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order auto spare\profit\"/>
    </mc:Choice>
  </mc:AlternateContent>
  <xr:revisionPtr revIDLastSave="0" documentId="13_ncr:1_{7242705D-64C4-4CCD-BBE1-3F39B2A019F8}" xr6:coauthVersionLast="47" xr6:coauthVersionMax="47" xr10:uidLastSave="{00000000-0000-0000-0000-000000000000}"/>
  <bookViews>
    <workbookView xWindow="-108" yWindow="-108" windowWidth="23256" windowHeight="12456" firstSheet="11" activeTab="11" xr2:uid="{00000000-000D-0000-FFFF-FFFF00000000}"/>
  </bookViews>
  <sheets>
    <sheet name="ZMRP" sheetId="1" state="hidden" r:id="rId1"/>
    <sheet name="ZLAM" sheetId="2" state="hidden" r:id="rId2"/>
    <sheet name="ZTRV" sheetId="3" state="hidden" r:id="rId3"/>
    <sheet name="ZTR1" sheetId="16" state="hidden" r:id="rId4"/>
    <sheet name="ZTR2" sheetId="4" state="hidden" r:id="rId5"/>
    <sheet name="ZSSD" sheetId="17" state="hidden" r:id="rId6"/>
    <sheet name="ZCON" sheetId="20" state="hidden" r:id="rId7"/>
    <sheet name="ZAVL" sheetId="8" state="hidden" r:id="rId8"/>
    <sheet name="SMALL PACK" sheetId="5" r:id="rId9"/>
    <sheet name="PACK MASTER" sheetId="9" state="hidden" r:id="rId10"/>
    <sheet name="BARREL" sheetId="6" r:id="rId11"/>
    <sheet name="PRICE LIST SMALL" sheetId="14" r:id="rId12"/>
    <sheet name="ANNUAL CONSUMPTION" sheetId="15" state="hidden" r:id="rId13"/>
    <sheet name="Sheet1" sheetId="12" state="hidden" r:id="rId14"/>
    <sheet name="Sheet5" sheetId="18" state="hidden" r:id="rId15"/>
    <sheet name="PRICE LIST BARREL" sheetId="19" r:id="rId16"/>
    <sheet name="EDLP SMALL" sheetId="26" state="hidden" r:id="rId17"/>
    <sheet name="STOCKIST LANDING CALCULATOR" sheetId="13" r:id="rId18"/>
    <sheet name="Purchase Barrel" sheetId="29" r:id="rId19"/>
    <sheet name="Scheme Grade list" sheetId="27" state="hidden" r:id="rId20"/>
    <sheet name="SUPER BONANZA" sheetId="28" state="hidden" r:id="rId21"/>
    <sheet name="EXCLUDED PRODUCTS" sheetId="7" state="hidden" r:id="rId22"/>
  </sheets>
  <externalReferences>
    <externalReference r:id="rId23"/>
    <externalReference r:id="rId24"/>
  </externalReferences>
  <definedNames>
    <definedName name="_xlnm._FilterDatabase" localSheetId="10" hidden="1">BARREL!$A$1:$V$570</definedName>
    <definedName name="_xlnm._FilterDatabase" localSheetId="16" hidden="1">'EDLP SMALL'!$A$17:$S$301</definedName>
    <definedName name="_xlnm._FilterDatabase" localSheetId="21" hidden="1">'EXCLUDED PRODUCTS'!$D$1:$G$103</definedName>
    <definedName name="_xlnm._FilterDatabase" localSheetId="9" hidden="1">'PACK MASTER'!$A$1:$I$516</definedName>
    <definedName name="_xlnm._FilterDatabase" localSheetId="15" hidden="1">'PRICE LIST BARREL'!$A$15:$L$15</definedName>
    <definedName name="_xlnm._FilterDatabase" localSheetId="11" hidden="1">'PRICE LIST SMALL'!$A$12:$M$329</definedName>
    <definedName name="_xlnm._FilterDatabase" localSheetId="8" hidden="1">'SMALL PACK'!$A$1:$AI$533</definedName>
    <definedName name="_xlnm._FilterDatabase" localSheetId="7" hidden="1">ZAVL!$A$1:$G$7557</definedName>
    <definedName name="_xlnm._FilterDatabase" localSheetId="6" hidden="1">ZCON!$A$1:$H$290</definedName>
    <definedName name="_xlnm._FilterDatabase" localSheetId="1" hidden="1">ZLAM!$A$1:$G$3486</definedName>
    <definedName name="_xlnm._FilterDatabase" localSheetId="0" hidden="1">ZMRP!$A$1:$G$3564</definedName>
    <definedName name="_xlnm._FilterDatabase" localSheetId="5" hidden="1">ZSSD!$A$1:$I$645</definedName>
    <definedName name="_xlnm._FilterDatabase" localSheetId="3" hidden="1">ZTR1!$A$1:$I$68</definedName>
    <definedName name="_xlnm._FilterDatabase" localSheetId="4" hidden="1">ZTR2!$A$1:$H$72</definedName>
    <definedName name="_xlnm._FilterDatabase" localSheetId="2" hidden="1">ZTRV!$A$1:$H$659</definedName>
    <definedName name="_xlnm.Print_Area" localSheetId="16">'EDLP SMALL'!$A$1:$T$303</definedName>
    <definedName name="_xlnm.Print_Area" localSheetId="11">'PRICE LIST SMALL'!$A$1:$L$329</definedName>
    <definedName name="_xlnm.Print_Titles" localSheetId="16">'EDLP SMALL'!$2:$17</definedName>
    <definedName name="_xlnm.Print_Titles" localSheetId="15">'PRICE LIST BARREL'!$3:$15</definedName>
    <definedName name="_xlnm.Print_Titles" localSheetId="11">'PRICE LIST SMALL'!$2:$12</definedName>
    <definedName name="_xlnm.Print_Titles" localSheetId="8">'SMALL PACK'!$1:$1</definedName>
  </definedNames>
  <calcPr calcId="191029"/>
</workbook>
</file>

<file path=xl/calcChain.xml><?xml version="1.0" encoding="utf-8"?>
<calcChain xmlns="http://schemas.openxmlformats.org/spreadsheetml/2006/main">
  <c r="H273" i="13" l="1"/>
  <c r="H274" i="13"/>
  <c r="B329" i="14"/>
  <c r="B328" i="14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3" i="29"/>
  <c r="H271" i="13"/>
  <c r="H272" i="13"/>
  <c r="H264" i="13"/>
  <c r="H265" i="13"/>
  <c r="H266" i="13"/>
  <c r="H267" i="13"/>
  <c r="H268" i="13"/>
  <c r="H269" i="13"/>
  <c r="H270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4" i="13"/>
  <c r="H5" i="13"/>
  <c r="H6" i="13"/>
  <c r="H3" i="13"/>
  <c r="L24" i="14"/>
  <c r="M24" i="14" s="1"/>
  <c r="L25" i="14"/>
  <c r="M25" i="14" s="1"/>
  <c r="L41" i="14"/>
  <c r="M41" i="14" s="1"/>
  <c r="L42" i="14"/>
  <c r="M42" i="14" s="1"/>
  <c r="L47" i="14"/>
  <c r="M47" i="14" s="1"/>
  <c r="L48" i="14"/>
  <c r="M48" i="14" s="1"/>
  <c r="L49" i="14"/>
  <c r="M49" i="14" s="1"/>
  <c r="L53" i="14"/>
  <c r="M53" i="14" s="1"/>
  <c r="L54" i="14"/>
  <c r="M54" i="14" s="1"/>
  <c r="L57" i="14"/>
  <c r="M57" i="14" s="1"/>
  <c r="L58" i="14"/>
  <c r="M58" i="14" s="1"/>
  <c r="L59" i="14"/>
  <c r="M59" i="14" s="1"/>
  <c r="L63" i="14"/>
  <c r="M63" i="14" s="1"/>
  <c r="L64" i="14"/>
  <c r="M64" i="14" s="1"/>
  <c r="L65" i="14"/>
  <c r="M65" i="14" s="1"/>
  <c r="L135" i="14"/>
  <c r="M135" i="14" s="1"/>
  <c r="L136" i="14"/>
  <c r="M136" i="14" s="1"/>
  <c r="L156" i="14"/>
  <c r="M156" i="14" s="1"/>
  <c r="L157" i="14"/>
  <c r="M157" i="14" s="1"/>
  <c r="L158" i="14"/>
  <c r="M158" i="14" s="1"/>
  <c r="L176" i="14"/>
  <c r="M176" i="14" s="1"/>
  <c r="L177" i="14"/>
  <c r="M177" i="14" s="1"/>
  <c r="L212" i="14"/>
  <c r="M212" i="14" s="1"/>
  <c r="L213" i="14"/>
  <c r="M213" i="14" s="1"/>
  <c r="L214" i="14"/>
  <c r="M214" i="14" s="1"/>
  <c r="L225" i="14"/>
  <c r="M225" i="14" s="1"/>
  <c r="L226" i="14"/>
  <c r="M226" i="14" s="1"/>
  <c r="L227" i="14"/>
  <c r="M227" i="14" s="1"/>
  <c r="L234" i="14"/>
  <c r="M234" i="14" s="1"/>
  <c r="L235" i="14"/>
  <c r="M235" i="14" s="1"/>
  <c r="L236" i="14"/>
  <c r="M236" i="14" s="1"/>
  <c r="L266" i="14"/>
  <c r="M266" i="14" s="1"/>
  <c r="L267" i="14"/>
  <c r="M267" i="14" s="1"/>
  <c r="L280" i="14"/>
  <c r="M280" i="14" s="1"/>
  <c r="L281" i="14"/>
  <c r="M281" i="14" s="1"/>
  <c r="L296" i="14"/>
  <c r="M296" i="14" s="1"/>
  <c r="L297" i="14"/>
  <c r="M297" i="14" s="1"/>
  <c r="L298" i="14"/>
  <c r="M298" i="14" s="1"/>
  <c r="L306" i="14"/>
  <c r="M306" i="14" s="1"/>
  <c r="L307" i="14"/>
  <c r="M307" i="14" s="1"/>
  <c r="L310" i="14"/>
  <c r="M310" i="14" s="1"/>
  <c r="L311" i="14"/>
  <c r="M311" i="14" s="1"/>
  <c r="G119" i="19"/>
  <c r="F119" i="19"/>
  <c r="B276" i="14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2" i="17"/>
  <c r="B52" i="14" l="1"/>
  <c r="T3" i="6" l="1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2" i="6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38" i="5"/>
  <c r="AA39" i="5"/>
  <c r="AA40" i="5"/>
  <c r="AA41" i="5"/>
  <c r="AA43" i="5"/>
  <c r="AA44" i="5"/>
  <c r="AA45" i="5"/>
  <c r="AA46" i="5"/>
  <c r="AA47" i="5"/>
  <c r="AA48" i="5"/>
  <c r="AA49" i="5"/>
  <c r="AA50" i="5"/>
  <c r="AA51" i="5"/>
  <c r="AA52" i="5"/>
  <c r="AA53" i="5"/>
  <c r="AA55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86" i="5"/>
  <c r="AA87" i="5"/>
  <c r="AA88" i="5"/>
  <c r="AA89" i="5"/>
  <c r="AA90" i="5"/>
  <c r="AA91" i="5"/>
  <c r="AA98" i="5"/>
  <c r="AA99" i="5"/>
  <c r="AA100" i="5"/>
  <c r="AA105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2" i="5"/>
  <c r="AA136" i="5"/>
  <c r="AA137" i="5"/>
  <c r="AA138" i="5"/>
  <c r="AA139" i="5"/>
  <c r="AA140" i="5"/>
  <c r="AA141" i="5"/>
  <c r="AA142" i="5"/>
  <c r="AA145" i="5"/>
  <c r="AA148" i="5"/>
  <c r="AA149" i="5"/>
  <c r="AA150" i="5"/>
  <c r="AA151" i="5"/>
  <c r="AA152" i="5"/>
  <c r="AA154" i="5"/>
  <c r="AA155" i="5"/>
  <c r="AA164" i="5"/>
  <c r="AA165" i="5"/>
  <c r="AA167" i="5"/>
  <c r="AA172" i="5"/>
  <c r="AA175" i="5"/>
  <c r="AA176" i="5"/>
  <c r="AA177" i="5"/>
  <c r="AA178" i="5"/>
  <c r="AA179" i="5"/>
  <c r="AA180" i="5"/>
  <c r="AA181" i="5"/>
  <c r="AA182" i="5"/>
  <c r="AA185" i="5"/>
  <c r="AA187" i="5"/>
  <c r="AA188" i="5"/>
  <c r="AA189" i="5"/>
  <c r="AA192" i="5"/>
  <c r="AA193" i="5"/>
  <c r="AA194" i="5"/>
  <c r="AA195" i="5"/>
  <c r="AA196" i="5"/>
  <c r="AA197" i="5"/>
  <c r="AA198" i="5"/>
  <c r="AA199" i="5"/>
  <c r="AA201" i="5"/>
  <c r="AA202" i="5"/>
  <c r="AA203" i="5"/>
  <c r="AA204" i="5"/>
  <c r="AA205" i="5"/>
  <c r="AA206" i="5"/>
  <c r="AA207" i="5"/>
  <c r="AA208" i="5"/>
  <c r="AA209" i="5"/>
  <c r="AA211" i="5"/>
  <c r="AA212" i="5"/>
  <c r="AA213" i="5"/>
  <c r="AA214" i="5"/>
  <c r="AA216" i="5"/>
  <c r="AA217" i="5"/>
  <c r="AA218" i="5"/>
  <c r="AA220" i="5"/>
  <c r="AA222" i="5"/>
  <c r="AA229" i="5"/>
  <c r="AA230" i="5"/>
  <c r="AA231" i="5"/>
  <c r="AA232" i="5"/>
  <c r="AA233" i="5"/>
  <c r="AA234" i="5"/>
  <c r="AA243" i="5"/>
  <c r="AA244" i="5"/>
  <c r="AA245" i="5"/>
  <c r="AA246" i="5"/>
  <c r="AA247" i="5"/>
  <c r="AA248" i="5"/>
  <c r="AA249" i="5"/>
  <c r="AA250" i="5"/>
  <c r="AA251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367" i="5"/>
  <c r="AA382" i="5"/>
  <c r="AA383" i="5"/>
  <c r="AA384" i="5"/>
  <c r="AA385" i="5"/>
  <c r="AA392" i="5"/>
  <c r="AA393" i="5"/>
  <c r="AA394" i="5"/>
  <c r="AA395" i="5"/>
  <c r="AA396" i="5"/>
  <c r="AA411" i="5"/>
  <c r="AA413" i="5"/>
  <c r="AA414" i="5"/>
  <c r="AA419" i="5"/>
  <c r="AA420" i="5"/>
  <c r="AA421" i="5"/>
  <c r="AA422" i="5"/>
  <c r="AA423" i="5"/>
  <c r="AA424" i="5"/>
  <c r="AA425" i="5"/>
  <c r="AA426" i="5"/>
  <c r="AA427" i="5"/>
  <c r="AA428" i="5"/>
  <c r="AA429" i="5"/>
  <c r="AA433" i="5"/>
  <c r="AA434" i="5"/>
  <c r="AA435" i="5"/>
  <c r="AA436" i="5"/>
  <c r="AA437" i="5"/>
  <c r="AA438" i="5"/>
  <c r="AA439" i="5"/>
  <c r="AA440" i="5"/>
  <c r="AA442" i="5"/>
  <c r="AA466" i="5"/>
  <c r="AA467" i="5"/>
  <c r="AA481" i="5"/>
  <c r="AA482" i="5"/>
  <c r="AA497" i="5"/>
  <c r="AA499" i="5"/>
  <c r="AA500" i="5"/>
  <c r="AA502" i="5"/>
  <c r="AA509" i="5"/>
  <c r="AA510" i="5"/>
  <c r="AA511" i="5"/>
  <c r="AA512" i="5"/>
  <c r="AA513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H54" i="5"/>
  <c r="AI54" i="5" s="1"/>
  <c r="AA54" i="5" s="1"/>
  <c r="AH56" i="5"/>
  <c r="AI56" i="5" s="1"/>
  <c r="AA56" i="5" s="1"/>
  <c r="AH58" i="5"/>
  <c r="AI58" i="5" s="1"/>
  <c r="AH60" i="5"/>
  <c r="AI60" i="5" s="1"/>
  <c r="AH185" i="5"/>
  <c r="AI185" i="5" s="1"/>
  <c r="AH186" i="5"/>
  <c r="AI186" i="5" s="1"/>
  <c r="AA186" i="5" s="1"/>
  <c r="AH295" i="5"/>
  <c r="AI295" i="5" s="1"/>
  <c r="AA295" i="5" s="1"/>
  <c r="AH325" i="5"/>
  <c r="AI325" i="5" s="1"/>
  <c r="AA325" i="5" s="1"/>
  <c r="AH335" i="5"/>
  <c r="AI335" i="5" s="1"/>
  <c r="AA335" i="5" s="1"/>
  <c r="AH353" i="5"/>
  <c r="AI353" i="5" s="1"/>
  <c r="AA353" i="5" s="1"/>
  <c r="AG3" i="5" l="1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G459" i="5"/>
  <c r="AG460" i="5"/>
  <c r="AG461" i="5"/>
  <c r="AG462" i="5"/>
  <c r="AG463" i="5"/>
  <c r="AG464" i="5"/>
  <c r="AG465" i="5"/>
  <c r="AG466" i="5"/>
  <c r="AG467" i="5"/>
  <c r="AG468" i="5"/>
  <c r="AG469" i="5"/>
  <c r="AG470" i="5"/>
  <c r="AG471" i="5"/>
  <c r="AG472" i="5"/>
  <c r="AG473" i="5"/>
  <c r="AG474" i="5"/>
  <c r="AG475" i="5"/>
  <c r="AG476" i="5"/>
  <c r="AG477" i="5"/>
  <c r="AG478" i="5"/>
  <c r="AG479" i="5"/>
  <c r="AG480" i="5"/>
  <c r="AG481" i="5"/>
  <c r="AG482" i="5"/>
  <c r="AG483" i="5"/>
  <c r="AG484" i="5"/>
  <c r="AG485" i="5"/>
  <c r="AG486" i="5"/>
  <c r="AG487" i="5"/>
  <c r="AG488" i="5"/>
  <c r="AG489" i="5"/>
  <c r="AG490" i="5"/>
  <c r="AG491" i="5"/>
  <c r="AG492" i="5"/>
  <c r="AG493" i="5"/>
  <c r="AG494" i="5"/>
  <c r="AG495" i="5"/>
  <c r="AG496" i="5"/>
  <c r="AG497" i="5"/>
  <c r="AG498" i="5"/>
  <c r="AG499" i="5"/>
  <c r="AG500" i="5"/>
  <c r="AG501" i="5"/>
  <c r="AG502" i="5"/>
  <c r="AG503" i="5"/>
  <c r="AG504" i="5"/>
  <c r="AG505" i="5"/>
  <c r="AG506" i="5"/>
  <c r="AG507" i="5"/>
  <c r="AG508" i="5"/>
  <c r="AG509" i="5"/>
  <c r="AG510" i="5"/>
  <c r="AG511" i="5"/>
  <c r="AG512" i="5"/>
  <c r="AG513" i="5"/>
  <c r="AG514" i="5"/>
  <c r="AG515" i="5"/>
  <c r="AG516" i="5"/>
  <c r="AG517" i="5"/>
  <c r="AG518" i="5"/>
  <c r="AG519" i="5"/>
  <c r="AG520" i="5"/>
  <c r="AG521" i="5"/>
  <c r="AG522" i="5"/>
  <c r="AG523" i="5"/>
  <c r="AG524" i="5"/>
  <c r="AG525" i="5"/>
  <c r="AG526" i="5"/>
  <c r="AG527" i="5"/>
  <c r="AG528" i="5"/>
  <c r="AG529" i="5"/>
  <c r="AG530" i="5"/>
  <c r="AG531" i="5"/>
  <c r="AG532" i="5"/>
  <c r="AG533" i="5"/>
  <c r="AG2" i="5"/>
  <c r="B327" i="14" l="1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B312" i="14"/>
  <c r="R533" i="5"/>
  <c r="F327" i="14" s="1"/>
  <c r="Q533" i="5"/>
  <c r="P533" i="5"/>
  <c r="E327" i="14" s="1"/>
  <c r="K533" i="5"/>
  <c r="I533" i="5"/>
  <c r="R532" i="5"/>
  <c r="F326" i="14" s="1"/>
  <c r="Q532" i="5"/>
  <c r="P532" i="5"/>
  <c r="E326" i="14" s="1"/>
  <c r="K532" i="5"/>
  <c r="I532" i="5"/>
  <c r="R531" i="5"/>
  <c r="F325" i="14" s="1"/>
  <c r="Q531" i="5"/>
  <c r="P531" i="5"/>
  <c r="E325" i="14" s="1"/>
  <c r="K531" i="5"/>
  <c r="I531" i="5"/>
  <c r="R530" i="5"/>
  <c r="F324" i="14" s="1"/>
  <c r="Q530" i="5"/>
  <c r="P530" i="5"/>
  <c r="E324" i="14" s="1"/>
  <c r="K530" i="5"/>
  <c r="I530" i="5"/>
  <c r="R529" i="5"/>
  <c r="F323" i="14" s="1"/>
  <c r="Q529" i="5"/>
  <c r="P529" i="5"/>
  <c r="E323" i="14" s="1"/>
  <c r="K529" i="5"/>
  <c r="I529" i="5"/>
  <c r="R528" i="5"/>
  <c r="F322" i="14" s="1"/>
  <c r="Q528" i="5"/>
  <c r="P528" i="5"/>
  <c r="E322" i="14" s="1"/>
  <c r="K528" i="5"/>
  <c r="I528" i="5"/>
  <c r="R527" i="5"/>
  <c r="F321" i="14" s="1"/>
  <c r="Q527" i="5"/>
  <c r="P527" i="5"/>
  <c r="E321" i="14" s="1"/>
  <c r="K527" i="5"/>
  <c r="I527" i="5"/>
  <c r="R526" i="5"/>
  <c r="F320" i="14" s="1"/>
  <c r="Q526" i="5"/>
  <c r="P526" i="5"/>
  <c r="E320" i="14" s="1"/>
  <c r="K526" i="5"/>
  <c r="I526" i="5"/>
  <c r="R525" i="5"/>
  <c r="F319" i="14" s="1"/>
  <c r="Q525" i="5"/>
  <c r="P525" i="5"/>
  <c r="E319" i="14" s="1"/>
  <c r="K525" i="5"/>
  <c r="I525" i="5"/>
  <c r="R524" i="5"/>
  <c r="F318" i="14" s="1"/>
  <c r="Q524" i="5"/>
  <c r="P524" i="5"/>
  <c r="E318" i="14" s="1"/>
  <c r="K524" i="5"/>
  <c r="I524" i="5"/>
  <c r="R523" i="5"/>
  <c r="F317" i="14" s="1"/>
  <c r="Q523" i="5"/>
  <c r="P523" i="5"/>
  <c r="E317" i="14" s="1"/>
  <c r="K523" i="5"/>
  <c r="I523" i="5"/>
  <c r="R522" i="5"/>
  <c r="F316" i="14" s="1"/>
  <c r="Q522" i="5"/>
  <c r="P522" i="5"/>
  <c r="E316" i="14" s="1"/>
  <c r="K522" i="5"/>
  <c r="I522" i="5"/>
  <c r="R521" i="5"/>
  <c r="F315" i="14" s="1"/>
  <c r="Q521" i="5"/>
  <c r="P521" i="5"/>
  <c r="E315" i="14" s="1"/>
  <c r="K521" i="5"/>
  <c r="I521" i="5"/>
  <c r="R520" i="5"/>
  <c r="F314" i="14" s="1"/>
  <c r="Q520" i="5"/>
  <c r="P520" i="5"/>
  <c r="E314" i="14" s="1"/>
  <c r="K520" i="5"/>
  <c r="I520" i="5"/>
  <c r="R519" i="5"/>
  <c r="F313" i="14" s="1"/>
  <c r="Q519" i="5"/>
  <c r="P519" i="5"/>
  <c r="E313" i="14" s="1"/>
  <c r="K519" i="5"/>
  <c r="I519" i="5"/>
  <c r="R518" i="5"/>
  <c r="F312" i="14" s="1"/>
  <c r="Q518" i="5"/>
  <c r="P518" i="5"/>
  <c r="E312" i="14" s="1"/>
  <c r="K518" i="5"/>
  <c r="I518" i="5"/>
  <c r="C533" i="5"/>
  <c r="D533" i="5" s="1"/>
  <c r="B533" i="5"/>
  <c r="AH533" i="5" s="1"/>
  <c r="C532" i="5"/>
  <c r="D532" i="5" s="1"/>
  <c r="B532" i="5"/>
  <c r="AH532" i="5" s="1"/>
  <c r="C531" i="5"/>
  <c r="D531" i="5" s="1"/>
  <c r="B531" i="5"/>
  <c r="AH531" i="5" s="1"/>
  <c r="C530" i="5"/>
  <c r="D530" i="5" s="1"/>
  <c r="B530" i="5"/>
  <c r="AH530" i="5" s="1"/>
  <c r="C529" i="5"/>
  <c r="D529" i="5" s="1"/>
  <c r="B529" i="5"/>
  <c r="AH529" i="5" s="1"/>
  <c r="C528" i="5"/>
  <c r="F528" i="5" s="1"/>
  <c r="B528" i="5"/>
  <c r="AH528" i="5" s="1"/>
  <c r="C527" i="5"/>
  <c r="B527" i="5"/>
  <c r="AH527" i="5" s="1"/>
  <c r="C526" i="5"/>
  <c r="B526" i="5"/>
  <c r="AH526" i="5" s="1"/>
  <c r="C525" i="5"/>
  <c r="D525" i="5" s="1"/>
  <c r="B525" i="5"/>
  <c r="AH525" i="5" s="1"/>
  <c r="C524" i="5"/>
  <c r="D524" i="5" s="1"/>
  <c r="B524" i="5"/>
  <c r="AH524" i="5" s="1"/>
  <c r="C523" i="5"/>
  <c r="D523" i="5" s="1"/>
  <c r="B523" i="5"/>
  <c r="AH523" i="5" s="1"/>
  <c r="C522" i="5"/>
  <c r="D522" i="5" s="1"/>
  <c r="B522" i="5"/>
  <c r="AH522" i="5" s="1"/>
  <c r="C521" i="5"/>
  <c r="D521" i="5" s="1"/>
  <c r="B521" i="5"/>
  <c r="AH521" i="5" s="1"/>
  <c r="C520" i="5"/>
  <c r="B520" i="5"/>
  <c r="AH520" i="5" s="1"/>
  <c r="C519" i="5"/>
  <c r="B519" i="5"/>
  <c r="AH519" i="5" s="1"/>
  <c r="C518" i="5"/>
  <c r="D518" i="5" s="1"/>
  <c r="B518" i="5"/>
  <c r="V233" i="26"/>
  <c r="C313" i="14" l="1"/>
  <c r="C317" i="14"/>
  <c r="C321" i="14"/>
  <c r="C314" i="14"/>
  <c r="C318" i="14"/>
  <c r="C326" i="14"/>
  <c r="C315" i="14"/>
  <c r="C319" i="14"/>
  <c r="C323" i="14"/>
  <c r="C312" i="14"/>
  <c r="C316" i="14"/>
  <c r="C320" i="14"/>
  <c r="C324" i="14"/>
  <c r="AI519" i="5"/>
  <c r="AI523" i="5"/>
  <c r="AI527" i="5"/>
  <c r="AI531" i="5"/>
  <c r="AI520" i="5"/>
  <c r="AI524" i="5"/>
  <c r="AI528" i="5"/>
  <c r="AI532" i="5"/>
  <c r="AI521" i="5"/>
  <c r="AI525" i="5"/>
  <c r="AI529" i="5"/>
  <c r="AI533" i="5"/>
  <c r="AH518" i="5"/>
  <c r="AI518" i="5" s="1"/>
  <c r="AI522" i="5"/>
  <c r="AI526" i="5"/>
  <c r="AI530" i="5"/>
  <c r="L520" i="5"/>
  <c r="L527" i="5"/>
  <c r="D528" i="5"/>
  <c r="D519" i="5"/>
  <c r="L531" i="5"/>
  <c r="L533" i="5"/>
  <c r="C327" i="14"/>
  <c r="F524" i="5"/>
  <c r="L519" i="5"/>
  <c r="F525" i="5"/>
  <c r="F518" i="5"/>
  <c r="C325" i="14"/>
  <c r="L528" i="5"/>
  <c r="D526" i="5"/>
  <c r="F533" i="5"/>
  <c r="F532" i="5"/>
  <c r="F531" i="5"/>
  <c r="C322" i="14"/>
  <c r="F526" i="5"/>
  <c r="L525" i="5"/>
  <c r="D321" i="14"/>
  <c r="D520" i="5"/>
  <c r="D527" i="5"/>
  <c r="F523" i="5"/>
  <c r="F530" i="5"/>
  <c r="F522" i="5"/>
  <c r="F529" i="5"/>
  <c r="F521" i="5"/>
  <c r="F520" i="5"/>
  <c r="L523" i="5"/>
  <c r="F527" i="5"/>
  <c r="F519" i="5"/>
  <c r="L522" i="5"/>
  <c r="L530" i="5"/>
  <c r="L521" i="5"/>
  <c r="L529" i="5"/>
  <c r="N520" i="5"/>
  <c r="L524" i="5"/>
  <c r="L532" i="5"/>
  <c r="L526" i="5"/>
  <c r="L518" i="5"/>
  <c r="M301" i="26"/>
  <c r="M300" i="26"/>
  <c r="M297" i="26"/>
  <c r="M296" i="26"/>
  <c r="M295" i="26"/>
  <c r="M294" i="26"/>
  <c r="M293" i="26"/>
  <c r="M292" i="26"/>
  <c r="M288" i="26"/>
  <c r="M287" i="26"/>
  <c r="M286" i="26"/>
  <c r="M285" i="26"/>
  <c r="M284" i="26"/>
  <c r="M283" i="26"/>
  <c r="M282" i="26"/>
  <c r="M281" i="26"/>
  <c r="M280" i="26"/>
  <c r="M279" i="26"/>
  <c r="M278" i="26"/>
  <c r="M277" i="26"/>
  <c r="M276" i="26"/>
  <c r="M275" i="26"/>
  <c r="M272" i="26"/>
  <c r="M271" i="26"/>
  <c r="M270" i="26"/>
  <c r="M269" i="26"/>
  <c r="M268" i="26"/>
  <c r="M267" i="26"/>
  <c r="M266" i="26"/>
  <c r="M265" i="26"/>
  <c r="M264" i="26"/>
  <c r="M263" i="26"/>
  <c r="M260" i="26"/>
  <c r="M259" i="26"/>
  <c r="M258" i="26"/>
  <c r="M257" i="26"/>
  <c r="M256" i="26"/>
  <c r="M255" i="26"/>
  <c r="M254" i="26"/>
  <c r="M253" i="26"/>
  <c r="M252" i="26"/>
  <c r="M251" i="26"/>
  <c r="M250" i="26"/>
  <c r="M249" i="26"/>
  <c r="M248" i="26"/>
  <c r="M247" i="26"/>
  <c r="M246" i="26"/>
  <c r="M245" i="26"/>
  <c r="M244" i="26"/>
  <c r="M243" i="26"/>
  <c r="M242" i="26"/>
  <c r="M241" i="26"/>
  <c r="M240" i="26"/>
  <c r="M239" i="26"/>
  <c r="M238" i="26"/>
  <c r="M237" i="26"/>
  <c r="M236" i="26"/>
  <c r="M235" i="26"/>
  <c r="M234" i="26"/>
  <c r="M233" i="26"/>
  <c r="M232" i="26"/>
  <c r="M228" i="26"/>
  <c r="M227" i="26"/>
  <c r="M226" i="26"/>
  <c r="M225" i="26"/>
  <c r="M224" i="26"/>
  <c r="M223" i="26"/>
  <c r="M222" i="26"/>
  <c r="M219" i="26"/>
  <c r="M218" i="26"/>
  <c r="M217" i="26"/>
  <c r="M216" i="26"/>
  <c r="M215" i="26"/>
  <c r="M214" i="26"/>
  <c r="M213" i="26"/>
  <c r="M212" i="26"/>
  <c r="M211" i="26"/>
  <c r="M208" i="26"/>
  <c r="M207" i="26"/>
  <c r="M206" i="26"/>
  <c r="M205" i="26"/>
  <c r="M204" i="26"/>
  <c r="M203" i="26"/>
  <c r="M202" i="26"/>
  <c r="M201" i="26"/>
  <c r="M200" i="26"/>
  <c r="M199" i="26"/>
  <c r="M198" i="26"/>
  <c r="M197" i="26"/>
  <c r="M196" i="26"/>
  <c r="M195" i="26"/>
  <c r="M194" i="26"/>
  <c r="M193" i="26"/>
  <c r="M192" i="26"/>
  <c r="M191" i="26"/>
  <c r="M190" i="26"/>
  <c r="M189" i="26"/>
  <c r="M188" i="26"/>
  <c r="M187" i="26"/>
  <c r="M186" i="26"/>
  <c r="M185" i="26"/>
  <c r="M184" i="26"/>
  <c r="M183" i="26"/>
  <c r="M182" i="26"/>
  <c r="M181" i="26"/>
  <c r="M180" i="26"/>
  <c r="M177" i="26"/>
  <c r="M176" i="26"/>
  <c r="M175" i="26"/>
  <c r="M174" i="26"/>
  <c r="M173" i="26"/>
  <c r="M172" i="26"/>
  <c r="M171" i="26"/>
  <c r="M170" i="26"/>
  <c r="M169" i="26"/>
  <c r="M168" i="26"/>
  <c r="M167" i="26"/>
  <c r="M166" i="26"/>
  <c r="M165" i="26"/>
  <c r="M164" i="26"/>
  <c r="M163" i="26"/>
  <c r="M162" i="26"/>
  <c r="M158" i="26"/>
  <c r="M157" i="26"/>
  <c r="M156" i="26"/>
  <c r="M155" i="26"/>
  <c r="M154" i="26"/>
  <c r="M153" i="26"/>
  <c r="M152" i="26"/>
  <c r="M151" i="26"/>
  <c r="M150" i="26"/>
  <c r="M149" i="26"/>
  <c r="M148" i="26"/>
  <c r="M147" i="26"/>
  <c r="M146" i="26"/>
  <c r="M145" i="26"/>
  <c r="M144" i="26"/>
  <c r="M143" i="26"/>
  <c r="M142" i="26"/>
  <c r="M141" i="26"/>
  <c r="M140" i="26"/>
  <c r="M139" i="26"/>
  <c r="M138" i="26"/>
  <c r="M137" i="26"/>
  <c r="M136" i="26"/>
  <c r="M135" i="26"/>
  <c r="M134" i="26"/>
  <c r="M133" i="26"/>
  <c r="M132" i="26"/>
  <c r="M131" i="26"/>
  <c r="M130" i="26"/>
  <c r="M129" i="26"/>
  <c r="M128" i="26"/>
  <c r="M127" i="26"/>
  <c r="M126" i="26"/>
  <c r="M125" i="26"/>
  <c r="M124" i="26"/>
  <c r="M123" i="26"/>
  <c r="M122" i="26"/>
  <c r="M121" i="26"/>
  <c r="M120" i="26"/>
  <c r="M119" i="26"/>
  <c r="M118" i="26"/>
  <c r="M117" i="26"/>
  <c r="M116" i="26"/>
  <c r="M115" i="26"/>
  <c r="M114" i="26"/>
  <c r="M113" i="26"/>
  <c r="M112" i="26"/>
  <c r="M111" i="26"/>
  <c r="M110" i="26"/>
  <c r="M109" i="26"/>
  <c r="M108" i="26"/>
  <c r="M107" i="26"/>
  <c r="M106" i="26"/>
  <c r="M105" i="26"/>
  <c r="M104" i="26"/>
  <c r="M103" i="26"/>
  <c r="M102" i="26"/>
  <c r="M101" i="26"/>
  <c r="M100" i="26"/>
  <c r="M99" i="26"/>
  <c r="M98" i="26"/>
  <c r="M97" i="26"/>
  <c r="M96" i="26"/>
  <c r="M95" i="26"/>
  <c r="M94" i="26"/>
  <c r="M93" i="26"/>
  <c r="M92" i="26"/>
  <c r="M91" i="26"/>
  <c r="M90" i="26"/>
  <c r="M89" i="26"/>
  <c r="M88" i="26"/>
  <c r="M87" i="26"/>
  <c r="M86" i="26"/>
  <c r="M85" i="26"/>
  <c r="M84" i="26"/>
  <c r="M83" i="26"/>
  <c r="M82" i="26"/>
  <c r="M81" i="26"/>
  <c r="M80" i="26"/>
  <c r="M79" i="26"/>
  <c r="M78" i="26"/>
  <c r="M77" i="26"/>
  <c r="M76" i="26"/>
  <c r="M75" i="26"/>
  <c r="M74" i="26"/>
  <c r="M73" i="26"/>
  <c r="M72" i="26"/>
  <c r="M71" i="26"/>
  <c r="M70" i="26"/>
  <c r="M69" i="26"/>
  <c r="M65" i="26"/>
  <c r="M64" i="26"/>
  <c r="M63" i="26"/>
  <c r="M59" i="26"/>
  <c r="M58" i="26"/>
  <c r="N54" i="26"/>
  <c r="N53" i="26"/>
  <c r="N137" i="26"/>
  <c r="N136" i="26"/>
  <c r="N135" i="26"/>
  <c r="N134" i="26"/>
  <c r="N133" i="26"/>
  <c r="N132" i="26"/>
  <c r="N131" i="26"/>
  <c r="N130" i="26"/>
  <c r="N129" i="26"/>
  <c r="N128" i="26"/>
  <c r="N127" i="26"/>
  <c r="N126" i="26"/>
  <c r="N125" i="26"/>
  <c r="N124" i="26"/>
  <c r="N123" i="26"/>
  <c r="N122" i="26"/>
  <c r="N121" i="26"/>
  <c r="N120" i="26"/>
  <c r="N119" i="26"/>
  <c r="N118" i="26"/>
  <c r="N117" i="26"/>
  <c r="N116" i="26"/>
  <c r="N115" i="26"/>
  <c r="N114" i="26"/>
  <c r="N113" i="26"/>
  <c r="N112" i="26"/>
  <c r="N111" i="26"/>
  <c r="N110" i="26"/>
  <c r="N109" i="26"/>
  <c r="N108" i="26"/>
  <c r="N107" i="26"/>
  <c r="N106" i="26"/>
  <c r="N105" i="26"/>
  <c r="N104" i="26"/>
  <c r="N103" i="26"/>
  <c r="N102" i="26"/>
  <c r="N101" i="26"/>
  <c r="N100" i="26"/>
  <c r="N99" i="26"/>
  <c r="N98" i="26"/>
  <c r="N97" i="26"/>
  <c r="N96" i="26"/>
  <c r="N95" i="26"/>
  <c r="N94" i="26"/>
  <c r="N93" i="26"/>
  <c r="N92" i="26"/>
  <c r="N91" i="26"/>
  <c r="N90" i="26"/>
  <c r="N89" i="26"/>
  <c r="N88" i="26"/>
  <c r="N87" i="26"/>
  <c r="N86" i="26"/>
  <c r="N85" i="26"/>
  <c r="N84" i="26"/>
  <c r="N83" i="26"/>
  <c r="N82" i="26"/>
  <c r="N81" i="26"/>
  <c r="N80" i="26"/>
  <c r="N79" i="26"/>
  <c r="N78" i="26"/>
  <c r="N77" i="26"/>
  <c r="N76" i="26"/>
  <c r="N75" i="26"/>
  <c r="N74" i="26"/>
  <c r="N73" i="26"/>
  <c r="N72" i="26"/>
  <c r="N71" i="26"/>
  <c r="N70" i="26"/>
  <c r="N69" i="26"/>
  <c r="D326" i="14" l="1"/>
  <c r="N521" i="5"/>
  <c r="D318" i="14"/>
  <c r="D317" i="14"/>
  <c r="D327" i="14"/>
  <c r="N527" i="5"/>
  <c r="D312" i="14"/>
  <c r="D316" i="14"/>
  <c r="D322" i="14"/>
  <c r="D325" i="14"/>
  <c r="D314" i="14"/>
  <c r="D320" i="14"/>
  <c r="D319" i="14"/>
  <c r="N531" i="5"/>
  <c r="N523" i="5"/>
  <c r="N525" i="5"/>
  <c r="N522" i="5"/>
  <c r="N528" i="5"/>
  <c r="N533" i="5"/>
  <c r="N519" i="5"/>
  <c r="D313" i="14"/>
  <c r="D315" i="14"/>
  <c r="N530" i="5"/>
  <c r="D324" i="14"/>
  <c r="N529" i="5"/>
  <c r="D323" i="14"/>
  <c r="N526" i="5"/>
  <c r="N524" i="5"/>
  <c r="N518" i="5"/>
  <c r="N532" i="5"/>
  <c r="AL470" i="5"/>
  <c r="AM458" i="5"/>
  <c r="AL466" i="5"/>
  <c r="AM466" i="5" s="1"/>
  <c r="AL468" i="5" l="1"/>
  <c r="K514" i="5"/>
  <c r="R517" i="5"/>
  <c r="Q517" i="5"/>
  <c r="F299" i="14" s="1"/>
  <c r="P517" i="5"/>
  <c r="K517" i="5"/>
  <c r="I517" i="5"/>
  <c r="R516" i="5"/>
  <c r="Q516" i="5"/>
  <c r="F222" i="14" s="1"/>
  <c r="P516" i="5"/>
  <c r="K516" i="5"/>
  <c r="I516" i="5"/>
  <c r="R515" i="5"/>
  <c r="Q515" i="5"/>
  <c r="F195" i="14" s="1"/>
  <c r="P515" i="5"/>
  <c r="K515" i="5"/>
  <c r="I515" i="5"/>
  <c r="R514" i="5"/>
  <c r="Q514" i="5"/>
  <c r="F40" i="14" s="1"/>
  <c r="P514" i="5"/>
  <c r="I514" i="5"/>
  <c r="F5" i="9"/>
  <c r="D384" i="12"/>
  <c r="J382" i="12"/>
  <c r="H381" i="12"/>
  <c r="D381" i="12"/>
  <c r="D365" i="12"/>
  <c r="D364" i="12"/>
  <c r="D363" i="12"/>
  <c r="D362" i="12"/>
  <c r="J360" i="12"/>
  <c r="D352" i="12"/>
  <c r="D351" i="12"/>
  <c r="J351" i="12" s="1"/>
  <c r="J350" i="12"/>
  <c r="J349" i="12"/>
  <c r="J348" i="12"/>
  <c r="J347" i="12"/>
  <c r="J346" i="12"/>
  <c r="J345" i="12"/>
  <c r="J344" i="12"/>
  <c r="J343" i="12"/>
  <c r="J342" i="12"/>
  <c r="J341" i="12"/>
  <c r="J340" i="12"/>
  <c r="J339" i="12"/>
  <c r="J338" i="12"/>
  <c r="J337" i="12"/>
  <c r="J336" i="12"/>
  <c r="J335" i="12"/>
  <c r="J334" i="12"/>
  <c r="J333" i="12"/>
  <c r="J332" i="12"/>
  <c r="J331" i="12"/>
  <c r="J330" i="12"/>
  <c r="J329" i="12"/>
  <c r="J328" i="12"/>
  <c r="J327" i="12"/>
  <c r="J326" i="12"/>
  <c r="J325" i="12"/>
  <c r="J324" i="12"/>
  <c r="J323" i="12"/>
  <c r="J322" i="12"/>
  <c r="J321" i="12"/>
  <c r="J320" i="12"/>
  <c r="J319" i="12"/>
  <c r="J318" i="12"/>
  <c r="J317" i="12"/>
  <c r="J313" i="12"/>
  <c r="J312" i="12"/>
  <c r="J311" i="12"/>
  <c r="J310" i="12"/>
  <c r="J309" i="12"/>
  <c r="J308" i="12"/>
  <c r="J307" i="12"/>
  <c r="J306" i="12"/>
  <c r="J305" i="12"/>
  <c r="J304" i="12"/>
  <c r="J303" i="12"/>
  <c r="J302" i="12"/>
  <c r="J301" i="12"/>
  <c r="J300" i="12"/>
  <c r="J299" i="12"/>
  <c r="J298" i="12"/>
  <c r="J297" i="12"/>
  <c r="J296" i="12"/>
  <c r="J295" i="12"/>
  <c r="J294" i="12"/>
  <c r="J293" i="12"/>
  <c r="J292" i="12"/>
  <c r="J291" i="12"/>
  <c r="J290" i="12"/>
  <c r="J289" i="12"/>
  <c r="J288" i="12"/>
  <c r="J287" i="12"/>
  <c r="J286" i="12"/>
  <c r="J285" i="12"/>
  <c r="J284" i="12"/>
  <c r="J283" i="12"/>
  <c r="J282" i="12"/>
  <c r="J281" i="12"/>
  <c r="J280" i="12"/>
  <c r="J279" i="12"/>
  <c r="J278" i="12"/>
  <c r="J277" i="12"/>
  <c r="J276" i="12"/>
  <c r="J275" i="12"/>
  <c r="J274" i="12"/>
  <c r="J273" i="12"/>
  <c r="J272" i="12"/>
  <c r="J271" i="12"/>
  <c r="J270" i="12"/>
  <c r="J269" i="12"/>
  <c r="J268" i="12"/>
  <c r="J267" i="12"/>
  <c r="J266" i="12"/>
  <c r="J265" i="12"/>
  <c r="J264" i="12"/>
  <c r="J263" i="12"/>
  <c r="J262" i="12"/>
  <c r="J261" i="12"/>
  <c r="J260" i="12"/>
  <c r="J259" i="12"/>
  <c r="J258" i="12"/>
  <c r="J257" i="12"/>
  <c r="J256" i="12"/>
  <c r="J255" i="12"/>
  <c r="J254" i="12"/>
  <c r="J253" i="12"/>
  <c r="J252" i="12"/>
  <c r="J251" i="12"/>
  <c r="J250" i="12"/>
  <c r="J249" i="12"/>
  <c r="J248" i="12"/>
  <c r="J247" i="12"/>
  <c r="J246" i="12"/>
  <c r="J245" i="12"/>
  <c r="J244" i="12"/>
  <c r="J243" i="12"/>
  <c r="J242" i="12"/>
  <c r="J241" i="12"/>
  <c r="J240" i="12"/>
  <c r="J239" i="12"/>
  <c r="J238" i="12"/>
  <c r="J237" i="12"/>
  <c r="J236" i="12"/>
  <c r="J235" i="12"/>
  <c r="J234" i="12"/>
  <c r="J233" i="12"/>
  <c r="J232" i="12"/>
  <c r="J231" i="12"/>
  <c r="J230" i="12"/>
  <c r="J229" i="12"/>
  <c r="J228" i="12"/>
  <c r="J227" i="12"/>
  <c r="J226" i="12"/>
  <c r="D225" i="12"/>
  <c r="D224" i="12"/>
  <c r="J224" i="12" s="1"/>
  <c r="J223" i="12"/>
  <c r="J222" i="12"/>
  <c r="J221" i="12"/>
  <c r="J220" i="12"/>
  <c r="J219" i="12"/>
  <c r="J218" i="12"/>
  <c r="J217" i="12"/>
  <c r="J216" i="12"/>
  <c r="J215" i="12"/>
  <c r="J214" i="12"/>
  <c r="J213" i="12"/>
  <c r="J212" i="12"/>
  <c r="J211" i="12"/>
  <c r="J210" i="12"/>
  <c r="J209" i="12"/>
  <c r="J208" i="12"/>
  <c r="J207" i="12"/>
  <c r="J206" i="12"/>
  <c r="J205" i="12"/>
  <c r="J204" i="12"/>
  <c r="J203" i="12"/>
  <c r="J202" i="12"/>
  <c r="J201" i="12"/>
  <c r="J200" i="12"/>
  <c r="J199" i="12"/>
  <c r="J198" i="12"/>
  <c r="J197" i="12"/>
  <c r="J196" i="12"/>
  <c r="J195" i="12"/>
  <c r="J194" i="12"/>
  <c r="J193" i="12"/>
  <c r="J192" i="12"/>
  <c r="J191" i="12"/>
  <c r="J190" i="12"/>
  <c r="J189" i="12"/>
  <c r="J188" i="12"/>
  <c r="J187" i="12"/>
  <c r="J186" i="12"/>
  <c r="J185" i="12"/>
  <c r="J184" i="12"/>
  <c r="J183" i="12"/>
  <c r="J182" i="12"/>
  <c r="J181" i="12"/>
  <c r="J180" i="12"/>
  <c r="J179" i="12"/>
  <c r="J178" i="12"/>
  <c r="J177" i="12"/>
  <c r="J176" i="12"/>
  <c r="J175" i="12"/>
  <c r="J174" i="12"/>
  <c r="J173" i="12"/>
  <c r="J172" i="12"/>
  <c r="J171" i="12"/>
  <c r="J170" i="12"/>
  <c r="J169" i="12"/>
  <c r="J168" i="12"/>
  <c r="J167" i="12"/>
  <c r="J166" i="12"/>
  <c r="J165" i="12"/>
  <c r="J164" i="12"/>
  <c r="J163" i="12"/>
  <c r="J162" i="12"/>
  <c r="J161" i="12"/>
  <c r="J160" i="12"/>
  <c r="J159" i="12"/>
  <c r="J158" i="12"/>
  <c r="J157" i="12"/>
  <c r="J156" i="12"/>
  <c r="J155" i="12"/>
  <c r="J154" i="12"/>
  <c r="J153" i="12"/>
  <c r="J152" i="12"/>
  <c r="J151" i="12"/>
  <c r="J150" i="12"/>
  <c r="J149" i="12"/>
  <c r="J148" i="12"/>
  <c r="J147" i="12"/>
  <c r="J146" i="12"/>
  <c r="J145" i="12"/>
  <c r="J144" i="12"/>
  <c r="J143" i="12"/>
  <c r="J142" i="12"/>
  <c r="J141" i="12"/>
  <c r="J140" i="12"/>
  <c r="J139" i="12"/>
  <c r="J138" i="12"/>
  <c r="J137" i="12"/>
  <c r="J136" i="12"/>
  <c r="J135" i="12"/>
  <c r="J134" i="12"/>
  <c r="J133" i="12"/>
  <c r="J132" i="12"/>
  <c r="J131" i="12"/>
  <c r="J130" i="12"/>
  <c r="J129" i="12"/>
  <c r="J128" i="12"/>
  <c r="J127" i="12"/>
  <c r="J126" i="12"/>
  <c r="J125" i="12"/>
  <c r="J124" i="12"/>
  <c r="J123" i="12"/>
  <c r="J122" i="12"/>
  <c r="J121" i="12"/>
  <c r="J120" i="12"/>
  <c r="J119" i="12"/>
  <c r="J118" i="12"/>
  <c r="J117" i="12"/>
  <c r="J116" i="12"/>
  <c r="J115" i="12"/>
  <c r="J114" i="12"/>
  <c r="J113" i="12"/>
  <c r="J112" i="12"/>
  <c r="J111" i="12"/>
  <c r="J110" i="12"/>
  <c r="J109" i="12"/>
  <c r="J108" i="12"/>
  <c r="J107" i="12"/>
  <c r="J106" i="12"/>
  <c r="J105" i="12"/>
  <c r="J104" i="12"/>
  <c r="J103" i="12"/>
  <c r="J102" i="12"/>
  <c r="J101" i="12"/>
  <c r="J100" i="12"/>
  <c r="J99" i="12"/>
  <c r="J98" i="12"/>
  <c r="J97" i="12"/>
  <c r="J96" i="12"/>
  <c r="J95" i="12"/>
  <c r="J94" i="12"/>
  <c r="J93" i="12"/>
  <c r="J92" i="12"/>
  <c r="J91" i="12"/>
  <c r="J90" i="12"/>
  <c r="J89" i="12"/>
  <c r="J88" i="12"/>
  <c r="J87" i="12"/>
  <c r="J86" i="12"/>
  <c r="J85" i="12"/>
  <c r="J84" i="12"/>
  <c r="J83" i="12"/>
  <c r="J82" i="12"/>
  <c r="J81" i="12"/>
  <c r="J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2" i="12"/>
  <c r="C222" i="14" l="1"/>
  <c r="C40" i="14"/>
  <c r="C195" i="14"/>
  <c r="C299" i="14"/>
  <c r="AL471" i="5"/>
  <c r="AL472" i="5" s="1"/>
  <c r="AM472" i="5" s="1"/>
  <c r="AM468" i="5"/>
  <c r="E195" i="14"/>
  <c r="E299" i="14"/>
  <c r="E40" i="14"/>
  <c r="E222" i="14"/>
  <c r="L517" i="5"/>
  <c r="L514" i="5"/>
  <c r="L516" i="5"/>
  <c r="L515" i="5"/>
  <c r="C517" i="5"/>
  <c r="C516" i="5"/>
  <c r="C515" i="5"/>
  <c r="C514" i="5"/>
  <c r="B517" i="5"/>
  <c r="AH517" i="5" s="1"/>
  <c r="AI517" i="5" s="1"/>
  <c r="B516" i="5"/>
  <c r="AH516" i="5" s="1"/>
  <c r="AI516" i="5" s="1"/>
  <c r="B515" i="5"/>
  <c r="B514" i="5"/>
  <c r="B166" i="14"/>
  <c r="B299" i="14"/>
  <c r="B222" i="14"/>
  <c r="B195" i="14"/>
  <c r="B40" i="14"/>
  <c r="AB516" i="5" l="1"/>
  <c r="AH514" i="5"/>
  <c r="AI514" i="5" s="1"/>
  <c r="AA514" i="5" s="1"/>
  <c r="AB514" i="5" s="1"/>
  <c r="AH515" i="5"/>
  <c r="AI515" i="5" s="1"/>
  <c r="AA515" i="5" s="1"/>
  <c r="AB515" i="5" s="1"/>
  <c r="D222" i="14"/>
  <c r="D195" i="14"/>
  <c r="D299" i="14"/>
  <c r="N514" i="5"/>
  <c r="D40" i="14"/>
  <c r="D514" i="5"/>
  <c r="F514" i="5"/>
  <c r="D516" i="5"/>
  <c r="F516" i="5"/>
  <c r="D517" i="5"/>
  <c r="F517" i="5"/>
  <c r="D515" i="5"/>
  <c r="G515" i="5"/>
  <c r="M515" i="5" s="1"/>
  <c r="F515" i="5"/>
  <c r="N517" i="5"/>
  <c r="N515" i="5"/>
  <c r="N516" i="5"/>
  <c r="AE515" i="5" l="1"/>
  <c r="H515" i="5"/>
  <c r="J515" i="5"/>
  <c r="S515" i="5"/>
  <c r="O515" i="5"/>
  <c r="T515" i="5" l="1"/>
  <c r="L160" i="13"/>
  <c r="L195" i="14"/>
  <c r="I160" i="13"/>
  <c r="J160" i="13"/>
  <c r="AD515" i="5"/>
  <c r="AF515" i="5" s="1"/>
  <c r="U515" i="5"/>
  <c r="K160" i="13" l="1"/>
  <c r="M160" i="13" s="1"/>
  <c r="N160" i="13"/>
  <c r="H195" i="14"/>
  <c r="M195" i="14" s="1"/>
  <c r="V515" i="5"/>
  <c r="X515" i="5"/>
  <c r="O160" i="13" l="1"/>
  <c r="P160" i="13" s="1"/>
  <c r="Q160" i="13" s="1"/>
  <c r="R160" i="13" s="1"/>
  <c r="S160" i="13" s="1"/>
  <c r="T160" i="13" s="1"/>
  <c r="Y515" i="5"/>
  <c r="I195" i="14"/>
  <c r="K195" i="14" s="1"/>
  <c r="W515" i="5"/>
  <c r="Z515" i="5"/>
  <c r="J195" i="14" l="1"/>
  <c r="H39" i="28" l="1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2" i="28"/>
  <c r="R513" i="5"/>
  <c r="Q513" i="5"/>
  <c r="P513" i="5"/>
  <c r="K513" i="5"/>
  <c r="I513" i="5"/>
  <c r="C513" i="5"/>
  <c r="D513" i="5" s="1"/>
  <c r="B513" i="5"/>
  <c r="AH513" i="5" s="1"/>
  <c r="AI513" i="5" s="1"/>
  <c r="L513" i="5" l="1"/>
  <c r="AB513" i="5" s="1"/>
  <c r="F513" i="5"/>
  <c r="O173" i="26"/>
  <c r="C173" i="26"/>
  <c r="B173" i="26"/>
  <c r="L173" i="26" s="1"/>
  <c r="O91" i="26"/>
  <c r="C91" i="26"/>
  <c r="B91" i="26"/>
  <c r="O48" i="26"/>
  <c r="C48" i="26"/>
  <c r="B48" i="26"/>
  <c r="L48" i="26" s="1"/>
  <c r="O47" i="26"/>
  <c r="C47" i="26"/>
  <c r="B47" i="26"/>
  <c r="L47" i="26" s="1"/>
  <c r="O43" i="26"/>
  <c r="C43" i="26"/>
  <c r="B43" i="26"/>
  <c r="L43" i="26" s="1"/>
  <c r="O38" i="26"/>
  <c r="C38" i="26"/>
  <c r="B38" i="26"/>
  <c r="L38" i="26" s="1"/>
  <c r="O33" i="26"/>
  <c r="C33" i="26"/>
  <c r="B33" i="26"/>
  <c r="L33" i="26" s="1"/>
  <c r="B28" i="14"/>
  <c r="B33" i="14"/>
  <c r="B88" i="14"/>
  <c r="R512" i="5"/>
  <c r="Q512" i="5"/>
  <c r="P512" i="5"/>
  <c r="K512" i="5"/>
  <c r="I512" i="5"/>
  <c r="C512" i="5"/>
  <c r="D512" i="5" s="1"/>
  <c r="B512" i="5"/>
  <c r="AH512" i="5" s="1"/>
  <c r="AI512" i="5" s="1"/>
  <c r="I91" i="26" l="1"/>
  <c r="F88" i="14"/>
  <c r="J91" i="26"/>
  <c r="E88" i="14"/>
  <c r="N513" i="5"/>
  <c r="D91" i="26"/>
  <c r="G91" i="26"/>
  <c r="L512" i="5"/>
  <c r="F512" i="5"/>
  <c r="C88" i="14"/>
  <c r="AB512" i="5" l="1"/>
  <c r="N512" i="5"/>
  <c r="D88" i="14"/>
  <c r="E91" i="26"/>
  <c r="F91" i="26" s="1"/>
  <c r="O239" i="26" l="1"/>
  <c r="L171" i="26"/>
  <c r="C46" i="19"/>
  <c r="P570" i="6"/>
  <c r="K570" i="6"/>
  <c r="H46" i="19" s="1"/>
  <c r="J570" i="6"/>
  <c r="G46" i="19" s="1"/>
  <c r="I570" i="6"/>
  <c r="F46" i="19" s="1"/>
  <c r="H570" i="6"/>
  <c r="R511" i="5"/>
  <c r="Q511" i="5"/>
  <c r="P511" i="5"/>
  <c r="K511" i="5"/>
  <c r="I511" i="5"/>
  <c r="C511" i="5"/>
  <c r="F511" i="5" s="1"/>
  <c r="B511" i="5"/>
  <c r="AH511" i="5" s="1"/>
  <c r="AI511" i="5" s="1"/>
  <c r="B44" i="14"/>
  <c r="B43" i="14"/>
  <c r="R510" i="5"/>
  <c r="Q510" i="5"/>
  <c r="P510" i="5"/>
  <c r="K510" i="5"/>
  <c r="I510" i="5"/>
  <c r="B510" i="5"/>
  <c r="AH510" i="5" s="1"/>
  <c r="AI510" i="5" s="1"/>
  <c r="C510" i="5"/>
  <c r="S570" i="6" l="1"/>
  <c r="I47" i="26"/>
  <c r="F43" i="14"/>
  <c r="I48" i="26"/>
  <c r="F44" i="14"/>
  <c r="E46" i="19"/>
  <c r="J48" i="26"/>
  <c r="C43" i="14"/>
  <c r="D47" i="26"/>
  <c r="C44" i="14"/>
  <c r="D48" i="26"/>
  <c r="E43" i="14"/>
  <c r="G47" i="26"/>
  <c r="J47" i="26"/>
  <c r="E44" i="14"/>
  <c r="G48" i="26"/>
  <c r="L510" i="5"/>
  <c r="D510" i="5"/>
  <c r="F510" i="5"/>
  <c r="L570" i="6"/>
  <c r="M570" i="6" s="1"/>
  <c r="N570" i="6" s="1"/>
  <c r="L511" i="5"/>
  <c r="D511" i="5"/>
  <c r="N510" i="5" l="1"/>
  <c r="E48" i="26"/>
  <c r="F48" i="26" s="1"/>
  <c r="D43" i="14"/>
  <c r="E47" i="26"/>
  <c r="F47" i="26" s="1"/>
  <c r="I46" i="19"/>
  <c r="D44" i="14"/>
  <c r="N511" i="5"/>
  <c r="O301" i="26" l="1"/>
  <c r="O300" i="26"/>
  <c r="O297" i="26"/>
  <c r="O296" i="26"/>
  <c r="O295" i="26"/>
  <c r="O294" i="26"/>
  <c r="O293" i="26"/>
  <c r="O292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2" i="26"/>
  <c r="O271" i="26"/>
  <c r="O270" i="26"/>
  <c r="O269" i="26"/>
  <c r="O268" i="26"/>
  <c r="O267" i="26"/>
  <c r="O266" i="26"/>
  <c r="O265" i="26"/>
  <c r="O264" i="26"/>
  <c r="O263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8" i="26"/>
  <c r="O237" i="26"/>
  <c r="O236" i="26"/>
  <c r="O235" i="26"/>
  <c r="O234" i="26"/>
  <c r="O233" i="26"/>
  <c r="O232" i="26"/>
  <c r="O228" i="26"/>
  <c r="O227" i="26"/>
  <c r="O226" i="26"/>
  <c r="O225" i="26"/>
  <c r="O224" i="26"/>
  <c r="O223" i="26"/>
  <c r="O219" i="26"/>
  <c r="O218" i="26"/>
  <c r="O217" i="26"/>
  <c r="O216" i="26"/>
  <c r="O215" i="26"/>
  <c r="O214" i="26"/>
  <c r="O213" i="26"/>
  <c r="O212" i="26"/>
  <c r="O211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7" i="26"/>
  <c r="O176" i="26"/>
  <c r="O175" i="26"/>
  <c r="O174" i="26"/>
  <c r="O172" i="26"/>
  <c r="O171" i="26"/>
  <c r="O170" i="26"/>
  <c r="O169" i="26"/>
  <c r="O168" i="26"/>
  <c r="O167" i="26"/>
  <c r="O166" i="26"/>
  <c r="O165" i="26"/>
  <c r="O164" i="26"/>
  <c r="O163" i="26"/>
  <c r="O162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5" i="26"/>
  <c r="O64" i="26"/>
  <c r="O63" i="26"/>
  <c r="O62" i="26"/>
  <c r="O59" i="26"/>
  <c r="O58" i="26"/>
  <c r="O54" i="26"/>
  <c r="O53" i="26"/>
  <c r="O50" i="26"/>
  <c r="O49" i="26"/>
  <c r="O44" i="26"/>
  <c r="O42" i="26"/>
  <c r="O41" i="26"/>
  <c r="O40" i="26"/>
  <c r="O39" i="26"/>
  <c r="O37" i="26"/>
  <c r="O36" i="26"/>
  <c r="O35" i="26"/>
  <c r="O34" i="26"/>
  <c r="O32" i="26"/>
  <c r="O31" i="26"/>
  <c r="O19" i="26"/>
  <c r="O21" i="26"/>
  <c r="O22" i="26"/>
  <c r="O23" i="26"/>
  <c r="O24" i="26"/>
  <c r="O25" i="26"/>
  <c r="O26" i="26"/>
  <c r="O27" i="26"/>
  <c r="O28" i="26"/>
  <c r="O20" i="26"/>
  <c r="C211" i="26" l="1"/>
  <c r="B215" i="14"/>
  <c r="B171" i="14"/>
  <c r="D353" i="5" l="1"/>
  <c r="D335" i="5"/>
  <c r="C116" i="19" l="1"/>
  <c r="C102" i="19"/>
  <c r="C171" i="26"/>
  <c r="B169" i="14"/>
  <c r="R194" i="5"/>
  <c r="Q194" i="5"/>
  <c r="P194" i="5"/>
  <c r="K194" i="5"/>
  <c r="I194" i="5"/>
  <c r="C194" i="5"/>
  <c r="D194" i="5" s="1"/>
  <c r="B194" i="5"/>
  <c r="AH194" i="5" s="1"/>
  <c r="AI194" i="5" s="1"/>
  <c r="B271" i="14"/>
  <c r="B270" i="14"/>
  <c r="K186" i="5"/>
  <c r="I186" i="5"/>
  <c r="I185" i="5"/>
  <c r="F185" i="5"/>
  <c r="R186" i="5"/>
  <c r="Q186" i="5"/>
  <c r="F271" i="14" s="1"/>
  <c r="P186" i="5"/>
  <c r="F186" i="5"/>
  <c r="R185" i="5"/>
  <c r="Q185" i="5"/>
  <c r="F270" i="14" s="1"/>
  <c r="P185" i="5"/>
  <c r="K185" i="5"/>
  <c r="D325" i="5"/>
  <c r="D186" i="5"/>
  <c r="D185" i="5"/>
  <c r="B184" i="14"/>
  <c r="B183" i="14"/>
  <c r="D295" i="5"/>
  <c r="D56" i="5"/>
  <c r="F512" i="9"/>
  <c r="I171" i="26" l="1"/>
  <c r="F169" i="14"/>
  <c r="J171" i="26"/>
  <c r="E270" i="14"/>
  <c r="G171" i="26"/>
  <c r="E271" i="14"/>
  <c r="D171" i="26"/>
  <c r="C271" i="14"/>
  <c r="E169" i="14"/>
  <c r="C169" i="14"/>
  <c r="L194" i="5"/>
  <c r="L185" i="5"/>
  <c r="L186" i="5"/>
  <c r="F194" i="5"/>
  <c r="C270" i="14"/>
  <c r="F56" i="5"/>
  <c r="I56" i="5"/>
  <c r="K56" i="5"/>
  <c r="F54" i="5"/>
  <c r="G54" i="5"/>
  <c r="I54" i="5"/>
  <c r="K54" i="5"/>
  <c r="F295" i="5"/>
  <c r="I295" i="5"/>
  <c r="K295" i="5"/>
  <c r="F325" i="5"/>
  <c r="I325" i="5"/>
  <c r="K325" i="5"/>
  <c r="F335" i="5"/>
  <c r="G335" i="5"/>
  <c r="I335" i="5"/>
  <c r="K335" i="5"/>
  <c r="F353" i="5"/>
  <c r="G353" i="5"/>
  <c r="I353" i="5"/>
  <c r="K353" i="5"/>
  <c r="R353" i="5"/>
  <c r="Q353" i="5"/>
  <c r="P353" i="5"/>
  <c r="R335" i="5"/>
  <c r="Q335" i="5"/>
  <c r="P335" i="5"/>
  <c r="R325" i="5"/>
  <c r="Q325" i="5"/>
  <c r="P325" i="5"/>
  <c r="R295" i="5"/>
  <c r="Q295" i="5"/>
  <c r="P295" i="5"/>
  <c r="R54" i="5"/>
  <c r="Q54" i="5"/>
  <c r="F184" i="14" s="1"/>
  <c r="P54" i="5"/>
  <c r="R56" i="5"/>
  <c r="Q56" i="5"/>
  <c r="F183" i="14" s="1"/>
  <c r="P56" i="5"/>
  <c r="AB186" i="5" l="1"/>
  <c r="AB185" i="5"/>
  <c r="AB194" i="5"/>
  <c r="E183" i="14"/>
  <c r="E184" i="14"/>
  <c r="N185" i="5"/>
  <c r="N194" i="5"/>
  <c r="D271" i="14"/>
  <c r="C183" i="14"/>
  <c r="C184" i="14"/>
  <c r="D270" i="14"/>
  <c r="D169" i="14"/>
  <c r="E171" i="26"/>
  <c r="F171" i="26" s="1"/>
  <c r="N186" i="5"/>
  <c r="L56" i="5"/>
  <c r="J335" i="5"/>
  <c r="H353" i="5"/>
  <c r="S54" i="5"/>
  <c r="S335" i="5"/>
  <c r="L54" i="5"/>
  <c r="L335" i="5"/>
  <c r="AB335" i="5" s="1"/>
  <c r="AE335" i="5" s="1"/>
  <c r="H335" i="5"/>
  <c r="L353" i="5"/>
  <c r="AB353" i="5" s="1"/>
  <c r="AE353" i="5" s="1"/>
  <c r="H54" i="5"/>
  <c r="L184" i="14" s="1"/>
  <c r="L325" i="5"/>
  <c r="AB325" i="5" s="1"/>
  <c r="J54" i="5"/>
  <c r="L295" i="5"/>
  <c r="AB295" i="5" s="1"/>
  <c r="J353" i="5"/>
  <c r="S353" i="5"/>
  <c r="R417" i="5"/>
  <c r="Q417" i="5"/>
  <c r="P417" i="5"/>
  <c r="K417" i="5"/>
  <c r="I417" i="5"/>
  <c r="R391" i="5"/>
  <c r="Q391" i="5"/>
  <c r="P391" i="5"/>
  <c r="K391" i="5"/>
  <c r="I391" i="5"/>
  <c r="R389" i="5"/>
  <c r="Q389" i="5"/>
  <c r="P389" i="5"/>
  <c r="K389" i="5"/>
  <c r="I389" i="5"/>
  <c r="R387" i="5"/>
  <c r="Q387" i="5"/>
  <c r="P387" i="5"/>
  <c r="K387" i="5"/>
  <c r="I387" i="5"/>
  <c r="C417" i="5"/>
  <c r="D417" i="5" s="1"/>
  <c r="B417" i="5"/>
  <c r="C391" i="5"/>
  <c r="D391" i="5" s="1"/>
  <c r="B391" i="5"/>
  <c r="C389" i="5"/>
  <c r="D389" i="5" s="1"/>
  <c r="B389" i="5"/>
  <c r="C387" i="5"/>
  <c r="B387" i="5"/>
  <c r="AB56" i="5" l="1"/>
  <c r="L149" i="13"/>
  <c r="AB54" i="5"/>
  <c r="AE54" i="5" s="1"/>
  <c r="J149" i="13"/>
  <c r="I149" i="13"/>
  <c r="AH387" i="5"/>
  <c r="AI387" i="5" s="1"/>
  <c r="AA387" i="5" s="1"/>
  <c r="AH389" i="5"/>
  <c r="AI389" i="5" s="1"/>
  <c r="AA389" i="5" s="1"/>
  <c r="AH391" i="5"/>
  <c r="AI391" i="5" s="1"/>
  <c r="AA391" i="5" s="1"/>
  <c r="AH417" i="5"/>
  <c r="AI417" i="5" s="1"/>
  <c r="AA417" i="5" s="1"/>
  <c r="N295" i="5"/>
  <c r="M353" i="5"/>
  <c r="M335" i="5"/>
  <c r="N325" i="5"/>
  <c r="N335" i="5"/>
  <c r="T335" i="5" s="1"/>
  <c r="N54" i="5"/>
  <c r="T54" i="5" s="1"/>
  <c r="D184" i="14"/>
  <c r="N56" i="5"/>
  <c r="D183" i="14"/>
  <c r="M54" i="5"/>
  <c r="N353" i="5"/>
  <c r="T353" i="5" s="1"/>
  <c r="L391" i="5"/>
  <c r="L389" i="5"/>
  <c r="F391" i="5"/>
  <c r="L387" i="5"/>
  <c r="F417" i="5"/>
  <c r="L417" i="5"/>
  <c r="D387" i="5"/>
  <c r="F387" i="5"/>
  <c r="F389" i="5"/>
  <c r="R196" i="5"/>
  <c r="Q196" i="5"/>
  <c r="P196" i="5"/>
  <c r="K196" i="5"/>
  <c r="I196" i="5"/>
  <c r="B196" i="5"/>
  <c r="AH196" i="5" s="1"/>
  <c r="AI196" i="5" s="1"/>
  <c r="B207" i="5"/>
  <c r="AH207" i="5" s="1"/>
  <c r="AI207" i="5" s="1"/>
  <c r="B174" i="5"/>
  <c r="B173" i="5"/>
  <c r="B509" i="5"/>
  <c r="AH509" i="5" s="1"/>
  <c r="AI509" i="5" s="1"/>
  <c r="C196" i="5"/>
  <c r="D196" i="5" s="1"/>
  <c r="R207" i="5"/>
  <c r="Q207" i="5"/>
  <c r="P207" i="5"/>
  <c r="K207" i="5"/>
  <c r="I207" i="5"/>
  <c r="R174" i="5"/>
  <c r="Q174" i="5"/>
  <c r="P174" i="5"/>
  <c r="K174" i="5"/>
  <c r="I174" i="5"/>
  <c r="R173" i="5"/>
  <c r="Q173" i="5"/>
  <c r="P173" i="5"/>
  <c r="K173" i="5"/>
  <c r="I173" i="5"/>
  <c r="C207" i="5"/>
  <c r="D207" i="5" s="1"/>
  <c r="C174" i="5"/>
  <c r="F174" i="5" s="1"/>
  <c r="C173" i="5"/>
  <c r="F173" i="5" s="1"/>
  <c r="P569" i="6"/>
  <c r="K569" i="6"/>
  <c r="J569" i="6"/>
  <c r="I569" i="6"/>
  <c r="H569" i="6"/>
  <c r="S569" i="6" s="1"/>
  <c r="C56" i="19"/>
  <c r="C59" i="19"/>
  <c r="C216" i="26"/>
  <c r="B216" i="26"/>
  <c r="C212" i="26"/>
  <c r="B212" i="26"/>
  <c r="B188" i="26"/>
  <c r="B187" i="26"/>
  <c r="C188" i="26"/>
  <c r="C187" i="26"/>
  <c r="B190" i="14"/>
  <c r="B189" i="14"/>
  <c r="B186" i="14"/>
  <c r="B185" i="14"/>
  <c r="R63" i="5"/>
  <c r="Q63" i="5"/>
  <c r="F189" i="14" s="1"/>
  <c r="P63" i="5"/>
  <c r="K63" i="5"/>
  <c r="I63" i="5"/>
  <c r="C63" i="5"/>
  <c r="D63" i="5" s="1"/>
  <c r="B63" i="5"/>
  <c r="AH63" i="5" s="1"/>
  <c r="AI63" i="5" s="1"/>
  <c r="R58" i="5"/>
  <c r="Q58" i="5"/>
  <c r="F185" i="14" s="1"/>
  <c r="P58" i="5"/>
  <c r="K58" i="5"/>
  <c r="I58" i="5"/>
  <c r="C58" i="5"/>
  <c r="F58" i="5" s="1"/>
  <c r="K149" i="13" l="1"/>
  <c r="M149" i="13" s="1"/>
  <c r="N149" i="13"/>
  <c r="AB417" i="5"/>
  <c r="AB389" i="5"/>
  <c r="AB391" i="5"/>
  <c r="AB387" i="5"/>
  <c r="AH173" i="5"/>
  <c r="AI173" i="5" s="1"/>
  <c r="AA173" i="5" s="1"/>
  <c r="AH174" i="5"/>
  <c r="AI174" i="5" s="1"/>
  <c r="AA174" i="5" s="1"/>
  <c r="I43" i="26"/>
  <c r="F37" i="14"/>
  <c r="E189" i="14"/>
  <c r="N387" i="5"/>
  <c r="N391" i="5"/>
  <c r="N417" i="5"/>
  <c r="N389" i="5"/>
  <c r="D43" i="26"/>
  <c r="E37" i="14"/>
  <c r="G43" i="26"/>
  <c r="J43" i="26"/>
  <c r="E185" i="14"/>
  <c r="I187" i="26"/>
  <c r="O335" i="5"/>
  <c r="O353" i="5"/>
  <c r="O54" i="5"/>
  <c r="AD353" i="5"/>
  <c r="AF353" i="5" s="1"/>
  <c r="U353" i="5"/>
  <c r="AD54" i="5"/>
  <c r="AF54" i="5" s="1"/>
  <c r="U54" i="5"/>
  <c r="AD335" i="5"/>
  <c r="AF335" i="5" s="1"/>
  <c r="U335" i="5"/>
  <c r="L58" i="5"/>
  <c r="L207" i="5"/>
  <c r="AB207" i="5" s="1"/>
  <c r="L173" i="5"/>
  <c r="L174" i="5"/>
  <c r="L196" i="5"/>
  <c r="L63" i="5"/>
  <c r="C37" i="14"/>
  <c r="F207" i="5"/>
  <c r="L569" i="6"/>
  <c r="M569" i="6" s="1"/>
  <c r="N569" i="6" s="1"/>
  <c r="D173" i="5"/>
  <c r="D174" i="5"/>
  <c r="F196" i="5"/>
  <c r="C189" i="14"/>
  <c r="D187" i="26"/>
  <c r="G187" i="26"/>
  <c r="J187" i="26"/>
  <c r="C185" i="14"/>
  <c r="F63" i="5"/>
  <c r="AB63" i="5" l="1"/>
  <c r="AB196" i="5"/>
  <c r="AB58" i="5"/>
  <c r="O149" i="13"/>
  <c r="P149" i="13" s="1"/>
  <c r="Q149" i="13" s="1"/>
  <c r="R149" i="13" s="1"/>
  <c r="S149" i="13" s="1"/>
  <c r="T149" i="13" s="1"/>
  <c r="AB173" i="5"/>
  <c r="AB174" i="5"/>
  <c r="H184" i="14"/>
  <c r="M184" i="14" s="1"/>
  <c r="D189" i="14"/>
  <c r="N173" i="5"/>
  <c r="N207" i="5"/>
  <c r="D37" i="14"/>
  <c r="E43" i="26"/>
  <c r="F43" i="26" s="1"/>
  <c r="D185" i="14"/>
  <c r="N58" i="5"/>
  <c r="N174" i="5"/>
  <c r="V335" i="5"/>
  <c r="X335" i="5"/>
  <c r="Y335" i="5" s="1"/>
  <c r="V54" i="5"/>
  <c r="X54" i="5"/>
  <c r="V353" i="5"/>
  <c r="X353" i="5"/>
  <c r="Y353" i="5" s="1"/>
  <c r="E187" i="26"/>
  <c r="F187" i="26" s="1"/>
  <c r="N196" i="5"/>
  <c r="N63" i="5"/>
  <c r="R64" i="5"/>
  <c r="Q64" i="5"/>
  <c r="F190" i="14" s="1"/>
  <c r="P64" i="5"/>
  <c r="K64" i="5"/>
  <c r="I64" i="5"/>
  <c r="C60" i="5"/>
  <c r="F60" i="5" s="1"/>
  <c r="C64" i="5"/>
  <c r="D64" i="5" s="1"/>
  <c r="B64" i="5"/>
  <c r="AH64" i="5" s="1"/>
  <c r="AI64" i="5" s="1"/>
  <c r="R60" i="5"/>
  <c r="Q60" i="5"/>
  <c r="F186" i="14" s="1"/>
  <c r="P60" i="5"/>
  <c r="K60" i="5"/>
  <c r="I60" i="5"/>
  <c r="B220" i="14"/>
  <c r="B216" i="14"/>
  <c r="B217" i="14"/>
  <c r="E190" i="14" l="1"/>
  <c r="C190" i="14"/>
  <c r="I188" i="26"/>
  <c r="D188" i="26"/>
  <c r="Y54" i="5"/>
  <c r="I184" i="14"/>
  <c r="K184" i="14" s="1"/>
  <c r="W353" i="5"/>
  <c r="Z353" i="5"/>
  <c r="W335" i="5"/>
  <c r="Z335" i="5"/>
  <c r="W54" i="5"/>
  <c r="Z54" i="5"/>
  <c r="E186" i="14"/>
  <c r="G188" i="26"/>
  <c r="J188" i="26"/>
  <c r="L60" i="5"/>
  <c r="C186" i="14"/>
  <c r="F64" i="5"/>
  <c r="L64" i="5"/>
  <c r="D60" i="5"/>
  <c r="R1" i="26"/>
  <c r="J1" i="19"/>
  <c r="B286" i="14"/>
  <c r="C279" i="26"/>
  <c r="B279" i="26"/>
  <c r="L279" i="26" s="1"/>
  <c r="AB60" i="5" l="1"/>
  <c r="AB64" i="5"/>
  <c r="J184" i="14"/>
  <c r="N60" i="5"/>
  <c r="N64" i="5"/>
  <c r="D190" i="14"/>
  <c r="D186" i="14"/>
  <c r="E188" i="26"/>
  <c r="F188" i="26" s="1"/>
  <c r="P3" i="6" l="1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2" i="6"/>
  <c r="K366" i="6"/>
  <c r="J366" i="6"/>
  <c r="I366" i="6"/>
  <c r="H366" i="6"/>
  <c r="S366" i="6" s="1"/>
  <c r="L366" i="6" l="1"/>
  <c r="M366" i="6" s="1"/>
  <c r="N366" i="6" s="1"/>
  <c r="R59" i="5" l="1"/>
  <c r="Q59" i="5"/>
  <c r="P59" i="5"/>
  <c r="K59" i="5"/>
  <c r="I59" i="5"/>
  <c r="C59" i="5"/>
  <c r="B59" i="5"/>
  <c r="AH59" i="5" s="1"/>
  <c r="AI59" i="5" s="1"/>
  <c r="D59" i="5" l="1"/>
  <c r="F59" i="5"/>
  <c r="L59" i="5"/>
  <c r="AB59" i="5" s="1"/>
  <c r="B224" i="14"/>
  <c r="B223" i="14"/>
  <c r="R204" i="5"/>
  <c r="Q204" i="5"/>
  <c r="F224" i="14" s="1"/>
  <c r="P204" i="5"/>
  <c r="K204" i="5"/>
  <c r="I204" i="5"/>
  <c r="C204" i="5"/>
  <c r="B204" i="5"/>
  <c r="AH204" i="5" s="1"/>
  <c r="AI204" i="5" s="1"/>
  <c r="R203" i="5"/>
  <c r="Q203" i="5"/>
  <c r="F223" i="14" s="1"/>
  <c r="P203" i="5"/>
  <c r="K203" i="5"/>
  <c r="I203" i="5"/>
  <c r="C203" i="5"/>
  <c r="B203" i="5"/>
  <c r="AH203" i="5" s="1"/>
  <c r="AI203" i="5" s="1"/>
  <c r="C218" i="26"/>
  <c r="B218" i="26"/>
  <c r="L218" i="26" s="1"/>
  <c r="C219" i="26"/>
  <c r="B219" i="26"/>
  <c r="L219" i="26" s="1"/>
  <c r="G2" i="26"/>
  <c r="B301" i="26"/>
  <c r="L301" i="26" s="1"/>
  <c r="B300" i="26"/>
  <c r="L300" i="26" s="1"/>
  <c r="B293" i="26"/>
  <c r="L293" i="26" s="1"/>
  <c r="B294" i="26"/>
  <c r="L294" i="26" s="1"/>
  <c r="B295" i="26"/>
  <c r="L295" i="26" s="1"/>
  <c r="B296" i="26"/>
  <c r="L296" i="26" s="1"/>
  <c r="B297" i="26"/>
  <c r="L297" i="26" s="1"/>
  <c r="B292" i="26"/>
  <c r="L292" i="26" s="1"/>
  <c r="B276" i="26"/>
  <c r="L276" i="26" s="1"/>
  <c r="B277" i="26"/>
  <c r="L277" i="26" s="1"/>
  <c r="B278" i="26"/>
  <c r="L278" i="26" s="1"/>
  <c r="B280" i="26"/>
  <c r="L280" i="26" s="1"/>
  <c r="B281" i="26"/>
  <c r="L281" i="26" s="1"/>
  <c r="B282" i="26"/>
  <c r="L282" i="26" s="1"/>
  <c r="B283" i="26"/>
  <c r="L283" i="26" s="1"/>
  <c r="B284" i="26"/>
  <c r="L284" i="26" s="1"/>
  <c r="B285" i="26"/>
  <c r="L285" i="26" s="1"/>
  <c r="B286" i="26"/>
  <c r="L286" i="26" s="1"/>
  <c r="B287" i="26"/>
  <c r="L287" i="26" s="1"/>
  <c r="B288" i="26"/>
  <c r="L288" i="26" s="1"/>
  <c r="B275" i="26"/>
  <c r="L275" i="26" s="1"/>
  <c r="B264" i="26"/>
  <c r="L264" i="26" s="1"/>
  <c r="B265" i="26"/>
  <c r="L265" i="26" s="1"/>
  <c r="B266" i="26"/>
  <c r="L266" i="26" s="1"/>
  <c r="B267" i="26"/>
  <c r="L267" i="26" s="1"/>
  <c r="B268" i="26"/>
  <c r="L268" i="26" s="1"/>
  <c r="B269" i="26"/>
  <c r="L269" i="26" s="1"/>
  <c r="B270" i="26"/>
  <c r="L270" i="26" s="1"/>
  <c r="B271" i="26"/>
  <c r="L271" i="26" s="1"/>
  <c r="B272" i="26"/>
  <c r="L272" i="26" s="1"/>
  <c r="B263" i="26"/>
  <c r="L263" i="26" s="1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32" i="26"/>
  <c r="L232" i="26" s="1"/>
  <c r="B224" i="26"/>
  <c r="L224" i="26" s="1"/>
  <c r="B225" i="26"/>
  <c r="L225" i="26" s="1"/>
  <c r="B226" i="26"/>
  <c r="L226" i="26" s="1"/>
  <c r="B227" i="26"/>
  <c r="L227" i="26" s="1"/>
  <c r="B228" i="26"/>
  <c r="L228" i="26" s="1"/>
  <c r="B223" i="26"/>
  <c r="L223" i="26" s="1"/>
  <c r="B214" i="26"/>
  <c r="B215" i="26"/>
  <c r="L215" i="26" s="1"/>
  <c r="B217" i="26"/>
  <c r="B213" i="26"/>
  <c r="B181" i="26"/>
  <c r="L181" i="26" s="1"/>
  <c r="B182" i="26"/>
  <c r="L182" i="26" s="1"/>
  <c r="B183" i="26"/>
  <c r="L183" i="26" s="1"/>
  <c r="B184" i="26"/>
  <c r="L184" i="26" s="1"/>
  <c r="B185" i="26"/>
  <c r="B186" i="26"/>
  <c r="B189" i="26"/>
  <c r="B190" i="26"/>
  <c r="B191" i="26"/>
  <c r="B192" i="26"/>
  <c r="B193" i="26"/>
  <c r="L193" i="26" s="1"/>
  <c r="B194" i="26"/>
  <c r="L194" i="26" s="1"/>
  <c r="B195" i="26"/>
  <c r="L195" i="26" s="1"/>
  <c r="B196" i="26"/>
  <c r="L196" i="26" s="1"/>
  <c r="B197" i="26"/>
  <c r="L197" i="26" s="1"/>
  <c r="B198" i="26"/>
  <c r="L198" i="26" s="1"/>
  <c r="B199" i="26"/>
  <c r="L199" i="26" s="1"/>
  <c r="B200" i="26"/>
  <c r="L200" i="26" s="1"/>
  <c r="B201" i="26"/>
  <c r="L201" i="26" s="1"/>
  <c r="B202" i="26"/>
  <c r="L202" i="26" s="1"/>
  <c r="B203" i="26"/>
  <c r="L203" i="26" s="1"/>
  <c r="B204" i="26"/>
  <c r="L204" i="26" s="1"/>
  <c r="B205" i="26"/>
  <c r="L205" i="26" s="1"/>
  <c r="B206" i="26"/>
  <c r="B207" i="26"/>
  <c r="B208" i="26"/>
  <c r="B180" i="26"/>
  <c r="L180" i="26" s="1"/>
  <c r="B163" i="26"/>
  <c r="B164" i="26"/>
  <c r="L164" i="26" s="1"/>
  <c r="B165" i="26"/>
  <c r="L165" i="26" s="1"/>
  <c r="B166" i="26"/>
  <c r="L166" i="26" s="1"/>
  <c r="B167" i="26"/>
  <c r="L167" i="26" s="1"/>
  <c r="B168" i="26"/>
  <c r="L168" i="26" s="1"/>
  <c r="B169" i="26"/>
  <c r="L169" i="26" s="1"/>
  <c r="B170" i="26"/>
  <c r="L170" i="26" s="1"/>
  <c r="B172" i="26"/>
  <c r="L172" i="26" s="1"/>
  <c r="B174" i="26"/>
  <c r="L174" i="26" s="1"/>
  <c r="B175" i="26"/>
  <c r="L175" i="26" s="1"/>
  <c r="B176" i="26"/>
  <c r="L176" i="26" s="1"/>
  <c r="B177" i="26"/>
  <c r="L177" i="26" s="1"/>
  <c r="B162" i="26"/>
  <c r="L162" i="26" s="1"/>
  <c r="B141" i="26"/>
  <c r="L141" i="26" s="1"/>
  <c r="B142" i="26"/>
  <c r="L142" i="26" s="1"/>
  <c r="B143" i="26"/>
  <c r="L143" i="26" s="1"/>
  <c r="B144" i="26"/>
  <c r="L144" i="26" s="1"/>
  <c r="B145" i="26"/>
  <c r="L145" i="26" s="1"/>
  <c r="B146" i="26"/>
  <c r="L146" i="26" s="1"/>
  <c r="B147" i="26"/>
  <c r="L147" i="26" s="1"/>
  <c r="B148" i="26"/>
  <c r="L148" i="26" s="1"/>
  <c r="B149" i="26"/>
  <c r="L149" i="26" s="1"/>
  <c r="B150" i="26"/>
  <c r="L150" i="26" s="1"/>
  <c r="B151" i="26"/>
  <c r="L151" i="26" s="1"/>
  <c r="B152" i="26"/>
  <c r="L152" i="26" s="1"/>
  <c r="B153" i="26"/>
  <c r="L153" i="26" s="1"/>
  <c r="B154" i="26"/>
  <c r="L154" i="26" s="1"/>
  <c r="B155" i="26"/>
  <c r="L155" i="26" s="1"/>
  <c r="B156" i="26"/>
  <c r="L156" i="26" s="1"/>
  <c r="B157" i="26"/>
  <c r="L157" i="26" s="1"/>
  <c r="B158" i="26"/>
  <c r="L158" i="26" s="1"/>
  <c r="B140" i="26"/>
  <c r="L140" i="26" s="1"/>
  <c r="B70" i="26"/>
  <c r="L70" i="26" s="1"/>
  <c r="B71" i="26"/>
  <c r="L71" i="26" s="1"/>
  <c r="B72" i="26"/>
  <c r="L72" i="26" s="1"/>
  <c r="B73" i="26"/>
  <c r="B74" i="26"/>
  <c r="B75" i="26"/>
  <c r="B76" i="26"/>
  <c r="L76" i="26" s="1"/>
  <c r="B77" i="26"/>
  <c r="L77" i="26" s="1"/>
  <c r="B78" i="26"/>
  <c r="L78" i="26" s="1"/>
  <c r="B79" i="26"/>
  <c r="L79" i="26" s="1"/>
  <c r="B80" i="26"/>
  <c r="L80" i="26" s="1"/>
  <c r="B81" i="26"/>
  <c r="B82" i="26"/>
  <c r="B83" i="26"/>
  <c r="B84" i="26"/>
  <c r="B85" i="26"/>
  <c r="B86" i="26"/>
  <c r="B87" i="26"/>
  <c r="B88" i="26"/>
  <c r="B89" i="26"/>
  <c r="B90" i="26"/>
  <c r="B92" i="26"/>
  <c r="B93" i="26"/>
  <c r="B94" i="26"/>
  <c r="B95" i="26"/>
  <c r="B96" i="26"/>
  <c r="B97" i="26"/>
  <c r="B98" i="26"/>
  <c r="B99" i="26"/>
  <c r="L99" i="26" s="1"/>
  <c r="B100" i="26"/>
  <c r="L100" i="26" s="1"/>
  <c r="B101" i="26"/>
  <c r="L101" i="26" s="1"/>
  <c r="B102" i="26"/>
  <c r="L102" i="26" s="1"/>
  <c r="B103" i="26"/>
  <c r="L103" i="26" s="1"/>
  <c r="B104" i="26"/>
  <c r="L104" i="26" s="1"/>
  <c r="B105" i="26"/>
  <c r="L105" i="26" s="1"/>
  <c r="B106" i="26"/>
  <c r="L106" i="26" s="1"/>
  <c r="B107" i="26"/>
  <c r="L107" i="26" s="1"/>
  <c r="B108" i="26"/>
  <c r="L108" i="26" s="1"/>
  <c r="B109" i="26"/>
  <c r="L109" i="26" s="1"/>
  <c r="B110" i="26"/>
  <c r="L110" i="26" s="1"/>
  <c r="B111" i="26"/>
  <c r="L111" i="26" s="1"/>
  <c r="B112" i="26"/>
  <c r="L112" i="26" s="1"/>
  <c r="B113" i="26"/>
  <c r="L113" i="26" s="1"/>
  <c r="B114" i="26"/>
  <c r="L114" i="26" s="1"/>
  <c r="B115" i="26"/>
  <c r="L115" i="26" s="1"/>
  <c r="B116" i="26"/>
  <c r="L116" i="26" s="1"/>
  <c r="B117" i="26"/>
  <c r="L117" i="26" s="1"/>
  <c r="B118" i="26"/>
  <c r="L118" i="26" s="1"/>
  <c r="B119" i="26"/>
  <c r="L119" i="26" s="1"/>
  <c r="B120" i="26"/>
  <c r="L120" i="26" s="1"/>
  <c r="B121" i="26"/>
  <c r="L121" i="26" s="1"/>
  <c r="B122" i="26"/>
  <c r="L122" i="26" s="1"/>
  <c r="B123" i="26"/>
  <c r="L123" i="26" s="1"/>
  <c r="B124" i="26"/>
  <c r="L124" i="26" s="1"/>
  <c r="B125" i="26"/>
  <c r="L125" i="26" s="1"/>
  <c r="B126" i="26"/>
  <c r="L126" i="26" s="1"/>
  <c r="B127" i="26"/>
  <c r="L127" i="26" s="1"/>
  <c r="B128" i="26"/>
  <c r="L128" i="26" s="1"/>
  <c r="B129" i="26"/>
  <c r="L129" i="26" s="1"/>
  <c r="B130" i="26"/>
  <c r="L130" i="26" s="1"/>
  <c r="B131" i="26"/>
  <c r="L131" i="26" s="1"/>
  <c r="B132" i="26"/>
  <c r="L132" i="26" s="1"/>
  <c r="B133" i="26"/>
  <c r="L133" i="26" s="1"/>
  <c r="B134" i="26"/>
  <c r="L134" i="26" s="1"/>
  <c r="B135" i="26"/>
  <c r="L135" i="26" s="1"/>
  <c r="B136" i="26"/>
  <c r="L136" i="26" s="1"/>
  <c r="B137" i="26"/>
  <c r="L137" i="26" s="1"/>
  <c r="B69" i="26"/>
  <c r="L69" i="26" s="1"/>
  <c r="B64" i="26"/>
  <c r="L64" i="26" s="1"/>
  <c r="B65" i="26"/>
  <c r="L65" i="26" s="1"/>
  <c r="B63" i="26"/>
  <c r="L63" i="26" s="1"/>
  <c r="B59" i="26"/>
  <c r="L59" i="26" s="1"/>
  <c r="B58" i="26"/>
  <c r="L58" i="26" s="1"/>
  <c r="B54" i="26"/>
  <c r="L54" i="26" s="1"/>
  <c r="B53" i="26"/>
  <c r="L53" i="26" s="1"/>
  <c r="B50" i="26"/>
  <c r="L50" i="26" s="1"/>
  <c r="B49" i="26"/>
  <c r="L49" i="26" s="1"/>
  <c r="B32" i="26"/>
  <c r="L32" i="26" s="1"/>
  <c r="B34" i="26"/>
  <c r="L34" i="26" s="1"/>
  <c r="B35" i="26"/>
  <c r="L35" i="26" s="1"/>
  <c r="B36" i="26"/>
  <c r="L36" i="26" s="1"/>
  <c r="B37" i="26"/>
  <c r="L37" i="26" s="1"/>
  <c r="B39" i="26"/>
  <c r="L39" i="26" s="1"/>
  <c r="B40" i="26"/>
  <c r="L40" i="26" s="1"/>
  <c r="B41" i="26"/>
  <c r="L41" i="26" s="1"/>
  <c r="B42" i="26"/>
  <c r="L42" i="26" s="1"/>
  <c r="B44" i="26"/>
  <c r="L44" i="26" s="1"/>
  <c r="B31" i="26"/>
  <c r="L31" i="26" s="1"/>
  <c r="B20" i="26"/>
  <c r="L20" i="26" s="1"/>
  <c r="B21" i="26"/>
  <c r="L21" i="26" s="1"/>
  <c r="B22" i="26"/>
  <c r="L22" i="26" s="1"/>
  <c r="B23" i="26"/>
  <c r="L23" i="26" s="1"/>
  <c r="B24" i="26"/>
  <c r="L24" i="26" s="1"/>
  <c r="B25" i="26"/>
  <c r="L25" i="26" s="1"/>
  <c r="B26" i="26"/>
  <c r="L26" i="26" s="1"/>
  <c r="B27" i="26"/>
  <c r="L27" i="26" s="1"/>
  <c r="B28" i="26"/>
  <c r="L28" i="26" s="1"/>
  <c r="B19" i="26"/>
  <c r="L19" i="26" s="1"/>
  <c r="G218" i="26" l="1"/>
  <c r="E224" i="14"/>
  <c r="C224" i="14"/>
  <c r="D218" i="26"/>
  <c r="N59" i="5"/>
  <c r="J218" i="26"/>
  <c r="E223" i="14"/>
  <c r="C223" i="14"/>
  <c r="L203" i="5"/>
  <c r="L204" i="5"/>
  <c r="I218" i="26"/>
  <c r="D204" i="5"/>
  <c r="F204" i="5"/>
  <c r="D203" i="5"/>
  <c r="F203" i="5"/>
  <c r="C301" i="26"/>
  <c r="C300" i="26"/>
  <c r="C297" i="26"/>
  <c r="C296" i="26"/>
  <c r="C295" i="26"/>
  <c r="C294" i="26"/>
  <c r="C293" i="26"/>
  <c r="C292" i="26"/>
  <c r="C288" i="26"/>
  <c r="C287" i="26"/>
  <c r="C286" i="26"/>
  <c r="C285" i="26"/>
  <c r="C284" i="26"/>
  <c r="C283" i="26"/>
  <c r="C282" i="26"/>
  <c r="C281" i="26"/>
  <c r="C280" i="26"/>
  <c r="C278" i="26"/>
  <c r="C277" i="26"/>
  <c r="C276" i="26"/>
  <c r="C275" i="26"/>
  <c r="C272" i="26"/>
  <c r="C271" i="26"/>
  <c r="C270" i="26"/>
  <c r="C269" i="26"/>
  <c r="C268" i="26"/>
  <c r="C267" i="26"/>
  <c r="C266" i="26"/>
  <c r="C265" i="26"/>
  <c r="C264" i="26"/>
  <c r="C263" i="26"/>
  <c r="C260" i="26"/>
  <c r="C259" i="26"/>
  <c r="C258" i="26"/>
  <c r="C257" i="26"/>
  <c r="C256" i="26"/>
  <c r="C255" i="26"/>
  <c r="C254" i="26"/>
  <c r="C253" i="26"/>
  <c r="C252" i="26"/>
  <c r="C251" i="26"/>
  <c r="C250" i="26"/>
  <c r="C249" i="26"/>
  <c r="C248" i="26"/>
  <c r="C247" i="26"/>
  <c r="C246" i="26"/>
  <c r="C245" i="26"/>
  <c r="C244" i="26"/>
  <c r="C243" i="26"/>
  <c r="C242" i="26"/>
  <c r="C241" i="26"/>
  <c r="C240" i="26"/>
  <c r="C239" i="26"/>
  <c r="C238" i="26"/>
  <c r="C237" i="26"/>
  <c r="C236" i="26"/>
  <c r="C235" i="26"/>
  <c r="C234" i="26"/>
  <c r="C233" i="26"/>
  <c r="C232" i="26"/>
  <c r="C228" i="26"/>
  <c r="C227" i="26"/>
  <c r="C226" i="26"/>
  <c r="C225" i="26"/>
  <c r="C224" i="26"/>
  <c r="C223" i="26"/>
  <c r="C217" i="26"/>
  <c r="C215" i="26"/>
  <c r="C214" i="26"/>
  <c r="C213" i="26"/>
  <c r="C208" i="26"/>
  <c r="C207" i="26"/>
  <c r="C206" i="26"/>
  <c r="C205" i="26"/>
  <c r="C204" i="26"/>
  <c r="C203" i="26"/>
  <c r="C202" i="26"/>
  <c r="C201" i="26"/>
  <c r="C200" i="26"/>
  <c r="C199" i="26"/>
  <c r="C198" i="26"/>
  <c r="C197" i="26"/>
  <c r="C196" i="26"/>
  <c r="C195" i="26"/>
  <c r="C194" i="26"/>
  <c r="C193" i="26"/>
  <c r="C192" i="26"/>
  <c r="C191" i="26"/>
  <c r="C190" i="26"/>
  <c r="C189" i="26"/>
  <c r="C186" i="26"/>
  <c r="C185" i="26"/>
  <c r="C184" i="26"/>
  <c r="C183" i="26"/>
  <c r="C182" i="26"/>
  <c r="C181" i="26"/>
  <c r="C180" i="26"/>
  <c r="C177" i="26"/>
  <c r="C176" i="26"/>
  <c r="C175" i="26"/>
  <c r="C174" i="26"/>
  <c r="C172" i="26"/>
  <c r="C170" i="26"/>
  <c r="C169" i="26"/>
  <c r="C168" i="26"/>
  <c r="C167" i="26"/>
  <c r="C166" i="26"/>
  <c r="C165" i="26"/>
  <c r="C164" i="26"/>
  <c r="C163" i="26"/>
  <c r="C162" i="26"/>
  <c r="C158" i="26"/>
  <c r="C157" i="26"/>
  <c r="C156" i="26"/>
  <c r="C155" i="26"/>
  <c r="C154" i="26"/>
  <c r="C153" i="26"/>
  <c r="C152" i="26"/>
  <c r="C151" i="26"/>
  <c r="C150" i="26"/>
  <c r="C149" i="26"/>
  <c r="C148" i="26"/>
  <c r="C147" i="26"/>
  <c r="C146" i="26"/>
  <c r="C145" i="26"/>
  <c r="C144" i="26"/>
  <c r="C143" i="26"/>
  <c r="C142" i="26"/>
  <c r="C141" i="26"/>
  <c r="C140" i="26"/>
  <c r="C137" i="26"/>
  <c r="C136" i="26"/>
  <c r="C135" i="26"/>
  <c r="C134" i="26"/>
  <c r="C133" i="26"/>
  <c r="C132" i="26"/>
  <c r="C131" i="26"/>
  <c r="C130" i="26"/>
  <c r="C129" i="26"/>
  <c r="C128" i="26"/>
  <c r="C127" i="26"/>
  <c r="C126" i="26"/>
  <c r="C125" i="26"/>
  <c r="C124" i="26"/>
  <c r="C123" i="26"/>
  <c r="C122" i="26"/>
  <c r="C121" i="26"/>
  <c r="C120" i="26"/>
  <c r="C119" i="26"/>
  <c r="C118" i="26"/>
  <c r="C117" i="26"/>
  <c r="C116" i="26"/>
  <c r="C115" i="26"/>
  <c r="C114" i="26"/>
  <c r="C113" i="26"/>
  <c r="C112" i="26"/>
  <c r="C111" i="26"/>
  <c r="C110" i="26"/>
  <c r="C109" i="26"/>
  <c r="C108" i="26"/>
  <c r="C107" i="26"/>
  <c r="C106" i="26"/>
  <c r="C105" i="26"/>
  <c r="C104" i="26"/>
  <c r="C103" i="26"/>
  <c r="C102" i="26"/>
  <c r="C101" i="26"/>
  <c r="C100" i="26"/>
  <c r="C99" i="26"/>
  <c r="C98" i="26"/>
  <c r="C97" i="26"/>
  <c r="C96" i="26"/>
  <c r="C95" i="26"/>
  <c r="C94" i="26"/>
  <c r="C93" i="26"/>
  <c r="C92" i="26"/>
  <c r="C90" i="26"/>
  <c r="C89" i="26"/>
  <c r="C88" i="26"/>
  <c r="C87" i="26"/>
  <c r="C86" i="26"/>
  <c r="C85" i="26"/>
  <c r="C84" i="26"/>
  <c r="C83" i="26"/>
  <c r="C82" i="26"/>
  <c r="C81" i="26"/>
  <c r="C80" i="26"/>
  <c r="C79" i="26"/>
  <c r="C78" i="26"/>
  <c r="C77" i="26"/>
  <c r="C76" i="26"/>
  <c r="C75" i="26"/>
  <c r="C74" i="26"/>
  <c r="C73" i="26"/>
  <c r="C72" i="26"/>
  <c r="C71" i="26"/>
  <c r="C70" i="26"/>
  <c r="C69" i="26"/>
  <c r="C65" i="26"/>
  <c r="C64" i="26"/>
  <c r="C63" i="26"/>
  <c r="C59" i="26"/>
  <c r="C58" i="26"/>
  <c r="C54" i="26"/>
  <c r="C53" i="26"/>
  <c r="C50" i="26"/>
  <c r="C49" i="26"/>
  <c r="C44" i="26"/>
  <c r="C42" i="26"/>
  <c r="C41" i="26"/>
  <c r="C40" i="26"/>
  <c r="C39" i="26"/>
  <c r="C37" i="26"/>
  <c r="C36" i="26"/>
  <c r="C35" i="26"/>
  <c r="C34" i="26"/>
  <c r="C32" i="26"/>
  <c r="C31" i="26"/>
  <c r="C28" i="26"/>
  <c r="C27" i="26"/>
  <c r="C26" i="26"/>
  <c r="C25" i="26"/>
  <c r="C24" i="26"/>
  <c r="C23" i="26"/>
  <c r="C22" i="26"/>
  <c r="C21" i="26"/>
  <c r="C20" i="26"/>
  <c r="C19" i="26"/>
  <c r="AB204" i="5" l="1"/>
  <c r="AB203" i="5"/>
  <c r="E218" i="26"/>
  <c r="F218" i="26" s="1"/>
  <c r="N204" i="5"/>
  <c r="D224" i="14"/>
  <c r="N203" i="5"/>
  <c r="D223" i="14"/>
  <c r="R188" i="5"/>
  <c r="Q188" i="5"/>
  <c r="P188" i="5"/>
  <c r="K188" i="5"/>
  <c r="I188" i="5"/>
  <c r="C188" i="5"/>
  <c r="B188" i="5"/>
  <c r="AH188" i="5" s="1"/>
  <c r="AI188" i="5" s="1"/>
  <c r="C91" i="19"/>
  <c r="C90" i="19"/>
  <c r="C94" i="19"/>
  <c r="B174" i="14"/>
  <c r="B175" i="14"/>
  <c r="B189" i="5"/>
  <c r="AH189" i="5" s="1"/>
  <c r="AI189" i="5" s="1"/>
  <c r="B190" i="5"/>
  <c r="B191" i="5"/>
  <c r="B192" i="5"/>
  <c r="AH192" i="5" s="1"/>
  <c r="AI192" i="5" s="1"/>
  <c r="B193" i="5"/>
  <c r="AH193" i="5" s="1"/>
  <c r="AI193" i="5" s="1"/>
  <c r="C191" i="5"/>
  <c r="D191" i="5" s="1"/>
  <c r="I191" i="5"/>
  <c r="K191" i="5"/>
  <c r="P191" i="5"/>
  <c r="Q191" i="5"/>
  <c r="F175" i="14" s="1"/>
  <c r="R191" i="5"/>
  <c r="C190" i="5"/>
  <c r="D190" i="5" s="1"/>
  <c r="I190" i="5"/>
  <c r="K190" i="5"/>
  <c r="P190" i="5"/>
  <c r="Q190" i="5"/>
  <c r="F174" i="14" s="1"/>
  <c r="R190" i="5"/>
  <c r="I405" i="5"/>
  <c r="K405" i="5"/>
  <c r="P405" i="5"/>
  <c r="Q405" i="5"/>
  <c r="R405" i="5"/>
  <c r="I406" i="5"/>
  <c r="K406" i="5"/>
  <c r="P406" i="5"/>
  <c r="Q406" i="5"/>
  <c r="R406" i="5"/>
  <c r="I407" i="5"/>
  <c r="K407" i="5"/>
  <c r="P407" i="5"/>
  <c r="Q407" i="5"/>
  <c r="R407" i="5"/>
  <c r="I409" i="5"/>
  <c r="K409" i="5"/>
  <c r="P409" i="5"/>
  <c r="Q409" i="5"/>
  <c r="R409" i="5"/>
  <c r="I408" i="5"/>
  <c r="K408" i="5"/>
  <c r="P408" i="5"/>
  <c r="Q408" i="5"/>
  <c r="R408" i="5"/>
  <c r="I410" i="5"/>
  <c r="K410" i="5"/>
  <c r="P410" i="5"/>
  <c r="Q410" i="5"/>
  <c r="R410" i="5"/>
  <c r="C410" i="5"/>
  <c r="D410" i="5" s="1"/>
  <c r="B410" i="5"/>
  <c r="C408" i="5"/>
  <c r="D408" i="5" s="1"/>
  <c r="B408" i="5"/>
  <c r="C409" i="5"/>
  <c r="B409" i="5"/>
  <c r="C407" i="5"/>
  <c r="B407" i="5"/>
  <c r="C406" i="5"/>
  <c r="D406" i="5" s="1"/>
  <c r="B406" i="5"/>
  <c r="C405" i="5"/>
  <c r="D405" i="5" s="1"/>
  <c r="B405" i="5"/>
  <c r="B181" i="5"/>
  <c r="AH181" i="5" s="1"/>
  <c r="AI181" i="5" s="1"/>
  <c r="C181" i="5"/>
  <c r="D181" i="5" s="1"/>
  <c r="I181" i="5"/>
  <c r="K181" i="5"/>
  <c r="P181" i="5"/>
  <c r="Q181" i="5"/>
  <c r="R181" i="5"/>
  <c r="R175" i="5"/>
  <c r="Q175" i="5"/>
  <c r="P175" i="5"/>
  <c r="K175" i="5"/>
  <c r="I175" i="5"/>
  <c r="C175" i="5"/>
  <c r="B175" i="5"/>
  <c r="AH175" i="5" s="1"/>
  <c r="AI175" i="5" s="1"/>
  <c r="AH407" i="5" l="1"/>
  <c r="AI407" i="5" s="1"/>
  <c r="AA407" i="5" s="1"/>
  <c r="AH409" i="5"/>
  <c r="AI409" i="5" s="1"/>
  <c r="AA409" i="5" s="1"/>
  <c r="AH191" i="5"/>
  <c r="AI191" i="5" s="1"/>
  <c r="AA191" i="5" s="1"/>
  <c r="AH405" i="5"/>
  <c r="AI405" i="5" s="1"/>
  <c r="AA405" i="5" s="1"/>
  <c r="AH408" i="5"/>
  <c r="AI408" i="5" s="1"/>
  <c r="AA408" i="5" s="1"/>
  <c r="AH190" i="5"/>
  <c r="AI190" i="5" s="1"/>
  <c r="AA190" i="5" s="1"/>
  <c r="AH406" i="5"/>
  <c r="AI406" i="5" s="1"/>
  <c r="AA406" i="5" s="1"/>
  <c r="AH410" i="5"/>
  <c r="AI410" i="5" s="1"/>
  <c r="AA410" i="5" s="1"/>
  <c r="I33" i="26"/>
  <c r="F28" i="14"/>
  <c r="D177" i="26"/>
  <c r="J33" i="26"/>
  <c r="C28" i="14"/>
  <c r="D33" i="26"/>
  <c r="E28" i="14"/>
  <c r="G33" i="26"/>
  <c r="F407" i="5"/>
  <c r="D407" i="5"/>
  <c r="F409" i="5"/>
  <c r="D409" i="5"/>
  <c r="J177" i="26"/>
  <c r="J176" i="26"/>
  <c r="C174" i="14"/>
  <c r="D176" i="26"/>
  <c r="F410" i="5"/>
  <c r="I177" i="26"/>
  <c r="E175" i="14"/>
  <c r="G177" i="26"/>
  <c r="I176" i="26"/>
  <c r="E174" i="14"/>
  <c r="G176" i="26"/>
  <c r="L191" i="5"/>
  <c r="L188" i="5"/>
  <c r="D188" i="5"/>
  <c r="F188" i="5"/>
  <c r="C175" i="14"/>
  <c r="F191" i="5"/>
  <c r="F408" i="5"/>
  <c r="F406" i="5"/>
  <c r="F405" i="5"/>
  <c r="L190" i="5"/>
  <c r="F190" i="5"/>
  <c r="L410" i="5"/>
  <c r="L409" i="5"/>
  <c r="L407" i="5"/>
  <c r="L406" i="5"/>
  <c r="L405" i="5"/>
  <c r="L408" i="5"/>
  <c r="L181" i="5"/>
  <c r="AB181" i="5" s="1"/>
  <c r="F181" i="5"/>
  <c r="L175" i="5"/>
  <c r="AB175" i="5" s="1"/>
  <c r="D175" i="5"/>
  <c r="F175" i="5"/>
  <c r="C75" i="19"/>
  <c r="C74" i="19"/>
  <c r="C73" i="19"/>
  <c r="K328" i="6"/>
  <c r="H73" i="19" s="1"/>
  <c r="J328" i="6"/>
  <c r="G73" i="19" s="1"/>
  <c r="I328" i="6"/>
  <c r="H328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G78" i="19" s="1"/>
  <c r="J64" i="6"/>
  <c r="J65" i="6"/>
  <c r="G91" i="19" s="1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G17" i="19" s="1"/>
  <c r="J79" i="6"/>
  <c r="J80" i="6"/>
  <c r="J81" i="6"/>
  <c r="J82" i="6"/>
  <c r="J83" i="6"/>
  <c r="J84" i="6"/>
  <c r="J85" i="6"/>
  <c r="J86" i="6"/>
  <c r="G25" i="19" s="1"/>
  <c r="J87" i="6"/>
  <c r="J88" i="6"/>
  <c r="J89" i="6"/>
  <c r="J90" i="6"/>
  <c r="J91" i="6"/>
  <c r="J92" i="6"/>
  <c r="J93" i="6"/>
  <c r="J94" i="6"/>
  <c r="G98" i="19" s="1"/>
  <c r="J95" i="6"/>
  <c r="J96" i="6"/>
  <c r="J97" i="6"/>
  <c r="J98" i="6"/>
  <c r="J99" i="6"/>
  <c r="J100" i="6"/>
  <c r="J101" i="6"/>
  <c r="J102" i="6"/>
  <c r="G97" i="19" s="1"/>
  <c r="J103" i="6"/>
  <c r="G100" i="19" s="1"/>
  <c r="J104" i="6"/>
  <c r="J105" i="6"/>
  <c r="J106" i="6"/>
  <c r="J107" i="6"/>
  <c r="J108" i="6"/>
  <c r="J109" i="6"/>
  <c r="J110" i="6"/>
  <c r="G103" i="19" s="1"/>
  <c r="J111" i="6"/>
  <c r="J112" i="6"/>
  <c r="J113" i="6"/>
  <c r="J114" i="6"/>
  <c r="J115" i="6"/>
  <c r="J116" i="6"/>
  <c r="G102" i="19" s="1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G107" i="19" s="1"/>
  <c r="J142" i="6"/>
  <c r="J143" i="6"/>
  <c r="J144" i="6"/>
  <c r="J145" i="6"/>
  <c r="J146" i="6"/>
  <c r="G108" i="19" s="1"/>
  <c r="J147" i="6"/>
  <c r="J148" i="6"/>
  <c r="J149" i="6"/>
  <c r="J150" i="6"/>
  <c r="J151" i="6"/>
  <c r="J152" i="6"/>
  <c r="J153" i="6"/>
  <c r="J154" i="6"/>
  <c r="J155" i="6"/>
  <c r="J156" i="6"/>
  <c r="J157" i="6"/>
  <c r="J158" i="6"/>
  <c r="G109" i="19" s="1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G111" i="19" s="1"/>
  <c r="J219" i="6"/>
  <c r="J220" i="6"/>
  <c r="J221" i="6"/>
  <c r="G112" i="19" s="1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G113" i="19" s="1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G116" i="19" s="1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G115" i="19" s="1"/>
  <c r="J302" i="6"/>
  <c r="J303" i="6"/>
  <c r="J304" i="6"/>
  <c r="J305" i="6"/>
  <c r="J306" i="6"/>
  <c r="J307" i="6"/>
  <c r="J308" i="6"/>
  <c r="G67" i="19" s="1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9" i="6"/>
  <c r="G74" i="19" s="1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G35" i="19" s="1"/>
  <c r="J356" i="6"/>
  <c r="J357" i="6"/>
  <c r="G37" i="19" s="1"/>
  <c r="J358" i="6"/>
  <c r="G38" i="19" s="1"/>
  <c r="J359" i="6"/>
  <c r="G26" i="19" s="1"/>
  <c r="J360" i="6"/>
  <c r="J361" i="6"/>
  <c r="J362" i="6"/>
  <c r="J363" i="6"/>
  <c r="G30" i="19" s="1"/>
  <c r="J364" i="6"/>
  <c r="J365" i="6"/>
  <c r="G47" i="19" s="1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G117" i="19" s="1"/>
  <c r="J383" i="6"/>
  <c r="J384" i="6"/>
  <c r="J385" i="6"/>
  <c r="J386" i="6"/>
  <c r="J387" i="6"/>
  <c r="J388" i="6"/>
  <c r="J389" i="6"/>
  <c r="J390" i="6"/>
  <c r="J391" i="6"/>
  <c r="J392" i="6"/>
  <c r="G27" i="19" s="1"/>
  <c r="J393" i="6"/>
  <c r="J394" i="6"/>
  <c r="J395" i="6"/>
  <c r="J396" i="6"/>
  <c r="J397" i="6"/>
  <c r="J398" i="6"/>
  <c r="J399" i="6"/>
  <c r="J400" i="6"/>
  <c r="J401" i="6"/>
  <c r="J402" i="6"/>
  <c r="J403" i="6"/>
  <c r="J404" i="6"/>
  <c r="G19" i="19" s="1"/>
  <c r="J405" i="6"/>
  <c r="J406" i="6"/>
  <c r="J407" i="6"/>
  <c r="J408" i="6"/>
  <c r="J409" i="6"/>
  <c r="J410" i="6"/>
  <c r="J411" i="6"/>
  <c r="J412" i="6"/>
  <c r="G52" i="19" s="1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G54" i="19" s="1"/>
  <c r="J439" i="6"/>
  <c r="J440" i="6"/>
  <c r="J441" i="6"/>
  <c r="J442" i="6"/>
  <c r="J443" i="6"/>
  <c r="J444" i="6"/>
  <c r="J445" i="6"/>
  <c r="J446" i="6"/>
  <c r="G55" i="19" s="1"/>
  <c r="J447" i="6"/>
  <c r="J448" i="6"/>
  <c r="G56" i="19" s="1"/>
  <c r="J449" i="6"/>
  <c r="G57" i="19" s="1"/>
  <c r="J450" i="6"/>
  <c r="J451" i="6"/>
  <c r="J452" i="6"/>
  <c r="J453" i="6"/>
  <c r="J454" i="6"/>
  <c r="G58" i="19" s="1"/>
  <c r="J455" i="6"/>
  <c r="J456" i="6"/>
  <c r="G69" i="19" s="1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G59" i="19" s="1"/>
  <c r="J475" i="6"/>
  <c r="J476" i="6"/>
  <c r="J477" i="6"/>
  <c r="G60" i="19" s="1"/>
  <c r="J478" i="6"/>
  <c r="J479" i="6"/>
  <c r="G90" i="19" s="1"/>
  <c r="J480" i="6"/>
  <c r="J481" i="6"/>
  <c r="J482" i="6"/>
  <c r="J483" i="6"/>
  <c r="J484" i="6"/>
  <c r="J485" i="6"/>
  <c r="J486" i="6"/>
  <c r="G61" i="19" s="1"/>
  <c r="J487" i="6"/>
  <c r="J488" i="6"/>
  <c r="J489" i="6"/>
  <c r="J490" i="6"/>
  <c r="J491" i="6"/>
  <c r="J492" i="6"/>
  <c r="J493" i="6"/>
  <c r="J494" i="6"/>
  <c r="G75" i="19" s="1"/>
  <c r="J495" i="6"/>
  <c r="J496" i="6"/>
  <c r="J497" i="6"/>
  <c r="G20" i="19" s="1"/>
  <c r="J498" i="6"/>
  <c r="J499" i="6"/>
  <c r="J500" i="6"/>
  <c r="G21" i="19" s="1"/>
  <c r="J501" i="6"/>
  <c r="J502" i="6"/>
  <c r="J503" i="6"/>
  <c r="J504" i="6"/>
  <c r="J505" i="6"/>
  <c r="G83" i="19" s="1"/>
  <c r="J506" i="6"/>
  <c r="J507" i="6"/>
  <c r="J508" i="6"/>
  <c r="J509" i="6"/>
  <c r="J510" i="6"/>
  <c r="G84" i="19" s="1"/>
  <c r="J511" i="6"/>
  <c r="J512" i="6"/>
  <c r="J513" i="6"/>
  <c r="J514" i="6"/>
  <c r="J515" i="6"/>
  <c r="J516" i="6"/>
  <c r="G85" i="19" s="1"/>
  <c r="J517" i="6"/>
  <c r="J518" i="6"/>
  <c r="J519" i="6"/>
  <c r="J520" i="6"/>
  <c r="J521" i="6"/>
  <c r="J522" i="6"/>
  <c r="J523" i="6"/>
  <c r="J524" i="6"/>
  <c r="G94" i="19" s="1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G86" i="19" s="1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G87" i="19" s="1"/>
  <c r="J561" i="6"/>
  <c r="J562" i="6"/>
  <c r="J563" i="6"/>
  <c r="J564" i="6"/>
  <c r="J565" i="6"/>
  <c r="J566" i="6"/>
  <c r="J567" i="6"/>
  <c r="J568" i="6"/>
  <c r="J2" i="6"/>
  <c r="K3" i="6"/>
  <c r="H50" i="19" s="1"/>
  <c r="K4" i="6"/>
  <c r="K5" i="6"/>
  <c r="K6" i="6"/>
  <c r="K7" i="6"/>
  <c r="K8" i="6"/>
  <c r="H51" i="19" s="1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H65" i="19" s="1"/>
  <c r="K25" i="6"/>
  <c r="H66" i="19" s="1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H78" i="19" s="1"/>
  <c r="K64" i="6"/>
  <c r="H79" i="19" s="1"/>
  <c r="K65" i="6"/>
  <c r="H91" i="19" s="1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H17" i="19" s="1"/>
  <c r="K79" i="6"/>
  <c r="K80" i="6"/>
  <c r="K81" i="6"/>
  <c r="K82" i="6"/>
  <c r="K83" i="6"/>
  <c r="K84" i="6"/>
  <c r="K85" i="6"/>
  <c r="K86" i="6"/>
  <c r="H25" i="19" s="1"/>
  <c r="K87" i="6"/>
  <c r="K88" i="6"/>
  <c r="K89" i="6"/>
  <c r="K90" i="6"/>
  <c r="K91" i="6"/>
  <c r="K92" i="6"/>
  <c r="K93" i="6"/>
  <c r="K94" i="6"/>
  <c r="H98" i="19" s="1"/>
  <c r="K95" i="6"/>
  <c r="K96" i="6"/>
  <c r="K97" i="6"/>
  <c r="H99" i="19" s="1"/>
  <c r="K98" i="6"/>
  <c r="K99" i="6"/>
  <c r="K100" i="6"/>
  <c r="H96" i="19" s="1"/>
  <c r="K101" i="6"/>
  <c r="K102" i="6"/>
  <c r="H97" i="19" s="1"/>
  <c r="K103" i="6"/>
  <c r="H100" i="19" s="1"/>
  <c r="K104" i="6"/>
  <c r="K105" i="6"/>
  <c r="K106" i="6"/>
  <c r="H101" i="19" s="1"/>
  <c r="K107" i="6"/>
  <c r="K108" i="6"/>
  <c r="K109" i="6"/>
  <c r="K110" i="6"/>
  <c r="H103" i="19" s="1"/>
  <c r="K111" i="6"/>
  <c r="K112" i="6"/>
  <c r="H104" i="19" s="1"/>
  <c r="K113" i="6"/>
  <c r="K114" i="6"/>
  <c r="K115" i="6"/>
  <c r="K116" i="6"/>
  <c r="H102" i="19" s="1"/>
  <c r="K117" i="6"/>
  <c r="K118" i="6"/>
  <c r="K119" i="6"/>
  <c r="K120" i="6"/>
  <c r="K121" i="6"/>
  <c r="H95" i="19" s="1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H105" i="19" s="1"/>
  <c r="K136" i="6"/>
  <c r="K137" i="6"/>
  <c r="K138" i="6"/>
  <c r="K139" i="6"/>
  <c r="H106" i="19" s="1"/>
  <c r="K140" i="6"/>
  <c r="K141" i="6"/>
  <c r="H107" i="19" s="1"/>
  <c r="K142" i="6"/>
  <c r="K143" i="6"/>
  <c r="K144" i="6"/>
  <c r="K145" i="6"/>
  <c r="K146" i="6"/>
  <c r="H108" i="19" s="1"/>
  <c r="K147" i="6"/>
  <c r="K148" i="6"/>
  <c r="K149" i="6"/>
  <c r="K150" i="6"/>
  <c r="K151" i="6"/>
  <c r="K152" i="6"/>
  <c r="K153" i="6"/>
  <c r="K154" i="6"/>
  <c r="K155" i="6"/>
  <c r="K156" i="6"/>
  <c r="K157" i="6"/>
  <c r="K158" i="6"/>
  <c r="H109" i="19" s="1"/>
  <c r="K159" i="6"/>
  <c r="K160" i="6"/>
  <c r="H110" i="19" s="1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H111" i="19" s="1"/>
  <c r="K219" i="6"/>
  <c r="K220" i="6"/>
  <c r="K221" i="6"/>
  <c r="H112" i="19" s="1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H113" i="19" s="1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H116" i="19" s="1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H114" i="19" s="1"/>
  <c r="K300" i="6"/>
  <c r="K301" i="6"/>
  <c r="H115" i="19" s="1"/>
  <c r="K302" i="6"/>
  <c r="K303" i="6"/>
  <c r="K304" i="6"/>
  <c r="K305" i="6"/>
  <c r="K306" i="6"/>
  <c r="K307" i="6"/>
  <c r="K308" i="6"/>
  <c r="H67" i="19" s="1"/>
  <c r="K309" i="6"/>
  <c r="K310" i="6"/>
  <c r="K311" i="6"/>
  <c r="K312" i="6"/>
  <c r="K313" i="6"/>
  <c r="K314" i="6"/>
  <c r="K315" i="6"/>
  <c r="H68" i="19" s="1"/>
  <c r="K316" i="6"/>
  <c r="K317" i="6"/>
  <c r="K318" i="6"/>
  <c r="K319" i="6"/>
  <c r="K320" i="6"/>
  <c r="K321" i="6"/>
  <c r="K322" i="6"/>
  <c r="K323" i="6"/>
  <c r="K324" i="6"/>
  <c r="K325" i="6"/>
  <c r="K326" i="6"/>
  <c r="K327" i="6"/>
  <c r="K329" i="6"/>
  <c r="H74" i="19" s="1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H34" i="19" s="1"/>
  <c r="K355" i="6"/>
  <c r="H35" i="19" s="1"/>
  <c r="K356" i="6"/>
  <c r="H36" i="19" s="1"/>
  <c r="K357" i="6"/>
  <c r="H37" i="19" s="1"/>
  <c r="K358" i="6"/>
  <c r="H38" i="19" s="1"/>
  <c r="K359" i="6"/>
  <c r="H26" i="19" s="1"/>
  <c r="K360" i="6"/>
  <c r="H39" i="19" s="1"/>
  <c r="K361" i="6"/>
  <c r="H40" i="19" s="1"/>
  <c r="K362" i="6"/>
  <c r="H41" i="19" s="1"/>
  <c r="K363" i="6"/>
  <c r="H30" i="19" s="1"/>
  <c r="K364" i="6"/>
  <c r="H45" i="19" s="1"/>
  <c r="K365" i="6"/>
  <c r="H47" i="19" s="1"/>
  <c r="K367" i="6"/>
  <c r="K368" i="6"/>
  <c r="K369" i="6"/>
  <c r="H121" i="19" s="1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H117" i="19" s="1"/>
  <c r="K383" i="6"/>
  <c r="K384" i="6"/>
  <c r="K385" i="6"/>
  <c r="K386" i="6"/>
  <c r="K387" i="6"/>
  <c r="K388" i="6"/>
  <c r="K389" i="6"/>
  <c r="K390" i="6"/>
  <c r="K391" i="6"/>
  <c r="K392" i="6"/>
  <c r="H27" i="19" s="1"/>
  <c r="K393" i="6"/>
  <c r="K394" i="6"/>
  <c r="H28" i="19" s="1"/>
  <c r="K395" i="6"/>
  <c r="K396" i="6"/>
  <c r="K397" i="6"/>
  <c r="K398" i="6"/>
  <c r="K399" i="6"/>
  <c r="K400" i="6"/>
  <c r="K401" i="6"/>
  <c r="K402" i="6"/>
  <c r="K403" i="6"/>
  <c r="H18" i="19" s="1"/>
  <c r="K404" i="6"/>
  <c r="H19" i="19" s="1"/>
  <c r="K405" i="6"/>
  <c r="K406" i="6"/>
  <c r="K407" i="6"/>
  <c r="K408" i="6"/>
  <c r="K409" i="6"/>
  <c r="K410" i="6"/>
  <c r="K411" i="6"/>
  <c r="K412" i="6"/>
  <c r="H52" i="19" s="1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H53" i="19" s="1"/>
  <c r="K438" i="6"/>
  <c r="H54" i="19" s="1"/>
  <c r="K439" i="6"/>
  <c r="K440" i="6"/>
  <c r="K441" i="6"/>
  <c r="K442" i="6"/>
  <c r="K443" i="6"/>
  <c r="H29" i="19" s="1"/>
  <c r="K444" i="6"/>
  <c r="K445" i="6"/>
  <c r="K446" i="6"/>
  <c r="H55" i="19" s="1"/>
  <c r="K447" i="6"/>
  <c r="K448" i="6"/>
  <c r="H56" i="19" s="1"/>
  <c r="K449" i="6"/>
  <c r="H57" i="19" s="1"/>
  <c r="K450" i="6"/>
  <c r="K451" i="6"/>
  <c r="K452" i="6"/>
  <c r="K453" i="6"/>
  <c r="K454" i="6"/>
  <c r="H58" i="19" s="1"/>
  <c r="K455" i="6"/>
  <c r="K456" i="6"/>
  <c r="H69" i="19" s="1"/>
  <c r="K457" i="6"/>
  <c r="K458" i="6"/>
  <c r="K459" i="6"/>
  <c r="K460" i="6"/>
  <c r="K461" i="6"/>
  <c r="H70" i="19" s="1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H59" i="19" s="1"/>
  <c r="K475" i="6"/>
  <c r="K476" i="6"/>
  <c r="K477" i="6"/>
  <c r="H60" i="19" s="1"/>
  <c r="K478" i="6"/>
  <c r="K479" i="6"/>
  <c r="H90" i="19" s="1"/>
  <c r="K480" i="6"/>
  <c r="K481" i="6"/>
  <c r="K482" i="6"/>
  <c r="K483" i="6"/>
  <c r="K484" i="6"/>
  <c r="K485" i="6"/>
  <c r="K486" i="6"/>
  <c r="H61" i="19" s="1"/>
  <c r="K487" i="6"/>
  <c r="K488" i="6"/>
  <c r="K489" i="6"/>
  <c r="K490" i="6"/>
  <c r="K491" i="6"/>
  <c r="K492" i="6"/>
  <c r="K493" i="6"/>
  <c r="K494" i="6"/>
  <c r="H75" i="19" s="1"/>
  <c r="K495" i="6"/>
  <c r="K496" i="6"/>
  <c r="K497" i="6"/>
  <c r="H20" i="19" s="1"/>
  <c r="K498" i="6"/>
  <c r="K499" i="6"/>
  <c r="K500" i="6"/>
  <c r="H21" i="19" s="1"/>
  <c r="K501" i="6"/>
  <c r="K502" i="6"/>
  <c r="K503" i="6"/>
  <c r="K504" i="6"/>
  <c r="K505" i="6"/>
  <c r="H83" i="19" s="1"/>
  <c r="K506" i="6"/>
  <c r="K507" i="6"/>
  <c r="K508" i="6"/>
  <c r="K509" i="6"/>
  <c r="K510" i="6"/>
  <c r="H84" i="19" s="1"/>
  <c r="K511" i="6"/>
  <c r="K512" i="6"/>
  <c r="K513" i="6"/>
  <c r="K514" i="6"/>
  <c r="K515" i="6"/>
  <c r="K516" i="6"/>
  <c r="H85" i="19" s="1"/>
  <c r="K517" i="6"/>
  <c r="K518" i="6"/>
  <c r="K519" i="6"/>
  <c r="K520" i="6"/>
  <c r="K521" i="6"/>
  <c r="K522" i="6"/>
  <c r="K523" i="6"/>
  <c r="K524" i="6"/>
  <c r="H94" i="19" s="1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H86" i="19" s="1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H87" i="19" s="1"/>
  <c r="K561" i="6"/>
  <c r="K562" i="6"/>
  <c r="K563" i="6"/>
  <c r="K564" i="6"/>
  <c r="K565" i="6"/>
  <c r="K566" i="6"/>
  <c r="K567" i="6"/>
  <c r="K568" i="6"/>
  <c r="K2" i="6"/>
  <c r="AB188" i="5" l="1"/>
  <c r="S328" i="6"/>
  <c r="AB410" i="5"/>
  <c r="AB406" i="5"/>
  <c r="AB190" i="5"/>
  <c r="AB408" i="5"/>
  <c r="AB405" i="5"/>
  <c r="AB191" i="5"/>
  <c r="AB409" i="5"/>
  <c r="AB407" i="5"/>
  <c r="N409" i="5"/>
  <c r="N181" i="5"/>
  <c r="N405" i="5"/>
  <c r="N191" i="5"/>
  <c r="N407" i="5"/>
  <c r="N188" i="5"/>
  <c r="D28" i="14"/>
  <c r="E33" i="26"/>
  <c r="F33" i="26" s="1"/>
  <c r="D175" i="14"/>
  <c r="E177" i="26"/>
  <c r="F177" i="26" s="1"/>
  <c r="E176" i="26"/>
  <c r="F176" i="26" s="1"/>
  <c r="N410" i="5"/>
  <c r="D174" i="14"/>
  <c r="N190" i="5"/>
  <c r="E73" i="19"/>
  <c r="L328" i="6"/>
  <c r="M328" i="6" s="1"/>
  <c r="N328" i="6" s="1"/>
  <c r="F73" i="19"/>
  <c r="N406" i="5"/>
  <c r="N408" i="5"/>
  <c r="N175" i="5"/>
  <c r="G95" i="19"/>
  <c r="G101" i="19"/>
  <c r="G99" i="19"/>
  <c r="G66" i="19"/>
  <c r="G41" i="19"/>
  <c r="G28" i="19"/>
  <c r="G40" i="19"/>
  <c r="G110" i="19"/>
  <c r="G121" i="19"/>
  <c r="G39" i="19"/>
  <c r="G105" i="19"/>
  <c r="G104" i="19"/>
  <c r="G79" i="19"/>
  <c r="G65" i="19"/>
  <c r="G51" i="19"/>
  <c r="G29" i="19"/>
  <c r="G18" i="19"/>
  <c r="G34" i="19"/>
  <c r="G70" i="19"/>
  <c r="G53" i="19"/>
  <c r="G45" i="19"/>
  <c r="G36" i="19"/>
  <c r="G68" i="19"/>
  <c r="G114" i="19"/>
  <c r="G106" i="19"/>
  <c r="G96" i="19"/>
  <c r="G50" i="19"/>
  <c r="C87" i="19"/>
  <c r="H560" i="6"/>
  <c r="I560" i="6"/>
  <c r="F87" i="19" s="1"/>
  <c r="B258" i="14"/>
  <c r="B259" i="14"/>
  <c r="B260" i="14"/>
  <c r="B261" i="14"/>
  <c r="B262" i="14"/>
  <c r="B263" i="14"/>
  <c r="B264" i="14"/>
  <c r="B265" i="14"/>
  <c r="I506" i="5"/>
  <c r="K506" i="5"/>
  <c r="P506" i="5"/>
  <c r="Q506" i="5"/>
  <c r="F265" i="14" s="1"/>
  <c r="R506" i="5"/>
  <c r="I501" i="5"/>
  <c r="K501" i="5"/>
  <c r="P501" i="5"/>
  <c r="Q501" i="5"/>
  <c r="F258" i="14" s="1"/>
  <c r="R501" i="5"/>
  <c r="I502" i="5"/>
  <c r="K502" i="5"/>
  <c r="P502" i="5"/>
  <c r="Q502" i="5"/>
  <c r="F259" i="14" s="1"/>
  <c r="R502" i="5"/>
  <c r="I503" i="5"/>
  <c r="K503" i="5"/>
  <c r="P503" i="5"/>
  <c r="Q503" i="5"/>
  <c r="F260" i="14" s="1"/>
  <c r="R503" i="5"/>
  <c r="I504" i="5"/>
  <c r="K504" i="5"/>
  <c r="P504" i="5"/>
  <c r="Q504" i="5"/>
  <c r="F261" i="14" s="1"/>
  <c r="R504" i="5"/>
  <c r="I505" i="5"/>
  <c r="K505" i="5"/>
  <c r="P505" i="5"/>
  <c r="Q505" i="5"/>
  <c r="F262" i="14" s="1"/>
  <c r="R505" i="5"/>
  <c r="I507" i="5"/>
  <c r="K507" i="5"/>
  <c r="P507" i="5"/>
  <c r="Q507" i="5"/>
  <c r="F263" i="14" s="1"/>
  <c r="R507" i="5"/>
  <c r="I508" i="5"/>
  <c r="K508" i="5"/>
  <c r="P508" i="5"/>
  <c r="Q508" i="5"/>
  <c r="F264" i="14" s="1"/>
  <c r="R508" i="5"/>
  <c r="B506" i="5"/>
  <c r="C506" i="5"/>
  <c r="D506" i="5" s="1"/>
  <c r="B508" i="5"/>
  <c r="C508" i="5"/>
  <c r="D508" i="5" s="1"/>
  <c r="B507" i="5"/>
  <c r="C507" i="5"/>
  <c r="D507" i="5" s="1"/>
  <c r="B505" i="5"/>
  <c r="C505" i="5"/>
  <c r="D505" i="5" s="1"/>
  <c r="B502" i="5"/>
  <c r="AH502" i="5" s="1"/>
  <c r="AI502" i="5" s="1"/>
  <c r="C502" i="5"/>
  <c r="D502" i="5" s="1"/>
  <c r="C504" i="5"/>
  <c r="D504" i="5" s="1"/>
  <c r="B504" i="5"/>
  <c r="C503" i="5"/>
  <c r="D503" i="5" s="1"/>
  <c r="B503" i="5"/>
  <c r="B501" i="5"/>
  <c r="C501" i="5"/>
  <c r="D501" i="5" s="1"/>
  <c r="B180" i="14"/>
  <c r="AH508" i="5" l="1"/>
  <c r="AI508" i="5" s="1"/>
  <c r="AA508" i="5" s="1"/>
  <c r="AH506" i="5"/>
  <c r="AI506" i="5" s="1"/>
  <c r="AA506" i="5" s="1"/>
  <c r="AH501" i="5"/>
  <c r="AI501" i="5" s="1"/>
  <c r="AA501" i="5" s="1"/>
  <c r="AH505" i="5"/>
  <c r="AI505" i="5" s="1"/>
  <c r="AA505" i="5" s="1"/>
  <c r="AH504" i="5"/>
  <c r="AI504" i="5" s="1"/>
  <c r="AA504" i="5" s="1"/>
  <c r="AH503" i="5"/>
  <c r="AI503" i="5" s="1"/>
  <c r="AA503" i="5" s="1"/>
  <c r="AH507" i="5"/>
  <c r="AI507" i="5" s="1"/>
  <c r="AA507" i="5" s="1"/>
  <c r="D254" i="26"/>
  <c r="D257" i="26"/>
  <c r="D260" i="26"/>
  <c r="E261" i="14"/>
  <c r="G256" i="26"/>
  <c r="C260" i="14"/>
  <c r="D255" i="26"/>
  <c r="J253" i="26"/>
  <c r="E265" i="14"/>
  <c r="G260" i="26"/>
  <c r="I253" i="26"/>
  <c r="I257" i="26"/>
  <c r="J258" i="26"/>
  <c r="E258" i="14"/>
  <c r="G253" i="26"/>
  <c r="J255" i="26"/>
  <c r="E259" i="14"/>
  <c r="G254" i="26"/>
  <c r="C258" i="14"/>
  <c r="D253" i="26"/>
  <c r="E262" i="14"/>
  <c r="G257" i="26"/>
  <c r="J254" i="26"/>
  <c r="J259" i="26"/>
  <c r="I255" i="26"/>
  <c r="C264" i="14"/>
  <c r="D259" i="26"/>
  <c r="J257" i="26"/>
  <c r="E263" i="14"/>
  <c r="G258" i="26"/>
  <c r="E264" i="14"/>
  <c r="G259" i="26"/>
  <c r="C263" i="14"/>
  <c r="D258" i="26"/>
  <c r="J256" i="26"/>
  <c r="E260" i="14"/>
  <c r="G255" i="26"/>
  <c r="J260" i="26"/>
  <c r="C261" i="14"/>
  <c r="D256" i="26"/>
  <c r="I258" i="26"/>
  <c r="I254" i="26"/>
  <c r="I259" i="26"/>
  <c r="I256" i="26"/>
  <c r="I260" i="26"/>
  <c r="F508" i="5"/>
  <c r="F505" i="5"/>
  <c r="F507" i="5"/>
  <c r="F504" i="5"/>
  <c r="F503" i="5"/>
  <c r="F502" i="5"/>
  <c r="F501" i="5"/>
  <c r="F506" i="5"/>
  <c r="I73" i="19"/>
  <c r="S560" i="6"/>
  <c r="E87" i="19"/>
  <c r="L560" i="6"/>
  <c r="M560" i="6" s="1"/>
  <c r="N560" i="6" s="1"/>
  <c r="I87" i="19" s="1"/>
  <c r="L502" i="5"/>
  <c r="L507" i="5"/>
  <c r="L503" i="5"/>
  <c r="C265" i="14"/>
  <c r="C259" i="14"/>
  <c r="L504" i="5"/>
  <c r="C262" i="14"/>
  <c r="L505" i="5"/>
  <c r="L506" i="5"/>
  <c r="L508" i="5"/>
  <c r="L501" i="5"/>
  <c r="R55" i="5"/>
  <c r="Q55" i="5"/>
  <c r="P55" i="5"/>
  <c r="K55" i="5"/>
  <c r="I55" i="5"/>
  <c r="C55" i="5"/>
  <c r="B55" i="5"/>
  <c r="AH55" i="5" s="1"/>
  <c r="AI55" i="5" s="1"/>
  <c r="I568" i="6"/>
  <c r="L568" i="6" s="1"/>
  <c r="H568" i="6"/>
  <c r="S568" i="6" s="1"/>
  <c r="B68" i="5"/>
  <c r="AH68" i="5" s="1"/>
  <c r="AI68" i="5" s="1"/>
  <c r="I68" i="5"/>
  <c r="K68" i="5"/>
  <c r="P68" i="5"/>
  <c r="Q68" i="5"/>
  <c r="F193" i="14" s="1"/>
  <c r="R68" i="5"/>
  <c r="I67" i="5"/>
  <c r="K67" i="5"/>
  <c r="P67" i="5"/>
  <c r="Q67" i="5"/>
  <c r="F194" i="14" s="1"/>
  <c r="R67" i="5"/>
  <c r="B67" i="5"/>
  <c r="AH67" i="5" s="1"/>
  <c r="AI67" i="5" s="1"/>
  <c r="C67" i="5"/>
  <c r="D67" i="5" s="1"/>
  <c r="C68" i="5"/>
  <c r="D68" i="5" s="1"/>
  <c r="B194" i="14"/>
  <c r="P53" i="5"/>
  <c r="P57" i="5"/>
  <c r="B181" i="14"/>
  <c r="B182" i="14"/>
  <c r="F513" i="9"/>
  <c r="G513" i="9" s="1"/>
  <c r="I53" i="5"/>
  <c r="K53" i="5"/>
  <c r="Q53" i="5"/>
  <c r="R53" i="5"/>
  <c r="B53" i="5"/>
  <c r="AH53" i="5" s="1"/>
  <c r="AI53" i="5" s="1"/>
  <c r="C53" i="5"/>
  <c r="F53" i="5" s="1"/>
  <c r="R57" i="5"/>
  <c r="Q57" i="5"/>
  <c r="K57" i="5"/>
  <c r="I57" i="5"/>
  <c r="I61" i="5"/>
  <c r="K61" i="5"/>
  <c r="P61" i="5"/>
  <c r="Q61" i="5"/>
  <c r="F187" i="14" s="1"/>
  <c r="R61" i="5"/>
  <c r="B57" i="5"/>
  <c r="AH57" i="5" s="1"/>
  <c r="AI57" i="5" s="1"/>
  <c r="C57" i="5"/>
  <c r="F57" i="5" s="1"/>
  <c r="AB502" i="5" l="1"/>
  <c r="AB507" i="5"/>
  <c r="AB503" i="5"/>
  <c r="AB504" i="5"/>
  <c r="AB505" i="5"/>
  <c r="AB501" i="5"/>
  <c r="AB506" i="5"/>
  <c r="AB508" i="5"/>
  <c r="I183" i="26"/>
  <c r="G183" i="26"/>
  <c r="E256" i="26"/>
  <c r="F256" i="26" s="1"/>
  <c r="E258" i="26"/>
  <c r="F258" i="26" s="1"/>
  <c r="E254" i="26"/>
  <c r="F254" i="26" s="1"/>
  <c r="E257" i="26"/>
  <c r="F257" i="26" s="1"/>
  <c r="D184" i="26"/>
  <c r="D183" i="26"/>
  <c r="G191" i="26"/>
  <c r="I185" i="26"/>
  <c r="D191" i="26"/>
  <c r="G185" i="26"/>
  <c r="I191" i="26"/>
  <c r="D185" i="26"/>
  <c r="D192" i="26"/>
  <c r="J185" i="26"/>
  <c r="J191" i="26"/>
  <c r="J184" i="26"/>
  <c r="I184" i="26"/>
  <c r="I182" i="26"/>
  <c r="J182" i="26"/>
  <c r="J192" i="26"/>
  <c r="D258" i="14"/>
  <c r="E253" i="26"/>
  <c r="F253" i="26" s="1"/>
  <c r="D260" i="14"/>
  <c r="E255" i="26"/>
  <c r="F255" i="26" s="1"/>
  <c r="J183" i="26"/>
  <c r="I192" i="26"/>
  <c r="D264" i="14"/>
  <c r="E259" i="26"/>
  <c r="F259" i="26" s="1"/>
  <c r="E182" i="14"/>
  <c r="G184" i="26"/>
  <c r="E180" i="14"/>
  <c r="G182" i="26"/>
  <c r="E194" i="14"/>
  <c r="G192" i="26"/>
  <c r="D265" i="14"/>
  <c r="E260" i="26"/>
  <c r="F260" i="26" s="1"/>
  <c r="C180" i="14"/>
  <c r="D182" i="26"/>
  <c r="D259" i="14"/>
  <c r="N502" i="5"/>
  <c r="N503" i="5"/>
  <c r="D263" i="14"/>
  <c r="N507" i="5"/>
  <c r="N505" i="5"/>
  <c r="D262" i="14"/>
  <c r="D261" i="14"/>
  <c r="N504" i="5"/>
  <c r="N506" i="5"/>
  <c r="N508" i="5"/>
  <c r="N501" i="5"/>
  <c r="C181" i="14"/>
  <c r="F55" i="5"/>
  <c r="D55" i="5"/>
  <c r="E181" i="14"/>
  <c r="L55" i="5"/>
  <c r="F67" i="5"/>
  <c r="F68" i="5"/>
  <c r="L68" i="5"/>
  <c r="L67" i="5"/>
  <c r="M568" i="6"/>
  <c r="N568" i="6" s="1"/>
  <c r="C194" i="14"/>
  <c r="D53" i="5"/>
  <c r="L53" i="5"/>
  <c r="C182" i="14"/>
  <c r="G53" i="5"/>
  <c r="D57" i="5"/>
  <c r="L61" i="5"/>
  <c r="L57" i="5"/>
  <c r="AB57" i="5" l="1"/>
  <c r="AB61" i="5"/>
  <c r="AB53" i="5"/>
  <c r="AB67" i="5"/>
  <c r="AB55" i="5"/>
  <c r="AB68" i="5"/>
  <c r="AE53" i="5"/>
  <c r="E192" i="26"/>
  <c r="F192" i="26" s="1"/>
  <c r="E191" i="26"/>
  <c r="F191" i="26" s="1"/>
  <c r="N61" i="5"/>
  <c r="E185" i="26"/>
  <c r="F185" i="26" s="1"/>
  <c r="D182" i="14"/>
  <c r="E184" i="26"/>
  <c r="F184" i="26" s="1"/>
  <c r="H53" i="5"/>
  <c r="H184" i="26"/>
  <c r="D181" i="14"/>
  <c r="E183" i="26"/>
  <c r="F183" i="26" s="1"/>
  <c r="D180" i="14"/>
  <c r="E182" i="26"/>
  <c r="F182" i="26" s="1"/>
  <c r="N55" i="5"/>
  <c r="N68" i="5"/>
  <c r="N67" i="5"/>
  <c r="D194" i="14"/>
  <c r="J53" i="5"/>
  <c r="N53" i="5"/>
  <c r="O53" i="5" s="1"/>
  <c r="M53" i="5"/>
  <c r="S53" i="5"/>
  <c r="N57" i="5"/>
  <c r="C30" i="19"/>
  <c r="H363" i="6"/>
  <c r="I363" i="6"/>
  <c r="B124" i="14"/>
  <c r="H365" i="6"/>
  <c r="I365" i="6"/>
  <c r="I367" i="6"/>
  <c r="L367" i="6" s="1"/>
  <c r="H367" i="6"/>
  <c r="S367" i="6" s="1"/>
  <c r="R197" i="5"/>
  <c r="Q197" i="5"/>
  <c r="F45" i="14" s="1"/>
  <c r="P197" i="5"/>
  <c r="K197" i="5"/>
  <c r="I197" i="5"/>
  <c r="C197" i="5"/>
  <c r="F197" i="5" s="1"/>
  <c r="B197" i="5"/>
  <c r="AH197" i="5" s="1"/>
  <c r="AI197" i="5" s="1"/>
  <c r="R198" i="5"/>
  <c r="Q198" i="5"/>
  <c r="F46" i="14" s="1"/>
  <c r="P198" i="5"/>
  <c r="K198" i="5"/>
  <c r="I198" i="5"/>
  <c r="C198" i="5"/>
  <c r="F198" i="5" s="1"/>
  <c r="B198" i="5"/>
  <c r="AH198" i="5" s="1"/>
  <c r="AI198" i="5" s="1"/>
  <c r="B46" i="14"/>
  <c r="B45" i="14"/>
  <c r="B309" i="14"/>
  <c r="B308" i="14"/>
  <c r="B301" i="14"/>
  <c r="B302" i="14"/>
  <c r="B303" i="14"/>
  <c r="B304" i="14"/>
  <c r="B305" i="14"/>
  <c r="B300" i="14"/>
  <c r="B283" i="14"/>
  <c r="B284" i="14"/>
  <c r="B285" i="14"/>
  <c r="B287" i="14"/>
  <c r="B288" i="14"/>
  <c r="B289" i="14"/>
  <c r="B290" i="14"/>
  <c r="B291" i="14"/>
  <c r="B292" i="14"/>
  <c r="B293" i="14"/>
  <c r="B294" i="14"/>
  <c r="B295" i="14"/>
  <c r="B282" i="14"/>
  <c r="B269" i="14"/>
  <c r="B272" i="14"/>
  <c r="B273" i="14"/>
  <c r="B274" i="14"/>
  <c r="B275" i="14"/>
  <c r="B277" i="14"/>
  <c r="B278" i="14"/>
  <c r="B279" i="14"/>
  <c r="B268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37" i="14"/>
  <c r="B232" i="14"/>
  <c r="B233" i="14"/>
  <c r="B229" i="14"/>
  <c r="B230" i="14"/>
  <c r="B231" i="14"/>
  <c r="B228" i="14"/>
  <c r="B218" i="14"/>
  <c r="B219" i="14"/>
  <c r="B221" i="14"/>
  <c r="B179" i="14"/>
  <c r="B187" i="14"/>
  <c r="B188" i="14"/>
  <c r="B191" i="14"/>
  <c r="B192" i="14"/>
  <c r="B193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178" i="14"/>
  <c r="B160" i="14"/>
  <c r="B161" i="14"/>
  <c r="B162" i="14"/>
  <c r="B163" i="14"/>
  <c r="B164" i="14"/>
  <c r="B165" i="14"/>
  <c r="B167" i="14"/>
  <c r="B168" i="14"/>
  <c r="B170" i="14"/>
  <c r="B172" i="14"/>
  <c r="B173" i="14"/>
  <c r="B159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37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5" i="14"/>
  <c r="B126" i="14"/>
  <c r="B127" i="14"/>
  <c r="B128" i="14"/>
  <c r="B129" i="14"/>
  <c r="B130" i="14"/>
  <c r="B131" i="14"/>
  <c r="B132" i="14"/>
  <c r="B133" i="14"/>
  <c r="B134" i="14"/>
  <c r="B66" i="14"/>
  <c r="B62" i="14"/>
  <c r="B61" i="14"/>
  <c r="B60" i="14"/>
  <c r="B56" i="14"/>
  <c r="B55" i="14"/>
  <c r="B51" i="14"/>
  <c r="B50" i="14"/>
  <c r="B27" i="14"/>
  <c r="B29" i="14"/>
  <c r="B30" i="14"/>
  <c r="B31" i="14"/>
  <c r="B32" i="14"/>
  <c r="B34" i="14"/>
  <c r="B35" i="14"/>
  <c r="B36" i="14"/>
  <c r="B38" i="14"/>
  <c r="B39" i="14"/>
  <c r="B26" i="14"/>
  <c r="B15" i="14"/>
  <c r="B16" i="14"/>
  <c r="B17" i="14"/>
  <c r="B18" i="14"/>
  <c r="B19" i="14"/>
  <c r="B20" i="14"/>
  <c r="B21" i="14"/>
  <c r="B22" i="14"/>
  <c r="B23" i="14"/>
  <c r="B14" i="14"/>
  <c r="D4" i="13"/>
  <c r="L182" i="14" l="1"/>
  <c r="I147" i="13"/>
  <c r="J147" i="13"/>
  <c r="L147" i="13"/>
  <c r="D49" i="26"/>
  <c r="E45" i="14"/>
  <c r="G49" i="26"/>
  <c r="E46" i="14"/>
  <c r="G50" i="26"/>
  <c r="I49" i="26"/>
  <c r="I50" i="26"/>
  <c r="J49" i="26"/>
  <c r="J50" i="26"/>
  <c r="C46" i="14"/>
  <c r="D50" i="26"/>
  <c r="S363" i="6"/>
  <c r="E30" i="19"/>
  <c r="S365" i="6"/>
  <c r="E47" i="19"/>
  <c r="F47" i="19"/>
  <c r="L365" i="6"/>
  <c r="M365" i="6" s="1"/>
  <c r="N365" i="6" s="1"/>
  <c r="I47" i="19" s="1"/>
  <c r="F30" i="19"/>
  <c r="L363" i="6"/>
  <c r="M363" i="6" s="1"/>
  <c r="N363" i="6" s="1"/>
  <c r="I30" i="19" s="1"/>
  <c r="T53" i="5"/>
  <c r="L197" i="5"/>
  <c r="C45" i="14"/>
  <c r="M367" i="6"/>
  <c r="N367" i="6" s="1"/>
  <c r="D197" i="5"/>
  <c r="L198" i="5"/>
  <c r="D198" i="5"/>
  <c r="C105" i="19"/>
  <c r="B3" i="5"/>
  <c r="B4" i="5"/>
  <c r="B5" i="5"/>
  <c r="B6" i="5"/>
  <c r="B7" i="5"/>
  <c r="B8" i="5"/>
  <c r="B9" i="5"/>
  <c r="AH9" i="5" s="1"/>
  <c r="AI9" i="5" s="1"/>
  <c r="B10" i="5"/>
  <c r="AH10" i="5" s="1"/>
  <c r="AI10" i="5" s="1"/>
  <c r="B11" i="5"/>
  <c r="AH11" i="5" s="1"/>
  <c r="AI11" i="5" s="1"/>
  <c r="B12" i="5"/>
  <c r="AH12" i="5" s="1"/>
  <c r="AI12" i="5" s="1"/>
  <c r="B13" i="5"/>
  <c r="AH13" i="5" s="1"/>
  <c r="AI13" i="5" s="1"/>
  <c r="B14" i="5"/>
  <c r="AH14" i="5" s="1"/>
  <c r="AI14" i="5" s="1"/>
  <c r="B15" i="5"/>
  <c r="AH15" i="5" s="1"/>
  <c r="AI15" i="5" s="1"/>
  <c r="B16" i="5"/>
  <c r="AH16" i="5" s="1"/>
  <c r="AI16" i="5" s="1"/>
  <c r="B17" i="5"/>
  <c r="AH17" i="5" s="1"/>
  <c r="AI17" i="5" s="1"/>
  <c r="B18" i="5"/>
  <c r="AH18" i="5" s="1"/>
  <c r="AI18" i="5" s="1"/>
  <c r="B19" i="5"/>
  <c r="AH19" i="5" s="1"/>
  <c r="AI19" i="5" s="1"/>
  <c r="B20" i="5"/>
  <c r="AH20" i="5" s="1"/>
  <c r="AI20" i="5" s="1"/>
  <c r="B21" i="5"/>
  <c r="AH21" i="5" s="1"/>
  <c r="AI21" i="5" s="1"/>
  <c r="B22" i="5"/>
  <c r="AH22" i="5" s="1"/>
  <c r="AI22" i="5" s="1"/>
  <c r="B23" i="5"/>
  <c r="AH23" i="5" s="1"/>
  <c r="AI23" i="5" s="1"/>
  <c r="B24" i="5"/>
  <c r="AH24" i="5" s="1"/>
  <c r="AI24" i="5" s="1"/>
  <c r="B25" i="5"/>
  <c r="AH25" i="5" s="1"/>
  <c r="AI25" i="5" s="1"/>
  <c r="B26" i="5"/>
  <c r="AH26" i="5" s="1"/>
  <c r="AI26" i="5" s="1"/>
  <c r="B27" i="5"/>
  <c r="AH27" i="5" s="1"/>
  <c r="AI27" i="5" s="1"/>
  <c r="B28" i="5"/>
  <c r="B29" i="5"/>
  <c r="B30" i="5"/>
  <c r="B31" i="5"/>
  <c r="B32" i="5"/>
  <c r="B33" i="5"/>
  <c r="B34" i="5"/>
  <c r="B35" i="5"/>
  <c r="B36" i="5"/>
  <c r="B37" i="5"/>
  <c r="B38" i="5"/>
  <c r="AH38" i="5" s="1"/>
  <c r="AI38" i="5" s="1"/>
  <c r="B39" i="5"/>
  <c r="AH39" i="5" s="1"/>
  <c r="AI39" i="5" s="1"/>
  <c r="B40" i="5"/>
  <c r="AH40" i="5" s="1"/>
  <c r="AI40" i="5" s="1"/>
  <c r="B41" i="5"/>
  <c r="AH41" i="5" s="1"/>
  <c r="AI41" i="5" s="1"/>
  <c r="B42" i="5"/>
  <c r="B43" i="5"/>
  <c r="AH43" i="5" s="1"/>
  <c r="AI43" i="5" s="1"/>
  <c r="B44" i="5"/>
  <c r="AH44" i="5" s="1"/>
  <c r="AI44" i="5" s="1"/>
  <c r="B45" i="5"/>
  <c r="AH45" i="5" s="1"/>
  <c r="AI45" i="5" s="1"/>
  <c r="B46" i="5"/>
  <c r="AH46" i="5" s="1"/>
  <c r="AI46" i="5" s="1"/>
  <c r="B47" i="5"/>
  <c r="AH47" i="5" s="1"/>
  <c r="AI47" i="5" s="1"/>
  <c r="B48" i="5"/>
  <c r="AH48" i="5" s="1"/>
  <c r="AI48" i="5" s="1"/>
  <c r="B49" i="5"/>
  <c r="AH49" i="5" s="1"/>
  <c r="AI49" i="5" s="1"/>
  <c r="B50" i="5"/>
  <c r="AH50" i="5" s="1"/>
  <c r="AI50" i="5" s="1"/>
  <c r="B51" i="5"/>
  <c r="AH51" i="5" s="1"/>
  <c r="AI51" i="5" s="1"/>
  <c r="B52" i="5"/>
  <c r="AH52" i="5" s="1"/>
  <c r="AI52" i="5" s="1"/>
  <c r="B61" i="5"/>
  <c r="AH61" i="5" s="1"/>
  <c r="AI61" i="5" s="1"/>
  <c r="B62" i="5"/>
  <c r="AH62" i="5" s="1"/>
  <c r="AI62" i="5" s="1"/>
  <c r="B65" i="5"/>
  <c r="AH65" i="5" s="1"/>
  <c r="AI65" i="5" s="1"/>
  <c r="B66" i="5"/>
  <c r="AH66" i="5" s="1"/>
  <c r="AI66" i="5" s="1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AH86" i="5" s="1"/>
  <c r="AI86" i="5" s="1"/>
  <c r="B87" i="5"/>
  <c r="AH87" i="5" s="1"/>
  <c r="AI87" i="5" s="1"/>
  <c r="B88" i="5"/>
  <c r="AH88" i="5" s="1"/>
  <c r="AI88" i="5" s="1"/>
  <c r="B89" i="5"/>
  <c r="AH89" i="5" s="1"/>
  <c r="AI89" i="5" s="1"/>
  <c r="B90" i="5"/>
  <c r="AH90" i="5" s="1"/>
  <c r="AI90" i="5" s="1"/>
  <c r="B91" i="5"/>
  <c r="AH91" i="5" s="1"/>
  <c r="AI91" i="5" s="1"/>
  <c r="B92" i="5"/>
  <c r="B93" i="5"/>
  <c r="B94" i="5"/>
  <c r="B95" i="5"/>
  <c r="B96" i="5"/>
  <c r="B97" i="5"/>
  <c r="B98" i="5"/>
  <c r="AH98" i="5" s="1"/>
  <c r="AI98" i="5" s="1"/>
  <c r="B99" i="5"/>
  <c r="AH99" i="5" s="1"/>
  <c r="AI99" i="5" s="1"/>
  <c r="B100" i="5"/>
  <c r="AH100" i="5" s="1"/>
  <c r="AI100" i="5" s="1"/>
  <c r="B101" i="5"/>
  <c r="B102" i="5"/>
  <c r="B103" i="5"/>
  <c r="B104" i="5"/>
  <c r="B105" i="5"/>
  <c r="AH105" i="5" s="1"/>
  <c r="AI105" i="5" s="1"/>
  <c r="B106" i="5"/>
  <c r="B107" i="5"/>
  <c r="B108" i="5"/>
  <c r="B109" i="5"/>
  <c r="B110" i="5"/>
  <c r="B111" i="5"/>
  <c r="B112" i="5"/>
  <c r="B113" i="5"/>
  <c r="AH113" i="5" s="1"/>
  <c r="AI113" i="5" s="1"/>
  <c r="B114" i="5"/>
  <c r="AH114" i="5" s="1"/>
  <c r="AI114" i="5" s="1"/>
  <c r="B115" i="5"/>
  <c r="AH115" i="5" s="1"/>
  <c r="AI115" i="5" s="1"/>
  <c r="B116" i="5"/>
  <c r="AH116" i="5" s="1"/>
  <c r="AI116" i="5" s="1"/>
  <c r="B117" i="5"/>
  <c r="AH117" i="5" s="1"/>
  <c r="AI117" i="5" s="1"/>
  <c r="B118" i="5"/>
  <c r="AH118" i="5" s="1"/>
  <c r="AI118" i="5" s="1"/>
  <c r="B119" i="5"/>
  <c r="AH119" i="5" s="1"/>
  <c r="AI119" i="5" s="1"/>
  <c r="B120" i="5"/>
  <c r="AH120" i="5" s="1"/>
  <c r="AI120" i="5" s="1"/>
  <c r="B121" i="5"/>
  <c r="AH121" i="5" s="1"/>
  <c r="AI121" i="5" s="1"/>
  <c r="B122" i="5"/>
  <c r="AH122" i="5" s="1"/>
  <c r="AI122" i="5" s="1"/>
  <c r="B123" i="5"/>
  <c r="AH123" i="5" s="1"/>
  <c r="AI123" i="5" s="1"/>
  <c r="B124" i="5"/>
  <c r="AH124" i="5" s="1"/>
  <c r="AI124" i="5" s="1"/>
  <c r="B125" i="5"/>
  <c r="AH125" i="5" s="1"/>
  <c r="AI125" i="5" s="1"/>
  <c r="B126" i="5"/>
  <c r="AH126" i="5" s="1"/>
  <c r="AI126" i="5" s="1"/>
  <c r="B127" i="5"/>
  <c r="AH127" i="5" s="1"/>
  <c r="AI127" i="5" s="1"/>
  <c r="B128" i="5"/>
  <c r="AH128" i="5" s="1"/>
  <c r="AI128" i="5" s="1"/>
  <c r="B129" i="5"/>
  <c r="AH129" i="5" s="1"/>
  <c r="AI129" i="5" s="1"/>
  <c r="B130" i="5"/>
  <c r="AH130" i="5" s="1"/>
  <c r="AI130" i="5" s="1"/>
  <c r="B131" i="5"/>
  <c r="B132" i="5"/>
  <c r="AH132" i="5" s="1"/>
  <c r="AI132" i="5" s="1"/>
  <c r="B133" i="5"/>
  <c r="B134" i="5"/>
  <c r="B135" i="5"/>
  <c r="B136" i="5"/>
  <c r="AH136" i="5" s="1"/>
  <c r="AI136" i="5" s="1"/>
  <c r="B137" i="5"/>
  <c r="AH137" i="5" s="1"/>
  <c r="AI137" i="5" s="1"/>
  <c r="B138" i="5"/>
  <c r="AH138" i="5" s="1"/>
  <c r="AI138" i="5" s="1"/>
  <c r="B139" i="5"/>
  <c r="AH139" i="5" s="1"/>
  <c r="AI139" i="5" s="1"/>
  <c r="B140" i="5"/>
  <c r="AH140" i="5" s="1"/>
  <c r="AI140" i="5" s="1"/>
  <c r="B141" i="5"/>
  <c r="AH141" i="5" s="1"/>
  <c r="AI141" i="5" s="1"/>
  <c r="B142" i="5"/>
  <c r="AH142" i="5" s="1"/>
  <c r="AI142" i="5" s="1"/>
  <c r="B143" i="5"/>
  <c r="B144" i="5"/>
  <c r="B145" i="5"/>
  <c r="AH145" i="5" s="1"/>
  <c r="AI145" i="5" s="1"/>
  <c r="B150" i="5"/>
  <c r="AH150" i="5" s="1"/>
  <c r="AI150" i="5" s="1"/>
  <c r="B151" i="5"/>
  <c r="AH151" i="5" s="1"/>
  <c r="AI151" i="5" s="1"/>
  <c r="B152" i="5"/>
  <c r="AH152" i="5" s="1"/>
  <c r="AI152" i="5" s="1"/>
  <c r="B153" i="5"/>
  <c r="B154" i="5"/>
  <c r="AH154" i="5" s="1"/>
  <c r="AI154" i="5" s="1"/>
  <c r="B156" i="5"/>
  <c r="B157" i="5"/>
  <c r="B158" i="5"/>
  <c r="B159" i="5"/>
  <c r="B160" i="5"/>
  <c r="B161" i="5"/>
  <c r="B162" i="5"/>
  <c r="B163" i="5"/>
  <c r="B166" i="5"/>
  <c r="B167" i="5"/>
  <c r="AH167" i="5" s="1"/>
  <c r="AI167" i="5" s="1"/>
  <c r="B168" i="5"/>
  <c r="B169" i="5"/>
  <c r="B170" i="5"/>
  <c r="B171" i="5"/>
  <c r="B172" i="5"/>
  <c r="AH172" i="5" s="1"/>
  <c r="AI172" i="5" s="1"/>
  <c r="B177" i="5"/>
  <c r="AH177" i="5" s="1"/>
  <c r="AI177" i="5" s="1"/>
  <c r="B178" i="5"/>
  <c r="AH178" i="5" s="1"/>
  <c r="AI178" i="5" s="1"/>
  <c r="B179" i="5"/>
  <c r="AH179" i="5" s="1"/>
  <c r="AI179" i="5" s="1"/>
  <c r="B180" i="5"/>
  <c r="AH180" i="5" s="1"/>
  <c r="AI180" i="5" s="1"/>
  <c r="B182" i="5"/>
  <c r="AH182" i="5" s="1"/>
  <c r="AI182" i="5" s="1"/>
  <c r="B183" i="5"/>
  <c r="B184" i="5"/>
  <c r="B187" i="5"/>
  <c r="AH187" i="5" s="1"/>
  <c r="AI187" i="5" s="1"/>
  <c r="B195" i="5"/>
  <c r="AH195" i="5" s="1"/>
  <c r="AI195" i="5" s="1"/>
  <c r="B202" i="5"/>
  <c r="AH202" i="5" s="1"/>
  <c r="AI202" i="5" s="1"/>
  <c r="B199" i="5"/>
  <c r="AH199" i="5" s="1"/>
  <c r="AI199" i="5" s="1"/>
  <c r="B200" i="5"/>
  <c r="B201" i="5"/>
  <c r="AH201" i="5" s="1"/>
  <c r="AI201" i="5" s="1"/>
  <c r="B205" i="5"/>
  <c r="AH205" i="5" s="1"/>
  <c r="AI205" i="5" s="1"/>
  <c r="B206" i="5"/>
  <c r="AH206" i="5" s="1"/>
  <c r="AI206" i="5" s="1"/>
  <c r="B208" i="5"/>
  <c r="AH208" i="5" s="1"/>
  <c r="AI208" i="5" s="1"/>
  <c r="B209" i="5"/>
  <c r="AH209" i="5" s="1"/>
  <c r="AI209" i="5" s="1"/>
  <c r="B210" i="5"/>
  <c r="B211" i="5"/>
  <c r="AH211" i="5" s="1"/>
  <c r="AI211" i="5" s="1"/>
  <c r="B212" i="5"/>
  <c r="AH212" i="5" s="1"/>
  <c r="AI212" i="5" s="1"/>
  <c r="B213" i="5"/>
  <c r="AH213" i="5" s="1"/>
  <c r="AI213" i="5" s="1"/>
  <c r="B214" i="5"/>
  <c r="AH214" i="5" s="1"/>
  <c r="AI214" i="5" s="1"/>
  <c r="B215" i="5"/>
  <c r="B216" i="5"/>
  <c r="AH216" i="5" s="1"/>
  <c r="AI216" i="5" s="1"/>
  <c r="B217" i="5"/>
  <c r="AH217" i="5" s="1"/>
  <c r="AI217" i="5" s="1"/>
  <c r="B218" i="5"/>
  <c r="AH218" i="5" s="1"/>
  <c r="AI218" i="5" s="1"/>
  <c r="B219" i="5"/>
  <c r="B220" i="5"/>
  <c r="AH220" i="5" s="1"/>
  <c r="AI220" i="5" s="1"/>
  <c r="B221" i="5"/>
  <c r="B222" i="5"/>
  <c r="AH222" i="5" s="1"/>
  <c r="AI222" i="5" s="1"/>
  <c r="B223" i="5"/>
  <c r="B224" i="5"/>
  <c r="B225" i="5"/>
  <c r="B226" i="5"/>
  <c r="B227" i="5"/>
  <c r="B228" i="5"/>
  <c r="B229" i="5"/>
  <c r="AH229" i="5" s="1"/>
  <c r="AI229" i="5" s="1"/>
  <c r="B230" i="5"/>
  <c r="AH230" i="5" s="1"/>
  <c r="AI230" i="5" s="1"/>
  <c r="B231" i="5"/>
  <c r="AH231" i="5" s="1"/>
  <c r="AI231" i="5" s="1"/>
  <c r="B232" i="5"/>
  <c r="AH232" i="5" s="1"/>
  <c r="AI232" i="5" s="1"/>
  <c r="B233" i="5"/>
  <c r="AH233" i="5" s="1"/>
  <c r="AI233" i="5" s="1"/>
  <c r="B234" i="5"/>
  <c r="AH234" i="5" s="1"/>
  <c r="AI234" i="5" s="1"/>
  <c r="B235" i="5"/>
  <c r="B236" i="5"/>
  <c r="B237" i="5"/>
  <c r="B238" i="5"/>
  <c r="B239" i="5"/>
  <c r="B240" i="5"/>
  <c r="B241" i="5"/>
  <c r="B242" i="5"/>
  <c r="B243" i="5"/>
  <c r="AH243" i="5" s="1"/>
  <c r="AI243" i="5" s="1"/>
  <c r="B244" i="5"/>
  <c r="AH244" i="5" s="1"/>
  <c r="AI244" i="5" s="1"/>
  <c r="B245" i="5"/>
  <c r="AH245" i="5" s="1"/>
  <c r="AI245" i="5" s="1"/>
  <c r="B246" i="5"/>
  <c r="AH246" i="5" s="1"/>
  <c r="AI246" i="5" s="1"/>
  <c r="B247" i="5"/>
  <c r="AH247" i="5" s="1"/>
  <c r="AI247" i="5" s="1"/>
  <c r="B248" i="5"/>
  <c r="AH248" i="5" s="1"/>
  <c r="AI248" i="5" s="1"/>
  <c r="B249" i="5"/>
  <c r="AH249" i="5" s="1"/>
  <c r="AI249" i="5" s="1"/>
  <c r="B250" i="5"/>
  <c r="AH250" i="5" s="1"/>
  <c r="AI250" i="5" s="1"/>
  <c r="B251" i="5"/>
  <c r="AH251" i="5" s="1"/>
  <c r="AI251" i="5" s="1"/>
  <c r="B252" i="5"/>
  <c r="B253" i="5"/>
  <c r="B254" i="5"/>
  <c r="AH254" i="5" s="1"/>
  <c r="AI254" i="5" s="1"/>
  <c r="B255" i="5"/>
  <c r="AH255" i="5" s="1"/>
  <c r="AI255" i="5" s="1"/>
  <c r="B256" i="5"/>
  <c r="AH256" i="5" s="1"/>
  <c r="AI256" i="5" s="1"/>
  <c r="B257" i="5"/>
  <c r="AH257" i="5" s="1"/>
  <c r="AI257" i="5" s="1"/>
  <c r="B258" i="5"/>
  <c r="AH258" i="5" s="1"/>
  <c r="AI258" i="5" s="1"/>
  <c r="B259" i="5"/>
  <c r="AH259" i="5" s="1"/>
  <c r="AI259" i="5" s="1"/>
  <c r="B260" i="5"/>
  <c r="AH260" i="5" s="1"/>
  <c r="AI260" i="5" s="1"/>
  <c r="B261" i="5"/>
  <c r="AH261" i="5" s="1"/>
  <c r="AI261" i="5" s="1"/>
  <c r="B262" i="5"/>
  <c r="AH262" i="5" s="1"/>
  <c r="AI262" i="5" s="1"/>
  <c r="B263" i="5"/>
  <c r="AH263" i="5" s="1"/>
  <c r="AI263" i="5" s="1"/>
  <c r="B264" i="5"/>
  <c r="AH264" i="5" s="1"/>
  <c r="AI264" i="5" s="1"/>
  <c r="B265" i="5"/>
  <c r="AH265" i="5" s="1"/>
  <c r="AI265" i="5" s="1"/>
  <c r="B266" i="5"/>
  <c r="AH266" i="5" s="1"/>
  <c r="AI266" i="5" s="1"/>
  <c r="B267" i="5"/>
  <c r="AH267" i="5" s="1"/>
  <c r="AI267" i="5" s="1"/>
  <c r="B268" i="5"/>
  <c r="AH268" i="5" s="1"/>
  <c r="AI268" i="5" s="1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6" i="5"/>
  <c r="B327" i="5"/>
  <c r="B328" i="5"/>
  <c r="B329" i="5"/>
  <c r="B330" i="5"/>
  <c r="B331" i="5"/>
  <c r="B332" i="5"/>
  <c r="B333" i="5"/>
  <c r="B334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AH367" i="5" s="1"/>
  <c r="AI367" i="5" s="1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AH382" i="5" s="1"/>
  <c r="AI382" i="5" s="1"/>
  <c r="B383" i="5"/>
  <c r="AH383" i="5" s="1"/>
  <c r="AI383" i="5" s="1"/>
  <c r="B384" i="5"/>
  <c r="AH384" i="5" s="1"/>
  <c r="AI384" i="5" s="1"/>
  <c r="B385" i="5"/>
  <c r="AH385" i="5" s="1"/>
  <c r="AI385" i="5" s="1"/>
  <c r="B386" i="5"/>
  <c r="B388" i="5"/>
  <c r="B390" i="5"/>
  <c r="B392" i="5"/>
  <c r="AH392" i="5" s="1"/>
  <c r="AI392" i="5" s="1"/>
  <c r="B393" i="5"/>
  <c r="AH393" i="5" s="1"/>
  <c r="AI393" i="5" s="1"/>
  <c r="B394" i="5"/>
  <c r="AH394" i="5" s="1"/>
  <c r="AI394" i="5" s="1"/>
  <c r="B395" i="5"/>
  <c r="AH395" i="5" s="1"/>
  <c r="AI395" i="5" s="1"/>
  <c r="B396" i="5"/>
  <c r="AH396" i="5" s="1"/>
  <c r="AI396" i="5" s="1"/>
  <c r="B397" i="5"/>
  <c r="B398" i="5"/>
  <c r="B399" i="5"/>
  <c r="B400" i="5"/>
  <c r="B401" i="5"/>
  <c r="B402" i="5"/>
  <c r="B403" i="5"/>
  <c r="B404" i="5"/>
  <c r="B411" i="5"/>
  <c r="AH411" i="5" s="1"/>
  <c r="AI411" i="5" s="1"/>
  <c r="B412" i="5"/>
  <c r="B413" i="5"/>
  <c r="AH413" i="5" s="1"/>
  <c r="AI413" i="5" s="1"/>
  <c r="B414" i="5"/>
  <c r="AH414" i="5" s="1"/>
  <c r="AI414" i="5" s="1"/>
  <c r="B415" i="5"/>
  <c r="B416" i="5"/>
  <c r="B418" i="5"/>
  <c r="B419" i="5"/>
  <c r="AH419" i="5" s="1"/>
  <c r="AI419" i="5" s="1"/>
  <c r="B420" i="5"/>
  <c r="AH420" i="5" s="1"/>
  <c r="AI420" i="5" s="1"/>
  <c r="B421" i="5"/>
  <c r="AH421" i="5" s="1"/>
  <c r="AI421" i="5" s="1"/>
  <c r="B422" i="5"/>
  <c r="AH422" i="5" s="1"/>
  <c r="AI422" i="5" s="1"/>
  <c r="B423" i="5"/>
  <c r="AH423" i="5" s="1"/>
  <c r="AI423" i="5" s="1"/>
  <c r="B424" i="5"/>
  <c r="AH424" i="5" s="1"/>
  <c r="AI424" i="5" s="1"/>
  <c r="B425" i="5"/>
  <c r="AH425" i="5" s="1"/>
  <c r="AI425" i="5" s="1"/>
  <c r="B426" i="5"/>
  <c r="AH426" i="5" s="1"/>
  <c r="AI426" i="5" s="1"/>
  <c r="B427" i="5"/>
  <c r="AH427" i="5" s="1"/>
  <c r="AI427" i="5" s="1"/>
  <c r="B428" i="5"/>
  <c r="AH428" i="5" s="1"/>
  <c r="AI428" i="5" s="1"/>
  <c r="B429" i="5"/>
  <c r="AH429" i="5" s="1"/>
  <c r="AI429" i="5" s="1"/>
  <c r="B430" i="5"/>
  <c r="B431" i="5"/>
  <c r="B432" i="5"/>
  <c r="B433" i="5"/>
  <c r="AH433" i="5" s="1"/>
  <c r="AI433" i="5" s="1"/>
  <c r="B434" i="5"/>
  <c r="AH434" i="5" s="1"/>
  <c r="AI434" i="5" s="1"/>
  <c r="B435" i="5"/>
  <c r="AH435" i="5" s="1"/>
  <c r="AI435" i="5" s="1"/>
  <c r="B436" i="5"/>
  <c r="AH436" i="5" s="1"/>
  <c r="AI436" i="5" s="1"/>
  <c r="B437" i="5"/>
  <c r="AH437" i="5" s="1"/>
  <c r="AI437" i="5" s="1"/>
  <c r="B438" i="5"/>
  <c r="AH438" i="5" s="1"/>
  <c r="AI438" i="5" s="1"/>
  <c r="B439" i="5"/>
  <c r="AH439" i="5" s="1"/>
  <c r="AI439" i="5" s="1"/>
  <c r="B440" i="5"/>
  <c r="AH440" i="5" s="1"/>
  <c r="AI440" i="5" s="1"/>
  <c r="B441" i="5"/>
  <c r="B442" i="5"/>
  <c r="AH442" i="5" s="1"/>
  <c r="AI442" i="5" s="1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AH466" i="5" s="1"/>
  <c r="AI466" i="5" s="1"/>
  <c r="B467" i="5"/>
  <c r="AH467" i="5" s="1"/>
  <c r="AI467" i="5" s="1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AH481" i="5" s="1"/>
  <c r="AI481" i="5" s="1"/>
  <c r="B482" i="5"/>
  <c r="AH482" i="5" s="1"/>
  <c r="AI482" i="5" s="1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AH497" i="5" s="1"/>
  <c r="AI497" i="5" s="1"/>
  <c r="B498" i="5"/>
  <c r="B499" i="5"/>
  <c r="AH499" i="5" s="1"/>
  <c r="AI499" i="5" s="1"/>
  <c r="B500" i="5"/>
  <c r="AH500" i="5" s="1"/>
  <c r="AI500" i="5" s="1"/>
  <c r="B146" i="5"/>
  <c r="B147" i="5"/>
  <c r="B148" i="5"/>
  <c r="AH148" i="5" s="1"/>
  <c r="AI148" i="5" s="1"/>
  <c r="B149" i="5"/>
  <c r="AH149" i="5" s="1"/>
  <c r="AI149" i="5" s="1"/>
  <c r="B155" i="5"/>
  <c r="AH155" i="5" s="1"/>
  <c r="AI155" i="5" s="1"/>
  <c r="B164" i="5"/>
  <c r="AH164" i="5" s="1"/>
  <c r="AI164" i="5" s="1"/>
  <c r="B165" i="5"/>
  <c r="AH165" i="5" s="1"/>
  <c r="AI165" i="5" s="1"/>
  <c r="B176" i="5"/>
  <c r="AH176" i="5" s="1"/>
  <c r="AI176" i="5" s="1"/>
  <c r="B2" i="5"/>
  <c r="I3" i="6"/>
  <c r="I4" i="6"/>
  <c r="L4" i="6" s="1"/>
  <c r="I5" i="6"/>
  <c r="L5" i="6" s="1"/>
  <c r="I6" i="6"/>
  <c r="L6" i="6" s="1"/>
  <c r="I7" i="6"/>
  <c r="L7" i="6" s="1"/>
  <c r="I8" i="6"/>
  <c r="I9" i="6"/>
  <c r="L9" i="6" s="1"/>
  <c r="I10" i="6"/>
  <c r="L10" i="6" s="1"/>
  <c r="I11" i="6"/>
  <c r="L11" i="6" s="1"/>
  <c r="I12" i="6"/>
  <c r="L12" i="6" s="1"/>
  <c r="I13" i="6"/>
  <c r="L13" i="6" s="1"/>
  <c r="I14" i="6"/>
  <c r="L14" i="6" s="1"/>
  <c r="I15" i="6"/>
  <c r="L15" i="6" s="1"/>
  <c r="I16" i="6"/>
  <c r="L16" i="6" s="1"/>
  <c r="I17" i="6"/>
  <c r="L17" i="6" s="1"/>
  <c r="I18" i="6"/>
  <c r="L18" i="6" s="1"/>
  <c r="I19" i="6"/>
  <c r="L19" i="6" s="1"/>
  <c r="I20" i="6"/>
  <c r="L20" i="6" s="1"/>
  <c r="I21" i="6"/>
  <c r="L21" i="6" s="1"/>
  <c r="I22" i="6"/>
  <c r="L22" i="6" s="1"/>
  <c r="I23" i="6"/>
  <c r="L23" i="6" s="1"/>
  <c r="I24" i="6"/>
  <c r="I25" i="6"/>
  <c r="I26" i="6"/>
  <c r="L26" i="6" s="1"/>
  <c r="I27" i="6"/>
  <c r="L27" i="6" s="1"/>
  <c r="I28" i="6"/>
  <c r="L28" i="6" s="1"/>
  <c r="I29" i="6"/>
  <c r="L29" i="6" s="1"/>
  <c r="I30" i="6"/>
  <c r="L30" i="6" s="1"/>
  <c r="I31" i="6"/>
  <c r="L31" i="6" s="1"/>
  <c r="I32" i="6"/>
  <c r="L32" i="6" s="1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L39" i="6" s="1"/>
  <c r="I40" i="6"/>
  <c r="L40" i="6" s="1"/>
  <c r="I41" i="6"/>
  <c r="L41" i="6" s="1"/>
  <c r="I42" i="6"/>
  <c r="L42" i="6" s="1"/>
  <c r="I43" i="6"/>
  <c r="L43" i="6" s="1"/>
  <c r="I44" i="6"/>
  <c r="L44" i="6" s="1"/>
  <c r="I45" i="6"/>
  <c r="L45" i="6" s="1"/>
  <c r="I46" i="6"/>
  <c r="L46" i="6" s="1"/>
  <c r="I47" i="6"/>
  <c r="L47" i="6" s="1"/>
  <c r="I48" i="6"/>
  <c r="L48" i="6" s="1"/>
  <c r="I49" i="6"/>
  <c r="L49" i="6" s="1"/>
  <c r="I50" i="6"/>
  <c r="L50" i="6" s="1"/>
  <c r="I51" i="6"/>
  <c r="L51" i="6" s="1"/>
  <c r="I52" i="6"/>
  <c r="L52" i="6" s="1"/>
  <c r="I53" i="6"/>
  <c r="L53" i="6" s="1"/>
  <c r="I54" i="6"/>
  <c r="L54" i="6" s="1"/>
  <c r="I55" i="6"/>
  <c r="L55" i="6" s="1"/>
  <c r="I56" i="6"/>
  <c r="L56" i="6" s="1"/>
  <c r="I57" i="6"/>
  <c r="L57" i="6" s="1"/>
  <c r="I58" i="6"/>
  <c r="L58" i="6" s="1"/>
  <c r="I59" i="6"/>
  <c r="L59" i="6" s="1"/>
  <c r="I60" i="6"/>
  <c r="L60" i="6" s="1"/>
  <c r="I61" i="6"/>
  <c r="L61" i="6" s="1"/>
  <c r="I62" i="6"/>
  <c r="L62" i="6" s="1"/>
  <c r="I63" i="6"/>
  <c r="L63" i="6" s="1"/>
  <c r="I64" i="6"/>
  <c r="I65" i="6"/>
  <c r="I66" i="6"/>
  <c r="L66" i="6" s="1"/>
  <c r="I67" i="6"/>
  <c r="L67" i="6" s="1"/>
  <c r="I68" i="6"/>
  <c r="L68" i="6" s="1"/>
  <c r="I69" i="6"/>
  <c r="L69" i="6" s="1"/>
  <c r="I70" i="6"/>
  <c r="L70" i="6" s="1"/>
  <c r="I71" i="6"/>
  <c r="L71" i="6" s="1"/>
  <c r="I72" i="6"/>
  <c r="L72" i="6" s="1"/>
  <c r="I73" i="6"/>
  <c r="L73" i="6" s="1"/>
  <c r="I74" i="6"/>
  <c r="L74" i="6" s="1"/>
  <c r="I75" i="6"/>
  <c r="L75" i="6" s="1"/>
  <c r="I76" i="6"/>
  <c r="L76" i="6" s="1"/>
  <c r="I77" i="6"/>
  <c r="L77" i="6" s="1"/>
  <c r="I78" i="6"/>
  <c r="I79" i="6"/>
  <c r="L79" i="6" s="1"/>
  <c r="I80" i="6"/>
  <c r="L80" i="6" s="1"/>
  <c r="I81" i="6"/>
  <c r="L81" i="6" s="1"/>
  <c r="I82" i="6"/>
  <c r="L82" i="6" s="1"/>
  <c r="I83" i="6"/>
  <c r="L83" i="6" s="1"/>
  <c r="I84" i="6"/>
  <c r="L84" i="6" s="1"/>
  <c r="I85" i="6"/>
  <c r="L85" i="6" s="1"/>
  <c r="I86" i="6"/>
  <c r="I87" i="6"/>
  <c r="L87" i="6" s="1"/>
  <c r="I88" i="6"/>
  <c r="L88" i="6" s="1"/>
  <c r="I89" i="6"/>
  <c r="L89" i="6" s="1"/>
  <c r="I90" i="6"/>
  <c r="L90" i="6" s="1"/>
  <c r="I91" i="6"/>
  <c r="L91" i="6" s="1"/>
  <c r="I92" i="6"/>
  <c r="L92" i="6" s="1"/>
  <c r="I93" i="6"/>
  <c r="L93" i="6" s="1"/>
  <c r="I94" i="6"/>
  <c r="I95" i="6"/>
  <c r="L95" i="6" s="1"/>
  <c r="I96" i="6"/>
  <c r="L96" i="6" s="1"/>
  <c r="I97" i="6"/>
  <c r="I98" i="6"/>
  <c r="L98" i="6" s="1"/>
  <c r="I99" i="6"/>
  <c r="L99" i="6" s="1"/>
  <c r="I100" i="6"/>
  <c r="I101" i="6"/>
  <c r="L101" i="6" s="1"/>
  <c r="I102" i="6"/>
  <c r="I103" i="6"/>
  <c r="I104" i="6"/>
  <c r="L104" i="6" s="1"/>
  <c r="I105" i="6"/>
  <c r="L105" i="6" s="1"/>
  <c r="I106" i="6"/>
  <c r="I107" i="6"/>
  <c r="L107" i="6" s="1"/>
  <c r="I108" i="6"/>
  <c r="L108" i="6" s="1"/>
  <c r="I109" i="6"/>
  <c r="L109" i="6" s="1"/>
  <c r="I110" i="6"/>
  <c r="I111" i="6"/>
  <c r="L111" i="6" s="1"/>
  <c r="I112" i="6"/>
  <c r="I113" i="6"/>
  <c r="L113" i="6" s="1"/>
  <c r="I114" i="6"/>
  <c r="L114" i="6" s="1"/>
  <c r="I115" i="6"/>
  <c r="L115" i="6" s="1"/>
  <c r="I116" i="6"/>
  <c r="I117" i="6"/>
  <c r="L117" i="6" s="1"/>
  <c r="I118" i="6"/>
  <c r="L118" i="6" s="1"/>
  <c r="I119" i="6"/>
  <c r="L119" i="6" s="1"/>
  <c r="I120" i="6"/>
  <c r="L120" i="6" s="1"/>
  <c r="I121" i="6"/>
  <c r="I122" i="6"/>
  <c r="L122" i="6" s="1"/>
  <c r="I123" i="6"/>
  <c r="L123" i="6" s="1"/>
  <c r="I124" i="6"/>
  <c r="L124" i="6" s="1"/>
  <c r="I125" i="6"/>
  <c r="L125" i="6" s="1"/>
  <c r="I126" i="6"/>
  <c r="L126" i="6" s="1"/>
  <c r="I127" i="6"/>
  <c r="L127" i="6" s="1"/>
  <c r="I128" i="6"/>
  <c r="L128" i="6" s="1"/>
  <c r="I129" i="6"/>
  <c r="L129" i="6" s="1"/>
  <c r="I130" i="6"/>
  <c r="L130" i="6" s="1"/>
  <c r="I131" i="6"/>
  <c r="L131" i="6" s="1"/>
  <c r="I132" i="6"/>
  <c r="L132" i="6" s="1"/>
  <c r="I133" i="6"/>
  <c r="L133" i="6" s="1"/>
  <c r="I134" i="6"/>
  <c r="L134" i="6" s="1"/>
  <c r="I135" i="6"/>
  <c r="I136" i="6"/>
  <c r="L136" i="6" s="1"/>
  <c r="I137" i="6"/>
  <c r="L137" i="6" s="1"/>
  <c r="I138" i="6"/>
  <c r="L138" i="6" s="1"/>
  <c r="I139" i="6"/>
  <c r="I140" i="6"/>
  <c r="L140" i="6" s="1"/>
  <c r="I141" i="6"/>
  <c r="I142" i="6"/>
  <c r="L142" i="6" s="1"/>
  <c r="I143" i="6"/>
  <c r="L143" i="6" s="1"/>
  <c r="I144" i="6"/>
  <c r="L144" i="6" s="1"/>
  <c r="I145" i="6"/>
  <c r="L145" i="6" s="1"/>
  <c r="I146" i="6"/>
  <c r="I147" i="6"/>
  <c r="L147" i="6" s="1"/>
  <c r="I148" i="6"/>
  <c r="L148" i="6" s="1"/>
  <c r="I149" i="6"/>
  <c r="L149" i="6" s="1"/>
  <c r="I150" i="6"/>
  <c r="L150" i="6" s="1"/>
  <c r="I151" i="6"/>
  <c r="L151" i="6" s="1"/>
  <c r="I152" i="6"/>
  <c r="L152" i="6" s="1"/>
  <c r="I153" i="6"/>
  <c r="L153" i="6" s="1"/>
  <c r="I154" i="6"/>
  <c r="L154" i="6" s="1"/>
  <c r="I155" i="6"/>
  <c r="L155" i="6" s="1"/>
  <c r="I156" i="6"/>
  <c r="L156" i="6" s="1"/>
  <c r="I157" i="6"/>
  <c r="L157" i="6" s="1"/>
  <c r="I158" i="6"/>
  <c r="I159" i="6"/>
  <c r="L159" i="6" s="1"/>
  <c r="I160" i="6"/>
  <c r="I161" i="6"/>
  <c r="L161" i="6" s="1"/>
  <c r="I162" i="6"/>
  <c r="L162" i="6" s="1"/>
  <c r="I163" i="6"/>
  <c r="L163" i="6" s="1"/>
  <c r="I164" i="6"/>
  <c r="L164" i="6" s="1"/>
  <c r="I165" i="6"/>
  <c r="L165" i="6" s="1"/>
  <c r="I166" i="6"/>
  <c r="L166" i="6" s="1"/>
  <c r="I167" i="6"/>
  <c r="L167" i="6" s="1"/>
  <c r="I168" i="6"/>
  <c r="L168" i="6" s="1"/>
  <c r="I169" i="6"/>
  <c r="L169" i="6" s="1"/>
  <c r="I170" i="6"/>
  <c r="L170" i="6" s="1"/>
  <c r="I171" i="6"/>
  <c r="L171" i="6" s="1"/>
  <c r="I172" i="6"/>
  <c r="L172" i="6" s="1"/>
  <c r="I173" i="6"/>
  <c r="L173" i="6" s="1"/>
  <c r="I174" i="6"/>
  <c r="L174" i="6" s="1"/>
  <c r="I175" i="6"/>
  <c r="L175" i="6" s="1"/>
  <c r="I176" i="6"/>
  <c r="L176" i="6" s="1"/>
  <c r="I177" i="6"/>
  <c r="L177" i="6" s="1"/>
  <c r="I178" i="6"/>
  <c r="L178" i="6" s="1"/>
  <c r="I179" i="6"/>
  <c r="L179" i="6" s="1"/>
  <c r="I180" i="6"/>
  <c r="L180" i="6" s="1"/>
  <c r="I181" i="6"/>
  <c r="L181" i="6" s="1"/>
  <c r="I182" i="6"/>
  <c r="L182" i="6" s="1"/>
  <c r="I183" i="6"/>
  <c r="L183" i="6" s="1"/>
  <c r="I184" i="6"/>
  <c r="L184" i="6" s="1"/>
  <c r="I185" i="6"/>
  <c r="L185" i="6" s="1"/>
  <c r="I186" i="6"/>
  <c r="L186" i="6" s="1"/>
  <c r="I187" i="6"/>
  <c r="L187" i="6" s="1"/>
  <c r="I188" i="6"/>
  <c r="L188" i="6" s="1"/>
  <c r="I189" i="6"/>
  <c r="L189" i="6" s="1"/>
  <c r="I190" i="6"/>
  <c r="L190" i="6" s="1"/>
  <c r="I191" i="6"/>
  <c r="L191" i="6" s="1"/>
  <c r="I192" i="6"/>
  <c r="L192" i="6" s="1"/>
  <c r="I193" i="6"/>
  <c r="L193" i="6" s="1"/>
  <c r="I194" i="6"/>
  <c r="L194" i="6" s="1"/>
  <c r="I195" i="6"/>
  <c r="L195" i="6" s="1"/>
  <c r="I196" i="6"/>
  <c r="L196" i="6" s="1"/>
  <c r="I197" i="6"/>
  <c r="L197" i="6" s="1"/>
  <c r="I198" i="6"/>
  <c r="L198" i="6" s="1"/>
  <c r="I199" i="6"/>
  <c r="L199" i="6" s="1"/>
  <c r="I200" i="6"/>
  <c r="L200" i="6" s="1"/>
  <c r="I201" i="6"/>
  <c r="L201" i="6" s="1"/>
  <c r="I202" i="6"/>
  <c r="L202" i="6" s="1"/>
  <c r="I203" i="6"/>
  <c r="L203" i="6" s="1"/>
  <c r="I204" i="6"/>
  <c r="L204" i="6" s="1"/>
  <c r="I205" i="6"/>
  <c r="L205" i="6" s="1"/>
  <c r="I206" i="6"/>
  <c r="L206" i="6" s="1"/>
  <c r="I207" i="6"/>
  <c r="L207" i="6" s="1"/>
  <c r="I208" i="6"/>
  <c r="L208" i="6" s="1"/>
  <c r="I209" i="6"/>
  <c r="L209" i="6" s="1"/>
  <c r="I210" i="6"/>
  <c r="L210" i="6" s="1"/>
  <c r="I211" i="6"/>
  <c r="L211" i="6" s="1"/>
  <c r="I212" i="6"/>
  <c r="L212" i="6" s="1"/>
  <c r="I213" i="6"/>
  <c r="L213" i="6" s="1"/>
  <c r="I214" i="6"/>
  <c r="L214" i="6" s="1"/>
  <c r="I215" i="6"/>
  <c r="L215" i="6" s="1"/>
  <c r="I216" i="6"/>
  <c r="L216" i="6" s="1"/>
  <c r="I217" i="6"/>
  <c r="L217" i="6" s="1"/>
  <c r="I218" i="6"/>
  <c r="I219" i="6"/>
  <c r="L219" i="6" s="1"/>
  <c r="I220" i="6"/>
  <c r="L220" i="6" s="1"/>
  <c r="I221" i="6"/>
  <c r="I222" i="6"/>
  <c r="L222" i="6" s="1"/>
  <c r="I223" i="6"/>
  <c r="L223" i="6" s="1"/>
  <c r="I224" i="6"/>
  <c r="L224" i="6" s="1"/>
  <c r="I225" i="6"/>
  <c r="L225" i="6" s="1"/>
  <c r="I226" i="6"/>
  <c r="L226" i="6" s="1"/>
  <c r="I227" i="6"/>
  <c r="L227" i="6" s="1"/>
  <c r="I228" i="6"/>
  <c r="L228" i="6" s="1"/>
  <c r="I229" i="6"/>
  <c r="L229" i="6" s="1"/>
  <c r="I230" i="6"/>
  <c r="L230" i="6" s="1"/>
  <c r="I231" i="6"/>
  <c r="L231" i="6" s="1"/>
  <c r="I232" i="6"/>
  <c r="L232" i="6" s="1"/>
  <c r="I233" i="6"/>
  <c r="L233" i="6" s="1"/>
  <c r="I234" i="6"/>
  <c r="L234" i="6" s="1"/>
  <c r="I235" i="6"/>
  <c r="L235" i="6" s="1"/>
  <c r="I236" i="6"/>
  <c r="L236" i="6" s="1"/>
  <c r="I237" i="6"/>
  <c r="L237" i="6" s="1"/>
  <c r="I238" i="6"/>
  <c r="L238" i="6" s="1"/>
  <c r="I239" i="6"/>
  <c r="L239" i="6" s="1"/>
  <c r="I240" i="6"/>
  <c r="L240" i="6" s="1"/>
  <c r="I241" i="6"/>
  <c r="L241" i="6" s="1"/>
  <c r="I242" i="6"/>
  <c r="L242" i="6" s="1"/>
  <c r="I243" i="6"/>
  <c r="L243" i="6" s="1"/>
  <c r="I244" i="6"/>
  <c r="L244" i="6" s="1"/>
  <c r="I245" i="6"/>
  <c r="L245" i="6" s="1"/>
  <c r="I246" i="6"/>
  <c r="L246" i="6" s="1"/>
  <c r="I247" i="6"/>
  <c r="L247" i="6" s="1"/>
  <c r="I248" i="6"/>
  <c r="L248" i="6" s="1"/>
  <c r="I249" i="6"/>
  <c r="L249" i="6" s="1"/>
  <c r="I250" i="6"/>
  <c r="L250" i="6" s="1"/>
  <c r="I251" i="6"/>
  <c r="L251" i="6" s="1"/>
  <c r="I252" i="6"/>
  <c r="L252" i="6" s="1"/>
  <c r="I253" i="6"/>
  <c r="I254" i="6"/>
  <c r="L254" i="6" s="1"/>
  <c r="I255" i="6"/>
  <c r="L255" i="6" s="1"/>
  <c r="I256" i="6"/>
  <c r="L256" i="6" s="1"/>
  <c r="I257" i="6"/>
  <c r="L257" i="6" s="1"/>
  <c r="I258" i="6"/>
  <c r="L258" i="6" s="1"/>
  <c r="I259" i="6"/>
  <c r="L259" i="6" s="1"/>
  <c r="I260" i="6"/>
  <c r="L260" i="6" s="1"/>
  <c r="I261" i="6"/>
  <c r="L261" i="6" s="1"/>
  <c r="I262" i="6"/>
  <c r="L262" i="6" s="1"/>
  <c r="I263" i="6"/>
  <c r="L263" i="6" s="1"/>
  <c r="I264" i="6"/>
  <c r="L264" i="6" s="1"/>
  <c r="I265" i="6"/>
  <c r="L265" i="6" s="1"/>
  <c r="I266" i="6"/>
  <c r="L266" i="6" s="1"/>
  <c r="I267" i="6"/>
  <c r="L267" i="6" s="1"/>
  <c r="I268" i="6"/>
  <c r="L268" i="6" s="1"/>
  <c r="I269" i="6"/>
  <c r="L269" i="6" s="1"/>
  <c r="I270" i="6"/>
  <c r="L270" i="6" s="1"/>
  <c r="I271" i="6"/>
  <c r="I272" i="6"/>
  <c r="L272" i="6" s="1"/>
  <c r="I273" i="6"/>
  <c r="L273" i="6" s="1"/>
  <c r="I274" i="6"/>
  <c r="L274" i="6" s="1"/>
  <c r="I275" i="6"/>
  <c r="L275" i="6" s="1"/>
  <c r="I276" i="6"/>
  <c r="L276" i="6" s="1"/>
  <c r="I277" i="6"/>
  <c r="L277" i="6" s="1"/>
  <c r="I278" i="6"/>
  <c r="L278" i="6" s="1"/>
  <c r="I279" i="6"/>
  <c r="L279" i="6" s="1"/>
  <c r="I280" i="6"/>
  <c r="L280" i="6" s="1"/>
  <c r="I281" i="6"/>
  <c r="L281" i="6" s="1"/>
  <c r="I282" i="6"/>
  <c r="L282" i="6" s="1"/>
  <c r="I283" i="6"/>
  <c r="L283" i="6" s="1"/>
  <c r="I284" i="6"/>
  <c r="L284" i="6" s="1"/>
  <c r="I285" i="6"/>
  <c r="L285" i="6" s="1"/>
  <c r="I286" i="6"/>
  <c r="L286" i="6" s="1"/>
  <c r="I287" i="6"/>
  <c r="L287" i="6" s="1"/>
  <c r="I288" i="6"/>
  <c r="L288" i="6" s="1"/>
  <c r="I289" i="6"/>
  <c r="L289" i="6" s="1"/>
  <c r="I290" i="6"/>
  <c r="L290" i="6" s="1"/>
  <c r="I291" i="6"/>
  <c r="L291" i="6" s="1"/>
  <c r="I292" i="6"/>
  <c r="L292" i="6" s="1"/>
  <c r="I293" i="6"/>
  <c r="L293" i="6" s="1"/>
  <c r="I294" i="6"/>
  <c r="L294" i="6" s="1"/>
  <c r="I295" i="6"/>
  <c r="L295" i="6" s="1"/>
  <c r="I296" i="6"/>
  <c r="L296" i="6" s="1"/>
  <c r="I297" i="6"/>
  <c r="L297" i="6" s="1"/>
  <c r="I298" i="6"/>
  <c r="L298" i="6" s="1"/>
  <c r="I299" i="6"/>
  <c r="I300" i="6"/>
  <c r="L300" i="6" s="1"/>
  <c r="I301" i="6"/>
  <c r="I302" i="6"/>
  <c r="L302" i="6" s="1"/>
  <c r="I303" i="6"/>
  <c r="L303" i="6" s="1"/>
  <c r="I304" i="6"/>
  <c r="L304" i="6" s="1"/>
  <c r="I305" i="6"/>
  <c r="L305" i="6" s="1"/>
  <c r="I306" i="6"/>
  <c r="L306" i="6" s="1"/>
  <c r="I307" i="6"/>
  <c r="L307" i="6" s="1"/>
  <c r="I308" i="6"/>
  <c r="I309" i="6"/>
  <c r="L309" i="6" s="1"/>
  <c r="I310" i="6"/>
  <c r="L310" i="6" s="1"/>
  <c r="I311" i="6"/>
  <c r="L311" i="6" s="1"/>
  <c r="I312" i="6"/>
  <c r="L312" i="6" s="1"/>
  <c r="I313" i="6"/>
  <c r="L313" i="6" s="1"/>
  <c r="I314" i="6"/>
  <c r="L314" i="6" s="1"/>
  <c r="I315" i="6"/>
  <c r="I316" i="6"/>
  <c r="L316" i="6" s="1"/>
  <c r="I317" i="6"/>
  <c r="L317" i="6" s="1"/>
  <c r="I318" i="6"/>
  <c r="L318" i="6" s="1"/>
  <c r="I319" i="6"/>
  <c r="L319" i="6" s="1"/>
  <c r="I320" i="6"/>
  <c r="L320" i="6" s="1"/>
  <c r="I321" i="6"/>
  <c r="L321" i="6" s="1"/>
  <c r="I322" i="6"/>
  <c r="L322" i="6" s="1"/>
  <c r="I323" i="6"/>
  <c r="L323" i="6" s="1"/>
  <c r="I324" i="6"/>
  <c r="L324" i="6" s="1"/>
  <c r="I325" i="6"/>
  <c r="L325" i="6" s="1"/>
  <c r="I326" i="6"/>
  <c r="L326" i="6" s="1"/>
  <c r="I327" i="6"/>
  <c r="L327" i="6" s="1"/>
  <c r="I329" i="6"/>
  <c r="I330" i="6"/>
  <c r="L330" i="6" s="1"/>
  <c r="I331" i="6"/>
  <c r="L331" i="6" s="1"/>
  <c r="I332" i="6"/>
  <c r="L332" i="6" s="1"/>
  <c r="I333" i="6"/>
  <c r="L333" i="6" s="1"/>
  <c r="I334" i="6"/>
  <c r="L334" i="6" s="1"/>
  <c r="I335" i="6"/>
  <c r="L335" i="6" s="1"/>
  <c r="I336" i="6"/>
  <c r="L336" i="6" s="1"/>
  <c r="I337" i="6"/>
  <c r="L337" i="6" s="1"/>
  <c r="I338" i="6"/>
  <c r="L338" i="6" s="1"/>
  <c r="I339" i="6"/>
  <c r="L339" i="6" s="1"/>
  <c r="I340" i="6"/>
  <c r="L340" i="6" s="1"/>
  <c r="I341" i="6"/>
  <c r="L341" i="6" s="1"/>
  <c r="I342" i="6"/>
  <c r="L342" i="6" s="1"/>
  <c r="I343" i="6"/>
  <c r="L343" i="6" s="1"/>
  <c r="I344" i="6"/>
  <c r="L344" i="6" s="1"/>
  <c r="I345" i="6"/>
  <c r="L345" i="6" s="1"/>
  <c r="I346" i="6"/>
  <c r="L346" i="6" s="1"/>
  <c r="I347" i="6"/>
  <c r="L347" i="6" s="1"/>
  <c r="I348" i="6"/>
  <c r="L348" i="6" s="1"/>
  <c r="I349" i="6"/>
  <c r="L349" i="6" s="1"/>
  <c r="I350" i="6"/>
  <c r="L350" i="6" s="1"/>
  <c r="I351" i="6"/>
  <c r="L351" i="6" s="1"/>
  <c r="I352" i="6"/>
  <c r="L352" i="6" s="1"/>
  <c r="I353" i="6"/>
  <c r="L353" i="6" s="1"/>
  <c r="I354" i="6"/>
  <c r="I355" i="6"/>
  <c r="I356" i="6"/>
  <c r="I357" i="6"/>
  <c r="I358" i="6"/>
  <c r="I359" i="6"/>
  <c r="I360" i="6"/>
  <c r="I361" i="6"/>
  <c r="I362" i="6"/>
  <c r="I364" i="6"/>
  <c r="I368" i="6"/>
  <c r="L368" i="6" s="1"/>
  <c r="I369" i="6"/>
  <c r="I370" i="6"/>
  <c r="L370" i="6" s="1"/>
  <c r="I371" i="6"/>
  <c r="L371" i="6" s="1"/>
  <c r="I372" i="6"/>
  <c r="L372" i="6" s="1"/>
  <c r="I373" i="6"/>
  <c r="L373" i="6" s="1"/>
  <c r="I374" i="6"/>
  <c r="L374" i="6" s="1"/>
  <c r="I375" i="6"/>
  <c r="L375" i="6" s="1"/>
  <c r="I376" i="6"/>
  <c r="L376" i="6" s="1"/>
  <c r="I377" i="6"/>
  <c r="L377" i="6" s="1"/>
  <c r="I378" i="6"/>
  <c r="L378" i="6" s="1"/>
  <c r="I379" i="6"/>
  <c r="L379" i="6" s="1"/>
  <c r="I380" i="6"/>
  <c r="L380" i="6" s="1"/>
  <c r="I381" i="6"/>
  <c r="L381" i="6" s="1"/>
  <c r="I382" i="6"/>
  <c r="I383" i="6"/>
  <c r="L383" i="6" s="1"/>
  <c r="I384" i="6"/>
  <c r="L384" i="6" s="1"/>
  <c r="I385" i="6"/>
  <c r="L385" i="6" s="1"/>
  <c r="I386" i="6"/>
  <c r="L386" i="6" s="1"/>
  <c r="I387" i="6"/>
  <c r="L387" i="6" s="1"/>
  <c r="I388" i="6"/>
  <c r="L388" i="6" s="1"/>
  <c r="I389" i="6"/>
  <c r="L389" i="6" s="1"/>
  <c r="I390" i="6"/>
  <c r="L390" i="6" s="1"/>
  <c r="I391" i="6"/>
  <c r="L391" i="6" s="1"/>
  <c r="I392" i="6"/>
  <c r="I393" i="6"/>
  <c r="L393" i="6" s="1"/>
  <c r="I394" i="6"/>
  <c r="I395" i="6"/>
  <c r="L395" i="6" s="1"/>
  <c r="I396" i="6"/>
  <c r="L396" i="6" s="1"/>
  <c r="I397" i="6"/>
  <c r="L397" i="6" s="1"/>
  <c r="I398" i="6"/>
  <c r="L398" i="6" s="1"/>
  <c r="I399" i="6"/>
  <c r="L399" i="6" s="1"/>
  <c r="I400" i="6"/>
  <c r="L400" i="6" s="1"/>
  <c r="I401" i="6"/>
  <c r="L401" i="6" s="1"/>
  <c r="I402" i="6"/>
  <c r="L402" i="6" s="1"/>
  <c r="I403" i="6"/>
  <c r="I404" i="6"/>
  <c r="I405" i="6"/>
  <c r="L405" i="6" s="1"/>
  <c r="I406" i="6"/>
  <c r="L406" i="6" s="1"/>
  <c r="I407" i="6"/>
  <c r="L407" i="6" s="1"/>
  <c r="I408" i="6"/>
  <c r="L408" i="6" s="1"/>
  <c r="I409" i="6"/>
  <c r="L409" i="6" s="1"/>
  <c r="I410" i="6"/>
  <c r="L410" i="6" s="1"/>
  <c r="I411" i="6"/>
  <c r="L411" i="6" s="1"/>
  <c r="I412" i="6"/>
  <c r="I413" i="6"/>
  <c r="L413" i="6" s="1"/>
  <c r="I414" i="6"/>
  <c r="L414" i="6" s="1"/>
  <c r="I415" i="6"/>
  <c r="L415" i="6" s="1"/>
  <c r="I416" i="6"/>
  <c r="L416" i="6" s="1"/>
  <c r="I417" i="6"/>
  <c r="L417" i="6" s="1"/>
  <c r="I418" i="6"/>
  <c r="L418" i="6" s="1"/>
  <c r="I419" i="6"/>
  <c r="L419" i="6" s="1"/>
  <c r="I420" i="6"/>
  <c r="L420" i="6" s="1"/>
  <c r="I421" i="6"/>
  <c r="L421" i="6" s="1"/>
  <c r="I422" i="6"/>
  <c r="L422" i="6" s="1"/>
  <c r="I423" i="6"/>
  <c r="L423" i="6" s="1"/>
  <c r="I424" i="6"/>
  <c r="L424" i="6" s="1"/>
  <c r="I425" i="6"/>
  <c r="L425" i="6" s="1"/>
  <c r="I426" i="6"/>
  <c r="L426" i="6" s="1"/>
  <c r="I427" i="6"/>
  <c r="L427" i="6" s="1"/>
  <c r="I428" i="6"/>
  <c r="L428" i="6" s="1"/>
  <c r="I429" i="6"/>
  <c r="L429" i="6" s="1"/>
  <c r="I430" i="6"/>
  <c r="L430" i="6" s="1"/>
  <c r="I431" i="6"/>
  <c r="L431" i="6" s="1"/>
  <c r="I432" i="6"/>
  <c r="L432" i="6" s="1"/>
  <c r="I433" i="6"/>
  <c r="L433" i="6" s="1"/>
  <c r="I434" i="6"/>
  <c r="L434" i="6" s="1"/>
  <c r="I435" i="6"/>
  <c r="L435" i="6" s="1"/>
  <c r="I436" i="6"/>
  <c r="L436" i="6" s="1"/>
  <c r="I437" i="6"/>
  <c r="I438" i="6"/>
  <c r="I439" i="6"/>
  <c r="L439" i="6" s="1"/>
  <c r="I440" i="6"/>
  <c r="L440" i="6" s="1"/>
  <c r="I441" i="6"/>
  <c r="L441" i="6" s="1"/>
  <c r="I442" i="6"/>
  <c r="L442" i="6" s="1"/>
  <c r="I443" i="6"/>
  <c r="I444" i="6"/>
  <c r="L444" i="6" s="1"/>
  <c r="I445" i="6"/>
  <c r="L445" i="6" s="1"/>
  <c r="I446" i="6"/>
  <c r="I447" i="6"/>
  <c r="L447" i="6" s="1"/>
  <c r="I448" i="6"/>
  <c r="I449" i="6"/>
  <c r="I450" i="6"/>
  <c r="L450" i="6" s="1"/>
  <c r="I451" i="6"/>
  <c r="L451" i="6" s="1"/>
  <c r="I452" i="6"/>
  <c r="L452" i="6" s="1"/>
  <c r="I453" i="6"/>
  <c r="L453" i="6" s="1"/>
  <c r="I454" i="6"/>
  <c r="I455" i="6"/>
  <c r="L455" i="6" s="1"/>
  <c r="I456" i="6"/>
  <c r="I457" i="6"/>
  <c r="L457" i="6" s="1"/>
  <c r="I458" i="6"/>
  <c r="L458" i="6" s="1"/>
  <c r="I459" i="6"/>
  <c r="L459" i="6" s="1"/>
  <c r="I460" i="6"/>
  <c r="L460" i="6" s="1"/>
  <c r="I461" i="6"/>
  <c r="I462" i="6"/>
  <c r="L462" i="6" s="1"/>
  <c r="I463" i="6"/>
  <c r="L463" i="6" s="1"/>
  <c r="I464" i="6"/>
  <c r="L464" i="6" s="1"/>
  <c r="I465" i="6"/>
  <c r="L465" i="6" s="1"/>
  <c r="I466" i="6"/>
  <c r="L466" i="6" s="1"/>
  <c r="I467" i="6"/>
  <c r="L467" i="6" s="1"/>
  <c r="I468" i="6"/>
  <c r="L468" i="6" s="1"/>
  <c r="I469" i="6"/>
  <c r="L469" i="6" s="1"/>
  <c r="I470" i="6"/>
  <c r="L470" i="6" s="1"/>
  <c r="I471" i="6"/>
  <c r="L471" i="6" s="1"/>
  <c r="I472" i="6"/>
  <c r="L472" i="6" s="1"/>
  <c r="I473" i="6"/>
  <c r="L473" i="6" s="1"/>
  <c r="I474" i="6"/>
  <c r="I475" i="6"/>
  <c r="L475" i="6" s="1"/>
  <c r="I476" i="6"/>
  <c r="L476" i="6" s="1"/>
  <c r="I477" i="6"/>
  <c r="I478" i="6"/>
  <c r="L478" i="6" s="1"/>
  <c r="I479" i="6"/>
  <c r="I480" i="6"/>
  <c r="L480" i="6" s="1"/>
  <c r="I481" i="6"/>
  <c r="L481" i="6" s="1"/>
  <c r="I482" i="6"/>
  <c r="L482" i="6" s="1"/>
  <c r="I483" i="6"/>
  <c r="L483" i="6" s="1"/>
  <c r="I484" i="6"/>
  <c r="L484" i="6" s="1"/>
  <c r="I485" i="6"/>
  <c r="L485" i="6" s="1"/>
  <c r="I486" i="6"/>
  <c r="I487" i="6"/>
  <c r="L487" i="6" s="1"/>
  <c r="I488" i="6"/>
  <c r="L488" i="6" s="1"/>
  <c r="I489" i="6"/>
  <c r="L489" i="6" s="1"/>
  <c r="I490" i="6"/>
  <c r="L490" i="6" s="1"/>
  <c r="I491" i="6"/>
  <c r="L491" i="6" s="1"/>
  <c r="I492" i="6"/>
  <c r="L492" i="6" s="1"/>
  <c r="I493" i="6"/>
  <c r="L493" i="6" s="1"/>
  <c r="I494" i="6"/>
  <c r="I495" i="6"/>
  <c r="L495" i="6" s="1"/>
  <c r="I496" i="6"/>
  <c r="L496" i="6" s="1"/>
  <c r="I497" i="6"/>
  <c r="I498" i="6"/>
  <c r="L498" i="6" s="1"/>
  <c r="I499" i="6"/>
  <c r="L499" i="6" s="1"/>
  <c r="I500" i="6"/>
  <c r="I501" i="6"/>
  <c r="L501" i="6" s="1"/>
  <c r="I502" i="6"/>
  <c r="L502" i="6" s="1"/>
  <c r="I503" i="6"/>
  <c r="L503" i="6" s="1"/>
  <c r="I504" i="6"/>
  <c r="L504" i="6" s="1"/>
  <c r="I505" i="6"/>
  <c r="I506" i="6"/>
  <c r="L506" i="6" s="1"/>
  <c r="I507" i="6"/>
  <c r="L507" i="6" s="1"/>
  <c r="I508" i="6"/>
  <c r="L508" i="6" s="1"/>
  <c r="I509" i="6"/>
  <c r="L509" i="6" s="1"/>
  <c r="I510" i="6"/>
  <c r="I511" i="6"/>
  <c r="L511" i="6" s="1"/>
  <c r="I512" i="6"/>
  <c r="L512" i="6" s="1"/>
  <c r="I513" i="6"/>
  <c r="L513" i="6" s="1"/>
  <c r="I514" i="6"/>
  <c r="L514" i="6" s="1"/>
  <c r="I515" i="6"/>
  <c r="L515" i="6" s="1"/>
  <c r="I516" i="6"/>
  <c r="I517" i="6"/>
  <c r="L517" i="6" s="1"/>
  <c r="I518" i="6"/>
  <c r="L518" i="6" s="1"/>
  <c r="I519" i="6"/>
  <c r="L519" i="6" s="1"/>
  <c r="I520" i="6"/>
  <c r="L520" i="6" s="1"/>
  <c r="I521" i="6"/>
  <c r="L521" i="6" s="1"/>
  <c r="I522" i="6"/>
  <c r="L522" i="6" s="1"/>
  <c r="I523" i="6"/>
  <c r="L523" i="6" s="1"/>
  <c r="I524" i="6"/>
  <c r="F94" i="19" s="1"/>
  <c r="I525" i="6"/>
  <c r="L525" i="6" s="1"/>
  <c r="I526" i="6"/>
  <c r="I527" i="6"/>
  <c r="L527" i="6" s="1"/>
  <c r="I528" i="6"/>
  <c r="L528" i="6" s="1"/>
  <c r="I529" i="6"/>
  <c r="L529" i="6" s="1"/>
  <c r="I530" i="6"/>
  <c r="L530" i="6" s="1"/>
  <c r="I531" i="6"/>
  <c r="L531" i="6" s="1"/>
  <c r="I532" i="6"/>
  <c r="L532" i="6" s="1"/>
  <c r="I533" i="6"/>
  <c r="L533" i="6" s="1"/>
  <c r="I534" i="6"/>
  <c r="L534" i="6" s="1"/>
  <c r="I535" i="6"/>
  <c r="L535" i="6" s="1"/>
  <c r="I536" i="6"/>
  <c r="L536" i="6" s="1"/>
  <c r="I537" i="6"/>
  <c r="L537" i="6" s="1"/>
  <c r="I538" i="6"/>
  <c r="I539" i="6"/>
  <c r="L539" i="6" s="1"/>
  <c r="I540" i="6"/>
  <c r="L540" i="6" s="1"/>
  <c r="I541" i="6"/>
  <c r="L541" i="6" s="1"/>
  <c r="I542" i="6"/>
  <c r="L542" i="6" s="1"/>
  <c r="I543" i="6"/>
  <c r="L543" i="6" s="1"/>
  <c r="I544" i="6"/>
  <c r="L544" i="6" s="1"/>
  <c r="I545" i="6"/>
  <c r="L545" i="6" s="1"/>
  <c r="I546" i="6"/>
  <c r="L546" i="6" s="1"/>
  <c r="I547" i="6"/>
  <c r="L547" i="6" s="1"/>
  <c r="I548" i="6"/>
  <c r="L548" i="6" s="1"/>
  <c r="I549" i="6"/>
  <c r="L549" i="6" s="1"/>
  <c r="I550" i="6"/>
  <c r="L550" i="6" s="1"/>
  <c r="I551" i="6"/>
  <c r="L551" i="6" s="1"/>
  <c r="I552" i="6"/>
  <c r="L552" i="6" s="1"/>
  <c r="I553" i="6"/>
  <c r="L553" i="6" s="1"/>
  <c r="I554" i="6"/>
  <c r="L554" i="6" s="1"/>
  <c r="I555" i="6"/>
  <c r="L555" i="6" s="1"/>
  <c r="I556" i="6"/>
  <c r="L556" i="6" s="1"/>
  <c r="I557" i="6"/>
  <c r="L557" i="6" s="1"/>
  <c r="I558" i="6"/>
  <c r="L558" i="6" s="1"/>
  <c r="I559" i="6"/>
  <c r="L559" i="6" s="1"/>
  <c r="I561" i="6"/>
  <c r="L561" i="6" s="1"/>
  <c r="I562" i="6"/>
  <c r="L562" i="6" s="1"/>
  <c r="I563" i="6"/>
  <c r="L563" i="6" s="1"/>
  <c r="I564" i="6"/>
  <c r="L564" i="6" s="1"/>
  <c r="I565" i="6"/>
  <c r="L565" i="6" s="1"/>
  <c r="I566" i="6"/>
  <c r="L566" i="6" s="1"/>
  <c r="I567" i="6"/>
  <c r="L567" i="6" s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E329" i="14" s="1"/>
  <c r="P30" i="5"/>
  <c r="E328" i="14" s="1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E187" i="14"/>
  <c r="P62" i="5"/>
  <c r="P65" i="5"/>
  <c r="P66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50" i="5"/>
  <c r="P151" i="5"/>
  <c r="P152" i="5"/>
  <c r="P153" i="5"/>
  <c r="P154" i="5"/>
  <c r="P156" i="5"/>
  <c r="P157" i="5"/>
  <c r="P158" i="5"/>
  <c r="P159" i="5"/>
  <c r="P160" i="5"/>
  <c r="P161" i="5"/>
  <c r="P162" i="5"/>
  <c r="P163" i="5"/>
  <c r="P166" i="5"/>
  <c r="P167" i="5"/>
  <c r="P168" i="5"/>
  <c r="P169" i="5"/>
  <c r="P170" i="5"/>
  <c r="P171" i="5"/>
  <c r="P172" i="5"/>
  <c r="P177" i="5"/>
  <c r="P178" i="5"/>
  <c r="P179" i="5"/>
  <c r="P180" i="5"/>
  <c r="P182" i="5"/>
  <c r="P183" i="5"/>
  <c r="P184" i="5"/>
  <c r="P187" i="5"/>
  <c r="P189" i="5"/>
  <c r="P192" i="5"/>
  <c r="P193" i="5"/>
  <c r="P195" i="5"/>
  <c r="P202" i="5"/>
  <c r="P199" i="5"/>
  <c r="P200" i="5"/>
  <c r="P201" i="5"/>
  <c r="P205" i="5"/>
  <c r="P206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6" i="5"/>
  <c r="P327" i="5"/>
  <c r="P328" i="5"/>
  <c r="P329" i="5"/>
  <c r="P330" i="5"/>
  <c r="P331" i="5"/>
  <c r="P332" i="5"/>
  <c r="P333" i="5"/>
  <c r="P334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8" i="5"/>
  <c r="P390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11" i="5"/>
  <c r="P412" i="5"/>
  <c r="P413" i="5"/>
  <c r="P414" i="5"/>
  <c r="P415" i="5"/>
  <c r="P416" i="5"/>
  <c r="P418" i="5"/>
  <c r="P419" i="5"/>
  <c r="P420" i="5"/>
  <c r="P421" i="5"/>
  <c r="P422" i="5"/>
  <c r="P423" i="5"/>
  <c r="E52" i="14" s="1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9" i="5"/>
  <c r="P146" i="5"/>
  <c r="P147" i="5"/>
  <c r="P148" i="5"/>
  <c r="P149" i="5"/>
  <c r="P155" i="5"/>
  <c r="P164" i="5"/>
  <c r="P165" i="5"/>
  <c r="P176" i="5"/>
  <c r="K147" i="13" l="1"/>
  <c r="M147" i="13" s="1"/>
  <c r="N147" i="13"/>
  <c r="AH475" i="5"/>
  <c r="AI475" i="5" s="1"/>
  <c r="AA475" i="5" s="1"/>
  <c r="AH459" i="5"/>
  <c r="AI459" i="5" s="1"/>
  <c r="AA459" i="5" s="1"/>
  <c r="AH451" i="5"/>
  <c r="AI451" i="5" s="1"/>
  <c r="AA451" i="5" s="1"/>
  <c r="AH443" i="5"/>
  <c r="AI443" i="5" s="1"/>
  <c r="AA443" i="5" s="1"/>
  <c r="AH404" i="5"/>
  <c r="AI404" i="5" s="1"/>
  <c r="AA404" i="5" s="1"/>
  <c r="AH377" i="5"/>
  <c r="AI377" i="5" s="1"/>
  <c r="AA377" i="5" s="1"/>
  <c r="AH369" i="5"/>
  <c r="AI369" i="5" s="1"/>
  <c r="AA369" i="5" s="1"/>
  <c r="AH361" i="5"/>
  <c r="AI361" i="5" s="1"/>
  <c r="AA361" i="5" s="1"/>
  <c r="AH352" i="5"/>
  <c r="AI352" i="5" s="1"/>
  <c r="AA352" i="5" s="1"/>
  <c r="AH344" i="5"/>
  <c r="AI344" i="5" s="1"/>
  <c r="AA344" i="5" s="1"/>
  <c r="AH336" i="5"/>
  <c r="AI336" i="5" s="1"/>
  <c r="AA336" i="5" s="1"/>
  <c r="AH327" i="5"/>
  <c r="AI327" i="5" s="1"/>
  <c r="AA327" i="5" s="1"/>
  <c r="AH318" i="5"/>
  <c r="AI318" i="5" s="1"/>
  <c r="AA318" i="5" s="1"/>
  <c r="AH310" i="5"/>
  <c r="AI310" i="5" s="1"/>
  <c r="AA310" i="5" s="1"/>
  <c r="AH302" i="5"/>
  <c r="AI302" i="5" s="1"/>
  <c r="AA302" i="5" s="1"/>
  <c r="AH293" i="5"/>
  <c r="AI293" i="5" s="1"/>
  <c r="AA293" i="5" s="1"/>
  <c r="AH285" i="5"/>
  <c r="AI285" i="5" s="1"/>
  <c r="AA285" i="5" s="1"/>
  <c r="AH277" i="5"/>
  <c r="AI277" i="5" s="1"/>
  <c r="AA277" i="5" s="1"/>
  <c r="AH269" i="5"/>
  <c r="AI269" i="5" s="1"/>
  <c r="AA269" i="5" s="1"/>
  <c r="AH253" i="5"/>
  <c r="AI253" i="5" s="1"/>
  <c r="AA253" i="5" s="1"/>
  <c r="AH237" i="5"/>
  <c r="AI237" i="5" s="1"/>
  <c r="AA237" i="5" s="1"/>
  <c r="AH221" i="5"/>
  <c r="AI221" i="5" s="1"/>
  <c r="AA221" i="5" s="1"/>
  <c r="AH169" i="5"/>
  <c r="AI169" i="5" s="1"/>
  <c r="AA169" i="5" s="1"/>
  <c r="AH159" i="5"/>
  <c r="AI159" i="5" s="1"/>
  <c r="AA159" i="5" s="1"/>
  <c r="AH106" i="5"/>
  <c r="AI106" i="5" s="1"/>
  <c r="AA106" i="5" s="1"/>
  <c r="AH82" i="5"/>
  <c r="AI82" i="5" s="1"/>
  <c r="AA82" i="5" s="1"/>
  <c r="AH74" i="5"/>
  <c r="AI74" i="5" s="1"/>
  <c r="AA74" i="5" s="1"/>
  <c r="AH30" i="5"/>
  <c r="AI30" i="5" s="1"/>
  <c r="AA30" i="5" s="1"/>
  <c r="AH489" i="5"/>
  <c r="AI489" i="5" s="1"/>
  <c r="AA489" i="5" s="1"/>
  <c r="AH474" i="5"/>
  <c r="AI474" i="5" s="1"/>
  <c r="AA474" i="5" s="1"/>
  <c r="AH458" i="5"/>
  <c r="AI458" i="5" s="1"/>
  <c r="AA458" i="5" s="1"/>
  <c r="AH450" i="5"/>
  <c r="AI450" i="5" s="1"/>
  <c r="AA450" i="5" s="1"/>
  <c r="AH418" i="5"/>
  <c r="AI418" i="5" s="1"/>
  <c r="AA418" i="5" s="1"/>
  <c r="AH403" i="5"/>
  <c r="AI403" i="5" s="1"/>
  <c r="AA403" i="5" s="1"/>
  <c r="AH376" i="5"/>
  <c r="AI376" i="5" s="1"/>
  <c r="AA376" i="5" s="1"/>
  <c r="AH368" i="5"/>
  <c r="AI368" i="5" s="1"/>
  <c r="AA368" i="5" s="1"/>
  <c r="AH360" i="5"/>
  <c r="AI360" i="5" s="1"/>
  <c r="AA360" i="5" s="1"/>
  <c r="AH351" i="5"/>
  <c r="AI351" i="5" s="1"/>
  <c r="AA351" i="5" s="1"/>
  <c r="AH343" i="5"/>
  <c r="AI343" i="5" s="1"/>
  <c r="AA343" i="5" s="1"/>
  <c r="AH334" i="5"/>
  <c r="AI334" i="5" s="1"/>
  <c r="AA334" i="5" s="1"/>
  <c r="AH326" i="5"/>
  <c r="AI326" i="5" s="1"/>
  <c r="AA326" i="5" s="1"/>
  <c r="AH317" i="5"/>
  <c r="AI317" i="5" s="1"/>
  <c r="AA317" i="5" s="1"/>
  <c r="AH309" i="5"/>
  <c r="AI309" i="5" s="1"/>
  <c r="AA309" i="5" s="1"/>
  <c r="AH301" i="5"/>
  <c r="AI301" i="5" s="1"/>
  <c r="AA301" i="5" s="1"/>
  <c r="AH292" i="5"/>
  <c r="AI292" i="5" s="1"/>
  <c r="AA292" i="5" s="1"/>
  <c r="AH284" i="5"/>
  <c r="AI284" i="5" s="1"/>
  <c r="AA284" i="5" s="1"/>
  <c r="AH276" i="5"/>
  <c r="AI276" i="5" s="1"/>
  <c r="AA276" i="5" s="1"/>
  <c r="AH252" i="5"/>
  <c r="AI252" i="5" s="1"/>
  <c r="AA252" i="5" s="1"/>
  <c r="AH236" i="5"/>
  <c r="AI236" i="5" s="1"/>
  <c r="AA236" i="5" s="1"/>
  <c r="AH228" i="5"/>
  <c r="AI228" i="5" s="1"/>
  <c r="AA228" i="5" s="1"/>
  <c r="AH200" i="5"/>
  <c r="AI200" i="5" s="1"/>
  <c r="AA200" i="5" s="1"/>
  <c r="AH168" i="5"/>
  <c r="AI168" i="5" s="1"/>
  <c r="AA168" i="5" s="1"/>
  <c r="AH158" i="5"/>
  <c r="AI158" i="5" s="1"/>
  <c r="AA158" i="5" s="1"/>
  <c r="AH97" i="5"/>
  <c r="AI97" i="5" s="1"/>
  <c r="AA97" i="5" s="1"/>
  <c r="AH81" i="5"/>
  <c r="AI81" i="5" s="1"/>
  <c r="AA81" i="5" s="1"/>
  <c r="AH73" i="5"/>
  <c r="AI73" i="5" s="1"/>
  <c r="AA73" i="5" s="1"/>
  <c r="AH37" i="5"/>
  <c r="AI37" i="5" s="1"/>
  <c r="AA37" i="5" s="1"/>
  <c r="AH29" i="5"/>
  <c r="AI29" i="5" s="1"/>
  <c r="AA29" i="5" s="1"/>
  <c r="AH5" i="5"/>
  <c r="AI5" i="5" s="1"/>
  <c r="AA5" i="5" s="1"/>
  <c r="AH496" i="5"/>
  <c r="AI496" i="5" s="1"/>
  <c r="AA496" i="5" s="1"/>
  <c r="AH488" i="5"/>
  <c r="AI488" i="5" s="1"/>
  <c r="AA488" i="5" s="1"/>
  <c r="AH473" i="5"/>
  <c r="AI473" i="5" s="1"/>
  <c r="AA473" i="5" s="1"/>
  <c r="AH465" i="5"/>
  <c r="AI465" i="5" s="1"/>
  <c r="AA465" i="5" s="1"/>
  <c r="AH457" i="5"/>
  <c r="AI457" i="5" s="1"/>
  <c r="AA457" i="5" s="1"/>
  <c r="AH449" i="5"/>
  <c r="AI449" i="5" s="1"/>
  <c r="AA449" i="5" s="1"/>
  <c r="AH441" i="5"/>
  <c r="AI441" i="5" s="1"/>
  <c r="AA441" i="5" s="1"/>
  <c r="AH416" i="5"/>
  <c r="AI416" i="5" s="1"/>
  <c r="AA416" i="5" s="1"/>
  <c r="AH402" i="5"/>
  <c r="AI402" i="5" s="1"/>
  <c r="AA402" i="5" s="1"/>
  <c r="AH375" i="5"/>
  <c r="AI375" i="5" s="1"/>
  <c r="AA375" i="5" s="1"/>
  <c r="AH359" i="5"/>
  <c r="AI359" i="5" s="1"/>
  <c r="AA359" i="5" s="1"/>
  <c r="AH350" i="5"/>
  <c r="AI350" i="5" s="1"/>
  <c r="AA350" i="5" s="1"/>
  <c r="AH342" i="5"/>
  <c r="AI342" i="5" s="1"/>
  <c r="AA342" i="5" s="1"/>
  <c r="AH333" i="5"/>
  <c r="AI333" i="5" s="1"/>
  <c r="AA333" i="5" s="1"/>
  <c r="AH324" i="5"/>
  <c r="AI324" i="5" s="1"/>
  <c r="AA324" i="5" s="1"/>
  <c r="AH316" i="5"/>
  <c r="AI316" i="5" s="1"/>
  <c r="AA316" i="5" s="1"/>
  <c r="AH308" i="5"/>
  <c r="AI308" i="5" s="1"/>
  <c r="AA308" i="5" s="1"/>
  <c r="AH300" i="5"/>
  <c r="AI300" i="5" s="1"/>
  <c r="AA300" i="5" s="1"/>
  <c r="AH291" i="5"/>
  <c r="AI291" i="5" s="1"/>
  <c r="AA291" i="5" s="1"/>
  <c r="AH283" i="5"/>
  <c r="AI283" i="5" s="1"/>
  <c r="AA283" i="5" s="1"/>
  <c r="AH275" i="5"/>
  <c r="AI275" i="5" s="1"/>
  <c r="AA275" i="5" s="1"/>
  <c r="AH235" i="5"/>
  <c r="AI235" i="5" s="1"/>
  <c r="AA235" i="5" s="1"/>
  <c r="AH227" i="5"/>
  <c r="AI227" i="5" s="1"/>
  <c r="AA227" i="5" s="1"/>
  <c r="AH219" i="5"/>
  <c r="AI219" i="5" s="1"/>
  <c r="AA219" i="5" s="1"/>
  <c r="AH157" i="5"/>
  <c r="AI157" i="5" s="1"/>
  <c r="AA157" i="5" s="1"/>
  <c r="AH144" i="5"/>
  <c r="AI144" i="5" s="1"/>
  <c r="AA144" i="5" s="1"/>
  <c r="AH112" i="5"/>
  <c r="AI112" i="5" s="1"/>
  <c r="AA112" i="5" s="1"/>
  <c r="AH104" i="5"/>
  <c r="AI104" i="5" s="1"/>
  <c r="AA104" i="5" s="1"/>
  <c r="AH96" i="5"/>
  <c r="AI96" i="5" s="1"/>
  <c r="AA96" i="5" s="1"/>
  <c r="AH80" i="5"/>
  <c r="AI80" i="5" s="1"/>
  <c r="AA80" i="5" s="1"/>
  <c r="AH72" i="5"/>
  <c r="AI72" i="5" s="1"/>
  <c r="AA72" i="5" s="1"/>
  <c r="AH36" i="5"/>
  <c r="AI36" i="5" s="1"/>
  <c r="AA36" i="5" s="1"/>
  <c r="AH28" i="5"/>
  <c r="AI28" i="5" s="1"/>
  <c r="AA28" i="5" s="1"/>
  <c r="AH4" i="5"/>
  <c r="AI4" i="5" s="1"/>
  <c r="AA4" i="5" s="1"/>
  <c r="AH495" i="5"/>
  <c r="AI495" i="5" s="1"/>
  <c r="AA495" i="5" s="1"/>
  <c r="AH487" i="5"/>
  <c r="AI487" i="5" s="1"/>
  <c r="AA487" i="5" s="1"/>
  <c r="AH480" i="5"/>
  <c r="AI480" i="5" s="1"/>
  <c r="AA480" i="5" s="1"/>
  <c r="AH472" i="5"/>
  <c r="AI472" i="5" s="1"/>
  <c r="AA472" i="5" s="1"/>
  <c r="AH464" i="5"/>
  <c r="AI464" i="5" s="1"/>
  <c r="AA464" i="5" s="1"/>
  <c r="AH456" i="5"/>
  <c r="AI456" i="5" s="1"/>
  <c r="AA456" i="5" s="1"/>
  <c r="AH448" i="5"/>
  <c r="AI448" i="5" s="1"/>
  <c r="AA448" i="5" s="1"/>
  <c r="AH432" i="5"/>
  <c r="AI432" i="5" s="1"/>
  <c r="AA432" i="5" s="1"/>
  <c r="AH415" i="5"/>
  <c r="AI415" i="5" s="1"/>
  <c r="AA415" i="5" s="1"/>
  <c r="AH401" i="5"/>
  <c r="AI401" i="5" s="1"/>
  <c r="AA401" i="5" s="1"/>
  <c r="AH374" i="5"/>
  <c r="AI374" i="5" s="1"/>
  <c r="AA374" i="5" s="1"/>
  <c r="AH366" i="5"/>
  <c r="AI366" i="5" s="1"/>
  <c r="AA366" i="5" s="1"/>
  <c r="AH358" i="5"/>
  <c r="AI358" i="5" s="1"/>
  <c r="AA358" i="5" s="1"/>
  <c r="AH349" i="5"/>
  <c r="AI349" i="5" s="1"/>
  <c r="AA349" i="5" s="1"/>
  <c r="AH341" i="5"/>
  <c r="AI341" i="5" s="1"/>
  <c r="AA341" i="5" s="1"/>
  <c r="AH332" i="5"/>
  <c r="AI332" i="5" s="1"/>
  <c r="AA332" i="5" s="1"/>
  <c r="AH323" i="5"/>
  <c r="AI323" i="5" s="1"/>
  <c r="AA323" i="5" s="1"/>
  <c r="AH315" i="5"/>
  <c r="AI315" i="5" s="1"/>
  <c r="AA315" i="5" s="1"/>
  <c r="AH307" i="5"/>
  <c r="AI307" i="5" s="1"/>
  <c r="AA307" i="5" s="1"/>
  <c r="AH299" i="5"/>
  <c r="AI299" i="5" s="1"/>
  <c r="AA299" i="5" s="1"/>
  <c r="AH290" i="5"/>
  <c r="AI290" i="5" s="1"/>
  <c r="AA290" i="5" s="1"/>
  <c r="AH282" i="5"/>
  <c r="AI282" i="5" s="1"/>
  <c r="AA282" i="5" s="1"/>
  <c r="AH274" i="5"/>
  <c r="AI274" i="5" s="1"/>
  <c r="AA274" i="5" s="1"/>
  <c r="AH242" i="5"/>
  <c r="AI242" i="5" s="1"/>
  <c r="AA242" i="5" s="1"/>
  <c r="AH226" i="5"/>
  <c r="AI226" i="5" s="1"/>
  <c r="AA226" i="5" s="1"/>
  <c r="AH210" i="5"/>
  <c r="AI210" i="5" s="1"/>
  <c r="AA210" i="5" s="1"/>
  <c r="AH166" i="5"/>
  <c r="AI166" i="5" s="1"/>
  <c r="AA166" i="5" s="1"/>
  <c r="AH156" i="5"/>
  <c r="AI156" i="5" s="1"/>
  <c r="AA156" i="5" s="1"/>
  <c r="AH143" i="5"/>
  <c r="AI143" i="5" s="1"/>
  <c r="AA143" i="5" s="1"/>
  <c r="AH135" i="5"/>
  <c r="AI135" i="5" s="1"/>
  <c r="AA135" i="5" s="1"/>
  <c r="AH111" i="5"/>
  <c r="AI111" i="5" s="1"/>
  <c r="AA111" i="5" s="1"/>
  <c r="AH103" i="5"/>
  <c r="AI103" i="5" s="1"/>
  <c r="AA103" i="5" s="1"/>
  <c r="AH95" i="5"/>
  <c r="AI95" i="5" s="1"/>
  <c r="AA95" i="5" s="1"/>
  <c r="AH79" i="5"/>
  <c r="AI79" i="5" s="1"/>
  <c r="AA79" i="5" s="1"/>
  <c r="AH71" i="5"/>
  <c r="AI71" i="5" s="1"/>
  <c r="AA71" i="5" s="1"/>
  <c r="AH35" i="5"/>
  <c r="AI35" i="5" s="1"/>
  <c r="AA35" i="5" s="1"/>
  <c r="AH3" i="5"/>
  <c r="AI3" i="5" s="1"/>
  <c r="AA3" i="5" s="1"/>
  <c r="AH8" i="5"/>
  <c r="AI8" i="5" s="1"/>
  <c r="AA8" i="5" s="1"/>
  <c r="AH131" i="5"/>
  <c r="AI131" i="5" s="1"/>
  <c r="AA131" i="5" s="1"/>
  <c r="AH107" i="5"/>
  <c r="AI107" i="5" s="1"/>
  <c r="AA107" i="5" s="1"/>
  <c r="AH83" i="5"/>
  <c r="AI83" i="5" s="1"/>
  <c r="AA83" i="5" s="1"/>
  <c r="AH75" i="5"/>
  <c r="AI75" i="5" s="1"/>
  <c r="AA75" i="5" s="1"/>
  <c r="AH31" i="5"/>
  <c r="AI31" i="5" s="1"/>
  <c r="AA31" i="5" s="1"/>
  <c r="AH7" i="5"/>
  <c r="AI7" i="5" s="1"/>
  <c r="AA7" i="5" s="1"/>
  <c r="AH147" i="5"/>
  <c r="AI147" i="5" s="1"/>
  <c r="AA147" i="5" s="1"/>
  <c r="AH494" i="5"/>
  <c r="AI494" i="5" s="1"/>
  <c r="AA494" i="5" s="1"/>
  <c r="AH486" i="5"/>
  <c r="AI486" i="5" s="1"/>
  <c r="AA486" i="5" s="1"/>
  <c r="AH479" i="5"/>
  <c r="AI479" i="5" s="1"/>
  <c r="AA479" i="5" s="1"/>
  <c r="AH471" i="5"/>
  <c r="AI471" i="5" s="1"/>
  <c r="AA471" i="5" s="1"/>
  <c r="AH463" i="5"/>
  <c r="AI463" i="5" s="1"/>
  <c r="AA463" i="5" s="1"/>
  <c r="AH455" i="5"/>
  <c r="AI455" i="5" s="1"/>
  <c r="AA455" i="5" s="1"/>
  <c r="AH447" i="5"/>
  <c r="AI447" i="5" s="1"/>
  <c r="AA447" i="5" s="1"/>
  <c r="AH431" i="5"/>
  <c r="AI431" i="5" s="1"/>
  <c r="AA431" i="5" s="1"/>
  <c r="AH400" i="5"/>
  <c r="AI400" i="5" s="1"/>
  <c r="AA400" i="5" s="1"/>
  <c r="AH381" i="5"/>
  <c r="AI381" i="5" s="1"/>
  <c r="AA381" i="5" s="1"/>
  <c r="AH373" i="5"/>
  <c r="AI373" i="5" s="1"/>
  <c r="AA373" i="5" s="1"/>
  <c r="AH365" i="5"/>
  <c r="AI365" i="5" s="1"/>
  <c r="AA365" i="5" s="1"/>
  <c r="AH357" i="5"/>
  <c r="AI357" i="5" s="1"/>
  <c r="AA357" i="5" s="1"/>
  <c r="AH348" i="5"/>
  <c r="AI348" i="5" s="1"/>
  <c r="AA348" i="5" s="1"/>
  <c r="AH340" i="5"/>
  <c r="AI340" i="5" s="1"/>
  <c r="AA340" i="5" s="1"/>
  <c r="AH331" i="5"/>
  <c r="AI331" i="5" s="1"/>
  <c r="AA331" i="5" s="1"/>
  <c r="AH322" i="5"/>
  <c r="AI322" i="5" s="1"/>
  <c r="AA322" i="5" s="1"/>
  <c r="AH314" i="5"/>
  <c r="AI314" i="5" s="1"/>
  <c r="AA314" i="5" s="1"/>
  <c r="AH306" i="5"/>
  <c r="AI306" i="5" s="1"/>
  <c r="AA306" i="5" s="1"/>
  <c r="AH298" i="5"/>
  <c r="AI298" i="5" s="1"/>
  <c r="AA298" i="5" s="1"/>
  <c r="AH289" i="5"/>
  <c r="AI289" i="5" s="1"/>
  <c r="AA289" i="5" s="1"/>
  <c r="AH281" i="5"/>
  <c r="AI281" i="5" s="1"/>
  <c r="AA281" i="5" s="1"/>
  <c r="AH273" i="5"/>
  <c r="AI273" i="5" s="1"/>
  <c r="AA273" i="5" s="1"/>
  <c r="AH241" i="5"/>
  <c r="AI241" i="5" s="1"/>
  <c r="AA241" i="5" s="1"/>
  <c r="AH225" i="5"/>
  <c r="AI225" i="5" s="1"/>
  <c r="AA225" i="5" s="1"/>
  <c r="AH163" i="5"/>
  <c r="AI163" i="5" s="1"/>
  <c r="AA163" i="5" s="1"/>
  <c r="AH134" i="5"/>
  <c r="AI134" i="5" s="1"/>
  <c r="AA134" i="5" s="1"/>
  <c r="AH110" i="5"/>
  <c r="AI110" i="5" s="1"/>
  <c r="AA110" i="5" s="1"/>
  <c r="AH102" i="5"/>
  <c r="AI102" i="5" s="1"/>
  <c r="AA102" i="5" s="1"/>
  <c r="AH94" i="5"/>
  <c r="AI94" i="5" s="1"/>
  <c r="AA94" i="5" s="1"/>
  <c r="AH78" i="5"/>
  <c r="AI78" i="5" s="1"/>
  <c r="AA78" i="5" s="1"/>
  <c r="AH70" i="5"/>
  <c r="AI70" i="5" s="1"/>
  <c r="AA70" i="5" s="1"/>
  <c r="AH42" i="5"/>
  <c r="AI42" i="5" s="1"/>
  <c r="AA42" i="5" s="1"/>
  <c r="AH34" i="5"/>
  <c r="AI34" i="5" s="1"/>
  <c r="AA34" i="5" s="1"/>
  <c r="AH146" i="5"/>
  <c r="AI146" i="5" s="1"/>
  <c r="AA146" i="5" s="1"/>
  <c r="AH493" i="5"/>
  <c r="AI493" i="5" s="1"/>
  <c r="AA493" i="5" s="1"/>
  <c r="AH485" i="5"/>
  <c r="AI485" i="5" s="1"/>
  <c r="AA485" i="5" s="1"/>
  <c r="AH478" i="5"/>
  <c r="AI478" i="5" s="1"/>
  <c r="AA478" i="5" s="1"/>
  <c r="AH470" i="5"/>
  <c r="AI470" i="5" s="1"/>
  <c r="AA470" i="5" s="1"/>
  <c r="AH462" i="5"/>
  <c r="AI462" i="5" s="1"/>
  <c r="AA462" i="5" s="1"/>
  <c r="AH454" i="5"/>
  <c r="AI454" i="5" s="1"/>
  <c r="AA454" i="5" s="1"/>
  <c r="AH446" i="5"/>
  <c r="AI446" i="5" s="1"/>
  <c r="AA446" i="5" s="1"/>
  <c r="AH430" i="5"/>
  <c r="AI430" i="5" s="1"/>
  <c r="AA430" i="5" s="1"/>
  <c r="AH399" i="5"/>
  <c r="AI399" i="5" s="1"/>
  <c r="AA399" i="5" s="1"/>
  <c r="AH390" i="5"/>
  <c r="AI390" i="5" s="1"/>
  <c r="AA390" i="5" s="1"/>
  <c r="AH380" i="5"/>
  <c r="AI380" i="5" s="1"/>
  <c r="AA380" i="5" s="1"/>
  <c r="AH372" i="5"/>
  <c r="AI372" i="5" s="1"/>
  <c r="AA372" i="5" s="1"/>
  <c r="AH364" i="5"/>
  <c r="AI364" i="5" s="1"/>
  <c r="AA364" i="5" s="1"/>
  <c r="AH356" i="5"/>
  <c r="AI356" i="5" s="1"/>
  <c r="AA356" i="5" s="1"/>
  <c r="AH347" i="5"/>
  <c r="AI347" i="5" s="1"/>
  <c r="AA347" i="5" s="1"/>
  <c r="AH339" i="5"/>
  <c r="AI339" i="5" s="1"/>
  <c r="AA339" i="5" s="1"/>
  <c r="AH330" i="5"/>
  <c r="AI330" i="5" s="1"/>
  <c r="AA330" i="5" s="1"/>
  <c r="AH321" i="5"/>
  <c r="AI321" i="5" s="1"/>
  <c r="AA321" i="5" s="1"/>
  <c r="AH313" i="5"/>
  <c r="AI313" i="5" s="1"/>
  <c r="AA313" i="5" s="1"/>
  <c r="AH305" i="5"/>
  <c r="AI305" i="5" s="1"/>
  <c r="AA305" i="5" s="1"/>
  <c r="AH297" i="5"/>
  <c r="AI297" i="5" s="1"/>
  <c r="AA297" i="5" s="1"/>
  <c r="AH288" i="5"/>
  <c r="AI288" i="5" s="1"/>
  <c r="AA288" i="5" s="1"/>
  <c r="AH280" i="5"/>
  <c r="AI280" i="5" s="1"/>
  <c r="AA280" i="5" s="1"/>
  <c r="AH272" i="5"/>
  <c r="AI272" i="5" s="1"/>
  <c r="AA272" i="5" s="1"/>
  <c r="AH240" i="5"/>
  <c r="AI240" i="5" s="1"/>
  <c r="AA240" i="5" s="1"/>
  <c r="AH224" i="5"/>
  <c r="AI224" i="5" s="1"/>
  <c r="AA224" i="5" s="1"/>
  <c r="AH162" i="5"/>
  <c r="AI162" i="5" s="1"/>
  <c r="AA162" i="5" s="1"/>
  <c r="AH153" i="5"/>
  <c r="AI153" i="5" s="1"/>
  <c r="AA153" i="5" s="1"/>
  <c r="AH133" i="5"/>
  <c r="AI133" i="5" s="1"/>
  <c r="AA133" i="5" s="1"/>
  <c r="AH109" i="5"/>
  <c r="AI109" i="5" s="1"/>
  <c r="AA109" i="5" s="1"/>
  <c r="AH101" i="5"/>
  <c r="AI101" i="5" s="1"/>
  <c r="AA101" i="5" s="1"/>
  <c r="AH93" i="5"/>
  <c r="AI93" i="5" s="1"/>
  <c r="AA93" i="5" s="1"/>
  <c r="AH85" i="5"/>
  <c r="AI85" i="5" s="1"/>
  <c r="AA85" i="5" s="1"/>
  <c r="AH77" i="5"/>
  <c r="AI77" i="5" s="1"/>
  <c r="AA77" i="5" s="1"/>
  <c r="AH69" i="5"/>
  <c r="AI69" i="5" s="1"/>
  <c r="AA69" i="5" s="1"/>
  <c r="AH33" i="5"/>
  <c r="AI33" i="5" s="1"/>
  <c r="AA33" i="5" s="1"/>
  <c r="AH492" i="5"/>
  <c r="AI492" i="5" s="1"/>
  <c r="AA492" i="5" s="1"/>
  <c r="AH484" i="5"/>
  <c r="AI484" i="5" s="1"/>
  <c r="AA484" i="5" s="1"/>
  <c r="AH477" i="5"/>
  <c r="AI477" i="5" s="1"/>
  <c r="AA477" i="5" s="1"/>
  <c r="AH469" i="5"/>
  <c r="AI469" i="5" s="1"/>
  <c r="AA469" i="5" s="1"/>
  <c r="AH461" i="5"/>
  <c r="AI461" i="5" s="1"/>
  <c r="AA461" i="5" s="1"/>
  <c r="AH453" i="5"/>
  <c r="AI453" i="5" s="1"/>
  <c r="AA453" i="5" s="1"/>
  <c r="AH445" i="5"/>
  <c r="AI445" i="5" s="1"/>
  <c r="AA445" i="5" s="1"/>
  <c r="AH412" i="5"/>
  <c r="AI412" i="5" s="1"/>
  <c r="AA412" i="5" s="1"/>
  <c r="AH398" i="5"/>
  <c r="AI398" i="5" s="1"/>
  <c r="AA398" i="5" s="1"/>
  <c r="AH388" i="5"/>
  <c r="AI388" i="5" s="1"/>
  <c r="AA388" i="5" s="1"/>
  <c r="AH379" i="5"/>
  <c r="AI379" i="5" s="1"/>
  <c r="AA379" i="5" s="1"/>
  <c r="AH371" i="5"/>
  <c r="AI371" i="5" s="1"/>
  <c r="AA371" i="5" s="1"/>
  <c r="AH363" i="5"/>
  <c r="AI363" i="5" s="1"/>
  <c r="AA363" i="5" s="1"/>
  <c r="AH355" i="5"/>
  <c r="AI355" i="5" s="1"/>
  <c r="AA355" i="5" s="1"/>
  <c r="AH346" i="5"/>
  <c r="AI346" i="5" s="1"/>
  <c r="AA346" i="5" s="1"/>
  <c r="AH338" i="5"/>
  <c r="AI338" i="5" s="1"/>
  <c r="AA338" i="5" s="1"/>
  <c r="AH329" i="5"/>
  <c r="AI329" i="5" s="1"/>
  <c r="AA329" i="5" s="1"/>
  <c r="AH320" i="5"/>
  <c r="AI320" i="5" s="1"/>
  <c r="AA320" i="5" s="1"/>
  <c r="AH312" i="5"/>
  <c r="AI312" i="5" s="1"/>
  <c r="AA312" i="5" s="1"/>
  <c r="AH304" i="5"/>
  <c r="AI304" i="5" s="1"/>
  <c r="AA304" i="5" s="1"/>
  <c r="AH296" i="5"/>
  <c r="AI296" i="5" s="1"/>
  <c r="AA296" i="5" s="1"/>
  <c r="AH287" i="5"/>
  <c r="AI287" i="5" s="1"/>
  <c r="AA287" i="5" s="1"/>
  <c r="AH279" i="5"/>
  <c r="AI279" i="5" s="1"/>
  <c r="AA279" i="5" s="1"/>
  <c r="AH271" i="5"/>
  <c r="AI271" i="5" s="1"/>
  <c r="AA271" i="5" s="1"/>
  <c r="AH239" i="5"/>
  <c r="AI239" i="5" s="1"/>
  <c r="AA239" i="5" s="1"/>
  <c r="AH223" i="5"/>
  <c r="AI223" i="5" s="1"/>
  <c r="AA223" i="5" s="1"/>
  <c r="AH215" i="5"/>
  <c r="AI215" i="5" s="1"/>
  <c r="AA215" i="5" s="1"/>
  <c r="AH184" i="5"/>
  <c r="AI184" i="5" s="1"/>
  <c r="AA184" i="5" s="1"/>
  <c r="AH171" i="5"/>
  <c r="AI171" i="5" s="1"/>
  <c r="AA171" i="5" s="1"/>
  <c r="AH161" i="5"/>
  <c r="AI161" i="5" s="1"/>
  <c r="AA161" i="5" s="1"/>
  <c r="AH108" i="5"/>
  <c r="AI108" i="5" s="1"/>
  <c r="AA108" i="5" s="1"/>
  <c r="AH92" i="5"/>
  <c r="AI92" i="5" s="1"/>
  <c r="AA92" i="5" s="1"/>
  <c r="AH84" i="5"/>
  <c r="AI84" i="5" s="1"/>
  <c r="AA84" i="5" s="1"/>
  <c r="AH76" i="5"/>
  <c r="AI76" i="5" s="1"/>
  <c r="AA76" i="5" s="1"/>
  <c r="AH32" i="5"/>
  <c r="AI32" i="5" s="1"/>
  <c r="AA32" i="5" s="1"/>
  <c r="AH491" i="5"/>
  <c r="AI491" i="5" s="1"/>
  <c r="AA491" i="5" s="1"/>
  <c r="AH483" i="5"/>
  <c r="AI483" i="5" s="1"/>
  <c r="AA483" i="5" s="1"/>
  <c r="AH476" i="5"/>
  <c r="AI476" i="5" s="1"/>
  <c r="AA476" i="5" s="1"/>
  <c r="AH468" i="5"/>
  <c r="AI468" i="5" s="1"/>
  <c r="AA468" i="5" s="1"/>
  <c r="AH460" i="5"/>
  <c r="AI460" i="5" s="1"/>
  <c r="AA460" i="5" s="1"/>
  <c r="AH452" i="5"/>
  <c r="AI452" i="5" s="1"/>
  <c r="AA452" i="5" s="1"/>
  <c r="AH444" i="5"/>
  <c r="AI444" i="5" s="1"/>
  <c r="AA444" i="5" s="1"/>
  <c r="AH397" i="5"/>
  <c r="AI397" i="5" s="1"/>
  <c r="AA397" i="5" s="1"/>
  <c r="AH386" i="5"/>
  <c r="AI386" i="5" s="1"/>
  <c r="AA386" i="5" s="1"/>
  <c r="AH378" i="5"/>
  <c r="AI378" i="5" s="1"/>
  <c r="AA378" i="5" s="1"/>
  <c r="AH370" i="5"/>
  <c r="AI370" i="5" s="1"/>
  <c r="AA370" i="5" s="1"/>
  <c r="AH362" i="5"/>
  <c r="AI362" i="5" s="1"/>
  <c r="AA362" i="5" s="1"/>
  <c r="AH354" i="5"/>
  <c r="AI354" i="5" s="1"/>
  <c r="AA354" i="5" s="1"/>
  <c r="AH345" i="5"/>
  <c r="AI345" i="5" s="1"/>
  <c r="AA345" i="5" s="1"/>
  <c r="AH337" i="5"/>
  <c r="AI337" i="5" s="1"/>
  <c r="AA337" i="5" s="1"/>
  <c r="AH328" i="5"/>
  <c r="AI328" i="5" s="1"/>
  <c r="AA328" i="5" s="1"/>
  <c r="AH319" i="5"/>
  <c r="AI319" i="5" s="1"/>
  <c r="AA319" i="5" s="1"/>
  <c r="AH311" i="5"/>
  <c r="AI311" i="5" s="1"/>
  <c r="AA311" i="5" s="1"/>
  <c r="AH303" i="5"/>
  <c r="AI303" i="5" s="1"/>
  <c r="AA303" i="5" s="1"/>
  <c r="AH294" i="5"/>
  <c r="AI294" i="5" s="1"/>
  <c r="AA294" i="5" s="1"/>
  <c r="AH286" i="5"/>
  <c r="AI286" i="5" s="1"/>
  <c r="AA286" i="5" s="1"/>
  <c r="AH278" i="5"/>
  <c r="AI278" i="5" s="1"/>
  <c r="AA278" i="5" s="1"/>
  <c r="AH270" i="5"/>
  <c r="AI270" i="5" s="1"/>
  <c r="AA270" i="5" s="1"/>
  <c r="AH238" i="5"/>
  <c r="AI238" i="5" s="1"/>
  <c r="AA238" i="5" s="1"/>
  <c r="AH183" i="5"/>
  <c r="AI183" i="5" s="1"/>
  <c r="AA183" i="5" s="1"/>
  <c r="AH170" i="5"/>
  <c r="AI170" i="5" s="1"/>
  <c r="AA170" i="5" s="1"/>
  <c r="AH160" i="5"/>
  <c r="AI160" i="5" s="1"/>
  <c r="AA160" i="5" s="1"/>
  <c r="AH498" i="5"/>
  <c r="AI498" i="5" s="1"/>
  <c r="AA498" i="5" s="1"/>
  <c r="AH490" i="5"/>
  <c r="AI490" i="5" s="1"/>
  <c r="AA490" i="5" s="1"/>
  <c r="AH6" i="5"/>
  <c r="AI6" i="5" s="1"/>
  <c r="AA6" i="5" s="1"/>
  <c r="AH2" i="5"/>
  <c r="AI2" i="5" s="1"/>
  <c r="AA2" i="5" s="1"/>
  <c r="G247" i="26"/>
  <c r="G53" i="26"/>
  <c r="G300" i="26"/>
  <c r="E166" i="14"/>
  <c r="G37" i="26"/>
  <c r="G162" i="26"/>
  <c r="G109" i="26"/>
  <c r="G202" i="26"/>
  <c r="G239" i="26"/>
  <c r="G272" i="26"/>
  <c r="G125" i="26"/>
  <c r="G292" i="26"/>
  <c r="G172" i="26"/>
  <c r="G117" i="26"/>
  <c r="G232" i="26"/>
  <c r="G134" i="26"/>
  <c r="G21" i="26"/>
  <c r="G153" i="26"/>
  <c r="G101" i="26"/>
  <c r="G59" i="26"/>
  <c r="G264" i="26"/>
  <c r="G225" i="26"/>
  <c r="G58" i="26"/>
  <c r="G145" i="26"/>
  <c r="G263" i="26"/>
  <c r="E193" i="14"/>
  <c r="G180" i="26"/>
  <c r="G69" i="26"/>
  <c r="G223" i="26"/>
  <c r="G194" i="26"/>
  <c r="G275" i="26"/>
  <c r="G76" i="26"/>
  <c r="G282" i="26"/>
  <c r="G63" i="26"/>
  <c r="G31" i="26"/>
  <c r="G140" i="26"/>
  <c r="E171" i="14"/>
  <c r="G173" i="26"/>
  <c r="E33" i="14"/>
  <c r="G38" i="26"/>
  <c r="G163" i="26"/>
  <c r="G93" i="26"/>
  <c r="G84" i="26"/>
  <c r="G213" i="26"/>
  <c r="E215" i="14"/>
  <c r="G211" i="26"/>
  <c r="L116" i="6"/>
  <c r="F102" i="19"/>
  <c r="L271" i="6"/>
  <c r="F116" i="19"/>
  <c r="L448" i="6"/>
  <c r="F56" i="19"/>
  <c r="E220" i="14"/>
  <c r="G216" i="26"/>
  <c r="E216" i="14"/>
  <c r="G212" i="26"/>
  <c r="L474" i="6"/>
  <c r="F59" i="19"/>
  <c r="U53" i="5"/>
  <c r="AD53" i="5"/>
  <c r="AF53" i="5" s="1"/>
  <c r="G279" i="26"/>
  <c r="E286" i="14"/>
  <c r="E38" i="14"/>
  <c r="G42" i="26"/>
  <c r="E84" i="14"/>
  <c r="G87" i="26"/>
  <c r="E287" i="14"/>
  <c r="G280" i="26"/>
  <c r="E210" i="14"/>
  <c r="G207" i="26"/>
  <c r="E302" i="14"/>
  <c r="G294" i="26"/>
  <c r="E251" i="14"/>
  <c r="G246" i="26"/>
  <c r="E272" i="14"/>
  <c r="G265" i="26"/>
  <c r="E120" i="14"/>
  <c r="G123" i="26"/>
  <c r="E93" i="14"/>
  <c r="G96" i="26"/>
  <c r="E83" i="14"/>
  <c r="G86" i="26"/>
  <c r="E144" i="14"/>
  <c r="G147" i="26"/>
  <c r="E208" i="14"/>
  <c r="G205" i="26"/>
  <c r="E303" i="14"/>
  <c r="G295" i="26"/>
  <c r="E119" i="14"/>
  <c r="G122" i="26"/>
  <c r="E151" i="14"/>
  <c r="G154" i="26"/>
  <c r="E92" i="14"/>
  <c r="G95" i="26"/>
  <c r="E82" i="14"/>
  <c r="G85" i="26"/>
  <c r="E34" i="14"/>
  <c r="G39" i="26"/>
  <c r="E72" i="14"/>
  <c r="G75" i="26"/>
  <c r="E207" i="14"/>
  <c r="G204" i="26"/>
  <c r="E294" i="14"/>
  <c r="G287" i="26"/>
  <c r="E238" i="14"/>
  <c r="G233" i="26"/>
  <c r="E129" i="14"/>
  <c r="G132" i="26"/>
  <c r="E108" i="14"/>
  <c r="G111" i="26"/>
  <c r="E99" i="14"/>
  <c r="G102" i="26"/>
  <c r="E91" i="14"/>
  <c r="G94" i="26"/>
  <c r="E283" i="14"/>
  <c r="G276" i="26"/>
  <c r="E292" i="14"/>
  <c r="G285" i="26"/>
  <c r="E255" i="14"/>
  <c r="G250" i="26"/>
  <c r="E51" i="14"/>
  <c r="G54" i="26"/>
  <c r="E133" i="14"/>
  <c r="G136" i="26"/>
  <c r="E128" i="14"/>
  <c r="G131" i="26"/>
  <c r="E125" i="14"/>
  <c r="G128" i="26"/>
  <c r="E153" i="14"/>
  <c r="G156" i="26"/>
  <c r="E102" i="14"/>
  <c r="G105" i="26"/>
  <c r="E291" i="14"/>
  <c r="G284" i="26"/>
  <c r="E290" i="14"/>
  <c r="G283" i="26"/>
  <c r="E253" i="14"/>
  <c r="G248" i="26"/>
  <c r="E248" i="14"/>
  <c r="G243" i="26"/>
  <c r="E241" i="14"/>
  <c r="G236" i="26"/>
  <c r="E23" i="14"/>
  <c r="G28" i="26"/>
  <c r="E274" i="14"/>
  <c r="G267" i="26"/>
  <c r="E167" i="14"/>
  <c r="G169" i="26"/>
  <c r="E165" i="14"/>
  <c r="G168" i="26"/>
  <c r="E148" i="14"/>
  <c r="G151" i="26"/>
  <c r="E112" i="14"/>
  <c r="G115" i="26"/>
  <c r="E109" i="14"/>
  <c r="G112" i="26"/>
  <c r="E101" i="14"/>
  <c r="G104" i="26"/>
  <c r="E95" i="14"/>
  <c r="G98" i="26"/>
  <c r="E85" i="14"/>
  <c r="G88" i="26"/>
  <c r="E77" i="14"/>
  <c r="G80" i="26"/>
  <c r="E17" i="14"/>
  <c r="G22" i="26"/>
  <c r="E163" i="14"/>
  <c r="G166" i="26"/>
  <c r="E288" i="14"/>
  <c r="G281" i="26"/>
  <c r="E211" i="14"/>
  <c r="G208" i="26"/>
  <c r="E204" i="14"/>
  <c r="G201" i="26"/>
  <c r="E61" i="14"/>
  <c r="G64" i="26"/>
  <c r="E198" i="14"/>
  <c r="G195" i="26"/>
  <c r="E277" i="14"/>
  <c r="G270" i="26"/>
  <c r="E143" i="14"/>
  <c r="G146" i="26"/>
  <c r="D46" i="14"/>
  <c r="E50" i="26"/>
  <c r="F50" i="26" s="1"/>
  <c r="E209" i="14"/>
  <c r="G206" i="26"/>
  <c r="E196" i="14"/>
  <c r="G193" i="26"/>
  <c r="E179" i="14"/>
  <c r="G181" i="26"/>
  <c r="E229" i="14"/>
  <c r="G224" i="26"/>
  <c r="E14" i="14"/>
  <c r="G19" i="26"/>
  <c r="E141" i="14"/>
  <c r="G144" i="26"/>
  <c r="E138" i="14"/>
  <c r="G141" i="26"/>
  <c r="E305" i="14"/>
  <c r="G297" i="26"/>
  <c r="E69" i="14"/>
  <c r="G72" i="26"/>
  <c r="E233" i="14"/>
  <c r="G228" i="26"/>
  <c r="E140" i="14"/>
  <c r="G143" i="26"/>
  <c r="E68" i="14"/>
  <c r="G71" i="26"/>
  <c r="E247" i="14"/>
  <c r="G242" i="26"/>
  <c r="E22" i="14"/>
  <c r="G27" i="26"/>
  <c r="E147" i="14"/>
  <c r="G150" i="26"/>
  <c r="E100" i="14"/>
  <c r="G103" i="26"/>
  <c r="E246" i="14"/>
  <c r="G241" i="26"/>
  <c r="E20" i="14"/>
  <c r="G25" i="26"/>
  <c r="E154" i="14"/>
  <c r="G157" i="26"/>
  <c r="E76" i="14"/>
  <c r="G79" i="26"/>
  <c r="E162" i="14"/>
  <c r="G165" i="26"/>
  <c r="E15" i="14"/>
  <c r="G20" i="26"/>
  <c r="E301" i="14"/>
  <c r="G293" i="26"/>
  <c r="E250" i="14"/>
  <c r="G245" i="26"/>
  <c r="E19" i="14"/>
  <c r="G24" i="26"/>
  <c r="E126" i="14"/>
  <c r="G129" i="26"/>
  <c r="E113" i="14"/>
  <c r="G116" i="26"/>
  <c r="E104" i="14"/>
  <c r="G107" i="26"/>
  <c r="E62" i="14"/>
  <c r="G65" i="26"/>
  <c r="E39" i="14"/>
  <c r="G44" i="26"/>
  <c r="E134" i="14"/>
  <c r="G137" i="26"/>
  <c r="E118" i="14"/>
  <c r="G121" i="26"/>
  <c r="E103" i="14"/>
  <c r="G106" i="26"/>
  <c r="E168" i="14"/>
  <c r="G170" i="26"/>
  <c r="E218" i="14"/>
  <c r="G214" i="26"/>
  <c r="E21" i="14"/>
  <c r="G26" i="26"/>
  <c r="E80" i="14"/>
  <c r="G83" i="26"/>
  <c r="E74" i="14"/>
  <c r="G77" i="26"/>
  <c r="E309" i="14"/>
  <c r="G301" i="26"/>
  <c r="E71" i="14"/>
  <c r="G74" i="26"/>
  <c r="E30" i="14"/>
  <c r="G35" i="26"/>
  <c r="E206" i="14"/>
  <c r="G203" i="26"/>
  <c r="E203" i="14"/>
  <c r="G200" i="26"/>
  <c r="E200" i="14"/>
  <c r="G197" i="26"/>
  <c r="E27" i="14"/>
  <c r="G32" i="26"/>
  <c r="E232" i="14"/>
  <c r="G227" i="26"/>
  <c r="E192" i="14"/>
  <c r="G190" i="26"/>
  <c r="D45" i="14"/>
  <c r="E49" i="26"/>
  <c r="F49" i="26" s="1"/>
  <c r="E29" i="14"/>
  <c r="G34" i="26"/>
  <c r="E254" i="14"/>
  <c r="G249" i="26"/>
  <c r="E243" i="14"/>
  <c r="G238" i="26"/>
  <c r="E127" i="14"/>
  <c r="G130" i="26"/>
  <c r="E124" i="14"/>
  <c r="G127" i="26"/>
  <c r="E117" i="14"/>
  <c r="G120" i="26"/>
  <c r="E110" i="14"/>
  <c r="G113" i="26"/>
  <c r="E107" i="14"/>
  <c r="G110" i="26"/>
  <c r="E97" i="14"/>
  <c r="G100" i="26"/>
  <c r="E89" i="14"/>
  <c r="G92" i="26"/>
  <c r="E87" i="14"/>
  <c r="G90" i="26"/>
  <c r="E79" i="14"/>
  <c r="G82" i="26"/>
  <c r="E18" i="14"/>
  <c r="G23" i="26"/>
  <c r="E295" i="14"/>
  <c r="G288" i="26"/>
  <c r="E219" i="14"/>
  <c r="G215" i="26"/>
  <c r="E70" i="14"/>
  <c r="G73" i="26"/>
  <c r="E202" i="14"/>
  <c r="G199" i="26"/>
  <c r="E199" i="14"/>
  <c r="G196" i="26"/>
  <c r="E191" i="14"/>
  <c r="G189" i="26"/>
  <c r="E139" i="14"/>
  <c r="G142" i="26"/>
  <c r="E67" i="14"/>
  <c r="G70" i="26"/>
  <c r="E240" i="14"/>
  <c r="G235" i="26"/>
  <c r="E273" i="14"/>
  <c r="G266" i="26"/>
  <c r="E121" i="14"/>
  <c r="G124" i="26"/>
  <c r="E155" i="14"/>
  <c r="G158" i="26"/>
  <c r="E111" i="14"/>
  <c r="G114" i="26"/>
  <c r="E94" i="14"/>
  <c r="G97" i="26"/>
  <c r="E221" i="14"/>
  <c r="G219" i="26"/>
  <c r="G217" i="26"/>
  <c r="E145" i="14"/>
  <c r="G148" i="26"/>
  <c r="E285" i="14"/>
  <c r="G278" i="26"/>
  <c r="E304" i="14"/>
  <c r="G296" i="26"/>
  <c r="E239" i="14"/>
  <c r="G234" i="26"/>
  <c r="E115" i="14"/>
  <c r="G118" i="26"/>
  <c r="E105" i="14"/>
  <c r="G108" i="26"/>
  <c r="E36" i="14"/>
  <c r="G41" i="26"/>
  <c r="E35" i="14"/>
  <c r="G40" i="26"/>
  <c r="E293" i="14"/>
  <c r="G286" i="26"/>
  <c r="E257" i="14"/>
  <c r="G252" i="26"/>
  <c r="E130" i="14"/>
  <c r="G133" i="26"/>
  <c r="E164" i="14"/>
  <c r="G167" i="26"/>
  <c r="E75" i="14"/>
  <c r="G78" i="26"/>
  <c r="E161" i="14"/>
  <c r="G164" i="26"/>
  <c r="E284" i="14"/>
  <c r="G277" i="26"/>
  <c r="E256" i="14"/>
  <c r="G251" i="26"/>
  <c r="E245" i="14"/>
  <c r="G240" i="26"/>
  <c r="E173" i="14"/>
  <c r="G175" i="26"/>
  <c r="E31" i="14"/>
  <c r="G36" i="26"/>
  <c r="E172" i="14"/>
  <c r="G174" i="26"/>
  <c r="E249" i="14"/>
  <c r="G244" i="26"/>
  <c r="E242" i="14"/>
  <c r="G237" i="26"/>
  <c r="E276" i="14"/>
  <c r="G269" i="26"/>
  <c r="E275" i="14"/>
  <c r="G268" i="26"/>
  <c r="E132" i="14"/>
  <c r="G135" i="26"/>
  <c r="E123" i="14"/>
  <c r="G126" i="26"/>
  <c r="E116" i="14"/>
  <c r="G119" i="26"/>
  <c r="E152" i="14"/>
  <c r="G155" i="26"/>
  <c r="E149" i="14"/>
  <c r="G152" i="26"/>
  <c r="E96" i="14"/>
  <c r="G99" i="26"/>
  <c r="E86" i="14"/>
  <c r="G89" i="26"/>
  <c r="E78" i="14"/>
  <c r="G81" i="26"/>
  <c r="E146" i="14"/>
  <c r="G149" i="26"/>
  <c r="E201" i="14"/>
  <c r="G198" i="26"/>
  <c r="E278" i="14"/>
  <c r="G271" i="26"/>
  <c r="E231" i="14"/>
  <c r="G226" i="26"/>
  <c r="E188" i="14"/>
  <c r="G186" i="26"/>
  <c r="L479" i="6"/>
  <c r="F90" i="19"/>
  <c r="L65" i="6"/>
  <c r="F91" i="19"/>
  <c r="L494" i="6"/>
  <c r="F75" i="19"/>
  <c r="L329" i="6"/>
  <c r="F74" i="19"/>
  <c r="F99" i="19"/>
  <c r="L97" i="6"/>
  <c r="F66" i="19"/>
  <c r="L25" i="6"/>
  <c r="F104" i="19"/>
  <c r="L112" i="6"/>
  <c r="F79" i="19"/>
  <c r="L64" i="6"/>
  <c r="F65" i="19"/>
  <c r="L24" i="6"/>
  <c r="F51" i="19"/>
  <c r="L8" i="6"/>
  <c r="L524" i="6"/>
  <c r="F85" i="19"/>
  <c r="L516" i="6"/>
  <c r="F21" i="19"/>
  <c r="L500" i="6"/>
  <c r="F52" i="19"/>
  <c r="L412" i="6"/>
  <c r="F19" i="19"/>
  <c r="L404" i="6"/>
  <c r="F39" i="19"/>
  <c r="L360" i="6"/>
  <c r="F105" i="19"/>
  <c r="L135" i="6"/>
  <c r="F29" i="19"/>
  <c r="L443" i="6"/>
  <c r="F18" i="19"/>
  <c r="L403" i="6"/>
  <c r="F26" i="19"/>
  <c r="L359" i="6"/>
  <c r="F109" i="19"/>
  <c r="L158" i="6"/>
  <c r="F100" i="19"/>
  <c r="L103" i="6"/>
  <c r="F97" i="19"/>
  <c r="L102" i="6"/>
  <c r="F98" i="19"/>
  <c r="L94" i="6"/>
  <c r="F25" i="19"/>
  <c r="L86" i="6"/>
  <c r="F17" i="19"/>
  <c r="L78" i="6"/>
  <c r="F38" i="19"/>
  <c r="L358" i="6"/>
  <c r="F112" i="19"/>
  <c r="L221" i="6"/>
  <c r="F103" i="19"/>
  <c r="L110" i="6"/>
  <c r="F69" i="19"/>
  <c r="L456" i="6"/>
  <c r="F27" i="19"/>
  <c r="L392" i="6"/>
  <c r="F36" i="19"/>
  <c r="L356" i="6"/>
  <c r="F68" i="19"/>
  <c r="L315" i="6"/>
  <c r="F114" i="19"/>
  <c r="L299" i="6"/>
  <c r="F106" i="19"/>
  <c r="L139" i="6"/>
  <c r="F96" i="19"/>
  <c r="L100" i="6"/>
  <c r="F60" i="19"/>
  <c r="L477" i="6"/>
  <c r="F70" i="19"/>
  <c r="L461" i="6"/>
  <c r="F53" i="19"/>
  <c r="L437" i="6"/>
  <c r="F40" i="19"/>
  <c r="L361" i="6"/>
  <c r="F110" i="19"/>
  <c r="L160" i="6"/>
  <c r="F28" i="19"/>
  <c r="L394" i="6"/>
  <c r="F107" i="19"/>
  <c r="L141" i="6"/>
  <c r="F57" i="19"/>
  <c r="L449" i="6"/>
  <c r="F121" i="19"/>
  <c r="L369" i="6"/>
  <c r="F45" i="19"/>
  <c r="L364" i="6"/>
  <c r="F35" i="19"/>
  <c r="L355" i="6"/>
  <c r="F111" i="19"/>
  <c r="L218" i="6"/>
  <c r="F108" i="19"/>
  <c r="L146" i="6"/>
  <c r="F50" i="19"/>
  <c r="L3" i="6"/>
  <c r="F86" i="19"/>
  <c r="L538" i="6"/>
  <c r="F115" i="19"/>
  <c r="L301" i="6"/>
  <c r="F113" i="19"/>
  <c r="L253" i="6"/>
  <c r="F83" i="19"/>
  <c r="L505" i="6"/>
  <c r="F20" i="19"/>
  <c r="L497" i="6"/>
  <c r="F37" i="19"/>
  <c r="L357" i="6"/>
  <c r="F67" i="19"/>
  <c r="L308" i="6"/>
  <c r="L526" i="6"/>
  <c r="F84" i="19"/>
  <c r="L510" i="6"/>
  <c r="F61" i="19"/>
  <c r="L486" i="6"/>
  <c r="F58" i="19"/>
  <c r="L454" i="6"/>
  <c r="F55" i="19"/>
  <c r="L446" i="6"/>
  <c r="F54" i="19"/>
  <c r="L438" i="6"/>
  <c r="F117" i="19"/>
  <c r="L382" i="6"/>
  <c r="F41" i="19"/>
  <c r="L362" i="6"/>
  <c r="F34" i="19"/>
  <c r="L354" i="6"/>
  <c r="F95" i="19"/>
  <c r="L121" i="6"/>
  <c r="F101" i="19"/>
  <c r="L106" i="6"/>
  <c r="N197" i="5"/>
  <c r="N198" i="5"/>
  <c r="E16" i="14"/>
  <c r="E32" i="14"/>
  <c r="E56" i="14"/>
  <c r="E131" i="14"/>
  <c r="E122" i="14"/>
  <c r="E114" i="14"/>
  <c r="E106" i="14"/>
  <c r="E98" i="14"/>
  <c r="E90" i="14"/>
  <c r="E81" i="14"/>
  <c r="E73" i="14"/>
  <c r="E150" i="14"/>
  <c r="E142" i="14"/>
  <c r="E170" i="14"/>
  <c r="E160" i="14"/>
  <c r="E205" i="14"/>
  <c r="E197" i="14"/>
  <c r="E230" i="14"/>
  <c r="E252" i="14"/>
  <c r="E244" i="14"/>
  <c r="E279" i="14"/>
  <c r="E269" i="14"/>
  <c r="E289" i="14"/>
  <c r="E60" i="14"/>
  <c r="E178" i="14"/>
  <c r="E282" i="14"/>
  <c r="E66" i="14"/>
  <c r="E228" i="14"/>
  <c r="E55" i="14"/>
  <c r="E268" i="14"/>
  <c r="E26" i="14"/>
  <c r="E137" i="14"/>
  <c r="E237" i="14"/>
  <c r="E300" i="14"/>
  <c r="E50" i="14"/>
  <c r="E159" i="14"/>
  <c r="E217" i="14"/>
  <c r="E308" i="14"/>
  <c r="I216" i="5"/>
  <c r="K216" i="5"/>
  <c r="Q216" i="5"/>
  <c r="R216" i="5"/>
  <c r="C216" i="5"/>
  <c r="C97" i="19"/>
  <c r="C115" i="19"/>
  <c r="C95" i="19"/>
  <c r="C55" i="19"/>
  <c r="D20" i="13"/>
  <c r="C53" i="19"/>
  <c r="C52" i="19"/>
  <c r="C3" i="19"/>
  <c r="C2" i="14"/>
  <c r="O147" i="13" l="1"/>
  <c r="P147" i="13" s="1"/>
  <c r="Q147" i="13" s="1"/>
  <c r="R147" i="13" s="1"/>
  <c r="S147" i="13" s="1"/>
  <c r="T147" i="13" s="1"/>
  <c r="I38" i="26"/>
  <c r="F33" i="14"/>
  <c r="H182" i="14"/>
  <c r="M182" i="14" s="1"/>
  <c r="C33" i="14"/>
  <c r="D38" i="26"/>
  <c r="J38" i="26"/>
  <c r="X53" i="5"/>
  <c r="V53" i="5"/>
  <c r="W53" i="5" s="1"/>
  <c r="K184" i="26"/>
  <c r="P184" i="26" s="1"/>
  <c r="F216" i="5"/>
  <c r="D216" i="5"/>
  <c r="L216" i="5"/>
  <c r="AB216" i="5" l="1"/>
  <c r="I182" i="14"/>
  <c r="K182" i="14" s="1"/>
  <c r="E38" i="26"/>
  <c r="F38" i="26" s="1"/>
  <c r="Q184" i="26"/>
  <c r="S184" i="26" s="1"/>
  <c r="D33" i="14"/>
  <c r="Y53" i="5"/>
  <c r="Z53" i="5"/>
  <c r="N216" i="5"/>
  <c r="J182" i="14" l="1"/>
  <c r="R184" i="26"/>
  <c r="C96" i="19"/>
  <c r="C99" i="19"/>
  <c r="C100" i="19"/>
  <c r="C101" i="19"/>
  <c r="C103" i="19"/>
  <c r="C104" i="19"/>
  <c r="C106" i="19"/>
  <c r="C107" i="19"/>
  <c r="C108" i="19"/>
  <c r="C109" i="19"/>
  <c r="C110" i="19"/>
  <c r="C111" i="19"/>
  <c r="C112" i="19"/>
  <c r="C113" i="19"/>
  <c r="C114" i="19"/>
  <c r="C117" i="19"/>
  <c r="C98" i="19"/>
  <c r="C121" i="19"/>
  <c r="C84" i="19"/>
  <c r="C85" i="19"/>
  <c r="C86" i="19"/>
  <c r="C83" i="19"/>
  <c r="C79" i="19"/>
  <c r="C78" i="19"/>
  <c r="C66" i="19"/>
  <c r="C67" i="19"/>
  <c r="C68" i="19"/>
  <c r="C69" i="19"/>
  <c r="C70" i="19"/>
  <c r="C65" i="19"/>
  <c r="C51" i="19"/>
  <c r="C54" i="19"/>
  <c r="C57" i="19"/>
  <c r="C58" i="19"/>
  <c r="C60" i="19"/>
  <c r="C61" i="19"/>
  <c r="C50" i="19"/>
  <c r="C45" i="19"/>
  <c r="H364" i="6"/>
  <c r="H356" i="6"/>
  <c r="H357" i="6"/>
  <c r="H355" i="6"/>
  <c r="C36" i="19"/>
  <c r="C35" i="19"/>
  <c r="C37" i="19"/>
  <c r="C34" i="19"/>
  <c r="H362" i="6"/>
  <c r="C41" i="19"/>
  <c r="H361" i="6"/>
  <c r="H360" i="6"/>
  <c r="C26" i="19"/>
  <c r="C39" i="19"/>
  <c r="C40" i="19"/>
  <c r="C38" i="19"/>
  <c r="C27" i="19"/>
  <c r="C28" i="19"/>
  <c r="C29" i="19"/>
  <c r="C25" i="19"/>
  <c r="C18" i="19"/>
  <c r="C19" i="19"/>
  <c r="C20" i="19"/>
  <c r="C21" i="19"/>
  <c r="C17" i="19"/>
  <c r="E39" i="19" l="1"/>
  <c r="E35" i="19"/>
  <c r="E40" i="19"/>
  <c r="E37" i="19"/>
  <c r="E36" i="19"/>
  <c r="E41" i="19"/>
  <c r="E45" i="19"/>
  <c r="S356" i="6"/>
  <c r="S355" i="6"/>
  <c r="S362" i="6"/>
  <c r="S361" i="6"/>
  <c r="S360" i="6"/>
  <c r="S364" i="6"/>
  <c r="S357" i="6"/>
  <c r="M364" i="6"/>
  <c r="N364" i="6" s="1"/>
  <c r="I45" i="19" s="1"/>
  <c r="M357" i="6"/>
  <c r="N357" i="6" s="1"/>
  <c r="I37" i="19" s="1"/>
  <c r="M356" i="6"/>
  <c r="N356" i="6" s="1"/>
  <c r="I36" i="19" s="1"/>
  <c r="M355" i="6"/>
  <c r="N355" i="6" s="1"/>
  <c r="I35" i="19" s="1"/>
  <c r="M361" i="6"/>
  <c r="N361" i="6" s="1"/>
  <c r="I40" i="19" s="1"/>
  <c r="M362" i="6"/>
  <c r="N362" i="6" s="1"/>
  <c r="I41" i="19" s="1"/>
  <c r="M360" i="6"/>
  <c r="N360" i="6" s="1"/>
  <c r="I39" i="19" s="1"/>
  <c r="I244" i="5" l="1"/>
  <c r="K244" i="5"/>
  <c r="Q244" i="5"/>
  <c r="F85" i="14" s="1"/>
  <c r="R244" i="5"/>
  <c r="C244" i="5"/>
  <c r="Q3" i="5"/>
  <c r="F66" i="14" s="1"/>
  <c r="Q4" i="5"/>
  <c r="Q5" i="5"/>
  <c r="F67" i="14" s="1"/>
  <c r="Q6" i="5"/>
  <c r="Q7" i="5"/>
  <c r="F68" i="14" s="1"/>
  <c r="Q8" i="5"/>
  <c r="F69" i="14" s="1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F305" i="14" s="1"/>
  <c r="Q24" i="5"/>
  <c r="Q25" i="5"/>
  <c r="Q26" i="5"/>
  <c r="Q27" i="5"/>
  <c r="Q28" i="5"/>
  <c r="Q29" i="5"/>
  <c r="F137" i="14" s="1"/>
  <c r="Q30" i="5"/>
  <c r="F138" i="14" s="1"/>
  <c r="Q31" i="5"/>
  <c r="Q32" i="5"/>
  <c r="F139" i="14" s="1"/>
  <c r="Q33" i="5"/>
  <c r="Q34" i="5"/>
  <c r="F140" i="14" s="1"/>
  <c r="Q35" i="5"/>
  <c r="F141" i="14" s="1"/>
  <c r="Q36" i="5"/>
  <c r="F142" i="14" s="1"/>
  <c r="Q37" i="5"/>
  <c r="F143" i="14" s="1"/>
  <c r="Q38" i="5"/>
  <c r="Q39" i="5"/>
  <c r="Q40" i="5"/>
  <c r="Q41" i="5"/>
  <c r="Q42" i="5"/>
  <c r="Q43" i="5"/>
  <c r="F14" i="14" s="1"/>
  <c r="Q44" i="5"/>
  <c r="Q45" i="5"/>
  <c r="Q46" i="5"/>
  <c r="Q47" i="5"/>
  <c r="F26" i="14" s="1"/>
  <c r="Q48" i="5"/>
  <c r="Q49" i="5"/>
  <c r="Q50" i="5"/>
  <c r="Q51" i="5"/>
  <c r="F178" i="14" s="1"/>
  <c r="Q52" i="5"/>
  <c r="F179" i="14" s="1"/>
  <c r="Q62" i="5"/>
  <c r="F188" i="14" s="1"/>
  <c r="Q65" i="5"/>
  <c r="F191" i="14" s="1"/>
  <c r="Q66" i="5"/>
  <c r="F192" i="14" s="1"/>
  <c r="Q69" i="5"/>
  <c r="Q70" i="5"/>
  <c r="Q71" i="5"/>
  <c r="Q72" i="5"/>
  <c r="F196" i="14" s="1"/>
  <c r="Q73" i="5"/>
  <c r="Q74" i="5"/>
  <c r="Q75" i="5"/>
  <c r="F55" i="14" s="1"/>
  <c r="Q76" i="5"/>
  <c r="F56" i="14" s="1"/>
  <c r="Q77" i="5"/>
  <c r="F228" i="14" s="1"/>
  <c r="Q78" i="5"/>
  <c r="F229" i="14" s="1"/>
  <c r="Q79" i="5"/>
  <c r="F230" i="14" s="1"/>
  <c r="Q80" i="5"/>
  <c r="Q81" i="5"/>
  <c r="F231" i="14" s="1"/>
  <c r="Q82" i="5"/>
  <c r="Q83" i="5"/>
  <c r="F232" i="14" s="1"/>
  <c r="Q84" i="5"/>
  <c r="F233" i="14" s="1"/>
  <c r="Q85" i="5"/>
  <c r="Q86" i="5"/>
  <c r="F268" i="14" s="1"/>
  <c r="Q87" i="5"/>
  <c r="F269" i="14" s="1"/>
  <c r="Q88" i="5"/>
  <c r="F277" i="14" s="1"/>
  <c r="Q89" i="5"/>
  <c r="F278" i="14" s="1"/>
  <c r="Q90" i="5"/>
  <c r="Q91" i="5"/>
  <c r="F27" i="14" s="1"/>
  <c r="Q92" i="5"/>
  <c r="F197" i="14" s="1"/>
  <c r="Q93" i="5"/>
  <c r="F198" i="14" s="1"/>
  <c r="Q94" i="5"/>
  <c r="F199" i="14" s="1"/>
  <c r="Q95" i="5"/>
  <c r="F200" i="14" s="1"/>
  <c r="Q96" i="5"/>
  <c r="Q97" i="5"/>
  <c r="Q98" i="5"/>
  <c r="F60" i="14" s="1"/>
  <c r="Q99" i="5"/>
  <c r="Q100" i="5"/>
  <c r="F61" i="14" s="1"/>
  <c r="Q101" i="5"/>
  <c r="F201" i="14" s="1"/>
  <c r="Q102" i="5"/>
  <c r="F202" i="14" s="1"/>
  <c r="Q103" i="5"/>
  <c r="F203" i="14" s="1"/>
  <c r="Q104" i="5"/>
  <c r="Q105" i="5"/>
  <c r="F62" i="14" s="1"/>
  <c r="Q106" i="5"/>
  <c r="F204" i="14" s="1"/>
  <c r="Q107" i="5"/>
  <c r="Q108" i="5"/>
  <c r="F205" i="14" s="1"/>
  <c r="Q109" i="5"/>
  <c r="F206" i="14" s="1"/>
  <c r="Q110" i="5"/>
  <c r="Q111" i="5"/>
  <c r="F207" i="14" s="1"/>
  <c r="Q112" i="5"/>
  <c r="F208" i="14" s="1"/>
  <c r="Q113" i="5"/>
  <c r="F209" i="14" s="1"/>
  <c r="Q114" i="5"/>
  <c r="Q115" i="5"/>
  <c r="Q116" i="5"/>
  <c r="Q117" i="5"/>
  <c r="Q118" i="5"/>
  <c r="F29" i="14" s="1"/>
  <c r="Q119" i="5"/>
  <c r="F15" i="14" s="1"/>
  <c r="Q120" i="5"/>
  <c r="F16" i="14" s="1"/>
  <c r="Q121" i="5"/>
  <c r="Q122" i="5"/>
  <c r="Q123" i="5"/>
  <c r="F217" i="14" s="1"/>
  <c r="Q124" i="5"/>
  <c r="Q125" i="5"/>
  <c r="F218" i="14" s="1"/>
  <c r="Q126" i="5"/>
  <c r="F215" i="14" s="1"/>
  <c r="Q127" i="5"/>
  <c r="F216" i="14" s="1"/>
  <c r="Q128" i="5"/>
  <c r="Q129" i="5"/>
  <c r="Q130" i="5"/>
  <c r="Q131" i="5"/>
  <c r="Q132" i="5"/>
  <c r="F30" i="14" s="1"/>
  <c r="Q133" i="5"/>
  <c r="Q134" i="5"/>
  <c r="Q135" i="5"/>
  <c r="Q136" i="5"/>
  <c r="F210" i="14" s="1"/>
  <c r="Q137" i="5"/>
  <c r="F211" i="14" s="1"/>
  <c r="Q138" i="5"/>
  <c r="Q139" i="5"/>
  <c r="Q140" i="5"/>
  <c r="Q141" i="5"/>
  <c r="Q142" i="5"/>
  <c r="Q143" i="5"/>
  <c r="Q144" i="5"/>
  <c r="Q145" i="5"/>
  <c r="Q150" i="5"/>
  <c r="Q151" i="5"/>
  <c r="Q152" i="5"/>
  <c r="Q153" i="5"/>
  <c r="F159" i="14" s="1"/>
  <c r="Q154" i="5"/>
  <c r="F160" i="14" s="1"/>
  <c r="Q156" i="5"/>
  <c r="Q157" i="5"/>
  <c r="Q158" i="5"/>
  <c r="Q159" i="5"/>
  <c r="F144" i="14" s="1"/>
  <c r="Q160" i="5"/>
  <c r="F145" i="14" s="1"/>
  <c r="Q161" i="5"/>
  <c r="Q162" i="5"/>
  <c r="F146" i="14" s="1"/>
  <c r="Q163" i="5"/>
  <c r="Q166" i="5"/>
  <c r="Q167" i="5"/>
  <c r="F31" i="14" s="1"/>
  <c r="Q168" i="5"/>
  <c r="F161" i="14" s="1"/>
  <c r="Q169" i="5"/>
  <c r="F162" i="14" s="1"/>
  <c r="Q170" i="5"/>
  <c r="Q171" i="5"/>
  <c r="F163" i="14" s="1"/>
  <c r="Q172" i="5"/>
  <c r="Q177" i="5"/>
  <c r="F70" i="14" s="1"/>
  <c r="Q178" i="5"/>
  <c r="F71" i="14" s="1"/>
  <c r="Q179" i="5"/>
  <c r="Q180" i="5"/>
  <c r="F72" i="14" s="1"/>
  <c r="Q182" i="5"/>
  <c r="Q183" i="5"/>
  <c r="Q184" i="5"/>
  <c r="Q187" i="5"/>
  <c r="F32" i="14" s="1"/>
  <c r="Q189" i="5"/>
  <c r="F219" i="14" s="1"/>
  <c r="Q192" i="5"/>
  <c r="Q193" i="5"/>
  <c r="F168" i="14" s="1"/>
  <c r="Q195" i="5"/>
  <c r="F73" i="14" s="1"/>
  <c r="Q202" i="5"/>
  <c r="Q199" i="5"/>
  <c r="F221" i="14" s="1"/>
  <c r="Q200" i="5"/>
  <c r="Q201" i="5"/>
  <c r="F220" i="14" s="1"/>
  <c r="Q205" i="5"/>
  <c r="Q206" i="5"/>
  <c r="Q208" i="5"/>
  <c r="Q209" i="5"/>
  <c r="Q210" i="5"/>
  <c r="Q211" i="5"/>
  <c r="Q212" i="5"/>
  <c r="Q213" i="5"/>
  <c r="Q214" i="5"/>
  <c r="Q215" i="5"/>
  <c r="Q217" i="5"/>
  <c r="F34" i="14" s="1"/>
  <c r="Q218" i="5"/>
  <c r="F35" i="14" s="1"/>
  <c r="Q219" i="5"/>
  <c r="Q220" i="5"/>
  <c r="F17" i="14" s="1"/>
  <c r="Q221" i="5"/>
  <c r="Q222" i="5"/>
  <c r="F18" i="14" s="1"/>
  <c r="Q223" i="5"/>
  <c r="F74" i="14" s="1"/>
  <c r="Q224" i="5"/>
  <c r="Q225" i="5"/>
  <c r="F75" i="14" s="1"/>
  <c r="Q226" i="5"/>
  <c r="F76" i="14" s="1"/>
  <c r="Q227" i="5"/>
  <c r="Q228" i="5"/>
  <c r="F77" i="14" s="1"/>
  <c r="Q229" i="5"/>
  <c r="F78" i="14" s="1"/>
  <c r="Q230" i="5"/>
  <c r="F79" i="14" s="1"/>
  <c r="Q231" i="5"/>
  <c r="F80" i="14" s="1"/>
  <c r="Q232" i="5"/>
  <c r="F81" i="14" s="1"/>
  <c r="Q233" i="5"/>
  <c r="F82" i="14" s="1"/>
  <c r="Q234" i="5"/>
  <c r="F83" i="14" s="1"/>
  <c r="Q235" i="5"/>
  <c r="Q236" i="5"/>
  <c r="Q237" i="5"/>
  <c r="Q238" i="5"/>
  <c r="Q239" i="5"/>
  <c r="Q240" i="5"/>
  <c r="Q241" i="5"/>
  <c r="Q242" i="5"/>
  <c r="Q243" i="5"/>
  <c r="F84" i="14" s="1"/>
  <c r="Q245" i="5"/>
  <c r="F86" i="14" s="1"/>
  <c r="Q246" i="5"/>
  <c r="F87" i="14" s="1"/>
  <c r="Q247" i="5"/>
  <c r="Q248" i="5"/>
  <c r="Q249" i="5"/>
  <c r="Q250" i="5"/>
  <c r="Q251" i="5"/>
  <c r="Q252" i="5"/>
  <c r="Q253" i="5"/>
  <c r="Q254" i="5"/>
  <c r="F89" i="14" s="1"/>
  <c r="Q255" i="5"/>
  <c r="F90" i="14" s="1"/>
  <c r="Q256" i="5"/>
  <c r="F91" i="14" s="1"/>
  <c r="Q257" i="5"/>
  <c r="F92" i="14" s="1"/>
  <c r="Q258" i="5"/>
  <c r="F93" i="14" s="1"/>
  <c r="Q259" i="5"/>
  <c r="F94" i="14" s="1"/>
  <c r="Q260" i="5"/>
  <c r="F95" i="14" s="1"/>
  <c r="Q261" i="5"/>
  <c r="Q262" i="5"/>
  <c r="Q263" i="5"/>
  <c r="Q264" i="5"/>
  <c r="Q265" i="5"/>
  <c r="Q266" i="5"/>
  <c r="F36" i="14" s="1"/>
  <c r="Q267" i="5"/>
  <c r="F38" i="14" s="1"/>
  <c r="Q268" i="5"/>
  <c r="Q269" i="5"/>
  <c r="F96" i="14" s="1"/>
  <c r="Q270" i="5"/>
  <c r="F97" i="14" s="1"/>
  <c r="Q271" i="5"/>
  <c r="F98" i="14" s="1"/>
  <c r="Q272" i="5"/>
  <c r="F99" i="14" s="1"/>
  <c r="Q273" i="5"/>
  <c r="Q274" i="5"/>
  <c r="Q275" i="5"/>
  <c r="F100" i="14" s="1"/>
  <c r="Q276" i="5"/>
  <c r="F101" i="14" s="1"/>
  <c r="Q277" i="5"/>
  <c r="Q278" i="5"/>
  <c r="Q279" i="5"/>
  <c r="Q280" i="5"/>
  <c r="Q281" i="5"/>
  <c r="Q282" i="5"/>
  <c r="Q283" i="5"/>
  <c r="Q284" i="5"/>
  <c r="Q285" i="5"/>
  <c r="Q286" i="5"/>
  <c r="Q287" i="5"/>
  <c r="F102" i="14" s="1"/>
  <c r="Q288" i="5"/>
  <c r="F103" i="14" s="1"/>
  <c r="Q289" i="5"/>
  <c r="F104" i="14" s="1"/>
  <c r="Q290" i="5"/>
  <c r="F105" i="14" s="1"/>
  <c r="Q291" i="5"/>
  <c r="Q292" i="5"/>
  <c r="F106" i="14" s="1"/>
  <c r="Q293" i="5"/>
  <c r="Q294" i="5"/>
  <c r="F107" i="14" s="1"/>
  <c r="Q296" i="5"/>
  <c r="Q297" i="5"/>
  <c r="F108" i="14" s="1"/>
  <c r="Q298" i="5"/>
  <c r="Q299" i="5"/>
  <c r="Q300" i="5"/>
  <c r="Q301" i="5"/>
  <c r="F109" i="14" s="1"/>
  <c r="Q302" i="5"/>
  <c r="Q303" i="5"/>
  <c r="F110" i="14" s="1"/>
  <c r="Q304" i="5"/>
  <c r="Q305" i="5"/>
  <c r="Q306" i="5"/>
  <c r="Q307" i="5"/>
  <c r="Q308" i="5"/>
  <c r="F111" i="14" s="1"/>
  <c r="Q309" i="5"/>
  <c r="F112" i="14" s="1"/>
  <c r="Q310" i="5"/>
  <c r="Q311" i="5"/>
  <c r="Q312" i="5"/>
  <c r="Q313" i="5"/>
  <c r="Q314" i="5"/>
  <c r="F113" i="14" s="1"/>
  <c r="Q315" i="5"/>
  <c r="Q316" i="5"/>
  <c r="F114" i="14" s="1"/>
  <c r="Q317" i="5"/>
  <c r="Q318" i="5"/>
  <c r="Q319" i="5"/>
  <c r="Q320" i="5"/>
  <c r="Q321" i="5"/>
  <c r="Q322" i="5"/>
  <c r="Q323" i="5"/>
  <c r="F115" i="14" s="1"/>
  <c r="Q324" i="5"/>
  <c r="F147" i="14" s="1"/>
  <c r="Q326" i="5"/>
  <c r="F148" i="14" s="1"/>
  <c r="Q327" i="5"/>
  <c r="F149" i="14" s="1"/>
  <c r="Q328" i="5"/>
  <c r="Q329" i="5"/>
  <c r="F150" i="14" s="1"/>
  <c r="Q330" i="5"/>
  <c r="Q331" i="5"/>
  <c r="F151" i="14" s="1"/>
  <c r="Q332" i="5"/>
  <c r="Q333" i="5"/>
  <c r="Q334" i="5"/>
  <c r="Q336" i="5"/>
  <c r="F152" i="14" s="1"/>
  <c r="Q337" i="5"/>
  <c r="Q338" i="5"/>
  <c r="F153" i="14" s="1"/>
  <c r="Q339" i="5"/>
  <c r="Q340" i="5"/>
  <c r="Q341" i="5"/>
  <c r="F154" i="14" s="1"/>
  <c r="Q342" i="5"/>
  <c r="F155" i="14" s="1"/>
  <c r="Q343" i="5"/>
  <c r="Q344" i="5"/>
  <c r="F116" i="14" s="1"/>
  <c r="Q345" i="5"/>
  <c r="Q346" i="5"/>
  <c r="Q347" i="5"/>
  <c r="Q348" i="5"/>
  <c r="F164" i="14" s="1"/>
  <c r="Q349" i="5"/>
  <c r="Q350" i="5"/>
  <c r="Q351" i="5"/>
  <c r="F165" i="14" s="1"/>
  <c r="Q352" i="5"/>
  <c r="F166" i="14" s="1"/>
  <c r="Q354" i="5"/>
  <c r="F117" i="14" s="1"/>
  <c r="Q355" i="5"/>
  <c r="Q356" i="5"/>
  <c r="F118" i="14" s="1"/>
  <c r="Q357" i="5"/>
  <c r="F119" i="14" s="1"/>
  <c r="Q358" i="5"/>
  <c r="F120" i="14" s="1"/>
  <c r="Q359" i="5"/>
  <c r="F121" i="14" s="1"/>
  <c r="Q360" i="5"/>
  <c r="F122" i="14" s="1"/>
  <c r="Q361" i="5"/>
  <c r="F123" i="14" s="1"/>
  <c r="Q362" i="5"/>
  <c r="F124" i="14" s="1"/>
  <c r="Q363" i="5"/>
  <c r="F125" i="14" s="1"/>
  <c r="Q364" i="5"/>
  <c r="Q365" i="5"/>
  <c r="F126" i="14" s="1"/>
  <c r="Q366" i="5"/>
  <c r="Q367" i="5"/>
  <c r="Q368" i="5"/>
  <c r="F167" i="14" s="1"/>
  <c r="Q369" i="5"/>
  <c r="Q370" i="5"/>
  <c r="F127" i="14" s="1"/>
  <c r="Q371" i="5"/>
  <c r="F128" i="14" s="1"/>
  <c r="Q372" i="5"/>
  <c r="F129" i="14" s="1"/>
  <c r="Q373" i="5"/>
  <c r="F130" i="14" s="1"/>
  <c r="Q374" i="5"/>
  <c r="Q375" i="5"/>
  <c r="F131" i="14" s="1"/>
  <c r="Q376" i="5"/>
  <c r="Q377" i="5"/>
  <c r="F132" i="14" s="1"/>
  <c r="Q378" i="5"/>
  <c r="Q379" i="5"/>
  <c r="F133" i="14" s="1"/>
  <c r="Q380" i="5"/>
  <c r="F134" i="14" s="1"/>
  <c r="Q381" i="5"/>
  <c r="Q382" i="5"/>
  <c r="F272" i="14" s="1"/>
  <c r="Q383" i="5"/>
  <c r="F273" i="14" s="1"/>
  <c r="Q384" i="5"/>
  <c r="F274" i="14" s="1"/>
  <c r="Q385" i="5"/>
  <c r="F275" i="14" s="1"/>
  <c r="Q386" i="5"/>
  <c r="F171" i="14" s="1"/>
  <c r="Q388" i="5"/>
  <c r="F172" i="14" s="1"/>
  <c r="Q390" i="5"/>
  <c r="F173" i="14" s="1"/>
  <c r="Q392" i="5"/>
  <c r="F19" i="14" s="1"/>
  <c r="Q393" i="5"/>
  <c r="F20" i="14" s="1"/>
  <c r="Q394" i="5"/>
  <c r="Q395" i="5"/>
  <c r="F279" i="14" s="1"/>
  <c r="Q396" i="5"/>
  <c r="F276" i="14" s="1"/>
  <c r="Q397" i="5"/>
  <c r="Q398" i="5"/>
  <c r="Q399" i="5"/>
  <c r="Q400" i="5"/>
  <c r="Q401" i="5"/>
  <c r="Q402" i="5"/>
  <c r="Q403" i="5"/>
  <c r="Q404" i="5"/>
  <c r="Q411" i="5"/>
  <c r="Q412" i="5"/>
  <c r="Q413" i="5"/>
  <c r="F39" i="14" s="1"/>
  <c r="Q414" i="5"/>
  <c r="Q415" i="5"/>
  <c r="Q416" i="5"/>
  <c r="F170" i="14" s="1"/>
  <c r="Q418" i="5"/>
  <c r="Q419" i="5"/>
  <c r="Q420" i="5"/>
  <c r="Q421" i="5"/>
  <c r="F21" i="14" s="1"/>
  <c r="Q422" i="5"/>
  <c r="Q423" i="5"/>
  <c r="F52" i="14" s="1"/>
  <c r="Q424" i="5"/>
  <c r="Q425" i="5"/>
  <c r="Q426" i="5"/>
  <c r="Q427" i="5"/>
  <c r="Q428" i="5"/>
  <c r="F50" i="14" s="1"/>
  <c r="Q429" i="5"/>
  <c r="F51" i="14" s="1"/>
  <c r="Q430" i="5"/>
  <c r="Q431" i="5"/>
  <c r="Q432" i="5"/>
  <c r="Q433" i="5"/>
  <c r="F22" i="14" s="1"/>
  <c r="Q434" i="5"/>
  <c r="F23" i="14" s="1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F237" i="14" s="1"/>
  <c r="Q451" i="5"/>
  <c r="Q452" i="5"/>
  <c r="F238" i="14" s="1"/>
  <c r="Q453" i="5"/>
  <c r="Q454" i="5"/>
  <c r="F239" i="14" s="1"/>
  <c r="Q455" i="5"/>
  <c r="F240" i="14" s="1"/>
  <c r="Q456" i="5"/>
  <c r="F241" i="14" s="1"/>
  <c r="Q457" i="5"/>
  <c r="F242" i="14" s="1"/>
  <c r="Q458" i="5"/>
  <c r="F243" i="14" s="1"/>
  <c r="Q459" i="5"/>
  <c r="F244" i="14" s="1"/>
  <c r="Q460" i="5"/>
  <c r="Q461" i="5"/>
  <c r="Q462" i="5"/>
  <c r="Q463" i="5"/>
  <c r="Q464" i="5"/>
  <c r="Q465" i="5"/>
  <c r="Q466" i="5"/>
  <c r="Q467" i="5"/>
  <c r="Q468" i="5"/>
  <c r="F245" i="14" s="1"/>
  <c r="Q469" i="5"/>
  <c r="Q470" i="5"/>
  <c r="F246" i="14" s="1"/>
  <c r="Q471" i="5"/>
  <c r="F247" i="14" s="1"/>
  <c r="Q472" i="5"/>
  <c r="F248" i="14" s="1"/>
  <c r="Q473" i="5"/>
  <c r="F249" i="14" s="1"/>
  <c r="Q474" i="5"/>
  <c r="Q475" i="5"/>
  <c r="Q476" i="5"/>
  <c r="Q477" i="5"/>
  <c r="Q478" i="5"/>
  <c r="Q479" i="5"/>
  <c r="Q480" i="5"/>
  <c r="Q481" i="5"/>
  <c r="Q482" i="5"/>
  <c r="Q483" i="5"/>
  <c r="F250" i="14" s="1"/>
  <c r="Q484" i="5"/>
  <c r="F251" i="14" s="1"/>
  <c r="Q485" i="5"/>
  <c r="F252" i="14" s="1"/>
  <c r="Q486" i="5"/>
  <c r="F253" i="14" s="1"/>
  <c r="Q487" i="5"/>
  <c r="Q488" i="5"/>
  <c r="F254" i="14" s="1"/>
  <c r="Q489" i="5"/>
  <c r="F255" i="14" s="1"/>
  <c r="Q490" i="5"/>
  <c r="F256" i="14" s="1"/>
  <c r="Q491" i="5"/>
  <c r="F257" i="14" s="1"/>
  <c r="Q492" i="5"/>
  <c r="Q493" i="5"/>
  <c r="Q494" i="5"/>
  <c r="Q495" i="5"/>
  <c r="Q496" i="5"/>
  <c r="Q497" i="5"/>
  <c r="Q498" i="5"/>
  <c r="Q499" i="5"/>
  <c r="F303" i="14" s="1"/>
  <c r="Q500" i="5"/>
  <c r="F304" i="14" s="1"/>
  <c r="Q509" i="5"/>
  <c r="Q146" i="5"/>
  <c r="Q147" i="5"/>
  <c r="Q148" i="5"/>
  <c r="F300" i="14" s="1"/>
  <c r="Q149" i="5"/>
  <c r="Q155" i="5"/>
  <c r="Q164" i="5"/>
  <c r="F301" i="14" s="1"/>
  <c r="Q165" i="5"/>
  <c r="F302" i="14" s="1"/>
  <c r="Q176" i="5"/>
  <c r="Q2" i="5"/>
  <c r="I187" i="5"/>
  <c r="K187" i="5"/>
  <c r="R187" i="5"/>
  <c r="C187" i="5"/>
  <c r="H437" i="6"/>
  <c r="E53" i="19" l="1"/>
  <c r="I173" i="26"/>
  <c r="I212" i="26"/>
  <c r="I211" i="26"/>
  <c r="I216" i="26"/>
  <c r="I279" i="26"/>
  <c r="I194" i="26"/>
  <c r="I264" i="26"/>
  <c r="I225" i="26"/>
  <c r="I58" i="26"/>
  <c r="I193" i="26"/>
  <c r="I181" i="26"/>
  <c r="I145" i="26"/>
  <c r="I63" i="26"/>
  <c r="I263" i="26"/>
  <c r="I224" i="26"/>
  <c r="I180" i="26"/>
  <c r="I19" i="26"/>
  <c r="I144" i="26"/>
  <c r="I141" i="26"/>
  <c r="I297" i="26"/>
  <c r="I72" i="26"/>
  <c r="I69" i="26"/>
  <c r="I223" i="26"/>
  <c r="I228" i="26"/>
  <c r="I143" i="26"/>
  <c r="I140" i="26"/>
  <c r="I71" i="26"/>
  <c r="I238" i="26"/>
  <c r="I53" i="26"/>
  <c r="I130" i="26"/>
  <c r="I110" i="26"/>
  <c r="I100" i="26"/>
  <c r="I90" i="26"/>
  <c r="I281" i="26"/>
  <c r="I207" i="26"/>
  <c r="I206" i="26"/>
  <c r="I284" i="26"/>
  <c r="I244" i="26"/>
  <c r="I268" i="26"/>
  <c r="I22" i="26"/>
  <c r="I20" i="26"/>
  <c r="I283" i="26"/>
  <c r="I243" i="26"/>
  <c r="I115" i="26"/>
  <c r="I104" i="26"/>
  <c r="I147" i="26"/>
  <c r="I65" i="26"/>
  <c r="I242" i="26"/>
  <c r="I114" i="26"/>
  <c r="I103" i="26"/>
  <c r="I97" i="26"/>
  <c r="I86" i="26"/>
  <c r="I40" i="26"/>
  <c r="I76" i="26"/>
  <c r="I164" i="26"/>
  <c r="I282" i="26"/>
  <c r="I294" i="26"/>
  <c r="I246" i="26"/>
  <c r="I25" i="26"/>
  <c r="I265" i="26"/>
  <c r="I123" i="26"/>
  <c r="I157" i="26"/>
  <c r="I118" i="26"/>
  <c r="I108" i="26"/>
  <c r="I41" i="26"/>
  <c r="I96" i="26"/>
  <c r="I85" i="26"/>
  <c r="I78" i="26"/>
  <c r="I39" i="26"/>
  <c r="I170" i="26"/>
  <c r="I36" i="26"/>
  <c r="I35" i="26"/>
  <c r="I203" i="26"/>
  <c r="I200" i="26"/>
  <c r="I197" i="26"/>
  <c r="I32" i="26"/>
  <c r="I227" i="26"/>
  <c r="I190" i="26"/>
  <c r="J88" i="26"/>
  <c r="I249" i="26"/>
  <c r="I127" i="26"/>
  <c r="I166" i="26"/>
  <c r="I278" i="26"/>
  <c r="I21" i="26"/>
  <c r="I135" i="26"/>
  <c r="I155" i="26"/>
  <c r="I99" i="26"/>
  <c r="I280" i="26"/>
  <c r="I169" i="26"/>
  <c r="I112" i="26"/>
  <c r="I87" i="26"/>
  <c r="I286" i="26"/>
  <c r="I34" i="26"/>
  <c r="I247" i="26"/>
  <c r="I235" i="26"/>
  <c r="I124" i="26"/>
  <c r="I150" i="26"/>
  <c r="I42" i="26"/>
  <c r="I79" i="26"/>
  <c r="I75" i="26"/>
  <c r="I276" i="26"/>
  <c r="I214" i="26"/>
  <c r="I296" i="26"/>
  <c r="I241" i="26"/>
  <c r="I234" i="26"/>
  <c r="I293" i="26"/>
  <c r="I295" i="26"/>
  <c r="I252" i="26"/>
  <c r="I245" i="26"/>
  <c r="I24" i="26"/>
  <c r="I133" i="26"/>
  <c r="I129" i="26"/>
  <c r="I122" i="26"/>
  <c r="I167" i="26"/>
  <c r="I154" i="26"/>
  <c r="I116" i="26"/>
  <c r="I107" i="26"/>
  <c r="I95" i="26"/>
  <c r="I84" i="26"/>
  <c r="I301" i="26"/>
  <c r="I74" i="26"/>
  <c r="I275" i="26"/>
  <c r="I213" i="26"/>
  <c r="I202" i="26"/>
  <c r="I199" i="26"/>
  <c r="I196" i="26"/>
  <c r="I189" i="26"/>
  <c r="I31" i="26"/>
  <c r="I142" i="26"/>
  <c r="I70" i="26"/>
  <c r="I88" i="26"/>
  <c r="I120" i="26"/>
  <c r="I113" i="26"/>
  <c r="I92" i="26"/>
  <c r="I81" i="26"/>
  <c r="I269" i="26"/>
  <c r="I126" i="26"/>
  <c r="I152" i="26"/>
  <c r="I80" i="26"/>
  <c r="I219" i="26"/>
  <c r="I217" i="26"/>
  <c r="I148" i="26"/>
  <c r="I236" i="26"/>
  <c r="I267" i="26"/>
  <c r="I168" i="26"/>
  <c r="I165" i="26"/>
  <c r="I277" i="26"/>
  <c r="I204" i="26"/>
  <c r="I172" i="26"/>
  <c r="I134" i="26"/>
  <c r="I158" i="26"/>
  <c r="I117" i="26"/>
  <c r="I287" i="26"/>
  <c r="I251" i="26"/>
  <c r="I240" i="26"/>
  <c r="I233" i="26"/>
  <c r="I44" i="26"/>
  <c r="I175" i="26"/>
  <c r="I137" i="26"/>
  <c r="I132" i="26"/>
  <c r="I121" i="26"/>
  <c r="I111" i="26"/>
  <c r="I106" i="26"/>
  <c r="I102" i="26"/>
  <c r="I94" i="26"/>
  <c r="I83" i="26"/>
  <c r="I77" i="26"/>
  <c r="I288" i="26"/>
  <c r="I300" i="26"/>
  <c r="I215" i="26"/>
  <c r="I73" i="26"/>
  <c r="I163" i="26"/>
  <c r="I198" i="26"/>
  <c r="I271" i="26"/>
  <c r="I226" i="26"/>
  <c r="I186" i="26"/>
  <c r="I292" i="26"/>
  <c r="I232" i="26"/>
  <c r="C32" i="14"/>
  <c r="D37" i="26"/>
  <c r="I237" i="26"/>
  <c r="I119" i="26"/>
  <c r="I89" i="26"/>
  <c r="I205" i="26"/>
  <c r="I248" i="26"/>
  <c r="I28" i="26"/>
  <c r="I272" i="26"/>
  <c r="I125" i="26"/>
  <c r="I151" i="26"/>
  <c r="I109" i="26"/>
  <c r="I98" i="26"/>
  <c r="I27" i="26"/>
  <c r="I266" i="26"/>
  <c r="J37" i="26"/>
  <c r="I285" i="26"/>
  <c r="I250" i="26"/>
  <c r="I239" i="26"/>
  <c r="I54" i="26"/>
  <c r="I26" i="26"/>
  <c r="I174" i="26"/>
  <c r="I136" i="26"/>
  <c r="I131" i="26"/>
  <c r="I128" i="26"/>
  <c r="I156" i="26"/>
  <c r="I153" i="26"/>
  <c r="I105" i="26"/>
  <c r="I101" i="26"/>
  <c r="I93" i="26"/>
  <c r="I82" i="26"/>
  <c r="I23" i="26"/>
  <c r="I37" i="26"/>
  <c r="I149" i="26"/>
  <c r="I162" i="26"/>
  <c r="I208" i="26"/>
  <c r="I201" i="26"/>
  <c r="I64" i="26"/>
  <c r="I195" i="26"/>
  <c r="I270" i="26"/>
  <c r="I59" i="26"/>
  <c r="I146" i="26"/>
  <c r="C85" i="14"/>
  <c r="D88" i="26"/>
  <c r="D187" i="5"/>
  <c r="F187" i="5"/>
  <c r="F244" i="5"/>
  <c r="D244" i="5"/>
  <c r="S437" i="6"/>
  <c r="L244" i="5"/>
  <c r="M437" i="6"/>
  <c r="N437" i="6" s="1"/>
  <c r="I53" i="19" s="1"/>
  <c r="L187" i="5"/>
  <c r="AB244" i="5" l="1"/>
  <c r="AB187" i="5"/>
  <c r="E88" i="26"/>
  <c r="F88" i="26" s="1"/>
  <c r="E37" i="26"/>
  <c r="F37" i="26" s="1"/>
  <c r="D85" i="14"/>
  <c r="D32" i="14"/>
  <c r="N244" i="5"/>
  <c r="N187" i="5"/>
  <c r="I386" i="5"/>
  <c r="K386" i="5"/>
  <c r="R386" i="5"/>
  <c r="I388" i="5"/>
  <c r="K388" i="5"/>
  <c r="R388" i="5"/>
  <c r="I390" i="5"/>
  <c r="K390" i="5"/>
  <c r="R390" i="5"/>
  <c r="C386" i="5"/>
  <c r="C388" i="5"/>
  <c r="C390" i="5"/>
  <c r="I226" i="5"/>
  <c r="K226" i="5"/>
  <c r="R226" i="5"/>
  <c r="C226" i="5"/>
  <c r="I146" i="5"/>
  <c r="K146" i="5"/>
  <c r="R146" i="5"/>
  <c r="I147" i="5"/>
  <c r="K147" i="5"/>
  <c r="R147" i="5"/>
  <c r="I148" i="5"/>
  <c r="K148" i="5"/>
  <c r="R148" i="5"/>
  <c r="I149" i="5"/>
  <c r="K149" i="5"/>
  <c r="R149" i="5"/>
  <c r="I155" i="5"/>
  <c r="K155" i="5"/>
  <c r="R155" i="5"/>
  <c r="I164" i="5"/>
  <c r="K164" i="5"/>
  <c r="R164" i="5"/>
  <c r="I165" i="5"/>
  <c r="K165" i="5"/>
  <c r="R165" i="5"/>
  <c r="I176" i="5"/>
  <c r="K176" i="5"/>
  <c r="R176" i="5"/>
  <c r="C146" i="5"/>
  <c r="C147" i="5"/>
  <c r="C148" i="5"/>
  <c r="C149" i="5"/>
  <c r="C155" i="5"/>
  <c r="C164" i="5"/>
  <c r="C165" i="5"/>
  <c r="C17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61" i="5"/>
  <c r="C62" i="5"/>
  <c r="C65" i="5"/>
  <c r="C66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D116" i="5" s="1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50" i="5"/>
  <c r="C151" i="5"/>
  <c r="C152" i="5"/>
  <c r="C153" i="5"/>
  <c r="C154" i="5"/>
  <c r="C156" i="5"/>
  <c r="C157" i="5"/>
  <c r="C158" i="5"/>
  <c r="C159" i="5"/>
  <c r="C160" i="5"/>
  <c r="C161" i="5"/>
  <c r="C162" i="5"/>
  <c r="C163" i="5"/>
  <c r="C166" i="5"/>
  <c r="C167" i="5"/>
  <c r="C168" i="5"/>
  <c r="C169" i="5"/>
  <c r="C170" i="5"/>
  <c r="C171" i="5"/>
  <c r="C172" i="5"/>
  <c r="C177" i="5"/>
  <c r="C178" i="5"/>
  <c r="C179" i="5"/>
  <c r="C180" i="5"/>
  <c r="C182" i="5"/>
  <c r="C183" i="5"/>
  <c r="C184" i="5"/>
  <c r="C189" i="5"/>
  <c r="C192" i="5"/>
  <c r="C193" i="5"/>
  <c r="C195" i="5"/>
  <c r="C202" i="5"/>
  <c r="C199" i="5"/>
  <c r="C200" i="5"/>
  <c r="C201" i="5"/>
  <c r="C205" i="5"/>
  <c r="C206" i="5"/>
  <c r="C208" i="5"/>
  <c r="C209" i="5"/>
  <c r="C210" i="5"/>
  <c r="C211" i="5"/>
  <c r="C212" i="5"/>
  <c r="C213" i="5"/>
  <c r="C214" i="5"/>
  <c r="C215" i="5"/>
  <c r="C217" i="5"/>
  <c r="C218" i="5"/>
  <c r="C219" i="5"/>
  <c r="C220" i="5"/>
  <c r="C221" i="5"/>
  <c r="C222" i="5"/>
  <c r="C223" i="5"/>
  <c r="C224" i="5"/>
  <c r="C225" i="5"/>
  <c r="C227" i="5"/>
  <c r="D227" i="5" s="1"/>
  <c r="C228" i="5"/>
  <c r="C229" i="5"/>
  <c r="C230" i="5"/>
  <c r="C231" i="5"/>
  <c r="C232" i="5"/>
  <c r="D232" i="5" s="1"/>
  <c r="C233" i="5"/>
  <c r="C234" i="5"/>
  <c r="C235" i="5"/>
  <c r="C236" i="5"/>
  <c r="C237" i="5"/>
  <c r="C238" i="5"/>
  <c r="C239" i="5"/>
  <c r="C240" i="5"/>
  <c r="C241" i="5"/>
  <c r="C242" i="5"/>
  <c r="C243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6" i="5"/>
  <c r="C327" i="5"/>
  <c r="C328" i="5"/>
  <c r="C329" i="5"/>
  <c r="C330" i="5"/>
  <c r="C331" i="5"/>
  <c r="C332" i="5"/>
  <c r="C333" i="5"/>
  <c r="C334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11" i="5"/>
  <c r="C412" i="5"/>
  <c r="C413" i="5"/>
  <c r="C414" i="5"/>
  <c r="C415" i="5"/>
  <c r="C416" i="5"/>
  <c r="C418" i="5"/>
  <c r="C419" i="5"/>
  <c r="C420" i="5"/>
  <c r="C421" i="5"/>
  <c r="C422" i="5"/>
  <c r="C423" i="5"/>
  <c r="C424" i="5"/>
  <c r="C425" i="5"/>
  <c r="C426" i="5"/>
  <c r="C427" i="5"/>
  <c r="C428" i="5"/>
  <c r="D428" i="5" s="1"/>
  <c r="C429" i="5"/>
  <c r="D429" i="5" s="1"/>
  <c r="C430" i="5"/>
  <c r="C431" i="5"/>
  <c r="C432" i="5"/>
  <c r="C433" i="5"/>
  <c r="C434" i="5"/>
  <c r="C435" i="5"/>
  <c r="D435" i="5" s="1"/>
  <c r="C436" i="5"/>
  <c r="C437" i="5"/>
  <c r="C438" i="5"/>
  <c r="C439" i="5"/>
  <c r="C440" i="5"/>
  <c r="C441" i="5"/>
  <c r="D441" i="5" s="1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9" i="5"/>
  <c r="C2" i="5"/>
  <c r="I153" i="5"/>
  <c r="K153" i="5"/>
  <c r="R153" i="5"/>
  <c r="I395" i="5"/>
  <c r="K395" i="5"/>
  <c r="R395" i="5"/>
  <c r="I192" i="5"/>
  <c r="K192" i="5"/>
  <c r="R192" i="5"/>
  <c r="I193" i="5"/>
  <c r="K193" i="5"/>
  <c r="R193" i="5"/>
  <c r="I110" i="5"/>
  <c r="K110" i="5"/>
  <c r="R110" i="5"/>
  <c r="I111" i="5"/>
  <c r="K111" i="5"/>
  <c r="R111" i="5"/>
  <c r="I88" i="5"/>
  <c r="K88" i="5"/>
  <c r="R88" i="5"/>
  <c r="I89" i="5"/>
  <c r="K89" i="5"/>
  <c r="R89" i="5"/>
  <c r="I65" i="5"/>
  <c r="K65" i="5"/>
  <c r="R65" i="5"/>
  <c r="I66" i="5"/>
  <c r="K66" i="5"/>
  <c r="R66" i="5"/>
  <c r="I3" i="5"/>
  <c r="K3" i="5"/>
  <c r="R3" i="5"/>
  <c r="I4" i="5"/>
  <c r="K4" i="5"/>
  <c r="R4" i="5"/>
  <c r="I5" i="5"/>
  <c r="K5" i="5"/>
  <c r="R5" i="5"/>
  <c r="I6" i="5"/>
  <c r="K6" i="5"/>
  <c r="R6" i="5"/>
  <c r="I7" i="5"/>
  <c r="K7" i="5"/>
  <c r="R7" i="5"/>
  <c r="I8" i="5"/>
  <c r="K8" i="5"/>
  <c r="R8" i="5"/>
  <c r="I9" i="5"/>
  <c r="K9" i="5"/>
  <c r="R9" i="5"/>
  <c r="I10" i="5"/>
  <c r="K10" i="5"/>
  <c r="R10" i="5"/>
  <c r="I11" i="5"/>
  <c r="K11" i="5"/>
  <c r="R11" i="5"/>
  <c r="I12" i="5"/>
  <c r="K12" i="5"/>
  <c r="R12" i="5"/>
  <c r="I13" i="5"/>
  <c r="K13" i="5"/>
  <c r="R13" i="5"/>
  <c r="I14" i="5"/>
  <c r="K14" i="5"/>
  <c r="R14" i="5"/>
  <c r="I15" i="5"/>
  <c r="K15" i="5"/>
  <c r="R15" i="5"/>
  <c r="I16" i="5"/>
  <c r="K16" i="5"/>
  <c r="R16" i="5"/>
  <c r="I17" i="5"/>
  <c r="K17" i="5"/>
  <c r="R17" i="5"/>
  <c r="I18" i="5"/>
  <c r="K18" i="5"/>
  <c r="R18" i="5"/>
  <c r="I19" i="5"/>
  <c r="K19" i="5"/>
  <c r="R19" i="5"/>
  <c r="I20" i="5"/>
  <c r="K20" i="5"/>
  <c r="R20" i="5"/>
  <c r="I21" i="5"/>
  <c r="K21" i="5"/>
  <c r="R21" i="5"/>
  <c r="I22" i="5"/>
  <c r="K22" i="5"/>
  <c r="R22" i="5"/>
  <c r="I23" i="5"/>
  <c r="K23" i="5"/>
  <c r="R23" i="5"/>
  <c r="I24" i="5"/>
  <c r="K24" i="5"/>
  <c r="R24" i="5"/>
  <c r="I25" i="5"/>
  <c r="K25" i="5"/>
  <c r="R25" i="5"/>
  <c r="I26" i="5"/>
  <c r="K26" i="5"/>
  <c r="R26" i="5"/>
  <c r="I27" i="5"/>
  <c r="K27" i="5"/>
  <c r="R27" i="5"/>
  <c r="I28" i="5"/>
  <c r="K28" i="5"/>
  <c r="R28" i="5"/>
  <c r="I29" i="5"/>
  <c r="K29" i="5"/>
  <c r="R29" i="5"/>
  <c r="F329" i="14" s="1"/>
  <c r="I30" i="5"/>
  <c r="K30" i="5"/>
  <c r="R30" i="5"/>
  <c r="F328" i="14" s="1"/>
  <c r="I31" i="5"/>
  <c r="K31" i="5"/>
  <c r="R31" i="5"/>
  <c r="I32" i="5"/>
  <c r="K32" i="5"/>
  <c r="R32" i="5"/>
  <c r="I33" i="5"/>
  <c r="K33" i="5"/>
  <c r="R33" i="5"/>
  <c r="I34" i="5"/>
  <c r="K34" i="5"/>
  <c r="R34" i="5"/>
  <c r="I35" i="5"/>
  <c r="K35" i="5"/>
  <c r="R35" i="5"/>
  <c r="I36" i="5"/>
  <c r="K36" i="5"/>
  <c r="R36" i="5"/>
  <c r="I37" i="5"/>
  <c r="K37" i="5"/>
  <c r="R37" i="5"/>
  <c r="I38" i="5"/>
  <c r="K38" i="5"/>
  <c r="R38" i="5"/>
  <c r="I39" i="5"/>
  <c r="K39" i="5"/>
  <c r="R39" i="5"/>
  <c r="I40" i="5"/>
  <c r="K40" i="5"/>
  <c r="R40" i="5"/>
  <c r="I41" i="5"/>
  <c r="K41" i="5"/>
  <c r="R41" i="5"/>
  <c r="I42" i="5"/>
  <c r="K42" i="5"/>
  <c r="R42" i="5"/>
  <c r="I43" i="5"/>
  <c r="K43" i="5"/>
  <c r="R43" i="5"/>
  <c r="I44" i="5"/>
  <c r="K44" i="5"/>
  <c r="R44" i="5"/>
  <c r="I45" i="5"/>
  <c r="K45" i="5"/>
  <c r="R45" i="5"/>
  <c r="I46" i="5"/>
  <c r="K46" i="5"/>
  <c r="R46" i="5"/>
  <c r="I47" i="5"/>
  <c r="K47" i="5"/>
  <c r="R47" i="5"/>
  <c r="I48" i="5"/>
  <c r="K48" i="5"/>
  <c r="R48" i="5"/>
  <c r="I49" i="5"/>
  <c r="K49" i="5"/>
  <c r="R49" i="5"/>
  <c r="I50" i="5"/>
  <c r="K50" i="5"/>
  <c r="R50" i="5"/>
  <c r="I51" i="5"/>
  <c r="K51" i="5"/>
  <c r="R51" i="5"/>
  <c r="I52" i="5"/>
  <c r="K52" i="5"/>
  <c r="R52" i="5"/>
  <c r="C187" i="14"/>
  <c r="I62" i="5"/>
  <c r="K62" i="5"/>
  <c r="R62" i="5"/>
  <c r="I69" i="5"/>
  <c r="K69" i="5"/>
  <c r="R69" i="5"/>
  <c r="I70" i="5"/>
  <c r="K70" i="5"/>
  <c r="R70" i="5"/>
  <c r="I71" i="5"/>
  <c r="K71" i="5"/>
  <c r="R71" i="5"/>
  <c r="I72" i="5"/>
  <c r="K72" i="5"/>
  <c r="R72" i="5"/>
  <c r="I73" i="5"/>
  <c r="K73" i="5"/>
  <c r="R73" i="5"/>
  <c r="I74" i="5"/>
  <c r="K74" i="5"/>
  <c r="R74" i="5"/>
  <c r="I75" i="5"/>
  <c r="K75" i="5"/>
  <c r="R75" i="5"/>
  <c r="I76" i="5"/>
  <c r="K76" i="5"/>
  <c r="R76" i="5"/>
  <c r="I77" i="5"/>
  <c r="K77" i="5"/>
  <c r="R77" i="5"/>
  <c r="I78" i="5"/>
  <c r="K78" i="5"/>
  <c r="R78" i="5"/>
  <c r="I79" i="5"/>
  <c r="K79" i="5"/>
  <c r="R79" i="5"/>
  <c r="I80" i="5"/>
  <c r="K80" i="5"/>
  <c r="R80" i="5"/>
  <c r="I81" i="5"/>
  <c r="K81" i="5"/>
  <c r="R81" i="5"/>
  <c r="I82" i="5"/>
  <c r="K82" i="5"/>
  <c r="R82" i="5"/>
  <c r="I83" i="5"/>
  <c r="K83" i="5"/>
  <c r="R83" i="5"/>
  <c r="I84" i="5"/>
  <c r="K84" i="5"/>
  <c r="R84" i="5"/>
  <c r="I85" i="5"/>
  <c r="K85" i="5"/>
  <c r="R85" i="5"/>
  <c r="I86" i="5"/>
  <c r="K86" i="5"/>
  <c r="R86" i="5"/>
  <c r="I87" i="5"/>
  <c r="K87" i="5"/>
  <c r="R87" i="5"/>
  <c r="I90" i="5"/>
  <c r="K90" i="5"/>
  <c r="R90" i="5"/>
  <c r="I91" i="5"/>
  <c r="K91" i="5"/>
  <c r="R91" i="5"/>
  <c r="I92" i="5"/>
  <c r="K92" i="5"/>
  <c r="R92" i="5"/>
  <c r="I93" i="5"/>
  <c r="K93" i="5"/>
  <c r="R93" i="5"/>
  <c r="I94" i="5"/>
  <c r="K94" i="5"/>
  <c r="R94" i="5"/>
  <c r="I95" i="5"/>
  <c r="K95" i="5"/>
  <c r="R95" i="5"/>
  <c r="I96" i="5"/>
  <c r="K96" i="5"/>
  <c r="R96" i="5"/>
  <c r="I97" i="5"/>
  <c r="K97" i="5"/>
  <c r="R97" i="5"/>
  <c r="I98" i="5"/>
  <c r="K98" i="5"/>
  <c r="R98" i="5"/>
  <c r="I99" i="5"/>
  <c r="K99" i="5"/>
  <c r="R99" i="5"/>
  <c r="I100" i="5"/>
  <c r="K100" i="5"/>
  <c r="R100" i="5"/>
  <c r="I101" i="5"/>
  <c r="K101" i="5"/>
  <c r="R101" i="5"/>
  <c r="I102" i="5"/>
  <c r="K102" i="5"/>
  <c r="R102" i="5"/>
  <c r="I103" i="5"/>
  <c r="K103" i="5"/>
  <c r="R103" i="5"/>
  <c r="I104" i="5"/>
  <c r="K104" i="5"/>
  <c r="R104" i="5"/>
  <c r="I105" i="5"/>
  <c r="K105" i="5"/>
  <c r="R105" i="5"/>
  <c r="I106" i="5"/>
  <c r="K106" i="5"/>
  <c r="R106" i="5"/>
  <c r="I107" i="5"/>
  <c r="K107" i="5"/>
  <c r="R107" i="5"/>
  <c r="I108" i="5"/>
  <c r="K108" i="5"/>
  <c r="R108" i="5"/>
  <c r="I109" i="5"/>
  <c r="K109" i="5"/>
  <c r="R109" i="5"/>
  <c r="I112" i="5"/>
  <c r="K112" i="5"/>
  <c r="R112" i="5"/>
  <c r="I113" i="5"/>
  <c r="K113" i="5"/>
  <c r="R113" i="5"/>
  <c r="I114" i="5"/>
  <c r="K114" i="5"/>
  <c r="R114" i="5"/>
  <c r="I115" i="5"/>
  <c r="K115" i="5"/>
  <c r="R115" i="5"/>
  <c r="I116" i="5"/>
  <c r="K116" i="5"/>
  <c r="R116" i="5"/>
  <c r="I117" i="5"/>
  <c r="K117" i="5"/>
  <c r="R117" i="5"/>
  <c r="I118" i="5"/>
  <c r="K118" i="5"/>
  <c r="R118" i="5"/>
  <c r="I119" i="5"/>
  <c r="K119" i="5"/>
  <c r="R119" i="5"/>
  <c r="I120" i="5"/>
  <c r="K120" i="5"/>
  <c r="R120" i="5"/>
  <c r="I121" i="5"/>
  <c r="K121" i="5"/>
  <c r="R121" i="5"/>
  <c r="I122" i="5"/>
  <c r="K122" i="5"/>
  <c r="R122" i="5"/>
  <c r="I123" i="5"/>
  <c r="K123" i="5"/>
  <c r="R123" i="5"/>
  <c r="I124" i="5"/>
  <c r="K124" i="5"/>
  <c r="R124" i="5"/>
  <c r="I125" i="5"/>
  <c r="K125" i="5"/>
  <c r="R125" i="5"/>
  <c r="I126" i="5"/>
  <c r="K126" i="5"/>
  <c r="R126" i="5"/>
  <c r="I127" i="5"/>
  <c r="K127" i="5"/>
  <c r="R127" i="5"/>
  <c r="I128" i="5"/>
  <c r="K128" i="5"/>
  <c r="R128" i="5"/>
  <c r="I129" i="5"/>
  <c r="K129" i="5"/>
  <c r="R129" i="5"/>
  <c r="I130" i="5"/>
  <c r="K130" i="5"/>
  <c r="R130" i="5"/>
  <c r="I131" i="5"/>
  <c r="K131" i="5"/>
  <c r="R131" i="5"/>
  <c r="I132" i="5"/>
  <c r="K132" i="5"/>
  <c r="R132" i="5"/>
  <c r="I133" i="5"/>
  <c r="K133" i="5"/>
  <c r="R133" i="5"/>
  <c r="I134" i="5"/>
  <c r="K134" i="5"/>
  <c r="R134" i="5"/>
  <c r="I135" i="5"/>
  <c r="K135" i="5"/>
  <c r="R135" i="5"/>
  <c r="I136" i="5"/>
  <c r="K136" i="5"/>
  <c r="R136" i="5"/>
  <c r="I137" i="5"/>
  <c r="K137" i="5"/>
  <c r="R137" i="5"/>
  <c r="I138" i="5"/>
  <c r="K138" i="5"/>
  <c r="R138" i="5"/>
  <c r="I139" i="5"/>
  <c r="K139" i="5"/>
  <c r="R139" i="5"/>
  <c r="I140" i="5"/>
  <c r="K140" i="5"/>
  <c r="R140" i="5"/>
  <c r="I141" i="5"/>
  <c r="K141" i="5"/>
  <c r="R141" i="5"/>
  <c r="I142" i="5"/>
  <c r="K142" i="5"/>
  <c r="R142" i="5"/>
  <c r="I143" i="5"/>
  <c r="K143" i="5"/>
  <c r="R143" i="5"/>
  <c r="I144" i="5"/>
  <c r="K144" i="5"/>
  <c r="R144" i="5"/>
  <c r="I145" i="5"/>
  <c r="K145" i="5"/>
  <c r="R145" i="5"/>
  <c r="I150" i="5"/>
  <c r="K150" i="5"/>
  <c r="R150" i="5"/>
  <c r="I151" i="5"/>
  <c r="K151" i="5"/>
  <c r="R151" i="5"/>
  <c r="I152" i="5"/>
  <c r="K152" i="5"/>
  <c r="R152" i="5"/>
  <c r="I154" i="5"/>
  <c r="K154" i="5"/>
  <c r="R154" i="5"/>
  <c r="I156" i="5"/>
  <c r="K156" i="5"/>
  <c r="R156" i="5"/>
  <c r="I157" i="5"/>
  <c r="K157" i="5"/>
  <c r="R157" i="5"/>
  <c r="I158" i="5"/>
  <c r="K158" i="5"/>
  <c r="R158" i="5"/>
  <c r="I159" i="5"/>
  <c r="K159" i="5"/>
  <c r="R159" i="5"/>
  <c r="I160" i="5"/>
  <c r="K160" i="5"/>
  <c r="R160" i="5"/>
  <c r="I161" i="5"/>
  <c r="K161" i="5"/>
  <c r="R161" i="5"/>
  <c r="I162" i="5"/>
  <c r="K162" i="5"/>
  <c r="R162" i="5"/>
  <c r="I163" i="5"/>
  <c r="K163" i="5"/>
  <c r="R163" i="5"/>
  <c r="I166" i="5"/>
  <c r="K166" i="5"/>
  <c r="R166" i="5"/>
  <c r="I167" i="5"/>
  <c r="K167" i="5"/>
  <c r="R167" i="5"/>
  <c r="I168" i="5"/>
  <c r="K168" i="5"/>
  <c r="R168" i="5"/>
  <c r="I169" i="5"/>
  <c r="K169" i="5"/>
  <c r="R169" i="5"/>
  <c r="I170" i="5"/>
  <c r="K170" i="5"/>
  <c r="R170" i="5"/>
  <c r="I171" i="5"/>
  <c r="K171" i="5"/>
  <c r="R171" i="5"/>
  <c r="I172" i="5"/>
  <c r="K172" i="5"/>
  <c r="R172" i="5"/>
  <c r="I177" i="5"/>
  <c r="K177" i="5"/>
  <c r="R177" i="5"/>
  <c r="I178" i="5"/>
  <c r="K178" i="5"/>
  <c r="R178" i="5"/>
  <c r="I179" i="5"/>
  <c r="K179" i="5"/>
  <c r="R179" i="5"/>
  <c r="I180" i="5"/>
  <c r="K180" i="5"/>
  <c r="R180" i="5"/>
  <c r="I182" i="5"/>
  <c r="K182" i="5"/>
  <c r="R182" i="5"/>
  <c r="I183" i="5"/>
  <c r="K183" i="5"/>
  <c r="R183" i="5"/>
  <c r="I184" i="5"/>
  <c r="K184" i="5"/>
  <c r="R184" i="5"/>
  <c r="I189" i="5"/>
  <c r="K189" i="5"/>
  <c r="R189" i="5"/>
  <c r="I195" i="5"/>
  <c r="K195" i="5"/>
  <c r="R195" i="5"/>
  <c r="I202" i="5"/>
  <c r="K202" i="5"/>
  <c r="R202" i="5"/>
  <c r="I199" i="5"/>
  <c r="K199" i="5"/>
  <c r="R199" i="5"/>
  <c r="I200" i="5"/>
  <c r="K200" i="5"/>
  <c r="R200" i="5"/>
  <c r="I201" i="5"/>
  <c r="K201" i="5"/>
  <c r="R201" i="5"/>
  <c r="I205" i="5"/>
  <c r="K205" i="5"/>
  <c r="R205" i="5"/>
  <c r="I206" i="5"/>
  <c r="K206" i="5"/>
  <c r="R206" i="5"/>
  <c r="I208" i="5"/>
  <c r="K208" i="5"/>
  <c r="R208" i="5"/>
  <c r="I209" i="5"/>
  <c r="K209" i="5"/>
  <c r="R209" i="5"/>
  <c r="I210" i="5"/>
  <c r="K210" i="5"/>
  <c r="R210" i="5"/>
  <c r="I211" i="5"/>
  <c r="K211" i="5"/>
  <c r="R211" i="5"/>
  <c r="I212" i="5"/>
  <c r="K212" i="5"/>
  <c r="R212" i="5"/>
  <c r="I213" i="5"/>
  <c r="K213" i="5"/>
  <c r="R213" i="5"/>
  <c r="I214" i="5"/>
  <c r="K214" i="5"/>
  <c r="R214" i="5"/>
  <c r="I215" i="5"/>
  <c r="K215" i="5"/>
  <c r="R215" i="5"/>
  <c r="I217" i="5"/>
  <c r="K217" i="5"/>
  <c r="R217" i="5"/>
  <c r="I218" i="5"/>
  <c r="K218" i="5"/>
  <c r="R218" i="5"/>
  <c r="I219" i="5"/>
  <c r="K219" i="5"/>
  <c r="R219" i="5"/>
  <c r="I220" i="5"/>
  <c r="K220" i="5"/>
  <c r="R220" i="5"/>
  <c r="I221" i="5"/>
  <c r="K221" i="5"/>
  <c r="R221" i="5"/>
  <c r="I222" i="5"/>
  <c r="K222" i="5"/>
  <c r="R222" i="5"/>
  <c r="I223" i="5"/>
  <c r="K223" i="5"/>
  <c r="R223" i="5"/>
  <c r="I224" i="5"/>
  <c r="K224" i="5"/>
  <c r="R224" i="5"/>
  <c r="I225" i="5"/>
  <c r="K225" i="5"/>
  <c r="R225" i="5"/>
  <c r="I227" i="5"/>
  <c r="K227" i="5"/>
  <c r="R227" i="5"/>
  <c r="I228" i="5"/>
  <c r="K228" i="5"/>
  <c r="R228" i="5"/>
  <c r="I229" i="5"/>
  <c r="K229" i="5"/>
  <c r="R229" i="5"/>
  <c r="I230" i="5"/>
  <c r="K230" i="5"/>
  <c r="R230" i="5"/>
  <c r="I231" i="5"/>
  <c r="K231" i="5"/>
  <c r="R231" i="5"/>
  <c r="I232" i="5"/>
  <c r="K232" i="5"/>
  <c r="R232" i="5"/>
  <c r="I233" i="5"/>
  <c r="K233" i="5"/>
  <c r="R233" i="5"/>
  <c r="I234" i="5"/>
  <c r="K234" i="5"/>
  <c r="R234" i="5"/>
  <c r="I235" i="5"/>
  <c r="K235" i="5"/>
  <c r="R235" i="5"/>
  <c r="I236" i="5"/>
  <c r="K236" i="5"/>
  <c r="R236" i="5"/>
  <c r="I237" i="5"/>
  <c r="K237" i="5"/>
  <c r="R237" i="5"/>
  <c r="I238" i="5"/>
  <c r="K238" i="5"/>
  <c r="R238" i="5"/>
  <c r="I239" i="5"/>
  <c r="K239" i="5"/>
  <c r="R239" i="5"/>
  <c r="I240" i="5"/>
  <c r="K240" i="5"/>
  <c r="R240" i="5"/>
  <c r="I241" i="5"/>
  <c r="K241" i="5"/>
  <c r="R241" i="5"/>
  <c r="I242" i="5"/>
  <c r="K242" i="5"/>
  <c r="R242" i="5"/>
  <c r="I243" i="5"/>
  <c r="K243" i="5"/>
  <c r="R243" i="5"/>
  <c r="I245" i="5"/>
  <c r="K245" i="5"/>
  <c r="R245" i="5"/>
  <c r="I246" i="5"/>
  <c r="K246" i="5"/>
  <c r="R246" i="5"/>
  <c r="I247" i="5"/>
  <c r="K247" i="5"/>
  <c r="R247" i="5"/>
  <c r="I248" i="5"/>
  <c r="K248" i="5"/>
  <c r="R248" i="5"/>
  <c r="I249" i="5"/>
  <c r="K249" i="5"/>
  <c r="R249" i="5"/>
  <c r="I250" i="5"/>
  <c r="K250" i="5"/>
  <c r="R250" i="5"/>
  <c r="I251" i="5"/>
  <c r="K251" i="5"/>
  <c r="R251" i="5"/>
  <c r="I252" i="5"/>
  <c r="K252" i="5"/>
  <c r="R252" i="5"/>
  <c r="I253" i="5"/>
  <c r="K253" i="5"/>
  <c r="R253" i="5"/>
  <c r="I254" i="5"/>
  <c r="K254" i="5"/>
  <c r="R254" i="5"/>
  <c r="I255" i="5"/>
  <c r="K255" i="5"/>
  <c r="R255" i="5"/>
  <c r="I256" i="5"/>
  <c r="K256" i="5"/>
  <c r="R256" i="5"/>
  <c r="I257" i="5"/>
  <c r="K257" i="5"/>
  <c r="R257" i="5"/>
  <c r="I258" i="5"/>
  <c r="K258" i="5"/>
  <c r="R258" i="5"/>
  <c r="I259" i="5"/>
  <c r="K259" i="5"/>
  <c r="R259" i="5"/>
  <c r="I260" i="5"/>
  <c r="K260" i="5"/>
  <c r="R260" i="5"/>
  <c r="I261" i="5"/>
  <c r="K261" i="5"/>
  <c r="R261" i="5"/>
  <c r="I262" i="5"/>
  <c r="K262" i="5"/>
  <c r="R262" i="5"/>
  <c r="I263" i="5"/>
  <c r="K263" i="5"/>
  <c r="R263" i="5"/>
  <c r="I264" i="5"/>
  <c r="K264" i="5"/>
  <c r="R264" i="5"/>
  <c r="I265" i="5"/>
  <c r="K265" i="5"/>
  <c r="R265" i="5"/>
  <c r="I266" i="5"/>
  <c r="K266" i="5"/>
  <c r="R266" i="5"/>
  <c r="I267" i="5"/>
  <c r="K267" i="5"/>
  <c r="R267" i="5"/>
  <c r="I268" i="5"/>
  <c r="K268" i="5"/>
  <c r="R268" i="5"/>
  <c r="I269" i="5"/>
  <c r="K269" i="5"/>
  <c r="R269" i="5"/>
  <c r="I270" i="5"/>
  <c r="K270" i="5"/>
  <c r="R270" i="5"/>
  <c r="I271" i="5"/>
  <c r="K271" i="5"/>
  <c r="R271" i="5"/>
  <c r="I272" i="5"/>
  <c r="K272" i="5"/>
  <c r="R272" i="5"/>
  <c r="I273" i="5"/>
  <c r="K273" i="5"/>
  <c r="R273" i="5"/>
  <c r="I274" i="5"/>
  <c r="K274" i="5"/>
  <c r="R274" i="5"/>
  <c r="I275" i="5"/>
  <c r="K275" i="5"/>
  <c r="R275" i="5"/>
  <c r="I276" i="5"/>
  <c r="K276" i="5"/>
  <c r="R276" i="5"/>
  <c r="I277" i="5"/>
  <c r="K277" i="5"/>
  <c r="R277" i="5"/>
  <c r="I278" i="5"/>
  <c r="K278" i="5"/>
  <c r="R278" i="5"/>
  <c r="I279" i="5"/>
  <c r="K279" i="5"/>
  <c r="R279" i="5"/>
  <c r="I280" i="5"/>
  <c r="K280" i="5"/>
  <c r="R280" i="5"/>
  <c r="I281" i="5"/>
  <c r="K281" i="5"/>
  <c r="R281" i="5"/>
  <c r="I282" i="5"/>
  <c r="K282" i="5"/>
  <c r="R282" i="5"/>
  <c r="I283" i="5"/>
  <c r="K283" i="5"/>
  <c r="R283" i="5"/>
  <c r="I284" i="5"/>
  <c r="K284" i="5"/>
  <c r="R284" i="5"/>
  <c r="I285" i="5"/>
  <c r="K285" i="5"/>
  <c r="R285" i="5"/>
  <c r="I286" i="5"/>
  <c r="K286" i="5"/>
  <c r="R286" i="5"/>
  <c r="I287" i="5"/>
  <c r="K287" i="5"/>
  <c r="R287" i="5"/>
  <c r="I288" i="5"/>
  <c r="K288" i="5"/>
  <c r="R288" i="5"/>
  <c r="I289" i="5"/>
  <c r="K289" i="5"/>
  <c r="R289" i="5"/>
  <c r="I290" i="5"/>
  <c r="K290" i="5"/>
  <c r="R290" i="5"/>
  <c r="I291" i="5"/>
  <c r="K291" i="5"/>
  <c r="R291" i="5"/>
  <c r="I292" i="5"/>
  <c r="K292" i="5"/>
  <c r="R292" i="5"/>
  <c r="I293" i="5"/>
  <c r="K293" i="5"/>
  <c r="R293" i="5"/>
  <c r="I294" i="5"/>
  <c r="K294" i="5"/>
  <c r="R294" i="5"/>
  <c r="I296" i="5"/>
  <c r="K296" i="5"/>
  <c r="R296" i="5"/>
  <c r="I297" i="5"/>
  <c r="K297" i="5"/>
  <c r="R297" i="5"/>
  <c r="I298" i="5"/>
  <c r="K298" i="5"/>
  <c r="R298" i="5"/>
  <c r="I299" i="5"/>
  <c r="K299" i="5"/>
  <c r="R299" i="5"/>
  <c r="I300" i="5"/>
  <c r="K300" i="5"/>
  <c r="R300" i="5"/>
  <c r="I301" i="5"/>
  <c r="K301" i="5"/>
  <c r="R301" i="5"/>
  <c r="I302" i="5"/>
  <c r="K302" i="5"/>
  <c r="R302" i="5"/>
  <c r="I303" i="5"/>
  <c r="K303" i="5"/>
  <c r="R303" i="5"/>
  <c r="I304" i="5"/>
  <c r="K304" i="5"/>
  <c r="R304" i="5"/>
  <c r="I305" i="5"/>
  <c r="K305" i="5"/>
  <c r="R305" i="5"/>
  <c r="I306" i="5"/>
  <c r="K306" i="5"/>
  <c r="R306" i="5"/>
  <c r="I307" i="5"/>
  <c r="K307" i="5"/>
  <c r="R307" i="5"/>
  <c r="I308" i="5"/>
  <c r="K308" i="5"/>
  <c r="R308" i="5"/>
  <c r="I309" i="5"/>
  <c r="K309" i="5"/>
  <c r="R309" i="5"/>
  <c r="I310" i="5"/>
  <c r="K310" i="5"/>
  <c r="R310" i="5"/>
  <c r="I311" i="5"/>
  <c r="K311" i="5"/>
  <c r="R311" i="5"/>
  <c r="I312" i="5"/>
  <c r="K312" i="5"/>
  <c r="R312" i="5"/>
  <c r="I313" i="5"/>
  <c r="K313" i="5"/>
  <c r="R313" i="5"/>
  <c r="I314" i="5"/>
  <c r="K314" i="5"/>
  <c r="R314" i="5"/>
  <c r="I315" i="5"/>
  <c r="K315" i="5"/>
  <c r="R315" i="5"/>
  <c r="I316" i="5"/>
  <c r="K316" i="5"/>
  <c r="R316" i="5"/>
  <c r="I317" i="5"/>
  <c r="K317" i="5"/>
  <c r="R317" i="5"/>
  <c r="I318" i="5"/>
  <c r="K318" i="5"/>
  <c r="R318" i="5"/>
  <c r="I319" i="5"/>
  <c r="K319" i="5"/>
  <c r="R319" i="5"/>
  <c r="I320" i="5"/>
  <c r="K320" i="5"/>
  <c r="R320" i="5"/>
  <c r="I321" i="5"/>
  <c r="K321" i="5"/>
  <c r="R321" i="5"/>
  <c r="I322" i="5"/>
  <c r="K322" i="5"/>
  <c r="R322" i="5"/>
  <c r="I323" i="5"/>
  <c r="K323" i="5"/>
  <c r="R323" i="5"/>
  <c r="I324" i="5"/>
  <c r="K324" i="5"/>
  <c r="R324" i="5"/>
  <c r="I326" i="5"/>
  <c r="K326" i="5"/>
  <c r="R326" i="5"/>
  <c r="I327" i="5"/>
  <c r="K327" i="5"/>
  <c r="R327" i="5"/>
  <c r="I328" i="5"/>
  <c r="K328" i="5"/>
  <c r="R328" i="5"/>
  <c r="I329" i="5"/>
  <c r="K329" i="5"/>
  <c r="R329" i="5"/>
  <c r="I330" i="5"/>
  <c r="K330" i="5"/>
  <c r="R330" i="5"/>
  <c r="I331" i="5"/>
  <c r="K331" i="5"/>
  <c r="R331" i="5"/>
  <c r="I332" i="5"/>
  <c r="K332" i="5"/>
  <c r="R332" i="5"/>
  <c r="I333" i="5"/>
  <c r="K333" i="5"/>
  <c r="R333" i="5"/>
  <c r="I334" i="5"/>
  <c r="K334" i="5"/>
  <c r="R334" i="5"/>
  <c r="I336" i="5"/>
  <c r="K336" i="5"/>
  <c r="R336" i="5"/>
  <c r="I337" i="5"/>
  <c r="K337" i="5"/>
  <c r="R337" i="5"/>
  <c r="I338" i="5"/>
  <c r="K338" i="5"/>
  <c r="R338" i="5"/>
  <c r="I339" i="5"/>
  <c r="K339" i="5"/>
  <c r="R339" i="5"/>
  <c r="I340" i="5"/>
  <c r="K340" i="5"/>
  <c r="R340" i="5"/>
  <c r="I341" i="5"/>
  <c r="K341" i="5"/>
  <c r="R341" i="5"/>
  <c r="I342" i="5"/>
  <c r="K342" i="5"/>
  <c r="R342" i="5"/>
  <c r="I343" i="5"/>
  <c r="K343" i="5"/>
  <c r="R343" i="5"/>
  <c r="I344" i="5"/>
  <c r="K344" i="5"/>
  <c r="R344" i="5"/>
  <c r="I345" i="5"/>
  <c r="K345" i="5"/>
  <c r="R345" i="5"/>
  <c r="I346" i="5"/>
  <c r="K346" i="5"/>
  <c r="R346" i="5"/>
  <c r="I347" i="5"/>
  <c r="K347" i="5"/>
  <c r="R347" i="5"/>
  <c r="I348" i="5"/>
  <c r="K348" i="5"/>
  <c r="R348" i="5"/>
  <c r="I349" i="5"/>
  <c r="K349" i="5"/>
  <c r="R349" i="5"/>
  <c r="I350" i="5"/>
  <c r="K350" i="5"/>
  <c r="R350" i="5"/>
  <c r="I351" i="5"/>
  <c r="K351" i="5"/>
  <c r="R351" i="5"/>
  <c r="I352" i="5"/>
  <c r="K352" i="5"/>
  <c r="R352" i="5"/>
  <c r="I354" i="5"/>
  <c r="K354" i="5"/>
  <c r="R354" i="5"/>
  <c r="I355" i="5"/>
  <c r="K355" i="5"/>
  <c r="R355" i="5"/>
  <c r="I356" i="5"/>
  <c r="K356" i="5"/>
  <c r="R356" i="5"/>
  <c r="I357" i="5"/>
  <c r="K357" i="5"/>
  <c r="R357" i="5"/>
  <c r="I358" i="5"/>
  <c r="K358" i="5"/>
  <c r="R358" i="5"/>
  <c r="I359" i="5"/>
  <c r="K359" i="5"/>
  <c r="R359" i="5"/>
  <c r="I360" i="5"/>
  <c r="K360" i="5"/>
  <c r="R360" i="5"/>
  <c r="I361" i="5"/>
  <c r="K361" i="5"/>
  <c r="R361" i="5"/>
  <c r="I362" i="5"/>
  <c r="K362" i="5"/>
  <c r="R362" i="5"/>
  <c r="I363" i="5"/>
  <c r="K363" i="5"/>
  <c r="R363" i="5"/>
  <c r="I364" i="5"/>
  <c r="K364" i="5"/>
  <c r="R364" i="5"/>
  <c r="I365" i="5"/>
  <c r="K365" i="5"/>
  <c r="R365" i="5"/>
  <c r="I366" i="5"/>
  <c r="K366" i="5"/>
  <c r="R366" i="5"/>
  <c r="I367" i="5"/>
  <c r="K367" i="5"/>
  <c r="R367" i="5"/>
  <c r="I368" i="5"/>
  <c r="K368" i="5"/>
  <c r="R368" i="5"/>
  <c r="I369" i="5"/>
  <c r="K369" i="5"/>
  <c r="R369" i="5"/>
  <c r="I370" i="5"/>
  <c r="K370" i="5"/>
  <c r="R370" i="5"/>
  <c r="I371" i="5"/>
  <c r="K371" i="5"/>
  <c r="R371" i="5"/>
  <c r="I372" i="5"/>
  <c r="K372" i="5"/>
  <c r="R372" i="5"/>
  <c r="I373" i="5"/>
  <c r="K373" i="5"/>
  <c r="R373" i="5"/>
  <c r="I374" i="5"/>
  <c r="K374" i="5"/>
  <c r="R374" i="5"/>
  <c r="I375" i="5"/>
  <c r="K375" i="5"/>
  <c r="R375" i="5"/>
  <c r="I376" i="5"/>
  <c r="K376" i="5"/>
  <c r="R376" i="5"/>
  <c r="I377" i="5"/>
  <c r="K377" i="5"/>
  <c r="R377" i="5"/>
  <c r="I378" i="5"/>
  <c r="K378" i="5"/>
  <c r="R378" i="5"/>
  <c r="I379" i="5"/>
  <c r="K379" i="5"/>
  <c r="R379" i="5"/>
  <c r="I380" i="5"/>
  <c r="K380" i="5"/>
  <c r="R380" i="5"/>
  <c r="I381" i="5"/>
  <c r="K381" i="5"/>
  <c r="R381" i="5"/>
  <c r="I382" i="5"/>
  <c r="K382" i="5"/>
  <c r="R382" i="5"/>
  <c r="I383" i="5"/>
  <c r="K383" i="5"/>
  <c r="R383" i="5"/>
  <c r="I384" i="5"/>
  <c r="K384" i="5"/>
  <c r="R384" i="5"/>
  <c r="I385" i="5"/>
  <c r="K385" i="5"/>
  <c r="R385" i="5"/>
  <c r="I392" i="5"/>
  <c r="K392" i="5"/>
  <c r="R392" i="5"/>
  <c r="I393" i="5"/>
  <c r="K393" i="5"/>
  <c r="R393" i="5"/>
  <c r="I394" i="5"/>
  <c r="K394" i="5"/>
  <c r="R394" i="5"/>
  <c r="I396" i="5"/>
  <c r="K396" i="5"/>
  <c r="R396" i="5"/>
  <c r="I397" i="5"/>
  <c r="K397" i="5"/>
  <c r="R397" i="5"/>
  <c r="I398" i="5"/>
  <c r="K398" i="5"/>
  <c r="R398" i="5"/>
  <c r="I399" i="5"/>
  <c r="K399" i="5"/>
  <c r="R399" i="5"/>
  <c r="I400" i="5"/>
  <c r="K400" i="5"/>
  <c r="R400" i="5"/>
  <c r="I401" i="5"/>
  <c r="K401" i="5"/>
  <c r="R401" i="5"/>
  <c r="I402" i="5"/>
  <c r="K402" i="5"/>
  <c r="R402" i="5"/>
  <c r="I403" i="5"/>
  <c r="K403" i="5"/>
  <c r="R403" i="5"/>
  <c r="I404" i="5"/>
  <c r="K404" i="5"/>
  <c r="R404" i="5"/>
  <c r="I411" i="5"/>
  <c r="K411" i="5"/>
  <c r="R411" i="5"/>
  <c r="I412" i="5"/>
  <c r="K412" i="5"/>
  <c r="R412" i="5"/>
  <c r="I413" i="5"/>
  <c r="K413" i="5"/>
  <c r="R413" i="5"/>
  <c r="I414" i="5"/>
  <c r="K414" i="5"/>
  <c r="R414" i="5"/>
  <c r="I415" i="5"/>
  <c r="K415" i="5"/>
  <c r="R415" i="5"/>
  <c r="I416" i="5"/>
  <c r="K416" i="5"/>
  <c r="R416" i="5"/>
  <c r="I418" i="5"/>
  <c r="K418" i="5"/>
  <c r="R418" i="5"/>
  <c r="I419" i="5"/>
  <c r="K419" i="5"/>
  <c r="R419" i="5"/>
  <c r="I420" i="5"/>
  <c r="K420" i="5"/>
  <c r="R420" i="5"/>
  <c r="I421" i="5"/>
  <c r="K421" i="5"/>
  <c r="R421" i="5"/>
  <c r="I422" i="5"/>
  <c r="K422" i="5"/>
  <c r="R422" i="5"/>
  <c r="I423" i="5"/>
  <c r="K423" i="5"/>
  <c r="R423" i="5"/>
  <c r="I424" i="5"/>
  <c r="K424" i="5"/>
  <c r="R424" i="5"/>
  <c r="I425" i="5"/>
  <c r="K425" i="5"/>
  <c r="R425" i="5"/>
  <c r="I426" i="5"/>
  <c r="K426" i="5"/>
  <c r="R426" i="5"/>
  <c r="I427" i="5"/>
  <c r="K427" i="5"/>
  <c r="R427" i="5"/>
  <c r="I428" i="5"/>
  <c r="K428" i="5"/>
  <c r="R428" i="5"/>
  <c r="I429" i="5"/>
  <c r="K429" i="5"/>
  <c r="R429" i="5"/>
  <c r="I430" i="5"/>
  <c r="K430" i="5"/>
  <c r="R430" i="5"/>
  <c r="I431" i="5"/>
  <c r="K431" i="5"/>
  <c r="R431" i="5"/>
  <c r="I432" i="5"/>
  <c r="K432" i="5"/>
  <c r="R432" i="5"/>
  <c r="I433" i="5"/>
  <c r="K433" i="5"/>
  <c r="R433" i="5"/>
  <c r="I434" i="5"/>
  <c r="K434" i="5"/>
  <c r="R434" i="5"/>
  <c r="I435" i="5"/>
  <c r="K435" i="5"/>
  <c r="R435" i="5"/>
  <c r="I436" i="5"/>
  <c r="K436" i="5"/>
  <c r="R436" i="5"/>
  <c r="I437" i="5"/>
  <c r="K437" i="5"/>
  <c r="R437" i="5"/>
  <c r="I438" i="5"/>
  <c r="K438" i="5"/>
  <c r="R438" i="5"/>
  <c r="I439" i="5"/>
  <c r="K439" i="5"/>
  <c r="R439" i="5"/>
  <c r="I440" i="5"/>
  <c r="K440" i="5"/>
  <c r="R440" i="5"/>
  <c r="I441" i="5"/>
  <c r="K441" i="5"/>
  <c r="R441" i="5"/>
  <c r="I442" i="5"/>
  <c r="K442" i="5"/>
  <c r="R442" i="5"/>
  <c r="I443" i="5"/>
  <c r="K443" i="5"/>
  <c r="R443" i="5"/>
  <c r="I444" i="5"/>
  <c r="K444" i="5"/>
  <c r="R444" i="5"/>
  <c r="I445" i="5"/>
  <c r="K445" i="5"/>
  <c r="R445" i="5"/>
  <c r="I446" i="5"/>
  <c r="K446" i="5"/>
  <c r="R446" i="5"/>
  <c r="I447" i="5"/>
  <c r="K447" i="5"/>
  <c r="R447" i="5"/>
  <c r="I448" i="5"/>
  <c r="K448" i="5"/>
  <c r="R448" i="5"/>
  <c r="I449" i="5"/>
  <c r="K449" i="5"/>
  <c r="R449" i="5"/>
  <c r="I450" i="5"/>
  <c r="K450" i="5"/>
  <c r="R450" i="5"/>
  <c r="I451" i="5"/>
  <c r="K451" i="5"/>
  <c r="R451" i="5"/>
  <c r="I452" i="5"/>
  <c r="K452" i="5"/>
  <c r="R452" i="5"/>
  <c r="I453" i="5"/>
  <c r="K453" i="5"/>
  <c r="R453" i="5"/>
  <c r="I454" i="5"/>
  <c r="K454" i="5"/>
  <c r="R454" i="5"/>
  <c r="I455" i="5"/>
  <c r="K455" i="5"/>
  <c r="R455" i="5"/>
  <c r="I456" i="5"/>
  <c r="K456" i="5"/>
  <c r="R456" i="5"/>
  <c r="I457" i="5"/>
  <c r="K457" i="5"/>
  <c r="R457" i="5"/>
  <c r="I458" i="5"/>
  <c r="K458" i="5"/>
  <c r="R458" i="5"/>
  <c r="I459" i="5"/>
  <c r="K459" i="5"/>
  <c r="R459" i="5"/>
  <c r="I460" i="5"/>
  <c r="K460" i="5"/>
  <c r="R460" i="5"/>
  <c r="I461" i="5"/>
  <c r="K461" i="5"/>
  <c r="R461" i="5"/>
  <c r="I462" i="5"/>
  <c r="K462" i="5"/>
  <c r="R462" i="5"/>
  <c r="I463" i="5"/>
  <c r="K463" i="5"/>
  <c r="R463" i="5"/>
  <c r="I464" i="5"/>
  <c r="K464" i="5"/>
  <c r="R464" i="5"/>
  <c r="I465" i="5"/>
  <c r="K465" i="5"/>
  <c r="R465" i="5"/>
  <c r="I466" i="5"/>
  <c r="K466" i="5"/>
  <c r="R466" i="5"/>
  <c r="I467" i="5"/>
  <c r="K467" i="5"/>
  <c r="R467" i="5"/>
  <c r="I468" i="5"/>
  <c r="K468" i="5"/>
  <c r="R468" i="5"/>
  <c r="I469" i="5"/>
  <c r="K469" i="5"/>
  <c r="R469" i="5"/>
  <c r="I470" i="5"/>
  <c r="K470" i="5"/>
  <c r="R470" i="5"/>
  <c r="I471" i="5"/>
  <c r="K471" i="5"/>
  <c r="R471" i="5"/>
  <c r="I472" i="5"/>
  <c r="K472" i="5"/>
  <c r="R472" i="5"/>
  <c r="I473" i="5"/>
  <c r="K473" i="5"/>
  <c r="R473" i="5"/>
  <c r="I474" i="5"/>
  <c r="K474" i="5"/>
  <c r="R474" i="5"/>
  <c r="I475" i="5"/>
  <c r="K475" i="5"/>
  <c r="R475" i="5"/>
  <c r="I476" i="5"/>
  <c r="K476" i="5"/>
  <c r="R476" i="5"/>
  <c r="I477" i="5"/>
  <c r="K477" i="5"/>
  <c r="R477" i="5"/>
  <c r="I478" i="5"/>
  <c r="K478" i="5"/>
  <c r="R478" i="5"/>
  <c r="I479" i="5"/>
  <c r="K479" i="5"/>
  <c r="R479" i="5"/>
  <c r="I480" i="5"/>
  <c r="K480" i="5"/>
  <c r="R480" i="5"/>
  <c r="I481" i="5"/>
  <c r="K481" i="5"/>
  <c r="R481" i="5"/>
  <c r="I482" i="5"/>
  <c r="K482" i="5"/>
  <c r="R482" i="5"/>
  <c r="I483" i="5"/>
  <c r="K483" i="5"/>
  <c r="R483" i="5"/>
  <c r="I484" i="5"/>
  <c r="K484" i="5"/>
  <c r="R484" i="5"/>
  <c r="I485" i="5"/>
  <c r="K485" i="5"/>
  <c r="R485" i="5"/>
  <c r="I486" i="5"/>
  <c r="K486" i="5"/>
  <c r="R486" i="5"/>
  <c r="I487" i="5"/>
  <c r="K487" i="5"/>
  <c r="R487" i="5"/>
  <c r="I488" i="5"/>
  <c r="K488" i="5"/>
  <c r="R488" i="5"/>
  <c r="I489" i="5"/>
  <c r="K489" i="5"/>
  <c r="R489" i="5"/>
  <c r="I490" i="5"/>
  <c r="K490" i="5"/>
  <c r="R490" i="5"/>
  <c r="I491" i="5"/>
  <c r="K491" i="5"/>
  <c r="R491" i="5"/>
  <c r="I492" i="5"/>
  <c r="K492" i="5"/>
  <c r="R492" i="5"/>
  <c r="I493" i="5"/>
  <c r="K493" i="5"/>
  <c r="R493" i="5"/>
  <c r="I494" i="5"/>
  <c r="K494" i="5"/>
  <c r="R494" i="5"/>
  <c r="I495" i="5"/>
  <c r="K495" i="5"/>
  <c r="R495" i="5"/>
  <c r="I496" i="5"/>
  <c r="K496" i="5"/>
  <c r="R496" i="5"/>
  <c r="I497" i="5"/>
  <c r="K497" i="5"/>
  <c r="R497" i="5"/>
  <c r="I498" i="5"/>
  <c r="K498" i="5"/>
  <c r="R498" i="5"/>
  <c r="I499" i="5"/>
  <c r="K499" i="5"/>
  <c r="R499" i="5"/>
  <c r="I500" i="5"/>
  <c r="K500" i="5"/>
  <c r="R500" i="5"/>
  <c r="I509" i="5"/>
  <c r="K509" i="5"/>
  <c r="R509" i="5"/>
  <c r="C52" i="14" l="1"/>
  <c r="C328" i="14"/>
  <c r="C329" i="14"/>
  <c r="F289" i="14"/>
  <c r="F294" i="14"/>
  <c r="F286" i="14"/>
  <c r="F291" i="14"/>
  <c r="F309" i="14"/>
  <c r="F287" i="14"/>
  <c r="F283" i="14"/>
  <c r="F292" i="14"/>
  <c r="F285" i="14"/>
  <c r="F290" i="14"/>
  <c r="F295" i="14"/>
  <c r="F308" i="14"/>
  <c r="F293" i="14"/>
  <c r="F282" i="14"/>
  <c r="F288" i="14"/>
  <c r="F284" i="14"/>
  <c r="C193" i="14"/>
  <c r="C166" i="14"/>
  <c r="D58" i="26"/>
  <c r="C171" i="14"/>
  <c r="D173" i="26"/>
  <c r="J173" i="26"/>
  <c r="J211" i="26"/>
  <c r="C215" i="14"/>
  <c r="D211" i="26"/>
  <c r="C216" i="14"/>
  <c r="D212" i="26"/>
  <c r="J216" i="26"/>
  <c r="C220" i="14"/>
  <c r="D216" i="26"/>
  <c r="J212" i="26"/>
  <c r="C286" i="14"/>
  <c r="D279" i="26"/>
  <c r="J279" i="26"/>
  <c r="J58" i="26"/>
  <c r="J193" i="26"/>
  <c r="J31" i="26"/>
  <c r="C143" i="14"/>
  <c r="D146" i="26"/>
  <c r="J142" i="26"/>
  <c r="J70" i="26"/>
  <c r="J271" i="26"/>
  <c r="J170" i="26"/>
  <c r="C279" i="14"/>
  <c r="D272" i="26"/>
  <c r="C301" i="14"/>
  <c r="D293" i="26"/>
  <c r="C229" i="14"/>
  <c r="D224" i="26"/>
  <c r="J181" i="26"/>
  <c r="J145" i="26"/>
  <c r="J162" i="26"/>
  <c r="J287" i="26"/>
  <c r="C300" i="14"/>
  <c r="D292" i="26"/>
  <c r="J79" i="26"/>
  <c r="C173" i="14"/>
  <c r="D175" i="26"/>
  <c r="J248" i="26"/>
  <c r="C19" i="14"/>
  <c r="D24" i="26"/>
  <c r="J137" i="26"/>
  <c r="J132" i="26"/>
  <c r="C127" i="14"/>
  <c r="D130" i="26"/>
  <c r="C124" i="14"/>
  <c r="D127" i="26"/>
  <c r="J121" i="26"/>
  <c r="C117" i="14"/>
  <c r="D120" i="26"/>
  <c r="C110" i="14"/>
  <c r="D113" i="26"/>
  <c r="J111" i="26"/>
  <c r="C107" i="14"/>
  <c r="D110" i="26"/>
  <c r="J106" i="26"/>
  <c r="J102" i="26"/>
  <c r="C97" i="14"/>
  <c r="D100" i="26"/>
  <c r="J94" i="26"/>
  <c r="C89" i="14"/>
  <c r="D92" i="26"/>
  <c r="C87" i="14"/>
  <c r="D90" i="26"/>
  <c r="J83" i="26"/>
  <c r="C78" i="14"/>
  <c r="D81" i="26"/>
  <c r="J23" i="26"/>
  <c r="C17" i="14"/>
  <c r="D22" i="26"/>
  <c r="C221" i="14"/>
  <c r="D219" i="26"/>
  <c r="D217" i="26"/>
  <c r="J165" i="26"/>
  <c r="C31" i="14"/>
  <c r="D36" i="26"/>
  <c r="J147" i="26"/>
  <c r="J282" i="26"/>
  <c r="J276" i="26"/>
  <c r="C282" i="14"/>
  <c r="D275" i="26"/>
  <c r="J214" i="26"/>
  <c r="C217" i="14"/>
  <c r="D213" i="26"/>
  <c r="J202" i="26"/>
  <c r="C204" i="14"/>
  <c r="D201" i="26"/>
  <c r="J199" i="26"/>
  <c r="C61" i="14"/>
  <c r="D64" i="26"/>
  <c r="J196" i="26"/>
  <c r="C198" i="14"/>
  <c r="D195" i="26"/>
  <c r="C268" i="14"/>
  <c r="D263" i="26"/>
  <c r="J295" i="26"/>
  <c r="J252" i="26"/>
  <c r="C255" i="14"/>
  <c r="D250" i="26"/>
  <c r="J245" i="26"/>
  <c r="C244" i="14"/>
  <c r="D239" i="26"/>
  <c r="C51" i="14"/>
  <c r="D54" i="26"/>
  <c r="C21" i="14"/>
  <c r="D26" i="26"/>
  <c r="J268" i="26"/>
  <c r="C273" i="14"/>
  <c r="D266" i="26"/>
  <c r="J135" i="26"/>
  <c r="C131" i="14"/>
  <c r="D134" i="26"/>
  <c r="J126" i="26"/>
  <c r="C121" i="14"/>
  <c r="D124" i="26"/>
  <c r="J119" i="26"/>
  <c r="C155" i="14"/>
  <c r="D158" i="26"/>
  <c r="J155" i="26"/>
  <c r="J152" i="26"/>
  <c r="C147" i="14"/>
  <c r="D150" i="26"/>
  <c r="C114" i="14"/>
  <c r="D117" i="26"/>
  <c r="C111" i="14"/>
  <c r="D114" i="26"/>
  <c r="C100" i="14"/>
  <c r="D103" i="26"/>
  <c r="J99" i="26"/>
  <c r="C38" i="14"/>
  <c r="D42" i="26"/>
  <c r="C94" i="14"/>
  <c r="D97" i="26"/>
  <c r="J89" i="26"/>
  <c r="C83" i="14"/>
  <c r="D86" i="26"/>
  <c r="J80" i="26"/>
  <c r="C75" i="14"/>
  <c r="D78" i="26"/>
  <c r="C34" i="14"/>
  <c r="D39" i="26"/>
  <c r="C219" i="14"/>
  <c r="D215" i="26"/>
  <c r="J74" i="26"/>
  <c r="C146" i="14"/>
  <c r="D149" i="26"/>
  <c r="C288" i="14"/>
  <c r="D281" i="26"/>
  <c r="C285" i="14"/>
  <c r="D278" i="26"/>
  <c r="C210" i="14"/>
  <c r="D207" i="26"/>
  <c r="C16" i="14"/>
  <c r="D21" i="26"/>
  <c r="C209" i="14"/>
  <c r="D206" i="26"/>
  <c r="C62" i="14"/>
  <c r="D65" i="26"/>
  <c r="J194" i="26"/>
  <c r="C232" i="14"/>
  <c r="D227" i="26"/>
  <c r="J223" i="26"/>
  <c r="C196" i="14"/>
  <c r="D193" i="26"/>
  <c r="C26" i="14"/>
  <c r="D31" i="26"/>
  <c r="J143" i="26"/>
  <c r="C139" i="14"/>
  <c r="D142" i="26"/>
  <c r="J140" i="26"/>
  <c r="J71" i="26"/>
  <c r="C67" i="14"/>
  <c r="D70" i="26"/>
  <c r="J190" i="26"/>
  <c r="C278" i="14"/>
  <c r="D271" i="26"/>
  <c r="J204" i="26"/>
  <c r="C168" i="14"/>
  <c r="D170" i="26"/>
  <c r="J284" i="26"/>
  <c r="J174" i="26"/>
  <c r="C199" i="14"/>
  <c r="D196" i="26"/>
  <c r="C179" i="14"/>
  <c r="D181" i="26"/>
  <c r="C142" i="14"/>
  <c r="D145" i="26"/>
  <c r="J270" i="26"/>
  <c r="C159" i="14"/>
  <c r="D162" i="26"/>
  <c r="J294" i="26"/>
  <c r="C294" i="14"/>
  <c r="D287" i="26"/>
  <c r="C76" i="14"/>
  <c r="D79" i="26"/>
  <c r="C257" i="14"/>
  <c r="D252" i="26"/>
  <c r="J19" i="26"/>
  <c r="J144" i="26"/>
  <c r="C140" i="14"/>
  <c r="D143" i="26"/>
  <c r="J141" i="26"/>
  <c r="C137" i="14"/>
  <c r="D140" i="26"/>
  <c r="J297" i="26"/>
  <c r="J72" i="26"/>
  <c r="C68" i="14"/>
  <c r="D71" i="26"/>
  <c r="J69" i="26"/>
  <c r="C192" i="14"/>
  <c r="D190" i="26"/>
  <c r="C207" i="14"/>
  <c r="D204" i="26"/>
  <c r="J285" i="26"/>
  <c r="C291" i="14"/>
  <c r="D284" i="26"/>
  <c r="C172" i="14"/>
  <c r="D174" i="26"/>
  <c r="J250" i="26"/>
  <c r="C242" i="14"/>
  <c r="D237" i="26"/>
  <c r="J26" i="26"/>
  <c r="C276" i="14"/>
  <c r="D269" i="26"/>
  <c r="J134" i="26"/>
  <c r="C126" i="14"/>
  <c r="D129" i="26"/>
  <c r="J150" i="26"/>
  <c r="C113" i="14"/>
  <c r="D116" i="26"/>
  <c r="J114" i="26"/>
  <c r="J42" i="26"/>
  <c r="C92" i="14"/>
  <c r="D95" i="26"/>
  <c r="C81" i="14"/>
  <c r="D84" i="26"/>
  <c r="C74" i="14"/>
  <c r="D77" i="26"/>
  <c r="J39" i="26"/>
  <c r="C308" i="14"/>
  <c r="D300" i="26"/>
  <c r="C293" i="14"/>
  <c r="D286" i="26"/>
  <c r="J278" i="26"/>
  <c r="C29" i="14"/>
  <c r="D34" i="26"/>
  <c r="J206" i="26"/>
  <c r="C203" i="14"/>
  <c r="D200" i="26"/>
  <c r="C27" i="14"/>
  <c r="D32" i="26"/>
  <c r="C231" i="14"/>
  <c r="D226" i="26"/>
  <c r="C251" i="14"/>
  <c r="D246" i="26"/>
  <c r="C246" i="14"/>
  <c r="D241" i="26"/>
  <c r="C239" i="14"/>
  <c r="D234" i="26"/>
  <c r="J28" i="26"/>
  <c r="C253" i="14"/>
  <c r="D248" i="26"/>
  <c r="C248" i="14"/>
  <c r="D243" i="26"/>
  <c r="C241" i="14"/>
  <c r="D236" i="26"/>
  <c r="J232" i="26"/>
  <c r="C23" i="14"/>
  <c r="D28" i="26"/>
  <c r="J53" i="26"/>
  <c r="C134" i="14"/>
  <c r="D137" i="26"/>
  <c r="J123" i="26"/>
  <c r="J157" i="26"/>
  <c r="J118" i="26"/>
  <c r="C108" i="14"/>
  <c r="D111" i="26"/>
  <c r="J108" i="26"/>
  <c r="J96" i="26"/>
  <c r="J85" i="26"/>
  <c r="C162" i="14"/>
  <c r="D165" i="26"/>
  <c r="C289" i="14"/>
  <c r="D282" i="26"/>
  <c r="C283" i="14"/>
  <c r="D276" i="26"/>
  <c r="C303" i="14"/>
  <c r="D295" i="26"/>
  <c r="C250" i="14"/>
  <c r="D245" i="26"/>
  <c r="J235" i="26"/>
  <c r="J189" i="26"/>
  <c r="C277" i="14"/>
  <c r="D270" i="26"/>
  <c r="C302" i="14"/>
  <c r="D294" i="26"/>
  <c r="J283" i="26"/>
  <c r="J54" i="26"/>
  <c r="J266" i="26"/>
  <c r="C130" i="14"/>
  <c r="D133" i="26"/>
  <c r="C119" i="14"/>
  <c r="D122" i="26"/>
  <c r="J117" i="26"/>
  <c r="J103" i="26"/>
  <c r="J97" i="26"/>
  <c r="C145" i="14"/>
  <c r="D148" i="26"/>
  <c r="J281" i="26"/>
  <c r="C284" i="14"/>
  <c r="D277" i="26"/>
  <c r="J207" i="26"/>
  <c r="J21" i="26"/>
  <c r="C206" i="14"/>
  <c r="D203" i="26"/>
  <c r="J65" i="26"/>
  <c r="C200" i="14"/>
  <c r="D197" i="26"/>
  <c r="J227" i="26"/>
  <c r="C304" i="14"/>
  <c r="D296" i="26"/>
  <c r="J243" i="26"/>
  <c r="J236" i="26"/>
  <c r="J249" i="26"/>
  <c r="J238" i="26"/>
  <c r="J265" i="26"/>
  <c r="C129" i="14"/>
  <c r="D132" i="26"/>
  <c r="C118" i="14"/>
  <c r="D121" i="26"/>
  <c r="C103" i="14"/>
  <c r="D106" i="26"/>
  <c r="C99" i="14"/>
  <c r="D102" i="26"/>
  <c r="J41" i="26"/>
  <c r="C91" i="14"/>
  <c r="D94" i="26"/>
  <c r="C80" i="14"/>
  <c r="D83" i="26"/>
  <c r="C18" i="14"/>
  <c r="D23" i="26"/>
  <c r="J301" i="26"/>
  <c r="J166" i="26"/>
  <c r="C144" i="14"/>
  <c r="D147" i="26"/>
  <c r="J280" i="26"/>
  <c r="C218" i="14"/>
  <c r="D214" i="26"/>
  <c r="J20" i="26"/>
  <c r="J205" i="26"/>
  <c r="C205" i="14"/>
  <c r="D202" i="26"/>
  <c r="C202" i="14"/>
  <c r="D199" i="26"/>
  <c r="J247" i="26"/>
  <c r="J242" i="26"/>
  <c r="J27" i="26"/>
  <c r="J172" i="26"/>
  <c r="J25" i="26"/>
  <c r="C275" i="14"/>
  <c r="D268" i="26"/>
  <c r="J136" i="26"/>
  <c r="C132" i="14"/>
  <c r="D135" i="26"/>
  <c r="J131" i="26"/>
  <c r="J128" i="26"/>
  <c r="C123" i="14"/>
  <c r="D126" i="26"/>
  <c r="C116" i="14"/>
  <c r="D119" i="26"/>
  <c r="J156" i="26"/>
  <c r="C152" i="14"/>
  <c r="D155" i="26"/>
  <c r="J153" i="26"/>
  <c r="C149" i="14"/>
  <c r="D152" i="26"/>
  <c r="J105" i="26"/>
  <c r="J101" i="26"/>
  <c r="C96" i="14"/>
  <c r="D99" i="26"/>
  <c r="J93" i="26"/>
  <c r="C86" i="14"/>
  <c r="D89" i="26"/>
  <c r="J82" i="26"/>
  <c r="C77" i="14"/>
  <c r="D80" i="26"/>
  <c r="J75" i="26"/>
  <c r="C71" i="14"/>
  <c r="D74" i="26"/>
  <c r="J164" i="26"/>
  <c r="J35" i="26"/>
  <c r="J198" i="26"/>
  <c r="C197" i="14"/>
  <c r="D194" i="26"/>
  <c r="J264" i="26"/>
  <c r="J225" i="26"/>
  <c r="C228" i="14"/>
  <c r="D223" i="26"/>
  <c r="J186" i="26"/>
  <c r="J180" i="26"/>
  <c r="J251" i="26"/>
  <c r="C254" i="14"/>
  <c r="D249" i="26"/>
  <c r="J240" i="26"/>
  <c r="C243" i="14"/>
  <c r="D238" i="26"/>
  <c r="J233" i="26"/>
  <c r="C237" i="14"/>
  <c r="D232" i="26"/>
  <c r="C50" i="14"/>
  <c r="D53" i="26"/>
  <c r="J44" i="26"/>
  <c r="J267" i="26"/>
  <c r="C272" i="14"/>
  <c r="D265" i="26"/>
  <c r="J169" i="26"/>
  <c r="J125" i="26"/>
  <c r="C120" i="14"/>
  <c r="D123" i="26"/>
  <c r="J168" i="26"/>
  <c r="C154" i="14"/>
  <c r="D157" i="26"/>
  <c r="J151" i="26"/>
  <c r="C115" i="14"/>
  <c r="D118" i="26"/>
  <c r="J115" i="26"/>
  <c r="J112" i="26"/>
  <c r="J109" i="26"/>
  <c r="C105" i="14"/>
  <c r="D108" i="26"/>
  <c r="J104" i="26"/>
  <c r="C36" i="14"/>
  <c r="D41" i="26"/>
  <c r="J98" i="26"/>
  <c r="C93" i="14"/>
  <c r="D96" i="26"/>
  <c r="J87" i="26"/>
  <c r="C82" i="14"/>
  <c r="D85" i="26"/>
  <c r="J40" i="26"/>
  <c r="C309" i="14"/>
  <c r="D301" i="26"/>
  <c r="J76" i="26"/>
  <c r="J73" i="26"/>
  <c r="C163" i="14"/>
  <c r="D166" i="26"/>
  <c r="J163" i="26"/>
  <c r="C287" i="14"/>
  <c r="D280" i="26"/>
  <c r="J208" i="26"/>
  <c r="C15" i="14"/>
  <c r="D20" i="26"/>
  <c r="C208" i="14"/>
  <c r="D205" i="26"/>
  <c r="J63" i="26"/>
  <c r="J228" i="26"/>
  <c r="J59" i="26"/>
  <c r="C252" i="14"/>
  <c r="D247" i="26"/>
  <c r="J244" i="26"/>
  <c r="C247" i="14"/>
  <c r="D242" i="26"/>
  <c r="J237" i="26"/>
  <c r="C240" i="14"/>
  <c r="D235" i="26"/>
  <c r="C22" i="14"/>
  <c r="D27" i="26"/>
  <c r="C170" i="14"/>
  <c r="D172" i="26"/>
  <c r="J269" i="26"/>
  <c r="C20" i="14"/>
  <c r="D25" i="26"/>
  <c r="C133" i="14"/>
  <c r="D136" i="26"/>
  <c r="J133" i="26"/>
  <c r="C128" i="14"/>
  <c r="D131" i="26"/>
  <c r="J129" i="26"/>
  <c r="C125" i="14"/>
  <c r="D128" i="26"/>
  <c r="J122" i="26"/>
  <c r="J167" i="26"/>
  <c r="C153" i="14"/>
  <c r="D156" i="26"/>
  <c r="J154" i="26"/>
  <c r="C150" i="14"/>
  <c r="D153" i="26"/>
  <c r="J116" i="26"/>
  <c r="J107" i="26"/>
  <c r="C102" i="14"/>
  <c r="D105" i="26"/>
  <c r="C98" i="14"/>
  <c r="D101" i="26"/>
  <c r="J95" i="26"/>
  <c r="C90" i="14"/>
  <c r="D93" i="26"/>
  <c r="J84" i="26"/>
  <c r="C79" i="14"/>
  <c r="D82" i="26"/>
  <c r="J77" i="26"/>
  <c r="J288" i="26"/>
  <c r="J300" i="26"/>
  <c r="C72" i="14"/>
  <c r="D75" i="26"/>
  <c r="C161" i="14"/>
  <c r="D164" i="26"/>
  <c r="J148" i="26"/>
  <c r="J286" i="26"/>
  <c r="J277" i="26"/>
  <c r="C30" i="14"/>
  <c r="D35" i="26"/>
  <c r="J34" i="26"/>
  <c r="J203" i="26"/>
  <c r="J200" i="26"/>
  <c r="C201" i="14"/>
  <c r="D198" i="26"/>
  <c r="J197" i="26"/>
  <c r="J32" i="26"/>
  <c r="C269" i="14"/>
  <c r="D264" i="26"/>
  <c r="J226" i="26"/>
  <c r="C230" i="14"/>
  <c r="D225" i="26"/>
  <c r="C188" i="14"/>
  <c r="D186" i="26"/>
  <c r="C178" i="14"/>
  <c r="D180" i="26"/>
  <c r="C14" i="14"/>
  <c r="D19" i="26"/>
  <c r="J146" i="26"/>
  <c r="C141" i="14"/>
  <c r="D144" i="26"/>
  <c r="C138" i="14"/>
  <c r="D141" i="26"/>
  <c r="C305" i="14"/>
  <c r="D297" i="26"/>
  <c r="C69" i="14"/>
  <c r="D72" i="26"/>
  <c r="C66" i="14"/>
  <c r="D69" i="26"/>
  <c r="J272" i="26"/>
  <c r="J293" i="26"/>
  <c r="C292" i="14"/>
  <c r="D285" i="26"/>
  <c r="C249" i="14"/>
  <c r="D244" i="26"/>
  <c r="J239" i="26"/>
  <c r="J124" i="26"/>
  <c r="C164" i="14"/>
  <c r="D167" i="26"/>
  <c r="J158" i="26"/>
  <c r="C151" i="14"/>
  <c r="D154" i="26"/>
  <c r="C104" i="14"/>
  <c r="D107" i="26"/>
  <c r="J86" i="26"/>
  <c r="J78" i="26"/>
  <c r="C295" i="14"/>
  <c r="D288" i="26"/>
  <c r="J215" i="26"/>
  <c r="J149" i="26"/>
  <c r="J296" i="26"/>
  <c r="C256" i="14"/>
  <c r="D251" i="26"/>
  <c r="J246" i="26"/>
  <c r="J241" i="26"/>
  <c r="C245" i="14"/>
  <c r="D240" i="26"/>
  <c r="J234" i="26"/>
  <c r="C238" i="14"/>
  <c r="D233" i="26"/>
  <c r="C39" i="14"/>
  <c r="D44" i="26"/>
  <c r="J24" i="26"/>
  <c r="C274" i="14"/>
  <c r="D267" i="26"/>
  <c r="J130" i="26"/>
  <c r="C167" i="14"/>
  <c r="D169" i="26"/>
  <c r="J127" i="26"/>
  <c r="C122" i="14"/>
  <c r="D125" i="26"/>
  <c r="J120" i="26"/>
  <c r="C165" i="14"/>
  <c r="D168" i="26"/>
  <c r="C148" i="14"/>
  <c r="D151" i="26"/>
  <c r="C112" i="14"/>
  <c r="D115" i="26"/>
  <c r="J113" i="26"/>
  <c r="C109" i="14"/>
  <c r="D112" i="26"/>
  <c r="J110" i="26"/>
  <c r="C106" i="14"/>
  <c r="D109" i="26"/>
  <c r="C101" i="14"/>
  <c r="D104" i="26"/>
  <c r="J100" i="26"/>
  <c r="C95" i="14"/>
  <c r="D98" i="26"/>
  <c r="J92" i="26"/>
  <c r="J90" i="26"/>
  <c r="C84" i="14"/>
  <c r="D87" i="26"/>
  <c r="J81" i="26"/>
  <c r="J22" i="26"/>
  <c r="C35" i="14"/>
  <c r="D40" i="26"/>
  <c r="J219" i="26"/>
  <c r="J217" i="26"/>
  <c r="C73" i="14"/>
  <c r="D76" i="26"/>
  <c r="C70" i="14"/>
  <c r="D73" i="26"/>
  <c r="J36" i="26"/>
  <c r="C160" i="14"/>
  <c r="D163" i="26"/>
  <c r="J275" i="26"/>
  <c r="C211" i="14"/>
  <c r="D208" i="26"/>
  <c r="J213" i="26"/>
  <c r="J201" i="26"/>
  <c r="J64" i="26"/>
  <c r="C60" i="14"/>
  <c r="D63" i="26"/>
  <c r="J195" i="26"/>
  <c r="J263" i="26"/>
  <c r="C233" i="14"/>
  <c r="D228" i="26"/>
  <c r="J224" i="26"/>
  <c r="C56" i="14"/>
  <c r="D59" i="26"/>
  <c r="C191" i="14"/>
  <c r="D189" i="26"/>
  <c r="J292" i="26"/>
  <c r="C290" i="14"/>
  <c r="D283" i="26"/>
  <c r="J175" i="26"/>
  <c r="F61" i="5"/>
  <c r="D61" i="5"/>
  <c r="F496" i="5"/>
  <c r="D496" i="5"/>
  <c r="D488" i="5"/>
  <c r="F488" i="5"/>
  <c r="D481" i="5"/>
  <c r="F481" i="5"/>
  <c r="D466" i="5"/>
  <c r="F466" i="5"/>
  <c r="D458" i="5"/>
  <c r="F458" i="5"/>
  <c r="D450" i="5"/>
  <c r="F450" i="5"/>
  <c r="F442" i="5"/>
  <c r="D442" i="5"/>
  <c r="D436" i="5"/>
  <c r="F436" i="5"/>
  <c r="F428" i="5"/>
  <c r="F420" i="5"/>
  <c r="D420" i="5"/>
  <c r="F411" i="5"/>
  <c r="D411" i="5"/>
  <c r="F397" i="5"/>
  <c r="D397" i="5"/>
  <c r="F383" i="5"/>
  <c r="D383" i="5"/>
  <c r="D377" i="5"/>
  <c r="F377" i="5"/>
  <c r="F372" i="5"/>
  <c r="D372" i="5"/>
  <c r="D362" i="5"/>
  <c r="F362" i="5"/>
  <c r="D356" i="5"/>
  <c r="F356" i="5"/>
  <c r="F347" i="5"/>
  <c r="D347" i="5"/>
  <c r="F339" i="5"/>
  <c r="D339" i="5"/>
  <c r="F330" i="5"/>
  <c r="D330" i="5"/>
  <c r="F321" i="5"/>
  <c r="D321" i="5"/>
  <c r="F313" i="5"/>
  <c r="D313" i="5"/>
  <c r="F305" i="5"/>
  <c r="D305" i="5"/>
  <c r="F297" i="5"/>
  <c r="D297" i="5"/>
  <c r="F288" i="5"/>
  <c r="D288" i="5"/>
  <c r="F280" i="5"/>
  <c r="D280" i="5"/>
  <c r="F272" i="5"/>
  <c r="D272" i="5"/>
  <c r="F264" i="5"/>
  <c r="D264" i="5"/>
  <c r="F256" i="5"/>
  <c r="D256" i="5"/>
  <c r="F248" i="5"/>
  <c r="D248" i="5"/>
  <c r="F239" i="5"/>
  <c r="D239" i="5"/>
  <c r="F231" i="5"/>
  <c r="D231" i="5"/>
  <c r="F222" i="5"/>
  <c r="D222" i="5"/>
  <c r="F213" i="5"/>
  <c r="D213" i="5"/>
  <c r="F201" i="5"/>
  <c r="D201" i="5"/>
  <c r="F184" i="5"/>
  <c r="D184" i="5"/>
  <c r="F172" i="5"/>
  <c r="D172" i="5"/>
  <c r="F162" i="5"/>
  <c r="D162" i="5"/>
  <c r="F153" i="5"/>
  <c r="D153" i="5"/>
  <c r="F137" i="5"/>
  <c r="D137" i="5"/>
  <c r="F129" i="5"/>
  <c r="D129" i="5"/>
  <c r="F121" i="5"/>
  <c r="D121" i="5"/>
  <c r="F114" i="5"/>
  <c r="D114" i="5"/>
  <c r="F106" i="5"/>
  <c r="D106" i="5"/>
  <c r="F100" i="5"/>
  <c r="D100" i="5"/>
  <c r="F93" i="5"/>
  <c r="D93" i="5"/>
  <c r="F88" i="5"/>
  <c r="D88" i="5"/>
  <c r="F80" i="5"/>
  <c r="D80" i="5"/>
  <c r="F76" i="5"/>
  <c r="D76" i="5"/>
  <c r="F73" i="5"/>
  <c r="D73" i="5"/>
  <c r="F45" i="5"/>
  <c r="D45" i="5"/>
  <c r="F37" i="5"/>
  <c r="D37" i="5"/>
  <c r="F25" i="5"/>
  <c r="D25" i="5"/>
  <c r="F17" i="5"/>
  <c r="D17" i="5"/>
  <c r="F9" i="5"/>
  <c r="D9" i="5"/>
  <c r="F149" i="5"/>
  <c r="D149" i="5"/>
  <c r="F390" i="5"/>
  <c r="D390" i="5"/>
  <c r="F495" i="5"/>
  <c r="D495" i="5"/>
  <c r="F487" i="5"/>
  <c r="D487" i="5"/>
  <c r="F480" i="5"/>
  <c r="D480" i="5"/>
  <c r="F473" i="5"/>
  <c r="D473" i="5"/>
  <c r="F465" i="5"/>
  <c r="D465" i="5"/>
  <c r="F457" i="5"/>
  <c r="D457" i="5"/>
  <c r="F449" i="5"/>
  <c r="D449" i="5"/>
  <c r="F441" i="5"/>
  <c r="F435" i="5"/>
  <c r="F427" i="5"/>
  <c r="D427" i="5"/>
  <c r="F419" i="5"/>
  <c r="D419" i="5"/>
  <c r="F404" i="5"/>
  <c r="D404" i="5"/>
  <c r="F396" i="5"/>
  <c r="D396" i="5"/>
  <c r="D382" i="5"/>
  <c r="F382" i="5"/>
  <c r="F376" i="5"/>
  <c r="D376" i="5"/>
  <c r="F371" i="5"/>
  <c r="D371" i="5"/>
  <c r="F361" i="5"/>
  <c r="D361" i="5"/>
  <c r="F355" i="5"/>
  <c r="D355" i="5"/>
  <c r="F346" i="5"/>
  <c r="D346" i="5"/>
  <c r="F338" i="5"/>
  <c r="D338" i="5"/>
  <c r="F329" i="5"/>
  <c r="D329" i="5"/>
  <c r="F320" i="5"/>
  <c r="D320" i="5"/>
  <c r="F312" i="5"/>
  <c r="D312" i="5"/>
  <c r="F304" i="5"/>
  <c r="D304" i="5"/>
  <c r="F296" i="5"/>
  <c r="D296" i="5"/>
  <c r="F287" i="5"/>
  <c r="D287" i="5"/>
  <c r="D279" i="5"/>
  <c r="F279" i="5"/>
  <c r="F271" i="5"/>
  <c r="D271" i="5"/>
  <c r="F263" i="5"/>
  <c r="D263" i="5"/>
  <c r="F255" i="5"/>
  <c r="D255" i="5"/>
  <c r="F247" i="5"/>
  <c r="D247" i="5"/>
  <c r="D238" i="5"/>
  <c r="F238" i="5"/>
  <c r="F230" i="5"/>
  <c r="D230" i="5"/>
  <c r="F221" i="5"/>
  <c r="D221" i="5"/>
  <c r="F212" i="5"/>
  <c r="D212" i="5"/>
  <c r="F200" i="5"/>
  <c r="D200" i="5"/>
  <c r="F183" i="5"/>
  <c r="D183" i="5"/>
  <c r="F171" i="5"/>
  <c r="D171" i="5"/>
  <c r="F161" i="5"/>
  <c r="D161" i="5"/>
  <c r="F152" i="5"/>
  <c r="D152" i="5"/>
  <c r="F141" i="5"/>
  <c r="D141" i="5"/>
  <c r="F136" i="5"/>
  <c r="D136" i="5"/>
  <c r="F128" i="5"/>
  <c r="D128" i="5"/>
  <c r="F120" i="5"/>
  <c r="D120" i="5"/>
  <c r="F113" i="5"/>
  <c r="D113" i="5"/>
  <c r="D99" i="5"/>
  <c r="F99" i="5"/>
  <c r="F92" i="5"/>
  <c r="D92" i="5"/>
  <c r="F87" i="5"/>
  <c r="D87" i="5"/>
  <c r="F79" i="5"/>
  <c r="D79" i="5"/>
  <c r="D75" i="5"/>
  <c r="F75" i="5"/>
  <c r="F72" i="5"/>
  <c r="D72" i="5"/>
  <c r="F52" i="5"/>
  <c r="D52" i="5"/>
  <c r="F44" i="5"/>
  <c r="D44" i="5"/>
  <c r="F36" i="5"/>
  <c r="D36" i="5"/>
  <c r="D24" i="5"/>
  <c r="F24" i="5"/>
  <c r="F16" i="5"/>
  <c r="D16" i="5"/>
  <c r="F148" i="5"/>
  <c r="D148" i="5"/>
  <c r="D388" i="5"/>
  <c r="F388" i="5"/>
  <c r="F2" i="5"/>
  <c r="D2" i="5"/>
  <c r="F494" i="5"/>
  <c r="D494" i="5"/>
  <c r="F486" i="5"/>
  <c r="D486" i="5"/>
  <c r="F479" i="5"/>
  <c r="D479" i="5"/>
  <c r="F472" i="5"/>
  <c r="D472" i="5"/>
  <c r="F464" i="5"/>
  <c r="D464" i="5"/>
  <c r="F456" i="5"/>
  <c r="D456" i="5"/>
  <c r="F448" i="5"/>
  <c r="D448" i="5"/>
  <c r="F440" i="5"/>
  <c r="D440" i="5"/>
  <c r="F434" i="5"/>
  <c r="D434" i="5"/>
  <c r="F426" i="5"/>
  <c r="D426" i="5"/>
  <c r="D418" i="5"/>
  <c r="F418" i="5"/>
  <c r="F403" i="5"/>
  <c r="D403" i="5"/>
  <c r="F395" i="5"/>
  <c r="D395" i="5"/>
  <c r="F370" i="5"/>
  <c r="D370" i="5"/>
  <c r="F354" i="5"/>
  <c r="D354" i="5"/>
  <c r="F345" i="5"/>
  <c r="D345" i="5"/>
  <c r="F337" i="5"/>
  <c r="D337" i="5"/>
  <c r="F328" i="5"/>
  <c r="D328" i="5"/>
  <c r="F319" i="5"/>
  <c r="D319" i="5"/>
  <c r="F311" i="5"/>
  <c r="D311" i="5"/>
  <c r="F303" i="5"/>
  <c r="D303" i="5"/>
  <c r="F294" i="5"/>
  <c r="D294" i="5"/>
  <c r="F286" i="5"/>
  <c r="D286" i="5"/>
  <c r="F278" i="5"/>
  <c r="D278" i="5"/>
  <c r="F270" i="5"/>
  <c r="D270" i="5"/>
  <c r="F262" i="5"/>
  <c r="D262" i="5"/>
  <c r="D254" i="5"/>
  <c r="F254" i="5"/>
  <c r="F246" i="5"/>
  <c r="D246" i="5"/>
  <c r="F237" i="5"/>
  <c r="D237" i="5"/>
  <c r="F229" i="5"/>
  <c r="D229" i="5"/>
  <c r="F220" i="5"/>
  <c r="D220" i="5"/>
  <c r="F211" i="5"/>
  <c r="D211" i="5"/>
  <c r="F199" i="5"/>
  <c r="D199" i="5"/>
  <c r="F182" i="5"/>
  <c r="D182" i="5"/>
  <c r="F170" i="5"/>
  <c r="D170" i="5"/>
  <c r="F160" i="5"/>
  <c r="D160" i="5"/>
  <c r="D151" i="5"/>
  <c r="F151" i="5"/>
  <c r="D135" i="5"/>
  <c r="F135" i="5"/>
  <c r="F127" i="5"/>
  <c r="D127" i="5"/>
  <c r="D119" i="5"/>
  <c r="F119" i="5"/>
  <c r="F112" i="5"/>
  <c r="D112" i="5"/>
  <c r="F98" i="5"/>
  <c r="D98" i="5"/>
  <c r="F86" i="5"/>
  <c r="D86" i="5"/>
  <c r="D78" i="5"/>
  <c r="F78" i="5"/>
  <c r="F74" i="5"/>
  <c r="D74" i="5"/>
  <c r="F71" i="5"/>
  <c r="D71" i="5"/>
  <c r="F51" i="5"/>
  <c r="D51" i="5"/>
  <c r="D43" i="5"/>
  <c r="F43" i="5"/>
  <c r="F35" i="5"/>
  <c r="D35" i="5"/>
  <c r="F30" i="5"/>
  <c r="D30" i="5"/>
  <c r="F23" i="5"/>
  <c r="D23" i="5"/>
  <c r="F15" i="5"/>
  <c r="D15" i="5"/>
  <c r="F8" i="5"/>
  <c r="D8" i="5"/>
  <c r="D3" i="5"/>
  <c r="F3" i="5"/>
  <c r="F147" i="5"/>
  <c r="D147" i="5"/>
  <c r="F386" i="5"/>
  <c r="D386" i="5"/>
  <c r="F509" i="5"/>
  <c r="D509" i="5"/>
  <c r="F493" i="5"/>
  <c r="D493" i="5"/>
  <c r="F485" i="5"/>
  <c r="D485" i="5"/>
  <c r="F478" i="5"/>
  <c r="D478" i="5"/>
  <c r="F471" i="5"/>
  <c r="D471" i="5"/>
  <c r="F463" i="5"/>
  <c r="D463" i="5"/>
  <c r="F455" i="5"/>
  <c r="D455" i="5"/>
  <c r="F447" i="5"/>
  <c r="D447" i="5"/>
  <c r="F433" i="5"/>
  <c r="D433" i="5"/>
  <c r="D425" i="5"/>
  <c r="F425" i="5"/>
  <c r="F416" i="5"/>
  <c r="D416" i="5"/>
  <c r="F402" i="5"/>
  <c r="D402" i="5"/>
  <c r="F394" i="5"/>
  <c r="D394" i="5"/>
  <c r="F375" i="5"/>
  <c r="D375" i="5"/>
  <c r="F352" i="5"/>
  <c r="D352" i="5"/>
  <c r="F344" i="5"/>
  <c r="D344" i="5"/>
  <c r="F336" i="5"/>
  <c r="D336" i="5"/>
  <c r="F327" i="5"/>
  <c r="D327" i="5"/>
  <c r="F318" i="5"/>
  <c r="D318" i="5"/>
  <c r="F310" i="5"/>
  <c r="D310" i="5"/>
  <c r="F302" i="5"/>
  <c r="D302" i="5"/>
  <c r="F293" i="5"/>
  <c r="D293" i="5"/>
  <c r="F285" i="5"/>
  <c r="D285" i="5"/>
  <c r="F277" i="5"/>
  <c r="D277" i="5"/>
  <c r="F269" i="5"/>
  <c r="D269" i="5"/>
  <c r="F261" i="5"/>
  <c r="D261" i="5"/>
  <c r="F253" i="5"/>
  <c r="D253" i="5"/>
  <c r="D245" i="5"/>
  <c r="F245" i="5"/>
  <c r="F236" i="5"/>
  <c r="D236" i="5"/>
  <c r="F228" i="5"/>
  <c r="D228" i="5"/>
  <c r="F219" i="5"/>
  <c r="D219" i="5"/>
  <c r="F210" i="5"/>
  <c r="D210" i="5"/>
  <c r="F202" i="5"/>
  <c r="D202" i="5"/>
  <c r="F180" i="5"/>
  <c r="D180" i="5"/>
  <c r="F169" i="5"/>
  <c r="D169" i="5"/>
  <c r="F159" i="5"/>
  <c r="D159" i="5"/>
  <c r="D150" i="5"/>
  <c r="F150" i="5"/>
  <c r="D140" i="5"/>
  <c r="F140" i="5"/>
  <c r="D134" i="5"/>
  <c r="F134" i="5"/>
  <c r="F126" i="5"/>
  <c r="D126" i="5"/>
  <c r="F118" i="5"/>
  <c r="D118" i="5"/>
  <c r="F111" i="5"/>
  <c r="D111" i="5"/>
  <c r="F105" i="5"/>
  <c r="D105" i="5"/>
  <c r="D97" i="5"/>
  <c r="F97" i="5"/>
  <c r="D85" i="5"/>
  <c r="F85" i="5"/>
  <c r="F77" i="5"/>
  <c r="D77" i="5"/>
  <c r="F70" i="5"/>
  <c r="D70" i="5"/>
  <c r="D50" i="5"/>
  <c r="F50" i="5"/>
  <c r="F42" i="5"/>
  <c r="D42" i="5"/>
  <c r="D22" i="5"/>
  <c r="F22" i="5"/>
  <c r="F14" i="5"/>
  <c r="D14" i="5"/>
  <c r="F146" i="5"/>
  <c r="D146" i="5"/>
  <c r="D500" i="5"/>
  <c r="F500" i="5"/>
  <c r="F492" i="5"/>
  <c r="D492" i="5"/>
  <c r="D484" i="5"/>
  <c r="F484" i="5"/>
  <c r="F477" i="5"/>
  <c r="D477" i="5"/>
  <c r="F470" i="5"/>
  <c r="D470" i="5"/>
  <c r="F462" i="5"/>
  <c r="D462" i="5"/>
  <c r="F454" i="5"/>
  <c r="D454" i="5"/>
  <c r="D446" i="5"/>
  <c r="F446" i="5"/>
  <c r="D439" i="5"/>
  <c r="F439" i="5"/>
  <c r="F432" i="5"/>
  <c r="D432" i="5"/>
  <c r="F424" i="5"/>
  <c r="D424" i="5"/>
  <c r="D415" i="5"/>
  <c r="F415" i="5"/>
  <c r="D401" i="5"/>
  <c r="F401" i="5"/>
  <c r="F393" i="5"/>
  <c r="D393" i="5"/>
  <c r="F381" i="5"/>
  <c r="D381" i="5"/>
  <c r="D374" i="5"/>
  <c r="F374" i="5"/>
  <c r="F369" i="5"/>
  <c r="D369" i="5"/>
  <c r="F366" i="5"/>
  <c r="D366" i="5"/>
  <c r="F360" i="5"/>
  <c r="D360" i="5"/>
  <c r="D351" i="5"/>
  <c r="F351" i="5"/>
  <c r="F343" i="5"/>
  <c r="D343" i="5"/>
  <c r="D334" i="5"/>
  <c r="F334" i="5"/>
  <c r="F326" i="5"/>
  <c r="D326" i="5"/>
  <c r="F317" i="5"/>
  <c r="D317" i="5"/>
  <c r="F309" i="5"/>
  <c r="D309" i="5"/>
  <c r="D301" i="5"/>
  <c r="F301" i="5"/>
  <c r="F292" i="5"/>
  <c r="D292" i="5"/>
  <c r="D284" i="5"/>
  <c r="F284" i="5"/>
  <c r="F276" i="5"/>
  <c r="D276" i="5"/>
  <c r="F268" i="5"/>
  <c r="D268" i="5"/>
  <c r="F260" i="5"/>
  <c r="D260" i="5"/>
  <c r="D252" i="5"/>
  <c r="F252" i="5"/>
  <c r="F243" i="5"/>
  <c r="D243" i="5"/>
  <c r="F235" i="5"/>
  <c r="D235" i="5"/>
  <c r="F227" i="5"/>
  <c r="F218" i="5"/>
  <c r="D218" i="5"/>
  <c r="F209" i="5"/>
  <c r="D209" i="5"/>
  <c r="F195" i="5"/>
  <c r="D195" i="5"/>
  <c r="F168" i="5"/>
  <c r="D168" i="5"/>
  <c r="F158" i="5"/>
  <c r="D158" i="5"/>
  <c r="F145" i="5"/>
  <c r="D145" i="5"/>
  <c r="F139" i="5"/>
  <c r="D139" i="5"/>
  <c r="F133" i="5"/>
  <c r="D133" i="5"/>
  <c r="F125" i="5"/>
  <c r="D125" i="5"/>
  <c r="F117" i="5"/>
  <c r="D117" i="5"/>
  <c r="F110" i="5"/>
  <c r="D110" i="5"/>
  <c r="F104" i="5"/>
  <c r="D104" i="5"/>
  <c r="F96" i="5"/>
  <c r="D96" i="5"/>
  <c r="F84" i="5"/>
  <c r="D84" i="5"/>
  <c r="F69" i="5"/>
  <c r="D69" i="5"/>
  <c r="F49" i="5"/>
  <c r="D49" i="5"/>
  <c r="F41" i="5"/>
  <c r="D41" i="5"/>
  <c r="F34" i="5"/>
  <c r="D34" i="5"/>
  <c r="F29" i="5"/>
  <c r="D29" i="5"/>
  <c r="F21" i="5"/>
  <c r="D21" i="5"/>
  <c r="F13" i="5"/>
  <c r="D13" i="5"/>
  <c r="F7" i="5"/>
  <c r="D7" i="5"/>
  <c r="F176" i="5"/>
  <c r="D176" i="5"/>
  <c r="F226" i="5"/>
  <c r="D226" i="5"/>
  <c r="D499" i="5"/>
  <c r="F499" i="5"/>
  <c r="F491" i="5"/>
  <c r="D491" i="5"/>
  <c r="F483" i="5"/>
  <c r="D483" i="5"/>
  <c r="D476" i="5"/>
  <c r="F476" i="5"/>
  <c r="F469" i="5"/>
  <c r="D469" i="5"/>
  <c r="F461" i="5"/>
  <c r="D461" i="5"/>
  <c r="F453" i="5"/>
  <c r="D453" i="5"/>
  <c r="F445" i="5"/>
  <c r="D445" i="5"/>
  <c r="F431" i="5"/>
  <c r="D431" i="5"/>
  <c r="F423" i="5"/>
  <c r="D423" i="5"/>
  <c r="F414" i="5"/>
  <c r="D414" i="5"/>
  <c r="F400" i="5"/>
  <c r="D400" i="5"/>
  <c r="F392" i="5"/>
  <c r="D392" i="5"/>
  <c r="F380" i="5"/>
  <c r="D380" i="5"/>
  <c r="F373" i="5"/>
  <c r="D373" i="5"/>
  <c r="F368" i="5"/>
  <c r="D368" i="5"/>
  <c r="F365" i="5"/>
  <c r="D365" i="5"/>
  <c r="F359" i="5"/>
  <c r="D359" i="5"/>
  <c r="F350" i="5"/>
  <c r="D350" i="5"/>
  <c r="F342" i="5"/>
  <c r="D342" i="5"/>
  <c r="F333" i="5"/>
  <c r="D333" i="5"/>
  <c r="F324" i="5"/>
  <c r="D324" i="5"/>
  <c r="F316" i="5"/>
  <c r="D316" i="5"/>
  <c r="F308" i="5"/>
  <c r="D308" i="5"/>
  <c r="F300" i="5"/>
  <c r="D300" i="5"/>
  <c r="F291" i="5"/>
  <c r="D291" i="5"/>
  <c r="F283" i="5"/>
  <c r="D283" i="5"/>
  <c r="F275" i="5"/>
  <c r="D275" i="5"/>
  <c r="F267" i="5"/>
  <c r="D267" i="5"/>
  <c r="F259" i="5"/>
  <c r="D259" i="5"/>
  <c r="F251" i="5"/>
  <c r="D251" i="5"/>
  <c r="F242" i="5"/>
  <c r="D242" i="5"/>
  <c r="F234" i="5"/>
  <c r="D234" i="5"/>
  <c r="D225" i="5"/>
  <c r="F225" i="5"/>
  <c r="F217" i="5"/>
  <c r="D217" i="5"/>
  <c r="D208" i="5"/>
  <c r="F208" i="5"/>
  <c r="F193" i="5"/>
  <c r="D193" i="5"/>
  <c r="F179" i="5"/>
  <c r="D179" i="5"/>
  <c r="F167" i="5"/>
  <c r="D167" i="5"/>
  <c r="F157" i="5"/>
  <c r="D157" i="5"/>
  <c r="F144" i="5"/>
  <c r="D144" i="5"/>
  <c r="F132" i="5"/>
  <c r="D132" i="5"/>
  <c r="D124" i="5"/>
  <c r="F124" i="5"/>
  <c r="F116" i="5"/>
  <c r="F109" i="5"/>
  <c r="D109" i="5"/>
  <c r="F103" i="5"/>
  <c r="D103" i="5"/>
  <c r="F95" i="5"/>
  <c r="D95" i="5"/>
  <c r="F91" i="5"/>
  <c r="D91" i="5"/>
  <c r="F83" i="5"/>
  <c r="D83" i="5"/>
  <c r="F66" i="5"/>
  <c r="D66" i="5"/>
  <c r="F48" i="5"/>
  <c r="D48" i="5"/>
  <c r="F40" i="5"/>
  <c r="D40" i="5"/>
  <c r="F33" i="5"/>
  <c r="D33" i="5"/>
  <c r="F28" i="5"/>
  <c r="D28" i="5"/>
  <c r="F20" i="5"/>
  <c r="D20" i="5"/>
  <c r="F12" i="5"/>
  <c r="D12" i="5"/>
  <c r="F6" i="5"/>
  <c r="D6" i="5"/>
  <c r="F165" i="5"/>
  <c r="D165" i="5"/>
  <c r="D498" i="5"/>
  <c r="F498" i="5"/>
  <c r="F490" i="5"/>
  <c r="D490" i="5"/>
  <c r="D475" i="5"/>
  <c r="F475" i="5"/>
  <c r="F468" i="5"/>
  <c r="D468" i="5"/>
  <c r="D460" i="5"/>
  <c r="F460" i="5"/>
  <c r="F452" i="5"/>
  <c r="D452" i="5"/>
  <c r="D444" i="5"/>
  <c r="F444" i="5"/>
  <c r="D438" i="5"/>
  <c r="F438" i="5"/>
  <c r="F430" i="5"/>
  <c r="D430" i="5"/>
  <c r="F422" i="5"/>
  <c r="D422" i="5"/>
  <c r="F413" i="5"/>
  <c r="D413" i="5"/>
  <c r="F399" i="5"/>
  <c r="D399" i="5"/>
  <c r="D385" i="5"/>
  <c r="F385" i="5"/>
  <c r="F379" i="5"/>
  <c r="D379" i="5"/>
  <c r="F364" i="5"/>
  <c r="D364" i="5"/>
  <c r="F358" i="5"/>
  <c r="D358" i="5"/>
  <c r="F349" i="5"/>
  <c r="D349" i="5"/>
  <c r="F341" i="5"/>
  <c r="D341" i="5"/>
  <c r="F332" i="5"/>
  <c r="D332" i="5"/>
  <c r="F323" i="5"/>
  <c r="D323" i="5"/>
  <c r="F315" i="5"/>
  <c r="D315" i="5"/>
  <c r="F307" i="5"/>
  <c r="D307" i="5"/>
  <c r="F299" i="5"/>
  <c r="D299" i="5"/>
  <c r="F290" i="5"/>
  <c r="D290" i="5"/>
  <c r="F282" i="5"/>
  <c r="D282" i="5"/>
  <c r="F274" i="5"/>
  <c r="D274" i="5"/>
  <c r="F266" i="5"/>
  <c r="D266" i="5"/>
  <c r="F258" i="5"/>
  <c r="D258" i="5"/>
  <c r="F250" i="5"/>
  <c r="D250" i="5"/>
  <c r="F241" i="5"/>
  <c r="D241" i="5"/>
  <c r="F233" i="5"/>
  <c r="D233" i="5"/>
  <c r="D224" i="5"/>
  <c r="F224" i="5"/>
  <c r="F215" i="5"/>
  <c r="D215" i="5"/>
  <c r="F206" i="5"/>
  <c r="D206" i="5"/>
  <c r="F192" i="5"/>
  <c r="D192" i="5"/>
  <c r="D178" i="5"/>
  <c r="F178" i="5"/>
  <c r="F166" i="5"/>
  <c r="D166" i="5"/>
  <c r="D156" i="5"/>
  <c r="F156" i="5"/>
  <c r="F143" i="5"/>
  <c r="D143" i="5"/>
  <c r="F138" i="5"/>
  <c r="D138" i="5"/>
  <c r="F131" i="5"/>
  <c r="D131" i="5"/>
  <c r="F123" i="5"/>
  <c r="D123" i="5"/>
  <c r="F108" i="5"/>
  <c r="D108" i="5"/>
  <c r="F102" i="5"/>
  <c r="D102" i="5"/>
  <c r="F94" i="5"/>
  <c r="D94" i="5"/>
  <c r="F90" i="5"/>
  <c r="D90" i="5"/>
  <c r="F82" i="5"/>
  <c r="D82" i="5"/>
  <c r="F65" i="5"/>
  <c r="D65" i="5"/>
  <c r="F47" i="5"/>
  <c r="D47" i="5"/>
  <c r="F39" i="5"/>
  <c r="D39" i="5"/>
  <c r="F32" i="5"/>
  <c r="D32" i="5"/>
  <c r="D27" i="5"/>
  <c r="F27" i="5"/>
  <c r="F19" i="5"/>
  <c r="D19" i="5"/>
  <c r="F11" i="5"/>
  <c r="D11" i="5"/>
  <c r="F5" i="5"/>
  <c r="D5" i="5"/>
  <c r="F164" i="5"/>
  <c r="D164" i="5"/>
  <c r="D497" i="5"/>
  <c r="F497" i="5"/>
  <c r="D489" i="5"/>
  <c r="F489" i="5"/>
  <c r="D482" i="5"/>
  <c r="F482" i="5"/>
  <c r="D474" i="5"/>
  <c r="F474" i="5"/>
  <c r="F467" i="5"/>
  <c r="D467" i="5"/>
  <c r="D459" i="5"/>
  <c r="F459" i="5"/>
  <c r="D451" i="5"/>
  <c r="F451" i="5"/>
  <c r="F443" i="5"/>
  <c r="D443" i="5"/>
  <c r="D437" i="5"/>
  <c r="F437" i="5"/>
  <c r="F429" i="5"/>
  <c r="F421" i="5"/>
  <c r="D421" i="5"/>
  <c r="F412" i="5"/>
  <c r="D412" i="5"/>
  <c r="D398" i="5"/>
  <c r="F398" i="5"/>
  <c r="F384" i="5"/>
  <c r="D384" i="5"/>
  <c r="F378" i="5"/>
  <c r="D378" i="5"/>
  <c r="F367" i="5"/>
  <c r="D367" i="5"/>
  <c r="F363" i="5"/>
  <c r="D363" i="5"/>
  <c r="F357" i="5"/>
  <c r="D357" i="5"/>
  <c r="F348" i="5"/>
  <c r="D348" i="5"/>
  <c r="F340" i="5"/>
  <c r="D340" i="5"/>
  <c r="F331" i="5"/>
  <c r="D331" i="5"/>
  <c r="F322" i="5"/>
  <c r="D322" i="5"/>
  <c r="F314" i="5"/>
  <c r="D314" i="5"/>
  <c r="F306" i="5"/>
  <c r="D306" i="5"/>
  <c r="D298" i="5"/>
  <c r="F298" i="5"/>
  <c r="F289" i="5"/>
  <c r="D289" i="5"/>
  <c r="F281" i="5"/>
  <c r="D281" i="5"/>
  <c r="F273" i="5"/>
  <c r="D273" i="5"/>
  <c r="D265" i="5"/>
  <c r="F265" i="5"/>
  <c r="F257" i="5"/>
  <c r="D257" i="5"/>
  <c r="F249" i="5"/>
  <c r="D249" i="5"/>
  <c r="F240" i="5"/>
  <c r="D240" i="5"/>
  <c r="F232" i="5"/>
  <c r="F223" i="5"/>
  <c r="D223" i="5"/>
  <c r="F214" i="5"/>
  <c r="D214" i="5"/>
  <c r="D205" i="5"/>
  <c r="F205" i="5"/>
  <c r="F189" i="5"/>
  <c r="D189" i="5"/>
  <c r="F177" i="5"/>
  <c r="D177" i="5"/>
  <c r="F163" i="5"/>
  <c r="D163" i="5"/>
  <c r="F154" i="5"/>
  <c r="D154" i="5"/>
  <c r="F142" i="5"/>
  <c r="D142" i="5"/>
  <c r="F130" i="5"/>
  <c r="D130" i="5"/>
  <c r="F122" i="5"/>
  <c r="D122" i="5"/>
  <c r="D115" i="5"/>
  <c r="F115" i="5"/>
  <c r="F107" i="5"/>
  <c r="D107" i="5"/>
  <c r="F101" i="5"/>
  <c r="D101" i="5"/>
  <c r="F89" i="5"/>
  <c r="D89" i="5"/>
  <c r="F81" i="5"/>
  <c r="D81" i="5"/>
  <c r="F62" i="5"/>
  <c r="D62" i="5"/>
  <c r="F46" i="5"/>
  <c r="D46" i="5"/>
  <c r="F38" i="5"/>
  <c r="D38" i="5"/>
  <c r="F31" i="5"/>
  <c r="D31" i="5"/>
  <c r="F26" i="5"/>
  <c r="D26" i="5"/>
  <c r="F18" i="5"/>
  <c r="D18" i="5"/>
  <c r="F10" i="5"/>
  <c r="D10" i="5"/>
  <c r="D4" i="5"/>
  <c r="F4" i="5"/>
  <c r="D155" i="5"/>
  <c r="F155" i="5"/>
  <c r="C55" i="14"/>
  <c r="L390" i="5"/>
  <c r="L386" i="5"/>
  <c r="L388" i="5"/>
  <c r="L153" i="5"/>
  <c r="L226" i="5"/>
  <c r="L176" i="5"/>
  <c r="AB176" i="5" s="1"/>
  <c r="L164" i="5"/>
  <c r="L148" i="5"/>
  <c r="L146" i="5"/>
  <c r="L165" i="5"/>
  <c r="L155" i="5"/>
  <c r="L149" i="5"/>
  <c r="L147" i="5"/>
  <c r="L395" i="5"/>
  <c r="L192" i="5"/>
  <c r="AB192" i="5" s="1"/>
  <c r="L193" i="5"/>
  <c r="L110" i="5"/>
  <c r="AB110" i="5" s="1"/>
  <c r="L111" i="5"/>
  <c r="L88" i="5"/>
  <c r="L75" i="5"/>
  <c r="L89" i="5"/>
  <c r="L65" i="5"/>
  <c r="L66" i="5"/>
  <c r="L463" i="5"/>
  <c r="AB463" i="5" s="1"/>
  <c r="L480" i="5"/>
  <c r="AB480" i="5" s="1"/>
  <c r="L124" i="5"/>
  <c r="AB124" i="5" s="1"/>
  <c r="L76" i="5"/>
  <c r="L240" i="5"/>
  <c r="AB240" i="5" s="1"/>
  <c r="L121" i="5"/>
  <c r="AB121" i="5" s="1"/>
  <c r="L52" i="5"/>
  <c r="L497" i="5"/>
  <c r="AB497" i="5" s="1"/>
  <c r="L488" i="5"/>
  <c r="L224" i="5"/>
  <c r="AB224" i="5" s="1"/>
  <c r="L230" i="5"/>
  <c r="L180" i="5"/>
  <c r="L140" i="5"/>
  <c r="L154" i="5"/>
  <c r="L291" i="5"/>
  <c r="AB291" i="5" s="1"/>
  <c r="L125" i="5"/>
  <c r="L85" i="5"/>
  <c r="AB85" i="5" s="1"/>
  <c r="L98" i="5"/>
  <c r="L336" i="5"/>
  <c r="L4" i="5"/>
  <c r="AB4" i="5" s="1"/>
  <c r="L346" i="5"/>
  <c r="AB346" i="5" s="1"/>
  <c r="L246" i="5"/>
  <c r="L172" i="5"/>
  <c r="L126" i="5"/>
  <c r="L338" i="5"/>
  <c r="L362" i="5"/>
  <c r="L320" i="5"/>
  <c r="AB320" i="5" s="1"/>
  <c r="L209" i="5"/>
  <c r="L118" i="5"/>
  <c r="L200" i="5"/>
  <c r="AB200" i="5" s="1"/>
  <c r="L168" i="5"/>
  <c r="L139" i="5"/>
  <c r="L120" i="5"/>
  <c r="L428" i="5"/>
  <c r="L368" i="5"/>
  <c r="L418" i="5"/>
  <c r="AB418" i="5" s="1"/>
  <c r="L509" i="5"/>
  <c r="AB509" i="5" s="1"/>
  <c r="L500" i="5"/>
  <c r="L442" i="5"/>
  <c r="L412" i="5"/>
  <c r="AB412" i="5" s="1"/>
  <c r="L380" i="5"/>
  <c r="L345" i="5"/>
  <c r="AB345" i="5" s="1"/>
  <c r="L264" i="5"/>
  <c r="AB264" i="5" s="1"/>
  <c r="L103" i="5"/>
  <c r="L420" i="5"/>
  <c r="AB420" i="5" s="1"/>
  <c r="L367" i="5"/>
  <c r="AB367" i="5" s="1"/>
  <c r="L138" i="5"/>
  <c r="L132" i="5"/>
  <c r="L35" i="5"/>
  <c r="L494" i="5"/>
  <c r="AB494" i="5" s="1"/>
  <c r="L485" i="5"/>
  <c r="L434" i="5"/>
  <c r="L315" i="5"/>
  <c r="AB315" i="5" s="1"/>
  <c r="L231" i="5"/>
  <c r="L225" i="5"/>
  <c r="L496" i="5"/>
  <c r="AB496" i="5" s="1"/>
  <c r="L357" i="5"/>
  <c r="L274" i="5"/>
  <c r="AB274" i="5" s="1"/>
  <c r="L258" i="5"/>
  <c r="L218" i="5"/>
  <c r="L489" i="5"/>
  <c r="L275" i="5"/>
  <c r="L259" i="5"/>
  <c r="L253" i="5"/>
  <c r="AB253" i="5" s="1"/>
  <c r="L484" i="5"/>
  <c r="L475" i="5"/>
  <c r="AB475" i="5" s="1"/>
  <c r="L470" i="5"/>
  <c r="L432" i="5"/>
  <c r="AB432" i="5" s="1"/>
  <c r="L424" i="5"/>
  <c r="AB424" i="5" s="1"/>
  <c r="L337" i="5"/>
  <c r="AB337" i="5" s="1"/>
  <c r="L334" i="5"/>
  <c r="AB334" i="5" s="1"/>
  <c r="L329" i="5"/>
  <c r="L309" i="5"/>
  <c r="L292" i="5"/>
  <c r="L282" i="5"/>
  <c r="AB282" i="5" s="1"/>
  <c r="L266" i="5"/>
  <c r="L249" i="5"/>
  <c r="L137" i="5"/>
  <c r="L22" i="5"/>
  <c r="L12" i="5"/>
  <c r="L477" i="5"/>
  <c r="AB477" i="5" s="1"/>
  <c r="L473" i="5"/>
  <c r="L451" i="5"/>
  <c r="AB451" i="5" s="1"/>
  <c r="L439" i="5"/>
  <c r="L426" i="5"/>
  <c r="AB426" i="5" s="1"/>
  <c r="L402" i="5"/>
  <c r="AB402" i="5" s="1"/>
  <c r="L385" i="5"/>
  <c r="L363" i="5"/>
  <c r="L262" i="5"/>
  <c r="AB262" i="5" s="1"/>
  <c r="L251" i="5"/>
  <c r="L237" i="5"/>
  <c r="AB237" i="5" s="1"/>
  <c r="L199" i="5"/>
  <c r="L179" i="5"/>
  <c r="AB179" i="5" s="1"/>
  <c r="L166" i="5"/>
  <c r="AB166" i="5" s="1"/>
  <c r="L150" i="5"/>
  <c r="L331" i="5"/>
  <c r="L487" i="5"/>
  <c r="AB487" i="5" s="1"/>
  <c r="L465" i="5"/>
  <c r="AB465" i="5" s="1"/>
  <c r="L458" i="5"/>
  <c r="L414" i="5"/>
  <c r="AB414" i="5" s="1"/>
  <c r="L403" i="5"/>
  <c r="AB403" i="5" s="1"/>
  <c r="L365" i="5"/>
  <c r="L359" i="5"/>
  <c r="L344" i="5"/>
  <c r="L317" i="5"/>
  <c r="AB317" i="5" s="1"/>
  <c r="L280" i="5"/>
  <c r="AB280" i="5" s="1"/>
  <c r="L228" i="5"/>
  <c r="L169" i="5"/>
  <c r="L134" i="5"/>
  <c r="AB134" i="5" s="1"/>
  <c r="L127" i="5"/>
  <c r="L86" i="5"/>
  <c r="L42" i="5"/>
  <c r="AB42" i="5" s="1"/>
  <c r="L33" i="5"/>
  <c r="AB33" i="5" s="1"/>
  <c r="L20" i="5"/>
  <c r="L14" i="5"/>
  <c r="L6" i="5"/>
  <c r="AB6" i="5" s="1"/>
  <c r="L72" i="5"/>
  <c r="L491" i="5"/>
  <c r="L483" i="5"/>
  <c r="L436" i="5"/>
  <c r="L404" i="5"/>
  <c r="AB404" i="5" s="1"/>
  <c r="L378" i="5"/>
  <c r="AB378" i="5" s="1"/>
  <c r="L373" i="5"/>
  <c r="L326" i="5"/>
  <c r="L308" i="5"/>
  <c r="L297" i="5"/>
  <c r="L234" i="5"/>
  <c r="L221" i="5"/>
  <c r="AB221" i="5" s="1"/>
  <c r="L213" i="5"/>
  <c r="L143" i="5"/>
  <c r="AB143" i="5" s="1"/>
  <c r="L123" i="5"/>
  <c r="L51" i="5"/>
  <c r="L43" i="5"/>
  <c r="L39" i="5"/>
  <c r="L288" i="5"/>
  <c r="L222" i="5"/>
  <c r="L144" i="5"/>
  <c r="AB144" i="5" s="1"/>
  <c r="L106" i="5"/>
  <c r="L481" i="5"/>
  <c r="AB481" i="5" s="1"/>
  <c r="L109" i="5"/>
  <c r="L498" i="5"/>
  <c r="AB498" i="5" s="1"/>
  <c r="L354" i="5"/>
  <c r="L322" i="5"/>
  <c r="AB322" i="5" s="1"/>
  <c r="L267" i="5"/>
  <c r="L113" i="5"/>
  <c r="L351" i="5"/>
  <c r="L136" i="5"/>
  <c r="L9" i="5"/>
  <c r="L430" i="5"/>
  <c r="AB430" i="5" s="1"/>
  <c r="L398" i="5"/>
  <c r="AB398" i="5" s="1"/>
  <c r="L270" i="5"/>
  <c r="L178" i="5"/>
  <c r="L41" i="5"/>
  <c r="L17" i="5"/>
  <c r="L447" i="5"/>
  <c r="AB447" i="5" s="1"/>
  <c r="L392" i="5"/>
  <c r="L306" i="5"/>
  <c r="AB306" i="5" s="1"/>
  <c r="L304" i="5"/>
  <c r="AB304" i="5" s="1"/>
  <c r="L278" i="5"/>
  <c r="AB278" i="5" s="1"/>
  <c r="L206" i="5"/>
  <c r="L37" i="5"/>
  <c r="L449" i="5"/>
  <c r="AB449" i="5" s="1"/>
  <c r="L333" i="5"/>
  <c r="AB333" i="5" s="1"/>
  <c r="L303" i="5"/>
  <c r="L229" i="5"/>
  <c r="L101" i="5"/>
  <c r="L78" i="5"/>
  <c r="L77" i="5"/>
  <c r="L433" i="5"/>
  <c r="L341" i="5"/>
  <c r="L10" i="5"/>
  <c r="L493" i="5"/>
  <c r="AB493" i="5" s="1"/>
  <c r="L396" i="5"/>
  <c r="L377" i="5"/>
  <c r="L356" i="5"/>
  <c r="L343" i="5"/>
  <c r="AB343" i="5" s="1"/>
  <c r="L286" i="5"/>
  <c r="AB286" i="5" s="1"/>
  <c r="L184" i="5"/>
  <c r="AB184" i="5" s="1"/>
  <c r="L161" i="5"/>
  <c r="AB161" i="5" s="1"/>
  <c r="L471" i="5"/>
  <c r="L460" i="5"/>
  <c r="AB460" i="5" s="1"/>
  <c r="L438" i="5"/>
  <c r="L372" i="5"/>
  <c r="L358" i="5"/>
  <c r="L300" i="5"/>
  <c r="AB300" i="5" s="1"/>
  <c r="L195" i="5"/>
  <c r="L162" i="5"/>
  <c r="L48" i="5"/>
  <c r="L29" i="5"/>
  <c r="L18" i="5"/>
  <c r="L238" i="5"/>
  <c r="AB238" i="5" s="1"/>
  <c r="L142" i="5"/>
  <c r="L81" i="5"/>
  <c r="L495" i="5"/>
  <c r="AB495" i="5" s="1"/>
  <c r="L476" i="5"/>
  <c r="AB476" i="5" s="1"/>
  <c r="L327" i="5"/>
  <c r="L482" i="5"/>
  <c r="AB482" i="5" s="1"/>
  <c r="L455" i="5"/>
  <c r="L316" i="5"/>
  <c r="L116" i="5"/>
  <c r="AB116" i="5" s="1"/>
  <c r="L83" i="5"/>
  <c r="L352" i="5"/>
  <c r="L383" i="5"/>
  <c r="L50" i="5"/>
  <c r="L474" i="5"/>
  <c r="AB474" i="5" s="1"/>
  <c r="L457" i="5"/>
  <c r="L379" i="5"/>
  <c r="L227" i="5"/>
  <c r="AB227" i="5" s="1"/>
  <c r="L151" i="5"/>
  <c r="L131" i="5"/>
  <c r="AB131" i="5" s="1"/>
  <c r="L28" i="5"/>
  <c r="AB28" i="5" s="1"/>
  <c r="L492" i="5"/>
  <c r="AB492" i="5" s="1"/>
  <c r="L324" i="5"/>
  <c r="L441" i="5"/>
  <c r="AB441" i="5" s="1"/>
  <c r="L419" i="5"/>
  <c r="AB419" i="5" s="1"/>
  <c r="L235" i="5"/>
  <c r="AB235" i="5" s="1"/>
  <c r="L298" i="5"/>
  <c r="AB298" i="5" s="1"/>
  <c r="L62" i="5"/>
  <c r="L444" i="5"/>
  <c r="AB444" i="5" s="1"/>
  <c r="L422" i="5"/>
  <c r="AB422" i="5" s="1"/>
  <c r="L217" i="5"/>
  <c r="L70" i="5"/>
  <c r="AB70" i="5" s="1"/>
  <c r="L452" i="5"/>
  <c r="L435" i="5"/>
  <c r="L400" i="5"/>
  <c r="AB400" i="5" s="1"/>
  <c r="L370" i="5"/>
  <c r="L349" i="5"/>
  <c r="AB349" i="5" s="1"/>
  <c r="L339" i="5"/>
  <c r="AB339" i="5" s="1"/>
  <c r="L314" i="5"/>
  <c r="L312" i="5"/>
  <c r="AB312" i="5" s="1"/>
  <c r="L296" i="5"/>
  <c r="AB296" i="5" s="1"/>
  <c r="L294" i="5"/>
  <c r="L290" i="5"/>
  <c r="L272" i="5"/>
  <c r="L256" i="5"/>
  <c r="L254" i="5"/>
  <c r="L250" i="5"/>
  <c r="L248" i="5"/>
  <c r="L211" i="5"/>
  <c r="L156" i="5"/>
  <c r="AB156" i="5" s="1"/>
  <c r="L122" i="5"/>
  <c r="AB122" i="5" s="1"/>
  <c r="L478" i="5"/>
  <c r="AB478" i="5" s="1"/>
  <c r="L401" i="5"/>
  <c r="AB401" i="5" s="1"/>
  <c r="L299" i="5"/>
  <c r="AB299" i="5" s="1"/>
  <c r="L241" i="5"/>
  <c r="AB241" i="5" s="1"/>
  <c r="L45" i="5"/>
  <c r="L25" i="5"/>
  <c r="L7" i="5"/>
  <c r="L364" i="5"/>
  <c r="AB364" i="5" s="1"/>
  <c r="L242" i="5"/>
  <c r="AB242" i="5" s="1"/>
  <c r="L233" i="5"/>
  <c r="L90" i="5"/>
  <c r="AB90" i="5" s="1"/>
  <c r="L87" i="5"/>
  <c r="L13" i="5"/>
  <c r="L220" i="5"/>
  <c r="L215" i="5"/>
  <c r="AB215" i="5" s="1"/>
  <c r="L105" i="5"/>
  <c r="L468" i="5"/>
  <c r="L425" i="5"/>
  <c r="AB425" i="5" s="1"/>
  <c r="L160" i="5"/>
  <c r="L133" i="5"/>
  <c r="AB133" i="5" s="1"/>
  <c r="L130" i="5"/>
  <c r="AB130" i="5" s="1"/>
  <c r="L34" i="5"/>
  <c r="L31" i="5"/>
  <c r="AB31" i="5" s="1"/>
  <c r="L21" i="5"/>
  <c r="L95" i="5"/>
  <c r="L38" i="5"/>
  <c r="AB38" i="5" s="1"/>
  <c r="L466" i="5"/>
  <c r="AB466" i="5" s="1"/>
  <c r="L445" i="5"/>
  <c r="AB445" i="5" s="1"/>
  <c r="L431" i="5"/>
  <c r="AB431" i="5" s="1"/>
  <c r="L411" i="5"/>
  <c r="AB411" i="5" s="1"/>
  <c r="L453" i="5"/>
  <c r="AB453" i="5" s="1"/>
  <c r="L479" i="5"/>
  <c r="AB479" i="5" s="1"/>
  <c r="L490" i="5"/>
  <c r="L461" i="5"/>
  <c r="AB461" i="5" s="1"/>
  <c r="L499" i="5"/>
  <c r="L456" i="5"/>
  <c r="L472" i="5"/>
  <c r="L464" i="5"/>
  <c r="AB464" i="5" s="1"/>
  <c r="L469" i="5"/>
  <c r="AB469" i="5" s="1"/>
  <c r="L423" i="5"/>
  <c r="L399" i="5"/>
  <c r="AB399" i="5" s="1"/>
  <c r="L486" i="5"/>
  <c r="L450" i="5"/>
  <c r="L415" i="5"/>
  <c r="AB415" i="5" s="1"/>
  <c r="L393" i="5"/>
  <c r="L376" i="5"/>
  <c r="AB376" i="5" s="1"/>
  <c r="L332" i="5"/>
  <c r="AB332" i="5" s="1"/>
  <c r="L427" i="5"/>
  <c r="AB427" i="5" s="1"/>
  <c r="L413" i="5"/>
  <c r="L382" i="5"/>
  <c r="L366" i="5"/>
  <c r="AB366" i="5" s="1"/>
  <c r="L462" i="5"/>
  <c r="AB462" i="5" s="1"/>
  <c r="L454" i="5"/>
  <c r="L446" i="5"/>
  <c r="AB446" i="5" s="1"/>
  <c r="L347" i="5"/>
  <c r="AB347" i="5" s="1"/>
  <c r="L467" i="5"/>
  <c r="AB467" i="5" s="1"/>
  <c r="L459" i="5"/>
  <c r="L443" i="5"/>
  <c r="AB443" i="5" s="1"/>
  <c r="L437" i="5"/>
  <c r="L429" i="5"/>
  <c r="L421" i="5"/>
  <c r="L301" i="5"/>
  <c r="L212" i="5"/>
  <c r="L448" i="5"/>
  <c r="AB448" i="5" s="1"/>
  <c r="L440" i="5"/>
  <c r="L416" i="5"/>
  <c r="L374" i="5"/>
  <c r="AB374" i="5" s="1"/>
  <c r="L360" i="5"/>
  <c r="L369" i="5"/>
  <c r="AB369" i="5" s="1"/>
  <c r="L397" i="5"/>
  <c r="AB397" i="5" s="1"/>
  <c r="L384" i="5"/>
  <c r="L381" i="5"/>
  <c r="AB381" i="5" s="1"/>
  <c r="L318" i="5"/>
  <c r="AB318" i="5" s="1"/>
  <c r="L328" i="5"/>
  <c r="AB328" i="5" s="1"/>
  <c r="L323" i="5"/>
  <c r="L310" i="5"/>
  <c r="AB310" i="5" s="1"/>
  <c r="L394" i="5"/>
  <c r="AB394" i="5" s="1"/>
  <c r="L375" i="5"/>
  <c r="L348" i="5"/>
  <c r="L340" i="5"/>
  <c r="AB340" i="5" s="1"/>
  <c r="L305" i="5"/>
  <c r="AB305" i="5" s="1"/>
  <c r="L321" i="5"/>
  <c r="AB321" i="5" s="1"/>
  <c r="L279" i="5"/>
  <c r="AB279" i="5" s="1"/>
  <c r="L268" i="5"/>
  <c r="AB268" i="5" s="1"/>
  <c r="L371" i="5"/>
  <c r="L361" i="5"/>
  <c r="L355" i="5"/>
  <c r="AB355" i="5" s="1"/>
  <c r="L350" i="5"/>
  <c r="AB350" i="5" s="1"/>
  <c r="L342" i="5"/>
  <c r="L330" i="5"/>
  <c r="AB330" i="5" s="1"/>
  <c r="L313" i="5"/>
  <c r="AB313" i="5" s="1"/>
  <c r="L319" i="5"/>
  <c r="AB319" i="5" s="1"/>
  <c r="L283" i="5"/>
  <c r="AB283" i="5" s="1"/>
  <c r="L307" i="5"/>
  <c r="AB307" i="5" s="1"/>
  <c r="L287" i="5"/>
  <c r="L284" i="5"/>
  <c r="AB284" i="5" s="1"/>
  <c r="L276" i="5"/>
  <c r="L293" i="5"/>
  <c r="AB293" i="5" s="1"/>
  <c r="L273" i="5"/>
  <c r="AB273" i="5" s="1"/>
  <c r="L311" i="5"/>
  <c r="AB311" i="5" s="1"/>
  <c r="L289" i="5"/>
  <c r="L271" i="5"/>
  <c r="L263" i="5"/>
  <c r="AB263" i="5" s="1"/>
  <c r="L128" i="5"/>
  <c r="AB128" i="5" s="1"/>
  <c r="L285" i="5"/>
  <c r="AB285" i="5" s="1"/>
  <c r="L281" i="5"/>
  <c r="AB281" i="5" s="1"/>
  <c r="L269" i="5"/>
  <c r="L260" i="5"/>
  <c r="L255" i="5"/>
  <c r="L277" i="5"/>
  <c r="AB277" i="5" s="1"/>
  <c r="L265" i="5"/>
  <c r="AB265" i="5" s="1"/>
  <c r="L302" i="5"/>
  <c r="AB302" i="5" s="1"/>
  <c r="L257" i="5"/>
  <c r="L252" i="5"/>
  <c r="AB252" i="5" s="1"/>
  <c r="L135" i="5"/>
  <c r="AB135" i="5" s="1"/>
  <c r="L214" i="5"/>
  <c r="L201" i="5"/>
  <c r="L170" i="5"/>
  <c r="AB170" i="5" s="1"/>
  <c r="L261" i="5"/>
  <c r="AB261" i="5" s="1"/>
  <c r="L243" i="5"/>
  <c r="L219" i="5"/>
  <c r="AB219" i="5" s="1"/>
  <c r="L182" i="5"/>
  <c r="AB182" i="5" s="1"/>
  <c r="L167" i="5"/>
  <c r="L245" i="5"/>
  <c r="L223" i="5"/>
  <c r="L92" i="5"/>
  <c r="L247" i="5"/>
  <c r="AB247" i="5" s="1"/>
  <c r="L239" i="5"/>
  <c r="AB239" i="5" s="1"/>
  <c r="L210" i="5"/>
  <c r="AB210" i="5" s="1"/>
  <c r="L189" i="5"/>
  <c r="L177" i="5"/>
  <c r="L119" i="5"/>
  <c r="L232" i="5"/>
  <c r="L208" i="5"/>
  <c r="L202" i="5"/>
  <c r="AB202" i="5" s="1"/>
  <c r="L158" i="5"/>
  <c r="AB158" i="5" s="1"/>
  <c r="L236" i="5"/>
  <c r="AB236" i="5" s="1"/>
  <c r="L163" i="5"/>
  <c r="AB163" i="5" s="1"/>
  <c r="L205" i="5"/>
  <c r="L183" i="5"/>
  <c r="AB183" i="5" s="1"/>
  <c r="L171" i="5"/>
  <c r="L141" i="5"/>
  <c r="L117" i="5"/>
  <c r="AB117" i="5" s="1"/>
  <c r="L129" i="5"/>
  <c r="AB129" i="5" s="1"/>
  <c r="L115" i="5"/>
  <c r="AB115" i="5" s="1"/>
  <c r="L152" i="5"/>
  <c r="L114" i="5"/>
  <c r="AB114" i="5" s="1"/>
  <c r="L112" i="5"/>
  <c r="L157" i="5"/>
  <c r="AB157" i="5" s="1"/>
  <c r="L159" i="5"/>
  <c r="L145" i="5"/>
  <c r="L96" i="5"/>
  <c r="AB96" i="5" s="1"/>
  <c r="L82" i="5"/>
  <c r="AB82" i="5" s="1"/>
  <c r="L107" i="5"/>
  <c r="AB107" i="5" s="1"/>
  <c r="L46" i="5"/>
  <c r="L104" i="5"/>
  <c r="AB104" i="5" s="1"/>
  <c r="L99" i="5"/>
  <c r="AB99" i="5" s="1"/>
  <c r="L49" i="5"/>
  <c r="L100" i="5"/>
  <c r="L93" i="5"/>
  <c r="L73" i="5"/>
  <c r="AB73" i="5" s="1"/>
  <c r="L71" i="5"/>
  <c r="AB71" i="5" s="1"/>
  <c r="L97" i="5"/>
  <c r="AB97" i="5" s="1"/>
  <c r="L79" i="5"/>
  <c r="L74" i="5"/>
  <c r="AB74" i="5" s="1"/>
  <c r="L108" i="5"/>
  <c r="L102" i="5"/>
  <c r="L94" i="5"/>
  <c r="L91" i="5"/>
  <c r="L36" i="5"/>
  <c r="L84" i="5"/>
  <c r="L30" i="5"/>
  <c r="L23" i="5"/>
  <c r="L80" i="5"/>
  <c r="AB80" i="5" s="1"/>
  <c r="L69" i="5"/>
  <c r="AB69" i="5" s="1"/>
  <c r="L47" i="5"/>
  <c r="L44" i="5"/>
  <c r="L3" i="5"/>
  <c r="L8" i="5"/>
  <c r="L40" i="5"/>
  <c r="L15" i="5"/>
  <c r="L32" i="5"/>
  <c r="L27" i="5"/>
  <c r="L19" i="5"/>
  <c r="L11" i="5"/>
  <c r="L5" i="5"/>
  <c r="L24" i="5"/>
  <c r="L16" i="5"/>
  <c r="L26" i="5"/>
  <c r="AB30" i="5" l="1"/>
  <c r="D328" i="14"/>
  <c r="AB112" i="5"/>
  <c r="AB260" i="5"/>
  <c r="AB456" i="5"/>
  <c r="AB290" i="5"/>
  <c r="AB324" i="5"/>
  <c r="AB151" i="5"/>
  <c r="AB83" i="5"/>
  <c r="AB81" i="5"/>
  <c r="AB396" i="5"/>
  <c r="AB229" i="5"/>
  <c r="AB113" i="5"/>
  <c r="AB309" i="5"/>
  <c r="AB35" i="5"/>
  <c r="AB380" i="5"/>
  <c r="AB193" i="5"/>
  <c r="AB149" i="5"/>
  <c r="AB84" i="5"/>
  <c r="AB100" i="5"/>
  <c r="AB145" i="5"/>
  <c r="AB450" i="5"/>
  <c r="AB327" i="5"/>
  <c r="AB142" i="5"/>
  <c r="AB358" i="5"/>
  <c r="AB471" i="5"/>
  <c r="AB77" i="5"/>
  <c r="AB392" i="5"/>
  <c r="AB109" i="5"/>
  <c r="AB222" i="5"/>
  <c r="AB326" i="5"/>
  <c r="AB363" i="5"/>
  <c r="AB126" i="5"/>
  <c r="AB119" i="5"/>
  <c r="AB429" i="5"/>
  <c r="AB314" i="5"/>
  <c r="AB217" i="5"/>
  <c r="AB29" i="5"/>
  <c r="D329" i="14"/>
  <c r="AB433" i="5"/>
  <c r="AB37" i="5"/>
  <c r="AB489" i="5"/>
  <c r="AB357" i="5"/>
  <c r="AB120" i="5"/>
  <c r="AB118" i="5"/>
  <c r="AB338" i="5"/>
  <c r="AB75" i="5"/>
  <c r="AB8" i="5"/>
  <c r="AB102" i="5"/>
  <c r="AB205" i="5"/>
  <c r="AB177" i="5"/>
  <c r="AB287" i="5"/>
  <c r="AB348" i="5"/>
  <c r="AB323" i="5"/>
  <c r="AB384" i="5"/>
  <c r="AB7" i="5"/>
  <c r="AB303" i="5"/>
  <c r="AB206" i="5"/>
  <c r="AB178" i="5"/>
  <c r="AB267" i="5"/>
  <c r="AB51" i="5"/>
  <c r="AB169" i="5"/>
  <c r="AB199" i="5"/>
  <c r="AB218" i="5"/>
  <c r="AB139" i="5"/>
  <c r="AB66" i="5"/>
  <c r="AB88" i="5"/>
  <c r="AB155" i="5"/>
  <c r="AB108" i="5"/>
  <c r="AB159" i="5"/>
  <c r="AB152" i="5"/>
  <c r="AB141" i="5"/>
  <c r="AB271" i="5"/>
  <c r="AB375" i="5"/>
  <c r="AB416" i="5"/>
  <c r="AB301" i="5"/>
  <c r="AB382" i="5"/>
  <c r="AB486" i="5"/>
  <c r="AB34" i="5"/>
  <c r="AB256" i="5"/>
  <c r="AB452" i="5"/>
  <c r="AB356" i="5"/>
  <c r="AB78" i="5"/>
  <c r="AB288" i="5"/>
  <c r="AB234" i="5"/>
  <c r="AB483" i="5"/>
  <c r="AB86" i="5"/>
  <c r="AB359" i="5"/>
  <c r="AB150" i="5"/>
  <c r="AB470" i="5"/>
  <c r="AB259" i="5"/>
  <c r="AB258" i="5"/>
  <c r="AB225" i="5"/>
  <c r="AB485" i="5"/>
  <c r="AB138" i="5"/>
  <c r="AB368" i="5"/>
  <c r="AB230" i="5"/>
  <c r="AB52" i="5"/>
  <c r="AB65" i="5"/>
  <c r="AB395" i="5"/>
  <c r="AB47" i="5"/>
  <c r="AB94" i="5"/>
  <c r="AB79" i="5"/>
  <c r="AB93" i="5"/>
  <c r="AB245" i="5"/>
  <c r="AB243" i="5"/>
  <c r="AB214" i="5"/>
  <c r="AB360" i="5"/>
  <c r="AB105" i="5"/>
  <c r="AB87" i="5"/>
  <c r="AB43" i="5"/>
  <c r="AB308" i="5"/>
  <c r="AB72" i="5"/>
  <c r="AB484" i="5"/>
  <c r="AB140" i="5"/>
  <c r="AB488" i="5"/>
  <c r="AB153" i="5"/>
  <c r="AB167" i="5"/>
  <c r="AB269" i="5"/>
  <c r="AB160" i="5"/>
  <c r="AB254" i="5"/>
  <c r="AB294" i="5"/>
  <c r="AB344" i="5"/>
  <c r="AB331" i="5"/>
  <c r="AB266" i="5"/>
  <c r="AB329" i="5"/>
  <c r="AB434" i="5"/>
  <c r="AB132" i="5"/>
  <c r="AB103" i="5"/>
  <c r="AB125" i="5"/>
  <c r="AB180" i="5"/>
  <c r="AB76" i="5"/>
  <c r="AB388" i="5"/>
  <c r="AB5" i="5"/>
  <c r="AB32" i="5"/>
  <c r="AB3" i="5"/>
  <c r="AB36" i="5"/>
  <c r="AB189" i="5"/>
  <c r="AB92" i="5"/>
  <c r="AB361" i="5"/>
  <c r="AB220" i="5"/>
  <c r="AB233" i="5"/>
  <c r="AB379" i="5"/>
  <c r="AB383" i="5"/>
  <c r="AB316" i="5"/>
  <c r="AB162" i="5"/>
  <c r="AB372" i="5"/>
  <c r="AB270" i="5"/>
  <c r="AB136" i="5"/>
  <c r="AB123" i="5"/>
  <c r="AB373" i="5"/>
  <c r="AB228" i="5"/>
  <c r="AB458" i="5"/>
  <c r="AB385" i="5"/>
  <c r="AB168" i="5"/>
  <c r="AB336" i="5"/>
  <c r="AB111" i="5"/>
  <c r="AB386" i="5"/>
  <c r="AB91" i="5"/>
  <c r="AB171" i="5"/>
  <c r="AB232" i="5"/>
  <c r="AB223" i="5"/>
  <c r="AB201" i="5"/>
  <c r="AB257" i="5"/>
  <c r="AB255" i="5"/>
  <c r="AB289" i="5"/>
  <c r="AB276" i="5"/>
  <c r="AB342" i="5"/>
  <c r="AB371" i="5"/>
  <c r="AB421" i="5"/>
  <c r="AB459" i="5"/>
  <c r="AB454" i="5"/>
  <c r="AB413" i="5"/>
  <c r="AB393" i="5"/>
  <c r="AB472" i="5"/>
  <c r="AB490" i="5"/>
  <c r="AB95" i="5"/>
  <c r="AB468" i="5"/>
  <c r="AB272" i="5"/>
  <c r="AB370" i="5"/>
  <c r="AB62" i="5"/>
  <c r="AB457" i="5"/>
  <c r="AB352" i="5"/>
  <c r="AB455" i="5"/>
  <c r="AB195" i="5"/>
  <c r="AB377" i="5"/>
  <c r="AB341" i="5"/>
  <c r="AB101" i="5"/>
  <c r="AB351" i="5"/>
  <c r="AB354" i="5"/>
  <c r="AB106" i="5"/>
  <c r="AB297" i="5"/>
  <c r="AB491" i="5"/>
  <c r="AB127" i="5"/>
  <c r="AB365" i="5"/>
  <c r="AB473" i="5"/>
  <c r="AB137" i="5"/>
  <c r="AB292" i="5"/>
  <c r="AB275" i="5"/>
  <c r="AB231" i="5"/>
  <c r="AB428" i="5"/>
  <c r="AB362" i="5"/>
  <c r="AB246" i="5"/>
  <c r="AB98" i="5"/>
  <c r="AB154" i="5"/>
  <c r="AB89" i="5"/>
  <c r="AB147" i="5"/>
  <c r="AB146" i="5"/>
  <c r="AB226" i="5"/>
  <c r="AB390" i="5"/>
  <c r="AB423" i="5"/>
  <c r="D52" i="14"/>
  <c r="E294" i="26"/>
  <c r="F294" i="26" s="1"/>
  <c r="E173" i="26"/>
  <c r="F173" i="26" s="1"/>
  <c r="E296" i="26"/>
  <c r="F296" i="26" s="1"/>
  <c r="E292" i="26"/>
  <c r="F292" i="26" s="1"/>
  <c r="E297" i="26"/>
  <c r="F297" i="26" s="1"/>
  <c r="E293" i="26"/>
  <c r="F293" i="26" s="1"/>
  <c r="E295" i="26"/>
  <c r="F295" i="26" s="1"/>
  <c r="D166" i="14"/>
  <c r="E211" i="26"/>
  <c r="F211" i="26" s="1"/>
  <c r="D171" i="14"/>
  <c r="D215" i="14"/>
  <c r="E282" i="26"/>
  <c r="F282" i="26" s="1"/>
  <c r="E172" i="26"/>
  <c r="F172" i="26" s="1"/>
  <c r="E127" i="26"/>
  <c r="F127" i="26" s="1"/>
  <c r="E212" i="26"/>
  <c r="F212" i="26" s="1"/>
  <c r="E216" i="26"/>
  <c r="F216" i="26" s="1"/>
  <c r="N78" i="5"/>
  <c r="E301" i="26"/>
  <c r="F301" i="26" s="1"/>
  <c r="E300" i="26"/>
  <c r="F300" i="26" s="1"/>
  <c r="D220" i="14"/>
  <c r="D216" i="14"/>
  <c r="D286" i="14"/>
  <c r="E279" i="26"/>
  <c r="F279" i="26" s="1"/>
  <c r="E118" i="26"/>
  <c r="F118" i="26" s="1"/>
  <c r="E232" i="26"/>
  <c r="F232" i="26" s="1"/>
  <c r="E80" i="26"/>
  <c r="F80" i="26" s="1"/>
  <c r="E40" i="26"/>
  <c r="F40" i="26" s="1"/>
  <c r="E284" i="26"/>
  <c r="F284" i="26" s="1"/>
  <c r="E265" i="26"/>
  <c r="F265" i="26" s="1"/>
  <c r="E236" i="26"/>
  <c r="F236" i="26" s="1"/>
  <c r="E135" i="26"/>
  <c r="F135" i="26" s="1"/>
  <c r="E74" i="26"/>
  <c r="F74" i="26" s="1"/>
  <c r="E162" i="26"/>
  <c r="F162" i="26" s="1"/>
  <c r="E87" i="26"/>
  <c r="F87" i="26" s="1"/>
  <c r="E143" i="26"/>
  <c r="F143" i="26" s="1"/>
  <c r="E22" i="26"/>
  <c r="F22" i="26" s="1"/>
  <c r="E108" i="26"/>
  <c r="F108" i="26" s="1"/>
  <c r="E266" i="26"/>
  <c r="F266" i="26" s="1"/>
  <c r="E149" i="26"/>
  <c r="F149" i="26" s="1"/>
  <c r="E113" i="26"/>
  <c r="F113" i="26" s="1"/>
  <c r="E24" i="26"/>
  <c r="F24" i="26" s="1"/>
  <c r="E120" i="26"/>
  <c r="F120" i="26" s="1"/>
  <c r="E111" i="26"/>
  <c r="F111" i="26" s="1"/>
  <c r="E252" i="26"/>
  <c r="F252" i="26" s="1"/>
  <c r="E119" i="26"/>
  <c r="F119" i="26" s="1"/>
  <c r="E154" i="26"/>
  <c r="F154" i="26" s="1"/>
  <c r="E128" i="26"/>
  <c r="F128" i="26" s="1"/>
  <c r="E115" i="26"/>
  <c r="F115" i="26" s="1"/>
  <c r="E246" i="26"/>
  <c r="F246" i="26" s="1"/>
  <c r="E122" i="26"/>
  <c r="F122" i="26" s="1"/>
  <c r="E144" i="26"/>
  <c r="F144" i="26" s="1"/>
  <c r="E137" i="26"/>
  <c r="F137" i="26" s="1"/>
  <c r="E277" i="26"/>
  <c r="F277" i="26" s="1"/>
  <c r="E189" i="26"/>
  <c r="F189" i="26" s="1"/>
  <c r="E204" i="26"/>
  <c r="F204" i="26" s="1"/>
  <c r="E36" i="26"/>
  <c r="F36" i="26" s="1"/>
  <c r="E243" i="26"/>
  <c r="F243" i="26" s="1"/>
  <c r="E240" i="26"/>
  <c r="F240" i="26" s="1"/>
  <c r="E92" i="26"/>
  <c r="F92" i="26" s="1"/>
  <c r="E237" i="26"/>
  <c r="F237" i="26" s="1"/>
  <c r="E224" i="26"/>
  <c r="F224" i="26" s="1"/>
  <c r="E90" i="26"/>
  <c r="F90" i="26" s="1"/>
  <c r="E79" i="26"/>
  <c r="F79" i="26" s="1"/>
  <c r="E142" i="26"/>
  <c r="F142" i="26" s="1"/>
  <c r="E199" i="26"/>
  <c r="F199" i="26" s="1"/>
  <c r="E281" i="26"/>
  <c r="F281" i="26" s="1"/>
  <c r="E215" i="26"/>
  <c r="F215" i="26" s="1"/>
  <c r="E42" i="26"/>
  <c r="F42" i="26" s="1"/>
  <c r="E23" i="26"/>
  <c r="F23" i="26" s="1"/>
  <c r="E241" i="26"/>
  <c r="F241" i="26" s="1"/>
  <c r="E247" i="26"/>
  <c r="F247" i="26" s="1"/>
  <c r="E158" i="26"/>
  <c r="F158" i="26" s="1"/>
  <c r="E71" i="26"/>
  <c r="F71" i="26" s="1"/>
  <c r="E242" i="26"/>
  <c r="F242" i="26" s="1"/>
  <c r="E269" i="26"/>
  <c r="F269" i="26" s="1"/>
  <c r="E81" i="26"/>
  <c r="F81" i="26" s="1"/>
  <c r="E100" i="26"/>
  <c r="F100" i="26" s="1"/>
  <c r="E86" i="26"/>
  <c r="F86" i="26" s="1"/>
  <c r="E245" i="26"/>
  <c r="F245" i="26" s="1"/>
  <c r="E53" i="26"/>
  <c r="F53" i="26" s="1"/>
  <c r="E287" i="26"/>
  <c r="F287" i="26" s="1"/>
  <c r="E72" i="26"/>
  <c r="F72" i="26" s="1"/>
  <c r="E147" i="26"/>
  <c r="F147" i="26" s="1"/>
  <c r="E105" i="26"/>
  <c r="F105" i="26" s="1"/>
  <c r="E167" i="26"/>
  <c r="F167" i="26" s="1"/>
  <c r="E110" i="26"/>
  <c r="F110" i="26" s="1"/>
  <c r="E19" i="26"/>
  <c r="F19" i="26" s="1"/>
  <c r="E193" i="26"/>
  <c r="F193" i="26" s="1"/>
  <c r="E263" i="26"/>
  <c r="F263" i="26" s="1"/>
  <c r="E286" i="26"/>
  <c r="F286" i="26" s="1"/>
  <c r="E268" i="26"/>
  <c r="F268" i="26" s="1"/>
  <c r="E153" i="26"/>
  <c r="F153" i="26" s="1"/>
  <c r="E35" i="26"/>
  <c r="F35" i="26" s="1"/>
  <c r="E21" i="26"/>
  <c r="F21" i="26" s="1"/>
  <c r="E70" i="26"/>
  <c r="F70" i="26" s="1"/>
  <c r="E69" i="26"/>
  <c r="F69" i="26" s="1"/>
  <c r="E228" i="26"/>
  <c r="F228" i="26" s="1"/>
  <c r="E278" i="26"/>
  <c r="F278" i="26" s="1"/>
  <c r="E194" i="26"/>
  <c r="F194" i="26" s="1"/>
  <c r="E101" i="26"/>
  <c r="F101" i="26" s="1"/>
  <c r="E126" i="26"/>
  <c r="F126" i="26" s="1"/>
  <c r="E134" i="26"/>
  <c r="F134" i="26" s="1"/>
  <c r="E112" i="26"/>
  <c r="F112" i="26" s="1"/>
  <c r="E251" i="26"/>
  <c r="F251" i="26" s="1"/>
  <c r="E264" i="26"/>
  <c r="F264" i="26" s="1"/>
  <c r="E233" i="26"/>
  <c r="F233" i="26" s="1"/>
  <c r="E280" i="26"/>
  <c r="F280" i="26" s="1"/>
  <c r="E227" i="26"/>
  <c r="F227" i="26" s="1"/>
  <c r="E226" i="26"/>
  <c r="F226" i="26" s="1"/>
  <c r="E157" i="26"/>
  <c r="F157" i="26" s="1"/>
  <c r="E203" i="26"/>
  <c r="F203" i="26" s="1"/>
  <c r="E180" i="26"/>
  <c r="F180" i="26" s="1"/>
  <c r="E151" i="26"/>
  <c r="F151" i="26" s="1"/>
  <c r="E129" i="26"/>
  <c r="F129" i="26" s="1"/>
  <c r="E97" i="26"/>
  <c r="F97" i="26" s="1"/>
  <c r="E78" i="26"/>
  <c r="F78" i="26" s="1"/>
  <c r="E275" i="26"/>
  <c r="F275" i="26" s="1"/>
  <c r="E276" i="26"/>
  <c r="F276" i="26" s="1"/>
  <c r="E156" i="26"/>
  <c r="F156" i="26" s="1"/>
  <c r="E63" i="26"/>
  <c r="F63" i="26" s="1"/>
  <c r="E82" i="26"/>
  <c r="F82" i="26" s="1"/>
  <c r="E58" i="26"/>
  <c r="F58" i="26" s="1"/>
  <c r="E170" i="26"/>
  <c r="F170" i="26" s="1"/>
  <c r="E235" i="26"/>
  <c r="F235" i="26" s="1"/>
  <c r="E206" i="26"/>
  <c r="F206" i="26" s="1"/>
  <c r="E28" i="26"/>
  <c r="F28" i="26" s="1"/>
  <c r="E34" i="26"/>
  <c r="F34" i="26" s="1"/>
  <c r="E195" i="26"/>
  <c r="F195" i="26" s="1"/>
  <c r="E248" i="26"/>
  <c r="F248" i="26" s="1"/>
  <c r="E65" i="26"/>
  <c r="F65" i="26" s="1"/>
  <c r="E94" i="26"/>
  <c r="F94" i="26" s="1"/>
  <c r="E140" i="26"/>
  <c r="F140" i="26" s="1"/>
  <c r="E198" i="26"/>
  <c r="F198" i="26" s="1"/>
  <c r="E202" i="26"/>
  <c r="F202" i="26" s="1"/>
  <c r="E64" i="26"/>
  <c r="F64" i="26" s="1"/>
  <c r="E95" i="26"/>
  <c r="F95" i="26" s="1"/>
  <c r="E104" i="26"/>
  <c r="F104" i="26" s="1"/>
  <c r="E239" i="26"/>
  <c r="F239" i="26" s="1"/>
  <c r="E44" i="26"/>
  <c r="F44" i="26" s="1"/>
  <c r="E102" i="26"/>
  <c r="F102" i="26" s="1"/>
  <c r="E130" i="26"/>
  <c r="F130" i="26" s="1"/>
  <c r="E186" i="26"/>
  <c r="F186" i="26" s="1"/>
  <c r="E152" i="26"/>
  <c r="F152" i="26" s="1"/>
  <c r="E106" i="26"/>
  <c r="F106" i="26" s="1"/>
  <c r="E109" i="26"/>
  <c r="F109" i="26" s="1"/>
  <c r="E163" i="26"/>
  <c r="F163" i="26" s="1"/>
  <c r="E190" i="26"/>
  <c r="F190" i="26" s="1"/>
  <c r="E174" i="26"/>
  <c r="F174" i="26" s="1"/>
  <c r="E141" i="26"/>
  <c r="F141" i="26" s="1"/>
  <c r="E225" i="26"/>
  <c r="F225" i="26" s="1"/>
  <c r="E267" i="26"/>
  <c r="F267" i="26" s="1"/>
  <c r="E76" i="26"/>
  <c r="F76" i="26" s="1"/>
  <c r="E114" i="26"/>
  <c r="F114" i="26" s="1"/>
  <c r="E124" i="26"/>
  <c r="F124" i="26" s="1"/>
  <c r="E155" i="26"/>
  <c r="F155" i="26" s="1"/>
  <c r="E75" i="26"/>
  <c r="F75" i="26" s="1"/>
  <c r="E271" i="26"/>
  <c r="F271" i="26" s="1"/>
  <c r="E283" i="26"/>
  <c r="F283" i="26" s="1"/>
  <c r="E175" i="26"/>
  <c r="F175" i="26" s="1"/>
  <c r="E145" i="26"/>
  <c r="F145" i="26" s="1"/>
  <c r="E166" i="26"/>
  <c r="F166" i="26" s="1"/>
  <c r="E84" i="26"/>
  <c r="F84" i="26" s="1"/>
  <c r="E77" i="26"/>
  <c r="F77" i="26" s="1"/>
  <c r="E93" i="26"/>
  <c r="F93" i="26" s="1"/>
  <c r="E107" i="26"/>
  <c r="F107" i="26" s="1"/>
  <c r="E131" i="26"/>
  <c r="F131" i="26" s="1"/>
  <c r="E26" i="26"/>
  <c r="F26" i="26" s="1"/>
  <c r="E234" i="26"/>
  <c r="F234" i="26" s="1"/>
  <c r="E25" i="26"/>
  <c r="F25" i="26" s="1"/>
  <c r="E148" i="26"/>
  <c r="F148" i="26" s="1"/>
  <c r="E123" i="26"/>
  <c r="F123" i="26" s="1"/>
  <c r="E27" i="26"/>
  <c r="F27" i="26" s="1"/>
  <c r="E146" i="26"/>
  <c r="F146" i="26" s="1"/>
  <c r="E207" i="26"/>
  <c r="F207" i="26" s="1"/>
  <c r="E213" i="26"/>
  <c r="F213" i="26" s="1"/>
  <c r="E133" i="26"/>
  <c r="F133" i="26" s="1"/>
  <c r="E208" i="26"/>
  <c r="F208" i="26" s="1"/>
  <c r="E103" i="26"/>
  <c r="F103" i="26" s="1"/>
  <c r="E83" i="26"/>
  <c r="F83" i="26" s="1"/>
  <c r="E164" i="26"/>
  <c r="F164" i="26" s="1"/>
  <c r="E59" i="26"/>
  <c r="F59" i="26" s="1"/>
  <c r="E270" i="26"/>
  <c r="F270" i="26" s="1"/>
  <c r="E196" i="26"/>
  <c r="F196" i="26" s="1"/>
  <c r="E73" i="26"/>
  <c r="F73" i="26" s="1"/>
  <c r="E99" i="26"/>
  <c r="F99" i="26" s="1"/>
  <c r="E197" i="26"/>
  <c r="F197" i="26" s="1"/>
  <c r="E150" i="26"/>
  <c r="F150" i="26" s="1"/>
  <c r="E121" i="26"/>
  <c r="F121" i="26" s="1"/>
  <c r="E238" i="26"/>
  <c r="F238" i="26" s="1"/>
  <c r="E41" i="26"/>
  <c r="F41" i="26" s="1"/>
  <c r="E200" i="26"/>
  <c r="F200" i="26" s="1"/>
  <c r="E244" i="26"/>
  <c r="F244" i="26" s="1"/>
  <c r="E96" i="26"/>
  <c r="F96" i="26" s="1"/>
  <c r="E169" i="26"/>
  <c r="F169" i="26" s="1"/>
  <c r="E181" i="26"/>
  <c r="F181" i="26" s="1"/>
  <c r="E285" i="26"/>
  <c r="F285" i="26" s="1"/>
  <c r="E31" i="26"/>
  <c r="F31" i="26" s="1"/>
  <c r="E32" i="26"/>
  <c r="F32" i="26" s="1"/>
  <c r="E205" i="26"/>
  <c r="F205" i="26" s="1"/>
  <c r="E20" i="26"/>
  <c r="F20" i="26" s="1"/>
  <c r="E89" i="26"/>
  <c r="F89" i="26" s="1"/>
  <c r="E288" i="26"/>
  <c r="F288" i="26" s="1"/>
  <c r="E98" i="26"/>
  <c r="F98" i="26" s="1"/>
  <c r="E125" i="26"/>
  <c r="F125" i="26" s="1"/>
  <c r="E54" i="26"/>
  <c r="F54" i="26" s="1"/>
  <c r="E85" i="26"/>
  <c r="F85" i="26" s="1"/>
  <c r="E116" i="26"/>
  <c r="F116" i="26" s="1"/>
  <c r="E39" i="26"/>
  <c r="F39" i="26" s="1"/>
  <c r="E136" i="26"/>
  <c r="F136" i="26" s="1"/>
  <c r="E117" i="26"/>
  <c r="F117" i="26" s="1"/>
  <c r="E132" i="26"/>
  <c r="F132" i="26" s="1"/>
  <c r="E223" i="26"/>
  <c r="F223" i="26" s="1"/>
  <c r="E168" i="26"/>
  <c r="F168" i="26" s="1"/>
  <c r="E201" i="26"/>
  <c r="F201" i="26" s="1"/>
  <c r="E165" i="26"/>
  <c r="F165" i="26" s="1"/>
  <c r="E219" i="26"/>
  <c r="F219" i="26" s="1"/>
  <c r="E217" i="26"/>
  <c r="F217" i="26" s="1"/>
  <c r="E250" i="26"/>
  <c r="F250" i="26" s="1"/>
  <c r="E214" i="26"/>
  <c r="F214" i="26" s="1"/>
  <c r="E249" i="26"/>
  <c r="F249" i="26" s="1"/>
  <c r="E272" i="26"/>
  <c r="F272" i="26" s="1"/>
  <c r="D124" i="14"/>
  <c r="D170" i="14"/>
  <c r="D199" i="14"/>
  <c r="D219" i="14"/>
  <c r="D233" i="14"/>
  <c r="D205" i="14"/>
  <c r="D208" i="14"/>
  <c r="D123" i="14"/>
  <c r="D115" i="14"/>
  <c r="D122" i="14"/>
  <c r="D244" i="14"/>
  <c r="D239" i="14"/>
  <c r="D17" i="14"/>
  <c r="D105" i="14"/>
  <c r="D127" i="14"/>
  <c r="D133" i="14"/>
  <c r="D73" i="14"/>
  <c r="D229" i="14"/>
  <c r="D209" i="14"/>
  <c r="D126" i="14"/>
  <c r="D94" i="14"/>
  <c r="D75" i="14"/>
  <c r="D282" i="14"/>
  <c r="D283" i="14"/>
  <c r="D191" i="14"/>
  <c r="D76" i="14"/>
  <c r="D69" i="14"/>
  <c r="D305" i="14"/>
  <c r="D198" i="14"/>
  <c r="D285" i="14"/>
  <c r="D84" i="14"/>
  <c r="D102" i="14"/>
  <c r="D109" i="14"/>
  <c r="D20" i="14"/>
  <c r="D107" i="14"/>
  <c r="D242" i="14"/>
  <c r="D201" i="14"/>
  <c r="D38" i="14"/>
  <c r="D18" i="14"/>
  <c r="D130" i="14"/>
  <c r="D211" i="14"/>
  <c r="D100" i="14"/>
  <c r="D80" i="14"/>
  <c r="D304" i="14"/>
  <c r="D161" i="14"/>
  <c r="D160" i="14"/>
  <c r="D179" i="14"/>
  <c r="D277" i="14"/>
  <c r="D168" i="14"/>
  <c r="D291" i="14"/>
  <c r="D173" i="14"/>
  <c r="D66" i="14"/>
  <c r="D61" i="14"/>
  <c r="D289" i="14"/>
  <c r="D288" i="14"/>
  <c r="D197" i="14"/>
  <c r="D128" i="14"/>
  <c r="D131" i="14"/>
  <c r="D248" i="14"/>
  <c r="D256" i="14"/>
  <c r="D232" i="14"/>
  <c r="D149" i="14"/>
  <c r="D120" i="14"/>
  <c r="D103" i="14"/>
  <c r="D162" i="14"/>
  <c r="D221" i="14"/>
  <c r="D255" i="14"/>
  <c r="D153" i="14"/>
  <c r="D292" i="14"/>
  <c r="D142" i="14"/>
  <c r="D230" i="14"/>
  <c r="D163" i="14"/>
  <c r="D81" i="14"/>
  <c r="D74" i="14"/>
  <c r="D90" i="14"/>
  <c r="D241" i="14"/>
  <c r="D140" i="14"/>
  <c r="D68" i="14"/>
  <c r="D188" i="14"/>
  <c r="D129" i="14"/>
  <c r="D154" i="14"/>
  <c r="D19" i="14"/>
  <c r="D71" i="14"/>
  <c r="D117" i="14"/>
  <c r="D83" i="14"/>
  <c r="D77" i="14"/>
  <c r="D243" i="14"/>
  <c r="D36" i="14"/>
  <c r="D35" i="14"/>
  <c r="D23" i="14"/>
  <c r="D203" i="14"/>
  <c r="D29" i="14"/>
  <c r="D152" i="14"/>
  <c r="D56" i="14"/>
  <c r="D279" i="14"/>
  <c r="D294" i="14"/>
  <c r="D138" i="14"/>
  <c r="D26" i="14"/>
  <c r="D144" i="14"/>
  <c r="D15" i="14"/>
  <c r="D86" i="14"/>
  <c r="D92" i="14"/>
  <c r="D95" i="14"/>
  <c r="D21" i="14"/>
  <c r="D272" i="14"/>
  <c r="D237" i="14"/>
  <c r="D187" i="14"/>
  <c r="D245" i="14"/>
  <c r="D269" i="14"/>
  <c r="D113" i="14"/>
  <c r="D114" i="14"/>
  <c r="D78" i="14"/>
  <c r="D143" i="14"/>
  <c r="D97" i="14"/>
  <c r="D108" i="14"/>
  <c r="D249" i="14"/>
  <c r="D246" i="14"/>
  <c r="D93" i="14"/>
  <c r="D252" i="14"/>
  <c r="D167" i="14"/>
  <c r="D284" i="14"/>
  <c r="D302" i="14"/>
  <c r="D139" i="14"/>
  <c r="D27" i="14"/>
  <c r="D70" i="14"/>
  <c r="D31" i="14"/>
  <c r="D96" i="14"/>
  <c r="D98" i="14"/>
  <c r="D155" i="14"/>
  <c r="D51" i="14"/>
  <c r="D39" i="14"/>
  <c r="D89" i="14"/>
  <c r="D34" i="14"/>
  <c r="D147" i="14"/>
  <c r="D287" i="14"/>
  <c r="D273" i="14"/>
  <c r="D240" i="14"/>
  <c r="D137" i="14"/>
  <c r="D118" i="14"/>
  <c r="D22" i="14"/>
  <c r="D210" i="14"/>
  <c r="D206" i="14"/>
  <c r="D14" i="14"/>
  <c r="D111" i="14"/>
  <c r="D250" i="14"/>
  <c r="D106" i="14"/>
  <c r="D50" i="14"/>
  <c r="D60" i="14"/>
  <c r="D218" i="14"/>
  <c r="D55" i="14"/>
  <c r="D207" i="14"/>
  <c r="D290" i="14"/>
  <c r="D193" i="14"/>
  <c r="D308" i="14"/>
  <c r="D295" i="14"/>
  <c r="D303" i="14"/>
  <c r="D145" i="14"/>
  <c r="D62" i="14"/>
  <c r="D82" i="14"/>
  <c r="D91" i="14"/>
  <c r="D238" i="14"/>
  <c r="D247" i="14"/>
  <c r="D132" i="14"/>
  <c r="D110" i="14"/>
  <c r="D309" i="14"/>
  <c r="D178" i="14"/>
  <c r="D148" i="14"/>
  <c r="D257" i="14"/>
  <c r="D116" i="14"/>
  <c r="D151" i="14"/>
  <c r="D125" i="14"/>
  <c r="D112" i="14"/>
  <c r="D251" i="14"/>
  <c r="D119" i="14"/>
  <c r="D141" i="14"/>
  <c r="D134" i="14"/>
  <c r="D87" i="14"/>
  <c r="D72" i="14"/>
  <c r="D254" i="14"/>
  <c r="D192" i="14"/>
  <c r="D300" i="14"/>
  <c r="D67" i="14"/>
  <c r="D202" i="14"/>
  <c r="D104" i="14"/>
  <c r="D101" i="14"/>
  <c r="D164" i="14"/>
  <c r="D274" i="14"/>
  <c r="D253" i="14"/>
  <c r="D200" i="14"/>
  <c r="D99" i="14"/>
  <c r="D231" i="14"/>
  <c r="D146" i="14"/>
  <c r="D276" i="14"/>
  <c r="D228" i="14"/>
  <c r="D165" i="14"/>
  <c r="D204" i="14"/>
  <c r="D217" i="14"/>
  <c r="D196" i="14"/>
  <c r="D268" i="14"/>
  <c r="D121" i="14"/>
  <c r="D293" i="14"/>
  <c r="D275" i="14"/>
  <c r="D150" i="14"/>
  <c r="D30" i="14"/>
  <c r="D16" i="14"/>
  <c r="D79" i="14"/>
  <c r="D278" i="14"/>
  <c r="D301" i="14"/>
  <c r="D159" i="14"/>
  <c r="D172" i="14"/>
  <c r="N110" i="5"/>
  <c r="N121" i="5"/>
  <c r="N463" i="5"/>
  <c r="N240" i="5"/>
  <c r="N124" i="5"/>
  <c r="N480" i="5"/>
  <c r="N153" i="5"/>
  <c r="N386" i="5"/>
  <c r="N390" i="5"/>
  <c r="N388" i="5"/>
  <c r="N226" i="5"/>
  <c r="N165" i="5"/>
  <c r="N146" i="5"/>
  <c r="N148" i="5"/>
  <c r="N147" i="5"/>
  <c r="N164" i="5"/>
  <c r="N149" i="5"/>
  <c r="N176" i="5"/>
  <c r="N155" i="5"/>
  <c r="N76" i="5"/>
  <c r="N75" i="5"/>
  <c r="N88" i="5"/>
  <c r="N52" i="5"/>
  <c r="N395" i="5"/>
  <c r="N193" i="5"/>
  <c r="N192" i="5"/>
  <c r="N111" i="5"/>
  <c r="N89" i="5"/>
  <c r="N66" i="5"/>
  <c r="N65" i="5"/>
  <c r="N23" i="5"/>
  <c r="N112" i="5"/>
  <c r="N493" i="5"/>
  <c r="N432" i="5"/>
  <c r="N11" i="5"/>
  <c r="N74" i="5"/>
  <c r="N214" i="5"/>
  <c r="N271" i="5"/>
  <c r="N268" i="5"/>
  <c r="N233" i="5"/>
  <c r="N339" i="5"/>
  <c r="N383" i="5"/>
  <c r="N433" i="5"/>
  <c r="N498" i="5"/>
  <c r="N458" i="5"/>
  <c r="N218" i="5"/>
  <c r="N16" i="5"/>
  <c r="N19" i="5"/>
  <c r="N36" i="5"/>
  <c r="N108" i="5"/>
  <c r="N73" i="5"/>
  <c r="N114" i="5"/>
  <c r="N182" i="5"/>
  <c r="N342" i="5"/>
  <c r="N279" i="5"/>
  <c r="N310" i="5"/>
  <c r="N318" i="5"/>
  <c r="N301" i="5"/>
  <c r="N393" i="5"/>
  <c r="N486" i="5"/>
  <c r="N469" i="5"/>
  <c r="N445" i="5"/>
  <c r="N38" i="5"/>
  <c r="N34" i="5"/>
  <c r="N220" i="5"/>
  <c r="N242" i="5"/>
  <c r="N241" i="5"/>
  <c r="N290" i="5"/>
  <c r="N349" i="5"/>
  <c r="N217" i="5"/>
  <c r="N324" i="5"/>
  <c r="N327" i="5"/>
  <c r="N48" i="5"/>
  <c r="N358" i="5"/>
  <c r="N161" i="5"/>
  <c r="N10" i="5"/>
  <c r="N229" i="5"/>
  <c r="N304" i="5"/>
  <c r="N41" i="5"/>
  <c r="N9" i="5"/>
  <c r="N109" i="5"/>
  <c r="N39" i="5"/>
  <c r="N297" i="5"/>
  <c r="N436" i="5"/>
  <c r="N280" i="5"/>
  <c r="N465" i="5"/>
  <c r="N251" i="5"/>
  <c r="N473" i="5"/>
  <c r="N282" i="5"/>
  <c r="N470" i="5"/>
  <c r="N258" i="5"/>
  <c r="N434" i="5"/>
  <c r="N103" i="5"/>
  <c r="N418" i="5"/>
  <c r="N118" i="5"/>
  <c r="N246" i="5"/>
  <c r="N85" i="5"/>
  <c r="N154" i="5"/>
  <c r="N497" i="5"/>
  <c r="N71" i="5"/>
  <c r="N461" i="5"/>
  <c r="N215" i="5"/>
  <c r="N435" i="5"/>
  <c r="N266" i="5"/>
  <c r="N172" i="5"/>
  <c r="N27" i="5"/>
  <c r="N79" i="5"/>
  <c r="N104" i="5"/>
  <c r="N107" i="5"/>
  <c r="N129" i="5"/>
  <c r="N183" i="5"/>
  <c r="N219" i="5"/>
  <c r="N281" i="5"/>
  <c r="N289" i="5"/>
  <c r="N284" i="5"/>
  <c r="N350" i="5"/>
  <c r="N323" i="5"/>
  <c r="N381" i="5"/>
  <c r="N416" i="5"/>
  <c r="N382" i="5"/>
  <c r="N332" i="5"/>
  <c r="N415" i="5"/>
  <c r="N464" i="5"/>
  <c r="N479" i="5"/>
  <c r="N130" i="5"/>
  <c r="N364" i="5"/>
  <c r="N45" i="5"/>
  <c r="N299" i="5"/>
  <c r="N211" i="5"/>
  <c r="N294" i="5"/>
  <c r="N452" i="5"/>
  <c r="N131" i="5"/>
  <c r="N474" i="5"/>
  <c r="N142" i="5"/>
  <c r="N372" i="5"/>
  <c r="N184" i="5"/>
  <c r="N306" i="5"/>
  <c r="N351" i="5"/>
  <c r="N43" i="5"/>
  <c r="N308" i="5"/>
  <c r="N483" i="5"/>
  <c r="N33" i="5"/>
  <c r="N317" i="5"/>
  <c r="N487" i="5"/>
  <c r="N262" i="5"/>
  <c r="N477" i="5"/>
  <c r="N292" i="5"/>
  <c r="N475" i="5"/>
  <c r="N274" i="5"/>
  <c r="N485" i="5"/>
  <c r="N264" i="5"/>
  <c r="N368" i="5"/>
  <c r="N209" i="5"/>
  <c r="N346" i="5"/>
  <c r="N140" i="5"/>
  <c r="N230" i="5"/>
  <c r="N80" i="5"/>
  <c r="N305" i="5"/>
  <c r="N478" i="5"/>
  <c r="N298" i="5"/>
  <c r="N29" i="5"/>
  <c r="N228" i="5"/>
  <c r="N200" i="5"/>
  <c r="N98" i="5"/>
  <c r="N26" i="5"/>
  <c r="N24" i="5"/>
  <c r="N32" i="5"/>
  <c r="N40" i="5"/>
  <c r="N93" i="5"/>
  <c r="N96" i="5"/>
  <c r="N158" i="5"/>
  <c r="N232" i="5"/>
  <c r="N177" i="5"/>
  <c r="N285" i="5"/>
  <c r="N287" i="5"/>
  <c r="N283" i="5"/>
  <c r="N355" i="5"/>
  <c r="N394" i="5"/>
  <c r="N328" i="5"/>
  <c r="N384" i="5"/>
  <c r="N421" i="5"/>
  <c r="N399" i="5"/>
  <c r="N133" i="5"/>
  <c r="N13" i="5"/>
  <c r="N248" i="5"/>
  <c r="N296" i="5"/>
  <c r="N370" i="5"/>
  <c r="N492" i="5"/>
  <c r="N151" i="5"/>
  <c r="N352" i="5"/>
  <c r="N238" i="5"/>
  <c r="N438" i="5"/>
  <c r="N286" i="5"/>
  <c r="N77" i="5"/>
  <c r="N303" i="5"/>
  <c r="N37" i="5"/>
  <c r="N398" i="5"/>
  <c r="N113" i="5"/>
  <c r="N481" i="5"/>
  <c r="N51" i="5"/>
  <c r="N326" i="5"/>
  <c r="N491" i="5"/>
  <c r="N42" i="5"/>
  <c r="N344" i="5"/>
  <c r="N331" i="5"/>
  <c r="N363" i="5"/>
  <c r="N309" i="5"/>
  <c r="N484" i="5"/>
  <c r="N494" i="5"/>
  <c r="N345" i="5"/>
  <c r="N428" i="5"/>
  <c r="N320" i="5"/>
  <c r="N4" i="5"/>
  <c r="N102" i="5"/>
  <c r="N277" i="5"/>
  <c r="N276" i="5"/>
  <c r="N374" i="5"/>
  <c r="N278" i="5"/>
  <c r="N20" i="5"/>
  <c r="N420" i="5"/>
  <c r="N44" i="5"/>
  <c r="N97" i="5"/>
  <c r="N100" i="5"/>
  <c r="N145" i="5"/>
  <c r="N205" i="5"/>
  <c r="N236" i="5"/>
  <c r="N239" i="5"/>
  <c r="N223" i="5"/>
  <c r="N243" i="5"/>
  <c r="N135" i="5"/>
  <c r="N302" i="5"/>
  <c r="N255" i="5"/>
  <c r="N273" i="5"/>
  <c r="N361" i="5"/>
  <c r="N321" i="5"/>
  <c r="N360" i="5"/>
  <c r="N440" i="5"/>
  <c r="N429" i="5"/>
  <c r="N347" i="5"/>
  <c r="N472" i="5"/>
  <c r="N453" i="5"/>
  <c r="N466" i="5"/>
  <c r="N160" i="5"/>
  <c r="N425" i="5"/>
  <c r="N401" i="5"/>
  <c r="N422" i="5"/>
  <c r="N235" i="5"/>
  <c r="N227" i="5"/>
  <c r="N455" i="5"/>
  <c r="N476" i="5"/>
  <c r="N460" i="5"/>
  <c r="N343" i="5"/>
  <c r="N333" i="5"/>
  <c r="N430" i="5"/>
  <c r="N267" i="5"/>
  <c r="N106" i="5"/>
  <c r="N123" i="5"/>
  <c r="N72" i="5"/>
  <c r="N86" i="5"/>
  <c r="N359" i="5"/>
  <c r="N150" i="5"/>
  <c r="N385" i="5"/>
  <c r="N12" i="5"/>
  <c r="N329" i="5"/>
  <c r="N253" i="5"/>
  <c r="N357" i="5"/>
  <c r="N35" i="5"/>
  <c r="N380" i="5"/>
  <c r="N362" i="5"/>
  <c r="N224" i="5"/>
  <c r="N99" i="5"/>
  <c r="N171" i="5"/>
  <c r="N375" i="5"/>
  <c r="N456" i="5"/>
  <c r="N31" i="5"/>
  <c r="N272" i="5"/>
  <c r="N316" i="5"/>
  <c r="N449" i="5"/>
  <c r="N404" i="5"/>
  <c r="N315" i="5"/>
  <c r="N3" i="5"/>
  <c r="N47" i="5"/>
  <c r="N30" i="5"/>
  <c r="N82" i="5"/>
  <c r="N141" i="5"/>
  <c r="N247" i="5"/>
  <c r="N170" i="5"/>
  <c r="N252" i="5"/>
  <c r="N313" i="5"/>
  <c r="N397" i="5"/>
  <c r="N448" i="5"/>
  <c r="N437" i="5"/>
  <c r="N446" i="5"/>
  <c r="N413" i="5"/>
  <c r="N450" i="5"/>
  <c r="N423" i="5"/>
  <c r="N499" i="5"/>
  <c r="N95" i="5"/>
  <c r="N468" i="5"/>
  <c r="N87" i="5"/>
  <c r="N7" i="5"/>
  <c r="N122" i="5"/>
  <c r="N250" i="5"/>
  <c r="N312" i="5"/>
  <c r="N400" i="5"/>
  <c r="N444" i="5"/>
  <c r="N28" i="5"/>
  <c r="N50" i="5"/>
  <c r="N83" i="5"/>
  <c r="N495" i="5"/>
  <c r="N162" i="5"/>
  <c r="N471" i="5"/>
  <c r="N356" i="5"/>
  <c r="N341" i="5"/>
  <c r="N101" i="5"/>
  <c r="N392" i="5"/>
  <c r="N136" i="5"/>
  <c r="N322" i="5"/>
  <c r="N144" i="5"/>
  <c r="N143" i="5"/>
  <c r="N127" i="5"/>
  <c r="N365" i="5"/>
  <c r="N166" i="5"/>
  <c r="N402" i="5"/>
  <c r="N22" i="5"/>
  <c r="N334" i="5"/>
  <c r="N259" i="5"/>
  <c r="N496" i="5"/>
  <c r="N132" i="5"/>
  <c r="N412" i="5"/>
  <c r="N120" i="5"/>
  <c r="N338" i="5"/>
  <c r="N366" i="5"/>
  <c r="N25" i="5"/>
  <c r="N457" i="5"/>
  <c r="N17" i="5"/>
  <c r="N234" i="5"/>
  <c r="N237" i="5"/>
  <c r="N509" i="5"/>
  <c r="N15" i="5"/>
  <c r="N8" i="5"/>
  <c r="N69" i="5"/>
  <c r="N84" i="5"/>
  <c r="N91" i="5"/>
  <c r="N49" i="5"/>
  <c r="N46" i="5"/>
  <c r="N157" i="5"/>
  <c r="N152" i="5"/>
  <c r="N163" i="5"/>
  <c r="N202" i="5"/>
  <c r="N119" i="5"/>
  <c r="N189" i="5"/>
  <c r="N92" i="5"/>
  <c r="N245" i="5"/>
  <c r="N201" i="5"/>
  <c r="N260" i="5"/>
  <c r="N128" i="5"/>
  <c r="N307" i="5"/>
  <c r="N371" i="5"/>
  <c r="N369" i="5"/>
  <c r="N212" i="5"/>
  <c r="N443" i="5"/>
  <c r="N454" i="5"/>
  <c r="N427" i="5"/>
  <c r="N376" i="5"/>
  <c r="N490" i="5"/>
  <c r="N411" i="5"/>
  <c r="N90" i="5"/>
  <c r="N156" i="5"/>
  <c r="N254" i="5"/>
  <c r="N314" i="5"/>
  <c r="N419" i="5"/>
  <c r="N195" i="5"/>
  <c r="N377" i="5"/>
  <c r="N206" i="5"/>
  <c r="N178" i="5"/>
  <c r="N354" i="5"/>
  <c r="N222" i="5"/>
  <c r="N213" i="5"/>
  <c r="N373" i="5"/>
  <c r="N6" i="5"/>
  <c r="N134" i="5"/>
  <c r="N403" i="5"/>
  <c r="N179" i="5"/>
  <c r="N426" i="5"/>
  <c r="N137" i="5"/>
  <c r="N337" i="5"/>
  <c r="N275" i="5"/>
  <c r="N225" i="5"/>
  <c r="N138" i="5"/>
  <c r="N442" i="5"/>
  <c r="N139" i="5"/>
  <c r="N126" i="5"/>
  <c r="N336" i="5"/>
  <c r="N125" i="5"/>
  <c r="N291" i="5"/>
  <c r="N210" i="5"/>
  <c r="N348" i="5"/>
  <c r="N467" i="5"/>
  <c r="N441" i="5"/>
  <c r="N451" i="5"/>
  <c r="N488" i="5"/>
  <c r="N5" i="5"/>
  <c r="N94" i="5"/>
  <c r="N159" i="5"/>
  <c r="N115" i="5"/>
  <c r="N117" i="5"/>
  <c r="N208" i="5"/>
  <c r="N167" i="5"/>
  <c r="N261" i="5"/>
  <c r="N257" i="5"/>
  <c r="N265" i="5"/>
  <c r="N269" i="5"/>
  <c r="N263" i="5"/>
  <c r="N311" i="5"/>
  <c r="N293" i="5"/>
  <c r="N319" i="5"/>
  <c r="N330" i="5"/>
  <c r="N340" i="5"/>
  <c r="N459" i="5"/>
  <c r="N462" i="5"/>
  <c r="N431" i="5"/>
  <c r="N21" i="5"/>
  <c r="N105" i="5"/>
  <c r="N256" i="5"/>
  <c r="N70" i="5"/>
  <c r="N62" i="5"/>
  <c r="N379" i="5"/>
  <c r="N116" i="5"/>
  <c r="N482" i="5"/>
  <c r="N81" i="5"/>
  <c r="N18" i="5"/>
  <c r="N300" i="5"/>
  <c r="N396" i="5"/>
  <c r="N447" i="5"/>
  <c r="N270" i="5"/>
  <c r="N288" i="5"/>
  <c r="N221" i="5"/>
  <c r="N378" i="5"/>
  <c r="N14" i="5"/>
  <c r="N169" i="5"/>
  <c r="N414" i="5"/>
  <c r="N199" i="5"/>
  <c r="N439" i="5"/>
  <c r="N249" i="5"/>
  <c r="N424" i="5"/>
  <c r="N489" i="5"/>
  <c r="N231" i="5"/>
  <c r="N367" i="5"/>
  <c r="N500" i="5"/>
  <c r="N168" i="5"/>
  <c r="N180" i="5"/>
  <c r="I2" i="6" l="1"/>
  <c r="L2" i="6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G465" i="5" s="1"/>
  <c r="AE465" i="5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G24" i="5" s="1"/>
  <c r="AB24" i="5" s="1"/>
  <c r="AE24" i="5" s="1"/>
  <c r="F508" i="9"/>
  <c r="G508" i="9" s="1"/>
  <c r="F509" i="9"/>
  <c r="G509" i="9" s="1"/>
  <c r="F510" i="9"/>
  <c r="G510" i="9" s="1"/>
  <c r="F511" i="9"/>
  <c r="G511" i="9" s="1"/>
  <c r="G69" i="5" s="1"/>
  <c r="AE69" i="5" s="1"/>
  <c r="G512" i="9"/>
  <c r="F3" i="9"/>
  <c r="G3" i="9" s="1"/>
  <c r="F4" i="9"/>
  <c r="G4" i="9" s="1"/>
  <c r="G77" i="5" s="1"/>
  <c r="G5" i="9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G203" i="5" s="1"/>
  <c r="AE203" i="5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G349" i="5" s="1"/>
  <c r="AE349" i="5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G78" i="5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G70" i="5" s="1"/>
  <c r="AE70" i="5" s="1"/>
  <c r="F33" i="9"/>
  <c r="G33" i="9" s="1"/>
  <c r="G71" i="5" s="1"/>
  <c r="AE71" i="5" s="1"/>
  <c r="F34" i="9"/>
  <c r="G34" i="9" s="1"/>
  <c r="G435" i="5" s="1"/>
  <c r="AB435" i="5" s="1"/>
  <c r="AE435" i="5" s="1"/>
  <c r="F35" i="9"/>
  <c r="G35" i="9" s="1"/>
  <c r="G436" i="5" s="1"/>
  <c r="AB436" i="5" s="1"/>
  <c r="AE436" i="5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G79" i="5" s="1"/>
  <c r="F45" i="9"/>
  <c r="G45" i="9" s="1"/>
  <c r="F46" i="9"/>
  <c r="G46" i="9" s="1"/>
  <c r="F47" i="9"/>
  <c r="G47" i="9" s="1"/>
  <c r="F48" i="9"/>
  <c r="G48" i="9" s="1"/>
  <c r="F49" i="9"/>
  <c r="G49" i="9" s="1"/>
  <c r="G75" i="5" s="1"/>
  <c r="F50" i="9"/>
  <c r="G50" i="9" s="1"/>
  <c r="F51" i="9"/>
  <c r="G51" i="9" s="1"/>
  <c r="G518" i="5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G110" i="5" s="1"/>
  <c r="AE110" i="5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G175" i="5" s="1"/>
  <c r="AE175" i="5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G59" i="5" s="1"/>
  <c r="AE59" i="5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G27" i="5" s="1"/>
  <c r="AB27" i="5" s="1"/>
  <c r="AE27" i="5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G43" i="5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G188" i="5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G204" i="5" s="1"/>
  <c r="AE204" i="5" s="1"/>
  <c r="F117" i="9"/>
  <c r="G117" i="9" s="1"/>
  <c r="F118" i="9"/>
  <c r="G118" i="9" s="1"/>
  <c r="F119" i="9"/>
  <c r="G119" i="9" s="1"/>
  <c r="G166" i="5" s="1"/>
  <c r="AE166" i="5" s="1"/>
  <c r="F120" i="9"/>
  <c r="G120" i="9" s="1"/>
  <c r="F121" i="9"/>
  <c r="G121" i="9" s="1"/>
  <c r="F122" i="9"/>
  <c r="G122" i="9" s="1"/>
  <c r="F123" i="9"/>
  <c r="G123" i="9" s="1"/>
  <c r="F124" i="9"/>
  <c r="G124" i="9" s="1"/>
  <c r="G344" i="5" s="1"/>
  <c r="F125" i="9"/>
  <c r="G125" i="9" s="1"/>
  <c r="F126" i="9"/>
  <c r="G126" i="9" s="1"/>
  <c r="G68" i="5" s="1"/>
  <c r="AE68" i="5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G207" i="5" s="1"/>
  <c r="AE207" i="5" s="1"/>
  <c r="F149" i="9"/>
  <c r="G149" i="9" s="1"/>
  <c r="G295" i="5" s="1"/>
  <c r="AE295" i="5" s="1"/>
  <c r="F150" i="9"/>
  <c r="G150" i="9" s="1"/>
  <c r="F151" i="9"/>
  <c r="G151" i="9" s="1"/>
  <c r="F152" i="9"/>
  <c r="G152" i="9" s="1"/>
  <c r="G96" i="5" s="1"/>
  <c r="AE96" i="5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G526" i="5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G299" i="5" s="1"/>
  <c r="AE299" i="5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D311" i="6" s="1"/>
  <c r="F178" i="9"/>
  <c r="G178" i="9" s="1"/>
  <c r="F179" i="9"/>
  <c r="G179" i="9" s="1"/>
  <c r="G428" i="5" s="1"/>
  <c r="F180" i="9"/>
  <c r="G180" i="9" s="1"/>
  <c r="G429" i="5" s="1"/>
  <c r="F181" i="9"/>
  <c r="G181" i="9" s="1"/>
  <c r="F182" i="9"/>
  <c r="G182" i="9" s="1"/>
  <c r="F183" i="9"/>
  <c r="G183" i="9" s="1"/>
  <c r="F184" i="9"/>
  <c r="G184" i="9" s="1"/>
  <c r="F185" i="9"/>
  <c r="G185" i="9" s="1"/>
  <c r="D328" i="6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G441" i="5" s="1"/>
  <c r="AE441" i="5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G116" i="5" s="1"/>
  <c r="AE116" i="5" s="1"/>
  <c r="F199" i="9"/>
  <c r="G199" i="9" s="1"/>
  <c r="F200" i="9"/>
  <c r="G200" i="9" s="1"/>
  <c r="F201" i="9"/>
  <c r="G201" i="9" s="1"/>
  <c r="F202" i="9"/>
  <c r="G202" i="9" s="1"/>
  <c r="G501" i="5" s="1"/>
  <c r="F203" i="9"/>
  <c r="G203" i="9" s="1"/>
  <c r="F204" i="9"/>
  <c r="G204" i="9" s="1"/>
  <c r="F205" i="9"/>
  <c r="G205" i="9" s="1"/>
  <c r="G453" i="5" s="1"/>
  <c r="AE453" i="5" s="1"/>
  <c r="F206" i="9"/>
  <c r="G206" i="9" s="1"/>
  <c r="F207" i="9"/>
  <c r="G207" i="9" s="1"/>
  <c r="G469" i="5" s="1"/>
  <c r="AE469" i="5" s="1"/>
  <c r="F208" i="9"/>
  <c r="G208" i="9" s="1"/>
  <c r="G502" i="5" s="1"/>
  <c r="AE502" i="5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G503" i="5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G504" i="5" s="1"/>
  <c r="F223" i="9"/>
  <c r="G223" i="9" s="1"/>
  <c r="F224" i="9"/>
  <c r="G224" i="9" s="1"/>
  <c r="G505" i="5" s="1"/>
  <c r="F225" i="9"/>
  <c r="G225" i="9" s="1"/>
  <c r="F226" i="9"/>
  <c r="G226" i="9" s="1"/>
  <c r="G506" i="5" s="1"/>
  <c r="F227" i="9"/>
  <c r="G227" i="9" s="1"/>
  <c r="F228" i="9"/>
  <c r="G228" i="9" s="1"/>
  <c r="G507" i="5" s="1"/>
  <c r="F229" i="9"/>
  <c r="G229" i="9" s="1"/>
  <c r="F230" i="9"/>
  <c r="G230" i="9" s="1"/>
  <c r="F231" i="9"/>
  <c r="G231" i="9" s="1"/>
  <c r="F232" i="9"/>
  <c r="G232" i="9" s="1"/>
  <c r="G475" i="5" s="1"/>
  <c r="AE475" i="5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G479" i="5" s="1"/>
  <c r="AE479" i="5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D560" i="6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G318" i="5" s="1"/>
  <c r="AE318" i="5" s="1"/>
  <c r="F345" i="9"/>
  <c r="G345" i="9" s="1"/>
  <c r="F346" i="9"/>
  <c r="G346" i="9" s="1"/>
  <c r="F347" i="9"/>
  <c r="G347" i="9" s="1"/>
  <c r="F348" i="9"/>
  <c r="G348" i="9" s="1"/>
  <c r="F349" i="9"/>
  <c r="G349" i="9" s="1"/>
  <c r="G332" i="5" s="1"/>
  <c r="AE332" i="5" s="1"/>
  <c r="F350" i="9"/>
  <c r="G350" i="9" s="1"/>
  <c r="F351" i="9"/>
  <c r="G351" i="9" s="1"/>
  <c r="F352" i="9"/>
  <c r="G352" i="9" s="1"/>
  <c r="G319" i="5" s="1"/>
  <c r="AE319" i="5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G320" i="5" s="1"/>
  <c r="AE320" i="5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G343" i="5" s="1"/>
  <c r="AE343" i="5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2" i="9"/>
  <c r="G2" i="9" s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2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8" i="6"/>
  <c r="H359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1" i="6"/>
  <c r="H562" i="6"/>
  <c r="H563" i="6"/>
  <c r="H564" i="6"/>
  <c r="H565" i="6"/>
  <c r="H566" i="6"/>
  <c r="H567" i="6"/>
  <c r="I508" i="9"/>
  <c r="E106" i="19" l="1"/>
  <c r="E105" i="19"/>
  <c r="E100" i="19"/>
  <c r="E50" i="19"/>
  <c r="E86" i="19"/>
  <c r="E84" i="19"/>
  <c r="E83" i="19"/>
  <c r="E20" i="19"/>
  <c r="E60" i="19"/>
  <c r="E70" i="19"/>
  <c r="E57" i="19"/>
  <c r="E52" i="19"/>
  <c r="E19" i="19"/>
  <c r="E27" i="19"/>
  <c r="E74" i="19"/>
  <c r="E67" i="19"/>
  <c r="E94" i="19"/>
  <c r="E85" i="19"/>
  <c r="E21" i="19"/>
  <c r="E69" i="19"/>
  <c r="E56" i="19"/>
  <c r="E18" i="19"/>
  <c r="E26" i="19"/>
  <c r="E68" i="19"/>
  <c r="E114" i="19"/>
  <c r="E116" i="19"/>
  <c r="E90" i="19"/>
  <c r="E29" i="19"/>
  <c r="E28" i="19"/>
  <c r="E117" i="19"/>
  <c r="E38" i="19"/>
  <c r="E111" i="19"/>
  <c r="E109" i="19"/>
  <c r="E108" i="19"/>
  <c r="E103" i="19"/>
  <c r="E101" i="19"/>
  <c r="E97" i="19"/>
  <c r="E98" i="19"/>
  <c r="E25" i="19"/>
  <c r="E17" i="19"/>
  <c r="E75" i="19"/>
  <c r="E61" i="19"/>
  <c r="E59" i="19"/>
  <c r="E58" i="19"/>
  <c r="E55" i="19"/>
  <c r="E54" i="19"/>
  <c r="E121" i="19"/>
  <c r="E34" i="19"/>
  <c r="E115" i="19"/>
  <c r="E113" i="19"/>
  <c r="E112" i="19"/>
  <c r="E107" i="19"/>
  <c r="E95" i="19"/>
  <c r="E99" i="19"/>
  <c r="E91" i="19"/>
  <c r="E66" i="19"/>
  <c r="V560" i="6"/>
  <c r="E52" i="29"/>
  <c r="D52" i="29"/>
  <c r="E110" i="19"/>
  <c r="E102" i="19"/>
  <c r="E104" i="19"/>
  <c r="E96" i="19"/>
  <c r="E65" i="19"/>
  <c r="E51" i="19"/>
  <c r="V328" i="6"/>
  <c r="E43" i="29"/>
  <c r="D43" i="29"/>
  <c r="G410" i="5"/>
  <c r="AE410" i="5" s="1"/>
  <c r="G525" i="5"/>
  <c r="G531" i="5"/>
  <c r="G406" i="5"/>
  <c r="AE406" i="5" s="1"/>
  <c r="G521" i="5"/>
  <c r="AB518" i="5"/>
  <c r="AE518" i="5" s="1"/>
  <c r="S518" i="5"/>
  <c r="H518" i="5"/>
  <c r="M518" i="5"/>
  <c r="J518" i="5"/>
  <c r="O518" i="5"/>
  <c r="AB526" i="5"/>
  <c r="AE526" i="5" s="1"/>
  <c r="J526" i="5"/>
  <c r="S526" i="5"/>
  <c r="M526" i="5"/>
  <c r="H526" i="5"/>
  <c r="O526" i="5"/>
  <c r="G524" i="5"/>
  <c r="G530" i="5"/>
  <c r="G533" i="5"/>
  <c r="G511" i="5"/>
  <c r="AB511" i="5" s="1"/>
  <c r="AE511" i="5" s="1"/>
  <c r="G528" i="5"/>
  <c r="G522" i="5"/>
  <c r="G523" i="5"/>
  <c r="G529" i="5"/>
  <c r="G520" i="5"/>
  <c r="G519" i="5"/>
  <c r="G532" i="5"/>
  <c r="G527" i="5"/>
  <c r="H19" i="26"/>
  <c r="AE43" i="5"/>
  <c r="AE505" i="5"/>
  <c r="AE504" i="5"/>
  <c r="H33" i="26"/>
  <c r="AE188" i="5"/>
  <c r="AE507" i="5"/>
  <c r="H54" i="26"/>
  <c r="AE429" i="5"/>
  <c r="H119" i="26"/>
  <c r="AE344" i="5"/>
  <c r="H225" i="26"/>
  <c r="AE79" i="5"/>
  <c r="H223" i="26"/>
  <c r="AE77" i="5"/>
  <c r="H53" i="26"/>
  <c r="AE428" i="5"/>
  <c r="AE503" i="5"/>
  <c r="AE506" i="5"/>
  <c r="AE501" i="5"/>
  <c r="H58" i="26"/>
  <c r="AE75" i="5"/>
  <c r="H224" i="26"/>
  <c r="AE78" i="5"/>
  <c r="D569" i="6"/>
  <c r="D570" i="6"/>
  <c r="J295" i="5"/>
  <c r="H295" i="5"/>
  <c r="G352" i="5"/>
  <c r="G194" i="5"/>
  <c r="AE194" i="5" s="1"/>
  <c r="G56" i="5"/>
  <c r="AE56" i="5" s="1"/>
  <c r="G325" i="5"/>
  <c r="AE325" i="5" s="1"/>
  <c r="J511" i="5"/>
  <c r="H511" i="5"/>
  <c r="O511" i="5"/>
  <c r="G55" i="5"/>
  <c r="G516" i="5"/>
  <c r="AE516" i="5" s="1"/>
  <c r="G196" i="5"/>
  <c r="G517" i="5"/>
  <c r="AB517" i="5" s="1"/>
  <c r="AE517" i="5" s="1"/>
  <c r="G514" i="5"/>
  <c r="AE514" i="5" s="1"/>
  <c r="G513" i="5"/>
  <c r="AE513" i="5" s="1"/>
  <c r="G512" i="5"/>
  <c r="AE512" i="5" s="1"/>
  <c r="G510" i="5"/>
  <c r="AB510" i="5" s="1"/>
  <c r="AE510" i="5" s="1"/>
  <c r="G186" i="5"/>
  <c r="AE186" i="5" s="1"/>
  <c r="G185" i="5"/>
  <c r="AE185" i="5" s="1"/>
  <c r="G23" i="5"/>
  <c r="S207" i="5"/>
  <c r="T207" i="5" s="1"/>
  <c r="M207" i="5"/>
  <c r="J207" i="5"/>
  <c r="H207" i="5"/>
  <c r="O207" i="5"/>
  <c r="G58" i="5"/>
  <c r="AE58" i="5" s="1"/>
  <c r="G63" i="5"/>
  <c r="AE63" i="5" s="1"/>
  <c r="G181" i="5"/>
  <c r="G391" i="5"/>
  <c r="AE391" i="5" s="1"/>
  <c r="G417" i="5"/>
  <c r="AE417" i="5" s="1"/>
  <c r="G174" i="5"/>
  <c r="AE174" i="5" s="1"/>
  <c r="G407" i="5"/>
  <c r="G387" i="5"/>
  <c r="AE387" i="5" s="1"/>
  <c r="G173" i="5"/>
  <c r="AE173" i="5" s="1"/>
  <c r="G408" i="5"/>
  <c r="G389" i="5"/>
  <c r="AE389" i="5" s="1"/>
  <c r="E79" i="19"/>
  <c r="S406" i="5"/>
  <c r="T406" i="5" s="1"/>
  <c r="J406" i="5"/>
  <c r="M406" i="5"/>
  <c r="H406" i="5"/>
  <c r="O406" i="5"/>
  <c r="G67" i="5"/>
  <c r="AE67" i="5" s="1"/>
  <c r="G61" i="5"/>
  <c r="AE61" i="5" s="1"/>
  <c r="M506" i="5"/>
  <c r="S506" i="5"/>
  <c r="J506" i="5"/>
  <c r="H260" i="26"/>
  <c r="L260" i="26" s="1"/>
  <c r="H506" i="5"/>
  <c r="O506" i="5"/>
  <c r="J501" i="5"/>
  <c r="S501" i="5"/>
  <c r="H253" i="26"/>
  <c r="L253" i="26" s="1"/>
  <c r="M501" i="5"/>
  <c r="H501" i="5"/>
  <c r="O501" i="5"/>
  <c r="G409" i="5"/>
  <c r="AE409" i="5" s="1"/>
  <c r="G191" i="5"/>
  <c r="G491" i="5"/>
  <c r="G508" i="5"/>
  <c r="D73" i="19"/>
  <c r="J73" i="19" s="1"/>
  <c r="Q328" i="6"/>
  <c r="U328" i="6" s="1"/>
  <c r="O328" i="6"/>
  <c r="G97" i="5"/>
  <c r="G57" i="5"/>
  <c r="AE57" i="5" s="1"/>
  <c r="G64" i="5"/>
  <c r="AE64" i="5" s="1"/>
  <c r="G60" i="5"/>
  <c r="AE60" i="5" s="1"/>
  <c r="G190" i="5"/>
  <c r="G405" i="5"/>
  <c r="AE405" i="5" s="1"/>
  <c r="S507" i="5"/>
  <c r="H258" i="26"/>
  <c r="L258" i="26" s="1"/>
  <c r="J507" i="5"/>
  <c r="M507" i="5"/>
  <c r="H507" i="5"/>
  <c r="O507" i="5"/>
  <c r="H257" i="26"/>
  <c r="L257" i="26" s="1"/>
  <c r="S505" i="5"/>
  <c r="M505" i="5"/>
  <c r="H505" i="5"/>
  <c r="J505" i="5"/>
  <c r="O505" i="5"/>
  <c r="H255" i="26"/>
  <c r="L255" i="26" s="1"/>
  <c r="H503" i="5"/>
  <c r="J503" i="5"/>
  <c r="S503" i="5"/>
  <c r="M503" i="5"/>
  <c r="O503" i="5"/>
  <c r="S502" i="5"/>
  <c r="M502" i="5"/>
  <c r="H254" i="26"/>
  <c r="L254" i="26" s="1"/>
  <c r="H502" i="5"/>
  <c r="J502" i="5"/>
  <c r="O502" i="5"/>
  <c r="S175" i="5"/>
  <c r="T175" i="5" s="1"/>
  <c r="J175" i="5"/>
  <c r="H175" i="5"/>
  <c r="M175" i="5"/>
  <c r="O175" i="5"/>
  <c r="D366" i="6"/>
  <c r="V366" i="6" s="1"/>
  <c r="D568" i="6"/>
  <c r="V568" i="6" s="1"/>
  <c r="D363" i="6"/>
  <c r="S188" i="5"/>
  <c r="J188" i="5"/>
  <c r="H188" i="5"/>
  <c r="M188" i="5"/>
  <c r="O188" i="5"/>
  <c r="S410" i="5"/>
  <c r="T410" i="5" s="1"/>
  <c r="M410" i="5"/>
  <c r="H410" i="5"/>
  <c r="J410" i="5"/>
  <c r="O410" i="5"/>
  <c r="S204" i="5"/>
  <c r="J204" i="5"/>
  <c r="M204" i="5"/>
  <c r="H204" i="5"/>
  <c r="O204" i="5"/>
  <c r="J203" i="5"/>
  <c r="H218" i="26"/>
  <c r="S203" i="5"/>
  <c r="H203" i="5"/>
  <c r="M203" i="5"/>
  <c r="O203" i="5"/>
  <c r="D87" i="19"/>
  <c r="J87" i="19" s="1"/>
  <c r="Q560" i="6"/>
  <c r="U560" i="6" s="1"/>
  <c r="O560" i="6"/>
  <c r="S504" i="5"/>
  <c r="H504" i="5"/>
  <c r="H256" i="26"/>
  <c r="L256" i="26" s="1"/>
  <c r="J504" i="5"/>
  <c r="M504" i="5"/>
  <c r="O504" i="5"/>
  <c r="J68" i="5"/>
  <c r="S68" i="5"/>
  <c r="M68" i="5"/>
  <c r="H191" i="26"/>
  <c r="L191" i="26" s="1"/>
  <c r="H68" i="5"/>
  <c r="O68" i="5"/>
  <c r="S59" i="5"/>
  <c r="T59" i="5" s="1"/>
  <c r="J59" i="5"/>
  <c r="H59" i="5"/>
  <c r="M59" i="5"/>
  <c r="O59" i="5"/>
  <c r="G474" i="5"/>
  <c r="AE474" i="5" s="1"/>
  <c r="G490" i="5"/>
  <c r="J429" i="5"/>
  <c r="S429" i="5"/>
  <c r="H429" i="5"/>
  <c r="M429" i="5"/>
  <c r="O429" i="5"/>
  <c r="G426" i="5"/>
  <c r="AE426" i="5" s="1"/>
  <c r="G285" i="5"/>
  <c r="AE285" i="5" s="1"/>
  <c r="G363" i="5"/>
  <c r="G294" i="5"/>
  <c r="G246" i="5"/>
  <c r="AE246" i="5" s="1"/>
  <c r="G378" i="5"/>
  <c r="AE378" i="5" s="1"/>
  <c r="J344" i="5"/>
  <c r="H344" i="5"/>
  <c r="S344" i="5"/>
  <c r="M344" i="5"/>
  <c r="O344" i="5"/>
  <c r="G179" i="5"/>
  <c r="AE179" i="5" s="1"/>
  <c r="G357" i="5"/>
  <c r="G304" i="5"/>
  <c r="AE304" i="5" s="1"/>
  <c r="G302" i="5"/>
  <c r="AE302" i="5" s="1"/>
  <c r="H79" i="5"/>
  <c r="J79" i="5"/>
  <c r="M79" i="5"/>
  <c r="S79" i="5"/>
  <c r="O79" i="5"/>
  <c r="G199" i="5"/>
  <c r="AE199" i="5" s="1"/>
  <c r="G123" i="5"/>
  <c r="AE123" i="5" s="1"/>
  <c r="H77" i="5"/>
  <c r="M77" i="5"/>
  <c r="J77" i="5"/>
  <c r="S77" i="5"/>
  <c r="O77" i="5"/>
  <c r="G321" i="5"/>
  <c r="AE321" i="5" s="1"/>
  <c r="S320" i="5"/>
  <c r="T320" i="5" s="1"/>
  <c r="AD320" i="5" s="1"/>
  <c r="AF320" i="5" s="1"/>
  <c r="H320" i="5"/>
  <c r="J320" i="5"/>
  <c r="M320" i="5"/>
  <c r="O320" i="5"/>
  <c r="G496" i="5"/>
  <c r="AE496" i="5" s="1"/>
  <c r="G480" i="5"/>
  <c r="AE480" i="5" s="1"/>
  <c r="G464" i="5"/>
  <c r="AE464" i="5" s="1"/>
  <c r="G476" i="5"/>
  <c r="AE476" i="5" s="1"/>
  <c r="G492" i="5"/>
  <c r="AE492" i="5" s="1"/>
  <c r="G460" i="5"/>
  <c r="AE460" i="5" s="1"/>
  <c r="G21" i="5"/>
  <c r="AB21" i="5" s="1"/>
  <c r="AE21" i="5" s="1"/>
  <c r="G252" i="5"/>
  <c r="AE252" i="5" s="1"/>
  <c r="G439" i="5"/>
  <c r="AB439" i="5" s="1"/>
  <c r="AE439" i="5" s="1"/>
  <c r="S428" i="5"/>
  <c r="J428" i="5"/>
  <c r="H428" i="5"/>
  <c r="M428" i="5"/>
  <c r="O428" i="5"/>
  <c r="G213" i="5"/>
  <c r="AB213" i="5" s="1"/>
  <c r="AE213" i="5" s="1"/>
  <c r="G130" i="5"/>
  <c r="AE130" i="5" s="1"/>
  <c r="G20" i="5"/>
  <c r="AB20" i="5" s="1"/>
  <c r="AE20" i="5" s="1"/>
  <c r="G251" i="5"/>
  <c r="AB251" i="5" s="1"/>
  <c r="AE251" i="5" s="1"/>
  <c r="G11" i="5"/>
  <c r="AB11" i="5" s="1"/>
  <c r="AE11" i="5" s="1"/>
  <c r="G226" i="5"/>
  <c r="G356" i="5"/>
  <c r="G288" i="5"/>
  <c r="G279" i="5"/>
  <c r="AE279" i="5" s="1"/>
  <c r="G126" i="5"/>
  <c r="AE126" i="5" s="1"/>
  <c r="G266" i="5"/>
  <c r="G264" i="5"/>
  <c r="AE264" i="5" s="1"/>
  <c r="G184" i="5"/>
  <c r="AE184" i="5" s="1"/>
  <c r="G347" i="5"/>
  <c r="AE347" i="5" s="1"/>
  <c r="G372" i="5"/>
  <c r="G237" i="5"/>
  <c r="AE237" i="5" s="1"/>
  <c r="G433" i="5"/>
  <c r="G257" i="5"/>
  <c r="G394" i="5"/>
  <c r="AE394" i="5" s="1"/>
  <c r="G414" i="5"/>
  <c r="AE414" i="5" s="1"/>
  <c r="G282" i="5"/>
  <c r="AE282" i="5" s="1"/>
  <c r="G393" i="5"/>
  <c r="G178" i="5"/>
  <c r="G19" i="5"/>
  <c r="AB19" i="5" s="1"/>
  <c r="AE19" i="5" s="1"/>
  <c r="G355" i="5"/>
  <c r="AE355" i="5" s="1"/>
  <c r="G136" i="5"/>
  <c r="AE136" i="5" s="1"/>
  <c r="G323" i="5"/>
  <c r="G38" i="5"/>
  <c r="AE38" i="5" s="1"/>
  <c r="G47" i="5"/>
  <c r="J110" i="5"/>
  <c r="S110" i="5"/>
  <c r="T110" i="5" s="1"/>
  <c r="AD110" i="5" s="1"/>
  <c r="AF110" i="5" s="1"/>
  <c r="H110" i="5"/>
  <c r="M110" i="5"/>
  <c r="O110" i="5"/>
  <c r="G106" i="5"/>
  <c r="G92" i="5"/>
  <c r="G98" i="5"/>
  <c r="G51" i="5"/>
  <c r="S436" i="5"/>
  <c r="T436" i="5" s="1"/>
  <c r="H436" i="5"/>
  <c r="J436" i="5"/>
  <c r="M436" i="5"/>
  <c r="O436" i="5"/>
  <c r="D261" i="6"/>
  <c r="D269" i="6"/>
  <c r="Q269" i="6" s="1"/>
  <c r="U269" i="6" s="1"/>
  <c r="D270" i="6"/>
  <c r="D263" i="6"/>
  <c r="Q263" i="6" s="1"/>
  <c r="U263" i="6" s="1"/>
  <c r="D345" i="6"/>
  <c r="Q345" i="6" s="1"/>
  <c r="U345" i="6" s="1"/>
  <c r="G481" i="5"/>
  <c r="AE481" i="5" s="1"/>
  <c r="G498" i="5"/>
  <c r="AE498" i="5" s="1"/>
  <c r="G473" i="5"/>
  <c r="G450" i="5"/>
  <c r="G489" i="5"/>
  <c r="G466" i="5"/>
  <c r="AE466" i="5" s="1"/>
  <c r="G509" i="5"/>
  <c r="AE509" i="5" s="1"/>
  <c r="G459" i="5"/>
  <c r="G500" i="5"/>
  <c r="AB500" i="5" s="1"/>
  <c r="AE500" i="5" s="1"/>
  <c r="G497" i="5"/>
  <c r="AE497" i="5" s="1"/>
  <c r="G467" i="5"/>
  <c r="AE467" i="5" s="1"/>
  <c r="G482" i="5"/>
  <c r="AE482" i="5" s="1"/>
  <c r="G446" i="5"/>
  <c r="AE446" i="5" s="1"/>
  <c r="G468" i="5"/>
  <c r="G483" i="5"/>
  <c r="G452" i="5"/>
  <c r="G228" i="5"/>
  <c r="G233" i="5"/>
  <c r="AE233" i="5" s="1"/>
  <c r="G277" i="5"/>
  <c r="AE277" i="5" s="1"/>
  <c r="G317" i="5"/>
  <c r="AE317" i="5" s="1"/>
  <c r="G37" i="5"/>
  <c r="G152" i="5"/>
  <c r="G8" i="5"/>
  <c r="G402" i="5"/>
  <c r="AE402" i="5" s="1"/>
  <c r="G139" i="5"/>
  <c r="G330" i="5"/>
  <c r="AE330" i="5" s="1"/>
  <c r="G149" i="5"/>
  <c r="G141" i="5"/>
  <c r="G390" i="5"/>
  <c r="G297" i="5"/>
  <c r="G418" i="5"/>
  <c r="AE418" i="5" s="1"/>
  <c r="G416" i="5"/>
  <c r="G276" i="5"/>
  <c r="G145" i="5"/>
  <c r="G316" i="5"/>
  <c r="G242" i="5"/>
  <c r="AE242" i="5" s="1"/>
  <c r="G157" i="5"/>
  <c r="AE157" i="5" s="1"/>
  <c r="G138" i="5"/>
  <c r="G150" i="5"/>
  <c r="G431" i="5"/>
  <c r="AE431" i="5" s="1"/>
  <c r="G380" i="5"/>
  <c r="G148" i="5"/>
  <c r="AB148" i="5" s="1"/>
  <c r="AE148" i="5" s="1"/>
  <c r="G147" i="5"/>
  <c r="G170" i="5"/>
  <c r="AE170" i="5" s="1"/>
  <c r="G144" i="5"/>
  <c r="AE144" i="5" s="1"/>
  <c r="G151" i="5"/>
  <c r="G341" i="5"/>
  <c r="G142" i="5"/>
  <c r="G42" i="5"/>
  <c r="AE42" i="5" s="1"/>
  <c r="G146" i="5"/>
  <c r="G143" i="5"/>
  <c r="AE143" i="5" s="1"/>
  <c r="G34" i="5"/>
  <c r="G365" i="5"/>
  <c r="G206" i="5"/>
  <c r="G155" i="5"/>
  <c r="G214" i="5"/>
  <c r="G280" i="5"/>
  <c r="AE280" i="5" s="1"/>
  <c r="G377" i="5"/>
  <c r="G362" i="5"/>
  <c r="G193" i="5"/>
  <c r="G329" i="5"/>
  <c r="G442" i="5"/>
  <c r="AB442" i="5" s="1"/>
  <c r="AE442" i="5" s="1"/>
  <c r="G293" i="5"/>
  <c r="AE293" i="5" s="1"/>
  <c r="G400" i="5"/>
  <c r="AE400" i="5" s="1"/>
  <c r="G254" i="5"/>
  <c r="G445" i="5"/>
  <c r="AE445" i="5" s="1"/>
  <c r="G259" i="5"/>
  <c r="G275" i="5"/>
  <c r="G351" i="5"/>
  <c r="G369" i="5"/>
  <c r="AE369" i="5" s="1"/>
  <c r="G340" i="5"/>
  <c r="AE340" i="5" s="1"/>
  <c r="G284" i="5"/>
  <c r="AE284" i="5" s="1"/>
  <c r="G314" i="5"/>
  <c r="G240" i="5"/>
  <c r="AE240" i="5" s="1"/>
  <c r="G198" i="5"/>
  <c r="AB198" i="5" s="1"/>
  <c r="AE198" i="5" s="1"/>
  <c r="G162" i="5"/>
  <c r="G334" i="5"/>
  <c r="AE334" i="5" s="1"/>
  <c r="G308" i="5"/>
  <c r="G438" i="5"/>
  <c r="AB438" i="5" s="1"/>
  <c r="AE438" i="5" s="1"/>
  <c r="G156" i="5"/>
  <c r="AE156" i="5" s="1"/>
  <c r="G404" i="5"/>
  <c r="AE404" i="5" s="1"/>
  <c r="G129" i="5"/>
  <c r="AE129" i="5" s="1"/>
  <c r="G271" i="5"/>
  <c r="G230" i="5"/>
  <c r="AE230" i="5" s="1"/>
  <c r="G36" i="5"/>
  <c r="G14" i="5"/>
  <c r="AB14" i="5" s="1"/>
  <c r="AE14" i="5" s="1"/>
  <c r="G238" i="5"/>
  <c r="AE238" i="5" s="1"/>
  <c r="G337" i="5"/>
  <c r="AE337" i="5" s="1"/>
  <c r="G85" i="5"/>
  <c r="AE85" i="5" s="1"/>
  <c r="G224" i="5"/>
  <c r="AE224" i="5" s="1"/>
  <c r="G32" i="5"/>
  <c r="G169" i="5"/>
  <c r="G140" i="5"/>
  <c r="G218" i="5"/>
  <c r="G430" i="5"/>
  <c r="AE430" i="5" s="1"/>
  <c r="G358" i="5"/>
  <c r="G386" i="5"/>
  <c r="G422" i="5"/>
  <c r="AE422" i="5" s="1"/>
  <c r="G258" i="5"/>
  <c r="G326" i="5"/>
  <c r="G398" i="5"/>
  <c r="AE398" i="5" s="1"/>
  <c r="G373" i="5"/>
  <c r="G413" i="5"/>
  <c r="G250" i="5"/>
  <c r="AB250" i="5" s="1"/>
  <c r="AE250" i="5" s="1"/>
  <c r="G289" i="5"/>
  <c r="G5" i="5"/>
  <c r="G114" i="5"/>
  <c r="AE114" i="5" s="1"/>
  <c r="G76" i="5"/>
  <c r="G396" i="5"/>
  <c r="G385" i="5"/>
  <c r="G268" i="5"/>
  <c r="AE268" i="5" s="1"/>
  <c r="G73" i="5"/>
  <c r="AE73" i="5" s="1"/>
  <c r="G74" i="5"/>
  <c r="AE74" i="5" s="1"/>
  <c r="S435" i="5"/>
  <c r="T435" i="5" s="1"/>
  <c r="J435" i="5"/>
  <c r="M435" i="5"/>
  <c r="H435" i="5"/>
  <c r="O435" i="5"/>
  <c r="S349" i="5"/>
  <c r="T349" i="5" s="1"/>
  <c r="AD349" i="5" s="1"/>
  <c r="AF349" i="5" s="1"/>
  <c r="J349" i="5"/>
  <c r="H349" i="5"/>
  <c r="M349" i="5"/>
  <c r="O349" i="5"/>
  <c r="J465" i="5"/>
  <c r="S465" i="5"/>
  <c r="T465" i="5" s="1"/>
  <c r="AD465" i="5" s="1"/>
  <c r="AF465" i="5" s="1"/>
  <c r="M465" i="5"/>
  <c r="H465" i="5"/>
  <c r="O465" i="5"/>
  <c r="S479" i="5"/>
  <c r="T479" i="5" s="1"/>
  <c r="AD479" i="5" s="1"/>
  <c r="AF479" i="5" s="1"/>
  <c r="H479" i="5"/>
  <c r="J479" i="5"/>
  <c r="M479" i="5"/>
  <c r="O479" i="5"/>
  <c r="D537" i="6"/>
  <c r="D386" i="6"/>
  <c r="Q386" i="6" s="1"/>
  <c r="U386" i="6" s="1"/>
  <c r="G458" i="5"/>
  <c r="G488" i="5"/>
  <c r="G227" i="5"/>
  <c r="AE227" i="5" s="1"/>
  <c r="G232" i="5"/>
  <c r="AE232" i="5" s="1"/>
  <c r="D367" i="6"/>
  <c r="V367" i="6" s="1"/>
  <c r="D121" i="6"/>
  <c r="D145" i="6"/>
  <c r="D69" i="6"/>
  <c r="Q69" i="6" s="1"/>
  <c r="U69" i="6" s="1"/>
  <c r="D102" i="6"/>
  <c r="D58" i="29" s="1"/>
  <c r="D93" i="6"/>
  <c r="D115" i="6"/>
  <c r="Q115" i="6" s="1"/>
  <c r="U115" i="6" s="1"/>
  <c r="D134" i="6"/>
  <c r="Q134" i="6" s="1"/>
  <c r="U134" i="6" s="1"/>
  <c r="D368" i="6"/>
  <c r="Q368" i="6" s="1"/>
  <c r="U368" i="6" s="1"/>
  <c r="D480" i="6"/>
  <c r="Q480" i="6" s="1"/>
  <c r="U480" i="6" s="1"/>
  <c r="D217" i="6"/>
  <c r="D252" i="6"/>
  <c r="Q252" i="6" s="1"/>
  <c r="U252" i="6" s="1"/>
  <c r="D76" i="6"/>
  <c r="Q76" i="6" s="1"/>
  <c r="U76" i="6" s="1"/>
  <c r="D96" i="6"/>
  <c r="Q96" i="6" s="1"/>
  <c r="U96" i="6" s="1"/>
  <c r="D23" i="6"/>
  <c r="Q23" i="6" s="1"/>
  <c r="D193" i="6"/>
  <c r="Q193" i="6" s="1"/>
  <c r="U193" i="6" s="1"/>
  <c r="D303" i="6"/>
  <c r="Q303" i="6" s="1"/>
  <c r="U303" i="6" s="1"/>
  <c r="D476" i="6"/>
  <c r="Q476" i="6" s="1"/>
  <c r="U476" i="6" s="1"/>
  <c r="D272" i="6"/>
  <c r="D445" i="6"/>
  <c r="H299" i="5"/>
  <c r="J299" i="5"/>
  <c r="M299" i="5"/>
  <c r="S299" i="5"/>
  <c r="T299" i="5" s="1"/>
  <c r="AD299" i="5" s="1"/>
  <c r="AF299" i="5" s="1"/>
  <c r="O299" i="5"/>
  <c r="G368" i="5"/>
  <c r="G350" i="5"/>
  <c r="AE350" i="5" s="1"/>
  <c r="G376" i="5"/>
  <c r="AE376" i="5" s="1"/>
  <c r="G361" i="5"/>
  <c r="G245" i="5"/>
  <c r="AE245" i="5" s="1"/>
  <c r="G292" i="5"/>
  <c r="G283" i="5"/>
  <c r="AE283" i="5" s="1"/>
  <c r="G239" i="5"/>
  <c r="AE239" i="5" s="1"/>
  <c r="G7" i="5"/>
  <c r="G291" i="5"/>
  <c r="AE291" i="5" s="1"/>
  <c r="G339" i="5"/>
  <c r="AE339" i="5" s="1"/>
  <c r="G272" i="5"/>
  <c r="G164" i="5"/>
  <c r="AB164" i="5" s="1"/>
  <c r="AE164" i="5" s="1"/>
  <c r="G375" i="5"/>
  <c r="G328" i="5"/>
  <c r="AE328" i="5" s="1"/>
  <c r="G425" i="5"/>
  <c r="AE425" i="5" s="1"/>
  <c r="G360" i="5"/>
  <c r="G388" i="5"/>
  <c r="G309" i="5"/>
  <c r="G205" i="5"/>
  <c r="G399" i="5"/>
  <c r="AE399" i="5" s="1"/>
  <c r="G137" i="5"/>
  <c r="AE137" i="5" s="1"/>
  <c r="G102" i="5"/>
  <c r="G100" i="5"/>
  <c r="G346" i="5"/>
  <c r="AE346" i="5" s="1"/>
  <c r="G52" i="5"/>
  <c r="G278" i="5"/>
  <c r="AE278" i="5" s="1"/>
  <c r="G236" i="5"/>
  <c r="AE236" i="5" s="1"/>
  <c r="G117" i="5"/>
  <c r="AE117" i="5" s="1"/>
  <c r="G84" i="5"/>
  <c r="G420" i="5"/>
  <c r="AE420" i="5" s="1"/>
  <c r="G17" i="5"/>
  <c r="AB17" i="5" s="1"/>
  <c r="AE17" i="5" s="1"/>
  <c r="G93" i="5"/>
  <c r="G256" i="5"/>
  <c r="G172" i="5"/>
  <c r="AB172" i="5" s="1"/>
  <c r="AE172" i="5" s="1"/>
  <c r="G371" i="5"/>
  <c r="G200" i="5"/>
  <c r="AE200" i="5" s="1"/>
  <c r="G45" i="5"/>
  <c r="AB45" i="5" s="1"/>
  <c r="AE45" i="5" s="1"/>
  <c r="G221" i="5"/>
  <c r="AE221" i="5" s="1"/>
  <c r="G354" i="5"/>
  <c r="G35" i="5"/>
  <c r="G209" i="5"/>
  <c r="AB209" i="5" s="1"/>
  <c r="AE209" i="5" s="1"/>
  <c r="G125" i="5"/>
  <c r="AE125" i="5" s="1"/>
  <c r="G423" i="5"/>
  <c r="AE423" i="5" s="1"/>
  <c r="G287" i="5"/>
  <c r="G263" i="5"/>
  <c r="AE263" i="5" s="1"/>
  <c r="G397" i="5"/>
  <c r="AE397" i="5" s="1"/>
  <c r="G248" i="5"/>
  <c r="AB248" i="5" s="1"/>
  <c r="AE248" i="5" s="1"/>
  <c r="G121" i="5"/>
  <c r="AE121" i="5" s="1"/>
  <c r="G183" i="5"/>
  <c r="AE183" i="5" s="1"/>
  <c r="G113" i="5"/>
  <c r="AE113" i="5" s="1"/>
  <c r="G415" i="5"/>
  <c r="AE415" i="5" s="1"/>
  <c r="G267" i="5"/>
  <c r="G40" i="5"/>
  <c r="AB40" i="5" s="1"/>
  <c r="AE40" i="5" s="1"/>
  <c r="G384" i="5"/>
  <c r="G281" i="5"/>
  <c r="AE281" i="5" s="1"/>
  <c r="G177" i="5"/>
  <c r="G107" i="5"/>
  <c r="AE107" i="5" s="1"/>
  <c r="G10" i="5"/>
  <c r="AB10" i="5" s="1"/>
  <c r="AE10" i="5" s="1"/>
  <c r="G336" i="5"/>
  <c r="G219" i="5"/>
  <c r="AE219" i="5" s="1"/>
  <c r="G367" i="5"/>
  <c r="AE367" i="5" s="1"/>
  <c r="G303" i="5"/>
  <c r="G261" i="5"/>
  <c r="AE261" i="5" s="1"/>
  <c r="G432" i="5"/>
  <c r="AE432" i="5" s="1"/>
  <c r="G49" i="5"/>
  <c r="AB49" i="5" s="1"/>
  <c r="AE49" i="5" s="1"/>
  <c r="G229" i="5"/>
  <c r="AE229" i="5" s="1"/>
  <c r="G119" i="5"/>
  <c r="G270" i="5"/>
  <c r="G160" i="5"/>
  <c r="G243" i="5"/>
  <c r="AE243" i="5" s="1"/>
  <c r="G168" i="5"/>
  <c r="G167" i="5"/>
  <c r="G12" i="5"/>
  <c r="AB12" i="5" s="1"/>
  <c r="AE12" i="5" s="1"/>
  <c r="G215" i="5"/>
  <c r="AE215" i="5" s="1"/>
  <c r="G131" i="5"/>
  <c r="AE131" i="5" s="1"/>
  <c r="G395" i="5"/>
  <c r="G30" i="5"/>
  <c r="G135" i="5"/>
  <c r="AE135" i="5" s="1"/>
  <c r="G3" i="5"/>
  <c r="G437" i="5"/>
  <c r="AB437" i="5" s="1"/>
  <c r="AE437" i="5" s="1"/>
  <c r="G412" i="5"/>
  <c r="AE412" i="5" s="1"/>
  <c r="G101" i="5"/>
  <c r="G133" i="5"/>
  <c r="AE133" i="5" s="1"/>
  <c r="G192" i="5"/>
  <c r="AE192" i="5" s="1"/>
  <c r="G324" i="5"/>
  <c r="G28" i="5"/>
  <c r="AE28" i="5" s="1"/>
  <c r="G443" i="5"/>
  <c r="AE443" i="5" s="1"/>
  <c r="G392" i="5"/>
  <c r="G26" i="5"/>
  <c r="AB26" i="5" s="1"/>
  <c r="AE26" i="5" s="1"/>
  <c r="G265" i="5"/>
  <c r="AE265" i="5" s="1"/>
  <c r="G223" i="5"/>
  <c r="G345" i="5"/>
  <c r="AE345" i="5" s="1"/>
  <c r="G383" i="5"/>
  <c r="G87" i="5"/>
  <c r="G235" i="5"/>
  <c r="AE235" i="5" s="1"/>
  <c r="G91" i="5"/>
  <c r="G159" i="5"/>
  <c r="G83" i="5"/>
  <c r="G124" i="5"/>
  <c r="AE124" i="5" s="1"/>
  <c r="G89" i="5"/>
  <c r="S75" i="5"/>
  <c r="H75" i="5"/>
  <c r="J75" i="5"/>
  <c r="M75" i="5"/>
  <c r="O75" i="5"/>
  <c r="S71" i="5"/>
  <c r="T71" i="5" s="1"/>
  <c r="H71" i="5"/>
  <c r="J71" i="5"/>
  <c r="M71" i="5"/>
  <c r="O71" i="5"/>
  <c r="S78" i="5"/>
  <c r="J78" i="5"/>
  <c r="H78" i="5"/>
  <c r="M78" i="5"/>
  <c r="O78" i="5"/>
  <c r="H69" i="5"/>
  <c r="J69" i="5"/>
  <c r="S69" i="5"/>
  <c r="T69" i="5" s="1"/>
  <c r="AD69" i="5" s="1"/>
  <c r="AF69" i="5" s="1"/>
  <c r="M69" i="5"/>
  <c r="O69" i="5"/>
  <c r="J319" i="5"/>
  <c r="S319" i="5"/>
  <c r="T319" i="5" s="1"/>
  <c r="AD319" i="5" s="1"/>
  <c r="AF319" i="5" s="1"/>
  <c r="H319" i="5"/>
  <c r="M319" i="5"/>
  <c r="O319" i="5"/>
  <c r="S318" i="5"/>
  <c r="T318" i="5" s="1"/>
  <c r="AD318" i="5" s="1"/>
  <c r="AF318" i="5" s="1"/>
  <c r="J318" i="5"/>
  <c r="H318" i="5"/>
  <c r="M318" i="5"/>
  <c r="O318" i="5"/>
  <c r="D383" i="6"/>
  <c r="Q383" i="6" s="1"/>
  <c r="U383" i="6" s="1"/>
  <c r="D385" i="6"/>
  <c r="Q385" i="6" s="1"/>
  <c r="U385" i="6" s="1"/>
  <c r="D388" i="6"/>
  <c r="Q388" i="6" s="1"/>
  <c r="U388" i="6" s="1"/>
  <c r="D264" i="6"/>
  <c r="Q264" i="6" s="1"/>
  <c r="U264" i="6" s="1"/>
  <c r="D518" i="6"/>
  <c r="D520" i="6"/>
  <c r="D522" i="6"/>
  <c r="Q522" i="6" s="1"/>
  <c r="U522" i="6" s="1"/>
  <c r="D565" i="6"/>
  <c r="Q565" i="6" s="1"/>
  <c r="U565" i="6" s="1"/>
  <c r="D194" i="6"/>
  <c r="Q194" i="6" s="1"/>
  <c r="U194" i="6" s="1"/>
  <c r="D509" i="6"/>
  <c r="Q509" i="6" s="1"/>
  <c r="U509" i="6" s="1"/>
  <c r="D549" i="6"/>
  <c r="Q549" i="6" s="1"/>
  <c r="U549" i="6" s="1"/>
  <c r="G495" i="5"/>
  <c r="AE495" i="5" s="1"/>
  <c r="G463" i="5"/>
  <c r="AE463" i="5" s="1"/>
  <c r="S475" i="5"/>
  <c r="T475" i="5" s="1"/>
  <c r="AD475" i="5" s="1"/>
  <c r="AF475" i="5" s="1"/>
  <c r="H475" i="5"/>
  <c r="J475" i="5"/>
  <c r="M475" i="5"/>
  <c r="O475" i="5"/>
  <c r="G487" i="5"/>
  <c r="AE487" i="5" s="1"/>
  <c r="G457" i="5"/>
  <c r="G499" i="5"/>
  <c r="AB499" i="5" s="1"/>
  <c r="AE499" i="5" s="1"/>
  <c r="G471" i="5"/>
  <c r="G448" i="5"/>
  <c r="AE448" i="5" s="1"/>
  <c r="G455" i="5"/>
  <c r="G485" i="5"/>
  <c r="G484" i="5"/>
  <c r="G470" i="5"/>
  <c r="G454" i="5"/>
  <c r="G447" i="5"/>
  <c r="AE447" i="5" s="1"/>
  <c r="G451" i="5"/>
  <c r="AE451" i="5" s="1"/>
  <c r="H441" i="5"/>
  <c r="J441" i="5"/>
  <c r="S441" i="5"/>
  <c r="T441" i="5" s="1"/>
  <c r="AD441" i="5" s="1"/>
  <c r="AF441" i="5" s="1"/>
  <c r="M441" i="5"/>
  <c r="O441" i="5"/>
  <c r="D128" i="6"/>
  <c r="Q128" i="6" s="1"/>
  <c r="U128" i="6" s="1"/>
  <c r="D144" i="6"/>
  <c r="D216" i="6"/>
  <c r="D114" i="6"/>
  <c r="Q114" i="6" s="1"/>
  <c r="U114" i="6" s="1"/>
  <c r="D122" i="6"/>
  <c r="Q122" i="6" s="1"/>
  <c r="U122" i="6" s="1"/>
  <c r="D354" i="6"/>
  <c r="D422" i="6"/>
  <c r="Q422" i="6" s="1"/>
  <c r="U422" i="6" s="1"/>
  <c r="D223" i="6"/>
  <c r="Q223" i="6" s="1"/>
  <c r="U223" i="6" s="1"/>
  <c r="D355" i="6"/>
  <c r="D391" i="6"/>
  <c r="D399" i="6"/>
  <c r="D356" i="6"/>
  <c r="D432" i="6"/>
  <c r="Q432" i="6" s="1"/>
  <c r="U432" i="6" s="1"/>
  <c r="D448" i="6"/>
  <c r="D31" i="29" s="1"/>
  <c r="D357" i="6"/>
  <c r="D393" i="6"/>
  <c r="Q393" i="6" s="1"/>
  <c r="U393" i="6" s="1"/>
  <c r="D433" i="6"/>
  <c r="Q433" i="6" s="1"/>
  <c r="U433" i="6" s="1"/>
  <c r="D7" i="6"/>
  <c r="Q7" i="6" s="1"/>
  <c r="D126" i="6"/>
  <c r="D410" i="6"/>
  <c r="Q410" i="6" s="1"/>
  <c r="U410" i="6" s="1"/>
  <c r="D426" i="6"/>
  <c r="Q426" i="6" s="1"/>
  <c r="U426" i="6" s="1"/>
  <c r="D458" i="6"/>
  <c r="Q458" i="6" s="1"/>
  <c r="U458" i="6" s="1"/>
  <c r="D474" i="6"/>
  <c r="D395" i="6"/>
  <c r="Q395" i="6" s="1"/>
  <c r="U395" i="6" s="1"/>
  <c r="D67" i="6"/>
  <c r="Q67" i="6" s="1"/>
  <c r="U67" i="6" s="1"/>
  <c r="D327" i="6"/>
  <c r="D452" i="6"/>
  <c r="D100" i="6"/>
  <c r="D397" i="6"/>
  <c r="Q397" i="6" s="1"/>
  <c r="U397" i="6" s="1"/>
  <c r="D485" i="6"/>
  <c r="Q485" i="6" s="1"/>
  <c r="U485" i="6" s="1"/>
  <c r="H96" i="5"/>
  <c r="J96" i="5"/>
  <c r="S96" i="5"/>
  <c r="T96" i="5" s="1"/>
  <c r="AD96" i="5" s="1"/>
  <c r="AF96" i="5" s="1"/>
  <c r="M96" i="5"/>
  <c r="O96" i="5"/>
  <c r="G313" i="5"/>
  <c r="AE313" i="5" s="1"/>
  <c r="G274" i="5"/>
  <c r="AE274" i="5" s="1"/>
  <c r="G359" i="5"/>
  <c r="G374" i="5"/>
  <c r="AE374" i="5" s="1"/>
  <c r="G424" i="5"/>
  <c r="AE424" i="5" s="1"/>
  <c r="G290" i="5"/>
  <c r="G176" i="5"/>
  <c r="AE176" i="5" s="1"/>
  <c r="G2" i="5"/>
  <c r="H2" i="5" s="1"/>
  <c r="G370" i="5"/>
  <c r="G82" i="5"/>
  <c r="AE82" i="5" s="1"/>
  <c r="G333" i="5"/>
  <c r="AE333" i="5" s="1"/>
  <c r="G29" i="5"/>
  <c r="G301" i="5"/>
  <c r="G158" i="5"/>
  <c r="AE158" i="5" s="1"/>
  <c r="G269" i="5"/>
  <c r="AE269" i="5" s="1"/>
  <c r="G88" i="5"/>
  <c r="G382" i="5"/>
  <c r="G86" i="5"/>
  <c r="G90" i="5"/>
  <c r="AE90" i="5" s="1"/>
  <c r="G81" i="5"/>
  <c r="S70" i="5"/>
  <c r="T70" i="5" s="1"/>
  <c r="AD70" i="5" s="1"/>
  <c r="AF70" i="5" s="1"/>
  <c r="J70" i="5"/>
  <c r="H70" i="5"/>
  <c r="M70" i="5"/>
  <c r="O70" i="5"/>
  <c r="D113" i="6"/>
  <c r="Q113" i="6" s="1"/>
  <c r="U113" i="6" s="1"/>
  <c r="D168" i="6"/>
  <c r="Q168" i="6" s="1"/>
  <c r="U168" i="6" s="1"/>
  <c r="D176" i="6"/>
  <c r="D98" i="6"/>
  <c r="D106" i="6"/>
  <c r="D161" i="6"/>
  <c r="Q161" i="6" s="1"/>
  <c r="U161" i="6" s="1"/>
  <c r="D169" i="6"/>
  <c r="Q169" i="6" s="1"/>
  <c r="U169" i="6" s="1"/>
  <c r="D142" i="6"/>
  <c r="Q142" i="6" s="1"/>
  <c r="U142" i="6" s="1"/>
  <c r="D165" i="6"/>
  <c r="Q165" i="6" s="1"/>
  <c r="U165" i="6" s="1"/>
  <c r="D455" i="6"/>
  <c r="Q455" i="6" s="1"/>
  <c r="U455" i="6" s="1"/>
  <c r="D487" i="6"/>
  <c r="D166" i="6"/>
  <c r="D178" i="6"/>
  <c r="Q178" i="6" s="1"/>
  <c r="U178" i="6" s="1"/>
  <c r="D104" i="6"/>
  <c r="Q104" i="6" s="1"/>
  <c r="U104" i="6" s="1"/>
  <c r="D147" i="6"/>
  <c r="Q147" i="6" s="1"/>
  <c r="U147" i="6" s="1"/>
  <c r="D157" i="6"/>
  <c r="Q157" i="6" s="1"/>
  <c r="U157" i="6" s="1"/>
  <c r="D179" i="6"/>
  <c r="Q179" i="6" s="1"/>
  <c r="U179" i="6" s="1"/>
  <c r="D369" i="6"/>
  <c r="D79" i="29" s="1"/>
  <c r="D95" i="6"/>
  <c r="D170" i="6"/>
  <c r="D180" i="6"/>
  <c r="Q180" i="6" s="1"/>
  <c r="U180" i="6" s="1"/>
  <c r="D64" i="6"/>
  <c r="D159" i="6"/>
  <c r="Q159" i="6" s="1"/>
  <c r="U159" i="6" s="1"/>
  <c r="D237" i="6"/>
  <c r="Q237" i="6" s="1"/>
  <c r="U237" i="6" s="1"/>
  <c r="D140" i="6"/>
  <c r="Q140" i="6" s="1"/>
  <c r="U140" i="6" s="1"/>
  <c r="D119" i="6"/>
  <c r="Q119" i="6" s="1"/>
  <c r="U119" i="6" s="1"/>
  <c r="D163" i="6"/>
  <c r="D173" i="6"/>
  <c r="Q173" i="6" s="1"/>
  <c r="U173" i="6" s="1"/>
  <c r="G462" i="5"/>
  <c r="AE462" i="5" s="1"/>
  <c r="G478" i="5"/>
  <c r="AE478" i="5" s="1"/>
  <c r="G494" i="5"/>
  <c r="AE494" i="5" s="1"/>
  <c r="S469" i="5"/>
  <c r="T469" i="5" s="1"/>
  <c r="AD469" i="5" s="1"/>
  <c r="AF469" i="5" s="1"/>
  <c r="J469" i="5"/>
  <c r="H469" i="5"/>
  <c r="M469" i="5"/>
  <c r="O469" i="5"/>
  <c r="G195" i="5"/>
  <c r="G241" i="5"/>
  <c r="AE241" i="5" s="1"/>
  <c r="G427" i="5"/>
  <c r="AE427" i="5" s="1"/>
  <c r="G255" i="5"/>
  <c r="G296" i="5"/>
  <c r="AE296" i="5" s="1"/>
  <c r="G411" i="5"/>
  <c r="AE411" i="5" s="1"/>
  <c r="G247" i="5"/>
  <c r="AE247" i="5" s="1"/>
  <c r="G286" i="5"/>
  <c r="AE286" i="5" s="1"/>
  <c r="G401" i="5"/>
  <c r="AE401" i="5" s="1"/>
  <c r="G165" i="5"/>
  <c r="AB165" i="5" s="1"/>
  <c r="AE165" i="5" s="1"/>
  <c r="G364" i="5"/>
  <c r="AE364" i="5" s="1"/>
  <c r="G234" i="5"/>
  <c r="AE234" i="5" s="1"/>
  <c r="G379" i="5"/>
  <c r="G260" i="5"/>
  <c r="G312" i="5"/>
  <c r="AE312" i="5" s="1"/>
  <c r="G273" i="5"/>
  <c r="AE273" i="5" s="1"/>
  <c r="G338" i="5"/>
  <c r="G231" i="5"/>
  <c r="AE231" i="5" s="1"/>
  <c r="G327" i="5"/>
  <c r="G33" i="5"/>
  <c r="AE33" i="5" s="1"/>
  <c r="G163" i="5"/>
  <c r="AE163" i="5" s="1"/>
  <c r="G6" i="5"/>
  <c r="AE6" i="5" s="1"/>
  <c r="G225" i="5"/>
  <c r="J166" i="5"/>
  <c r="H166" i="5"/>
  <c r="S166" i="5"/>
  <c r="T166" i="5" s="1"/>
  <c r="AD166" i="5" s="1"/>
  <c r="AF166" i="5" s="1"/>
  <c r="M166" i="5"/>
  <c r="O166" i="5"/>
  <c r="G306" i="5"/>
  <c r="AE306" i="5" s="1"/>
  <c r="G305" i="5"/>
  <c r="AE305" i="5" s="1"/>
  <c r="S43" i="5"/>
  <c r="H43" i="5"/>
  <c r="J43" i="5"/>
  <c r="M43" i="5"/>
  <c r="O43" i="5"/>
  <c r="G48" i="5"/>
  <c r="AB48" i="5" s="1"/>
  <c r="AE48" i="5" s="1"/>
  <c r="G80" i="5"/>
  <c r="AE80" i="5" s="1"/>
  <c r="G9" i="5"/>
  <c r="AB9" i="5" s="1"/>
  <c r="AE9" i="5" s="1"/>
  <c r="G16" i="5"/>
  <c r="AB16" i="5" s="1"/>
  <c r="AE16" i="5" s="1"/>
  <c r="G25" i="5"/>
  <c r="AB25" i="5" s="1"/>
  <c r="AE25" i="5" s="1"/>
  <c r="G44" i="5"/>
  <c r="AB44" i="5" s="1"/>
  <c r="AE44" i="5" s="1"/>
  <c r="G208" i="5"/>
  <c r="AB208" i="5" s="1"/>
  <c r="AE208" i="5" s="1"/>
  <c r="G39" i="5"/>
  <c r="AB39" i="5" s="1"/>
  <c r="AE39" i="5" s="1"/>
  <c r="G72" i="5"/>
  <c r="G99" i="5"/>
  <c r="AE99" i="5" s="1"/>
  <c r="G105" i="5"/>
  <c r="S343" i="5"/>
  <c r="T343" i="5" s="1"/>
  <c r="AD343" i="5" s="1"/>
  <c r="AF343" i="5" s="1"/>
  <c r="J343" i="5"/>
  <c r="H343" i="5"/>
  <c r="M343" i="5"/>
  <c r="O343" i="5"/>
  <c r="G300" i="5"/>
  <c r="AE300" i="5" s="1"/>
  <c r="G322" i="5"/>
  <c r="AE322" i="5" s="1"/>
  <c r="D265" i="6"/>
  <c r="Q265" i="6" s="1"/>
  <c r="U265" i="6" s="1"/>
  <c r="D510" i="6"/>
  <c r="D526" i="6"/>
  <c r="D534" i="6"/>
  <c r="Q534" i="6" s="1"/>
  <c r="U534" i="6" s="1"/>
  <c r="D542" i="6"/>
  <c r="Q542" i="6" s="1"/>
  <c r="U542" i="6" s="1"/>
  <c r="D558" i="6"/>
  <c r="Q558" i="6" s="1"/>
  <c r="U558" i="6" s="1"/>
  <c r="D567" i="6"/>
  <c r="Q567" i="6" s="1"/>
  <c r="U567" i="6" s="1"/>
  <c r="D503" i="6"/>
  <c r="Q503" i="6" s="1"/>
  <c r="U503" i="6" s="1"/>
  <c r="D511" i="6"/>
  <c r="Q511" i="6" s="1"/>
  <c r="U511" i="6" s="1"/>
  <c r="D519" i="6"/>
  <c r="Q519" i="6" s="1"/>
  <c r="U519" i="6" s="1"/>
  <c r="D527" i="6"/>
  <c r="Q527" i="6" s="1"/>
  <c r="U527" i="6" s="1"/>
  <c r="D535" i="6"/>
  <c r="Q535" i="6" s="1"/>
  <c r="U535" i="6" s="1"/>
  <c r="D551" i="6"/>
  <c r="Q551" i="6" s="1"/>
  <c r="U551" i="6" s="1"/>
  <c r="D559" i="6"/>
  <c r="Q559" i="6" s="1"/>
  <c r="U559" i="6" s="1"/>
  <c r="D512" i="6"/>
  <c r="Q512" i="6" s="1"/>
  <c r="U512" i="6" s="1"/>
  <c r="D528" i="6"/>
  <c r="Q528" i="6" s="1"/>
  <c r="U528" i="6" s="1"/>
  <c r="D536" i="6"/>
  <c r="Q536" i="6" s="1"/>
  <c r="U536" i="6" s="1"/>
  <c r="D544" i="6"/>
  <c r="Q544" i="6" s="1"/>
  <c r="U544" i="6" s="1"/>
  <c r="D260" i="6"/>
  <c r="Q260" i="6" s="1"/>
  <c r="U260" i="6" s="1"/>
  <c r="D505" i="6"/>
  <c r="D48" i="29" s="1"/>
  <c r="D513" i="6"/>
  <c r="Q513" i="6" s="1"/>
  <c r="U513" i="6" s="1"/>
  <c r="D521" i="6"/>
  <c r="Q521" i="6" s="1"/>
  <c r="U521" i="6" s="1"/>
  <c r="D529" i="6"/>
  <c r="Q529" i="6" s="1"/>
  <c r="U529" i="6" s="1"/>
  <c r="D553" i="6"/>
  <c r="Q553" i="6" s="1"/>
  <c r="U553" i="6" s="1"/>
  <c r="D562" i="6"/>
  <c r="Q562" i="6" s="1"/>
  <c r="U562" i="6" s="1"/>
  <c r="D506" i="6"/>
  <c r="Q506" i="6" s="1"/>
  <c r="U506" i="6" s="1"/>
  <c r="D514" i="6"/>
  <c r="Q514" i="6" s="1"/>
  <c r="U514" i="6" s="1"/>
  <c r="D530" i="6"/>
  <c r="Q530" i="6" s="1"/>
  <c r="U530" i="6" s="1"/>
  <c r="D538" i="6"/>
  <c r="D51" i="29" s="1"/>
  <c r="D546" i="6"/>
  <c r="D563" i="6"/>
  <c r="D262" i="6"/>
  <c r="Q262" i="6" s="1"/>
  <c r="U262" i="6" s="1"/>
  <c r="D523" i="6"/>
  <c r="Q523" i="6" s="1"/>
  <c r="U523" i="6" s="1"/>
  <c r="D531" i="6"/>
  <c r="Q531" i="6" s="1"/>
  <c r="U531" i="6" s="1"/>
  <c r="D555" i="6"/>
  <c r="Q555" i="6" s="1"/>
  <c r="U555" i="6" s="1"/>
  <c r="D564" i="6"/>
  <c r="Q564" i="6" s="1"/>
  <c r="U564" i="6" s="1"/>
  <c r="D508" i="6"/>
  <c r="Q508" i="6" s="1"/>
  <c r="U508" i="6" s="1"/>
  <c r="D516" i="6"/>
  <c r="D524" i="6"/>
  <c r="D532" i="6"/>
  <c r="Q532" i="6" s="1"/>
  <c r="U532" i="6" s="1"/>
  <c r="D540" i="6"/>
  <c r="Q540" i="6" s="1"/>
  <c r="U540" i="6" s="1"/>
  <c r="D548" i="6"/>
  <c r="Q548" i="6" s="1"/>
  <c r="U548" i="6" s="1"/>
  <c r="D517" i="6"/>
  <c r="Q517" i="6" s="1"/>
  <c r="U517" i="6" s="1"/>
  <c r="D525" i="6"/>
  <c r="Q525" i="6" s="1"/>
  <c r="U525" i="6" s="1"/>
  <c r="D533" i="6"/>
  <c r="Q533" i="6" s="1"/>
  <c r="U533" i="6" s="1"/>
  <c r="D557" i="6"/>
  <c r="Q557" i="6" s="1"/>
  <c r="U557" i="6" s="1"/>
  <c r="D9" i="6"/>
  <c r="Q9" i="6" s="1"/>
  <c r="D478" i="6"/>
  <c r="Q478" i="6" s="1"/>
  <c r="U478" i="6" s="1"/>
  <c r="D496" i="6"/>
  <c r="Q496" i="6" s="1"/>
  <c r="U496" i="6" s="1"/>
  <c r="D85" i="6"/>
  <c r="Q85" i="6" s="1"/>
  <c r="U85" i="6" s="1"/>
  <c r="D450" i="6"/>
  <c r="Q450" i="6" s="1"/>
  <c r="U450" i="6" s="1"/>
  <c r="D77" i="6"/>
  <c r="Q77" i="6" s="1"/>
  <c r="U77" i="6" s="1"/>
  <c r="G472" i="5"/>
  <c r="G449" i="5"/>
  <c r="AE449" i="5" s="1"/>
  <c r="G486" i="5"/>
  <c r="G456" i="5"/>
  <c r="S116" i="5"/>
  <c r="T116" i="5" s="1"/>
  <c r="AD116" i="5" s="1"/>
  <c r="AF116" i="5" s="1"/>
  <c r="H116" i="5"/>
  <c r="M116" i="5"/>
  <c r="J116" i="5"/>
  <c r="O116" i="5"/>
  <c r="G403" i="5"/>
  <c r="AE403" i="5" s="1"/>
  <c r="G171" i="5"/>
  <c r="G298" i="5"/>
  <c r="AE298" i="5" s="1"/>
  <c r="G381" i="5"/>
  <c r="AE381" i="5" s="1"/>
  <c r="G342" i="5"/>
  <c r="G366" i="5"/>
  <c r="AE366" i="5" s="1"/>
  <c r="G182" i="5"/>
  <c r="AE182" i="5" s="1"/>
  <c r="G331" i="5"/>
  <c r="G315" i="5"/>
  <c r="AE315" i="5" s="1"/>
  <c r="G311" i="5"/>
  <c r="AE311" i="5" s="1"/>
  <c r="G109" i="5"/>
  <c r="G66" i="5"/>
  <c r="AE66" i="5" s="1"/>
  <c r="G104" i="5"/>
  <c r="AE104" i="5" s="1"/>
  <c r="G112" i="5"/>
  <c r="G62" i="5"/>
  <c r="AE62" i="5" s="1"/>
  <c r="G95" i="5"/>
  <c r="G197" i="5"/>
  <c r="AB197" i="5" s="1"/>
  <c r="AE197" i="5" s="1"/>
  <c r="G187" i="5"/>
  <c r="G212" i="5"/>
  <c r="AB212" i="5" s="1"/>
  <c r="AE212" i="5" s="1"/>
  <c r="G128" i="5"/>
  <c r="AE128" i="5" s="1"/>
  <c r="G120" i="5"/>
  <c r="G419" i="5"/>
  <c r="AE419" i="5" s="1"/>
  <c r="G217" i="5"/>
  <c r="J27" i="5"/>
  <c r="S27" i="5"/>
  <c r="T27" i="5" s="1"/>
  <c r="H27" i="5"/>
  <c r="M27" i="5"/>
  <c r="O27" i="5"/>
  <c r="S332" i="5"/>
  <c r="T332" i="5" s="1"/>
  <c r="AD332" i="5" s="1"/>
  <c r="AF332" i="5" s="1"/>
  <c r="J332" i="5"/>
  <c r="H332" i="5"/>
  <c r="M332" i="5"/>
  <c r="O332" i="5"/>
  <c r="D550" i="6"/>
  <c r="Q550" i="6" s="1"/>
  <c r="U550" i="6" s="1"/>
  <c r="D543" i="6"/>
  <c r="Q543" i="6" s="1"/>
  <c r="U543" i="6" s="1"/>
  <c r="D384" i="6"/>
  <c r="Q384" i="6" s="1"/>
  <c r="U384" i="6" s="1"/>
  <c r="D504" i="6"/>
  <c r="Q504" i="6" s="1"/>
  <c r="U504" i="6" s="1"/>
  <c r="D552" i="6"/>
  <c r="Q552" i="6" s="1"/>
  <c r="U552" i="6" s="1"/>
  <c r="D268" i="6"/>
  <c r="Q268" i="6" s="1"/>
  <c r="U268" i="6" s="1"/>
  <c r="D545" i="6"/>
  <c r="Q545" i="6" s="1"/>
  <c r="U545" i="6" s="1"/>
  <c r="D554" i="6"/>
  <c r="Q554" i="6" s="1"/>
  <c r="U554" i="6" s="1"/>
  <c r="D387" i="6"/>
  <c r="Q387" i="6" s="1"/>
  <c r="U387" i="6" s="1"/>
  <c r="D507" i="6"/>
  <c r="Q507" i="6" s="1"/>
  <c r="U507" i="6" s="1"/>
  <c r="D515" i="6"/>
  <c r="Q515" i="6" s="1"/>
  <c r="U515" i="6" s="1"/>
  <c r="D539" i="6"/>
  <c r="Q539" i="6" s="1"/>
  <c r="U539" i="6" s="1"/>
  <c r="D547" i="6"/>
  <c r="Q547" i="6" s="1"/>
  <c r="U547" i="6" s="1"/>
  <c r="D556" i="6"/>
  <c r="Q556" i="6" s="1"/>
  <c r="U556" i="6" s="1"/>
  <c r="D541" i="6"/>
  <c r="Q541" i="6" s="1"/>
  <c r="U541" i="6" s="1"/>
  <c r="D566" i="6"/>
  <c r="Q566" i="6" s="1"/>
  <c r="U566" i="6" s="1"/>
  <c r="D365" i="6"/>
  <c r="D17" i="6"/>
  <c r="Q17" i="6" s="1"/>
  <c r="D25" i="6"/>
  <c r="D33" i="6"/>
  <c r="Q33" i="6" s="1"/>
  <c r="D41" i="6"/>
  <c r="Q41" i="6" s="1"/>
  <c r="D49" i="6"/>
  <c r="Q49" i="6" s="1"/>
  <c r="D57" i="6"/>
  <c r="Q57" i="6" s="1"/>
  <c r="D65" i="6"/>
  <c r="D73" i="6"/>
  <c r="Q73" i="6" s="1"/>
  <c r="U73" i="6" s="1"/>
  <c r="D81" i="6"/>
  <c r="Q81" i="6" s="1"/>
  <c r="U81" i="6" s="1"/>
  <c r="D89" i="6"/>
  <c r="Q89" i="6" s="1"/>
  <c r="U89" i="6" s="1"/>
  <c r="D97" i="6"/>
  <c r="D105" i="6"/>
  <c r="Q105" i="6" s="1"/>
  <c r="U105" i="6" s="1"/>
  <c r="D120" i="6"/>
  <c r="Q120" i="6" s="1"/>
  <c r="U120" i="6" s="1"/>
  <c r="D136" i="6"/>
  <c r="Q136" i="6" s="1"/>
  <c r="U136" i="6" s="1"/>
  <c r="D152" i="6"/>
  <c r="Q152" i="6" s="1"/>
  <c r="U152" i="6" s="1"/>
  <c r="D160" i="6"/>
  <c r="D184" i="6"/>
  <c r="Q184" i="6" s="1"/>
  <c r="U184" i="6" s="1"/>
  <c r="D192" i="6"/>
  <c r="Q192" i="6" s="1"/>
  <c r="U192" i="6" s="1"/>
  <c r="D200" i="6"/>
  <c r="Q200" i="6" s="1"/>
  <c r="U200" i="6" s="1"/>
  <c r="D208" i="6"/>
  <c r="Q208" i="6" s="1"/>
  <c r="U208" i="6" s="1"/>
  <c r="D224" i="6"/>
  <c r="Q224" i="6" s="1"/>
  <c r="U224" i="6" s="1"/>
  <c r="D232" i="6"/>
  <c r="Q232" i="6" s="1"/>
  <c r="U232" i="6" s="1"/>
  <c r="D240" i="6"/>
  <c r="Q240" i="6" s="1"/>
  <c r="U240" i="6" s="1"/>
  <c r="D10" i="6"/>
  <c r="Q10" i="6" s="1"/>
  <c r="D18" i="6"/>
  <c r="Q18" i="6" s="1"/>
  <c r="D26" i="6"/>
  <c r="Q26" i="6" s="1"/>
  <c r="D34" i="6"/>
  <c r="Q34" i="6" s="1"/>
  <c r="D42" i="6"/>
  <c r="Q42" i="6" s="1"/>
  <c r="D50" i="6"/>
  <c r="D58" i="6"/>
  <c r="Q58" i="6" s="1"/>
  <c r="D66" i="6"/>
  <c r="Q66" i="6" s="1"/>
  <c r="U66" i="6" s="1"/>
  <c r="D74" i="6"/>
  <c r="Q74" i="6" s="1"/>
  <c r="U74" i="6" s="1"/>
  <c r="D82" i="6"/>
  <c r="Q82" i="6" s="1"/>
  <c r="U82" i="6" s="1"/>
  <c r="D90" i="6"/>
  <c r="Q90" i="6" s="1"/>
  <c r="U90" i="6" s="1"/>
  <c r="D129" i="6"/>
  <c r="Q129" i="6" s="1"/>
  <c r="U129" i="6" s="1"/>
  <c r="D137" i="6"/>
  <c r="Q137" i="6" s="1"/>
  <c r="U137" i="6" s="1"/>
  <c r="D153" i="6"/>
  <c r="Q153" i="6" s="1"/>
  <c r="U153" i="6" s="1"/>
  <c r="D177" i="6"/>
  <c r="Q177" i="6" s="1"/>
  <c r="U177" i="6" s="1"/>
  <c r="D185" i="6"/>
  <c r="Q185" i="6" s="1"/>
  <c r="U185" i="6" s="1"/>
  <c r="D8" i="6"/>
  <c r="D16" i="6"/>
  <c r="Q16" i="6" s="1"/>
  <c r="D3" i="6"/>
  <c r="D14" i="6"/>
  <c r="Q14" i="6" s="1"/>
  <c r="D27" i="6"/>
  <c r="Q27" i="6" s="1"/>
  <c r="D37" i="6"/>
  <c r="Q37" i="6" s="1"/>
  <c r="D47" i="6"/>
  <c r="Q47" i="6" s="1"/>
  <c r="D59" i="6"/>
  <c r="Q59" i="6" s="1"/>
  <c r="D79" i="6"/>
  <c r="Q79" i="6" s="1"/>
  <c r="U79" i="6" s="1"/>
  <c r="D91" i="6"/>
  <c r="Q91" i="6" s="1"/>
  <c r="U91" i="6" s="1"/>
  <c r="D111" i="6"/>
  <c r="Q111" i="6" s="1"/>
  <c r="U111" i="6" s="1"/>
  <c r="D132" i="6"/>
  <c r="Q132" i="6" s="1"/>
  <c r="U132" i="6" s="1"/>
  <c r="D154" i="6"/>
  <c r="Q154" i="6" s="1"/>
  <c r="U154" i="6" s="1"/>
  <c r="D164" i="6"/>
  <c r="Q164" i="6" s="1"/>
  <c r="U164" i="6" s="1"/>
  <c r="D174" i="6"/>
  <c r="Q174" i="6" s="1"/>
  <c r="U174" i="6" s="1"/>
  <c r="D186" i="6"/>
  <c r="Q186" i="6" s="1"/>
  <c r="U186" i="6" s="1"/>
  <c r="D195" i="6"/>
  <c r="Q195" i="6" s="1"/>
  <c r="U195" i="6" s="1"/>
  <c r="D204" i="6"/>
  <c r="Q204" i="6" s="1"/>
  <c r="U204" i="6" s="1"/>
  <c r="D213" i="6"/>
  <c r="Q213" i="6" s="1"/>
  <c r="U213" i="6" s="1"/>
  <c r="D222" i="6"/>
  <c r="Q222" i="6" s="1"/>
  <c r="U222" i="6" s="1"/>
  <c r="D231" i="6"/>
  <c r="Q231" i="6" s="1"/>
  <c r="U231" i="6" s="1"/>
  <c r="D241" i="6"/>
  <c r="Q241" i="6" s="1"/>
  <c r="U241" i="6" s="1"/>
  <c r="D249" i="6"/>
  <c r="Q249" i="6" s="1"/>
  <c r="U249" i="6" s="1"/>
  <c r="D257" i="6"/>
  <c r="D273" i="6"/>
  <c r="Q273" i="6" s="1"/>
  <c r="U273" i="6" s="1"/>
  <c r="D281" i="6"/>
  <c r="Q281" i="6" s="1"/>
  <c r="U281" i="6" s="1"/>
  <c r="D289" i="6"/>
  <c r="Q289" i="6" s="1"/>
  <c r="U289" i="6" s="1"/>
  <c r="D297" i="6"/>
  <c r="Q297" i="6" s="1"/>
  <c r="U297" i="6" s="1"/>
  <c r="D305" i="6"/>
  <c r="Q305" i="6" s="1"/>
  <c r="U305" i="6" s="1"/>
  <c r="D313" i="6"/>
  <c r="Q313" i="6" s="1"/>
  <c r="U313" i="6" s="1"/>
  <c r="D321" i="6"/>
  <c r="Q321" i="6" s="1"/>
  <c r="U321" i="6" s="1"/>
  <c r="D330" i="6"/>
  <c r="Q330" i="6" s="1"/>
  <c r="U330" i="6" s="1"/>
  <c r="D338" i="6"/>
  <c r="Q338" i="6" s="1"/>
  <c r="U338" i="6" s="1"/>
  <c r="D346" i="6"/>
  <c r="Q346" i="6" s="1"/>
  <c r="U346" i="6" s="1"/>
  <c r="D362" i="6"/>
  <c r="D374" i="6"/>
  <c r="Q374" i="6" s="1"/>
  <c r="U374" i="6" s="1"/>
  <c r="D382" i="6"/>
  <c r="D390" i="6"/>
  <c r="Q390" i="6" s="1"/>
  <c r="U390" i="6" s="1"/>
  <c r="D398" i="6"/>
  <c r="Q398" i="6" s="1"/>
  <c r="U398" i="6" s="1"/>
  <c r="D406" i="6"/>
  <c r="Q406" i="6" s="1"/>
  <c r="U406" i="6" s="1"/>
  <c r="D414" i="6"/>
  <c r="Q414" i="6" s="1"/>
  <c r="U414" i="6" s="1"/>
  <c r="D430" i="6"/>
  <c r="Q430" i="6" s="1"/>
  <c r="U430" i="6" s="1"/>
  <c r="D438" i="6"/>
  <c r="D446" i="6"/>
  <c r="E30" i="29" s="1"/>
  <c r="D454" i="6"/>
  <c r="D462" i="6"/>
  <c r="Q462" i="6" s="1"/>
  <c r="U462" i="6" s="1"/>
  <c r="D470" i="6"/>
  <c r="Q470" i="6" s="1"/>
  <c r="U470" i="6" s="1"/>
  <c r="D486" i="6"/>
  <c r="D494" i="6"/>
  <c r="D502" i="6"/>
  <c r="Q502" i="6" s="1"/>
  <c r="U502" i="6" s="1"/>
  <c r="D4" i="6"/>
  <c r="Q4" i="6" s="1"/>
  <c r="D15" i="6"/>
  <c r="Q15" i="6" s="1"/>
  <c r="D28" i="6"/>
  <c r="Q28" i="6" s="1"/>
  <c r="D38" i="6"/>
  <c r="Q38" i="6" s="1"/>
  <c r="D48" i="6"/>
  <c r="Q48" i="6" s="1"/>
  <c r="D60" i="6"/>
  <c r="Q60" i="6" s="1"/>
  <c r="D70" i="6"/>
  <c r="Q70" i="6" s="1"/>
  <c r="U70" i="6" s="1"/>
  <c r="D80" i="6"/>
  <c r="Q80" i="6" s="1"/>
  <c r="U80" i="6" s="1"/>
  <c r="D92" i="6"/>
  <c r="Q92" i="6" s="1"/>
  <c r="U92" i="6" s="1"/>
  <c r="D112" i="6"/>
  <c r="D123" i="6"/>
  <c r="Q123" i="6" s="1"/>
  <c r="U123" i="6" s="1"/>
  <c r="D133" i="6"/>
  <c r="Q133" i="6" s="1"/>
  <c r="U133" i="6" s="1"/>
  <c r="D143" i="6"/>
  <c r="Q143" i="6" s="1"/>
  <c r="U143" i="6" s="1"/>
  <c r="D155" i="6"/>
  <c r="Q155" i="6" s="1"/>
  <c r="U155" i="6" s="1"/>
  <c r="D175" i="6"/>
  <c r="Q175" i="6" s="1"/>
  <c r="U175" i="6" s="1"/>
  <c r="D187" i="6"/>
  <c r="Q187" i="6" s="1"/>
  <c r="U187" i="6" s="1"/>
  <c r="D196" i="6"/>
  <c r="Q196" i="6" s="1"/>
  <c r="U196" i="6" s="1"/>
  <c r="D205" i="6"/>
  <c r="Q205" i="6" s="1"/>
  <c r="U205" i="6" s="1"/>
  <c r="D214" i="6"/>
  <c r="Q214" i="6" s="1"/>
  <c r="U214" i="6" s="1"/>
  <c r="D233" i="6"/>
  <c r="Q233" i="6" s="1"/>
  <c r="U233" i="6" s="1"/>
  <c r="D242" i="6"/>
  <c r="Q242" i="6" s="1"/>
  <c r="U242" i="6" s="1"/>
  <c r="D250" i="6"/>
  <c r="Q250" i="6" s="1"/>
  <c r="U250" i="6" s="1"/>
  <c r="D258" i="6"/>
  <c r="Q258" i="6" s="1"/>
  <c r="U258" i="6" s="1"/>
  <c r="D266" i="6"/>
  <c r="Q266" i="6" s="1"/>
  <c r="U266" i="6" s="1"/>
  <c r="D274" i="6"/>
  <c r="Q274" i="6" s="1"/>
  <c r="U274" i="6" s="1"/>
  <c r="D282" i="6"/>
  <c r="Q282" i="6" s="1"/>
  <c r="U282" i="6" s="1"/>
  <c r="D290" i="6"/>
  <c r="Q290" i="6" s="1"/>
  <c r="U290" i="6" s="1"/>
  <c r="D298" i="6"/>
  <c r="Q298" i="6" s="1"/>
  <c r="U298" i="6" s="1"/>
  <c r="D306" i="6"/>
  <c r="Q306" i="6" s="1"/>
  <c r="U306" i="6" s="1"/>
  <c r="D314" i="6"/>
  <c r="Q314" i="6" s="1"/>
  <c r="U314" i="6" s="1"/>
  <c r="D322" i="6"/>
  <c r="Q322" i="6" s="1"/>
  <c r="U322" i="6" s="1"/>
  <c r="D331" i="6"/>
  <c r="Q331" i="6" s="1"/>
  <c r="U331" i="6" s="1"/>
  <c r="D339" i="6"/>
  <c r="Q339" i="6" s="1"/>
  <c r="U339" i="6" s="1"/>
  <c r="D347" i="6"/>
  <c r="Q347" i="6" s="1"/>
  <c r="U347" i="6" s="1"/>
  <c r="D364" i="6"/>
  <c r="D375" i="6"/>
  <c r="Q375" i="6" s="1"/>
  <c r="U375" i="6" s="1"/>
  <c r="D407" i="6"/>
  <c r="Q407" i="6" s="1"/>
  <c r="U407" i="6" s="1"/>
  <c r="D415" i="6"/>
  <c r="Q415" i="6" s="1"/>
  <c r="U415" i="6" s="1"/>
  <c r="D423" i="6"/>
  <c r="Q423" i="6" s="1"/>
  <c r="U423" i="6" s="1"/>
  <c r="D431" i="6"/>
  <c r="Q431" i="6" s="1"/>
  <c r="U431" i="6" s="1"/>
  <c r="D439" i="6"/>
  <c r="Q439" i="6" s="1"/>
  <c r="U439" i="6" s="1"/>
  <c r="D447" i="6"/>
  <c r="Q447" i="6" s="1"/>
  <c r="U447" i="6" s="1"/>
  <c r="D463" i="6"/>
  <c r="Q463" i="6" s="1"/>
  <c r="U463" i="6" s="1"/>
  <c r="D471" i="6"/>
  <c r="Q471" i="6" s="1"/>
  <c r="U471" i="6" s="1"/>
  <c r="D479" i="6"/>
  <c r="D53" i="29" s="1"/>
  <c r="D495" i="6"/>
  <c r="Q495" i="6" s="1"/>
  <c r="U495" i="6" s="1"/>
  <c r="D5" i="6"/>
  <c r="Q5" i="6" s="1"/>
  <c r="D19" i="6"/>
  <c r="Q19" i="6" s="1"/>
  <c r="D29" i="6"/>
  <c r="Q29" i="6" s="1"/>
  <c r="D39" i="6"/>
  <c r="Q39" i="6" s="1"/>
  <c r="D51" i="6"/>
  <c r="Q51" i="6" s="1"/>
  <c r="D61" i="6"/>
  <c r="Q61" i="6" s="1"/>
  <c r="D71" i="6"/>
  <c r="Q71" i="6" s="1"/>
  <c r="U71" i="6" s="1"/>
  <c r="D83" i="6"/>
  <c r="Q83" i="6" s="1"/>
  <c r="U83" i="6" s="1"/>
  <c r="D103" i="6"/>
  <c r="D124" i="6"/>
  <c r="Q124" i="6" s="1"/>
  <c r="U124" i="6" s="1"/>
  <c r="D146" i="6"/>
  <c r="D156" i="6"/>
  <c r="Q156" i="6" s="1"/>
  <c r="U156" i="6" s="1"/>
  <c r="D188" i="6"/>
  <c r="Q188" i="6" s="1"/>
  <c r="U188" i="6" s="1"/>
  <c r="D197" i="6"/>
  <c r="Q197" i="6" s="1"/>
  <c r="U197" i="6" s="1"/>
  <c r="D206" i="6"/>
  <c r="Q206" i="6" s="1"/>
  <c r="U206" i="6" s="1"/>
  <c r="D215" i="6"/>
  <c r="Q215" i="6" s="1"/>
  <c r="U215" i="6" s="1"/>
  <c r="D225" i="6"/>
  <c r="Q225" i="6" s="1"/>
  <c r="U225" i="6" s="1"/>
  <c r="D234" i="6"/>
  <c r="Q234" i="6" s="1"/>
  <c r="U234" i="6" s="1"/>
  <c r="D243" i="6"/>
  <c r="Q243" i="6" s="1"/>
  <c r="U243" i="6" s="1"/>
  <c r="D251" i="6"/>
  <c r="Q251" i="6" s="1"/>
  <c r="U251" i="6" s="1"/>
  <c r="D259" i="6"/>
  <c r="Q259" i="6" s="1"/>
  <c r="U259" i="6" s="1"/>
  <c r="D267" i="6"/>
  <c r="Q267" i="6" s="1"/>
  <c r="U267" i="6" s="1"/>
  <c r="D275" i="6"/>
  <c r="Q275" i="6" s="1"/>
  <c r="U275" i="6" s="1"/>
  <c r="D283" i="6"/>
  <c r="Q283" i="6" s="1"/>
  <c r="U283" i="6" s="1"/>
  <c r="D291" i="6"/>
  <c r="Q291" i="6" s="1"/>
  <c r="U291" i="6" s="1"/>
  <c r="D299" i="6"/>
  <c r="D75" i="29" s="1"/>
  <c r="D307" i="6"/>
  <c r="Q307" i="6" s="1"/>
  <c r="U307" i="6" s="1"/>
  <c r="D315" i="6"/>
  <c r="D323" i="6"/>
  <c r="Q323" i="6" s="1"/>
  <c r="U323" i="6" s="1"/>
  <c r="D332" i="6"/>
  <c r="Q332" i="6" s="1"/>
  <c r="U332" i="6" s="1"/>
  <c r="D340" i="6"/>
  <c r="Q340" i="6" s="1"/>
  <c r="U340" i="6" s="1"/>
  <c r="D348" i="6"/>
  <c r="Q348" i="6" s="1"/>
  <c r="U348" i="6" s="1"/>
  <c r="D376" i="6"/>
  <c r="Q376" i="6" s="1"/>
  <c r="U376" i="6" s="1"/>
  <c r="D392" i="6"/>
  <c r="E10" i="29" s="1"/>
  <c r="D400" i="6"/>
  <c r="Q400" i="6" s="1"/>
  <c r="U400" i="6" s="1"/>
  <c r="D408" i="6"/>
  <c r="Q408" i="6" s="1"/>
  <c r="U408" i="6" s="1"/>
  <c r="D416" i="6"/>
  <c r="Q416" i="6" s="1"/>
  <c r="U416" i="6" s="1"/>
  <c r="D424" i="6"/>
  <c r="Q424" i="6" s="1"/>
  <c r="U424" i="6" s="1"/>
  <c r="D440" i="6"/>
  <c r="Q440" i="6" s="1"/>
  <c r="U440" i="6" s="1"/>
  <c r="D456" i="6"/>
  <c r="D464" i="6"/>
  <c r="Q464" i="6" s="1"/>
  <c r="U464" i="6" s="1"/>
  <c r="D472" i="6"/>
  <c r="Q472" i="6" s="1"/>
  <c r="U472" i="6" s="1"/>
  <c r="D488" i="6"/>
  <c r="Q488" i="6" s="1"/>
  <c r="U488" i="6" s="1"/>
  <c r="D561" i="6"/>
  <c r="Q561" i="6" s="1"/>
  <c r="U561" i="6" s="1"/>
  <c r="D6" i="6"/>
  <c r="Q6" i="6" s="1"/>
  <c r="D20" i="6"/>
  <c r="Q20" i="6" s="1"/>
  <c r="D30" i="6"/>
  <c r="Q30" i="6" s="1"/>
  <c r="D40" i="6"/>
  <c r="Q40" i="6" s="1"/>
  <c r="D52" i="6"/>
  <c r="Q52" i="6" s="1"/>
  <c r="D62" i="6"/>
  <c r="Q62" i="6" s="1"/>
  <c r="D72" i="6"/>
  <c r="Q72" i="6" s="1"/>
  <c r="U72" i="6" s="1"/>
  <c r="D84" i="6"/>
  <c r="Q84" i="6" s="1"/>
  <c r="U84" i="6" s="1"/>
  <c r="D94" i="6"/>
  <c r="D116" i="6"/>
  <c r="D63" i="29" s="1"/>
  <c r="D125" i="6"/>
  <c r="Q125" i="6" s="1"/>
  <c r="U125" i="6" s="1"/>
  <c r="D135" i="6"/>
  <c r="D66" i="29" s="1"/>
  <c r="D167" i="6"/>
  <c r="Q167" i="6" s="1"/>
  <c r="U167" i="6" s="1"/>
  <c r="D189" i="6"/>
  <c r="Q189" i="6" s="1"/>
  <c r="U189" i="6" s="1"/>
  <c r="D198" i="6"/>
  <c r="Q198" i="6" s="1"/>
  <c r="U198" i="6" s="1"/>
  <c r="D207" i="6"/>
  <c r="Q207" i="6" s="1"/>
  <c r="U207" i="6" s="1"/>
  <c r="D226" i="6"/>
  <c r="Q226" i="6" s="1"/>
  <c r="U226" i="6" s="1"/>
  <c r="D235" i="6"/>
  <c r="Q235" i="6" s="1"/>
  <c r="U235" i="6" s="1"/>
  <c r="D244" i="6"/>
  <c r="Q244" i="6" s="1"/>
  <c r="U244" i="6" s="1"/>
  <c r="D276" i="6"/>
  <c r="Q276" i="6" s="1"/>
  <c r="U276" i="6" s="1"/>
  <c r="D284" i="6"/>
  <c r="Q284" i="6" s="1"/>
  <c r="U284" i="6" s="1"/>
  <c r="D292" i="6"/>
  <c r="Q292" i="6" s="1"/>
  <c r="U292" i="6" s="1"/>
  <c r="D300" i="6"/>
  <c r="Q300" i="6" s="1"/>
  <c r="U300" i="6" s="1"/>
  <c r="D308" i="6"/>
  <c r="D316" i="6"/>
  <c r="Q316" i="6" s="1"/>
  <c r="U316" i="6" s="1"/>
  <c r="D324" i="6"/>
  <c r="Q324" i="6" s="1"/>
  <c r="U324" i="6" s="1"/>
  <c r="D333" i="6"/>
  <c r="Q333" i="6" s="1"/>
  <c r="U333" i="6" s="1"/>
  <c r="D341" i="6"/>
  <c r="Q341" i="6" s="1"/>
  <c r="U341" i="6" s="1"/>
  <c r="D349" i="6"/>
  <c r="Q349" i="6" s="1"/>
  <c r="U349" i="6" s="1"/>
  <c r="D377" i="6"/>
  <c r="Q377" i="6" s="1"/>
  <c r="U377" i="6" s="1"/>
  <c r="D401" i="6"/>
  <c r="Q401" i="6" s="1"/>
  <c r="U401" i="6" s="1"/>
  <c r="D409" i="6"/>
  <c r="Q409" i="6" s="1"/>
  <c r="U409" i="6" s="1"/>
  <c r="D417" i="6"/>
  <c r="Q417" i="6" s="1"/>
  <c r="U417" i="6" s="1"/>
  <c r="D425" i="6"/>
  <c r="Q425" i="6" s="1"/>
  <c r="U425" i="6" s="1"/>
  <c r="D441" i="6"/>
  <c r="Q441" i="6" s="1"/>
  <c r="U441" i="6" s="1"/>
  <c r="D449" i="6"/>
  <c r="D457" i="6"/>
  <c r="Q457" i="6" s="1"/>
  <c r="U457" i="6" s="1"/>
  <c r="D465" i="6"/>
  <c r="Q465" i="6" s="1"/>
  <c r="U465" i="6" s="1"/>
  <c r="D473" i="6"/>
  <c r="Q473" i="6" s="1"/>
  <c r="U473" i="6" s="1"/>
  <c r="D481" i="6"/>
  <c r="Q481" i="6" s="1"/>
  <c r="U481" i="6" s="1"/>
  <c r="D489" i="6"/>
  <c r="Q489" i="6" s="1"/>
  <c r="U489" i="6" s="1"/>
  <c r="D497" i="6"/>
  <c r="D21" i="6"/>
  <c r="Q21" i="6" s="1"/>
  <c r="D31" i="6"/>
  <c r="Q31" i="6" s="1"/>
  <c r="D43" i="6"/>
  <c r="Q43" i="6" s="1"/>
  <c r="D53" i="6"/>
  <c r="Q53" i="6" s="1"/>
  <c r="D63" i="6"/>
  <c r="D46" i="29" s="1"/>
  <c r="D75" i="6"/>
  <c r="Q75" i="6" s="1"/>
  <c r="U75" i="6" s="1"/>
  <c r="D107" i="6"/>
  <c r="Q107" i="6" s="1"/>
  <c r="U107" i="6" s="1"/>
  <c r="D117" i="6"/>
  <c r="Q117" i="6" s="1"/>
  <c r="U117" i="6" s="1"/>
  <c r="D138" i="6"/>
  <c r="Q138" i="6" s="1"/>
  <c r="U138" i="6" s="1"/>
  <c r="D148" i="6"/>
  <c r="Q148" i="6" s="1"/>
  <c r="U148" i="6" s="1"/>
  <c r="D158" i="6"/>
  <c r="D190" i="6"/>
  <c r="Q190" i="6" s="1"/>
  <c r="U190" i="6" s="1"/>
  <c r="D199" i="6"/>
  <c r="Q199" i="6" s="1"/>
  <c r="U199" i="6" s="1"/>
  <c r="D209" i="6"/>
  <c r="Q209" i="6" s="1"/>
  <c r="U209" i="6" s="1"/>
  <c r="D218" i="6"/>
  <c r="D227" i="6"/>
  <c r="Q227" i="6" s="1"/>
  <c r="U227" i="6" s="1"/>
  <c r="D236" i="6"/>
  <c r="Q236" i="6" s="1"/>
  <c r="U236" i="6" s="1"/>
  <c r="D245" i="6"/>
  <c r="Q245" i="6" s="1"/>
  <c r="U245" i="6" s="1"/>
  <c r="D253" i="6"/>
  <c r="D277" i="6"/>
  <c r="Q277" i="6" s="1"/>
  <c r="U277" i="6" s="1"/>
  <c r="D285" i="6"/>
  <c r="Q285" i="6" s="1"/>
  <c r="U285" i="6" s="1"/>
  <c r="D293" i="6"/>
  <c r="Q293" i="6" s="1"/>
  <c r="U293" i="6" s="1"/>
  <c r="D301" i="6"/>
  <c r="D309" i="6"/>
  <c r="Q309" i="6" s="1"/>
  <c r="U309" i="6" s="1"/>
  <c r="D317" i="6"/>
  <c r="Q317" i="6" s="1"/>
  <c r="U317" i="6" s="1"/>
  <c r="D325" i="6"/>
  <c r="Q325" i="6" s="1"/>
  <c r="U325" i="6" s="1"/>
  <c r="D334" i="6"/>
  <c r="Q334" i="6" s="1"/>
  <c r="U334" i="6" s="1"/>
  <c r="D342" i="6"/>
  <c r="Q342" i="6" s="1"/>
  <c r="U342" i="6" s="1"/>
  <c r="D350" i="6"/>
  <c r="Q350" i="6" s="1"/>
  <c r="U350" i="6" s="1"/>
  <c r="D358" i="6"/>
  <c r="E18" i="29" s="1"/>
  <c r="D370" i="6"/>
  <c r="Q370" i="6" s="1"/>
  <c r="U370" i="6" s="1"/>
  <c r="D378" i="6"/>
  <c r="Q378" i="6" s="1"/>
  <c r="U378" i="6" s="1"/>
  <c r="D394" i="6"/>
  <c r="D11" i="29" s="1"/>
  <c r="D402" i="6"/>
  <c r="Q402" i="6" s="1"/>
  <c r="U402" i="6" s="1"/>
  <c r="D418" i="6"/>
  <c r="Q418" i="6" s="1"/>
  <c r="U418" i="6" s="1"/>
  <c r="D434" i="6"/>
  <c r="Q434" i="6" s="1"/>
  <c r="U434" i="6" s="1"/>
  <c r="D442" i="6"/>
  <c r="Q442" i="6" s="1"/>
  <c r="U442" i="6" s="1"/>
  <c r="D466" i="6"/>
  <c r="Q466" i="6" s="1"/>
  <c r="U466" i="6" s="1"/>
  <c r="D482" i="6"/>
  <c r="Q482" i="6" s="1"/>
  <c r="U482" i="6" s="1"/>
  <c r="D490" i="6"/>
  <c r="Q490" i="6" s="1"/>
  <c r="U490" i="6" s="1"/>
  <c r="D498" i="6"/>
  <c r="Q498" i="6" s="1"/>
  <c r="U498" i="6" s="1"/>
  <c r="D11" i="6"/>
  <c r="Q11" i="6" s="1"/>
  <c r="D22" i="6"/>
  <c r="Q22" i="6" s="1"/>
  <c r="D32" i="6"/>
  <c r="Q32" i="6" s="1"/>
  <c r="D44" i="6"/>
  <c r="Q44" i="6" s="1"/>
  <c r="D54" i="6"/>
  <c r="Q54" i="6" s="1"/>
  <c r="D86" i="6"/>
  <c r="E8" i="29" s="1"/>
  <c r="D108" i="6"/>
  <c r="Q108" i="6" s="1"/>
  <c r="U108" i="6" s="1"/>
  <c r="D118" i="6"/>
  <c r="Q118" i="6" s="1"/>
  <c r="U118" i="6" s="1"/>
  <c r="D127" i="6"/>
  <c r="Q127" i="6" s="1"/>
  <c r="U127" i="6" s="1"/>
  <c r="D139" i="6"/>
  <c r="D149" i="6"/>
  <c r="Q149" i="6" s="1"/>
  <c r="U149" i="6" s="1"/>
  <c r="D171" i="6"/>
  <c r="Q171" i="6" s="1"/>
  <c r="U171" i="6" s="1"/>
  <c r="D181" i="6"/>
  <c r="Q181" i="6" s="1"/>
  <c r="U181" i="6" s="1"/>
  <c r="D191" i="6"/>
  <c r="Q191" i="6" s="1"/>
  <c r="U191" i="6" s="1"/>
  <c r="D201" i="6"/>
  <c r="Q201" i="6" s="1"/>
  <c r="U201" i="6" s="1"/>
  <c r="D210" i="6"/>
  <c r="Q210" i="6" s="1"/>
  <c r="U210" i="6" s="1"/>
  <c r="D219" i="6"/>
  <c r="Q219" i="6" s="1"/>
  <c r="U219" i="6" s="1"/>
  <c r="D228" i="6"/>
  <c r="Q228" i="6" s="1"/>
  <c r="U228" i="6" s="1"/>
  <c r="D246" i="6"/>
  <c r="Q246" i="6" s="1"/>
  <c r="U246" i="6" s="1"/>
  <c r="D254" i="6"/>
  <c r="Q254" i="6" s="1"/>
  <c r="U254" i="6" s="1"/>
  <c r="D278" i="6"/>
  <c r="Q278" i="6" s="1"/>
  <c r="U278" i="6" s="1"/>
  <c r="D286" i="6"/>
  <c r="Q286" i="6" s="1"/>
  <c r="U286" i="6" s="1"/>
  <c r="D294" i="6"/>
  <c r="Q294" i="6" s="1"/>
  <c r="U294" i="6" s="1"/>
  <c r="D302" i="6"/>
  <c r="Q302" i="6" s="1"/>
  <c r="U302" i="6" s="1"/>
  <c r="D310" i="6"/>
  <c r="Q310" i="6" s="1"/>
  <c r="U310" i="6" s="1"/>
  <c r="D318" i="6"/>
  <c r="Q318" i="6" s="1"/>
  <c r="U318" i="6" s="1"/>
  <c r="D326" i="6"/>
  <c r="Q326" i="6" s="1"/>
  <c r="U326" i="6" s="1"/>
  <c r="D335" i="6"/>
  <c r="Q335" i="6" s="1"/>
  <c r="U335" i="6" s="1"/>
  <c r="D343" i="6"/>
  <c r="Q343" i="6" s="1"/>
  <c r="U343" i="6" s="1"/>
  <c r="D351" i="6"/>
  <c r="Q351" i="6" s="1"/>
  <c r="U351" i="6" s="1"/>
  <c r="D359" i="6"/>
  <c r="D9" i="29" s="1"/>
  <c r="D371" i="6"/>
  <c r="Q371" i="6" s="1"/>
  <c r="U371" i="6" s="1"/>
  <c r="D379" i="6"/>
  <c r="Q379" i="6" s="1"/>
  <c r="U379" i="6" s="1"/>
  <c r="D403" i="6"/>
  <c r="E4" i="29" s="1"/>
  <c r="D411" i="6"/>
  <c r="Q411" i="6" s="1"/>
  <c r="U411" i="6" s="1"/>
  <c r="D419" i="6"/>
  <c r="Q419" i="6" s="1"/>
  <c r="U419" i="6" s="1"/>
  <c r="D427" i="6"/>
  <c r="Q427" i="6" s="1"/>
  <c r="U427" i="6" s="1"/>
  <c r="D435" i="6"/>
  <c r="Q435" i="6" s="1"/>
  <c r="U435" i="6" s="1"/>
  <c r="D443" i="6"/>
  <c r="D451" i="6"/>
  <c r="Q451" i="6" s="1"/>
  <c r="U451" i="6" s="1"/>
  <c r="D459" i="6"/>
  <c r="Q459" i="6" s="1"/>
  <c r="U459" i="6" s="1"/>
  <c r="D467" i="6"/>
  <c r="Q467" i="6" s="1"/>
  <c r="U467" i="6" s="1"/>
  <c r="D483" i="6"/>
  <c r="Q483" i="6" s="1"/>
  <c r="U483" i="6" s="1"/>
  <c r="D491" i="6"/>
  <c r="Q491" i="6" s="1"/>
  <c r="U491" i="6" s="1"/>
  <c r="D499" i="6"/>
  <c r="Q499" i="6" s="1"/>
  <c r="U499" i="6" s="1"/>
  <c r="D12" i="6"/>
  <c r="Q12" i="6" s="1"/>
  <c r="D35" i="6"/>
  <c r="Q35" i="6" s="1"/>
  <c r="D45" i="6"/>
  <c r="Q45" i="6" s="1"/>
  <c r="D55" i="6"/>
  <c r="Q55" i="6" s="1"/>
  <c r="D87" i="6"/>
  <c r="Q87" i="6" s="1"/>
  <c r="U87" i="6" s="1"/>
  <c r="D99" i="6"/>
  <c r="Q99" i="6" s="1"/>
  <c r="U99" i="6" s="1"/>
  <c r="D109" i="6"/>
  <c r="Q109" i="6" s="1"/>
  <c r="U109" i="6" s="1"/>
  <c r="D130" i="6"/>
  <c r="Q130" i="6" s="1"/>
  <c r="U130" i="6" s="1"/>
  <c r="D150" i="6"/>
  <c r="Q150" i="6" s="1"/>
  <c r="U150" i="6" s="1"/>
  <c r="D162" i="6"/>
  <c r="Q162" i="6" s="1"/>
  <c r="U162" i="6" s="1"/>
  <c r="D172" i="6"/>
  <c r="Q172" i="6" s="1"/>
  <c r="U172" i="6" s="1"/>
  <c r="D182" i="6"/>
  <c r="Q182" i="6" s="1"/>
  <c r="U182" i="6" s="1"/>
  <c r="D202" i="6"/>
  <c r="Q202" i="6" s="1"/>
  <c r="U202" i="6" s="1"/>
  <c r="D211" i="6"/>
  <c r="Q211" i="6" s="1"/>
  <c r="U211" i="6" s="1"/>
  <c r="D220" i="6"/>
  <c r="Q220" i="6" s="1"/>
  <c r="U220" i="6" s="1"/>
  <c r="D229" i="6"/>
  <c r="Q229" i="6" s="1"/>
  <c r="U229" i="6" s="1"/>
  <c r="D238" i="6"/>
  <c r="Q238" i="6" s="1"/>
  <c r="U238" i="6" s="1"/>
  <c r="D247" i="6"/>
  <c r="Q247" i="6" s="1"/>
  <c r="U247" i="6" s="1"/>
  <c r="D255" i="6"/>
  <c r="Q255" i="6" s="1"/>
  <c r="U255" i="6" s="1"/>
  <c r="D271" i="6"/>
  <c r="E77" i="29" s="1"/>
  <c r="D279" i="6"/>
  <c r="Q279" i="6" s="1"/>
  <c r="U279" i="6" s="1"/>
  <c r="D287" i="6"/>
  <c r="Q287" i="6" s="1"/>
  <c r="U287" i="6" s="1"/>
  <c r="D295" i="6"/>
  <c r="Q295" i="6" s="1"/>
  <c r="U295" i="6" s="1"/>
  <c r="D319" i="6"/>
  <c r="Q319" i="6" s="1"/>
  <c r="U319" i="6" s="1"/>
  <c r="D336" i="6"/>
  <c r="Q336" i="6" s="1"/>
  <c r="U336" i="6" s="1"/>
  <c r="D344" i="6"/>
  <c r="Q344" i="6" s="1"/>
  <c r="U344" i="6" s="1"/>
  <c r="D352" i="6"/>
  <c r="Q352" i="6" s="1"/>
  <c r="U352" i="6" s="1"/>
  <c r="D360" i="6"/>
  <c r="D372" i="6"/>
  <c r="Q372" i="6" s="1"/>
  <c r="U372" i="6" s="1"/>
  <c r="D380" i="6"/>
  <c r="Q380" i="6" s="1"/>
  <c r="U380" i="6" s="1"/>
  <c r="D396" i="6"/>
  <c r="Q396" i="6" s="1"/>
  <c r="U396" i="6" s="1"/>
  <c r="D404" i="6"/>
  <c r="E5" i="29" s="1"/>
  <c r="D412" i="6"/>
  <c r="D420" i="6"/>
  <c r="Q420" i="6" s="1"/>
  <c r="U420" i="6" s="1"/>
  <c r="D428" i="6"/>
  <c r="Q428" i="6" s="1"/>
  <c r="U428" i="6" s="1"/>
  <c r="D436" i="6"/>
  <c r="Q436" i="6" s="1"/>
  <c r="U436" i="6" s="1"/>
  <c r="D444" i="6"/>
  <c r="Q444" i="6" s="1"/>
  <c r="U444" i="6" s="1"/>
  <c r="D460" i="6"/>
  <c r="Q460" i="6" s="1"/>
  <c r="U460" i="6" s="1"/>
  <c r="D468" i="6"/>
  <c r="Q468" i="6" s="1"/>
  <c r="U468" i="6" s="1"/>
  <c r="D484" i="6"/>
  <c r="Q484" i="6" s="1"/>
  <c r="U484" i="6" s="1"/>
  <c r="D492" i="6"/>
  <c r="Q492" i="6" s="1"/>
  <c r="U492" i="6" s="1"/>
  <c r="D500" i="6"/>
  <c r="E7" i="29" s="1"/>
  <c r="D13" i="6"/>
  <c r="Q13" i="6" s="1"/>
  <c r="D24" i="6"/>
  <c r="D36" i="6"/>
  <c r="Q36" i="6" s="1"/>
  <c r="D46" i="6"/>
  <c r="Q46" i="6" s="1"/>
  <c r="D56" i="6"/>
  <c r="Q56" i="6" s="1"/>
  <c r="D78" i="6"/>
  <c r="E3" i="29" s="1"/>
  <c r="D88" i="6"/>
  <c r="Q88" i="6" s="1"/>
  <c r="U88" i="6" s="1"/>
  <c r="D110" i="6"/>
  <c r="D64" i="29" s="1"/>
  <c r="D131" i="6"/>
  <c r="Q131" i="6" s="1"/>
  <c r="U131" i="6" s="1"/>
  <c r="D141" i="6"/>
  <c r="D151" i="6"/>
  <c r="Q151" i="6" s="1"/>
  <c r="U151" i="6" s="1"/>
  <c r="D183" i="6"/>
  <c r="Q183" i="6" s="1"/>
  <c r="U183" i="6" s="1"/>
  <c r="D203" i="6"/>
  <c r="Q203" i="6" s="1"/>
  <c r="U203" i="6" s="1"/>
  <c r="D212" i="6"/>
  <c r="Q212" i="6" s="1"/>
  <c r="U212" i="6" s="1"/>
  <c r="D221" i="6"/>
  <c r="D230" i="6"/>
  <c r="Q230" i="6" s="1"/>
  <c r="U230" i="6" s="1"/>
  <c r="D239" i="6"/>
  <c r="Q239" i="6" s="1"/>
  <c r="U239" i="6" s="1"/>
  <c r="D248" i="6"/>
  <c r="Q248" i="6" s="1"/>
  <c r="U248" i="6" s="1"/>
  <c r="D256" i="6"/>
  <c r="Q256" i="6" s="1"/>
  <c r="U256" i="6" s="1"/>
  <c r="D280" i="6"/>
  <c r="Q280" i="6" s="1"/>
  <c r="U280" i="6" s="1"/>
  <c r="D288" i="6"/>
  <c r="Q288" i="6" s="1"/>
  <c r="U288" i="6" s="1"/>
  <c r="D296" i="6"/>
  <c r="Q296" i="6" s="1"/>
  <c r="U296" i="6" s="1"/>
  <c r="D304" i="6"/>
  <c r="Q304" i="6" s="1"/>
  <c r="U304" i="6" s="1"/>
  <c r="D312" i="6"/>
  <c r="Q312" i="6" s="1"/>
  <c r="U312" i="6" s="1"/>
  <c r="D320" i="6"/>
  <c r="Q320" i="6" s="1"/>
  <c r="U320" i="6" s="1"/>
  <c r="D329" i="6"/>
  <c r="E44" i="29" s="1"/>
  <c r="D337" i="6"/>
  <c r="Q337" i="6" s="1"/>
  <c r="U337" i="6" s="1"/>
  <c r="D353" i="6"/>
  <c r="Q353" i="6" s="1"/>
  <c r="U353" i="6" s="1"/>
  <c r="D361" i="6"/>
  <c r="D373" i="6"/>
  <c r="Q373" i="6" s="1"/>
  <c r="U373" i="6" s="1"/>
  <c r="D381" i="6"/>
  <c r="Q381" i="6" s="1"/>
  <c r="U381" i="6" s="1"/>
  <c r="D389" i="6"/>
  <c r="Q389" i="6" s="1"/>
  <c r="U389" i="6" s="1"/>
  <c r="D405" i="6"/>
  <c r="Q405" i="6" s="1"/>
  <c r="U405" i="6" s="1"/>
  <c r="D413" i="6"/>
  <c r="Q413" i="6" s="1"/>
  <c r="U413" i="6" s="1"/>
  <c r="D421" i="6"/>
  <c r="Q421" i="6" s="1"/>
  <c r="U421" i="6" s="1"/>
  <c r="D429" i="6"/>
  <c r="Q429" i="6" s="1"/>
  <c r="U429" i="6" s="1"/>
  <c r="D437" i="6"/>
  <c r="D461" i="6"/>
  <c r="D469" i="6"/>
  <c r="Q469" i="6" s="1"/>
  <c r="U469" i="6" s="1"/>
  <c r="D477" i="6"/>
  <c r="D35" i="29" s="1"/>
  <c r="D493" i="6"/>
  <c r="Q493" i="6" s="1"/>
  <c r="U493" i="6" s="1"/>
  <c r="D501" i="6"/>
  <c r="Q501" i="6" s="1"/>
  <c r="U501" i="6" s="1"/>
  <c r="G461" i="5"/>
  <c r="AE461" i="5" s="1"/>
  <c r="G477" i="5"/>
  <c r="AE477" i="5" s="1"/>
  <c r="G493" i="5"/>
  <c r="AE493" i="5" s="1"/>
  <c r="S453" i="5"/>
  <c r="T453" i="5" s="1"/>
  <c r="AD453" i="5" s="1"/>
  <c r="AF453" i="5" s="1"/>
  <c r="H453" i="5"/>
  <c r="J453" i="5"/>
  <c r="M453" i="5"/>
  <c r="O453" i="5"/>
  <c r="G440" i="5"/>
  <c r="AB440" i="5" s="1"/>
  <c r="AE440" i="5" s="1"/>
  <c r="G253" i="5"/>
  <c r="AE253" i="5" s="1"/>
  <c r="G22" i="5"/>
  <c r="AB22" i="5" s="1"/>
  <c r="AE22" i="5" s="1"/>
  <c r="D101" i="6"/>
  <c r="Q101" i="6" s="1"/>
  <c r="U101" i="6" s="1"/>
  <c r="D475" i="6"/>
  <c r="Q475" i="6" s="1"/>
  <c r="U475" i="6" s="1"/>
  <c r="D68" i="6"/>
  <c r="Q68" i="6" s="1"/>
  <c r="U68" i="6" s="1"/>
  <c r="D453" i="6"/>
  <c r="Q453" i="6" s="1"/>
  <c r="U453" i="6" s="1"/>
  <c r="G310" i="5"/>
  <c r="AE310" i="5" s="1"/>
  <c r="G244" i="5"/>
  <c r="AE244" i="5" s="1"/>
  <c r="G307" i="5"/>
  <c r="AE307" i="5" s="1"/>
  <c r="G161" i="5"/>
  <c r="AE161" i="5" s="1"/>
  <c r="G180" i="5"/>
  <c r="G65" i="5"/>
  <c r="AE65" i="5" s="1"/>
  <c r="G94" i="5"/>
  <c r="G202" i="5"/>
  <c r="AE202" i="5" s="1"/>
  <c r="G111" i="5"/>
  <c r="G115" i="5"/>
  <c r="AE115" i="5" s="1"/>
  <c r="G31" i="5"/>
  <c r="AE31" i="5" s="1"/>
  <c r="G108" i="5"/>
  <c r="G103" i="5"/>
  <c r="G4" i="5"/>
  <c r="AE4" i="5" s="1"/>
  <c r="G216" i="5"/>
  <c r="G222" i="5"/>
  <c r="G153" i="5"/>
  <c r="G220" i="5"/>
  <c r="G134" i="5"/>
  <c r="AE134" i="5" s="1"/>
  <c r="G201" i="5"/>
  <c r="AE201" i="5" s="1"/>
  <c r="G434" i="5"/>
  <c r="G262" i="5"/>
  <c r="AE262" i="5" s="1"/>
  <c r="G132" i="5"/>
  <c r="G211" i="5"/>
  <c r="AB211" i="5" s="1"/>
  <c r="AE211" i="5" s="1"/>
  <c r="G127" i="5"/>
  <c r="AE127" i="5" s="1"/>
  <c r="G348" i="5"/>
  <c r="G118" i="5"/>
  <c r="G122" i="5"/>
  <c r="AE122" i="5" s="1"/>
  <c r="G421" i="5"/>
  <c r="G189" i="5"/>
  <c r="G154" i="5"/>
  <c r="G249" i="5"/>
  <c r="AB249" i="5" s="1"/>
  <c r="AE249" i="5" s="1"/>
  <c r="G210" i="5"/>
  <c r="AE210" i="5" s="1"/>
  <c r="G50" i="5"/>
  <c r="AB50" i="5" s="1"/>
  <c r="AE50" i="5" s="1"/>
  <c r="G15" i="5"/>
  <c r="AB15" i="5" s="1"/>
  <c r="AE15" i="5" s="1"/>
  <c r="G444" i="5"/>
  <c r="AE444" i="5" s="1"/>
  <c r="G46" i="5"/>
  <c r="AB46" i="5" s="1"/>
  <c r="AE46" i="5" s="1"/>
  <c r="G41" i="5"/>
  <c r="AB41" i="5" s="1"/>
  <c r="AE41" i="5" s="1"/>
  <c r="G13" i="5"/>
  <c r="AB13" i="5" s="1"/>
  <c r="AE13" i="5" s="1"/>
  <c r="G18" i="5"/>
  <c r="AB18" i="5" s="1"/>
  <c r="AE18" i="5" s="1"/>
  <c r="S24" i="5"/>
  <c r="T24" i="5" s="1"/>
  <c r="J24" i="5"/>
  <c r="M24" i="5"/>
  <c r="H24" i="5"/>
  <c r="O24" i="5"/>
  <c r="M301" i="6"/>
  <c r="N301" i="6" s="1"/>
  <c r="I115" i="19" s="1"/>
  <c r="M176" i="6"/>
  <c r="N176" i="6" s="1"/>
  <c r="M172" i="6"/>
  <c r="N172" i="6" s="1"/>
  <c r="M164" i="6"/>
  <c r="N164" i="6" s="1"/>
  <c r="M156" i="6"/>
  <c r="N156" i="6" s="1"/>
  <c r="M148" i="6"/>
  <c r="N148" i="6" s="1"/>
  <c r="M140" i="6"/>
  <c r="N140" i="6" s="1"/>
  <c r="M132" i="6"/>
  <c r="N132" i="6" s="1"/>
  <c r="S441" i="6"/>
  <c r="V441" i="6" s="1"/>
  <c r="S424" i="6"/>
  <c r="V424" i="6" s="1"/>
  <c r="S408" i="6"/>
  <c r="V408" i="6" s="1"/>
  <c r="S400" i="6"/>
  <c r="S537" i="6"/>
  <c r="V537" i="6" s="1"/>
  <c r="Q537" i="6"/>
  <c r="U537" i="6" s="1"/>
  <c r="S432" i="6"/>
  <c r="S553" i="6"/>
  <c r="S521" i="6"/>
  <c r="S497" i="6"/>
  <c r="V497" i="6" s="1"/>
  <c r="S473" i="6"/>
  <c r="S457" i="6"/>
  <c r="S392" i="6"/>
  <c r="S562" i="6"/>
  <c r="S529" i="6"/>
  <c r="V529" i="6" s="1"/>
  <c r="S505" i="6"/>
  <c r="S481" i="6"/>
  <c r="V481" i="6" s="1"/>
  <c r="S449" i="6"/>
  <c r="S376" i="6"/>
  <c r="S545" i="6"/>
  <c r="V545" i="6" s="1"/>
  <c r="S513" i="6"/>
  <c r="V513" i="6" s="1"/>
  <c r="S489" i="6"/>
  <c r="V489" i="6" s="1"/>
  <c r="S465" i="6"/>
  <c r="S416" i="6"/>
  <c r="V416" i="6" s="1"/>
  <c r="S123" i="6"/>
  <c r="V123" i="6" s="1"/>
  <c r="S116" i="6"/>
  <c r="V116" i="6" s="1"/>
  <c r="S108" i="6"/>
  <c r="Q100" i="6"/>
  <c r="U100" i="6" s="1"/>
  <c r="S100" i="6"/>
  <c r="V100" i="6" s="1"/>
  <c r="S92" i="6"/>
  <c r="S84" i="6"/>
  <c r="V84" i="6" s="1"/>
  <c r="S76" i="6"/>
  <c r="S68" i="6"/>
  <c r="S122" i="6"/>
  <c r="S115" i="6"/>
  <c r="V115" i="6" s="1"/>
  <c r="S107" i="6"/>
  <c r="S99" i="6"/>
  <c r="S91" i="6"/>
  <c r="S83" i="6"/>
  <c r="S75" i="6"/>
  <c r="V75" i="6" s="1"/>
  <c r="S67" i="6"/>
  <c r="S114" i="6"/>
  <c r="V114" i="6" s="1"/>
  <c r="S106" i="6"/>
  <c r="Q98" i="6"/>
  <c r="U98" i="6" s="1"/>
  <c r="S98" i="6"/>
  <c r="V98" i="6" s="1"/>
  <c r="S90" i="6"/>
  <c r="S82" i="6"/>
  <c r="S74" i="6"/>
  <c r="S66" i="6"/>
  <c r="Q50" i="6"/>
  <c r="S384" i="6"/>
  <c r="S349" i="6"/>
  <c r="S324" i="6"/>
  <c r="S300" i="6"/>
  <c r="S276" i="6"/>
  <c r="S260" i="6"/>
  <c r="V260" i="6" s="1"/>
  <c r="S236" i="6"/>
  <c r="V236" i="6" s="1"/>
  <c r="S220" i="6"/>
  <c r="S196" i="6"/>
  <c r="S172" i="6"/>
  <c r="S132" i="6"/>
  <c r="V132" i="6" s="1"/>
  <c r="S544" i="6"/>
  <c r="V544" i="6" s="1"/>
  <c r="S520" i="6"/>
  <c r="V520" i="6" s="1"/>
  <c r="Q520" i="6"/>
  <c r="U520" i="6" s="1"/>
  <c r="S496" i="6"/>
  <c r="S472" i="6"/>
  <c r="S448" i="6"/>
  <c r="S431" i="6"/>
  <c r="S407" i="6"/>
  <c r="V407" i="6" s="1"/>
  <c r="S383" i="6"/>
  <c r="S348" i="6"/>
  <c r="S332" i="6"/>
  <c r="S307" i="6"/>
  <c r="S283" i="6"/>
  <c r="S259" i="6"/>
  <c r="V259" i="6" s="1"/>
  <c r="S235" i="6"/>
  <c r="S211" i="6"/>
  <c r="S187" i="6"/>
  <c r="S171" i="6"/>
  <c r="S131" i="6"/>
  <c r="S551" i="6"/>
  <c r="V551" i="6" s="1"/>
  <c r="S527" i="6"/>
  <c r="V527" i="6" s="1"/>
  <c r="S503" i="6"/>
  <c r="S479" i="6"/>
  <c r="V479" i="6" s="1"/>
  <c r="S455" i="6"/>
  <c r="S430" i="6"/>
  <c r="S406" i="6"/>
  <c r="S390" i="6"/>
  <c r="S358" i="6"/>
  <c r="V358" i="6" s="1"/>
  <c r="S339" i="6"/>
  <c r="S314" i="6"/>
  <c r="S298" i="6"/>
  <c r="S282" i="6"/>
  <c r="V282" i="6" s="1"/>
  <c r="S266" i="6"/>
  <c r="S250" i="6"/>
  <c r="S234" i="6"/>
  <c r="S218" i="6"/>
  <c r="V218" i="6" s="1"/>
  <c r="S202" i="6"/>
  <c r="S178" i="6"/>
  <c r="S154" i="6"/>
  <c r="V154" i="6" s="1"/>
  <c r="S130" i="6"/>
  <c r="V130" i="6" s="1"/>
  <c r="S550" i="6"/>
  <c r="V550" i="6" s="1"/>
  <c r="S526" i="6"/>
  <c r="V526" i="6" s="1"/>
  <c r="S502" i="6"/>
  <c r="S478" i="6"/>
  <c r="S454" i="6"/>
  <c r="V454" i="6" s="1"/>
  <c r="S429" i="6"/>
  <c r="S405" i="6"/>
  <c r="S381" i="6"/>
  <c r="S346" i="6"/>
  <c r="S321" i="6"/>
  <c r="V321" i="6" s="1"/>
  <c r="S297" i="6"/>
  <c r="V297" i="6" s="1"/>
  <c r="S281" i="6"/>
  <c r="S265" i="6"/>
  <c r="S241" i="6"/>
  <c r="S225" i="6"/>
  <c r="V225" i="6" s="1"/>
  <c r="S209" i="6"/>
  <c r="V209" i="6" s="1"/>
  <c r="S201" i="6"/>
  <c r="S185" i="6"/>
  <c r="S169" i="6"/>
  <c r="V169" i="6" s="1"/>
  <c r="S153" i="6"/>
  <c r="V153" i="6" s="1"/>
  <c r="S137" i="6"/>
  <c r="V137" i="6" s="1"/>
  <c r="S566" i="6"/>
  <c r="V566" i="6" s="1"/>
  <c r="S541" i="6"/>
  <c r="V541" i="6" s="1"/>
  <c r="S501" i="6"/>
  <c r="S477" i="6"/>
  <c r="S453" i="6"/>
  <c r="S436" i="6"/>
  <c r="S404" i="6"/>
  <c r="V404" i="6" s="1"/>
  <c r="S388" i="6"/>
  <c r="V388" i="6" s="1"/>
  <c r="S372" i="6"/>
  <c r="S329" i="6"/>
  <c r="S312" i="6"/>
  <c r="S296" i="6"/>
  <c r="S280" i="6"/>
  <c r="Q272" i="6"/>
  <c r="U272" i="6" s="1"/>
  <c r="S272" i="6"/>
  <c r="V272" i="6" s="1"/>
  <c r="S256" i="6"/>
  <c r="S248" i="6"/>
  <c r="V248" i="6" s="1"/>
  <c r="S240" i="6"/>
  <c r="V240" i="6" s="1"/>
  <c r="S232" i="6"/>
  <c r="V232" i="6" s="1"/>
  <c r="S224" i="6"/>
  <c r="Q216" i="6"/>
  <c r="U216" i="6" s="1"/>
  <c r="S216" i="6"/>
  <c r="V216" i="6" s="1"/>
  <c r="S208" i="6"/>
  <c r="V208" i="6" s="1"/>
  <c r="S200" i="6"/>
  <c r="V200" i="6" s="1"/>
  <c r="S192" i="6"/>
  <c r="S184" i="6"/>
  <c r="Q176" i="6"/>
  <c r="U176" i="6" s="1"/>
  <c r="S176" i="6"/>
  <c r="V176" i="6" s="1"/>
  <c r="S168" i="6"/>
  <c r="S160" i="6"/>
  <c r="S152" i="6"/>
  <c r="V152" i="6" s="1"/>
  <c r="Q144" i="6"/>
  <c r="U144" i="6" s="1"/>
  <c r="S144" i="6"/>
  <c r="V144" i="6" s="1"/>
  <c r="S136" i="6"/>
  <c r="V136" i="6" s="1"/>
  <c r="S128" i="6"/>
  <c r="V128" i="6" s="1"/>
  <c r="S120" i="6"/>
  <c r="S113" i="6"/>
  <c r="S105" i="6"/>
  <c r="V105" i="6" s="1"/>
  <c r="S97" i="6"/>
  <c r="V97" i="6" s="1"/>
  <c r="S89" i="6"/>
  <c r="S81" i="6"/>
  <c r="S73" i="6"/>
  <c r="V73" i="6" s="1"/>
  <c r="S65" i="6"/>
  <c r="S119" i="6"/>
  <c r="S112" i="6"/>
  <c r="V112" i="6" s="1"/>
  <c r="S104" i="6"/>
  <c r="V104" i="6" s="1"/>
  <c r="S96" i="6"/>
  <c r="V96" i="6" s="1"/>
  <c r="S88" i="6"/>
  <c r="S80" i="6"/>
  <c r="S72" i="6"/>
  <c r="Q8" i="6"/>
  <c r="S368" i="6"/>
  <c r="V368" i="6" s="1"/>
  <c r="S333" i="6"/>
  <c r="S308" i="6"/>
  <c r="V308" i="6" s="1"/>
  <c r="S284" i="6"/>
  <c r="S252" i="6"/>
  <c r="S228" i="6"/>
  <c r="S204" i="6"/>
  <c r="S180" i="6"/>
  <c r="V180" i="6" s="1"/>
  <c r="S156" i="6"/>
  <c r="V156" i="6" s="1"/>
  <c r="S148" i="6"/>
  <c r="S552" i="6"/>
  <c r="V552" i="6" s="1"/>
  <c r="S528" i="6"/>
  <c r="S504" i="6"/>
  <c r="V504" i="6" s="1"/>
  <c r="S480" i="6"/>
  <c r="V480" i="6" s="1"/>
  <c r="S456" i="6"/>
  <c r="V456" i="6" s="1"/>
  <c r="S423" i="6"/>
  <c r="Q399" i="6"/>
  <c r="U399" i="6" s="1"/>
  <c r="S399" i="6"/>
  <c r="V399" i="6" s="1"/>
  <c r="S375" i="6"/>
  <c r="S340" i="6"/>
  <c r="V340" i="6" s="1"/>
  <c r="S315" i="6"/>
  <c r="V315" i="6" s="1"/>
  <c r="S291" i="6"/>
  <c r="V291" i="6" s="1"/>
  <c r="S267" i="6"/>
  <c r="S243" i="6"/>
  <c r="S219" i="6"/>
  <c r="S195" i="6"/>
  <c r="S155" i="6"/>
  <c r="S139" i="6"/>
  <c r="S543" i="6"/>
  <c r="S519" i="6"/>
  <c r="V519" i="6" s="1"/>
  <c r="S495" i="6"/>
  <c r="V495" i="6" s="1"/>
  <c r="S463" i="6"/>
  <c r="V463" i="6" s="1"/>
  <c r="S439" i="6"/>
  <c r="S414" i="6"/>
  <c r="S382" i="6"/>
  <c r="V382" i="6" s="1"/>
  <c r="S322" i="6"/>
  <c r="S186" i="6"/>
  <c r="S162" i="6"/>
  <c r="S138" i="6"/>
  <c r="V138" i="6" s="1"/>
  <c r="S558" i="6"/>
  <c r="S534" i="6"/>
  <c r="S510" i="6"/>
  <c r="V510" i="6" s="1"/>
  <c r="S486" i="6"/>
  <c r="S462" i="6"/>
  <c r="V462" i="6" s="1"/>
  <c r="S438" i="6"/>
  <c r="S413" i="6"/>
  <c r="S389" i="6"/>
  <c r="S354" i="6"/>
  <c r="S330" i="6"/>
  <c r="S313" i="6"/>
  <c r="S289" i="6"/>
  <c r="S273" i="6"/>
  <c r="S249" i="6"/>
  <c r="V249" i="6" s="1"/>
  <c r="S233" i="6"/>
  <c r="Q217" i="6"/>
  <c r="U217" i="6" s="1"/>
  <c r="S217" i="6"/>
  <c r="V217" i="6" s="1"/>
  <c r="S193" i="6"/>
  <c r="S177" i="6"/>
  <c r="V177" i="6" s="1"/>
  <c r="S161" i="6"/>
  <c r="V161" i="6" s="1"/>
  <c r="Q145" i="6"/>
  <c r="U145" i="6" s="1"/>
  <c r="S145" i="6"/>
  <c r="V145" i="6" s="1"/>
  <c r="S129" i="6"/>
  <c r="V129" i="6" s="1"/>
  <c r="S557" i="6"/>
  <c r="S533" i="6"/>
  <c r="V533" i="6" s="1"/>
  <c r="S509" i="6"/>
  <c r="V509" i="6" s="1"/>
  <c r="S485" i="6"/>
  <c r="S461" i="6"/>
  <c r="V461" i="6" s="1"/>
  <c r="S420" i="6"/>
  <c r="V420" i="6" s="1"/>
  <c r="S345" i="6"/>
  <c r="S111" i="6"/>
  <c r="S103" i="6"/>
  <c r="S95" i="6"/>
  <c r="V95" i="6" s="1"/>
  <c r="Q95" i="6"/>
  <c r="U95" i="6" s="1"/>
  <c r="S87" i="6"/>
  <c r="S79" i="6"/>
  <c r="S71" i="6"/>
  <c r="V71" i="6" s="1"/>
  <c r="E78" i="19"/>
  <c r="S341" i="6"/>
  <c r="S316" i="6"/>
  <c r="V316" i="6" s="1"/>
  <c r="S292" i="6"/>
  <c r="V292" i="6" s="1"/>
  <c r="S268" i="6"/>
  <c r="S244" i="6"/>
  <c r="S212" i="6"/>
  <c r="V212" i="6" s="1"/>
  <c r="S188" i="6"/>
  <c r="V188" i="6" s="1"/>
  <c r="S164" i="6"/>
  <c r="S140" i="6"/>
  <c r="S561" i="6"/>
  <c r="V561" i="6" s="1"/>
  <c r="S536" i="6"/>
  <c r="S512" i="6"/>
  <c r="V512" i="6" s="1"/>
  <c r="S488" i="6"/>
  <c r="S464" i="6"/>
  <c r="S440" i="6"/>
  <c r="V440" i="6" s="1"/>
  <c r="S415" i="6"/>
  <c r="Q391" i="6"/>
  <c r="U391" i="6" s="1"/>
  <c r="S391" i="6"/>
  <c r="V391" i="6" s="1"/>
  <c r="S359" i="6"/>
  <c r="V359" i="6" s="1"/>
  <c r="S323" i="6"/>
  <c r="V323" i="6" s="1"/>
  <c r="S299" i="6"/>
  <c r="S275" i="6"/>
  <c r="V275" i="6" s="1"/>
  <c r="S251" i="6"/>
  <c r="V251" i="6" s="1"/>
  <c r="S227" i="6"/>
  <c r="S203" i="6"/>
  <c r="S179" i="6"/>
  <c r="Q163" i="6"/>
  <c r="U163" i="6" s="1"/>
  <c r="S163" i="6"/>
  <c r="V163" i="6" s="1"/>
  <c r="S147" i="6"/>
  <c r="V147" i="6" s="1"/>
  <c r="S559" i="6"/>
  <c r="V559" i="6" s="1"/>
  <c r="S535" i="6"/>
  <c r="V535" i="6" s="1"/>
  <c r="S511" i="6"/>
  <c r="Q487" i="6"/>
  <c r="U487" i="6" s="1"/>
  <c r="S487" i="6"/>
  <c r="V487" i="6" s="1"/>
  <c r="S471" i="6"/>
  <c r="V471" i="6" s="1"/>
  <c r="S447" i="6"/>
  <c r="V447" i="6" s="1"/>
  <c r="S422" i="6"/>
  <c r="V422" i="6" s="1"/>
  <c r="S398" i="6"/>
  <c r="V398" i="6" s="1"/>
  <c r="S374" i="6"/>
  <c r="V374" i="6" s="1"/>
  <c r="S347" i="6"/>
  <c r="V347" i="6" s="1"/>
  <c r="S331" i="6"/>
  <c r="S306" i="6"/>
  <c r="V306" i="6" s="1"/>
  <c r="S290" i="6"/>
  <c r="V290" i="6" s="1"/>
  <c r="S274" i="6"/>
  <c r="S258" i="6"/>
  <c r="S242" i="6"/>
  <c r="V242" i="6" s="1"/>
  <c r="S226" i="6"/>
  <c r="V226" i="6" s="1"/>
  <c r="S210" i="6"/>
  <c r="V210" i="6" s="1"/>
  <c r="S194" i="6"/>
  <c r="Q170" i="6"/>
  <c r="U170" i="6" s="1"/>
  <c r="S170" i="6"/>
  <c r="V170" i="6" s="1"/>
  <c r="S146" i="6"/>
  <c r="S567" i="6"/>
  <c r="V567" i="6" s="1"/>
  <c r="S542" i="6"/>
  <c r="V542" i="6" s="1"/>
  <c r="S518" i="6"/>
  <c r="V518" i="6" s="1"/>
  <c r="Q518" i="6"/>
  <c r="U518" i="6" s="1"/>
  <c r="S494" i="6"/>
  <c r="V494" i="6" s="1"/>
  <c r="S470" i="6"/>
  <c r="V470" i="6" s="1"/>
  <c r="S446" i="6"/>
  <c r="V446" i="6" s="1"/>
  <c r="S421" i="6"/>
  <c r="S397" i="6"/>
  <c r="S373" i="6"/>
  <c r="V373" i="6" s="1"/>
  <c r="S338" i="6"/>
  <c r="S305" i="6"/>
  <c r="V305" i="6" s="1"/>
  <c r="Q257" i="6"/>
  <c r="U257" i="6" s="1"/>
  <c r="S257" i="6"/>
  <c r="V257" i="6" s="1"/>
  <c r="S549" i="6"/>
  <c r="V549" i="6" s="1"/>
  <c r="S525" i="6"/>
  <c r="S517" i="6"/>
  <c r="V517" i="6" s="1"/>
  <c r="S493" i="6"/>
  <c r="S469" i="6"/>
  <c r="Q445" i="6"/>
  <c r="U445" i="6" s="1"/>
  <c r="S445" i="6"/>
  <c r="S428" i="6"/>
  <c r="S412" i="6"/>
  <c r="S396" i="6"/>
  <c r="S380" i="6"/>
  <c r="S353" i="6"/>
  <c r="S337" i="6"/>
  <c r="S320" i="6"/>
  <c r="V320" i="6" s="1"/>
  <c r="S304" i="6"/>
  <c r="S288" i="6"/>
  <c r="S264" i="6"/>
  <c r="V264" i="6" s="1"/>
  <c r="S565" i="6"/>
  <c r="S556" i="6"/>
  <c r="S548" i="6"/>
  <c r="V548" i="6" s="1"/>
  <c r="S540" i="6"/>
  <c r="S532" i="6"/>
  <c r="S524" i="6"/>
  <c r="V524" i="6" s="1"/>
  <c r="Q516" i="6"/>
  <c r="U516" i="6" s="1"/>
  <c r="S516" i="6"/>
  <c r="V516" i="6" s="1"/>
  <c r="S508" i="6"/>
  <c r="V508" i="6" s="1"/>
  <c r="S500" i="6"/>
  <c r="S492" i="6"/>
  <c r="S484" i="6"/>
  <c r="V484" i="6" s="1"/>
  <c r="S476" i="6"/>
  <c r="V476" i="6" s="1"/>
  <c r="S468" i="6"/>
  <c r="S460" i="6"/>
  <c r="Q452" i="6"/>
  <c r="U452" i="6" s="1"/>
  <c r="S452" i="6"/>
  <c r="V452" i="6" s="1"/>
  <c r="S444" i="6"/>
  <c r="S435" i="6"/>
  <c r="S427" i="6"/>
  <c r="V427" i="6" s="1"/>
  <c r="S419" i="6"/>
  <c r="S411" i="6"/>
  <c r="S403" i="6"/>
  <c r="S395" i="6"/>
  <c r="V395" i="6" s="1"/>
  <c r="S387" i="6"/>
  <c r="V387" i="6" s="1"/>
  <c r="S379" i="6"/>
  <c r="S371" i="6"/>
  <c r="V371" i="6" s="1"/>
  <c r="S352" i="6"/>
  <c r="V352" i="6" s="1"/>
  <c r="S344" i="6"/>
  <c r="S336" i="6"/>
  <c r="V336" i="6" s="1"/>
  <c r="Q327" i="6"/>
  <c r="U327" i="6" s="1"/>
  <c r="S327" i="6"/>
  <c r="V327" i="6" s="1"/>
  <c r="S319" i="6"/>
  <c r="V319" i="6" s="1"/>
  <c r="Q311" i="6"/>
  <c r="U311" i="6" s="1"/>
  <c r="S311" i="6"/>
  <c r="V311" i="6" s="1"/>
  <c r="S303" i="6"/>
  <c r="V303" i="6" s="1"/>
  <c r="S295" i="6"/>
  <c r="S287" i="6"/>
  <c r="S279" i="6"/>
  <c r="S271" i="6"/>
  <c r="S263" i="6"/>
  <c r="S255" i="6"/>
  <c r="S247" i="6"/>
  <c r="S239" i="6"/>
  <c r="V239" i="6" s="1"/>
  <c r="S231" i="6"/>
  <c r="V231" i="6" s="1"/>
  <c r="S223" i="6"/>
  <c r="V223" i="6" s="1"/>
  <c r="S215" i="6"/>
  <c r="V215" i="6" s="1"/>
  <c r="S207" i="6"/>
  <c r="V207" i="6" s="1"/>
  <c r="S199" i="6"/>
  <c r="S191" i="6"/>
  <c r="V191" i="6" s="1"/>
  <c r="S183" i="6"/>
  <c r="S175" i="6"/>
  <c r="S167" i="6"/>
  <c r="S159" i="6"/>
  <c r="V159" i="6" s="1"/>
  <c r="S151" i="6"/>
  <c r="S143" i="6"/>
  <c r="V143" i="6" s="1"/>
  <c r="S135" i="6"/>
  <c r="S127" i="6"/>
  <c r="S564" i="6"/>
  <c r="V564" i="6" s="1"/>
  <c r="S555" i="6"/>
  <c r="V555" i="6" s="1"/>
  <c r="S547" i="6"/>
  <c r="V547" i="6" s="1"/>
  <c r="S539" i="6"/>
  <c r="V539" i="6" s="1"/>
  <c r="S531" i="6"/>
  <c r="V531" i="6" s="1"/>
  <c r="S523" i="6"/>
  <c r="S515" i="6"/>
  <c r="S507" i="6"/>
  <c r="S499" i="6"/>
  <c r="V499" i="6" s="1"/>
  <c r="S491" i="6"/>
  <c r="S483" i="6"/>
  <c r="S475" i="6"/>
  <c r="V475" i="6" s="1"/>
  <c r="S467" i="6"/>
  <c r="S459" i="6"/>
  <c r="S451" i="6"/>
  <c r="S443" i="6"/>
  <c r="S434" i="6"/>
  <c r="S426" i="6"/>
  <c r="S418" i="6"/>
  <c r="V418" i="6" s="1"/>
  <c r="S410" i="6"/>
  <c r="V410" i="6" s="1"/>
  <c r="S402" i="6"/>
  <c r="S394" i="6"/>
  <c r="S386" i="6"/>
  <c r="S378" i="6"/>
  <c r="S370" i="6"/>
  <c r="V370" i="6" s="1"/>
  <c r="S351" i="6"/>
  <c r="S343" i="6"/>
  <c r="V343" i="6" s="1"/>
  <c r="S335" i="6"/>
  <c r="S326" i="6"/>
  <c r="S318" i="6"/>
  <c r="S310" i="6"/>
  <c r="S302" i="6"/>
  <c r="V302" i="6" s="1"/>
  <c r="S294" i="6"/>
  <c r="S286" i="6"/>
  <c r="S278" i="6"/>
  <c r="V278" i="6" s="1"/>
  <c r="Q270" i="6"/>
  <c r="U270" i="6" s="1"/>
  <c r="S270" i="6"/>
  <c r="V270" i="6" s="1"/>
  <c r="S262" i="6"/>
  <c r="S254" i="6"/>
  <c r="S246" i="6"/>
  <c r="S238" i="6"/>
  <c r="S230" i="6"/>
  <c r="S222" i="6"/>
  <c r="V222" i="6" s="1"/>
  <c r="S214" i="6"/>
  <c r="V214" i="6" s="1"/>
  <c r="S206" i="6"/>
  <c r="V206" i="6" s="1"/>
  <c r="S198" i="6"/>
  <c r="S190" i="6"/>
  <c r="S182" i="6"/>
  <c r="S174" i="6"/>
  <c r="V174" i="6" s="1"/>
  <c r="Q166" i="6"/>
  <c r="U166" i="6" s="1"/>
  <c r="S166" i="6"/>
  <c r="V166" i="6" s="1"/>
  <c r="S158" i="6"/>
  <c r="V158" i="6" s="1"/>
  <c r="S150" i="6"/>
  <c r="S142" i="6"/>
  <c r="V142" i="6" s="1"/>
  <c r="S134" i="6"/>
  <c r="Q126" i="6"/>
  <c r="U126" i="6" s="1"/>
  <c r="S126" i="6"/>
  <c r="V126" i="6" s="1"/>
  <c r="Q563" i="6"/>
  <c r="U563" i="6" s="1"/>
  <c r="S563" i="6"/>
  <c r="V563" i="6" s="1"/>
  <c r="S554" i="6"/>
  <c r="V554" i="6" s="1"/>
  <c r="Q546" i="6"/>
  <c r="U546" i="6" s="1"/>
  <c r="S546" i="6"/>
  <c r="V546" i="6" s="1"/>
  <c r="S538" i="6"/>
  <c r="V538" i="6" s="1"/>
  <c r="S530" i="6"/>
  <c r="V530" i="6" s="1"/>
  <c r="S522" i="6"/>
  <c r="V522" i="6" s="1"/>
  <c r="S514" i="6"/>
  <c r="V514" i="6" s="1"/>
  <c r="S506" i="6"/>
  <c r="V506" i="6" s="1"/>
  <c r="S498" i="6"/>
  <c r="V498" i="6" s="1"/>
  <c r="S490" i="6"/>
  <c r="S482" i="6"/>
  <c r="S474" i="6"/>
  <c r="V474" i="6" s="1"/>
  <c r="S466" i="6"/>
  <c r="V466" i="6" s="1"/>
  <c r="S458" i="6"/>
  <c r="S450" i="6"/>
  <c r="V450" i="6" s="1"/>
  <c r="S442" i="6"/>
  <c r="S433" i="6"/>
  <c r="V433" i="6" s="1"/>
  <c r="S425" i="6"/>
  <c r="S417" i="6"/>
  <c r="V417" i="6" s="1"/>
  <c r="S409" i="6"/>
  <c r="V409" i="6" s="1"/>
  <c r="S401" i="6"/>
  <c r="S393" i="6"/>
  <c r="V393" i="6" s="1"/>
  <c r="S385" i="6"/>
  <c r="V385" i="6" s="1"/>
  <c r="S377" i="6"/>
  <c r="S369" i="6"/>
  <c r="S350" i="6"/>
  <c r="S342" i="6"/>
  <c r="S334" i="6"/>
  <c r="S325" i="6"/>
  <c r="S317" i="6"/>
  <c r="V317" i="6" s="1"/>
  <c r="S309" i="6"/>
  <c r="S301" i="6"/>
  <c r="V301" i="6" s="1"/>
  <c r="S293" i="6"/>
  <c r="V293" i="6" s="1"/>
  <c r="S285" i="6"/>
  <c r="S277" i="6"/>
  <c r="S269" i="6"/>
  <c r="V269" i="6" s="1"/>
  <c r="S261" i="6"/>
  <c r="V261" i="6" s="1"/>
  <c r="Q261" i="6"/>
  <c r="U261" i="6" s="1"/>
  <c r="S253" i="6"/>
  <c r="S245" i="6"/>
  <c r="V245" i="6" s="1"/>
  <c r="S237" i="6"/>
  <c r="V237" i="6" s="1"/>
  <c r="S229" i="6"/>
  <c r="V229" i="6" s="1"/>
  <c r="S221" i="6"/>
  <c r="S213" i="6"/>
  <c r="S205" i="6"/>
  <c r="V205" i="6" s="1"/>
  <c r="S197" i="6"/>
  <c r="S189" i="6"/>
  <c r="S181" i="6"/>
  <c r="V181" i="6" s="1"/>
  <c r="S173" i="6"/>
  <c r="V173" i="6" s="1"/>
  <c r="S165" i="6"/>
  <c r="S157" i="6"/>
  <c r="V157" i="6" s="1"/>
  <c r="S149" i="6"/>
  <c r="S141" i="6"/>
  <c r="S133" i="6"/>
  <c r="S125" i="6"/>
  <c r="V125" i="6" s="1"/>
  <c r="S118" i="6"/>
  <c r="V118" i="6" s="1"/>
  <c r="S110" i="6"/>
  <c r="V110" i="6" s="1"/>
  <c r="S102" i="6"/>
  <c r="S94" i="6"/>
  <c r="V94" i="6" s="1"/>
  <c r="S86" i="6"/>
  <c r="V86" i="6" s="1"/>
  <c r="S78" i="6"/>
  <c r="V78" i="6" s="1"/>
  <c r="S70" i="6"/>
  <c r="S124" i="6"/>
  <c r="S117" i="6"/>
  <c r="S109" i="6"/>
  <c r="S101" i="6"/>
  <c r="Q93" i="6"/>
  <c r="U93" i="6" s="1"/>
  <c r="S93" i="6"/>
  <c r="V93" i="6" s="1"/>
  <c r="S85" i="6"/>
  <c r="V85" i="6" s="1"/>
  <c r="S77" i="6"/>
  <c r="S69" i="6"/>
  <c r="M178" i="6"/>
  <c r="N178" i="6" s="1"/>
  <c r="M170" i="6"/>
  <c r="N170" i="6" s="1"/>
  <c r="O170" i="6" s="1"/>
  <c r="M162" i="6"/>
  <c r="N162" i="6" s="1"/>
  <c r="M154" i="6"/>
  <c r="N154" i="6" s="1"/>
  <c r="M138" i="6"/>
  <c r="N138" i="6" s="1"/>
  <c r="M130" i="6"/>
  <c r="N130" i="6" s="1"/>
  <c r="M122" i="6"/>
  <c r="N122" i="6" s="1"/>
  <c r="M174" i="6"/>
  <c r="N174" i="6" s="1"/>
  <c r="M166" i="6"/>
  <c r="N166" i="6" s="1"/>
  <c r="M95" i="6"/>
  <c r="N95" i="6" s="1"/>
  <c r="M87" i="6"/>
  <c r="N87" i="6" s="1"/>
  <c r="M79" i="6"/>
  <c r="N79" i="6" s="1"/>
  <c r="M71" i="6"/>
  <c r="N71" i="6" s="1"/>
  <c r="S121" i="6"/>
  <c r="V121" i="6" s="1"/>
  <c r="M526" i="6"/>
  <c r="N526" i="6" s="1"/>
  <c r="M510" i="6"/>
  <c r="N510" i="6" s="1"/>
  <c r="I84" i="19" s="1"/>
  <c r="M446" i="6"/>
  <c r="N446" i="6" s="1"/>
  <c r="I55" i="19" s="1"/>
  <c r="M477" i="6"/>
  <c r="N477" i="6" s="1"/>
  <c r="I60" i="19" s="1"/>
  <c r="M461" i="6"/>
  <c r="N461" i="6" s="1"/>
  <c r="I70" i="19" s="1"/>
  <c r="M412" i="6"/>
  <c r="N412" i="6" s="1"/>
  <c r="I52" i="19" s="1"/>
  <c r="M160" i="6"/>
  <c r="N160" i="6" s="1"/>
  <c r="I110" i="19" s="1"/>
  <c r="M486" i="6"/>
  <c r="N486" i="6" s="1"/>
  <c r="I61" i="19" s="1"/>
  <c r="M454" i="6"/>
  <c r="N454" i="6" s="1"/>
  <c r="I58" i="19" s="1"/>
  <c r="M438" i="6"/>
  <c r="N438" i="6" s="1"/>
  <c r="I54" i="19" s="1"/>
  <c r="M524" i="6"/>
  <c r="N524" i="6" s="1"/>
  <c r="I94" i="19" s="1"/>
  <c r="M516" i="6"/>
  <c r="N516" i="6" s="1"/>
  <c r="I85" i="19" s="1"/>
  <c r="M158" i="6"/>
  <c r="N158" i="6" s="1"/>
  <c r="I109" i="19" s="1"/>
  <c r="M63" i="6"/>
  <c r="F78" i="19"/>
  <c r="M538" i="6"/>
  <c r="N538" i="6" s="1"/>
  <c r="I86" i="19" s="1"/>
  <c r="M369" i="6"/>
  <c r="N369" i="6" s="1"/>
  <c r="I121" i="19" s="1"/>
  <c r="M253" i="6"/>
  <c r="N253" i="6" s="1"/>
  <c r="I113" i="19" s="1"/>
  <c r="M221" i="6"/>
  <c r="N221" i="6" s="1"/>
  <c r="I112" i="19" s="1"/>
  <c r="M505" i="6"/>
  <c r="N505" i="6" s="1"/>
  <c r="I83" i="19" s="1"/>
  <c r="M449" i="6"/>
  <c r="N449" i="6" s="1"/>
  <c r="I57" i="19" s="1"/>
  <c r="M308" i="6"/>
  <c r="N308" i="6" s="1"/>
  <c r="I67" i="19" s="1"/>
  <c r="M382" i="6"/>
  <c r="N382" i="6" s="1"/>
  <c r="I117" i="19" s="1"/>
  <c r="M218" i="6"/>
  <c r="N218" i="6" s="1"/>
  <c r="I111" i="19" s="1"/>
  <c r="M146" i="6"/>
  <c r="N146" i="6" s="1"/>
  <c r="I108" i="19" s="1"/>
  <c r="M354" i="6"/>
  <c r="N354" i="6" s="1"/>
  <c r="I34" i="19" s="1"/>
  <c r="M561" i="6"/>
  <c r="N561" i="6" s="1"/>
  <c r="M552" i="6"/>
  <c r="N552" i="6" s="1"/>
  <c r="M544" i="6"/>
  <c r="N544" i="6" s="1"/>
  <c r="M536" i="6"/>
  <c r="N536" i="6" s="1"/>
  <c r="M528" i="6"/>
  <c r="N528" i="6" s="1"/>
  <c r="M520" i="6"/>
  <c r="N520" i="6" s="1"/>
  <c r="M512" i="6"/>
  <c r="N512" i="6" s="1"/>
  <c r="M504" i="6"/>
  <c r="N504" i="6" s="1"/>
  <c r="M496" i="6"/>
  <c r="N496" i="6" s="1"/>
  <c r="M488" i="6"/>
  <c r="N488" i="6" s="1"/>
  <c r="M480" i="6"/>
  <c r="N480" i="6" s="1"/>
  <c r="M472" i="6"/>
  <c r="N472" i="6" s="1"/>
  <c r="M464" i="6"/>
  <c r="N464" i="6" s="1"/>
  <c r="M456" i="6"/>
  <c r="N456" i="6" s="1"/>
  <c r="I69" i="19" s="1"/>
  <c r="M448" i="6"/>
  <c r="N448" i="6" s="1"/>
  <c r="I56" i="19" s="1"/>
  <c r="M440" i="6"/>
  <c r="N440" i="6" s="1"/>
  <c r="M431" i="6"/>
  <c r="N431" i="6" s="1"/>
  <c r="M423" i="6"/>
  <c r="N423" i="6" s="1"/>
  <c r="M415" i="6"/>
  <c r="N415" i="6" s="1"/>
  <c r="M407" i="6"/>
  <c r="N407" i="6" s="1"/>
  <c r="M399" i="6"/>
  <c r="N399" i="6" s="1"/>
  <c r="M391" i="6"/>
  <c r="N391" i="6" s="1"/>
  <c r="M383" i="6"/>
  <c r="N383" i="6" s="1"/>
  <c r="M375" i="6"/>
  <c r="N375" i="6" s="1"/>
  <c r="M348" i="6"/>
  <c r="N348" i="6" s="1"/>
  <c r="M340" i="6"/>
  <c r="N340" i="6" s="1"/>
  <c r="M332" i="6"/>
  <c r="N332" i="6" s="1"/>
  <c r="M323" i="6"/>
  <c r="N323" i="6" s="1"/>
  <c r="M315" i="6"/>
  <c r="N315" i="6" s="1"/>
  <c r="I68" i="19" s="1"/>
  <c r="M307" i="6"/>
  <c r="N307" i="6" s="1"/>
  <c r="M299" i="6"/>
  <c r="N299" i="6" s="1"/>
  <c r="I114" i="19" s="1"/>
  <c r="M291" i="6"/>
  <c r="N291" i="6" s="1"/>
  <c r="M283" i="6"/>
  <c r="N283" i="6" s="1"/>
  <c r="M275" i="6"/>
  <c r="N275" i="6" s="1"/>
  <c r="M267" i="6"/>
  <c r="N267" i="6" s="1"/>
  <c r="M259" i="6"/>
  <c r="N259" i="6" s="1"/>
  <c r="M251" i="6"/>
  <c r="N251" i="6" s="1"/>
  <c r="M243" i="6"/>
  <c r="N243" i="6" s="1"/>
  <c r="M235" i="6"/>
  <c r="N235" i="6" s="1"/>
  <c r="M227" i="6"/>
  <c r="N227" i="6" s="1"/>
  <c r="M219" i="6"/>
  <c r="N219" i="6" s="1"/>
  <c r="M211" i="6"/>
  <c r="N211" i="6" s="1"/>
  <c r="M203" i="6"/>
  <c r="N203" i="6" s="1"/>
  <c r="M195" i="6"/>
  <c r="N195" i="6" s="1"/>
  <c r="M187" i="6"/>
  <c r="N187" i="6" s="1"/>
  <c r="M179" i="6"/>
  <c r="N179" i="6" s="1"/>
  <c r="M171" i="6"/>
  <c r="N171" i="6" s="1"/>
  <c r="M163" i="6"/>
  <c r="N163" i="6" s="1"/>
  <c r="M155" i="6"/>
  <c r="N155" i="6" s="1"/>
  <c r="M358" i="6"/>
  <c r="N358" i="6" s="1"/>
  <c r="I38" i="19" s="1"/>
  <c r="M115" i="6"/>
  <c r="N115" i="6" s="1"/>
  <c r="M107" i="6"/>
  <c r="N107" i="6" s="1"/>
  <c r="M99" i="6"/>
  <c r="N99" i="6" s="1"/>
  <c r="M91" i="6"/>
  <c r="N91" i="6" s="1"/>
  <c r="M83" i="6"/>
  <c r="N83" i="6" s="1"/>
  <c r="M75" i="6"/>
  <c r="N75" i="6" s="1"/>
  <c r="M67" i="6"/>
  <c r="N67" i="6" s="1"/>
  <c r="M404" i="6"/>
  <c r="N404" i="6" s="1"/>
  <c r="I19" i="19" s="1"/>
  <c r="M500" i="6"/>
  <c r="N500" i="6" s="1"/>
  <c r="I21" i="19" s="1"/>
  <c r="M403" i="6"/>
  <c r="N403" i="6" s="1"/>
  <c r="I18" i="19" s="1"/>
  <c r="M443" i="6"/>
  <c r="N443" i="6" s="1"/>
  <c r="I29" i="19" s="1"/>
  <c r="M394" i="6"/>
  <c r="N394" i="6" s="1"/>
  <c r="I28" i="19" s="1"/>
  <c r="M497" i="6"/>
  <c r="N497" i="6" s="1"/>
  <c r="I20" i="19" s="1"/>
  <c r="M400" i="6"/>
  <c r="N400" i="6" s="1"/>
  <c r="M392" i="6"/>
  <c r="N392" i="6" s="1"/>
  <c r="I27" i="19" s="1"/>
  <c r="M359" i="6"/>
  <c r="N359" i="6" s="1"/>
  <c r="I26" i="19" s="1"/>
  <c r="M117" i="6"/>
  <c r="N117" i="6" s="1"/>
  <c r="M109" i="6"/>
  <c r="N109" i="6" s="1"/>
  <c r="M101" i="6"/>
  <c r="N101" i="6" s="1"/>
  <c r="M93" i="6"/>
  <c r="N93" i="6" s="1"/>
  <c r="M85" i="6"/>
  <c r="N85" i="6" s="1"/>
  <c r="M77" i="6"/>
  <c r="N77" i="6" s="1"/>
  <c r="M69" i="6"/>
  <c r="N69" i="6" s="1"/>
  <c r="M61" i="6"/>
  <c r="N61" i="6" s="1"/>
  <c r="M150" i="6"/>
  <c r="N150" i="6" s="1"/>
  <c r="M142" i="6"/>
  <c r="N142" i="6" s="1"/>
  <c r="M134" i="6"/>
  <c r="N134" i="6" s="1"/>
  <c r="M126" i="6"/>
  <c r="N126" i="6" s="1"/>
  <c r="M111" i="6"/>
  <c r="N111" i="6" s="1"/>
  <c r="M103" i="6"/>
  <c r="N103" i="6" s="1"/>
  <c r="I100" i="19" s="1"/>
  <c r="M147" i="6"/>
  <c r="N147" i="6" s="1"/>
  <c r="M139" i="6"/>
  <c r="N139" i="6" s="1"/>
  <c r="I106" i="19" s="1"/>
  <c r="M131" i="6"/>
  <c r="N131" i="6" s="1"/>
  <c r="M123" i="6"/>
  <c r="N123" i="6" s="1"/>
  <c r="M116" i="6"/>
  <c r="N116" i="6" s="1"/>
  <c r="I102" i="19" s="1"/>
  <c r="M108" i="6"/>
  <c r="N108" i="6" s="1"/>
  <c r="M100" i="6"/>
  <c r="N100" i="6" s="1"/>
  <c r="I96" i="19" s="1"/>
  <c r="M92" i="6"/>
  <c r="N92" i="6" s="1"/>
  <c r="M84" i="6"/>
  <c r="N84" i="6" s="1"/>
  <c r="M76" i="6"/>
  <c r="N76" i="6" s="1"/>
  <c r="M68" i="6"/>
  <c r="N68" i="6" s="1"/>
  <c r="M60" i="6"/>
  <c r="N60" i="6" s="1"/>
  <c r="M52" i="6"/>
  <c r="N52" i="6" s="1"/>
  <c r="M44" i="6"/>
  <c r="N44" i="6" s="1"/>
  <c r="M36" i="6"/>
  <c r="N36" i="6" s="1"/>
  <c r="M28" i="6"/>
  <c r="N28" i="6" s="1"/>
  <c r="M20" i="6"/>
  <c r="N20" i="6" s="1"/>
  <c r="M145" i="6"/>
  <c r="N145" i="6" s="1"/>
  <c r="M137" i="6"/>
  <c r="N137" i="6" s="1"/>
  <c r="M129" i="6"/>
  <c r="N129" i="6" s="1"/>
  <c r="M121" i="6"/>
  <c r="N121" i="6" s="1"/>
  <c r="I95" i="19" s="1"/>
  <c r="M114" i="6"/>
  <c r="N114" i="6" s="1"/>
  <c r="M106" i="6"/>
  <c r="N106" i="6" s="1"/>
  <c r="I101" i="19" s="1"/>
  <c r="M98" i="6"/>
  <c r="N98" i="6" s="1"/>
  <c r="M90" i="6"/>
  <c r="N90" i="6" s="1"/>
  <c r="M82" i="6"/>
  <c r="N82" i="6" s="1"/>
  <c r="M74" i="6"/>
  <c r="N74" i="6" s="1"/>
  <c r="M151" i="6"/>
  <c r="N151" i="6" s="1"/>
  <c r="M143" i="6"/>
  <c r="N143" i="6" s="1"/>
  <c r="M135" i="6"/>
  <c r="N135" i="6" s="1"/>
  <c r="I105" i="19" s="1"/>
  <c r="M127" i="6"/>
  <c r="N127" i="6" s="1"/>
  <c r="M119" i="6"/>
  <c r="N119" i="6" s="1"/>
  <c r="M112" i="6"/>
  <c r="N112" i="6" s="1"/>
  <c r="I104" i="19" s="1"/>
  <c r="M104" i="6"/>
  <c r="N104" i="6" s="1"/>
  <c r="M96" i="6"/>
  <c r="N96" i="6" s="1"/>
  <c r="M88" i="6"/>
  <c r="N88" i="6" s="1"/>
  <c r="M80" i="6"/>
  <c r="N80" i="6" s="1"/>
  <c r="M72" i="6"/>
  <c r="N72" i="6" s="1"/>
  <c r="M64" i="6"/>
  <c r="M149" i="6"/>
  <c r="N149" i="6" s="1"/>
  <c r="M141" i="6"/>
  <c r="N141" i="6" s="1"/>
  <c r="I107" i="19" s="1"/>
  <c r="M133" i="6"/>
  <c r="N133" i="6" s="1"/>
  <c r="M125" i="6"/>
  <c r="N125" i="6" s="1"/>
  <c r="M118" i="6"/>
  <c r="N118" i="6" s="1"/>
  <c r="M110" i="6"/>
  <c r="N110" i="6" s="1"/>
  <c r="I103" i="19" s="1"/>
  <c r="M102" i="6"/>
  <c r="N102" i="6" s="1"/>
  <c r="I97" i="19" s="1"/>
  <c r="M94" i="6"/>
  <c r="N94" i="6" s="1"/>
  <c r="I98" i="19" s="1"/>
  <c r="M86" i="6"/>
  <c r="N86" i="6" s="1"/>
  <c r="I25" i="19" s="1"/>
  <c r="M78" i="6"/>
  <c r="N78" i="6" s="1"/>
  <c r="I17" i="19" s="1"/>
  <c r="M70" i="6"/>
  <c r="N70" i="6" s="1"/>
  <c r="M62" i="6"/>
  <c r="N62" i="6" s="1"/>
  <c r="M54" i="6"/>
  <c r="N54" i="6" s="1"/>
  <c r="M46" i="6"/>
  <c r="N46" i="6" s="1"/>
  <c r="M38" i="6"/>
  <c r="N38" i="6" s="1"/>
  <c r="M30" i="6"/>
  <c r="N30" i="6" s="1"/>
  <c r="M22" i="6"/>
  <c r="N22" i="6" s="1"/>
  <c r="M12" i="6"/>
  <c r="N12" i="6" s="1"/>
  <c r="M14" i="6"/>
  <c r="N14" i="6" s="1"/>
  <c r="M6" i="6"/>
  <c r="N6" i="6" s="1"/>
  <c r="M56" i="6"/>
  <c r="N56" i="6" s="1"/>
  <c r="M48" i="6"/>
  <c r="N48" i="6" s="1"/>
  <c r="M40" i="6"/>
  <c r="N40" i="6" s="1"/>
  <c r="M32" i="6"/>
  <c r="N32" i="6" s="1"/>
  <c r="M24" i="6"/>
  <c r="N24" i="6" s="1"/>
  <c r="I65" i="19" s="1"/>
  <c r="M16" i="6"/>
  <c r="N16" i="6" s="1"/>
  <c r="M8" i="6"/>
  <c r="N8" i="6" s="1"/>
  <c r="I51" i="19" s="1"/>
  <c r="M53" i="6"/>
  <c r="N53" i="6" s="1"/>
  <c r="M45" i="6"/>
  <c r="N45" i="6" s="1"/>
  <c r="M37" i="6"/>
  <c r="N37" i="6" s="1"/>
  <c r="M29" i="6"/>
  <c r="N29" i="6" s="1"/>
  <c r="M21" i="6"/>
  <c r="N21" i="6" s="1"/>
  <c r="M13" i="6"/>
  <c r="N13" i="6" s="1"/>
  <c r="M5" i="6"/>
  <c r="N5" i="6" s="1"/>
  <c r="M59" i="6"/>
  <c r="N59" i="6" s="1"/>
  <c r="M51" i="6"/>
  <c r="N51" i="6" s="1"/>
  <c r="M43" i="6"/>
  <c r="N43" i="6" s="1"/>
  <c r="M35" i="6"/>
  <c r="N35" i="6" s="1"/>
  <c r="M27" i="6"/>
  <c r="N27" i="6" s="1"/>
  <c r="M19" i="6"/>
  <c r="N19" i="6" s="1"/>
  <c r="M11" i="6"/>
  <c r="N11" i="6" s="1"/>
  <c r="M3" i="6"/>
  <c r="N3" i="6" s="1"/>
  <c r="I50" i="19" s="1"/>
  <c r="M559" i="6"/>
  <c r="N559" i="6" s="1"/>
  <c r="M519" i="6"/>
  <c r="N519" i="6" s="1"/>
  <c r="M463" i="6"/>
  <c r="N463" i="6" s="1"/>
  <c r="M414" i="6"/>
  <c r="N414" i="6" s="1"/>
  <c r="M374" i="6"/>
  <c r="N374" i="6" s="1"/>
  <c r="M322" i="6"/>
  <c r="N322" i="6" s="1"/>
  <c r="M282" i="6"/>
  <c r="N282" i="6" s="1"/>
  <c r="M258" i="6"/>
  <c r="N258" i="6" s="1"/>
  <c r="M234" i="6"/>
  <c r="N234" i="6" s="1"/>
  <c r="M210" i="6"/>
  <c r="N210" i="6" s="1"/>
  <c r="M202" i="6"/>
  <c r="N202" i="6" s="1"/>
  <c r="M194" i="6"/>
  <c r="N194" i="6" s="1"/>
  <c r="M543" i="6"/>
  <c r="N543" i="6" s="1"/>
  <c r="M535" i="6"/>
  <c r="N535" i="6" s="1"/>
  <c r="M511" i="6"/>
  <c r="N511" i="6" s="1"/>
  <c r="M495" i="6"/>
  <c r="N495" i="6" s="1"/>
  <c r="M479" i="6"/>
  <c r="N479" i="6" s="1"/>
  <c r="I90" i="19" s="1"/>
  <c r="M455" i="6"/>
  <c r="N455" i="6" s="1"/>
  <c r="M439" i="6"/>
  <c r="N439" i="6" s="1"/>
  <c r="M430" i="6"/>
  <c r="N430" i="6" s="1"/>
  <c r="M398" i="6"/>
  <c r="N398" i="6" s="1"/>
  <c r="M339" i="6"/>
  <c r="N339" i="6" s="1"/>
  <c r="M306" i="6"/>
  <c r="N306" i="6" s="1"/>
  <c r="M298" i="6"/>
  <c r="N298" i="6" s="1"/>
  <c r="M274" i="6"/>
  <c r="N274" i="6" s="1"/>
  <c r="M250" i="6"/>
  <c r="N250" i="6" s="1"/>
  <c r="M226" i="6"/>
  <c r="N226" i="6" s="1"/>
  <c r="M551" i="6"/>
  <c r="N551" i="6" s="1"/>
  <c r="M527" i="6"/>
  <c r="N527" i="6" s="1"/>
  <c r="M503" i="6"/>
  <c r="N503" i="6" s="1"/>
  <c r="M487" i="6"/>
  <c r="N487" i="6" s="1"/>
  <c r="M471" i="6"/>
  <c r="N471" i="6" s="1"/>
  <c r="M447" i="6"/>
  <c r="N447" i="6" s="1"/>
  <c r="M422" i="6"/>
  <c r="N422" i="6" s="1"/>
  <c r="M406" i="6"/>
  <c r="N406" i="6" s="1"/>
  <c r="M390" i="6"/>
  <c r="N390" i="6" s="1"/>
  <c r="M347" i="6"/>
  <c r="N347" i="6" s="1"/>
  <c r="M331" i="6"/>
  <c r="N331" i="6" s="1"/>
  <c r="M314" i="6"/>
  <c r="N314" i="6" s="1"/>
  <c r="M290" i="6"/>
  <c r="N290" i="6" s="1"/>
  <c r="M266" i="6"/>
  <c r="N266" i="6" s="1"/>
  <c r="M242" i="6"/>
  <c r="N242" i="6" s="1"/>
  <c r="M186" i="6"/>
  <c r="N186" i="6" s="1"/>
  <c r="M120" i="6"/>
  <c r="N120" i="6" s="1"/>
  <c r="M113" i="6"/>
  <c r="N113" i="6" s="1"/>
  <c r="M105" i="6"/>
  <c r="N105" i="6" s="1"/>
  <c r="M97" i="6"/>
  <c r="N97" i="6" s="1"/>
  <c r="I99" i="19" s="1"/>
  <c r="M89" i="6"/>
  <c r="N89" i="6" s="1"/>
  <c r="M81" i="6"/>
  <c r="N81" i="6" s="1"/>
  <c r="M73" i="6"/>
  <c r="N73" i="6" s="1"/>
  <c r="M65" i="6"/>
  <c r="N65" i="6" s="1"/>
  <c r="I91" i="19" s="1"/>
  <c r="M57" i="6"/>
  <c r="N57" i="6" s="1"/>
  <c r="M49" i="6"/>
  <c r="N49" i="6" s="1"/>
  <c r="M41" i="6"/>
  <c r="N41" i="6" s="1"/>
  <c r="M33" i="6"/>
  <c r="N33" i="6" s="1"/>
  <c r="M25" i="6"/>
  <c r="N25" i="6" s="1"/>
  <c r="I66" i="19" s="1"/>
  <c r="M17" i="6"/>
  <c r="N17" i="6" s="1"/>
  <c r="M9" i="6"/>
  <c r="N9" i="6" s="1"/>
  <c r="M66" i="6"/>
  <c r="N66" i="6" s="1"/>
  <c r="M567" i="6"/>
  <c r="N567" i="6" s="1"/>
  <c r="M558" i="6"/>
  <c r="N558" i="6" s="1"/>
  <c r="M550" i="6"/>
  <c r="N550" i="6" s="1"/>
  <c r="M542" i="6"/>
  <c r="N542" i="6" s="1"/>
  <c r="M534" i="6"/>
  <c r="N534" i="6" s="1"/>
  <c r="M518" i="6"/>
  <c r="N518" i="6" s="1"/>
  <c r="M502" i="6"/>
  <c r="N502" i="6" s="1"/>
  <c r="M494" i="6"/>
  <c r="N494" i="6" s="1"/>
  <c r="I75" i="19" s="1"/>
  <c r="M478" i="6"/>
  <c r="N478" i="6" s="1"/>
  <c r="M470" i="6"/>
  <c r="N470" i="6" s="1"/>
  <c r="M462" i="6"/>
  <c r="N462" i="6" s="1"/>
  <c r="M429" i="6"/>
  <c r="N429" i="6" s="1"/>
  <c r="M421" i="6"/>
  <c r="N421" i="6" s="1"/>
  <c r="M413" i="6"/>
  <c r="N413" i="6" s="1"/>
  <c r="M405" i="6"/>
  <c r="N405" i="6" s="1"/>
  <c r="M397" i="6"/>
  <c r="N397" i="6" s="1"/>
  <c r="M389" i="6"/>
  <c r="N389" i="6" s="1"/>
  <c r="M381" i="6"/>
  <c r="N381" i="6" s="1"/>
  <c r="M373" i="6"/>
  <c r="N373" i="6" s="1"/>
  <c r="M346" i="6"/>
  <c r="N346" i="6" s="1"/>
  <c r="M338" i="6"/>
  <c r="N338" i="6" s="1"/>
  <c r="M330" i="6"/>
  <c r="N330" i="6" s="1"/>
  <c r="M321" i="6"/>
  <c r="N321" i="6" s="1"/>
  <c r="M313" i="6"/>
  <c r="N313" i="6" s="1"/>
  <c r="M305" i="6"/>
  <c r="N305" i="6" s="1"/>
  <c r="M297" i="6"/>
  <c r="N297" i="6" s="1"/>
  <c r="M289" i="6"/>
  <c r="N289" i="6" s="1"/>
  <c r="M281" i="6"/>
  <c r="N281" i="6" s="1"/>
  <c r="M273" i="6"/>
  <c r="N273" i="6" s="1"/>
  <c r="M265" i="6"/>
  <c r="N265" i="6" s="1"/>
  <c r="M257" i="6"/>
  <c r="N257" i="6" s="1"/>
  <c r="M249" i="6"/>
  <c r="N249" i="6" s="1"/>
  <c r="M241" i="6"/>
  <c r="N241" i="6" s="1"/>
  <c r="M233" i="6"/>
  <c r="N233" i="6" s="1"/>
  <c r="M225" i="6"/>
  <c r="N225" i="6" s="1"/>
  <c r="M217" i="6"/>
  <c r="N217" i="6" s="1"/>
  <c r="M209" i="6"/>
  <c r="N209" i="6" s="1"/>
  <c r="M201" i="6"/>
  <c r="N201" i="6" s="1"/>
  <c r="M193" i="6"/>
  <c r="N193" i="6" s="1"/>
  <c r="M185" i="6"/>
  <c r="N185" i="6" s="1"/>
  <c r="M177" i="6"/>
  <c r="N177" i="6" s="1"/>
  <c r="M169" i="6"/>
  <c r="N169" i="6" s="1"/>
  <c r="M161" i="6"/>
  <c r="N161" i="6" s="1"/>
  <c r="M153" i="6"/>
  <c r="N153" i="6" s="1"/>
  <c r="M562" i="6"/>
  <c r="N562" i="6" s="1"/>
  <c r="M553" i="6"/>
  <c r="N553" i="6" s="1"/>
  <c r="M545" i="6"/>
  <c r="N545" i="6" s="1"/>
  <c r="M537" i="6"/>
  <c r="N537" i="6" s="1"/>
  <c r="O537" i="6" s="1"/>
  <c r="M529" i="6"/>
  <c r="N529" i="6" s="1"/>
  <c r="M521" i="6"/>
  <c r="N521" i="6" s="1"/>
  <c r="M513" i="6"/>
  <c r="N513" i="6" s="1"/>
  <c r="M489" i="6"/>
  <c r="N489" i="6" s="1"/>
  <c r="M481" i="6"/>
  <c r="N481" i="6" s="1"/>
  <c r="M473" i="6"/>
  <c r="N473" i="6" s="1"/>
  <c r="M465" i="6"/>
  <c r="N465" i="6" s="1"/>
  <c r="M457" i="6"/>
  <c r="N457" i="6" s="1"/>
  <c r="M441" i="6"/>
  <c r="N441" i="6" s="1"/>
  <c r="M432" i="6"/>
  <c r="N432" i="6" s="1"/>
  <c r="M424" i="6"/>
  <c r="N424" i="6" s="1"/>
  <c r="M416" i="6"/>
  <c r="N416" i="6" s="1"/>
  <c r="M408" i="6"/>
  <c r="N408" i="6" s="1"/>
  <c r="M384" i="6"/>
  <c r="N384" i="6" s="1"/>
  <c r="M376" i="6"/>
  <c r="N376" i="6" s="1"/>
  <c r="M368" i="6"/>
  <c r="N368" i="6" s="1"/>
  <c r="M349" i="6"/>
  <c r="N349" i="6" s="1"/>
  <c r="M341" i="6"/>
  <c r="N341" i="6" s="1"/>
  <c r="M333" i="6"/>
  <c r="N333" i="6" s="1"/>
  <c r="M324" i="6"/>
  <c r="N324" i="6" s="1"/>
  <c r="M316" i="6"/>
  <c r="N316" i="6" s="1"/>
  <c r="M300" i="6"/>
  <c r="N300" i="6" s="1"/>
  <c r="M292" i="6"/>
  <c r="N292" i="6" s="1"/>
  <c r="M284" i="6"/>
  <c r="N284" i="6" s="1"/>
  <c r="M276" i="6"/>
  <c r="N276" i="6" s="1"/>
  <c r="M268" i="6"/>
  <c r="N268" i="6" s="1"/>
  <c r="M260" i="6"/>
  <c r="N260" i="6" s="1"/>
  <c r="M252" i="6"/>
  <c r="N252" i="6" s="1"/>
  <c r="M244" i="6"/>
  <c r="N244" i="6" s="1"/>
  <c r="M236" i="6"/>
  <c r="N236" i="6" s="1"/>
  <c r="M228" i="6"/>
  <c r="N228" i="6" s="1"/>
  <c r="M220" i="6"/>
  <c r="N220" i="6" s="1"/>
  <c r="M212" i="6"/>
  <c r="N212" i="6" s="1"/>
  <c r="M204" i="6"/>
  <c r="N204" i="6" s="1"/>
  <c r="M196" i="6"/>
  <c r="N196" i="6" s="1"/>
  <c r="M188" i="6"/>
  <c r="N188" i="6" s="1"/>
  <c r="M180" i="6"/>
  <c r="N180" i="6" s="1"/>
  <c r="M168" i="6"/>
  <c r="N168" i="6" s="1"/>
  <c r="M55" i="6"/>
  <c r="N55" i="6" s="1"/>
  <c r="M47" i="6"/>
  <c r="N47" i="6" s="1"/>
  <c r="M39" i="6"/>
  <c r="N39" i="6" s="1"/>
  <c r="M31" i="6"/>
  <c r="N31" i="6" s="1"/>
  <c r="M23" i="6"/>
  <c r="N23" i="6" s="1"/>
  <c r="M15" i="6"/>
  <c r="N15" i="6" s="1"/>
  <c r="M7" i="6"/>
  <c r="N7" i="6" s="1"/>
  <c r="M58" i="6"/>
  <c r="N58" i="6" s="1"/>
  <c r="M50" i="6"/>
  <c r="N50" i="6" s="1"/>
  <c r="M42" i="6"/>
  <c r="N42" i="6" s="1"/>
  <c r="M34" i="6"/>
  <c r="N34" i="6" s="1"/>
  <c r="M26" i="6"/>
  <c r="N26" i="6" s="1"/>
  <c r="M18" i="6"/>
  <c r="N18" i="6" s="1"/>
  <c r="M10" i="6"/>
  <c r="N10" i="6" s="1"/>
  <c r="M566" i="6"/>
  <c r="N566" i="6" s="1"/>
  <c r="M557" i="6"/>
  <c r="N557" i="6" s="1"/>
  <c r="M549" i="6"/>
  <c r="N549" i="6" s="1"/>
  <c r="M541" i="6"/>
  <c r="N541" i="6" s="1"/>
  <c r="M533" i="6"/>
  <c r="N533" i="6" s="1"/>
  <c r="M525" i="6"/>
  <c r="N525" i="6" s="1"/>
  <c r="M517" i="6"/>
  <c r="N517" i="6" s="1"/>
  <c r="M509" i="6"/>
  <c r="N509" i="6" s="1"/>
  <c r="M501" i="6"/>
  <c r="N501" i="6" s="1"/>
  <c r="M493" i="6"/>
  <c r="N493" i="6" s="1"/>
  <c r="M485" i="6"/>
  <c r="N485" i="6" s="1"/>
  <c r="M469" i="6"/>
  <c r="N469" i="6" s="1"/>
  <c r="M453" i="6"/>
  <c r="N453" i="6" s="1"/>
  <c r="M445" i="6"/>
  <c r="N445" i="6" s="1"/>
  <c r="M436" i="6"/>
  <c r="N436" i="6" s="1"/>
  <c r="M428" i="6"/>
  <c r="N428" i="6" s="1"/>
  <c r="M420" i="6"/>
  <c r="N420" i="6" s="1"/>
  <c r="M396" i="6"/>
  <c r="N396" i="6" s="1"/>
  <c r="M388" i="6"/>
  <c r="N388" i="6" s="1"/>
  <c r="M380" i="6"/>
  <c r="N380" i="6" s="1"/>
  <c r="M372" i="6"/>
  <c r="N372" i="6" s="1"/>
  <c r="M353" i="6"/>
  <c r="N353" i="6" s="1"/>
  <c r="M345" i="6"/>
  <c r="N345" i="6" s="1"/>
  <c r="M337" i="6"/>
  <c r="N337" i="6" s="1"/>
  <c r="M329" i="6"/>
  <c r="N329" i="6" s="1"/>
  <c r="I74" i="19" s="1"/>
  <c r="M320" i="6"/>
  <c r="N320" i="6" s="1"/>
  <c r="M312" i="6"/>
  <c r="N312" i="6" s="1"/>
  <c r="M304" i="6"/>
  <c r="N304" i="6" s="1"/>
  <c r="M296" i="6"/>
  <c r="N296" i="6" s="1"/>
  <c r="M288" i="6"/>
  <c r="N288" i="6" s="1"/>
  <c r="M280" i="6"/>
  <c r="N280" i="6" s="1"/>
  <c r="M272" i="6"/>
  <c r="N272" i="6" s="1"/>
  <c r="M264" i="6"/>
  <c r="N264" i="6" s="1"/>
  <c r="M256" i="6"/>
  <c r="N256" i="6" s="1"/>
  <c r="M248" i="6"/>
  <c r="N248" i="6" s="1"/>
  <c r="M240" i="6"/>
  <c r="N240" i="6" s="1"/>
  <c r="M232" i="6"/>
  <c r="N232" i="6" s="1"/>
  <c r="M224" i="6"/>
  <c r="N224" i="6" s="1"/>
  <c r="M216" i="6"/>
  <c r="N216" i="6" s="1"/>
  <c r="M208" i="6"/>
  <c r="N208" i="6" s="1"/>
  <c r="M200" i="6"/>
  <c r="N200" i="6" s="1"/>
  <c r="M192" i="6"/>
  <c r="N192" i="6" s="1"/>
  <c r="M184" i="6"/>
  <c r="N184" i="6" s="1"/>
  <c r="M152" i="6"/>
  <c r="N152" i="6" s="1"/>
  <c r="M144" i="6"/>
  <c r="N144" i="6" s="1"/>
  <c r="M136" i="6"/>
  <c r="N136" i="6" s="1"/>
  <c r="M128" i="6"/>
  <c r="N128" i="6" s="1"/>
  <c r="M563" i="6"/>
  <c r="N563" i="6" s="1"/>
  <c r="M554" i="6"/>
  <c r="N554" i="6" s="1"/>
  <c r="M546" i="6"/>
  <c r="N546" i="6" s="1"/>
  <c r="M530" i="6"/>
  <c r="N530" i="6" s="1"/>
  <c r="M522" i="6"/>
  <c r="N522" i="6" s="1"/>
  <c r="M514" i="6"/>
  <c r="N514" i="6" s="1"/>
  <c r="M506" i="6"/>
  <c r="N506" i="6" s="1"/>
  <c r="M498" i="6"/>
  <c r="N498" i="6" s="1"/>
  <c r="M490" i="6"/>
  <c r="N490" i="6" s="1"/>
  <c r="M482" i="6"/>
  <c r="N482" i="6" s="1"/>
  <c r="M474" i="6"/>
  <c r="N474" i="6" s="1"/>
  <c r="I59" i="19" s="1"/>
  <c r="M466" i="6"/>
  <c r="N466" i="6" s="1"/>
  <c r="M458" i="6"/>
  <c r="N458" i="6" s="1"/>
  <c r="M450" i="6"/>
  <c r="N450" i="6" s="1"/>
  <c r="M442" i="6"/>
  <c r="N442" i="6" s="1"/>
  <c r="M433" i="6"/>
  <c r="N433" i="6" s="1"/>
  <c r="M425" i="6"/>
  <c r="N425" i="6" s="1"/>
  <c r="M417" i="6"/>
  <c r="N417" i="6" s="1"/>
  <c r="M409" i="6"/>
  <c r="N409" i="6" s="1"/>
  <c r="M401" i="6"/>
  <c r="N401" i="6" s="1"/>
  <c r="M393" i="6"/>
  <c r="N393" i="6" s="1"/>
  <c r="M385" i="6"/>
  <c r="N385" i="6" s="1"/>
  <c r="M377" i="6"/>
  <c r="N377" i="6" s="1"/>
  <c r="M350" i="6"/>
  <c r="N350" i="6" s="1"/>
  <c r="M342" i="6"/>
  <c r="N342" i="6" s="1"/>
  <c r="M334" i="6"/>
  <c r="N334" i="6" s="1"/>
  <c r="M325" i="6"/>
  <c r="N325" i="6" s="1"/>
  <c r="M317" i="6"/>
  <c r="N317" i="6" s="1"/>
  <c r="M309" i="6"/>
  <c r="N309" i="6" s="1"/>
  <c r="M293" i="6"/>
  <c r="N293" i="6" s="1"/>
  <c r="M285" i="6"/>
  <c r="N285" i="6" s="1"/>
  <c r="M277" i="6"/>
  <c r="N277" i="6" s="1"/>
  <c r="M269" i="6"/>
  <c r="N269" i="6" s="1"/>
  <c r="M261" i="6"/>
  <c r="N261" i="6" s="1"/>
  <c r="O261" i="6" s="1"/>
  <c r="M245" i="6"/>
  <c r="N245" i="6" s="1"/>
  <c r="M237" i="6"/>
  <c r="N237" i="6" s="1"/>
  <c r="M229" i="6"/>
  <c r="N229" i="6" s="1"/>
  <c r="M213" i="6"/>
  <c r="N213" i="6" s="1"/>
  <c r="M205" i="6"/>
  <c r="N205" i="6" s="1"/>
  <c r="M197" i="6"/>
  <c r="N197" i="6" s="1"/>
  <c r="M189" i="6"/>
  <c r="N189" i="6" s="1"/>
  <c r="M181" i="6"/>
  <c r="N181" i="6" s="1"/>
  <c r="M173" i="6"/>
  <c r="N173" i="6" s="1"/>
  <c r="M165" i="6"/>
  <c r="N165" i="6" s="1"/>
  <c r="M157" i="6"/>
  <c r="N157" i="6" s="1"/>
  <c r="M124" i="6"/>
  <c r="N124" i="6" s="1"/>
  <c r="M565" i="6"/>
  <c r="N565" i="6" s="1"/>
  <c r="M556" i="6"/>
  <c r="N556" i="6" s="1"/>
  <c r="M548" i="6"/>
  <c r="N548" i="6" s="1"/>
  <c r="M540" i="6"/>
  <c r="N540" i="6" s="1"/>
  <c r="M532" i="6"/>
  <c r="N532" i="6" s="1"/>
  <c r="M508" i="6"/>
  <c r="N508" i="6" s="1"/>
  <c r="M492" i="6"/>
  <c r="N492" i="6" s="1"/>
  <c r="M484" i="6"/>
  <c r="N484" i="6" s="1"/>
  <c r="M476" i="6"/>
  <c r="N476" i="6" s="1"/>
  <c r="M468" i="6"/>
  <c r="N468" i="6" s="1"/>
  <c r="M460" i="6"/>
  <c r="N460" i="6" s="1"/>
  <c r="M452" i="6"/>
  <c r="N452" i="6" s="1"/>
  <c r="M444" i="6"/>
  <c r="N444" i="6" s="1"/>
  <c r="M435" i="6"/>
  <c r="N435" i="6" s="1"/>
  <c r="M427" i="6"/>
  <c r="N427" i="6" s="1"/>
  <c r="M419" i="6"/>
  <c r="N419" i="6" s="1"/>
  <c r="M411" i="6"/>
  <c r="N411" i="6" s="1"/>
  <c r="M395" i="6"/>
  <c r="N395" i="6" s="1"/>
  <c r="M387" i="6"/>
  <c r="N387" i="6" s="1"/>
  <c r="M379" i="6"/>
  <c r="N379" i="6" s="1"/>
  <c r="M371" i="6"/>
  <c r="N371" i="6" s="1"/>
  <c r="M352" i="6"/>
  <c r="N352" i="6" s="1"/>
  <c r="M344" i="6"/>
  <c r="N344" i="6" s="1"/>
  <c r="M336" i="6"/>
  <c r="N336" i="6" s="1"/>
  <c r="M327" i="6"/>
  <c r="N327" i="6" s="1"/>
  <c r="M319" i="6"/>
  <c r="N319" i="6" s="1"/>
  <c r="M311" i="6"/>
  <c r="N311" i="6" s="1"/>
  <c r="O311" i="6" s="1"/>
  <c r="M303" i="6"/>
  <c r="N303" i="6" s="1"/>
  <c r="M295" i="6"/>
  <c r="N295" i="6" s="1"/>
  <c r="M287" i="6"/>
  <c r="N287" i="6" s="1"/>
  <c r="M279" i="6"/>
  <c r="N279" i="6" s="1"/>
  <c r="M271" i="6"/>
  <c r="N271" i="6" s="1"/>
  <c r="I116" i="19" s="1"/>
  <c r="M263" i="6"/>
  <c r="N263" i="6" s="1"/>
  <c r="M255" i="6"/>
  <c r="N255" i="6" s="1"/>
  <c r="M247" i="6"/>
  <c r="N247" i="6" s="1"/>
  <c r="M239" i="6"/>
  <c r="N239" i="6" s="1"/>
  <c r="M231" i="6"/>
  <c r="N231" i="6" s="1"/>
  <c r="M223" i="6"/>
  <c r="N223" i="6" s="1"/>
  <c r="M215" i="6"/>
  <c r="N215" i="6" s="1"/>
  <c r="M207" i="6"/>
  <c r="N207" i="6" s="1"/>
  <c r="M199" i="6"/>
  <c r="N199" i="6" s="1"/>
  <c r="M191" i="6"/>
  <c r="N191" i="6" s="1"/>
  <c r="M183" i="6"/>
  <c r="N183" i="6" s="1"/>
  <c r="M175" i="6"/>
  <c r="N175" i="6" s="1"/>
  <c r="M167" i="6"/>
  <c r="N167" i="6" s="1"/>
  <c r="M159" i="6"/>
  <c r="N159" i="6" s="1"/>
  <c r="M564" i="6"/>
  <c r="N564" i="6" s="1"/>
  <c r="M555" i="6"/>
  <c r="N555" i="6" s="1"/>
  <c r="M547" i="6"/>
  <c r="N547" i="6" s="1"/>
  <c r="M539" i="6"/>
  <c r="N539" i="6" s="1"/>
  <c r="M531" i="6"/>
  <c r="N531" i="6" s="1"/>
  <c r="M523" i="6"/>
  <c r="N523" i="6" s="1"/>
  <c r="M515" i="6"/>
  <c r="N515" i="6" s="1"/>
  <c r="M507" i="6"/>
  <c r="N507" i="6" s="1"/>
  <c r="M499" i="6"/>
  <c r="N499" i="6" s="1"/>
  <c r="M491" i="6"/>
  <c r="N491" i="6" s="1"/>
  <c r="M483" i="6"/>
  <c r="N483" i="6" s="1"/>
  <c r="M475" i="6"/>
  <c r="N475" i="6" s="1"/>
  <c r="M467" i="6"/>
  <c r="N467" i="6" s="1"/>
  <c r="M459" i="6"/>
  <c r="N459" i="6" s="1"/>
  <c r="M451" i="6"/>
  <c r="N451" i="6" s="1"/>
  <c r="M434" i="6"/>
  <c r="N434" i="6" s="1"/>
  <c r="M426" i="6"/>
  <c r="N426" i="6" s="1"/>
  <c r="M418" i="6"/>
  <c r="N418" i="6" s="1"/>
  <c r="M410" i="6"/>
  <c r="N410" i="6" s="1"/>
  <c r="M402" i="6"/>
  <c r="N402" i="6" s="1"/>
  <c r="M386" i="6"/>
  <c r="N386" i="6" s="1"/>
  <c r="M378" i="6"/>
  <c r="N378" i="6" s="1"/>
  <c r="M370" i="6"/>
  <c r="N370" i="6" s="1"/>
  <c r="M351" i="6"/>
  <c r="N351" i="6" s="1"/>
  <c r="M343" i="6"/>
  <c r="N343" i="6" s="1"/>
  <c r="M335" i="6"/>
  <c r="N335" i="6" s="1"/>
  <c r="M326" i="6"/>
  <c r="N326" i="6" s="1"/>
  <c r="M318" i="6"/>
  <c r="N318" i="6" s="1"/>
  <c r="M310" i="6"/>
  <c r="N310" i="6" s="1"/>
  <c r="M302" i="6"/>
  <c r="N302" i="6" s="1"/>
  <c r="M294" i="6"/>
  <c r="N294" i="6" s="1"/>
  <c r="M286" i="6"/>
  <c r="N286" i="6" s="1"/>
  <c r="M278" i="6"/>
  <c r="N278" i="6" s="1"/>
  <c r="M270" i="6"/>
  <c r="N270" i="6" s="1"/>
  <c r="M262" i="6"/>
  <c r="N262" i="6" s="1"/>
  <c r="M254" i="6"/>
  <c r="N254" i="6" s="1"/>
  <c r="M246" i="6"/>
  <c r="N246" i="6" s="1"/>
  <c r="M238" i="6"/>
  <c r="N238" i="6" s="1"/>
  <c r="M230" i="6"/>
  <c r="N230" i="6" s="1"/>
  <c r="M222" i="6"/>
  <c r="N222" i="6" s="1"/>
  <c r="M214" i="6"/>
  <c r="N214" i="6" s="1"/>
  <c r="M206" i="6"/>
  <c r="N206" i="6" s="1"/>
  <c r="M198" i="6"/>
  <c r="N198" i="6" s="1"/>
  <c r="M190" i="6"/>
  <c r="N190" i="6" s="1"/>
  <c r="M182" i="6"/>
  <c r="N182" i="6" s="1"/>
  <c r="M4" i="6"/>
  <c r="N4" i="6" s="1"/>
  <c r="D2" i="6"/>
  <c r="Q2" i="6" s="1"/>
  <c r="V117" i="6" l="1"/>
  <c r="V428" i="6"/>
  <c r="V267" i="6"/>
  <c r="V405" i="6"/>
  <c r="V324" i="6"/>
  <c r="V67" i="6"/>
  <c r="V392" i="6"/>
  <c r="V309" i="6"/>
  <c r="V482" i="6"/>
  <c r="V230" i="6"/>
  <c r="V286" i="6"/>
  <c r="V351" i="6"/>
  <c r="V394" i="6"/>
  <c r="V451" i="6"/>
  <c r="V295" i="6"/>
  <c r="V344" i="6"/>
  <c r="V556" i="6"/>
  <c r="V244" i="6"/>
  <c r="V233" i="6"/>
  <c r="V162" i="6"/>
  <c r="V333" i="6"/>
  <c r="V241" i="6"/>
  <c r="V178" i="6"/>
  <c r="V298" i="6"/>
  <c r="V235" i="6"/>
  <c r="V172" i="6"/>
  <c r="V107" i="6"/>
  <c r="V505" i="6"/>
  <c r="L3" i="13"/>
  <c r="V77" i="6"/>
  <c r="V525" i="6"/>
  <c r="V268" i="6"/>
  <c r="V193" i="6"/>
  <c r="V534" i="6"/>
  <c r="V106" i="6"/>
  <c r="V134" i="6"/>
  <c r="G66" i="29"/>
  <c r="G46" i="29"/>
  <c r="G53" i="29"/>
  <c r="G51" i="29"/>
  <c r="G79" i="29"/>
  <c r="G31" i="29"/>
  <c r="G58" i="29"/>
  <c r="G11" i="29"/>
  <c r="G35" i="29"/>
  <c r="G64" i="29"/>
  <c r="G9" i="29"/>
  <c r="G63" i="29"/>
  <c r="G75" i="29"/>
  <c r="G48" i="29"/>
  <c r="D112" i="19"/>
  <c r="E73" i="29"/>
  <c r="D52" i="19"/>
  <c r="E27" i="29"/>
  <c r="D106" i="19"/>
  <c r="E67" i="29"/>
  <c r="D115" i="19"/>
  <c r="E76" i="29"/>
  <c r="D113" i="19"/>
  <c r="E74" i="29"/>
  <c r="D111" i="19"/>
  <c r="E72" i="29"/>
  <c r="D109" i="19"/>
  <c r="E70" i="29"/>
  <c r="D98" i="19"/>
  <c r="E59" i="29"/>
  <c r="D100" i="19"/>
  <c r="E61" i="29"/>
  <c r="E22" i="29"/>
  <c r="D22" i="29"/>
  <c r="D75" i="19"/>
  <c r="E45" i="29"/>
  <c r="D58" i="19"/>
  <c r="E33" i="29"/>
  <c r="D117" i="19"/>
  <c r="E78" i="29"/>
  <c r="D51" i="19"/>
  <c r="E26" i="29"/>
  <c r="D110" i="19"/>
  <c r="E71" i="29"/>
  <c r="E24" i="29"/>
  <c r="D24" i="29"/>
  <c r="G24" i="29" s="1"/>
  <c r="D94" i="19"/>
  <c r="E55" i="29"/>
  <c r="L14" i="14"/>
  <c r="I3" i="13"/>
  <c r="J3" i="13"/>
  <c r="D96" i="19"/>
  <c r="E57" i="29"/>
  <c r="E16" i="29"/>
  <c r="D16" i="29"/>
  <c r="L229" i="14"/>
  <c r="I188" i="13"/>
  <c r="J188" i="13"/>
  <c r="T75" i="5"/>
  <c r="AD75" i="5" s="1"/>
  <c r="AF75" i="5" s="1"/>
  <c r="L35" i="13"/>
  <c r="L50" i="14"/>
  <c r="I32" i="13"/>
  <c r="J32" i="13"/>
  <c r="T344" i="5"/>
  <c r="AD344" i="5" s="1"/>
  <c r="AF344" i="5" s="1"/>
  <c r="L90" i="13"/>
  <c r="T429" i="5"/>
  <c r="L33" i="13"/>
  <c r="T504" i="5"/>
  <c r="L217" i="13"/>
  <c r="T188" i="5"/>
  <c r="L15" i="13"/>
  <c r="L263" i="14"/>
  <c r="I219" i="13"/>
  <c r="J219" i="13"/>
  <c r="T507" i="5"/>
  <c r="L219" i="13"/>
  <c r="T506" i="5"/>
  <c r="L221" i="13"/>
  <c r="S511" i="5"/>
  <c r="L320" i="14"/>
  <c r="I265" i="13"/>
  <c r="J265" i="13"/>
  <c r="L312" i="14"/>
  <c r="I257" i="13"/>
  <c r="J257" i="13"/>
  <c r="F43" i="29"/>
  <c r="G43" i="29"/>
  <c r="D57" i="29"/>
  <c r="F52" i="29"/>
  <c r="H52" i="29" s="1"/>
  <c r="I52" i="29" s="1"/>
  <c r="J52" i="29" s="1"/>
  <c r="K52" i="29" s="1"/>
  <c r="G52" i="29"/>
  <c r="V221" i="6"/>
  <c r="V304" i="6"/>
  <c r="D70" i="19"/>
  <c r="E42" i="29"/>
  <c r="D107" i="19"/>
  <c r="E68" i="29"/>
  <c r="D65" i="19"/>
  <c r="E37" i="29"/>
  <c r="E19" i="29"/>
  <c r="D19" i="29"/>
  <c r="D57" i="19"/>
  <c r="E32" i="29"/>
  <c r="D67" i="19"/>
  <c r="E39" i="29"/>
  <c r="D105" i="19"/>
  <c r="E66" i="29"/>
  <c r="F66" i="29" s="1"/>
  <c r="D69" i="19"/>
  <c r="E41" i="29"/>
  <c r="D68" i="19"/>
  <c r="E40" i="29"/>
  <c r="D104" i="19"/>
  <c r="E65" i="29"/>
  <c r="D61" i="19"/>
  <c r="E36" i="29"/>
  <c r="D99" i="19"/>
  <c r="E60" i="29"/>
  <c r="D91" i="19"/>
  <c r="E54" i="29"/>
  <c r="D85" i="19"/>
  <c r="E50" i="29"/>
  <c r="D84" i="19"/>
  <c r="E49" i="29"/>
  <c r="D59" i="19"/>
  <c r="E34" i="29"/>
  <c r="E17" i="29"/>
  <c r="D17" i="29"/>
  <c r="D95" i="19"/>
  <c r="E56" i="29"/>
  <c r="L230" i="14"/>
  <c r="I189" i="13"/>
  <c r="J189" i="13"/>
  <c r="L116" i="14"/>
  <c r="I90" i="13"/>
  <c r="J90" i="13"/>
  <c r="T68" i="5"/>
  <c r="L158" i="13"/>
  <c r="V363" i="6"/>
  <c r="E13" i="29"/>
  <c r="D13" i="29"/>
  <c r="T503" i="5"/>
  <c r="U503" i="5" s="1"/>
  <c r="L216" i="13"/>
  <c r="T505" i="5"/>
  <c r="L218" i="13"/>
  <c r="L265" i="14"/>
  <c r="I221" i="13"/>
  <c r="J221" i="13"/>
  <c r="V570" i="6"/>
  <c r="E23" i="29"/>
  <c r="D23" i="29"/>
  <c r="T518" i="5"/>
  <c r="L257" i="13"/>
  <c r="D37" i="29"/>
  <c r="D54" i="29"/>
  <c r="D56" i="29"/>
  <c r="D73" i="29"/>
  <c r="D76" i="29"/>
  <c r="D30" i="29"/>
  <c r="D34" i="29"/>
  <c r="D45" i="29"/>
  <c r="D8" i="29"/>
  <c r="G8" i="29" s="1"/>
  <c r="D70" i="29"/>
  <c r="D18" i="29"/>
  <c r="D7" i="29"/>
  <c r="D55" i="29"/>
  <c r="D44" i="29"/>
  <c r="D5" i="29"/>
  <c r="D32" i="29"/>
  <c r="G32" i="29" s="1"/>
  <c r="V150" i="6"/>
  <c r="V238" i="6"/>
  <c r="V88" i="6"/>
  <c r="E28" i="29"/>
  <c r="D28" i="29"/>
  <c r="G28" i="29" s="1"/>
  <c r="E20" i="29"/>
  <c r="D20" i="29"/>
  <c r="D28" i="19"/>
  <c r="E11" i="29"/>
  <c r="F11" i="29" s="1"/>
  <c r="H11" i="29" s="1"/>
  <c r="I11" i="29" s="1"/>
  <c r="J11" i="29" s="1"/>
  <c r="K11" i="29" s="1"/>
  <c r="L11" i="29" s="1"/>
  <c r="M11" i="29" s="1"/>
  <c r="D78" i="19"/>
  <c r="E46" i="29"/>
  <c r="F46" i="29" s="1"/>
  <c r="H46" i="29" s="1"/>
  <c r="I46" i="29" s="1"/>
  <c r="D108" i="19"/>
  <c r="E69" i="29"/>
  <c r="D90" i="19"/>
  <c r="E53" i="29"/>
  <c r="F53" i="29" s="1"/>
  <c r="D54" i="19"/>
  <c r="E29" i="29"/>
  <c r="E21" i="29"/>
  <c r="D21" i="29"/>
  <c r="D50" i="19"/>
  <c r="E25" i="29"/>
  <c r="D66" i="19"/>
  <c r="E38" i="29"/>
  <c r="D86" i="19"/>
  <c r="E51" i="29"/>
  <c r="F51" i="29" s="1"/>
  <c r="D79" i="19"/>
  <c r="E47" i="29"/>
  <c r="D121" i="19"/>
  <c r="E79" i="29"/>
  <c r="F79" i="29" s="1"/>
  <c r="D56" i="19"/>
  <c r="E31" i="29"/>
  <c r="F31" i="29" s="1"/>
  <c r="H31" i="29" s="1"/>
  <c r="I31" i="29" s="1"/>
  <c r="J31" i="29" s="1"/>
  <c r="K31" i="29" s="1"/>
  <c r="D34" i="19"/>
  <c r="E14" i="29"/>
  <c r="T78" i="5"/>
  <c r="AD78" i="5" s="1"/>
  <c r="AF78" i="5" s="1"/>
  <c r="L188" i="13"/>
  <c r="D97" i="19"/>
  <c r="E58" i="29"/>
  <c r="F58" i="29" s="1"/>
  <c r="H58" i="29" s="1"/>
  <c r="I58" i="29" s="1"/>
  <c r="J58" i="29" s="1"/>
  <c r="K58" i="29" s="1"/>
  <c r="L58" i="29" s="1"/>
  <c r="M58" i="29" s="1"/>
  <c r="T428" i="5"/>
  <c r="AD428" i="5" s="1"/>
  <c r="AF428" i="5" s="1"/>
  <c r="L32" i="13"/>
  <c r="L228" i="14"/>
  <c r="I187" i="13"/>
  <c r="J187" i="13"/>
  <c r="T79" i="5"/>
  <c r="AD79" i="5" s="1"/>
  <c r="AF79" i="5" s="1"/>
  <c r="L189" i="13"/>
  <c r="L193" i="14"/>
  <c r="I158" i="13"/>
  <c r="J158" i="13"/>
  <c r="L223" i="14"/>
  <c r="I185" i="13"/>
  <c r="J185" i="13"/>
  <c r="T204" i="5"/>
  <c r="L186" i="13"/>
  <c r="L28" i="14"/>
  <c r="I15" i="13"/>
  <c r="J15" i="13"/>
  <c r="T502" i="5"/>
  <c r="L215" i="13"/>
  <c r="T501" i="5"/>
  <c r="L214" i="13"/>
  <c r="H48" i="26"/>
  <c r="M511" i="5"/>
  <c r="T526" i="5"/>
  <c r="L265" i="13"/>
  <c r="D65" i="29"/>
  <c r="D71" i="29"/>
  <c r="D61" i="29"/>
  <c r="D67" i="29"/>
  <c r="V467" i="6"/>
  <c r="V151" i="6"/>
  <c r="V279" i="6"/>
  <c r="V403" i="6"/>
  <c r="V435" i="6"/>
  <c r="V492" i="6"/>
  <c r="V412" i="6"/>
  <c r="V469" i="6"/>
  <c r="V381" i="6"/>
  <c r="D60" i="19"/>
  <c r="J60" i="19" s="1"/>
  <c r="E35" i="29"/>
  <c r="F35" i="29" s="1"/>
  <c r="H35" i="29" s="1"/>
  <c r="I35" i="29" s="1"/>
  <c r="D103" i="19"/>
  <c r="E64" i="29"/>
  <c r="F64" i="29" s="1"/>
  <c r="D29" i="19"/>
  <c r="J29" i="19" s="1"/>
  <c r="E12" i="29"/>
  <c r="D26" i="19"/>
  <c r="E9" i="29"/>
  <c r="F9" i="29" s="1"/>
  <c r="H9" i="29" s="1"/>
  <c r="I9" i="29" s="1"/>
  <c r="J9" i="29" s="1"/>
  <c r="K9" i="29" s="1"/>
  <c r="D20" i="19"/>
  <c r="J20" i="19" s="1"/>
  <c r="E6" i="29"/>
  <c r="D102" i="19"/>
  <c r="E63" i="29"/>
  <c r="F63" i="29" s="1"/>
  <c r="D114" i="19"/>
  <c r="E75" i="29"/>
  <c r="F75" i="29" s="1"/>
  <c r="H75" i="29" s="1"/>
  <c r="I75" i="29" s="1"/>
  <c r="D83" i="19"/>
  <c r="E48" i="29"/>
  <c r="F48" i="29" s="1"/>
  <c r="H48" i="29" s="1"/>
  <c r="I48" i="29" s="1"/>
  <c r="J48" i="29" s="1"/>
  <c r="K48" i="29" s="1"/>
  <c r="L48" i="29" s="1"/>
  <c r="M48" i="29" s="1"/>
  <c r="D101" i="19"/>
  <c r="J101" i="19" s="1"/>
  <c r="E62" i="29"/>
  <c r="E15" i="29"/>
  <c r="D15" i="29"/>
  <c r="L55" i="14"/>
  <c r="I35" i="13"/>
  <c r="J35" i="13"/>
  <c r="T77" i="5"/>
  <c r="AD77" i="5" s="1"/>
  <c r="AF77" i="5" s="1"/>
  <c r="L187" i="13"/>
  <c r="L51" i="14"/>
  <c r="I33" i="13"/>
  <c r="J33" i="13"/>
  <c r="L261" i="14"/>
  <c r="I217" i="13"/>
  <c r="J217" i="13"/>
  <c r="T203" i="5"/>
  <c r="L185" i="13"/>
  <c r="L224" i="14"/>
  <c r="I186" i="13"/>
  <c r="J186" i="13"/>
  <c r="L259" i="14"/>
  <c r="I215" i="13"/>
  <c r="J215" i="13"/>
  <c r="L260" i="14"/>
  <c r="I216" i="13"/>
  <c r="J216" i="13"/>
  <c r="L262" i="14"/>
  <c r="I218" i="13"/>
  <c r="J218" i="13"/>
  <c r="L258" i="14"/>
  <c r="I214" i="13"/>
  <c r="J214" i="13"/>
  <c r="L44" i="14"/>
  <c r="I29" i="13"/>
  <c r="J29" i="13"/>
  <c r="D26" i="29"/>
  <c r="D47" i="29"/>
  <c r="D38" i="29"/>
  <c r="D60" i="29"/>
  <c r="D68" i="29"/>
  <c r="D74" i="29"/>
  <c r="D14" i="29"/>
  <c r="D29" i="29"/>
  <c r="D33" i="29"/>
  <c r="D36" i="29"/>
  <c r="G36" i="29" s="1"/>
  <c r="D3" i="29"/>
  <c r="D59" i="29"/>
  <c r="D62" i="29"/>
  <c r="D69" i="29"/>
  <c r="D72" i="29"/>
  <c r="D78" i="29"/>
  <c r="D12" i="29"/>
  <c r="G12" i="29" s="1"/>
  <c r="D77" i="29"/>
  <c r="D40" i="29"/>
  <c r="G40" i="29" s="1"/>
  <c r="D4" i="29"/>
  <c r="D41" i="29"/>
  <c r="D50" i="29"/>
  <c r="D39" i="29"/>
  <c r="D10" i="29"/>
  <c r="D27" i="29"/>
  <c r="D42" i="29"/>
  <c r="D6" i="29"/>
  <c r="D49" i="29"/>
  <c r="D25" i="29"/>
  <c r="S532" i="5"/>
  <c r="H532" i="5"/>
  <c r="AB532" i="5"/>
  <c r="AE532" i="5" s="1"/>
  <c r="J532" i="5"/>
  <c r="M532" i="5"/>
  <c r="O532" i="5"/>
  <c r="AB523" i="5"/>
  <c r="AE523" i="5" s="1"/>
  <c r="H523" i="5"/>
  <c r="M523" i="5"/>
  <c r="J523" i="5"/>
  <c r="S523" i="5"/>
  <c r="O523" i="5"/>
  <c r="AB533" i="5"/>
  <c r="AE533" i="5" s="1"/>
  <c r="H533" i="5"/>
  <c r="S533" i="5"/>
  <c r="M533" i="5"/>
  <c r="J533" i="5"/>
  <c r="O533" i="5"/>
  <c r="AB519" i="5"/>
  <c r="AE519" i="5" s="1"/>
  <c r="J519" i="5"/>
  <c r="S519" i="5"/>
  <c r="H519" i="5"/>
  <c r="M519" i="5"/>
  <c r="O519" i="5"/>
  <c r="AB522" i="5"/>
  <c r="AE522" i="5" s="1"/>
  <c r="S522" i="5"/>
  <c r="H522" i="5"/>
  <c r="J522" i="5"/>
  <c r="M522" i="5"/>
  <c r="O522" i="5"/>
  <c r="AB530" i="5"/>
  <c r="AE530" i="5" s="1"/>
  <c r="M530" i="5"/>
  <c r="S530" i="5"/>
  <c r="J530" i="5"/>
  <c r="H530" i="5"/>
  <c r="O530" i="5"/>
  <c r="AD518" i="5"/>
  <c r="AF518" i="5" s="1"/>
  <c r="U518" i="5"/>
  <c r="AB531" i="5"/>
  <c r="AE531" i="5" s="1"/>
  <c r="J531" i="5"/>
  <c r="M531" i="5"/>
  <c r="H531" i="5"/>
  <c r="S531" i="5"/>
  <c r="O531" i="5"/>
  <c r="AB520" i="5"/>
  <c r="AE520" i="5" s="1"/>
  <c r="J520" i="5"/>
  <c r="S520" i="5"/>
  <c r="M520" i="5"/>
  <c r="H520" i="5"/>
  <c r="O520" i="5"/>
  <c r="S528" i="5"/>
  <c r="J528" i="5"/>
  <c r="M528" i="5"/>
  <c r="H528" i="5"/>
  <c r="AB528" i="5"/>
  <c r="AE528" i="5" s="1"/>
  <c r="O528" i="5"/>
  <c r="M524" i="5"/>
  <c r="S524" i="5"/>
  <c r="J524" i="5"/>
  <c r="AB524" i="5"/>
  <c r="AE524" i="5" s="1"/>
  <c r="H524" i="5"/>
  <c r="O524" i="5"/>
  <c r="AD526" i="5"/>
  <c r="AF526" i="5" s="1"/>
  <c r="U526" i="5"/>
  <c r="M525" i="5"/>
  <c r="S525" i="5"/>
  <c r="J525" i="5"/>
  <c r="H525" i="5"/>
  <c r="AB525" i="5"/>
  <c r="AE525" i="5" s="1"/>
  <c r="O525" i="5"/>
  <c r="AB527" i="5"/>
  <c r="AE527" i="5" s="1"/>
  <c r="S527" i="5"/>
  <c r="J527" i="5"/>
  <c r="O527" i="5"/>
  <c r="M527" i="5"/>
  <c r="H527" i="5"/>
  <c r="J529" i="5"/>
  <c r="S529" i="5"/>
  <c r="AB529" i="5"/>
  <c r="AE529" i="5" s="1"/>
  <c r="H529" i="5"/>
  <c r="M529" i="5"/>
  <c r="O529" i="5"/>
  <c r="H521" i="5"/>
  <c r="S521" i="5"/>
  <c r="O521" i="5"/>
  <c r="J521" i="5"/>
  <c r="M521" i="5"/>
  <c r="AB521" i="5"/>
  <c r="AE521" i="5" s="1"/>
  <c r="V70" i="6"/>
  <c r="V133" i="6"/>
  <c r="V197" i="6"/>
  <c r="V294" i="6"/>
  <c r="V175" i="6"/>
  <c r="V164" i="6"/>
  <c r="V186" i="6"/>
  <c r="V256" i="6"/>
  <c r="V314" i="6"/>
  <c r="V376" i="6"/>
  <c r="V253" i="6"/>
  <c r="V273" i="6"/>
  <c r="V284" i="6"/>
  <c r="V202" i="6"/>
  <c r="V464" i="6"/>
  <c r="V79" i="6"/>
  <c r="V486" i="6"/>
  <c r="V155" i="6"/>
  <c r="V375" i="6"/>
  <c r="V160" i="6"/>
  <c r="V228" i="6"/>
  <c r="V349" i="6"/>
  <c r="V139" i="6"/>
  <c r="V318" i="6"/>
  <c r="V135" i="6"/>
  <c r="V258" i="6"/>
  <c r="V87" i="6"/>
  <c r="V313" i="6"/>
  <c r="V414" i="6"/>
  <c r="V195" i="6"/>
  <c r="V185" i="6"/>
  <c r="V74" i="6"/>
  <c r="V167" i="6"/>
  <c r="V372" i="6"/>
  <c r="V457" i="6"/>
  <c r="V338" i="6"/>
  <c r="V322" i="6"/>
  <c r="V425" i="6"/>
  <c r="V490" i="6"/>
  <c r="V402" i="6"/>
  <c r="V459" i="6"/>
  <c r="V271" i="6"/>
  <c r="V421" i="6"/>
  <c r="V330" i="6"/>
  <c r="V120" i="6"/>
  <c r="V224" i="6"/>
  <c r="V348" i="6"/>
  <c r="V276" i="6"/>
  <c r="V83" i="6"/>
  <c r="V99" i="6"/>
  <c r="V436" i="6"/>
  <c r="V283" i="6"/>
  <c r="V108" i="6"/>
  <c r="V148" i="6"/>
  <c r="V141" i="6"/>
  <c r="V325" i="6"/>
  <c r="V182" i="6"/>
  <c r="V246" i="6"/>
  <c r="V378" i="6"/>
  <c r="V247" i="6"/>
  <c r="V337" i="6"/>
  <c r="V227" i="6"/>
  <c r="V103" i="6"/>
  <c r="V557" i="6"/>
  <c r="V219" i="6"/>
  <c r="V201" i="6"/>
  <c r="V390" i="6"/>
  <c r="V131" i="6"/>
  <c r="V332" i="6"/>
  <c r="V66" i="6"/>
  <c r="V68" i="6"/>
  <c r="V521" i="6"/>
  <c r="V449" i="6"/>
  <c r="V334" i="6"/>
  <c r="V310" i="6"/>
  <c r="V443" i="6"/>
  <c r="V127" i="6"/>
  <c r="V255" i="6"/>
  <c r="V379" i="6"/>
  <c r="V444" i="6"/>
  <c r="V500" i="6"/>
  <c r="V493" i="6"/>
  <c r="V415" i="6"/>
  <c r="V341" i="6"/>
  <c r="V558" i="6"/>
  <c r="V423" i="6"/>
  <c r="V65" i="6"/>
  <c r="V312" i="6"/>
  <c r="V501" i="6"/>
  <c r="V250" i="6"/>
  <c r="V406" i="6"/>
  <c r="V329" i="6"/>
  <c r="V149" i="6"/>
  <c r="V190" i="6"/>
  <c r="V386" i="6"/>
  <c r="V434" i="6"/>
  <c r="V140" i="6"/>
  <c r="V281" i="6"/>
  <c r="V503" i="6"/>
  <c r="V431" i="6"/>
  <c r="V277" i="6"/>
  <c r="V342" i="6"/>
  <c r="V262" i="6"/>
  <c r="V507" i="6"/>
  <c r="V113" i="6"/>
  <c r="V453" i="6"/>
  <c r="V478" i="6"/>
  <c r="V165" i="6"/>
  <c r="V326" i="6"/>
  <c r="V263" i="6"/>
  <c r="V397" i="6"/>
  <c r="V502" i="6"/>
  <c r="V472" i="6"/>
  <c r="V122" i="6"/>
  <c r="V565" i="6"/>
  <c r="V204" i="6"/>
  <c r="V346" i="6"/>
  <c r="V234" i="6"/>
  <c r="V69" i="6"/>
  <c r="V377" i="6"/>
  <c r="V299" i="6"/>
  <c r="V543" i="6"/>
  <c r="V184" i="6"/>
  <c r="V553" i="6"/>
  <c r="V124" i="6"/>
  <c r="V189" i="6"/>
  <c r="V411" i="6"/>
  <c r="V528" i="6"/>
  <c r="V80" i="6"/>
  <c r="V81" i="6"/>
  <c r="V266" i="6"/>
  <c r="V430" i="6"/>
  <c r="V187" i="6"/>
  <c r="V82" i="6"/>
  <c r="V465" i="6"/>
  <c r="V426" i="6"/>
  <c r="V483" i="6"/>
  <c r="V532" i="6"/>
  <c r="V445" i="6"/>
  <c r="V331" i="6"/>
  <c r="V179" i="6"/>
  <c r="V252" i="6"/>
  <c r="V91" i="6"/>
  <c r="V432" i="6"/>
  <c r="V540" i="6"/>
  <c r="V511" i="6"/>
  <c r="V203" i="6"/>
  <c r="V265" i="6"/>
  <c r="V213" i="6"/>
  <c r="V491" i="6"/>
  <c r="V389" i="6"/>
  <c r="V101" i="6"/>
  <c r="V413" i="6"/>
  <c r="V296" i="6"/>
  <c r="V477" i="6"/>
  <c r="V220" i="6"/>
  <c r="V396" i="6"/>
  <c r="V468" i="6"/>
  <c r="V288" i="6"/>
  <c r="S2" i="6"/>
  <c r="V2" i="6" s="1"/>
  <c r="U2" i="6"/>
  <c r="V102" i="6"/>
  <c r="V254" i="6"/>
  <c r="V183" i="6"/>
  <c r="V354" i="6"/>
  <c r="V439" i="6"/>
  <c r="S36" i="6"/>
  <c r="V36" i="6" s="1"/>
  <c r="U36" i="6"/>
  <c r="S32" i="6"/>
  <c r="V32" i="6" s="1"/>
  <c r="U32" i="6"/>
  <c r="S53" i="6"/>
  <c r="V53" i="6" s="1"/>
  <c r="U53" i="6"/>
  <c r="S62" i="6"/>
  <c r="V62" i="6" s="1"/>
  <c r="U62" i="6"/>
  <c r="S19" i="6"/>
  <c r="V19" i="6" s="1"/>
  <c r="U19" i="6"/>
  <c r="S16" i="6"/>
  <c r="V16" i="6" s="1"/>
  <c r="U16" i="6"/>
  <c r="S18" i="6"/>
  <c r="V18" i="6" s="1"/>
  <c r="U18" i="6"/>
  <c r="S17" i="6"/>
  <c r="V17" i="6" s="1"/>
  <c r="U17" i="6"/>
  <c r="V109" i="6"/>
  <c r="Q102" i="6"/>
  <c r="U102" i="6" s="1"/>
  <c r="V285" i="6"/>
  <c r="V350" i="6"/>
  <c r="V198" i="6"/>
  <c r="V353" i="6"/>
  <c r="V111" i="6"/>
  <c r="V243" i="6"/>
  <c r="V168" i="6"/>
  <c r="V280" i="6"/>
  <c r="V339" i="6"/>
  <c r="V448" i="6"/>
  <c r="V196" i="6"/>
  <c r="V384" i="6"/>
  <c r="V473" i="6"/>
  <c r="V400" i="6"/>
  <c r="D39" i="19"/>
  <c r="J39" i="19" s="1"/>
  <c r="V360" i="6"/>
  <c r="S22" i="6"/>
  <c r="V22" i="6" s="1"/>
  <c r="U22" i="6"/>
  <c r="S43" i="6"/>
  <c r="V43" i="6" s="1"/>
  <c r="U43" i="6"/>
  <c r="S52" i="6"/>
  <c r="V52" i="6" s="1"/>
  <c r="U52" i="6"/>
  <c r="S5" i="6"/>
  <c r="V5" i="6" s="1"/>
  <c r="U5" i="6"/>
  <c r="S10" i="6"/>
  <c r="V10" i="6" s="1"/>
  <c r="U10" i="6"/>
  <c r="D47" i="19"/>
  <c r="J47" i="19" s="1"/>
  <c r="V365" i="6"/>
  <c r="S9" i="6"/>
  <c r="V9" i="6" s="1"/>
  <c r="U9" i="6"/>
  <c r="D36" i="19"/>
  <c r="J36" i="19" s="1"/>
  <c r="V356" i="6"/>
  <c r="S44" i="6"/>
  <c r="V44" i="6" s="1"/>
  <c r="U44" i="6"/>
  <c r="S29" i="6"/>
  <c r="V29" i="6" s="1"/>
  <c r="U29" i="6"/>
  <c r="S4" i="6"/>
  <c r="V4" i="6" s="1"/>
  <c r="U4" i="6"/>
  <c r="Q569" i="6"/>
  <c r="U569" i="6" s="1"/>
  <c r="V569" i="6"/>
  <c r="V369" i="6"/>
  <c r="V515" i="6"/>
  <c r="V199" i="6"/>
  <c r="V380" i="6"/>
  <c r="V345" i="6"/>
  <c r="V119" i="6"/>
  <c r="V307" i="6"/>
  <c r="S50" i="6"/>
  <c r="V50" i="6" s="1"/>
  <c r="U50" i="6"/>
  <c r="S13" i="6"/>
  <c r="V13" i="6" s="1"/>
  <c r="U13" i="6"/>
  <c r="S55" i="6"/>
  <c r="V55" i="6" s="1"/>
  <c r="U55" i="6"/>
  <c r="S11" i="6"/>
  <c r="V11" i="6" s="1"/>
  <c r="U11" i="6"/>
  <c r="S31" i="6"/>
  <c r="V31" i="6" s="1"/>
  <c r="U31" i="6"/>
  <c r="S40" i="6"/>
  <c r="V40" i="6" s="1"/>
  <c r="U40" i="6"/>
  <c r="S60" i="6"/>
  <c r="V60" i="6" s="1"/>
  <c r="U60" i="6"/>
  <c r="S59" i="6"/>
  <c r="V59" i="6" s="1"/>
  <c r="U59" i="6"/>
  <c r="S26" i="6"/>
  <c r="V26" i="6" s="1"/>
  <c r="U26" i="6"/>
  <c r="V442" i="6"/>
  <c r="V335" i="6"/>
  <c r="V523" i="6"/>
  <c r="V146" i="6"/>
  <c r="V274" i="6"/>
  <c r="V438" i="6"/>
  <c r="S8" i="6"/>
  <c r="V8" i="6" s="1"/>
  <c r="U8" i="6"/>
  <c r="V496" i="6"/>
  <c r="S45" i="6"/>
  <c r="V45" i="6" s="1"/>
  <c r="U45" i="6"/>
  <c r="S21" i="6"/>
  <c r="V21" i="6" s="1"/>
  <c r="U21" i="6"/>
  <c r="S30" i="6"/>
  <c r="V30" i="6" s="1"/>
  <c r="U30" i="6"/>
  <c r="S48" i="6"/>
  <c r="V48" i="6" s="1"/>
  <c r="U48" i="6"/>
  <c r="S47" i="6"/>
  <c r="V47" i="6" s="1"/>
  <c r="U47" i="6"/>
  <c r="S58" i="6"/>
  <c r="V58" i="6" s="1"/>
  <c r="U58" i="6"/>
  <c r="S57" i="6"/>
  <c r="V57" i="6" s="1"/>
  <c r="U57" i="6"/>
  <c r="S7" i="6"/>
  <c r="V7" i="6" s="1"/>
  <c r="U7" i="6"/>
  <c r="S46" i="6"/>
  <c r="V46" i="6" s="1"/>
  <c r="U46" i="6"/>
  <c r="O194" i="6"/>
  <c r="V460" i="6"/>
  <c r="V488" i="6"/>
  <c r="V72" i="6"/>
  <c r="V171" i="6"/>
  <c r="V76" i="6"/>
  <c r="S35" i="6"/>
  <c r="V35" i="6" s="1"/>
  <c r="U35" i="6"/>
  <c r="S20" i="6"/>
  <c r="V20" i="6" s="1"/>
  <c r="U20" i="6"/>
  <c r="S61" i="6"/>
  <c r="V61" i="6" s="1"/>
  <c r="U61" i="6"/>
  <c r="S38" i="6"/>
  <c r="V38" i="6" s="1"/>
  <c r="U38" i="6"/>
  <c r="S37" i="6"/>
  <c r="V37" i="6" s="1"/>
  <c r="U37" i="6"/>
  <c r="S49" i="6"/>
  <c r="V49" i="6" s="1"/>
  <c r="U49" i="6"/>
  <c r="D35" i="19"/>
  <c r="J35" i="19" s="1"/>
  <c r="V355" i="6"/>
  <c r="D41" i="19"/>
  <c r="J41" i="19" s="1"/>
  <c r="V362" i="6"/>
  <c r="V458" i="6"/>
  <c r="V287" i="6"/>
  <c r="V485" i="6"/>
  <c r="V289" i="6"/>
  <c r="V192" i="6"/>
  <c r="S12" i="6"/>
  <c r="V12" i="6" s="1"/>
  <c r="U12" i="6"/>
  <c r="S6" i="6"/>
  <c r="V6" i="6" s="1"/>
  <c r="U6" i="6"/>
  <c r="S51" i="6"/>
  <c r="V51" i="6" s="1"/>
  <c r="U51" i="6"/>
  <c r="D45" i="19"/>
  <c r="J45" i="19" s="1"/>
  <c r="V364" i="6"/>
  <c r="S28" i="6"/>
  <c r="V28" i="6" s="1"/>
  <c r="U28" i="6"/>
  <c r="S27" i="6"/>
  <c r="V27" i="6" s="1"/>
  <c r="U27" i="6"/>
  <c r="S42" i="6"/>
  <c r="V42" i="6" s="1"/>
  <c r="U42" i="6"/>
  <c r="S41" i="6"/>
  <c r="V41" i="6" s="1"/>
  <c r="U41" i="6"/>
  <c r="S23" i="6"/>
  <c r="V23" i="6" s="1"/>
  <c r="U23" i="6"/>
  <c r="V401" i="6"/>
  <c r="V419" i="6"/>
  <c r="V194" i="6"/>
  <c r="V536" i="6"/>
  <c r="V89" i="6"/>
  <c r="V429" i="6"/>
  <c r="V455" i="6"/>
  <c r="V211" i="6"/>
  <c r="V383" i="6"/>
  <c r="V300" i="6"/>
  <c r="V90" i="6"/>
  <c r="V92" i="6"/>
  <c r="V562" i="6"/>
  <c r="D53" i="19"/>
  <c r="J53" i="19" s="1"/>
  <c r="V437" i="6"/>
  <c r="D40" i="19"/>
  <c r="J40" i="19" s="1"/>
  <c r="V361" i="6"/>
  <c r="S56" i="6"/>
  <c r="V56" i="6" s="1"/>
  <c r="U56" i="6"/>
  <c r="S54" i="6"/>
  <c r="V54" i="6" s="1"/>
  <c r="U54" i="6"/>
  <c r="S39" i="6"/>
  <c r="V39" i="6" s="1"/>
  <c r="U39" i="6"/>
  <c r="S15" i="6"/>
  <c r="V15" i="6" s="1"/>
  <c r="U15" i="6"/>
  <c r="S14" i="6"/>
  <c r="V14" i="6" s="1"/>
  <c r="U14" i="6"/>
  <c r="S34" i="6"/>
  <c r="V34" i="6" s="1"/>
  <c r="U34" i="6"/>
  <c r="S33" i="6"/>
  <c r="V33" i="6" s="1"/>
  <c r="U33" i="6"/>
  <c r="D37" i="19"/>
  <c r="J37" i="19" s="1"/>
  <c r="V357" i="6"/>
  <c r="AE450" i="5"/>
  <c r="J407" i="5"/>
  <c r="AE407" i="5"/>
  <c r="H156" i="26"/>
  <c r="AE338" i="5"/>
  <c r="H108" i="26"/>
  <c r="AE290" i="5"/>
  <c r="AE454" i="5"/>
  <c r="AE457" i="5"/>
  <c r="H264" i="26"/>
  <c r="AE87" i="5"/>
  <c r="H113" i="26"/>
  <c r="AE303" i="5"/>
  <c r="H267" i="26"/>
  <c r="AE384" i="5"/>
  <c r="H199" i="26"/>
  <c r="AE102" i="5"/>
  <c r="AE258" i="5"/>
  <c r="AE32" i="5"/>
  <c r="AE271" i="5"/>
  <c r="AE259" i="5"/>
  <c r="H127" i="26"/>
  <c r="AE362" i="5"/>
  <c r="H284" i="26"/>
  <c r="AE147" i="5"/>
  <c r="H117" i="26"/>
  <c r="AE316" i="5"/>
  <c r="H285" i="26"/>
  <c r="AE149" i="5"/>
  <c r="AE473" i="5"/>
  <c r="H201" i="26"/>
  <c r="AE106" i="5"/>
  <c r="H118" i="26"/>
  <c r="AE323" i="5"/>
  <c r="H41" i="26"/>
  <c r="AE266" i="5"/>
  <c r="H120" i="26"/>
  <c r="AE354" i="5"/>
  <c r="S352" i="5"/>
  <c r="AE352" i="5"/>
  <c r="H39" i="26"/>
  <c r="AE217" i="5"/>
  <c r="H26" i="26"/>
  <c r="AE421" i="5"/>
  <c r="H28" i="26"/>
  <c r="AE434" i="5"/>
  <c r="H200" i="26"/>
  <c r="AE103" i="5"/>
  <c r="H75" i="26"/>
  <c r="L75" i="26" s="1"/>
  <c r="AE180" i="5"/>
  <c r="H205" i="26"/>
  <c r="AE112" i="5"/>
  <c r="H112" i="26"/>
  <c r="AE301" i="5"/>
  <c r="AE470" i="5"/>
  <c r="H266" i="26"/>
  <c r="AE383" i="5"/>
  <c r="H150" i="26"/>
  <c r="AE324" i="5"/>
  <c r="AE30" i="5"/>
  <c r="H148" i="26"/>
  <c r="AE160" i="5"/>
  <c r="H228" i="26"/>
  <c r="AE84" i="5"/>
  <c r="H134" i="26"/>
  <c r="AE375" i="5"/>
  <c r="H109" i="26"/>
  <c r="AE292" i="5"/>
  <c r="H70" i="26"/>
  <c r="AE5" i="5"/>
  <c r="H135" i="26"/>
  <c r="AE377" i="5"/>
  <c r="H283" i="26"/>
  <c r="AE146" i="5"/>
  <c r="H282" i="26"/>
  <c r="AE145" i="5"/>
  <c r="AE257" i="5"/>
  <c r="H38" i="26"/>
  <c r="AE216" i="5"/>
  <c r="H154" i="26"/>
  <c r="AE331" i="5"/>
  <c r="H64" i="26"/>
  <c r="AE100" i="5"/>
  <c r="H151" i="26"/>
  <c r="AE326" i="5"/>
  <c r="H149" i="26"/>
  <c r="AE162" i="5"/>
  <c r="AE34" i="5"/>
  <c r="H128" i="26"/>
  <c r="AE363" i="5"/>
  <c r="H202" i="26"/>
  <c r="AE108" i="5"/>
  <c r="H21" i="26"/>
  <c r="AE120" i="5"/>
  <c r="H158" i="26"/>
  <c r="AE342" i="5"/>
  <c r="H78" i="26"/>
  <c r="AE225" i="5"/>
  <c r="H226" i="26"/>
  <c r="AE81" i="5"/>
  <c r="AE29" i="5"/>
  <c r="AE484" i="5"/>
  <c r="H271" i="26"/>
  <c r="AE89" i="5"/>
  <c r="H272" i="26"/>
  <c r="AE395" i="5"/>
  <c r="AE270" i="5"/>
  <c r="H42" i="26"/>
  <c r="AE267" i="5"/>
  <c r="H105" i="26"/>
  <c r="AE287" i="5"/>
  <c r="AE488" i="5"/>
  <c r="H107" i="26"/>
  <c r="AE289" i="5"/>
  <c r="H173" i="26"/>
  <c r="AE386" i="5"/>
  <c r="H116" i="26"/>
  <c r="AE314" i="5"/>
  <c r="H92" i="26"/>
  <c r="L92" i="26" s="1"/>
  <c r="AE254" i="5"/>
  <c r="H137" i="26"/>
  <c r="AE380" i="5"/>
  <c r="AE276" i="5"/>
  <c r="H276" i="26"/>
  <c r="AE139" i="5"/>
  <c r="H80" i="26"/>
  <c r="AE228" i="5"/>
  <c r="H27" i="26"/>
  <c r="AE433" i="5"/>
  <c r="H163" i="26"/>
  <c r="L163" i="26" s="1"/>
  <c r="AE154" i="5"/>
  <c r="AE472" i="5"/>
  <c r="H59" i="26"/>
  <c r="AE76" i="5"/>
  <c r="AE275" i="5"/>
  <c r="H278" i="26"/>
  <c r="AE141" i="5"/>
  <c r="H34" i="26"/>
  <c r="AE118" i="5"/>
  <c r="H65" i="26"/>
  <c r="AE105" i="5"/>
  <c r="AE260" i="5"/>
  <c r="H124" i="26"/>
  <c r="AE359" i="5"/>
  <c r="AE485" i="5"/>
  <c r="H77" i="26"/>
  <c r="AE223" i="5"/>
  <c r="H20" i="26"/>
  <c r="AE119" i="5"/>
  <c r="H155" i="26"/>
  <c r="AE336" i="5"/>
  <c r="H131" i="26"/>
  <c r="AE371" i="5"/>
  <c r="H300" i="26"/>
  <c r="AE205" i="5"/>
  <c r="AE272" i="5"/>
  <c r="H126" i="26"/>
  <c r="AE361" i="5"/>
  <c r="AE458" i="5"/>
  <c r="H123" i="26"/>
  <c r="AE358" i="5"/>
  <c r="H288" i="26"/>
  <c r="AE214" i="5"/>
  <c r="H279" i="26"/>
  <c r="AE142" i="5"/>
  <c r="H172" i="26"/>
  <c r="AE416" i="5"/>
  <c r="AE452" i="5"/>
  <c r="AE459" i="5"/>
  <c r="H106" i="26"/>
  <c r="AE288" i="5"/>
  <c r="AE190" i="5"/>
  <c r="AE508" i="5"/>
  <c r="M181" i="5"/>
  <c r="AE181" i="5"/>
  <c r="H43" i="26"/>
  <c r="AE196" i="5"/>
  <c r="H35" i="26"/>
  <c r="AE132" i="5"/>
  <c r="H164" i="26"/>
  <c r="AE168" i="5"/>
  <c r="H165" i="26"/>
  <c r="AE169" i="5"/>
  <c r="H194" i="26"/>
  <c r="AE92" i="5"/>
  <c r="S97" i="5"/>
  <c r="T97" i="5" s="1"/>
  <c r="AD97" i="5" s="1"/>
  <c r="AF97" i="5" s="1"/>
  <c r="AE97" i="5"/>
  <c r="H167" i="26"/>
  <c r="AE348" i="5"/>
  <c r="H22" i="26"/>
  <c r="AE220" i="5"/>
  <c r="H203" i="26"/>
  <c r="AE109" i="5"/>
  <c r="AE456" i="5"/>
  <c r="H136" i="26"/>
  <c r="AE379" i="5"/>
  <c r="H263" i="26"/>
  <c r="AE86" i="5"/>
  <c r="AE455" i="5"/>
  <c r="H227" i="26"/>
  <c r="AE83" i="5"/>
  <c r="H198" i="26"/>
  <c r="AE101" i="5"/>
  <c r="H115" i="26"/>
  <c r="AE309" i="5"/>
  <c r="H44" i="26"/>
  <c r="AE413" i="5"/>
  <c r="H287" i="26"/>
  <c r="AE155" i="5"/>
  <c r="H157" i="26"/>
  <c r="AE341" i="5"/>
  <c r="H286" i="26"/>
  <c r="AE150" i="5"/>
  <c r="H72" i="26"/>
  <c r="AE8" i="5"/>
  <c r="AE483" i="5"/>
  <c r="H74" i="26"/>
  <c r="L74" i="26" s="1"/>
  <c r="AE178" i="5"/>
  <c r="H132" i="26"/>
  <c r="AE372" i="5"/>
  <c r="H121" i="26"/>
  <c r="AE356" i="5"/>
  <c r="AE491" i="5"/>
  <c r="O408" i="5"/>
  <c r="AE408" i="5"/>
  <c r="H76" i="26"/>
  <c r="AE195" i="5"/>
  <c r="H162" i="26"/>
  <c r="AE153" i="5"/>
  <c r="H204" i="26"/>
  <c r="AE111" i="5"/>
  <c r="H37" i="26"/>
  <c r="AE187" i="5"/>
  <c r="H166" i="26"/>
  <c r="AE171" i="5"/>
  <c r="AE486" i="5"/>
  <c r="H193" i="26"/>
  <c r="AE72" i="5"/>
  <c r="H93" i="26"/>
  <c r="L93" i="26" s="1"/>
  <c r="AE255" i="5"/>
  <c r="H265" i="26"/>
  <c r="AE382" i="5"/>
  <c r="H130" i="26"/>
  <c r="AE370" i="5"/>
  <c r="H147" i="26"/>
  <c r="AE159" i="5"/>
  <c r="AE256" i="5"/>
  <c r="H181" i="26"/>
  <c r="AE52" i="5"/>
  <c r="H174" i="26"/>
  <c r="AE388" i="5"/>
  <c r="H268" i="26"/>
  <c r="AE385" i="5"/>
  <c r="H133" i="26"/>
  <c r="AE373" i="5"/>
  <c r="H40" i="26"/>
  <c r="AE218" i="5"/>
  <c r="H114" i="26"/>
  <c r="AE308" i="5"/>
  <c r="H301" i="26"/>
  <c r="AE206" i="5"/>
  <c r="H280" i="26"/>
  <c r="AE151" i="5"/>
  <c r="H275" i="26"/>
  <c r="AE138" i="5"/>
  <c r="H111" i="26"/>
  <c r="AE297" i="5"/>
  <c r="H281" i="26"/>
  <c r="AE152" i="5"/>
  <c r="AE468" i="5"/>
  <c r="H180" i="26"/>
  <c r="AE51" i="5"/>
  <c r="H25" i="26"/>
  <c r="AE393" i="5"/>
  <c r="H79" i="26"/>
  <c r="AE226" i="5"/>
  <c r="H122" i="26"/>
  <c r="AE357" i="5"/>
  <c r="AE191" i="5"/>
  <c r="H182" i="26"/>
  <c r="AE55" i="5"/>
  <c r="H196" i="26"/>
  <c r="AE94" i="5"/>
  <c r="H197" i="26"/>
  <c r="AE95" i="5"/>
  <c r="H69" i="26"/>
  <c r="AE3" i="5"/>
  <c r="H170" i="26"/>
  <c r="AE193" i="5"/>
  <c r="AE490" i="5"/>
  <c r="H215" i="26"/>
  <c r="AE189" i="5"/>
  <c r="H23" i="26"/>
  <c r="AE222" i="5"/>
  <c r="H152" i="26"/>
  <c r="AE327" i="5"/>
  <c r="H270" i="26"/>
  <c r="AE88" i="5"/>
  <c r="AE471" i="5"/>
  <c r="H32" i="26"/>
  <c r="AE91" i="5"/>
  <c r="H24" i="26"/>
  <c r="AE392" i="5"/>
  <c r="H36" i="26"/>
  <c r="AE167" i="5"/>
  <c r="H73" i="26"/>
  <c r="L73" i="26" s="1"/>
  <c r="AE177" i="5"/>
  <c r="AE35" i="5"/>
  <c r="H195" i="26"/>
  <c r="AE93" i="5"/>
  <c r="H125" i="26"/>
  <c r="AE360" i="5"/>
  <c r="H71" i="26"/>
  <c r="AE7" i="5"/>
  <c r="H169" i="26"/>
  <c r="AE368" i="5"/>
  <c r="H269" i="26"/>
  <c r="AE396" i="5"/>
  <c r="H277" i="26"/>
  <c r="AE140" i="5"/>
  <c r="AE36" i="5"/>
  <c r="H168" i="26"/>
  <c r="AE351" i="5"/>
  <c r="H153" i="26"/>
  <c r="AE329" i="5"/>
  <c r="H129" i="26"/>
  <c r="AE365" i="5"/>
  <c r="H175" i="26"/>
  <c r="AE390" i="5"/>
  <c r="AE37" i="5"/>
  <c r="AE489" i="5"/>
  <c r="H63" i="26"/>
  <c r="AE98" i="5"/>
  <c r="H31" i="26"/>
  <c r="AE47" i="5"/>
  <c r="H110" i="26"/>
  <c r="AE294" i="5"/>
  <c r="S23" i="5"/>
  <c r="AB23" i="5"/>
  <c r="AE23" i="5" s="1"/>
  <c r="H99" i="26"/>
  <c r="H96" i="26"/>
  <c r="L96" i="26" s="1"/>
  <c r="H142" i="26"/>
  <c r="H101" i="26"/>
  <c r="H97" i="26"/>
  <c r="L97" i="26" s="1"/>
  <c r="H250" i="26"/>
  <c r="L250" i="26" s="1"/>
  <c r="H140" i="26"/>
  <c r="H236" i="26"/>
  <c r="L236" i="26" s="1"/>
  <c r="H98" i="26"/>
  <c r="L98" i="26" s="1"/>
  <c r="H242" i="26"/>
  <c r="L242" i="26" s="1"/>
  <c r="H249" i="26"/>
  <c r="L249" i="26" s="1"/>
  <c r="H232" i="26"/>
  <c r="H248" i="26"/>
  <c r="L248" i="26" s="1"/>
  <c r="H102" i="26"/>
  <c r="H238" i="26"/>
  <c r="L238" i="26" s="1"/>
  <c r="H244" i="26"/>
  <c r="L244" i="26" s="1"/>
  <c r="H237" i="26"/>
  <c r="L237" i="26" s="1"/>
  <c r="H234" i="26"/>
  <c r="L234" i="26" s="1"/>
  <c r="H243" i="26"/>
  <c r="L243" i="26" s="1"/>
  <c r="H241" i="26"/>
  <c r="L241" i="26" s="1"/>
  <c r="H94" i="26"/>
  <c r="L94" i="26" s="1"/>
  <c r="H233" i="26"/>
  <c r="L233" i="26" s="1"/>
  <c r="H95" i="26"/>
  <c r="L95" i="26" s="1"/>
  <c r="H252" i="26"/>
  <c r="L252" i="26" s="1"/>
  <c r="H246" i="26"/>
  <c r="L246" i="26" s="1"/>
  <c r="H144" i="26"/>
  <c r="H245" i="26"/>
  <c r="L245" i="26" s="1"/>
  <c r="H239" i="26"/>
  <c r="L239" i="26" s="1"/>
  <c r="H247" i="26"/>
  <c r="L247" i="26" s="1"/>
  <c r="H141" i="26"/>
  <c r="H145" i="26"/>
  <c r="H240" i="26"/>
  <c r="L240" i="26" s="1"/>
  <c r="H104" i="26"/>
  <c r="H235" i="26"/>
  <c r="L235" i="26" s="1"/>
  <c r="H100" i="26"/>
  <c r="H103" i="26"/>
  <c r="H143" i="26"/>
  <c r="H146" i="26"/>
  <c r="H251" i="26"/>
  <c r="L251" i="26" s="1"/>
  <c r="M352" i="5"/>
  <c r="J352" i="5"/>
  <c r="H352" i="5"/>
  <c r="M97" i="5"/>
  <c r="O97" i="5"/>
  <c r="H97" i="5"/>
  <c r="J97" i="5"/>
  <c r="J514" i="5"/>
  <c r="S514" i="5"/>
  <c r="O514" i="5"/>
  <c r="M514" i="5"/>
  <c r="H514" i="5"/>
  <c r="S517" i="5"/>
  <c r="J517" i="5"/>
  <c r="M517" i="5"/>
  <c r="H517" i="5"/>
  <c r="O517" i="5"/>
  <c r="J516" i="5"/>
  <c r="S516" i="5"/>
  <c r="M516" i="5"/>
  <c r="H516" i="5"/>
  <c r="O516" i="5"/>
  <c r="O55" i="5"/>
  <c r="M55" i="5"/>
  <c r="H55" i="5"/>
  <c r="J55" i="5"/>
  <c r="S55" i="5"/>
  <c r="Q116" i="6"/>
  <c r="U116" i="6" s="1"/>
  <c r="O352" i="5"/>
  <c r="J196" i="5"/>
  <c r="H196" i="5"/>
  <c r="H186" i="5"/>
  <c r="J186" i="5"/>
  <c r="S186" i="5"/>
  <c r="M186" i="5"/>
  <c r="O186" i="5"/>
  <c r="J325" i="5"/>
  <c r="H325" i="5"/>
  <c r="S196" i="5"/>
  <c r="H47" i="26"/>
  <c r="S510" i="5"/>
  <c r="J510" i="5"/>
  <c r="H510" i="5"/>
  <c r="M510" i="5"/>
  <c r="O510" i="5"/>
  <c r="H56" i="5"/>
  <c r="J56" i="5"/>
  <c r="O512" i="5"/>
  <c r="M512" i="5"/>
  <c r="H91" i="26"/>
  <c r="L91" i="26" s="1"/>
  <c r="J512" i="5"/>
  <c r="H512" i="5"/>
  <c r="S512" i="5"/>
  <c r="H194" i="5"/>
  <c r="O194" i="5"/>
  <c r="J194" i="5"/>
  <c r="S194" i="5"/>
  <c r="M194" i="5"/>
  <c r="H171" i="26"/>
  <c r="O569" i="6"/>
  <c r="M513" i="5"/>
  <c r="J513" i="5"/>
  <c r="H513" i="5"/>
  <c r="S513" i="5"/>
  <c r="T513" i="5" s="1"/>
  <c r="O513" i="5"/>
  <c r="O196" i="5"/>
  <c r="D46" i="19"/>
  <c r="J46" i="19" s="1"/>
  <c r="Q570" i="6"/>
  <c r="U570" i="6" s="1"/>
  <c r="O570" i="6"/>
  <c r="M196" i="5"/>
  <c r="H185" i="5"/>
  <c r="S185" i="5"/>
  <c r="J185" i="5"/>
  <c r="M185" i="5"/>
  <c r="O185" i="5"/>
  <c r="O115" i="6"/>
  <c r="Q354" i="6"/>
  <c r="U354" i="6" s="1"/>
  <c r="O23" i="5"/>
  <c r="H188" i="26"/>
  <c r="L188" i="26" s="1"/>
  <c r="H207" i="26"/>
  <c r="L207" i="26" s="1"/>
  <c r="H213" i="26"/>
  <c r="L213" i="26" s="1"/>
  <c r="H83" i="26"/>
  <c r="L83" i="26" s="1"/>
  <c r="H86" i="26"/>
  <c r="L86" i="26" s="1"/>
  <c r="H87" i="26"/>
  <c r="L87" i="26" s="1"/>
  <c r="H211" i="26"/>
  <c r="L211" i="26" s="1"/>
  <c r="H208" i="26"/>
  <c r="L208" i="26" s="1"/>
  <c r="H212" i="26"/>
  <c r="L212" i="26" s="1"/>
  <c r="H186" i="26"/>
  <c r="L186" i="26" s="1"/>
  <c r="H81" i="26"/>
  <c r="L81" i="26" s="1"/>
  <c r="H89" i="26"/>
  <c r="L89" i="26" s="1"/>
  <c r="H84" i="26"/>
  <c r="L84" i="26" s="1"/>
  <c r="H82" i="26"/>
  <c r="L82" i="26" s="1"/>
  <c r="H189" i="26"/>
  <c r="L189" i="26" s="1"/>
  <c r="H216" i="26"/>
  <c r="L216" i="26" s="1"/>
  <c r="H90" i="26"/>
  <c r="L90" i="26" s="1"/>
  <c r="H206" i="26"/>
  <c r="L206" i="26" s="1"/>
  <c r="H214" i="26"/>
  <c r="L214" i="26" s="1"/>
  <c r="H85" i="26"/>
  <c r="L85" i="26" s="1"/>
  <c r="H88" i="26"/>
  <c r="L88" i="26" s="1"/>
  <c r="H190" i="26"/>
  <c r="L190" i="26" s="1"/>
  <c r="Q382" i="6"/>
  <c r="U382" i="6" s="1"/>
  <c r="Q271" i="6"/>
  <c r="U271" i="6" s="1"/>
  <c r="D116" i="19"/>
  <c r="J116" i="19" s="1"/>
  <c r="J102" i="19"/>
  <c r="H295" i="26"/>
  <c r="H296" i="26"/>
  <c r="H50" i="26"/>
  <c r="H49" i="26"/>
  <c r="H294" i="26"/>
  <c r="H292" i="26"/>
  <c r="H297" i="26"/>
  <c r="H293" i="26"/>
  <c r="Q510" i="6"/>
  <c r="U510" i="6" s="1"/>
  <c r="O543" i="6"/>
  <c r="O383" i="6"/>
  <c r="Q448" i="6"/>
  <c r="U448" i="6" s="1"/>
  <c r="J23" i="5"/>
  <c r="M23" i="5"/>
  <c r="H23" i="5"/>
  <c r="J408" i="5"/>
  <c r="S181" i="5"/>
  <c r="T181" i="5" s="1"/>
  <c r="AD181" i="5" s="1"/>
  <c r="AF181" i="5" s="1"/>
  <c r="S408" i="5"/>
  <c r="T408" i="5" s="1"/>
  <c r="AD408" i="5" s="1"/>
  <c r="AF408" i="5" s="1"/>
  <c r="O407" i="5"/>
  <c r="M408" i="5"/>
  <c r="H408" i="5"/>
  <c r="M407" i="5"/>
  <c r="H181" i="5"/>
  <c r="O181" i="5"/>
  <c r="J181" i="5"/>
  <c r="H407" i="5"/>
  <c r="Q443" i="6"/>
  <c r="U443" i="6" s="1"/>
  <c r="J417" i="5"/>
  <c r="M417" i="5"/>
  <c r="S417" i="5"/>
  <c r="T417" i="5" s="1"/>
  <c r="H417" i="5"/>
  <c r="O417" i="5"/>
  <c r="S391" i="5"/>
  <c r="T391" i="5" s="1"/>
  <c r="O391" i="5"/>
  <c r="H391" i="5"/>
  <c r="J391" i="5"/>
  <c r="M391" i="5"/>
  <c r="H389" i="5"/>
  <c r="M389" i="5"/>
  <c r="J389" i="5"/>
  <c r="S389" i="5"/>
  <c r="T389" i="5" s="1"/>
  <c r="O389" i="5"/>
  <c r="Q497" i="6"/>
  <c r="U497" i="6" s="1"/>
  <c r="S407" i="5"/>
  <c r="T407" i="5" s="1"/>
  <c r="AD407" i="5" s="1"/>
  <c r="AF407" i="5" s="1"/>
  <c r="S63" i="5"/>
  <c r="H63" i="5"/>
  <c r="J63" i="5"/>
  <c r="M63" i="5"/>
  <c r="O63" i="5"/>
  <c r="U207" i="5"/>
  <c r="AD207" i="5"/>
  <c r="AF207" i="5" s="1"/>
  <c r="H173" i="5"/>
  <c r="M173" i="5"/>
  <c r="J173" i="5"/>
  <c r="S173" i="5"/>
  <c r="T173" i="5" s="1"/>
  <c r="O173" i="5"/>
  <c r="S58" i="5"/>
  <c r="O58" i="5"/>
  <c r="H187" i="26"/>
  <c r="L187" i="26" s="1"/>
  <c r="J58" i="5"/>
  <c r="M58" i="5"/>
  <c r="H58" i="5"/>
  <c r="S295" i="5"/>
  <c r="T295" i="5" s="1"/>
  <c r="M295" i="5"/>
  <c r="O295" i="5"/>
  <c r="S387" i="5"/>
  <c r="T387" i="5" s="1"/>
  <c r="J387" i="5"/>
  <c r="M387" i="5"/>
  <c r="H387" i="5"/>
  <c r="O387" i="5"/>
  <c r="S56" i="5"/>
  <c r="M56" i="5"/>
  <c r="O56" i="5"/>
  <c r="S325" i="5"/>
  <c r="T325" i="5" s="1"/>
  <c r="M325" i="5"/>
  <c r="O325" i="5"/>
  <c r="S174" i="5"/>
  <c r="T174" i="5" s="1"/>
  <c r="J174" i="5"/>
  <c r="O174" i="5"/>
  <c r="H174" i="5"/>
  <c r="M174" i="5"/>
  <c r="H491" i="5"/>
  <c r="S491" i="5"/>
  <c r="J491" i="5"/>
  <c r="O491" i="5"/>
  <c r="M491" i="5"/>
  <c r="Q121" i="6"/>
  <c r="U121" i="6" s="1"/>
  <c r="Q369" i="6"/>
  <c r="U369" i="6" s="1"/>
  <c r="Q538" i="6"/>
  <c r="U538" i="6" s="1"/>
  <c r="O67" i="6"/>
  <c r="Q97" i="6"/>
  <c r="U97" i="6" s="1"/>
  <c r="N63" i="6"/>
  <c r="O63" i="6" s="1"/>
  <c r="I78" i="19"/>
  <c r="J78" i="19" s="1"/>
  <c r="N64" i="6"/>
  <c r="O64" i="6" s="1"/>
  <c r="I79" i="19"/>
  <c r="J79" i="19" s="1"/>
  <c r="Q456" i="6"/>
  <c r="U456" i="6" s="1"/>
  <c r="Q474" i="6"/>
  <c r="U474" i="6" s="1"/>
  <c r="Q299" i="6"/>
  <c r="U299" i="6" s="1"/>
  <c r="J56" i="19"/>
  <c r="Q438" i="6"/>
  <c r="U438" i="6" s="1"/>
  <c r="J59" i="19"/>
  <c r="U203" i="5"/>
  <c r="AD203" i="5"/>
  <c r="AF203" i="5" s="1"/>
  <c r="S508" i="5"/>
  <c r="M508" i="5"/>
  <c r="J508" i="5"/>
  <c r="H508" i="5"/>
  <c r="H259" i="26"/>
  <c r="L259" i="26" s="1"/>
  <c r="O508" i="5"/>
  <c r="U501" i="5"/>
  <c r="AD501" i="5"/>
  <c r="AF501" i="5" s="1"/>
  <c r="H185" i="26"/>
  <c r="L185" i="26" s="1"/>
  <c r="S61" i="5"/>
  <c r="O61" i="5"/>
  <c r="M61" i="5"/>
  <c r="J61" i="5"/>
  <c r="H61" i="5"/>
  <c r="Q135" i="6"/>
  <c r="U135" i="6" s="1"/>
  <c r="U504" i="5"/>
  <c r="AD504" i="5"/>
  <c r="AF504" i="5" s="1"/>
  <c r="AD188" i="5"/>
  <c r="AF188" i="5" s="1"/>
  <c r="U188" i="5"/>
  <c r="U175" i="5"/>
  <c r="AD175" i="5"/>
  <c r="AF175" i="5" s="1"/>
  <c r="U507" i="5"/>
  <c r="AD507" i="5"/>
  <c r="AF507" i="5" s="1"/>
  <c r="M67" i="5"/>
  <c r="H67" i="5"/>
  <c r="J67" i="5"/>
  <c r="H192" i="26"/>
  <c r="L192" i="26" s="1"/>
  <c r="S67" i="5"/>
  <c r="O67" i="5"/>
  <c r="AD204" i="5"/>
  <c r="AF204" i="5" s="1"/>
  <c r="U204" i="5"/>
  <c r="AD68" i="5"/>
  <c r="AF68" i="5" s="1"/>
  <c r="U68" i="5"/>
  <c r="D30" i="19"/>
  <c r="J30" i="19" s="1"/>
  <c r="Q363" i="6"/>
  <c r="U363" i="6" s="1"/>
  <c r="O363" i="6"/>
  <c r="AD503" i="5"/>
  <c r="AF503" i="5" s="1"/>
  <c r="U505" i="5"/>
  <c r="AD505" i="5"/>
  <c r="AF505" i="5" s="1"/>
  <c r="J405" i="5"/>
  <c r="S405" i="5"/>
  <c r="T405" i="5" s="1"/>
  <c r="H405" i="5"/>
  <c r="M405" i="5"/>
  <c r="O405" i="5"/>
  <c r="U502" i="5"/>
  <c r="AD502" i="5"/>
  <c r="AF502" i="5" s="1"/>
  <c r="Q486" i="6"/>
  <c r="U486" i="6" s="1"/>
  <c r="Q65" i="6"/>
  <c r="U65" i="6" s="1"/>
  <c r="Q568" i="6"/>
  <c r="U568" i="6" s="1"/>
  <c r="O568" i="6"/>
  <c r="M190" i="5"/>
  <c r="H190" i="5"/>
  <c r="J190" i="5"/>
  <c r="S190" i="5"/>
  <c r="H176" i="26"/>
  <c r="O190" i="5"/>
  <c r="M57" i="5"/>
  <c r="H57" i="5"/>
  <c r="H183" i="26"/>
  <c r="J57" i="5"/>
  <c r="S57" i="5"/>
  <c r="O57" i="5"/>
  <c r="U410" i="5"/>
  <c r="AD410" i="5"/>
  <c r="AF410" i="5" s="1"/>
  <c r="Q366" i="6"/>
  <c r="U366" i="6" s="1"/>
  <c r="O366" i="6"/>
  <c r="M60" i="5"/>
  <c r="J60" i="5"/>
  <c r="H60" i="5"/>
  <c r="S60" i="5"/>
  <c r="O60" i="5"/>
  <c r="O496" i="6"/>
  <c r="U59" i="5"/>
  <c r="AD59" i="5"/>
  <c r="AF59" i="5" s="1"/>
  <c r="S64" i="5"/>
  <c r="M64" i="5"/>
  <c r="H64" i="5"/>
  <c r="J64" i="5"/>
  <c r="O64" i="5"/>
  <c r="M191" i="5"/>
  <c r="S191" i="5"/>
  <c r="H191" i="5"/>
  <c r="H177" i="26"/>
  <c r="J191" i="5"/>
  <c r="O191" i="5"/>
  <c r="O503" i="6"/>
  <c r="Q64" i="6"/>
  <c r="H409" i="5"/>
  <c r="O409" i="5"/>
  <c r="S409" i="5"/>
  <c r="T409" i="5" s="1"/>
  <c r="J409" i="5"/>
  <c r="M409" i="5"/>
  <c r="U506" i="5"/>
  <c r="AD506" i="5"/>
  <c r="AF506" i="5" s="1"/>
  <c r="AD406" i="5"/>
  <c r="AF406" i="5" s="1"/>
  <c r="U406" i="5"/>
  <c r="T43" i="5"/>
  <c r="AD43" i="5" s="1"/>
  <c r="AF43" i="5" s="1"/>
  <c r="J114" i="19"/>
  <c r="J121" i="19"/>
  <c r="J95" i="19"/>
  <c r="AD24" i="5"/>
  <c r="AF24" i="5" s="1"/>
  <c r="AD436" i="5"/>
  <c r="AF436" i="5" s="1"/>
  <c r="AD27" i="5"/>
  <c r="AF27" i="5" s="1"/>
  <c r="AD435" i="5"/>
  <c r="AF435" i="5" s="1"/>
  <c r="AD429" i="5"/>
  <c r="AF429" i="5" s="1"/>
  <c r="AD71" i="5"/>
  <c r="AF71" i="5" s="1"/>
  <c r="J86" i="19"/>
  <c r="J94" i="19"/>
  <c r="J104" i="19"/>
  <c r="J91" i="19"/>
  <c r="J75" i="19"/>
  <c r="J61" i="19"/>
  <c r="Q494" i="6"/>
  <c r="U494" i="6" s="1"/>
  <c r="Q25" i="6"/>
  <c r="Q479" i="6"/>
  <c r="U479" i="6" s="1"/>
  <c r="Q329" i="6"/>
  <c r="U329" i="6" s="1"/>
  <c r="D74" i="19"/>
  <c r="J74" i="19" s="1"/>
  <c r="J90" i="19"/>
  <c r="Q3" i="6"/>
  <c r="D21" i="13"/>
  <c r="J108" i="19"/>
  <c r="J66" i="19"/>
  <c r="H219" i="26"/>
  <c r="H217" i="26"/>
  <c r="L217" i="26" s="1"/>
  <c r="J50" i="19"/>
  <c r="J83" i="19"/>
  <c r="J54" i="19"/>
  <c r="J69" i="19"/>
  <c r="J67" i="19"/>
  <c r="J99" i="19"/>
  <c r="J105" i="19"/>
  <c r="J28" i="19"/>
  <c r="J68" i="19"/>
  <c r="J103" i="19"/>
  <c r="J97" i="19"/>
  <c r="J51" i="19"/>
  <c r="J109" i="19"/>
  <c r="J85" i="19"/>
  <c r="J110" i="19"/>
  <c r="J100" i="19"/>
  <c r="J57" i="19"/>
  <c r="J96" i="19"/>
  <c r="J34" i="19"/>
  <c r="J84" i="19"/>
  <c r="J106" i="19"/>
  <c r="J107" i="19"/>
  <c r="J26" i="19"/>
  <c r="J65" i="19"/>
  <c r="J112" i="19"/>
  <c r="J113" i="19"/>
  <c r="Q403" i="6"/>
  <c r="U403" i="6" s="1"/>
  <c r="D18" i="19"/>
  <c r="J18" i="19" s="1"/>
  <c r="J111" i="19"/>
  <c r="J117" i="19"/>
  <c r="Q359" i="6"/>
  <c r="U359" i="6" s="1"/>
  <c r="Q78" i="6"/>
  <c r="U78" i="6" s="1"/>
  <c r="D17" i="19"/>
  <c r="J17" i="19" s="1"/>
  <c r="J52" i="19"/>
  <c r="Q221" i="6"/>
  <c r="U221" i="6" s="1"/>
  <c r="J115" i="19"/>
  <c r="Q500" i="6"/>
  <c r="U500" i="6" s="1"/>
  <c r="D21" i="19"/>
  <c r="J21" i="19" s="1"/>
  <c r="J70" i="19"/>
  <c r="Q358" i="6"/>
  <c r="U358" i="6" s="1"/>
  <c r="D38" i="19"/>
  <c r="J38" i="19" s="1"/>
  <c r="D55" i="19"/>
  <c r="J55" i="19" s="1"/>
  <c r="D22" i="13"/>
  <c r="Q86" i="6"/>
  <c r="U86" i="6" s="1"/>
  <c r="D25" i="19"/>
  <c r="J25" i="19" s="1"/>
  <c r="J98" i="19"/>
  <c r="Q404" i="6"/>
  <c r="U404" i="6" s="1"/>
  <c r="D19" i="19"/>
  <c r="J19" i="19" s="1"/>
  <c r="J58" i="19"/>
  <c r="Q94" i="6"/>
  <c r="U94" i="6" s="1"/>
  <c r="Q106" i="6"/>
  <c r="U106" i="6" s="1"/>
  <c r="Q392" i="6"/>
  <c r="U392" i="6" s="1"/>
  <c r="D27" i="19"/>
  <c r="J27" i="19" s="1"/>
  <c r="Q141" i="6"/>
  <c r="U141" i="6" s="1"/>
  <c r="Q524" i="6"/>
  <c r="U524" i="6" s="1"/>
  <c r="Q412" i="6"/>
  <c r="U412" i="6" s="1"/>
  <c r="Q446" i="6"/>
  <c r="U446" i="6" s="1"/>
  <c r="Q461" i="6"/>
  <c r="U461" i="6" s="1"/>
  <c r="Q112" i="6"/>
  <c r="U112" i="6" s="1"/>
  <c r="Q454" i="6"/>
  <c r="U454" i="6" s="1"/>
  <c r="O68" i="6"/>
  <c r="Q146" i="6"/>
  <c r="U146" i="6" s="1"/>
  <c r="Q308" i="6"/>
  <c r="U308" i="6" s="1"/>
  <c r="Q63" i="6"/>
  <c r="Q315" i="6"/>
  <c r="U315" i="6" s="1"/>
  <c r="Q449" i="6"/>
  <c r="U449" i="6" s="1"/>
  <c r="S134" i="5"/>
  <c r="T134" i="5" s="1"/>
  <c r="AD134" i="5" s="1"/>
  <c r="AF134" i="5" s="1"/>
  <c r="J134" i="5"/>
  <c r="H134" i="5"/>
  <c r="M134" i="5"/>
  <c r="O134" i="5"/>
  <c r="J444" i="5"/>
  <c r="S444" i="5"/>
  <c r="T444" i="5" s="1"/>
  <c r="AD444" i="5" s="1"/>
  <c r="AF444" i="5" s="1"/>
  <c r="H444" i="5"/>
  <c r="M444" i="5"/>
  <c r="O444" i="5"/>
  <c r="S122" i="5"/>
  <c r="T122" i="5" s="1"/>
  <c r="AD122" i="5" s="1"/>
  <c r="AF122" i="5" s="1"/>
  <c r="J122" i="5"/>
  <c r="H122" i="5"/>
  <c r="M122" i="5"/>
  <c r="O122" i="5"/>
  <c r="J201" i="5"/>
  <c r="M201" i="5"/>
  <c r="H201" i="5"/>
  <c r="S201" i="5"/>
  <c r="O201" i="5"/>
  <c r="J108" i="5"/>
  <c r="H108" i="5"/>
  <c r="S108" i="5"/>
  <c r="M108" i="5"/>
  <c r="O108" i="5"/>
  <c r="S161" i="5"/>
  <c r="T161" i="5" s="1"/>
  <c r="AD161" i="5" s="1"/>
  <c r="AF161" i="5" s="1"/>
  <c r="J161" i="5"/>
  <c r="H161" i="5"/>
  <c r="M161" i="5"/>
  <c r="O161" i="5"/>
  <c r="U453" i="5"/>
  <c r="H461" i="5"/>
  <c r="J461" i="5"/>
  <c r="S461" i="5"/>
  <c r="T461" i="5" s="1"/>
  <c r="AD461" i="5" s="1"/>
  <c r="AF461" i="5" s="1"/>
  <c r="M461" i="5"/>
  <c r="O461" i="5"/>
  <c r="J419" i="5"/>
  <c r="S419" i="5"/>
  <c r="T419" i="5" s="1"/>
  <c r="AD419" i="5" s="1"/>
  <c r="AF419" i="5" s="1"/>
  <c r="H419" i="5"/>
  <c r="M419" i="5"/>
  <c r="O419" i="5"/>
  <c r="S112" i="5"/>
  <c r="H112" i="5"/>
  <c r="M112" i="5"/>
  <c r="J112" i="5"/>
  <c r="O112" i="5"/>
  <c r="S315" i="5"/>
  <c r="T315" i="5" s="1"/>
  <c r="AD315" i="5" s="1"/>
  <c r="AF315" i="5" s="1"/>
  <c r="J315" i="5"/>
  <c r="H315" i="5"/>
  <c r="M315" i="5"/>
  <c r="O315" i="5"/>
  <c r="Q24" i="6"/>
  <c r="Q253" i="6"/>
  <c r="U253" i="6" s="1"/>
  <c r="Q103" i="6"/>
  <c r="U103" i="6" s="1"/>
  <c r="Q365" i="6"/>
  <c r="U365" i="6" s="1"/>
  <c r="O365" i="6"/>
  <c r="Q110" i="6"/>
  <c r="U110" i="6" s="1"/>
  <c r="Q218" i="6"/>
  <c r="U218" i="6" s="1"/>
  <c r="J440" i="5"/>
  <c r="H440" i="5"/>
  <c r="S440" i="5"/>
  <c r="T440" i="5" s="1"/>
  <c r="M440" i="5"/>
  <c r="O440" i="5"/>
  <c r="Q360" i="6"/>
  <c r="U360" i="6" s="1"/>
  <c r="O360" i="6"/>
  <c r="Q394" i="6"/>
  <c r="U394" i="6" s="1"/>
  <c r="U27" i="5"/>
  <c r="S127" i="5"/>
  <c r="M127" i="5"/>
  <c r="H127" i="5"/>
  <c r="J127" i="5"/>
  <c r="O127" i="5"/>
  <c r="H244" i="5"/>
  <c r="M244" i="5"/>
  <c r="J244" i="5"/>
  <c r="S244" i="5"/>
  <c r="O244" i="5"/>
  <c r="J13" i="5"/>
  <c r="S13" i="5"/>
  <c r="T13" i="5" s="1"/>
  <c r="H13" i="5"/>
  <c r="M13" i="5"/>
  <c r="O13" i="5"/>
  <c r="J94" i="5"/>
  <c r="H94" i="5"/>
  <c r="S94" i="5"/>
  <c r="M94" i="5"/>
  <c r="O94" i="5"/>
  <c r="Q301" i="6"/>
  <c r="U301" i="6" s="1"/>
  <c r="Q364" i="6"/>
  <c r="U364" i="6" s="1"/>
  <c r="O364" i="6"/>
  <c r="S15" i="5"/>
  <c r="T15" i="5" s="1"/>
  <c r="J15" i="5"/>
  <c r="H15" i="5"/>
  <c r="M15" i="5"/>
  <c r="O15" i="5"/>
  <c r="S22" i="5"/>
  <c r="T22" i="5" s="1"/>
  <c r="J22" i="5"/>
  <c r="H22" i="5"/>
  <c r="M22" i="5"/>
  <c r="O22" i="5"/>
  <c r="S153" i="5"/>
  <c r="M153" i="5"/>
  <c r="J153" i="5"/>
  <c r="H153" i="5"/>
  <c r="O153" i="5"/>
  <c r="Q477" i="6"/>
  <c r="U477" i="6" s="1"/>
  <c r="Q158" i="6"/>
  <c r="U158" i="6" s="1"/>
  <c r="S154" i="5"/>
  <c r="J154" i="5"/>
  <c r="H154" i="5"/>
  <c r="M154" i="5"/>
  <c r="O154" i="5"/>
  <c r="M216" i="5"/>
  <c r="J216" i="5"/>
  <c r="S216" i="5"/>
  <c r="O216" i="5"/>
  <c r="H216" i="5"/>
  <c r="Q160" i="6"/>
  <c r="U160" i="6" s="1"/>
  <c r="S95" i="5"/>
  <c r="J95" i="5"/>
  <c r="H95" i="5"/>
  <c r="M95" i="5"/>
  <c r="O95" i="5"/>
  <c r="S118" i="5"/>
  <c r="M118" i="5"/>
  <c r="J118" i="5"/>
  <c r="H118" i="5"/>
  <c r="O118" i="5"/>
  <c r="J31" i="5"/>
  <c r="H31" i="5"/>
  <c r="S31" i="5"/>
  <c r="T31" i="5" s="1"/>
  <c r="AD31" i="5" s="1"/>
  <c r="AF31" i="5" s="1"/>
  <c r="M31" i="5"/>
  <c r="O31" i="5"/>
  <c r="J210" i="5"/>
  <c r="H210" i="5"/>
  <c r="S210" i="5"/>
  <c r="T210" i="5" s="1"/>
  <c r="AD210" i="5" s="1"/>
  <c r="AF210" i="5" s="1"/>
  <c r="M210" i="5"/>
  <c r="O210" i="5"/>
  <c r="J111" i="5"/>
  <c r="H111" i="5"/>
  <c r="S111" i="5"/>
  <c r="M111" i="5"/>
  <c r="O111" i="5"/>
  <c r="U24" i="5"/>
  <c r="H132" i="5"/>
  <c r="J132" i="5"/>
  <c r="S132" i="5"/>
  <c r="M132" i="5"/>
  <c r="O132" i="5"/>
  <c r="Q139" i="6"/>
  <c r="U139" i="6" s="1"/>
  <c r="J212" i="5"/>
  <c r="H212" i="5"/>
  <c r="S212" i="5"/>
  <c r="T212" i="5" s="1"/>
  <c r="M212" i="5"/>
  <c r="O212" i="5"/>
  <c r="J109" i="5"/>
  <c r="S109" i="5"/>
  <c r="H109" i="5"/>
  <c r="M109" i="5"/>
  <c r="O109" i="5"/>
  <c r="S182" i="5"/>
  <c r="T182" i="5" s="1"/>
  <c r="AD182" i="5" s="1"/>
  <c r="AF182" i="5" s="1"/>
  <c r="J182" i="5"/>
  <c r="H182" i="5"/>
  <c r="M182" i="5"/>
  <c r="O182" i="5"/>
  <c r="H208" i="5"/>
  <c r="S208" i="5"/>
  <c r="T208" i="5" s="1"/>
  <c r="J208" i="5"/>
  <c r="M208" i="5"/>
  <c r="O208" i="5"/>
  <c r="S6" i="5"/>
  <c r="T6" i="5" s="1"/>
  <c r="AD6" i="5" s="1"/>
  <c r="AF6" i="5" s="1"/>
  <c r="J6" i="5"/>
  <c r="H6" i="5"/>
  <c r="M6" i="5"/>
  <c r="O6" i="5"/>
  <c r="H247" i="5"/>
  <c r="J247" i="5"/>
  <c r="M247" i="5"/>
  <c r="S247" i="5"/>
  <c r="T247" i="5" s="1"/>
  <c r="AD247" i="5" s="1"/>
  <c r="AF247" i="5" s="1"/>
  <c r="O247" i="5"/>
  <c r="U469" i="5"/>
  <c r="S158" i="5"/>
  <c r="T158" i="5" s="1"/>
  <c r="AD158" i="5" s="1"/>
  <c r="AF158" i="5" s="1"/>
  <c r="J158" i="5"/>
  <c r="H158" i="5"/>
  <c r="M158" i="5"/>
  <c r="O158" i="5"/>
  <c r="J359" i="5"/>
  <c r="S359" i="5"/>
  <c r="H359" i="5"/>
  <c r="M359" i="5"/>
  <c r="O359" i="5"/>
  <c r="Q357" i="6"/>
  <c r="U357" i="6" s="1"/>
  <c r="O357" i="6"/>
  <c r="H448" i="5"/>
  <c r="J448" i="5"/>
  <c r="S448" i="5"/>
  <c r="T448" i="5" s="1"/>
  <c r="AD448" i="5" s="1"/>
  <c r="AF448" i="5" s="1"/>
  <c r="M448" i="5"/>
  <c r="O448" i="5"/>
  <c r="J159" i="5"/>
  <c r="S159" i="5"/>
  <c r="H159" i="5"/>
  <c r="M159" i="5"/>
  <c r="O159" i="5"/>
  <c r="J26" i="5"/>
  <c r="H26" i="5"/>
  <c r="S26" i="5"/>
  <c r="T26" i="5" s="1"/>
  <c r="M26" i="5"/>
  <c r="O26" i="5"/>
  <c r="S101" i="5"/>
  <c r="J101" i="5"/>
  <c r="H101" i="5"/>
  <c r="M101" i="5"/>
  <c r="O101" i="5"/>
  <c r="J215" i="5"/>
  <c r="S215" i="5"/>
  <c r="T215" i="5" s="1"/>
  <c r="AD215" i="5" s="1"/>
  <c r="AF215" i="5" s="1"/>
  <c r="H215" i="5"/>
  <c r="M215" i="5"/>
  <c r="O215" i="5"/>
  <c r="S229" i="5"/>
  <c r="J229" i="5"/>
  <c r="H229" i="5"/>
  <c r="M229" i="5"/>
  <c r="O229" i="5"/>
  <c r="S336" i="5"/>
  <c r="H336" i="5"/>
  <c r="M336" i="5"/>
  <c r="J336" i="5"/>
  <c r="O336" i="5"/>
  <c r="S415" i="5"/>
  <c r="T415" i="5" s="1"/>
  <c r="AD415" i="5" s="1"/>
  <c r="AF415" i="5" s="1"/>
  <c r="J415" i="5"/>
  <c r="H415" i="5"/>
  <c r="M415" i="5"/>
  <c r="O415" i="5"/>
  <c r="H287" i="5"/>
  <c r="J287" i="5"/>
  <c r="S287" i="5"/>
  <c r="M287" i="5"/>
  <c r="O287" i="5"/>
  <c r="S200" i="5"/>
  <c r="T200" i="5" s="1"/>
  <c r="J200" i="5"/>
  <c r="H200" i="5"/>
  <c r="M200" i="5"/>
  <c r="O200" i="5"/>
  <c r="J117" i="5"/>
  <c r="S117" i="5"/>
  <c r="T117" i="5" s="1"/>
  <c r="AD117" i="5" s="1"/>
  <c r="AF117" i="5" s="1"/>
  <c r="H117" i="5"/>
  <c r="M117" i="5"/>
  <c r="O117" i="5"/>
  <c r="S388" i="5"/>
  <c r="J388" i="5"/>
  <c r="M388" i="5"/>
  <c r="H388" i="5"/>
  <c r="O388" i="5"/>
  <c r="J291" i="5"/>
  <c r="H291" i="5"/>
  <c r="S291" i="5"/>
  <c r="T291" i="5" s="1"/>
  <c r="AD291" i="5" s="1"/>
  <c r="AF291" i="5" s="1"/>
  <c r="M291" i="5"/>
  <c r="O291" i="5"/>
  <c r="S350" i="5"/>
  <c r="T350" i="5" s="1"/>
  <c r="AD350" i="5" s="1"/>
  <c r="AF350" i="5" s="1"/>
  <c r="J350" i="5"/>
  <c r="H350" i="5"/>
  <c r="M350" i="5"/>
  <c r="O350" i="5"/>
  <c r="U299" i="5"/>
  <c r="Q367" i="6"/>
  <c r="U367" i="6" s="1"/>
  <c r="O367" i="6"/>
  <c r="S250" i="5"/>
  <c r="T250" i="5" s="1"/>
  <c r="H250" i="5"/>
  <c r="J250" i="5"/>
  <c r="M250" i="5"/>
  <c r="O250" i="5"/>
  <c r="S358" i="5"/>
  <c r="J358" i="5"/>
  <c r="H358" i="5"/>
  <c r="M358" i="5"/>
  <c r="O358" i="5"/>
  <c r="J337" i="5"/>
  <c r="S337" i="5"/>
  <c r="T337" i="5" s="1"/>
  <c r="H337" i="5"/>
  <c r="M337" i="5"/>
  <c r="O337" i="5"/>
  <c r="H156" i="5"/>
  <c r="S156" i="5"/>
  <c r="T156" i="5" s="1"/>
  <c r="AD156" i="5" s="1"/>
  <c r="AF156" i="5" s="1"/>
  <c r="J156" i="5"/>
  <c r="M156" i="5"/>
  <c r="O156" i="5"/>
  <c r="S284" i="5"/>
  <c r="T284" i="5" s="1"/>
  <c r="AD284" i="5" s="1"/>
  <c r="AF284" i="5" s="1"/>
  <c r="H284" i="5"/>
  <c r="J284" i="5"/>
  <c r="M284" i="5"/>
  <c r="O284" i="5"/>
  <c r="J400" i="5"/>
  <c r="S400" i="5"/>
  <c r="T400" i="5" s="1"/>
  <c r="AD400" i="5" s="1"/>
  <c r="AF400" i="5" s="1"/>
  <c r="H400" i="5"/>
  <c r="M400" i="5"/>
  <c r="O400" i="5"/>
  <c r="J214" i="5"/>
  <c r="S214" i="5"/>
  <c r="H214" i="5"/>
  <c r="M214" i="5"/>
  <c r="O214" i="5"/>
  <c r="J142" i="5"/>
  <c r="H142" i="5"/>
  <c r="S142" i="5"/>
  <c r="M142" i="5"/>
  <c r="O142" i="5"/>
  <c r="S431" i="5"/>
  <c r="T431" i="5" s="1"/>
  <c r="AD431" i="5" s="1"/>
  <c r="AF431" i="5" s="1"/>
  <c r="H431" i="5"/>
  <c r="J431" i="5"/>
  <c r="M431" i="5"/>
  <c r="O431" i="5"/>
  <c r="S276" i="5"/>
  <c r="J276" i="5"/>
  <c r="H276" i="5"/>
  <c r="M276" i="5"/>
  <c r="O276" i="5"/>
  <c r="S139" i="5"/>
  <c r="H139" i="5"/>
  <c r="J139" i="5"/>
  <c r="M139" i="5"/>
  <c r="O139" i="5"/>
  <c r="S482" i="5"/>
  <c r="T482" i="5" s="1"/>
  <c r="AD482" i="5" s="1"/>
  <c r="AF482" i="5" s="1"/>
  <c r="J482" i="5"/>
  <c r="H482" i="5"/>
  <c r="M482" i="5"/>
  <c r="O482" i="5"/>
  <c r="S450" i="5"/>
  <c r="H450" i="5"/>
  <c r="J450" i="5"/>
  <c r="M450" i="5"/>
  <c r="O450" i="5"/>
  <c r="S38" i="5"/>
  <c r="T38" i="5" s="1"/>
  <c r="AD38" i="5" s="1"/>
  <c r="AF38" i="5" s="1"/>
  <c r="J38" i="5"/>
  <c r="H38" i="5"/>
  <c r="M38" i="5"/>
  <c r="O38" i="5"/>
  <c r="S414" i="5"/>
  <c r="T414" i="5" s="1"/>
  <c r="AD414" i="5" s="1"/>
  <c r="AF414" i="5" s="1"/>
  <c r="H414" i="5"/>
  <c r="M414" i="5"/>
  <c r="J414" i="5"/>
  <c r="O414" i="5"/>
  <c r="S264" i="5"/>
  <c r="T264" i="5" s="1"/>
  <c r="AD264" i="5" s="1"/>
  <c r="AF264" i="5" s="1"/>
  <c r="J264" i="5"/>
  <c r="H264" i="5"/>
  <c r="M264" i="5"/>
  <c r="O264" i="5"/>
  <c r="S251" i="5"/>
  <c r="T251" i="5" s="1"/>
  <c r="H251" i="5"/>
  <c r="M251" i="5"/>
  <c r="J251" i="5"/>
  <c r="O251" i="5"/>
  <c r="J496" i="5"/>
  <c r="H496" i="5"/>
  <c r="S496" i="5"/>
  <c r="T496" i="5" s="1"/>
  <c r="AD496" i="5" s="1"/>
  <c r="AF496" i="5" s="1"/>
  <c r="M496" i="5"/>
  <c r="O496" i="5"/>
  <c r="U79" i="5"/>
  <c r="S187" i="5"/>
  <c r="H187" i="5"/>
  <c r="J187" i="5"/>
  <c r="M187" i="5"/>
  <c r="O187" i="5"/>
  <c r="S311" i="5"/>
  <c r="T311" i="5" s="1"/>
  <c r="AD311" i="5" s="1"/>
  <c r="AF311" i="5" s="1"/>
  <c r="M311" i="5"/>
  <c r="J311" i="5"/>
  <c r="H311" i="5"/>
  <c r="O311" i="5"/>
  <c r="H366" i="5"/>
  <c r="S366" i="5"/>
  <c r="T366" i="5" s="1"/>
  <c r="AD366" i="5" s="1"/>
  <c r="AF366" i="5" s="1"/>
  <c r="J366" i="5"/>
  <c r="M366" i="5"/>
  <c r="O366" i="5"/>
  <c r="H44" i="5"/>
  <c r="J44" i="5"/>
  <c r="S44" i="5"/>
  <c r="T44" i="5" s="1"/>
  <c r="M44" i="5"/>
  <c r="O44" i="5"/>
  <c r="S163" i="5"/>
  <c r="T163" i="5" s="1"/>
  <c r="AD163" i="5" s="1"/>
  <c r="AF163" i="5" s="1"/>
  <c r="J163" i="5"/>
  <c r="H163" i="5"/>
  <c r="M163" i="5"/>
  <c r="O163" i="5"/>
  <c r="J260" i="5"/>
  <c r="S260" i="5"/>
  <c r="H260" i="5"/>
  <c r="M260" i="5"/>
  <c r="O260" i="5"/>
  <c r="S411" i="5"/>
  <c r="T411" i="5" s="1"/>
  <c r="AD411" i="5" s="1"/>
  <c r="AF411" i="5" s="1"/>
  <c r="J411" i="5"/>
  <c r="H411" i="5"/>
  <c r="M411" i="5"/>
  <c r="O411" i="5"/>
  <c r="S494" i="5"/>
  <c r="T494" i="5" s="1"/>
  <c r="AD494" i="5" s="1"/>
  <c r="AF494" i="5" s="1"/>
  <c r="J494" i="5"/>
  <c r="H494" i="5"/>
  <c r="M494" i="5"/>
  <c r="O494" i="5"/>
  <c r="U70" i="5"/>
  <c r="J301" i="5"/>
  <c r="H301" i="5"/>
  <c r="S301" i="5"/>
  <c r="M301" i="5"/>
  <c r="O301" i="5"/>
  <c r="S274" i="5"/>
  <c r="T274" i="5" s="1"/>
  <c r="AD274" i="5" s="1"/>
  <c r="AF274" i="5" s="1"/>
  <c r="J274" i="5"/>
  <c r="H274" i="5"/>
  <c r="M274" i="5"/>
  <c r="O274" i="5"/>
  <c r="J451" i="5"/>
  <c r="S451" i="5"/>
  <c r="T451" i="5" s="1"/>
  <c r="AD451" i="5" s="1"/>
  <c r="AF451" i="5" s="1"/>
  <c r="H451" i="5"/>
  <c r="M451" i="5"/>
  <c r="O451" i="5"/>
  <c r="S471" i="5"/>
  <c r="J471" i="5"/>
  <c r="H471" i="5"/>
  <c r="M471" i="5"/>
  <c r="O471" i="5"/>
  <c r="U475" i="5"/>
  <c r="U78" i="5"/>
  <c r="S91" i="5"/>
  <c r="J91" i="5"/>
  <c r="H91" i="5"/>
  <c r="M91" i="5"/>
  <c r="O91" i="5"/>
  <c r="H392" i="5"/>
  <c r="S392" i="5"/>
  <c r="J392" i="5"/>
  <c r="M392" i="5"/>
  <c r="O392" i="5"/>
  <c r="S412" i="5"/>
  <c r="T412" i="5" s="1"/>
  <c r="AD412" i="5" s="1"/>
  <c r="AF412" i="5" s="1"/>
  <c r="J412" i="5"/>
  <c r="H412" i="5"/>
  <c r="M412" i="5"/>
  <c r="O412" i="5"/>
  <c r="S12" i="5"/>
  <c r="T12" i="5" s="1"/>
  <c r="J12" i="5"/>
  <c r="H12" i="5"/>
  <c r="M12" i="5"/>
  <c r="O12" i="5"/>
  <c r="S49" i="5"/>
  <c r="T49" i="5" s="1"/>
  <c r="J49" i="5"/>
  <c r="H49" i="5"/>
  <c r="M49" i="5"/>
  <c r="O49" i="5"/>
  <c r="S10" i="5"/>
  <c r="T10" i="5" s="1"/>
  <c r="J10" i="5"/>
  <c r="M10" i="5"/>
  <c r="H10" i="5"/>
  <c r="O10" i="5"/>
  <c r="H423" i="5"/>
  <c r="S423" i="5"/>
  <c r="J423" i="5"/>
  <c r="M423" i="5"/>
  <c r="O423" i="5"/>
  <c r="H371" i="5"/>
  <c r="J371" i="5"/>
  <c r="M371" i="5"/>
  <c r="S371" i="5"/>
  <c r="O371" i="5"/>
  <c r="S236" i="5"/>
  <c r="T236" i="5" s="1"/>
  <c r="AD236" i="5" s="1"/>
  <c r="AF236" i="5" s="1"/>
  <c r="J236" i="5"/>
  <c r="H236" i="5"/>
  <c r="M236" i="5"/>
  <c r="O236" i="5"/>
  <c r="J360" i="5"/>
  <c r="H360" i="5"/>
  <c r="S360" i="5"/>
  <c r="M360" i="5"/>
  <c r="O360" i="5"/>
  <c r="S7" i="5"/>
  <c r="J7" i="5"/>
  <c r="H7" i="5"/>
  <c r="M7" i="5"/>
  <c r="O7" i="5"/>
  <c r="S368" i="5"/>
  <c r="J368" i="5"/>
  <c r="H368" i="5"/>
  <c r="M368" i="5"/>
  <c r="O368" i="5"/>
  <c r="J232" i="5"/>
  <c r="S232" i="5"/>
  <c r="H232" i="5"/>
  <c r="M232" i="5"/>
  <c r="O232" i="5"/>
  <c r="S74" i="5"/>
  <c r="T74" i="5" s="1"/>
  <c r="AD74" i="5" s="1"/>
  <c r="AF74" i="5" s="1"/>
  <c r="J74" i="5"/>
  <c r="H74" i="5"/>
  <c r="M74" i="5"/>
  <c r="O74" i="5"/>
  <c r="J413" i="5"/>
  <c r="S413" i="5"/>
  <c r="H413" i="5"/>
  <c r="M413" i="5"/>
  <c r="O413" i="5"/>
  <c r="S430" i="5"/>
  <c r="T430" i="5" s="1"/>
  <c r="AD430" i="5" s="1"/>
  <c r="AF430" i="5" s="1"/>
  <c r="H430" i="5"/>
  <c r="J430" i="5"/>
  <c r="M430" i="5"/>
  <c r="O430" i="5"/>
  <c r="H238" i="5"/>
  <c r="J238" i="5"/>
  <c r="S238" i="5"/>
  <c r="T238" i="5" s="1"/>
  <c r="AD238" i="5" s="1"/>
  <c r="AF238" i="5" s="1"/>
  <c r="M238" i="5"/>
  <c r="O238" i="5"/>
  <c r="S438" i="5"/>
  <c r="T438" i="5" s="1"/>
  <c r="J438" i="5"/>
  <c r="H438" i="5"/>
  <c r="M438" i="5"/>
  <c r="O438" i="5"/>
  <c r="S340" i="5"/>
  <c r="T340" i="5" s="1"/>
  <c r="AD340" i="5" s="1"/>
  <c r="AF340" i="5" s="1"/>
  <c r="H340" i="5"/>
  <c r="J340" i="5"/>
  <c r="M340" i="5"/>
  <c r="O340" i="5"/>
  <c r="S293" i="5"/>
  <c r="T293" i="5" s="1"/>
  <c r="J293" i="5"/>
  <c r="M293" i="5"/>
  <c r="H293" i="5"/>
  <c r="O293" i="5"/>
  <c r="H155" i="5"/>
  <c r="S155" i="5"/>
  <c r="M155" i="5"/>
  <c r="J155" i="5"/>
  <c r="O155" i="5"/>
  <c r="J341" i="5"/>
  <c r="S341" i="5"/>
  <c r="H341" i="5"/>
  <c r="M341" i="5"/>
  <c r="O341" i="5"/>
  <c r="S416" i="5"/>
  <c r="J416" i="5"/>
  <c r="H416" i="5"/>
  <c r="M416" i="5"/>
  <c r="O416" i="5"/>
  <c r="S402" i="5"/>
  <c r="T402" i="5" s="1"/>
  <c r="AD402" i="5" s="1"/>
  <c r="AF402" i="5" s="1"/>
  <c r="J402" i="5"/>
  <c r="H402" i="5"/>
  <c r="M402" i="5"/>
  <c r="O402" i="5"/>
  <c r="J233" i="5"/>
  <c r="M233" i="5"/>
  <c r="H233" i="5"/>
  <c r="S233" i="5"/>
  <c r="O233" i="5"/>
  <c r="J467" i="5"/>
  <c r="H467" i="5"/>
  <c r="M467" i="5"/>
  <c r="S467" i="5"/>
  <c r="T467" i="5" s="1"/>
  <c r="AD467" i="5" s="1"/>
  <c r="AF467" i="5" s="1"/>
  <c r="O467" i="5"/>
  <c r="J473" i="5"/>
  <c r="H473" i="5"/>
  <c r="S473" i="5"/>
  <c r="M473" i="5"/>
  <c r="O473" i="5"/>
  <c r="S106" i="5"/>
  <c r="H106" i="5"/>
  <c r="J106" i="5"/>
  <c r="M106" i="5"/>
  <c r="O106" i="5"/>
  <c r="J323" i="5"/>
  <c r="S323" i="5"/>
  <c r="M323" i="5"/>
  <c r="H323" i="5"/>
  <c r="O323" i="5"/>
  <c r="J394" i="5"/>
  <c r="S394" i="5"/>
  <c r="T394" i="5" s="1"/>
  <c r="AD394" i="5" s="1"/>
  <c r="AF394" i="5" s="1"/>
  <c r="H394" i="5"/>
  <c r="M394" i="5"/>
  <c r="O394" i="5"/>
  <c r="S266" i="5"/>
  <c r="J266" i="5"/>
  <c r="H266" i="5"/>
  <c r="M266" i="5"/>
  <c r="O266" i="5"/>
  <c r="H20" i="5"/>
  <c r="J20" i="5"/>
  <c r="S20" i="5"/>
  <c r="T20" i="5" s="1"/>
  <c r="M20" i="5"/>
  <c r="O20" i="5"/>
  <c r="U77" i="5"/>
  <c r="S304" i="5"/>
  <c r="T304" i="5" s="1"/>
  <c r="AD304" i="5" s="1"/>
  <c r="AF304" i="5" s="1"/>
  <c r="J304" i="5"/>
  <c r="H304" i="5"/>
  <c r="M304" i="5"/>
  <c r="O304" i="5"/>
  <c r="S378" i="5"/>
  <c r="T378" i="5" s="1"/>
  <c r="AD378" i="5" s="1"/>
  <c r="AF378" i="5" s="1"/>
  <c r="H378" i="5"/>
  <c r="J378" i="5"/>
  <c r="M378" i="5"/>
  <c r="O378" i="5"/>
  <c r="S50" i="5"/>
  <c r="T50" i="5" s="1"/>
  <c r="J50" i="5"/>
  <c r="H50" i="5"/>
  <c r="M50" i="5"/>
  <c r="O50" i="5"/>
  <c r="J348" i="5"/>
  <c r="S348" i="5"/>
  <c r="H348" i="5"/>
  <c r="M348" i="5"/>
  <c r="O348" i="5"/>
  <c r="S220" i="5"/>
  <c r="J220" i="5"/>
  <c r="H220" i="5"/>
  <c r="M220" i="5"/>
  <c r="O220" i="5"/>
  <c r="S115" i="5"/>
  <c r="T115" i="5" s="1"/>
  <c r="AD115" i="5" s="1"/>
  <c r="AF115" i="5" s="1"/>
  <c r="H115" i="5"/>
  <c r="J115" i="5"/>
  <c r="M115" i="5"/>
  <c r="O115" i="5"/>
  <c r="S307" i="5"/>
  <c r="T307" i="5" s="1"/>
  <c r="AD307" i="5" s="1"/>
  <c r="AF307" i="5" s="1"/>
  <c r="J307" i="5"/>
  <c r="H307" i="5"/>
  <c r="M307" i="5"/>
  <c r="O307" i="5"/>
  <c r="S253" i="5"/>
  <c r="T253" i="5" s="1"/>
  <c r="AD253" i="5" s="1"/>
  <c r="AF253" i="5" s="1"/>
  <c r="H253" i="5"/>
  <c r="M253" i="5"/>
  <c r="J253" i="5"/>
  <c r="O253" i="5"/>
  <c r="J197" i="5"/>
  <c r="H197" i="5"/>
  <c r="O197" i="5"/>
  <c r="S197" i="5"/>
  <c r="M197" i="5"/>
  <c r="J342" i="5"/>
  <c r="S342" i="5"/>
  <c r="H342" i="5"/>
  <c r="M342" i="5"/>
  <c r="O342" i="5"/>
  <c r="U343" i="5"/>
  <c r="S25" i="5"/>
  <c r="T25" i="5" s="1"/>
  <c r="H25" i="5"/>
  <c r="J25" i="5"/>
  <c r="M25" i="5"/>
  <c r="O25" i="5"/>
  <c r="S33" i="5"/>
  <c r="T33" i="5" s="1"/>
  <c r="AD33" i="5" s="1"/>
  <c r="AF33" i="5" s="1"/>
  <c r="J33" i="5"/>
  <c r="H33" i="5"/>
  <c r="M33" i="5"/>
  <c r="O33" i="5"/>
  <c r="S379" i="5"/>
  <c r="H379" i="5"/>
  <c r="J379" i="5"/>
  <c r="M379" i="5"/>
  <c r="O379" i="5"/>
  <c r="S296" i="5"/>
  <c r="T296" i="5" s="1"/>
  <c r="AD296" i="5" s="1"/>
  <c r="AF296" i="5" s="1"/>
  <c r="H296" i="5"/>
  <c r="J296" i="5"/>
  <c r="M296" i="5"/>
  <c r="O296" i="5"/>
  <c r="J478" i="5"/>
  <c r="H478" i="5"/>
  <c r="S478" i="5"/>
  <c r="T478" i="5" s="1"/>
  <c r="AD478" i="5" s="1"/>
  <c r="AF478" i="5" s="1"/>
  <c r="M478" i="5"/>
  <c r="O478" i="5"/>
  <c r="H81" i="5"/>
  <c r="S81" i="5"/>
  <c r="M81" i="5"/>
  <c r="J81" i="5"/>
  <c r="O81" i="5"/>
  <c r="H29" i="5"/>
  <c r="S29" i="5"/>
  <c r="J29" i="5"/>
  <c r="M29" i="5"/>
  <c r="O29" i="5"/>
  <c r="J313" i="5"/>
  <c r="S313" i="5"/>
  <c r="T313" i="5" s="1"/>
  <c r="AD313" i="5" s="1"/>
  <c r="AF313" i="5" s="1"/>
  <c r="M313" i="5"/>
  <c r="H313" i="5"/>
  <c r="O313" i="5"/>
  <c r="J447" i="5"/>
  <c r="H447" i="5"/>
  <c r="S447" i="5"/>
  <c r="T447" i="5" s="1"/>
  <c r="AD447" i="5" s="1"/>
  <c r="AF447" i="5" s="1"/>
  <c r="M447" i="5"/>
  <c r="O447" i="5"/>
  <c r="S499" i="5"/>
  <c r="H499" i="5"/>
  <c r="M499" i="5"/>
  <c r="J499" i="5"/>
  <c r="O499" i="5"/>
  <c r="S463" i="5"/>
  <c r="T463" i="5" s="1"/>
  <c r="AD463" i="5" s="1"/>
  <c r="AF463" i="5" s="1"/>
  <c r="J463" i="5"/>
  <c r="H463" i="5"/>
  <c r="M463" i="5"/>
  <c r="O463" i="5"/>
  <c r="U69" i="5"/>
  <c r="S235" i="5"/>
  <c r="T235" i="5" s="1"/>
  <c r="AD235" i="5" s="1"/>
  <c r="AF235" i="5" s="1"/>
  <c r="J235" i="5"/>
  <c r="H235" i="5"/>
  <c r="M235" i="5"/>
  <c r="O235" i="5"/>
  <c r="S443" i="5"/>
  <c r="T443" i="5" s="1"/>
  <c r="AD443" i="5" s="1"/>
  <c r="AF443" i="5" s="1"/>
  <c r="J443" i="5"/>
  <c r="H443" i="5"/>
  <c r="M443" i="5"/>
  <c r="O443" i="5"/>
  <c r="J437" i="5"/>
  <c r="H437" i="5"/>
  <c r="S437" i="5"/>
  <c r="T437" i="5" s="1"/>
  <c r="M437" i="5"/>
  <c r="O437" i="5"/>
  <c r="S167" i="5"/>
  <c r="J167" i="5"/>
  <c r="H167" i="5"/>
  <c r="M167" i="5"/>
  <c r="O167" i="5"/>
  <c r="H432" i="5"/>
  <c r="J432" i="5"/>
  <c r="S432" i="5"/>
  <c r="T432" i="5" s="1"/>
  <c r="AD432" i="5" s="1"/>
  <c r="AF432" i="5" s="1"/>
  <c r="M432" i="5"/>
  <c r="O432" i="5"/>
  <c r="H107" i="5"/>
  <c r="S107" i="5"/>
  <c r="T107" i="5" s="1"/>
  <c r="AD107" i="5" s="1"/>
  <c r="AF107" i="5" s="1"/>
  <c r="J107" i="5"/>
  <c r="M107" i="5"/>
  <c r="O107" i="5"/>
  <c r="S113" i="5"/>
  <c r="H113" i="5"/>
  <c r="J113" i="5"/>
  <c r="M113" i="5"/>
  <c r="O113" i="5"/>
  <c r="H125" i="5"/>
  <c r="J125" i="5"/>
  <c r="S125" i="5"/>
  <c r="M125" i="5"/>
  <c r="O125" i="5"/>
  <c r="J172" i="5"/>
  <c r="S172" i="5"/>
  <c r="T172" i="5" s="1"/>
  <c r="AD172" i="5" s="1"/>
  <c r="AF172" i="5" s="1"/>
  <c r="H172" i="5"/>
  <c r="M172" i="5"/>
  <c r="O172" i="5"/>
  <c r="J278" i="5"/>
  <c r="S278" i="5"/>
  <c r="T278" i="5" s="1"/>
  <c r="AD278" i="5" s="1"/>
  <c r="AF278" i="5" s="1"/>
  <c r="H278" i="5"/>
  <c r="M278" i="5"/>
  <c r="O278" i="5"/>
  <c r="S425" i="5"/>
  <c r="T425" i="5" s="1"/>
  <c r="AD425" i="5" s="1"/>
  <c r="AF425" i="5" s="1"/>
  <c r="H425" i="5"/>
  <c r="J425" i="5"/>
  <c r="M425" i="5"/>
  <c r="O425" i="5"/>
  <c r="J239" i="5"/>
  <c r="S239" i="5"/>
  <c r="T239" i="5" s="1"/>
  <c r="AD239" i="5" s="1"/>
  <c r="AF239" i="5" s="1"/>
  <c r="M239" i="5"/>
  <c r="H239" i="5"/>
  <c r="O239" i="5"/>
  <c r="J227" i="5"/>
  <c r="S227" i="5"/>
  <c r="T227" i="5" s="1"/>
  <c r="AD227" i="5" s="1"/>
  <c r="AF227" i="5" s="1"/>
  <c r="H227" i="5"/>
  <c r="M227" i="5"/>
  <c r="O227" i="5"/>
  <c r="U349" i="5"/>
  <c r="S73" i="5"/>
  <c r="T73" i="5" s="1"/>
  <c r="AD73" i="5" s="1"/>
  <c r="AF73" i="5" s="1"/>
  <c r="J73" i="5"/>
  <c r="H73" i="5"/>
  <c r="M73" i="5"/>
  <c r="O73" i="5"/>
  <c r="S373" i="5"/>
  <c r="H373" i="5"/>
  <c r="M373" i="5"/>
  <c r="J373" i="5"/>
  <c r="O373" i="5"/>
  <c r="S218" i="5"/>
  <c r="H218" i="5"/>
  <c r="J218" i="5"/>
  <c r="M218" i="5"/>
  <c r="O218" i="5"/>
  <c r="J14" i="5"/>
  <c r="S14" i="5"/>
  <c r="T14" i="5" s="1"/>
  <c r="H14" i="5"/>
  <c r="M14" i="5"/>
  <c r="O14" i="5"/>
  <c r="J308" i="5"/>
  <c r="S308" i="5"/>
  <c r="H308" i="5"/>
  <c r="M308" i="5"/>
  <c r="O308" i="5"/>
  <c r="S369" i="5"/>
  <c r="T369" i="5" s="1"/>
  <c r="AD369" i="5" s="1"/>
  <c r="AF369" i="5" s="1"/>
  <c r="J369" i="5"/>
  <c r="H369" i="5"/>
  <c r="M369" i="5"/>
  <c r="O369" i="5"/>
  <c r="J442" i="5"/>
  <c r="S442" i="5"/>
  <c r="T442" i="5" s="1"/>
  <c r="H442" i="5"/>
  <c r="M442" i="5"/>
  <c r="O442" i="5"/>
  <c r="S206" i="5"/>
  <c r="J206" i="5"/>
  <c r="H206" i="5"/>
  <c r="M206" i="5"/>
  <c r="O206" i="5"/>
  <c r="S151" i="5"/>
  <c r="J151" i="5"/>
  <c r="M151" i="5"/>
  <c r="H151" i="5"/>
  <c r="O151" i="5"/>
  <c r="S150" i="5"/>
  <c r="H150" i="5"/>
  <c r="J150" i="5"/>
  <c r="M150" i="5"/>
  <c r="O150" i="5"/>
  <c r="J418" i="5"/>
  <c r="S418" i="5"/>
  <c r="T418" i="5" s="1"/>
  <c r="AD418" i="5" s="1"/>
  <c r="AF418" i="5" s="1"/>
  <c r="M418" i="5"/>
  <c r="H418" i="5"/>
  <c r="O418" i="5"/>
  <c r="S8" i="5"/>
  <c r="J8" i="5"/>
  <c r="H8" i="5"/>
  <c r="M8" i="5"/>
  <c r="O8" i="5"/>
  <c r="S277" i="5"/>
  <c r="T277" i="5" s="1"/>
  <c r="AD277" i="5" s="1"/>
  <c r="AF277" i="5" s="1"/>
  <c r="J277" i="5"/>
  <c r="M277" i="5"/>
  <c r="H277" i="5"/>
  <c r="O277" i="5"/>
  <c r="H228" i="5"/>
  <c r="M228" i="5"/>
  <c r="J228" i="5"/>
  <c r="S228" i="5"/>
  <c r="O228" i="5"/>
  <c r="H497" i="5"/>
  <c r="J497" i="5"/>
  <c r="S497" i="5"/>
  <c r="T497" i="5" s="1"/>
  <c r="AD497" i="5" s="1"/>
  <c r="AF497" i="5" s="1"/>
  <c r="M497" i="5"/>
  <c r="O497" i="5"/>
  <c r="S498" i="5"/>
  <c r="T498" i="5" s="1"/>
  <c r="AD498" i="5" s="1"/>
  <c r="AF498" i="5" s="1"/>
  <c r="H498" i="5"/>
  <c r="M498" i="5"/>
  <c r="J498" i="5"/>
  <c r="O498" i="5"/>
  <c r="S136" i="5"/>
  <c r="H136" i="5"/>
  <c r="J136" i="5"/>
  <c r="M136" i="5"/>
  <c r="O136" i="5"/>
  <c r="S257" i="5"/>
  <c r="H257" i="5"/>
  <c r="M257" i="5"/>
  <c r="J257" i="5"/>
  <c r="O257" i="5"/>
  <c r="S126" i="5"/>
  <c r="J126" i="5"/>
  <c r="H126" i="5"/>
  <c r="M126" i="5"/>
  <c r="O126" i="5"/>
  <c r="J130" i="5"/>
  <c r="S130" i="5"/>
  <c r="T130" i="5" s="1"/>
  <c r="AD130" i="5" s="1"/>
  <c r="AF130" i="5" s="1"/>
  <c r="H130" i="5"/>
  <c r="M130" i="5"/>
  <c r="O130" i="5"/>
  <c r="U428" i="5"/>
  <c r="H357" i="5"/>
  <c r="M357" i="5"/>
  <c r="S357" i="5"/>
  <c r="J357" i="5"/>
  <c r="O357" i="5"/>
  <c r="S246" i="5"/>
  <c r="J246" i="5"/>
  <c r="H246" i="5"/>
  <c r="M246" i="5"/>
  <c r="O246" i="5"/>
  <c r="U429" i="5"/>
  <c r="H381" i="5"/>
  <c r="S381" i="5"/>
  <c r="T381" i="5" s="1"/>
  <c r="AD381" i="5" s="1"/>
  <c r="AF381" i="5" s="1"/>
  <c r="J381" i="5"/>
  <c r="M381" i="5"/>
  <c r="O381" i="5"/>
  <c r="U116" i="5"/>
  <c r="J105" i="5"/>
  <c r="H105" i="5"/>
  <c r="S105" i="5"/>
  <c r="M105" i="5"/>
  <c r="O105" i="5"/>
  <c r="S16" i="5"/>
  <c r="T16" i="5" s="1"/>
  <c r="H16" i="5"/>
  <c r="M16" i="5"/>
  <c r="J16" i="5"/>
  <c r="O16" i="5"/>
  <c r="J327" i="5"/>
  <c r="S327" i="5"/>
  <c r="H327" i="5"/>
  <c r="M327" i="5"/>
  <c r="O327" i="5"/>
  <c r="H234" i="5"/>
  <c r="J234" i="5"/>
  <c r="S234" i="5"/>
  <c r="M234" i="5"/>
  <c r="O234" i="5"/>
  <c r="J255" i="5"/>
  <c r="S255" i="5"/>
  <c r="H255" i="5"/>
  <c r="M255" i="5"/>
  <c r="O255" i="5"/>
  <c r="S462" i="5"/>
  <c r="T462" i="5" s="1"/>
  <c r="AD462" i="5" s="1"/>
  <c r="AF462" i="5" s="1"/>
  <c r="H462" i="5"/>
  <c r="J462" i="5"/>
  <c r="M462" i="5"/>
  <c r="O462" i="5"/>
  <c r="S90" i="5"/>
  <c r="T90" i="5" s="1"/>
  <c r="AD90" i="5" s="1"/>
  <c r="AF90" i="5" s="1"/>
  <c r="J90" i="5"/>
  <c r="H90" i="5"/>
  <c r="M90" i="5"/>
  <c r="O90" i="5"/>
  <c r="J333" i="5"/>
  <c r="M333" i="5"/>
  <c r="S333" i="5"/>
  <c r="T333" i="5" s="1"/>
  <c r="AD333" i="5" s="1"/>
  <c r="AF333" i="5" s="1"/>
  <c r="H333" i="5"/>
  <c r="O333" i="5"/>
  <c r="Q356" i="6"/>
  <c r="U356" i="6" s="1"/>
  <c r="O356" i="6"/>
  <c r="S454" i="5"/>
  <c r="H454" i="5"/>
  <c r="J454" i="5"/>
  <c r="M454" i="5"/>
  <c r="O454" i="5"/>
  <c r="J457" i="5"/>
  <c r="S457" i="5"/>
  <c r="H457" i="5"/>
  <c r="M457" i="5"/>
  <c r="O457" i="5"/>
  <c r="H495" i="5"/>
  <c r="S495" i="5"/>
  <c r="T495" i="5" s="1"/>
  <c r="AD495" i="5" s="1"/>
  <c r="AF495" i="5" s="1"/>
  <c r="J495" i="5"/>
  <c r="M495" i="5"/>
  <c r="O495" i="5"/>
  <c r="U318" i="5"/>
  <c r="U75" i="5"/>
  <c r="J87" i="5"/>
  <c r="S87" i="5"/>
  <c r="H87" i="5"/>
  <c r="M87" i="5"/>
  <c r="O87" i="5"/>
  <c r="S3" i="5"/>
  <c r="J3" i="5"/>
  <c r="M3" i="5"/>
  <c r="H3" i="5"/>
  <c r="O3" i="5"/>
  <c r="S168" i="5"/>
  <c r="J168" i="5"/>
  <c r="H168" i="5"/>
  <c r="M168" i="5"/>
  <c r="O168" i="5"/>
  <c r="H261" i="5"/>
  <c r="S261" i="5"/>
  <c r="T261" i="5" s="1"/>
  <c r="AD261" i="5" s="1"/>
  <c r="AF261" i="5" s="1"/>
  <c r="J261" i="5"/>
  <c r="M261" i="5"/>
  <c r="O261" i="5"/>
  <c r="H177" i="5"/>
  <c r="S177" i="5"/>
  <c r="J177" i="5"/>
  <c r="M177" i="5"/>
  <c r="O177" i="5"/>
  <c r="S183" i="5"/>
  <c r="T183" i="5" s="1"/>
  <c r="AD183" i="5" s="1"/>
  <c r="AF183" i="5" s="1"/>
  <c r="J183" i="5"/>
  <c r="M183" i="5"/>
  <c r="H183" i="5"/>
  <c r="O183" i="5"/>
  <c r="S209" i="5"/>
  <c r="T209" i="5" s="1"/>
  <c r="J209" i="5"/>
  <c r="H209" i="5"/>
  <c r="M209" i="5"/>
  <c r="O209" i="5"/>
  <c r="H256" i="5"/>
  <c r="S256" i="5"/>
  <c r="J256" i="5"/>
  <c r="M256" i="5"/>
  <c r="O256" i="5"/>
  <c r="J52" i="5"/>
  <c r="H52" i="5"/>
  <c r="S52" i="5"/>
  <c r="M52" i="5"/>
  <c r="O52" i="5"/>
  <c r="S102" i="5"/>
  <c r="J102" i="5"/>
  <c r="H102" i="5"/>
  <c r="M102" i="5"/>
  <c r="O102" i="5"/>
  <c r="J328" i="5"/>
  <c r="H328" i="5"/>
  <c r="S328" i="5"/>
  <c r="T328" i="5" s="1"/>
  <c r="M328" i="5"/>
  <c r="O328" i="5"/>
  <c r="J283" i="5"/>
  <c r="H283" i="5"/>
  <c r="S283" i="5"/>
  <c r="T283" i="5" s="1"/>
  <c r="AD283" i="5" s="1"/>
  <c r="AF283" i="5" s="1"/>
  <c r="M283" i="5"/>
  <c r="O283" i="5"/>
  <c r="S488" i="5"/>
  <c r="H488" i="5"/>
  <c r="J488" i="5"/>
  <c r="M488" i="5"/>
  <c r="O488" i="5"/>
  <c r="U479" i="5"/>
  <c r="H268" i="5"/>
  <c r="J268" i="5"/>
  <c r="S268" i="5"/>
  <c r="T268" i="5" s="1"/>
  <c r="AD268" i="5" s="1"/>
  <c r="AF268" i="5" s="1"/>
  <c r="M268" i="5"/>
  <c r="O268" i="5"/>
  <c r="S398" i="5"/>
  <c r="T398" i="5" s="1"/>
  <c r="AD398" i="5" s="1"/>
  <c r="AF398" i="5" s="1"/>
  <c r="J398" i="5"/>
  <c r="H398" i="5"/>
  <c r="M398" i="5"/>
  <c r="O398" i="5"/>
  <c r="S140" i="5"/>
  <c r="J140" i="5"/>
  <c r="H140" i="5"/>
  <c r="M140" i="5"/>
  <c r="O140" i="5"/>
  <c r="J36" i="5"/>
  <c r="S36" i="5"/>
  <c r="H36" i="5"/>
  <c r="M36" i="5"/>
  <c r="O36" i="5"/>
  <c r="S334" i="5"/>
  <c r="T334" i="5" s="1"/>
  <c r="AD334" i="5" s="1"/>
  <c r="AF334" i="5" s="1"/>
  <c r="J334" i="5"/>
  <c r="H334" i="5"/>
  <c r="M334" i="5"/>
  <c r="O334" i="5"/>
  <c r="S351" i="5"/>
  <c r="H351" i="5"/>
  <c r="J351" i="5"/>
  <c r="M351" i="5"/>
  <c r="O351" i="5"/>
  <c r="J329" i="5"/>
  <c r="S329" i="5"/>
  <c r="H329" i="5"/>
  <c r="M329" i="5"/>
  <c r="O329" i="5"/>
  <c r="H365" i="5"/>
  <c r="S365" i="5"/>
  <c r="J365" i="5"/>
  <c r="M365" i="5"/>
  <c r="O365" i="5"/>
  <c r="S144" i="5"/>
  <c r="T144" i="5" s="1"/>
  <c r="AD144" i="5" s="1"/>
  <c r="AF144" i="5" s="1"/>
  <c r="H144" i="5"/>
  <c r="J144" i="5"/>
  <c r="M144" i="5"/>
  <c r="O144" i="5"/>
  <c r="S138" i="5"/>
  <c r="H138" i="5"/>
  <c r="J138" i="5"/>
  <c r="M138" i="5"/>
  <c r="O138" i="5"/>
  <c r="S297" i="5"/>
  <c r="H297" i="5"/>
  <c r="M297" i="5"/>
  <c r="J297" i="5"/>
  <c r="O297" i="5"/>
  <c r="S152" i="5"/>
  <c r="H152" i="5"/>
  <c r="J152" i="5"/>
  <c r="M152" i="5"/>
  <c r="O152" i="5"/>
  <c r="J452" i="5"/>
  <c r="S452" i="5"/>
  <c r="H452" i="5"/>
  <c r="M452" i="5"/>
  <c r="O452" i="5"/>
  <c r="J500" i="5"/>
  <c r="H500" i="5"/>
  <c r="S500" i="5"/>
  <c r="M500" i="5"/>
  <c r="O500" i="5"/>
  <c r="S481" i="5"/>
  <c r="T481" i="5" s="1"/>
  <c r="AD481" i="5" s="1"/>
  <c r="AF481" i="5" s="1"/>
  <c r="J481" i="5"/>
  <c r="H481" i="5"/>
  <c r="M481" i="5"/>
  <c r="O481" i="5"/>
  <c r="U436" i="5"/>
  <c r="J355" i="5"/>
  <c r="S355" i="5"/>
  <c r="T355" i="5" s="1"/>
  <c r="AD355" i="5" s="1"/>
  <c r="AF355" i="5" s="1"/>
  <c r="H355" i="5"/>
  <c r="M355" i="5"/>
  <c r="O355" i="5"/>
  <c r="S433" i="5"/>
  <c r="H433" i="5"/>
  <c r="J433" i="5"/>
  <c r="M433" i="5"/>
  <c r="O433" i="5"/>
  <c r="S279" i="5"/>
  <c r="T279" i="5" s="1"/>
  <c r="AD279" i="5" s="1"/>
  <c r="AF279" i="5" s="1"/>
  <c r="J279" i="5"/>
  <c r="H279" i="5"/>
  <c r="M279" i="5"/>
  <c r="O279" i="5"/>
  <c r="S213" i="5"/>
  <c r="T213" i="5" s="1"/>
  <c r="J213" i="5"/>
  <c r="H213" i="5"/>
  <c r="M213" i="5"/>
  <c r="O213" i="5"/>
  <c r="J439" i="5"/>
  <c r="H439" i="5"/>
  <c r="S439" i="5"/>
  <c r="T439" i="5" s="1"/>
  <c r="M439" i="5"/>
  <c r="O439" i="5"/>
  <c r="S460" i="5"/>
  <c r="T460" i="5" s="1"/>
  <c r="AD460" i="5" s="1"/>
  <c r="AF460" i="5" s="1"/>
  <c r="J460" i="5"/>
  <c r="H460" i="5"/>
  <c r="M460" i="5"/>
  <c r="O460" i="5"/>
  <c r="S179" i="5"/>
  <c r="T179" i="5" s="1"/>
  <c r="AD179" i="5" s="1"/>
  <c r="AF179" i="5" s="1"/>
  <c r="H179" i="5"/>
  <c r="J179" i="5"/>
  <c r="M179" i="5"/>
  <c r="O179" i="5"/>
  <c r="J294" i="5"/>
  <c r="H294" i="5"/>
  <c r="S294" i="5"/>
  <c r="M294" i="5"/>
  <c r="O294" i="5"/>
  <c r="Q505" i="6"/>
  <c r="U505" i="6" s="1"/>
  <c r="J18" i="5"/>
  <c r="H18" i="5"/>
  <c r="S18" i="5"/>
  <c r="T18" i="5" s="1"/>
  <c r="M18" i="5"/>
  <c r="O18" i="5"/>
  <c r="S249" i="5"/>
  <c r="T249" i="5" s="1"/>
  <c r="J249" i="5"/>
  <c r="H249" i="5"/>
  <c r="M249" i="5"/>
  <c r="O249" i="5"/>
  <c r="S211" i="5"/>
  <c r="T211" i="5" s="1"/>
  <c r="H211" i="5"/>
  <c r="M211" i="5"/>
  <c r="J211" i="5"/>
  <c r="O211" i="5"/>
  <c r="J222" i="5"/>
  <c r="S222" i="5"/>
  <c r="L7" i="13" s="1"/>
  <c r="H222" i="5"/>
  <c r="M222" i="5"/>
  <c r="O222" i="5"/>
  <c r="J202" i="5"/>
  <c r="H202" i="5"/>
  <c r="S202" i="5"/>
  <c r="T202" i="5" s="1"/>
  <c r="AD202" i="5" s="1"/>
  <c r="AF202" i="5" s="1"/>
  <c r="M202" i="5"/>
  <c r="O202" i="5"/>
  <c r="J310" i="5"/>
  <c r="S310" i="5"/>
  <c r="T310" i="5" s="1"/>
  <c r="AD310" i="5" s="1"/>
  <c r="AF310" i="5" s="1"/>
  <c r="H310" i="5"/>
  <c r="M310" i="5"/>
  <c r="O310" i="5"/>
  <c r="J217" i="5"/>
  <c r="H217" i="5"/>
  <c r="S217" i="5"/>
  <c r="M217" i="5"/>
  <c r="O217" i="5"/>
  <c r="J62" i="5"/>
  <c r="H62" i="5"/>
  <c r="S62" i="5"/>
  <c r="M62" i="5"/>
  <c r="O62" i="5"/>
  <c r="S298" i="5"/>
  <c r="T298" i="5" s="1"/>
  <c r="J298" i="5"/>
  <c r="H298" i="5"/>
  <c r="M298" i="5"/>
  <c r="O298" i="5"/>
  <c r="S456" i="5"/>
  <c r="J456" i="5"/>
  <c r="M456" i="5"/>
  <c r="H456" i="5"/>
  <c r="O456" i="5"/>
  <c r="H322" i="5"/>
  <c r="S322" i="5"/>
  <c r="T322" i="5" s="1"/>
  <c r="AD322" i="5" s="1"/>
  <c r="AF322" i="5" s="1"/>
  <c r="J322" i="5"/>
  <c r="M322" i="5"/>
  <c r="O322" i="5"/>
  <c r="J99" i="5"/>
  <c r="H99" i="5"/>
  <c r="S99" i="5"/>
  <c r="T99" i="5" s="1"/>
  <c r="AD99" i="5" s="1"/>
  <c r="AF99" i="5" s="1"/>
  <c r="M99" i="5"/>
  <c r="O99" i="5"/>
  <c r="H9" i="5"/>
  <c r="S9" i="5"/>
  <c r="T9" i="5" s="1"/>
  <c r="J9" i="5"/>
  <c r="M9" i="5"/>
  <c r="O9" i="5"/>
  <c r="U166" i="5"/>
  <c r="S231" i="5"/>
  <c r="H231" i="5"/>
  <c r="J231" i="5"/>
  <c r="M231" i="5"/>
  <c r="O231" i="5"/>
  <c r="H364" i="5"/>
  <c r="S364" i="5"/>
  <c r="T364" i="5" s="1"/>
  <c r="AD364" i="5" s="1"/>
  <c r="AF364" i="5" s="1"/>
  <c r="J364" i="5"/>
  <c r="M364" i="5"/>
  <c r="O364" i="5"/>
  <c r="J427" i="5"/>
  <c r="H427" i="5"/>
  <c r="M427" i="5"/>
  <c r="S427" i="5"/>
  <c r="T427" i="5" s="1"/>
  <c r="AD427" i="5" s="1"/>
  <c r="AF427" i="5" s="1"/>
  <c r="O427" i="5"/>
  <c r="S86" i="5"/>
  <c r="J86" i="5"/>
  <c r="H86" i="5"/>
  <c r="M86" i="5"/>
  <c r="O86" i="5"/>
  <c r="S82" i="5"/>
  <c r="T82" i="5" s="1"/>
  <c r="AD82" i="5" s="1"/>
  <c r="AF82" i="5" s="1"/>
  <c r="J82" i="5"/>
  <c r="H82" i="5"/>
  <c r="M82" i="5"/>
  <c r="O82" i="5"/>
  <c r="S470" i="5"/>
  <c r="H470" i="5"/>
  <c r="J470" i="5"/>
  <c r="M470" i="5"/>
  <c r="O470" i="5"/>
  <c r="S487" i="5"/>
  <c r="T487" i="5" s="1"/>
  <c r="AD487" i="5" s="1"/>
  <c r="AF487" i="5" s="1"/>
  <c r="H487" i="5"/>
  <c r="M487" i="5"/>
  <c r="J487" i="5"/>
  <c r="O487" i="5"/>
  <c r="S89" i="5"/>
  <c r="J89" i="5"/>
  <c r="H89" i="5"/>
  <c r="M89" i="5"/>
  <c r="O89" i="5"/>
  <c r="S383" i="5"/>
  <c r="H383" i="5"/>
  <c r="J383" i="5"/>
  <c r="M383" i="5"/>
  <c r="O383" i="5"/>
  <c r="S28" i="5"/>
  <c r="T28" i="5" s="1"/>
  <c r="AD28" i="5" s="1"/>
  <c r="AF28" i="5" s="1"/>
  <c r="J28" i="5"/>
  <c r="H28" i="5"/>
  <c r="M28" i="5"/>
  <c r="O28" i="5"/>
  <c r="S135" i="5"/>
  <c r="T135" i="5" s="1"/>
  <c r="AD135" i="5" s="1"/>
  <c r="AF135" i="5" s="1"/>
  <c r="J135" i="5"/>
  <c r="H135" i="5"/>
  <c r="M135" i="5"/>
  <c r="O135" i="5"/>
  <c r="S243" i="5"/>
  <c r="J243" i="5"/>
  <c r="H243" i="5"/>
  <c r="M243" i="5"/>
  <c r="O243" i="5"/>
  <c r="H303" i="5"/>
  <c r="S303" i="5"/>
  <c r="J303" i="5"/>
  <c r="M303" i="5"/>
  <c r="O303" i="5"/>
  <c r="H281" i="5"/>
  <c r="S281" i="5"/>
  <c r="T281" i="5" s="1"/>
  <c r="AD281" i="5" s="1"/>
  <c r="AF281" i="5" s="1"/>
  <c r="J281" i="5"/>
  <c r="M281" i="5"/>
  <c r="O281" i="5"/>
  <c r="J121" i="5"/>
  <c r="M121" i="5"/>
  <c r="H121" i="5"/>
  <c r="S121" i="5"/>
  <c r="T121" i="5" s="1"/>
  <c r="AD121" i="5" s="1"/>
  <c r="AF121" i="5" s="1"/>
  <c r="O121" i="5"/>
  <c r="S35" i="5"/>
  <c r="J35" i="5"/>
  <c r="H35" i="5"/>
  <c r="M35" i="5"/>
  <c r="O35" i="5"/>
  <c r="S93" i="5"/>
  <c r="J93" i="5"/>
  <c r="M93" i="5"/>
  <c r="H93" i="5"/>
  <c r="O93" i="5"/>
  <c r="S346" i="5"/>
  <c r="T346" i="5" s="1"/>
  <c r="AD346" i="5" s="1"/>
  <c r="AF346" i="5" s="1"/>
  <c r="J346" i="5"/>
  <c r="H346" i="5"/>
  <c r="M346" i="5"/>
  <c r="O346" i="5"/>
  <c r="H137" i="5"/>
  <c r="J137" i="5"/>
  <c r="S137" i="5"/>
  <c r="M137" i="5"/>
  <c r="O137" i="5"/>
  <c r="H375" i="5"/>
  <c r="M375" i="5"/>
  <c r="S375" i="5"/>
  <c r="J375" i="5"/>
  <c r="O375" i="5"/>
  <c r="J292" i="5"/>
  <c r="S292" i="5"/>
  <c r="H292" i="5"/>
  <c r="M292" i="5"/>
  <c r="O292" i="5"/>
  <c r="S458" i="5"/>
  <c r="J458" i="5"/>
  <c r="H458" i="5"/>
  <c r="M458" i="5"/>
  <c r="O458" i="5"/>
  <c r="S385" i="5"/>
  <c r="J385" i="5"/>
  <c r="H385" i="5"/>
  <c r="M385" i="5"/>
  <c r="O385" i="5"/>
  <c r="S326" i="5"/>
  <c r="H326" i="5"/>
  <c r="J326" i="5"/>
  <c r="M326" i="5"/>
  <c r="O326" i="5"/>
  <c r="H169" i="5"/>
  <c r="J169" i="5"/>
  <c r="S169" i="5"/>
  <c r="M169" i="5"/>
  <c r="O169" i="5"/>
  <c r="S230" i="5"/>
  <c r="H230" i="5"/>
  <c r="J230" i="5"/>
  <c r="M230" i="5"/>
  <c r="O230" i="5"/>
  <c r="S162" i="5"/>
  <c r="H162" i="5"/>
  <c r="J162" i="5"/>
  <c r="M162" i="5"/>
  <c r="O162" i="5"/>
  <c r="S275" i="5"/>
  <c r="H275" i="5"/>
  <c r="J275" i="5"/>
  <c r="M275" i="5"/>
  <c r="O275" i="5"/>
  <c r="J193" i="5"/>
  <c r="H193" i="5"/>
  <c r="M193" i="5"/>
  <c r="S193" i="5"/>
  <c r="O193" i="5"/>
  <c r="J34" i="5"/>
  <c r="S34" i="5"/>
  <c r="H34" i="5"/>
  <c r="M34" i="5"/>
  <c r="O34" i="5"/>
  <c r="S170" i="5"/>
  <c r="T170" i="5" s="1"/>
  <c r="J170" i="5"/>
  <c r="H170" i="5"/>
  <c r="M170" i="5"/>
  <c r="O170" i="5"/>
  <c r="S157" i="5"/>
  <c r="T157" i="5" s="1"/>
  <c r="AD157" i="5" s="1"/>
  <c r="AF157" i="5" s="1"/>
  <c r="J157" i="5"/>
  <c r="H157" i="5"/>
  <c r="M157" i="5"/>
  <c r="O157" i="5"/>
  <c r="J390" i="5"/>
  <c r="S390" i="5"/>
  <c r="M390" i="5"/>
  <c r="H390" i="5"/>
  <c r="O390" i="5"/>
  <c r="J37" i="5"/>
  <c r="H37" i="5"/>
  <c r="S37" i="5"/>
  <c r="M37" i="5"/>
  <c r="O37" i="5"/>
  <c r="S483" i="5"/>
  <c r="H483" i="5"/>
  <c r="M483" i="5"/>
  <c r="J483" i="5"/>
  <c r="O483" i="5"/>
  <c r="S459" i="5"/>
  <c r="J459" i="5"/>
  <c r="H459" i="5"/>
  <c r="M459" i="5"/>
  <c r="O459" i="5"/>
  <c r="S19" i="5"/>
  <c r="T19" i="5" s="1"/>
  <c r="H19" i="5"/>
  <c r="J19" i="5"/>
  <c r="M19" i="5"/>
  <c r="O19" i="5"/>
  <c r="S237" i="5"/>
  <c r="T237" i="5" s="1"/>
  <c r="AD237" i="5" s="1"/>
  <c r="AF237" i="5" s="1"/>
  <c r="H237" i="5"/>
  <c r="J237" i="5"/>
  <c r="M237" i="5"/>
  <c r="O237" i="5"/>
  <c r="S288" i="5"/>
  <c r="H288" i="5"/>
  <c r="J288" i="5"/>
  <c r="M288" i="5"/>
  <c r="O288" i="5"/>
  <c r="S252" i="5"/>
  <c r="T252" i="5" s="1"/>
  <c r="AD252" i="5" s="1"/>
  <c r="AF252" i="5" s="1"/>
  <c r="H252" i="5"/>
  <c r="J252" i="5"/>
  <c r="M252" i="5"/>
  <c r="O252" i="5"/>
  <c r="J492" i="5"/>
  <c r="H492" i="5"/>
  <c r="S492" i="5"/>
  <c r="T492" i="5" s="1"/>
  <c r="AD492" i="5" s="1"/>
  <c r="AF492" i="5" s="1"/>
  <c r="M492" i="5"/>
  <c r="O492" i="5"/>
  <c r="J363" i="5"/>
  <c r="H363" i="5"/>
  <c r="S363" i="5"/>
  <c r="M363" i="5"/>
  <c r="O363" i="5"/>
  <c r="J171" i="5"/>
  <c r="H171" i="5"/>
  <c r="S171" i="5"/>
  <c r="M171" i="5"/>
  <c r="O171" i="5"/>
  <c r="S486" i="5"/>
  <c r="J486" i="5"/>
  <c r="H486" i="5"/>
  <c r="M486" i="5"/>
  <c r="O486" i="5"/>
  <c r="S300" i="5"/>
  <c r="T300" i="5" s="1"/>
  <c r="J300" i="5"/>
  <c r="M300" i="5"/>
  <c r="H300" i="5"/>
  <c r="O300" i="5"/>
  <c r="S72" i="5"/>
  <c r="J72" i="5"/>
  <c r="H72" i="5"/>
  <c r="M72" i="5"/>
  <c r="O72" i="5"/>
  <c r="S80" i="5"/>
  <c r="T80" i="5" s="1"/>
  <c r="AD80" i="5" s="1"/>
  <c r="AF80" i="5" s="1"/>
  <c r="H80" i="5"/>
  <c r="J80" i="5"/>
  <c r="M80" i="5"/>
  <c r="O80" i="5"/>
  <c r="J305" i="5"/>
  <c r="H305" i="5"/>
  <c r="S305" i="5"/>
  <c r="T305" i="5" s="1"/>
  <c r="AD305" i="5" s="1"/>
  <c r="AF305" i="5" s="1"/>
  <c r="M305" i="5"/>
  <c r="O305" i="5"/>
  <c r="S338" i="5"/>
  <c r="J338" i="5"/>
  <c r="H338" i="5"/>
  <c r="M338" i="5"/>
  <c r="O338" i="5"/>
  <c r="S165" i="5"/>
  <c r="H165" i="5"/>
  <c r="M165" i="5"/>
  <c r="J165" i="5"/>
  <c r="O165" i="5"/>
  <c r="J241" i="5"/>
  <c r="H241" i="5"/>
  <c r="S241" i="5"/>
  <c r="T241" i="5" s="1"/>
  <c r="AD241" i="5" s="1"/>
  <c r="AF241" i="5" s="1"/>
  <c r="M241" i="5"/>
  <c r="O241" i="5"/>
  <c r="H382" i="5"/>
  <c r="M382" i="5"/>
  <c r="S382" i="5"/>
  <c r="J382" i="5"/>
  <c r="O382" i="5"/>
  <c r="S370" i="5"/>
  <c r="H370" i="5"/>
  <c r="J370" i="5"/>
  <c r="M370" i="5"/>
  <c r="O370" i="5"/>
  <c r="S290" i="5"/>
  <c r="J290" i="5"/>
  <c r="H290" i="5"/>
  <c r="M290" i="5"/>
  <c r="O290" i="5"/>
  <c r="J484" i="5"/>
  <c r="S484" i="5"/>
  <c r="H484" i="5"/>
  <c r="M484" i="5"/>
  <c r="O484" i="5"/>
  <c r="S345" i="5"/>
  <c r="T345" i="5" s="1"/>
  <c r="AD345" i="5" s="1"/>
  <c r="AF345" i="5" s="1"/>
  <c r="J345" i="5"/>
  <c r="H345" i="5"/>
  <c r="M345" i="5"/>
  <c r="O345" i="5"/>
  <c r="J324" i="5"/>
  <c r="S324" i="5"/>
  <c r="H324" i="5"/>
  <c r="M324" i="5"/>
  <c r="O324" i="5"/>
  <c r="H30" i="5"/>
  <c r="S30" i="5"/>
  <c r="J30" i="5"/>
  <c r="M30" i="5"/>
  <c r="O30" i="5"/>
  <c r="J160" i="5"/>
  <c r="S160" i="5"/>
  <c r="M160" i="5"/>
  <c r="H160" i="5"/>
  <c r="O160" i="5"/>
  <c r="S367" i="5"/>
  <c r="T367" i="5" s="1"/>
  <c r="AD367" i="5" s="1"/>
  <c r="AF367" i="5" s="1"/>
  <c r="H367" i="5"/>
  <c r="J367" i="5"/>
  <c r="M367" i="5"/>
  <c r="O367" i="5"/>
  <c r="S384" i="5"/>
  <c r="J384" i="5"/>
  <c r="H384" i="5"/>
  <c r="M384" i="5"/>
  <c r="O384" i="5"/>
  <c r="S248" i="5"/>
  <c r="T248" i="5" s="1"/>
  <c r="J248" i="5"/>
  <c r="H248" i="5"/>
  <c r="M248" i="5"/>
  <c r="O248" i="5"/>
  <c r="S354" i="5"/>
  <c r="H354" i="5"/>
  <c r="J354" i="5"/>
  <c r="M354" i="5"/>
  <c r="O354" i="5"/>
  <c r="S17" i="5"/>
  <c r="T17" i="5" s="1"/>
  <c r="J17" i="5"/>
  <c r="H17" i="5"/>
  <c r="M17" i="5"/>
  <c r="O17" i="5"/>
  <c r="S100" i="5"/>
  <c r="H100" i="5"/>
  <c r="M100" i="5"/>
  <c r="J100" i="5"/>
  <c r="O100" i="5"/>
  <c r="H399" i="5"/>
  <c r="S399" i="5"/>
  <c r="T399" i="5" s="1"/>
  <c r="AD399" i="5" s="1"/>
  <c r="AF399" i="5" s="1"/>
  <c r="J399" i="5"/>
  <c r="M399" i="5"/>
  <c r="O399" i="5"/>
  <c r="H164" i="5"/>
  <c r="S164" i="5"/>
  <c r="J164" i="5"/>
  <c r="M164" i="5"/>
  <c r="O164" i="5"/>
  <c r="H245" i="5"/>
  <c r="J245" i="5"/>
  <c r="M245" i="5"/>
  <c r="S245" i="5"/>
  <c r="O245" i="5"/>
  <c r="H396" i="5"/>
  <c r="J396" i="5"/>
  <c r="S396" i="5"/>
  <c r="M396" i="5"/>
  <c r="O396" i="5"/>
  <c r="H5" i="5"/>
  <c r="S5" i="5"/>
  <c r="J5" i="5"/>
  <c r="M5" i="5"/>
  <c r="O5" i="5"/>
  <c r="S258" i="5"/>
  <c r="J258" i="5"/>
  <c r="M258" i="5"/>
  <c r="H258" i="5"/>
  <c r="O258" i="5"/>
  <c r="S32" i="5"/>
  <c r="H32" i="5"/>
  <c r="J32" i="5"/>
  <c r="M32" i="5"/>
  <c r="O32" i="5"/>
  <c r="H271" i="5"/>
  <c r="J271" i="5"/>
  <c r="S271" i="5"/>
  <c r="M271" i="5"/>
  <c r="O271" i="5"/>
  <c r="S198" i="5"/>
  <c r="M198" i="5"/>
  <c r="J198" i="5"/>
  <c r="H198" i="5"/>
  <c r="O198" i="5"/>
  <c r="J259" i="5"/>
  <c r="H259" i="5"/>
  <c r="S259" i="5"/>
  <c r="M259" i="5"/>
  <c r="O259" i="5"/>
  <c r="S362" i="5"/>
  <c r="H362" i="5"/>
  <c r="J362" i="5"/>
  <c r="M362" i="5"/>
  <c r="O362" i="5"/>
  <c r="J143" i="5"/>
  <c r="H143" i="5"/>
  <c r="S143" i="5"/>
  <c r="T143" i="5" s="1"/>
  <c r="AD143" i="5" s="1"/>
  <c r="AF143" i="5" s="1"/>
  <c r="M143" i="5"/>
  <c r="O143" i="5"/>
  <c r="S147" i="5"/>
  <c r="H147" i="5"/>
  <c r="J147" i="5"/>
  <c r="M147" i="5"/>
  <c r="O147" i="5"/>
  <c r="S242" i="5"/>
  <c r="T242" i="5" s="1"/>
  <c r="AD242" i="5" s="1"/>
  <c r="AF242" i="5" s="1"/>
  <c r="J242" i="5"/>
  <c r="H242" i="5"/>
  <c r="M242" i="5"/>
  <c r="O242" i="5"/>
  <c r="S141" i="5"/>
  <c r="H141" i="5"/>
  <c r="J141" i="5"/>
  <c r="M141" i="5"/>
  <c r="O141" i="5"/>
  <c r="H468" i="5"/>
  <c r="S468" i="5"/>
  <c r="J468" i="5"/>
  <c r="M468" i="5"/>
  <c r="O468" i="5"/>
  <c r="J509" i="5"/>
  <c r="S509" i="5"/>
  <c r="T509" i="5" s="1"/>
  <c r="AD509" i="5" s="1"/>
  <c r="AF509" i="5" s="1"/>
  <c r="H509" i="5"/>
  <c r="M509" i="5"/>
  <c r="O509" i="5"/>
  <c r="J51" i="5"/>
  <c r="S51" i="5"/>
  <c r="H51" i="5"/>
  <c r="M51" i="5"/>
  <c r="O51" i="5"/>
  <c r="U110" i="5"/>
  <c r="H178" i="5"/>
  <c r="S178" i="5"/>
  <c r="J178" i="5"/>
  <c r="M178" i="5"/>
  <c r="O178" i="5"/>
  <c r="H372" i="5"/>
  <c r="S372" i="5"/>
  <c r="J372" i="5"/>
  <c r="M372" i="5"/>
  <c r="O372" i="5"/>
  <c r="S356" i="5"/>
  <c r="H356" i="5"/>
  <c r="J356" i="5"/>
  <c r="M356" i="5"/>
  <c r="O356" i="5"/>
  <c r="J21" i="5"/>
  <c r="H21" i="5"/>
  <c r="S21" i="5"/>
  <c r="T21" i="5" s="1"/>
  <c r="M21" i="5"/>
  <c r="O21" i="5"/>
  <c r="S476" i="5"/>
  <c r="T476" i="5" s="1"/>
  <c r="AD476" i="5" s="1"/>
  <c r="AF476" i="5" s="1"/>
  <c r="H476" i="5"/>
  <c r="J476" i="5"/>
  <c r="M476" i="5"/>
  <c r="O476" i="5"/>
  <c r="U320" i="5"/>
  <c r="J123" i="5"/>
  <c r="H123" i="5"/>
  <c r="M123" i="5"/>
  <c r="S123" i="5"/>
  <c r="O123" i="5"/>
  <c r="S302" i="5"/>
  <c r="T302" i="5" s="1"/>
  <c r="AD302" i="5" s="1"/>
  <c r="AF302" i="5" s="1"/>
  <c r="H302" i="5"/>
  <c r="J302" i="5"/>
  <c r="M302" i="5"/>
  <c r="O302" i="5"/>
  <c r="H285" i="5"/>
  <c r="J285" i="5"/>
  <c r="S285" i="5"/>
  <c r="T285" i="5" s="1"/>
  <c r="AD285" i="5" s="1"/>
  <c r="AF285" i="5" s="1"/>
  <c r="M285" i="5"/>
  <c r="O285" i="5"/>
  <c r="S41" i="5"/>
  <c r="T41" i="5" s="1"/>
  <c r="H41" i="5"/>
  <c r="J41" i="5"/>
  <c r="M41" i="5"/>
  <c r="O41" i="5"/>
  <c r="S189" i="5"/>
  <c r="L181" i="13" s="1"/>
  <c r="H189" i="5"/>
  <c r="M189" i="5"/>
  <c r="J189" i="5"/>
  <c r="O189" i="5"/>
  <c r="J262" i="5"/>
  <c r="S262" i="5"/>
  <c r="T262" i="5" s="1"/>
  <c r="AD262" i="5" s="1"/>
  <c r="AF262" i="5" s="1"/>
  <c r="M262" i="5"/>
  <c r="H262" i="5"/>
  <c r="O262" i="5"/>
  <c r="J4" i="5"/>
  <c r="H4" i="5"/>
  <c r="M4" i="5"/>
  <c r="S4" i="5"/>
  <c r="T4" i="5" s="1"/>
  <c r="AD4" i="5" s="1"/>
  <c r="AF4" i="5" s="1"/>
  <c r="O4" i="5"/>
  <c r="S65" i="5"/>
  <c r="H65" i="5"/>
  <c r="J65" i="5"/>
  <c r="M65" i="5"/>
  <c r="O65" i="5"/>
  <c r="H493" i="5"/>
  <c r="J493" i="5"/>
  <c r="S493" i="5"/>
  <c r="T493" i="5" s="1"/>
  <c r="AD493" i="5" s="1"/>
  <c r="AF493" i="5" s="1"/>
  <c r="M493" i="5"/>
  <c r="O493" i="5"/>
  <c r="Q437" i="6"/>
  <c r="U437" i="6" s="1"/>
  <c r="O437" i="6"/>
  <c r="Q361" i="6"/>
  <c r="U361" i="6" s="1"/>
  <c r="O361" i="6"/>
  <c r="U332" i="5"/>
  <c r="S120" i="5"/>
  <c r="H120" i="5"/>
  <c r="J120" i="5"/>
  <c r="M120" i="5"/>
  <c r="O120" i="5"/>
  <c r="J104" i="5"/>
  <c r="H104" i="5"/>
  <c r="S104" i="5"/>
  <c r="T104" i="5" s="1"/>
  <c r="AD104" i="5" s="1"/>
  <c r="AF104" i="5" s="1"/>
  <c r="M104" i="5"/>
  <c r="O104" i="5"/>
  <c r="S403" i="5"/>
  <c r="T403" i="5" s="1"/>
  <c r="AD403" i="5" s="1"/>
  <c r="AF403" i="5" s="1"/>
  <c r="H403" i="5"/>
  <c r="J403" i="5"/>
  <c r="M403" i="5"/>
  <c r="O403" i="5"/>
  <c r="J449" i="5"/>
  <c r="H449" i="5"/>
  <c r="S449" i="5"/>
  <c r="T449" i="5" s="1"/>
  <c r="AD449" i="5" s="1"/>
  <c r="AF449" i="5" s="1"/>
  <c r="M449" i="5"/>
  <c r="O449" i="5"/>
  <c r="S48" i="5"/>
  <c r="T48" i="5" s="1"/>
  <c r="J48" i="5"/>
  <c r="H48" i="5"/>
  <c r="M48" i="5"/>
  <c r="O48" i="5"/>
  <c r="S273" i="5"/>
  <c r="T273" i="5" s="1"/>
  <c r="AD273" i="5" s="1"/>
  <c r="AF273" i="5" s="1"/>
  <c r="J273" i="5"/>
  <c r="H273" i="5"/>
  <c r="M273" i="5"/>
  <c r="O273" i="5"/>
  <c r="S401" i="5"/>
  <c r="T401" i="5" s="1"/>
  <c r="AD401" i="5" s="1"/>
  <c r="AF401" i="5" s="1"/>
  <c r="H401" i="5"/>
  <c r="J401" i="5"/>
  <c r="M401" i="5"/>
  <c r="O401" i="5"/>
  <c r="J195" i="5"/>
  <c r="S195" i="5"/>
  <c r="H195" i="5"/>
  <c r="M195" i="5"/>
  <c r="O195" i="5"/>
  <c r="J88" i="5"/>
  <c r="H88" i="5"/>
  <c r="S88" i="5"/>
  <c r="M88" i="5"/>
  <c r="O88" i="5"/>
  <c r="H424" i="5"/>
  <c r="S424" i="5"/>
  <c r="T424" i="5" s="1"/>
  <c r="J424" i="5"/>
  <c r="M424" i="5"/>
  <c r="O424" i="5"/>
  <c r="U96" i="5"/>
  <c r="Q355" i="6"/>
  <c r="U355" i="6" s="1"/>
  <c r="O355" i="6"/>
  <c r="U441" i="5"/>
  <c r="S485" i="5"/>
  <c r="J485" i="5"/>
  <c r="H485" i="5"/>
  <c r="M485" i="5"/>
  <c r="O485" i="5"/>
  <c r="U71" i="5"/>
  <c r="H124" i="5"/>
  <c r="O124" i="5"/>
  <c r="S124" i="5"/>
  <c r="T124" i="5" s="1"/>
  <c r="AD124" i="5" s="1"/>
  <c r="AF124" i="5" s="1"/>
  <c r="M124" i="5"/>
  <c r="J124" i="5"/>
  <c r="J223" i="5"/>
  <c r="S223" i="5"/>
  <c r="M223" i="5"/>
  <c r="H223" i="5"/>
  <c r="O223" i="5"/>
  <c r="J192" i="5"/>
  <c r="S192" i="5"/>
  <c r="T192" i="5" s="1"/>
  <c r="AD192" i="5" s="1"/>
  <c r="AF192" i="5" s="1"/>
  <c r="H192" i="5"/>
  <c r="M192" i="5"/>
  <c r="O192" i="5"/>
  <c r="J395" i="5"/>
  <c r="S395" i="5"/>
  <c r="M395" i="5"/>
  <c r="H395" i="5"/>
  <c r="O395" i="5"/>
  <c r="S270" i="5"/>
  <c r="J270" i="5"/>
  <c r="H270" i="5"/>
  <c r="M270" i="5"/>
  <c r="O270" i="5"/>
  <c r="H40" i="5"/>
  <c r="S40" i="5"/>
  <c r="T40" i="5" s="1"/>
  <c r="J40" i="5"/>
  <c r="M40" i="5"/>
  <c r="O40" i="5"/>
  <c r="H397" i="5"/>
  <c r="J397" i="5"/>
  <c r="S397" i="5"/>
  <c r="T397" i="5" s="1"/>
  <c r="AD397" i="5" s="1"/>
  <c r="AF397" i="5" s="1"/>
  <c r="M397" i="5"/>
  <c r="O397" i="5"/>
  <c r="S221" i="5"/>
  <c r="T221" i="5" s="1"/>
  <c r="AD221" i="5" s="1"/>
  <c r="AF221" i="5" s="1"/>
  <c r="J221" i="5"/>
  <c r="H221" i="5"/>
  <c r="M221" i="5"/>
  <c r="O221" i="5"/>
  <c r="S420" i="5"/>
  <c r="T420" i="5" s="1"/>
  <c r="AD420" i="5" s="1"/>
  <c r="AF420" i="5" s="1"/>
  <c r="J420" i="5"/>
  <c r="H420" i="5"/>
  <c r="M420" i="5"/>
  <c r="O420" i="5"/>
  <c r="S205" i="5"/>
  <c r="J205" i="5"/>
  <c r="H205" i="5"/>
  <c r="M205" i="5"/>
  <c r="O205" i="5"/>
  <c r="S272" i="5"/>
  <c r="J272" i="5"/>
  <c r="H272" i="5"/>
  <c r="M272" i="5"/>
  <c r="O272" i="5"/>
  <c r="J361" i="5"/>
  <c r="H361" i="5"/>
  <c r="M361" i="5"/>
  <c r="S361" i="5"/>
  <c r="O361" i="5"/>
  <c r="H76" i="5"/>
  <c r="J76" i="5"/>
  <c r="S76" i="5"/>
  <c r="M76" i="5"/>
  <c r="O76" i="5"/>
  <c r="J289" i="5"/>
  <c r="H289" i="5"/>
  <c r="M289" i="5"/>
  <c r="S289" i="5"/>
  <c r="O289" i="5"/>
  <c r="S422" i="5"/>
  <c r="T422" i="5" s="1"/>
  <c r="AD422" i="5" s="1"/>
  <c r="AF422" i="5" s="1"/>
  <c r="J422" i="5"/>
  <c r="H422" i="5"/>
  <c r="M422" i="5"/>
  <c r="O422" i="5"/>
  <c r="J224" i="5"/>
  <c r="H224" i="5"/>
  <c r="S224" i="5"/>
  <c r="T224" i="5" s="1"/>
  <c r="AD224" i="5" s="1"/>
  <c r="AF224" i="5" s="1"/>
  <c r="M224" i="5"/>
  <c r="O224" i="5"/>
  <c r="S129" i="5"/>
  <c r="T129" i="5" s="1"/>
  <c r="AD129" i="5" s="1"/>
  <c r="AF129" i="5" s="1"/>
  <c r="J129" i="5"/>
  <c r="H129" i="5"/>
  <c r="M129" i="5"/>
  <c r="O129" i="5"/>
  <c r="J240" i="5"/>
  <c r="S240" i="5"/>
  <c r="T240" i="5" s="1"/>
  <c r="AD240" i="5" s="1"/>
  <c r="AF240" i="5" s="1"/>
  <c r="H240" i="5"/>
  <c r="M240" i="5"/>
  <c r="O240" i="5"/>
  <c r="J445" i="5"/>
  <c r="S445" i="5"/>
  <c r="T445" i="5" s="1"/>
  <c r="AD445" i="5" s="1"/>
  <c r="AF445" i="5" s="1"/>
  <c r="H445" i="5"/>
  <c r="M445" i="5"/>
  <c r="O445" i="5"/>
  <c r="S377" i="5"/>
  <c r="J377" i="5"/>
  <c r="H377" i="5"/>
  <c r="M377" i="5"/>
  <c r="O377" i="5"/>
  <c r="M146" i="5"/>
  <c r="J146" i="5"/>
  <c r="H146" i="5"/>
  <c r="S146" i="5"/>
  <c r="O146" i="5"/>
  <c r="S148" i="5"/>
  <c r="H148" i="5"/>
  <c r="J148" i="5"/>
  <c r="M148" i="5"/>
  <c r="O148" i="5"/>
  <c r="S316" i="5"/>
  <c r="M316" i="5"/>
  <c r="H316" i="5"/>
  <c r="J316" i="5"/>
  <c r="O316" i="5"/>
  <c r="S149" i="5"/>
  <c r="H149" i="5"/>
  <c r="M149" i="5"/>
  <c r="J149" i="5"/>
  <c r="O149" i="5"/>
  <c r="S446" i="5"/>
  <c r="T446" i="5" s="1"/>
  <c r="AD446" i="5" s="1"/>
  <c r="AF446" i="5" s="1"/>
  <c r="H446" i="5"/>
  <c r="J446" i="5"/>
  <c r="M446" i="5"/>
  <c r="O446" i="5"/>
  <c r="S466" i="5"/>
  <c r="J466" i="5"/>
  <c r="H466" i="5"/>
  <c r="M466" i="5"/>
  <c r="O466" i="5"/>
  <c r="S98" i="5"/>
  <c r="H98" i="5"/>
  <c r="J98" i="5"/>
  <c r="M98" i="5"/>
  <c r="O98" i="5"/>
  <c r="S393" i="5"/>
  <c r="L9" i="13" s="1"/>
  <c r="H393" i="5"/>
  <c r="J393" i="5"/>
  <c r="M393" i="5"/>
  <c r="O393" i="5"/>
  <c r="H347" i="5"/>
  <c r="J347" i="5"/>
  <c r="S347" i="5"/>
  <c r="T347" i="5" s="1"/>
  <c r="AD347" i="5" s="1"/>
  <c r="AF347" i="5" s="1"/>
  <c r="M347" i="5"/>
  <c r="O347" i="5"/>
  <c r="J226" i="5"/>
  <c r="S226" i="5"/>
  <c r="H226" i="5"/>
  <c r="M226" i="5"/>
  <c r="O226" i="5"/>
  <c r="H464" i="5"/>
  <c r="S464" i="5"/>
  <c r="T464" i="5" s="1"/>
  <c r="AD464" i="5" s="1"/>
  <c r="AF464" i="5" s="1"/>
  <c r="J464" i="5"/>
  <c r="M464" i="5"/>
  <c r="O464" i="5"/>
  <c r="S199" i="5"/>
  <c r="L183" i="13" s="1"/>
  <c r="H199" i="5"/>
  <c r="J199" i="5"/>
  <c r="M199" i="5"/>
  <c r="O199" i="5"/>
  <c r="U344" i="5"/>
  <c r="J426" i="5"/>
  <c r="S426" i="5"/>
  <c r="T426" i="5" s="1"/>
  <c r="H426" i="5"/>
  <c r="M426" i="5"/>
  <c r="O426" i="5"/>
  <c r="J490" i="5"/>
  <c r="S490" i="5"/>
  <c r="H490" i="5"/>
  <c r="M490" i="5"/>
  <c r="O490" i="5"/>
  <c r="Q526" i="6"/>
  <c r="U526" i="6" s="1"/>
  <c r="S46" i="5"/>
  <c r="T46" i="5" s="1"/>
  <c r="H46" i="5"/>
  <c r="J46" i="5"/>
  <c r="M46" i="5"/>
  <c r="O46" i="5"/>
  <c r="S421" i="5"/>
  <c r="J421" i="5"/>
  <c r="H421" i="5"/>
  <c r="M421" i="5"/>
  <c r="O421" i="5"/>
  <c r="S434" i="5"/>
  <c r="L12" i="13" s="1"/>
  <c r="J434" i="5"/>
  <c r="H434" i="5"/>
  <c r="M434" i="5"/>
  <c r="O434" i="5"/>
  <c r="S103" i="5"/>
  <c r="H103" i="5"/>
  <c r="J103" i="5"/>
  <c r="M103" i="5"/>
  <c r="O103" i="5"/>
  <c r="H180" i="5"/>
  <c r="S180" i="5"/>
  <c r="J180" i="5"/>
  <c r="M180" i="5"/>
  <c r="O180" i="5"/>
  <c r="J477" i="5"/>
  <c r="S477" i="5"/>
  <c r="T477" i="5" s="1"/>
  <c r="AD477" i="5" s="1"/>
  <c r="AF477" i="5" s="1"/>
  <c r="H477" i="5"/>
  <c r="M477" i="5"/>
  <c r="O477" i="5"/>
  <c r="Q362" i="6"/>
  <c r="U362" i="6" s="1"/>
  <c r="O362" i="6"/>
  <c r="H128" i="5"/>
  <c r="J128" i="5"/>
  <c r="M128" i="5"/>
  <c r="S128" i="5"/>
  <c r="T128" i="5" s="1"/>
  <c r="AD128" i="5" s="1"/>
  <c r="AF128" i="5" s="1"/>
  <c r="O128" i="5"/>
  <c r="J66" i="5"/>
  <c r="M66" i="5"/>
  <c r="H66" i="5"/>
  <c r="S66" i="5"/>
  <c r="O66" i="5"/>
  <c r="S331" i="5"/>
  <c r="H331" i="5"/>
  <c r="J331" i="5"/>
  <c r="M331" i="5"/>
  <c r="O331" i="5"/>
  <c r="S472" i="5"/>
  <c r="H472" i="5"/>
  <c r="J472" i="5"/>
  <c r="M472" i="5"/>
  <c r="O472" i="5"/>
  <c r="S39" i="5"/>
  <c r="T39" i="5" s="1"/>
  <c r="J39" i="5"/>
  <c r="H39" i="5"/>
  <c r="M39" i="5"/>
  <c r="O39" i="5"/>
  <c r="S306" i="5"/>
  <c r="T306" i="5" s="1"/>
  <c r="AD306" i="5" s="1"/>
  <c r="AF306" i="5" s="1"/>
  <c r="H306" i="5"/>
  <c r="J306" i="5"/>
  <c r="M306" i="5"/>
  <c r="O306" i="5"/>
  <c r="H225" i="5"/>
  <c r="J225" i="5"/>
  <c r="S225" i="5"/>
  <c r="M225" i="5"/>
  <c r="O225" i="5"/>
  <c r="S312" i="5"/>
  <c r="T312" i="5" s="1"/>
  <c r="AD312" i="5" s="1"/>
  <c r="AF312" i="5" s="1"/>
  <c r="J312" i="5"/>
  <c r="H312" i="5"/>
  <c r="M312" i="5"/>
  <c r="O312" i="5"/>
  <c r="S286" i="5"/>
  <c r="T286" i="5" s="1"/>
  <c r="AD286" i="5" s="1"/>
  <c r="AF286" i="5" s="1"/>
  <c r="H286" i="5"/>
  <c r="J286" i="5"/>
  <c r="M286" i="5"/>
  <c r="O286" i="5"/>
  <c r="S269" i="5"/>
  <c r="J269" i="5"/>
  <c r="H269" i="5"/>
  <c r="M269" i="5"/>
  <c r="O269" i="5"/>
  <c r="J176" i="5"/>
  <c r="M176" i="5"/>
  <c r="S176" i="5"/>
  <c r="T176" i="5" s="1"/>
  <c r="AD176" i="5" s="1"/>
  <c r="AF176" i="5" s="1"/>
  <c r="H176" i="5"/>
  <c r="O176" i="5"/>
  <c r="S374" i="5"/>
  <c r="T374" i="5" s="1"/>
  <c r="AD374" i="5" s="1"/>
  <c r="AF374" i="5" s="1"/>
  <c r="H374" i="5"/>
  <c r="J374" i="5"/>
  <c r="M374" i="5"/>
  <c r="O374" i="5"/>
  <c r="J455" i="5"/>
  <c r="S455" i="5"/>
  <c r="H455" i="5"/>
  <c r="M455" i="5"/>
  <c r="O455" i="5"/>
  <c r="U319" i="5"/>
  <c r="H83" i="5"/>
  <c r="J83" i="5"/>
  <c r="S83" i="5"/>
  <c r="M83" i="5"/>
  <c r="O83" i="5"/>
  <c r="S265" i="5"/>
  <c r="T265" i="5" s="1"/>
  <c r="AD265" i="5" s="1"/>
  <c r="AF265" i="5" s="1"/>
  <c r="M265" i="5"/>
  <c r="H265" i="5"/>
  <c r="J265" i="5"/>
  <c r="O265" i="5"/>
  <c r="S133" i="5"/>
  <c r="T133" i="5" s="1"/>
  <c r="AD133" i="5" s="1"/>
  <c r="AF133" i="5" s="1"/>
  <c r="J133" i="5"/>
  <c r="H133" i="5"/>
  <c r="M133" i="5"/>
  <c r="O133" i="5"/>
  <c r="J131" i="5"/>
  <c r="H131" i="5"/>
  <c r="S131" i="5"/>
  <c r="T131" i="5" s="1"/>
  <c r="AD131" i="5" s="1"/>
  <c r="AF131" i="5" s="1"/>
  <c r="M131" i="5"/>
  <c r="O131" i="5"/>
  <c r="S119" i="5"/>
  <c r="H119" i="5"/>
  <c r="J119" i="5"/>
  <c r="M119" i="5"/>
  <c r="O119" i="5"/>
  <c r="H219" i="5"/>
  <c r="S219" i="5"/>
  <c r="T219" i="5" s="1"/>
  <c r="AD219" i="5" s="1"/>
  <c r="AF219" i="5" s="1"/>
  <c r="J219" i="5"/>
  <c r="M219" i="5"/>
  <c r="O219" i="5"/>
  <c r="H267" i="5"/>
  <c r="M267" i="5"/>
  <c r="J267" i="5"/>
  <c r="S267" i="5"/>
  <c r="O267" i="5"/>
  <c r="S263" i="5"/>
  <c r="T263" i="5" s="1"/>
  <c r="AD263" i="5" s="1"/>
  <c r="AF263" i="5" s="1"/>
  <c r="H263" i="5"/>
  <c r="J263" i="5"/>
  <c r="M263" i="5"/>
  <c r="O263" i="5"/>
  <c r="J45" i="5"/>
  <c r="S45" i="5"/>
  <c r="T45" i="5" s="1"/>
  <c r="H45" i="5"/>
  <c r="M45" i="5"/>
  <c r="O45" i="5"/>
  <c r="S84" i="5"/>
  <c r="J84" i="5"/>
  <c r="H84" i="5"/>
  <c r="M84" i="5"/>
  <c r="O84" i="5"/>
  <c r="J309" i="5"/>
  <c r="S309" i="5"/>
  <c r="H309" i="5"/>
  <c r="M309" i="5"/>
  <c r="O309" i="5"/>
  <c r="J339" i="5"/>
  <c r="H339" i="5"/>
  <c r="S339" i="5"/>
  <c r="T339" i="5" s="1"/>
  <c r="AD339" i="5" s="1"/>
  <c r="AF339" i="5" s="1"/>
  <c r="M339" i="5"/>
  <c r="O339" i="5"/>
  <c r="J376" i="5"/>
  <c r="H376" i="5"/>
  <c r="S376" i="5"/>
  <c r="T376" i="5" s="1"/>
  <c r="AD376" i="5" s="1"/>
  <c r="AF376" i="5" s="1"/>
  <c r="M376" i="5"/>
  <c r="O376" i="5"/>
  <c r="U465" i="5"/>
  <c r="U435" i="5"/>
  <c r="S114" i="5"/>
  <c r="T114" i="5" s="1"/>
  <c r="AD114" i="5" s="1"/>
  <c r="AF114" i="5" s="1"/>
  <c r="M114" i="5"/>
  <c r="H114" i="5"/>
  <c r="J114" i="5"/>
  <c r="O114" i="5"/>
  <c r="S386" i="5"/>
  <c r="J386" i="5"/>
  <c r="M386" i="5"/>
  <c r="H386" i="5"/>
  <c r="O386" i="5"/>
  <c r="S85" i="5"/>
  <c r="T85" i="5" s="1"/>
  <c r="AD85" i="5" s="1"/>
  <c r="AF85" i="5" s="1"/>
  <c r="J85" i="5"/>
  <c r="H85" i="5"/>
  <c r="M85" i="5"/>
  <c r="O85" i="5"/>
  <c r="J404" i="5"/>
  <c r="H404" i="5"/>
  <c r="S404" i="5"/>
  <c r="T404" i="5" s="1"/>
  <c r="AD404" i="5" s="1"/>
  <c r="AF404" i="5" s="1"/>
  <c r="M404" i="5"/>
  <c r="O404" i="5"/>
  <c r="S314" i="5"/>
  <c r="J314" i="5"/>
  <c r="H314" i="5"/>
  <c r="M314" i="5"/>
  <c r="O314" i="5"/>
  <c r="S254" i="5"/>
  <c r="H254" i="5"/>
  <c r="J254" i="5"/>
  <c r="M254" i="5"/>
  <c r="O254" i="5"/>
  <c r="H280" i="5"/>
  <c r="S280" i="5"/>
  <c r="T280" i="5" s="1"/>
  <c r="AD280" i="5" s="1"/>
  <c r="AF280" i="5" s="1"/>
  <c r="J280" i="5"/>
  <c r="M280" i="5"/>
  <c r="O280" i="5"/>
  <c r="S42" i="5"/>
  <c r="T42" i="5" s="1"/>
  <c r="AD42" i="5" s="1"/>
  <c r="AF42" i="5" s="1"/>
  <c r="H42" i="5"/>
  <c r="J42" i="5"/>
  <c r="M42" i="5"/>
  <c r="O42" i="5"/>
  <c r="S380" i="5"/>
  <c r="H380" i="5"/>
  <c r="J380" i="5"/>
  <c r="M380" i="5"/>
  <c r="O380" i="5"/>
  <c r="J145" i="5"/>
  <c r="S145" i="5"/>
  <c r="H145" i="5"/>
  <c r="M145" i="5"/>
  <c r="O145" i="5"/>
  <c r="S330" i="5"/>
  <c r="T330" i="5" s="1"/>
  <c r="J330" i="5"/>
  <c r="H330" i="5"/>
  <c r="M330" i="5"/>
  <c r="O330" i="5"/>
  <c r="S317" i="5"/>
  <c r="T317" i="5" s="1"/>
  <c r="AD317" i="5" s="1"/>
  <c r="AF317" i="5" s="1"/>
  <c r="H317" i="5"/>
  <c r="J317" i="5"/>
  <c r="M317" i="5"/>
  <c r="O317" i="5"/>
  <c r="J489" i="5"/>
  <c r="H489" i="5"/>
  <c r="S489" i="5"/>
  <c r="M489" i="5"/>
  <c r="O489" i="5"/>
  <c r="S92" i="5"/>
  <c r="H92" i="5"/>
  <c r="J92" i="5"/>
  <c r="M92" i="5"/>
  <c r="O92" i="5"/>
  <c r="S47" i="5"/>
  <c r="H47" i="5"/>
  <c r="J47" i="5"/>
  <c r="M47" i="5"/>
  <c r="O47" i="5"/>
  <c r="S282" i="5"/>
  <c r="T282" i="5" s="1"/>
  <c r="AD282" i="5" s="1"/>
  <c r="AF282" i="5" s="1"/>
  <c r="J282" i="5"/>
  <c r="H282" i="5"/>
  <c r="M282" i="5"/>
  <c r="O282" i="5"/>
  <c r="S184" i="5"/>
  <c r="T184" i="5" s="1"/>
  <c r="AD184" i="5" s="1"/>
  <c r="AF184" i="5" s="1"/>
  <c r="H184" i="5"/>
  <c r="M184" i="5"/>
  <c r="J184" i="5"/>
  <c r="O184" i="5"/>
  <c r="J11" i="5"/>
  <c r="H11" i="5"/>
  <c r="M11" i="5"/>
  <c r="S11" i="5"/>
  <c r="T11" i="5" s="1"/>
  <c r="O11" i="5"/>
  <c r="H480" i="5"/>
  <c r="S480" i="5"/>
  <c r="T480" i="5" s="1"/>
  <c r="AD480" i="5" s="1"/>
  <c r="AF480" i="5" s="1"/>
  <c r="J480" i="5"/>
  <c r="M480" i="5"/>
  <c r="O480" i="5"/>
  <c r="H321" i="5"/>
  <c r="J321" i="5"/>
  <c r="S321" i="5"/>
  <c r="T321" i="5" s="1"/>
  <c r="AD321" i="5" s="1"/>
  <c r="AF321" i="5" s="1"/>
  <c r="M321" i="5"/>
  <c r="O321" i="5"/>
  <c r="J474" i="5"/>
  <c r="S474" i="5"/>
  <c r="T474" i="5" s="1"/>
  <c r="AD474" i="5" s="1"/>
  <c r="AF474" i="5" s="1"/>
  <c r="H474" i="5"/>
  <c r="M474" i="5"/>
  <c r="O474" i="5"/>
  <c r="O3" i="6"/>
  <c r="O158" i="6"/>
  <c r="O222" i="6"/>
  <c r="O286" i="6"/>
  <c r="O351" i="6"/>
  <c r="O426" i="6"/>
  <c r="O491" i="6"/>
  <c r="O555" i="6"/>
  <c r="O199" i="6"/>
  <c r="O263" i="6"/>
  <c r="O327" i="6"/>
  <c r="O403" i="6"/>
  <c r="O468" i="6"/>
  <c r="O532" i="6"/>
  <c r="O141" i="6"/>
  <c r="O213" i="6"/>
  <c r="O277" i="6"/>
  <c r="O342" i="6"/>
  <c r="O417" i="6"/>
  <c r="O482" i="6"/>
  <c r="O546" i="6"/>
  <c r="O176" i="6"/>
  <c r="O240" i="6"/>
  <c r="O304" i="6"/>
  <c r="O380" i="6"/>
  <c r="O445" i="6"/>
  <c r="O509" i="6"/>
  <c r="O122" i="6"/>
  <c r="O219" i="6"/>
  <c r="O283" i="6"/>
  <c r="O348" i="6"/>
  <c r="O423" i="6"/>
  <c r="O488" i="6"/>
  <c r="O552" i="6"/>
  <c r="O58" i="6"/>
  <c r="O168" i="6"/>
  <c r="O180" i="6"/>
  <c r="O244" i="6"/>
  <c r="O308" i="6"/>
  <c r="O384" i="6"/>
  <c r="O449" i="6"/>
  <c r="O513" i="6"/>
  <c r="O137" i="6"/>
  <c r="O201" i="6"/>
  <c r="O265" i="6"/>
  <c r="O330" i="6"/>
  <c r="O405" i="6"/>
  <c r="O470" i="6"/>
  <c r="O534" i="6"/>
  <c r="O131" i="6"/>
  <c r="O25" i="6"/>
  <c r="O89" i="6"/>
  <c r="O186" i="6"/>
  <c r="O390" i="6"/>
  <c r="O551" i="6"/>
  <c r="O358" i="6"/>
  <c r="O511" i="6"/>
  <c r="O107" i="6"/>
  <c r="O414" i="6"/>
  <c r="O78" i="6"/>
  <c r="O19" i="6"/>
  <c r="O13" i="6"/>
  <c r="O8" i="6"/>
  <c r="O95" i="6"/>
  <c r="O90" i="6"/>
  <c r="O20" i="6"/>
  <c r="O84" i="6"/>
  <c r="O147" i="6"/>
  <c r="O4" i="6"/>
  <c r="O166" i="6"/>
  <c r="O230" i="6"/>
  <c r="O294" i="6"/>
  <c r="O370" i="6"/>
  <c r="O434" i="6"/>
  <c r="O499" i="6"/>
  <c r="O564" i="6"/>
  <c r="O207" i="6"/>
  <c r="O271" i="6"/>
  <c r="O336" i="6"/>
  <c r="O411" i="6"/>
  <c r="O476" i="6"/>
  <c r="O540" i="6"/>
  <c r="O157" i="6"/>
  <c r="O221" i="6"/>
  <c r="O285" i="6"/>
  <c r="O350" i="6"/>
  <c r="O425" i="6"/>
  <c r="O490" i="6"/>
  <c r="O554" i="6"/>
  <c r="O184" i="6"/>
  <c r="O248" i="6"/>
  <c r="O312" i="6"/>
  <c r="O388" i="6"/>
  <c r="O453" i="6"/>
  <c r="O517" i="6"/>
  <c r="O123" i="6"/>
  <c r="O227" i="6"/>
  <c r="O291" i="6"/>
  <c r="O359" i="6"/>
  <c r="O431" i="6"/>
  <c r="O561" i="6"/>
  <c r="O7" i="6"/>
  <c r="O129" i="6"/>
  <c r="O188" i="6"/>
  <c r="O252" i="6"/>
  <c r="O316" i="6"/>
  <c r="O392" i="6"/>
  <c r="O457" i="6"/>
  <c r="O521" i="6"/>
  <c r="O145" i="6"/>
  <c r="O209" i="6"/>
  <c r="O273" i="6"/>
  <c r="O338" i="6"/>
  <c r="O413" i="6"/>
  <c r="O478" i="6"/>
  <c r="O542" i="6"/>
  <c r="O139" i="6"/>
  <c r="O96" i="6"/>
  <c r="O33" i="6"/>
  <c r="O97" i="6"/>
  <c r="O218" i="6"/>
  <c r="O406" i="6"/>
  <c r="O178" i="6"/>
  <c r="O382" i="6"/>
  <c r="O535" i="6"/>
  <c r="O202" i="6"/>
  <c r="O463" i="6"/>
  <c r="O110" i="6"/>
  <c r="O27" i="6"/>
  <c r="O21" i="6"/>
  <c r="O16" i="6"/>
  <c r="O103" i="6"/>
  <c r="O22" i="6"/>
  <c r="O86" i="6"/>
  <c r="O149" i="6"/>
  <c r="O119" i="6"/>
  <c r="O98" i="6"/>
  <c r="O28" i="6"/>
  <c r="O92" i="6"/>
  <c r="O134" i="6"/>
  <c r="O174" i="6"/>
  <c r="O238" i="6"/>
  <c r="O302" i="6"/>
  <c r="O378" i="6"/>
  <c r="O443" i="6"/>
  <c r="O507" i="6"/>
  <c r="O143" i="6"/>
  <c r="O215" i="6"/>
  <c r="O279" i="6"/>
  <c r="O344" i="6"/>
  <c r="O419" i="6"/>
  <c r="O484" i="6"/>
  <c r="O548" i="6"/>
  <c r="O165" i="6"/>
  <c r="O229" i="6"/>
  <c r="O293" i="6"/>
  <c r="O369" i="6"/>
  <c r="O433" i="6"/>
  <c r="O498" i="6"/>
  <c r="O563" i="6"/>
  <c r="O192" i="6"/>
  <c r="O256" i="6"/>
  <c r="O320" i="6"/>
  <c r="O396" i="6"/>
  <c r="O461" i="6"/>
  <c r="O525" i="6"/>
  <c r="O171" i="6"/>
  <c r="O235" i="6"/>
  <c r="O299" i="6"/>
  <c r="O375" i="6"/>
  <c r="O440" i="6"/>
  <c r="O504" i="6"/>
  <c r="O10" i="6"/>
  <c r="O15" i="6"/>
  <c r="O132" i="6"/>
  <c r="O196" i="6"/>
  <c r="O260" i="6"/>
  <c r="O324" i="6"/>
  <c r="O400" i="6"/>
  <c r="O465" i="6"/>
  <c r="O529" i="6"/>
  <c r="O153" i="6"/>
  <c r="O217" i="6"/>
  <c r="O281" i="6"/>
  <c r="O346" i="6"/>
  <c r="O421" i="6"/>
  <c r="O486" i="6"/>
  <c r="O550" i="6"/>
  <c r="O155" i="6"/>
  <c r="O112" i="6"/>
  <c r="O41" i="6"/>
  <c r="O105" i="6"/>
  <c r="O242" i="6"/>
  <c r="O422" i="6"/>
  <c r="O226" i="6"/>
  <c r="O398" i="6"/>
  <c r="O130" i="6"/>
  <c r="O210" i="6"/>
  <c r="O519" i="6"/>
  <c r="O77" i="6"/>
  <c r="O35" i="6"/>
  <c r="O29" i="6"/>
  <c r="O24" i="6"/>
  <c r="O111" i="6"/>
  <c r="O30" i="6"/>
  <c r="O94" i="6"/>
  <c r="O127" i="6"/>
  <c r="O106" i="6"/>
  <c r="O36" i="6"/>
  <c r="O100" i="6"/>
  <c r="O182" i="6"/>
  <c r="O246" i="6"/>
  <c r="O310" i="6"/>
  <c r="O386" i="6"/>
  <c r="O451" i="6"/>
  <c r="O515" i="6"/>
  <c r="O159" i="6"/>
  <c r="O223" i="6"/>
  <c r="O287" i="6"/>
  <c r="O352" i="6"/>
  <c r="O427" i="6"/>
  <c r="O492" i="6"/>
  <c r="O556" i="6"/>
  <c r="O173" i="6"/>
  <c r="O237" i="6"/>
  <c r="O301" i="6"/>
  <c r="O377" i="6"/>
  <c r="O442" i="6"/>
  <c r="O506" i="6"/>
  <c r="O128" i="6"/>
  <c r="O200" i="6"/>
  <c r="O264" i="6"/>
  <c r="O329" i="6"/>
  <c r="O404" i="6"/>
  <c r="O469" i="6"/>
  <c r="O533" i="6"/>
  <c r="O179" i="6"/>
  <c r="O243" i="6"/>
  <c r="O307" i="6"/>
  <c r="O448" i="6"/>
  <c r="O512" i="6"/>
  <c r="O18" i="6"/>
  <c r="O23" i="6"/>
  <c r="O140" i="6"/>
  <c r="O204" i="6"/>
  <c r="O268" i="6"/>
  <c r="O333" i="6"/>
  <c r="O408" i="6"/>
  <c r="O473" i="6"/>
  <c r="O161" i="6"/>
  <c r="O225" i="6"/>
  <c r="O289" i="6"/>
  <c r="O354" i="6"/>
  <c r="O429" i="6"/>
  <c r="O494" i="6"/>
  <c r="O558" i="6"/>
  <c r="O163" i="6"/>
  <c r="O49" i="6"/>
  <c r="O113" i="6"/>
  <c r="O266" i="6"/>
  <c r="O447" i="6"/>
  <c r="O250" i="6"/>
  <c r="O430" i="6"/>
  <c r="O138" i="6"/>
  <c r="O234" i="6"/>
  <c r="O559" i="6"/>
  <c r="O93" i="6"/>
  <c r="O43" i="6"/>
  <c r="O37" i="6"/>
  <c r="O32" i="6"/>
  <c r="O80" i="6"/>
  <c r="O6" i="6"/>
  <c r="O38" i="6"/>
  <c r="O102" i="6"/>
  <c r="O72" i="6"/>
  <c r="O135" i="6"/>
  <c r="O114" i="6"/>
  <c r="O44" i="6"/>
  <c r="O108" i="6"/>
  <c r="O190" i="6"/>
  <c r="O254" i="6"/>
  <c r="O318" i="6"/>
  <c r="O394" i="6"/>
  <c r="O459" i="6"/>
  <c r="O523" i="6"/>
  <c r="O167" i="6"/>
  <c r="O231" i="6"/>
  <c r="O295" i="6"/>
  <c r="O371" i="6"/>
  <c r="O435" i="6"/>
  <c r="O500" i="6"/>
  <c r="O565" i="6"/>
  <c r="O181" i="6"/>
  <c r="O245" i="6"/>
  <c r="O309" i="6"/>
  <c r="O385" i="6"/>
  <c r="O450" i="6"/>
  <c r="O514" i="6"/>
  <c r="O136" i="6"/>
  <c r="O208" i="6"/>
  <c r="O272" i="6"/>
  <c r="O337" i="6"/>
  <c r="O412" i="6"/>
  <c r="O477" i="6"/>
  <c r="O541" i="6"/>
  <c r="O187" i="6"/>
  <c r="O251" i="6"/>
  <c r="O315" i="6"/>
  <c r="O391" i="6"/>
  <c r="O456" i="6"/>
  <c r="O520" i="6"/>
  <c r="O26" i="6"/>
  <c r="O31" i="6"/>
  <c r="O148" i="6"/>
  <c r="O212" i="6"/>
  <c r="O276" i="6"/>
  <c r="O341" i="6"/>
  <c r="O416" i="6"/>
  <c r="O481" i="6"/>
  <c r="O545" i="6"/>
  <c r="O169" i="6"/>
  <c r="O233" i="6"/>
  <c r="O297" i="6"/>
  <c r="O373" i="6"/>
  <c r="O438" i="6"/>
  <c r="O502" i="6"/>
  <c r="O567" i="6"/>
  <c r="O66" i="6"/>
  <c r="O57" i="6"/>
  <c r="O120" i="6"/>
  <c r="O290" i="6"/>
  <c r="O471" i="6"/>
  <c r="O274" i="6"/>
  <c r="O439" i="6"/>
  <c r="O75" i="6"/>
  <c r="O146" i="6"/>
  <c r="O258" i="6"/>
  <c r="O61" i="6"/>
  <c r="O51" i="6"/>
  <c r="O45" i="6"/>
  <c r="O40" i="6"/>
  <c r="O14" i="6"/>
  <c r="O52" i="6"/>
  <c r="O126" i="6"/>
  <c r="O198" i="6"/>
  <c r="O262" i="6"/>
  <c r="O326" i="6"/>
  <c r="O402" i="6"/>
  <c r="O467" i="6"/>
  <c r="O531" i="6"/>
  <c r="O175" i="6"/>
  <c r="O239" i="6"/>
  <c r="O303" i="6"/>
  <c r="O379" i="6"/>
  <c r="O444" i="6"/>
  <c r="O508" i="6"/>
  <c r="O124" i="6"/>
  <c r="O189" i="6"/>
  <c r="O253" i="6"/>
  <c r="O317" i="6"/>
  <c r="O393" i="6"/>
  <c r="O458" i="6"/>
  <c r="O522" i="6"/>
  <c r="O144" i="6"/>
  <c r="O216" i="6"/>
  <c r="O280" i="6"/>
  <c r="O345" i="6"/>
  <c r="O420" i="6"/>
  <c r="O485" i="6"/>
  <c r="O549" i="6"/>
  <c r="O195" i="6"/>
  <c r="O259" i="6"/>
  <c r="O323" i="6"/>
  <c r="O399" i="6"/>
  <c r="O464" i="6"/>
  <c r="O528" i="6"/>
  <c r="O34" i="6"/>
  <c r="O39" i="6"/>
  <c r="O156" i="6"/>
  <c r="O220" i="6"/>
  <c r="O284" i="6"/>
  <c r="O349" i="6"/>
  <c r="O424" i="6"/>
  <c r="O489" i="6"/>
  <c r="O553" i="6"/>
  <c r="O177" i="6"/>
  <c r="O241" i="6"/>
  <c r="O305" i="6"/>
  <c r="O381" i="6"/>
  <c r="O446" i="6"/>
  <c r="O510" i="6"/>
  <c r="O109" i="6"/>
  <c r="O65" i="6"/>
  <c r="O314" i="6"/>
  <c r="O487" i="6"/>
  <c r="O298" i="6"/>
  <c r="O455" i="6"/>
  <c r="O83" i="6"/>
  <c r="O154" i="6"/>
  <c r="O282" i="6"/>
  <c r="O46" i="6"/>
  <c r="O85" i="6"/>
  <c r="O59" i="6"/>
  <c r="O53" i="6"/>
  <c r="O48" i="6"/>
  <c r="O71" i="6"/>
  <c r="O12" i="6"/>
  <c r="O118" i="6"/>
  <c r="O88" i="6"/>
  <c r="O151" i="6"/>
  <c r="O60" i="6"/>
  <c r="O142" i="6"/>
  <c r="O206" i="6"/>
  <c r="O270" i="6"/>
  <c r="O335" i="6"/>
  <c r="O410" i="6"/>
  <c r="O475" i="6"/>
  <c r="O539" i="6"/>
  <c r="O183" i="6"/>
  <c r="O247" i="6"/>
  <c r="O387" i="6"/>
  <c r="O452" i="6"/>
  <c r="O516" i="6"/>
  <c r="O125" i="6"/>
  <c r="O197" i="6"/>
  <c r="O325" i="6"/>
  <c r="O401" i="6"/>
  <c r="O466" i="6"/>
  <c r="O530" i="6"/>
  <c r="O152" i="6"/>
  <c r="O224" i="6"/>
  <c r="O288" i="6"/>
  <c r="O353" i="6"/>
  <c r="O428" i="6"/>
  <c r="O493" i="6"/>
  <c r="O557" i="6"/>
  <c r="O203" i="6"/>
  <c r="O267" i="6"/>
  <c r="O332" i="6"/>
  <c r="O407" i="6"/>
  <c r="O472" i="6"/>
  <c r="O536" i="6"/>
  <c r="O42" i="6"/>
  <c r="O47" i="6"/>
  <c r="O164" i="6"/>
  <c r="O228" i="6"/>
  <c r="O292" i="6"/>
  <c r="O368" i="6"/>
  <c r="O432" i="6"/>
  <c r="O497" i="6"/>
  <c r="O562" i="6"/>
  <c r="O185" i="6"/>
  <c r="O249" i="6"/>
  <c r="O313" i="6"/>
  <c r="O389" i="6"/>
  <c r="O454" i="6"/>
  <c r="O518" i="6"/>
  <c r="O117" i="6"/>
  <c r="O9" i="6"/>
  <c r="O73" i="6"/>
  <c r="O331" i="6"/>
  <c r="O306" i="6"/>
  <c r="O479" i="6"/>
  <c r="O91" i="6"/>
  <c r="O162" i="6"/>
  <c r="O322" i="6"/>
  <c r="O54" i="6"/>
  <c r="O101" i="6"/>
  <c r="O56" i="6"/>
  <c r="O79" i="6"/>
  <c r="O74" i="6"/>
  <c r="O69" i="6"/>
  <c r="O150" i="6"/>
  <c r="O214" i="6"/>
  <c r="O278" i="6"/>
  <c r="O343" i="6"/>
  <c r="O418" i="6"/>
  <c r="O483" i="6"/>
  <c r="O547" i="6"/>
  <c r="O191" i="6"/>
  <c r="O255" i="6"/>
  <c r="O319" i="6"/>
  <c r="O395" i="6"/>
  <c r="O460" i="6"/>
  <c r="O524" i="6"/>
  <c r="O133" i="6"/>
  <c r="O205" i="6"/>
  <c r="O269" i="6"/>
  <c r="O334" i="6"/>
  <c r="O409" i="6"/>
  <c r="O474" i="6"/>
  <c r="O538" i="6"/>
  <c r="O160" i="6"/>
  <c r="O232" i="6"/>
  <c r="O296" i="6"/>
  <c r="O372" i="6"/>
  <c r="O436" i="6"/>
  <c r="O501" i="6"/>
  <c r="O566" i="6"/>
  <c r="O211" i="6"/>
  <c r="O275" i="6"/>
  <c r="O340" i="6"/>
  <c r="O415" i="6"/>
  <c r="O480" i="6"/>
  <c r="O544" i="6"/>
  <c r="O50" i="6"/>
  <c r="O55" i="6"/>
  <c r="O172" i="6"/>
  <c r="O236" i="6"/>
  <c r="O300" i="6"/>
  <c r="O376" i="6"/>
  <c r="O441" i="6"/>
  <c r="O505" i="6"/>
  <c r="O121" i="6"/>
  <c r="O193" i="6"/>
  <c r="O257" i="6"/>
  <c r="O321" i="6"/>
  <c r="O397" i="6"/>
  <c r="O462" i="6"/>
  <c r="O526" i="6"/>
  <c r="O116" i="6"/>
  <c r="O17" i="6"/>
  <c r="O81" i="6"/>
  <c r="O347" i="6"/>
  <c r="O527" i="6"/>
  <c r="O339" i="6"/>
  <c r="O495" i="6"/>
  <c r="O99" i="6"/>
  <c r="O374" i="6"/>
  <c r="O62" i="6"/>
  <c r="O11" i="6"/>
  <c r="O5" i="6"/>
  <c r="O87" i="6"/>
  <c r="O70" i="6"/>
  <c r="O104" i="6"/>
  <c r="O82" i="6"/>
  <c r="O76" i="6"/>
  <c r="R2" i="5"/>
  <c r="P2" i="5"/>
  <c r="K2" i="5"/>
  <c r="I2" i="5"/>
  <c r="L179" i="13" l="1"/>
  <c r="L53" i="13"/>
  <c r="L180" i="13"/>
  <c r="L6" i="13"/>
  <c r="L55" i="13"/>
  <c r="L30" i="13"/>
  <c r="H79" i="29"/>
  <c r="I79" i="29" s="1"/>
  <c r="J79" i="29" s="1"/>
  <c r="K79" i="29" s="1"/>
  <c r="H51" i="29"/>
  <c r="I51" i="29" s="1"/>
  <c r="J51" i="29" s="1"/>
  <c r="K51" i="29" s="1"/>
  <c r="H63" i="29"/>
  <c r="I63" i="29" s="1"/>
  <c r="J63" i="29" s="1"/>
  <c r="K63" i="29" s="1"/>
  <c r="L9" i="29"/>
  <c r="M9" i="29" s="1"/>
  <c r="H64" i="29"/>
  <c r="I64" i="29" s="1"/>
  <c r="L31" i="29"/>
  <c r="M31" i="29" s="1"/>
  <c r="H53" i="29"/>
  <c r="I53" i="29" s="1"/>
  <c r="J46" i="29"/>
  <c r="K46" i="29" s="1"/>
  <c r="L46" i="29" s="1"/>
  <c r="M46" i="29" s="1"/>
  <c r="H66" i="29"/>
  <c r="I66" i="29" s="1"/>
  <c r="J66" i="29" s="1"/>
  <c r="K66" i="29" s="1"/>
  <c r="L66" i="29" s="1"/>
  <c r="M66" i="29" s="1"/>
  <c r="J75" i="29"/>
  <c r="K75" i="29" s="1"/>
  <c r="L75" i="29" s="1"/>
  <c r="M75" i="29" s="1"/>
  <c r="J35" i="29"/>
  <c r="K35" i="29" s="1"/>
  <c r="T380" i="5"/>
  <c r="AD380" i="5" s="1"/>
  <c r="AF380" i="5" s="1"/>
  <c r="L108" i="13"/>
  <c r="T314" i="5"/>
  <c r="AD314" i="5" s="1"/>
  <c r="AF314" i="5" s="1"/>
  <c r="L87" i="13"/>
  <c r="L171" i="14"/>
  <c r="I138" i="13"/>
  <c r="J138" i="13"/>
  <c r="T309" i="5"/>
  <c r="AD309" i="5" s="1"/>
  <c r="AF309" i="5" s="1"/>
  <c r="L86" i="13"/>
  <c r="L233" i="14"/>
  <c r="I192" i="13"/>
  <c r="J192" i="13"/>
  <c r="T455" i="5"/>
  <c r="AD455" i="5" s="1"/>
  <c r="AF455" i="5" s="1"/>
  <c r="L196" i="13"/>
  <c r="T269" i="5"/>
  <c r="AD269" i="5" s="1"/>
  <c r="AF269" i="5" s="1"/>
  <c r="L70" i="13"/>
  <c r="T180" i="5"/>
  <c r="AD180" i="5" s="1"/>
  <c r="AF180" i="5" s="1"/>
  <c r="L46" i="13"/>
  <c r="T421" i="5"/>
  <c r="AD421" i="5" s="1"/>
  <c r="AF421" i="5" s="1"/>
  <c r="L10" i="13"/>
  <c r="T148" i="5"/>
  <c r="L249" i="13"/>
  <c r="L132" i="14"/>
  <c r="I106" i="13"/>
  <c r="J106" i="13"/>
  <c r="T205" i="5"/>
  <c r="AD205" i="5" s="1"/>
  <c r="AF205" i="5" s="1"/>
  <c r="L255" i="13"/>
  <c r="L277" i="14"/>
  <c r="I231" i="13"/>
  <c r="J231" i="13"/>
  <c r="L73" i="14"/>
  <c r="I47" i="13"/>
  <c r="J47" i="13"/>
  <c r="L16" i="14"/>
  <c r="I5" i="13"/>
  <c r="J5" i="13"/>
  <c r="T65" i="5"/>
  <c r="AD65" i="5" s="1"/>
  <c r="AF65" i="5" s="1"/>
  <c r="L156" i="13"/>
  <c r="L129" i="14"/>
  <c r="I103" i="13"/>
  <c r="J103" i="13"/>
  <c r="T178" i="5"/>
  <c r="AD178" i="5" s="1"/>
  <c r="AF178" i="5" s="1"/>
  <c r="L45" i="13"/>
  <c r="T468" i="5"/>
  <c r="AD468" i="5" s="1"/>
  <c r="AF468" i="5" s="1"/>
  <c r="L201" i="13"/>
  <c r="T147" i="5"/>
  <c r="AD147" i="5" s="1"/>
  <c r="AF147" i="5" s="1"/>
  <c r="L243" i="13"/>
  <c r="T198" i="5"/>
  <c r="L31" i="13"/>
  <c r="L93" i="14"/>
  <c r="I67" i="13"/>
  <c r="J67" i="13"/>
  <c r="L67" i="14"/>
  <c r="I41" i="13"/>
  <c r="J41" i="13"/>
  <c r="L61" i="14"/>
  <c r="I38" i="13"/>
  <c r="J38" i="13"/>
  <c r="L145" i="14"/>
  <c r="I115" i="13"/>
  <c r="J115" i="13"/>
  <c r="L328" i="14"/>
  <c r="L138" i="14"/>
  <c r="I273" i="13"/>
  <c r="J273" i="13"/>
  <c r="T324" i="5"/>
  <c r="AD324" i="5" s="1"/>
  <c r="AF324" i="5" s="1"/>
  <c r="L117" i="13"/>
  <c r="T290" i="5"/>
  <c r="AD290" i="5" s="1"/>
  <c r="AF290" i="5" s="1"/>
  <c r="L79" i="13"/>
  <c r="L127" i="14"/>
  <c r="I101" i="13"/>
  <c r="J101" i="13"/>
  <c r="T382" i="5"/>
  <c r="AD382" i="5" s="1"/>
  <c r="AF382" i="5" s="1"/>
  <c r="L226" i="13"/>
  <c r="T165" i="5"/>
  <c r="L251" i="13"/>
  <c r="T72" i="5"/>
  <c r="AD72" i="5" s="1"/>
  <c r="AF72" i="5" s="1"/>
  <c r="L161" i="13"/>
  <c r="L253" i="14"/>
  <c r="I209" i="13"/>
  <c r="J209" i="13"/>
  <c r="L244" i="14"/>
  <c r="I200" i="13"/>
  <c r="J200" i="13"/>
  <c r="T390" i="5"/>
  <c r="AD390" i="5" s="1"/>
  <c r="AF390" i="5" s="1"/>
  <c r="L140" i="13"/>
  <c r="L168" i="14"/>
  <c r="I135" i="13"/>
  <c r="J135" i="13"/>
  <c r="T458" i="5"/>
  <c r="AD458" i="5" s="1"/>
  <c r="AF458" i="5" s="1"/>
  <c r="L199" i="13"/>
  <c r="T292" i="5"/>
  <c r="AD292" i="5" s="1"/>
  <c r="AF292" i="5" s="1"/>
  <c r="L80" i="13"/>
  <c r="T375" i="5"/>
  <c r="AD375" i="5" s="1"/>
  <c r="AF375" i="5" s="1"/>
  <c r="L105" i="13"/>
  <c r="L141" i="14"/>
  <c r="I111" i="13"/>
  <c r="J111" i="13"/>
  <c r="T303" i="5"/>
  <c r="AD303" i="5" s="1"/>
  <c r="AF303" i="5" s="1"/>
  <c r="L84" i="13"/>
  <c r="L84" i="14"/>
  <c r="I58" i="13"/>
  <c r="J58" i="13"/>
  <c r="L273" i="14"/>
  <c r="I227" i="13"/>
  <c r="J227" i="13"/>
  <c r="L278" i="14"/>
  <c r="I232" i="13"/>
  <c r="J232" i="13"/>
  <c r="T470" i="5"/>
  <c r="AD470" i="5" s="1"/>
  <c r="AF470" i="5" s="1"/>
  <c r="L202" i="13"/>
  <c r="L268" i="14"/>
  <c r="I222" i="13"/>
  <c r="J222" i="13"/>
  <c r="L80" i="14"/>
  <c r="I54" i="13"/>
  <c r="J54" i="13"/>
  <c r="L34" i="14"/>
  <c r="I21" i="13"/>
  <c r="J21" i="13"/>
  <c r="L107" i="14"/>
  <c r="I81" i="13"/>
  <c r="J81" i="13"/>
  <c r="L288" i="14"/>
  <c r="I240" i="13"/>
  <c r="J240" i="13"/>
  <c r="T365" i="5"/>
  <c r="AD365" i="5" s="1"/>
  <c r="AF365" i="5" s="1"/>
  <c r="L100" i="13"/>
  <c r="L150" i="14"/>
  <c r="I120" i="13"/>
  <c r="J120" i="13"/>
  <c r="T36" i="5"/>
  <c r="AD36" i="5" s="1"/>
  <c r="AF36" i="5" s="1"/>
  <c r="L112" i="13"/>
  <c r="L284" i="14"/>
  <c r="I236" i="13"/>
  <c r="J236" i="13"/>
  <c r="T52" i="5"/>
  <c r="AD52" i="5" s="1"/>
  <c r="AF52" i="5" s="1"/>
  <c r="L144" i="13"/>
  <c r="T168" i="5"/>
  <c r="L128" i="13"/>
  <c r="L269" i="14"/>
  <c r="I223" i="13"/>
  <c r="J223" i="13"/>
  <c r="L242" i="14"/>
  <c r="I198" i="13"/>
  <c r="J198" i="13"/>
  <c r="T255" i="5"/>
  <c r="AD255" i="5" s="1"/>
  <c r="AF255" i="5" s="1"/>
  <c r="L64" i="13"/>
  <c r="T234" i="5"/>
  <c r="AD234" i="5" s="1"/>
  <c r="AF234" i="5" s="1"/>
  <c r="L57" i="13"/>
  <c r="L62" i="14"/>
  <c r="I39" i="13"/>
  <c r="J39" i="13"/>
  <c r="T357" i="5"/>
  <c r="AD357" i="5" s="1"/>
  <c r="AF357" i="5" s="1"/>
  <c r="L93" i="13"/>
  <c r="T8" i="5"/>
  <c r="AD8" i="5" s="1"/>
  <c r="AF8" i="5" s="1"/>
  <c r="L43" i="13"/>
  <c r="L287" i="14"/>
  <c r="I239" i="13"/>
  <c r="J239" i="13"/>
  <c r="T206" i="5"/>
  <c r="AD206" i="5" s="1"/>
  <c r="AF206" i="5" s="1"/>
  <c r="L256" i="13"/>
  <c r="L35" i="14"/>
  <c r="I22" i="13"/>
  <c r="J22" i="13"/>
  <c r="L31" i="14"/>
  <c r="I18" i="13"/>
  <c r="J18" i="13"/>
  <c r="T499" i="5"/>
  <c r="L252" i="13"/>
  <c r="L231" i="14"/>
  <c r="I190" i="13"/>
  <c r="J190" i="13"/>
  <c r="T348" i="5"/>
  <c r="AD348" i="5" s="1"/>
  <c r="AF348" i="5" s="1"/>
  <c r="L131" i="13"/>
  <c r="T323" i="5"/>
  <c r="AD323" i="5" s="1"/>
  <c r="AF323" i="5" s="1"/>
  <c r="L89" i="13"/>
  <c r="T155" i="5"/>
  <c r="AD155" i="5" s="1"/>
  <c r="AF155" i="5" s="1"/>
  <c r="L246" i="13"/>
  <c r="L167" i="14"/>
  <c r="I134" i="13"/>
  <c r="J134" i="13"/>
  <c r="L19" i="14"/>
  <c r="I8" i="13"/>
  <c r="J8" i="13"/>
  <c r="T471" i="5"/>
  <c r="AD471" i="5" s="1"/>
  <c r="AF471" i="5" s="1"/>
  <c r="L203" i="13"/>
  <c r="T187" i="5"/>
  <c r="AD187" i="5" s="1"/>
  <c r="AF187" i="5" s="1"/>
  <c r="L19" i="13"/>
  <c r="L283" i="14"/>
  <c r="I235" i="13"/>
  <c r="J235" i="13"/>
  <c r="L101" i="14"/>
  <c r="I75" i="13"/>
  <c r="J75" i="13"/>
  <c r="T214" i="5"/>
  <c r="AD214" i="5" s="1"/>
  <c r="AF214" i="5" s="1"/>
  <c r="L247" i="13"/>
  <c r="L120" i="14"/>
  <c r="I94" i="13"/>
  <c r="J94" i="13"/>
  <c r="L102" i="14"/>
  <c r="I76" i="13"/>
  <c r="J76" i="13"/>
  <c r="L206" i="14"/>
  <c r="I171" i="13"/>
  <c r="J171" i="13"/>
  <c r="L160" i="14"/>
  <c r="I127" i="13"/>
  <c r="J127" i="13"/>
  <c r="L216" i="14"/>
  <c r="I178" i="13"/>
  <c r="J178" i="13"/>
  <c r="T112" i="5"/>
  <c r="AD112" i="5" s="1"/>
  <c r="AF112" i="5" s="1"/>
  <c r="L173" i="13"/>
  <c r="L205" i="14"/>
  <c r="I170" i="13"/>
  <c r="J170" i="13"/>
  <c r="L220" i="14"/>
  <c r="I182" i="13"/>
  <c r="J182" i="13"/>
  <c r="L174" i="14"/>
  <c r="I141" i="13"/>
  <c r="J141" i="13"/>
  <c r="L194" i="14"/>
  <c r="I159" i="13"/>
  <c r="J159" i="13"/>
  <c r="T508" i="5"/>
  <c r="L220" i="13"/>
  <c r="T185" i="5"/>
  <c r="L224" i="13"/>
  <c r="L169" i="14"/>
  <c r="I136" i="13"/>
  <c r="J136" i="13"/>
  <c r="L183" i="14"/>
  <c r="I148" i="13"/>
  <c r="J148" i="13"/>
  <c r="T186" i="5"/>
  <c r="L225" i="13"/>
  <c r="T529" i="5"/>
  <c r="L268" i="13"/>
  <c r="T525" i="5"/>
  <c r="L264" i="13"/>
  <c r="T524" i="5"/>
  <c r="L263" i="13"/>
  <c r="L322" i="14"/>
  <c r="I267" i="13"/>
  <c r="J267" i="13"/>
  <c r="L325" i="14"/>
  <c r="I270" i="13"/>
  <c r="J270" i="13"/>
  <c r="T522" i="5"/>
  <c r="L261" i="13"/>
  <c r="L313" i="14"/>
  <c r="I258" i="13"/>
  <c r="J258" i="13"/>
  <c r="L327" i="14"/>
  <c r="I272" i="13"/>
  <c r="J272" i="13"/>
  <c r="L326" i="14"/>
  <c r="I271" i="13"/>
  <c r="J271" i="13"/>
  <c r="G6" i="29"/>
  <c r="F6" i="29"/>
  <c r="F39" i="29"/>
  <c r="G39" i="29"/>
  <c r="G72" i="29"/>
  <c r="F72" i="29"/>
  <c r="G3" i="29"/>
  <c r="F3" i="29"/>
  <c r="F14" i="29"/>
  <c r="H14" i="29" s="1"/>
  <c r="G14" i="29"/>
  <c r="F38" i="29"/>
  <c r="G38" i="29"/>
  <c r="K216" i="13"/>
  <c r="M216" i="13" s="1"/>
  <c r="N216" i="13"/>
  <c r="F12" i="29"/>
  <c r="H12" i="29" s="1"/>
  <c r="I12" i="29" s="1"/>
  <c r="J12" i="29" s="1"/>
  <c r="K12" i="29" s="1"/>
  <c r="F61" i="29"/>
  <c r="G61" i="29"/>
  <c r="K185" i="13"/>
  <c r="M185" i="13" s="1"/>
  <c r="N185" i="13"/>
  <c r="K187" i="13"/>
  <c r="M187" i="13" s="1"/>
  <c r="N187" i="13"/>
  <c r="F44" i="29"/>
  <c r="G44" i="29"/>
  <c r="G70" i="29"/>
  <c r="F70" i="29"/>
  <c r="F30" i="29"/>
  <c r="G30" i="29"/>
  <c r="F54" i="29"/>
  <c r="G54" i="29"/>
  <c r="F23" i="29"/>
  <c r="G23" i="29"/>
  <c r="L52" i="29"/>
  <c r="M52" i="29"/>
  <c r="N257" i="13"/>
  <c r="K257" i="13"/>
  <c r="M257" i="13" s="1"/>
  <c r="F24" i="29"/>
  <c r="H24" i="29" s="1"/>
  <c r="I24" i="29" s="1"/>
  <c r="J24" i="29" s="1"/>
  <c r="K24" i="29" s="1"/>
  <c r="L24" i="29" s="1"/>
  <c r="M24" i="29" s="1"/>
  <c r="L26" i="14"/>
  <c r="I13" i="13"/>
  <c r="J13" i="13"/>
  <c r="L289" i="14"/>
  <c r="I241" i="13"/>
  <c r="J241" i="13"/>
  <c r="L38" i="14"/>
  <c r="I25" i="13"/>
  <c r="J25" i="13"/>
  <c r="T83" i="5"/>
  <c r="AD83" i="5" s="1"/>
  <c r="AF83" i="5" s="1"/>
  <c r="L191" i="13"/>
  <c r="T225" i="5"/>
  <c r="AD225" i="5" s="1"/>
  <c r="AF225" i="5" s="1"/>
  <c r="L49" i="13"/>
  <c r="L248" i="14"/>
  <c r="I204" i="13"/>
  <c r="J204" i="13"/>
  <c r="T66" i="5"/>
  <c r="L157" i="13"/>
  <c r="L72" i="14"/>
  <c r="I46" i="13"/>
  <c r="J46" i="13"/>
  <c r="L203" i="14"/>
  <c r="I168" i="13"/>
  <c r="J168" i="13"/>
  <c r="L23" i="14"/>
  <c r="I12" i="13"/>
  <c r="J12" i="13"/>
  <c r="L256" i="14"/>
  <c r="I212" i="13"/>
  <c r="J212" i="13"/>
  <c r="L221" i="14"/>
  <c r="I183" i="13"/>
  <c r="J183" i="13"/>
  <c r="L20" i="14"/>
  <c r="I9" i="13"/>
  <c r="J9" i="13"/>
  <c r="L292" i="14"/>
  <c r="I244" i="13"/>
  <c r="J244" i="13"/>
  <c r="L114" i="14"/>
  <c r="I88" i="13"/>
  <c r="J88" i="13"/>
  <c r="T289" i="5"/>
  <c r="AD289" i="5" s="1"/>
  <c r="AF289" i="5" s="1"/>
  <c r="L78" i="13"/>
  <c r="L56" i="14"/>
  <c r="I36" i="13"/>
  <c r="J36" i="13"/>
  <c r="L123" i="14"/>
  <c r="I97" i="13"/>
  <c r="J97" i="13"/>
  <c r="L99" i="14"/>
  <c r="I73" i="13"/>
  <c r="J73" i="13"/>
  <c r="T270" i="5"/>
  <c r="AD270" i="5" s="1"/>
  <c r="AF270" i="5" s="1"/>
  <c r="L71" i="13"/>
  <c r="T395" i="5"/>
  <c r="AD395" i="5" s="1"/>
  <c r="AF395" i="5" s="1"/>
  <c r="L233" i="13"/>
  <c r="L74" i="14"/>
  <c r="I48" i="13"/>
  <c r="J48" i="13"/>
  <c r="L252" i="14"/>
  <c r="I208" i="13"/>
  <c r="J208" i="13"/>
  <c r="T195" i="5"/>
  <c r="L47" i="13"/>
  <c r="T120" i="5"/>
  <c r="AD120" i="5" s="1"/>
  <c r="AF120" i="5" s="1"/>
  <c r="L5" i="13"/>
  <c r="L71" i="14"/>
  <c r="I45" i="13"/>
  <c r="J45" i="13"/>
  <c r="L178" i="14"/>
  <c r="I143" i="13"/>
  <c r="J143" i="13"/>
  <c r="L245" i="14"/>
  <c r="I201" i="13"/>
  <c r="J201" i="13"/>
  <c r="L285" i="14"/>
  <c r="I237" i="13"/>
  <c r="J237" i="13"/>
  <c r="L124" i="14"/>
  <c r="I98" i="13"/>
  <c r="J98" i="13"/>
  <c r="T259" i="5"/>
  <c r="AD259" i="5" s="1"/>
  <c r="AF259" i="5" s="1"/>
  <c r="L68" i="13"/>
  <c r="L46" i="14"/>
  <c r="I31" i="13"/>
  <c r="J31" i="13"/>
  <c r="L98" i="14"/>
  <c r="I72" i="13"/>
  <c r="J72" i="13"/>
  <c r="L139" i="14"/>
  <c r="I109" i="13"/>
  <c r="J109" i="13"/>
  <c r="L276" i="14"/>
  <c r="I230" i="13"/>
  <c r="J230" i="13"/>
  <c r="T100" i="5"/>
  <c r="AD100" i="5" s="1"/>
  <c r="AF100" i="5" s="1"/>
  <c r="L38" i="13"/>
  <c r="T384" i="5"/>
  <c r="AD384" i="5" s="1"/>
  <c r="AF384" i="5" s="1"/>
  <c r="L228" i="13"/>
  <c r="L251" i="14"/>
  <c r="I207" i="13"/>
  <c r="J207" i="13"/>
  <c r="T370" i="5"/>
  <c r="AD370" i="5" s="1"/>
  <c r="AF370" i="5" s="1"/>
  <c r="L101" i="13"/>
  <c r="T338" i="5"/>
  <c r="L123" i="13"/>
  <c r="T171" i="5"/>
  <c r="L130" i="13"/>
  <c r="L100" i="14"/>
  <c r="I74" i="13"/>
  <c r="J74" i="13"/>
  <c r="L162" i="14"/>
  <c r="I129" i="13"/>
  <c r="J129" i="13"/>
  <c r="L148" i="14"/>
  <c r="I118" i="13"/>
  <c r="J118" i="13"/>
  <c r="L275" i="14"/>
  <c r="I229" i="13"/>
  <c r="J229" i="13"/>
  <c r="T137" i="5"/>
  <c r="L176" i="13"/>
  <c r="T93" i="5"/>
  <c r="AD93" i="5" s="1"/>
  <c r="AF93" i="5" s="1"/>
  <c r="L163" i="13"/>
  <c r="L110" i="14"/>
  <c r="I84" i="13"/>
  <c r="J84" i="13"/>
  <c r="T383" i="5"/>
  <c r="AD383" i="5" s="1"/>
  <c r="AF383" i="5" s="1"/>
  <c r="L227" i="13"/>
  <c r="L54" i="13"/>
  <c r="T500" i="5"/>
  <c r="L253" i="13"/>
  <c r="T152" i="5"/>
  <c r="AD152" i="5" s="1"/>
  <c r="AF152" i="5" s="1"/>
  <c r="L240" i="13"/>
  <c r="L108" i="14"/>
  <c r="I82" i="13"/>
  <c r="J82" i="13"/>
  <c r="L126" i="14"/>
  <c r="I100" i="13"/>
  <c r="J100" i="13"/>
  <c r="T329" i="5"/>
  <c r="AD329" i="5" s="1"/>
  <c r="AF329" i="5" s="1"/>
  <c r="L120" i="13"/>
  <c r="L254" i="14"/>
  <c r="I210" i="13"/>
  <c r="J210" i="13"/>
  <c r="T102" i="5"/>
  <c r="AD102" i="5" s="1"/>
  <c r="AF102" i="5" s="1"/>
  <c r="L167" i="13"/>
  <c r="L179" i="14"/>
  <c r="I144" i="13"/>
  <c r="J144" i="13"/>
  <c r="T177" i="5"/>
  <c r="AD177" i="5" s="1"/>
  <c r="AF177" i="5" s="1"/>
  <c r="L44" i="13"/>
  <c r="T3" i="5"/>
  <c r="AD3" i="5" s="1"/>
  <c r="AF3" i="5" s="1"/>
  <c r="L40" i="13"/>
  <c r="T87" i="5"/>
  <c r="AD87" i="5" s="1"/>
  <c r="AF87" i="5" s="1"/>
  <c r="L223" i="13"/>
  <c r="T457" i="5"/>
  <c r="AD457" i="5" s="1"/>
  <c r="AF457" i="5" s="1"/>
  <c r="L198" i="13"/>
  <c r="L149" i="14"/>
  <c r="I119" i="13"/>
  <c r="J119" i="13"/>
  <c r="T246" i="5"/>
  <c r="AD246" i="5" s="1"/>
  <c r="AF246" i="5" s="1"/>
  <c r="L61" i="13"/>
  <c r="T126" i="5"/>
  <c r="L177" i="13"/>
  <c r="L92" i="14"/>
  <c r="I66" i="13"/>
  <c r="J66" i="13"/>
  <c r="L293" i="14"/>
  <c r="I245" i="13"/>
  <c r="J245" i="13"/>
  <c r="L111" i="14"/>
  <c r="I85" i="13"/>
  <c r="J85" i="13"/>
  <c r="T218" i="5"/>
  <c r="AD218" i="5" s="1"/>
  <c r="AF218" i="5" s="1"/>
  <c r="L22" i="13"/>
  <c r="L130" i="14"/>
  <c r="I104" i="13"/>
  <c r="J104" i="13"/>
  <c r="L155" i="14"/>
  <c r="I125" i="13"/>
  <c r="J125" i="13"/>
  <c r="L36" i="14"/>
  <c r="I23" i="13"/>
  <c r="J23" i="13"/>
  <c r="L204" i="14"/>
  <c r="I169" i="13"/>
  <c r="J169" i="13"/>
  <c r="T473" i="5"/>
  <c r="AD473" i="5" s="1"/>
  <c r="AF473" i="5" s="1"/>
  <c r="L205" i="13"/>
  <c r="L170" i="14"/>
  <c r="I137" i="13"/>
  <c r="J137" i="13"/>
  <c r="L294" i="14"/>
  <c r="I246" i="13"/>
  <c r="J246" i="13"/>
  <c r="L39" i="14"/>
  <c r="I26" i="13"/>
  <c r="J26" i="13"/>
  <c r="L68" i="14"/>
  <c r="I42" i="13"/>
  <c r="J42" i="13"/>
  <c r="T91" i="5"/>
  <c r="AD91" i="5" s="1"/>
  <c r="AF91" i="5" s="1"/>
  <c r="L14" i="13"/>
  <c r="T301" i="5"/>
  <c r="AD301" i="5" s="1"/>
  <c r="AF301" i="5" s="1"/>
  <c r="L83" i="13"/>
  <c r="L95" i="14"/>
  <c r="I69" i="13"/>
  <c r="J69" i="13"/>
  <c r="T139" i="5"/>
  <c r="AD139" i="5" s="1"/>
  <c r="AF139" i="5" s="1"/>
  <c r="L235" i="13"/>
  <c r="T388" i="5"/>
  <c r="AD388" i="5" s="1"/>
  <c r="AF388" i="5" s="1"/>
  <c r="L139" i="13"/>
  <c r="L152" i="14"/>
  <c r="I122" i="13"/>
  <c r="J122" i="13"/>
  <c r="L78" i="14"/>
  <c r="I52" i="13"/>
  <c r="J52" i="13"/>
  <c r="T101" i="5"/>
  <c r="AD101" i="5" s="1"/>
  <c r="AF101" i="5" s="1"/>
  <c r="L166" i="13"/>
  <c r="L144" i="14"/>
  <c r="I114" i="13"/>
  <c r="J114" i="13"/>
  <c r="L121" i="14"/>
  <c r="I95" i="13"/>
  <c r="J95" i="13"/>
  <c r="T109" i="5"/>
  <c r="AD109" i="5" s="1"/>
  <c r="AF109" i="5" s="1"/>
  <c r="L171" i="13"/>
  <c r="L30" i="14"/>
  <c r="I17" i="13"/>
  <c r="J17" i="13"/>
  <c r="T111" i="5"/>
  <c r="AD111" i="5" s="1"/>
  <c r="AF111" i="5" s="1"/>
  <c r="L172" i="13"/>
  <c r="L200" i="14"/>
  <c r="I165" i="13"/>
  <c r="J165" i="13"/>
  <c r="L33" i="14"/>
  <c r="I20" i="13"/>
  <c r="J20" i="13"/>
  <c r="T153" i="5"/>
  <c r="AD153" i="5" s="1"/>
  <c r="AF153" i="5" s="1"/>
  <c r="L126" i="13"/>
  <c r="T94" i="5"/>
  <c r="AD94" i="5" s="1"/>
  <c r="AF94" i="5" s="1"/>
  <c r="L164" i="13"/>
  <c r="L85" i="14"/>
  <c r="I59" i="13"/>
  <c r="J59" i="13"/>
  <c r="T64" i="5"/>
  <c r="L155" i="13"/>
  <c r="T67" i="5"/>
  <c r="L159" i="13"/>
  <c r="L264" i="14"/>
  <c r="I220" i="13"/>
  <c r="J220" i="13"/>
  <c r="T491" i="5"/>
  <c r="AD491" i="5" s="1"/>
  <c r="AF491" i="5" s="1"/>
  <c r="L213" i="13"/>
  <c r="T56" i="5"/>
  <c r="L148" i="13"/>
  <c r="L305" i="14"/>
  <c r="I254" i="13"/>
  <c r="J254" i="13"/>
  <c r="L270" i="14"/>
  <c r="I224" i="13"/>
  <c r="J224" i="13"/>
  <c r="T194" i="5"/>
  <c r="L136" i="13"/>
  <c r="T512" i="5"/>
  <c r="L62" i="13"/>
  <c r="T510" i="5"/>
  <c r="L28" i="13"/>
  <c r="L180" i="14"/>
  <c r="I145" i="13"/>
  <c r="J145" i="13"/>
  <c r="L222" i="14"/>
  <c r="I184" i="13"/>
  <c r="J184" i="13"/>
  <c r="T517" i="5"/>
  <c r="L248" i="13"/>
  <c r="T514" i="5"/>
  <c r="L27" i="13"/>
  <c r="T352" i="5"/>
  <c r="AD352" i="5" s="1"/>
  <c r="AF352" i="5" s="1"/>
  <c r="L133" i="13"/>
  <c r="L318" i="14"/>
  <c r="I263" i="13"/>
  <c r="J263" i="13"/>
  <c r="L314" i="14"/>
  <c r="I259" i="13"/>
  <c r="J259" i="13"/>
  <c r="T530" i="5"/>
  <c r="L269" i="13"/>
  <c r="T519" i="5"/>
  <c r="L258" i="13"/>
  <c r="T532" i="5"/>
  <c r="L271" i="13"/>
  <c r="G42" i="29"/>
  <c r="F42" i="29"/>
  <c r="H42" i="29" s="1"/>
  <c r="I42" i="29" s="1"/>
  <c r="F50" i="29"/>
  <c r="G50" i="29"/>
  <c r="F77" i="29"/>
  <c r="G77" i="29"/>
  <c r="H77" i="29" s="1"/>
  <c r="F69" i="29"/>
  <c r="G69" i="29"/>
  <c r="F74" i="29"/>
  <c r="G74" i="29"/>
  <c r="G47" i="29"/>
  <c r="F47" i="29"/>
  <c r="N218" i="13"/>
  <c r="K218" i="13"/>
  <c r="M218" i="13" s="1"/>
  <c r="F71" i="29"/>
  <c r="G71" i="29"/>
  <c r="F55" i="29"/>
  <c r="G55" i="29"/>
  <c r="F76" i="29"/>
  <c r="G76" i="29"/>
  <c r="F37" i="29"/>
  <c r="G37" i="29"/>
  <c r="G19" i="29"/>
  <c r="F19" i="29"/>
  <c r="F57" i="29"/>
  <c r="G57" i="29"/>
  <c r="H57" i="29" s="1"/>
  <c r="I57" i="29" s="1"/>
  <c r="J57" i="29" s="1"/>
  <c r="K57" i="29" s="1"/>
  <c r="F8" i="29"/>
  <c r="T47" i="5"/>
  <c r="AD47" i="5" s="1"/>
  <c r="AF47" i="5" s="1"/>
  <c r="L13" i="13"/>
  <c r="L197" i="14"/>
  <c r="I162" i="13"/>
  <c r="J162" i="13"/>
  <c r="T489" i="5"/>
  <c r="AD489" i="5" s="1"/>
  <c r="AF489" i="5" s="1"/>
  <c r="L211" i="13"/>
  <c r="T145" i="5"/>
  <c r="AD145" i="5" s="1"/>
  <c r="AF145" i="5" s="1"/>
  <c r="L241" i="13"/>
  <c r="L89" i="14"/>
  <c r="I63" i="13"/>
  <c r="J63" i="13"/>
  <c r="L113" i="14"/>
  <c r="I87" i="13"/>
  <c r="J87" i="13"/>
  <c r="T84" i="5"/>
  <c r="AD84" i="5" s="1"/>
  <c r="AF84" i="5" s="1"/>
  <c r="L192" i="13"/>
  <c r="T267" i="5"/>
  <c r="AD267" i="5" s="1"/>
  <c r="AF267" i="5" s="1"/>
  <c r="L25" i="13"/>
  <c r="L15" i="14"/>
  <c r="I4" i="13"/>
  <c r="J4" i="13"/>
  <c r="L96" i="14"/>
  <c r="I70" i="13"/>
  <c r="J70" i="13"/>
  <c r="T472" i="5"/>
  <c r="AD472" i="5" s="1"/>
  <c r="AF472" i="5" s="1"/>
  <c r="L204" i="13"/>
  <c r="L151" i="14"/>
  <c r="I121" i="13"/>
  <c r="J121" i="13"/>
  <c r="L192" i="14"/>
  <c r="I157" i="13"/>
  <c r="J157" i="13"/>
  <c r="T103" i="5"/>
  <c r="AD103" i="5" s="1"/>
  <c r="AF103" i="5" s="1"/>
  <c r="L168" i="13"/>
  <c r="L21" i="14"/>
  <c r="I10" i="13"/>
  <c r="J10" i="13"/>
  <c r="T490" i="5"/>
  <c r="AD490" i="5" s="1"/>
  <c r="AF490" i="5" s="1"/>
  <c r="L212" i="13"/>
  <c r="L76" i="14"/>
  <c r="I50" i="13"/>
  <c r="J50" i="13"/>
  <c r="L60" i="14"/>
  <c r="I37" i="13"/>
  <c r="J37" i="13"/>
  <c r="T149" i="5"/>
  <c r="AD149" i="5" s="1"/>
  <c r="AF149" i="5" s="1"/>
  <c r="L244" i="13"/>
  <c r="T146" i="5"/>
  <c r="AD146" i="5" s="1"/>
  <c r="AF146" i="5" s="1"/>
  <c r="L242" i="13"/>
  <c r="T377" i="5"/>
  <c r="AD377" i="5" s="1"/>
  <c r="AF377" i="5" s="1"/>
  <c r="L106" i="13"/>
  <c r="L308" i="14"/>
  <c r="I255" i="13"/>
  <c r="J255" i="13"/>
  <c r="L219" i="14"/>
  <c r="I181" i="13"/>
  <c r="J181" i="13"/>
  <c r="L217" i="14"/>
  <c r="I179" i="13"/>
  <c r="J179" i="13"/>
  <c r="L118" i="14"/>
  <c r="I92" i="13"/>
  <c r="J92" i="13"/>
  <c r="T51" i="5"/>
  <c r="AD51" i="5" s="1"/>
  <c r="AF51" i="5" s="1"/>
  <c r="L143" i="13"/>
  <c r="T141" i="5"/>
  <c r="AD141" i="5" s="1"/>
  <c r="AF141" i="5" s="1"/>
  <c r="L237" i="13"/>
  <c r="T362" i="5"/>
  <c r="AD362" i="5" s="1"/>
  <c r="AF362" i="5" s="1"/>
  <c r="L98" i="13"/>
  <c r="L94" i="14"/>
  <c r="I68" i="13"/>
  <c r="J68" i="13"/>
  <c r="T32" i="5"/>
  <c r="AD32" i="5" s="1"/>
  <c r="AF32" i="5" s="1"/>
  <c r="L109" i="13"/>
  <c r="L86" i="14"/>
  <c r="I60" i="13"/>
  <c r="J60" i="13"/>
  <c r="T164" i="5"/>
  <c r="L250" i="13"/>
  <c r="L117" i="14"/>
  <c r="I91" i="13"/>
  <c r="J91" i="13"/>
  <c r="T160" i="5"/>
  <c r="AD160" i="5" s="1"/>
  <c r="AF160" i="5" s="1"/>
  <c r="L115" i="13"/>
  <c r="T484" i="5"/>
  <c r="AD484" i="5" s="1"/>
  <c r="AF484" i="5" s="1"/>
  <c r="L207" i="13"/>
  <c r="L105" i="14"/>
  <c r="I79" i="13"/>
  <c r="J79" i="13"/>
  <c r="L272" i="14"/>
  <c r="I226" i="13"/>
  <c r="J226" i="13"/>
  <c r="L196" i="14"/>
  <c r="I161" i="13"/>
  <c r="J161" i="13"/>
  <c r="T486" i="5"/>
  <c r="AD486" i="5" s="1"/>
  <c r="AF486" i="5" s="1"/>
  <c r="L209" i="13"/>
  <c r="L163" i="14"/>
  <c r="I130" i="13"/>
  <c r="J130" i="13"/>
  <c r="T363" i="5"/>
  <c r="AD363" i="5" s="1"/>
  <c r="AF363" i="5" s="1"/>
  <c r="L99" i="13"/>
  <c r="L103" i="14"/>
  <c r="I77" i="13"/>
  <c r="J77" i="13"/>
  <c r="T459" i="5"/>
  <c r="AD459" i="5" s="1"/>
  <c r="AF459" i="5" s="1"/>
  <c r="L200" i="13"/>
  <c r="L250" i="14"/>
  <c r="I206" i="13"/>
  <c r="J206" i="13"/>
  <c r="T37" i="5"/>
  <c r="AD37" i="5" s="1"/>
  <c r="AF37" i="5" s="1"/>
  <c r="L113" i="13"/>
  <c r="L173" i="14"/>
  <c r="I140" i="13"/>
  <c r="J140" i="13"/>
  <c r="L140" i="14"/>
  <c r="I110" i="13"/>
  <c r="J110" i="13"/>
  <c r="T193" i="5"/>
  <c r="AD193" i="5" s="1"/>
  <c r="AF193" i="5" s="1"/>
  <c r="L135" i="13"/>
  <c r="T275" i="5"/>
  <c r="AD275" i="5" s="1"/>
  <c r="AF275" i="5" s="1"/>
  <c r="L74" i="13"/>
  <c r="L146" i="14"/>
  <c r="I116" i="13"/>
  <c r="J116" i="13"/>
  <c r="T326" i="5"/>
  <c r="L118" i="13"/>
  <c r="L243" i="14"/>
  <c r="I199" i="13"/>
  <c r="J199" i="13"/>
  <c r="L131" i="14"/>
  <c r="I105" i="13"/>
  <c r="J105" i="13"/>
  <c r="L198" i="14"/>
  <c r="I163" i="13"/>
  <c r="J163" i="13"/>
  <c r="T35" i="5"/>
  <c r="AD35" i="5" s="1"/>
  <c r="AF35" i="5" s="1"/>
  <c r="L111" i="13"/>
  <c r="T243" i="5"/>
  <c r="L58" i="13"/>
  <c r="T89" i="5"/>
  <c r="AD89" i="5" s="1"/>
  <c r="AF89" i="5" s="1"/>
  <c r="L232" i="13"/>
  <c r="T86" i="5"/>
  <c r="AD86" i="5" s="1"/>
  <c r="AF86" i="5" s="1"/>
  <c r="L222" i="13"/>
  <c r="T456" i="5"/>
  <c r="AD456" i="5" s="1"/>
  <c r="AF456" i="5" s="1"/>
  <c r="L197" i="13"/>
  <c r="T62" i="5"/>
  <c r="L153" i="13"/>
  <c r="L18" i="14"/>
  <c r="I7" i="13"/>
  <c r="J7" i="13"/>
  <c r="L22" i="14"/>
  <c r="I11" i="13"/>
  <c r="J11" i="13"/>
  <c r="L304" i="14"/>
  <c r="I253" i="13"/>
  <c r="J253" i="13"/>
  <c r="L238" i="14"/>
  <c r="I194" i="13"/>
  <c r="J194" i="13"/>
  <c r="T297" i="5"/>
  <c r="AD297" i="5" s="1"/>
  <c r="AF297" i="5" s="1"/>
  <c r="L82" i="13"/>
  <c r="L282" i="14"/>
  <c r="I234" i="13"/>
  <c r="J234" i="13"/>
  <c r="L165" i="14"/>
  <c r="I132" i="13"/>
  <c r="J132" i="13"/>
  <c r="T140" i="5"/>
  <c r="AD140" i="5" s="1"/>
  <c r="AF140" i="5" s="1"/>
  <c r="L236" i="13"/>
  <c r="T488" i="5"/>
  <c r="AD488" i="5" s="1"/>
  <c r="AF488" i="5" s="1"/>
  <c r="L210" i="13"/>
  <c r="T256" i="5"/>
  <c r="AD256" i="5" s="1"/>
  <c r="AF256" i="5" s="1"/>
  <c r="L65" i="13"/>
  <c r="L70" i="14"/>
  <c r="I44" i="13"/>
  <c r="J44" i="13"/>
  <c r="L161" i="14"/>
  <c r="I128" i="13"/>
  <c r="J128" i="13"/>
  <c r="L66" i="14"/>
  <c r="I40" i="13"/>
  <c r="J40" i="13"/>
  <c r="L239" i="14"/>
  <c r="I195" i="13"/>
  <c r="J195" i="13"/>
  <c r="L83" i="14"/>
  <c r="I57" i="13"/>
  <c r="J57" i="13"/>
  <c r="T327" i="5"/>
  <c r="AD327" i="5" s="1"/>
  <c r="AF327" i="5" s="1"/>
  <c r="L119" i="13"/>
  <c r="L119" i="14"/>
  <c r="I93" i="13"/>
  <c r="J93" i="13"/>
  <c r="T257" i="5"/>
  <c r="AD257" i="5" s="1"/>
  <c r="AF257" i="5" s="1"/>
  <c r="L66" i="13"/>
  <c r="L210" i="14"/>
  <c r="I175" i="13"/>
  <c r="J175" i="13"/>
  <c r="L77" i="14"/>
  <c r="I51" i="13"/>
  <c r="J51" i="13"/>
  <c r="L69" i="14"/>
  <c r="I43" i="13"/>
  <c r="J43" i="13"/>
  <c r="T150" i="5"/>
  <c r="AD150" i="5" s="1"/>
  <c r="AF150" i="5" s="1"/>
  <c r="L245" i="13"/>
  <c r="L309" i="14"/>
  <c r="I256" i="13"/>
  <c r="J256" i="13"/>
  <c r="T308" i="5"/>
  <c r="AD308" i="5" s="1"/>
  <c r="AF308" i="5" s="1"/>
  <c r="L85" i="13"/>
  <c r="T373" i="5"/>
  <c r="AD373" i="5" s="1"/>
  <c r="AF373" i="5" s="1"/>
  <c r="L104" i="13"/>
  <c r="L218" i="14"/>
  <c r="I180" i="13"/>
  <c r="J180" i="13"/>
  <c r="L209" i="14"/>
  <c r="I174" i="13"/>
  <c r="J174" i="13"/>
  <c r="T167" i="5"/>
  <c r="AD167" i="5" s="1"/>
  <c r="AF167" i="5" s="1"/>
  <c r="L18" i="13"/>
  <c r="T29" i="5"/>
  <c r="AD29" i="5" s="1"/>
  <c r="AF29" i="5" s="1"/>
  <c r="L274" i="13"/>
  <c r="L133" i="14"/>
  <c r="I107" i="13"/>
  <c r="J107" i="13"/>
  <c r="T342" i="5"/>
  <c r="AD342" i="5" s="1"/>
  <c r="AF342" i="5" s="1"/>
  <c r="L125" i="13"/>
  <c r="L17" i="14"/>
  <c r="I6" i="13"/>
  <c r="J6" i="13"/>
  <c r="L115" i="14"/>
  <c r="I89" i="13"/>
  <c r="J89" i="13"/>
  <c r="T106" i="5"/>
  <c r="AD106" i="5" s="1"/>
  <c r="AF106" i="5" s="1"/>
  <c r="L169" i="13"/>
  <c r="L249" i="14"/>
  <c r="I205" i="13"/>
  <c r="J205" i="13"/>
  <c r="L56" i="13"/>
  <c r="L154" i="14"/>
  <c r="I124" i="13"/>
  <c r="J124" i="13"/>
  <c r="T413" i="5"/>
  <c r="AD413" i="5" s="1"/>
  <c r="AF413" i="5" s="1"/>
  <c r="L26" i="13"/>
  <c r="T368" i="5"/>
  <c r="AD368" i="5" s="1"/>
  <c r="AF368" i="5" s="1"/>
  <c r="L134" i="13"/>
  <c r="T360" i="5"/>
  <c r="AD360" i="5" s="1"/>
  <c r="AF360" i="5" s="1"/>
  <c r="L96" i="13"/>
  <c r="L128" i="14"/>
  <c r="I102" i="13"/>
  <c r="J102" i="13"/>
  <c r="T423" i="5"/>
  <c r="L34" i="13"/>
  <c r="L247" i="14"/>
  <c r="I203" i="13"/>
  <c r="J203" i="13"/>
  <c r="L109" i="14"/>
  <c r="I83" i="13"/>
  <c r="J83" i="13"/>
  <c r="T260" i="5"/>
  <c r="AD260" i="5" s="1"/>
  <c r="AF260" i="5" s="1"/>
  <c r="L69" i="13"/>
  <c r="L237" i="14"/>
  <c r="I193" i="13"/>
  <c r="J193" i="13"/>
  <c r="T276" i="5"/>
  <c r="AD276" i="5" s="1"/>
  <c r="AF276" i="5" s="1"/>
  <c r="L75" i="13"/>
  <c r="T142" i="5"/>
  <c r="AD142" i="5" s="1"/>
  <c r="AF142" i="5" s="1"/>
  <c r="L238" i="13"/>
  <c r="T358" i="5"/>
  <c r="AD358" i="5" s="1"/>
  <c r="AF358" i="5" s="1"/>
  <c r="L94" i="13"/>
  <c r="L172" i="14"/>
  <c r="I139" i="13"/>
  <c r="J139" i="13"/>
  <c r="T287" i="5"/>
  <c r="L76" i="13"/>
  <c r="T336" i="5"/>
  <c r="L122" i="13"/>
  <c r="T159" i="5"/>
  <c r="AD159" i="5" s="1"/>
  <c r="AF159" i="5" s="1"/>
  <c r="L114" i="13"/>
  <c r="T359" i="5"/>
  <c r="AD359" i="5" s="1"/>
  <c r="AF359" i="5" s="1"/>
  <c r="L95" i="13"/>
  <c r="L207" i="14"/>
  <c r="I172" i="13"/>
  <c r="J172" i="13"/>
  <c r="T118" i="5"/>
  <c r="AD118" i="5" s="1"/>
  <c r="AF118" i="5" s="1"/>
  <c r="L16" i="13"/>
  <c r="T154" i="5"/>
  <c r="AD154" i="5" s="1"/>
  <c r="AF154" i="5" s="1"/>
  <c r="L127" i="13"/>
  <c r="L159" i="14"/>
  <c r="I126" i="13"/>
  <c r="J126" i="13"/>
  <c r="L199" i="14"/>
  <c r="I164" i="13"/>
  <c r="J164" i="13"/>
  <c r="T244" i="5"/>
  <c r="AD244" i="5" s="1"/>
  <c r="AF244" i="5" s="1"/>
  <c r="L59" i="13"/>
  <c r="L178" i="13"/>
  <c r="L175" i="14"/>
  <c r="I142" i="13"/>
  <c r="J142" i="13"/>
  <c r="T60" i="5"/>
  <c r="L151" i="13"/>
  <c r="L181" i="14"/>
  <c r="I146" i="13"/>
  <c r="J146" i="13"/>
  <c r="T190" i="5"/>
  <c r="L141" i="13"/>
  <c r="L257" i="14"/>
  <c r="I213" i="13"/>
  <c r="J213" i="13"/>
  <c r="L185" i="14"/>
  <c r="I150" i="13"/>
  <c r="J150" i="13"/>
  <c r="L189" i="14"/>
  <c r="I154" i="13"/>
  <c r="J154" i="13"/>
  <c r="L88" i="14"/>
  <c r="I62" i="13"/>
  <c r="J62" i="13"/>
  <c r="L271" i="14"/>
  <c r="I225" i="13"/>
  <c r="J225" i="13"/>
  <c r="L299" i="14"/>
  <c r="I248" i="13"/>
  <c r="J248" i="13"/>
  <c r="L40" i="14"/>
  <c r="I27" i="13"/>
  <c r="J27" i="13"/>
  <c r="T23" i="5"/>
  <c r="L254" i="13"/>
  <c r="T521" i="5"/>
  <c r="AD521" i="5" s="1"/>
  <c r="AF521" i="5" s="1"/>
  <c r="L260" i="13"/>
  <c r="L323" i="14"/>
  <c r="I268" i="13"/>
  <c r="J268" i="13"/>
  <c r="L321" i="14"/>
  <c r="I266" i="13"/>
  <c r="J266" i="13"/>
  <c r="T527" i="5"/>
  <c r="U527" i="5" s="1"/>
  <c r="L266" i="13"/>
  <c r="L319" i="14"/>
  <c r="I264" i="13"/>
  <c r="J264" i="13"/>
  <c r="L317" i="14"/>
  <c r="I262" i="13"/>
  <c r="J262" i="13"/>
  <c r="F25" i="29"/>
  <c r="G25" i="29"/>
  <c r="G27" i="29"/>
  <c r="F27" i="29"/>
  <c r="G41" i="29"/>
  <c r="F41" i="29"/>
  <c r="F62" i="29"/>
  <c r="G62" i="29"/>
  <c r="F33" i="29"/>
  <c r="G33" i="29"/>
  <c r="F68" i="29"/>
  <c r="G68" i="29"/>
  <c r="F26" i="29"/>
  <c r="G26" i="29"/>
  <c r="K214" i="13"/>
  <c r="M214" i="13" s="1"/>
  <c r="N214" i="13"/>
  <c r="K186" i="13"/>
  <c r="M186" i="13" s="1"/>
  <c r="N186" i="13"/>
  <c r="K33" i="13"/>
  <c r="M33" i="13" s="1"/>
  <c r="N33" i="13"/>
  <c r="G15" i="29"/>
  <c r="F15" i="29"/>
  <c r="F65" i="29"/>
  <c r="G65" i="29"/>
  <c r="F28" i="29"/>
  <c r="F7" i="29"/>
  <c r="G7" i="29"/>
  <c r="G45" i="29"/>
  <c r="F45" i="29"/>
  <c r="F73" i="29"/>
  <c r="G73" i="29"/>
  <c r="F13" i="29"/>
  <c r="G13" i="29"/>
  <c r="K189" i="13"/>
  <c r="M189" i="13" s="1"/>
  <c r="N189" i="13"/>
  <c r="H43" i="29"/>
  <c r="I43" i="29" s="1"/>
  <c r="J43" i="29" s="1"/>
  <c r="K43" i="29" s="1"/>
  <c r="L43" i="29" s="1"/>
  <c r="M43" i="29" s="1"/>
  <c r="T511" i="5"/>
  <c r="L29" i="13"/>
  <c r="K32" i="13"/>
  <c r="M32" i="13" s="1"/>
  <c r="N32" i="13"/>
  <c r="G16" i="29"/>
  <c r="F16" i="29"/>
  <c r="K3" i="13"/>
  <c r="M3" i="13" s="1"/>
  <c r="O3" i="13" s="1"/>
  <c r="P3" i="13" s="1"/>
  <c r="Q3" i="13" s="1"/>
  <c r="R3" i="13" s="1"/>
  <c r="S3" i="13" s="1"/>
  <c r="T3" i="13" s="1"/>
  <c r="N3" i="13"/>
  <c r="T92" i="5"/>
  <c r="AD92" i="5" s="1"/>
  <c r="AF92" i="5" s="1"/>
  <c r="L162" i="13"/>
  <c r="L255" i="14"/>
  <c r="I211" i="13"/>
  <c r="J211" i="13"/>
  <c r="L134" i="14"/>
  <c r="I108" i="13"/>
  <c r="J108" i="13"/>
  <c r="T254" i="5"/>
  <c r="AD254" i="5" s="1"/>
  <c r="AF254" i="5" s="1"/>
  <c r="L63" i="13"/>
  <c r="T386" i="5"/>
  <c r="AD386" i="5" s="1"/>
  <c r="AF386" i="5" s="1"/>
  <c r="L138" i="13"/>
  <c r="L112" i="14"/>
  <c r="I86" i="13"/>
  <c r="J86" i="13"/>
  <c r="T119" i="5"/>
  <c r="AD119" i="5" s="1"/>
  <c r="AF119" i="5" s="1"/>
  <c r="L4" i="13"/>
  <c r="L232" i="14"/>
  <c r="I191" i="13"/>
  <c r="J191" i="13"/>
  <c r="L240" i="14"/>
  <c r="I196" i="13"/>
  <c r="J196" i="13"/>
  <c r="L75" i="14"/>
  <c r="I49" i="13"/>
  <c r="J49" i="13"/>
  <c r="T331" i="5"/>
  <c r="L121" i="13"/>
  <c r="T226" i="5"/>
  <c r="AD226" i="5" s="1"/>
  <c r="AF226" i="5" s="1"/>
  <c r="L50" i="13"/>
  <c r="T98" i="5"/>
  <c r="AD98" i="5" s="1"/>
  <c r="AF98" i="5" s="1"/>
  <c r="L37" i="13"/>
  <c r="T316" i="5"/>
  <c r="AD316" i="5" s="1"/>
  <c r="AF316" i="5" s="1"/>
  <c r="L88" i="13"/>
  <c r="L300" i="14"/>
  <c r="I249" i="13"/>
  <c r="J249" i="13"/>
  <c r="L290" i="14"/>
  <c r="I242" i="13"/>
  <c r="J242" i="13"/>
  <c r="L104" i="14"/>
  <c r="I78" i="13"/>
  <c r="J78" i="13"/>
  <c r="T76" i="5"/>
  <c r="AD76" i="5" s="1"/>
  <c r="AF76" i="5" s="1"/>
  <c r="L36" i="13"/>
  <c r="T361" i="5"/>
  <c r="AD361" i="5" s="1"/>
  <c r="AF361" i="5" s="1"/>
  <c r="L97" i="13"/>
  <c r="T272" i="5"/>
  <c r="AD272" i="5" s="1"/>
  <c r="AF272" i="5" s="1"/>
  <c r="L73" i="13"/>
  <c r="L97" i="14"/>
  <c r="I71" i="13"/>
  <c r="J71" i="13"/>
  <c r="L279" i="14"/>
  <c r="I233" i="13"/>
  <c r="J233" i="13"/>
  <c r="T223" i="5"/>
  <c r="AD223" i="5" s="1"/>
  <c r="AF223" i="5" s="1"/>
  <c r="L48" i="13"/>
  <c r="T485" i="5"/>
  <c r="AD485" i="5" s="1"/>
  <c r="AF485" i="5" s="1"/>
  <c r="L208" i="13"/>
  <c r="T88" i="5"/>
  <c r="AD88" i="5" s="1"/>
  <c r="AF88" i="5" s="1"/>
  <c r="L231" i="13"/>
  <c r="L191" i="14"/>
  <c r="I156" i="13"/>
  <c r="J156" i="13"/>
  <c r="T356" i="5"/>
  <c r="AD356" i="5" s="1"/>
  <c r="AF356" i="5" s="1"/>
  <c r="L92" i="13"/>
  <c r="T372" i="5"/>
  <c r="AD372" i="5" s="1"/>
  <c r="AF372" i="5" s="1"/>
  <c r="L103" i="13"/>
  <c r="L291" i="14"/>
  <c r="I243" i="13"/>
  <c r="J243" i="13"/>
  <c r="T271" i="5"/>
  <c r="AD271" i="5" s="1"/>
  <c r="AF271" i="5" s="1"/>
  <c r="L72" i="13"/>
  <c r="T258" i="5"/>
  <c r="AD258" i="5" s="1"/>
  <c r="AF258" i="5" s="1"/>
  <c r="L67" i="13"/>
  <c r="T5" i="5"/>
  <c r="L41" i="13"/>
  <c r="T396" i="5"/>
  <c r="AD396" i="5" s="1"/>
  <c r="AF396" i="5" s="1"/>
  <c r="L230" i="13"/>
  <c r="T245" i="5"/>
  <c r="AD245" i="5" s="1"/>
  <c r="AF245" i="5" s="1"/>
  <c r="L60" i="13"/>
  <c r="L301" i="14"/>
  <c r="I250" i="13"/>
  <c r="J250" i="13"/>
  <c r="T354" i="5"/>
  <c r="AD354" i="5" s="1"/>
  <c r="AF354" i="5" s="1"/>
  <c r="L91" i="13"/>
  <c r="L274" i="14"/>
  <c r="I228" i="13"/>
  <c r="J228" i="13"/>
  <c r="T30" i="5"/>
  <c r="AD30" i="5" s="1"/>
  <c r="AF30" i="5" s="1"/>
  <c r="L273" i="13"/>
  <c r="L147" i="14"/>
  <c r="I117" i="13"/>
  <c r="J117" i="13"/>
  <c r="L302" i="14"/>
  <c r="I251" i="13"/>
  <c r="J251" i="13"/>
  <c r="L153" i="14"/>
  <c r="I123" i="13"/>
  <c r="J123" i="13"/>
  <c r="L125" i="14"/>
  <c r="I99" i="13"/>
  <c r="J99" i="13"/>
  <c r="T288" i="5"/>
  <c r="L77" i="13"/>
  <c r="T483" i="5"/>
  <c r="AD483" i="5" s="1"/>
  <c r="AF483" i="5" s="1"/>
  <c r="L206" i="13"/>
  <c r="L143" i="14"/>
  <c r="I113" i="13"/>
  <c r="J113" i="13"/>
  <c r="T34" i="5"/>
  <c r="AD34" i="5" s="1"/>
  <c r="AF34" i="5" s="1"/>
  <c r="L110" i="13"/>
  <c r="T162" i="5"/>
  <c r="AD162" i="5" s="1"/>
  <c r="AF162" i="5" s="1"/>
  <c r="L116" i="13"/>
  <c r="L79" i="14"/>
  <c r="I53" i="13"/>
  <c r="J53" i="13"/>
  <c r="T169" i="5"/>
  <c r="L129" i="13"/>
  <c r="T385" i="5"/>
  <c r="AD385" i="5" s="1"/>
  <c r="AF385" i="5" s="1"/>
  <c r="L229" i="13"/>
  <c r="L106" i="14"/>
  <c r="I80" i="13"/>
  <c r="J80" i="13"/>
  <c r="L211" i="14"/>
  <c r="I176" i="13"/>
  <c r="J176" i="13"/>
  <c r="L246" i="14"/>
  <c r="I202" i="13"/>
  <c r="J202" i="13"/>
  <c r="L241" i="14"/>
  <c r="I197" i="13"/>
  <c r="J197" i="13"/>
  <c r="L188" i="14"/>
  <c r="I153" i="13"/>
  <c r="J153" i="13"/>
  <c r="T217" i="5"/>
  <c r="AD217" i="5" s="1"/>
  <c r="AF217" i="5" s="1"/>
  <c r="L21" i="13"/>
  <c r="T294" i="5"/>
  <c r="L81" i="13"/>
  <c r="T433" i="5"/>
  <c r="AD433" i="5" s="1"/>
  <c r="AF433" i="5" s="1"/>
  <c r="L11" i="13"/>
  <c r="T452" i="5"/>
  <c r="AD452" i="5" s="1"/>
  <c r="AF452" i="5" s="1"/>
  <c r="L194" i="13"/>
  <c r="T138" i="5"/>
  <c r="AD138" i="5" s="1"/>
  <c r="AF138" i="5" s="1"/>
  <c r="L234" i="13"/>
  <c r="T351" i="5"/>
  <c r="AD351" i="5" s="1"/>
  <c r="AF351" i="5" s="1"/>
  <c r="L132" i="13"/>
  <c r="L142" i="14"/>
  <c r="I112" i="13"/>
  <c r="J112" i="13"/>
  <c r="L202" i="14"/>
  <c r="I167" i="13"/>
  <c r="J167" i="13"/>
  <c r="L91" i="14"/>
  <c r="I65" i="13"/>
  <c r="J65" i="13"/>
  <c r="T454" i="5"/>
  <c r="AD454" i="5" s="1"/>
  <c r="AF454" i="5" s="1"/>
  <c r="L195" i="13"/>
  <c r="L90" i="14"/>
  <c r="I64" i="13"/>
  <c r="J64" i="13"/>
  <c r="T105" i="5"/>
  <c r="AD105" i="5" s="1"/>
  <c r="AF105" i="5" s="1"/>
  <c r="L39" i="13"/>
  <c r="L87" i="14"/>
  <c r="I61" i="13"/>
  <c r="J61" i="13"/>
  <c r="L215" i="14"/>
  <c r="I177" i="13"/>
  <c r="J177" i="13"/>
  <c r="T136" i="5"/>
  <c r="AD136" i="5" s="1"/>
  <c r="AF136" i="5" s="1"/>
  <c r="L175" i="13"/>
  <c r="T228" i="5"/>
  <c r="AD228" i="5" s="1"/>
  <c r="AF228" i="5" s="1"/>
  <c r="L51" i="13"/>
  <c r="T151" i="5"/>
  <c r="AD151" i="5" s="1"/>
  <c r="AF151" i="5" s="1"/>
  <c r="L239" i="13"/>
  <c r="T113" i="5"/>
  <c r="AD113" i="5" s="1"/>
  <c r="AF113" i="5" s="1"/>
  <c r="L174" i="13"/>
  <c r="L303" i="14"/>
  <c r="I252" i="13"/>
  <c r="J252" i="13"/>
  <c r="L329" i="14"/>
  <c r="L137" i="14"/>
  <c r="I274" i="13"/>
  <c r="J274" i="13"/>
  <c r="T81" i="5"/>
  <c r="AD81" i="5" s="1"/>
  <c r="AF81" i="5" s="1"/>
  <c r="L190" i="13"/>
  <c r="T379" i="5"/>
  <c r="AD379" i="5" s="1"/>
  <c r="AF379" i="5" s="1"/>
  <c r="L107" i="13"/>
  <c r="L45" i="14"/>
  <c r="I30" i="13"/>
  <c r="J30" i="13"/>
  <c r="L164" i="14"/>
  <c r="I131" i="13"/>
  <c r="J131" i="13"/>
  <c r="T266" i="5"/>
  <c r="AD266" i="5" s="1"/>
  <c r="AF266" i="5" s="1"/>
  <c r="L23" i="13"/>
  <c r="L82" i="14"/>
  <c r="I56" i="13"/>
  <c r="J56" i="13"/>
  <c r="T416" i="5"/>
  <c r="AD416" i="5" s="1"/>
  <c r="AF416" i="5" s="1"/>
  <c r="L137" i="13"/>
  <c r="T341" i="5"/>
  <c r="AD341" i="5" s="1"/>
  <c r="AF341" i="5" s="1"/>
  <c r="L124" i="13"/>
  <c r="L81" i="14"/>
  <c r="I55" i="13"/>
  <c r="J55" i="13"/>
  <c r="T7" i="5"/>
  <c r="AD7" i="5" s="1"/>
  <c r="AF7" i="5" s="1"/>
  <c r="L42" i="13"/>
  <c r="L122" i="14"/>
  <c r="I96" i="13"/>
  <c r="J96" i="13"/>
  <c r="T371" i="5"/>
  <c r="AD371" i="5" s="1"/>
  <c r="AF371" i="5" s="1"/>
  <c r="L102" i="13"/>
  <c r="L52" i="14"/>
  <c r="I34" i="13"/>
  <c r="J34" i="13"/>
  <c r="L8" i="13"/>
  <c r="L27" i="14"/>
  <c r="I14" i="13"/>
  <c r="J14" i="13"/>
  <c r="L32" i="14"/>
  <c r="I19" i="13"/>
  <c r="J19" i="13"/>
  <c r="T450" i="5"/>
  <c r="AD450" i="5" s="1"/>
  <c r="AF450" i="5" s="1"/>
  <c r="L193" i="13"/>
  <c r="L286" i="14"/>
  <c r="I238" i="13"/>
  <c r="J238" i="13"/>
  <c r="L295" i="14"/>
  <c r="I247" i="13"/>
  <c r="J247" i="13"/>
  <c r="T229" i="5"/>
  <c r="AD229" i="5" s="1"/>
  <c r="AF229" i="5" s="1"/>
  <c r="L52" i="13"/>
  <c r="L201" i="14"/>
  <c r="I166" i="13"/>
  <c r="J166" i="13"/>
  <c r="T132" i="5"/>
  <c r="AD132" i="5" s="1"/>
  <c r="AF132" i="5" s="1"/>
  <c r="L17" i="13"/>
  <c r="L29" i="14"/>
  <c r="I16" i="13"/>
  <c r="J16" i="13"/>
  <c r="T95" i="5"/>
  <c r="AD95" i="5" s="1"/>
  <c r="AF95" i="5" s="1"/>
  <c r="L165" i="13"/>
  <c r="T216" i="5"/>
  <c r="AD216" i="5" s="1"/>
  <c r="AF216" i="5" s="1"/>
  <c r="L20" i="13"/>
  <c r="L208" i="14"/>
  <c r="I173" i="13"/>
  <c r="J173" i="13"/>
  <c r="T108" i="5"/>
  <c r="AD108" i="5" s="1"/>
  <c r="AF108" i="5" s="1"/>
  <c r="L170" i="13"/>
  <c r="L182" i="13"/>
  <c r="T191" i="5"/>
  <c r="AD191" i="5" s="1"/>
  <c r="AF191" i="5" s="1"/>
  <c r="L142" i="13"/>
  <c r="L190" i="14"/>
  <c r="I155" i="13"/>
  <c r="J155" i="13"/>
  <c r="L186" i="14"/>
  <c r="I151" i="13"/>
  <c r="J151" i="13"/>
  <c r="T57" i="5"/>
  <c r="AD57" i="5" s="1"/>
  <c r="AF57" i="5" s="1"/>
  <c r="L146" i="13"/>
  <c r="L187" i="14"/>
  <c r="I152" i="13"/>
  <c r="J152" i="13"/>
  <c r="T61" i="5"/>
  <c r="L152" i="13"/>
  <c r="T58" i="5"/>
  <c r="L150" i="13"/>
  <c r="T63" i="5"/>
  <c r="L154" i="13"/>
  <c r="L43" i="14"/>
  <c r="I28" i="13"/>
  <c r="J28" i="13"/>
  <c r="T196" i="5"/>
  <c r="U196" i="5" s="1"/>
  <c r="L24" i="13"/>
  <c r="L37" i="14"/>
  <c r="I24" i="13"/>
  <c r="J24" i="13"/>
  <c r="T55" i="5"/>
  <c r="AD55" i="5" s="1"/>
  <c r="AF55" i="5" s="1"/>
  <c r="L145" i="13"/>
  <c r="T516" i="5"/>
  <c r="L184" i="13"/>
  <c r="L166" i="14"/>
  <c r="I133" i="13"/>
  <c r="J133" i="13"/>
  <c r="L315" i="14"/>
  <c r="I260" i="13"/>
  <c r="J260" i="13"/>
  <c r="T528" i="5"/>
  <c r="U528" i="5" s="1"/>
  <c r="L267" i="13"/>
  <c r="T520" i="5"/>
  <c r="L259" i="13"/>
  <c r="T531" i="5"/>
  <c r="AD531" i="5" s="1"/>
  <c r="AF531" i="5" s="1"/>
  <c r="L270" i="13"/>
  <c r="L324" i="14"/>
  <c r="I269" i="13"/>
  <c r="J269" i="13"/>
  <c r="L316" i="14"/>
  <c r="I261" i="13"/>
  <c r="J261" i="13"/>
  <c r="T533" i="5"/>
  <c r="L272" i="13"/>
  <c r="T523" i="5"/>
  <c r="L262" i="13"/>
  <c r="G49" i="29"/>
  <c r="F49" i="29"/>
  <c r="F10" i="29"/>
  <c r="G10" i="29"/>
  <c r="F4" i="29"/>
  <c r="G4" i="29"/>
  <c r="G78" i="29"/>
  <c r="F78" i="29"/>
  <c r="H78" i="29" s="1"/>
  <c r="I78" i="29" s="1"/>
  <c r="G59" i="29"/>
  <c r="F59" i="29"/>
  <c r="G29" i="29"/>
  <c r="F29" i="29"/>
  <c r="G60" i="29"/>
  <c r="F60" i="29"/>
  <c r="H60" i="29" s="1"/>
  <c r="I60" i="29" s="1"/>
  <c r="J60" i="29" s="1"/>
  <c r="K60" i="29" s="1"/>
  <c r="L60" i="29" s="1"/>
  <c r="M60" i="29" s="1"/>
  <c r="K29" i="13"/>
  <c r="M29" i="13" s="1"/>
  <c r="N29" i="13"/>
  <c r="K215" i="13"/>
  <c r="M215" i="13" s="1"/>
  <c r="N215" i="13"/>
  <c r="K217" i="13"/>
  <c r="M217" i="13" s="1"/>
  <c r="N217" i="13"/>
  <c r="N35" i="13"/>
  <c r="K35" i="13"/>
  <c r="M35" i="13" s="1"/>
  <c r="G67" i="29"/>
  <c r="F67" i="29"/>
  <c r="N15" i="13"/>
  <c r="K15" i="13"/>
  <c r="M15" i="13" s="1"/>
  <c r="N158" i="13"/>
  <c r="K158" i="13"/>
  <c r="M158" i="13" s="1"/>
  <c r="G21" i="29"/>
  <c r="F21" i="29"/>
  <c r="G20" i="29"/>
  <c r="F20" i="29"/>
  <c r="F5" i="29"/>
  <c r="G5" i="29"/>
  <c r="F18" i="29"/>
  <c r="G18" i="29"/>
  <c r="F34" i="29"/>
  <c r="G34" i="29"/>
  <c r="G56" i="29"/>
  <c r="F56" i="29"/>
  <c r="K221" i="13"/>
  <c r="M221" i="13" s="1"/>
  <c r="N221" i="13"/>
  <c r="K90" i="13"/>
  <c r="M90" i="13" s="1"/>
  <c r="N90" i="13"/>
  <c r="G17" i="29"/>
  <c r="F17" i="29"/>
  <c r="F36" i="29"/>
  <c r="F40" i="29"/>
  <c r="H40" i="29" s="1"/>
  <c r="I40" i="29" s="1"/>
  <c r="F32" i="29"/>
  <c r="K265" i="13"/>
  <c r="M265" i="13" s="1"/>
  <c r="N265" i="13"/>
  <c r="N219" i="13"/>
  <c r="K219" i="13"/>
  <c r="M219" i="13" s="1"/>
  <c r="N188" i="13"/>
  <c r="K188" i="13"/>
  <c r="M188" i="13" s="1"/>
  <c r="G22" i="29"/>
  <c r="F22" i="29"/>
  <c r="H320" i="14"/>
  <c r="M320" i="14" s="1"/>
  <c r="V526" i="5"/>
  <c r="X526" i="5"/>
  <c r="AD529" i="5"/>
  <c r="AF529" i="5" s="1"/>
  <c r="U529" i="5"/>
  <c r="U525" i="5"/>
  <c r="AD525" i="5"/>
  <c r="AF525" i="5" s="1"/>
  <c r="AD528" i="5"/>
  <c r="AF528" i="5" s="1"/>
  <c r="U520" i="5"/>
  <c r="AD520" i="5"/>
  <c r="AF520" i="5" s="1"/>
  <c r="U531" i="5"/>
  <c r="AD533" i="5"/>
  <c r="AF533" i="5" s="1"/>
  <c r="U533" i="5"/>
  <c r="AD523" i="5"/>
  <c r="AF523" i="5" s="1"/>
  <c r="U523" i="5"/>
  <c r="U521" i="5"/>
  <c r="AD524" i="5"/>
  <c r="AF524" i="5" s="1"/>
  <c r="U524" i="5"/>
  <c r="H312" i="14"/>
  <c r="M312" i="14" s="1"/>
  <c r="V518" i="5"/>
  <c r="X518" i="5"/>
  <c r="U522" i="5"/>
  <c r="AD522" i="5"/>
  <c r="AF522" i="5" s="1"/>
  <c r="U530" i="5"/>
  <c r="AD530" i="5"/>
  <c r="AF530" i="5" s="1"/>
  <c r="AD519" i="5"/>
  <c r="AF519" i="5" s="1"/>
  <c r="U519" i="5"/>
  <c r="U532" i="5"/>
  <c r="AD532" i="5"/>
  <c r="AF532" i="5" s="1"/>
  <c r="U352" i="5"/>
  <c r="H166" i="14" s="1"/>
  <c r="AD23" i="5"/>
  <c r="AF23" i="5" s="1"/>
  <c r="U97" i="5"/>
  <c r="V97" i="5" s="1"/>
  <c r="U23" i="5"/>
  <c r="K297" i="26" s="1"/>
  <c r="P297" i="26" s="1"/>
  <c r="S25" i="6"/>
  <c r="V25" i="6" s="1"/>
  <c r="U25" i="6"/>
  <c r="S63" i="6"/>
  <c r="V63" i="6" s="1"/>
  <c r="U63" i="6"/>
  <c r="S3" i="6"/>
  <c r="V3" i="6" s="1"/>
  <c r="U3" i="6"/>
  <c r="S64" i="6"/>
  <c r="V64" i="6" s="1"/>
  <c r="U64" i="6"/>
  <c r="S24" i="6"/>
  <c r="V24" i="6" s="1"/>
  <c r="U24" i="6"/>
  <c r="K54" i="26"/>
  <c r="P54" i="26" s="1"/>
  <c r="K225" i="26"/>
  <c r="P225" i="26" s="1"/>
  <c r="K53" i="26"/>
  <c r="P53" i="26" s="1"/>
  <c r="K119" i="26"/>
  <c r="P119" i="26" s="1"/>
  <c r="K223" i="26"/>
  <c r="P223" i="26" s="1"/>
  <c r="K224" i="26"/>
  <c r="P224" i="26" s="1"/>
  <c r="K58" i="26"/>
  <c r="P58" i="26" s="1"/>
  <c r="K43" i="26"/>
  <c r="P43" i="26" s="1"/>
  <c r="J2" i="5"/>
  <c r="AD517" i="5"/>
  <c r="AF517" i="5" s="1"/>
  <c r="U517" i="5"/>
  <c r="U516" i="5"/>
  <c r="AD516" i="5"/>
  <c r="AF516" i="5" s="1"/>
  <c r="U514" i="5"/>
  <c r="AD514" i="5"/>
  <c r="AF514" i="5" s="1"/>
  <c r="AD196" i="5"/>
  <c r="AF196" i="5" s="1"/>
  <c r="AD185" i="5"/>
  <c r="AF185" i="5" s="1"/>
  <c r="U185" i="5"/>
  <c r="AD512" i="5"/>
  <c r="AF512" i="5" s="1"/>
  <c r="U512" i="5"/>
  <c r="AD194" i="5"/>
  <c r="AF194" i="5" s="1"/>
  <c r="U194" i="5"/>
  <c r="AD513" i="5"/>
  <c r="AF513" i="5" s="1"/>
  <c r="U513" i="5"/>
  <c r="AD186" i="5"/>
  <c r="AF186" i="5" s="1"/>
  <c r="U186" i="5"/>
  <c r="AD510" i="5"/>
  <c r="AF510" i="5" s="1"/>
  <c r="U510" i="5"/>
  <c r="K33" i="26"/>
  <c r="P33" i="26" s="1"/>
  <c r="H28" i="14"/>
  <c r="M28" i="14" s="1"/>
  <c r="T466" i="5"/>
  <c r="AD466" i="5" s="1"/>
  <c r="AF466" i="5" s="1"/>
  <c r="U491" i="5"/>
  <c r="U408" i="5"/>
  <c r="X408" i="5" s="1"/>
  <c r="Y408" i="5" s="1"/>
  <c r="U181" i="5"/>
  <c r="X181" i="5" s="1"/>
  <c r="Y181" i="5" s="1"/>
  <c r="U407" i="5"/>
  <c r="V407" i="5" s="1"/>
  <c r="AD58" i="5"/>
  <c r="AF58" i="5" s="1"/>
  <c r="U58" i="5"/>
  <c r="X207" i="5"/>
  <c r="Y207" i="5" s="1"/>
  <c r="V207" i="5"/>
  <c r="AD325" i="5"/>
  <c r="AF325" i="5" s="1"/>
  <c r="U325" i="5"/>
  <c r="AD295" i="5"/>
  <c r="AF295" i="5" s="1"/>
  <c r="U295" i="5"/>
  <c r="AD173" i="5"/>
  <c r="AF173" i="5" s="1"/>
  <c r="U173" i="5"/>
  <c r="AD389" i="5"/>
  <c r="AF389" i="5" s="1"/>
  <c r="U389" i="5"/>
  <c r="AD174" i="5"/>
  <c r="AF174" i="5" s="1"/>
  <c r="U174" i="5"/>
  <c r="AD387" i="5"/>
  <c r="AF387" i="5" s="1"/>
  <c r="U387" i="5"/>
  <c r="H37" i="14"/>
  <c r="V196" i="5"/>
  <c r="X196" i="5"/>
  <c r="U63" i="5"/>
  <c r="AD63" i="5"/>
  <c r="AF63" i="5" s="1"/>
  <c r="U391" i="5"/>
  <c r="AD391" i="5"/>
  <c r="AF391" i="5" s="1"/>
  <c r="AD417" i="5"/>
  <c r="AF417" i="5" s="1"/>
  <c r="U417" i="5"/>
  <c r="U56" i="5"/>
  <c r="AD56" i="5"/>
  <c r="AF56" i="5" s="1"/>
  <c r="U67" i="5"/>
  <c r="AD67" i="5"/>
  <c r="AF67" i="5" s="1"/>
  <c r="K256" i="26"/>
  <c r="P256" i="26" s="1"/>
  <c r="V504" i="5"/>
  <c r="H261" i="14"/>
  <c r="M261" i="14" s="1"/>
  <c r="X504" i="5"/>
  <c r="H265" i="14"/>
  <c r="M265" i="14" s="1"/>
  <c r="X506" i="5"/>
  <c r="K260" i="26"/>
  <c r="P260" i="26" s="1"/>
  <c r="V506" i="5"/>
  <c r="K254" i="26"/>
  <c r="P254" i="26" s="1"/>
  <c r="V502" i="5"/>
  <c r="X502" i="5"/>
  <c r="H259" i="14"/>
  <c r="M259" i="14" s="1"/>
  <c r="U405" i="5"/>
  <c r="AD405" i="5"/>
  <c r="AF405" i="5" s="1"/>
  <c r="V175" i="5"/>
  <c r="X175" i="5"/>
  <c r="Y175" i="5" s="1"/>
  <c r="K253" i="26"/>
  <c r="P253" i="26" s="1"/>
  <c r="X501" i="5"/>
  <c r="H258" i="14"/>
  <c r="M258" i="14" s="1"/>
  <c r="V501" i="5"/>
  <c r="U508" i="5"/>
  <c r="AD508" i="5"/>
  <c r="AF508" i="5" s="1"/>
  <c r="V410" i="5"/>
  <c r="X410" i="5"/>
  <c r="Y410" i="5" s="1"/>
  <c r="X188" i="5"/>
  <c r="V188" i="5"/>
  <c r="V59" i="5"/>
  <c r="X59" i="5"/>
  <c r="Y59" i="5" s="1"/>
  <c r="AD60" i="5"/>
  <c r="AF60" i="5" s="1"/>
  <c r="U60" i="5"/>
  <c r="K191" i="26"/>
  <c r="X68" i="5"/>
  <c r="V68" i="5"/>
  <c r="U409" i="5"/>
  <c r="AD409" i="5"/>
  <c r="AF409" i="5" s="1"/>
  <c r="AD64" i="5"/>
  <c r="AF64" i="5" s="1"/>
  <c r="U64" i="5"/>
  <c r="K257" i="26"/>
  <c r="H262" i="14"/>
  <c r="M262" i="14" s="1"/>
  <c r="V505" i="5"/>
  <c r="X505" i="5"/>
  <c r="V204" i="5"/>
  <c r="H224" i="14"/>
  <c r="M224" i="14" s="1"/>
  <c r="X204" i="5"/>
  <c r="V406" i="5"/>
  <c r="X406" i="5"/>
  <c r="Y406" i="5" s="1"/>
  <c r="U190" i="5"/>
  <c r="AD190" i="5"/>
  <c r="AF190" i="5" s="1"/>
  <c r="V503" i="5"/>
  <c r="X503" i="5"/>
  <c r="H260" i="14"/>
  <c r="M260" i="14" s="1"/>
  <c r="K255" i="26"/>
  <c r="P255" i="26" s="1"/>
  <c r="AD61" i="5"/>
  <c r="AF61" i="5" s="1"/>
  <c r="U61" i="5"/>
  <c r="U43" i="5"/>
  <c r="K258" i="26"/>
  <c r="P258" i="26" s="1"/>
  <c r="X507" i="5"/>
  <c r="H263" i="14"/>
  <c r="M263" i="14" s="1"/>
  <c r="V507" i="5"/>
  <c r="H223" i="14"/>
  <c r="M223" i="14" s="1"/>
  <c r="X203" i="5"/>
  <c r="K218" i="26"/>
  <c r="P218" i="26" s="1"/>
  <c r="V203" i="5"/>
  <c r="T393" i="5"/>
  <c r="AD393" i="5" s="1"/>
  <c r="AF393" i="5" s="1"/>
  <c r="T222" i="5"/>
  <c r="AD222" i="5" s="1"/>
  <c r="AF222" i="5" s="1"/>
  <c r="T233" i="5"/>
  <c r="T392" i="5"/>
  <c r="AD392" i="5" s="1"/>
  <c r="AF392" i="5" s="1"/>
  <c r="T123" i="5"/>
  <c r="T232" i="5"/>
  <c r="AD232" i="5" s="1"/>
  <c r="AF232" i="5" s="1"/>
  <c r="T434" i="5"/>
  <c r="AD434" i="5" s="1"/>
  <c r="AF434" i="5" s="1"/>
  <c r="T230" i="5"/>
  <c r="U230" i="5" s="1"/>
  <c r="T125" i="5"/>
  <c r="AD125" i="5" s="1"/>
  <c r="AF125" i="5" s="1"/>
  <c r="T199" i="5"/>
  <c r="T220" i="5"/>
  <c r="AD220" i="5" s="1"/>
  <c r="AF220" i="5" s="1"/>
  <c r="T127" i="5"/>
  <c r="AD127" i="5" s="1"/>
  <c r="AF127" i="5" s="1"/>
  <c r="T201" i="5"/>
  <c r="U201" i="5" s="1"/>
  <c r="T189" i="5"/>
  <c r="T231" i="5"/>
  <c r="AD168" i="5"/>
  <c r="AF168" i="5" s="1"/>
  <c r="AD170" i="5"/>
  <c r="AF170" i="5" s="1"/>
  <c r="AD171" i="5"/>
  <c r="AF171" i="5" s="1"/>
  <c r="AD169" i="5"/>
  <c r="AF169" i="5" s="1"/>
  <c r="AD25" i="5"/>
  <c r="AF25" i="5" s="1"/>
  <c r="AD15" i="5"/>
  <c r="AF15" i="5" s="1"/>
  <c r="AD198" i="5"/>
  <c r="AF198" i="5" s="1"/>
  <c r="AD19" i="5"/>
  <c r="AF19" i="5" s="1"/>
  <c r="AD21" i="5"/>
  <c r="AF21" i="5" s="1"/>
  <c r="AD208" i="5"/>
  <c r="AF208" i="5" s="1"/>
  <c r="AD22" i="5"/>
  <c r="AF22" i="5" s="1"/>
  <c r="AD17" i="5"/>
  <c r="AF17" i="5" s="1"/>
  <c r="AD211" i="5"/>
  <c r="AF211" i="5" s="1"/>
  <c r="AD50" i="5"/>
  <c r="AF50" i="5" s="1"/>
  <c r="AD12" i="5"/>
  <c r="AF12" i="5" s="1"/>
  <c r="AD11" i="5"/>
  <c r="AF11" i="5" s="1"/>
  <c r="AD248" i="5"/>
  <c r="AF248" i="5" s="1"/>
  <c r="AD250" i="5"/>
  <c r="AF250" i="5" s="1"/>
  <c r="AD165" i="5"/>
  <c r="AF165" i="5" s="1"/>
  <c r="AD46" i="5"/>
  <c r="AF46" i="5" s="1"/>
  <c r="AD164" i="5"/>
  <c r="AF164" i="5" s="1"/>
  <c r="AD439" i="5"/>
  <c r="AF439" i="5" s="1"/>
  <c r="AD40" i="5"/>
  <c r="AF40" i="5" s="1"/>
  <c r="AD9" i="5"/>
  <c r="AF9" i="5" s="1"/>
  <c r="AD500" i="5"/>
  <c r="AF500" i="5" s="1"/>
  <c r="AD45" i="5"/>
  <c r="AF45" i="5" s="1"/>
  <c r="AD39" i="5"/>
  <c r="AF39" i="5" s="1"/>
  <c r="AD426" i="5"/>
  <c r="AF426" i="5" s="1"/>
  <c r="AD195" i="5"/>
  <c r="AF195" i="5" s="1"/>
  <c r="AD18" i="5"/>
  <c r="AF18" i="5" s="1"/>
  <c r="AD438" i="5"/>
  <c r="AF438" i="5" s="1"/>
  <c r="AD26" i="5"/>
  <c r="AF26" i="5" s="1"/>
  <c r="AD13" i="5"/>
  <c r="AF13" i="5" s="1"/>
  <c r="AD48" i="5"/>
  <c r="AF48" i="5" s="1"/>
  <c r="AD288" i="5"/>
  <c r="AF288" i="5" s="1"/>
  <c r="AD137" i="5"/>
  <c r="AF137" i="5" s="1"/>
  <c r="AD49" i="5"/>
  <c r="AF49" i="5" s="1"/>
  <c r="AD330" i="5"/>
  <c r="AF330" i="5" s="1"/>
  <c r="AD294" i="5"/>
  <c r="AF294" i="5" s="1"/>
  <c r="AD338" i="5"/>
  <c r="AF338" i="5" s="1"/>
  <c r="AD126" i="5"/>
  <c r="AF126" i="5" s="1"/>
  <c r="AD10" i="5"/>
  <c r="AF10" i="5" s="1"/>
  <c r="AD287" i="5"/>
  <c r="AF287" i="5" s="1"/>
  <c r="U5" i="5"/>
  <c r="AD5" i="5"/>
  <c r="AF5" i="5" s="1"/>
  <c r="AD331" i="5"/>
  <c r="AF331" i="5" s="1"/>
  <c r="AD41" i="5"/>
  <c r="AF41" i="5" s="1"/>
  <c r="AD44" i="5"/>
  <c r="AF44" i="5" s="1"/>
  <c r="AD209" i="5"/>
  <c r="AF209" i="5" s="1"/>
  <c r="AD16" i="5"/>
  <c r="AF16" i="5" s="1"/>
  <c r="AD437" i="5"/>
  <c r="AF437" i="5" s="1"/>
  <c r="AD499" i="5"/>
  <c r="AF499" i="5" s="1"/>
  <c r="AD212" i="5"/>
  <c r="AF212" i="5" s="1"/>
  <c r="AD440" i="5"/>
  <c r="AF440" i="5" s="1"/>
  <c r="AD423" i="5"/>
  <c r="AF423" i="5" s="1"/>
  <c r="AD66" i="5"/>
  <c r="AF66" i="5" s="1"/>
  <c r="AD326" i="5"/>
  <c r="AF326" i="5" s="1"/>
  <c r="AD298" i="5"/>
  <c r="AF298" i="5" s="1"/>
  <c r="AD62" i="5"/>
  <c r="AF62" i="5" s="1"/>
  <c r="AD249" i="5"/>
  <c r="AF249" i="5" s="1"/>
  <c r="AD442" i="5"/>
  <c r="AF442" i="5" s="1"/>
  <c r="AD14" i="5"/>
  <c r="AF14" i="5" s="1"/>
  <c r="AD20" i="5"/>
  <c r="AF20" i="5" s="1"/>
  <c r="AD200" i="5"/>
  <c r="AF200" i="5" s="1"/>
  <c r="AD148" i="5"/>
  <c r="AF148" i="5" s="1"/>
  <c r="AD424" i="5"/>
  <c r="AF424" i="5" s="1"/>
  <c r="AD300" i="5"/>
  <c r="AF300" i="5" s="1"/>
  <c r="AD243" i="5"/>
  <c r="AF243" i="5" s="1"/>
  <c r="AD213" i="5"/>
  <c r="AF213" i="5" s="1"/>
  <c r="AD328" i="5"/>
  <c r="AF328" i="5" s="1"/>
  <c r="AD293" i="5"/>
  <c r="AF293" i="5" s="1"/>
  <c r="AD251" i="5"/>
  <c r="AF251" i="5" s="1"/>
  <c r="AD337" i="5"/>
  <c r="AF337" i="5" s="1"/>
  <c r="AD336" i="5"/>
  <c r="AF336" i="5" s="1"/>
  <c r="L2" i="5"/>
  <c r="AB2" i="5" s="1"/>
  <c r="AE2" i="5" s="1"/>
  <c r="D23" i="13"/>
  <c r="D24" i="13"/>
  <c r="U45" i="5"/>
  <c r="U133" i="5"/>
  <c r="U145" i="5"/>
  <c r="U267" i="5"/>
  <c r="U46" i="5"/>
  <c r="U39" i="5"/>
  <c r="U146" i="5"/>
  <c r="U362" i="5"/>
  <c r="U171" i="5"/>
  <c r="U86" i="5"/>
  <c r="U11" i="5"/>
  <c r="U380" i="5"/>
  <c r="V465" i="5"/>
  <c r="X465" i="5"/>
  <c r="Y465" i="5" s="1"/>
  <c r="U263" i="5"/>
  <c r="U374" i="5"/>
  <c r="U66" i="5"/>
  <c r="U148" i="5"/>
  <c r="U205" i="5"/>
  <c r="U192" i="5"/>
  <c r="U195" i="5"/>
  <c r="U41" i="5"/>
  <c r="U285" i="5"/>
  <c r="U324" i="5"/>
  <c r="U486" i="5"/>
  <c r="U363" i="5"/>
  <c r="U281" i="5"/>
  <c r="U135" i="5"/>
  <c r="U322" i="5"/>
  <c r="U355" i="5"/>
  <c r="U481" i="5"/>
  <c r="U365" i="5"/>
  <c r="U334" i="5"/>
  <c r="U261" i="5"/>
  <c r="V318" i="5"/>
  <c r="X318" i="5"/>
  <c r="Y318" i="5" s="1"/>
  <c r="U454" i="5"/>
  <c r="U234" i="5"/>
  <c r="U126" i="5"/>
  <c r="U172" i="5"/>
  <c r="U107" i="5"/>
  <c r="U29" i="5"/>
  <c r="H329" i="14" s="1"/>
  <c r="U296" i="5"/>
  <c r="U253" i="5"/>
  <c r="U473" i="5"/>
  <c r="U368" i="5"/>
  <c r="U260" i="5"/>
  <c r="U187" i="5"/>
  <c r="H230" i="14"/>
  <c r="M230" i="14" s="1"/>
  <c r="X79" i="5"/>
  <c r="V79" i="5"/>
  <c r="U214" i="5"/>
  <c r="U250" i="5"/>
  <c r="U117" i="5"/>
  <c r="U415" i="5"/>
  <c r="U15" i="5"/>
  <c r="U13" i="5"/>
  <c r="U440" i="5"/>
  <c r="V453" i="5"/>
  <c r="X453" i="5"/>
  <c r="Y453" i="5" s="1"/>
  <c r="U108" i="5"/>
  <c r="U444" i="5"/>
  <c r="U490" i="5"/>
  <c r="H116" i="14"/>
  <c r="M116" i="14" s="1"/>
  <c r="V344" i="5"/>
  <c r="X344" i="5"/>
  <c r="U124" i="5"/>
  <c r="U147" i="5"/>
  <c r="U271" i="5"/>
  <c r="U399" i="5"/>
  <c r="U165" i="5"/>
  <c r="U80" i="5"/>
  <c r="U252" i="5"/>
  <c r="U19" i="5"/>
  <c r="U375" i="5"/>
  <c r="U121" i="5"/>
  <c r="U470" i="5"/>
  <c r="U202" i="5"/>
  <c r="U179" i="5"/>
  <c r="U439" i="5"/>
  <c r="U213" i="5"/>
  <c r="U209" i="5"/>
  <c r="U239" i="5"/>
  <c r="U313" i="5"/>
  <c r="U478" i="5"/>
  <c r="V343" i="5"/>
  <c r="X343" i="5"/>
  <c r="Y343" i="5" s="1"/>
  <c r="D6" i="13"/>
  <c r="D10" i="13" s="1"/>
  <c r="D5" i="13"/>
  <c r="U304" i="5"/>
  <c r="U155" i="5"/>
  <c r="U438" i="5"/>
  <c r="U236" i="5"/>
  <c r="U91" i="5"/>
  <c r="U301" i="5"/>
  <c r="U287" i="5"/>
  <c r="U158" i="5"/>
  <c r="U132" i="5"/>
  <c r="U111" i="5"/>
  <c r="V96" i="5"/>
  <c r="X96" i="5"/>
  <c r="Y96" i="5" s="1"/>
  <c r="U88" i="5"/>
  <c r="U51" i="5"/>
  <c r="U367" i="5"/>
  <c r="U370" i="5"/>
  <c r="U241" i="5"/>
  <c r="U305" i="5"/>
  <c r="U492" i="5"/>
  <c r="U157" i="5"/>
  <c r="U326" i="5"/>
  <c r="U93" i="5"/>
  <c r="U383" i="5"/>
  <c r="U99" i="5"/>
  <c r="U294" i="5"/>
  <c r="V436" i="5"/>
  <c r="X436" i="5"/>
  <c r="Y436" i="5" s="1"/>
  <c r="U452" i="5"/>
  <c r="U297" i="5"/>
  <c r="U268" i="5"/>
  <c r="U102" i="5"/>
  <c r="U457" i="5"/>
  <c r="U90" i="5"/>
  <c r="U105" i="5"/>
  <c r="U130" i="5"/>
  <c r="U136" i="5"/>
  <c r="U497" i="5"/>
  <c r="U151" i="5"/>
  <c r="U369" i="5"/>
  <c r="U218" i="5"/>
  <c r="U463" i="5"/>
  <c r="U33" i="5"/>
  <c r="H228" i="14"/>
  <c r="M228" i="14" s="1"/>
  <c r="X77" i="5"/>
  <c r="V77" i="5"/>
  <c r="U394" i="5"/>
  <c r="U423" i="5"/>
  <c r="H52" i="14" s="1"/>
  <c r="U12" i="5"/>
  <c r="H229" i="14"/>
  <c r="M229" i="14" s="1"/>
  <c r="X78" i="5"/>
  <c r="V78" i="5"/>
  <c r="U471" i="5"/>
  <c r="U264" i="5"/>
  <c r="U276" i="5"/>
  <c r="U358" i="5"/>
  <c r="U350" i="5"/>
  <c r="U448" i="5"/>
  <c r="X469" i="5"/>
  <c r="Y469" i="5" s="1"/>
  <c r="V469" i="5"/>
  <c r="U6" i="5"/>
  <c r="U182" i="5"/>
  <c r="U212" i="5"/>
  <c r="U118" i="5"/>
  <c r="U22" i="5"/>
  <c r="U94" i="5"/>
  <c r="H305" i="14"/>
  <c r="U315" i="5"/>
  <c r="U395" i="5"/>
  <c r="U30" i="5"/>
  <c r="H328" i="14" s="1"/>
  <c r="U237" i="5"/>
  <c r="U483" i="5"/>
  <c r="U34" i="5"/>
  <c r="U162" i="5"/>
  <c r="U169" i="5"/>
  <c r="U243" i="5"/>
  <c r="U298" i="5"/>
  <c r="U62" i="5"/>
  <c r="U500" i="5"/>
  <c r="U351" i="5"/>
  <c r="U488" i="5"/>
  <c r="U328" i="5"/>
  <c r="U177" i="5"/>
  <c r="U3" i="5"/>
  <c r="U333" i="5"/>
  <c r="U381" i="5"/>
  <c r="U8" i="5"/>
  <c r="U442" i="5"/>
  <c r="U14" i="5"/>
  <c r="U278" i="5"/>
  <c r="U235" i="5"/>
  <c r="U447" i="5"/>
  <c r="U115" i="5"/>
  <c r="U50" i="5"/>
  <c r="U371" i="5"/>
  <c r="U311" i="5"/>
  <c r="U482" i="5"/>
  <c r="U284" i="5"/>
  <c r="V299" i="5"/>
  <c r="X299" i="5"/>
  <c r="Y299" i="5" s="1"/>
  <c r="U359" i="5"/>
  <c r="U208" i="5"/>
  <c r="U31" i="5"/>
  <c r="U153" i="5"/>
  <c r="U419" i="5"/>
  <c r="U255" i="5"/>
  <c r="U246" i="5"/>
  <c r="H50" i="14"/>
  <c r="M50" i="14" s="1"/>
  <c r="V428" i="5"/>
  <c r="X428" i="5"/>
  <c r="U227" i="5"/>
  <c r="V69" i="5"/>
  <c r="X69" i="5"/>
  <c r="Y69" i="5" s="1"/>
  <c r="U348" i="5"/>
  <c r="U378" i="5"/>
  <c r="U467" i="5"/>
  <c r="U341" i="5"/>
  <c r="U340" i="5"/>
  <c r="U430" i="5"/>
  <c r="U49" i="5"/>
  <c r="U411" i="5"/>
  <c r="U496" i="5"/>
  <c r="U251" i="5"/>
  <c r="U38" i="5"/>
  <c r="U337" i="5"/>
  <c r="U388" i="5"/>
  <c r="U101" i="5"/>
  <c r="U95" i="5"/>
  <c r="U461" i="5"/>
  <c r="U122" i="5"/>
  <c r="U280" i="5"/>
  <c r="U472" i="5"/>
  <c r="U131" i="5"/>
  <c r="U269" i="5"/>
  <c r="U103" i="5"/>
  <c r="U129" i="5"/>
  <c r="U47" i="5"/>
  <c r="U272" i="5"/>
  <c r="U476" i="5"/>
  <c r="U314" i="5"/>
  <c r="U376" i="5"/>
  <c r="X319" i="5"/>
  <c r="Y319" i="5" s="1"/>
  <c r="V319" i="5"/>
  <c r="U312" i="5"/>
  <c r="U421" i="5"/>
  <c r="U262" i="5"/>
  <c r="U468" i="5"/>
  <c r="U242" i="5"/>
  <c r="U17" i="5"/>
  <c r="U487" i="5"/>
  <c r="U36" i="5"/>
  <c r="U87" i="5"/>
  <c r="U42" i="5"/>
  <c r="U114" i="5"/>
  <c r="U84" i="5"/>
  <c r="U128" i="5"/>
  <c r="U347" i="5"/>
  <c r="U224" i="5"/>
  <c r="U420" i="5"/>
  <c r="U397" i="5"/>
  <c r="U223" i="5"/>
  <c r="H193" i="14"/>
  <c r="M193" i="14" s="1"/>
  <c r="V71" i="5"/>
  <c r="X71" i="5"/>
  <c r="V441" i="5"/>
  <c r="X441" i="5"/>
  <c r="Y441" i="5" s="1"/>
  <c r="U403" i="5"/>
  <c r="U104" i="5"/>
  <c r="V332" i="5"/>
  <c r="X332" i="5"/>
  <c r="Y332" i="5" s="1"/>
  <c r="U4" i="5"/>
  <c r="U258" i="5"/>
  <c r="U396" i="5"/>
  <c r="U384" i="5"/>
  <c r="U290" i="5"/>
  <c r="U382" i="5"/>
  <c r="U292" i="5"/>
  <c r="U346" i="5"/>
  <c r="U303" i="5"/>
  <c r="U28" i="5"/>
  <c r="U427" i="5"/>
  <c r="U9" i="5"/>
  <c r="U310" i="5"/>
  <c r="U152" i="5"/>
  <c r="U329" i="5"/>
  <c r="X479" i="5"/>
  <c r="Y479" i="5" s="1"/>
  <c r="V479" i="5"/>
  <c r="U52" i="5"/>
  <c r="U495" i="5"/>
  <c r="H51" i="14"/>
  <c r="M51" i="14" s="1"/>
  <c r="V429" i="5"/>
  <c r="X429" i="5"/>
  <c r="U257" i="5"/>
  <c r="U150" i="5"/>
  <c r="U81" i="5"/>
  <c r="U379" i="5"/>
  <c r="U106" i="5"/>
  <c r="U238" i="5"/>
  <c r="U7" i="5"/>
  <c r="U10" i="5"/>
  <c r="V475" i="5"/>
  <c r="X475" i="5"/>
  <c r="Y475" i="5" s="1"/>
  <c r="X70" i="5"/>
  <c r="Y70" i="5" s="1"/>
  <c r="V70" i="5"/>
  <c r="U494" i="5"/>
  <c r="U366" i="5"/>
  <c r="U139" i="5"/>
  <c r="U400" i="5"/>
  <c r="U291" i="5"/>
  <c r="U336" i="5"/>
  <c r="U247" i="5"/>
  <c r="X24" i="5"/>
  <c r="Y24" i="5" s="1"/>
  <c r="V24" i="5"/>
  <c r="U161" i="5"/>
  <c r="U184" i="5"/>
  <c r="U317" i="5"/>
  <c r="U339" i="5"/>
  <c r="U83" i="5"/>
  <c r="U98" i="5"/>
  <c r="U377" i="5"/>
  <c r="U40" i="5"/>
  <c r="U485" i="5"/>
  <c r="U273" i="5"/>
  <c r="U300" i="5"/>
  <c r="U180" i="5"/>
  <c r="U464" i="5"/>
  <c r="U446" i="5"/>
  <c r="U422" i="5"/>
  <c r="X352" i="5"/>
  <c r="V352" i="5"/>
  <c r="U143" i="5"/>
  <c r="U390" i="5"/>
  <c r="U458" i="5"/>
  <c r="V166" i="5"/>
  <c r="X166" i="5"/>
  <c r="Y166" i="5" s="1"/>
  <c r="U144" i="5"/>
  <c r="U480" i="5"/>
  <c r="U474" i="5"/>
  <c r="U282" i="5"/>
  <c r="U330" i="5"/>
  <c r="U85" i="5"/>
  <c r="V435" i="5"/>
  <c r="X435" i="5"/>
  <c r="Y435" i="5" s="1"/>
  <c r="U265" i="5"/>
  <c r="U306" i="5"/>
  <c r="U331" i="5"/>
  <c r="U426" i="5"/>
  <c r="U149" i="5"/>
  <c r="U289" i="5"/>
  <c r="U424" i="5"/>
  <c r="U401" i="5"/>
  <c r="U48" i="5"/>
  <c r="U449" i="5"/>
  <c r="X320" i="5"/>
  <c r="Y320" i="5" s="1"/>
  <c r="V320" i="5"/>
  <c r="U21" i="5"/>
  <c r="U372" i="5"/>
  <c r="V110" i="5"/>
  <c r="X110" i="5"/>
  <c r="Y110" i="5" s="1"/>
  <c r="U259" i="5"/>
  <c r="U198" i="5"/>
  <c r="U160" i="5"/>
  <c r="U345" i="5"/>
  <c r="U72" i="5"/>
  <c r="U288" i="5"/>
  <c r="U459" i="5"/>
  <c r="U37" i="5"/>
  <c r="U193" i="5"/>
  <c r="U275" i="5"/>
  <c r="U137" i="5"/>
  <c r="U82" i="5"/>
  <c r="U211" i="5"/>
  <c r="U460" i="5"/>
  <c r="U283" i="5"/>
  <c r="U168" i="5"/>
  <c r="U327" i="5"/>
  <c r="U16" i="5"/>
  <c r="X116" i="5"/>
  <c r="Y116" i="5" s="1"/>
  <c r="V116" i="5"/>
  <c r="U228" i="5"/>
  <c r="U277" i="5"/>
  <c r="U308" i="5"/>
  <c r="U73" i="5"/>
  <c r="U437" i="5"/>
  <c r="U443" i="5"/>
  <c r="U342" i="5"/>
  <c r="T197" i="5"/>
  <c r="AD197" i="5" s="1"/>
  <c r="AF197" i="5" s="1"/>
  <c r="D8" i="13"/>
  <c r="U307" i="5"/>
  <c r="U20" i="5"/>
  <c r="U266" i="5"/>
  <c r="U402" i="5"/>
  <c r="U74" i="5"/>
  <c r="U451" i="5"/>
  <c r="U274" i="5"/>
  <c r="U163" i="5"/>
  <c r="U44" i="5"/>
  <c r="U200" i="5"/>
  <c r="U215" i="5"/>
  <c r="U159" i="5"/>
  <c r="U109" i="5"/>
  <c r="U210" i="5"/>
  <c r="V27" i="5"/>
  <c r="X27" i="5"/>
  <c r="Y27" i="5" s="1"/>
  <c r="U219" i="5"/>
  <c r="U455" i="5"/>
  <c r="U221" i="5"/>
  <c r="U489" i="5"/>
  <c r="U386" i="5"/>
  <c r="U176" i="5"/>
  <c r="U361" i="5"/>
  <c r="U65" i="5"/>
  <c r="U178" i="5"/>
  <c r="U164" i="5"/>
  <c r="U240" i="5"/>
  <c r="U76" i="5"/>
  <c r="U120" i="5"/>
  <c r="U245" i="5"/>
  <c r="U364" i="5"/>
  <c r="U249" i="5"/>
  <c r="U432" i="5"/>
  <c r="U321" i="5"/>
  <c r="U254" i="5"/>
  <c r="U404" i="5"/>
  <c r="U309" i="5"/>
  <c r="U119" i="5"/>
  <c r="U286" i="5"/>
  <c r="U225" i="5"/>
  <c r="U477" i="5"/>
  <c r="U445" i="5"/>
  <c r="U270" i="5"/>
  <c r="U493" i="5"/>
  <c r="U302" i="5"/>
  <c r="U509" i="5"/>
  <c r="U141" i="5"/>
  <c r="U100" i="5"/>
  <c r="U248" i="5"/>
  <c r="U484" i="5"/>
  <c r="U338" i="5"/>
  <c r="U170" i="5"/>
  <c r="U385" i="5"/>
  <c r="U89" i="5"/>
  <c r="U18" i="5"/>
  <c r="U279" i="5"/>
  <c r="U398" i="5"/>
  <c r="U183" i="5"/>
  <c r="H55" i="14"/>
  <c r="M55" i="14" s="1"/>
  <c r="V75" i="5"/>
  <c r="X75" i="5"/>
  <c r="U462" i="5"/>
  <c r="U357" i="5"/>
  <c r="U498" i="5"/>
  <c r="U418" i="5"/>
  <c r="U206" i="5"/>
  <c r="V349" i="5"/>
  <c r="X349" i="5"/>
  <c r="Y349" i="5" s="1"/>
  <c r="U425" i="5"/>
  <c r="U499" i="5"/>
  <c r="U25" i="5"/>
  <c r="U323" i="5"/>
  <c r="U293" i="5"/>
  <c r="U412" i="5"/>
  <c r="U414" i="5"/>
  <c r="U431" i="5"/>
  <c r="U156" i="5"/>
  <c r="U26" i="5"/>
  <c r="U112" i="5"/>
  <c r="U134" i="5"/>
  <c r="S2" i="5"/>
  <c r="O90" i="13" l="1"/>
  <c r="P90" i="13" s="1"/>
  <c r="Q90" i="13" s="1"/>
  <c r="R90" i="13" s="1"/>
  <c r="S90" i="13" s="1"/>
  <c r="T90" i="13" s="1"/>
  <c r="O217" i="13"/>
  <c r="P217" i="13" s="1"/>
  <c r="Q217" i="13" s="1"/>
  <c r="R217" i="13" s="1"/>
  <c r="S217" i="13" s="1"/>
  <c r="T217" i="13" s="1"/>
  <c r="H13" i="29"/>
  <c r="I13" i="29" s="1"/>
  <c r="J13" i="29" s="1"/>
  <c r="K13" i="29" s="1"/>
  <c r="H65" i="29"/>
  <c r="I65" i="29" s="1"/>
  <c r="H33" i="29"/>
  <c r="I33" i="29" s="1"/>
  <c r="J33" i="29" s="1"/>
  <c r="K33" i="29" s="1"/>
  <c r="L33" i="29" s="1"/>
  <c r="M33" i="29" s="1"/>
  <c r="H54" i="29"/>
  <c r="I54" i="29" s="1"/>
  <c r="J54" i="29" s="1"/>
  <c r="K54" i="29" s="1"/>
  <c r="L54" i="29" s="1"/>
  <c r="M54" i="29" s="1"/>
  <c r="O187" i="13"/>
  <c r="P187" i="13" s="1"/>
  <c r="Q187" i="13" s="1"/>
  <c r="R187" i="13" s="1"/>
  <c r="S187" i="13" s="1"/>
  <c r="T187" i="13" s="1"/>
  <c r="U55" i="5"/>
  <c r="K182" i="26" s="1"/>
  <c r="P182" i="26" s="1"/>
  <c r="O221" i="13"/>
  <c r="P221" i="13" s="1"/>
  <c r="Q221" i="13" s="1"/>
  <c r="R221" i="13" s="1"/>
  <c r="S221" i="13" s="1"/>
  <c r="T221" i="13" s="1"/>
  <c r="H34" i="29"/>
  <c r="I34" i="29" s="1"/>
  <c r="J34" i="29" s="1"/>
  <c r="K34" i="29" s="1"/>
  <c r="H7" i="29"/>
  <c r="I7" i="29" s="1"/>
  <c r="H15" i="29"/>
  <c r="I15" i="29" s="1"/>
  <c r="O214" i="13"/>
  <c r="P214" i="13" s="1"/>
  <c r="Q214" i="13" s="1"/>
  <c r="R214" i="13" s="1"/>
  <c r="S214" i="13" s="1"/>
  <c r="T214" i="13" s="1"/>
  <c r="H68" i="29"/>
  <c r="I68" i="29" s="1"/>
  <c r="J68" i="29" s="1"/>
  <c r="K68" i="29" s="1"/>
  <c r="L68" i="29" s="1"/>
  <c r="M68" i="29" s="1"/>
  <c r="H62" i="29"/>
  <c r="I62" i="29" s="1"/>
  <c r="H23" i="29"/>
  <c r="I23" i="29" s="1"/>
  <c r="J23" i="29" s="1"/>
  <c r="K23" i="29" s="1"/>
  <c r="L23" i="29" s="1"/>
  <c r="M23" i="29" s="1"/>
  <c r="H44" i="29"/>
  <c r="I44" i="29" s="1"/>
  <c r="J44" i="29" s="1"/>
  <c r="K44" i="29" s="1"/>
  <c r="O185" i="13"/>
  <c r="P185" i="13" s="1"/>
  <c r="Q185" i="13" s="1"/>
  <c r="R185" i="13" s="1"/>
  <c r="S185" i="13" s="1"/>
  <c r="T185" i="13" s="1"/>
  <c r="L35" i="29"/>
  <c r="M35" i="29" s="1"/>
  <c r="J53" i="29"/>
  <c r="K53" i="29" s="1"/>
  <c r="L53" i="29" s="1"/>
  <c r="M53" i="29" s="1"/>
  <c r="L63" i="29"/>
  <c r="M63" i="29" s="1"/>
  <c r="J64" i="29"/>
  <c r="K64" i="29" s="1"/>
  <c r="L64" i="29" s="1"/>
  <c r="M64" i="29" s="1"/>
  <c r="L79" i="29"/>
  <c r="M79" i="29" s="1"/>
  <c r="O188" i="13"/>
  <c r="P188" i="13" s="1"/>
  <c r="Q188" i="13" s="1"/>
  <c r="R188" i="13" s="1"/>
  <c r="S188" i="13" s="1"/>
  <c r="T188" i="13" s="1"/>
  <c r="M37" i="14"/>
  <c r="K155" i="13"/>
  <c r="M155" i="13" s="1"/>
  <c r="N155" i="13"/>
  <c r="K14" i="13"/>
  <c r="M14" i="13" s="1"/>
  <c r="N14" i="13"/>
  <c r="K274" i="13"/>
  <c r="M274" i="13" s="1"/>
  <c r="N274" i="13"/>
  <c r="N228" i="13"/>
  <c r="K228" i="13"/>
  <c r="M228" i="13" s="1"/>
  <c r="J65" i="29"/>
  <c r="K65" i="29" s="1"/>
  <c r="L65" i="29" s="1"/>
  <c r="M65" i="29" s="1"/>
  <c r="H26" i="29"/>
  <c r="I26" i="29" s="1"/>
  <c r="N268" i="13"/>
  <c r="K268" i="13"/>
  <c r="M268" i="13" s="1"/>
  <c r="N102" i="13"/>
  <c r="K102" i="13"/>
  <c r="M102" i="13" s="1"/>
  <c r="K180" i="13"/>
  <c r="M180" i="13" s="1"/>
  <c r="N180" i="13"/>
  <c r="N43" i="13"/>
  <c r="K43" i="13"/>
  <c r="M43" i="13" s="1"/>
  <c r="K57" i="13"/>
  <c r="M57" i="13" s="1"/>
  <c r="N57" i="13"/>
  <c r="N44" i="13"/>
  <c r="K44" i="13"/>
  <c r="M44" i="13" s="1"/>
  <c r="N234" i="13"/>
  <c r="K234" i="13"/>
  <c r="M234" i="13" s="1"/>
  <c r="N253" i="13"/>
  <c r="K253" i="13"/>
  <c r="M253" i="13" s="1"/>
  <c r="K105" i="13"/>
  <c r="M105" i="13" s="1"/>
  <c r="N105" i="13"/>
  <c r="K116" i="13"/>
  <c r="M116" i="13" s="1"/>
  <c r="N116" i="13"/>
  <c r="K77" i="13"/>
  <c r="M77" i="13" s="1"/>
  <c r="N77" i="13"/>
  <c r="N79" i="13"/>
  <c r="K79" i="13"/>
  <c r="M79" i="13" s="1"/>
  <c r="K60" i="13"/>
  <c r="M60" i="13" s="1"/>
  <c r="N60" i="13"/>
  <c r="K181" i="13"/>
  <c r="M181" i="13" s="1"/>
  <c r="O181" i="13" s="1"/>
  <c r="P181" i="13" s="1"/>
  <c r="N181" i="13"/>
  <c r="N37" i="13"/>
  <c r="K37" i="13"/>
  <c r="M37" i="13" s="1"/>
  <c r="K10" i="13"/>
  <c r="M10" i="13" s="1"/>
  <c r="N10" i="13"/>
  <c r="K121" i="13"/>
  <c r="M121" i="13" s="1"/>
  <c r="N121" i="13"/>
  <c r="K4" i="13"/>
  <c r="M4" i="13" s="1"/>
  <c r="N4" i="13"/>
  <c r="H19" i="29"/>
  <c r="I19" i="29" s="1"/>
  <c r="J19" i="29" s="1"/>
  <c r="K19" i="29" s="1"/>
  <c r="H47" i="29"/>
  <c r="I47" i="29" s="1"/>
  <c r="J47" i="29" s="1"/>
  <c r="K47" i="29" s="1"/>
  <c r="L47" i="29" s="1"/>
  <c r="M47" i="29" s="1"/>
  <c r="K220" i="13"/>
  <c r="M220" i="13" s="1"/>
  <c r="N220" i="13"/>
  <c r="N42" i="13"/>
  <c r="K42" i="13"/>
  <c r="M42" i="13" s="1"/>
  <c r="K125" i="13"/>
  <c r="M125" i="13" s="1"/>
  <c r="N125" i="13"/>
  <c r="O125" i="13" s="1"/>
  <c r="K85" i="13"/>
  <c r="M85" i="13" s="1"/>
  <c r="N85" i="13"/>
  <c r="K144" i="13"/>
  <c r="M144" i="13" s="1"/>
  <c r="N144" i="13"/>
  <c r="K129" i="13"/>
  <c r="M129" i="13" s="1"/>
  <c r="N129" i="13"/>
  <c r="K207" i="13"/>
  <c r="M207" i="13" s="1"/>
  <c r="N207" i="13"/>
  <c r="N31" i="13"/>
  <c r="K31" i="13"/>
  <c r="M31" i="13" s="1"/>
  <c r="N237" i="13"/>
  <c r="K237" i="13"/>
  <c r="M237" i="13" s="1"/>
  <c r="K208" i="13"/>
  <c r="M208" i="13" s="1"/>
  <c r="O208" i="13" s="1"/>
  <c r="P208" i="13" s="1"/>
  <c r="Q208" i="13" s="1"/>
  <c r="R208" i="13" s="1"/>
  <c r="S208" i="13" s="1"/>
  <c r="T208" i="13" s="1"/>
  <c r="N208" i="13"/>
  <c r="K36" i="13"/>
  <c r="M36" i="13" s="1"/>
  <c r="N36" i="13"/>
  <c r="K244" i="13"/>
  <c r="M244" i="13" s="1"/>
  <c r="N244" i="13"/>
  <c r="N12" i="13"/>
  <c r="K12" i="13"/>
  <c r="M12" i="13" s="1"/>
  <c r="N13" i="13"/>
  <c r="K13" i="13"/>
  <c r="M13" i="13" s="1"/>
  <c r="L44" i="29"/>
  <c r="M44" i="29" s="1"/>
  <c r="K272" i="13"/>
  <c r="M272" i="13" s="1"/>
  <c r="N272" i="13"/>
  <c r="K270" i="13"/>
  <c r="M270" i="13" s="1"/>
  <c r="N270" i="13"/>
  <c r="N159" i="13"/>
  <c r="K159" i="13"/>
  <c r="M159" i="13" s="1"/>
  <c r="K171" i="13"/>
  <c r="M171" i="13" s="1"/>
  <c r="N171" i="13"/>
  <c r="N134" i="13"/>
  <c r="K134" i="13"/>
  <c r="M134" i="13" s="1"/>
  <c r="K198" i="13"/>
  <c r="M198" i="13" s="1"/>
  <c r="N198" i="13"/>
  <c r="N240" i="13"/>
  <c r="K240" i="13"/>
  <c r="M240" i="13" s="1"/>
  <c r="K222" i="13"/>
  <c r="M222" i="13" s="1"/>
  <c r="N222" i="13"/>
  <c r="N227" i="13"/>
  <c r="K227" i="13"/>
  <c r="M227" i="13" s="1"/>
  <c r="N111" i="13"/>
  <c r="K111" i="13"/>
  <c r="M111" i="13" s="1"/>
  <c r="M328" i="14"/>
  <c r="K38" i="13"/>
  <c r="M38" i="13" s="1"/>
  <c r="N38" i="13"/>
  <c r="K231" i="13"/>
  <c r="M231" i="13" s="1"/>
  <c r="N231" i="13"/>
  <c r="I18" i="29"/>
  <c r="J18" i="29" s="1"/>
  <c r="K18" i="29" s="1"/>
  <c r="L18" i="29" s="1"/>
  <c r="M18" i="29" s="1"/>
  <c r="H18" i="29"/>
  <c r="K260" i="13"/>
  <c r="M260" i="13" s="1"/>
  <c r="N260" i="13"/>
  <c r="O260" i="13" s="1"/>
  <c r="P260" i="13" s="1"/>
  <c r="Q260" i="13" s="1"/>
  <c r="R260" i="13" s="1"/>
  <c r="S260" i="13" s="1"/>
  <c r="T260" i="13" s="1"/>
  <c r="K173" i="13"/>
  <c r="M173" i="13" s="1"/>
  <c r="O173" i="13" s="1"/>
  <c r="P173" i="13" s="1"/>
  <c r="N173" i="13"/>
  <c r="N238" i="13"/>
  <c r="K238" i="13"/>
  <c r="M238" i="13" s="1"/>
  <c r="O238" i="13" s="1"/>
  <c r="P238" i="13" s="1"/>
  <c r="Q238" i="13" s="1"/>
  <c r="R238" i="13" s="1"/>
  <c r="S238" i="13" s="1"/>
  <c r="T238" i="13" s="1"/>
  <c r="N249" i="13"/>
  <c r="K249" i="13"/>
  <c r="M249" i="13" s="1"/>
  <c r="K264" i="13"/>
  <c r="M264" i="13" s="1"/>
  <c r="N264" i="13"/>
  <c r="N62" i="13"/>
  <c r="K62" i="13"/>
  <c r="M62" i="13" s="1"/>
  <c r="K83" i="13"/>
  <c r="M83" i="13" s="1"/>
  <c r="N83" i="13"/>
  <c r="U138" i="5"/>
  <c r="U35" i="5"/>
  <c r="U456" i="5"/>
  <c r="U113" i="5"/>
  <c r="U244" i="5"/>
  <c r="U433" i="5"/>
  <c r="U216" i="5"/>
  <c r="U416" i="5"/>
  <c r="U142" i="5"/>
  <c r="U356" i="5"/>
  <c r="U413" i="5"/>
  <c r="U32" i="5"/>
  <c r="U57" i="5"/>
  <c r="U191" i="5"/>
  <c r="O265" i="13"/>
  <c r="P265" i="13" s="1"/>
  <c r="Q265" i="13" s="1"/>
  <c r="R265" i="13" s="1"/>
  <c r="S265" i="13" s="1"/>
  <c r="T265" i="13" s="1"/>
  <c r="H17" i="29"/>
  <c r="I17" i="29" s="1"/>
  <c r="J17" i="29" s="1"/>
  <c r="K17" i="29" s="1"/>
  <c r="H21" i="29"/>
  <c r="I21" i="29" s="1"/>
  <c r="J21" i="29" s="1"/>
  <c r="K21" i="29" s="1"/>
  <c r="L21" i="29" s="1"/>
  <c r="M21" i="29" s="1"/>
  <c r="O15" i="13"/>
  <c r="P15" i="13" s="1"/>
  <c r="Q15" i="13" s="1"/>
  <c r="R15" i="13" s="1"/>
  <c r="S15" i="13" s="1"/>
  <c r="T15" i="13" s="1"/>
  <c r="O35" i="13"/>
  <c r="P35" i="13" s="1"/>
  <c r="Q35" i="13" s="1"/>
  <c r="R35" i="13" s="1"/>
  <c r="S35" i="13" s="1"/>
  <c r="T35" i="13" s="1"/>
  <c r="O29" i="13"/>
  <c r="P29" i="13" s="1"/>
  <c r="Q29" i="13" s="1"/>
  <c r="R29" i="13" s="1"/>
  <c r="S29" i="13" s="1"/>
  <c r="T29" i="13" s="1"/>
  <c r="H10" i="29"/>
  <c r="I10" i="29" s="1"/>
  <c r="J10" i="29" s="1"/>
  <c r="K10" i="29" s="1"/>
  <c r="L10" i="29" s="1"/>
  <c r="M10" i="29" s="1"/>
  <c r="M166" i="14"/>
  <c r="N151" i="13"/>
  <c r="K151" i="13"/>
  <c r="M151" i="13" s="1"/>
  <c r="K247" i="13"/>
  <c r="M247" i="13" s="1"/>
  <c r="N247" i="13"/>
  <c r="O247" i="13" s="1"/>
  <c r="K19" i="13"/>
  <c r="M19" i="13" s="1"/>
  <c r="N19" i="13"/>
  <c r="K96" i="13"/>
  <c r="M96" i="13" s="1"/>
  <c r="N96" i="13"/>
  <c r="K56" i="13"/>
  <c r="M56" i="13" s="1"/>
  <c r="O56" i="13" s="1"/>
  <c r="P56" i="13" s="1"/>
  <c r="Q56" i="13" s="1"/>
  <c r="R56" i="13" s="1"/>
  <c r="S56" i="13" s="1"/>
  <c r="T56" i="13" s="1"/>
  <c r="N56" i="13"/>
  <c r="K30" i="13"/>
  <c r="M30" i="13" s="1"/>
  <c r="N30" i="13"/>
  <c r="K153" i="13"/>
  <c r="M153" i="13" s="1"/>
  <c r="N153" i="13"/>
  <c r="N80" i="13"/>
  <c r="K80" i="13"/>
  <c r="M80" i="13" s="1"/>
  <c r="K123" i="13"/>
  <c r="M123" i="13" s="1"/>
  <c r="N123" i="13"/>
  <c r="N250" i="13"/>
  <c r="K250" i="13"/>
  <c r="M250" i="13" s="1"/>
  <c r="N156" i="13"/>
  <c r="K156" i="13"/>
  <c r="M156" i="13" s="1"/>
  <c r="K71" i="13"/>
  <c r="M71" i="13" s="1"/>
  <c r="N71" i="13"/>
  <c r="K242" i="13"/>
  <c r="M242" i="13" s="1"/>
  <c r="N242" i="13"/>
  <c r="K191" i="13"/>
  <c r="M191" i="13" s="1"/>
  <c r="N191" i="13"/>
  <c r="K108" i="13"/>
  <c r="M108" i="13" s="1"/>
  <c r="O108" i="13" s="1"/>
  <c r="P108" i="13" s="1"/>
  <c r="Q108" i="13" s="1"/>
  <c r="R108" i="13" s="1"/>
  <c r="S108" i="13" s="1"/>
  <c r="T108" i="13" s="1"/>
  <c r="N108" i="13"/>
  <c r="O32" i="13"/>
  <c r="H45" i="29"/>
  <c r="I45" i="29" s="1"/>
  <c r="J45" i="29" s="1"/>
  <c r="K45" i="29" s="1"/>
  <c r="L45" i="29" s="1"/>
  <c r="M45" i="29" s="1"/>
  <c r="I28" i="29"/>
  <c r="J28" i="29" s="1"/>
  <c r="K28" i="29" s="1"/>
  <c r="L28" i="29" s="1"/>
  <c r="M28" i="29" s="1"/>
  <c r="H28" i="29"/>
  <c r="O33" i="13"/>
  <c r="P33" i="13" s="1"/>
  <c r="Q33" i="13" s="1"/>
  <c r="R33" i="13" s="1"/>
  <c r="S33" i="13" s="1"/>
  <c r="T33" i="13" s="1"/>
  <c r="H27" i="29"/>
  <c r="I27" i="29" s="1"/>
  <c r="J27" i="29" s="1"/>
  <c r="K27" i="29" s="1"/>
  <c r="L27" i="29" s="1"/>
  <c r="M27" i="29" s="1"/>
  <c r="K262" i="13"/>
  <c r="M262" i="13" s="1"/>
  <c r="O262" i="13" s="1"/>
  <c r="P262" i="13" s="1"/>
  <c r="N262" i="13"/>
  <c r="N266" i="13"/>
  <c r="K266" i="13"/>
  <c r="M266" i="13" s="1"/>
  <c r="K225" i="13"/>
  <c r="M225" i="13" s="1"/>
  <c r="O225" i="13" s="1"/>
  <c r="P225" i="13" s="1"/>
  <c r="Q225" i="13" s="1"/>
  <c r="R225" i="13" s="1"/>
  <c r="S225" i="13" s="1"/>
  <c r="T225" i="13" s="1"/>
  <c r="N225" i="13"/>
  <c r="K213" i="13"/>
  <c r="M213" i="13" s="1"/>
  <c r="N213" i="13"/>
  <c r="K164" i="13"/>
  <c r="M164" i="13" s="1"/>
  <c r="N164" i="13"/>
  <c r="N124" i="13"/>
  <c r="K124" i="13"/>
  <c r="M124" i="13" s="1"/>
  <c r="K205" i="13"/>
  <c r="M205" i="13" s="1"/>
  <c r="N205" i="13"/>
  <c r="K6" i="13"/>
  <c r="M6" i="13" s="1"/>
  <c r="N6" i="13"/>
  <c r="K174" i="13"/>
  <c r="M174" i="13" s="1"/>
  <c r="N174" i="13"/>
  <c r="N128" i="13"/>
  <c r="K128" i="13"/>
  <c r="M128" i="13" s="1"/>
  <c r="N132" i="13"/>
  <c r="K132" i="13"/>
  <c r="M132" i="13" s="1"/>
  <c r="N194" i="13"/>
  <c r="K194" i="13"/>
  <c r="M194" i="13" s="1"/>
  <c r="K163" i="13"/>
  <c r="M163" i="13" s="1"/>
  <c r="N163" i="13"/>
  <c r="N130" i="13"/>
  <c r="K130" i="13"/>
  <c r="M130" i="13" s="1"/>
  <c r="N226" i="13"/>
  <c r="K226" i="13"/>
  <c r="M226" i="13" s="1"/>
  <c r="N68" i="13"/>
  <c r="K68" i="13"/>
  <c r="M68" i="13" s="1"/>
  <c r="K179" i="13"/>
  <c r="M179" i="13" s="1"/>
  <c r="N179" i="13"/>
  <c r="K157" i="13"/>
  <c r="M157" i="13" s="1"/>
  <c r="N157" i="13"/>
  <c r="N70" i="13"/>
  <c r="K70" i="13"/>
  <c r="M70" i="13" s="1"/>
  <c r="K162" i="13"/>
  <c r="M162" i="13" s="1"/>
  <c r="N162" i="13"/>
  <c r="H37" i="29"/>
  <c r="I37" i="29" s="1"/>
  <c r="J37" i="29" s="1"/>
  <c r="K37" i="29" s="1"/>
  <c r="L37" i="29" s="1"/>
  <c r="M37" i="29" s="1"/>
  <c r="H55" i="29"/>
  <c r="I55" i="29" s="1"/>
  <c r="J55" i="29" s="1"/>
  <c r="K55" i="29" s="1"/>
  <c r="L55" i="29" s="1"/>
  <c r="M55" i="29" s="1"/>
  <c r="H71" i="29"/>
  <c r="I71" i="29" s="1"/>
  <c r="J71" i="29" s="1"/>
  <c r="K71" i="29" s="1"/>
  <c r="O218" i="13"/>
  <c r="P218" i="13" s="1"/>
  <c r="Q218" i="13" s="1"/>
  <c r="R218" i="13" s="1"/>
  <c r="S218" i="13" s="1"/>
  <c r="T218" i="13" s="1"/>
  <c r="H69" i="29"/>
  <c r="I69" i="29" s="1"/>
  <c r="J69" i="29" s="1"/>
  <c r="K69" i="29" s="1"/>
  <c r="H50" i="29"/>
  <c r="I50" i="29"/>
  <c r="J50" i="29" s="1"/>
  <c r="K50" i="29" s="1"/>
  <c r="K263" i="13"/>
  <c r="M263" i="13" s="1"/>
  <c r="O263" i="13" s="1"/>
  <c r="P263" i="13" s="1"/>
  <c r="Q263" i="13" s="1"/>
  <c r="R263" i="13" s="1"/>
  <c r="S263" i="13" s="1"/>
  <c r="T263" i="13" s="1"/>
  <c r="N263" i="13"/>
  <c r="K145" i="13"/>
  <c r="M145" i="13" s="1"/>
  <c r="N145" i="13"/>
  <c r="N254" i="13"/>
  <c r="K254" i="13"/>
  <c r="M254" i="13" s="1"/>
  <c r="K165" i="13"/>
  <c r="M165" i="13" s="1"/>
  <c r="N165" i="13"/>
  <c r="K69" i="13"/>
  <c r="M69" i="13" s="1"/>
  <c r="N69" i="13"/>
  <c r="K137" i="13"/>
  <c r="M137" i="13" s="1"/>
  <c r="N137" i="13"/>
  <c r="N23" i="13"/>
  <c r="K23" i="13"/>
  <c r="M23" i="13" s="1"/>
  <c r="K119" i="13"/>
  <c r="M119" i="13" s="1"/>
  <c r="N119" i="13"/>
  <c r="N210" i="13"/>
  <c r="K210" i="13"/>
  <c r="M210" i="13" s="1"/>
  <c r="N82" i="13"/>
  <c r="K82" i="13"/>
  <c r="M82" i="13" s="1"/>
  <c r="K118" i="13"/>
  <c r="N118" i="13"/>
  <c r="N72" i="13"/>
  <c r="K72" i="13"/>
  <c r="M72" i="13" s="1"/>
  <c r="K98" i="13"/>
  <c r="M98" i="13" s="1"/>
  <c r="O98" i="13" s="1"/>
  <c r="P98" i="13" s="1"/>
  <c r="Q98" i="13" s="1"/>
  <c r="R98" i="13" s="1"/>
  <c r="S98" i="13" s="1"/>
  <c r="T98" i="13" s="1"/>
  <c r="N98" i="13"/>
  <c r="N45" i="13"/>
  <c r="K45" i="13"/>
  <c r="M45" i="13" s="1"/>
  <c r="K97" i="13"/>
  <c r="M97" i="13" s="1"/>
  <c r="N97" i="13"/>
  <c r="N88" i="13"/>
  <c r="K88" i="13"/>
  <c r="M88" i="13" s="1"/>
  <c r="K212" i="13"/>
  <c r="M212" i="13" s="1"/>
  <c r="O212" i="13" s="1"/>
  <c r="P212" i="13" s="1"/>
  <c r="Q212" i="13" s="1"/>
  <c r="R212" i="13" s="1"/>
  <c r="S212" i="13" s="1"/>
  <c r="T212" i="13" s="1"/>
  <c r="N212" i="13"/>
  <c r="N241" i="13"/>
  <c r="K241" i="13"/>
  <c r="M241" i="13" s="1"/>
  <c r="H70" i="29"/>
  <c r="I70" i="29" s="1"/>
  <c r="H38" i="29"/>
  <c r="H3" i="29"/>
  <c r="I3" i="29" s="1"/>
  <c r="J3" i="29" s="1"/>
  <c r="K3" i="29" s="1"/>
  <c r="L3" i="29" s="1"/>
  <c r="M3" i="29" s="1"/>
  <c r="H39" i="29"/>
  <c r="I39" i="29" s="1"/>
  <c r="J39" i="29" s="1"/>
  <c r="K39" i="29" s="1"/>
  <c r="L39" i="29" s="1"/>
  <c r="M39" i="29" s="1"/>
  <c r="K271" i="13"/>
  <c r="M271" i="13" s="1"/>
  <c r="N271" i="13"/>
  <c r="N136" i="13"/>
  <c r="K136" i="13"/>
  <c r="M136" i="13" s="1"/>
  <c r="O136" i="13" s="1"/>
  <c r="P136" i="13" s="1"/>
  <c r="Q136" i="13" s="1"/>
  <c r="R136" i="13" s="1"/>
  <c r="S136" i="13" s="1"/>
  <c r="T136" i="13" s="1"/>
  <c r="K170" i="13"/>
  <c r="M170" i="13" s="1"/>
  <c r="O170" i="13" s="1"/>
  <c r="P170" i="13" s="1"/>
  <c r="Q170" i="13" s="1"/>
  <c r="R170" i="13" s="1"/>
  <c r="S170" i="13" s="1"/>
  <c r="T170" i="13" s="1"/>
  <c r="N170" i="13"/>
  <c r="N127" i="13"/>
  <c r="K127" i="13"/>
  <c r="M127" i="13" s="1"/>
  <c r="O127" i="13" s="1"/>
  <c r="P127" i="13" s="1"/>
  <c r="Q127" i="13" s="1"/>
  <c r="R127" i="13" s="1"/>
  <c r="S127" i="13" s="1"/>
  <c r="T127" i="13" s="1"/>
  <c r="K8" i="13"/>
  <c r="M8" i="13" s="1"/>
  <c r="N8" i="13"/>
  <c r="K190" i="13"/>
  <c r="M190" i="13" s="1"/>
  <c r="N190" i="13"/>
  <c r="N22" i="13"/>
  <c r="K22" i="13"/>
  <c r="M22" i="13" s="1"/>
  <c r="N39" i="13"/>
  <c r="K39" i="13"/>
  <c r="M39" i="13" s="1"/>
  <c r="N54" i="13"/>
  <c r="K54" i="13"/>
  <c r="M54" i="13" s="1"/>
  <c r="N232" i="13"/>
  <c r="K232" i="13"/>
  <c r="M232" i="13" s="1"/>
  <c r="K135" i="13"/>
  <c r="M135" i="13" s="1"/>
  <c r="N135" i="13"/>
  <c r="K209" i="13"/>
  <c r="M209" i="13" s="1"/>
  <c r="N209" i="13"/>
  <c r="N273" i="13"/>
  <c r="K273" i="13"/>
  <c r="M273" i="13" s="1"/>
  <c r="K115" i="13"/>
  <c r="M115" i="13" s="1"/>
  <c r="N115" i="13"/>
  <c r="N103" i="13"/>
  <c r="K103" i="13"/>
  <c r="M103" i="13" s="1"/>
  <c r="K47" i="13"/>
  <c r="M47" i="13" s="1"/>
  <c r="N47" i="13"/>
  <c r="K106" i="13"/>
  <c r="M106" i="13" s="1"/>
  <c r="O106" i="13" s="1"/>
  <c r="P106" i="13" s="1"/>
  <c r="Q106" i="13" s="1"/>
  <c r="R106" i="13" s="1"/>
  <c r="S106" i="13" s="1"/>
  <c r="T106" i="13" s="1"/>
  <c r="N106" i="13"/>
  <c r="L51" i="29"/>
  <c r="M51" i="29"/>
  <c r="I29" i="29"/>
  <c r="J29" i="29" s="1"/>
  <c r="K29" i="29" s="1"/>
  <c r="L29" i="29" s="1"/>
  <c r="M29" i="29" s="1"/>
  <c r="H29" i="29"/>
  <c r="N261" i="13"/>
  <c r="K261" i="13"/>
  <c r="M261" i="13" s="1"/>
  <c r="K166" i="13"/>
  <c r="M166" i="13" s="1"/>
  <c r="O166" i="13" s="1"/>
  <c r="P166" i="13" s="1"/>
  <c r="Q166" i="13" s="1"/>
  <c r="R166" i="13" s="1"/>
  <c r="S166" i="13" s="1"/>
  <c r="T166" i="13" s="1"/>
  <c r="N166" i="13"/>
  <c r="N34" i="13"/>
  <c r="K34" i="13"/>
  <c r="M34" i="13" s="1"/>
  <c r="N252" i="13"/>
  <c r="K252" i="13"/>
  <c r="M252" i="13" s="1"/>
  <c r="K197" i="13"/>
  <c r="M197" i="13" s="1"/>
  <c r="N197" i="13"/>
  <c r="K53" i="13"/>
  <c r="M53" i="13" s="1"/>
  <c r="N53" i="13"/>
  <c r="K251" i="13"/>
  <c r="M251" i="13" s="1"/>
  <c r="N251" i="13"/>
  <c r="N211" i="13"/>
  <c r="K211" i="13"/>
  <c r="M211" i="13" s="1"/>
  <c r="AD511" i="5"/>
  <c r="AF511" i="5" s="1"/>
  <c r="U511" i="5"/>
  <c r="H25" i="29"/>
  <c r="I25" i="29" s="1"/>
  <c r="J25" i="29" s="1"/>
  <c r="K25" i="29" s="1"/>
  <c r="L25" i="29" s="1"/>
  <c r="M25" i="29" s="1"/>
  <c r="U373" i="5"/>
  <c r="U450" i="5"/>
  <c r="U167" i="5"/>
  <c r="U229" i="5"/>
  <c r="U226" i="5"/>
  <c r="U217" i="5"/>
  <c r="U92" i="5"/>
  <c r="AD527" i="5"/>
  <c r="AF527" i="5" s="1"/>
  <c r="H22" i="29"/>
  <c r="I22" i="29" s="1"/>
  <c r="O219" i="13"/>
  <c r="P219" i="13"/>
  <c r="Q219" i="13" s="1"/>
  <c r="R219" i="13" s="1"/>
  <c r="S219" i="13" s="1"/>
  <c r="T219" i="13" s="1"/>
  <c r="I32" i="29"/>
  <c r="J32" i="29" s="1"/>
  <c r="K32" i="29" s="1"/>
  <c r="H32" i="29"/>
  <c r="L34" i="29"/>
  <c r="M34" i="29"/>
  <c r="H5" i="29"/>
  <c r="I5" i="29" s="1"/>
  <c r="J5" i="29" s="1"/>
  <c r="K5" i="29" s="1"/>
  <c r="L5" i="29" s="1"/>
  <c r="M5" i="29" s="1"/>
  <c r="O215" i="13"/>
  <c r="P215" i="13"/>
  <c r="Q215" i="13" s="1"/>
  <c r="R215" i="13" s="1"/>
  <c r="S215" i="13" s="1"/>
  <c r="T215" i="13" s="1"/>
  <c r="H59" i="29"/>
  <c r="I59" i="29" s="1"/>
  <c r="J59" i="29" s="1"/>
  <c r="K59" i="29" s="1"/>
  <c r="L59" i="29" s="1"/>
  <c r="M59" i="29" s="1"/>
  <c r="H49" i="29"/>
  <c r="I49" i="29" s="1"/>
  <c r="J49" i="29" s="1"/>
  <c r="K49" i="29" s="1"/>
  <c r="L49" i="29" s="1"/>
  <c r="M49" i="29" s="1"/>
  <c r="K24" i="13"/>
  <c r="M24" i="13" s="1"/>
  <c r="N24" i="13"/>
  <c r="M52" i="14"/>
  <c r="K55" i="13"/>
  <c r="M55" i="13" s="1"/>
  <c r="N55" i="13"/>
  <c r="O55" i="13" s="1"/>
  <c r="K131" i="13"/>
  <c r="M131" i="13" s="1"/>
  <c r="O131" i="13" s="1"/>
  <c r="P131" i="13" s="1"/>
  <c r="Q131" i="13" s="1"/>
  <c r="R131" i="13" s="1"/>
  <c r="S131" i="13" s="1"/>
  <c r="T131" i="13" s="1"/>
  <c r="N131" i="13"/>
  <c r="K61" i="13"/>
  <c r="M61" i="13" s="1"/>
  <c r="N61" i="13"/>
  <c r="K112" i="13"/>
  <c r="M112" i="13" s="1"/>
  <c r="N112" i="13"/>
  <c r="N176" i="13"/>
  <c r="K176" i="13"/>
  <c r="M176" i="13" s="1"/>
  <c r="O176" i="13" s="1"/>
  <c r="P176" i="13" s="1"/>
  <c r="Q176" i="13" s="1"/>
  <c r="R176" i="13" s="1"/>
  <c r="S176" i="13" s="1"/>
  <c r="T176" i="13" s="1"/>
  <c r="K99" i="13"/>
  <c r="M99" i="13" s="1"/>
  <c r="N99" i="13"/>
  <c r="K243" i="13"/>
  <c r="M243" i="13" s="1"/>
  <c r="N243" i="13"/>
  <c r="N233" i="13"/>
  <c r="K233" i="13"/>
  <c r="M233" i="13" s="1"/>
  <c r="N78" i="13"/>
  <c r="K78" i="13"/>
  <c r="M78" i="13" s="1"/>
  <c r="O78" i="13" s="1"/>
  <c r="P78" i="13" s="1"/>
  <c r="N196" i="13"/>
  <c r="K196" i="13"/>
  <c r="M196" i="13" s="1"/>
  <c r="N86" i="13"/>
  <c r="K86" i="13"/>
  <c r="M86" i="13" s="1"/>
  <c r="P32" i="13"/>
  <c r="Q32" i="13" s="1"/>
  <c r="R32" i="13" s="1"/>
  <c r="S32" i="13" s="1"/>
  <c r="T32" i="13" s="1"/>
  <c r="L13" i="29"/>
  <c r="M13" i="29" s="1"/>
  <c r="J15" i="29"/>
  <c r="K15" i="29" s="1"/>
  <c r="J62" i="29"/>
  <c r="K62" i="29" s="1"/>
  <c r="K248" i="13"/>
  <c r="M248" i="13" s="1"/>
  <c r="N248" i="13"/>
  <c r="N150" i="13"/>
  <c r="K150" i="13"/>
  <c r="M150" i="13" s="1"/>
  <c r="K146" i="13"/>
  <c r="M146" i="13" s="1"/>
  <c r="O146" i="13" s="1"/>
  <c r="P146" i="13" s="1"/>
  <c r="Q146" i="13" s="1"/>
  <c r="R146" i="13" s="1"/>
  <c r="S146" i="13" s="1"/>
  <c r="T146" i="13" s="1"/>
  <c r="N146" i="13"/>
  <c r="K139" i="13"/>
  <c r="M139" i="13" s="1"/>
  <c r="N139" i="13"/>
  <c r="K89" i="13"/>
  <c r="M89" i="13" s="1"/>
  <c r="N89" i="13"/>
  <c r="K107" i="13"/>
  <c r="M107" i="13" s="1"/>
  <c r="N107" i="13"/>
  <c r="K175" i="13"/>
  <c r="M175" i="13" s="1"/>
  <c r="O175" i="13" s="1"/>
  <c r="P175" i="13" s="1"/>
  <c r="Q175" i="13" s="1"/>
  <c r="R175" i="13" s="1"/>
  <c r="S175" i="13" s="1"/>
  <c r="T175" i="13" s="1"/>
  <c r="N175" i="13"/>
  <c r="K40" i="13"/>
  <c r="M40" i="13" s="1"/>
  <c r="O40" i="13" s="1"/>
  <c r="P40" i="13" s="1"/>
  <c r="Q40" i="13" s="1"/>
  <c r="R40" i="13" s="1"/>
  <c r="S40" i="13" s="1"/>
  <c r="T40" i="13" s="1"/>
  <c r="N40" i="13"/>
  <c r="N7" i="13"/>
  <c r="K7" i="13"/>
  <c r="M7" i="13" s="1"/>
  <c r="M118" i="13"/>
  <c r="O118" i="13" s="1"/>
  <c r="P118" i="13" s="1"/>
  <c r="Q118" i="13" s="1"/>
  <c r="R118" i="13" s="1"/>
  <c r="S118" i="13" s="1"/>
  <c r="T118" i="13" s="1"/>
  <c r="K140" i="13"/>
  <c r="M140" i="13" s="1"/>
  <c r="N140" i="13"/>
  <c r="K161" i="13"/>
  <c r="M161" i="13" s="1"/>
  <c r="N161" i="13"/>
  <c r="K92" i="13"/>
  <c r="M92" i="13" s="1"/>
  <c r="O92" i="13" s="1"/>
  <c r="P92" i="13" s="1"/>
  <c r="Q92" i="13" s="1"/>
  <c r="R92" i="13" s="1"/>
  <c r="S92" i="13" s="1"/>
  <c r="T92" i="13" s="1"/>
  <c r="N92" i="13"/>
  <c r="N63" i="13"/>
  <c r="K63" i="13"/>
  <c r="M63" i="13" s="1"/>
  <c r="H8" i="29"/>
  <c r="I8" i="29" s="1"/>
  <c r="J8" i="29" s="1"/>
  <c r="K8" i="29" s="1"/>
  <c r="L8" i="29" s="1"/>
  <c r="M8" i="29" s="1"/>
  <c r="L57" i="29"/>
  <c r="M57" i="29" s="1"/>
  <c r="J42" i="29"/>
  <c r="K42" i="29" s="1"/>
  <c r="K259" i="13"/>
  <c r="M259" i="13" s="1"/>
  <c r="N259" i="13"/>
  <c r="K184" i="13"/>
  <c r="M184" i="13" s="1"/>
  <c r="N184" i="13"/>
  <c r="K224" i="13"/>
  <c r="M224" i="13" s="1"/>
  <c r="N224" i="13"/>
  <c r="N20" i="13"/>
  <c r="K20" i="13"/>
  <c r="M20" i="13" s="1"/>
  <c r="K17" i="13"/>
  <c r="M17" i="13" s="1"/>
  <c r="N17" i="13"/>
  <c r="K114" i="13"/>
  <c r="M114" i="13" s="1"/>
  <c r="N114" i="13"/>
  <c r="N122" i="13"/>
  <c r="K122" i="13"/>
  <c r="M122" i="13" s="1"/>
  <c r="K246" i="13"/>
  <c r="M246" i="13" s="1"/>
  <c r="O246" i="13" s="1"/>
  <c r="P246" i="13" s="1"/>
  <c r="Q246" i="13" s="1"/>
  <c r="R246" i="13" s="1"/>
  <c r="S246" i="13" s="1"/>
  <c r="T246" i="13" s="1"/>
  <c r="N246" i="13"/>
  <c r="K169" i="13"/>
  <c r="M169" i="13" s="1"/>
  <c r="N169" i="13"/>
  <c r="N66" i="13"/>
  <c r="K66" i="13"/>
  <c r="M66" i="13" s="1"/>
  <c r="N100" i="13"/>
  <c r="K100" i="13"/>
  <c r="M100" i="13" s="1"/>
  <c r="K229" i="13"/>
  <c r="M229" i="13" s="1"/>
  <c r="N229" i="13"/>
  <c r="K109" i="13"/>
  <c r="M109" i="13" s="1"/>
  <c r="N109" i="13"/>
  <c r="N143" i="13"/>
  <c r="K143" i="13"/>
  <c r="M143" i="13" s="1"/>
  <c r="N73" i="13"/>
  <c r="K73" i="13"/>
  <c r="M73" i="13" s="1"/>
  <c r="O73" i="13" s="1"/>
  <c r="P73" i="13" s="1"/>
  <c r="K183" i="13"/>
  <c r="M183" i="13" s="1"/>
  <c r="N183" i="13"/>
  <c r="N46" i="13"/>
  <c r="K46" i="13"/>
  <c r="M46" i="13" s="1"/>
  <c r="K25" i="13"/>
  <c r="M25" i="13" s="1"/>
  <c r="N25" i="13"/>
  <c r="O257" i="13"/>
  <c r="P257" i="13"/>
  <c r="Q257" i="13" s="1"/>
  <c r="R257" i="13" s="1"/>
  <c r="S257" i="13" s="1"/>
  <c r="T257" i="13" s="1"/>
  <c r="H61" i="29"/>
  <c r="I61" i="29" s="1"/>
  <c r="J61" i="29" s="1"/>
  <c r="K61" i="29" s="1"/>
  <c r="L61" i="29" s="1"/>
  <c r="M61" i="29" s="1"/>
  <c r="I38" i="29"/>
  <c r="J38" i="29" s="1"/>
  <c r="K38" i="29" s="1"/>
  <c r="L38" i="29" s="1"/>
  <c r="M38" i="29" s="1"/>
  <c r="N148" i="13"/>
  <c r="K148" i="13"/>
  <c r="M148" i="13" s="1"/>
  <c r="K182" i="13"/>
  <c r="M182" i="13" s="1"/>
  <c r="N182" i="13"/>
  <c r="N178" i="13"/>
  <c r="K178" i="13"/>
  <c r="M178" i="13" s="1"/>
  <c r="O178" i="13" s="1"/>
  <c r="P178" i="13" s="1"/>
  <c r="Q178" i="13" s="1"/>
  <c r="R178" i="13" s="1"/>
  <c r="S178" i="13" s="1"/>
  <c r="T178" i="13" s="1"/>
  <c r="K94" i="13"/>
  <c r="M94" i="13" s="1"/>
  <c r="O94" i="13" s="1"/>
  <c r="P94" i="13" s="1"/>
  <c r="Q94" i="13" s="1"/>
  <c r="R94" i="13" s="1"/>
  <c r="S94" i="13" s="1"/>
  <c r="T94" i="13" s="1"/>
  <c r="N94" i="13"/>
  <c r="K235" i="13"/>
  <c r="M235" i="13" s="1"/>
  <c r="N235" i="13"/>
  <c r="O235" i="13" s="1"/>
  <c r="N18" i="13"/>
  <c r="K18" i="13"/>
  <c r="M18" i="13" s="1"/>
  <c r="K239" i="13"/>
  <c r="M239" i="13" s="1"/>
  <c r="N239" i="13"/>
  <c r="N236" i="13"/>
  <c r="K236" i="13"/>
  <c r="M236" i="13" s="1"/>
  <c r="N21" i="13"/>
  <c r="K21" i="13"/>
  <c r="M21" i="13" s="1"/>
  <c r="O21" i="13" s="1"/>
  <c r="P21" i="13" s="1"/>
  <c r="Q21" i="13" s="1"/>
  <c r="R21" i="13" s="1"/>
  <c r="S21" i="13" s="1"/>
  <c r="T21" i="13" s="1"/>
  <c r="N200" i="13"/>
  <c r="K200" i="13"/>
  <c r="M200" i="13" s="1"/>
  <c r="K101" i="13"/>
  <c r="M101" i="13" s="1"/>
  <c r="N101" i="13"/>
  <c r="K67" i="13"/>
  <c r="M67" i="13" s="1"/>
  <c r="O67" i="13" s="1"/>
  <c r="P67" i="13" s="1"/>
  <c r="Q67" i="13" s="1"/>
  <c r="R67" i="13" s="1"/>
  <c r="S67" i="13" s="1"/>
  <c r="T67" i="13" s="1"/>
  <c r="N67" i="13"/>
  <c r="K5" i="13"/>
  <c r="M5" i="13" s="1"/>
  <c r="N5" i="13"/>
  <c r="N192" i="13"/>
  <c r="K192" i="13"/>
  <c r="M192" i="13" s="1"/>
  <c r="H36" i="29"/>
  <c r="I36" i="29"/>
  <c r="K78" i="29"/>
  <c r="L78" i="29" s="1"/>
  <c r="M78" i="29" s="1"/>
  <c r="J78" i="29"/>
  <c r="N152" i="13"/>
  <c r="K152" i="13"/>
  <c r="M152" i="13" s="1"/>
  <c r="O152" i="13" s="1"/>
  <c r="P152" i="13" s="1"/>
  <c r="Q152" i="13" s="1"/>
  <c r="R152" i="13" s="1"/>
  <c r="S152" i="13" s="1"/>
  <c r="T152" i="13" s="1"/>
  <c r="K65" i="13"/>
  <c r="M65" i="13" s="1"/>
  <c r="N65" i="13"/>
  <c r="J7" i="29"/>
  <c r="K7" i="29" s="1"/>
  <c r="L7" i="29" s="1"/>
  <c r="M7" i="29" s="1"/>
  <c r="N126" i="13"/>
  <c r="K126" i="13"/>
  <c r="M126" i="13" s="1"/>
  <c r="U316" i="5"/>
  <c r="U154" i="5"/>
  <c r="U256" i="5"/>
  <c r="K94" i="26" s="1"/>
  <c r="P94" i="26" s="1"/>
  <c r="V23" i="5"/>
  <c r="U140" i="5"/>
  <c r="U354" i="5"/>
  <c r="U360" i="5"/>
  <c r="J40" i="29"/>
  <c r="K40" i="29" s="1"/>
  <c r="H56" i="29"/>
  <c r="I56" i="29" s="1"/>
  <c r="J56" i="29" s="1"/>
  <c r="K56" i="29" s="1"/>
  <c r="L56" i="29" s="1"/>
  <c r="M56" i="29" s="1"/>
  <c r="H20" i="29"/>
  <c r="I20" i="29" s="1"/>
  <c r="J20" i="29" s="1"/>
  <c r="K20" i="29" s="1"/>
  <c r="L20" i="29" s="1"/>
  <c r="M20" i="29" s="1"/>
  <c r="O158" i="13"/>
  <c r="P158" i="13" s="1"/>
  <c r="Q158" i="13" s="1"/>
  <c r="R158" i="13" s="1"/>
  <c r="S158" i="13" s="1"/>
  <c r="T158" i="13" s="1"/>
  <c r="H67" i="29"/>
  <c r="I67" i="29" s="1"/>
  <c r="J67" i="29" s="1"/>
  <c r="K67" i="29" s="1"/>
  <c r="L67" i="29" s="1"/>
  <c r="M67" i="29" s="1"/>
  <c r="H4" i="29"/>
  <c r="I4" i="29" s="1"/>
  <c r="J4" i="29" s="1"/>
  <c r="K4" i="29" s="1"/>
  <c r="L4" i="29" s="1"/>
  <c r="M4" i="29" s="1"/>
  <c r="K269" i="13"/>
  <c r="M269" i="13" s="1"/>
  <c r="N269" i="13"/>
  <c r="K133" i="13"/>
  <c r="M133" i="13" s="1"/>
  <c r="N133" i="13"/>
  <c r="N28" i="13"/>
  <c r="K28" i="13"/>
  <c r="M28" i="13" s="1"/>
  <c r="K16" i="13"/>
  <c r="M16" i="13" s="1"/>
  <c r="N16" i="13"/>
  <c r="M329" i="14"/>
  <c r="K177" i="13"/>
  <c r="M177" i="13" s="1"/>
  <c r="O177" i="13" s="1"/>
  <c r="P177" i="13" s="1"/>
  <c r="Q177" i="13" s="1"/>
  <c r="R177" i="13" s="1"/>
  <c r="S177" i="13" s="1"/>
  <c r="T177" i="13" s="1"/>
  <c r="N177" i="13"/>
  <c r="N64" i="13"/>
  <c r="K64" i="13"/>
  <c r="M64" i="13" s="1"/>
  <c r="K167" i="13"/>
  <c r="M167" i="13" s="1"/>
  <c r="O167" i="13" s="1"/>
  <c r="P167" i="13" s="1"/>
  <c r="Q167" i="13" s="1"/>
  <c r="R167" i="13" s="1"/>
  <c r="S167" i="13" s="1"/>
  <c r="T167" i="13" s="1"/>
  <c r="N167" i="13"/>
  <c r="N202" i="13"/>
  <c r="K202" i="13"/>
  <c r="M202" i="13" s="1"/>
  <c r="K113" i="13"/>
  <c r="M113" i="13" s="1"/>
  <c r="N113" i="13"/>
  <c r="K117" i="13"/>
  <c r="M117" i="13" s="1"/>
  <c r="O117" i="13" s="1"/>
  <c r="P117" i="13" s="1"/>
  <c r="Q117" i="13" s="1"/>
  <c r="R117" i="13" s="1"/>
  <c r="S117" i="13" s="1"/>
  <c r="T117" i="13" s="1"/>
  <c r="N117" i="13"/>
  <c r="K49" i="13"/>
  <c r="M49" i="13" s="1"/>
  <c r="N49" i="13"/>
  <c r="H16" i="29"/>
  <c r="I16" i="29" s="1"/>
  <c r="J16" i="29" s="1"/>
  <c r="K16" i="29" s="1"/>
  <c r="L16" i="29" s="1"/>
  <c r="M16" i="29" s="1"/>
  <c r="O189" i="13"/>
  <c r="P189" i="13" s="1"/>
  <c r="Q189" i="13" s="1"/>
  <c r="R189" i="13" s="1"/>
  <c r="S189" i="13" s="1"/>
  <c r="T189" i="13" s="1"/>
  <c r="H73" i="29"/>
  <c r="I73" i="29" s="1"/>
  <c r="J73" i="29" s="1"/>
  <c r="K73" i="29" s="1"/>
  <c r="L73" i="29" s="1"/>
  <c r="M73" i="29" s="1"/>
  <c r="O186" i="13"/>
  <c r="P186" i="13" s="1"/>
  <c r="Q186" i="13" s="1"/>
  <c r="R186" i="13" s="1"/>
  <c r="S186" i="13" s="1"/>
  <c r="T186" i="13" s="1"/>
  <c r="H41" i="29"/>
  <c r="I41" i="29" s="1"/>
  <c r="J41" i="29" s="1"/>
  <c r="K41" i="29" s="1"/>
  <c r="L41" i="29" s="1"/>
  <c r="M41" i="29" s="1"/>
  <c r="N27" i="13"/>
  <c r="K27" i="13"/>
  <c r="M27" i="13" s="1"/>
  <c r="N154" i="13"/>
  <c r="K154" i="13"/>
  <c r="M154" i="13" s="1"/>
  <c r="N142" i="13"/>
  <c r="K142" i="13"/>
  <c r="M142" i="13" s="1"/>
  <c r="K172" i="13"/>
  <c r="M172" i="13" s="1"/>
  <c r="N172" i="13"/>
  <c r="K193" i="13"/>
  <c r="M193" i="13" s="1"/>
  <c r="N193" i="13"/>
  <c r="K203" i="13"/>
  <c r="M203" i="13" s="1"/>
  <c r="N203" i="13"/>
  <c r="N256" i="13"/>
  <c r="K256" i="13"/>
  <c r="M256" i="13" s="1"/>
  <c r="K51" i="13"/>
  <c r="M51" i="13" s="1"/>
  <c r="N51" i="13"/>
  <c r="N93" i="13"/>
  <c r="K93" i="13"/>
  <c r="M93" i="13" s="1"/>
  <c r="N195" i="13"/>
  <c r="K195" i="13"/>
  <c r="M195" i="13" s="1"/>
  <c r="N11" i="13"/>
  <c r="K11" i="13"/>
  <c r="M11" i="13" s="1"/>
  <c r="K199" i="13"/>
  <c r="M199" i="13" s="1"/>
  <c r="N199" i="13"/>
  <c r="K110" i="13"/>
  <c r="M110" i="13" s="1"/>
  <c r="N110" i="13"/>
  <c r="K206" i="13"/>
  <c r="M206" i="13" s="1"/>
  <c r="O206" i="13" s="1"/>
  <c r="P206" i="13" s="1"/>
  <c r="Q206" i="13" s="1"/>
  <c r="R206" i="13" s="1"/>
  <c r="S206" i="13" s="1"/>
  <c r="T206" i="13" s="1"/>
  <c r="N206" i="13"/>
  <c r="K91" i="13"/>
  <c r="M91" i="13" s="1"/>
  <c r="O91" i="13" s="1"/>
  <c r="P91" i="13" s="1"/>
  <c r="N91" i="13"/>
  <c r="K255" i="13"/>
  <c r="M255" i="13" s="1"/>
  <c r="N255" i="13"/>
  <c r="N50" i="13"/>
  <c r="K50" i="13"/>
  <c r="M50" i="13" s="1"/>
  <c r="N87" i="13"/>
  <c r="K87" i="13"/>
  <c r="M87" i="13" s="1"/>
  <c r="H76" i="29"/>
  <c r="I76" i="29" s="1"/>
  <c r="H74" i="29"/>
  <c r="I74" i="29" s="1"/>
  <c r="J74" i="29" s="1"/>
  <c r="K74" i="29" s="1"/>
  <c r="L74" i="29" s="1"/>
  <c r="M74" i="29" s="1"/>
  <c r="I77" i="29"/>
  <c r="J77" i="29" s="1"/>
  <c r="K77" i="29" s="1"/>
  <c r="L77" i="29" s="1"/>
  <c r="M77" i="29" s="1"/>
  <c r="M305" i="14"/>
  <c r="K59" i="13"/>
  <c r="M59" i="13" s="1"/>
  <c r="O59" i="13" s="1"/>
  <c r="P59" i="13" s="1"/>
  <c r="Q59" i="13" s="1"/>
  <c r="R59" i="13" s="1"/>
  <c r="S59" i="13" s="1"/>
  <c r="T59" i="13" s="1"/>
  <c r="N59" i="13"/>
  <c r="N95" i="13"/>
  <c r="K95" i="13"/>
  <c r="M95" i="13" s="1"/>
  <c r="N52" i="13"/>
  <c r="K52" i="13"/>
  <c r="M52" i="13" s="1"/>
  <c r="K26" i="13"/>
  <c r="M26" i="13" s="1"/>
  <c r="N26" i="13"/>
  <c r="K104" i="13"/>
  <c r="M104" i="13" s="1"/>
  <c r="N104" i="13"/>
  <c r="N245" i="13"/>
  <c r="K245" i="13"/>
  <c r="M245" i="13" s="1"/>
  <c r="N84" i="13"/>
  <c r="K84" i="13"/>
  <c r="M84" i="13" s="1"/>
  <c r="N74" i="13"/>
  <c r="K74" i="13"/>
  <c r="M74" i="13" s="1"/>
  <c r="K230" i="13"/>
  <c r="M230" i="13" s="1"/>
  <c r="O230" i="13" s="1"/>
  <c r="P230" i="13" s="1"/>
  <c r="Q230" i="13" s="1"/>
  <c r="R230" i="13" s="1"/>
  <c r="S230" i="13" s="1"/>
  <c r="T230" i="13" s="1"/>
  <c r="N230" i="13"/>
  <c r="K201" i="13"/>
  <c r="M201" i="13" s="1"/>
  <c r="N201" i="13"/>
  <c r="N48" i="13"/>
  <c r="K48" i="13"/>
  <c r="M48" i="13" s="1"/>
  <c r="N9" i="13"/>
  <c r="K9" i="13"/>
  <c r="M9" i="13" s="1"/>
  <c r="N168" i="13"/>
  <c r="K168" i="13"/>
  <c r="M168" i="13" s="1"/>
  <c r="K204" i="13"/>
  <c r="M204" i="13" s="1"/>
  <c r="N204" i="13"/>
  <c r="H30" i="29"/>
  <c r="I30" i="29" s="1"/>
  <c r="J30" i="29" s="1"/>
  <c r="K30" i="29" s="1"/>
  <c r="M12" i="29"/>
  <c r="L12" i="29"/>
  <c r="O216" i="13"/>
  <c r="P216" i="13" s="1"/>
  <c r="Q216" i="13" s="1"/>
  <c r="R216" i="13" s="1"/>
  <c r="S216" i="13" s="1"/>
  <c r="T216" i="13" s="1"/>
  <c r="I14" i="29"/>
  <c r="H72" i="29"/>
  <c r="I72" i="29" s="1"/>
  <c r="J72" i="29" s="1"/>
  <c r="K72" i="29" s="1"/>
  <c r="L72" i="29" s="1"/>
  <c r="M72" i="29" s="1"/>
  <c r="H6" i="29"/>
  <c r="I6" i="29"/>
  <c r="J6" i="29" s="1"/>
  <c r="K6" i="29" s="1"/>
  <c r="L6" i="29" s="1"/>
  <c r="M6" i="29" s="1"/>
  <c r="N258" i="13"/>
  <c r="K258" i="13"/>
  <c r="M258" i="13" s="1"/>
  <c r="K267" i="13"/>
  <c r="M267" i="13" s="1"/>
  <c r="O267" i="13" s="1"/>
  <c r="P267" i="13" s="1"/>
  <c r="Q267" i="13" s="1"/>
  <c r="R267" i="13" s="1"/>
  <c r="S267" i="13" s="1"/>
  <c r="T267" i="13" s="1"/>
  <c r="N267" i="13"/>
  <c r="K141" i="13"/>
  <c r="M141" i="13" s="1"/>
  <c r="N141" i="13"/>
  <c r="K76" i="13"/>
  <c r="M76" i="13" s="1"/>
  <c r="N76" i="13"/>
  <c r="K75" i="13"/>
  <c r="M75" i="13" s="1"/>
  <c r="O75" i="13" s="1"/>
  <c r="P75" i="13" s="1"/>
  <c r="Q75" i="13" s="1"/>
  <c r="R75" i="13" s="1"/>
  <c r="S75" i="13" s="1"/>
  <c r="T75" i="13" s="1"/>
  <c r="N75" i="13"/>
  <c r="K223" i="13"/>
  <c r="M223" i="13" s="1"/>
  <c r="N223" i="13"/>
  <c r="N120" i="13"/>
  <c r="K120" i="13"/>
  <c r="M120" i="13" s="1"/>
  <c r="N81" i="13"/>
  <c r="K81" i="13"/>
  <c r="M81" i="13" s="1"/>
  <c r="N58" i="13"/>
  <c r="K58" i="13"/>
  <c r="M58" i="13" s="1"/>
  <c r="K41" i="13"/>
  <c r="M41" i="13" s="1"/>
  <c r="N41" i="13"/>
  <c r="N138" i="13"/>
  <c r="K138" i="13"/>
  <c r="M138" i="13" s="1"/>
  <c r="H321" i="14"/>
  <c r="M321" i="14" s="1"/>
  <c r="X527" i="5"/>
  <c r="V527" i="5"/>
  <c r="H325" i="14"/>
  <c r="M325" i="14" s="1"/>
  <c r="V531" i="5"/>
  <c r="X531" i="5"/>
  <c r="H323" i="14"/>
  <c r="M323" i="14" s="1"/>
  <c r="X529" i="5"/>
  <c r="V529" i="5"/>
  <c r="W526" i="5"/>
  <c r="Z526" i="5"/>
  <c r="J320" i="14" s="1"/>
  <c r="H326" i="14"/>
  <c r="M326" i="14" s="1"/>
  <c r="X532" i="5"/>
  <c r="V532" i="5"/>
  <c r="I312" i="14"/>
  <c r="K312" i="14" s="1"/>
  <c r="Y518" i="5"/>
  <c r="H318" i="14"/>
  <c r="M318" i="14" s="1"/>
  <c r="X524" i="5"/>
  <c r="V524" i="5"/>
  <c r="H327" i="14"/>
  <c r="M327" i="14" s="1"/>
  <c r="X533" i="5"/>
  <c r="V533" i="5"/>
  <c r="H324" i="14"/>
  <c r="M324" i="14" s="1"/>
  <c r="X530" i="5"/>
  <c r="V530" i="5"/>
  <c r="W518" i="5"/>
  <c r="Z518" i="5"/>
  <c r="J312" i="14" s="1"/>
  <c r="H315" i="14"/>
  <c r="M315" i="14" s="1"/>
  <c r="X521" i="5"/>
  <c r="V521" i="5"/>
  <c r="H314" i="14"/>
  <c r="M314" i="14" s="1"/>
  <c r="V520" i="5"/>
  <c r="X520" i="5"/>
  <c r="V519" i="5"/>
  <c r="H313" i="14"/>
  <c r="M313" i="14" s="1"/>
  <c r="X519" i="5"/>
  <c r="H316" i="14"/>
  <c r="M316" i="14" s="1"/>
  <c r="X522" i="5"/>
  <c r="V522" i="5"/>
  <c r="H317" i="14"/>
  <c r="M317" i="14" s="1"/>
  <c r="X523" i="5"/>
  <c r="V523" i="5"/>
  <c r="H322" i="14"/>
  <c r="M322" i="14" s="1"/>
  <c r="X528" i="5"/>
  <c r="V528" i="5"/>
  <c r="H319" i="14"/>
  <c r="M319" i="14" s="1"/>
  <c r="V525" i="5"/>
  <c r="X525" i="5"/>
  <c r="Y526" i="5"/>
  <c r="I320" i="14"/>
  <c r="K320" i="14" s="1"/>
  <c r="X23" i="5"/>
  <c r="X97" i="5"/>
  <c r="Y97" i="5" s="1"/>
  <c r="V55" i="5"/>
  <c r="Q53" i="26"/>
  <c r="S53" i="26" s="1"/>
  <c r="X55" i="5"/>
  <c r="H180" i="14"/>
  <c r="M180" i="14" s="1"/>
  <c r="Q224" i="26"/>
  <c r="R224" i="26" s="1"/>
  <c r="Q225" i="26"/>
  <c r="S225" i="26" s="1"/>
  <c r="Q33" i="26"/>
  <c r="R33" i="26" s="1"/>
  <c r="Q43" i="26"/>
  <c r="S43" i="26" s="1"/>
  <c r="Q58" i="26"/>
  <c r="S58" i="26" s="1"/>
  <c r="Q54" i="26"/>
  <c r="S54" i="26" s="1"/>
  <c r="Q119" i="26"/>
  <c r="S119" i="26" s="1"/>
  <c r="K78" i="26"/>
  <c r="P78" i="26" s="1"/>
  <c r="K295" i="26"/>
  <c r="P295" i="26" s="1"/>
  <c r="K275" i="26"/>
  <c r="P275" i="26" s="1"/>
  <c r="Q275" i="26" s="1"/>
  <c r="S275" i="26" s="1"/>
  <c r="K276" i="26"/>
  <c r="P276" i="26" s="1"/>
  <c r="K77" i="26"/>
  <c r="P77" i="26" s="1"/>
  <c r="K243" i="26"/>
  <c r="P243" i="26" s="1"/>
  <c r="K157" i="26"/>
  <c r="P157" i="26" s="1"/>
  <c r="K172" i="26"/>
  <c r="P172" i="26" s="1"/>
  <c r="K165" i="26"/>
  <c r="P165" i="26" s="1"/>
  <c r="K74" i="26"/>
  <c r="P74" i="26" s="1"/>
  <c r="K232" i="26"/>
  <c r="P232" i="26" s="1"/>
  <c r="K114" i="26"/>
  <c r="P114" i="26" s="1"/>
  <c r="K146" i="26"/>
  <c r="P146" i="26" s="1"/>
  <c r="K135" i="26"/>
  <c r="P135" i="26" s="1"/>
  <c r="K267" i="26"/>
  <c r="P267" i="26" s="1"/>
  <c r="K264" i="26"/>
  <c r="P264" i="26" s="1"/>
  <c r="K26" i="26"/>
  <c r="P26" i="26" s="1"/>
  <c r="K102" i="26"/>
  <c r="P102" i="26" s="1"/>
  <c r="K124" i="26"/>
  <c r="P124" i="26" s="1"/>
  <c r="K149" i="26"/>
  <c r="P149" i="26" s="1"/>
  <c r="K277" i="26"/>
  <c r="P277" i="26" s="1"/>
  <c r="K195" i="26"/>
  <c r="P195" i="26" s="1"/>
  <c r="K120" i="26"/>
  <c r="P120" i="26" s="1"/>
  <c r="K79" i="26"/>
  <c r="P79" i="26" s="1"/>
  <c r="K44" i="26"/>
  <c r="P44" i="26" s="1"/>
  <c r="K150" i="26"/>
  <c r="P150" i="26" s="1"/>
  <c r="K283" i="26"/>
  <c r="P283" i="26" s="1"/>
  <c r="Q283" i="26" s="1"/>
  <c r="S283" i="26" s="1"/>
  <c r="K239" i="26"/>
  <c r="P239" i="26" s="1"/>
  <c r="K143" i="26"/>
  <c r="P143" i="26" s="1"/>
  <c r="K242" i="26"/>
  <c r="P242" i="26" s="1"/>
  <c r="K137" i="26"/>
  <c r="P137" i="26" s="1"/>
  <c r="K271" i="26"/>
  <c r="P271" i="26" s="1"/>
  <c r="K126" i="26"/>
  <c r="P126" i="26" s="1"/>
  <c r="K80" i="26"/>
  <c r="P80" i="26" s="1"/>
  <c r="K106" i="26"/>
  <c r="P106" i="26" s="1"/>
  <c r="K31" i="26"/>
  <c r="P31" i="26" s="1"/>
  <c r="K93" i="26"/>
  <c r="P93" i="26" s="1"/>
  <c r="K72" i="26"/>
  <c r="P72" i="26" s="1"/>
  <c r="K196" i="26"/>
  <c r="P196" i="26" s="1"/>
  <c r="K233" i="26"/>
  <c r="P233" i="26" s="1"/>
  <c r="K121" i="26"/>
  <c r="P121" i="26" s="1"/>
  <c r="K234" i="26"/>
  <c r="P234" i="26" s="1"/>
  <c r="Q234" i="26" s="1"/>
  <c r="S234" i="26" s="1"/>
  <c r="K292" i="26"/>
  <c r="P292" i="26" s="1"/>
  <c r="K193" i="26"/>
  <c r="P193" i="26" s="1"/>
  <c r="K285" i="26"/>
  <c r="P285" i="26" s="1"/>
  <c r="K238" i="26"/>
  <c r="P238" i="26" s="1"/>
  <c r="K75" i="26"/>
  <c r="P75" i="26" s="1"/>
  <c r="K227" i="26"/>
  <c r="P227" i="26" s="1"/>
  <c r="K226" i="26"/>
  <c r="P226" i="26" s="1"/>
  <c r="K113" i="26"/>
  <c r="P113" i="26" s="1"/>
  <c r="K296" i="26"/>
  <c r="P296" i="26" s="1"/>
  <c r="K65" i="26"/>
  <c r="P65" i="26" s="1"/>
  <c r="K270" i="26"/>
  <c r="P270" i="26" s="1"/>
  <c r="K112" i="26"/>
  <c r="P112" i="26" s="1"/>
  <c r="K294" i="26"/>
  <c r="P294" i="26" s="1"/>
  <c r="K37" i="26"/>
  <c r="P37" i="26" s="1"/>
  <c r="K42" i="26"/>
  <c r="P42" i="26" s="1"/>
  <c r="Q223" i="26"/>
  <c r="S223" i="26" s="1"/>
  <c r="K19" i="26"/>
  <c r="P19" i="26" s="1"/>
  <c r="K70" i="26"/>
  <c r="P70" i="26" s="1"/>
  <c r="K132" i="26"/>
  <c r="P132" i="26" s="1"/>
  <c r="K136" i="26"/>
  <c r="P136" i="26" s="1"/>
  <c r="K96" i="26"/>
  <c r="P96" i="26" s="1"/>
  <c r="K39" i="26"/>
  <c r="P39" i="26" s="1"/>
  <c r="K194" i="26"/>
  <c r="P194" i="26" s="1"/>
  <c r="K115" i="26"/>
  <c r="P115" i="26" s="1"/>
  <c r="K203" i="26"/>
  <c r="P203" i="26" s="1"/>
  <c r="K158" i="26"/>
  <c r="P158" i="26" s="1"/>
  <c r="K175" i="26"/>
  <c r="P175" i="26" s="1"/>
  <c r="K155" i="26"/>
  <c r="P155" i="26" s="1"/>
  <c r="K286" i="26"/>
  <c r="P286" i="26" s="1"/>
  <c r="K200" i="26"/>
  <c r="P200" i="26" s="1"/>
  <c r="K197" i="26"/>
  <c r="P197" i="26" s="1"/>
  <c r="K162" i="26"/>
  <c r="P162" i="26" s="1"/>
  <c r="K141" i="26"/>
  <c r="P141" i="26" s="1"/>
  <c r="K34" i="26"/>
  <c r="P34" i="26" s="1"/>
  <c r="K32" i="26"/>
  <c r="P32" i="26" s="1"/>
  <c r="K251" i="26"/>
  <c r="P251" i="26" s="1"/>
  <c r="K98" i="26"/>
  <c r="P98" i="26" s="1"/>
  <c r="K76" i="26"/>
  <c r="P76" i="26" s="1"/>
  <c r="K263" i="26"/>
  <c r="P263" i="26" s="1"/>
  <c r="K282" i="26"/>
  <c r="P282" i="26" s="1"/>
  <c r="Y68" i="5"/>
  <c r="K252" i="26"/>
  <c r="P252" i="26" s="1"/>
  <c r="H222" i="14"/>
  <c r="M222" i="14" s="1"/>
  <c r="K64" i="26"/>
  <c r="P64" i="26" s="1"/>
  <c r="K249" i="26"/>
  <c r="P249" i="26" s="1"/>
  <c r="K111" i="26"/>
  <c r="P111" i="26" s="1"/>
  <c r="K151" i="26"/>
  <c r="P151" i="26" s="1"/>
  <c r="K105" i="26"/>
  <c r="P105" i="26" s="1"/>
  <c r="K244" i="26"/>
  <c r="P244" i="26" s="1"/>
  <c r="K133" i="26"/>
  <c r="P133" i="26" s="1"/>
  <c r="K144" i="26"/>
  <c r="P144" i="26" s="1"/>
  <c r="K20" i="26"/>
  <c r="K236" i="26"/>
  <c r="P236" i="26" s="1"/>
  <c r="K301" i="26"/>
  <c r="P301" i="26" s="1"/>
  <c r="K268" i="26"/>
  <c r="P268" i="26" s="1"/>
  <c r="K21" i="26"/>
  <c r="P21" i="26" s="1"/>
  <c r="K118" i="26"/>
  <c r="P118" i="26" s="1"/>
  <c r="K59" i="26"/>
  <c r="P59" i="26" s="1"/>
  <c r="K250" i="26"/>
  <c r="P250" i="26" s="1"/>
  <c r="K147" i="26"/>
  <c r="P147" i="26" s="1"/>
  <c r="K148" i="26"/>
  <c r="P148" i="26" s="1"/>
  <c r="K154" i="26"/>
  <c r="P154" i="26" s="1"/>
  <c r="K95" i="26"/>
  <c r="P95" i="26" s="1"/>
  <c r="K153" i="26"/>
  <c r="P153" i="26" s="1"/>
  <c r="K109" i="26"/>
  <c r="P109" i="26" s="1"/>
  <c r="K228" i="26"/>
  <c r="P228" i="26" s="1"/>
  <c r="K116" i="26"/>
  <c r="P116" i="26" s="1"/>
  <c r="K99" i="26"/>
  <c r="P99" i="26" s="1"/>
  <c r="K198" i="26"/>
  <c r="P198" i="26" s="1"/>
  <c r="K163" i="26"/>
  <c r="P163" i="26" s="1"/>
  <c r="K69" i="26"/>
  <c r="P69" i="26" s="1"/>
  <c r="K272" i="26"/>
  <c r="P272" i="26" s="1"/>
  <c r="K123" i="26"/>
  <c r="P123" i="26" s="1"/>
  <c r="Q123" i="26" s="1"/>
  <c r="S123" i="26" s="1"/>
  <c r="K40" i="26"/>
  <c r="P40" i="26" s="1"/>
  <c r="K237" i="26"/>
  <c r="P237" i="26" s="1"/>
  <c r="K110" i="26"/>
  <c r="P110" i="26" s="1"/>
  <c r="K241" i="26"/>
  <c r="P241" i="26" s="1"/>
  <c r="K101" i="26"/>
  <c r="P101" i="26" s="1"/>
  <c r="K166" i="26"/>
  <c r="P166" i="26" s="1"/>
  <c r="H299" i="14"/>
  <c r="M299" i="14" s="1"/>
  <c r="K63" i="26"/>
  <c r="P63" i="26" s="1"/>
  <c r="K201" i="26"/>
  <c r="P201" i="26" s="1"/>
  <c r="K269" i="26"/>
  <c r="P269" i="26" s="1"/>
  <c r="K145" i="26"/>
  <c r="P145" i="26" s="1"/>
  <c r="K117" i="26"/>
  <c r="P117" i="26" s="1"/>
  <c r="K278" i="26"/>
  <c r="P278" i="26" s="1"/>
  <c r="K107" i="26"/>
  <c r="P107" i="26" s="1"/>
  <c r="K181" i="26"/>
  <c r="P181" i="26" s="1"/>
  <c r="K27" i="26"/>
  <c r="P27" i="26" s="1"/>
  <c r="K167" i="26"/>
  <c r="P167" i="26" s="1"/>
  <c r="K168" i="26"/>
  <c r="P168" i="26" s="1"/>
  <c r="K245" i="26"/>
  <c r="P245" i="26" s="1"/>
  <c r="H40" i="14"/>
  <c r="M40" i="14" s="1"/>
  <c r="K205" i="26"/>
  <c r="P205" i="26" s="1"/>
  <c r="K156" i="26"/>
  <c r="P156" i="26" s="1"/>
  <c r="K100" i="26"/>
  <c r="P100" i="26" s="1"/>
  <c r="K92" i="26"/>
  <c r="P92" i="26" s="1"/>
  <c r="K152" i="26"/>
  <c r="P152" i="26" s="1"/>
  <c r="K103" i="26"/>
  <c r="P103" i="26" s="1"/>
  <c r="K50" i="26"/>
  <c r="P50" i="26" s="1"/>
  <c r="K247" i="26"/>
  <c r="P247" i="26" s="1"/>
  <c r="K281" i="26"/>
  <c r="P281" i="26" s="1"/>
  <c r="K265" i="26"/>
  <c r="P265" i="26" s="1"/>
  <c r="K240" i="26"/>
  <c r="P240" i="26" s="1"/>
  <c r="K174" i="26"/>
  <c r="P174" i="26" s="1"/>
  <c r="K131" i="26"/>
  <c r="P131" i="26" s="1"/>
  <c r="Q131" i="26" s="1"/>
  <c r="S131" i="26" s="1"/>
  <c r="K36" i="26"/>
  <c r="P36" i="26" s="1"/>
  <c r="K73" i="26"/>
  <c r="P73" i="26" s="1"/>
  <c r="K199" i="26"/>
  <c r="P199" i="26" s="1"/>
  <c r="K130" i="26"/>
  <c r="P130" i="26" s="1"/>
  <c r="K204" i="26"/>
  <c r="P204" i="26" s="1"/>
  <c r="K284" i="26"/>
  <c r="P284" i="26" s="1"/>
  <c r="K202" i="26"/>
  <c r="P202" i="26" s="1"/>
  <c r="K125" i="26"/>
  <c r="P125" i="26" s="1"/>
  <c r="K128" i="26"/>
  <c r="P128" i="26" s="1"/>
  <c r="K180" i="26"/>
  <c r="P180" i="26" s="1"/>
  <c r="K142" i="26"/>
  <c r="P142" i="26" s="1"/>
  <c r="K122" i="26"/>
  <c r="P122" i="26" s="1"/>
  <c r="K246" i="26"/>
  <c r="P246" i="26" s="1"/>
  <c r="K293" i="26"/>
  <c r="P293" i="26" s="1"/>
  <c r="K235" i="26"/>
  <c r="P235" i="26" s="1"/>
  <c r="K41" i="26"/>
  <c r="P41" i="26" s="1"/>
  <c r="K164" i="26"/>
  <c r="P164" i="26" s="1"/>
  <c r="K170" i="26"/>
  <c r="P170" i="26" s="1"/>
  <c r="K97" i="26"/>
  <c r="P97" i="26" s="1"/>
  <c r="K71" i="26"/>
  <c r="P71" i="26" s="1"/>
  <c r="K108" i="26"/>
  <c r="P108" i="26" s="1"/>
  <c r="K104" i="26"/>
  <c r="P104" i="26" s="1"/>
  <c r="K280" i="26"/>
  <c r="P280" i="26" s="1"/>
  <c r="Q280" i="26" s="1"/>
  <c r="S280" i="26" s="1"/>
  <c r="K266" i="26"/>
  <c r="P266" i="26" s="1"/>
  <c r="K35" i="26"/>
  <c r="P35" i="26" s="1"/>
  <c r="K287" i="26"/>
  <c r="P287" i="26" s="1"/>
  <c r="K134" i="26"/>
  <c r="P134" i="26" s="1"/>
  <c r="K288" i="26"/>
  <c r="P288" i="26" s="1"/>
  <c r="K169" i="26"/>
  <c r="P169" i="26" s="1"/>
  <c r="K129" i="26"/>
  <c r="P129" i="26" s="1"/>
  <c r="K248" i="26"/>
  <c r="P248" i="26" s="1"/>
  <c r="K300" i="26"/>
  <c r="P300" i="26" s="1"/>
  <c r="H190" i="14"/>
  <c r="M190" i="14" s="1"/>
  <c r="H183" i="14"/>
  <c r="M183" i="14" s="1"/>
  <c r="K140" i="26"/>
  <c r="P140" i="26" s="1"/>
  <c r="U466" i="5"/>
  <c r="X514" i="5"/>
  <c r="V514" i="5"/>
  <c r="V516" i="5"/>
  <c r="X516" i="5"/>
  <c r="V517" i="5"/>
  <c r="X517" i="5"/>
  <c r="H43" i="14"/>
  <c r="M43" i="14" s="1"/>
  <c r="V510" i="5"/>
  <c r="X510" i="5"/>
  <c r="K47" i="26"/>
  <c r="P47" i="26" s="1"/>
  <c r="X513" i="5"/>
  <c r="Y513" i="5" s="1"/>
  <c r="V513" i="5"/>
  <c r="K91" i="26"/>
  <c r="P91" i="26" s="1"/>
  <c r="V512" i="5"/>
  <c r="X512" i="5"/>
  <c r="H88" i="14"/>
  <c r="M88" i="14" s="1"/>
  <c r="H271" i="14"/>
  <c r="M271" i="14" s="1"/>
  <c r="X186" i="5"/>
  <c r="V186" i="5"/>
  <c r="X194" i="5"/>
  <c r="K171" i="26"/>
  <c r="P171" i="26" s="1"/>
  <c r="H169" i="14"/>
  <c r="M169" i="14" s="1"/>
  <c r="V194" i="5"/>
  <c r="H270" i="14"/>
  <c r="M270" i="14" s="1"/>
  <c r="V185" i="5"/>
  <c r="X185" i="5"/>
  <c r="Y352" i="5"/>
  <c r="I166" i="14"/>
  <c r="K166" i="14" s="1"/>
  <c r="Q253" i="26"/>
  <c r="S253" i="26" s="1"/>
  <c r="Q254" i="26"/>
  <c r="S254" i="26" s="1"/>
  <c r="Q256" i="26"/>
  <c r="R256" i="26" s="1"/>
  <c r="Q258" i="26"/>
  <c r="S258" i="26" s="1"/>
  <c r="Q260" i="26"/>
  <c r="S260" i="26" s="1"/>
  <c r="Q297" i="26"/>
  <c r="S297" i="26" s="1"/>
  <c r="Q218" i="26"/>
  <c r="S218" i="26" s="1"/>
  <c r="Q255" i="26"/>
  <c r="S255" i="26" s="1"/>
  <c r="Q182" i="26"/>
  <c r="R182" i="26" s="1"/>
  <c r="H171" i="14"/>
  <c r="M171" i="14" s="1"/>
  <c r="K173" i="26"/>
  <c r="P173" i="26" s="1"/>
  <c r="Y188" i="5"/>
  <c r="I28" i="14"/>
  <c r="K28" i="14" s="1"/>
  <c r="H33" i="14"/>
  <c r="M33" i="14" s="1"/>
  <c r="K38" i="26"/>
  <c r="P38" i="26" s="1"/>
  <c r="X491" i="5"/>
  <c r="V491" i="5"/>
  <c r="W491" i="5" s="1"/>
  <c r="H257" i="14"/>
  <c r="M257" i="14" s="1"/>
  <c r="H215" i="14"/>
  <c r="M215" i="14" s="1"/>
  <c r="K211" i="26"/>
  <c r="P211" i="26" s="1"/>
  <c r="K88" i="26"/>
  <c r="P88" i="26" s="1"/>
  <c r="K208" i="26"/>
  <c r="P208" i="26" s="1"/>
  <c r="K186" i="26"/>
  <c r="P186" i="26" s="1"/>
  <c r="K90" i="26"/>
  <c r="P90" i="26" s="1"/>
  <c r="K86" i="26"/>
  <c r="P86" i="26" s="1"/>
  <c r="K206" i="26"/>
  <c r="P206" i="26" s="1"/>
  <c r="K89" i="26"/>
  <c r="P89" i="26" s="1"/>
  <c r="K87" i="26"/>
  <c r="P87" i="26" s="1"/>
  <c r="K81" i="26"/>
  <c r="P81" i="26" s="1"/>
  <c r="K189" i="26"/>
  <c r="P189" i="26" s="1"/>
  <c r="K207" i="26"/>
  <c r="P207" i="26" s="1"/>
  <c r="K190" i="26"/>
  <c r="P190" i="26" s="1"/>
  <c r="K82" i="26"/>
  <c r="P82" i="26" s="1"/>
  <c r="V408" i="5"/>
  <c r="W408" i="5" s="1"/>
  <c r="V181" i="5"/>
  <c r="Z181" i="5" s="1"/>
  <c r="U125" i="5"/>
  <c r="X407" i="5"/>
  <c r="Y407" i="5" s="1"/>
  <c r="U189" i="5"/>
  <c r="V417" i="5"/>
  <c r="X417" i="5"/>
  <c r="Y417" i="5" s="1"/>
  <c r="Y196" i="5"/>
  <c r="I37" i="14"/>
  <c r="K37" i="14" s="1"/>
  <c r="W207" i="5"/>
  <c r="Z207" i="5"/>
  <c r="W196" i="5"/>
  <c r="Z196" i="5"/>
  <c r="V173" i="5"/>
  <c r="X173" i="5"/>
  <c r="Y173" i="5" s="1"/>
  <c r="X391" i="5"/>
  <c r="Y391" i="5" s="1"/>
  <c r="V391" i="5"/>
  <c r="X174" i="5"/>
  <c r="Y174" i="5" s="1"/>
  <c r="V174" i="5"/>
  <c r="V295" i="5"/>
  <c r="X295" i="5"/>
  <c r="Y295" i="5" s="1"/>
  <c r="X56" i="5"/>
  <c r="V56" i="5"/>
  <c r="H189" i="14"/>
  <c r="M189" i="14" s="1"/>
  <c r="V63" i="5"/>
  <c r="X63" i="5"/>
  <c r="X387" i="5"/>
  <c r="Y387" i="5" s="1"/>
  <c r="V387" i="5"/>
  <c r="V58" i="5"/>
  <c r="K187" i="26"/>
  <c r="P187" i="26" s="1"/>
  <c r="X58" i="5"/>
  <c r="H185" i="14"/>
  <c r="M185" i="14" s="1"/>
  <c r="X325" i="5"/>
  <c r="Y325" i="5" s="1"/>
  <c r="V325" i="5"/>
  <c r="X389" i="5"/>
  <c r="Y389" i="5" s="1"/>
  <c r="V389" i="5"/>
  <c r="P257" i="26"/>
  <c r="P191" i="26"/>
  <c r="H14" i="14"/>
  <c r="M14" i="14" s="1"/>
  <c r="X43" i="5"/>
  <c r="V43" i="5"/>
  <c r="W43" i="5" s="1"/>
  <c r="U393" i="5"/>
  <c r="U222" i="5"/>
  <c r="U199" i="5"/>
  <c r="H220" i="14"/>
  <c r="M220" i="14" s="1"/>
  <c r="K216" i="26"/>
  <c r="P216" i="26" s="1"/>
  <c r="H186" i="14"/>
  <c r="M186" i="14" s="1"/>
  <c r="K188" i="26"/>
  <c r="P188" i="26" s="1"/>
  <c r="U123" i="5"/>
  <c r="X57" i="5"/>
  <c r="H181" i="14"/>
  <c r="M181" i="14" s="1"/>
  <c r="V57" i="5"/>
  <c r="K183" i="26"/>
  <c r="P183" i="26" s="1"/>
  <c r="Z503" i="5"/>
  <c r="W503" i="5"/>
  <c r="Y204" i="5"/>
  <c r="I224" i="14"/>
  <c r="K224" i="14" s="1"/>
  <c r="X191" i="5"/>
  <c r="H175" i="14"/>
  <c r="M175" i="14" s="1"/>
  <c r="K177" i="26"/>
  <c r="P177" i="26" s="1"/>
  <c r="V191" i="5"/>
  <c r="W188" i="5"/>
  <c r="Z188" i="5"/>
  <c r="H264" i="14"/>
  <c r="M264" i="14" s="1"/>
  <c r="K259" i="26"/>
  <c r="P259" i="26" s="1"/>
  <c r="V508" i="5"/>
  <c r="X508" i="5"/>
  <c r="Z504" i="5"/>
  <c r="W504" i="5"/>
  <c r="Z501" i="5"/>
  <c r="W501" i="5"/>
  <c r="W204" i="5"/>
  <c r="Z204" i="5"/>
  <c r="Y505" i="5"/>
  <c r="I262" i="14"/>
  <c r="K262" i="14" s="1"/>
  <c r="V409" i="5"/>
  <c r="X409" i="5"/>
  <c r="Y409" i="5" s="1"/>
  <c r="V60" i="5"/>
  <c r="X60" i="5"/>
  <c r="V405" i="5"/>
  <c r="X405" i="5"/>
  <c r="Y405" i="5" s="1"/>
  <c r="W506" i="5"/>
  <c r="Z506" i="5"/>
  <c r="U127" i="5"/>
  <c r="Y55" i="5"/>
  <c r="I180" i="14"/>
  <c r="K185" i="26"/>
  <c r="P185" i="26" s="1"/>
  <c r="V61" i="5"/>
  <c r="X61" i="5"/>
  <c r="X190" i="5"/>
  <c r="V190" i="5"/>
  <c r="K176" i="26"/>
  <c r="P176" i="26" s="1"/>
  <c r="H174" i="14"/>
  <c r="M174" i="14" s="1"/>
  <c r="Z505" i="5"/>
  <c r="W505" i="5"/>
  <c r="I258" i="14"/>
  <c r="K258" i="14" s="1"/>
  <c r="Y501" i="5"/>
  <c r="K192" i="26"/>
  <c r="P192" i="26" s="1"/>
  <c r="H194" i="14"/>
  <c r="M194" i="14" s="1"/>
  <c r="V67" i="5"/>
  <c r="X67" i="5"/>
  <c r="Z507" i="5"/>
  <c r="W507" i="5"/>
  <c r="W55" i="5"/>
  <c r="Z55" i="5"/>
  <c r="Y502" i="5"/>
  <c r="I259" i="14"/>
  <c r="K259" i="14" s="1"/>
  <c r="Y506" i="5"/>
  <c r="I265" i="14"/>
  <c r="K265" i="14" s="1"/>
  <c r="Z203" i="5"/>
  <c r="W203" i="5"/>
  <c r="Z406" i="5"/>
  <c r="W406" i="5"/>
  <c r="W407" i="5"/>
  <c r="Z407" i="5"/>
  <c r="W59" i="5"/>
  <c r="Z59" i="5"/>
  <c r="W410" i="5"/>
  <c r="Z410" i="5"/>
  <c r="W502" i="5"/>
  <c r="Z502" i="5"/>
  <c r="I263" i="14"/>
  <c r="K263" i="14" s="1"/>
  <c r="Y507" i="5"/>
  <c r="V64" i="5"/>
  <c r="X64" i="5"/>
  <c r="W175" i="5"/>
  <c r="Z175" i="5"/>
  <c r="I261" i="14"/>
  <c r="K261" i="14" s="1"/>
  <c r="Y504" i="5"/>
  <c r="U392" i="5"/>
  <c r="Y203" i="5"/>
  <c r="I223" i="14"/>
  <c r="K223" i="14" s="1"/>
  <c r="I260" i="14"/>
  <c r="K260" i="14" s="1"/>
  <c r="Y503" i="5"/>
  <c r="W68" i="5"/>
  <c r="Z68" i="5"/>
  <c r="U233" i="5"/>
  <c r="AD189" i="5"/>
  <c r="AF189" i="5" s="1"/>
  <c r="U220" i="5"/>
  <c r="AD201" i="5"/>
  <c r="AF201" i="5" s="1"/>
  <c r="U434" i="5"/>
  <c r="AD233" i="5"/>
  <c r="AF233" i="5" s="1"/>
  <c r="AD230" i="5"/>
  <c r="AF230" i="5" s="1"/>
  <c r="AD199" i="5"/>
  <c r="AF199" i="5" s="1"/>
  <c r="U232" i="5"/>
  <c r="U231" i="5"/>
  <c r="AD123" i="5"/>
  <c r="AF123" i="5" s="1"/>
  <c r="AD231" i="5"/>
  <c r="AF231" i="5" s="1"/>
  <c r="D25" i="13"/>
  <c r="D26" i="13" s="1"/>
  <c r="R53" i="26"/>
  <c r="Q285" i="26"/>
  <c r="S285" i="26" s="1"/>
  <c r="K279" i="26"/>
  <c r="H286" i="14"/>
  <c r="M286" i="14" s="1"/>
  <c r="D7" i="13"/>
  <c r="D9" i="13" s="1"/>
  <c r="K219" i="26"/>
  <c r="P219" i="26" s="1"/>
  <c r="H124" i="14"/>
  <c r="M124" i="14" s="1"/>
  <c r="K127" i="26"/>
  <c r="P127" i="26" s="1"/>
  <c r="H114" i="14"/>
  <c r="M114" i="14" s="1"/>
  <c r="X316" i="5"/>
  <c r="V316" i="5"/>
  <c r="V280" i="5"/>
  <c r="X280" i="5"/>
  <c r="Y280" i="5" s="1"/>
  <c r="V461" i="5"/>
  <c r="X461" i="5"/>
  <c r="Y461" i="5" s="1"/>
  <c r="H172" i="14"/>
  <c r="M172" i="14" s="1"/>
  <c r="X388" i="5"/>
  <c r="V388" i="5"/>
  <c r="X49" i="5"/>
  <c r="Y49" i="5" s="1"/>
  <c r="V49" i="5"/>
  <c r="H154" i="14"/>
  <c r="M154" i="14" s="1"/>
  <c r="X341" i="5"/>
  <c r="V341" i="5"/>
  <c r="H90" i="14"/>
  <c r="M90" i="14" s="1"/>
  <c r="X255" i="5"/>
  <c r="V255" i="5"/>
  <c r="H121" i="14"/>
  <c r="M121" i="14" s="1"/>
  <c r="X359" i="5"/>
  <c r="V359" i="5"/>
  <c r="V482" i="5"/>
  <c r="X482" i="5"/>
  <c r="Y482" i="5" s="1"/>
  <c r="H31" i="14"/>
  <c r="M31" i="14" s="1"/>
  <c r="X167" i="5"/>
  <c r="V167" i="5"/>
  <c r="H69" i="14"/>
  <c r="M69" i="14" s="1"/>
  <c r="X8" i="5"/>
  <c r="V8" i="5"/>
  <c r="X328" i="5"/>
  <c r="Y328" i="5" s="1"/>
  <c r="V328" i="5"/>
  <c r="I305" i="14"/>
  <c r="K305" i="14" s="1"/>
  <c r="Y23" i="5"/>
  <c r="H101" i="14"/>
  <c r="M101" i="14" s="1"/>
  <c r="V276" i="5"/>
  <c r="X276" i="5"/>
  <c r="I229" i="14"/>
  <c r="K229" i="14" s="1"/>
  <c r="Y78" i="5"/>
  <c r="I228" i="14"/>
  <c r="K228" i="14" s="1"/>
  <c r="Y77" i="5"/>
  <c r="H284" i="14"/>
  <c r="M284" i="14" s="1"/>
  <c r="V140" i="5"/>
  <c r="X140" i="5"/>
  <c r="H198" i="14"/>
  <c r="M198" i="14" s="1"/>
  <c r="V93" i="5"/>
  <c r="X93" i="5"/>
  <c r="X88" i="5"/>
  <c r="H277" i="14"/>
  <c r="M277" i="14" s="1"/>
  <c r="V88" i="5"/>
  <c r="X158" i="5"/>
  <c r="Y158" i="5" s="1"/>
  <c r="V158" i="5"/>
  <c r="H27" i="14"/>
  <c r="M27" i="14" s="1"/>
  <c r="V91" i="5"/>
  <c r="X91" i="5"/>
  <c r="H294" i="14"/>
  <c r="M294" i="14" s="1"/>
  <c r="V155" i="5"/>
  <c r="X155" i="5"/>
  <c r="V439" i="5"/>
  <c r="X439" i="5"/>
  <c r="Y439" i="5" s="1"/>
  <c r="H137" i="14"/>
  <c r="M137" i="14" s="1"/>
  <c r="X29" i="5"/>
  <c r="I329" i="14" s="1"/>
  <c r="K329" i="14" s="1"/>
  <c r="V29" i="5"/>
  <c r="V363" i="5"/>
  <c r="H125" i="14"/>
  <c r="M125" i="14" s="1"/>
  <c r="X363" i="5"/>
  <c r="H197" i="14"/>
  <c r="M197" i="14" s="1"/>
  <c r="X92" i="5"/>
  <c r="V92" i="5"/>
  <c r="H66" i="14"/>
  <c r="M66" i="14" s="1"/>
  <c r="V3" i="5"/>
  <c r="X3" i="5"/>
  <c r="H254" i="14"/>
  <c r="M254" i="14" s="1"/>
  <c r="X488" i="5"/>
  <c r="V488" i="5"/>
  <c r="H304" i="14"/>
  <c r="M304" i="14" s="1"/>
  <c r="V500" i="5"/>
  <c r="X500" i="5"/>
  <c r="H84" i="14"/>
  <c r="M84" i="14" s="1"/>
  <c r="X243" i="5"/>
  <c r="V243" i="5"/>
  <c r="W469" i="5"/>
  <c r="Z469" i="5"/>
  <c r="X463" i="5"/>
  <c r="Y463" i="5" s="1"/>
  <c r="V463" i="5"/>
  <c r="X497" i="5"/>
  <c r="Y497" i="5" s="1"/>
  <c r="V497" i="5"/>
  <c r="H242" i="14"/>
  <c r="M242" i="14" s="1"/>
  <c r="X457" i="5"/>
  <c r="V457" i="5"/>
  <c r="W436" i="5"/>
  <c r="Z436" i="5"/>
  <c r="H148" i="14"/>
  <c r="M148" i="14" s="1"/>
  <c r="V326" i="5"/>
  <c r="X326" i="5"/>
  <c r="V305" i="5"/>
  <c r="X305" i="5"/>
  <c r="Y305" i="5" s="1"/>
  <c r="V367" i="5"/>
  <c r="X367" i="5"/>
  <c r="Y367" i="5" s="1"/>
  <c r="H118" i="14"/>
  <c r="M118" i="14" s="1"/>
  <c r="X356" i="5"/>
  <c r="V356" i="5"/>
  <c r="V209" i="5"/>
  <c r="X209" i="5"/>
  <c r="Y209" i="5" s="1"/>
  <c r="V179" i="5"/>
  <c r="X179" i="5"/>
  <c r="Y179" i="5" s="1"/>
  <c r="H246" i="14"/>
  <c r="M246" i="14" s="1"/>
  <c r="X470" i="5"/>
  <c r="V470" i="5"/>
  <c r="V80" i="5"/>
  <c r="X80" i="5"/>
  <c r="Y80" i="5" s="1"/>
  <c r="H67" i="14"/>
  <c r="M67" i="14" s="1"/>
  <c r="X5" i="5"/>
  <c r="V5" i="5"/>
  <c r="V444" i="5"/>
  <c r="X444" i="5"/>
  <c r="Y444" i="5" s="1"/>
  <c r="V250" i="5"/>
  <c r="X250" i="5"/>
  <c r="Y250" i="5" s="1"/>
  <c r="H32" i="14"/>
  <c r="M32" i="14" s="1"/>
  <c r="X187" i="5"/>
  <c r="V187" i="5"/>
  <c r="H39" i="14"/>
  <c r="M39" i="14" s="1"/>
  <c r="X413" i="5"/>
  <c r="V413" i="5"/>
  <c r="V107" i="5"/>
  <c r="X107" i="5"/>
  <c r="Y107" i="5" s="1"/>
  <c r="X126" i="5"/>
  <c r="V126" i="5"/>
  <c r="V261" i="5"/>
  <c r="X261" i="5"/>
  <c r="Y261" i="5" s="1"/>
  <c r="X285" i="5"/>
  <c r="Y285" i="5" s="1"/>
  <c r="V285" i="5"/>
  <c r="H192" i="14"/>
  <c r="M192" i="14" s="1"/>
  <c r="V66" i="5"/>
  <c r="X66" i="5"/>
  <c r="W465" i="5"/>
  <c r="Z465" i="5"/>
  <c r="V11" i="5"/>
  <c r="X11" i="5"/>
  <c r="Y11" i="5" s="1"/>
  <c r="X39" i="5"/>
  <c r="Y39" i="5" s="1"/>
  <c r="V39" i="5"/>
  <c r="H38" i="14"/>
  <c r="M38" i="14" s="1"/>
  <c r="X267" i="5"/>
  <c r="V267" i="5"/>
  <c r="V339" i="5"/>
  <c r="X339" i="5"/>
  <c r="Y339" i="5" s="1"/>
  <c r="H117" i="14"/>
  <c r="M117" i="14" s="1"/>
  <c r="V354" i="5"/>
  <c r="X354" i="5"/>
  <c r="V313" i="5"/>
  <c r="X313" i="5"/>
  <c r="Y313" i="5" s="1"/>
  <c r="H76" i="14"/>
  <c r="M76" i="14" s="1"/>
  <c r="V226" i="5"/>
  <c r="X226" i="5"/>
  <c r="V13" i="5"/>
  <c r="X13" i="5"/>
  <c r="Y13" i="5" s="1"/>
  <c r="X481" i="5"/>
  <c r="Y481" i="5" s="1"/>
  <c r="V481" i="5"/>
  <c r="X217" i="5"/>
  <c r="V217" i="5"/>
  <c r="H34" i="14"/>
  <c r="M34" i="14" s="1"/>
  <c r="X281" i="5"/>
  <c r="Y281" i="5" s="1"/>
  <c r="V281" i="5"/>
  <c r="H253" i="14"/>
  <c r="M253" i="14" s="1"/>
  <c r="X486" i="5"/>
  <c r="V486" i="5"/>
  <c r="X192" i="5"/>
  <c r="Y192" i="5" s="1"/>
  <c r="V192" i="5"/>
  <c r="W97" i="5"/>
  <c r="Z97" i="5"/>
  <c r="H205" i="14"/>
  <c r="M205" i="14" s="1"/>
  <c r="X108" i="5"/>
  <c r="V108" i="5"/>
  <c r="H295" i="14"/>
  <c r="M295" i="14" s="1"/>
  <c r="V214" i="5"/>
  <c r="X214" i="5"/>
  <c r="H95" i="14"/>
  <c r="M95" i="14" s="1"/>
  <c r="X260" i="5"/>
  <c r="V260" i="5"/>
  <c r="V253" i="5"/>
  <c r="X253" i="5"/>
  <c r="Y253" i="5" s="1"/>
  <c r="V41" i="5"/>
  <c r="X41" i="5"/>
  <c r="Y41" i="5" s="1"/>
  <c r="H300" i="14"/>
  <c r="M300" i="14" s="1"/>
  <c r="V148" i="5"/>
  <c r="X148" i="5"/>
  <c r="H130" i="14"/>
  <c r="M130" i="14" s="1"/>
  <c r="X373" i="5"/>
  <c r="V373" i="5"/>
  <c r="H282" i="14"/>
  <c r="M282" i="14" s="1"/>
  <c r="V138" i="5"/>
  <c r="X138" i="5"/>
  <c r="H191" i="14"/>
  <c r="M191" i="14" s="1"/>
  <c r="X65" i="5"/>
  <c r="V65" i="5"/>
  <c r="V402" i="5"/>
  <c r="X402" i="5"/>
  <c r="Y402" i="5" s="1"/>
  <c r="H46" i="14"/>
  <c r="M46" i="14" s="1"/>
  <c r="X198" i="5"/>
  <c r="V198" i="5"/>
  <c r="X422" i="5"/>
  <c r="Y422" i="5" s="1"/>
  <c r="V422" i="5"/>
  <c r="W70" i="5"/>
  <c r="Z70" i="5"/>
  <c r="V412" i="5"/>
  <c r="X412" i="5"/>
  <c r="Y412" i="5" s="1"/>
  <c r="X248" i="5"/>
  <c r="Y248" i="5" s="1"/>
  <c r="V248" i="5"/>
  <c r="X291" i="5"/>
  <c r="Y291" i="5" s="1"/>
  <c r="V291" i="5"/>
  <c r="H150" i="14"/>
  <c r="M150" i="14" s="1"/>
  <c r="X329" i="5"/>
  <c r="V329" i="5"/>
  <c r="H93" i="14"/>
  <c r="M93" i="14" s="1"/>
  <c r="V258" i="5"/>
  <c r="X258" i="5"/>
  <c r="X262" i="5"/>
  <c r="Y262" i="5" s="1"/>
  <c r="V262" i="5"/>
  <c r="H160" i="14"/>
  <c r="M160" i="14" s="1"/>
  <c r="V154" i="5"/>
  <c r="X154" i="5"/>
  <c r="W23" i="5"/>
  <c r="Z23" i="5"/>
  <c r="X451" i="5"/>
  <c r="Y451" i="5" s="1"/>
  <c r="V451" i="5"/>
  <c r="X345" i="5"/>
  <c r="Y345" i="5" s="1"/>
  <c r="V345" i="5"/>
  <c r="X278" i="5"/>
  <c r="Y278" i="5" s="1"/>
  <c r="V278" i="5"/>
  <c r="H279" i="14"/>
  <c r="M279" i="14" s="1"/>
  <c r="X395" i="5"/>
  <c r="V395" i="5"/>
  <c r="X425" i="5"/>
  <c r="Y425" i="5" s="1"/>
  <c r="V425" i="5"/>
  <c r="H75" i="14"/>
  <c r="M75" i="14" s="1"/>
  <c r="V225" i="5"/>
  <c r="X225" i="5"/>
  <c r="H123" i="14"/>
  <c r="M123" i="14" s="1"/>
  <c r="V361" i="5"/>
  <c r="X361" i="5"/>
  <c r="W116" i="5"/>
  <c r="Z116" i="5"/>
  <c r="Z320" i="5"/>
  <c r="W320" i="5"/>
  <c r="H132" i="14"/>
  <c r="M132" i="14" s="1"/>
  <c r="X377" i="5"/>
  <c r="V377" i="5"/>
  <c r="X242" i="5"/>
  <c r="Y242" i="5" s="1"/>
  <c r="V242" i="5"/>
  <c r="X122" i="5"/>
  <c r="Y122" i="5" s="1"/>
  <c r="V122" i="5"/>
  <c r="W69" i="5"/>
  <c r="Z69" i="5"/>
  <c r="H250" i="14"/>
  <c r="M250" i="14" s="1"/>
  <c r="X483" i="5"/>
  <c r="V483" i="5"/>
  <c r="V212" i="5"/>
  <c r="X212" i="5"/>
  <c r="Y212" i="5" s="1"/>
  <c r="V264" i="5"/>
  <c r="X264" i="5"/>
  <c r="Y264" i="5" s="1"/>
  <c r="V241" i="5"/>
  <c r="X241" i="5"/>
  <c r="Y241" i="5" s="1"/>
  <c r="H102" i="14"/>
  <c r="M102" i="14" s="1"/>
  <c r="X287" i="5"/>
  <c r="V287" i="5"/>
  <c r="V414" i="5"/>
  <c r="X414" i="5"/>
  <c r="Y414" i="5" s="1"/>
  <c r="H115" i="14"/>
  <c r="M115" i="14" s="1"/>
  <c r="V323" i="5"/>
  <c r="X323" i="5"/>
  <c r="X462" i="5"/>
  <c r="Y462" i="5" s="1"/>
  <c r="V462" i="5"/>
  <c r="X183" i="5"/>
  <c r="Y183" i="5" s="1"/>
  <c r="V183" i="5"/>
  <c r="V279" i="5"/>
  <c r="X279" i="5"/>
  <c r="Y279" i="5" s="1"/>
  <c r="X493" i="5"/>
  <c r="Y493" i="5" s="1"/>
  <c r="V493" i="5"/>
  <c r="H255" i="14"/>
  <c r="M255" i="14" s="1"/>
  <c r="V489" i="5"/>
  <c r="X489" i="5"/>
  <c r="V20" i="5"/>
  <c r="X20" i="5"/>
  <c r="Y20" i="5" s="1"/>
  <c r="V443" i="5"/>
  <c r="X443" i="5"/>
  <c r="Y443" i="5" s="1"/>
  <c r="H111" i="14"/>
  <c r="M111" i="14" s="1"/>
  <c r="V308" i="5"/>
  <c r="X308" i="5"/>
  <c r="V211" i="5"/>
  <c r="X211" i="5"/>
  <c r="Y211" i="5" s="1"/>
  <c r="H145" i="14"/>
  <c r="M145" i="14" s="1"/>
  <c r="X160" i="5"/>
  <c r="V160" i="5"/>
  <c r="V424" i="5"/>
  <c r="X424" i="5"/>
  <c r="Y424" i="5" s="1"/>
  <c r="H173" i="14"/>
  <c r="M173" i="14" s="1"/>
  <c r="V390" i="5"/>
  <c r="X390" i="5"/>
  <c r="V464" i="5"/>
  <c r="X464" i="5"/>
  <c r="Y464" i="5" s="1"/>
  <c r="X247" i="5"/>
  <c r="Y247" i="5" s="1"/>
  <c r="V247" i="5"/>
  <c r="V366" i="5"/>
  <c r="X366" i="5"/>
  <c r="Y366" i="5" s="1"/>
  <c r="W475" i="5"/>
  <c r="Z475" i="5"/>
  <c r="H231" i="14"/>
  <c r="M231" i="14" s="1"/>
  <c r="V81" i="5"/>
  <c r="X81" i="5"/>
  <c r="W429" i="5"/>
  <c r="Z429" i="5"/>
  <c r="V310" i="5"/>
  <c r="X310" i="5"/>
  <c r="Y310" i="5" s="1"/>
  <c r="V28" i="5"/>
  <c r="X28" i="5"/>
  <c r="Y28" i="5" s="1"/>
  <c r="H106" i="14"/>
  <c r="M106" i="14" s="1"/>
  <c r="X292" i="5"/>
  <c r="V292" i="5"/>
  <c r="H274" i="14"/>
  <c r="M274" i="14" s="1"/>
  <c r="X384" i="5"/>
  <c r="V384" i="5"/>
  <c r="W71" i="5"/>
  <c r="Z71" i="5"/>
  <c r="H233" i="14"/>
  <c r="M233" i="14" s="1"/>
  <c r="X84" i="5"/>
  <c r="V84" i="5"/>
  <c r="V376" i="5"/>
  <c r="X376" i="5"/>
  <c r="Y376" i="5" s="1"/>
  <c r="V129" i="5"/>
  <c r="X129" i="5"/>
  <c r="Y129" i="5" s="1"/>
  <c r="V201" i="5"/>
  <c r="X201" i="5"/>
  <c r="V216" i="5"/>
  <c r="X216" i="5"/>
  <c r="V38" i="5"/>
  <c r="X38" i="5"/>
  <c r="Y38" i="5" s="1"/>
  <c r="V31" i="5"/>
  <c r="X31" i="5"/>
  <c r="Y31" i="5" s="1"/>
  <c r="V311" i="5"/>
  <c r="X311" i="5"/>
  <c r="Y311" i="5" s="1"/>
  <c r="V115" i="5"/>
  <c r="X115" i="5"/>
  <c r="Y115" i="5" s="1"/>
  <c r="V235" i="5"/>
  <c r="X235" i="5"/>
  <c r="Y235" i="5" s="1"/>
  <c r="H70" i="14"/>
  <c r="M70" i="14" s="1"/>
  <c r="V177" i="5"/>
  <c r="X177" i="5"/>
  <c r="H162" i="14"/>
  <c r="M162" i="14" s="1"/>
  <c r="X169" i="5"/>
  <c r="V169" i="5"/>
  <c r="H120" i="14"/>
  <c r="M120" i="14" s="1"/>
  <c r="V358" i="5"/>
  <c r="X358" i="5"/>
  <c r="H210" i="14"/>
  <c r="M210" i="14" s="1"/>
  <c r="X136" i="5"/>
  <c r="V136" i="5"/>
  <c r="H202" i="14"/>
  <c r="M202" i="14" s="1"/>
  <c r="X102" i="5"/>
  <c r="V102" i="5"/>
  <c r="H30" i="14"/>
  <c r="M30" i="14" s="1"/>
  <c r="X132" i="5"/>
  <c r="V132" i="5"/>
  <c r="X239" i="5"/>
  <c r="Y239" i="5" s="1"/>
  <c r="V239" i="5"/>
  <c r="V202" i="5"/>
  <c r="X202" i="5"/>
  <c r="Y202" i="5" s="1"/>
  <c r="V121" i="5"/>
  <c r="X121" i="5"/>
  <c r="Y121" i="5" s="1"/>
  <c r="I116" i="14"/>
  <c r="K116" i="14" s="1"/>
  <c r="Y344" i="5"/>
  <c r="X15" i="5"/>
  <c r="Y15" i="5" s="1"/>
  <c r="V15" i="5"/>
  <c r="H122" i="14"/>
  <c r="M122" i="14" s="1"/>
  <c r="V360" i="5"/>
  <c r="X360" i="5"/>
  <c r="V296" i="5"/>
  <c r="X296" i="5"/>
  <c r="Y296" i="5" s="1"/>
  <c r="V172" i="5"/>
  <c r="X172" i="5"/>
  <c r="Y172" i="5" s="1"/>
  <c r="H239" i="14"/>
  <c r="M239" i="14" s="1"/>
  <c r="X454" i="5"/>
  <c r="V454" i="5"/>
  <c r="X334" i="5"/>
  <c r="Y334" i="5" s="1"/>
  <c r="V334" i="5"/>
  <c r="X355" i="5"/>
  <c r="Y355" i="5" s="1"/>
  <c r="V355" i="5"/>
  <c r="H79" i="14"/>
  <c r="M79" i="14" s="1"/>
  <c r="V230" i="5"/>
  <c r="X230" i="5"/>
  <c r="V374" i="5"/>
  <c r="X374" i="5"/>
  <c r="Y374" i="5" s="1"/>
  <c r="H268" i="14"/>
  <c r="M268" i="14" s="1"/>
  <c r="X86" i="5"/>
  <c r="V86" i="5"/>
  <c r="V362" i="5"/>
  <c r="X362" i="5"/>
  <c r="H289" i="14"/>
  <c r="M289" i="14" s="1"/>
  <c r="V145" i="5"/>
  <c r="X145" i="5"/>
  <c r="H278" i="14"/>
  <c r="M278" i="14" s="1"/>
  <c r="V89" i="5"/>
  <c r="X89" i="5"/>
  <c r="H16" i="14"/>
  <c r="M16" i="14" s="1"/>
  <c r="V120" i="5"/>
  <c r="X120" i="5"/>
  <c r="V143" i="5"/>
  <c r="X143" i="5"/>
  <c r="Y143" i="5" s="1"/>
  <c r="V4" i="5"/>
  <c r="X4" i="5"/>
  <c r="Y4" i="5" s="1"/>
  <c r="V302" i="5"/>
  <c r="X302" i="5"/>
  <c r="Y302" i="5" s="1"/>
  <c r="V477" i="5"/>
  <c r="X477" i="5"/>
  <c r="Y477" i="5" s="1"/>
  <c r="X364" i="5"/>
  <c r="Y364" i="5" s="1"/>
  <c r="V364" i="5"/>
  <c r="X176" i="5"/>
  <c r="Y176" i="5" s="1"/>
  <c r="V176" i="5"/>
  <c r="V210" i="5"/>
  <c r="X210" i="5"/>
  <c r="Y210" i="5" s="1"/>
  <c r="H36" i="14"/>
  <c r="M36" i="14" s="1"/>
  <c r="X266" i="5"/>
  <c r="V266" i="5"/>
  <c r="H77" i="14"/>
  <c r="M77" i="14" s="1"/>
  <c r="V228" i="5"/>
  <c r="X228" i="5"/>
  <c r="V17" i="5"/>
  <c r="X17" i="5"/>
  <c r="Y17" i="5" s="1"/>
  <c r="X386" i="5"/>
  <c r="V386" i="5"/>
  <c r="V44" i="5"/>
  <c r="X44" i="5"/>
  <c r="Y44" i="5" s="1"/>
  <c r="X460" i="5"/>
  <c r="Y460" i="5" s="1"/>
  <c r="V460" i="5"/>
  <c r="H168" i="14"/>
  <c r="M168" i="14" s="1"/>
  <c r="X193" i="5"/>
  <c r="V193" i="5"/>
  <c r="V21" i="5"/>
  <c r="X21" i="5"/>
  <c r="Y21" i="5" s="1"/>
  <c r="H292" i="14"/>
  <c r="M292" i="14" s="1"/>
  <c r="V149" i="5"/>
  <c r="X149" i="5"/>
  <c r="H209" i="14"/>
  <c r="M209" i="14" s="1"/>
  <c r="X113" i="5"/>
  <c r="V113" i="5"/>
  <c r="W352" i="5"/>
  <c r="Z352" i="5"/>
  <c r="H60" i="14"/>
  <c r="M60" i="14" s="1"/>
  <c r="X98" i="5"/>
  <c r="V98" i="5"/>
  <c r="H92" i="14"/>
  <c r="M92" i="14" s="1"/>
  <c r="V257" i="5"/>
  <c r="X257" i="5"/>
  <c r="Z441" i="5"/>
  <c r="W441" i="5"/>
  <c r="V42" i="5"/>
  <c r="X42" i="5"/>
  <c r="Y42" i="5" s="1"/>
  <c r="X467" i="5"/>
  <c r="Y467" i="5" s="1"/>
  <c r="V467" i="5"/>
  <c r="H128" i="14"/>
  <c r="M128" i="14" s="1"/>
  <c r="V371" i="5"/>
  <c r="X371" i="5"/>
  <c r="H29" i="14"/>
  <c r="M29" i="14" s="1"/>
  <c r="X118" i="5"/>
  <c r="V118" i="5"/>
  <c r="X12" i="5"/>
  <c r="Y12" i="5" s="1"/>
  <c r="V12" i="5"/>
  <c r="H107" i="14"/>
  <c r="M107" i="14" s="1"/>
  <c r="X294" i="5"/>
  <c r="V294" i="5"/>
  <c r="H309" i="14"/>
  <c r="M309" i="14" s="1"/>
  <c r="X206" i="5"/>
  <c r="V206" i="5"/>
  <c r="H141" i="14"/>
  <c r="M141" i="14" s="1"/>
  <c r="V35" i="5"/>
  <c r="X35" i="5"/>
  <c r="H97" i="14"/>
  <c r="M97" i="14" s="1"/>
  <c r="V270" i="5"/>
  <c r="X270" i="5"/>
  <c r="V446" i="5"/>
  <c r="X446" i="5"/>
  <c r="Y446" i="5" s="1"/>
  <c r="H133" i="14"/>
  <c r="M133" i="14" s="1"/>
  <c r="X379" i="5"/>
  <c r="V379" i="5"/>
  <c r="I51" i="14"/>
  <c r="K51" i="14" s="1"/>
  <c r="Y429" i="5"/>
  <c r="V420" i="5"/>
  <c r="X420" i="5"/>
  <c r="Y420" i="5" s="1"/>
  <c r="H26" i="14"/>
  <c r="M26" i="14" s="1"/>
  <c r="V47" i="5"/>
  <c r="X47" i="5"/>
  <c r="X430" i="5"/>
  <c r="Y430" i="5" s="1"/>
  <c r="V430" i="5"/>
  <c r="V448" i="5"/>
  <c r="X448" i="5"/>
  <c r="Y448" i="5" s="1"/>
  <c r="H108" i="14"/>
  <c r="M108" i="14" s="1"/>
  <c r="V297" i="5"/>
  <c r="X297" i="5"/>
  <c r="V157" i="5"/>
  <c r="X157" i="5"/>
  <c r="Y157" i="5" s="1"/>
  <c r="W96" i="5"/>
  <c r="Z96" i="5"/>
  <c r="X156" i="5"/>
  <c r="Y156" i="5" s="1"/>
  <c r="V156" i="5"/>
  <c r="V293" i="5"/>
  <c r="X293" i="5"/>
  <c r="Y293" i="5" s="1"/>
  <c r="H153" i="14"/>
  <c r="M153" i="14" s="1"/>
  <c r="X338" i="5"/>
  <c r="V338" i="5"/>
  <c r="X286" i="5"/>
  <c r="Y286" i="5" s="1"/>
  <c r="V286" i="5"/>
  <c r="X404" i="5"/>
  <c r="Y404" i="5" s="1"/>
  <c r="V404" i="5"/>
  <c r="X432" i="5"/>
  <c r="Y432" i="5" s="1"/>
  <c r="V432" i="5"/>
  <c r="V240" i="5"/>
  <c r="X240" i="5"/>
  <c r="Y240" i="5" s="1"/>
  <c r="H71" i="14"/>
  <c r="M71" i="14" s="1"/>
  <c r="V178" i="5"/>
  <c r="X178" i="5"/>
  <c r="H240" i="14"/>
  <c r="M240" i="14" s="1"/>
  <c r="X455" i="5"/>
  <c r="V455" i="5"/>
  <c r="H206" i="14"/>
  <c r="M206" i="14" s="1"/>
  <c r="X109" i="5"/>
  <c r="V109" i="5"/>
  <c r="V163" i="5"/>
  <c r="X163" i="5"/>
  <c r="Y163" i="5" s="1"/>
  <c r="V74" i="5"/>
  <c r="X74" i="5"/>
  <c r="Y74" i="5" s="1"/>
  <c r="V16" i="5"/>
  <c r="X16" i="5"/>
  <c r="Y16" i="5" s="1"/>
  <c r="X283" i="5"/>
  <c r="Y283" i="5" s="1"/>
  <c r="V283" i="5"/>
  <c r="H211" i="14"/>
  <c r="M211" i="14" s="1"/>
  <c r="X137" i="5"/>
  <c r="V137" i="5"/>
  <c r="H143" i="14"/>
  <c r="M143" i="14" s="1"/>
  <c r="V37" i="5"/>
  <c r="X37" i="5"/>
  <c r="V306" i="5"/>
  <c r="X306" i="5"/>
  <c r="Y306" i="5" s="1"/>
  <c r="X85" i="5"/>
  <c r="Y85" i="5" s="1"/>
  <c r="V85" i="5"/>
  <c r="V474" i="5"/>
  <c r="X474" i="5"/>
  <c r="Y474" i="5" s="1"/>
  <c r="V317" i="5"/>
  <c r="X317" i="5"/>
  <c r="Y317" i="5" s="1"/>
  <c r="V400" i="5"/>
  <c r="X400" i="5"/>
  <c r="Y400" i="5" s="1"/>
  <c r="W479" i="5"/>
  <c r="Z479" i="5"/>
  <c r="V104" i="5"/>
  <c r="X104" i="5"/>
  <c r="Y104" i="5" s="1"/>
  <c r="X224" i="5"/>
  <c r="Y224" i="5" s="1"/>
  <c r="V224" i="5"/>
  <c r="H21" i="14"/>
  <c r="M21" i="14" s="1"/>
  <c r="V421" i="5"/>
  <c r="X421" i="5"/>
  <c r="H113" i="14"/>
  <c r="M113" i="14" s="1"/>
  <c r="X314" i="5"/>
  <c r="V314" i="5"/>
  <c r="H248" i="14"/>
  <c r="M248" i="14" s="1"/>
  <c r="X472" i="5"/>
  <c r="V472" i="5"/>
  <c r="H201" i="14"/>
  <c r="M201" i="14" s="1"/>
  <c r="X101" i="5"/>
  <c r="V101" i="5"/>
  <c r="V411" i="5"/>
  <c r="X411" i="5"/>
  <c r="Y411" i="5" s="1"/>
  <c r="X378" i="5"/>
  <c r="Y378" i="5" s="1"/>
  <c r="V378" i="5"/>
  <c r="V227" i="5"/>
  <c r="X227" i="5"/>
  <c r="Y227" i="5" s="1"/>
  <c r="H87" i="14"/>
  <c r="M87" i="14" s="1"/>
  <c r="X246" i="5"/>
  <c r="V246" i="5"/>
  <c r="H187" i="14"/>
  <c r="M187" i="14" s="1"/>
  <c r="W299" i="5"/>
  <c r="Z299" i="5"/>
  <c r="H91" i="14"/>
  <c r="M91" i="14" s="1"/>
  <c r="V256" i="5"/>
  <c r="X256" i="5"/>
  <c r="H165" i="14"/>
  <c r="M165" i="14" s="1"/>
  <c r="X351" i="5"/>
  <c r="V351" i="5"/>
  <c r="V237" i="5"/>
  <c r="X237" i="5"/>
  <c r="Y237" i="5" s="1"/>
  <c r="H199" i="14"/>
  <c r="M199" i="14" s="1"/>
  <c r="V94" i="5"/>
  <c r="X94" i="5"/>
  <c r="V182" i="5"/>
  <c r="X182" i="5"/>
  <c r="Y182" i="5" s="1"/>
  <c r="H247" i="14"/>
  <c r="M247" i="14" s="1"/>
  <c r="V471" i="5"/>
  <c r="X471" i="5"/>
  <c r="X394" i="5"/>
  <c r="Y394" i="5" s="1"/>
  <c r="V394" i="5"/>
  <c r="V369" i="5"/>
  <c r="X369" i="5"/>
  <c r="Y369" i="5" s="1"/>
  <c r="H62" i="14"/>
  <c r="M62" i="14" s="1"/>
  <c r="V105" i="5"/>
  <c r="X105" i="5"/>
  <c r="H273" i="14"/>
  <c r="M273" i="14" s="1"/>
  <c r="X383" i="5"/>
  <c r="V383" i="5"/>
  <c r="V492" i="5"/>
  <c r="X492" i="5"/>
  <c r="Y492" i="5" s="1"/>
  <c r="H127" i="14"/>
  <c r="M127" i="14" s="1"/>
  <c r="X370" i="5"/>
  <c r="V370" i="5"/>
  <c r="X304" i="5"/>
  <c r="Y304" i="5" s="1"/>
  <c r="V304" i="5"/>
  <c r="W343" i="5"/>
  <c r="Z343" i="5"/>
  <c r="V19" i="5"/>
  <c r="X19" i="5"/>
  <c r="Y19" i="5" s="1"/>
  <c r="H291" i="14"/>
  <c r="M291" i="14" s="1"/>
  <c r="V147" i="5"/>
  <c r="X147" i="5"/>
  <c r="V124" i="5"/>
  <c r="X124" i="5"/>
  <c r="Y124" i="5" s="1"/>
  <c r="Z344" i="5"/>
  <c r="W344" i="5"/>
  <c r="V415" i="5"/>
  <c r="X415" i="5"/>
  <c r="Y415" i="5" s="1"/>
  <c r="W79" i="5"/>
  <c r="Z79" i="5"/>
  <c r="V322" i="5"/>
  <c r="X322" i="5"/>
  <c r="Y322" i="5" s="1"/>
  <c r="H134" i="14"/>
  <c r="M134" i="14" s="1"/>
  <c r="X380" i="5"/>
  <c r="V380" i="5"/>
  <c r="V133" i="5"/>
  <c r="X133" i="5"/>
  <c r="Y133" i="5" s="1"/>
  <c r="V498" i="5"/>
  <c r="X498" i="5"/>
  <c r="Y498" i="5" s="1"/>
  <c r="X215" i="5"/>
  <c r="Y215" i="5" s="1"/>
  <c r="V215" i="5"/>
  <c r="U197" i="5"/>
  <c r="V426" i="5"/>
  <c r="X426" i="5"/>
  <c r="Y426" i="5" s="1"/>
  <c r="V480" i="5"/>
  <c r="X480" i="5"/>
  <c r="Y480" i="5" s="1"/>
  <c r="V300" i="5"/>
  <c r="X300" i="5"/>
  <c r="Y300" i="5" s="1"/>
  <c r="H283" i="14"/>
  <c r="M283" i="14" s="1"/>
  <c r="V139" i="5"/>
  <c r="X139" i="5"/>
  <c r="H142" i="14"/>
  <c r="M142" i="14" s="1"/>
  <c r="X36" i="5"/>
  <c r="V36" i="5"/>
  <c r="H112" i="14"/>
  <c r="M112" i="14" s="1"/>
  <c r="X309" i="5"/>
  <c r="V309" i="5"/>
  <c r="H155" i="14"/>
  <c r="M155" i="14" s="1"/>
  <c r="X342" i="5"/>
  <c r="V342" i="5"/>
  <c r="V161" i="5"/>
  <c r="X161" i="5"/>
  <c r="Y161" i="5" s="1"/>
  <c r="V346" i="5"/>
  <c r="X346" i="5"/>
  <c r="Y346" i="5" s="1"/>
  <c r="V50" i="5"/>
  <c r="X50" i="5"/>
  <c r="Y50" i="5" s="1"/>
  <c r="H119" i="14"/>
  <c r="M119" i="14" s="1"/>
  <c r="V357" i="5"/>
  <c r="X357" i="5"/>
  <c r="V200" i="5"/>
  <c r="X200" i="5"/>
  <c r="Y200" i="5" s="1"/>
  <c r="H161" i="14"/>
  <c r="M161" i="14" s="1"/>
  <c r="X168" i="5"/>
  <c r="V168" i="5"/>
  <c r="H103" i="14"/>
  <c r="M103" i="14" s="1"/>
  <c r="X288" i="5"/>
  <c r="V288" i="5"/>
  <c r="V401" i="5"/>
  <c r="X401" i="5"/>
  <c r="Y401" i="5" s="1"/>
  <c r="V282" i="5"/>
  <c r="X282" i="5"/>
  <c r="Y282" i="5" s="1"/>
  <c r="H288" i="14"/>
  <c r="M288" i="14" s="1"/>
  <c r="X152" i="5"/>
  <c r="V152" i="5"/>
  <c r="X128" i="5"/>
  <c r="Y128" i="5" s="1"/>
  <c r="V128" i="5"/>
  <c r="H96" i="14"/>
  <c r="M96" i="14" s="1"/>
  <c r="V269" i="5"/>
  <c r="X269" i="5"/>
  <c r="W428" i="5"/>
  <c r="Z428" i="5"/>
  <c r="V134" i="5"/>
  <c r="X134" i="5"/>
  <c r="Y134" i="5" s="1"/>
  <c r="H61" i="14"/>
  <c r="M61" i="14" s="1"/>
  <c r="X100" i="5"/>
  <c r="V100" i="5"/>
  <c r="H301" i="14"/>
  <c r="M301" i="14" s="1"/>
  <c r="X164" i="5"/>
  <c r="V164" i="5"/>
  <c r="H94" i="14"/>
  <c r="M94" i="14" s="1"/>
  <c r="V259" i="5"/>
  <c r="X259" i="5"/>
  <c r="W435" i="5"/>
  <c r="Z435" i="5"/>
  <c r="W332" i="5"/>
  <c r="Z332" i="5"/>
  <c r="I193" i="14"/>
  <c r="K193" i="14" s="1"/>
  <c r="Y71" i="5"/>
  <c r="V131" i="5"/>
  <c r="X131" i="5"/>
  <c r="Y131" i="5" s="1"/>
  <c r="X350" i="5"/>
  <c r="Y350" i="5" s="1"/>
  <c r="V350" i="5"/>
  <c r="H35" i="14"/>
  <c r="M35" i="14" s="1"/>
  <c r="X218" i="5"/>
  <c r="V218" i="5"/>
  <c r="X236" i="5"/>
  <c r="Y236" i="5" s="1"/>
  <c r="V236" i="5"/>
  <c r="H98" i="14"/>
  <c r="M98" i="14" s="1"/>
  <c r="V271" i="5"/>
  <c r="X271" i="5"/>
  <c r="V418" i="5"/>
  <c r="X418" i="5"/>
  <c r="Y418" i="5" s="1"/>
  <c r="V398" i="5"/>
  <c r="X398" i="5"/>
  <c r="Y398" i="5" s="1"/>
  <c r="H275" i="14"/>
  <c r="M275" i="14" s="1"/>
  <c r="X385" i="5"/>
  <c r="V385" i="5"/>
  <c r="H285" i="14"/>
  <c r="M285" i="14" s="1"/>
  <c r="X141" i="5"/>
  <c r="V141" i="5"/>
  <c r="V445" i="5"/>
  <c r="X445" i="5"/>
  <c r="Y445" i="5" s="1"/>
  <c r="H89" i="14"/>
  <c r="M89" i="14" s="1"/>
  <c r="V254" i="5"/>
  <c r="X254" i="5"/>
  <c r="H86" i="14"/>
  <c r="M86" i="14" s="1"/>
  <c r="X245" i="5"/>
  <c r="V245" i="5"/>
  <c r="V307" i="5"/>
  <c r="X307" i="5"/>
  <c r="Y307" i="5" s="1"/>
  <c r="V437" i="5"/>
  <c r="X437" i="5"/>
  <c r="Y437" i="5" s="1"/>
  <c r="W110" i="5"/>
  <c r="Z110" i="5"/>
  <c r="V449" i="5"/>
  <c r="X449" i="5"/>
  <c r="Y449" i="5" s="1"/>
  <c r="V265" i="5"/>
  <c r="X265" i="5"/>
  <c r="Y265" i="5" s="1"/>
  <c r="V330" i="5"/>
  <c r="X330" i="5"/>
  <c r="Y330" i="5" s="1"/>
  <c r="V144" i="5"/>
  <c r="X144" i="5"/>
  <c r="Y144" i="5" s="1"/>
  <c r="H72" i="14"/>
  <c r="M72" i="14" s="1"/>
  <c r="X180" i="5"/>
  <c r="V180" i="5"/>
  <c r="V273" i="5"/>
  <c r="X273" i="5"/>
  <c r="Y273" i="5" s="1"/>
  <c r="X184" i="5"/>
  <c r="Y184" i="5" s="1"/>
  <c r="V184" i="5"/>
  <c r="Z24" i="5"/>
  <c r="W24" i="5"/>
  <c r="H152" i="14"/>
  <c r="M152" i="14" s="1"/>
  <c r="V336" i="5"/>
  <c r="X336" i="5"/>
  <c r="V10" i="5"/>
  <c r="X10" i="5"/>
  <c r="Y10" i="5" s="1"/>
  <c r="H204" i="14"/>
  <c r="M204" i="14" s="1"/>
  <c r="V106" i="5"/>
  <c r="X106" i="5"/>
  <c r="H110" i="14"/>
  <c r="M110" i="14" s="1"/>
  <c r="V303" i="5"/>
  <c r="X303" i="5"/>
  <c r="H272" i="14"/>
  <c r="M272" i="14" s="1"/>
  <c r="X382" i="5"/>
  <c r="V382" i="5"/>
  <c r="V403" i="5"/>
  <c r="X403" i="5"/>
  <c r="Y403" i="5" s="1"/>
  <c r="H74" i="14"/>
  <c r="M74" i="14" s="1"/>
  <c r="X223" i="5"/>
  <c r="V223" i="5"/>
  <c r="V114" i="5"/>
  <c r="X114" i="5"/>
  <c r="Y114" i="5" s="1"/>
  <c r="X487" i="5"/>
  <c r="Y487" i="5" s="1"/>
  <c r="V487" i="5"/>
  <c r="X312" i="5"/>
  <c r="Y312" i="5" s="1"/>
  <c r="V312" i="5"/>
  <c r="H99" i="14"/>
  <c r="M99" i="14" s="1"/>
  <c r="X272" i="5"/>
  <c r="V272" i="5"/>
  <c r="X340" i="5"/>
  <c r="Y340" i="5" s="1"/>
  <c r="V340" i="5"/>
  <c r="H164" i="14"/>
  <c r="M164" i="14" s="1"/>
  <c r="X348" i="5"/>
  <c r="V348" i="5"/>
  <c r="V208" i="5"/>
  <c r="X208" i="5"/>
  <c r="Y208" i="5" s="1"/>
  <c r="V442" i="5"/>
  <c r="X442" i="5"/>
  <c r="Y442" i="5" s="1"/>
  <c r="V298" i="5"/>
  <c r="X298" i="5"/>
  <c r="Y298" i="5" s="1"/>
  <c r="V315" i="5"/>
  <c r="X315" i="5"/>
  <c r="Y315" i="5" s="1"/>
  <c r="H78" i="14"/>
  <c r="M78" i="14" s="1"/>
  <c r="X229" i="5"/>
  <c r="V229" i="5"/>
  <c r="V142" i="5"/>
  <c r="X142" i="5"/>
  <c r="X423" i="5"/>
  <c r="V423" i="5"/>
  <c r="V33" i="5"/>
  <c r="X33" i="5"/>
  <c r="Y33" i="5" s="1"/>
  <c r="X130" i="5"/>
  <c r="Y130" i="5" s="1"/>
  <c r="V130" i="5"/>
  <c r="V268" i="5"/>
  <c r="X268" i="5"/>
  <c r="Y268" i="5" s="1"/>
  <c r="H178" i="14"/>
  <c r="M178" i="14" s="1"/>
  <c r="V51" i="5"/>
  <c r="X51" i="5"/>
  <c r="V213" i="5"/>
  <c r="X213" i="5"/>
  <c r="Y213" i="5" s="1"/>
  <c r="W453" i="5"/>
  <c r="Z453" i="5"/>
  <c r="I230" i="14"/>
  <c r="K230" i="14" s="1"/>
  <c r="Y79" i="5"/>
  <c r="H249" i="14"/>
  <c r="M249" i="14" s="1"/>
  <c r="V473" i="5"/>
  <c r="X473" i="5"/>
  <c r="H126" i="14"/>
  <c r="M126" i="14" s="1"/>
  <c r="X365" i="5"/>
  <c r="V365" i="5"/>
  <c r="H139" i="14"/>
  <c r="M139" i="14" s="1"/>
  <c r="X32" i="5"/>
  <c r="V32" i="5"/>
  <c r="V263" i="5"/>
  <c r="X263" i="5"/>
  <c r="Y263" i="5" s="1"/>
  <c r="H163" i="14"/>
  <c r="M163" i="14" s="1"/>
  <c r="X171" i="5"/>
  <c r="V171" i="5"/>
  <c r="H290" i="14"/>
  <c r="M290" i="14" s="1"/>
  <c r="X146" i="5"/>
  <c r="V146" i="5"/>
  <c r="V18" i="5"/>
  <c r="X18" i="5"/>
  <c r="Y18" i="5" s="1"/>
  <c r="V509" i="5"/>
  <c r="X509" i="5"/>
  <c r="Y509" i="5" s="1"/>
  <c r="X249" i="5"/>
  <c r="Y249" i="5" s="1"/>
  <c r="V249" i="5"/>
  <c r="Z166" i="5"/>
  <c r="W166" i="5"/>
  <c r="H252" i="14"/>
  <c r="M252" i="14" s="1"/>
  <c r="V485" i="5"/>
  <c r="X485" i="5"/>
  <c r="H232" i="14"/>
  <c r="M232" i="14" s="1"/>
  <c r="V83" i="5"/>
  <c r="X83" i="5"/>
  <c r="H68" i="14"/>
  <c r="M68" i="14" s="1"/>
  <c r="X7" i="5"/>
  <c r="V7" i="5"/>
  <c r="W319" i="5"/>
  <c r="Z319" i="5"/>
  <c r="X26" i="5"/>
  <c r="Y26" i="5" s="1"/>
  <c r="V26" i="5"/>
  <c r="X170" i="5"/>
  <c r="Y170" i="5" s="1"/>
  <c r="V170" i="5"/>
  <c r="V321" i="5"/>
  <c r="X321" i="5"/>
  <c r="Y321" i="5" s="1"/>
  <c r="V274" i="5"/>
  <c r="X274" i="5"/>
  <c r="Y274" i="5" s="1"/>
  <c r="V73" i="5"/>
  <c r="X73" i="5"/>
  <c r="Y73" i="5" s="1"/>
  <c r="H100" i="14"/>
  <c r="M100" i="14" s="1"/>
  <c r="V275" i="5"/>
  <c r="X275" i="5"/>
  <c r="V495" i="5"/>
  <c r="X495" i="5"/>
  <c r="Y495" i="5" s="1"/>
  <c r="H105" i="14"/>
  <c r="M105" i="14" s="1"/>
  <c r="V290" i="5"/>
  <c r="X290" i="5"/>
  <c r="V397" i="5"/>
  <c r="X397" i="5"/>
  <c r="Y397" i="5" s="1"/>
  <c r="V496" i="5"/>
  <c r="X496" i="5"/>
  <c r="Y496" i="5" s="1"/>
  <c r="I50" i="14"/>
  <c r="K50" i="14" s="1"/>
  <c r="Y428" i="5"/>
  <c r="H138" i="14"/>
  <c r="M138" i="14" s="1"/>
  <c r="V30" i="5"/>
  <c r="X30" i="5"/>
  <c r="I328" i="14" s="1"/>
  <c r="K328" i="14" s="1"/>
  <c r="H303" i="14"/>
  <c r="M303" i="14" s="1"/>
  <c r="X499" i="5"/>
  <c r="V499" i="5"/>
  <c r="X82" i="5"/>
  <c r="Y82" i="5" s="1"/>
  <c r="V82" i="5"/>
  <c r="H151" i="14"/>
  <c r="M151" i="14" s="1"/>
  <c r="X331" i="5"/>
  <c r="V331" i="5"/>
  <c r="X458" i="5"/>
  <c r="V458" i="5"/>
  <c r="H243" i="14"/>
  <c r="M243" i="14" s="1"/>
  <c r="V40" i="5"/>
  <c r="X40" i="5"/>
  <c r="Y40" i="5" s="1"/>
  <c r="V238" i="5"/>
  <c r="X238" i="5"/>
  <c r="Y238" i="5" s="1"/>
  <c r="X52" i="5"/>
  <c r="V52" i="5"/>
  <c r="H179" i="14"/>
  <c r="M179" i="14" s="1"/>
  <c r="V427" i="5"/>
  <c r="X427" i="5"/>
  <c r="Y427" i="5" s="1"/>
  <c r="H22" i="14"/>
  <c r="M22" i="14" s="1"/>
  <c r="V433" i="5"/>
  <c r="X433" i="5"/>
  <c r="V476" i="5"/>
  <c r="X476" i="5"/>
  <c r="Y476" i="5" s="1"/>
  <c r="V337" i="5"/>
  <c r="X337" i="5"/>
  <c r="Y337" i="5" s="1"/>
  <c r="V419" i="5"/>
  <c r="X419" i="5"/>
  <c r="Y419" i="5" s="1"/>
  <c r="X447" i="5"/>
  <c r="Y447" i="5" s="1"/>
  <c r="V447" i="5"/>
  <c r="H140" i="14"/>
  <c r="M140" i="14" s="1"/>
  <c r="X34" i="5"/>
  <c r="V34" i="5"/>
  <c r="H56" i="14"/>
  <c r="M56" i="14" s="1"/>
  <c r="X76" i="5"/>
  <c r="V76" i="5"/>
  <c r="W27" i="5"/>
  <c r="Z27" i="5"/>
  <c r="V14" i="5"/>
  <c r="X14" i="5"/>
  <c r="Y14" i="5" s="1"/>
  <c r="X381" i="5"/>
  <c r="Y381" i="5" s="1"/>
  <c r="V381" i="5"/>
  <c r="H188" i="14"/>
  <c r="M188" i="14" s="1"/>
  <c r="V62" i="5"/>
  <c r="X62" i="5"/>
  <c r="H207" i="14"/>
  <c r="M207" i="14" s="1"/>
  <c r="V111" i="5"/>
  <c r="X111" i="5"/>
  <c r="H302" i="14"/>
  <c r="M302" i="14" s="1"/>
  <c r="V165" i="5"/>
  <c r="X165" i="5"/>
  <c r="I55" i="14"/>
  <c r="K55" i="14" s="1"/>
  <c r="Y75" i="5"/>
  <c r="H208" i="14"/>
  <c r="M208" i="14" s="1"/>
  <c r="X112" i="5"/>
  <c r="V112" i="5"/>
  <c r="V431" i="5"/>
  <c r="X431" i="5"/>
  <c r="Y431" i="5" s="1"/>
  <c r="X25" i="5"/>
  <c r="Y25" i="5" s="1"/>
  <c r="V25" i="5"/>
  <c r="Z349" i="5"/>
  <c r="W349" i="5"/>
  <c r="Z75" i="5"/>
  <c r="W75" i="5"/>
  <c r="H251" i="14"/>
  <c r="M251" i="14" s="1"/>
  <c r="V484" i="5"/>
  <c r="X484" i="5"/>
  <c r="H15" i="14"/>
  <c r="M15" i="14" s="1"/>
  <c r="X119" i="5"/>
  <c r="V119" i="5"/>
  <c r="V221" i="5"/>
  <c r="X221" i="5"/>
  <c r="Y221" i="5" s="1"/>
  <c r="X219" i="5"/>
  <c r="Y219" i="5" s="1"/>
  <c r="V219" i="5"/>
  <c r="H144" i="14"/>
  <c r="M144" i="14" s="1"/>
  <c r="X159" i="5"/>
  <c r="V159" i="5"/>
  <c r="H237" i="14"/>
  <c r="M237" i="14" s="1"/>
  <c r="V450" i="5"/>
  <c r="X450" i="5"/>
  <c r="X277" i="5"/>
  <c r="Y277" i="5" s="1"/>
  <c r="V277" i="5"/>
  <c r="H149" i="14"/>
  <c r="M149" i="14" s="1"/>
  <c r="X327" i="5"/>
  <c r="V327" i="5"/>
  <c r="H241" i="14"/>
  <c r="M241" i="14" s="1"/>
  <c r="X456" i="5"/>
  <c r="V456" i="5"/>
  <c r="H244" i="14"/>
  <c r="M244" i="14" s="1"/>
  <c r="X459" i="5"/>
  <c r="V459" i="5"/>
  <c r="H196" i="14"/>
  <c r="M196" i="14" s="1"/>
  <c r="V72" i="5"/>
  <c r="X72" i="5"/>
  <c r="H129" i="14"/>
  <c r="M129" i="14" s="1"/>
  <c r="V372" i="5"/>
  <c r="X372" i="5"/>
  <c r="X48" i="5"/>
  <c r="Y48" i="5" s="1"/>
  <c r="V48" i="5"/>
  <c r="H104" i="14"/>
  <c r="M104" i="14" s="1"/>
  <c r="V289" i="5"/>
  <c r="X289" i="5"/>
  <c r="H85" i="14"/>
  <c r="M85" i="14" s="1"/>
  <c r="X244" i="5"/>
  <c r="V244" i="5"/>
  <c r="V494" i="5"/>
  <c r="X494" i="5"/>
  <c r="Y494" i="5" s="1"/>
  <c r="H293" i="14"/>
  <c r="M293" i="14" s="1"/>
  <c r="V150" i="5"/>
  <c r="X150" i="5"/>
  <c r="V9" i="5"/>
  <c r="X9" i="5"/>
  <c r="Y9" i="5" s="1"/>
  <c r="H276" i="14"/>
  <c r="M276" i="14" s="1"/>
  <c r="V396" i="5"/>
  <c r="X396" i="5"/>
  <c r="V347" i="5"/>
  <c r="X347" i="5"/>
  <c r="Y347" i="5" s="1"/>
  <c r="H269" i="14"/>
  <c r="M269" i="14" s="1"/>
  <c r="X87" i="5"/>
  <c r="V87" i="5"/>
  <c r="H245" i="14"/>
  <c r="M245" i="14" s="1"/>
  <c r="V468" i="5"/>
  <c r="X468" i="5"/>
  <c r="H203" i="14"/>
  <c r="M203" i="14" s="1"/>
  <c r="X103" i="5"/>
  <c r="V103" i="5"/>
  <c r="H200" i="14"/>
  <c r="M200" i="14" s="1"/>
  <c r="X95" i="5"/>
  <c r="V95" i="5"/>
  <c r="V251" i="5"/>
  <c r="X251" i="5"/>
  <c r="Y251" i="5" s="1"/>
  <c r="V153" i="5"/>
  <c r="X153" i="5"/>
  <c r="H159" i="14"/>
  <c r="M159" i="14" s="1"/>
  <c r="V284" i="5"/>
  <c r="X284" i="5"/>
  <c r="Y284" i="5" s="1"/>
  <c r="H170" i="14"/>
  <c r="M170" i="14" s="1"/>
  <c r="X416" i="5"/>
  <c r="V416" i="5"/>
  <c r="V333" i="5"/>
  <c r="X333" i="5"/>
  <c r="Y333" i="5" s="1"/>
  <c r="H146" i="14"/>
  <c r="M146" i="14" s="1"/>
  <c r="V162" i="5"/>
  <c r="X162" i="5"/>
  <c r="V22" i="5"/>
  <c r="X22" i="5"/>
  <c r="Y22" i="5" s="1"/>
  <c r="V6" i="5"/>
  <c r="X6" i="5"/>
  <c r="Y6" i="5" s="1"/>
  <c r="W78" i="5"/>
  <c r="Z78" i="5"/>
  <c r="W77" i="5"/>
  <c r="Z77" i="5"/>
  <c r="H287" i="14"/>
  <c r="M287" i="14" s="1"/>
  <c r="V151" i="5"/>
  <c r="X151" i="5"/>
  <c r="X90" i="5"/>
  <c r="Y90" i="5" s="1"/>
  <c r="V90" i="5"/>
  <c r="H238" i="14"/>
  <c r="M238" i="14" s="1"/>
  <c r="V452" i="5"/>
  <c r="X452" i="5"/>
  <c r="X99" i="5"/>
  <c r="Y99" i="5" s="1"/>
  <c r="V99" i="5"/>
  <c r="H109" i="14"/>
  <c r="M109" i="14" s="1"/>
  <c r="V301" i="5"/>
  <c r="X301" i="5"/>
  <c r="X438" i="5"/>
  <c r="Y438" i="5" s="1"/>
  <c r="V438" i="5"/>
  <c r="V478" i="5"/>
  <c r="X478" i="5"/>
  <c r="Y478" i="5" s="1"/>
  <c r="H131" i="14"/>
  <c r="M131" i="14" s="1"/>
  <c r="V375" i="5"/>
  <c r="X375" i="5"/>
  <c r="V252" i="5"/>
  <c r="X252" i="5"/>
  <c r="Y252" i="5" s="1"/>
  <c r="V399" i="5"/>
  <c r="X399" i="5"/>
  <c r="Y399" i="5" s="1"/>
  <c r="H256" i="14"/>
  <c r="M256" i="14" s="1"/>
  <c r="X490" i="5"/>
  <c r="V490" i="5"/>
  <c r="V440" i="5"/>
  <c r="X440" i="5"/>
  <c r="Y440" i="5" s="1"/>
  <c r="X117" i="5"/>
  <c r="Y117" i="5" s="1"/>
  <c r="V117" i="5"/>
  <c r="H167" i="14"/>
  <c r="M167" i="14" s="1"/>
  <c r="X368" i="5"/>
  <c r="V368" i="5"/>
  <c r="H83" i="14"/>
  <c r="M83" i="14" s="1"/>
  <c r="X234" i="5"/>
  <c r="V234" i="5"/>
  <c r="W318" i="5"/>
  <c r="Z318" i="5"/>
  <c r="X135" i="5"/>
  <c r="Y135" i="5" s="1"/>
  <c r="V135" i="5"/>
  <c r="H147" i="14"/>
  <c r="M147" i="14" s="1"/>
  <c r="V324" i="5"/>
  <c r="X324" i="5"/>
  <c r="H73" i="14"/>
  <c r="M73" i="14" s="1"/>
  <c r="V195" i="5"/>
  <c r="X195" i="5"/>
  <c r="H308" i="14"/>
  <c r="M308" i="14" s="1"/>
  <c r="X205" i="5"/>
  <c r="V205" i="5"/>
  <c r="V46" i="5"/>
  <c r="X46" i="5"/>
  <c r="Y46" i="5" s="1"/>
  <c r="X45" i="5"/>
  <c r="Y45" i="5" s="1"/>
  <c r="V45" i="5"/>
  <c r="N2" i="5"/>
  <c r="O2" i="5" s="1"/>
  <c r="M2" i="5"/>
  <c r="O121" i="13" l="1"/>
  <c r="P121" i="13" s="1"/>
  <c r="Q121" i="13" s="1"/>
  <c r="R121" i="13" s="1"/>
  <c r="S121" i="13" s="1"/>
  <c r="T121" i="13" s="1"/>
  <c r="O37" i="13"/>
  <c r="P37" i="13" s="1"/>
  <c r="Q37" i="13" s="1"/>
  <c r="R37" i="13" s="1"/>
  <c r="S37" i="13" s="1"/>
  <c r="T37" i="13" s="1"/>
  <c r="O105" i="13"/>
  <c r="P105" i="13" s="1"/>
  <c r="O180" i="13"/>
  <c r="P180" i="13" s="1"/>
  <c r="Q180" i="13" s="1"/>
  <c r="R180" i="13" s="1"/>
  <c r="S180" i="13" s="1"/>
  <c r="T180" i="13" s="1"/>
  <c r="O138" i="13"/>
  <c r="P138" i="13" s="1"/>
  <c r="Q138" i="13" s="1"/>
  <c r="R138" i="13" s="1"/>
  <c r="S138" i="13" s="1"/>
  <c r="T138" i="13" s="1"/>
  <c r="O258" i="13"/>
  <c r="P258" i="13" s="1"/>
  <c r="Q258" i="13" s="1"/>
  <c r="R258" i="13" s="1"/>
  <c r="S258" i="13" s="1"/>
  <c r="T258" i="13" s="1"/>
  <c r="O204" i="13"/>
  <c r="P204" i="13" s="1"/>
  <c r="Q204" i="13" s="1"/>
  <c r="R204" i="13" s="1"/>
  <c r="S204" i="13" s="1"/>
  <c r="T204" i="13" s="1"/>
  <c r="O201" i="13"/>
  <c r="P201" i="13" s="1"/>
  <c r="Q201" i="13" s="1"/>
  <c r="R201" i="13" s="1"/>
  <c r="S201" i="13" s="1"/>
  <c r="T201" i="13" s="1"/>
  <c r="O26" i="13"/>
  <c r="P26" i="13" s="1"/>
  <c r="Q26" i="13" s="1"/>
  <c r="R26" i="13" s="1"/>
  <c r="S26" i="13" s="1"/>
  <c r="T26" i="13" s="1"/>
  <c r="O154" i="13"/>
  <c r="P154" i="13" s="1"/>
  <c r="Q154" i="13" s="1"/>
  <c r="R154" i="13" s="1"/>
  <c r="S154" i="13" s="1"/>
  <c r="T154" i="13" s="1"/>
  <c r="O64" i="13"/>
  <c r="P64" i="13" s="1"/>
  <c r="Q64" i="13" s="1"/>
  <c r="R64" i="13" s="1"/>
  <c r="S64" i="13" s="1"/>
  <c r="T64" i="13" s="1"/>
  <c r="O28" i="13"/>
  <c r="P28" i="13" s="1"/>
  <c r="Q28" i="13" s="1"/>
  <c r="R28" i="13" s="1"/>
  <c r="S28" i="13" s="1"/>
  <c r="T28" i="13" s="1"/>
  <c r="O269" i="13"/>
  <c r="P269" i="13" s="1"/>
  <c r="Q269" i="13" s="1"/>
  <c r="R269" i="13" s="1"/>
  <c r="S269" i="13" s="1"/>
  <c r="T269" i="13" s="1"/>
  <c r="O239" i="13"/>
  <c r="P239" i="13" s="1"/>
  <c r="Q239" i="13" s="1"/>
  <c r="R239" i="13" s="1"/>
  <c r="S239" i="13" s="1"/>
  <c r="T239" i="13" s="1"/>
  <c r="O17" i="13"/>
  <c r="P17" i="13" s="1"/>
  <c r="Q17" i="13" s="1"/>
  <c r="R17" i="13" s="1"/>
  <c r="S17" i="13" s="1"/>
  <c r="T17" i="13" s="1"/>
  <c r="O224" i="13"/>
  <c r="P224" i="13" s="1"/>
  <c r="Q224" i="13" s="1"/>
  <c r="R224" i="13" s="1"/>
  <c r="S224" i="13" s="1"/>
  <c r="T224" i="13" s="1"/>
  <c r="O63" i="13"/>
  <c r="P63" i="13" s="1"/>
  <c r="Q63" i="13" s="1"/>
  <c r="R63" i="13" s="1"/>
  <c r="S63" i="13" s="1"/>
  <c r="T63" i="13" s="1"/>
  <c r="O61" i="13"/>
  <c r="P61" i="13" s="1"/>
  <c r="Q61" i="13" s="1"/>
  <c r="R61" i="13" s="1"/>
  <c r="S61" i="13" s="1"/>
  <c r="T61" i="13" s="1"/>
  <c r="O197" i="13"/>
  <c r="P197" i="13" s="1"/>
  <c r="Q197" i="13" s="1"/>
  <c r="R197" i="13" s="1"/>
  <c r="S197" i="13" s="1"/>
  <c r="T197" i="13" s="1"/>
  <c r="O115" i="13"/>
  <c r="P115" i="13" s="1"/>
  <c r="Q115" i="13" s="1"/>
  <c r="R115" i="13" s="1"/>
  <c r="S115" i="13" s="1"/>
  <c r="T115" i="13" s="1"/>
  <c r="O209" i="13"/>
  <c r="P209" i="13" s="1"/>
  <c r="Q209" i="13" s="1"/>
  <c r="R209" i="13" s="1"/>
  <c r="S209" i="13" s="1"/>
  <c r="T209" i="13" s="1"/>
  <c r="O190" i="13"/>
  <c r="P190" i="13" s="1"/>
  <c r="O162" i="13"/>
  <c r="P162" i="13" s="1"/>
  <c r="Q162" i="13" s="1"/>
  <c r="R162" i="13" s="1"/>
  <c r="S162" i="13" s="1"/>
  <c r="T162" i="13" s="1"/>
  <c r="O213" i="13"/>
  <c r="P213" i="13" s="1"/>
  <c r="Q213" i="13" s="1"/>
  <c r="R213" i="13" s="1"/>
  <c r="S213" i="13" s="1"/>
  <c r="T213" i="13" s="1"/>
  <c r="O71" i="13"/>
  <c r="P71" i="13" s="1"/>
  <c r="O62" i="13"/>
  <c r="P62" i="13" s="1"/>
  <c r="Q62" i="13" s="1"/>
  <c r="R62" i="13" s="1"/>
  <c r="S62" i="13" s="1"/>
  <c r="T62" i="13" s="1"/>
  <c r="O222" i="13"/>
  <c r="P222" i="13" s="1"/>
  <c r="Q222" i="13" s="1"/>
  <c r="R222" i="13" s="1"/>
  <c r="S222" i="13" s="1"/>
  <c r="T222" i="13" s="1"/>
  <c r="O36" i="13"/>
  <c r="P36" i="13" s="1"/>
  <c r="Q36" i="13" s="1"/>
  <c r="R36" i="13" s="1"/>
  <c r="S36" i="13" s="1"/>
  <c r="T36" i="13" s="1"/>
  <c r="O220" i="13"/>
  <c r="P220" i="13" s="1"/>
  <c r="Q220" i="13" s="1"/>
  <c r="R220" i="13" s="1"/>
  <c r="S220" i="13" s="1"/>
  <c r="T220" i="13" s="1"/>
  <c r="O168" i="13"/>
  <c r="P168" i="13" s="1"/>
  <c r="Q168" i="13" s="1"/>
  <c r="R168" i="13" s="1"/>
  <c r="S168" i="13" s="1"/>
  <c r="T168" i="13" s="1"/>
  <c r="O52" i="13"/>
  <c r="P52" i="13" s="1"/>
  <c r="Q52" i="13" s="1"/>
  <c r="R52" i="13" s="1"/>
  <c r="S52" i="13" s="1"/>
  <c r="T52" i="13" s="1"/>
  <c r="O200" i="13"/>
  <c r="P200" i="13" s="1"/>
  <c r="Q200" i="13" s="1"/>
  <c r="R200" i="13" s="1"/>
  <c r="S200" i="13" s="1"/>
  <c r="T200" i="13" s="1"/>
  <c r="O236" i="13"/>
  <c r="P236" i="13" s="1"/>
  <c r="Q236" i="13" s="1"/>
  <c r="R236" i="13" s="1"/>
  <c r="S236" i="13" s="1"/>
  <c r="T236" i="13" s="1"/>
  <c r="O143" i="13"/>
  <c r="P143" i="13" s="1"/>
  <c r="O20" i="13"/>
  <c r="P20" i="13" s="1"/>
  <c r="Q20" i="13" s="1"/>
  <c r="R20" i="13" s="1"/>
  <c r="S20" i="13" s="1"/>
  <c r="T20" i="13" s="1"/>
  <c r="O184" i="13"/>
  <c r="P184" i="13" s="1"/>
  <c r="Q184" i="13" s="1"/>
  <c r="R184" i="13" s="1"/>
  <c r="S184" i="13" s="1"/>
  <c r="T184" i="13" s="1"/>
  <c r="O211" i="13"/>
  <c r="P211" i="13" s="1"/>
  <c r="O273" i="13"/>
  <c r="P273" i="13" s="1"/>
  <c r="Q273" i="13" s="1"/>
  <c r="R273" i="13" s="1"/>
  <c r="S273" i="13" s="1"/>
  <c r="T273" i="13" s="1"/>
  <c r="O22" i="13"/>
  <c r="P22" i="13" s="1"/>
  <c r="Q22" i="13" s="1"/>
  <c r="R22" i="13" s="1"/>
  <c r="S22" i="13" s="1"/>
  <c r="T22" i="13" s="1"/>
  <c r="O8" i="13"/>
  <c r="O210" i="13"/>
  <c r="P210" i="13" s="1"/>
  <c r="Q210" i="13" s="1"/>
  <c r="R210" i="13" s="1"/>
  <c r="S210" i="13" s="1"/>
  <c r="T210" i="13" s="1"/>
  <c r="O226" i="13"/>
  <c r="P226" i="13" s="1"/>
  <c r="Q226" i="13" s="1"/>
  <c r="R226" i="13" s="1"/>
  <c r="S226" i="13" s="1"/>
  <c r="T226" i="13" s="1"/>
  <c r="O132" i="13"/>
  <c r="P132" i="13" s="1"/>
  <c r="Q132" i="13" s="1"/>
  <c r="R132" i="13" s="1"/>
  <c r="S132" i="13" s="1"/>
  <c r="T132" i="13" s="1"/>
  <c r="O156" i="13"/>
  <c r="P156" i="13" s="1"/>
  <c r="Q156" i="13" s="1"/>
  <c r="R156" i="13" s="1"/>
  <c r="S156" i="13" s="1"/>
  <c r="T156" i="13" s="1"/>
  <c r="O134" i="13"/>
  <c r="P134" i="13" s="1"/>
  <c r="Q134" i="13" s="1"/>
  <c r="R134" i="13" s="1"/>
  <c r="S134" i="13" s="1"/>
  <c r="T134" i="13" s="1"/>
  <c r="O274" i="13"/>
  <c r="P274" i="13" s="1"/>
  <c r="Q274" i="13" s="1"/>
  <c r="R274" i="13" s="1"/>
  <c r="S274" i="13" s="1"/>
  <c r="T274" i="13" s="1"/>
  <c r="O81" i="13"/>
  <c r="P81" i="13" s="1"/>
  <c r="Q81" i="13" s="1"/>
  <c r="R81" i="13" s="1"/>
  <c r="S81" i="13" s="1"/>
  <c r="T81" i="13" s="1"/>
  <c r="O93" i="13"/>
  <c r="P93" i="13" s="1"/>
  <c r="Q93" i="13" s="1"/>
  <c r="R93" i="13" s="1"/>
  <c r="S93" i="13" s="1"/>
  <c r="T93" i="13" s="1"/>
  <c r="O193" i="13"/>
  <c r="O150" i="13"/>
  <c r="P150" i="13" s="1"/>
  <c r="Q150" i="13" s="1"/>
  <c r="R150" i="13" s="1"/>
  <c r="S150" i="13" s="1"/>
  <c r="T150" i="13" s="1"/>
  <c r="O268" i="13"/>
  <c r="P268" i="13" s="1"/>
  <c r="Q268" i="13" s="1"/>
  <c r="R268" i="13" s="1"/>
  <c r="S268" i="13" s="1"/>
  <c r="T268" i="13" s="1"/>
  <c r="L69" i="29"/>
  <c r="M69" i="29" s="1"/>
  <c r="L30" i="29"/>
  <c r="M30" i="29" s="1"/>
  <c r="L40" i="29"/>
  <c r="M40" i="29" s="1"/>
  <c r="L17" i="29"/>
  <c r="M17" i="29" s="1"/>
  <c r="L71" i="29"/>
  <c r="M71" i="29" s="1"/>
  <c r="L19" i="29"/>
  <c r="M19" i="29" s="1"/>
  <c r="L15" i="29"/>
  <c r="M15" i="29" s="1"/>
  <c r="K22" i="29"/>
  <c r="J22" i="29"/>
  <c r="J26" i="29"/>
  <c r="K26" i="29" s="1"/>
  <c r="L26" i="29" s="1"/>
  <c r="M26" i="29" s="1"/>
  <c r="O223" i="13"/>
  <c r="P223" i="13" s="1"/>
  <c r="Q223" i="13" s="1"/>
  <c r="R223" i="13" s="1"/>
  <c r="S223" i="13" s="1"/>
  <c r="T223" i="13" s="1"/>
  <c r="O76" i="13"/>
  <c r="P76" i="13" s="1"/>
  <c r="Q76" i="13" s="1"/>
  <c r="R76" i="13" s="1"/>
  <c r="S76" i="13" s="1"/>
  <c r="T76" i="13" s="1"/>
  <c r="O141" i="13"/>
  <c r="P141" i="13" s="1"/>
  <c r="O74" i="13"/>
  <c r="P74" i="13" s="1"/>
  <c r="Q74" i="13" s="1"/>
  <c r="R74" i="13" s="1"/>
  <c r="S74" i="13" s="1"/>
  <c r="T74" i="13" s="1"/>
  <c r="J76" i="29"/>
  <c r="K76" i="29" s="1"/>
  <c r="O110" i="13"/>
  <c r="P110" i="13" s="1"/>
  <c r="Q110" i="13" s="1"/>
  <c r="R110" i="13" s="1"/>
  <c r="S110" i="13" s="1"/>
  <c r="T110" i="13" s="1"/>
  <c r="O11" i="13"/>
  <c r="P11" i="13"/>
  <c r="Q11" i="13" s="1"/>
  <c r="R11" i="13" s="1"/>
  <c r="S11" i="13" s="1"/>
  <c r="T11" i="13" s="1"/>
  <c r="P193" i="13"/>
  <c r="Q193" i="13" s="1"/>
  <c r="R193" i="13" s="1"/>
  <c r="S193" i="13" s="1"/>
  <c r="T193" i="13" s="1"/>
  <c r="O142" i="13"/>
  <c r="P142" i="13" s="1"/>
  <c r="Q142" i="13" s="1"/>
  <c r="R142" i="13" s="1"/>
  <c r="S142" i="13" s="1"/>
  <c r="T142" i="13" s="1"/>
  <c r="O49" i="13"/>
  <c r="P49" i="13" s="1"/>
  <c r="Q49" i="13" s="1"/>
  <c r="R49" i="13" s="1"/>
  <c r="S49" i="13" s="1"/>
  <c r="T49" i="13" s="1"/>
  <c r="O133" i="13"/>
  <c r="P133" i="13" s="1"/>
  <c r="Q133" i="13" s="1"/>
  <c r="R133" i="13" s="1"/>
  <c r="S133" i="13" s="1"/>
  <c r="T133" i="13" s="1"/>
  <c r="O18" i="13"/>
  <c r="P18" i="13" s="1"/>
  <c r="Q18" i="13" s="1"/>
  <c r="R18" i="13" s="1"/>
  <c r="S18" i="13" s="1"/>
  <c r="T18" i="13" s="1"/>
  <c r="P235" i="13"/>
  <c r="Q235" i="13" s="1"/>
  <c r="R235" i="13" s="1"/>
  <c r="S235" i="13" s="1"/>
  <c r="T235" i="13" s="1"/>
  <c r="O25" i="13"/>
  <c r="P25" i="13" s="1"/>
  <c r="Q25" i="13" s="1"/>
  <c r="R25" i="13" s="1"/>
  <c r="S25" i="13" s="1"/>
  <c r="T25" i="13" s="1"/>
  <c r="Q73" i="13"/>
  <c r="R73" i="13" s="1"/>
  <c r="S73" i="13" s="1"/>
  <c r="T73" i="13" s="1"/>
  <c r="O109" i="13"/>
  <c r="P109" i="13"/>
  <c r="O229" i="13"/>
  <c r="P229" i="13" s="1"/>
  <c r="Q229" i="13" s="1"/>
  <c r="R229" i="13" s="1"/>
  <c r="S229" i="13" s="1"/>
  <c r="T229" i="13" s="1"/>
  <c r="O66" i="13"/>
  <c r="P66" i="13"/>
  <c r="Q66" i="13" s="1"/>
  <c r="R66" i="13" s="1"/>
  <c r="S66" i="13" s="1"/>
  <c r="T66" i="13" s="1"/>
  <c r="O114" i="13"/>
  <c r="P114" i="13" s="1"/>
  <c r="Q114" i="13" s="1"/>
  <c r="R114" i="13" s="1"/>
  <c r="S114" i="13" s="1"/>
  <c r="T114" i="13" s="1"/>
  <c r="L42" i="29"/>
  <c r="M42" i="29" s="1"/>
  <c r="O89" i="13"/>
  <c r="P89" i="13" s="1"/>
  <c r="Q89" i="13" s="1"/>
  <c r="R89" i="13" s="1"/>
  <c r="S89" i="13" s="1"/>
  <c r="T89" i="13" s="1"/>
  <c r="O139" i="13"/>
  <c r="P139" i="13" s="1"/>
  <c r="Q139" i="13" s="1"/>
  <c r="R139" i="13" s="1"/>
  <c r="S139" i="13" s="1"/>
  <c r="T139" i="13" s="1"/>
  <c r="O248" i="13"/>
  <c r="P248" i="13" s="1"/>
  <c r="Q248" i="13" s="1"/>
  <c r="R248" i="13" s="1"/>
  <c r="S248" i="13" s="1"/>
  <c r="T248" i="13" s="1"/>
  <c r="Q78" i="13"/>
  <c r="R78" i="13"/>
  <c r="S78" i="13" s="1"/>
  <c r="T78" i="13" s="1"/>
  <c r="P55" i="13"/>
  <c r="Q55" i="13" s="1"/>
  <c r="R55" i="13" s="1"/>
  <c r="S55" i="13" s="1"/>
  <c r="T55" i="13" s="1"/>
  <c r="O53" i="13"/>
  <c r="P53" i="13" s="1"/>
  <c r="Q53" i="13" s="1"/>
  <c r="R53" i="13" s="1"/>
  <c r="S53" i="13" s="1"/>
  <c r="T53" i="13" s="1"/>
  <c r="O135" i="13"/>
  <c r="P135" i="13"/>
  <c r="O54" i="13"/>
  <c r="P54" i="13" s="1"/>
  <c r="Q54" i="13" s="1"/>
  <c r="R54" i="13" s="1"/>
  <c r="S54" i="13" s="1"/>
  <c r="T54" i="13" s="1"/>
  <c r="P8" i="13"/>
  <c r="O97" i="13"/>
  <c r="P97" i="13" s="1"/>
  <c r="Q97" i="13" s="1"/>
  <c r="R97" i="13" s="1"/>
  <c r="S97" i="13" s="1"/>
  <c r="T97" i="13" s="1"/>
  <c r="O69" i="13"/>
  <c r="P69" i="13" s="1"/>
  <c r="Q69" i="13" s="1"/>
  <c r="R69" i="13" s="1"/>
  <c r="S69" i="13" s="1"/>
  <c r="T69" i="13" s="1"/>
  <c r="O165" i="13"/>
  <c r="P165" i="13" s="1"/>
  <c r="L50" i="29"/>
  <c r="M50" i="29" s="1"/>
  <c r="O157" i="13"/>
  <c r="P157" i="13" s="1"/>
  <c r="Q157" i="13" s="1"/>
  <c r="R157" i="13" s="1"/>
  <c r="S157" i="13" s="1"/>
  <c r="T157" i="13" s="1"/>
  <c r="O179" i="13"/>
  <c r="P179" i="13"/>
  <c r="Q179" i="13" s="1"/>
  <c r="R179" i="13" s="1"/>
  <c r="S179" i="13" s="1"/>
  <c r="T179" i="13" s="1"/>
  <c r="O163" i="13"/>
  <c r="P163" i="13" s="1"/>
  <c r="Q163" i="13" s="1"/>
  <c r="R163" i="13" s="1"/>
  <c r="S163" i="13" s="1"/>
  <c r="T163" i="13" s="1"/>
  <c r="O164" i="13"/>
  <c r="P164" i="13" s="1"/>
  <c r="Q164" i="13" s="1"/>
  <c r="R164" i="13" s="1"/>
  <c r="S164" i="13" s="1"/>
  <c r="T164" i="13" s="1"/>
  <c r="O242" i="13"/>
  <c r="P242" i="13" s="1"/>
  <c r="Q242" i="13" s="1"/>
  <c r="R242" i="13" s="1"/>
  <c r="S242" i="13" s="1"/>
  <c r="T242" i="13" s="1"/>
  <c r="O30" i="13"/>
  <c r="P30" i="13" s="1"/>
  <c r="O96" i="13"/>
  <c r="P96" i="13" s="1"/>
  <c r="Q96" i="13" s="1"/>
  <c r="R96" i="13" s="1"/>
  <c r="S96" i="13" s="1"/>
  <c r="T96" i="13" s="1"/>
  <c r="P247" i="13"/>
  <c r="Q247" i="13" s="1"/>
  <c r="R247" i="13" s="1"/>
  <c r="S247" i="13" s="1"/>
  <c r="T247" i="13" s="1"/>
  <c r="O249" i="13"/>
  <c r="P249" i="13" s="1"/>
  <c r="O240" i="13"/>
  <c r="P240" i="13" s="1"/>
  <c r="Q240" i="13" s="1"/>
  <c r="R240" i="13" s="1"/>
  <c r="S240" i="13" s="1"/>
  <c r="T240" i="13" s="1"/>
  <c r="O198" i="13"/>
  <c r="P198" i="13" s="1"/>
  <c r="Q198" i="13" s="1"/>
  <c r="R198" i="13" s="1"/>
  <c r="S198" i="13" s="1"/>
  <c r="T198" i="13" s="1"/>
  <c r="O171" i="13"/>
  <c r="P171" i="13" s="1"/>
  <c r="Q171" i="13" s="1"/>
  <c r="R171" i="13" s="1"/>
  <c r="S171" i="13" s="1"/>
  <c r="T171" i="13" s="1"/>
  <c r="O237" i="13"/>
  <c r="P237" i="13" s="1"/>
  <c r="Q237" i="13" s="1"/>
  <c r="R237" i="13" s="1"/>
  <c r="S237" i="13" s="1"/>
  <c r="T237" i="13" s="1"/>
  <c r="O129" i="13"/>
  <c r="P129" i="13" s="1"/>
  <c r="Q129" i="13" s="1"/>
  <c r="R129" i="13" s="1"/>
  <c r="S129" i="13" s="1"/>
  <c r="T129" i="13" s="1"/>
  <c r="O144" i="13"/>
  <c r="P144" i="13" s="1"/>
  <c r="Q144" i="13" s="1"/>
  <c r="R144" i="13" s="1"/>
  <c r="S144" i="13" s="1"/>
  <c r="T144" i="13" s="1"/>
  <c r="O42" i="13"/>
  <c r="P42" i="13" s="1"/>
  <c r="Q42" i="13" s="1"/>
  <c r="R42" i="13" s="1"/>
  <c r="S42" i="13" s="1"/>
  <c r="T42" i="13" s="1"/>
  <c r="O4" i="13"/>
  <c r="P4" i="13" s="1"/>
  <c r="Q4" i="13" s="1"/>
  <c r="R4" i="13" s="1"/>
  <c r="S4" i="13" s="1"/>
  <c r="T4" i="13" s="1"/>
  <c r="O60" i="13"/>
  <c r="P60" i="13" s="1"/>
  <c r="Q60" i="13" s="1"/>
  <c r="R60" i="13" s="1"/>
  <c r="S60" i="13" s="1"/>
  <c r="T60" i="13" s="1"/>
  <c r="O116" i="13"/>
  <c r="P116" i="13" s="1"/>
  <c r="Q116" i="13" s="1"/>
  <c r="R116" i="13" s="1"/>
  <c r="S116" i="13" s="1"/>
  <c r="T116" i="13" s="1"/>
  <c r="O253" i="13"/>
  <c r="P253" i="13" s="1"/>
  <c r="O44" i="13"/>
  <c r="P44" i="13" s="1"/>
  <c r="Q44" i="13" s="1"/>
  <c r="R44" i="13" s="1"/>
  <c r="S44" i="13" s="1"/>
  <c r="T44" i="13" s="1"/>
  <c r="O43" i="13"/>
  <c r="P43" i="13" s="1"/>
  <c r="Q43" i="13" s="1"/>
  <c r="R43" i="13" s="1"/>
  <c r="S43" i="13" s="1"/>
  <c r="T43" i="13" s="1"/>
  <c r="O102" i="13"/>
  <c r="P102" i="13"/>
  <c r="Q102" i="13" s="1"/>
  <c r="R102" i="13" s="1"/>
  <c r="S102" i="13" s="1"/>
  <c r="T102" i="13" s="1"/>
  <c r="O14" i="13"/>
  <c r="P14" i="13" s="1"/>
  <c r="Q14" i="13" s="1"/>
  <c r="R14" i="13" s="1"/>
  <c r="S14" i="13" s="1"/>
  <c r="T14" i="13" s="1"/>
  <c r="O120" i="13"/>
  <c r="P120" i="13" s="1"/>
  <c r="Q120" i="13" s="1"/>
  <c r="R120" i="13" s="1"/>
  <c r="S120" i="13" s="1"/>
  <c r="T120" i="13" s="1"/>
  <c r="O255" i="13"/>
  <c r="O195" i="13"/>
  <c r="P195" i="13" s="1"/>
  <c r="Q195" i="13" s="1"/>
  <c r="R195" i="13" s="1"/>
  <c r="S195" i="13" s="1"/>
  <c r="T195" i="13" s="1"/>
  <c r="O113" i="13"/>
  <c r="P113" i="13" s="1"/>
  <c r="Q113" i="13" s="1"/>
  <c r="R113" i="13" s="1"/>
  <c r="S113" i="13" s="1"/>
  <c r="T113" i="13" s="1"/>
  <c r="O65" i="13"/>
  <c r="P65" i="13" s="1"/>
  <c r="Q65" i="13" s="1"/>
  <c r="R65" i="13" s="1"/>
  <c r="S65" i="13" s="1"/>
  <c r="T65" i="13" s="1"/>
  <c r="O192" i="13"/>
  <c r="P192" i="13" s="1"/>
  <c r="Q192" i="13" s="1"/>
  <c r="R192" i="13" s="1"/>
  <c r="S192" i="13" s="1"/>
  <c r="T192" i="13" s="1"/>
  <c r="O5" i="13"/>
  <c r="P5" i="13" s="1"/>
  <c r="Q5" i="13" s="1"/>
  <c r="R5" i="13" s="1"/>
  <c r="S5" i="13" s="1"/>
  <c r="T5" i="13" s="1"/>
  <c r="O148" i="13"/>
  <c r="P148" i="13" s="1"/>
  <c r="Q148" i="13" s="1"/>
  <c r="R148" i="13" s="1"/>
  <c r="S148" i="13" s="1"/>
  <c r="T148" i="13" s="1"/>
  <c r="O46" i="13"/>
  <c r="P46" i="13" s="1"/>
  <c r="O183" i="13"/>
  <c r="P183" i="13" s="1"/>
  <c r="O100" i="13"/>
  <c r="P100" i="13" s="1"/>
  <c r="Q100" i="13" s="1"/>
  <c r="R100" i="13" s="1"/>
  <c r="S100" i="13" s="1"/>
  <c r="T100" i="13" s="1"/>
  <c r="O169" i="13"/>
  <c r="P169" i="13" s="1"/>
  <c r="O122" i="13"/>
  <c r="P122" i="13" s="1"/>
  <c r="Q122" i="13" s="1"/>
  <c r="R122" i="13" s="1"/>
  <c r="S122" i="13" s="1"/>
  <c r="T122" i="13" s="1"/>
  <c r="O140" i="13"/>
  <c r="P140" i="13" s="1"/>
  <c r="O7" i="13"/>
  <c r="P7" i="13" s="1"/>
  <c r="Q7" i="13" s="1"/>
  <c r="R7" i="13" s="1"/>
  <c r="S7" i="13" s="1"/>
  <c r="T7" i="13" s="1"/>
  <c r="O196" i="13"/>
  <c r="P196" i="13" s="1"/>
  <c r="Q196" i="13" s="1"/>
  <c r="R196" i="13" s="1"/>
  <c r="S196" i="13" s="1"/>
  <c r="T196" i="13" s="1"/>
  <c r="O243" i="13"/>
  <c r="P243" i="13" s="1"/>
  <c r="Q243" i="13" s="1"/>
  <c r="R243" i="13" s="1"/>
  <c r="S243" i="13" s="1"/>
  <c r="T243" i="13" s="1"/>
  <c r="O99" i="13"/>
  <c r="P99" i="13"/>
  <c r="Q99" i="13" s="1"/>
  <c r="R99" i="13" s="1"/>
  <c r="S99" i="13" s="1"/>
  <c r="T99" i="13" s="1"/>
  <c r="O24" i="13"/>
  <c r="P24" i="13" s="1"/>
  <c r="Q24" i="13" s="1"/>
  <c r="R24" i="13" s="1"/>
  <c r="S24" i="13" s="1"/>
  <c r="T24" i="13" s="1"/>
  <c r="H44" i="14"/>
  <c r="M44" i="14" s="1"/>
  <c r="K48" i="26"/>
  <c r="P48" i="26" s="1"/>
  <c r="Q48" i="26" s="1"/>
  <c r="R48" i="26" s="1"/>
  <c r="X511" i="5"/>
  <c r="V511" i="5"/>
  <c r="O252" i="13"/>
  <c r="P252" i="13" s="1"/>
  <c r="Q252" i="13" s="1"/>
  <c r="R252" i="13" s="1"/>
  <c r="S252" i="13" s="1"/>
  <c r="T252" i="13" s="1"/>
  <c r="O47" i="13"/>
  <c r="P47" i="13" s="1"/>
  <c r="Q47" i="13" s="1"/>
  <c r="R47" i="13" s="1"/>
  <c r="S47" i="13" s="1"/>
  <c r="T47" i="13" s="1"/>
  <c r="O39" i="13"/>
  <c r="P39" i="13" s="1"/>
  <c r="O271" i="13"/>
  <c r="P271" i="13" s="1"/>
  <c r="J70" i="29"/>
  <c r="K70" i="29"/>
  <c r="L70" i="29" s="1"/>
  <c r="M70" i="29" s="1"/>
  <c r="O88" i="13"/>
  <c r="P88" i="13" s="1"/>
  <c r="Q88" i="13" s="1"/>
  <c r="R88" i="13" s="1"/>
  <c r="S88" i="13" s="1"/>
  <c r="T88" i="13" s="1"/>
  <c r="O137" i="13"/>
  <c r="P137" i="13" s="1"/>
  <c r="O145" i="13"/>
  <c r="P145" i="13" s="1"/>
  <c r="Q145" i="13" s="1"/>
  <c r="R145" i="13" s="1"/>
  <c r="S145" i="13" s="1"/>
  <c r="T145" i="13" s="1"/>
  <c r="O70" i="13"/>
  <c r="P70" i="13" s="1"/>
  <c r="Q70" i="13" s="1"/>
  <c r="R70" i="13" s="1"/>
  <c r="S70" i="13" s="1"/>
  <c r="T70" i="13" s="1"/>
  <c r="O68" i="13"/>
  <c r="P68" i="13" s="1"/>
  <c r="Q68" i="13" s="1"/>
  <c r="R68" i="13" s="1"/>
  <c r="S68" i="13" s="1"/>
  <c r="T68" i="13" s="1"/>
  <c r="O174" i="13"/>
  <c r="P174" i="13" s="1"/>
  <c r="Q174" i="13" s="1"/>
  <c r="R174" i="13" s="1"/>
  <c r="S174" i="13" s="1"/>
  <c r="T174" i="13" s="1"/>
  <c r="O205" i="13"/>
  <c r="P205" i="13" s="1"/>
  <c r="Q205" i="13" s="1"/>
  <c r="R205" i="13" s="1"/>
  <c r="S205" i="13" s="1"/>
  <c r="T205" i="13" s="1"/>
  <c r="O266" i="13"/>
  <c r="P266" i="13" s="1"/>
  <c r="Q266" i="13" s="1"/>
  <c r="R266" i="13" s="1"/>
  <c r="S266" i="13" s="1"/>
  <c r="T266" i="13" s="1"/>
  <c r="O191" i="13"/>
  <c r="P191" i="13" s="1"/>
  <c r="O250" i="13"/>
  <c r="P250" i="13" s="1"/>
  <c r="O123" i="13"/>
  <c r="P123" i="13" s="1"/>
  <c r="Q123" i="13" s="1"/>
  <c r="R123" i="13" s="1"/>
  <c r="S123" i="13" s="1"/>
  <c r="T123" i="13" s="1"/>
  <c r="O19" i="13"/>
  <c r="P19" i="13" s="1"/>
  <c r="Q19" i="13" s="1"/>
  <c r="R19" i="13" s="1"/>
  <c r="S19" i="13" s="1"/>
  <c r="T19" i="13" s="1"/>
  <c r="O231" i="13"/>
  <c r="P231" i="13" s="1"/>
  <c r="Q231" i="13" s="1"/>
  <c r="R231" i="13" s="1"/>
  <c r="S231" i="13" s="1"/>
  <c r="T231" i="13" s="1"/>
  <c r="O38" i="13"/>
  <c r="P38" i="13" s="1"/>
  <c r="Q38" i="13" s="1"/>
  <c r="R38" i="13" s="1"/>
  <c r="S38" i="13" s="1"/>
  <c r="T38" i="13" s="1"/>
  <c r="O111" i="13"/>
  <c r="P111" i="13" s="1"/>
  <c r="Q111" i="13" s="1"/>
  <c r="R111" i="13" s="1"/>
  <c r="S111" i="13" s="1"/>
  <c r="T111" i="13" s="1"/>
  <c r="O272" i="13"/>
  <c r="P272" i="13" s="1"/>
  <c r="Q272" i="13" s="1"/>
  <c r="R272" i="13" s="1"/>
  <c r="S272" i="13" s="1"/>
  <c r="T272" i="13" s="1"/>
  <c r="O13" i="13"/>
  <c r="P13" i="13" s="1"/>
  <c r="Q13" i="13" s="1"/>
  <c r="R13" i="13" s="1"/>
  <c r="S13" i="13" s="1"/>
  <c r="T13" i="13" s="1"/>
  <c r="O12" i="13"/>
  <c r="P12" i="13" s="1"/>
  <c r="Q12" i="13" s="1"/>
  <c r="R12" i="13" s="1"/>
  <c r="S12" i="13" s="1"/>
  <c r="T12" i="13" s="1"/>
  <c r="O244" i="13"/>
  <c r="P244" i="13" s="1"/>
  <c r="Q244" i="13" s="1"/>
  <c r="R244" i="13" s="1"/>
  <c r="S244" i="13" s="1"/>
  <c r="T244" i="13" s="1"/>
  <c r="P125" i="13"/>
  <c r="Q125" i="13" s="1"/>
  <c r="R125" i="13" s="1"/>
  <c r="S125" i="13" s="1"/>
  <c r="T125" i="13" s="1"/>
  <c r="O10" i="13"/>
  <c r="P10" i="13" s="1"/>
  <c r="Q181" i="13"/>
  <c r="R181" i="13" s="1"/>
  <c r="S181" i="13" s="1"/>
  <c r="T181" i="13" s="1"/>
  <c r="O79" i="13"/>
  <c r="P79" i="13" s="1"/>
  <c r="Q79" i="13" s="1"/>
  <c r="R79" i="13" s="1"/>
  <c r="S79" i="13" s="1"/>
  <c r="T79" i="13" s="1"/>
  <c r="O77" i="13"/>
  <c r="P77" i="13" s="1"/>
  <c r="Q77" i="13" s="1"/>
  <c r="R77" i="13" s="1"/>
  <c r="S77" i="13" s="1"/>
  <c r="T77" i="13" s="1"/>
  <c r="P41" i="13"/>
  <c r="Q41" i="13" s="1"/>
  <c r="R41" i="13" s="1"/>
  <c r="S41" i="13" s="1"/>
  <c r="T41" i="13" s="1"/>
  <c r="O41" i="13"/>
  <c r="O9" i="13"/>
  <c r="P9" i="13" s="1"/>
  <c r="Q9" i="13" s="1"/>
  <c r="R9" i="13" s="1"/>
  <c r="S9" i="13" s="1"/>
  <c r="T9" i="13" s="1"/>
  <c r="O48" i="13"/>
  <c r="P48" i="13" s="1"/>
  <c r="Q48" i="13" s="1"/>
  <c r="R48" i="13" s="1"/>
  <c r="S48" i="13" s="1"/>
  <c r="T48" i="13" s="1"/>
  <c r="O84" i="13"/>
  <c r="P84" i="13" s="1"/>
  <c r="Q84" i="13" s="1"/>
  <c r="R84" i="13" s="1"/>
  <c r="S84" i="13" s="1"/>
  <c r="T84" i="13" s="1"/>
  <c r="O104" i="13"/>
  <c r="P104" i="13" s="1"/>
  <c r="Q104" i="13" s="1"/>
  <c r="R104" i="13" s="1"/>
  <c r="S104" i="13" s="1"/>
  <c r="T104" i="13" s="1"/>
  <c r="O95" i="13"/>
  <c r="P95" i="13"/>
  <c r="Q95" i="13" s="1"/>
  <c r="R95" i="13" s="1"/>
  <c r="S95" i="13" s="1"/>
  <c r="T95" i="13" s="1"/>
  <c r="P255" i="13"/>
  <c r="Q255" i="13" s="1"/>
  <c r="R255" i="13" s="1"/>
  <c r="S255" i="13" s="1"/>
  <c r="T255" i="13" s="1"/>
  <c r="Q91" i="13"/>
  <c r="R91" i="13" s="1"/>
  <c r="S91" i="13" s="1"/>
  <c r="T91" i="13" s="1"/>
  <c r="O199" i="13"/>
  <c r="P199" i="13" s="1"/>
  <c r="Q199" i="13" s="1"/>
  <c r="R199" i="13" s="1"/>
  <c r="S199" i="13" s="1"/>
  <c r="T199" i="13" s="1"/>
  <c r="O51" i="13"/>
  <c r="P51" i="13" s="1"/>
  <c r="Q51" i="13" s="1"/>
  <c r="R51" i="13" s="1"/>
  <c r="S51" i="13" s="1"/>
  <c r="T51" i="13" s="1"/>
  <c r="O203" i="13"/>
  <c r="P203" i="13" s="1"/>
  <c r="O172" i="13"/>
  <c r="P172" i="13" s="1"/>
  <c r="Q172" i="13" s="1"/>
  <c r="R172" i="13" s="1"/>
  <c r="S172" i="13" s="1"/>
  <c r="T172" i="13" s="1"/>
  <c r="O27" i="13"/>
  <c r="P27" i="13" s="1"/>
  <c r="Q27" i="13" s="1"/>
  <c r="R27" i="13" s="1"/>
  <c r="S27" i="13" s="1"/>
  <c r="T27" i="13" s="1"/>
  <c r="O126" i="13"/>
  <c r="P126" i="13" s="1"/>
  <c r="Q126" i="13" s="1"/>
  <c r="R126" i="13" s="1"/>
  <c r="S126" i="13" s="1"/>
  <c r="T126" i="13" s="1"/>
  <c r="O101" i="13"/>
  <c r="P101" i="13" s="1"/>
  <c r="Q101" i="13" s="1"/>
  <c r="R101" i="13" s="1"/>
  <c r="S101" i="13" s="1"/>
  <c r="T101" i="13" s="1"/>
  <c r="O259" i="13"/>
  <c r="O161" i="13"/>
  <c r="P161" i="13" s="1"/>
  <c r="O107" i="13"/>
  <c r="P107" i="13" s="1"/>
  <c r="Q107" i="13" s="1"/>
  <c r="R107" i="13" s="1"/>
  <c r="S107" i="13" s="1"/>
  <c r="T107" i="13" s="1"/>
  <c r="O233" i="13"/>
  <c r="P233" i="13" s="1"/>
  <c r="O251" i="13"/>
  <c r="P251" i="13" s="1"/>
  <c r="Q251" i="13" s="1"/>
  <c r="R251" i="13" s="1"/>
  <c r="S251" i="13" s="1"/>
  <c r="T251" i="13" s="1"/>
  <c r="O103" i="13"/>
  <c r="P103" i="13" s="1"/>
  <c r="Q103" i="13" s="1"/>
  <c r="R103" i="13" s="1"/>
  <c r="S103" i="13" s="1"/>
  <c r="T103" i="13" s="1"/>
  <c r="O232" i="13"/>
  <c r="P232" i="13" s="1"/>
  <c r="Q232" i="13" s="1"/>
  <c r="R232" i="13" s="1"/>
  <c r="S232" i="13" s="1"/>
  <c r="T232" i="13" s="1"/>
  <c r="Q190" i="13"/>
  <c r="R190" i="13" s="1"/>
  <c r="S190" i="13" s="1"/>
  <c r="T190" i="13" s="1"/>
  <c r="O241" i="13"/>
  <c r="P241" i="13"/>
  <c r="O45" i="13"/>
  <c r="P45" i="13" s="1"/>
  <c r="Q45" i="13" s="1"/>
  <c r="R45" i="13" s="1"/>
  <c r="S45" i="13" s="1"/>
  <c r="T45" i="13" s="1"/>
  <c r="O82" i="13"/>
  <c r="P82" i="13"/>
  <c r="Q82" i="13" s="1"/>
  <c r="R82" i="13" s="1"/>
  <c r="S82" i="13" s="1"/>
  <c r="T82" i="13" s="1"/>
  <c r="O23" i="13"/>
  <c r="P23" i="13" s="1"/>
  <c r="Q23" i="13" s="1"/>
  <c r="R23" i="13" s="1"/>
  <c r="S23" i="13" s="1"/>
  <c r="T23" i="13" s="1"/>
  <c r="O254" i="13"/>
  <c r="P254" i="13" s="1"/>
  <c r="Q254" i="13" s="1"/>
  <c r="R254" i="13" s="1"/>
  <c r="S254" i="13" s="1"/>
  <c r="T254" i="13" s="1"/>
  <c r="O130" i="13"/>
  <c r="P130" i="13" s="1"/>
  <c r="Q130" i="13" s="1"/>
  <c r="R130" i="13" s="1"/>
  <c r="S130" i="13" s="1"/>
  <c r="T130" i="13" s="1"/>
  <c r="O194" i="13"/>
  <c r="P194" i="13" s="1"/>
  <c r="Q194" i="13" s="1"/>
  <c r="R194" i="13" s="1"/>
  <c r="S194" i="13" s="1"/>
  <c r="T194" i="13" s="1"/>
  <c r="O128" i="13"/>
  <c r="P128" i="13" s="1"/>
  <c r="Q128" i="13" s="1"/>
  <c r="R128" i="13" s="1"/>
  <c r="S128" i="13" s="1"/>
  <c r="T128" i="13" s="1"/>
  <c r="O6" i="13"/>
  <c r="O124" i="13"/>
  <c r="P124" i="13" s="1"/>
  <c r="Q124" i="13" s="1"/>
  <c r="R124" i="13" s="1"/>
  <c r="S124" i="13" s="1"/>
  <c r="T124" i="13" s="1"/>
  <c r="Q71" i="13"/>
  <c r="R71" i="13" s="1"/>
  <c r="S71" i="13" s="1"/>
  <c r="T71" i="13" s="1"/>
  <c r="O151" i="13"/>
  <c r="P151" i="13" s="1"/>
  <c r="Q151" i="13" s="1"/>
  <c r="R151" i="13" s="1"/>
  <c r="S151" i="13" s="1"/>
  <c r="T151" i="13" s="1"/>
  <c r="O264" i="13"/>
  <c r="P264" i="13" s="1"/>
  <c r="Q264" i="13" s="1"/>
  <c r="R264" i="13" s="1"/>
  <c r="S264" i="13" s="1"/>
  <c r="T264" i="13" s="1"/>
  <c r="Q173" i="13"/>
  <c r="R173" i="13" s="1"/>
  <c r="S173" i="13" s="1"/>
  <c r="T173" i="13" s="1"/>
  <c r="O31" i="13"/>
  <c r="P31" i="13" s="1"/>
  <c r="O207" i="13"/>
  <c r="P207" i="13" s="1"/>
  <c r="Q207" i="13" s="1"/>
  <c r="R207" i="13" s="1"/>
  <c r="S207" i="13" s="1"/>
  <c r="T207" i="13" s="1"/>
  <c r="Q105" i="13"/>
  <c r="R105" i="13" s="1"/>
  <c r="S105" i="13" s="1"/>
  <c r="T105" i="13" s="1"/>
  <c r="O234" i="13"/>
  <c r="P234" i="13" s="1"/>
  <c r="O228" i="13"/>
  <c r="P228" i="13" s="1"/>
  <c r="Q228" i="13" s="1"/>
  <c r="R228" i="13" s="1"/>
  <c r="S228" i="13" s="1"/>
  <c r="T228" i="13" s="1"/>
  <c r="O155" i="13"/>
  <c r="P155" i="13" s="1"/>
  <c r="Q155" i="13" s="1"/>
  <c r="R155" i="13" s="1"/>
  <c r="S155" i="13" s="1"/>
  <c r="T155" i="13" s="1"/>
  <c r="O58" i="13"/>
  <c r="P58" i="13"/>
  <c r="Q58" i="13" s="1"/>
  <c r="R58" i="13" s="1"/>
  <c r="S58" i="13" s="1"/>
  <c r="T58" i="13" s="1"/>
  <c r="K14" i="29"/>
  <c r="J14" i="29"/>
  <c r="O245" i="13"/>
  <c r="P245" i="13"/>
  <c r="Q245" i="13" s="1"/>
  <c r="R245" i="13" s="1"/>
  <c r="S245" i="13" s="1"/>
  <c r="T245" i="13" s="1"/>
  <c r="O87" i="13"/>
  <c r="P87" i="13" s="1"/>
  <c r="Q87" i="13" s="1"/>
  <c r="R87" i="13" s="1"/>
  <c r="S87" i="13" s="1"/>
  <c r="T87" i="13" s="1"/>
  <c r="O50" i="13"/>
  <c r="P50" i="13" s="1"/>
  <c r="Q50" i="13" s="1"/>
  <c r="R50" i="13" s="1"/>
  <c r="S50" i="13" s="1"/>
  <c r="T50" i="13" s="1"/>
  <c r="O256" i="13"/>
  <c r="P256" i="13" s="1"/>
  <c r="Q256" i="13" s="1"/>
  <c r="R256" i="13" s="1"/>
  <c r="S256" i="13" s="1"/>
  <c r="T256" i="13" s="1"/>
  <c r="O202" i="13"/>
  <c r="P202" i="13" s="1"/>
  <c r="Q202" i="13" s="1"/>
  <c r="R202" i="13" s="1"/>
  <c r="S202" i="13" s="1"/>
  <c r="T202" i="13" s="1"/>
  <c r="O16" i="13"/>
  <c r="P16" i="13" s="1"/>
  <c r="Q16" i="13" s="1"/>
  <c r="R16" i="13" s="1"/>
  <c r="S16" i="13" s="1"/>
  <c r="T16" i="13" s="1"/>
  <c r="J36" i="29"/>
  <c r="K36" i="29"/>
  <c r="L36" i="29" s="1"/>
  <c r="M36" i="29" s="1"/>
  <c r="O182" i="13"/>
  <c r="P182" i="13" s="1"/>
  <c r="Q182" i="13" s="1"/>
  <c r="R182" i="13" s="1"/>
  <c r="S182" i="13" s="1"/>
  <c r="T182" i="13" s="1"/>
  <c r="Q143" i="13"/>
  <c r="R143" i="13"/>
  <c r="S143" i="13" s="1"/>
  <c r="T143" i="13" s="1"/>
  <c r="P259" i="13"/>
  <c r="Q259" i="13" s="1"/>
  <c r="R259" i="13" s="1"/>
  <c r="S259" i="13" s="1"/>
  <c r="T259" i="13" s="1"/>
  <c r="L62" i="29"/>
  <c r="M62" i="29" s="1"/>
  <c r="O86" i="13"/>
  <c r="P86" i="13" s="1"/>
  <c r="Q86" i="13" s="1"/>
  <c r="R86" i="13" s="1"/>
  <c r="S86" i="13" s="1"/>
  <c r="T86" i="13" s="1"/>
  <c r="O112" i="13"/>
  <c r="P112" i="13" s="1"/>
  <c r="L32" i="29"/>
  <c r="M32" i="29" s="1"/>
  <c r="Q211" i="13"/>
  <c r="R211" i="13" s="1"/>
  <c r="S211" i="13" s="1"/>
  <c r="T211" i="13" s="1"/>
  <c r="O34" i="13"/>
  <c r="P34" i="13" s="1"/>
  <c r="Q34" i="13" s="1"/>
  <c r="R34" i="13" s="1"/>
  <c r="S34" i="13" s="1"/>
  <c r="T34" i="13" s="1"/>
  <c r="O261" i="13"/>
  <c r="P261" i="13" s="1"/>
  <c r="Q261" i="13" s="1"/>
  <c r="R261" i="13" s="1"/>
  <c r="S261" i="13" s="1"/>
  <c r="T261" i="13" s="1"/>
  <c r="O72" i="13"/>
  <c r="P72" i="13" s="1"/>
  <c r="Q72" i="13" s="1"/>
  <c r="R72" i="13" s="1"/>
  <c r="S72" i="13" s="1"/>
  <c r="T72" i="13" s="1"/>
  <c r="O119" i="13"/>
  <c r="P119" i="13" s="1"/>
  <c r="Q119" i="13" s="1"/>
  <c r="R119" i="13" s="1"/>
  <c r="S119" i="13" s="1"/>
  <c r="T119" i="13" s="1"/>
  <c r="P6" i="13"/>
  <c r="Q6" i="13" s="1"/>
  <c r="R6" i="13" s="1"/>
  <c r="S6" i="13" s="1"/>
  <c r="T6" i="13" s="1"/>
  <c r="Q262" i="13"/>
  <c r="R262" i="13" s="1"/>
  <c r="S262" i="13" s="1"/>
  <c r="T262" i="13" s="1"/>
  <c r="O80" i="13"/>
  <c r="P80" i="13" s="1"/>
  <c r="Q80" i="13" s="1"/>
  <c r="R80" i="13" s="1"/>
  <c r="S80" i="13" s="1"/>
  <c r="T80" i="13" s="1"/>
  <c r="O153" i="13"/>
  <c r="P153" i="13" s="1"/>
  <c r="Q153" i="13" s="1"/>
  <c r="R153" i="13" s="1"/>
  <c r="S153" i="13" s="1"/>
  <c r="T153" i="13" s="1"/>
  <c r="O83" i="13"/>
  <c r="P83" i="13"/>
  <c r="O227" i="13"/>
  <c r="P227" i="13" s="1"/>
  <c r="O159" i="13"/>
  <c r="P159" i="13" s="1"/>
  <c r="Q159" i="13" s="1"/>
  <c r="R159" i="13" s="1"/>
  <c r="S159" i="13" s="1"/>
  <c r="T159" i="13" s="1"/>
  <c r="O270" i="13"/>
  <c r="P270" i="13" s="1"/>
  <c r="Q270" i="13" s="1"/>
  <c r="R270" i="13" s="1"/>
  <c r="S270" i="13" s="1"/>
  <c r="T270" i="13" s="1"/>
  <c r="O85" i="13"/>
  <c r="P85" i="13" s="1"/>
  <c r="Q85" i="13" s="1"/>
  <c r="R85" i="13" s="1"/>
  <c r="S85" i="13" s="1"/>
  <c r="T85" i="13" s="1"/>
  <c r="O57" i="13"/>
  <c r="P57" i="13" s="1"/>
  <c r="Q57" i="13" s="1"/>
  <c r="R57" i="13" s="1"/>
  <c r="S57" i="13" s="1"/>
  <c r="T57" i="13" s="1"/>
  <c r="Y525" i="5"/>
  <c r="I319" i="14"/>
  <c r="K319" i="14" s="1"/>
  <c r="Y528" i="5"/>
  <c r="I322" i="14"/>
  <c r="K322" i="14" s="1"/>
  <c r="I313" i="14"/>
  <c r="K313" i="14" s="1"/>
  <c r="Y519" i="5"/>
  <c r="W520" i="5"/>
  <c r="Z520" i="5"/>
  <c r="J314" i="14" s="1"/>
  <c r="Y530" i="5"/>
  <c r="I324" i="14"/>
  <c r="K324" i="14" s="1"/>
  <c r="I323" i="14"/>
  <c r="K323" i="14" s="1"/>
  <c r="Y529" i="5"/>
  <c r="W525" i="5"/>
  <c r="Z525" i="5"/>
  <c r="J319" i="14" s="1"/>
  <c r="W522" i="5"/>
  <c r="Z522" i="5"/>
  <c r="J316" i="14" s="1"/>
  <c r="W524" i="5"/>
  <c r="Z524" i="5"/>
  <c r="J318" i="14" s="1"/>
  <c r="W527" i="5"/>
  <c r="Z527" i="5"/>
  <c r="J321" i="14" s="1"/>
  <c r="W523" i="5"/>
  <c r="Z523" i="5"/>
  <c r="J317" i="14" s="1"/>
  <c r="Y522" i="5"/>
  <c r="I316" i="14"/>
  <c r="K316" i="14" s="1"/>
  <c r="W519" i="5"/>
  <c r="Z519" i="5"/>
  <c r="J313" i="14" s="1"/>
  <c r="W521" i="5"/>
  <c r="Z521" i="5"/>
  <c r="J315" i="14" s="1"/>
  <c r="W533" i="5"/>
  <c r="Z533" i="5"/>
  <c r="J327" i="14" s="1"/>
  <c r="I318" i="14"/>
  <c r="K318" i="14" s="1"/>
  <c r="Y524" i="5"/>
  <c r="W532" i="5"/>
  <c r="Z532" i="5"/>
  <c r="J326" i="14" s="1"/>
  <c r="Y531" i="5"/>
  <c r="I325" i="14"/>
  <c r="K325" i="14" s="1"/>
  <c r="I321" i="14"/>
  <c r="K321" i="14" s="1"/>
  <c r="Y527" i="5"/>
  <c r="W528" i="5"/>
  <c r="Z528" i="5"/>
  <c r="J322" i="14" s="1"/>
  <c r="I317" i="14"/>
  <c r="K317" i="14" s="1"/>
  <c r="Y523" i="5"/>
  <c r="I314" i="14"/>
  <c r="K314" i="14" s="1"/>
  <c r="Y520" i="5"/>
  <c r="Y521" i="5"/>
  <c r="I315" i="14"/>
  <c r="K315" i="14" s="1"/>
  <c r="W530" i="5"/>
  <c r="Z530" i="5"/>
  <c r="J324" i="14" s="1"/>
  <c r="Y533" i="5"/>
  <c r="I327" i="14"/>
  <c r="K327" i="14" s="1"/>
  <c r="I326" i="14"/>
  <c r="K326" i="14" s="1"/>
  <c r="Y532" i="5"/>
  <c r="W529" i="5"/>
  <c r="Z529" i="5"/>
  <c r="J323" i="14" s="1"/>
  <c r="W531" i="5"/>
  <c r="Z531" i="5"/>
  <c r="J325" i="14" s="1"/>
  <c r="Y423" i="5"/>
  <c r="I52" i="14"/>
  <c r="K52" i="14" s="1"/>
  <c r="S33" i="26"/>
  <c r="S224" i="26"/>
  <c r="Q270" i="26"/>
  <c r="S270" i="26" s="1"/>
  <c r="Q172" i="26"/>
  <c r="S172" i="26" s="1"/>
  <c r="Q145" i="26"/>
  <c r="S145" i="26" s="1"/>
  <c r="Q137" i="26"/>
  <c r="S137" i="26" s="1"/>
  <c r="Q96" i="26"/>
  <c r="S96" i="26" s="1"/>
  <c r="Q196" i="26"/>
  <c r="S196" i="26" s="1"/>
  <c r="R225" i="26"/>
  <c r="Q267" i="26"/>
  <c r="S267" i="26" s="1"/>
  <c r="R119" i="26"/>
  <c r="Q120" i="26"/>
  <c r="S120" i="26" s="1"/>
  <c r="Q94" i="26"/>
  <c r="S94" i="26" s="1"/>
  <c r="K180" i="14"/>
  <c r="Q264" i="26"/>
  <c r="S264" i="26" s="1"/>
  <c r="Q79" i="26"/>
  <c r="S79" i="26" s="1"/>
  <c r="Q78" i="26"/>
  <c r="S78" i="26" s="1"/>
  <c r="Q42" i="26"/>
  <c r="S42" i="26" s="1"/>
  <c r="Q226" i="26"/>
  <c r="S226" i="26" s="1"/>
  <c r="R43" i="26"/>
  <c r="S48" i="26"/>
  <c r="Q152" i="26"/>
  <c r="S152" i="26" s="1"/>
  <c r="Q124" i="26"/>
  <c r="S124" i="26" s="1"/>
  <c r="Q41" i="26"/>
  <c r="S41" i="26" s="1"/>
  <c r="Q106" i="26"/>
  <c r="S106" i="26" s="1"/>
  <c r="Q232" i="26"/>
  <c r="S232" i="26" s="1"/>
  <c r="Q239" i="26"/>
  <c r="S239" i="26" s="1"/>
  <c r="Q166" i="26"/>
  <c r="S166" i="26" s="1"/>
  <c r="R58" i="26"/>
  <c r="Q113" i="26"/>
  <c r="S113" i="26" s="1"/>
  <c r="Q149" i="26"/>
  <c r="S149" i="26" s="1"/>
  <c r="Q115" i="26"/>
  <c r="S115" i="26" s="1"/>
  <c r="R223" i="26"/>
  <c r="Q77" i="26"/>
  <c r="S77" i="26" s="1"/>
  <c r="Q19" i="26"/>
  <c r="S19" i="26" s="1"/>
  <c r="Q47" i="26"/>
  <c r="S47" i="26" s="1"/>
  <c r="Q211" i="26"/>
  <c r="S211" i="26" s="1"/>
  <c r="Q252" i="26"/>
  <c r="S252" i="26" s="1"/>
  <c r="Q135" i="26"/>
  <c r="S135" i="26" s="1"/>
  <c r="Q158" i="26"/>
  <c r="S158" i="26" s="1"/>
  <c r="R54" i="26"/>
  <c r="Q173" i="26"/>
  <c r="S173" i="26" s="1"/>
  <c r="Q38" i="26"/>
  <c r="R38" i="26" s="1"/>
  <c r="Q195" i="26"/>
  <c r="S195" i="26" s="1"/>
  <c r="Q91" i="26"/>
  <c r="S91" i="26" s="1"/>
  <c r="Q109" i="26"/>
  <c r="S109" i="26" s="1"/>
  <c r="Q288" i="26"/>
  <c r="S288" i="26" s="1"/>
  <c r="Q165" i="26"/>
  <c r="S165" i="26" s="1"/>
  <c r="Q154" i="26"/>
  <c r="S154" i="26" s="1"/>
  <c r="Q70" i="26"/>
  <c r="S70" i="26" s="1"/>
  <c r="Q198" i="26"/>
  <c r="S198" i="26" s="1"/>
  <c r="Q301" i="26"/>
  <c r="S301" i="26" s="1"/>
  <c r="Q263" i="26"/>
  <c r="S263" i="26" s="1"/>
  <c r="Q100" i="26"/>
  <c r="S100" i="26" s="1"/>
  <c r="Q295" i="26"/>
  <c r="S295" i="26" s="1"/>
  <c r="Q243" i="26"/>
  <c r="S243" i="26" s="1"/>
  <c r="Q249" i="26"/>
  <c r="S249" i="26" s="1"/>
  <c r="Q104" i="26"/>
  <c r="S104" i="26" s="1"/>
  <c r="Q116" i="26"/>
  <c r="S116" i="26" s="1"/>
  <c r="Q36" i="26"/>
  <c r="S36" i="26" s="1"/>
  <c r="Q200" i="26"/>
  <c r="S200" i="26" s="1"/>
  <c r="Q228" i="26"/>
  <c r="S228" i="26" s="1"/>
  <c r="Q241" i="26"/>
  <c r="S241" i="26" s="1"/>
  <c r="Q194" i="26"/>
  <c r="S194" i="26" s="1"/>
  <c r="Q163" i="26"/>
  <c r="S163" i="26" s="1"/>
  <c r="Q101" i="26"/>
  <c r="S101" i="26" s="1"/>
  <c r="Q244" i="26"/>
  <c r="S244" i="26" s="1"/>
  <c r="Q235" i="26"/>
  <c r="S235" i="26" s="1"/>
  <c r="Q112" i="26"/>
  <c r="S112" i="26" s="1"/>
  <c r="Q132" i="26"/>
  <c r="S132" i="26" s="1"/>
  <c r="Q128" i="26"/>
  <c r="S128" i="26" s="1"/>
  <c r="Q204" i="26"/>
  <c r="S204" i="26" s="1"/>
  <c r="Q266" i="26"/>
  <c r="S266" i="26" s="1"/>
  <c r="Q76" i="26"/>
  <c r="R76" i="26" s="1"/>
  <c r="Q59" i="26"/>
  <c r="S59" i="26" s="1"/>
  <c r="Q246" i="26"/>
  <c r="S246" i="26" s="1"/>
  <c r="Q148" i="26"/>
  <c r="S148" i="26" s="1"/>
  <c r="Q170" i="26"/>
  <c r="S170" i="26" s="1"/>
  <c r="Q37" i="26"/>
  <c r="S37" i="26" s="1"/>
  <c r="Q174" i="26"/>
  <c r="S174" i="26" s="1"/>
  <c r="Q237" i="26"/>
  <c r="S237" i="26" s="1"/>
  <c r="Q287" i="26"/>
  <c r="S287" i="26" s="1"/>
  <c r="Q144" i="26"/>
  <c r="S144" i="26" s="1"/>
  <c r="Q27" i="26"/>
  <c r="S27" i="26" s="1"/>
  <c r="Q129" i="26"/>
  <c r="S129" i="26" s="1"/>
  <c r="Q205" i="26"/>
  <c r="S205" i="26" s="1"/>
  <c r="Q150" i="26"/>
  <c r="S150" i="26" s="1"/>
  <c r="Q201" i="26"/>
  <c r="S201" i="26" s="1"/>
  <c r="Q227" i="26"/>
  <c r="S227" i="26" s="1"/>
  <c r="Q240" i="26"/>
  <c r="S240" i="26" s="1"/>
  <c r="Q65" i="26"/>
  <c r="S65" i="26" s="1"/>
  <c r="Q98" i="26"/>
  <c r="S98" i="26" s="1"/>
  <c r="Q95" i="26"/>
  <c r="S95" i="26" s="1"/>
  <c r="Q180" i="26"/>
  <c r="S180" i="26" s="1"/>
  <c r="Q162" i="26"/>
  <c r="S162" i="26" s="1"/>
  <c r="Q155" i="26"/>
  <c r="S155" i="26" s="1"/>
  <c r="Q199" i="26"/>
  <c r="S199" i="26" s="1"/>
  <c r="Q111" i="26"/>
  <c r="S111" i="26" s="1"/>
  <c r="Q102" i="26"/>
  <c r="S102" i="26" s="1"/>
  <c r="Q251" i="26"/>
  <c r="S251" i="26" s="1"/>
  <c r="Q50" i="26"/>
  <c r="S50" i="26" s="1"/>
  <c r="Q69" i="26"/>
  <c r="S69" i="26" s="1"/>
  <c r="Q202" i="26"/>
  <c r="S202" i="26" s="1"/>
  <c r="Q71" i="26"/>
  <c r="S71" i="26" s="1"/>
  <c r="Q294" i="26"/>
  <c r="S294" i="26" s="1"/>
  <c r="Q157" i="26"/>
  <c r="S157" i="26" s="1"/>
  <c r="Q296" i="26"/>
  <c r="S296" i="26" s="1"/>
  <c r="Q44" i="26"/>
  <c r="S44" i="26" s="1"/>
  <c r="Q233" i="26"/>
  <c r="S233" i="26" s="1"/>
  <c r="Q238" i="26"/>
  <c r="S238" i="26" s="1"/>
  <c r="Q75" i="26"/>
  <c r="S75" i="26" s="1"/>
  <c r="Q167" i="26"/>
  <c r="S167" i="26" s="1"/>
  <c r="Q103" i="26"/>
  <c r="S103" i="26" s="1"/>
  <c r="Q63" i="26"/>
  <c r="S63" i="26" s="1"/>
  <c r="Q130" i="26"/>
  <c r="S130" i="26" s="1"/>
  <c r="Q153" i="26"/>
  <c r="S153" i="26" s="1"/>
  <c r="Q26" i="26"/>
  <c r="S26" i="26" s="1"/>
  <c r="Q277" i="26"/>
  <c r="S277" i="26" s="1"/>
  <c r="Q146" i="26"/>
  <c r="S146" i="26" s="1"/>
  <c r="Q125" i="26"/>
  <c r="S125" i="26" s="1"/>
  <c r="Q292" i="26"/>
  <c r="S292" i="26" s="1"/>
  <c r="Q242" i="26"/>
  <c r="S242" i="26" s="1"/>
  <c r="Q114" i="26"/>
  <c r="S114" i="26" s="1"/>
  <c r="Q21" i="26"/>
  <c r="S21" i="26" s="1"/>
  <c r="Q74" i="26"/>
  <c r="S74" i="26" s="1"/>
  <c r="Q156" i="26"/>
  <c r="R156" i="26" s="1"/>
  <c r="Q272" i="26"/>
  <c r="S272" i="26" s="1"/>
  <c r="Q121" i="26"/>
  <c r="S121" i="26" s="1"/>
  <c r="Q99" i="26"/>
  <c r="S99" i="26" s="1"/>
  <c r="Q271" i="26"/>
  <c r="S271" i="26" s="1"/>
  <c r="Q143" i="26"/>
  <c r="S143" i="26" s="1"/>
  <c r="Q31" i="26"/>
  <c r="S31" i="26" s="1"/>
  <c r="Q278" i="26"/>
  <c r="S278" i="26" s="1"/>
  <c r="Q140" i="26"/>
  <c r="S140" i="26" s="1"/>
  <c r="Q164" i="26"/>
  <c r="S164" i="26" s="1"/>
  <c r="Q118" i="26"/>
  <c r="S118" i="26" s="1"/>
  <c r="Q64" i="26"/>
  <c r="S64" i="26" s="1"/>
  <c r="Q133" i="26"/>
  <c r="S133" i="26" s="1"/>
  <c r="Q80" i="26"/>
  <c r="S80" i="26" s="1"/>
  <c r="Q168" i="26"/>
  <c r="S168" i="26" s="1"/>
  <c r="Q147" i="26"/>
  <c r="S147" i="26" s="1"/>
  <c r="Q300" i="26"/>
  <c r="S300" i="26" s="1"/>
  <c r="Q73" i="26"/>
  <c r="S73" i="26" s="1"/>
  <c r="Q40" i="26"/>
  <c r="S40" i="26" s="1"/>
  <c r="Q247" i="26"/>
  <c r="S247" i="26" s="1"/>
  <c r="Q122" i="26"/>
  <c r="S122" i="26" s="1"/>
  <c r="Q141" i="26"/>
  <c r="S141" i="26" s="1"/>
  <c r="Q72" i="26"/>
  <c r="S72" i="26" s="1"/>
  <c r="Q39" i="26"/>
  <c r="S39" i="26" s="1"/>
  <c r="Q203" i="26"/>
  <c r="S203" i="26" s="1"/>
  <c r="Q282" i="26"/>
  <c r="S282" i="26" s="1"/>
  <c r="Q248" i="26"/>
  <c r="S248" i="26" s="1"/>
  <c r="Q284" i="26"/>
  <c r="S284" i="26" s="1"/>
  <c r="Q286" i="26"/>
  <c r="S286" i="26" s="1"/>
  <c r="Q32" i="26"/>
  <c r="S32" i="26" s="1"/>
  <c r="Q92" i="26"/>
  <c r="S92" i="26" s="1"/>
  <c r="Q268" i="26"/>
  <c r="S268" i="26" s="1"/>
  <c r="Q250" i="26"/>
  <c r="S250" i="26" s="1"/>
  <c r="Q193" i="26"/>
  <c r="S193" i="26" s="1"/>
  <c r="Q269" i="26"/>
  <c r="S269" i="26" s="1"/>
  <c r="Q97" i="26"/>
  <c r="S97" i="26" s="1"/>
  <c r="Q281" i="26"/>
  <c r="S281" i="26" s="1"/>
  <c r="Q107" i="26"/>
  <c r="S107" i="26" s="1"/>
  <c r="Q151" i="26"/>
  <c r="S151" i="26" s="1"/>
  <c r="Q236" i="26"/>
  <c r="S236" i="26" s="1"/>
  <c r="Q134" i="26"/>
  <c r="S134" i="26" s="1"/>
  <c r="Q117" i="26"/>
  <c r="S117" i="26" s="1"/>
  <c r="Q175" i="26"/>
  <c r="S175" i="26" s="1"/>
  <c r="Q197" i="26"/>
  <c r="S197" i="26" s="1"/>
  <c r="J28" i="14"/>
  <c r="J116" i="14"/>
  <c r="J223" i="14"/>
  <c r="J262" i="14"/>
  <c r="J258" i="14"/>
  <c r="J260" i="14"/>
  <c r="Q136" i="26"/>
  <c r="S136" i="26" s="1"/>
  <c r="K28" i="26"/>
  <c r="P28" i="26" s="1"/>
  <c r="J37" i="14"/>
  <c r="K215" i="26"/>
  <c r="P215" i="26" s="1"/>
  <c r="Y491" i="5"/>
  <c r="Q110" i="26"/>
  <c r="S110" i="26" s="1"/>
  <c r="Q265" i="26"/>
  <c r="S265" i="26" s="1"/>
  <c r="Q142" i="26"/>
  <c r="S142" i="26" s="1"/>
  <c r="J261" i="14"/>
  <c r="J228" i="14"/>
  <c r="V466" i="5"/>
  <c r="Z466" i="5" s="1"/>
  <c r="J230" i="14"/>
  <c r="Q35" i="26"/>
  <c r="S35" i="26" s="1"/>
  <c r="Q181" i="26"/>
  <c r="S181" i="26" s="1"/>
  <c r="Q126" i="26"/>
  <c r="S126" i="26" s="1"/>
  <c r="K22" i="26"/>
  <c r="P22" i="26" s="1"/>
  <c r="J265" i="14"/>
  <c r="K23" i="26"/>
  <c r="P23" i="26" s="1"/>
  <c r="J55" i="14"/>
  <c r="X466" i="5"/>
  <c r="Y466" i="5" s="1"/>
  <c r="J50" i="14"/>
  <c r="Q276" i="26"/>
  <c r="S276" i="26" s="1"/>
  <c r="Q293" i="26"/>
  <c r="S293" i="26" s="1"/>
  <c r="Q169" i="26"/>
  <c r="S169" i="26" s="1"/>
  <c r="K24" i="26"/>
  <c r="P24" i="26" s="1"/>
  <c r="K25" i="26"/>
  <c r="P20" i="26"/>
  <c r="J166" i="14"/>
  <c r="J263" i="14"/>
  <c r="J229" i="14"/>
  <c r="K49" i="26"/>
  <c r="P49" i="26" s="1"/>
  <c r="J51" i="14"/>
  <c r="J305" i="14"/>
  <c r="Q245" i="26"/>
  <c r="S245" i="26" s="1"/>
  <c r="Q108" i="26"/>
  <c r="S108" i="26" s="1"/>
  <c r="Q34" i="26"/>
  <c r="S34" i="26" s="1"/>
  <c r="J259" i="14"/>
  <c r="J180" i="14"/>
  <c r="Y61" i="5"/>
  <c r="J224" i="14"/>
  <c r="Q105" i="26"/>
  <c r="S105" i="26" s="1"/>
  <c r="Q93" i="26"/>
  <c r="S93" i="26" s="1"/>
  <c r="I14" i="14"/>
  <c r="K14" i="14" s="1"/>
  <c r="I257" i="14"/>
  <c r="K257" i="14" s="1"/>
  <c r="Y517" i="5"/>
  <c r="I299" i="14"/>
  <c r="K299" i="14" s="1"/>
  <c r="Y516" i="5"/>
  <c r="I222" i="14"/>
  <c r="K222" i="14" s="1"/>
  <c r="Y514" i="5"/>
  <c r="I40" i="14"/>
  <c r="K40" i="14" s="1"/>
  <c r="W517" i="5"/>
  <c r="Z517" i="5"/>
  <c r="W516" i="5"/>
  <c r="Z516" i="5"/>
  <c r="W514" i="5"/>
  <c r="Z514" i="5"/>
  <c r="I270" i="14"/>
  <c r="K270" i="14" s="1"/>
  <c r="Y185" i="5"/>
  <c r="Y186" i="5"/>
  <c r="I271" i="14"/>
  <c r="K271" i="14" s="1"/>
  <c r="W185" i="5"/>
  <c r="Z185" i="5"/>
  <c r="Y510" i="5"/>
  <c r="I43" i="14"/>
  <c r="K43" i="14" s="1"/>
  <c r="W510" i="5"/>
  <c r="Z510" i="5"/>
  <c r="W194" i="5"/>
  <c r="Z194" i="5"/>
  <c r="Y512" i="5"/>
  <c r="I88" i="14"/>
  <c r="K88" i="14" s="1"/>
  <c r="W512" i="5"/>
  <c r="Z512" i="5"/>
  <c r="Q171" i="26"/>
  <c r="Y194" i="5"/>
  <c r="I169" i="14"/>
  <c r="K169" i="14" s="1"/>
  <c r="W513" i="5"/>
  <c r="Z513" i="5"/>
  <c r="Z186" i="5"/>
  <c r="W186" i="5"/>
  <c r="R255" i="26"/>
  <c r="R253" i="26"/>
  <c r="Q90" i="26"/>
  <c r="S90" i="26" s="1"/>
  <c r="R258" i="26"/>
  <c r="R297" i="26"/>
  <c r="R254" i="26"/>
  <c r="R218" i="26"/>
  <c r="S182" i="26"/>
  <c r="S256" i="26"/>
  <c r="R260" i="26"/>
  <c r="Q259" i="26"/>
  <c r="S259" i="26" s="1"/>
  <c r="Q257" i="26"/>
  <c r="S257" i="26" s="1"/>
  <c r="Q187" i="26"/>
  <c r="S187" i="26" s="1"/>
  <c r="Q207" i="26"/>
  <c r="S207" i="26" s="1"/>
  <c r="Q186" i="26"/>
  <c r="S186" i="26" s="1"/>
  <c r="Q86" i="26"/>
  <c r="S86" i="26" s="1"/>
  <c r="Q188" i="26"/>
  <c r="S188" i="26" s="1"/>
  <c r="Q189" i="26"/>
  <c r="S189" i="26" s="1"/>
  <c r="Q208" i="26"/>
  <c r="S208" i="26" s="1"/>
  <c r="Q185" i="26"/>
  <c r="S185" i="26" s="1"/>
  <c r="Q81" i="26"/>
  <c r="S81" i="26" s="1"/>
  <c r="Q88" i="26"/>
  <c r="S88" i="26" s="1"/>
  <c r="Q216" i="26"/>
  <c r="S216" i="26" s="1"/>
  <c r="Q87" i="26"/>
  <c r="R87" i="26" s="1"/>
  <c r="Q183" i="26"/>
  <c r="R183" i="26" s="1"/>
  <c r="Q89" i="26"/>
  <c r="S89" i="26" s="1"/>
  <c r="Q176" i="26"/>
  <c r="R176" i="26" s="1"/>
  <c r="Q177" i="26"/>
  <c r="S177" i="26" s="1"/>
  <c r="Q191" i="26"/>
  <c r="S191" i="26" s="1"/>
  <c r="Q206" i="26"/>
  <c r="S206" i="26" s="1"/>
  <c r="Q82" i="26"/>
  <c r="S82" i="26" s="1"/>
  <c r="Q192" i="26"/>
  <c r="S192" i="26" s="1"/>
  <c r="Q190" i="26"/>
  <c r="R190" i="26" s="1"/>
  <c r="Z491" i="5"/>
  <c r="Y216" i="5"/>
  <c r="I33" i="14"/>
  <c r="K33" i="14" s="1"/>
  <c r="K85" i="26"/>
  <c r="P85" i="26" s="1"/>
  <c r="K213" i="26"/>
  <c r="P213" i="26" s="1"/>
  <c r="H221" i="14"/>
  <c r="M221" i="14" s="1"/>
  <c r="K83" i="26"/>
  <c r="P83" i="26" s="1"/>
  <c r="K84" i="26"/>
  <c r="P84" i="26" s="1"/>
  <c r="K214" i="26"/>
  <c r="P214" i="26" s="1"/>
  <c r="P25" i="26"/>
  <c r="Y126" i="5"/>
  <c r="I215" i="14"/>
  <c r="K215" i="14" s="1"/>
  <c r="Y386" i="5"/>
  <c r="I171" i="14"/>
  <c r="K171" i="14" s="1"/>
  <c r="H218" i="14"/>
  <c r="M218" i="14" s="1"/>
  <c r="X125" i="5"/>
  <c r="V125" i="5"/>
  <c r="Z125" i="5" s="1"/>
  <c r="W181" i="5"/>
  <c r="Y56" i="5"/>
  <c r="I183" i="14"/>
  <c r="K183" i="14" s="1"/>
  <c r="Z408" i="5"/>
  <c r="V189" i="5"/>
  <c r="W189" i="5" s="1"/>
  <c r="X189" i="5"/>
  <c r="H219" i="14"/>
  <c r="M219" i="14" s="1"/>
  <c r="Y43" i="5"/>
  <c r="W58" i="5"/>
  <c r="Z58" i="5"/>
  <c r="W325" i="5"/>
  <c r="Z325" i="5"/>
  <c r="W387" i="5"/>
  <c r="Z387" i="5"/>
  <c r="W295" i="5"/>
  <c r="Z295" i="5"/>
  <c r="W174" i="5"/>
  <c r="Z174" i="5"/>
  <c r="Y63" i="5"/>
  <c r="I189" i="14"/>
  <c r="K189" i="14" s="1"/>
  <c r="W63" i="5"/>
  <c r="Z63" i="5"/>
  <c r="W391" i="5"/>
  <c r="Z391" i="5"/>
  <c r="W389" i="5"/>
  <c r="Z389" i="5"/>
  <c r="I185" i="14"/>
  <c r="K185" i="14" s="1"/>
  <c r="Y58" i="5"/>
  <c r="W56" i="5"/>
  <c r="Z56" i="5"/>
  <c r="W173" i="5"/>
  <c r="Z173" i="5"/>
  <c r="W417" i="5"/>
  <c r="Z417" i="5"/>
  <c r="V199" i="5"/>
  <c r="Z199" i="5" s="1"/>
  <c r="X393" i="5"/>
  <c r="V393" i="5"/>
  <c r="W393" i="5" s="1"/>
  <c r="H20" i="14"/>
  <c r="M20" i="14" s="1"/>
  <c r="P279" i="26"/>
  <c r="V222" i="5"/>
  <c r="W222" i="5" s="1"/>
  <c r="X222" i="5"/>
  <c r="H18" i="14"/>
  <c r="M18" i="14" s="1"/>
  <c r="K217" i="26"/>
  <c r="P217" i="26" s="1"/>
  <c r="Z43" i="5"/>
  <c r="X199" i="5"/>
  <c r="X233" i="5"/>
  <c r="H82" i="14"/>
  <c r="M82" i="14" s="1"/>
  <c r="X123" i="5"/>
  <c r="V123" i="5"/>
  <c r="W123" i="5" s="1"/>
  <c r="H217" i="14"/>
  <c r="M217" i="14" s="1"/>
  <c r="V392" i="5"/>
  <c r="Z392" i="5" s="1"/>
  <c r="H19" i="14"/>
  <c r="M19" i="14" s="1"/>
  <c r="X392" i="5"/>
  <c r="V434" i="5"/>
  <c r="Z434" i="5" s="1"/>
  <c r="X434" i="5"/>
  <c r="H23" i="14"/>
  <c r="M23" i="14" s="1"/>
  <c r="V231" i="5"/>
  <c r="W231" i="5" s="1"/>
  <c r="Y64" i="5"/>
  <c r="I190" i="14"/>
  <c r="K190" i="14" s="1"/>
  <c r="H216" i="14"/>
  <c r="M216" i="14" s="1"/>
  <c r="K212" i="26"/>
  <c r="P212" i="26" s="1"/>
  <c r="V233" i="5"/>
  <c r="Z233" i="5" s="1"/>
  <c r="Y60" i="5"/>
  <c r="I186" i="14"/>
  <c r="K186" i="14" s="1"/>
  <c r="J193" i="14"/>
  <c r="V127" i="5"/>
  <c r="W127" i="5" s="1"/>
  <c r="X127" i="5"/>
  <c r="Y67" i="5"/>
  <c r="I194" i="14"/>
  <c r="K194" i="14" s="1"/>
  <c r="W67" i="5"/>
  <c r="Z67" i="5"/>
  <c r="W60" i="5"/>
  <c r="Z60" i="5"/>
  <c r="W190" i="5"/>
  <c r="Z190" i="5"/>
  <c r="W191" i="5"/>
  <c r="Z191" i="5"/>
  <c r="Y190" i="5"/>
  <c r="I174" i="14"/>
  <c r="K174" i="14" s="1"/>
  <c r="W409" i="5"/>
  <c r="Z409" i="5"/>
  <c r="Y508" i="5"/>
  <c r="I264" i="14"/>
  <c r="K264" i="14" s="1"/>
  <c r="W64" i="5"/>
  <c r="Z64" i="5"/>
  <c r="W61" i="5"/>
  <c r="Z61" i="5"/>
  <c r="W508" i="5"/>
  <c r="Z508" i="5"/>
  <c r="Y191" i="5"/>
  <c r="I175" i="14"/>
  <c r="K175" i="14" s="1"/>
  <c r="W57" i="5"/>
  <c r="Z57" i="5"/>
  <c r="W405" i="5"/>
  <c r="Z405" i="5"/>
  <c r="Y57" i="5"/>
  <c r="I181" i="14"/>
  <c r="K181" i="14" s="1"/>
  <c r="Y201" i="5"/>
  <c r="I220" i="14"/>
  <c r="K220" i="14" s="1"/>
  <c r="V220" i="5"/>
  <c r="Z220" i="5" s="1"/>
  <c r="X231" i="5"/>
  <c r="X220" i="5"/>
  <c r="H17" i="14"/>
  <c r="M17" i="14" s="1"/>
  <c r="H80" i="14"/>
  <c r="M80" i="14" s="1"/>
  <c r="V232" i="5"/>
  <c r="Z232" i="5" s="1"/>
  <c r="H81" i="14"/>
  <c r="M81" i="14" s="1"/>
  <c r="X232" i="5"/>
  <c r="D11" i="13"/>
  <c r="D12" i="13" s="1"/>
  <c r="D13" i="13" s="1"/>
  <c r="D14" i="13" s="1"/>
  <c r="D15" i="13" s="1"/>
  <c r="D16" i="13" s="1"/>
  <c r="R131" i="26"/>
  <c r="R123" i="26"/>
  <c r="R285" i="26"/>
  <c r="R234" i="26"/>
  <c r="R280" i="26"/>
  <c r="R275" i="26"/>
  <c r="R283" i="26"/>
  <c r="R120" i="26"/>
  <c r="Q127" i="26"/>
  <c r="S127" i="26" s="1"/>
  <c r="Q219" i="26"/>
  <c r="S219" i="26" s="1"/>
  <c r="Y142" i="5"/>
  <c r="I286" i="14"/>
  <c r="K286" i="14" s="1"/>
  <c r="D27" i="13"/>
  <c r="D28" i="13" s="1"/>
  <c r="D29" i="13" s="1"/>
  <c r="D30" i="13" s="1"/>
  <c r="Y362" i="5"/>
  <c r="I124" i="14"/>
  <c r="K124" i="14" s="1"/>
  <c r="I73" i="14"/>
  <c r="K73" i="14" s="1"/>
  <c r="Y195" i="5"/>
  <c r="Z6" i="5"/>
  <c r="W6" i="5"/>
  <c r="I188" i="14"/>
  <c r="K188" i="14" s="1"/>
  <c r="Y62" i="5"/>
  <c r="W347" i="5"/>
  <c r="Z347" i="5"/>
  <c r="I196" i="14"/>
  <c r="K196" i="14" s="1"/>
  <c r="Y72" i="5"/>
  <c r="I237" i="14"/>
  <c r="K237" i="14" s="1"/>
  <c r="Y450" i="5"/>
  <c r="W484" i="5"/>
  <c r="Z484" i="5"/>
  <c r="Z62" i="5"/>
  <c r="W62" i="5"/>
  <c r="W447" i="5"/>
  <c r="Z447" i="5"/>
  <c r="I151" i="14"/>
  <c r="K151" i="14" s="1"/>
  <c r="Y331" i="5"/>
  <c r="W130" i="5"/>
  <c r="Z130" i="5"/>
  <c r="W272" i="5"/>
  <c r="Z272" i="5"/>
  <c r="Z200" i="5"/>
  <c r="W200" i="5"/>
  <c r="W426" i="5"/>
  <c r="Z426" i="5"/>
  <c r="W19" i="5"/>
  <c r="Z19" i="5"/>
  <c r="W117" i="5"/>
  <c r="Z117" i="5"/>
  <c r="W399" i="5"/>
  <c r="Z399" i="5"/>
  <c r="W438" i="5"/>
  <c r="Z438" i="5"/>
  <c r="W22" i="5"/>
  <c r="Z22" i="5"/>
  <c r="Z95" i="5"/>
  <c r="W95" i="5"/>
  <c r="I276" i="14"/>
  <c r="K276" i="14" s="1"/>
  <c r="Y396" i="5"/>
  <c r="Z72" i="5"/>
  <c r="W72" i="5"/>
  <c r="W221" i="5"/>
  <c r="Z221" i="5"/>
  <c r="I252" i="14"/>
  <c r="K252" i="14" s="1"/>
  <c r="Y485" i="5"/>
  <c r="W509" i="5"/>
  <c r="Z509" i="5"/>
  <c r="W171" i="5"/>
  <c r="Z171" i="5"/>
  <c r="W365" i="5"/>
  <c r="Z365" i="5"/>
  <c r="I78" i="14"/>
  <c r="K78" i="14" s="1"/>
  <c r="Y229" i="5"/>
  <c r="I99" i="14"/>
  <c r="K99" i="14" s="1"/>
  <c r="Y272" i="5"/>
  <c r="Z223" i="5"/>
  <c r="W223" i="5"/>
  <c r="I110" i="14"/>
  <c r="K110" i="14" s="1"/>
  <c r="Y303" i="5"/>
  <c r="I152" i="14"/>
  <c r="K152" i="14" s="1"/>
  <c r="Y336" i="5"/>
  <c r="W245" i="5"/>
  <c r="Z245" i="5"/>
  <c r="W236" i="5"/>
  <c r="Z236" i="5"/>
  <c r="I119" i="14"/>
  <c r="K119" i="14" s="1"/>
  <c r="Y357" i="5"/>
  <c r="W139" i="5"/>
  <c r="Z139" i="5"/>
  <c r="I91" i="14"/>
  <c r="K91" i="14" s="1"/>
  <c r="Y256" i="5"/>
  <c r="W119" i="5"/>
  <c r="Z119" i="5"/>
  <c r="W112" i="5"/>
  <c r="Z112" i="5"/>
  <c r="W165" i="5"/>
  <c r="Z165" i="5"/>
  <c r="W381" i="5"/>
  <c r="Z381" i="5"/>
  <c r="W485" i="5"/>
  <c r="Z485" i="5"/>
  <c r="I163" i="14"/>
  <c r="K163" i="14" s="1"/>
  <c r="Y171" i="5"/>
  <c r="Z208" i="5"/>
  <c r="W208" i="5"/>
  <c r="I134" i="14"/>
  <c r="K134" i="14" s="1"/>
  <c r="Y380" i="5"/>
  <c r="I187" i="14"/>
  <c r="K187" i="14" s="1"/>
  <c r="Y37" i="5"/>
  <c r="I143" i="14"/>
  <c r="K143" i="14" s="1"/>
  <c r="I70" i="14"/>
  <c r="K70" i="14" s="1"/>
  <c r="Y177" i="5"/>
  <c r="W368" i="5"/>
  <c r="Z368" i="5"/>
  <c r="I256" i="14"/>
  <c r="K256" i="14" s="1"/>
  <c r="Y490" i="5"/>
  <c r="W333" i="5"/>
  <c r="Z333" i="5"/>
  <c r="W153" i="5"/>
  <c r="Z153" i="5"/>
  <c r="I293" i="14"/>
  <c r="K293" i="14" s="1"/>
  <c r="Y150" i="5"/>
  <c r="Z372" i="5"/>
  <c r="W372" i="5"/>
  <c r="W456" i="5"/>
  <c r="Z456" i="5"/>
  <c r="W219" i="5"/>
  <c r="Z219" i="5"/>
  <c r="W25" i="5"/>
  <c r="Z25" i="5"/>
  <c r="I140" i="14"/>
  <c r="K140" i="14" s="1"/>
  <c r="Y34" i="5"/>
  <c r="Z52" i="5"/>
  <c r="W52" i="5"/>
  <c r="I243" i="14"/>
  <c r="K243" i="14" s="1"/>
  <c r="Y458" i="5"/>
  <c r="I232" i="14"/>
  <c r="K232" i="14" s="1"/>
  <c r="Y83" i="5"/>
  <c r="W249" i="5"/>
  <c r="Z249" i="5"/>
  <c r="W146" i="5"/>
  <c r="Z146" i="5"/>
  <c r="W32" i="5"/>
  <c r="Z32" i="5"/>
  <c r="I249" i="14"/>
  <c r="K249" i="14" s="1"/>
  <c r="Y473" i="5"/>
  <c r="W298" i="5"/>
  <c r="Z298" i="5"/>
  <c r="W340" i="5"/>
  <c r="Z340" i="5"/>
  <c r="W382" i="5"/>
  <c r="Z382" i="5"/>
  <c r="W184" i="5"/>
  <c r="Z184" i="5"/>
  <c r="Z437" i="5"/>
  <c r="W437" i="5"/>
  <c r="I98" i="14"/>
  <c r="K98" i="14" s="1"/>
  <c r="Y271" i="5"/>
  <c r="Z350" i="5"/>
  <c r="W350" i="5"/>
  <c r="Z100" i="5"/>
  <c r="W100" i="5"/>
  <c r="Z269" i="5"/>
  <c r="W269" i="5"/>
  <c r="W282" i="5"/>
  <c r="Z282" i="5"/>
  <c r="I112" i="14"/>
  <c r="K112" i="14" s="1"/>
  <c r="Y309" i="5"/>
  <c r="I142" i="14"/>
  <c r="K142" i="14" s="1"/>
  <c r="Y36" i="5"/>
  <c r="Z480" i="5"/>
  <c r="W480" i="5"/>
  <c r="W498" i="5"/>
  <c r="Z498" i="5"/>
  <c r="I127" i="14"/>
  <c r="K127" i="14" s="1"/>
  <c r="Y370" i="5"/>
  <c r="W105" i="5"/>
  <c r="Z105" i="5"/>
  <c r="Z351" i="5"/>
  <c r="W351" i="5"/>
  <c r="I87" i="14"/>
  <c r="K87" i="14" s="1"/>
  <c r="Y246" i="5"/>
  <c r="W101" i="5"/>
  <c r="Z101" i="5"/>
  <c r="Z85" i="5"/>
  <c r="W85" i="5"/>
  <c r="I211" i="14"/>
  <c r="K211" i="14" s="1"/>
  <c r="Y137" i="5"/>
  <c r="I240" i="14"/>
  <c r="K240" i="14" s="1"/>
  <c r="Y455" i="5"/>
  <c r="W379" i="5"/>
  <c r="Z379" i="5"/>
  <c r="I141" i="14"/>
  <c r="K141" i="14" s="1"/>
  <c r="Y35" i="5"/>
  <c r="Z257" i="5"/>
  <c r="W257" i="5"/>
  <c r="W21" i="5"/>
  <c r="Z21" i="5"/>
  <c r="W386" i="5"/>
  <c r="Z386" i="5"/>
  <c r="Z210" i="5"/>
  <c r="W210" i="5"/>
  <c r="W302" i="5"/>
  <c r="Z302" i="5"/>
  <c r="W120" i="5"/>
  <c r="Z120" i="5"/>
  <c r="W145" i="5"/>
  <c r="Z145" i="5"/>
  <c r="Z374" i="5"/>
  <c r="W374" i="5"/>
  <c r="W454" i="5"/>
  <c r="Z454" i="5"/>
  <c r="W296" i="5"/>
  <c r="Z296" i="5"/>
  <c r="W132" i="5"/>
  <c r="Z132" i="5"/>
  <c r="W102" i="5"/>
  <c r="Z102" i="5"/>
  <c r="W235" i="5"/>
  <c r="Z235" i="5"/>
  <c r="W38" i="5"/>
  <c r="Z38" i="5"/>
  <c r="W308" i="5"/>
  <c r="Z308" i="5"/>
  <c r="Z183" i="5"/>
  <c r="W183" i="5"/>
  <c r="W414" i="5"/>
  <c r="Z414" i="5"/>
  <c r="W329" i="5"/>
  <c r="Z329" i="5"/>
  <c r="Z412" i="5"/>
  <c r="W412" i="5"/>
  <c r="W138" i="5"/>
  <c r="Z138" i="5"/>
  <c r="I253" i="14"/>
  <c r="K253" i="14" s="1"/>
  <c r="Y486" i="5"/>
  <c r="I117" i="14"/>
  <c r="K117" i="14" s="1"/>
  <c r="Y354" i="5"/>
  <c r="W39" i="5"/>
  <c r="Z39" i="5"/>
  <c r="I192" i="14"/>
  <c r="K192" i="14" s="1"/>
  <c r="Y66" i="5"/>
  <c r="W261" i="5"/>
  <c r="Z261" i="5"/>
  <c r="W444" i="5"/>
  <c r="Z444" i="5"/>
  <c r="W80" i="5"/>
  <c r="Z80" i="5"/>
  <c r="W305" i="5"/>
  <c r="Z305" i="5"/>
  <c r="W488" i="5"/>
  <c r="Z488" i="5"/>
  <c r="I294" i="14"/>
  <c r="K294" i="14" s="1"/>
  <c r="Y155" i="5"/>
  <c r="W88" i="5"/>
  <c r="Z88" i="5"/>
  <c r="I101" i="14"/>
  <c r="K101" i="14" s="1"/>
  <c r="Y276" i="5"/>
  <c r="I69" i="14"/>
  <c r="K69" i="14" s="1"/>
  <c r="Y8" i="5"/>
  <c r="W482" i="5"/>
  <c r="Z482" i="5"/>
  <c r="W415" i="5"/>
  <c r="Z415" i="5"/>
  <c r="I165" i="14"/>
  <c r="K165" i="14" s="1"/>
  <c r="Y351" i="5"/>
  <c r="I201" i="14"/>
  <c r="K201" i="14" s="1"/>
  <c r="Y101" i="5"/>
  <c r="I21" i="14"/>
  <c r="K21" i="14" s="1"/>
  <c r="Y421" i="5"/>
  <c r="W163" i="5"/>
  <c r="Z163" i="5"/>
  <c r="Z404" i="5"/>
  <c r="W404" i="5"/>
  <c r="W157" i="5"/>
  <c r="Z157" i="5"/>
  <c r="I26" i="14"/>
  <c r="K26" i="14" s="1"/>
  <c r="Y47" i="5"/>
  <c r="I133" i="14"/>
  <c r="K133" i="14" s="1"/>
  <c r="Y379" i="5"/>
  <c r="W35" i="5"/>
  <c r="Z35" i="5"/>
  <c r="W12" i="5"/>
  <c r="Z12" i="5"/>
  <c r="W467" i="5"/>
  <c r="Z467" i="5"/>
  <c r="W113" i="5"/>
  <c r="Z113" i="5"/>
  <c r="W193" i="5"/>
  <c r="Z193" i="5"/>
  <c r="I77" i="14"/>
  <c r="K77" i="14" s="1"/>
  <c r="Y228" i="5"/>
  <c r="W176" i="5"/>
  <c r="Z176" i="5"/>
  <c r="I79" i="14"/>
  <c r="K79" i="14" s="1"/>
  <c r="Y230" i="5"/>
  <c r="I239" i="14"/>
  <c r="K239" i="14" s="1"/>
  <c r="Y454" i="5"/>
  <c r="I122" i="14"/>
  <c r="K122" i="14" s="1"/>
  <c r="Y360" i="5"/>
  <c r="I30" i="14"/>
  <c r="K30" i="14" s="1"/>
  <c r="Y132" i="5"/>
  <c r="I202" i="14"/>
  <c r="K202" i="14" s="1"/>
  <c r="Y102" i="5"/>
  <c r="W169" i="5"/>
  <c r="Z169" i="5"/>
  <c r="W28" i="5"/>
  <c r="Z28" i="5"/>
  <c r="W424" i="5"/>
  <c r="Z424" i="5"/>
  <c r="W287" i="5"/>
  <c r="Z287" i="5"/>
  <c r="W212" i="5"/>
  <c r="Z212" i="5"/>
  <c r="W242" i="5"/>
  <c r="Z242" i="5"/>
  <c r="Z278" i="5"/>
  <c r="W278" i="5"/>
  <c r="I150" i="14"/>
  <c r="K150" i="14" s="1"/>
  <c r="Y329" i="5"/>
  <c r="W402" i="5"/>
  <c r="Z402" i="5"/>
  <c r="W41" i="5"/>
  <c r="Z41" i="5"/>
  <c r="I295" i="14"/>
  <c r="K295" i="14" s="1"/>
  <c r="Y214" i="5"/>
  <c r="W313" i="5"/>
  <c r="Z313" i="5"/>
  <c r="W354" i="5"/>
  <c r="Z354" i="5"/>
  <c r="W66" i="5"/>
  <c r="Z66" i="5"/>
  <c r="Z126" i="5"/>
  <c r="W126" i="5"/>
  <c r="W209" i="5"/>
  <c r="Z209" i="5"/>
  <c r="I148" i="14"/>
  <c r="K148" i="14" s="1"/>
  <c r="Y326" i="5"/>
  <c r="W457" i="5"/>
  <c r="Z457" i="5"/>
  <c r="I254" i="14"/>
  <c r="K254" i="14" s="1"/>
  <c r="Y488" i="5"/>
  <c r="I125" i="14"/>
  <c r="K125" i="14" s="1"/>
  <c r="Y363" i="5"/>
  <c r="W155" i="5"/>
  <c r="Z155" i="5"/>
  <c r="Z276" i="5"/>
  <c r="W276" i="5"/>
  <c r="W359" i="5"/>
  <c r="Z359" i="5"/>
  <c r="Z341" i="5"/>
  <c r="W341" i="5"/>
  <c r="W421" i="5"/>
  <c r="Z421" i="5"/>
  <c r="Z283" i="5"/>
  <c r="W283" i="5"/>
  <c r="W109" i="5"/>
  <c r="Z109" i="5"/>
  <c r="I71" i="14"/>
  <c r="K71" i="14" s="1"/>
  <c r="Y178" i="5"/>
  <c r="I108" i="14"/>
  <c r="K108" i="14" s="1"/>
  <c r="Y297" i="5"/>
  <c r="W47" i="5"/>
  <c r="Z47" i="5"/>
  <c r="I209" i="14"/>
  <c r="K209" i="14" s="1"/>
  <c r="Y113" i="5"/>
  <c r="I168" i="14"/>
  <c r="K168" i="14" s="1"/>
  <c r="Y193" i="5"/>
  <c r="W228" i="5"/>
  <c r="Z228" i="5"/>
  <c r="W230" i="5"/>
  <c r="Z230" i="5"/>
  <c r="W360" i="5"/>
  <c r="Z360" i="5"/>
  <c r="I162" i="14"/>
  <c r="K162" i="14" s="1"/>
  <c r="Y169" i="5"/>
  <c r="W115" i="5"/>
  <c r="Z115" i="5"/>
  <c r="W216" i="5"/>
  <c r="Z216" i="5"/>
  <c r="W376" i="5"/>
  <c r="Z376" i="5"/>
  <c r="W384" i="5"/>
  <c r="Z384" i="5"/>
  <c r="W464" i="5"/>
  <c r="Z464" i="5"/>
  <c r="W160" i="5"/>
  <c r="Z160" i="5"/>
  <c r="W462" i="5"/>
  <c r="Z462" i="5"/>
  <c r="I102" i="14"/>
  <c r="K102" i="14" s="1"/>
  <c r="Y287" i="5"/>
  <c r="W483" i="5"/>
  <c r="Z483" i="5"/>
  <c r="I123" i="14"/>
  <c r="K123" i="14" s="1"/>
  <c r="Y361" i="5"/>
  <c r="W425" i="5"/>
  <c r="Z425" i="5"/>
  <c r="W373" i="5"/>
  <c r="Z373" i="5"/>
  <c r="W214" i="5"/>
  <c r="Z214" i="5"/>
  <c r="W281" i="5"/>
  <c r="Z281" i="5"/>
  <c r="Z187" i="5"/>
  <c r="W187" i="5"/>
  <c r="W356" i="5"/>
  <c r="Z356" i="5"/>
  <c r="Z326" i="5"/>
  <c r="W326" i="5"/>
  <c r="I242" i="14"/>
  <c r="K242" i="14" s="1"/>
  <c r="Y457" i="5"/>
  <c r="W243" i="5"/>
  <c r="Z243" i="5"/>
  <c r="I277" i="14"/>
  <c r="K277" i="14" s="1"/>
  <c r="Y88" i="5"/>
  <c r="Z167" i="5"/>
  <c r="W167" i="5"/>
  <c r="I121" i="14"/>
  <c r="K121" i="14" s="1"/>
  <c r="Y359" i="5"/>
  <c r="I154" i="14"/>
  <c r="K154" i="14" s="1"/>
  <c r="Y341" i="5"/>
  <c r="W461" i="5"/>
  <c r="Z461" i="5"/>
  <c r="I251" i="14"/>
  <c r="K251" i="14" s="1"/>
  <c r="Y484" i="5"/>
  <c r="W400" i="5"/>
  <c r="Z400" i="5"/>
  <c r="Z306" i="5"/>
  <c r="W306" i="5"/>
  <c r="I206" i="14"/>
  <c r="K206" i="14" s="1"/>
  <c r="Y109" i="5"/>
  <c r="Z178" i="5"/>
  <c r="W178" i="5"/>
  <c r="W286" i="5"/>
  <c r="Z286" i="5"/>
  <c r="Z293" i="5"/>
  <c r="W293" i="5"/>
  <c r="W297" i="5"/>
  <c r="Z297" i="5"/>
  <c r="W206" i="5"/>
  <c r="Z206" i="5"/>
  <c r="Z118" i="5"/>
  <c r="W118" i="5"/>
  <c r="Z364" i="5"/>
  <c r="W364" i="5"/>
  <c r="W362" i="5"/>
  <c r="Z362" i="5"/>
  <c r="W121" i="5"/>
  <c r="Z121" i="5"/>
  <c r="W136" i="5"/>
  <c r="Z136" i="5"/>
  <c r="W84" i="5"/>
  <c r="Z84" i="5"/>
  <c r="I274" i="14"/>
  <c r="K274" i="14" s="1"/>
  <c r="Y384" i="5"/>
  <c r="W310" i="5"/>
  <c r="Z310" i="5"/>
  <c r="I145" i="14"/>
  <c r="K145" i="14" s="1"/>
  <c r="Y160" i="5"/>
  <c r="W443" i="5"/>
  <c r="Z443" i="5"/>
  <c r="I250" i="14"/>
  <c r="K250" i="14" s="1"/>
  <c r="Y483" i="5"/>
  <c r="W377" i="5"/>
  <c r="Z377" i="5"/>
  <c r="W361" i="5"/>
  <c r="Z361" i="5"/>
  <c r="W262" i="5"/>
  <c r="Z262" i="5"/>
  <c r="W291" i="5"/>
  <c r="Z291" i="5"/>
  <c r="Z422" i="5"/>
  <c r="W422" i="5"/>
  <c r="I130" i="14"/>
  <c r="K130" i="14" s="1"/>
  <c r="Y373" i="5"/>
  <c r="W253" i="5"/>
  <c r="Z253" i="5"/>
  <c r="W192" i="5"/>
  <c r="Z192" i="5"/>
  <c r="W285" i="5"/>
  <c r="Z285" i="5"/>
  <c r="I32" i="14"/>
  <c r="K32" i="14" s="1"/>
  <c r="Y187" i="5"/>
  <c r="Z470" i="5"/>
  <c r="W470" i="5"/>
  <c r="I118" i="14"/>
  <c r="K118" i="14" s="1"/>
  <c r="Y356" i="5"/>
  <c r="I84" i="14"/>
  <c r="K84" i="14" s="1"/>
  <c r="Y243" i="5"/>
  <c r="I66" i="14"/>
  <c r="K66" i="14" s="1"/>
  <c r="Y3" i="5"/>
  <c r="Z363" i="5"/>
  <c r="W363" i="5"/>
  <c r="I27" i="14"/>
  <c r="K27" i="14" s="1"/>
  <c r="Y91" i="5"/>
  <c r="I198" i="14"/>
  <c r="K198" i="14" s="1"/>
  <c r="Y93" i="5"/>
  <c r="I31" i="14"/>
  <c r="K31" i="14" s="1"/>
  <c r="Y167" i="5"/>
  <c r="W366" i="5"/>
  <c r="Z366" i="5"/>
  <c r="W493" i="5"/>
  <c r="Z493" i="5"/>
  <c r="I115" i="14"/>
  <c r="K115" i="14" s="1"/>
  <c r="Y323" i="5"/>
  <c r="I132" i="14"/>
  <c r="K132" i="14" s="1"/>
  <c r="Y377" i="5"/>
  <c r="Z65" i="5"/>
  <c r="W65" i="5"/>
  <c r="W108" i="5"/>
  <c r="Z108" i="5"/>
  <c r="W13" i="5"/>
  <c r="Z13" i="5"/>
  <c r="W339" i="5"/>
  <c r="Z339" i="5"/>
  <c r="Z107" i="5"/>
  <c r="W107" i="5"/>
  <c r="W5" i="5"/>
  <c r="Z5" i="5"/>
  <c r="I246" i="14"/>
  <c r="K246" i="14" s="1"/>
  <c r="Y470" i="5"/>
  <c r="Z497" i="5"/>
  <c r="W497" i="5"/>
  <c r="W3" i="5"/>
  <c r="Z3" i="5"/>
  <c r="Z91" i="5"/>
  <c r="W91" i="5"/>
  <c r="W93" i="5"/>
  <c r="Z93" i="5"/>
  <c r="W255" i="5"/>
  <c r="Z255" i="5"/>
  <c r="W49" i="5"/>
  <c r="Z49" i="5"/>
  <c r="W280" i="5"/>
  <c r="Z280" i="5"/>
  <c r="W416" i="5"/>
  <c r="Z416" i="5"/>
  <c r="I179" i="14"/>
  <c r="K179" i="14" s="1"/>
  <c r="Y52" i="5"/>
  <c r="Z331" i="5"/>
  <c r="W331" i="5"/>
  <c r="I100" i="14"/>
  <c r="K100" i="14" s="1"/>
  <c r="Y275" i="5"/>
  <c r="Z473" i="5"/>
  <c r="W473" i="5"/>
  <c r="W142" i="5"/>
  <c r="Z142" i="5"/>
  <c r="W385" i="5"/>
  <c r="Z385" i="5"/>
  <c r="W76" i="5"/>
  <c r="Z76" i="5"/>
  <c r="I22" i="14"/>
  <c r="K22" i="14" s="1"/>
  <c r="Y433" i="5"/>
  <c r="W30" i="5"/>
  <c r="Z30" i="5"/>
  <c r="J328" i="14" s="1"/>
  <c r="I105" i="14"/>
  <c r="K105" i="14" s="1"/>
  <c r="Y290" i="5"/>
  <c r="Z275" i="5"/>
  <c r="W275" i="5"/>
  <c r="W10" i="5"/>
  <c r="Z10" i="5"/>
  <c r="W144" i="5"/>
  <c r="Z144" i="5"/>
  <c r="W307" i="5"/>
  <c r="Z307" i="5"/>
  <c r="I275" i="14"/>
  <c r="K275" i="14" s="1"/>
  <c r="Y385" i="5"/>
  <c r="I94" i="14"/>
  <c r="K94" i="14" s="1"/>
  <c r="Y259" i="5"/>
  <c r="W401" i="5"/>
  <c r="Z401" i="5"/>
  <c r="I283" i="14"/>
  <c r="K283" i="14" s="1"/>
  <c r="Y139" i="5"/>
  <c r="Z133" i="5"/>
  <c r="W133" i="5"/>
  <c r="W182" i="5"/>
  <c r="Z182" i="5"/>
  <c r="W161" i="5"/>
  <c r="Z161" i="5"/>
  <c r="H45" i="14"/>
  <c r="M45" i="14" s="1"/>
  <c r="V197" i="5"/>
  <c r="X197" i="5"/>
  <c r="Z322" i="5"/>
  <c r="W322" i="5"/>
  <c r="Z492" i="5"/>
  <c r="W492" i="5"/>
  <c r="I146" i="14"/>
  <c r="K146" i="14" s="1"/>
  <c r="Y162" i="5"/>
  <c r="I200" i="14"/>
  <c r="K200" i="14" s="1"/>
  <c r="Y95" i="5"/>
  <c r="W468" i="5"/>
  <c r="Z468" i="5"/>
  <c r="W396" i="5"/>
  <c r="Z396" i="5"/>
  <c r="W494" i="5"/>
  <c r="Z494" i="5"/>
  <c r="W321" i="5"/>
  <c r="Z321" i="5"/>
  <c r="I126" i="14"/>
  <c r="K126" i="14" s="1"/>
  <c r="Y365" i="5"/>
  <c r="W152" i="5"/>
  <c r="Z152" i="5"/>
  <c r="I103" i="14"/>
  <c r="K103" i="14" s="1"/>
  <c r="Y288" i="5"/>
  <c r="W357" i="5"/>
  <c r="Z357" i="5"/>
  <c r="W342" i="5"/>
  <c r="Z342" i="5"/>
  <c r="W94" i="5"/>
  <c r="Z94" i="5"/>
  <c r="W378" i="5"/>
  <c r="Z378" i="5"/>
  <c r="I29" i="14"/>
  <c r="K29" i="14" s="1"/>
  <c r="Y118" i="5"/>
  <c r="I292" i="14"/>
  <c r="K292" i="14" s="1"/>
  <c r="Y149" i="5"/>
  <c r="Z201" i="5"/>
  <c r="W201" i="5"/>
  <c r="W324" i="5"/>
  <c r="Z324" i="5"/>
  <c r="Z252" i="5"/>
  <c r="W252" i="5"/>
  <c r="W452" i="5"/>
  <c r="Z452" i="5"/>
  <c r="W284" i="5"/>
  <c r="Z284" i="5"/>
  <c r="W244" i="5"/>
  <c r="Z244" i="5"/>
  <c r="W48" i="5"/>
  <c r="Z48" i="5"/>
  <c r="W459" i="5"/>
  <c r="Z459" i="5"/>
  <c r="I208" i="14"/>
  <c r="K208" i="14" s="1"/>
  <c r="Y112" i="5"/>
  <c r="W18" i="5"/>
  <c r="Z18" i="5"/>
  <c r="I178" i="14"/>
  <c r="K178" i="14" s="1"/>
  <c r="Y51" i="5"/>
  <c r="W398" i="5"/>
  <c r="Z398" i="5"/>
  <c r="W218" i="5"/>
  <c r="Z218" i="5"/>
  <c r="W164" i="5"/>
  <c r="Z164" i="5"/>
  <c r="I288" i="14"/>
  <c r="K288" i="14" s="1"/>
  <c r="Y152" i="5"/>
  <c r="I155" i="14"/>
  <c r="K155" i="14" s="1"/>
  <c r="Y342" i="5"/>
  <c r="W215" i="5"/>
  <c r="Z215" i="5"/>
  <c r="W124" i="5"/>
  <c r="Z124" i="5"/>
  <c r="W304" i="5"/>
  <c r="Z304" i="5"/>
  <c r="I273" i="14"/>
  <c r="K273" i="14" s="1"/>
  <c r="Y383" i="5"/>
  <c r="W317" i="5"/>
  <c r="Z317" i="5"/>
  <c r="W37" i="5"/>
  <c r="Z37" i="5"/>
  <c r="W16" i="5"/>
  <c r="Z16" i="5"/>
  <c r="W338" i="5"/>
  <c r="Z338" i="5"/>
  <c r="W420" i="5"/>
  <c r="Z420" i="5"/>
  <c r="I97" i="14"/>
  <c r="K97" i="14" s="1"/>
  <c r="Y270" i="5"/>
  <c r="I60" i="14"/>
  <c r="K60" i="14" s="1"/>
  <c r="Y98" i="5"/>
  <c r="W149" i="5"/>
  <c r="Z149" i="5"/>
  <c r="W17" i="5"/>
  <c r="Z17" i="5"/>
  <c r="I36" i="14"/>
  <c r="K36" i="14" s="1"/>
  <c r="Y266" i="5"/>
  <c r="W89" i="5"/>
  <c r="Z89" i="5"/>
  <c r="I268" i="14"/>
  <c r="K268" i="14" s="1"/>
  <c r="Y86" i="5"/>
  <c r="W202" i="5"/>
  <c r="Z202" i="5"/>
  <c r="W177" i="5"/>
  <c r="Z177" i="5"/>
  <c r="W292" i="5"/>
  <c r="Z292" i="5"/>
  <c r="W247" i="5"/>
  <c r="Z247" i="5"/>
  <c r="I173" i="14"/>
  <c r="K173" i="14" s="1"/>
  <c r="Y390" i="5"/>
  <c r="W20" i="5"/>
  <c r="Z20" i="5"/>
  <c r="W323" i="5"/>
  <c r="Z323" i="5"/>
  <c r="W241" i="5"/>
  <c r="Z241" i="5"/>
  <c r="I75" i="14"/>
  <c r="K75" i="14" s="1"/>
  <c r="Y225" i="5"/>
  <c r="W345" i="5"/>
  <c r="Z345" i="5"/>
  <c r="I93" i="14"/>
  <c r="K93" i="14" s="1"/>
  <c r="Y258" i="5"/>
  <c r="W248" i="5"/>
  <c r="Z248" i="5"/>
  <c r="W198" i="5"/>
  <c r="Z198" i="5"/>
  <c r="I191" i="14"/>
  <c r="K191" i="14" s="1"/>
  <c r="Y65" i="5"/>
  <c r="I300" i="14"/>
  <c r="K300" i="14" s="1"/>
  <c r="Y148" i="5"/>
  <c r="I205" i="14"/>
  <c r="K205" i="14" s="1"/>
  <c r="Y108" i="5"/>
  <c r="Z217" i="5"/>
  <c r="W217" i="5"/>
  <c r="I76" i="14"/>
  <c r="K76" i="14" s="1"/>
  <c r="Y226" i="5"/>
  <c r="W267" i="5"/>
  <c r="Z267" i="5"/>
  <c r="Z11" i="5"/>
  <c r="W11" i="5"/>
  <c r="W413" i="5"/>
  <c r="Z413" i="5"/>
  <c r="I67" i="14"/>
  <c r="K67" i="14" s="1"/>
  <c r="Y5" i="5"/>
  <c r="I304" i="14"/>
  <c r="K304" i="14" s="1"/>
  <c r="Y500" i="5"/>
  <c r="W328" i="5"/>
  <c r="Z328" i="5"/>
  <c r="I90" i="14"/>
  <c r="K90" i="14" s="1"/>
  <c r="Y255" i="5"/>
  <c r="W316" i="5"/>
  <c r="Z316" i="5"/>
  <c r="I167" i="14"/>
  <c r="K167" i="14" s="1"/>
  <c r="Y368" i="5"/>
  <c r="I287" i="14"/>
  <c r="K287" i="14" s="1"/>
  <c r="Y151" i="5"/>
  <c r="W150" i="5"/>
  <c r="Z150" i="5"/>
  <c r="I241" i="14"/>
  <c r="K241" i="14" s="1"/>
  <c r="Y456" i="5"/>
  <c r="I138" i="14"/>
  <c r="K138" i="14" s="1"/>
  <c r="Y30" i="5"/>
  <c r="W83" i="5"/>
  <c r="Z83" i="5"/>
  <c r="I139" i="14"/>
  <c r="K139" i="14" s="1"/>
  <c r="Y32" i="5"/>
  <c r="W268" i="5"/>
  <c r="Z268" i="5"/>
  <c r="Z271" i="5"/>
  <c r="W271" i="5"/>
  <c r="W346" i="5"/>
  <c r="Z346" i="5"/>
  <c r="W478" i="5"/>
  <c r="Z478" i="5"/>
  <c r="Z99" i="5"/>
  <c r="W99" i="5"/>
  <c r="W151" i="5"/>
  <c r="Z151" i="5"/>
  <c r="I170" i="14"/>
  <c r="K170" i="14" s="1"/>
  <c r="Y416" i="5"/>
  <c r="W251" i="5"/>
  <c r="Z251" i="5"/>
  <c r="I104" i="14"/>
  <c r="K104" i="14" s="1"/>
  <c r="Y289" i="5"/>
  <c r="W128" i="5"/>
  <c r="Z128" i="5"/>
  <c r="I245" i="14"/>
  <c r="K245" i="14" s="1"/>
  <c r="Y468" i="5"/>
  <c r="W289" i="5"/>
  <c r="Z289" i="5"/>
  <c r="W327" i="5"/>
  <c r="Z327" i="5"/>
  <c r="W450" i="5"/>
  <c r="Z450" i="5"/>
  <c r="I56" i="14"/>
  <c r="K56" i="14" s="1"/>
  <c r="Y76" i="5"/>
  <c r="Z433" i="5"/>
  <c r="W433" i="5"/>
  <c r="W290" i="5"/>
  <c r="Z290" i="5"/>
  <c r="I199" i="14"/>
  <c r="K199" i="14" s="1"/>
  <c r="Y94" i="5"/>
  <c r="W472" i="5"/>
  <c r="Z472" i="5"/>
  <c r="I147" i="14"/>
  <c r="K147" i="14" s="1"/>
  <c r="Y324" i="5"/>
  <c r="W394" i="5"/>
  <c r="Z394" i="5"/>
  <c r="I309" i="14"/>
  <c r="K309" i="14" s="1"/>
  <c r="Y206" i="5"/>
  <c r="W98" i="5"/>
  <c r="Z98" i="5"/>
  <c r="W4" i="5"/>
  <c r="Z4" i="5"/>
  <c r="W86" i="5"/>
  <c r="Z86" i="5"/>
  <c r="I233" i="14"/>
  <c r="K233" i="14" s="1"/>
  <c r="Y84" i="5"/>
  <c r="W46" i="5"/>
  <c r="Z46" i="5"/>
  <c r="W234" i="5"/>
  <c r="Z234" i="5"/>
  <c r="I109" i="14"/>
  <c r="K109" i="14" s="1"/>
  <c r="Y301" i="5"/>
  <c r="Z162" i="5"/>
  <c r="W162" i="5"/>
  <c r="W159" i="5"/>
  <c r="Z159" i="5"/>
  <c r="I15" i="14"/>
  <c r="K15" i="14" s="1"/>
  <c r="Y119" i="5"/>
  <c r="W73" i="5"/>
  <c r="Z73" i="5"/>
  <c r="W7" i="5"/>
  <c r="Z7" i="5"/>
  <c r="W33" i="5"/>
  <c r="Z33" i="5"/>
  <c r="Z348" i="5"/>
  <c r="W348" i="5"/>
  <c r="W312" i="5"/>
  <c r="Z312" i="5"/>
  <c r="I207" i="14"/>
  <c r="K207" i="14" s="1"/>
  <c r="Y111" i="5"/>
  <c r="Z427" i="5"/>
  <c r="W427" i="5"/>
  <c r="Z499" i="5"/>
  <c r="W499" i="5"/>
  <c r="I164" i="14"/>
  <c r="K164" i="14" s="1"/>
  <c r="Y348" i="5"/>
  <c r="Z180" i="5"/>
  <c r="W180" i="5"/>
  <c r="W168" i="5"/>
  <c r="Z168" i="5"/>
  <c r="W300" i="5"/>
  <c r="Z300" i="5"/>
  <c r="I247" i="14"/>
  <c r="K247" i="14" s="1"/>
  <c r="Y471" i="5"/>
  <c r="Z314" i="5"/>
  <c r="W314" i="5"/>
  <c r="W240" i="5"/>
  <c r="Z240" i="5"/>
  <c r="I153" i="14"/>
  <c r="K153" i="14" s="1"/>
  <c r="Y338" i="5"/>
  <c r="W448" i="5"/>
  <c r="Z448" i="5"/>
  <c r="W270" i="5"/>
  <c r="Z270" i="5"/>
  <c r="W294" i="5"/>
  <c r="Z294" i="5"/>
  <c r="I128" i="14"/>
  <c r="K128" i="14" s="1"/>
  <c r="Y371" i="5"/>
  <c r="W477" i="5"/>
  <c r="Z477" i="5"/>
  <c r="W143" i="5"/>
  <c r="Z143" i="5"/>
  <c r="Z334" i="5"/>
  <c r="W334" i="5"/>
  <c r="W172" i="5"/>
  <c r="Z172" i="5"/>
  <c r="W15" i="5"/>
  <c r="Z15" i="5"/>
  <c r="W239" i="5"/>
  <c r="Z239" i="5"/>
  <c r="I120" i="14"/>
  <c r="K120" i="14" s="1"/>
  <c r="Y358" i="5"/>
  <c r="W31" i="5"/>
  <c r="Z31" i="5"/>
  <c r="W129" i="5"/>
  <c r="Z129" i="5"/>
  <c r="I106" i="14"/>
  <c r="K106" i="14" s="1"/>
  <c r="Y292" i="5"/>
  <c r="I231" i="14"/>
  <c r="K231" i="14" s="1"/>
  <c r="Y81" i="5"/>
  <c r="W390" i="5"/>
  <c r="Z390" i="5"/>
  <c r="W211" i="5"/>
  <c r="Z211" i="5"/>
  <c r="I255" i="14"/>
  <c r="K255" i="14" s="1"/>
  <c r="Y489" i="5"/>
  <c r="W225" i="5"/>
  <c r="Z225" i="5"/>
  <c r="W395" i="5"/>
  <c r="Z395" i="5"/>
  <c r="I160" i="14"/>
  <c r="K160" i="14" s="1"/>
  <c r="Y154" i="5"/>
  <c r="W258" i="5"/>
  <c r="Z258" i="5"/>
  <c r="Y198" i="5"/>
  <c r="I46" i="14"/>
  <c r="K46" i="14" s="1"/>
  <c r="Z148" i="5"/>
  <c r="W148" i="5"/>
  <c r="W260" i="5"/>
  <c r="Z260" i="5"/>
  <c r="I34" i="14"/>
  <c r="K34" i="14" s="1"/>
  <c r="Y217" i="5"/>
  <c r="W226" i="5"/>
  <c r="Z226" i="5"/>
  <c r="I38" i="14"/>
  <c r="K38" i="14" s="1"/>
  <c r="Y267" i="5"/>
  <c r="I39" i="14"/>
  <c r="K39" i="14" s="1"/>
  <c r="Y413" i="5"/>
  <c r="W250" i="5"/>
  <c r="Z250" i="5"/>
  <c r="W367" i="5"/>
  <c r="Z367" i="5"/>
  <c r="Z463" i="5"/>
  <c r="W463" i="5"/>
  <c r="W500" i="5"/>
  <c r="Z500" i="5"/>
  <c r="W92" i="5"/>
  <c r="Z92" i="5"/>
  <c r="W29" i="5"/>
  <c r="Z29" i="5"/>
  <c r="J329" i="14" s="1"/>
  <c r="W158" i="5"/>
  <c r="Z158" i="5"/>
  <c r="I284" i="14"/>
  <c r="K284" i="14" s="1"/>
  <c r="Y140" i="5"/>
  <c r="W388" i="5"/>
  <c r="Z388" i="5"/>
  <c r="I114" i="14"/>
  <c r="K114" i="14" s="1"/>
  <c r="Y316" i="5"/>
  <c r="W476" i="5"/>
  <c r="Z476" i="5"/>
  <c r="W397" i="5"/>
  <c r="Z397" i="5"/>
  <c r="W26" i="5"/>
  <c r="Z26" i="5"/>
  <c r="I290" i="14"/>
  <c r="K290" i="14" s="1"/>
  <c r="Y146" i="5"/>
  <c r="I272" i="14"/>
  <c r="K272" i="14" s="1"/>
  <c r="Y382" i="5"/>
  <c r="I61" i="14"/>
  <c r="K61" i="14" s="1"/>
  <c r="Y100" i="5"/>
  <c r="Z45" i="5"/>
  <c r="W45" i="5"/>
  <c r="Z195" i="5"/>
  <c r="W195" i="5"/>
  <c r="W213" i="5"/>
  <c r="Z213" i="5"/>
  <c r="W229" i="5"/>
  <c r="Z229" i="5"/>
  <c r="W442" i="5"/>
  <c r="Z442" i="5"/>
  <c r="Z114" i="5"/>
  <c r="W114" i="5"/>
  <c r="Z449" i="5"/>
  <c r="W449" i="5"/>
  <c r="W431" i="5"/>
  <c r="Z431" i="5"/>
  <c r="I302" i="14"/>
  <c r="K302" i="14" s="1"/>
  <c r="Y165" i="5"/>
  <c r="W238" i="5"/>
  <c r="Z238" i="5"/>
  <c r="W131" i="5"/>
  <c r="Z131" i="5"/>
  <c r="W259" i="5"/>
  <c r="Z259" i="5"/>
  <c r="W288" i="5"/>
  <c r="Z288" i="5"/>
  <c r="Z380" i="5"/>
  <c r="W380" i="5"/>
  <c r="W369" i="5"/>
  <c r="Z369" i="5"/>
  <c r="W227" i="5"/>
  <c r="Z227" i="5"/>
  <c r="I238" i="14"/>
  <c r="K238" i="14" s="1"/>
  <c r="Y452" i="5"/>
  <c r="I149" i="14"/>
  <c r="K149" i="14" s="1"/>
  <c r="Y327" i="5"/>
  <c r="W82" i="5"/>
  <c r="Z82" i="5"/>
  <c r="I74" i="14"/>
  <c r="K74" i="14" s="1"/>
  <c r="Y223" i="5"/>
  <c r="Z303" i="5"/>
  <c r="W303" i="5"/>
  <c r="W336" i="5"/>
  <c r="Z336" i="5"/>
  <c r="W330" i="5"/>
  <c r="Z330" i="5"/>
  <c r="I86" i="14"/>
  <c r="K86" i="14" s="1"/>
  <c r="Y245" i="5"/>
  <c r="W134" i="5"/>
  <c r="Z134" i="5"/>
  <c r="Z383" i="5"/>
  <c r="W383" i="5"/>
  <c r="Z256" i="5"/>
  <c r="W256" i="5"/>
  <c r="I248" i="14"/>
  <c r="K248" i="14" s="1"/>
  <c r="Y472" i="5"/>
  <c r="W224" i="5"/>
  <c r="Z224" i="5"/>
  <c r="Z156" i="5"/>
  <c r="W156" i="5"/>
  <c r="W446" i="5"/>
  <c r="Z446" i="5"/>
  <c r="W42" i="5"/>
  <c r="Z42" i="5"/>
  <c r="Z460" i="5"/>
  <c r="W460" i="5"/>
  <c r="W266" i="5"/>
  <c r="Z266" i="5"/>
  <c r="I278" i="14"/>
  <c r="K278" i="14" s="1"/>
  <c r="Y89" i="5"/>
  <c r="W355" i="5"/>
  <c r="Z355" i="5"/>
  <c r="I210" i="14"/>
  <c r="K210" i="14" s="1"/>
  <c r="Y136" i="5"/>
  <c r="W311" i="5"/>
  <c r="Z311" i="5"/>
  <c r="Z419" i="5"/>
  <c r="W419" i="5"/>
  <c r="W40" i="5"/>
  <c r="Z40" i="5"/>
  <c r="W273" i="5"/>
  <c r="Z273" i="5"/>
  <c r="Z445" i="5"/>
  <c r="W445" i="5"/>
  <c r="W205" i="5"/>
  <c r="Z205" i="5"/>
  <c r="I83" i="14"/>
  <c r="K83" i="14" s="1"/>
  <c r="Y234" i="5"/>
  <c r="W440" i="5"/>
  <c r="Z440" i="5"/>
  <c r="I131" i="14"/>
  <c r="K131" i="14" s="1"/>
  <c r="Y375" i="5"/>
  <c r="Z301" i="5"/>
  <c r="W301" i="5"/>
  <c r="W103" i="5"/>
  <c r="Z103" i="5"/>
  <c r="W87" i="5"/>
  <c r="Z87" i="5"/>
  <c r="I85" i="14"/>
  <c r="K85" i="14" s="1"/>
  <c r="Y244" i="5"/>
  <c r="I244" i="14"/>
  <c r="K244" i="14" s="1"/>
  <c r="Y459" i="5"/>
  <c r="W277" i="5"/>
  <c r="Z277" i="5"/>
  <c r="I144" i="14"/>
  <c r="K144" i="14" s="1"/>
  <c r="Y159" i="5"/>
  <c r="W495" i="5"/>
  <c r="Z495" i="5"/>
  <c r="I68" i="14"/>
  <c r="K68" i="14" s="1"/>
  <c r="Y7" i="5"/>
  <c r="Z51" i="5"/>
  <c r="W51" i="5"/>
  <c r="W423" i="5"/>
  <c r="Z423" i="5"/>
  <c r="J52" i="14" s="1"/>
  <c r="W315" i="5"/>
  <c r="Z315" i="5"/>
  <c r="I204" i="14"/>
  <c r="K204" i="14" s="1"/>
  <c r="Y106" i="5"/>
  <c r="W265" i="5"/>
  <c r="Z265" i="5"/>
  <c r="I89" i="14"/>
  <c r="K89" i="14" s="1"/>
  <c r="Y254" i="5"/>
  <c r="W141" i="5"/>
  <c r="Z141" i="5"/>
  <c r="I35" i="14"/>
  <c r="K35" i="14" s="1"/>
  <c r="Y218" i="5"/>
  <c r="I301" i="14"/>
  <c r="K301" i="14" s="1"/>
  <c r="Y164" i="5"/>
  <c r="I291" i="14"/>
  <c r="K291" i="14" s="1"/>
  <c r="Y147" i="5"/>
  <c r="I308" i="14"/>
  <c r="K308" i="14" s="1"/>
  <c r="Y205" i="5"/>
  <c r="Z135" i="5"/>
  <c r="W135" i="5"/>
  <c r="W490" i="5"/>
  <c r="Z490" i="5"/>
  <c r="W375" i="5"/>
  <c r="Z375" i="5"/>
  <c r="W90" i="5"/>
  <c r="Z90" i="5"/>
  <c r="I159" i="14"/>
  <c r="K159" i="14" s="1"/>
  <c r="Y153" i="5"/>
  <c r="I203" i="14"/>
  <c r="K203" i="14" s="1"/>
  <c r="Y103" i="5"/>
  <c r="I269" i="14"/>
  <c r="K269" i="14" s="1"/>
  <c r="Y87" i="5"/>
  <c r="Z9" i="5"/>
  <c r="W9" i="5"/>
  <c r="I129" i="14"/>
  <c r="K129" i="14" s="1"/>
  <c r="Y372" i="5"/>
  <c r="W111" i="5"/>
  <c r="Z111" i="5"/>
  <c r="W14" i="5"/>
  <c r="Z14" i="5"/>
  <c r="W34" i="5"/>
  <c r="Z34" i="5"/>
  <c r="W337" i="5"/>
  <c r="Z337" i="5"/>
  <c r="W458" i="5"/>
  <c r="Z458" i="5"/>
  <c r="I303" i="14"/>
  <c r="K303" i="14" s="1"/>
  <c r="Y499" i="5"/>
  <c r="W496" i="5"/>
  <c r="Z496" i="5"/>
  <c r="W274" i="5"/>
  <c r="Z274" i="5"/>
  <c r="W170" i="5"/>
  <c r="Z170" i="5"/>
  <c r="W263" i="5"/>
  <c r="Z263" i="5"/>
  <c r="W487" i="5"/>
  <c r="Z487" i="5"/>
  <c r="W403" i="5"/>
  <c r="Z403" i="5"/>
  <c r="W106" i="5"/>
  <c r="Z106" i="5"/>
  <c r="I72" i="14"/>
  <c r="K72" i="14" s="1"/>
  <c r="Y180" i="5"/>
  <c r="Z254" i="5"/>
  <c r="W254" i="5"/>
  <c r="I285" i="14"/>
  <c r="K285" i="14" s="1"/>
  <c r="Y141" i="5"/>
  <c r="W418" i="5"/>
  <c r="Z418" i="5"/>
  <c r="I96" i="14"/>
  <c r="K96" i="14" s="1"/>
  <c r="Y269" i="5"/>
  <c r="I161" i="14"/>
  <c r="K161" i="14" s="1"/>
  <c r="Y168" i="5"/>
  <c r="W50" i="5"/>
  <c r="Z50" i="5"/>
  <c r="W309" i="5"/>
  <c r="Z309" i="5"/>
  <c r="W36" i="5"/>
  <c r="Z36" i="5"/>
  <c r="Z147" i="5"/>
  <c r="W147" i="5"/>
  <c r="W370" i="5"/>
  <c r="Z370" i="5"/>
  <c r="I62" i="14"/>
  <c r="K62" i="14" s="1"/>
  <c r="Y105" i="5"/>
  <c r="W471" i="5"/>
  <c r="Z471" i="5"/>
  <c r="W237" i="5"/>
  <c r="Z237" i="5"/>
  <c r="W246" i="5"/>
  <c r="Z246" i="5"/>
  <c r="W411" i="5"/>
  <c r="Z411" i="5"/>
  <c r="I113" i="14"/>
  <c r="K113" i="14" s="1"/>
  <c r="Y314" i="5"/>
  <c r="W104" i="5"/>
  <c r="Z104" i="5"/>
  <c r="W474" i="5"/>
  <c r="Z474" i="5"/>
  <c r="W137" i="5"/>
  <c r="Z137" i="5"/>
  <c r="W74" i="5"/>
  <c r="Z74" i="5"/>
  <c r="W455" i="5"/>
  <c r="Z455" i="5"/>
  <c r="W432" i="5"/>
  <c r="Z432" i="5"/>
  <c r="W430" i="5"/>
  <c r="Z430" i="5"/>
  <c r="I107" i="14"/>
  <c r="K107" i="14" s="1"/>
  <c r="Y294" i="5"/>
  <c r="Z371" i="5"/>
  <c r="W371" i="5"/>
  <c r="I92" i="14"/>
  <c r="K92" i="14" s="1"/>
  <c r="Y257" i="5"/>
  <c r="W44" i="5"/>
  <c r="Z44" i="5"/>
  <c r="I16" i="14"/>
  <c r="K16" i="14" s="1"/>
  <c r="Y120" i="5"/>
  <c r="I289" i="14"/>
  <c r="K289" i="14" s="1"/>
  <c r="Y145" i="5"/>
  <c r="W358" i="5"/>
  <c r="Z358" i="5"/>
  <c r="W81" i="5"/>
  <c r="Z81" i="5"/>
  <c r="I111" i="14"/>
  <c r="K111" i="14" s="1"/>
  <c r="Y308" i="5"/>
  <c r="W489" i="5"/>
  <c r="Z489" i="5"/>
  <c r="W279" i="5"/>
  <c r="Z279" i="5"/>
  <c r="Z264" i="5"/>
  <c r="W264" i="5"/>
  <c r="W122" i="5"/>
  <c r="Z122" i="5"/>
  <c r="I279" i="14"/>
  <c r="K279" i="14" s="1"/>
  <c r="Y395" i="5"/>
  <c r="Z451" i="5"/>
  <c r="W451" i="5"/>
  <c r="W154" i="5"/>
  <c r="Z154" i="5"/>
  <c r="I282" i="14"/>
  <c r="K282" i="14" s="1"/>
  <c r="Y138" i="5"/>
  <c r="I95" i="14"/>
  <c r="K95" i="14" s="1"/>
  <c r="Y260" i="5"/>
  <c r="Z486" i="5"/>
  <c r="W486" i="5"/>
  <c r="W481" i="5"/>
  <c r="Z481" i="5"/>
  <c r="W179" i="5"/>
  <c r="Z179" i="5"/>
  <c r="I197" i="14"/>
  <c r="K197" i="14" s="1"/>
  <c r="Y92" i="5"/>
  <c r="I137" i="14"/>
  <c r="K137" i="14" s="1"/>
  <c r="Y29" i="5"/>
  <c r="W439" i="5"/>
  <c r="Z439" i="5"/>
  <c r="Z140" i="5"/>
  <c r="W140" i="5"/>
  <c r="Z8" i="5"/>
  <c r="W8" i="5"/>
  <c r="I172" i="14"/>
  <c r="K172" i="14" s="1"/>
  <c r="Y388" i="5"/>
  <c r="T2" i="5"/>
  <c r="AD2" i="5" s="1"/>
  <c r="AF2" i="5" s="1"/>
  <c r="Q227" i="13" l="1"/>
  <c r="R227" i="13" s="1"/>
  <c r="S227" i="13" s="1"/>
  <c r="T227" i="13" s="1"/>
  <c r="Q234" i="13"/>
  <c r="R234" i="13" s="1"/>
  <c r="S234" i="13" s="1"/>
  <c r="T234" i="13" s="1"/>
  <c r="Q161" i="13"/>
  <c r="R161" i="13" s="1"/>
  <c r="S161" i="13" s="1"/>
  <c r="T161" i="13" s="1"/>
  <c r="Q10" i="13"/>
  <c r="R10" i="13" s="1"/>
  <c r="S10" i="13" s="1"/>
  <c r="T10" i="13" s="1"/>
  <c r="Q46" i="13"/>
  <c r="R46" i="13" s="1"/>
  <c r="S46" i="13" s="1"/>
  <c r="T46" i="13" s="1"/>
  <c r="Q249" i="13"/>
  <c r="R249" i="13" s="1"/>
  <c r="S249" i="13" s="1"/>
  <c r="T249" i="13" s="1"/>
  <c r="Q165" i="13"/>
  <c r="R165" i="13" s="1"/>
  <c r="S165" i="13" s="1"/>
  <c r="T165" i="13" s="1"/>
  <c r="L76" i="29"/>
  <c r="M76" i="29" s="1"/>
  <c r="Q112" i="13"/>
  <c r="R112" i="13" s="1"/>
  <c r="S112" i="13" s="1"/>
  <c r="T112" i="13" s="1"/>
  <c r="Q203" i="13"/>
  <c r="R203" i="13"/>
  <c r="S203" i="13" s="1"/>
  <c r="T203" i="13" s="1"/>
  <c r="Q250" i="13"/>
  <c r="R250" i="13" s="1"/>
  <c r="S250" i="13" s="1"/>
  <c r="T250" i="13" s="1"/>
  <c r="Q140" i="13"/>
  <c r="R140" i="13" s="1"/>
  <c r="S140" i="13" s="1"/>
  <c r="T140" i="13" s="1"/>
  <c r="Q8" i="13"/>
  <c r="R8" i="13" s="1"/>
  <c r="S8" i="13" s="1"/>
  <c r="T8" i="13" s="1"/>
  <c r="Q271" i="13"/>
  <c r="R271" i="13" s="1"/>
  <c r="S271" i="13" s="1"/>
  <c r="T271" i="13" s="1"/>
  <c r="R141" i="13"/>
  <c r="S141" i="13" s="1"/>
  <c r="T141" i="13" s="1"/>
  <c r="Q141" i="13"/>
  <c r="L22" i="29"/>
  <c r="M22" i="29" s="1"/>
  <c r="M14" i="29"/>
  <c r="L14" i="29"/>
  <c r="Q31" i="13"/>
  <c r="R31" i="13"/>
  <c r="S31" i="13" s="1"/>
  <c r="T31" i="13" s="1"/>
  <c r="Q233" i="13"/>
  <c r="R233" i="13" s="1"/>
  <c r="S233" i="13" s="1"/>
  <c r="T233" i="13" s="1"/>
  <c r="Q191" i="13"/>
  <c r="R191" i="13" s="1"/>
  <c r="S191" i="13" s="1"/>
  <c r="T191" i="13" s="1"/>
  <c r="Q39" i="13"/>
  <c r="R39" i="13" s="1"/>
  <c r="S39" i="13" s="1"/>
  <c r="T39" i="13" s="1"/>
  <c r="W511" i="5"/>
  <c r="Z511" i="5"/>
  <c r="J44" i="14" s="1"/>
  <c r="R169" i="13"/>
  <c r="S169" i="13" s="1"/>
  <c r="T169" i="13" s="1"/>
  <c r="Q169" i="13"/>
  <c r="Q183" i="13"/>
  <c r="R183" i="13"/>
  <c r="S183" i="13" s="1"/>
  <c r="T183" i="13" s="1"/>
  <c r="Q30" i="13"/>
  <c r="R30" i="13" s="1"/>
  <c r="S30" i="13" s="1"/>
  <c r="T30" i="13" s="1"/>
  <c r="Q109" i="13"/>
  <c r="R109" i="13" s="1"/>
  <c r="S109" i="13" s="1"/>
  <c r="T109" i="13" s="1"/>
  <c r="Q83" i="13"/>
  <c r="R83" i="13" s="1"/>
  <c r="S83" i="13" s="1"/>
  <c r="T83" i="13" s="1"/>
  <c r="Q241" i="13"/>
  <c r="R241" i="13" s="1"/>
  <c r="S241" i="13" s="1"/>
  <c r="T241" i="13" s="1"/>
  <c r="Q137" i="13"/>
  <c r="R137" i="13" s="1"/>
  <c r="S137" i="13" s="1"/>
  <c r="T137" i="13" s="1"/>
  <c r="I44" i="14"/>
  <c r="K44" i="14" s="1"/>
  <c r="Y511" i="5"/>
  <c r="Q253" i="13"/>
  <c r="R253" i="13" s="1"/>
  <c r="S253" i="13" s="1"/>
  <c r="T253" i="13" s="1"/>
  <c r="Q135" i="13"/>
  <c r="R135" i="13"/>
  <c r="S135" i="13" s="1"/>
  <c r="T135" i="13" s="1"/>
  <c r="R145" i="26"/>
  <c r="R264" i="26"/>
  <c r="R270" i="26"/>
  <c r="R137" i="26"/>
  <c r="R96" i="26"/>
  <c r="R149" i="26"/>
  <c r="S38" i="26"/>
  <c r="R172" i="26"/>
  <c r="R124" i="26"/>
  <c r="R227" i="26"/>
  <c r="R249" i="26"/>
  <c r="R154" i="26"/>
  <c r="R292" i="26"/>
  <c r="R284" i="26"/>
  <c r="R247" i="26"/>
  <c r="R286" i="26"/>
  <c r="R267" i="26"/>
  <c r="R42" i="26"/>
  <c r="R79" i="26"/>
  <c r="R271" i="26"/>
  <c r="R157" i="26"/>
  <c r="R78" i="26"/>
  <c r="S76" i="26"/>
  <c r="W466" i="5"/>
  <c r="R196" i="26"/>
  <c r="R41" i="26"/>
  <c r="R111" i="26"/>
  <c r="R239" i="26"/>
  <c r="R232" i="26"/>
  <c r="R263" i="26"/>
  <c r="R226" i="26"/>
  <c r="R19" i="26"/>
  <c r="R37" i="26"/>
  <c r="R94" i="26"/>
  <c r="R132" i="26"/>
  <c r="R103" i="26"/>
  <c r="R152" i="26"/>
  <c r="R202" i="26"/>
  <c r="R155" i="26"/>
  <c r="R128" i="26"/>
  <c r="R113" i="26"/>
  <c r="R116" i="26"/>
  <c r="R65" i="26"/>
  <c r="R106" i="26"/>
  <c r="R198" i="26"/>
  <c r="R244" i="26"/>
  <c r="R195" i="26"/>
  <c r="R77" i="26"/>
  <c r="Q49" i="26"/>
  <c r="S49" i="26" s="1"/>
  <c r="R104" i="26"/>
  <c r="R109" i="26"/>
  <c r="R287" i="26"/>
  <c r="R101" i="26"/>
  <c r="R238" i="26"/>
  <c r="R70" i="26"/>
  <c r="R133" i="26"/>
  <c r="R115" i="26"/>
  <c r="R240" i="26"/>
  <c r="R63" i="26"/>
  <c r="R293" i="26"/>
  <c r="R211" i="26"/>
  <c r="R197" i="26"/>
  <c r="R74" i="26"/>
  <c r="R166" i="26"/>
  <c r="R205" i="26"/>
  <c r="R158" i="26"/>
  <c r="R100" i="26"/>
  <c r="R228" i="26"/>
  <c r="R26" i="26"/>
  <c r="R233" i="26"/>
  <c r="R277" i="26"/>
  <c r="R34" i="26"/>
  <c r="R173" i="26"/>
  <c r="Q23" i="26"/>
  <c r="S23" i="26" s="1"/>
  <c r="R288" i="26"/>
  <c r="R241" i="26"/>
  <c r="R193" i="26"/>
  <c r="R47" i="26"/>
  <c r="R243" i="26"/>
  <c r="R150" i="26"/>
  <c r="R73" i="26"/>
  <c r="R162" i="26"/>
  <c r="R75" i="26"/>
  <c r="R248" i="26"/>
  <c r="R35" i="26"/>
  <c r="R121" i="26"/>
  <c r="R118" i="26"/>
  <c r="R165" i="26"/>
  <c r="R295" i="26"/>
  <c r="R272" i="26"/>
  <c r="R72" i="26"/>
  <c r="Q28" i="26"/>
  <c r="S28" i="26" s="1"/>
  <c r="R91" i="26"/>
  <c r="Q20" i="26"/>
  <c r="R21" i="26"/>
  <c r="R135" i="26"/>
  <c r="Q24" i="26"/>
  <c r="S24" i="26" s="1"/>
  <c r="R252" i="26"/>
  <c r="R235" i="26"/>
  <c r="Q22" i="26"/>
  <c r="S22" i="26" s="1"/>
  <c r="R27" i="26"/>
  <c r="R98" i="26"/>
  <c r="R80" i="26"/>
  <c r="R36" i="26"/>
  <c r="R126" i="26"/>
  <c r="R140" i="26"/>
  <c r="R246" i="26"/>
  <c r="R251" i="26"/>
  <c r="R301" i="26"/>
  <c r="R148" i="26"/>
  <c r="R50" i="26"/>
  <c r="R117" i="26"/>
  <c r="R129" i="26"/>
  <c r="R44" i="26"/>
  <c r="R112" i="26"/>
  <c r="R169" i="26"/>
  <c r="R200" i="26"/>
  <c r="R136" i="26"/>
  <c r="R95" i="26"/>
  <c r="R294" i="26"/>
  <c r="R163" i="26"/>
  <c r="R199" i="26"/>
  <c r="R108" i="26"/>
  <c r="R201" i="26"/>
  <c r="R99" i="26"/>
  <c r="R146" i="26"/>
  <c r="R130" i="26"/>
  <c r="R174" i="26"/>
  <c r="R134" i="26"/>
  <c r="R40" i="26"/>
  <c r="R71" i="26"/>
  <c r="R204" i="26"/>
  <c r="R203" i="26"/>
  <c r="R237" i="26"/>
  <c r="R266" i="26"/>
  <c r="R110" i="26"/>
  <c r="R194" i="26"/>
  <c r="R93" i="26"/>
  <c r="R144" i="26"/>
  <c r="R170" i="26"/>
  <c r="R250" i="26"/>
  <c r="R296" i="26"/>
  <c r="Q215" i="26"/>
  <c r="S215" i="26" s="1"/>
  <c r="R300" i="26"/>
  <c r="R32" i="26"/>
  <c r="R143" i="26"/>
  <c r="R122" i="26"/>
  <c r="R276" i="26"/>
  <c r="R97" i="26"/>
  <c r="R69" i="26"/>
  <c r="R153" i="26"/>
  <c r="R151" i="26"/>
  <c r="R180" i="26"/>
  <c r="R59" i="26"/>
  <c r="R114" i="26"/>
  <c r="R102" i="26"/>
  <c r="R105" i="26"/>
  <c r="R92" i="26"/>
  <c r="R269" i="26"/>
  <c r="R278" i="26"/>
  <c r="R125" i="26"/>
  <c r="R282" i="26"/>
  <c r="R31" i="26"/>
  <c r="S156" i="26"/>
  <c r="R167" i="26"/>
  <c r="R242" i="26"/>
  <c r="R281" i="26"/>
  <c r="R245" i="26"/>
  <c r="R164" i="26"/>
  <c r="R265" i="26"/>
  <c r="R141" i="26"/>
  <c r="R168" i="26"/>
  <c r="R64" i="26"/>
  <c r="R107" i="26"/>
  <c r="R147" i="26"/>
  <c r="R268" i="26"/>
  <c r="R39" i="26"/>
  <c r="R236" i="26"/>
  <c r="J247" i="14"/>
  <c r="J269" i="14"/>
  <c r="J93" i="14"/>
  <c r="J284" i="14"/>
  <c r="J128" i="14"/>
  <c r="J291" i="14"/>
  <c r="J89" i="14"/>
  <c r="J273" i="14"/>
  <c r="J134" i="14"/>
  <c r="J73" i="14"/>
  <c r="J22" i="14"/>
  <c r="J34" i="14"/>
  <c r="J138" i="14"/>
  <c r="J286" i="14"/>
  <c r="J90" i="14"/>
  <c r="J233" i="14"/>
  <c r="J108" i="14"/>
  <c r="J118" i="14"/>
  <c r="J130" i="14"/>
  <c r="J274" i="14"/>
  <c r="J102" i="14"/>
  <c r="J209" i="14"/>
  <c r="J277" i="14"/>
  <c r="J282" i="14"/>
  <c r="J239" i="14"/>
  <c r="J290" i="14"/>
  <c r="J241" i="14"/>
  <c r="R175" i="26"/>
  <c r="Y123" i="5"/>
  <c r="J218" i="14"/>
  <c r="J270" i="14"/>
  <c r="J222" i="14"/>
  <c r="J142" i="14"/>
  <c r="J131" i="14"/>
  <c r="J97" i="14"/>
  <c r="J165" i="14"/>
  <c r="J110" i="14"/>
  <c r="J113" i="14"/>
  <c r="J72" i="14"/>
  <c r="J220" i="14"/>
  <c r="J170" i="14"/>
  <c r="J198" i="14"/>
  <c r="J123" i="14"/>
  <c r="J210" i="14"/>
  <c r="J84" i="14"/>
  <c r="J122" i="14"/>
  <c r="J206" i="14"/>
  <c r="J121" i="14"/>
  <c r="J111" i="14"/>
  <c r="J202" i="14"/>
  <c r="J62" i="14"/>
  <c r="J200" i="14"/>
  <c r="J188" i="14"/>
  <c r="R142" i="26"/>
  <c r="I17" i="14"/>
  <c r="K17" i="14" s="1"/>
  <c r="J82" i="14"/>
  <c r="J23" i="14"/>
  <c r="I82" i="14"/>
  <c r="K82" i="14" s="1"/>
  <c r="J183" i="14"/>
  <c r="J189" i="14"/>
  <c r="I219" i="14"/>
  <c r="K219" i="14" s="1"/>
  <c r="J169" i="14"/>
  <c r="J299" i="14"/>
  <c r="J103" i="14"/>
  <c r="J197" i="14"/>
  <c r="J68" i="14"/>
  <c r="J35" i="14"/>
  <c r="J187" i="14"/>
  <c r="J194" i="14"/>
  <c r="I218" i="14"/>
  <c r="K218" i="14" s="1"/>
  <c r="J160" i="14"/>
  <c r="J231" i="14"/>
  <c r="J211" i="14"/>
  <c r="J112" i="14"/>
  <c r="J204" i="14"/>
  <c r="J243" i="14"/>
  <c r="J207" i="14"/>
  <c r="J256" i="14"/>
  <c r="J203" i="14"/>
  <c r="J94" i="14"/>
  <c r="J78" i="14"/>
  <c r="J304" i="14"/>
  <c r="J95" i="14"/>
  <c r="J237" i="14"/>
  <c r="J287" i="14"/>
  <c r="J38" i="14"/>
  <c r="J292" i="14"/>
  <c r="J153" i="14"/>
  <c r="J244" i="14"/>
  <c r="J238" i="14"/>
  <c r="J155" i="14"/>
  <c r="J245" i="14"/>
  <c r="J249" i="14"/>
  <c r="J32" i="14"/>
  <c r="J215" i="14"/>
  <c r="J96" i="14"/>
  <c r="J129" i="14"/>
  <c r="J252" i="14"/>
  <c r="J15" i="14"/>
  <c r="J126" i="14"/>
  <c r="J251" i="14"/>
  <c r="R181" i="26"/>
  <c r="Y231" i="5"/>
  <c r="J181" i="14"/>
  <c r="J190" i="14"/>
  <c r="J175" i="14"/>
  <c r="I19" i="14"/>
  <c r="K19" i="14" s="1"/>
  <c r="I221" i="14"/>
  <c r="K221" i="14" s="1"/>
  <c r="J172" i="14"/>
  <c r="J248" i="14"/>
  <c r="J232" i="14"/>
  <c r="J46" i="14"/>
  <c r="J288" i="14"/>
  <c r="J146" i="14"/>
  <c r="J98" i="14"/>
  <c r="J56" i="14"/>
  <c r="J67" i="14"/>
  <c r="J205" i="14"/>
  <c r="J132" i="14"/>
  <c r="J145" i="14"/>
  <c r="J33" i="14"/>
  <c r="J79" i="14"/>
  <c r="J26" i="14"/>
  <c r="J242" i="14"/>
  <c r="J192" i="14"/>
  <c r="J254" i="14"/>
  <c r="J150" i="14"/>
  <c r="J30" i="14"/>
  <c r="J289" i="14"/>
  <c r="J171" i="14"/>
  <c r="J133" i="14"/>
  <c r="J201" i="14"/>
  <c r="J17" i="14"/>
  <c r="J14" i="14"/>
  <c r="I20" i="14"/>
  <c r="K20" i="14" s="1"/>
  <c r="J43" i="14"/>
  <c r="J60" i="14"/>
  <c r="J199" i="14"/>
  <c r="J154" i="14"/>
  <c r="J179" i="14"/>
  <c r="J208" i="14"/>
  <c r="J253" i="14"/>
  <c r="J178" i="14"/>
  <c r="J120" i="14"/>
  <c r="J87" i="14"/>
  <c r="J127" i="14"/>
  <c r="J308" i="14"/>
  <c r="J279" i="14"/>
  <c r="J173" i="14"/>
  <c r="J268" i="14"/>
  <c r="J105" i="14"/>
  <c r="J149" i="14"/>
  <c r="J114" i="14"/>
  <c r="J115" i="14"/>
  <c r="J106" i="14"/>
  <c r="J278" i="14"/>
  <c r="J119" i="14"/>
  <c r="J100" i="14"/>
  <c r="J27" i="14"/>
  <c r="J29" i="14"/>
  <c r="J101" i="14"/>
  <c r="J61" i="14"/>
  <c r="J86" i="14"/>
  <c r="J163" i="14"/>
  <c r="I81" i="14"/>
  <c r="K81" i="14" s="1"/>
  <c r="J174" i="14"/>
  <c r="Y127" i="5"/>
  <c r="J19" i="14"/>
  <c r="J221" i="14"/>
  <c r="J91" i="14"/>
  <c r="J164" i="14"/>
  <c r="J275" i="14"/>
  <c r="J66" i="14"/>
  <c r="J124" i="14"/>
  <c r="J309" i="14"/>
  <c r="J295" i="14"/>
  <c r="J250" i="14"/>
  <c r="J77" i="14"/>
  <c r="J21" i="14"/>
  <c r="J294" i="14"/>
  <c r="J117" i="14"/>
  <c r="J162" i="14"/>
  <c r="J168" i="14"/>
  <c r="J141" i="14"/>
  <c r="J16" i="14"/>
  <c r="J272" i="14"/>
  <c r="J139" i="14"/>
  <c r="J159" i="14"/>
  <c r="J167" i="14"/>
  <c r="J74" i="14"/>
  <c r="J196" i="14"/>
  <c r="J185" i="14"/>
  <c r="J88" i="14"/>
  <c r="J40" i="14"/>
  <c r="J144" i="14"/>
  <c r="J276" i="14"/>
  <c r="J92" i="14"/>
  <c r="J99" i="14"/>
  <c r="Y434" i="5"/>
  <c r="J257" i="14"/>
  <c r="J69" i="14"/>
  <c r="J109" i="14"/>
  <c r="J300" i="14"/>
  <c r="J303" i="14"/>
  <c r="J255" i="14"/>
  <c r="J240" i="14"/>
  <c r="J140" i="14"/>
  <c r="J285" i="14"/>
  <c r="J36" i="14"/>
  <c r="J152" i="14"/>
  <c r="J137" i="14"/>
  <c r="J76" i="14"/>
  <c r="J75" i="14"/>
  <c r="J107" i="14"/>
  <c r="J161" i="14"/>
  <c r="J83" i="14"/>
  <c r="J104" i="14"/>
  <c r="J293" i="14"/>
  <c r="J39" i="14"/>
  <c r="J70" i="14"/>
  <c r="J143" i="14"/>
  <c r="J301" i="14"/>
  <c r="J85" i="14"/>
  <c r="J147" i="14"/>
  <c r="J151" i="14"/>
  <c r="J191" i="14"/>
  <c r="J125" i="14"/>
  <c r="J246" i="14"/>
  <c r="J71" i="14"/>
  <c r="J31" i="14"/>
  <c r="J148" i="14"/>
  <c r="J302" i="14"/>
  <c r="J283" i="14"/>
  <c r="J81" i="14"/>
  <c r="J264" i="14"/>
  <c r="J186" i="14"/>
  <c r="I18" i="14"/>
  <c r="K18" i="14" s="1"/>
  <c r="J271" i="14"/>
  <c r="Y125" i="5"/>
  <c r="S171" i="26"/>
  <c r="R171" i="26"/>
  <c r="R82" i="26"/>
  <c r="R207" i="26"/>
  <c r="S87" i="26"/>
  <c r="R90" i="26"/>
  <c r="R86" i="26"/>
  <c r="R206" i="26"/>
  <c r="S176" i="26"/>
  <c r="R185" i="26"/>
  <c r="R187" i="26"/>
  <c r="R89" i="26"/>
  <c r="R259" i="26"/>
  <c r="R188" i="26"/>
  <c r="R257" i="26"/>
  <c r="R189" i="26"/>
  <c r="R191" i="26"/>
  <c r="S183" i="26"/>
  <c r="R88" i="26"/>
  <c r="R192" i="26"/>
  <c r="R177" i="26"/>
  <c r="R81" i="26"/>
  <c r="Q213" i="26"/>
  <c r="S213" i="26" s="1"/>
  <c r="S190" i="26"/>
  <c r="Q85" i="26"/>
  <c r="S85" i="26" s="1"/>
  <c r="R208" i="26"/>
  <c r="R216" i="26"/>
  <c r="Q25" i="26"/>
  <c r="R25" i="26" s="1"/>
  <c r="Q212" i="26"/>
  <c r="S212" i="26" s="1"/>
  <c r="Q279" i="26"/>
  <c r="S279" i="26" s="1"/>
  <c r="Q214" i="26"/>
  <c r="R214" i="26" s="1"/>
  <c r="Q84" i="26"/>
  <c r="S84" i="26" s="1"/>
  <c r="R186" i="26"/>
  <c r="Q217" i="26"/>
  <c r="R217" i="26" s="1"/>
  <c r="Q83" i="26"/>
  <c r="S83" i="26" s="1"/>
  <c r="Y222" i="5"/>
  <c r="W125" i="5"/>
  <c r="I217" i="14"/>
  <c r="K217" i="14" s="1"/>
  <c r="Z393" i="5"/>
  <c r="Z189" i="5"/>
  <c r="Y189" i="5"/>
  <c r="Z222" i="5"/>
  <c r="W232" i="5"/>
  <c r="W199" i="5"/>
  <c r="Y393" i="5"/>
  <c r="Y199" i="5"/>
  <c r="Y392" i="5"/>
  <c r="W392" i="5"/>
  <c r="W434" i="5"/>
  <c r="Y233" i="5"/>
  <c r="W233" i="5"/>
  <c r="I23" i="14"/>
  <c r="K23" i="14" s="1"/>
  <c r="Z127" i="5"/>
  <c r="Z231" i="5"/>
  <c r="Z123" i="5"/>
  <c r="W220" i="5"/>
  <c r="I80" i="14"/>
  <c r="K80" i="14" s="1"/>
  <c r="I216" i="14"/>
  <c r="K216" i="14" s="1"/>
  <c r="Y220" i="5"/>
  <c r="Y232" i="5"/>
  <c r="R219" i="26"/>
  <c r="R127" i="26"/>
  <c r="W197" i="5"/>
  <c r="Z197" i="5"/>
  <c r="Y197" i="5"/>
  <c r="I45" i="14"/>
  <c r="K45" i="14" s="1"/>
  <c r="U2" i="5"/>
  <c r="X2" i="5" s="1"/>
  <c r="Y2" i="5" s="1"/>
  <c r="R49" i="26" l="1"/>
  <c r="R22" i="26"/>
  <c r="R23" i="26"/>
  <c r="R28" i="26"/>
  <c r="R24" i="26"/>
  <c r="S20" i="26"/>
  <c r="R20" i="26"/>
  <c r="R215" i="26"/>
  <c r="J80" i="14"/>
  <c r="J217" i="14"/>
  <c r="J216" i="14"/>
  <c r="J18" i="14"/>
  <c r="J219" i="14"/>
  <c r="J45" i="14"/>
  <c r="J20" i="14"/>
  <c r="R213" i="26"/>
  <c r="R84" i="26"/>
  <c r="S25" i="26"/>
  <c r="R85" i="26"/>
  <c r="R83" i="26"/>
  <c r="S214" i="26"/>
  <c r="S217" i="26"/>
  <c r="R212" i="26"/>
  <c r="R279" i="26"/>
  <c r="V2" i="5"/>
  <c r="Z2" i="5" s="1"/>
  <c r="W2" i="5" l="1"/>
  <c r="M2" i="6"/>
  <c r="N2" i="6" s="1"/>
  <c r="O2" i="6" s="1"/>
</calcChain>
</file>

<file path=xl/sharedStrings.xml><?xml version="1.0" encoding="utf-8"?>
<sst xmlns="http://schemas.openxmlformats.org/spreadsheetml/2006/main" count="72801" uniqueCount="3598">
  <si>
    <t>V</t>
  </si>
  <si>
    <t>ZMRP</t>
  </si>
  <si>
    <t>CAN</t>
  </si>
  <si>
    <t>BUC</t>
  </si>
  <si>
    <t>CAR</t>
  </si>
  <si>
    <t>POU</t>
  </si>
  <si>
    <t>Application</t>
  </si>
  <si>
    <t>Condition Type</t>
  </si>
  <si>
    <t>Material</t>
  </si>
  <si>
    <t>Valid to</t>
  </si>
  <si>
    <t>Valid From</t>
  </si>
  <si>
    <t>Amount</t>
  </si>
  <si>
    <t>Unit of measure</t>
  </si>
  <si>
    <t>ZLAM</t>
  </si>
  <si>
    <t/>
  </si>
  <si>
    <t>Customer group</t>
  </si>
  <si>
    <t>ZTRV</t>
  </si>
  <si>
    <t>SA</t>
  </si>
  <si>
    <t>L29</t>
  </si>
  <si>
    <t>KG</t>
  </si>
  <si>
    <t>MRP</t>
  </si>
  <si>
    <t xml:space="preserve">DLP conv </t>
  </si>
  <si>
    <t>DLP</t>
  </si>
  <si>
    <t>Material Description</t>
  </si>
  <si>
    <t>SERVO ULTRA 10W - 20L BUC</t>
  </si>
  <si>
    <t>SERVO ULTRA 10W-26 L</t>
  </si>
  <si>
    <t>SERVO ULTRA 10W - 210L BRL</t>
  </si>
  <si>
    <t>SERVO ULTRA 30 - 210L BRL</t>
  </si>
  <si>
    <t>SERVO ULTRA 40 - 210L BRL</t>
  </si>
  <si>
    <t>DURAPAVE BITUMEN VG-10 Pack - 156.5 Kg</t>
  </si>
  <si>
    <t>SERVO PRIDE 30 - 210L BRL</t>
  </si>
  <si>
    <t>SERVO PRIDE 40 - 1/2L - HDPE</t>
  </si>
  <si>
    <t>SERVO PRIDE 40 - 40x1/2L - HDPE</t>
  </si>
  <si>
    <t>SERVO PRIDE 40-20 x 1/2L-LINER</t>
  </si>
  <si>
    <t>SERVO PRIDE 40 - 1L - HDPE</t>
  </si>
  <si>
    <t>SERVO PRIDE 40 - 20x1L - HDPE</t>
  </si>
  <si>
    <t>SERVO PRIDE 40-1L-LINER</t>
  </si>
  <si>
    <t>SERVO PRIDE 40-20X1L-LINER</t>
  </si>
  <si>
    <t>SERVO PRIDE 40-4X(4.5+0.5)L</t>
  </si>
  <si>
    <t>SERVO PRIDE 40-20 X 1 L PROMO</t>
  </si>
  <si>
    <t>SERVO PRIDE 40 - 5L - HDPE</t>
  </si>
  <si>
    <t>SERVO PRIDE 40 - 4x5L - HDPE</t>
  </si>
  <si>
    <t>SERVO PRIDE 40-4x5L - PROMO</t>
  </si>
  <si>
    <t>SERVO PRIDE 40 - 10L BUC</t>
  </si>
  <si>
    <t>SERVO PRIDE 40-(9+1)L</t>
  </si>
  <si>
    <t>SERVO PRIDE 40-20L BUC</t>
  </si>
  <si>
    <t>SERVO PRIDE 40 - 50L HDPE DRUM</t>
  </si>
  <si>
    <t>SERVO PRIDE 40-(18+2)L</t>
  </si>
  <si>
    <t>SERVO PRIDE 40 - 210L BRL</t>
  </si>
  <si>
    <t>SERVO PRIDE 40-208 L</t>
  </si>
  <si>
    <t>SERVO PRIDE 40-1/2L-HDPE-OLD</t>
  </si>
  <si>
    <t>SERVO PRIDE 40-40X1/2L-HDPE-OLD</t>
  </si>
  <si>
    <t>SERVO PRIDE 40-1/2L-LINER-OLD</t>
  </si>
  <si>
    <t>SERVO PRIDE 40-20X1/2 L LINER - OLD</t>
  </si>
  <si>
    <t>SERVO PRIDE 40-1L-HDPE-OLD</t>
  </si>
  <si>
    <t>SERVO PRIDE 40-20X1L-HDPE-OLD</t>
  </si>
  <si>
    <t>SERVO PRIDE 40-20X1L-LINER-OLD</t>
  </si>
  <si>
    <t>SERVO PRIDE 40-4x(4.5+0.5) old</t>
  </si>
  <si>
    <t>SERVO PRIDE 40-5L-HDPE-OLD</t>
  </si>
  <si>
    <t>SERVO PRIDE 40-4X5L-HDPE-OLD</t>
  </si>
  <si>
    <t>SERVO PRIDE 40-10L BUC-OLD</t>
  </si>
  <si>
    <t>SERVO PRIDE 40-(9+1)L OLD</t>
  </si>
  <si>
    <t>SERVO PRIDE 40-20L BUC-OLD</t>
  </si>
  <si>
    <t>SERVO PRIDE 40-(18+2)L OLD</t>
  </si>
  <si>
    <t>SERVO PRIDE 50 - 210L BRL</t>
  </si>
  <si>
    <t>MAXIMILE PREMIUM-40X1/4L</t>
  </si>
  <si>
    <t>MAXIMILE PREMIUM - 1 L HDPE</t>
  </si>
  <si>
    <t>MAXIMILE PREMIUM - 20 X 1 L HDPE</t>
  </si>
  <si>
    <t>MAXIMILE PREMIUM - 6 L HDPE</t>
  </si>
  <si>
    <t>MAXIMILE PREMIUM - 4 X 6 L HDPE</t>
  </si>
  <si>
    <t>MAXIMILE PREMIUM - 210 L BRL</t>
  </si>
  <si>
    <t>MAXIMILE PREMIUM-40 X 1/4 L -OLD</t>
  </si>
  <si>
    <t>MAXIMILE PREMIUM - 1 L HDPE- OLD</t>
  </si>
  <si>
    <t>MAXIMILE PREMIUM - 20 X 1 L HDPE-OLD</t>
  </si>
  <si>
    <t>MAXIMILE PREMIUM - 6 L HDPE-OLD</t>
  </si>
  <si>
    <t>MAXIMILE PREMIUM - 4 X 6 L HDPE-OLD</t>
  </si>
  <si>
    <t>MAXIMILE 6K - 1 L HDPE</t>
  </si>
  <si>
    <t>MAXIMILE 6K - 20 X 1 L HDPE</t>
  </si>
  <si>
    <t>MAXIMILE 6K - 2 L HDPE</t>
  </si>
  <si>
    <t>MAXIMILE 6K - 10 X 2 L HDPE</t>
  </si>
  <si>
    <t>MAXIMILE 6K - 5 L HDPE</t>
  </si>
  <si>
    <t>MAXIMILE 6K - 4 X 5 L HDPE</t>
  </si>
  <si>
    <t>MAXIMILE 6K - 210 L BRL</t>
  </si>
  <si>
    <t>MAXIMILE 6K - 20 X 1 L HDPE-OLD</t>
  </si>
  <si>
    <t>MAXIMILE 6K - 2 L HDPE-OLD</t>
  </si>
  <si>
    <t>MAXIMILE 6K - 10 X 2 L HDPE-OLD</t>
  </si>
  <si>
    <t>MAXIMILE 6K - 5 L HDPE-OLD</t>
  </si>
  <si>
    <t>MAXIMILE 6K - 4 X 5 L HDPE-OLD</t>
  </si>
  <si>
    <t>SERVO PRIDE MG 5W30 - 210 L BRL</t>
  </si>
  <si>
    <t>MAXIMILE MINI - 2 L HDPE</t>
  </si>
  <si>
    <t>MAXIMILE MINI - 10 X 2 L HDPE</t>
  </si>
  <si>
    <t>MAXIMILE MINI - 2 L HDPE-OLD</t>
  </si>
  <si>
    <t>MAXIMILE MINI - 10 X 2 L HDPE-OLD</t>
  </si>
  <si>
    <t>MAXIMILE PREMIUM ECO-1/4 L</t>
  </si>
  <si>
    <t>MAXIMILE PREMIUM ECO-40X1/4L</t>
  </si>
  <si>
    <t>MAXIMILE PREMIUM ECO-1 L</t>
  </si>
  <si>
    <t>MAXIMILE PREMIUM ECO-20 X 1 L</t>
  </si>
  <si>
    <t>MAXIMILE PREMIUM ECO-2 L</t>
  </si>
  <si>
    <t>MAXIMILE PREMIUM ECO-10x2 L</t>
  </si>
  <si>
    <t>MAXIMILE PREMIUM ECO-3 L</t>
  </si>
  <si>
    <t>MAXIMILE PREMIUM ECO-4 X 3 L</t>
  </si>
  <si>
    <t>MAXIMILE PREMIUM ECO-6 L</t>
  </si>
  <si>
    <t>MAXIMILE PREMIUM ECO-4 x 6L</t>
  </si>
  <si>
    <t>MAXIMILE PREMIUM ECO-7.5 CAN</t>
  </si>
  <si>
    <t>MAXIMILE PREMIUM ECO-2 X 7.5 CAN</t>
  </si>
  <si>
    <t>MAXIMILE PREMIUM ECO-7 L CAN</t>
  </si>
  <si>
    <t>MAXIMILE PREMIUM ECO-2 X 7 L CAN</t>
  </si>
  <si>
    <t>mXIMILE PREMIUM ECO-3 X 7 L CAN</t>
  </si>
  <si>
    <t>MAXIMILE PREMIUM ECO-40 X 1/4 L -OLD</t>
  </si>
  <si>
    <t>MAXIMILE PREMIUM ECO-20 X 1 L OLD</t>
  </si>
  <si>
    <t>MAXIMILE PREMIUM ECO-10x2 L OLD</t>
  </si>
  <si>
    <t>MAXIMILE PREMIUM ECO-6 L OLD</t>
  </si>
  <si>
    <t>MAXIMILE PREMIUM ECO-4 x 6L OLD</t>
  </si>
  <si>
    <t>MAHINDRA MAXIMILE MNEO-210 L</t>
  </si>
  <si>
    <t>SERVO RR 606 MG - 210L BRL</t>
  </si>
  <si>
    <t>SERVO RR 606 MG PLUS(II) - 210 L BRL</t>
  </si>
  <si>
    <t>SERVO MAGNUM RR 510-210 L</t>
  </si>
  <si>
    <t>CONTAM S. PREMIUM CF-4 15W-40 - 210L BRL</t>
  </si>
  <si>
    <t>CONTAM-SERVOPREMIUM (N) 15W40 - P/F BRL</t>
  </si>
  <si>
    <t>OFFSPEC-SERVOGREASE WB-175 KG DRM</t>
  </si>
  <si>
    <t>SERVO FUTURA P 10W-30-24 x 1L</t>
  </si>
  <si>
    <t>TAFE STEERING SUPER-1/2 L</t>
  </si>
  <si>
    <t>TAFE STEERING SUPER-20 X 1/2 L</t>
  </si>
  <si>
    <t>SERVO SYNCHRO TM 80W-90 LL(T)-210 L</t>
  </si>
  <si>
    <t>SERVO SYNCHRO SS 75W-80-210 L</t>
  </si>
  <si>
    <t>MAHINDRA EM REAR AXLE OIL-18 L</t>
  </si>
  <si>
    <t>MAHINDRA EM REAR AXLE OIL-18 L OLD</t>
  </si>
  <si>
    <t>MAHINDRA MAXIMILE ELITE-12 X 1.8 L</t>
  </si>
  <si>
    <t>MAHINDRA MAXIMILE ELITE-1/4 L</t>
  </si>
  <si>
    <t>MAHINDRA MAXIMILE ELITE-40X1/4L</t>
  </si>
  <si>
    <t>MAHINDRA MAXIMILE ELITE-1 L</t>
  </si>
  <si>
    <t>MAHINDRA MAXIMILE ELITE-20 X 1 L</t>
  </si>
  <si>
    <t>MAHINDRA MAXIMILE ELITE-1.8 L</t>
  </si>
  <si>
    <t>MAHINDRA MAXIMILE ELITE-10x1.8 L</t>
  </si>
  <si>
    <t>MAHINDRA MAXIMILE ELITE-40 X 1/4 L -OLD</t>
  </si>
  <si>
    <t>MAHINDRA MAXIMILE ELITE-20 X 1 L OLD</t>
  </si>
  <si>
    <t>MAHINDRA MAXIMILE ELITE-10x1.8 L OLD</t>
  </si>
  <si>
    <t>SERVO GEAR AXLE TM 80W-90 FE-210 L</t>
  </si>
  <si>
    <t>SERVO GEAR AXLE SS 80W-110-210 L</t>
  </si>
  <si>
    <t>VST SHAKTI GEN GEAR OIL 90 - 1 L HDPE</t>
  </si>
  <si>
    <t>VST SHAKTI GEN GEAR OIL 90 - 20 X 1 L</t>
  </si>
  <si>
    <t>VST SHAKTI GEN GEAR OIL 90-5L - HDPE</t>
  </si>
  <si>
    <t>VST SHAKTI GEN GEAR OIL 90-4x5L - HDPE</t>
  </si>
  <si>
    <t>SERVO VST SHAKTI GEAR OIL 90- 20X1L-OLD</t>
  </si>
  <si>
    <t>SERVOVSTSHAKTI GEAROIL 90-4x5L- HDPE OLD</t>
  </si>
  <si>
    <t>SERVO VST SHKTI GEAR OIL 90 -10L BUC-OLD</t>
  </si>
  <si>
    <t>SERVO GEAR HP ALFA 75W-90-1 L</t>
  </si>
  <si>
    <t>SERVO GEAR HP ALFA 75W-90-20 X 1 L</t>
  </si>
  <si>
    <t>SERVO GEAR HP ALFA 75W-90 - 210 L BRL</t>
  </si>
  <si>
    <t>SERVO GEAR HP 80W-210L BRL</t>
  </si>
  <si>
    <t>SERVO GEAR HP 90-1/2L-HDPE</t>
  </si>
  <si>
    <t>SERVO GEAR HP 90-40X1/2L-HDPE</t>
  </si>
  <si>
    <t>SERVO GEAR HP 90-20X1/2L-LINER</t>
  </si>
  <si>
    <t>SERVO GEAR HP 90-1L-HDPE</t>
  </si>
  <si>
    <t>SERVO GEAR HP 90-20X1L-HDPE</t>
  </si>
  <si>
    <t>SERVO GEAR HP 90-1L-LINER</t>
  </si>
  <si>
    <t>SERVO GEAR HP 90-20X1L-LINER</t>
  </si>
  <si>
    <t>SERVO GEAR HP 90-(4.5+0.5)L</t>
  </si>
  <si>
    <t>SERVO GEAR HP 90-4X(4.5+0.5)L</t>
  </si>
  <si>
    <t>SERVO GEAR HP 90-20 X 1 L PROMO</t>
  </si>
  <si>
    <t>SERVO GEAR HP 90 - 5L - HDPE</t>
  </si>
  <si>
    <t>SERVO GEAR HP 90 - 4x5L - HDPE</t>
  </si>
  <si>
    <t>SERVO GEAR HP 90-4x5L - PROMO</t>
  </si>
  <si>
    <t>SERVO GEAR HP 90-20L BUC</t>
  </si>
  <si>
    <t>SERVO GEAR HP 90-(18+2)L</t>
  </si>
  <si>
    <t>SERVO GEAR HP 90-26 L</t>
  </si>
  <si>
    <t>SERVO GEAR HP 90 - 210L BRL</t>
  </si>
  <si>
    <t>SERVO GEAR HP 90-1/2L-HDPE-OLD</t>
  </si>
  <si>
    <t>SERVO GEAR HP 90-40X1/2L-HDPE-OLD</t>
  </si>
  <si>
    <t>SERVO GEAR HP 90-20X1/2L-LINR OLD</t>
  </si>
  <si>
    <t>SERVO GEAR HP 90-1L-HDPE-OLD</t>
  </si>
  <si>
    <t>SERVO GEAR HP 90-20X1L-HDPE-OLD</t>
  </si>
  <si>
    <t>SERVO GEAR HP 90-5L-HDPE-OLD</t>
  </si>
  <si>
    <t>SERVO GEAR HP 90-4X5L-HDPE-OLD</t>
  </si>
  <si>
    <t>SERVO GEAR HP 90-20L BUC-OLD</t>
  </si>
  <si>
    <t>SERVO GEAR HP 90-(18+2)L OLD</t>
  </si>
  <si>
    <t>SERVO GEAR HP 140 - 1L - HDPE</t>
  </si>
  <si>
    <t>SERVO GEAR HP 140 - 20x1L - HDPE</t>
  </si>
  <si>
    <t>SERVO GEAR HP 140 - 5L - HDPE</t>
  </si>
  <si>
    <t>SERVO GEAR HP 140 - 4x5L - HDPE</t>
  </si>
  <si>
    <t>SERVO GEAR HP 140-20L BUC</t>
  </si>
  <si>
    <t>SERVO GEAR HP 140-210L BRL</t>
  </si>
  <si>
    <t>SERVO GEAR HP 140-1L-HDPE-OLD</t>
  </si>
  <si>
    <t>SERVO GEAR HP 140-20X1L-HDPE-OLD</t>
  </si>
  <si>
    <t>SERVO GEAR HP 140-4X5L-HDPE-OLD</t>
  </si>
  <si>
    <t>SERVO GEAR HP 140-20L BUC-OLD</t>
  </si>
  <si>
    <t>SERVO GEAR HP ALFA 80W-90-2.5L-HDPE-OLD</t>
  </si>
  <si>
    <t>SERVO GEAR HP 75W-90-210L BRL</t>
  </si>
  <si>
    <t>SERVO GEAR HP 80W-90 - 210L BRL</t>
  </si>
  <si>
    <t>HYUNDAI SERVO GEAR OIL - 1L - HDP</t>
  </si>
  <si>
    <t>HYUNDAI SERVO GEAR OIL - 2.5L</t>
  </si>
  <si>
    <t>HYUNDAI SERVO GEAR OIL - 4x2.5L</t>
  </si>
  <si>
    <t>HYUNDAI SERVO GEAR OIL - 2.5L-HDPE-OLD</t>
  </si>
  <si>
    <t>HYUNDAI SERVO GEAR OIL -4x2.5L-HDPE-OLD</t>
  </si>
  <si>
    <t>SERVO GEAR ALT 90 - 210 L BRL</t>
  </si>
  <si>
    <t>SERVO GEAR ALT 90 - 7.5 L BUC-OLD</t>
  </si>
  <si>
    <t>SERVO GEAR ALT 140 - 210 L BRL</t>
  </si>
  <si>
    <t>SERVO GEAR SUPER 85W 140(T)-210L BRL</t>
  </si>
  <si>
    <t>MAXIMILE GO SYNCRO 80W-90-40X1/4L</t>
  </si>
  <si>
    <t>MAXIMILE GO SYNCRO 80W-90-1 L</t>
  </si>
  <si>
    <t>MAXIMILE GO SYNCRO 80W-90-20 X 1 L</t>
  </si>
  <si>
    <t>MAXIMILE GO SYNCRO 80W-90 - 2 L HDPE</t>
  </si>
  <si>
    <t>MAXIMILE GO SYNCRO 80W-90 - 10 X 2 L HDP</t>
  </si>
  <si>
    <t>MAXIMILE GO SYNCRO 80W-90-40 X 1/4 L-OLD</t>
  </si>
  <si>
    <t>MAXIMILE GO SYNCRO 80W-90-20 X 1 L OLD</t>
  </si>
  <si>
    <t>MAXIMILE GO SYNCRO 80W-90-10X2L HDPE-OLD</t>
  </si>
  <si>
    <t>SERVO GEAR AXLE 85W-140-210L BRL</t>
  </si>
  <si>
    <t>SERVO SYNCHRO TM 80W-90-210 L BRL</t>
  </si>
  <si>
    <t>SERVO GEAR AXLE TM 85W-140 - 20 L BUC</t>
  </si>
  <si>
    <t>SERVO GEAR AXLE TM 85W-140 - 210 L BRL</t>
  </si>
  <si>
    <t>SERVO GEAR AXLE TM 85W-140-20 L BUC-OLD</t>
  </si>
  <si>
    <t>SERVO GEAR AXLE ALT 85W-140 - 210 L BRL</t>
  </si>
  <si>
    <t>MGGO 80W-90 - 2.1 L</t>
  </si>
  <si>
    <t>MGGO 80W-90 - 4 X 2.1 L</t>
  </si>
  <si>
    <t>MGGO 80W-90 - 210 L  BRL</t>
  </si>
  <si>
    <t>MGGO 80W-90 - 2.1 L OLD</t>
  </si>
  <si>
    <t>MGGO 80W-90 - 4 X 2.1 L OLD</t>
  </si>
  <si>
    <t>MAHINDRA MAXIMILE MAXO-210 L</t>
  </si>
  <si>
    <t>SERVO GEAR ALT 80W-90 LL - 210 L BRL</t>
  </si>
  <si>
    <t>MAHINDRA MAXIM SYNTEC F2-1/4 L</t>
  </si>
  <si>
    <t>MAHINDRA MAXIM SYNTEC F2-40X1/4L</t>
  </si>
  <si>
    <t>MAHINDRA MAXIM SYNTEC F2-1 L</t>
  </si>
  <si>
    <t>MAHINDRA MAXIM SYNTEC F2-20 X 1 L</t>
  </si>
  <si>
    <t>MAHINDRA MAXIM SYNTEC F2-10x2 L</t>
  </si>
  <si>
    <t>MAHINDRA MAXIM SYNTEC F2-20 X 1 L OLD</t>
  </si>
  <si>
    <t>SERVO GR AXLE TM 80W140LL-210 L BRL</t>
  </si>
  <si>
    <t>HYUNDAI S.GEAR OIL 75W-85-2.5 L HDPE</t>
  </si>
  <si>
    <t>HYUNDAI S.GEAR OIL 75W-85-4X2.5L-HDPE</t>
  </si>
  <si>
    <t>HYUNDAI S.GEAR OIL 75W-85-210 L BRL</t>
  </si>
  <si>
    <t>HYUNDAI S.GEAR OIL 75W-85-4X2.5L-HDPE OL</t>
  </si>
  <si>
    <t>SERVO TM 80W-90 LL-210 L BRL</t>
  </si>
  <si>
    <t>SERVO TM 80W-140 LL-210 L BRL</t>
  </si>
  <si>
    <t>MAXIMILE SYNCHRO UV2-1/4 L</t>
  </si>
  <si>
    <t>MAXIMILE SYNCHRO UV2-40X1/4L</t>
  </si>
  <si>
    <t>MAXIMILE SYNCHRO UV2-1 L</t>
  </si>
  <si>
    <t>MAXIMILE SYNCHRO UV2-20 X 1 L</t>
  </si>
  <si>
    <t>MAXIMILE SYNCHRO UV2-2 L</t>
  </si>
  <si>
    <t>MAXIMILE SYNCHRO UV2-10x2 L</t>
  </si>
  <si>
    <t>MAXIMILE SYNCHRO UV2-40 X 1/4 L -OLD</t>
  </si>
  <si>
    <t>MAXIMILE SYNCHRO UV2-10x2 L OLD</t>
  </si>
  <si>
    <t>SERVO GEAR TH 80W-90-5 L</t>
  </si>
  <si>
    <t>SERVO GEAR TH 80W-90-4 X 5 L</t>
  </si>
  <si>
    <t>SERVO GEAR TH 80W-90-20 L</t>
  </si>
  <si>
    <t>SERVO GEAR TH 80W-90-210 L</t>
  </si>
  <si>
    <t>SERVO GEAR TH 90 (LS)-5 L</t>
  </si>
  <si>
    <t>SERVO GEAR TH 90 (LS)-4 X 5 L</t>
  </si>
  <si>
    <t>SERVO GEAR TH 90 (LS)-20 L</t>
  </si>
  <si>
    <t>SERVO GEAR TH 90 (LS)-210 L</t>
  </si>
  <si>
    <t>SERVO GEAR TH 85W-140-210 L</t>
  </si>
  <si>
    <t>SERVO GEAR TH 85W-140(LS)-210 L</t>
  </si>
  <si>
    <t>SERVO TM GENUINE GEAR OIL 80W-1 L</t>
  </si>
  <si>
    <t>SERVO TM GENUINE GEAR OIL 80W-20 X 1 L</t>
  </si>
  <si>
    <t>SERVO TM GENUINE GEAR OIL 80W-5 L</t>
  </si>
  <si>
    <t>SERVO TM GENUINE GEAR OIL 80W-4 X 5 L</t>
  </si>
  <si>
    <t>SERVO TM GENUINE GEAR OIL 80W-210 L</t>
  </si>
  <si>
    <t>SERVO TM GEN AXLE OIL 85W-140-1 L</t>
  </si>
  <si>
    <t>SERVO TM GEN AXLE OIL 85W-140-20 X 1 L</t>
  </si>
  <si>
    <t>SERVO TM GEN AXLE OIL 85W-140-5 L</t>
  </si>
  <si>
    <t>SERVO TM GEN AXLE OIL 85W-140-4 X 5 L</t>
  </si>
  <si>
    <t>SERVO TM GEN AXLE OIL 85W-140-20 L</t>
  </si>
  <si>
    <t>SERVO TM GEN AXLE OIL 85W-140-210 L</t>
  </si>
  <si>
    <t>SERVO TM GEN GEAR OIL 75W 90-1 L</t>
  </si>
  <si>
    <t>SERVO TM GEN GEAR OIL 75W 90-20 X 1 L</t>
  </si>
  <si>
    <t>SERVO TM GEN GEAR OIL 75W 90-5 L</t>
  </si>
  <si>
    <t>SERVO TM GEN GEAR OIL 75W 90-4 X 5 L</t>
  </si>
  <si>
    <t>SERVO TM GEN GEAR OIL 75W 90-20 L</t>
  </si>
  <si>
    <t>SERVO TM GEN GEAR OIL 75W 90-210 L</t>
  </si>
  <si>
    <t>SERVO TMG GO 75W 90-4 X 5 L - OLD</t>
  </si>
  <si>
    <t>SERVO TMG GO 80W LL-1 L</t>
  </si>
  <si>
    <t>SERVO TMG GO 80W LL-20 X 1 L</t>
  </si>
  <si>
    <t>SERVO TMG GO 80W LL-5 L</t>
  </si>
  <si>
    <t>SERVO TMG GO 80W LL-4 X 5 L</t>
  </si>
  <si>
    <t>SERVO TMG GO 80W LL-20 L</t>
  </si>
  <si>
    <t>SERVO TMG GO 80W LL-210 L</t>
  </si>
  <si>
    <t>TMGO GO 80W-90 LL-1 L</t>
  </si>
  <si>
    <t>TMGO GO 80W-90 LL-20 X 1 L</t>
  </si>
  <si>
    <t>TMGO GO 80W-90 LL-3 L</t>
  </si>
  <si>
    <t>TMGO GO 80W-90 LL-4 X 3 L</t>
  </si>
  <si>
    <t>TMGO GO 80W-90 LL-5 L</t>
  </si>
  <si>
    <t>TMGO GO 80W-90 LL-4 X 5 L</t>
  </si>
  <si>
    <t>TMGO GO 80W-90 LL-10 L</t>
  </si>
  <si>
    <t>TMGO GO 80W-90 LL-7.5 L PROMO</t>
  </si>
  <si>
    <t>TMGO GO 80W-90 LL-7.5 L</t>
  </si>
  <si>
    <t>TMGO GO 80W-90 LL-20 L</t>
  </si>
  <si>
    <t>TMGO GO 80W-90 LL-210 L</t>
  </si>
  <si>
    <t>TMGO RA 80W-140 LL-1 L</t>
  </si>
  <si>
    <t>TMGO RA 80W-140 LL-20 X 1 L</t>
  </si>
  <si>
    <t>TMGO RA 80W-140 LL-3 L</t>
  </si>
  <si>
    <t>TMGO RA 80W-140 LL-4 X 3 L</t>
  </si>
  <si>
    <t>TMGO RA 80W-140 LL-5 L</t>
  </si>
  <si>
    <t>TMGO RA 80W-140 LL-4 X 5 L</t>
  </si>
  <si>
    <t>TMGO RA 80W-140 LL-10 L</t>
  </si>
  <si>
    <t>TMGO RA 80W-140 LL-7.5 L</t>
  </si>
  <si>
    <t>TMGO RA 80W-140 LL-15 L</t>
  </si>
  <si>
    <t>TMGO RA 80W-140 LL-20 L</t>
  </si>
  <si>
    <t>TMGO RA 80W-140 LL-210 L</t>
  </si>
  <si>
    <t>TMGO GEAR OIL SYND 75W-85-210 L</t>
  </si>
  <si>
    <t>TMGO GEAR OIL SYND 75W-90-210 L</t>
  </si>
  <si>
    <t>SERVO TRANS EV 80W-90-210 L</t>
  </si>
  <si>
    <t>SERVO SYNGEAR EV 75W-90-210 L</t>
  </si>
  <si>
    <t>SERVO GEAR SUPER 90-210L BRL</t>
  </si>
  <si>
    <t>SERVO GEAR SUPER 140-210L BRL</t>
  </si>
  <si>
    <t>SERVO GEAR SUPR LS 80W-90-210 L BRL</t>
  </si>
  <si>
    <t>EICHER PREMIUM TRANSMISSION OIL-20L BUC</t>
  </si>
  <si>
    <t>EICHER PREM TRANSMISSION OLD -20LBUC OLD</t>
  </si>
  <si>
    <t>MAXIMILE GEAR OIL-210 L BRL</t>
  </si>
  <si>
    <t>MAXIMILE AXLE OIL-210 L BRL</t>
  </si>
  <si>
    <t>SERVO GEAR HCRR 85W-140-210 L</t>
  </si>
  <si>
    <t>SERVO MLO SUPER-210 L BRL</t>
  </si>
  <si>
    <t>SERVOCUT EGR-210 L</t>
  </si>
  <si>
    <t>SERVO 4T XTRA-20 X 1 L PROMO</t>
  </si>
  <si>
    <t>HERO XOTIC+ 10W30-10 X 1.2 L</t>
  </si>
  <si>
    <t>SERVO 4T ZOOM M2-210 L</t>
  </si>
  <si>
    <t>SERVO SCOOTOMATIC 10W-40-210 L</t>
  </si>
  <si>
    <t>SERVO SCOOTOMTC 4ST 10W30-10X0.8 L PROMO</t>
  </si>
  <si>
    <t>SERVO S.MC 4ST10W30-20X0.8 L PROMO</t>
  </si>
  <si>
    <t>SERVO SCOOTOMTC 4ST 10W30-0.8 L</t>
  </si>
  <si>
    <t>SERVO SCOOTOMATIC 4ST 10W-30-20 X 0.8 L</t>
  </si>
  <si>
    <t>SERVO SCOOTOMTC 4ST 10W30-10 X 0.8 L</t>
  </si>
  <si>
    <t>SERVO SCOOTOMTC 4ST 10W30-0.8 L OLD</t>
  </si>
  <si>
    <t>SERVO SCOOTOMTC 4ST 10W30-10 X 0.8 L OLD</t>
  </si>
  <si>
    <t>SERVO SUPER 2T-1/4 L</t>
  </si>
  <si>
    <t>SERVO SUPER 2T-40X1/4L</t>
  </si>
  <si>
    <t>SERVO SUPER 2T-1/2 L</t>
  </si>
  <si>
    <t>SERVO SUPER 2T-20X1/2 L</t>
  </si>
  <si>
    <t>SERVO SUPER 2T-1 L</t>
  </si>
  <si>
    <t>SERVO SUPER 2T-20 X 1 L</t>
  </si>
  <si>
    <t>SERVO SUPER 2T-40 X 1/4 L -OLD</t>
  </si>
  <si>
    <t>SERVO SUPER 4T-20 X 0.9L</t>
  </si>
  <si>
    <t>SERVO SUPER 4T-1 L</t>
  </si>
  <si>
    <t>SERVO SUPER 4T-20 X 1 L</t>
  </si>
  <si>
    <t>SERVO SUPER 4T-20 X 0.9L OLD</t>
  </si>
  <si>
    <t>SERVO SUPER 4T-20 X 1 L OLD</t>
  </si>
  <si>
    <t>SERVO SCOOTOMATIC 4ST-0.8 L</t>
  </si>
  <si>
    <t>SERVO SCOOTOMATIC 4ST-10 X 0.8 L</t>
  </si>
  <si>
    <t>TRU4 KRAAFT-10 X 0.9 L</t>
  </si>
  <si>
    <t>TRU4 KRAAFT-0.9 L</t>
  </si>
  <si>
    <t>TRU4 KRAAFT-1 L</t>
  </si>
  <si>
    <t>Not to USE : TRU4 KRAAFT-20 X 1 L</t>
  </si>
  <si>
    <t>TRU4 KRAAFT-10 X 1 L</t>
  </si>
  <si>
    <t>TRU4 KRAAFT-210 L</t>
  </si>
  <si>
    <t>SERVO 2T SUPREME-600 X 20 ML</t>
  </si>
  <si>
    <t>SERVO 2T SUPREME(JFC)-300x40ML - POU</t>
  </si>
  <si>
    <t>SERVO 2T SUPREME (JFC) - 60ML POU</t>
  </si>
  <si>
    <t>SERVO 2T SUPREME (JFC) - 200X60ML - POU</t>
  </si>
  <si>
    <t>SERVO 2T SUPREME-1/4 L</t>
  </si>
  <si>
    <t>SERVO 2T SUPREME-40X1/4L</t>
  </si>
  <si>
    <t>SERVO 2T SUPREME-20X1/4 L</t>
  </si>
  <si>
    <t>SERVO 2T SUPREME-1/2 L</t>
  </si>
  <si>
    <t>SERVO 2T SUPREME-40X1/2L</t>
  </si>
  <si>
    <t>SERVO 2T SUPREME-20X1/2 L</t>
  </si>
  <si>
    <t>SERVO 2T SUPREME-1 L</t>
  </si>
  <si>
    <t>SERVO 2T SUPREME-20 X 1 L</t>
  </si>
  <si>
    <t>SERVO 2T SUPREME-4x5L - HDPE</t>
  </si>
  <si>
    <t>SERVO 2T SUPREME-210 L BRL</t>
  </si>
  <si>
    <t>SERVO 2T SUPREME-210 L HD</t>
  </si>
  <si>
    <t>SERVO 2T SUPREME-600 X 20 ML OLD</t>
  </si>
  <si>
    <t>SERVO 2T SUPREME-300X40ML-POU-OLD</t>
  </si>
  <si>
    <t>S.2T SUPREME (JFC)-200X60ML-POU-OLD MRP</t>
  </si>
  <si>
    <t>SERVO 2T SUPREME-1/4 L -OLD</t>
  </si>
  <si>
    <t>SERVO 2T SUPREME-20 X 1/4 L OLD</t>
  </si>
  <si>
    <t>SERVO 2T SUPREME-1/2 L OLD</t>
  </si>
  <si>
    <t>SERVO 2T SUPREME-40x1/2L-OLD</t>
  </si>
  <si>
    <t>SERVO 2T SUPREME-20X1/2 L OLD</t>
  </si>
  <si>
    <t>SERVO 2T SUPREME-1 L OLD</t>
  </si>
  <si>
    <t>SERVO 2T SUPREME-20 X 1 L OLD</t>
  </si>
  <si>
    <t>SERVO 2T SUPREME-4x5L - HDPE OLD</t>
  </si>
  <si>
    <t>SERVO BRAKE FLUID SUPER HD -1/4L-HDPE</t>
  </si>
  <si>
    <t>SERVO BRAKE FLUID SUPER HD - 20X1/4L-HDP</t>
  </si>
  <si>
    <t>SERVO BRAKE FLD SUPER HD  - 1/2L - HDPE</t>
  </si>
  <si>
    <t>SERVO BRAKE FLUID SUPER HD -20X1/2L-HDPE</t>
  </si>
  <si>
    <t>SERVO BRAKE FLUID SUPER HD  - 210L BRL</t>
  </si>
  <si>
    <t>SERVO BRAKE FLU SUPER HD-1/4L-HDPE-OLD</t>
  </si>
  <si>
    <t>SERVO BRAKE FLU SUP HD- 20X1/4L-HDPE-OLD</t>
  </si>
  <si>
    <t>SERVO BRAKE FLU SUPER HD-1/2L-HDPE-OLD</t>
  </si>
  <si>
    <t>SERVO BRAKE FLU SUP HD- 20X1/2L-HDPE-OLD</t>
  </si>
  <si>
    <t>SERVO BRAKE FLUID DOT 3 PLUS -1/2L-HDPE</t>
  </si>
  <si>
    <t>SERVO FORCE BRAKE FLUID - 20X1/2 L HDPE-</t>
  </si>
  <si>
    <t>HYUNDAI SERVO BRAKE OIL - 20X1/4 L HDPE</t>
  </si>
  <si>
    <t>HYUNDAI SERVO BRAKE OIL - 1/2L - HDPE</t>
  </si>
  <si>
    <t>HYUNDAI SERVO BRAKE OIL - 20x1/2L - HDPE</t>
  </si>
  <si>
    <t>HYUNDAI SERVO BRAKE OIL - 210L BRL</t>
  </si>
  <si>
    <t>HYUNDAI SERVO BRAKE OIL-1/2L-HDPE-OLD</t>
  </si>
  <si>
    <t>HYUNDAI SERVO BRAKE OIL-20x1/2L-HDPE-OLD</t>
  </si>
  <si>
    <t>KINETIC ULTRA 2T OIL - 1/2L - HDPE</t>
  </si>
  <si>
    <t>KIN ULTRA 2T OIL - 1/2L - HDPE-OLD MRP</t>
  </si>
  <si>
    <t>KIN ULTRA 2T OIL - 40x1/2L -HDPE-OLD MRP</t>
  </si>
  <si>
    <t>SERVO 4T-(0.8+0.1)L PROMO</t>
  </si>
  <si>
    <t>SERVO 4T-20X(0.8+0.1)L PROMO</t>
  </si>
  <si>
    <t>SERVO 4T-0.9+0.1L PROMO</t>
  </si>
  <si>
    <t>SERVO 4T-20X(0.9+0.1)L PRO</t>
  </si>
  <si>
    <t>SERVO 4T-(0.8+0.1)L</t>
  </si>
  <si>
    <t>SERVO 4T-20x(0.8+0.1)L</t>
  </si>
  <si>
    <t>SERVO 4T-0.9L-HDPE</t>
  </si>
  <si>
    <t>SERVO 4T-20x0.9 L CAR</t>
  </si>
  <si>
    <t>SERVO 4T-0.9 L PROMO</t>
  </si>
  <si>
    <t>seRVO 4T-1 L PROMO</t>
  </si>
  <si>
    <t>SERVO 4T - 1L - HDPE</t>
  </si>
  <si>
    <t>SERVO 4T-20X1L-HDPE</t>
  </si>
  <si>
    <t>SERVO 4T-(0.9+0.1) L</t>
  </si>
  <si>
    <t>SERVO 4T-20x(0.9+0.1)L</t>
  </si>
  <si>
    <t>SERVO 4T - 20 X 1 L HDPE PROMO</t>
  </si>
  <si>
    <t>SERVO 4T - 20 X 0.9 L HDPE PROMO</t>
  </si>
  <si>
    <t>SERVO 4T-10 X 0.9L PROMO</t>
  </si>
  <si>
    <t>SERVO 4T-10 X 1L PROMO</t>
  </si>
  <si>
    <t>SERVO 4T- 50L HDPE DRUM</t>
  </si>
  <si>
    <t>SERVO 4T-(42+8)L HDPE</t>
  </si>
  <si>
    <t>SERVO 4T-26 L</t>
  </si>
  <si>
    <t>SERVO 4T-210L BRL</t>
  </si>
  <si>
    <t>SERVO 4T-20X(0.8+0.1)L PR-OLD</t>
  </si>
  <si>
    <t>SERVO 4T-20X(0.9+0.1)L PR-OLD</t>
  </si>
  <si>
    <t>SERVO 4T-20x(0.8+0.1)OLD</t>
  </si>
  <si>
    <t>SERVO 4T-0.9L-HDPE-OLD MRP</t>
  </si>
  <si>
    <t>SERVO 4T-20x0.9 L CAR-OLD MRP</t>
  </si>
  <si>
    <t>SERVO 4T-0.9 L PROMO-OLD</t>
  </si>
  <si>
    <t>SERVO 4T-1L-HDPE-OLD</t>
  </si>
  <si>
    <t>SERVO 4T-20X1L-HDPE-OLD</t>
  </si>
  <si>
    <t>SERVO 4T-20x(0.9+0.1)OLD</t>
  </si>
  <si>
    <t>SERVO 4T - 20 X 1 L HDPE PROMO-OLD</t>
  </si>
  <si>
    <t>SERVO 4T - 20 X 0.9 L HDPE PROMO-OLD</t>
  </si>
  <si>
    <t>NOT APPLICABLE</t>
  </si>
  <si>
    <t>SERVO HONDA JOSH-0.9 L</t>
  </si>
  <si>
    <t>SERVO HONDA JOSH-20 X 0.9 L</t>
  </si>
  <si>
    <t>SERVO HONDA JOSH-0.8 L</t>
  </si>
  <si>
    <t>SERVO HONDA JOSH-20 X 0.8 L</t>
  </si>
  <si>
    <t>SERVO HONDA JOSH-1 L</t>
  </si>
  <si>
    <t>SERVO HONDA JOSH-20 X 1 L</t>
  </si>
  <si>
    <t>SERVO HONDA JOSH-210 L</t>
  </si>
  <si>
    <t>SERVO POWER BRAKE ALT - 210 L BRL</t>
  </si>
  <si>
    <t>SERVO 4T 20W-50-1 L PROMO</t>
  </si>
  <si>
    <t>SERVO 4T 20W-50-1 L</t>
  </si>
  <si>
    <t>SERVO 4T 20W-50-20 X 1 L</t>
  </si>
  <si>
    <t>SERVO 4T 20W-50-20 X 1.2 L</t>
  </si>
  <si>
    <t>SERVO 4T 20W-50-20 X 1 L PROMO</t>
  </si>
  <si>
    <t>SERVO 4T 20W-50-1 L OLD</t>
  </si>
  <si>
    <t>SERVO 4T 20W-50-20 X 1 L OLD</t>
  </si>
  <si>
    <t>SERVO 4T 20W-50-20X1L PROMO-OLD</t>
  </si>
  <si>
    <t>SERVO 4T ZOOM - 20 X 0.9 L HDPE PROMO</t>
  </si>
  <si>
    <t>SERVO 4T ZOOM - 210 L BRL</t>
  </si>
  <si>
    <t>SERVO HONDA SCOOTONXT-0.8 L</t>
  </si>
  <si>
    <t>SERVO HONDA SCOOTONXT-20 X 0.8 L</t>
  </si>
  <si>
    <t>SERVO HONDA SCOOTONXT-210 L</t>
  </si>
  <si>
    <t>SERVO GLOBAL 4T - 20 X 1 L HDPE-OLD</t>
  </si>
  <si>
    <t>SERVO 4T ZOOM 10W-30-(0.8+0.1)L</t>
  </si>
  <si>
    <t>SERVO 4T ZOOM 10W-30-10x(0.8+0.1)L</t>
  </si>
  <si>
    <t>SERVO 4T ZOOM 10W-30-20x(0.8+0.1)L</t>
  </si>
  <si>
    <t>SERVO 4T ZOOM 10W-30 - 0.9 L HDPE</t>
  </si>
  <si>
    <t>SERVO 4T ZOOM 10W-30 - 20 X 0.9 L HDPE</t>
  </si>
  <si>
    <t>SERVO 4T ZOOM 10W-30-0.9 L PROMO</t>
  </si>
  <si>
    <t>SERVO 4T ZOOM 10W-30 - 20 X 1 L HDPE</t>
  </si>
  <si>
    <t>SERVO 4T ZOOM 10W-30-20 X 1 L PROMO</t>
  </si>
  <si>
    <t>SERVO 4T ZOOM 10W-30-20X0.9 L HDPE PROMO</t>
  </si>
  <si>
    <t>SERVO 4T ZOOM 10W-30 -210 L BRL</t>
  </si>
  <si>
    <t>SERVO 4T ZOOM 10W-30 - 0.9 L HDPE - OLD</t>
  </si>
  <si>
    <t>SERVO 4T ZOOM 10W-30- 20X0.9 L HDPE -OLD</t>
  </si>
  <si>
    <t>SERVO 4T ZOOM 10W-30-0.9 L PROMO-OLD</t>
  </si>
  <si>
    <t>SERVO 4T ZOOM 10W-30-20X1L PROMO-OLD</t>
  </si>
  <si>
    <t>SERVO 4T ZOOM 10W-30 -20X0.9L PROMO-OLD</t>
  </si>
  <si>
    <t>SERVO 4T GOBEN - 10 x 0.9 L HDPE - OLD</t>
  </si>
  <si>
    <t>SERVO 4T GOBEN - 20 X 0.9 L HDPE - OLD</t>
  </si>
  <si>
    <t>SERVO 4T 10W-30-20 X 0.9 L PROMO</t>
  </si>
  <si>
    <t>SERVO FUTURA SYNTH 5W-50-24 x 1L</t>
  </si>
  <si>
    <t>SERVO FUTURA SYNTH 5W-50-20 X 1 L</t>
  </si>
  <si>
    <t>SERVO FUTURA SYNTH 5W-50-4 L HDPE</t>
  </si>
  <si>
    <t>SERVO FUTURA SYNTH 5W-50-4 x 4 L</t>
  </si>
  <si>
    <t>SERVO FUTURA SYNTH 5W-50-6 x 4L</t>
  </si>
  <si>
    <t>SERVO 4T SYNTH-1 L PROMO</t>
  </si>
  <si>
    <t>SERVO 4T SYNTH-1 L</t>
  </si>
  <si>
    <t>SERVO 4T SYNTH-20 X 1 L</t>
  </si>
  <si>
    <t>SERVO 4T SYNTH-10 X 1 L HDPE</t>
  </si>
  <si>
    <t>SERVO 4T SYNTH-20 X 1 L PROMO</t>
  </si>
  <si>
    <t>SERVO 4T SYNTH-1 L SPL PROMO</t>
  </si>
  <si>
    <t>SERVO 4T SYNTH-20X1 L SPL PROMO</t>
  </si>
  <si>
    <t>SERVO 4T SYNTH-20 X 1 L - OLD</t>
  </si>
  <si>
    <t>SERVO 4T SYNTH-10X1 L HDPE OLD</t>
  </si>
  <si>
    <t>HY.SERVO SYNTH PLUS 5W-30-1 L</t>
  </si>
  <si>
    <t>HY.SERVO SYNTH PLUS 5W-30-20 X 1 L</t>
  </si>
  <si>
    <t>HY.SERVO SYNTH PLUS 5W-30-3.5 L HDPE</t>
  </si>
  <si>
    <t>HY.SERVO SYNTH PLUS 5W-30-4x3.5L HDPE</t>
  </si>
  <si>
    <t>HY.SERVO SYNTH PLUS 5W-30-210 L BRL</t>
  </si>
  <si>
    <t>SERVO FUTURA SYNTH 0W-40-1 L</t>
  </si>
  <si>
    <t>SERVO FUTURA SYNTH 0W-40-10 X 1 L</t>
  </si>
  <si>
    <t>SERVO FUTURA SYNTH 0W-40-3.5 L</t>
  </si>
  <si>
    <t>SERVO FUTURA SYNTH 0W-40-4 X 3.5 L</t>
  </si>
  <si>
    <t>SERVO FUTURA SYNTH 0W-40-4 L</t>
  </si>
  <si>
    <t>SERVO FUTURA SYNTH 0W-40-4 X 4 L</t>
  </si>
  <si>
    <t>SERVO FUTURA G 5W-30-3.5 L PROMO</t>
  </si>
  <si>
    <t>SERVO FUTURA G 5W-30-4X3.5 L PROMO</t>
  </si>
  <si>
    <t>SERVO FUTURA G 5W-30-3 L PROMO</t>
  </si>
  <si>
    <t>SERVO FUTURA G 5W-30-4 X 3 L PROMO</t>
  </si>
  <si>
    <t>SERVO FUTURA G 5W-30-3.5 L HDPE</t>
  </si>
  <si>
    <t>SERVO FUTURA G 5W-30-4x3.5L HDPE</t>
  </si>
  <si>
    <t>SERVO FUTURA G 5W-30-26 L</t>
  </si>
  <si>
    <t>SERVO FUTURA G 5W-30-208 L</t>
  </si>
  <si>
    <t>SERVO FUTURA G 5W-30-3.5 L PROMO-OLD</t>
  </si>
  <si>
    <t>SERVO FUTURA G 5W-30-4X3.5 L PROMO-OLD</t>
  </si>
  <si>
    <t>SERVO FUTURA G 5W-30-4x3.5L HDPE OLD</t>
  </si>
  <si>
    <t>SERVO FUTURA SYNTH 0W-40-20 X 1 L</t>
  </si>
  <si>
    <t>SERVO FUTURA SYNTH 0W-40-4 L HDPE</t>
  </si>
  <si>
    <t>SERVO FUTURA SYNTH 0W-40-4 x 4 L</t>
  </si>
  <si>
    <t>SERVO FUTURA SYNTH 0W-40-210 L BRL</t>
  </si>
  <si>
    <t>SERVO FUTURA SYNTH 0W-40-20 X 1 L OLD</t>
  </si>
  <si>
    <t>SERVO FUTURA SYNTH 0W-40-4 x 4L OLD</t>
  </si>
  <si>
    <t>SERVO TMG BRAKE FLUID DOT 3-1/4 L</t>
  </si>
  <si>
    <t>SERVO TMG BRAKE FLUID DOT 3-20 X 1/4 L</t>
  </si>
  <si>
    <t>SERVO TMG BRAKE FLUID DOT 3-1/2 L</t>
  </si>
  <si>
    <t>SERVO TMG BRAKE FLUID DOT 3-20 X 1/2 L</t>
  </si>
  <si>
    <t>SERVO TMG BRAKE FLUID DOT 3-1 L</t>
  </si>
  <si>
    <t>SERVO TMG BRAKE FLUID DOT 3-10 X 1 L</t>
  </si>
  <si>
    <t>SERVO TMG BRAKE FLUID DOT 3-210 L</t>
  </si>
  <si>
    <t>SERVO TMG BRAKE FLUID DOT 4-1/4 L</t>
  </si>
  <si>
    <t>SERVO TMG BRAKE FLUID DOT 4-20 X 1/4 L</t>
  </si>
  <si>
    <t>SERVO TMG BRAKE FLUID DOT 4-1/2 L</t>
  </si>
  <si>
    <t>SERVO TMG BRAKE FLUID DOT 4-20 X 1/2 L</t>
  </si>
  <si>
    <t>SERVO TMG BRAKE FLUID DOT 4-1 L</t>
  </si>
  <si>
    <t>SERVO TMG BRAKE FLUID DOT 4-10 X 1 L</t>
  </si>
  <si>
    <t>SERVO TMG BRAKE FLUID DOT 4-210 L</t>
  </si>
  <si>
    <t>MGDO 5W-30-1 L</t>
  </si>
  <si>
    <t>MGDO 5W-30-20 X 1 L</t>
  </si>
  <si>
    <t>MGDO 5W-30-3.5 L</t>
  </si>
  <si>
    <t>MGDO 5W-30-4 X 3.5 L</t>
  </si>
  <si>
    <t>MGDO 5W-30-210 L</t>
  </si>
  <si>
    <t>SERVO F SYN PLS 5W30-3.5 L PROMO</t>
  </si>
  <si>
    <t>SERVO F SYN PLS 5W30-4X3.5 L PROMO</t>
  </si>
  <si>
    <t>SERVO FUTURA SYNTH PLUS 5W-30-1 L</t>
  </si>
  <si>
    <t>SERVO FUTURA SYNTH PLUS 5W-30-10 X 1 L</t>
  </si>
  <si>
    <t>SERVO FUTURA SYNTH PLUS 5W-30-3.5 L</t>
  </si>
  <si>
    <t>SERVO FUTURA SYNTH PLUS 5W-30-4 X 3.5 L</t>
  </si>
  <si>
    <t>SERVO FUTURA SYNTH PLUS 5W-30-4 L</t>
  </si>
  <si>
    <t>SERVO FUTURA SYNTH PLUS 5W-30-4 X 4 L</t>
  </si>
  <si>
    <t>SERVO FUTURA SYNTH PLUS 5W-30-210 L</t>
  </si>
  <si>
    <t>SERVO 4T BULLET 15W-50-1 L</t>
  </si>
  <si>
    <t>SERVO 4T BULLET 15W-50-20 X 1 L</t>
  </si>
  <si>
    <t>SERVO 4T BULLET 15W-50-2.5 L</t>
  </si>
  <si>
    <t>SERVO 4T BULLET 15W-50-4 X 2.5 L</t>
  </si>
  <si>
    <t>SERVO 4T BULLET 15W-50-2.5 L - PROMO</t>
  </si>
  <si>
    <t>SERVO 4T BULLET 15W-50-4 X 2.5 L - PROMO</t>
  </si>
  <si>
    <t>SERVO 4T BULLET 15W-50-210 L</t>
  </si>
  <si>
    <t>SERVO 4T BULLET 15W-50-4 X 2.5 L - OLD</t>
  </si>
  <si>
    <t>SERVO FUTURA G PLUS 5W-30-3.5 L PROMO</t>
  </si>
  <si>
    <t>SERVO FUTURA G PLUS 5W-30-4X3.5 L PROMO</t>
  </si>
  <si>
    <t>SERVO FUTURA G PLUS 5W-30-1/2 L</t>
  </si>
  <si>
    <t>SERVO FUTURA G PLUS 5W-30-20 X 1/2 L</t>
  </si>
  <si>
    <t>SERVO FUTURA G PLUS 5W-30-1 L</t>
  </si>
  <si>
    <t>SERVO FUTURA G PLUS 5W-30-20 X 1 L</t>
  </si>
  <si>
    <t>SERVO FUTURA G PLUS 5W-30-3 L</t>
  </si>
  <si>
    <t>SERVO FUTURA G PLUS 5W-30-4 X 3 L</t>
  </si>
  <si>
    <t>SERVO FUTURA G PLUS 5W-30-3.5 L</t>
  </si>
  <si>
    <t>SERVO FUTURA G PLUS 5W-30-4 X 3.5 L</t>
  </si>
  <si>
    <t>SERVO FUTURA G PLUS 5W-30-4 L</t>
  </si>
  <si>
    <t>SERVO FUTURA G PLUS 5W-30-4 X 4 L</t>
  </si>
  <si>
    <t>SERVO FUTURA G PLUS 5W-30-5 L</t>
  </si>
  <si>
    <t>SERVO FUTURA G PLUS 5W-30-4 X 5 L</t>
  </si>
  <si>
    <t>SERVO FUTURA G PLUS 5W-30-6 L</t>
  </si>
  <si>
    <t>SERVO FUTURA G PLUS 5W-30-4 X 6 L</t>
  </si>
  <si>
    <t>SERVO FUTURA G PLUS 5W-30-210 L</t>
  </si>
  <si>
    <t>SERVO FUTURA G PLUS 5W-30-208 L</t>
  </si>
  <si>
    <t>SERVO FUTURA G PLUS 5W-30-20 X 1 L - OLD</t>
  </si>
  <si>
    <t>SERVO FUT G PLS5W30-4 X 3.5 L - OLD</t>
  </si>
  <si>
    <t>HY.SERVO ENGINE OIL 5W-30-1 L</t>
  </si>
  <si>
    <t>HY.SERVO ENGINE OIL 5W-30-20 X 1 L</t>
  </si>
  <si>
    <t>HY.SERVO ENGINE OIL 5W-30-3.5 L</t>
  </si>
  <si>
    <t>HY.SERVO ENGINE OIL 5W-30-4x3.5L</t>
  </si>
  <si>
    <t>HY.SERVO ENGINE OIL 5W-30-210 L BRL</t>
  </si>
  <si>
    <t>SERVO SUPERIOR K 0W-20-210 L</t>
  </si>
  <si>
    <t>HYUNDAI SERVO FUTURA DUAL 5W-30-1 L</t>
  </si>
  <si>
    <t>HYUNDAI SERVO FUTURA DUAL 5W-30-20 X 1 L</t>
  </si>
  <si>
    <t>HYUNDAI SERVO FUTURA DUAL 5W-30-3.5 L</t>
  </si>
  <si>
    <t>HY. SERVO FUTURA DUAL 5W-30-4 X 3.5 L</t>
  </si>
  <si>
    <t>HYUNDAI SERVO FUTURA DUAL 5W-30-210 L</t>
  </si>
  <si>
    <t>SERVO 4T HD-1 L</t>
  </si>
  <si>
    <t>SERVO 4T HD-20 X 1 L</t>
  </si>
  <si>
    <t>SERVO 4T HD-2.5 L</t>
  </si>
  <si>
    <t>SERVO 4T HD-4 X 2.5 L</t>
  </si>
  <si>
    <t>SERVO 4T HD-1.2 L</t>
  </si>
  <si>
    <t>SERVO 4T HD-20 X 1.2 L</t>
  </si>
  <si>
    <t>SERVO 4T HD-210 L</t>
  </si>
  <si>
    <t>SERVOSYNCO FG H1 32-210 L</t>
  </si>
  <si>
    <t>TMGO HYDRAULIC OIL 68 GRADE-20 L</t>
  </si>
  <si>
    <t>TMGO HYDRAULIC OIL 68 GRD-210 L BRL</t>
  </si>
  <si>
    <t>SERVOHYDRAULIC ALT 32 - 210 L BRL</t>
  </si>
  <si>
    <t>SERVOSYSTEM 32 -(16+4)L</t>
  </si>
  <si>
    <t>SERVOSYSTEM 32-20L BUC</t>
  </si>
  <si>
    <t>SERVOSYSTEM 32-26 L</t>
  </si>
  <si>
    <t>SERVOSYSTEM 32 - 210L BRL</t>
  </si>
  <si>
    <t>SERVOSYSTEM 32-210 L HD</t>
  </si>
  <si>
    <t>SERVOSYSTEM 32 - 20 L BUC - OLD</t>
  </si>
  <si>
    <t>SERVOSYSTEM 46-(16+4)L</t>
  </si>
  <si>
    <t>SERVOSYSTEM 46 - 20L BUC</t>
  </si>
  <si>
    <t>SERVOSYSTEM 46-26 L</t>
  </si>
  <si>
    <t>SERVOSYSTEM 46 - 210L BRL</t>
  </si>
  <si>
    <t>SERVOSYSTEM 46-210 L HD</t>
  </si>
  <si>
    <t>SERVOSYSTEM 46-20 L OLD</t>
  </si>
  <si>
    <t>SERVOSYSTEM 57 - 210L BRL</t>
  </si>
  <si>
    <t>SERVOSYSTEM 68-5L - HDPE</t>
  </si>
  <si>
    <t>SERVOSYSTEM 68-4x5L - HDPE</t>
  </si>
  <si>
    <t>SERVOSYSTEM 68 -(16+4)L</t>
  </si>
  <si>
    <t>SERVOSYSTEM 68-20L BUC</t>
  </si>
  <si>
    <t>SERVOSYSTEM 68 - 50L HDPE</t>
  </si>
  <si>
    <t>SERVOSYSTEM 68-(18+2)L</t>
  </si>
  <si>
    <t>SERVOSYSTEM 68-(42+8)L HDPE</t>
  </si>
  <si>
    <t>SERVOSYSTEM 68-26 L</t>
  </si>
  <si>
    <t>SERVOSYSTEM 68 - 210L BRL</t>
  </si>
  <si>
    <t>SERVOSYSTEM 68-210 L HD</t>
  </si>
  <si>
    <t>SERVOSYSTEM 68-5L - HDPE OLD</t>
  </si>
  <si>
    <t>SERVOSYSTEM 68-4x5L - HDPE OLD</t>
  </si>
  <si>
    <t>SERVOSYSTEM 68-20L BUC-OLD</t>
  </si>
  <si>
    <t>BLOCKED - NOT APPLICABLE</t>
  </si>
  <si>
    <t>SERVOSYSTEM 100 - 210L BRL</t>
  </si>
  <si>
    <t>SERVOSYSTEM 100-210 L HD</t>
  </si>
  <si>
    <t>ATLAS COPCO PAROIL H-20 L</t>
  </si>
  <si>
    <t>ATLAS COPCO PAROIL H-210 L</t>
  </si>
  <si>
    <t>SERVO CASE HYDRAPOWER - 20 L BUC</t>
  </si>
  <si>
    <t>SERVO CASE HYDRAPOWER - 20 L -OLD</t>
  </si>
  <si>
    <t>SERVOSYSTEM 121 - 210L BRL</t>
  </si>
  <si>
    <t>SERVOSYSTEM 176 - 210L BRL</t>
  </si>
  <si>
    <t>SERVOSYSTEM 320 - 210L BRL</t>
  </si>
  <si>
    <t>SERVOSYSTEM 460 - 210L BRL</t>
  </si>
  <si>
    <t>SERVOSYSTEM 150 - 210L BRL</t>
  </si>
  <si>
    <t>SERVOSYSTEM 150-210 L HD</t>
  </si>
  <si>
    <t>SERVOSYSTEM 220-20 L</t>
  </si>
  <si>
    <t>SERVOSYSTEM 220-50 L</t>
  </si>
  <si>
    <t>SERVOSYSTEM 220-26 L</t>
  </si>
  <si>
    <t>SERVOSYSTEM 220 - 210L BRL</t>
  </si>
  <si>
    <t>SERVOHYDRAULIC OIL 32-210L BRL</t>
  </si>
  <si>
    <t>SERVOHYDRAULIC OIL 46-210L BRL</t>
  </si>
  <si>
    <t>SERVOHYDRAULIC OIL 68-210L BRL</t>
  </si>
  <si>
    <t>SERVOHYDRAULIC OIL 68-210 L HD</t>
  </si>
  <si>
    <t>SERVOHYDRAULIC OIL 220-210L BRL</t>
  </si>
  <si>
    <t>TAFE HYDRAULIC OIL 46-9 L</t>
  </si>
  <si>
    <t>SERVOSYSTEM FG 46-20 L</t>
  </si>
  <si>
    <t>SERVOSYSTEM FG 68-20 L</t>
  </si>
  <si>
    <t>SERVOHYDRASHAKTI 68-20 L</t>
  </si>
  <si>
    <t>SERVOHYDRASHAKTI 68-26 L</t>
  </si>
  <si>
    <t>SERVOHYVIS EE 100-20 L</t>
  </si>
  <si>
    <t>SERVOHYVIS EE 100-50 L</t>
  </si>
  <si>
    <t>SERVOHYVIS EE 100-210 L</t>
  </si>
  <si>
    <t>ATLAS COPCO PAROIL H PLUS-210 L</t>
  </si>
  <si>
    <t>ATLAS COPCO PAROIL H ADV-20 L</t>
  </si>
  <si>
    <t>ATLAS COPCO PAROIL H ADV-210 L</t>
  </si>
  <si>
    <t>SERVOHYVIS EE 68-20 L</t>
  </si>
  <si>
    <t>SERVOHYVIS EE 68-50 L</t>
  </si>
  <si>
    <t>SERVOHYVIS EE 68-210 L</t>
  </si>
  <si>
    <t>SERVOHYVIS EE 46 (AF)-20 L</t>
  </si>
  <si>
    <t>SERVOHYVIS EE 46 (AF)-50 L</t>
  </si>
  <si>
    <t>SERVOHYVIS EE 46 (AF)-210 L</t>
  </si>
  <si>
    <t>SERVO EXCAVATOR TH 46 20 L</t>
  </si>
  <si>
    <t>SERVO EXCAVATOR TH 46 210 L</t>
  </si>
  <si>
    <t>SERVO EXCAVATOR TH 46 20 L - OLD</t>
  </si>
  <si>
    <t>SERVOHYVIS EE 46-210 L BRL</t>
  </si>
  <si>
    <t>SERVOHYDREX TH 46 PLUS-20 L</t>
  </si>
  <si>
    <t>SERVOHYDREX TH 46 PLUS-210 L BRL</t>
  </si>
  <si>
    <t>MAHINDRA EM HYDRAULIC OIL-20 L</t>
  </si>
  <si>
    <t>MAHINDRA EM HYDRAULIC OIL-20 L OLD</t>
  </si>
  <si>
    <t>SERVOHYDREX 32-210L BRL</t>
  </si>
  <si>
    <t>SERVOHYDREX TH 46-20L BUC</t>
  </si>
  <si>
    <t>SERVOHYDREX TH 46-26 L</t>
  </si>
  <si>
    <t>SERVOHYDREX TH 46-210L BRL</t>
  </si>
  <si>
    <t>SERVOHYDREX TH 46 - 20 L BUC - OLD</t>
  </si>
  <si>
    <t>SERVOHYDREX 100-210L BRL</t>
  </si>
  <si>
    <t>SERVOHYDREX 68 - 210L BRL</t>
  </si>
  <si>
    <t>SERVOSYSTEM HLP-D 46-210 L BRL</t>
  </si>
  <si>
    <t>MAHINDRA EM BRAKEFLUID-1 L</t>
  </si>
  <si>
    <t>MAHINDRA EM BRAKEFLUID-20 X 1 L</t>
  </si>
  <si>
    <t>MAHINDRA EM BRAKEFLUID-20 X 1 L OLD</t>
  </si>
  <si>
    <t>SERVOSYSTEM HLP 32 - 210L BRL</t>
  </si>
  <si>
    <t>SERVOSYSTEM HLP 32-210 L HD</t>
  </si>
  <si>
    <t>SERVOSYSTEM HLP 46 - 210L BRL</t>
  </si>
  <si>
    <t>SERVOSYSTEM HLP 46-210 L HD</t>
  </si>
  <si>
    <t>SERVOSYSTEM HVLP 46 - 210L BRL</t>
  </si>
  <si>
    <t>SERVOSYSTEM HLP 68-20L BUC</t>
  </si>
  <si>
    <t>SERVOSYSTEM HLP 68 - 50L HDPE</t>
  </si>
  <si>
    <t>SERVOSYSTEM HLP 68-26 L</t>
  </si>
  <si>
    <t>SERVOSYSTEM HLP 68 - 210L BRL</t>
  </si>
  <si>
    <t>SERVOSYSTEM HLP 68-210 L HD</t>
  </si>
  <si>
    <t>SERVOSYSTEM HLP 68-20L BUC-OLD</t>
  </si>
  <si>
    <t>SERVOSYSTEM HLP 100 - 210L BRL</t>
  </si>
  <si>
    <t>SERVOSYSTEM HVLP 32-210 L</t>
  </si>
  <si>
    <t>SERVOSYSTEM XLP 32-210 L</t>
  </si>
  <si>
    <t>SERVOSYSTEM XLP 22-210 L</t>
  </si>
  <si>
    <t>SERVOSYSTEM XLP GOLD 32-210 L</t>
  </si>
  <si>
    <t>SERVOSYSTEM XLP GOLD 46-210 L</t>
  </si>
  <si>
    <t>SERVOSYSTEM XLP GOLD 68-210 L</t>
  </si>
  <si>
    <t>SERVOSYSTEM HLP 100 XL-210 L</t>
  </si>
  <si>
    <t>SERVOSYSTEM HLP 68 XL-210 L BRL</t>
  </si>
  <si>
    <t>SERVOPRIME 15 - 210 L BRL</t>
  </si>
  <si>
    <t>SERVOPRIME 32 - 210L BRL</t>
  </si>
  <si>
    <t>SERVOPRIME 32-210 L HD</t>
  </si>
  <si>
    <t>SERVOPRIME 46 - 210L BRL</t>
  </si>
  <si>
    <t>SERVOPRIME 46-210 L HD</t>
  </si>
  <si>
    <t>SERVOPRIME 57 - 210L BRL</t>
  </si>
  <si>
    <t>SERVOPRIME 57-210 L HD</t>
  </si>
  <si>
    <t>SERVOPRIME 68 - 210L BRL</t>
  </si>
  <si>
    <t>SERVOPRIME 68-210 L HD</t>
  </si>
  <si>
    <t>SERVOPRIME 76 - 210L BRL</t>
  </si>
  <si>
    <t>SERVOPRIME 76-210 L HD</t>
  </si>
  <si>
    <t>SERVOPRIME 32 G-210 L HD</t>
  </si>
  <si>
    <t>SERVOPRIME 46G  - 210L BRL</t>
  </si>
  <si>
    <t>SERVOPRIME 46G-210 L HD</t>
  </si>
  <si>
    <t>SERVOPRIME 32 GR-210 L HD</t>
  </si>
  <si>
    <t>SERVOPRIME 46 LP-210 L HD</t>
  </si>
  <si>
    <t>SERVOPRIME 68 LP-210 L</t>
  </si>
  <si>
    <t>SERVOPRIME 32 LL - 210L BRL</t>
  </si>
  <si>
    <t>SERVOPRIME 32 LL-210 L HD</t>
  </si>
  <si>
    <t>SERVOPRIME 46 LL - 210L BRL</t>
  </si>
  <si>
    <t>SERVOPRIME 32T - 210L BRL</t>
  </si>
  <si>
    <t>SERVOPRIME 32T-210 L HD</t>
  </si>
  <si>
    <t>SERVOPRIME 46T - 210L BRL</t>
  </si>
  <si>
    <t>SERVOPRIME 46T-210 L HD</t>
  </si>
  <si>
    <t>SERVOPRIME 68 LL - 210L BRL</t>
  </si>
  <si>
    <t>SERVOPRIME 76T-210 L HD</t>
  </si>
  <si>
    <t>SERVOPRIME 32 XL-210 L HD</t>
  </si>
  <si>
    <t>SERVOPRIME 46 XL-210 L</t>
  </si>
  <si>
    <t>SERVOPRIME PLUS 46-210 L</t>
  </si>
  <si>
    <t>SERVOCONVAL 46 - 210L BRL</t>
  </si>
  <si>
    <t>SERVOLOOM 100 - 210L BRL</t>
  </si>
  <si>
    <t>SERVOLOOM J220 - 210L BRL</t>
  </si>
  <si>
    <t>SERVOFILM 4 PLUS-210 L</t>
  </si>
  <si>
    <t>SERVOFILM 6 PLUS-210 L</t>
  </si>
  <si>
    <t>SERVOWAY 68 - 210L BRL</t>
  </si>
  <si>
    <t>SERVOWAY 220 - 210L BRL</t>
  </si>
  <si>
    <t>SERVOSPIN 12 - 210L BRL</t>
  </si>
  <si>
    <t>SERVOSPIN EE 10 - 210L BRL</t>
  </si>
  <si>
    <t>SERVOSPIN 5 - 210L BRL</t>
  </si>
  <si>
    <t>SERVOKNIT SUPER 22-26 L</t>
  </si>
  <si>
    <t>SERVOCONING OIL - 175 KG DRM</t>
  </si>
  <si>
    <t>SERVOPRESS C 100 - 210L BRL</t>
  </si>
  <si>
    <t>SERVOPRESS C 220 - 210L BRL</t>
  </si>
  <si>
    <t>SERVOPRESS 68 - 210L BRL</t>
  </si>
  <si>
    <t>SERVOPRESS 100 - 210L BRL</t>
  </si>
  <si>
    <t>SERVOPRESS 150 - 210L BRL</t>
  </si>
  <si>
    <t>SERVOPRESS 220 - 210L BRL</t>
  </si>
  <si>
    <t>SERVOPRESS 320 - 210L BRL</t>
  </si>
  <si>
    <t>SERVOPRESS 100 RR - 210L BRL</t>
  </si>
  <si>
    <t>SERVOPRESS 150 RR - 210L BRL</t>
  </si>
  <si>
    <t>SERVOPRESS T 57 - 210L BRL</t>
  </si>
  <si>
    <t>SERVOPRESS T 32 - 210L BRL</t>
  </si>
  <si>
    <t>SERVOPRESS T 46 - 210L BRL</t>
  </si>
  <si>
    <t>SERVOPRESS XL PLUS 68-210 L</t>
  </si>
  <si>
    <t>SERVOSYNCO 46-210 L</t>
  </si>
  <si>
    <t>SERVOSYNMESH GOLD 150-210 L</t>
  </si>
  <si>
    <t>SERVOSYNMESH GOLD 220-210 L</t>
  </si>
  <si>
    <t>SERVOSYNMESH GOLD 320-210 L</t>
  </si>
  <si>
    <t>SERVOSYNMESH GOLD 460-210 L</t>
  </si>
  <si>
    <t>SERVOSYNMESH GOLD 680-210 L</t>
  </si>
  <si>
    <t>SERVOMESH GOLD 320-210 L BRL</t>
  </si>
  <si>
    <t>SERVOMESH SP 68 - 210L BRL</t>
  </si>
  <si>
    <t>SERVOMESH SP 150 - 210L BRL</t>
  </si>
  <si>
    <t>SERVOMESH SP 320-20 L</t>
  </si>
  <si>
    <t>SERVOMESH SP 320-50 L</t>
  </si>
  <si>
    <t>SERVOMESH SP 320-26 L</t>
  </si>
  <si>
    <t>SERVOMESH SP 320 - 210L BRL</t>
  </si>
  <si>
    <t>SERVOMESH SP 460 - 210L BRL</t>
  </si>
  <si>
    <t>SERVOMESH SP 680 - 210L BRL</t>
  </si>
  <si>
    <t>SERVOMESH SP 220-20 L</t>
  </si>
  <si>
    <t>SERVOMESH SP 220 - 210L BRL</t>
  </si>
  <si>
    <t>SERVOMESH SP 100 - 210L BRL</t>
  </si>
  <si>
    <t>SERVOMESH WEG 320-50 L</t>
  </si>
  <si>
    <t>SERVOMESH WEG 320-210 L</t>
  </si>
  <si>
    <t>SERVOMESH XP 320-210 L BRL</t>
  </si>
  <si>
    <t>SERVOMESH PLUS 150 - 210 L BRL</t>
  </si>
  <si>
    <t>SERVOMESH PLUS 320 - 210L BRL</t>
  </si>
  <si>
    <t>SERVOMESH XP 100-210 L</t>
  </si>
  <si>
    <t>SERVOMESH XP 680-210 L</t>
  </si>
  <si>
    <t>SERVOSYNMESH EE1-210 L</t>
  </si>
  <si>
    <t>SERVOSYNTURBO GF 46 - 210 L BRL</t>
  </si>
  <si>
    <t>SERVOSYNGEAR 100 - 210 L BRLBRL</t>
  </si>
  <si>
    <t>SERVOSYNGEAR 150 - 210L BRL</t>
  </si>
  <si>
    <t>SERVOSYNGEAR 220 - 210L BRL</t>
  </si>
  <si>
    <t>SERVOSYNGEAR 320 - 210L BRL</t>
  </si>
  <si>
    <t>SERVOSYNGEAR 3200-210 L</t>
  </si>
  <si>
    <t>SERVOSYNGEAR FG 220-20 L</t>
  </si>
  <si>
    <t>SERVOSYNGEAR FG 460-20 L</t>
  </si>
  <si>
    <t>SERVOPRIME SHC 46-210 L HD</t>
  </si>
  <si>
    <t>SERVOSYNSEAL FG 6-210 L BRL</t>
  </si>
  <si>
    <t>SERVOSYNGEAR HVI 680-210 L</t>
  </si>
  <si>
    <t>SERVOSYNGEAR 1000 PLUS-210 L</t>
  </si>
  <si>
    <t>SERVOSYSTEM BD S32-210 L</t>
  </si>
  <si>
    <t>SERVOSYNSEAL FG 32-210 L</t>
  </si>
  <si>
    <t>SERVOSYSTEM SHC 32-210 L</t>
  </si>
  <si>
    <t>SERVOSYSTEM SHC 46-210 L</t>
  </si>
  <si>
    <t>SERVOLUBE 150 - 210L BRL</t>
  </si>
  <si>
    <t>SERVOLUBE 220 - 210L BRL</t>
  </si>
  <si>
    <t>SERVOMIST LUBE 460-210 L</t>
  </si>
  <si>
    <t>SERVO ULTRA KB 10  - 210L BRL</t>
  </si>
  <si>
    <t>SERVO ULTRA KB 30 - 210L BRL</t>
  </si>
  <si>
    <t>SERVO PUMP SET OIL 20W-40 - 3.5 L</t>
  </si>
  <si>
    <t>SERVO PUMP SET OIL 20W-40 - 4x3.5L</t>
  </si>
  <si>
    <t>SERVO PUMP SET OIL 20W40 - 3.5L OLD</t>
  </si>
  <si>
    <t>SERVO PUMP SET OIL 20W40 - 4X3.5 L OLD</t>
  </si>
  <si>
    <t>SERVO SUPER PUMP SO 40-3.5 L HDPE</t>
  </si>
  <si>
    <t>SERVO SUPER PUMP SO 40-4x3.5L HDPE</t>
  </si>
  <si>
    <t>SERVO SUPER PUMP SO 40-4x3.5L HDPE OLD</t>
  </si>
  <si>
    <t>SERVO GREEN PUMPSET OIL 20W-40-1 L</t>
  </si>
  <si>
    <t>SERVO GREEN PUMPSET OIL 20W-40-20 X 1 L</t>
  </si>
  <si>
    <t>SERVO GREEN PUMPSET OIL 20W-40-3.5 L</t>
  </si>
  <si>
    <t>SERVO GREEN PUMPSET OIL 20W-40-4 X 3.5 L</t>
  </si>
  <si>
    <t>SERVO GREEN PUMPSET OIL 20W-40-210 L</t>
  </si>
  <si>
    <t>SERVONEUM 100 - 210L BRL</t>
  </si>
  <si>
    <t>SERVONEUM 320-210 L</t>
  </si>
  <si>
    <t>SERVOFRIZ 68 - 210L BRL</t>
  </si>
  <si>
    <t>SERVOFRIZ F 32 - 210L BRL</t>
  </si>
  <si>
    <t>SERVOFRIZ F 57 - 210L BRL</t>
  </si>
  <si>
    <t>SERVOFRIZ NH 68-26 L</t>
  </si>
  <si>
    <t>SERVOFRIZ NH 68 - 210 L BRL</t>
  </si>
  <si>
    <t>SERVOFRIZ SHC 68-210 L</t>
  </si>
  <si>
    <t>SERVOCYL C 460 - 210L BRL</t>
  </si>
  <si>
    <t>SERVO CYL C 800 - 210L BRL</t>
  </si>
  <si>
    <t>SERVOCYL C 680 - 210L BRL</t>
  </si>
  <si>
    <t>SERVOCYL M 1000 - 210L BRL</t>
  </si>
  <si>
    <t>SERVOCYL M 1500 - 210L BRL</t>
  </si>
  <si>
    <t>SERVOCOAT 120 - 182KG DRM</t>
  </si>
  <si>
    <t>SERVOCOAT 120 - 200 KG DRM</t>
  </si>
  <si>
    <t>SERVOCOAT 140 - 182KG DRM</t>
  </si>
  <si>
    <t>SERVOCOAT 140 - 200KG DRM</t>
  </si>
  <si>
    <t>SERVOCOAT 190-180 KG</t>
  </si>
  <si>
    <t>SERVOCOAT 170T - 182KG DRM</t>
  </si>
  <si>
    <t>SERVORUBBESS 32 PLUS-210 L</t>
  </si>
  <si>
    <t>SERVORUBBER EF-1-210 L</t>
  </si>
  <si>
    <t>SERVORUBBER EF-4(M)-P/F KG</t>
  </si>
  <si>
    <t>SERVORUBBER EF-4(M)-200 KG</t>
  </si>
  <si>
    <t>IOC PROCESS OIL MEDIUM - 200KG DRM</t>
  </si>
  <si>
    <t>SERVOCUT S - 20L BUC</t>
  </si>
  <si>
    <t>SERVOCUT S - 210L BRL</t>
  </si>
  <si>
    <t>SERVOCUT SPECIAL-26 L</t>
  </si>
  <si>
    <t>SERVOCUT SPECIAL-210 L</t>
  </si>
  <si>
    <t>SERVOCUT 945 - 210L BRL</t>
  </si>
  <si>
    <t>SERVOCUT 253 MS-210 L</t>
  </si>
  <si>
    <t>SERVOFORM 220 - 210 L BRL</t>
  </si>
  <si>
    <t>SERVO EXPANDER OIL 400-210 L</t>
  </si>
  <si>
    <t>SERVOSTEEROL H 5-210 L</t>
  </si>
  <si>
    <t>SERVOSTEEROL H 6-210 L</t>
  </si>
  <si>
    <t>SERVOSTEEROL H 7-210 L</t>
  </si>
  <si>
    <t>SERVO RP 190 ES-210 L</t>
  </si>
  <si>
    <t>SERVO RP 125-210L BRL</t>
  </si>
  <si>
    <t>SERVO RP 150-210L BRL</t>
  </si>
  <si>
    <t>SERVO RP 130 B SUPER - 210L BRL</t>
  </si>
  <si>
    <t>SERVO RP 107 WD-210 L</t>
  </si>
  <si>
    <t>GABRIEL SERVO FRONT FORK OIL - 350 ML HD</t>
  </si>
  <si>
    <t>GABRIEL SERVO FRONT FORK OIL - 20 X 350</t>
  </si>
  <si>
    <t>SERVO ENDURANCE FRONT FORKOIL-350 ML HDP</t>
  </si>
  <si>
    <t>SERVO ENDURANCE FRONT FORKOIL-20X350MLHD</t>
  </si>
  <si>
    <t>SERVO TELESHOCAB-350 ML</t>
  </si>
  <si>
    <t>SERVO TELESHOCAB-20 x 350 ML</t>
  </si>
  <si>
    <t>SERVO TELESHOCAB-20 x 350 ML OLD</t>
  </si>
  <si>
    <t>SERVO SHOCARM-210L BRL</t>
  </si>
  <si>
    <t>SERVOCONMOULD 12-210 L</t>
  </si>
  <si>
    <t>TRU FORK OIL-10 X 350 ML</t>
  </si>
  <si>
    <t>TRU FORK OIL-350 ML</t>
  </si>
  <si>
    <t>TRU FORK OIL-20 x 350 ML</t>
  </si>
  <si>
    <t>TRU FORK OIL-210 L BRL</t>
  </si>
  <si>
    <t>SERVOSYNCO DE 68 - 210 L BRL</t>
  </si>
  <si>
    <t>SERVOCRESS 68 - 210 L BRL</t>
  </si>
  <si>
    <t>SERVOCRESS 150 - 210 L BRL</t>
  </si>
  <si>
    <t>SERVOSYNCO E 46-210L BRL</t>
  </si>
  <si>
    <t>SERVOSYNCO E 68-210L BRL</t>
  </si>
  <si>
    <t>SERVOSYNCO E 100 - 210L BRL</t>
  </si>
  <si>
    <t>SERVOSYNCO E 150 - 210L BRL</t>
  </si>
  <si>
    <t>SERVOSYNGEAR 460 RR - 210L BRL</t>
  </si>
  <si>
    <t>SERVOSYNCO PE 46-210 L</t>
  </si>
  <si>
    <t>SERVOSYNCO PE 100-20 L</t>
  </si>
  <si>
    <t>SERVOSYNCO PE 100-210 L BRL</t>
  </si>
  <si>
    <t>SERVOTHERM MEDIUM - 210L BRL</t>
  </si>
  <si>
    <t>SERVOTHERM SPECIAL-210L BRL</t>
  </si>
  <si>
    <t>SERVOTHERM SHT 32-210 L BRL</t>
  </si>
  <si>
    <t>SERVOTHERM S SPECIAL-210 L BRL</t>
  </si>
  <si>
    <t>SERVOCYCLOTHERM G-210 L</t>
  </si>
  <si>
    <t>SERVOTHERM FG 32-26 L</t>
  </si>
  <si>
    <t>SERVOTHERM FG 32-210 L</t>
  </si>
  <si>
    <t>SERVO FLUSHING FLUID S-210 L</t>
  </si>
  <si>
    <t>SERVO TORQUE 10-210L BRL</t>
  </si>
  <si>
    <t>SERVO TRANSFLUID TH A-5 L</t>
  </si>
  <si>
    <t>SERVO TRANSFLUID TH A-4 X 5 L</t>
  </si>
  <si>
    <t>SERVO TRANSFLUID TH A-20 L</t>
  </si>
  <si>
    <t>SERVO TRANSFLUID TH A-210 L</t>
  </si>
  <si>
    <t>SERVO TRANSMISSION FLUID F 10-210L BRL</t>
  </si>
  <si>
    <t>SERVO TRANSFLUID A-1/2 L</t>
  </si>
  <si>
    <t>SERVO TRANSFLUID A-40 X 1/2 L</t>
  </si>
  <si>
    <t>SERVO TRANSFLUID A-20X1/2 L</t>
  </si>
  <si>
    <t>SERVO TRANSFLUID A-1L-HDPE</t>
  </si>
  <si>
    <t>SERVO TRANSFLUID A-20X1L-HDPE</t>
  </si>
  <si>
    <t>SERVO TRANSFLUID A-20 X 1 L PROMO</t>
  </si>
  <si>
    <t>SERVO TRANSFLUID A-5L-HDPE</t>
  </si>
  <si>
    <t>SERVO TRANSFLUID A-4X5L-HDPE</t>
  </si>
  <si>
    <t>SERVO TRANSFLUID A-4 X 5 L PROMO</t>
  </si>
  <si>
    <t>SERVO TRANSFLUID A-5 L PROMO</t>
  </si>
  <si>
    <t>SERVO TRANSFLUID A-20 L</t>
  </si>
  <si>
    <t>SERVO TRANSFLUID A - 210L BRL</t>
  </si>
  <si>
    <t>SERVO TRANSFLUID A-1/2 L OLD</t>
  </si>
  <si>
    <t>SERVO TRANSFLUID A-20X1/2 L OLD</t>
  </si>
  <si>
    <t>SERVO TRANSFLUID A-1L-HDPE-OLD</t>
  </si>
  <si>
    <t>SERVO TRANSFLUID A-20X1L-HDPE-OLD</t>
  </si>
  <si>
    <t>SERVO TRANSFLUID A-5L-HDPE-OLD</t>
  </si>
  <si>
    <t>SERVO TRANSFLUID A-4X5L-HDPE-OLD</t>
  </si>
  <si>
    <t>SERVO POWER STEER ALT - 210 L BRL</t>
  </si>
  <si>
    <t>SERVO TRANSTRAC HBF-210 L</t>
  </si>
  <si>
    <t>SERVO TRANS TH SAE 30-210 L</t>
  </si>
  <si>
    <t>TAFE TRANSHYDRO OIL-5 L</t>
  </si>
  <si>
    <t>TAFE TRANSHYDRO OIL-4 X 5 L</t>
  </si>
  <si>
    <t>TAFE TRANSHYDRO OIL-9 L</t>
  </si>
  <si>
    <t>TAFE TRANSHYDRO OIL-28 L HDPE</t>
  </si>
  <si>
    <t>TAFE TRANSHYDRO OIL-210 L</t>
  </si>
  <si>
    <t>SERVO TRANSMISSION XL 439-210 L</t>
  </si>
  <si>
    <t>SERVO TRANSMISSION C4 SAE 10W-210L BRL</t>
  </si>
  <si>
    <t>SERVO TRANSMISSION C4 SAE 30-210L BRL</t>
  </si>
  <si>
    <t>MAHINDRA EM TRNSMISON OIL-10 L</t>
  </si>
  <si>
    <t>MAHINDRA EM TRNSMISON OIL-17 L</t>
  </si>
  <si>
    <t>MAHINDRA EM TRNSMISON OIL-15 L</t>
  </si>
  <si>
    <t>MAHINDRA EM TRNSMISON OIL-10 L BUC - OLD</t>
  </si>
  <si>
    <t>MAHINDRA EM TRNSMISON OIL-17 L OLD</t>
  </si>
  <si>
    <t>MAHINDRA EM TRNSMISON OIL-15 L - OLD</t>
  </si>
  <si>
    <t>SERVO TRANSMISSION T20-210L BRL</t>
  </si>
  <si>
    <t>SERVO TRANSTRAC 30-210L BRL</t>
  </si>
  <si>
    <t>SERVO TRANSMISSION T 30-210L BRL</t>
  </si>
  <si>
    <t>SERVO TRANSMISSION TO4 SAE 10W-210 L</t>
  </si>
  <si>
    <t>SERVO TRANSMISSION TO4 SAE 30-210 L</t>
  </si>
  <si>
    <t>SERVO TRANSDEX II-6 X 4 L</t>
  </si>
  <si>
    <t>SERVO TRANSDEX II-210L BRL</t>
  </si>
  <si>
    <t>SERVO TRANSDEX II-6 x 4L OLD</t>
  </si>
  <si>
    <t>SERVO TRANSDEX III-20 X 1 L</t>
  </si>
  <si>
    <t>SERVO TRANSDEX III-210L BRL</t>
  </si>
  <si>
    <t>HYUNDAI SERVO STEERING OIL - 1L - HDPE</t>
  </si>
  <si>
    <t>HYUNDAI SERVO STEERING OIL-20x1L-HDPE-NE</t>
  </si>
  <si>
    <t>HYUNDAI SERVO STEERING OIL - 210L BRL</t>
  </si>
  <si>
    <t>HYUNDAI SERVO STEERING OIL-1L-HDPE-OLD</t>
  </si>
  <si>
    <t>HYUNDAI SERVO STEERING OIL-20x1L-HDPE-OL</t>
  </si>
  <si>
    <t>SERVO TRANSTRAC 30 PLUS-210 L</t>
  </si>
  <si>
    <t>SERVO STEER TM - 210 L BRL</t>
  </si>
  <si>
    <t>SERVO SYNTRAN 295-210 L BRL</t>
  </si>
  <si>
    <t>SWARAJ XT-OL-4x5L - HDPE</t>
  </si>
  <si>
    <t>SWARAJ XT-OL-50 L</t>
  </si>
  <si>
    <t>SWARAJ XT-OL-4x5L - HDPE OLD</t>
  </si>
  <si>
    <t>SERVO OIB OIL-20 X 1 L</t>
  </si>
  <si>
    <t>SERVO OIB OIL-5L - HDPE</t>
  </si>
  <si>
    <t>SERVO OIB OIL-4x5L - HDPE</t>
  </si>
  <si>
    <t>SERVO OIB OIL-20 L</t>
  </si>
  <si>
    <t>SERVO OIB OIL -20L PROMO</t>
  </si>
  <si>
    <t>SERVO OIB OIL-210 L BRL</t>
  </si>
  <si>
    <t>SERVO OIB OIL-20 X 1 L OLD</t>
  </si>
  <si>
    <t>SERVO OIB OIL-4x5L - HDPE OLD</t>
  </si>
  <si>
    <t>SERVO OIB OIL-20 L OLD</t>
  </si>
  <si>
    <t>SERVO OIB OIL-20L PROMO OLD</t>
  </si>
  <si>
    <t>MAHINDRA MSTAR OIB OIL-1 L</t>
  </si>
  <si>
    <t>MAHINDRA MSTAR OIB OIL-20 X 1 L</t>
  </si>
  <si>
    <t>MAHINDRA MSTAR OIB OIL-5L - HDPE</t>
  </si>
  <si>
    <t>MAHINDRA MSTAR OIB OIL-4x5L - HDPE</t>
  </si>
  <si>
    <t>MAHINDRA MSTAR OIB OIL-20 L</t>
  </si>
  <si>
    <t>MAHINDRA MSTAR OIB OIL-1 L OLD</t>
  </si>
  <si>
    <t>MAHINDRA MSTAR OIB OIL-20 X 1 L OLD</t>
  </si>
  <si>
    <t>MAHINDRA MSTAR OIB OIL-4x5L - HDPE OLD</t>
  </si>
  <si>
    <t>MAHINDRA MSTAR OIB OIL-20 L OLD</t>
  </si>
  <si>
    <t>SERVO TMG TRANS FLUID-1 L</t>
  </si>
  <si>
    <t>SERVO TMG TRANS FLUID-20 X 1 L</t>
  </si>
  <si>
    <t>SERVO TMG TRANS FLUID-5 L</t>
  </si>
  <si>
    <t>SERVO TMG TRANS FLUID-4 X 5 L</t>
  </si>
  <si>
    <t>SERVO TMG TRANS FLUID-210 L</t>
  </si>
  <si>
    <t>SERVO TMG STEERING FLUID-1 L</t>
  </si>
  <si>
    <t>SERVO TMG STEERING FLUID-20 X 1 L</t>
  </si>
  <si>
    <t>SERVO TMG STEERING FLUID-20 L</t>
  </si>
  <si>
    <t>SERVO TMG STEERING FLUID-210 L</t>
  </si>
  <si>
    <t>SERVO TMG STEERING FLUID +-1 L</t>
  </si>
  <si>
    <t>SERVO TMG STEERING FLUID +-20 X 1 L</t>
  </si>
  <si>
    <t>SERVO TMG STEERING FLUID +-20 L</t>
  </si>
  <si>
    <t>SERVO TMG STEERING FLUID +-210 L</t>
  </si>
  <si>
    <t>SERVO VST SHAKTI OIB OIL-210 L</t>
  </si>
  <si>
    <t>MAXIMILE POWER STEERING FLUID-20 X 1 L</t>
  </si>
  <si>
    <t>SERVOSTEEL 680-210L BRL</t>
  </si>
  <si>
    <t>SERVO SPECIAL NG 40-210L BRL</t>
  </si>
  <si>
    <t>SERVO NG 15W-40  -210L BRL</t>
  </si>
  <si>
    <t>SERVO NG 40 - 210L BRL</t>
  </si>
  <si>
    <t>SERVO GAS ENGINE OIL-1L-HDPE</t>
  </si>
  <si>
    <t>SERVO GAS ENGINE OIL - 20x1L - HDPE</t>
  </si>
  <si>
    <t>SERVO GAS ENGINE OIL-3 L PROMO</t>
  </si>
  <si>
    <t>SERVO GAS ENGINE OIL-3L-HDPE</t>
  </si>
  <si>
    <t>SERVO GAS ENGINE OIL-4X3L-HDPE</t>
  </si>
  <si>
    <t>SERVO GAS ENGINE OIL-4 X 3 L PROMO</t>
  </si>
  <si>
    <t>SERVO GAS ENGINE OIL-20X(0.80+0.2)L</t>
  </si>
  <si>
    <t>SERVO GAS ENGINE OIL-20 X 1 L PROMO</t>
  </si>
  <si>
    <t>SERVO GAS ENGINE OIL-20 L PROMO</t>
  </si>
  <si>
    <t>SERVO GAS ENGINE OIL-210L BRL</t>
  </si>
  <si>
    <t>SERVO GAS ENGINE OIL-20X1L-HDPE-OLD</t>
  </si>
  <si>
    <t>SERVO GAS ENGINE OIL-4X3L-HDPE-OLD</t>
  </si>
  <si>
    <t>SERVO GAS ENGINE OIL-20X(.8+.2)L-OLD</t>
  </si>
  <si>
    <t>SERVO NGE 40-210 L</t>
  </si>
  <si>
    <t>SERVO PRIDE GEO 15W-40 LL-210 L</t>
  </si>
  <si>
    <t>TMGO GAS ENGINE OIL 15W-40 LL-1 L</t>
  </si>
  <si>
    <t>TMGO GAS ENGINE OIL 15W-40 LL-20 X 1 L</t>
  </si>
  <si>
    <t>TMGO GAS ENGINE OIL 15W-40 LL-3 L</t>
  </si>
  <si>
    <t>TMGO GAS ENGINE OIL 15W-40 LL-4 X 3 L</t>
  </si>
  <si>
    <t>TMGO GAS ENGINE OIL 15W-40 LL-210 L</t>
  </si>
  <si>
    <t>SERVO MARINE 3040-210L BRL</t>
  </si>
  <si>
    <t>SERVO MARINE 4040-210L BRL</t>
  </si>
  <si>
    <t>SERVO MARINE LB 1750-210 L</t>
  </si>
  <si>
    <t>SERVO MARINE ME 4050-210 L</t>
  </si>
  <si>
    <t>SERVODEDUSTING OIL - 200 KG DRM</t>
  </si>
  <si>
    <t>IOC ROEL 280 - 210L BRL</t>
  </si>
  <si>
    <t>LUBREX 22 - 210L BRL</t>
  </si>
  <si>
    <t>LUBREX 100 - 210L BRL</t>
  </si>
  <si>
    <t>LUBREX 220 - 210L BRL</t>
  </si>
  <si>
    <t>FLUSHING OIL (M)-210 L</t>
  </si>
  <si>
    <t>OIL OM 36 - 210L BRL</t>
  </si>
  <si>
    <t>OIL OX 52 - 210L BRL</t>
  </si>
  <si>
    <t>SERVO SUPERIOR N 0W-20-210 L</t>
  </si>
  <si>
    <t>SERVO SUPERIOR EO 0W30 ACEA C2-50 L</t>
  </si>
  <si>
    <t>SERVO SUPERIOR EO 0W30 ACEA C2-210 L</t>
  </si>
  <si>
    <t>HYUNDAI SERVO SUPERIOR 0W30-210 L</t>
  </si>
  <si>
    <t>SERVO GREENMILE-4 X 3.5 L</t>
  </si>
  <si>
    <t>SERVO RAFTAAR-15 L</t>
  </si>
  <si>
    <t>IOC CLEARBLUE-10 L</t>
  </si>
  <si>
    <t>IOC CLEARBLUE-20 L</t>
  </si>
  <si>
    <t>IOC CLEARBLUE-26 L</t>
  </si>
  <si>
    <t>IOC CLEARBLUE-210 L</t>
  </si>
  <si>
    <t>IOC CLEARBLUE-210 L HD</t>
  </si>
  <si>
    <t>SERVO FILT OIL-210 L</t>
  </si>
  <si>
    <t>SERVO WHITEPOL-210 L BRL</t>
  </si>
  <si>
    <t>SERVO WHITEPOL LIGHT-210 L</t>
  </si>
  <si>
    <t>TMGO ENGINE OIL CK4 10W-30-210 L</t>
  </si>
  <si>
    <t>TMGO ENGINE OIL CK4 15W-40-210 L</t>
  </si>
  <si>
    <t>MAHINDRA MAXIMILE ULTRA-1/4 L</t>
  </si>
  <si>
    <t>MAHINDRA MAXIMILE ULTRA-40 X 1/4 L</t>
  </si>
  <si>
    <t>MAHINDRA MAXIMILE ULTRA-1 L</t>
  </si>
  <si>
    <t>MAHINDRA MAXIMILE ULTRA-20 X 1 L</t>
  </si>
  <si>
    <t>MAHINDRA MAXIMILE ULTRA-2 L</t>
  </si>
  <si>
    <t>MAHINDRA MAXIMILE ULTRA-10 X 2 L</t>
  </si>
  <si>
    <t>MAHINDRA MAXIMILE ULTRA-3.5 L</t>
  </si>
  <si>
    <t>MAHINDRA MAXIMILE ULTRA-4 X 3.5 L</t>
  </si>
  <si>
    <t>MAHINDRA MAXIMILE ULTRA-4 L</t>
  </si>
  <si>
    <t>MAHINDRA MAXIMILE ULTRA-4 X 4 L</t>
  </si>
  <si>
    <t>MAHINDRA MAXIMILE ULTRA-6 L</t>
  </si>
  <si>
    <t>MAHINDRA MAXIMILE ULTRA-4 X 6 L</t>
  </si>
  <si>
    <t>MAHINDRA MAXIMILE ULTRA-210 L</t>
  </si>
  <si>
    <t>SERVO PRIDE GEO ALT 15W-40 LL-210 L</t>
  </si>
  <si>
    <t>SERVO PRIDE SUPREME XL 15W-40-210 L</t>
  </si>
  <si>
    <t>SERVO PRIDE NEXT 10W30 (D)-210 L</t>
  </si>
  <si>
    <t>TAFE MILES ROYAL-10 L</t>
  </si>
  <si>
    <t>TAFE MILES ROYAL-7.5 L</t>
  </si>
  <si>
    <t>TAFE MILES ROYAL-8.5 L</t>
  </si>
  <si>
    <t>TAFE MILES ROYAL-2 X 7.5 L</t>
  </si>
  <si>
    <t>TAFE MILES ROYAL-2 X 8.5 L</t>
  </si>
  <si>
    <t>TAFE MILES ROYAL-210 L</t>
  </si>
  <si>
    <t>TAFE MILES CLASSIC-1 L</t>
  </si>
  <si>
    <t>TAFE MILES CLASSIC-20 X 1 L</t>
  </si>
  <si>
    <t>TAFE MILES CLASSIC-5 L</t>
  </si>
  <si>
    <t>TAFE MILES CLASSIC-4 X 5 L</t>
  </si>
  <si>
    <t>TAFE MILES CLASSIC-10 L</t>
  </si>
  <si>
    <t>TAFE MILES CLASSIC-7.5 L</t>
  </si>
  <si>
    <t>TAFE MILES CLASSIC-8.5 L</t>
  </si>
  <si>
    <t>TAFE MILES CLASSIC-2 X 7.5 L</t>
  </si>
  <si>
    <t>TAFE MILES CLASSIC-2 X 8.5 L</t>
  </si>
  <si>
    <t>TAFE MILES CLASSIC-210 L</t>
  </si>
  <si>
    <t>SERVO PREMIUM CF4 20W-50-1 L</t>
  </si>
  <si>
    <t>SERVO PREMIUM CF4 20W-50-20 X 1 L</t>
  </si>
  <si>
    <t>SERVO PREMIUM CF4 20W-50-5 L</t>
  </si>
  <si>
    <t>SERVO PREMIUM CF4 20W-50-4 X 5 L</t>
  </si>
  <si>
    <t>SERVO PREMIUM CF4 20W-50-20 L</t>
  </si>
  <si>
    <t>SERVO PREMIUM CF4 20W-50-210 L</t>
  </si>
  <si>
    <t>SERVOELECTRA LIGHT-210 L</t>
  </si>
  <si>
    <t>SERVOELECTRA-20 L</t>
  </si>
  <si>
    <t>SERVOELECTRA - 210L BRL</t>
  </si>
  <si>
    <t>SERVO DPPD-1 L</t>
  </si>
  <si>
    <t>SERVO DPPD-10 X 1 L</t>
  </si>
  <si>
    <t>SERVO PCI-180 KG DRM</t>
  </si>
  <si>
    <t>SERVO CCI-P/F KG</t>
  </si>
  <si>
    <t>SERVO CCI-180 KG</t>
  </si>
  <si>
    <t>SERVO NAF 1-20 KG</t>
  </si>
  <si>
    <t>SERVO NAF 1-30 KG</t>
  </si>
  <si>
    <t>SERVO NAF 1-P/F KG</t>
  </si>
  <si>
    <t>SERVO NAF 1-180 KG</t>
  </si>
  <si>
    <t>SERVO PRIDE NEXT TM 10W-30-210 L</t>
  </si>
  <si>
    <t>SERVO PRIDE NEXT TM 15W-40-210 L</t>
  </si>
  <si>
    <t>HY SERVO PETROL EO SN PLUS-4 X 4 L</t>
  </si>
  <si>
    <t>HY SERVO PETROL EO SN PLUS-50 L</t>
  </si>
  <si>
    <t>HY SERVO PETROL EO SN PLUS-210 L</t>
  </si>
  <si>
    <t>HYUNDAI SERVO DEO ACEA C5-4 X 5 L</t>
  </si>
  <si>
    <t>HYUNDAI SERVO DEO ACEA C5-50 L</t>
  </si>
  <si>
    <t>HYUNDAI SERVO DEO ACEA C5-210 L</t>
  </si>
  <si>
    <t>KIA SER GEN EO 0W20 ACEA C5-50 L</t>
  </si>
  <si>
    <t>KIA SER GEN EO 0W20 ACEA C5-210 L</t>
  </si>
  <si>
    <t>KIA SER GO 5W30 ACEA A5/B5-50 L</t>
  </si>
  <si>
    <t>KIA SER GO 5W30 ACEA A5/B5-210 L</t>
  </si>
  <si>
    <t>KIA SERVO GEN EO 0W20 SN PLUS-50 L</t>
  </si>
  <si>
    <t>KIA SERVO GEN EO 0W20 SN PLUS-210 L</t>
  </si>
  <si>
    <t>MAHINDRA MAXIMILE FEO PLUS-210 L</t>
  </si>
  <si>
    <t>TMGO ENGINE OIL CI4 PLUS 10W-40-210 L</t>
  </si>
  <si>
    <t>ECSTAR PETROL 0W-20-1 L</t>
  </si>
  <si>
    <t>ECSTAR PETROL 0W-20-20 X 1 L</t>
  </si>
  <si>
    <t>ECSTAR PETROL 0W-20-3.5 L</t>
  </si>
  <si>
    <t>ECSTAR PETROL 0W-20-4 X 3.5 L</t>
  </si>
  <si>
    <t>ECSTAR PETROL 0W-20-210 L</t>
  </si>
  <si>
    <t>ECSTAR DIESEL 5W-30-1 L</t>
  </si>
  <si>
    <t>ECSTAR DIESEL 5W-30-20 X 1 L</t>
  </si>
  <si>
    <t>ECSTAR DIESEL 5W-30-3.5 L</t>
  </si>
  <si>
    <t>ECSTAR DIESEL 5W-30-4 X 3.5 L</t>
  </si>
  <si>
    <t>ECSTAR DIESEL 5W-30-210 L</t>
  </si>
  <si>
    <t>SERVO SUPERMILE 10W-30-1 L</t>
  </si>
  <si>
    <t>SERVO SUPERMILE 10W-30-20 X 1 L</t>
  </si>
  <si>
    <t>SERVO SUPERMILE 10W-30-5 L</t>
  </si>
  <si>
    <t>SERVO SUPERMILE 10W-30-4 X 5 L</t>
  </si>
  <si>
    <t>SERVO SUPERMILE 10W-30-4 X 5 L PROMO</t>
  </si>
  <si>
    <t>SERVO SUPERMILE 10W-30-5 L PROMO</t>
  </si>
  <si>
    <t>SERVO SUPERMILE 10W-30-7L</t>
  </si>
  <si>
    <t>SERVO SUPERMILE 10W-30-7 L PROMO</t>
  </si>
  <si>
    <t>SERVO SUPERMILE 10W-30-210 L</t>
  </si>
  <si>
    <t>SERVO SUPERMILE PLUS 5W-30-1 L</t>
  </si>
  <si>
    <t>SERVO SUPERMILE PLUS 5W-30-20 X 1 L</t>
  </si>
  <si>
    <t>SERVO SUPERMILE PLUS 5W-30-5 L</t>
  </si>
  <si>
    <t>SERVO SUPERMILE PLUS 5W-30-4 X 5 L</t>
  </si>
  <si>
    <t>SERVO SUPERMILE PLUS 5W-30-4 X 5 L PROMO</t>
  </si>
  <si>
    <t>SERVO SUPERMILE PLUS 5W-30-5 L PROMO</t>
  </si>
  <si>
    <t>SERVO SUPERMILE PLUS 5W-30-7L</t>
  </si>
  <si>
    <t>SERVO SUPERMILE PLUS 5W-30-7 L PROMO</t>
  </si>
  <si>
    <t>SERVO SUPERMILE PLUS 5W-30-210 L</t>
  </si>
  <si>
    <t>SERVO PRIDE XL PLUS 10W-40-210 L</t>
  </si>
  <si>
    <t>SERVO PRIDE TM PLUS 10W-40-210 L</t>
  </si>
  <si>
    <t>SERVO PRIDE NXT CK4 10W-30-15 L</t>
  </si>
  <si>
    <t>SERVO PRIDE NXT CK4 10W30-210 L BRL</t>
  </si>
  <si>
    <t>SERVO PRIDE NXT CK4 10W40-1/2 L</t>
  </si>
  <si>
    <t>SERVO PRIDE NXT CK4 10W40-20X1/2 L</t>
  </si>
  <si>
    <t>SERVO PRIDE NXT CK4 10W40-1 L</t>
  </si>
  <si>
    <t>SERVO PRIDE NXT CK4 10W40-20 X 1 L</t>
  </si>
  <si>
    <t>SERVO PRIDE NXT CK4 10W40-3L HDPE</t>
  </si>
  <si>
    <t>SERVO PRIDE NXT CK4 10W40-4X3 L</t>
  </si>
  <si>
    <t>SERVO PRIDE NXT CK4 10W40-5L - HDPE</t>
  </si>
  <si>
    <t>SERVO PRIDE NXT CK4 10W40-4x5L - HDPE</t>
  </si>
  <si>
    <t>SERVO PRIDE NXT CK4 10W40-10 L</t>
  </si>
  <si>
    <t>SERVO PRIDE NXT CK4 10W40-7.5 L</t>
  </si>
  <si>
    <t>SERVO PRIDE NXT CK4 10W40-15 L</t>
  </si>
  <si>
    <t>SERVO PRIDE NXT CK4 10W40-20 L</t>
  </si>
  <si>
    <t>SERVO PRIDE NXT CK4 10W40-50 L</t>
  </si>
  <si>
    <t>SERVO PRIDE NXT CK4 10W40-210 L BRL</t>
  </si>
  <si>
    <t>SERVO PRIDE NXT CK4 15W-40-20 X 1 L</t>
  </si>
  <si>
    <t>SERVO PRIDE NXT CK4 15W-40-7.5 L PROMO</t>
  </si>
  <si>
    <t>SERVO PRIDE NXT CK4 15W-40-15 L PROMO</t>
  </si>
  <si>
    <t>SERVO PRIDE NXT CK4 15W-40-15 L</t>
  </si>
  <si>
    <t>SERVO PRIDE NXT CK4 15W40-210 L BRL</t>
  </si>
  <si>
    <t>ATLAS COPCO PAROIL E-20 L</t>
  </si>
  <si>
    <t>ATLAS COPCO PAROIL E-210 L</t>
  </si>
  <si>
    <t>COOPER LUBE GENUINE OIL-1 L</t>
  </si>
  <si>
    <t>COOPER LUBE GENUINE OIL-20 X 1 L</t>
  </si>
  <si>
    <t>COOPER LUBE GENUINE OIL-3 L</t>
  </si>
  <si>
    <t>COOPER LUBE GENUINE OIL-4 X 3 L</t>
  </si>
  <si>
    <t>COOPER LUBE GENUINE OIL-5 L</t>
  </si>
  <si>
    <t>COOPER LUBE GENUINE OIL-4 X 5 L</t>
  </si>
  <si>
    <t>COOPER LUBE GENUINE OIL-10 L</t>
  </si>
  <si>
    <t>COOPER LUBE GENUINE OIL-210 L</t>
  </si>
  <si>
    <t>TMGO DEO CH4-1 L</t>
  </si>
  <si>
    <t>TMGO DEO CH4-20 X 1 L</t>
  </si>
  <si>
    <t>TMGO DEO CH4-3 L</t>
  </si>
  <si>
    <t>TMGO DEO CH4-4 X 3 L</t>
  </si>
  <si>
    <t>TMGO DEO CH4-4 X 3 L PROMO</t>
  </si>
  <si>
    <t>TMGO DEO CH4-20 X 1 L PROMO</t>
  </si>
  <si>
    <t>TMGO DEO CH4-5 L</t>
  </si>
  <si>
    <t>TMGO DEO CH4-4 X 5 L</t>
  </si>
  <si>
    <t>TMGO DEO CH4-10 L</t>
  </si>
  <si>
    <t>TMGO DEO CH4-7.5 L PROMO</t>
  </si>
  <si>
    <t>TMGO DEO CH4-7.5 L</t>
  </si>
  <si>
    <t>TMGO DEO CH4-15 L</t>
  </si>
  <si>
    <t>TMGO DEO CH4-20 L</t>
  </si>
  <si>
    <t>TMGO DEO CH4-210 L</t>
  </si>
  <si>
    <t>TMGO DEO CI4 PLUS-1 L</t>
  </si>
  <si>
    <t>TMGO DEO CI4 PLUS-20 X 1 L</t>
  </si>
  <si>
    <t>TMGO DEO CI4 PLUS-3 L</t>
  </si>
  <si>
    <t>TMGO DEO CI4 PLUS-4 X 3 L</t>
  </si>
  <si>
    <t>TMGO DEO CI4 PLUS-5 L</t>
  </si>
  <si>
    <t>TMGO DEO CI4 PLUS-4 X 5 L</t>
  </si>
  <si>
    <t>TMGO DEO CI4 PLUS-10 L</t>
  </si>
  <si>
    <t>TMGO DEO CI4 PLUS-7.5 L PROMO</t>
  </si>
  <si>
    <t>TMGO DEO CI4 PLUS-7.5 L</t>
  </si>
  <si>
    <t>TMGO DEO CI4 PLUS-15 L PROMO</t>
  </si>
  <si>
    <t>TMGO DEO CI4 PLUS-15 L</t>
  </si>
  <si>
    <t>TMGO DEO CI4 PLUS-20 L</t>
  </si>
  <si>
    <t>TMGO DEO CI4 PLUS-210 L</t>
  </si>
  <si>
    <t>S PRIDE FE 10W-3O (D)-210 L BRL</t>
  </si>
  <si>
    <t>ECSTAR NEXA 0W-20 PETROL-1 L</t>
  </si>
  <si>
    <t>ECSTAR NEXA 0W-20 PETROL-20 X 1 L</t>
  </si>
  <si>
    <t>ECSTAR NEXA 0W-20 PETROL-3.5 L</t>
  </si>
  <si>
    <t>ECSTAR NEXA 0W-20 PETROL-4 X 3.5 L</t>
  </si>
  <si>
    <t>ECSTAR NEXA 0W-20 PETROL-210 L</t>
  </si>
  <si>
    <t>ECSTAR NEXA 5W-30 DIESEL-1 L</t>
  </si>
  <si>
    <t>ECSTAR NEXA 5W-30 DIESEL-20 X 1 L</t>
  </si>
  <si>
    <t>ECSTAR NEXA 5W-30 DIESEL-3.5 L</t>
  </si>
  <si>
    <t>ECSTAR NEXA 5W-30 DIESEL-4 X 3.5 L</t>
  </si>
  <si>
    <t>ECSTAR NEXA 5W-30 DIESEL-210 L</t>
  </si>
  <si>
    <t>TAFE MILES-1 L</t>
  </si>
  <si>
    <t>TAFE MILES-20 X 1 L</t>
  </si>
  <si>
    <t>TAFE MILES-5 L</t>
  </si>
  <si>
    <t>TAFE MILES-4 X 5 L</t>
  </si>
  <si>
    <t>TAFE MILES-10 L</t>
  </si>
  <si>
    <t>TAFE MILES-7.5 L</t>
  </si>
  <si>
    <t>TAFE MILES-8.5 L</t>
  </si>
  <si>
    <t>TAFE MILES-2 X 7.5 L</t>
  </si>
  <si>
    <t>TAFE MILES-2 X 8.5 L</t>
  </si>
  <si>
    <t>TAFE MILES-210 L</t>
  </si>
  <si>
    <t>SERVO TM GEN OIL SF 20W-40-1 L</t>
  </si>
  <si>
    <t>SERVO TM GEN OIL SF 20W-40-20 X 1 L</t>
  </si>
  <si>
    <t>SERVO TM GEN OIL SF 20W-40-4 L</t>
  </si>
  <si>
    <t>SERVO TM GEN OIL SF 20W-40-4 X 4 L</t>
  </si>
  <si>
    <t>SERVO TM GEN OIL SF 20W-40-210 L</t>
  </si>
  <si>
    <t>SERVO TM GEN OIL SJ 15W-40-1 L</t>
  </si>
  <si>
    <t>SERVO TM GEN OIL SJ 15W-40-20 X 1 L</t>
  </si>
  <si>
    <t>SERVO TM GEN OIL SJ 15W-40-2.5 L</t>
  </si>
  <si>
    <t>SERVO TM GEN OIL SJ 15W-40-4 X 2.5 L</t>
  </si>
  <si>
    <t>SERVO TM GEN OIL SJ 15W-40-50 L</t>
  </si>
  <si>
    <t>SERVO TM GEN OIL SJ 15W-40-210 L</t>
  </si>
  <si>
    <t>SERVO TECHNIC OL 5W-30-4 X 4.6 L</t>
  </si>
  <si>
    <t>SERVO TECHNIC OL 5W-30-1 L</t>
  </si>
  <si>
    <t>SERVO TECHNIC OL 5W-30-20 X 1 L</t>
  </si>
  <si>
    <t>SERVO TECHNIC OL 5W-30-4 X 4.6 L-OLD</t>
  </si>
  <si>
    <t>SERVO TECHNIC OL 5W-30-1 L OLD</t>
  </si>
  <si>
    <t>SERVO TECHNIC OL 5W-30-20 X 1 L OLD</t>
  </si>
  <si>
    <t>SERVO TECHNIC OL PLS 5W30-4.6 L</t>
  </si>
  <si>
    <t>SERVO TECHNIC OL PLS 5W30-4 X 4.6 L</t>
  </si>
  <si>
    <t>SERVO TECHNIC OL PLS 5W30-1 L</t>
  </si>
  <si>
    <t>SERVO TECHNIC OL PLS 5W30-4 X 4.6 L-OLD</t>
  </si>
  <si>
    <t>MAHINDRA MAXIMILE CNG PLUS-1/4 L</t>
  </si>
  <si>
    <t>MAHINDRA MAXIMILE CNG PLUS-40 X 1/4 L</t>
  </si>
  <si>
    <t>MAHINDRA MAXIMILE CNG PLUS-1 L</t>
  </si>
  <si>
    <t>MAHINDRA MAXIMILE CNG PLUS-20 X 1 L</t>
  </si>
  <si>
    <t>MAHINDRA MAXIMILE CNG PLUS-3 L</t>
  </si>
  <si>
    <t>MAHINDRA MAXIMILE CNG PLUS-4 X 3 L</t>
  </si>
  <si>
    <t>MAHINDRA MAXIMILE CNG PLUS-210 L</t>
  </si>
  <si>
    <t>SERVO PRIDE FE 10W-30-210 L</t>
  </si>
  <si>
    <t>SERVO PRIDE XM 15W-40-1/2 L</t>
  </si>
  <si>
    <t>SERVO PRIDE XM 15W-40-40 X 1/2 L</t>
  </si>
  <si>
    <t>SERVO PRIDE XM 15W-40-1 L</t>
  </si>
  <si>
    <t>SERVO PRIDE XM 15W-40-20 X 1 L</t>
  </si>
  <si>
    <t>SERVO PRIDE XM 15W-40-2.5 L</t>
  </si>
  <si>
    <t>SERVO PRIDE XM 15W-40-4 X 2.5 L</t>
  </si>
  <si>
    <t>SERVO PRIDE XM 15W-40-3 L</t>
  </si>
  <si>
    <t>SERVO PRIDE XM 15W-40-4 X 3 L</t>
  </si>
  <si>
    <t>SERVO PRIDE XM 15W-40-5 L</t>
  </si>
  <si>
    <t>SERVO PRIDE XM 15W-40-4 X 5 L</t>
  </si>
  <si>
    <t>SERVO PRIDE XM 15W-40-10 L</t>
  </si>
  <si>
    <t>SERVO PRIDE XM 15W-40-7.5 L</t>
  </si>
  <si>
    <t>SERVO PRIDE XM 15W-40-15 L</t>
  </si>
  <si>
    <t>SERVO PRIDE XM 15W-40-20 L</t>
  </si>
  <si>
    <t>SERVO PRIDE XM 15W-40-50 L</t>
  </si>
  <si>
    <t>SERVO PRIDE XM 15W-40-210 L</t>
  </si>
  <si>
    <t>SERVO TM GEN OIL SM 10W-40-1 L</t>
  </si>
  <si>
    <t>SERVO TM GEN OIL SM 10W-40-20 X 1 L</t>
  </si>
  <si>
    <t>SERVO TM GEN OIL SM 10W-40-4 L</t>
  </si>
  <si>
    <t>SERVO TM GEN OIL SM 10W-40-4 X 4 L</t>
  </si>
  <si>
    <t>SERVO TM GEN OIL SM 10W-40-210 L</t>
  </si>
  <si>
    <t>SERVO PRIDE TM PLUS 15W40-1 L</t>
  </si>
  <si>
    <t>SERVO PRIDE TM PLUS 15W40-20 X 1 L</t>
  </si>
  <si>
    <t>SERVO PRIDE TM PLUS 15W40-4X3 L</t>
  </si>
  <si>
    <t>SERVO PRIDE TM PLUS 15W40-15 L PROMO</t>
  </si>
  <si>
    <t>SERVO PRIDE TM PLUS 15W40-15 L</t>
  </si>
  <si>
    <t>SERVO PRIDE TM PLUS 15W40-210 L BRL</t>
  </si>
  <si>
    <t>SERVO PRIDE TM PLUS 15W40-20 X 1 L OLD</t>
  </si>
  <si>
    <t>SERVO PRIDE TM PLUS 15W40-4X3 L OLD</t>
  </si>
  <si>
    <t>SERVO PRIDE TM PLUS 15W40-15 L OLD</t>
  </si>
  <si>
    <t>SERVO PRIDE TH 15W-40-5 L</t>
  </si>
  <si>
    <t>SERVO PRIDE TH 15W-40-4 X 5 L</t>
  </si>
  <si>
    <t>SERVO PRIDE TH 15W-40-20 L</t>
  </si>
  <si>
    <t>SERVO PRIDE TH 15W-40-210 L</t>
  </si>
  <si>
    <t>SERVO PRIDE TH PLS 15W-40-5 L</t>
  </si>
  <si>
    <t>SERVO PRIDE TH PLS 15W-40-4 X 5 L</t>
  </si>
  <si>
    <t>SERVO PRIDE TH PLS 15W-40-20 L</t>
  </si>
  <si>
    <t>SERVO PRIDE TH PLS 15W-40-210 L</t>
  </si>
  <si>
    <t>SERVO TM GEN OIL CH4 15W-40-1 L</t>
  </si>
  <si>
    <t>SERVO TM GEN OIL CH4 15W-40-20 X 1 L</t>
  </si>
  <si>
    <t>SERVO TM GEN OIL CH4 15W-40-4 L</t>
  </si>
  <si>
    <t>SERVO TM GEN OIL CH4 15W-40-4 X 4 L</t>
  </si>
  <si>
    <t>SERVO TM GEN OIL CH4 15W-40-50 L</t>
  </si>
  <si>
    <t>SERVO TMGO CH4 15W40-20 X 1 L - OLD</t>
  </si>
  <si>
    <t>SERVO TMGO CH4 15W40-4 X 4 L - OLD</t>
  </si>
  <si>
    <t>SERVO TM GEN OIL CI4 PLUS 15W-40-1 L</t>
  </si>
  <si>
    <t>SERVO TMG OILCI4+ 15W-40-20 X 1 L</t>
  </si>
  <si>
    <t>SERVO TM GEN OIL CI4 PLUS 15W-40-4 L</t>
  </si>
  <si>
    <t>SERVO TM GEN OIL CI4 PLUS 15W-40-4 X 4 L</t>
  </si>
  <si>
    <t>SERVO TM GEN OIL CI4 PLUS 15W-40-50 L</t>
  </si>
  <si>
    <t>SERVO TM GEN OIL CI4 PLUS 15W-40-210 L</t>
  </si>
  <si>
    <t>SERVO TMG COOLANT 4060-1 L</t>
  </si>
  <si>
    <t>SERVO TMG COOLANT 4060-20 X 1 L</t>
  </si>
  <si>
    <t>SERVO TMG COOLANT 4060-3 L</t>
  </si>
  <si>
    <t>SERVO TMG COOLANT 4060-4 X 3 L</t>
  </si>
  <si>
    <t>SERVO TMG COOLANT 4060-210 L</t>
  </si>
  <si>
    <t>VST SHAKTI GENUINE COOLANT-1 L</t>
  </si>
  <si>
    <t>VST SHAKTI GENUINE COOLANT-10 X 1 L</t>
  </si>
  <si>
    <t>VST SHAKTI GENUINE COOLANT-210 L</t>
  </si>
  <si>
    <t>MAHINDRA MAXIMILE FEO V2-1 L</t>
  </si>
  <si>
    <t>MAHINDRA MAXIMILE FEO V2-20 X 1 L</t>
  </si>
  <si>
    <t>MAHINDRA MAXIMILE FEO V2-3.5 L HDPE</t>
  </si>
  <si>
    <t>MAHINDRA MAXIMILE FEO V2-4x3.5L HDPE</t>
  </si>
  <si>
    <t>MAHINDRA MAXIMILE FEO V2-5L - HDPE</t>
  </si>
  <si>
    <t>MAHINDRA MAXIMILE FEO V2-4x5L - HDPE</t>
  </si>
  <si>
    <t>MAHINDRA MAXIMILE FEO V2-6 L</t>
  </si>
  <si>
    <t>MAHINDRA MAXIMILE FEO V2-4 x 6L</t>
  </si>
  <si>
    <t>MAHINDRA MAXIMILE FEO V2-7.5 CAN</t>
  </si>
  <si>
    <t>MAHINDRA MAXIMILE FEO V2-2 X 7.5 CAN</t>
  </si>
  <si>
    <t>MAHINDRA MAXIMILE FEO V2-7 L CAN</t>
  </si>
  <si>
    <t>MAHINDRA MAXIMILE FEO V2-2 X 7 L CAN</t>
  </si>
  <si>
    <t>MAHINDRA MAXIMILE FEO V2-3 X 7 L CAN</t>
  </si>
  <si>
    <t>MAHINDRA MAXIMILE FEO V2-20 X 1 L OLD</t>
  </si>
  <si>
    <t>MAHINDRA MAXIMILE FEO V2-4x5L - HDPE OLD</t>
  </si>
  <si>
    <t>MAHINDRA MAXIMILE FEO V2-4 x 6L OLD</t>
  </si>
  <si>
    <t>S FLEET SUPREME CI4PLUS 15W-40-7.5 L</t>
  </si>
  <si>
    <t>SERVO FLEET SUPREME CI4 PLUS 15W-40-15 L</t>
  </si>
  <si>
    <t>SERVO FLT CF4 15W-40-20 X 1 L</t>
  </si>
  <si>
    <t>SERVO FLT CF4 15W-40-4 X 3 L</t>
  </si>
  <si>
    <t>SERVO FLT CF4 15W-40-4 X 5 L</t>
  </si>
  <si>
    <t>SERVO FLT CF4 15W-40-7.5 L</t>
  </si>
  <si>
    <t>SERVO FLT CF4 15W-40-15 L</t>
  </si>
  <si>
    <t>SERVO FLT CF4 15W-40-210 L BRL</t>
  </si>
  <si>
    <t>SERVO FLT XTRA CH4 15W-40-210 L BRL</t>
  </si>
  <si>
    <t>SERVO FLEET SUPREME CI4-210 L BRL</t>
  </si>
  <si>
    <t>MGO 0W-20-1 L</t>
  </si>
  <si>
    <t>MGO 0W-20-20 X 1 L</t>
  </si>
  <si>
    <t>MGO 0W-20-3.5 L HDPE</t>
  </si>
  <si>
    <t>MGO 0W-20-4x3.5L HDPE</t>
  </si>
  <si>
    <t>MGO 0W-20-210 L BRL</t>
  </si>
  <si>
    <t>MGO 0W-20-1 L OLD</t>
  </si>
  <si>
    <t>MGO 0W-20-20 X 1 L OLD</t>
  </si>
  <si>
    <t>MGO 0W-20-3.5 L HDPE OLD</t>
  </si>
  <si>
    <t>MGO 0W-20-4x3.5L HDPE OLD</t>
  </si>
  <si>
    <t>HY.SERVO CNG OIL SM 5W-30-20 X 1 L</t>
  </si>
  <si>
    <t>HY.SERVO CNG OIL SM 5W-30-4X3 L</t>
  </si>
  <si>
    <t>HY.SERVO CNG OIL SM 5W-30-210 L BRL</t>
  </si>
  <si>
    <t>HY.SERVO PRM.EO SM 5W-30-1 L</t>
  </si>
  <si>
    <t>HY.SERVO PRM.EO SM 5W-30-20 X 1 L</t>
  </si>
  <si>
    <t>HY.SERVO PRM.EO SM 5W-30-3L HDPE</t>
  </si>
  <si>
    <t>HY.SERVO PRM.EO SM 5W-30-4X3 L</t>
  </si>
  <si>
    <t>HY.SERVO PRM.EO SM 5W-30-210 L BRL</t>
  </si>
  <si>
    <t>HY.SERVO PRM.EO SM 5W-30-1 L OLD</t>
  </si>
  <si>
    <t>HY.SERVO PRM.EO SM 5W-30-4X3 L OLD</t>
  </si>
  <si>
    <t>HYUNDAI SERVO COOLANT LL-1 L</t>
  </si>
  <si>
    <t>HYUNDAI SERVO COOLANT LL-20 X 1 L</t>
  </si>
  <si>
    <t>HYUNDAI SERVO COOLANT LL-10 X 1 L HDPE</t>
  </si>
  <si>
    <t>HYUNDAI SERVO COOLANT LL-210 L BRL</t>
  </si>
  <si>
    <t>HYUNDAI SERVO COOLANT LL-20 X 1 L OLD</t>
  </si>
  <si>
    <t>SERVO SUPER 20W-40 MG-1/2 L</t>
  </si>
  <si>
    <t>SERVO SUPER 20W-40 MG-40X1/2L</t>
  </si>
  <si>
    <t>SERVO SUPER 20W-40 MG-1 L</t>
  </si>
  <si>
    <t>SERVO SUPER 20W-40 MG-20 X 1 L</t>
  </si>
  <si>
    <t>SERVO SUPER 20W-40 MG-5L - HDPE</t>
  </si>
  <si>
    <t>SERVO SUPER 20W-40 MG-4x5L - HDPE</t>
  </si>
  <si>
    <t>SERVO SUPER 20W-40 MG-10 L</t>
  </si>
  <si>
    <t>SERVO SUPER 20W-40 MG-6.5 + 1 L</t>
  </si>
  <si>
    <t>SERVO SUPER 20W-40 MG-9 + 1 L</t>
  </si>
  <si>
    <t>SERVO SUPER 20W-40 MG-7.5 L</t>
  </si>
  <si>
    <t>SERVO SUPER 20W-40 MG-1 L PET</t>
  </si>
  <si>
    <t>SERVO SUPER 20W-40 MG-20 X 1 L PET</t>
  </si>
  <si>
    <t>SERVO SUPER 20W-40 MG-20 L</t>
  </si>
  <si>
    <t>SERVO SUPER 20W-40 MG-18 + 2 L</t>
  </si>
  <si>
    <t>SERVO SUPER 20W-40 MG-26 L</t>
  </si>
  <si>
    <t>SERVO SUPER 20W-40 MG-210 L BRL</t>
  </si>
  <si>
    <t>SERVO SUPER 20W-40 MG-1/2 L OLD</t>
  </si>
  <si>
    <t>SERVO SUPER 20W-40 MG-40x1/2L-OLD</t>
  </si>
  <si>
    <t>SERVO SUPER 20W-40 MG-1 L OLD</t>
  </si>
  <si>
    <t>SERVO SUPER 20W-40 MG-20 X 1 L OLD</t>
  </si>
  <si>
    <t>SERVO SUPER 20W-40 MG-5L - HDPE OLD</t>
  </si>
  <si>
    <t>SERVO SUPER 20W-40 MG-4x5L - HDPE OLD</t>
  </si>
  <si>
    <t>SERVO SUPER 20W-40 MG-10 L OLD</t>
  </si>
  <si>
    <t>SERVO SUPER 20W-40 MG-6.5 + 1 L - OLD</t>
  </si>
  <si>
    <t>SERVO SUPER 20W-40 MG-9 + 1 L - OLD</t>
  </si>
  <si>
    <t>RVO SUPER 20W-40 MG-7.5 L OLD</t>
  </si>
  <si>
    <t>SERVO SUPER 20W-40 MG-20 L OLD</t>
  </si>
  <si>
    <t>SERVO SUPER 20W-40 MG-18 + 2 L - OLD</t>
  </si>
  <si>
    <t>SERVO SUPER TC 15W-40-1 L</t>
  </si>
  <si>
    <t>SERVO SUPER TC 15W-40-20 X 1 L</t>
  </si>
  <si>
    <t>SERVO SUPER TC 15W-40-3L HDPE</t>
  </si>
  <si>
    <t>SERVO SUPER TC 15W-40-4X3 L</t>
  </si>
  <si>
    <t>SERVO SUPER TC 15W-40-7.5 L</t>
  </si>
  <si>
    <t>SERVO SUPER TC 15W-40-4X3 L OLD</t>
  </si>
  <si>
    <t>SERVO SUPER TC 15W-40-10 L OLD</t>
  </si>
  <si>
    <t>SERVO SUPER TC 15W-40-7.5 L OLD</t>
  </si>
  <si>
    <t>SERVO SUPER TC 15W-40-15 L OLD</t>
  </si>
  <si>
    <t>MAXIMILE PLUS ENGINE OIL-210 L BRL</t>
  </si>
  <si>
    <t>SERVO PRIDE TM 15W-40-1 L</t>
  </si>
  <si>
    <t>SERVO PRIDE TM 15W-40-20 X 1 L</t>
  </si>
  <si>
    <t>SERVO PRIDE TM 15W-40-3L HDPE</t>
  </si>
  <si>
    <t>SERVO PRIDE TM 15W-40-4X3 L</t>
  </si>
  <si>
    <t>SERVO PRIDE TM 15W-40-7.5 L PROMO</t>
  </si>
  <si>
    <t>SERVO PRIDE TM 15W-40-7.5 L</t>
  </si>
  <si>
    <t>SERVO PRIDE TM 15W-40-15 L PROMO</t>
  </si>
  <si>
    <t>SERVO PRIDE TM 15W-40-15 L</t>
  </si>
  <si>
    <t>SERVO PRIDE TM 15W-40-20 X 1 L OLD</t>
  </si>
  <si>
    <t>SERVO PRIDE TM 15W-40-4X3 L OLD</t>
  </si>
  <si>
    <t>SERVO PRIDE TM 15W-40-7.5 L OLD</t>
  </si>
  <si>
    <t>SERVO PRIDE TM 15W-40-15L PROMO OLD</t>
  </si>
  <si>
    <t>SERVO PRIDE TM 15W-40-15 L OLD</t>
  </si>
  <si>
    <t>SERVO PRIDE XL PLUS 15W40-1 L</t>
  </si>
  <si>
    <t>SERVO PRIDE XL PLUS 15W40-20 X 1 L</t>
  </si>
  <si>
    <t>SERVO PRIDE XL PLUS 15W40-3L HDPE</t>
  </si>
  <si>
    <t>SERVO PRIDE XL PLUS 15W40-4X3 L</t>
  </si>
  <si>
    <t>SERVO PRIDE XL PLUS 15W40-5L - HDPE</t>
  </si>
  <si>
    <t>SERVO PRIDE XL PLUS 15W40-4x5L - HDPE</t>
  </si>
  <si>
    <t>SERVO PRIDE XL PLUS 15W40-10L PROMO</t>
  </si>
  <si>
    <t>SERVO PRIDE XL PLUS 15W40-10 L</t>
  </si>
  <si>
    <t>SERVO PRIDE XL PLUS 15W40-7.5L PROMO</t>
  </si>
  <si>
    <t>SERVO PRIDE XL PLUS 15W40-7.5 L</t>
  </si>
  <si>
    <t>SERVO PRIDE XL PLUS 15W40-15L PROMO</t>
  </si>
  <si>
    <t>SERVO PRIDE XL PLUS 15W40-15 L</t>
  </si>
  <si>
    <t>SERVO PRIDE XL PLUS 15W40-20 L</t>
  </si>
  <si>
    <t>SERVO PRIDE XL PLUS 15W40 -20L PROMO</t>
  </si>
  <si>
    <t>SERVO PRIDE XL PLUS 15W40-50 L</t>
  </si>
  <si>
    <t>SERVO PRIDE XL PLUS 15W40-(13+2)L</t>
  </si>
  <si>
    <t>SERVO PRIDE XL PLUS 15W40-210 L BRL</t>
  </si>
  <si>
    <t>SERVO PRIDE XL PLUS 15W40-208 L</t>
  </si>
  <si>
    <t>SERVO PRIDE XL PLUS 15W40-1 L OLD</t>
  </si>
  <si>
    <t>SERVO PRIDE XL PLUS 15W40-20 X 1 L OLD</t>
  </si>
  <si>
    <t>SERVO PRIDE XL PLUS 15W40-3L HDPE OLD</t>
  </si>
  <si>
    <t>SERVO PRIDE XL PLUS 15W40-4X3 L OLD</t>
  </si>
  <si>
    <t>SERVO PRIDE XL PLUS 15W40-4x5L - HDPE OL</t>
  </si>
  <si>
    <t>SERVO PRIDE XL PLUS 15W40-10L PROMO OLD</t>
  </si>
  <si>
    <t>SERVO PRIDE XL PLUS 15W40-10 L OLD</t>
  </si>
  <si>
    <t>SERVO PRIDE XL PLUS 15W40-7.5 L PRO-OLD</t>
  </si>
  <si>
    <t>SERVO PRIDE XL PLUS 15W40-7.5 L OLD</t>
  </si>
  <si>
    <t>SERVO PRIDE XL PLUS 15W40-15L PROMO OLD</t>
  </si>
  <si>
    <t>SERVO PRIDE XL PLUS 15W40-15 L OLD</t>
  </si>
  <si>
    <t>SERVO PRIDE XL PLUS 15W40-20 L OLD</t>
  </si>
  <si>
    <t>SERVO PRIDE XL PLUS 15W40-20L PROMO OLD</t>
  </si>
  <si>
    <t>SERVO SUPER MG 10W-30 CF4-210 L BRL</t>
  </si>
  <si>
    <t>SERVO SUP.MULT.GRD 20W-40-1/2 L</t>
  </si>
  <si>
    <t>SERVO SUP.MULT.GRD 20W-40-40X1/2L</t>
  </si>
  <si>
    <t>SERVO SUP.MULT.GRD 20W-40-20 x 1/2L-LINE</t>
  </si>
  <si>
    <t>SERVO SUP.MULT.GRD 20W-40-1 L</t>
  </si>
  <si>
    <t>SERVO SUP.MULT.GRD 20W-40-20 X 1 L</t>
  </si>
  <si>
    <t>SERVO SUP.MULT.GRD 20W-40-1L- LINER</t>
  </si>
  <si>
    <t>SERVO SUP.MULT.GRD 20W-40-20x1L- LINER</t>
  </si>
  <si>
    <t>SERVO SUP.MULT.GRD 20W-40-(0.9+0.1) L</t>
  </si>
  <si>
    <t>SERVO SUP.MULT.GRD 20W-40-20x(0.9+0.1)L</t>
  </si>
  <si>
    <t>SERVO SUP.MULT.GRD 20W-40-(4.5+0.5)L</t>
  </si>
  <si>
    <t>SERVO SUP.MULT.GRD 20W-40-4X(4.5+0.5)L</t>
  </si>
  <si>
    <t>SERVO SUP.MULT.GRD 20W-40-20 X 1 L PROMO</t>
  </si>
  <si>
    <t>SERVO SUP.MULT.GRD 20W-40-5L - HDPE</t>
  </si>
  <si>
    <t>SERVO SUP.MULT.GRD 20W-40-4x5L - HDPE</t>
  </si>
  <si>
    <t>SERVO SUP.MULT.GRD 20W-40-10 L</t>
  </si>
  <si>
    <t>SERVO SUP.MULT.GRD 20W-40-(6+1.50) L HDP</t>
  </si>
  <si>
    <t>SERVO SUP.MULT.GRD 20W-40-(8+2) L HDPE</t>
  </si>
  <si>
    <t>SERVO SUP.MULT.GRD 20W-40-(6.5+1)L</t>
  </si>
  <si>
    <t>SERVO SUP.MULT.GRD 20W-40-(9+1)L</t>
  </si>
  <si>
    <t>SERVO SUP.MULT.GRD 20W-40-7.5 L</t>
  </si>
  <si>
    <t>SERVO SUP.MULT.GRD 20W-40-(16+4)L</t>
  </si>
  <si>
    <t>SERVO SUP.MULT.GRD 20W-40-20 L</t>
  </si>
  <si>
    <t>SERVO SUP.MULT.GRD 20W-40-50 L</t>
  </si>
  <si>
    <t>SERVO SUP.MULT.GRD 20W-40-(18+2)L</t>
  </si>
  <si>
    <t>SERVO SUP.MULT.GRD 20W-40-(42+8)L HDPE</t>
  </si>
  <si>
    <t>SERVO SUP.MULT.GRD 20W-40-210 L BRL</t>
  </si>
  <si>
    <t>SERVO SUP.MULT.GRD 20W-40-210 L HD</t>
  </si>
  <si>
    <t>SERVO SUP.MULT.GRD 20W-40-1/2 L OLD</t>
  </si>
  <si>
    <t>SERVO SUP.MULT.GRD 20W-40-40x1/2L-OLD</t>
  </si>
  <si>
    <t>SERVO SUP.MULT.GRD 20W-40-20X1/2L-LINR-O</t>
  </si>
  <si>
    <t>SERVO SUP.MULT.GRD 20W-40-1 L OLD</t>
  </si>
  <si>
    <t>SERVO SUP.MULT.GRD 20W-40-20 X 1 L OLD</t>
  </si>
  <si>
    <t>SERVO SUP.MULT.GRD 20W-40-20x1L- LINR OL</t>
  </si>
  <si>
    <t>SERVO SUP.MULT.GRD 20W-40-(0.9+0.1) L OL</t>
  </si>
  <si>
    <t>SERVO SUP.MULT.GRD 20W-40-20x(0.9+0.1)OL</t>
  </si>
  <si>
    <t>SERVO SUP.MULT.GRD 20W-40-4x(4.5+0.5) ol</t>
  </si>
  <si>
    <t>SERVO SUP.MULT.GRD 20W-40-5L - HDPE OLD</t>
  </si>
  <si>
    <t>SERVO SUP.MULT.GRD 20W-40-4x5L - HDPE OL</t>
  </si>
  <si>
    <t>SERVO SUP.MULT.GRD 20W-40-10 L OLD</t>
  </si>
  <si>
    <t>SERVO SUP.MULT.GRD 20W-40-(6+1.50) L OLD</t>
  </si>
  <si>
    <t>SERVO SUP.MULT.GRD 20W-40-(8+2) L -OLD</t>
  </si>
  <si>
    <t>SERVO SUP.MULT.GRD 20W-40-7.5 L OLD</t>
  </si>
  <si>
    <t>SERVO SUP.MULT.GRD 20W-40- (16+4)L-OLD</t>
  </si>
  <si>
    <t>SERVO SUP.MULT.GRD 20W-40-20 L OLD</t>
  </si>
  <si>
    <t>SERVO CASE TRANSPOWER - 20 L BUC</t>
  </si>
  <si>
    <t>SERVO CASE TRANSPOWER - 20 L -OLD</t>
  </si>
  <si>
    <t>SERVO CASE AXLPOWER - 25 L</t>
  </si>
  <si>
    <t>SERVO CASE AXLEPOWER - 25 L-OLD</t>
  </si>
  <si>
    <t>SERVO TOWERGEN 15W-40 - 10 L BUC - OLD</t>
  </si>
  <si>
    <t>SERVO AUTORIKSHAW OIL  20W-40 - 2.5 L HD</t>
  </si>
  <si>
    <t>SERVO AUTORIKSHAW OIL 20W-40-4X2.5HDPE</t>
  </si>
  <si>
    <t>SERVO AUTORIKSHAW OIL  20W40-2.5 L HD OL</t>
  </si>
  <si>
    <t>ERVO AUTORIKSHW OIL 20W40-4X2.5HDPE OLD</t>
  </si>
  <si>
    <t>VST SHAKTI GENUINE ENGINE OIL - 1 L HDPE</t>
  </si>
  <si>
    <t>VST SHAKTI GENUINE ENGINE OIL - 20 X 1 L</t>
  </si>
  <si>
    <t>VST SHAKTI GENUINE ENGINE OIL - 3 L HDPE</t>
  </si>
  <si>
    <t>VST SHAKTI GEN ENGINE OIL - 4 X 3 L H</t>
  </si>
  <si>
    <t>VST SHAKTI GENUINE ENGINE OIL-3.5 L</t>
  </si>
  <si>
    <t>VST SHAKTI GENUINE ENGINE OIL-4 X 3.5 L</t>
  </si>
  <si>
    <t>SERVO VST SHAKTI ENGINE OIL - 1 L HDPE</t>
  </si>
  <si>
    <t>SERVO VST SHAKTI ENGINE OIL - 20 X 1 L</t>
  </si>
  <si>
    <t>SERVO VST SHAKTI ENGINE OIL - 3 L HDPE</t>
  </si>
  <si>
    <t>SERVO VST SHAKTI ENG OIL-4 X 3.5 L-OLD</t>
  </si>
  <si>
    <t>SERVO GEAR SUPER 80W-90 - 1 L HDPE</t>
  </si>
  <si>
    <t>SERVO GEAR SUPER 80W-90 - 20 X 1 L HDPE</t>
  </si>
  <si>
    <t>SERVO GEAR SUPER 80W-90 - 5 L HDPE</t>
  </si>
  <si>
    <t>SERVO GEAR SUPER 80W-90 - 4 X 5 L HDPE</t>
  </si>
  <si>
    <t>SERVO GEAR SUPER 80W-90-4 X 5 L PROMO</t>
  </si>
  <si>
    <t>SERVO GEAR SUPER 80W-90-10 L</t>
  </si>
  <si>
    <t>SERVO GEAR SUPER 80W-90-5 L PROMO</t>
  </si>
  <si>
    <t>SERVO GEAR SUPER 80W-90-7.5 L</t>
  </si>
  <si>
    <t>SERVO GEAR SUPER 80W-90 - 20 L BUC</t>
  </si>
  <si>
    <t>SERVO GEAR SUPER 80W-90-20 L PROMO</t>
  </si>
  <si>
    <t>SERVO GEAR SUPER 80W-90 - 210L BRL</t>
  </si>
  <si>
    <t>SERVO GEAR SUPER 80W-90 - 1 L HDPE - OLD</t>
  </si>
  <si>
    <t>SERVO GEAR SUPER 80W-90 - 4X5 L HDPE-OLD</t>
  </si>
  <si>
    <t>SERVO GEAR SUPER 80W-90-4X5L PR-OLD</t>
  </si>
  <si>
    <t>SERVO GEAR SUPER 80W-90 - 20 L BUC - OLD</t>
  </si>
  <si>
    <t>SERVO GEAR SUPER 80W-90-20L PROMO OLD</t>
  </si>
  <si>
    <t>SERVO SUPER MG 10W-30 - 210L BRL</t>
  </si>
  <si>
    <t>SERVO SUPER MG 20W-40-40X1/2L</t>
  </si>
  <si>
    <t>SERVO SUPER MG 20W-40-5L - HDPE</t>
  </si>
  <si>
    <t>SERVO SUPER MG 20W-40-4x5L - HDPE</t>
  </si>
  <si>
    <t>SERVO SUPER MG 20W-40-50 L</t>
  </si>
  <si>
    <t>SERVO SUPER MG 20W-40-210 L BRL</t>
  </si>
  <si>
    <t>SERVO SUPER MG 20W-40-1/2 L OLD</t>
  </si>
  <si>
    <t>SERVO SUPER MG 20W-40-40x1/2L-OLD</t>
  </si>
  <si>
    <t>SERVO SUPER MG 20W-40-1 L OLD</t>
  </si>
  <si>
    <t>SERVO SUPER MG 20W-40-20 X 1 L OLD</t>
  </si>
  <si>
    <t>SERVO SUPER MG 20W40-1L-LINER-OLD</t>
  </si>
  <si>
    <t>SERVO SUPER MG 20W-40-5L - HDPE OLD</t>
  </si>
  <si>
    <t>SERVO SUPER MG 20W-40-4x5L - HDPE OLD</t>
  </si>
  <si>
    <t>SERVO SUPER MG 20W-40-10 L OLD</t>
  </si>
  <si>
    <t>SERVO SUPER MG 20W-40-7.5 L OLD</t>
  </si>
  <si>
    <t>SERVO SUPER MG 20W-40-20 L OLD</t>
  </si>
  <si>
    <t>SERVO SUPER MG 20W-50-8.5 L</t>
  </si>
  <si>
    <t>SERVO SUPER MG 20W-50-15 L</t>
  </si>
  <si>
    <t>SERVO SUPER MG 20W50-210L BRL</t>
  </si>
  <si>
    <t>SERVO GEAR SUPER 85W-140 - 1 L HDPE</t>
  </si>
  <si>
    <t>SERVO GEAR SUPER 85W-140 - 20 X 1 L HDPE</t>
  </si>
  <si>
    <t>SERVO GEAR SUPER 85W-140 - 5 L HDPE</t>
  </si>
  <si>
    <t>SERVO GEAR SUPER 85W-140 - 4 X 5 L HDPE</t>
  </si>
  <si>
    <t>SERVO GEAR SUPER 85W-140-4 X 5 L PROMO</t>
  </si>
  <si>
    <t>SERVO GEAR SUPER 85W-140-10 L</t>
  </si>
  <si>
    <t>SERVO GEAR SUPER 85W-140-5 L PROMO</t>
  </si>
  <si>
    <t>SERVO GEAR SUPER 85W-140-7.5 L</t>
  </si>
  <si>
    <t>SERVO GEAR SUPER 85W-140-20 L BUC</t>
  </si>
  <si>
    <t>SERVO GEAR SUPER 85W-140-20 L PROMO</t>
  </si>
  <si>
    <t>SERVO GEAR SUPER 85W-140-210L BRL</t>
  </si>
  <si>
    <t>SERVO GEAR SUPER 85W-140-20X1 L HDPE-OLD</t>
  </si>
  <si>
    <t>SERVO GEAR SUPER 85W-140 -4X5 L HDPE-OLD</t>
  </si>
  <si>
    <t>SERVO GEAR SUP 85W-140-4X5L PRMO-OLD</t>
  </si>
  <si>
    <t>SERVO GEAR SUPER 85W-140 - 20 L BUC - OL</t>
  </si>
  <si>
    <t>SERVO GEAR SUPER 85W-140-20L PROMO OLD</t>
  </si>
  <si>
    <t>SERVOVACUUM VM 4 - 210L BRL</t>
  </si>
  <si>
    <t>SERVO TAXI OIL-1L-HDPE</t>
  </si>
  <si>
    <t>SERVO TAXI OIL-20X1L-HDPE</t>
  </si>
  <si>
    <t>SERVOFYRESS HFDU 46 ES - 210 L BRL</t>
  </si>
  <si>
    <t>SERVO SUPER 20W-40 - 210 L BRL</t>
  </si>
  <si>
    <t>SERVO CHHAKADA ENG OIL 20W-40-20X1.2L LI</t>
  </si>
  <si>
    <t>SERVOFORM ARS-210L BRL</t>
  </si>
  <si>
    <t>SERVO PREMIUM ALT 15W-40 - 20 X 1 L HDPE</t>
  </si>
  <si>
    <t>SERVO PREMIUM ALT 15W-40 - 1 L HDPE-OLD</t>
  </si>
  <si>
    <t>SERVO PREMIUM ALT 15W-40-20X1 L HDPE-OLD</t>
  </si>
  <si>
    <t>SERVO SUPERIOR XEE 5W-30 -4X3.5 LHDP-OLD</t>
  </si>
  <si>
    <t>SERVO PRIDE XL 5W-40 - 210 L BRL</t>
  </si>
  <si>
    <t>SERVO FORCE PREMIUM ENGINE OIL-210 L BRL</t>
  </si>
  <si>
    <t>SERVO FORCE PREMIUM ENGINE OIL - 1 L HDP</t>
  </si>
  <si>
    <t>SERVO FORCE PREM. ENGINE OIL-20X1L-HDPE-</t>
  </si>
  <si>
    <t>SERVO FORCE PREMIUM ENGINE OIL-7.5L BUC-</t>
  </si>
  <si>
    <t>SERVO PREMIUM TM 15W-40-1 L</t>
  </si>
  <si>
    <t>SERVO PREMIUM TM 15W-40-20 X 1 L</t>
  </si>
  <si>
    <t>SERVO PREMIUM TM 15W-40-5L - HDPE</t>
  </si>
  <si>
    <t>SERVO PREMIUM TM 15W-40-4x5L - HDPE</t>
  </si>
  <si>
    <t>SERVO PREMIUM TM 15W-40-10 L</t>
  </si>
  <si>
    <t>SERVO PREMIUM TM 15W-40-7.5 L</t>
  </si>
  <si>
    <t>SERVO PREMIUM TM 15W-40-15 L</t>
  </si>
  <si>
    <t>SERVO PREMIUM TM 15W-40-20 L</t>
  </si>
  <si>
    <t>SERVO PREMIUM TM 15W-40-20 X 1 L OLD</t>
  </si>
  <si>
    <t>SERVO PREMIUM TM 15W-40-4x5L - HDPE OLD</t>
  </si>
  <si>
    <t>SERVO PREMIUM TM 15W-40-10 L OLD</t>
  </si>
  <si>
    <t>SERVO PREMIUM TM 15W-40-7.5 L OLD</t>
  </si>
  <si>
    <t>SERVO PREMIUM TM 15W-40-15 L OLD</t>
  </si>
  <si>
    <t>SERVO PREMIUM TM 15W-40-20 L OLD</t>
  </si>
  <si>
    <t>SERVO TILLER SUPER 20W-40-1/2 L</t>
  </si>
  <si>
    <t>SERVO TILLER SUPER 20W-40-20 X 1/2 L</t>
  </si>
  <si>
    <t>SERVO TILLER SUPER 20W-40-1 L</t>
  </si>
  <si>
    <t>SERVO TILLER SUPER 20W-40-20 X 1 L</t>
  </si>
  <si>
    <t>SERVO TILLER SUPER 20W-40-3 L</t>
  </si>
  <si>
    <t>SERVO TILLER SUPER 20W-40-4 X 3 L</t>
  </si>
  <si>
    <t>SERVO TILLER SUPER 20W-40-3.5 L</t>
  </si>
  <si>
    <t>SERVO TILLER SUPER 20W-40-4 X 3.5 L</t>
  </si>
  <si>
    <t>SERVO TILLER SUPER 20W-40-210 L</t>
  </si>
  <si>
    <t>SERVO TRCTR OIL PLS 15W40-8.5 L PROMO</t>
  </si>
  <si>
    <t>SERVO TRCTR OIL PLS 15W40-7.5 L PROMO</t>
  </si>
  <si>
    <t>SERVO TRCTR OIL PLS 15W40-7.5 L</t>
  </si>
  <si>
    <t>SERVO TRCTR OIL PLS 15W40-8.5 L BUC</t>
  </si>
  <si>
    <t>SERVO TRCTR OIL PLS 15W40-(7.5+1)BUC</t>
  </si>
  <si>
    <t>SERVO TRCTR OIL PLS 15W40-7.5+1 L PROMO</t>
  </si>
  <si>
    <t>SERVO TRCTR OIL PLS 15W40-7.5 L OLD</t>
  </si>
  <si>
    <t>SERVO TRCTR OIL PLS 15W40-8.5 L BUC OLD</t>
  </si>
  <si>
    <t>SERVO TRCTR OIL PLS 15W40-(7.5 + 1)OLD</t>
  </si>
  <si>
    <t>SERVO TR OL PLS 15W40-7.5+1L PR-OLD</t>
  </si>
  <si>
    <t>SERVO PRIDE TC 15W40-6+1.5 L PROMO</t>
  </si>
  <si>
    <t>SERVO PRIDE TC 15W40-8+2 L PROMO</t>
  </si>
  <si>
    <t>SERVO PRIDE TC 15W40 - 1L-HDPE</t>
  </si>
  <si>
    <t>SERVO PRIDE TC 15W40 - 20X1L-HDPE</t>
  </si>
  <si>
    <t>SERVO PRIDE TC 15W-40 - 4 X 2.5 L HDPE</t>
  </si>
  <si>
    <t>SERVO PRIDE TC 15W-40 - 3 L HDPE</t>
  </si>
  <si>
    <t>SERVO PRIDE TC 15W-40 - 4 X 3 L HDPE</t>
  </si>
  <si>
    <t>SERVO PRIDE TC 15W40-4X3 L PROMO</t>
  </si>
  <si>
    <t>SERVO PRIDE TC 15W40-5L - HDPE</t>
  </si>
  <si>
    <t>SERVO PRIDE TC 15W-40- 4 X 5L</t>
  </si>
  <si>
    <t>SERVO PRIDE TC 15W40-10L PROMO</t>
  </si>
  <si>
    <t>SERVO PRIDE TC 15W-40 - 10 L BUC</t>
  </si>
  <si>
    <t>SERVO PRIDE TC 15W40-(6+1.50) L HDPE</t>
  </si>
  <si>
    <t>SERVO PRIDE TC 15W40-(8+2) L HDPE</t>
  </si>
  <si>
    <t>SERVO PRIDE TC 15W40-7.5L PROMO</t>
  </si>
  <si>
    <t>SERVO PRIDE TC 15W40 - 7.5L BUC</t>
  </si>
  <si>
    <t>SERVO PRIDE TC 15W40-15L PROMO</t>
  </si>
  <si>
    <t>SERVO PRIDE TC 15W40 - 15 L BUC</t>
  </si>
  <si>
    <t>SERVO PRIDE TC 15W40 - 20L BUC</t>
  </si>
  <si>
    <t>SERVO PRIDE TC 15W40 -20L PROMO</t>
  </si>
  <si>
    <t>SERVO PRIDE TC 15W40-(18+2)L</t>
  </si>
  <si>
    <t>SERVO PRIDE TC 15W40-(12+3)L HDPE</t>
  </si>
  <si>
    <t>SERVO PRIDE TC 15W40-18+2 L BUC PROMO</t>
  </si>
  <si>
    <t>SERVO PRIDE TC 15W40-12+3 L BUC PROMO</t>
  </si>
  <si>
    <t>SERVO PRIDE TC 15W40 - 210 L BRL</t>
  </si>
  <si>
    <t>SERVO PRIDE TC 15W40-6+1.5 L PROMO-OLD</t>
  </si>
  <si>
    <t>SERVO PRIDE TC 15W40-8+2 L PROMO-OLD</t>
  </si>
  <si>
    <t>SERVO PRIDE TC 15W-40 - 1 L HDPE - OLD</t>
  </si>
  <si>
    <t>SERVO PRIDE TC 15W-40-20 X 1 L HDPE-OLD</t>
  </si>
  <si>
    <t>SERVO PRIDE TC 15W-40 - 4 X 3 L HDPE-OLD</t>
  </si>
  <si>
    <t>SERVO PRIDE TC 15W40-4X3 L PROMO OLD</t>
  </si>
  <si>
    <t>SERVO PRIDE TC 15W40-10L PROMO-OLD MRP</t>
  </si>
  <si>
    <t>SERVO PRIDE TC 15W-40 - 10 L BUC - OLD</t>
  </si>
  <si>
    <t>SERVO PRIDE TC 15W40-(6+1.50) L OLD</t>
  </si>
  <si>
    <t>SERVO PRIDE TC 15W40-(8+2) L -OLD</t>
  </si>
  <si>
    <t>SERVO PRIDE TC 15W40 - 7.5L BUC-OLD</t>
  </si>
  <si>
    <t>SERVO PRIDE TC 15W-40 - 15 L BUC - OLD</t>
  </si>
  <si>
    <t>SERVO PRIDE TC 15W-40 - 20 L BUC - OLD</t>
  </si>
  <si>
    <t>SERVO PRIDE TC 15W40-20L PROMO OLD</t>
  </si>
  <si>
    <t>SERVO PRIDE TC 15W40-(18+2)L OLD</t>
  </si>
  <si>
    <t>SERVO PRIDE TC 15W40-(12+3)L -OLD</t>
  </si>
  <si>
    <t>SERVO PRIDE TC 15W40-18+2 L BUC PRO-OLD</t>
  </si>
  <si>
    <t>SERVO PRIDE TC 15W40-12+3 L BUC PRO-OLD</t>
  </si>
  <si>
    <t>HYUNDAI SERVO COOLANT - 1L</t>
  </si>
  <si>
    <t>HYUNDAI SERVO COOLANT - 20x1L</t>
  </si>
  <si>
    <t>HYUNDAI SERVO COOLANT-10x1L-HDPE-OLD</t>
  </si>
  <si>
    <t>SERVO PREMIUM 20W-40 - 210L BRL</t>
  </si>
  <si>
    <t>SERVO SUPER PLUS 20W-40-210L BRL</t>
  </si>
  <si>
    <t>TRACTOR OIL MG 20W-40-(6+1.50) L HDPE</t>
  </si>
  <si>
    <t>SERVO TRACTOR OIL MG 20W-40-7.5L PROMO</t>
  </si>
  <si>
    <t>SERVO TRACTOR OIL MG 20W-40 - 7.5L BUC</t>
  </si>
  <si>
    <t>SERVO TRACTOR OIL MG 20W-40-7.5L PRO-OLD</t>
  </si>
  <si>
    <t>SERVO TRACTOR OIL MG 20W-40-7.5L BUC-OLD</t>
  </si>
  <si>
    <t>SERVO PRIDE MG 10W-30-210L BRL</t>
  </si>
  <si>
    <t>SERVO CALIB 5 - 210L BRL</t>
  </si>
  <si>
    <t>SERVO CALIB 2 - 210L BRL</t>
  </si>
  <si>
    <t>TAFE GENUINE OIL - 8.5 L BUC</t>
  </si>
  <si>
    <t>TAFE GENUINE OIL-2 X 7.5 L</t>
  </si>
  <si>
    <t>TAFE GENUINE OIL-2 X 8.5 L</t>
  </si>
  <si>
    <t>SERVO PRM CF4 15W40-2.5+0.5 L PROMO</t>
  </si>
  <si>
    <t>SERVO PRM CF4 15W40-4X(2.5+0.5)L PRO</t>
  </si>
  <si>
    <t>SERVO PREMIUM CF-4 15W-40-1/2L-HDPE</t>
  </si>
  <si>
    <t>SERVO PREMIUM CF-4 15W-40-40X1/2L-HDPE</t>
  </si>
  <si>
    <t>SERVO PREMIUM CF-4 15W-40-1L-HDPE</t>
  </si>
  <si>
    <t>SERVO PREMIUM CF-4 15W-40-20X1L-HDPE</t>
  </si>
  <si>
    <t>SERVO PREMIUM CF-4 15W-40-4X3L-HDPE</t>
  </si>
  <si>
    <t>SERVO PREMIUM CF-4 15W-40-(4.5+0.5)L</t>
  </si>
  <si>
    <t>SERVO PREMIUM CF-4 15W-40-4X(4.5+0.5)L</t>
  </si>
  <si>
    <t>SERVO PREMIUM CF-4 15W-40-2.5 + 0.5 L</t>
  </si>
  <si>
    <t>SERVO PRM CF4 15W40 -4 X (2.5 + 0.5) L</t>
  </si>
  <si>
    <t>SERVO PREMIUM CF-4 15W-40-5L-HDPE</t>
  </si>
  <si>
    <t>SERVO PREMIUM CF-4 15W-40-4X5L-HDPE</t>
  </si>
  <si>
    <t>SERVO PREMIUM CF-4 15W-40-10L PROMO</t>
  </si>
  <si>
    <t>SERVO PREMIUM CF-4 15W-40-10L BUC</t>
  </si>
  <si>
    <t>SERVO PREMIUM CF-4 15W-40-(6.5+1)L</t>
  </si>
  <si>
    <t>SERVO PREMIUM CF-4 15W-40-7.5L PROMO</t>
  </si>
  <si>
    <t>SERVO PREMIUM CF-4 15W-40-7.5 L</t>
  </si>
  <si>
    <t>SERVO PREMIUM CF-4 15W-40-15L PROMO</t>
  </si>
  <si>
    <t>SERVO PREMIUM CF-4 15W-40-15 L</t>
  </si>
  <si>
    <t>SERVO PREMIUM CF 4 15W 40-20L BUC</t>
  </si>
  <si>
    <t>SERVO PREMIUM CF-4 15W-40-20L PROMO</t>
  </si>
  <si>
    <t>SERVO PREMIUM CF-4 15W-40-50L HDPE DRUM</t>
  </si>
  <si>
    <t>SERVO PREMIUM CF-4 15W-40-(18+2)L</t>
  </si>
  <si>
    <t>SERVO PREMIUM CF-4 15W-40-(42+8)L HDPE</t>
  </si>
  <si>
    <t>SERVO PREMIUM CF-4 15W-40-26 L</t>
  </si>
  <si>
    <t>SERVO PREMIUM CF-4 15W-40 - 210L BRL</t>
  </si>
  <si>
    <t>SERVO PREMIUM CF-4 15W-40-208 L</t>
  </si>
  <si>
    <t>SERVO PREMIUM CF-4 15W-40-40x1/2L-OLD</t>
  </si>
  <si>
    <t>SERVO PREMIUM CF4 15W40-1L-HDPE-OLD</t>
  </si>
  <si>
    <t>SERVO PREMIUM CF4 15W40-20X1L-HDPE-OLD</t>
  </si>
  <si>
    <t>SERVO PREMIUM CF-4 15W-40-4x(4.5+0.5) ol</t>
  </si>
  <si>
    <t>SERVO PREMIUM CF4 15W40-5L-HDPE-OLD</t>
  </si>
  <si>
    <t>SERVO PREMIUM CF4 15W40-4X5L-HDPE-OLD</t>
  </si>
  <si>
    <t>SERVO PREMIUM CF-4 15W-40-10L PROMO OLD</t>
  </si>
  <si>
    <t>SERVO PREMIUM CF-4 15W-40-10L BUC-OLD</t>
  </si>
  <si>
    <t>SERVO PREMIUM CF-4 15W-40-7.5L PROMO OLD</t>
  </si>
  <si>
    <t>SERVO PREMIUM CF-4 15W-40-7.5 L OLD</t>
  </si>
  <si>
    <t>SERVO PREMIUM CF-4 15W-40-15L PROMO OLD</t>
  </si>
  <si>
    <t>SERVO PREMIUM CF-4 15W-40-15 L OLD</t>
  </si>
  <si>
    <t>SERVO PREMIUM CF 4 15W 40-20L BUC-OLD</t>
  </si>
  <si>
    <t>SERVO PREMIUM CF-4 15W-40-20L PRO-OLD</t>
  </si>
  <si>
    <t>SERVO KOOL PLUS-1/4L-HDPE</t>
  </si>
  <si>
    <t>SERVO KOOL PLUS - 20X1/4L-HDPE</t>
  </si>
  <si>
    <t>SERVO KOOL PLUS-1/2L-HDPE</t>
  </si>
  <si>
    <t>SERVO KOOL PLUS-20X1/2L-HDPE</t>
  </si>
  <si>
    <t>SERVO KOOL PLUS - 1L - HDPE</t>
  </si>
  <si>
    <t>SERVO KOOL PLUS-20X1L-HDPE</t>
  </si>
  <si>
    <t>SERVO KOOL PLUS-10X1L-HDPE</t>
  </si>
  <si>
    <t>SERVO KOOL PLUS -210L BRL</t>
  </si>
  <si>
    <t>SERVO KOOL PLUS - 20X1/4L-HDPE-OLD</t>
  </si>
  <si>
    <t>SERVO KOOL PLUS-1/2L-HDPE-OLD</t>
  </si>
  <si>
    <t>SERVO KOOL PLUS-40X1/2L-HDPE-OLD</t>
  </si>
  <si>
    <t>SERVO KOOL PLUS-20X1/2L-HDPE-OLD</t>
  </si>
  <si>
    <t>SERVO KOOL PLUS-1L-HDPE-OLD</t>
  </si>
  <si>
    <t>SERVO KOOL PLUS-20X1L-HDPE-OLD</t>
  </si>
  <si>
    <t>SERVO KOOL PLUS-10X1L-HDPE-OLD</t>
  </si>
  <si>
    <t>SERVO ORCHARD SPRAY OIL-26 L</t>
  </si>
  <si>
    <t>OIL MINERAL HYDRAULIC BUFFER - 210L BRL</t>
  </si>
  <si>
    <t>SERVO UNITRAC 30 - 210L BRL</t>
  </si>
  <si>
    <t>MGO 20W-40 - 1 L</t>
  </si>
  <si>
    <t>MGO 20W-40 - 20 X 1 L</t>
  </si>
  <si>
    <t>MGO 20W-40 - 3 L</t>
  </si>
  <si>
    <t>MARUTI GEN OIL - 6x3L - HDPE</t>
  </si>
  <si>
    <t>MGO 20W-40 - 4 X 3 L</t>
  </si>
  <si>
    <t>MGO 20W-40 - 210L BRL</t>
  </si>
  <si>
    <t>MGO 20W-40 - 20 X 1L OLD</t>
  </si>
  <si>
    <t>MGO 20W-40 - 4 X 3L OLD</t>
  </si>
  <si>
    <t>HYUNDAI SERVO ENG OIL - 1L - HDPE</t>
  </si>
  <si>
    <t>HYUNDAI SERVO ENG OIL - 4x3L - HDPE -NEW</t>
  </si>
  <si>
    <t>HYUNDAI SERVO ENG OIL - 20x1L - HDPE OLD</t>
  </si>
  <si>
    <t>SERVO  SUMO 4X4L-HDPE-OLD</t>
  </si>
  <si>
    <t>SERVO  INDICA OIL 4X4L-HDPE-OLD</t>
  </si>
  <si>
    <t>SERVO KOOL READY-1L-HDPE</t>
  </si>
  <si>
    <t>SERVO KOOL READY-10X1L-HDPE</t>
  </si>
  <si>
    <t>SERVO KOOL READY-210L BRL</t>
  </si>
  <si>
    <t>SERVO KOOL READY-1L-HDPE-OLD</t>
  </si>
  <si>
    <t>SERVO KOOL READY-20X1L-HDPE-OLD</t>
  </si>
  <si>
    <t>SERVO KOOL READY-10X1L-HDPE-OLD</t>
  </si>
  <si>
    <t>SERVO KOOL READY-4X3L-HDPE-OLD</t>
  </si>
  <si>
    <t>SERVO PRIDE XL 15W-40 - 20 X 1 L HDPE</t>
  </si>
  <si>
    <t>Servo Pride XL 15W-40-3L HDPE</t>
  </si>
  <si>
    <t>Servo Pride XL 15W-40-5L - HDPE</t>
  </si>
  <si>
    <t>Servo Pride XL 15W-40-4x5L - HDPE</t>
  </si>
  <si>
    <t>SERVO PRIDE XL 15W-40 - 10 L BUC</t>
  </si>
  <si>
    <t>Servo Pride XL 15W-40-7.5 L</t>
  </si>
  <si>
    <t>SERVO PRIDE XL 15W-40 - 15 L BUC</t>
  </si>
  <si>
    <t>SERVO PRIDE XL 15W-40 - 20L BUC</t>
  </si>
  <si>
    <t>Servo Pride XL 15W-40 -20L PROMO</t>
  </si>
  <si>
    <t>Servo Pride XL 15W-40-50 L</t>
  </si>
  <si>
    <t>SERVO PRIDE XL 15W-40 - 210L BRL</t>
  </si>
  <si>
    <t>Servo Pride XL 15W-40-210 L HD</t>
  </si>
  <si>
    <t>SERVO PRIDE XL 15W-40 - 10 L BUC-OLD</t>
  </si>
  <si>
    <t>Servo Pride XL 15W-40-(9+1)L OLD</t>
  </si>
  <si>
    <t>Servo Pride XL 15W-40-20L PROMO OLD</t>
  </si>
  <si>
    <t>Servo Pride XL 15W-40-(13+2)L- OLD</t>
  </si>
  <si>
    <t>HYUNDAI SERVO CRDi ENG.OIL 4X5L-HDPE</t>
  </si>
  <si>
    <t>SERVO ANTICORR BF - 210 L BRL</t>
  </si>
  <si>
    <t>TMG KOOL PLUS-210 L</t>
  </si>
  <si>
    <t>SERVO PRIDE ALT 15W-40 - 15 L BUC</t>
  </si>
  <si>
    <t>SERVO PRIDE ALT 15W-40 - 210 L BRL</t>
  </si>
  <si>
    <t>SERVO PRIDE ALT 15W-40 - 1 L HDPE-OLD</t>
  </si>
  <si>
    <t>SERVO PRIDE ALT 15W-40-20X1L HDPE-OLD</t>
  </si>
  <si>
    <t>SERVO PRIDE ALT 15W-40 - 15 L BUC-OLD</t>
  </si>
  <si>
    <t>SERVO XEE SL 20W-50-1 L</t>
  </si>
  <si>
    <t>SERVO XEE SL 20W-50-20 X 1 L</t>
  </si>
  <si>
    <t>SERVO XEE SL 20W-50-4 L</t>
  </si>
  <si>
    <t>SERVO XEE SL 20W-50-4 X 4 L</t>
  </si>
  <si>
    <t>SERVO XEE SN 0W-20-210 L</t>
  </si>
  <si>
    <t>SERVO SUPERIOR 0W-20-210 L</t>
  </si>
  <si>
    <t>HYUNDAI SERVO CRDi PREM.ENG.OIL-20X1L-HD</t>
  </si>
  <si>
    <t>HYUNDAI SERVO CRDi PREM.ENG.OIL -5 L HDP</t>
  </si>
  <si>
    <t>HYUNDAI SERVO CRDi PREM.ENG.OIL 4X5L-HDP</t>
  </si>
  <si>
    <t>HYUNDAI SERVO CRDi PREM.ENG.OIL-210L BRL</t>
  </si>
  <si>
    <t>HYUNDAI SERVO CRDi PRE EOIL -5 LHDP OLD</t>
  </si>
  <si>
    <t>HYN SERVO CRDi PREM.ENG.OIL4X5L-HDP-OLD</t>
  </si>
  <si>
    <t>HYUNDAI SERVO CNG ENG OIL-3L HDPE</t>
  </si>
  <si>
    <t>HYUNDAI SERVO CNG ENG OIL-4X3 L</t>
  </si>
  <si>
    <t>HYUNDAI SERVO CNG ENG OIL-210 L BRL</t>
  </si>
  <si>
    <t>HYUNDAI SERVO CNG ENG OIL-1 L OLD</t>
  </si>
  <si>
    <t>HYUNDAI SERVO CNG ENG OIL-20 X 1 L OLD</t>
  </si>
  <si>
    <t>SERVO AGROSPRAY T - 1 L HDPE</t>
  </si>
  <si>
    <t>SERVO AGROSPRAY T - 20 X 1 L HDPE</t>
  </si>
  <si>
    <t>SERVO AGROSPRAY T - 20 L BUC</t>
  </si>
  <si>
    <t>SERVO AGROSPRAY T - 210L BRL</t>
  </si>
  <si>
    <t>SERVO AGROSPRAY T - 1/2 L HDPE-OLD</t>
  </si>
  <si>
    <t>SERVO AGROSPRAY T - 20 X 1/2 L HDPE-OLD</t>
  </si>
  <si>
    <t>SERVO AGROSPRAY T - 20 X 1 L HDPE - OLD</t>
  </si>
  <si>
    <t>SERVO AGROSPRAY T - 20 L BUC - OLD</t>
  </si>
  <si>
    <t>SERVO AGROSPRAY S - 20 L BUC</t>
  </si>
  <si>
    <t>SERVO AGROSPRAY S - 20 L BUC-OLD</t>
  </si>
  <si>
    <t>SERVO FUTURA D-1 L</t>
  </si>
  <si>
    <t>SERVO FUTURA D-20 X 1 L</t>
  </si>
  <si>
    <t>SERVO FUTURA D-4 x 4 L PROMO</t>
  </si>
  <si>
    <t>SERVO FUTURA D-4 L</t>
  </si>
  <si>
    <t>SERVO FUTURA D-4 x 4 L</t>
  </si>
  <si>
    <t>SERVO FUTURA D-20 X 1 L PROMO</t>
  </si>
  <si>
    <t>SERVO FUTURA D-1 L OLD</t>
  </si>
  <si>
    <t>SERVO FUTURA D-20 X 1 L OLD</t>
  </si>
  <si>
    <t>SERVO FUTURA D-4 X 4 L PROMO OLD</t>
  </si>
  <si>
    <t>SERVO FUTURA D-4X4 L -OLD</t>
  </si>
  <si>
    <t>SERVO FUTURA D-20X1L PROMO-OLD</t>
  </si>
  <si>
    <t>SERVO PRIDE SUPREME 15W-40 - 210 L BRL</t>
  </si>
  <si>
    <t>SERVO FUTURA P-1 L</t>
  </si>
  <si>
    <t>SERVO FUTURA P-20 X 1 L</t>
  </si>
  <si>
    <t>SERVO FUTURA P-4 x 4 L</t>
  </si>
  <si>
    <t>SERVO FUTURA P-20 X 1 L OLD</t>
  </si>
  <si>
    <t>SERVO FUTURA P-4 L OLD</t>
  </si>
  <si>
    <t>SERVO FUTURA P 10W-30 - 4X4 L HDPE - OLD</t>
  </si>
  <si>
    <t>SERVO FUTURA P 10W-40 - 1 L HDPE</t>
  </si>
  <si>
    <t>SERVO FUTUA P 10W-40 - 20 X 1 L HDPE</t>
  </si>
  <si>
    <t>SERVO FUTURA P 10W-40-4 x 4 L PROMO</t>
  </si>
  <si>
    <t>SERVO FUTURA P 10W-40 - 4 X 4 L HDPE</t>
  </si>
  <si>
    <t>SERVO FUTURA P 10W-40-20 X 1 L PROMO</t>
  </si>
  <si>
    <t>SERVO FUTURA P 10W-40 - 208 L</t>
  </si>
  <si>
    <t>SERVO FUTURA P 10W-40 -4X4L PROMO OLD</t>
  </si>
  <si>
    <t>SERVO FUTURA P 10W-40-20X1L PROMO-OLD</t>
  </si>
  <si>
    <t>MAXIMILE CROWN - 1 L HDPE</t>
  </si>
  <si>
    <t>MAXIMILE CROWN - 6 L HDPE</t>
  </si>
  <si>
    <t>MAXIMILE CROWN - 4 X 6 L HDPE</t>
  </si>
  <si>
    <t>MAXIMILE CROWN - 210 L BRL</t>
  </si>
  <si>
    <t>MAXIMILE CROWN - 1 L HDPE - OLD</t>
  </si>
  <si>
    <t>MAXIMILE CROWN - 20 X 1 L HDPE - OLD</t>
  </si>
  <si>
    <t>MGDO 15W-40 - 1 L</t>
  </si>
  <si>
    <t>MGDO 15W-40 - 20 X 1 L</t>
  </si>
  <si>
    <t>MGDO 15W-40 - 3.5 L</t>
  </si>
  <si>
    <t>MGDO 15W-40 - 4 X 3.5 L</t>
  </si>
  <si>
    <t>MGDO 15W-40 - 5 L</t>
  </si>
  <si>
    <t>MGDO 15W-40 - 4 X 5 L</t>
  </si>
  <si>
    <t>MGDO 15W-40 - 210 L BRL</t>
  </si>
  <si>
    <t>MGDO 15W-40 - 20 X 1L OLD</t>
  </si>
  <si>
    <t>MGDO 15W-40 - 4X3.5L OLD</t>
  </si>
  <si>
    <t>MGDO 15W-40 - 4X 5L OLD</t>
  </si>
  <si>
    <t>MAXIMILE  CNG ENGINE OIL-40X1/4L</t>
  </si>
  <si>
    <t>EICHER PREMIUM DIESEL ENGINE OiI-1L HDPE</t>
  </si>
  <si>
    <t>EICHER PREM DSL ENG OIL 20X1 L HDPE OLD</t>
  </si>
  <si>
    <t>SERVO LTK ENGINE OIL - 20 L BUC - OLD</t>
  </si>
  <si>
    <t>SERVO PRIDE ALT PLUS 15W-40 -1 L</t>
  </si>
  <si>
    <t>SERVO PRIDE ALT PLUS 15W-40 -20 X 1 L</t>
  </si>
  <si>
    <t>SERVO PRIDE ALT PLUS 15W-40-10 L PROMO</t>
  </si>
  <si>
    <t>SERVO PRIDE ALT PLUS 15W-40 -10 L</t>
  </si>
  <si>
    <t>SERVO PRIDE ALT PLUS 15W-40-15 L PROMO</t>
  </si>
  <si>
    <t>SERVO PRIDE ALT PLUS 15W-40 -15 L</t>
  </si>
  <si>
    <t>SERVO PRIDE ALT PLUS 15W-40-11 L</t>
  </si>
  <si>
    <t>SERVO PRIDE ALT PLUS 15W-40-16 L</t>
  </si>
  <si>
    <t>SERVO PRIDE ALT PLUS 15W-40 - 210 L BRL</t>
  </si>
  <si>
    <t>SERVO PRIDE ALT PLUS 15W-40 -10 L OLD</t>
  </si>
  <si>
    <t>SERVO KOOL 5050 - 210 L BRL</t>
  </si>
  <si>
    <t>TECHMILE ENGINE OIL - 210 L BRL</t>
  </si>
  <si>
    <t>SERVO PRIDE SU PLUS 15W40-5 L</t>
  </si>
  <si>
    <t>SERVO PRIDE SU PLUS 15W40-4 X 5 L</t>
  </si>
  <si>
    <t>SERVO PRIDE SU PLUS 15W40-20 L</t>
  </si>
  <si>
    <t>MGO 5W-30-20 X 1 L</t>
  </si>
  <si>
    <t>MGO 5W-30-3.5 L HDPE</t>
  </si>
  <si>
    <t>MGO 5W-30-4x3.5L HDPE</t>
  </si>
  <si>
    <t>MGO 5W-30-210 L BRL</t>
  </si>
  <si>
    <t>MGO 5W-30-3.5 L HDPE OLD</t>
  </si>
  <si>
    <t>MGO 5W-30-4x3.5L HDPE OLD</t>
  </si>
  <si>
    <t>MAHINDRA MAXIMILE FEO-4.1 L</t>
  </si>
  <si>
    <t>MAHINDRA MAXIMILE FEO-4 X 4.1</t>
  </si>
  <si>
    <t>MAHINDRA MAXIMILE FEO-1 L</t>
  </si>
  <si>
    <t>MAHINDRA MAXIMILE FEO-20 X 1 L</t>
  </si>
  <si>
    <t>MAHINDRA MAXIMILE FEO-5L - HDPE</t>
  </si>
  <si>
    <t>MAHINDRA MAXIMILE FEO-4x5L - HDPE</t>
  </si>
  <si>
    <t>MAHINDRA MAXIMILE FEO-6 L</t>
  </si>
  <si>
    <t>MAHINDRA MAXIMILE FEO-7.5 CAN</t>
  </si>
  <si>
    <t>MAHINDRA MAXIMILE FEO-2 X 7.5 CAN</t>
  </si>
  <si>
    <t>MAHINDRA MAXIMILE FEO-7 L CAN</t>
  </si>
  <si>
    <t>MAHINDRA MAXIMILE FEO-2 X 7 L CAN</t>
  </si>
  <si>
    <t>MAHINDRA MAXIMILE FEO-3 X 7 L CAN</t>
  </si>
  <si>
    <t>MAHINDRA MAXIMILE FEO-210 L BRL</t>
  </si>
  <si>
    <t>MAHINDRA MAXIMILE FEO-1 L OLD</t>
  </si>
  <si>
    <t>MAHINDRA MAXIMILE FEO-20 X 1 L OLD</t>
  </si>
  <si>
    <t>MAHINDRA MAXIMILE FEO-4x5L - HDPE OLD</t>
  </si>
  <si>
    <t>MAHINDRA MAXIMILE FEO-4 x 6L OLD</t>
  </si>
  <si>
    <t>SERVO MKM-7.5 L</t>
  </si>
  <si>
    <t>SERVO MKM-7.5 L OLD</t>
  </si>
  <si>
    <t>MAHINDRA MSTAR-20 X 1 L</t>
  </si>
  <si>
    <t>MAHINDRA MSTAR-10x2 L</t>
  </si>
  <si>
    <t>MAHINDRA MSTAR-5L - HDPE</t>
  </si>
  <si>
    <t>MAHINDRA MSTAR-7.5 L</t>
  </si>
  <si>
    <t>MAHINDRA MSTAR-210 L BRL</t>
  </si>
  <si>
    <t>MAHINDRA MSTAR-1 L OLD</t>
  </si>
  <si>
    <t>MAHINDRA MSTAR-20 X 1 L OLD</t>
  </si>
  <si>
    <t>MAHINDRA MSTAR-2 L OLD</t>
  </si>
  <si>
    <t>MAHINDRA MSTAR-10x2 L OLD</t>
  </si>
  <si>
    <t>MAHINDRA MSTAR-4x5L - HDPE OLD</t>
  </si>
  <si>
    <t>MAXIMILE HUB GREASE-182 KG DRM</t>
  </si>
  <si>
    <t>SERVO GREASE MP-1/2 KG LS TIN</t>
  </si>
  <si>
    <t>SERVO GREASE MP - 20 X 1/2 KG CTN</t>
  </si>
  <si>
    <t>SERVO GREASE MP-1 KG LS TIN</t>
  </si>
  <si>
    <t>SERVO GREASE MP - 10 X 1 KG CTN</t>
  </si>
  <si>
    <t>SERVO GREASE MP-2 KG LS TIN</t>
  </si>
  <si>
    <t>SERVO GREASE MP-6X2 KG TUB</t>
  </si>
  <si>
    <t>SERVO GREASE MP-4X3 KG</t>
  </si>
  <si>
    <t>SERVO GREASE MP-20 KG BUC</t>
  </si>
  <si>
    <t>SERVO GREASE MP-P/F DRM</t>
  </si>
  <si>
    <t>SERVO GREASE MP-182 KG DRM</t>
  </si>
  <si>
    <t>SERVO GREASE MP-40X1/2 KG-OLD</t>
  </si>
  <si>
    <t>SERVO GREASE MP - 20 X 1/2 KG CTN - OLD</t>
  </si>
  <si>
    <t>SERVO GREASE MP - 20x1 KG - OLD MRP</t>
  </si>
  <si>
    <t>SERVO GREASE MP - 10 X 1 KG CTN - OLD</t>
  </si>
  <si>
    <t>SERVO GREASE MP-2 KG TIN-OLD</t>
  </si>
  <si>
    <t>SERVO GREASE MP-6X2 KG TUB-OLD</t>
  </si>
  <si>
    <t>SERVO GREASE MP-4X3 KG-OLD</t>
  </si>
  <si>
    <t>SERVO GREASE MP-20 KG BUC-OLD MRP</t>
  </si>
  <si>
    <t>SERVO GREASE C-182 KG DRM</t>
  </si>
  <si>
    <t>SERVO GREASE C-10 X 2 KG CTN - OLD MRP</t>
  </si>
  <si>
    <t>SERVO GREASE WB - 1 KG LS TINS</t>
  </si>
  <si>
    <t>SERVO GREASE WB - 10 X 1 KG TUB</t>
  </si>
  <si>
    <t>SERVO GREASE WB-2 KG LS TIN</t>
  </si>
  <si>
    <t>SERVO GREASE WB-P/F DRM</t>
  </si>
  <si>
    <t>SERVO GREASE WB-182 KG DRM</t>
  </si>
  <si>
    <t>SERVO GREASE WB-175 KG DRM</t>
  </si>
  <si>
    <t>SERVO GREASE WB -1/2 KG TIN-OLD</t>
  </si>
  <si>
    <t>SERVO GREASE WB -1 KG TIN-OLD</t>
  </si>
  <si>
    <t>SERVO GREASE WB -2 KG TIN-OLD</t>
  </si>
  <si>
    <t>SERVOGREASE MP 3-1/2 KG LS TIN</t>
  </si>
  <si>
    <t>SERVO GREASE MP 3 - 20 X 1/2 KG CTN</t>
  </si>
  <si>
    <t>SERVOGREASE MP 3-60X200 GM CAR</t>
  </si>
  <si>
    <t>SERVOGREASE MP 3-1 KG LS TIN</t>
  </si>
  <si>
    <t>SERVO GREASE MP 3 - 10 X 1 KG CTN</t>
  </si>
  <si>
    <t>SERVOGREASE MP 3-2 KG LS TIN</t>
  </si>
  <si>
    <t>SERVOGREASE MP 3-6X2 KG</t>
  </si>
  <si>
    <t>SERVOGREASE MP 3-3 KG TIN</t>
  </si>
  <si>
    <t>SERVOGREASE MP 3-4X3 KG</t>
  </si>
  <si>
    <t>SERVOGREASE MP 3 - 5 KG BUC</t>
  </si>
  <si>
    <t>SERVOGREASE MP 3-2 X 5 KG</t>
  </si>
  <si>
    <t>SERVOGREASE MP 3 -20 KG BUC</t>
  </si>
  <si>
    <t>SERVOGREASE MP 3-7 KG</t>
  </si>
  <si>
    <t>SERVO GREASE MP 3-20X1/2 KG PROMO</t>
  </si>
  <si>
    <t>SERVO GREASE MP 3-10X1 Kg PROMO</t>
  </si>
  <si>
    <t>SERVO GREASE MP 3-4X3 KG PROMO</t>
  </si>
  <si>
    <t>SERVO GREASE MP 3-5 KG PROMO</t>
  </si>
  <si>
    <t>SERVO GREASE MP 3-20 KG PROMO</t>
  </si>
  <si>
    <t>SERVOGREASE MP 3 - 182 KG DRM</t>
  </si>
  <si>
    <t>SERVO GREASE MP 3 - 20 X 1/2 KG CTN - OL</t>
  </si>
  <si>
    <t>SERVOGREASE MP 3-60X200 GM TUBE-OLD</t>
  </si>
  <si>
    <t>SERVOGREASE MP 3-1 KG TUB-OLD</t>
  </si>
  <si>
    <t>OLD SERVOGREASE MP 3-20 X 1 KG CTN</t>
  </si>
  <si>
    <t>SERVO GREASE MP 3 - 10 X 1 KG CTN - OLD</t>
  </si>
  <si>
    <t>SERVO GREASE MP 3 - 6 X 2 KG TUB - OLD</t>
  </si>
  <si>
    <t>SERVO GREASE MP 3 - 4 X 3 KG TUB - OLD</t>
  </si>
  <si>
    <t>SERVO GREASE MP 3 - 5 KG BUC - OLD</t>
  </si>
  <si>
    <t>SERVOGREASE MP 3 -20 KG BUC -OLD MRP</t>
  </si>
  <si>
    <t>SERVO GREASE MP 3-(18+2)Kg OLD</t>
  </si>
  <si>
    <t>SERVO GREASE MP 3-20X1/2KG PR OLD</t>
  </si>
  <si>
    <t>SERVO GREASE MP 3-10X1Kg PRMO OLD</t>
  </si>
  <si>
    <t>SERVO GREASE MP 3-4X3 KG PRMO OLD</t>
  </si>
  <si>
    <t>SERVO GREASE MOLEX-182 KG DRM</t>
  </si>
  <si>
    <t>SERVO GREASE MOLEX-5 KG OLD</t>
  </si>
  <si>
    <t>EICHER PREMIUM MP3 GREASE-6X2 KG TUB OLD</t>
  </si>
  <si>
    <t>SERVOGEM SUPER DC 460 - 182 KG DRM</t>
  </si>
  <si>
    <t>SERVOGEM 2-20 KG BUC</t>
  </si>
  <si>
    <t>SERVOGEM 2-182 KG DRM</t>
  </si>
  <si>
    <t>SERVOGEM 2-20 KG CONI-BUC-OLD</t>
  </si>
  <si>
    <t>SERVOGEM 3-20 KG BUC</t>
  </si>
  <si>
    <t>SERVOGEM 3-182 KG DRM</t>
  </si>
  <si>
    <t>SERVOGEM 3-20 KG CONI-BUC-OLD</t>
  </si>
  <si>
    <t>SERVO GEM RR 3-1/2 KG LS TIN</t>
  </si>
  <si>
    <t>SERVO GEM RR 3 - 20 X 1/2 KG CTN</t>
  </si>
  <si>
    <t>SERVO GEM RR 3-1 KG LS TIN</t>
  </si>
  <si>
    <t>SERVO GEM RR 3 - 20 X 1 KG CTN</t>
  </si>
  <si>
    <t>SERVO GEM RR 3 - 10 X 1 KG CTN</t>
  </si>
  <si>
    <t>SERVO GEM RR 3-2 KG LS TIN</t>
  </si>
  <si>
    <t>SERVO GEM RR 3-6X2 KG TUB</t>
  </si>
  <si>
    <t>SERVO GEM RR 3-4X3 KG</t>
  </si>
  <si>
    <t>SERVO GEM RR 3 - 20 KG. BUC</t>
  </si>
  <si>
    <t>SERVO GEM RR 3-20 KG TIN</t>
  </si>
  <si>
    <t>SERVO GEM RR 3-7 KG</t>
  </si>
  <si>
    <t>SERVO GEM RR 3-(18+2)kG</t>
  </si>
  <si>
    <t>SERVO GEM RR 3-20X1/2 KG PROMO</t>
  </si>
  <si>
    <t>SERVO GEM RR 3-10X1 Kg PROMO</t>
  </si>
  <si>
    <t>SERVO GEM RR 3-4X3 KG PROMO</t>
  </si>
  <si>
    <t>SERVO GEM RR 3-7 KG PROMO</t>
  </si>
  <si>
    <t>SERVO GEM RR 3-20 KG PROMO</t>
  </si>
  <si>
    <t>SERVO GEM RR 3-P/F DRM</t>
  </si>
  <si>
    <t>SERVO GEM RR 3-182 KG DRM</t>
  </si>
  <si>
    <t>SERVO GEM RR 3 - 20 X 1/2 KG CTN - OLD</t>
  </si>
  <si>
    <t>SERVO GEM RR 3 - 10 X 1 KG CTN - OLD</t>
  </si>
  <si>
    <t>SERVO GEM RR 3 - 6 X 2 KG TUB - OLD</t>
  </si>
  <si>
    <t>SERVO GEM RR3-4X3 KG-OLD</t>
  </si>
  <si>
    <t>SERVO GEM RR3-20 KG CONI-BUC-OLD</t>
  </si>
  <si>
    <t>SERVO GEM RR 3-7 KG OLD</t>
  </si>
  <si>
    <t>SERVO GEM RR 3-(18+2)Kg OLD</t>
  </si>
  <si>
    <t>SERVO GEM RR 3-20X1/2KG PR OLD</t>
  </si>
  <si>
    <t>SERVO GEM RR 3-10X1Kg PRMO OLD</t>
  </si>
  <si>
    <t>SERVO GEM RR 3-4X3 KG PRMO OLD</t>
  </si>
  <si>
    <t>SERVO GEM RR 3-7 KG PROMO OLD</t>
  </si>
  <si>
    <t>SERVO GEM RR 3-20 KG PROMO OLD</t>
  </si>
  <si>
    <t>SERVO GREASE REP 1 - 182 KG DRM</t>
  </si>
  <si>
    <t>SERVO GREASE REP 1-175 KG</t>
  </si>
  <si>
    <t>SERVOGEM EP 00-182 KG DRM</t>
  </si>
  <si>
    <t>SERVOGEM EP 00-175 KG</t>
  </si>
  <si>
    <t>SERVOGEM EP 0-182 KG DRM</t>
  </si>
  <si>
    <t>SERVOGEM EP 0-175 KG</t>
  </si>
  <si>
    <t>SERVOGEM EP 1-182 KG DRM</t>
  </si>
  <si>
    <t>SERVOGEM EP 2-20 KG BUC</t>
  </si>
  <si>
    <t>SERVOGEM EP 2-182 KG DRM</t>
  </si>
  <si>
    <t>SERVOGEM EP 2-20 KG BUC OLD</t>
  </si>
  <si>
    <t>SERVOGEM HT-182 KG DRM</t>
  </si>
  <si>
    <t>SERVOGEM HTXX-20 KG BUC</t>
  </si>
  <si>
    <t>SERVOGEM HTXX-182 KG DRM</t>
  </si>
  <si>
    <t>SERVOGREASE GRAPHITED 4080-182 KG DRM</t>
  </si>
  <si>
    <t>SERVOGREASE CG 10-182 KG DRM</t>
  </si>
  <si>
    <t>SERVOGEM SUPER HTXX - 182 KG DRM</t>
  </si>
  <si>
    <t>SERVOGEM EP 3 - 182 KG DRM</t>
  </si>
  <si>
    <t>SERVOGEM XG 285-182 KG DRM</t>
  </si>
  <si>
    <t>SERVOGREASE GRAPHITED 5081-182 KG DRM</t>
  </si>
  <si>
    <t>SERVOGREASE GRAPHITED 5082-182 KG DRM</t>
  </si>
  <si>
    <t>SERVOPLEX LC 1-182 KG DRM</t>
  </si>
  <si>
    <t>SERVOGEM XG 279-1 KG</t>
  </si>
  <si>
    <t>SERVOGEM XG 279-10 X 1 KG</t>
  </si>
  <si>
    <t>SERVOPLEX  LC 2-20 KG</t>
  </si>
  <si>
    <t>SERVOPLEX  LC 2-182 KG DRM</t>
  </si>
  <si>
    <t>SERVOPLEX  LC 3-182 KG DRM</t>
  </si>
  <si>
    <t>TIMKEN PREM.AUTOMOTIVE GREASE-10X1KG TUB</t>
  </si>
  <si>
    <t>SERVOGREASE FG2 - 20 X 1/2 KG TUB</t>
  </si>
  <si>
    <t>SERVOGREASE FG EP2 - 20 X 1/2 KG TUB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</si>
  <si>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</si>
  <si>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</si>
  <si>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</si>
  <si>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</si>
  <si>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GREASE-5 KG</t>
  </si>
  <si>
    <t>SERVO LONG LIFE GREASE-2 X 5 KG</t>
  </si>
  <si>
    <t>SERVO LONG LIFE GREASE-20 KG</t>
  </si>
  <si>
    <t>SERVO LONG LIFE GREASE-7 KG</t>
  </si>
  <si>
    <t>SERVO LONG LIFE GREASE-10 KG BUC</t>
  </si>
  <si>
    <t>SERVO LONG LIFE GREASE-30 KG</t>
  </si>
  <si>
    <t>SERVO LONG LIFE GREASE-20X1/2 KG PROMO</t>
  </si>
  <si>
    <t>SERVO LONG LIFE GREASE-1 KG PROMO</t>
  </si>
  <si>
    <t>SERVO LONG LIFE GREASE-10X1 Kg PROMO</t>
  </si>
  <si>
    <t>SERVO LONG LIFE GREASE-4X3 KG PROMO</t>
  </si>
  <si>
    <t>SERVO LONG LIFE GREASE-5 KG PROMO</t>
  </si>
  <si>
    <t>SERVO LONG LIFE GREASE-20 KG PROMO</t>
  </si>
  <si>
    <t>SERVO LONG LIFE GREASE-182 KG DRM</t>
  </si>
  <si>
    <t>SERVO LONG LIFE GREASE-20 X 1/2 KG OLD</t>
  </si>
  <si>
    <t>SERVO LONG LIFE GREASE-10X1 KG TUB OLD</t>
  </si>
  <si>
    <t>SERVO LONG LIFE GREASE-4X3 KG TUB OLD</t>
  </si>
  <si>
    <t>SERVO LONG LIFE GREASE-5 KG OLD</t>
  </si>
  <si>
    <t>SERVO LONG LIFE GREASE-20 KG OLD</t>
  </si>
  <si>
    <t>SERVO LONG LIFE GREASE-20X1/2KG PR OLD</t>
  </si>
  <si>
    <t>SERVO LONG LIFE GREASE-10X1Kg PRMO OLD</t>
  </si>
  <si>
    <t>SERVO LONG LIFE GREASE-4X3 KG PRMO OLD</t>
  </si>
  <si>
    <t>SERVO LONG LIFE GREASE-5 KG PROMO OLD</t>
  </si>
  <si>
    <t>SERVO GREASE TH EP-2-20 KG</t>
  </si>
  <si>
    <t>SERVO GREASE TH EP-2-P/F KG</t>
  </si>
  <si>
    <t>SERVO GREASE TH EP-2-182 KG</t>
  </si>
  <si>
    <t>SERVOPLEX CPL 2-P/F KG</t>
  </si>
  <si>
    <t>SERVOPLEX CPL 2-182 KG</t>
  </si>
  <si>
    <t>SERVO TM GENUINE GREASE MP2-1 KG</t>
  </si>
  <si>
    <t>SERVO TM GENUINE GREASE MP2-10 X 1 KG</t>
  </si>
  <si>
    <t>SERVO TM GENUINE GREASE MP2-2 KG</t>
  </si>
  <si>
    <t>SERVO TM GENUINE GREASE MP2-6 X 2 KG</t>
  </si>
  <si>
    <t>SERVO TM GENUINE GREASE MP2-3 KG</t>
  </si>
  <si>
    <t>SERVO TM GENUINE GREASE MP2-4 X 3 KG</t>
  </si>
  <si>
    <t>SERVO TM GENUINE GREASE MP2-P/F KG</t>
  </si>
  <si>
    <t>SERVO TM GENUINE GREASE MP2-182 KG</t>
  </si>
  <si>
    <t>SERVO TM GENUINE GREASE MP3-1 KG</t>
  </si>
  <si>
    <t>SERVO TM GENUINE GREASE MP3-10 X 1 KG</t>
  </si>
  <si>
    <t>SERVO TM GENUINE GREASE MP3-2 KG</t>
  </si>
  <si>
    <t>SERVO TM GENUINE GREASE MP3-6 X 2 KG</t>
  </si>
  <si>
    <t>SERVO TM GENUINE GREASE MP3-3 KG</t>
  </si>
  <si>
    <t>SERVO TM GENUINE GREASE MP3-4 X 3 KG</t>
  </si>
  <si>
    <t>SERVO TM GENUINE GREASE MP3-P/F KG</t>
  </si>
  <si>
    <t>SERVO TM GENUINE GREASE MP3-182 KG</t>
  </si>
  <si>
    <t>SERVO CRUSHER GREASE-20 KG</t>
  </si>
  <si>
    <t>SERVO CRUSHER GREASE-P/F KG</t>
  </si>
  <si>
    <t>SERVO CRUSHER GREASE-182 KG</t>
  </si>
  <si>
    <t>SERVO CRUSHER GREASE-175 KG</t>
  </si>
  <si>
    <t>TMG GREASE-P/F KG</t>
  </si>
  <si>
    <t>TMG GREASE-182 KG</t>
  </si>
  <si>
    <t>SERVOGREASE ZDP 1-20 KG</t>
  </si>
  <si>
    <t>SERVOGREASE ZDP 1-P/F KG</t>
  </si>
  <si>
    <t>SERVOGREASE ZDP 1-182 KG</t>
  </si>
  <si>
    <t>SERVOGREASE SMG A-P/F KG</t>
  </si>
  <si>
    <t>SERVOGREASE SMG A-182 KG</t>
  </si>
  <si>
    <t>SERVOPLEX LC2(460)-P/F KG</t>
  </si>
  <si>
    <t>SERVOPLEX LC2(460)-182 KG</t>
  </si>
  <si>
    <t>MAHINDRA EM GREASE-5 KG</t>
  </si>
  <si>
    <t>MAHINDRA EM GREASE-20 KG</t>
  </si>
  <si>
    <t>MAHINDRA EM GREASE-5 KG OLD</t>
  </si>
  <si>
    <t>MAHINDRA EM GREASE-20 KG OLD</t>
  </si>
  <si>
    <t>SERVOGEM EP 2X-182 KG DRM</t>
  </si>
  <si>
    <t>SERVOGEM EP2 (C) - 182 KG DRM</t>
  </si>
  <si>
    <t>CONTAMINATED - 210L BRL</t>
  </si>
  <si>
    <t>SERVO ACT AF 100 - 210L BRL</t>
  </si>
  <si>
    <t>SERVOGREASE WR2 - 182  KG DRUM</t>
  </si>
  <si>
    <t>SERVOPLEX LC 2(S) - 182 KG DRM</t>
  </si>
  <si>
    <t>SERVOPLEX SHC 120 - 182 KG DRM</t>
  </si>
  <si>
    <t>SERVOPLEX SHC 120-175 KG</t>
  </si>
  <si>
    <t>SERVO SYNTHPLEX 2-20 KG</t>
  </si>
  <si>
    <t>SERVO SYNTHPLEX 2-P/F KG</t>
  </si>
  <si>
    <t>SERVO SYNTHPLEX 2-182 KG</t>
  </si>
  <si>
    <t>CRTN F/MAXIMILE MAHINDRA FEO V2-4 X 5L</t>
  </si>
  <si>
    <t>CARTON F/MAXIMILE FEO V2 - 4 X 3.5 L</t>
  </si>
  <si>
    <t>CRTN F/2927 HONDA JOSH 10W30</t>
  </si>
  <si>
    <t>CARTON F/MAXIMILE PREMIUM ECO - 4X6 L</t>
  </si>
  <si>
    <t>CARTON F/SERVO FUTURA G PLUS  4X3.5L</t>
  </si>
  <si>
    <t>CRTN F/MAXIMILE PREMIUM ECO 4X3 LTR</t>
  </si>
  <si>
    <t>PLAIN CARTON FOR SERVO UNIQUE PACK 5 LIT</t>
  </si>
  <si>
    <t>PLAIN CARTON FOR SERVO UNIQUE PACK 1 LTR</t>
  </si>
  <si>
    <t>CARTONS FOR MAXIMILE PREMIUM - 4X6 LIT</t>
  </si>
  <si>
    <t>CARTON F/SERVO FUTURA D 15W40,4X4 LIT</t>
  </si>
  <si>
    <t>CARTON FOR GEAR SUPER 85W-140,20X1 LITRE</t>
  </si>
  <si>
    <t>CARTON F/SERVO KOOL PLUS,10x1L</t>
  </si>
  <si>
    <t>PLAIN CARTON FOR SERVO UNIQUE PACK 3.5 L</t>
  </si>
  <si>
    <t>CRTN F/SERVO PRIDE XL PLUS 15W40-20X1LTR</t>
  </si>
  <si>
    <t>CRTN F/MAXIMILE SYNTEC F2 20X1 LTR</t>
  </si>
  <si>
    <t>CRTN F/SERVO GEARSUPER 80W90 20X1 L GLO</t>
  </si>
  <si>
    <t>CARTON F/SERVO PUMP SET OIL 40,4x3.5L</t>
  </si>
  <si>
    <t>CRTN F/HYUNDAI CRDI PREM ENG OIL 4X5LGLO</t>
  </si>
  <si>
    <t>CRTN F/SERVO SUPER MG 20W,40,40X1/2LGLOB</t>
  </si>
  <si>
    <t>CARTON F/SERVO PRIDE 40,4x5L</t>
  </si>
  <si>
    <t>CARTON F/SERVO GEAR HP 140,4x5L</t>
  </si>
  <si>
    <t>CRTN F/HYUNDAI GEAR OIL,4X2.5LGLOBAL</t>
  </si>
  <si>
    <t>CARTON F/SERVO GEAR HP 90,20x1L</t>
  </si>
  <si>
    <t>CRTN F/MGO,4X3LGLOBAL</t>
  </si>
  <si>
    <t>CRTN F/SERVO GEAR HP 90,4X5LGLOBAL</t>
  </si>
  <si>
    <t>CRTN F/SERVO GEAR HP 140,20X1LGLOBAL</t>
  </si>
  <si>
    <t>CRTN F/SERVO PREMIUM CF4 15W40,20X1LGLOB</t>
  </si>
  <si>
    <t>CRTN F/MGO,20X1LGLOBAL</t>
  </si>
  <si>
    <t>CRTN F/SERVO 4T, 20 X 1LGLOBAL</t>
  </si>
  <si>
    <t>CARTON F/S.2T SUPREME,JFC,300x40ml,POU</t>
  </si>
  <si>
    <t>CARTON F/SERVO SUPER MG 20W-40,4x5L</t>
  </si>
  <si>
    <t>CARTON F/MAXIMILE MINI - 2 LT HDPE</t>
  </si>
  <si>
    <t>CARTON MAXIMILE FEO 20X 1L</t>
  </si>
  <si>
    <t>CARTON F/S.GREASE MP  - 10 X 1KG</t>
  </si>
  <si>
    <t>CRT F/S PREMIUM CF4 15W40 UNIQUE-4X5L</t>
  </si>
  <si>
    <t>CRT F/ TMGO DEO CH4 4 X 3 LITRE</t>
  </si>
  <si>
    <t>CRT F/ TMGO DEO CI4+ 20 X 1 LITRE</t>
  </si>
  <si>
    <t>CRT SUPER 20W40 MG 40 X 1/2 L GLOBAL</t>
  </si>
  <si>
    <t>CRT SUPER  20W40 MG  4 X 5 L GL</t>
  </si>
  <si>
    <t>CRTN F/MGO 5W30 4 X 3.5L GLOBAL</t>
  </si>
  <si>
    <t>CRTN F/SUPER PUMPSET OIL 40 3.5 L GLOBAL</t>
  </si>
  <si>
    <t>CART F/MAXIMILE FEO 4 X 5L</t>
  </si>
  <si>
    <t>CART F/HYUND SERVO GEAR OIL 75W85 4X2.5L</t>
  </si>
  <si>
    <t>CART F/MAXIMILE ELITE 20X1L</t>
  </si>
  <si>
    <t>CART F/ 4T 20W50 20X1L</t>
  </si>
  <si>
    <t>CART F/MGDO 15W40 4X5L GLOBAL</t>
  </si>
  <si>
    <t>CART F/HYUNDAI SERVO COOLANT LL 20X1L</t>
  </si>
  <si>
    <t>CART F/HYUNDAISERVO PREM EO 5W30 4X3L GL</t>
  </si>
  <si>
    <t>CART F/MGO 0W20 20X1L GLOBAL</t>
  </si>
  <si>
    <t>CART F/SERVO OIB OIL 4X5L GLOBAL</t>
  </si>
  <si>
    <t>CART F/MAXIMILE PREMIUM ECO - 1 L</t>
  </si>
  <si>
    <t>CART F/MAXIMILE SYNCHRO UV2 - 1L</t>
  </si>
  <si>
    <t>Hyu. Servo Synth Plus # 3.5 L  - Carton</t>
  </si>
  <si>
    <t>CART F/MAXIMILE FEO V2 - 20 X 1 L</t>
  </si>
  <si>
    <t>CART F/MAXIMILE FEO V2 - 4 X 6 L</t>
  </si>
  <si>
    <t>CART F/SCOOTOMATIC 4ST - 20 X 800 ML</t>
  </si>
  <si>
    <t>210 LTR 0.9MM MS EPICOATED BARRELS</t>
  </si>
  <si>
    <t>BARREL,210LTR,LUBE,NEW-20G,EPICOAT</t>
  </si>
  <si>
    <t>BARREL,210LTR,LUBE,NEW-18G</t>
  </si>
  <si>
    <t>BARREL, 210L, LUBE, NEW-20G R &amp; Y EMPTY</t>
  </si>
  <si>
    <t>210 LTR 0.9MM MS BARREL TATA BLUE</t>
  </si>
  <si>
    <t>BARREL,210L,LUBE,NEW-20G R&amp;Y EMTY-0.9 MM</t>
  </si>
  <si>
    <t>CAP,SEAL,20MM 210L LUBE BARREL</t>
  </si>
  <si>
    <t>CAP,SEAL,50MM 210L LUBE BARREL</t>
  </si>
  <si>
    <t>CAP HDPE BI-INJECTION SERVO GLOBAL 45MM</t>
  </si>
  <si>
    <t>DRM,HMHDPE,BLUE,210L</t>
  </si>
  <si>
    <t>c</t>
  </si>
  <si>
    <t>N00308</t>
  </si>
  <si>
    <t>COMPUTER STATOINERY FOR TDM</t>
  </si>
  <si>
    <t>N00309</t>
  </si>
  <si>
    <t>COMPUTER STATIONARY FOR PDM.</t>
  </si>
  <si>
    <t>ZAVL</t>
  </si>
  <si>
    <t>KL</t>
  </si>
  <si>
    <t>HO DISC/L</t>
  </si>
  <si>
    <t>BULK</t>
  </si>
  <si>
    <t>20 ML PIL POU</t>
  </si>
  <si>
    <t>20 ML</t>
  </si>
  <si>
    <t>SMALL</t>
  </si>
  <si>
    <t>1000X20ML - POU</t>
  </si>
  <si>
    <t>600 X 20 ML POU</t>
  </si>
  <si>
    <t>0.8+0.1L Promo</t>
  </si>
  <si>
    <t>0.9 L</t>
  </si>
  <si>
    <t>20x(0.8+0.1L) Promo</t>
  </si>
  <si>
    <t>0.9+0.1L Promo</t>
  </si>
  <si>
    <t>1 L</t>
  </si>
  <si>
    <t>20x(0.9+0.1L) Promo</t>
  </si>
  <si>
    <t>2.5+0.5L Promo</t>
  </si>
  <si>
    <t>3 L</t>
  </si>
  <si>
    <t>4x(2.5+0.5L) Promo</t>
  </si>
  <si>
    <t>3.5 L Promo</t>
  </si>
  <si>
    <t>3.5 L</t>
  </si>
  <si>
    <t>4 x 3.5 L Promo</t>
  </si>
  <si>
    <t>30ML POU</t>
  </si>
  <si>
    <t>30 ML</t>
  </si>
  <si>
    <t>800X30ML - POU</t>
  </si>
  <si>
    <t>400X30ML - POU</t>
  </si>
  <si>
    <t>6+1.5 L Promo</t>
  </si>
  <si>
    <t>7.5 L</t>
  </si>
  <si>
    <t>8+2 L Promo</t>
  </si>
  <si>
    <t>10 L</t>
  </si>
  <si>
    <t>8.5L Promo</t>
  </si>
  <si>
    <t>8.5 L</t>
  </si>
  <si>
    <t>40 ML HDPE</t>
  </si>
  <si>
    <t>40 ML</t>
  </si>
  <si>
    <t>40 X 40 ML HDPE</t>
  </si>
  <si>
    <t>40 ML PILL POU</t>
  </si>
  <si>
    <t>40ML POU</t>
  </si>
  <si>
    <t>500X40ML - POU</t>
  </si>
  <si>
    <t>600X40ML-POU</t>
  </si>
  <si>
    <t>300X40ML - POU</t>
  </si>
  <si>
    <t>120 ML</t>
  </si>
  <si>
    <t>20 X 120 ML</t>
  </si>
  <si>
    <t>(0.8+0.1)L</t>
  </si>
  <si>
    <t>10x(0.8+0.1)L</t>
  </si>
  <si>
    <t>20x(0.8+0.1)L</t>
  </si>
  <si>
    <t>0.8L Promo</t>
  </si>
  <si>
    <t>0.8 L</t>
  </si>
  <si>
    <t>10 X 0.8 L Promo</t>
  </si>
  <si>
    <t>20 X 0.8 L Promo</t>
  </si>
  <si>
    <t>4.1L</t>
  </si>
  <si>
    <t>4.1 L</t>
  </si>
  <si>
    <t>4X4.1L</t>
  </si>
  <si>
    <t>4.6 L</t>
  </si>
  <si>
    <t>4X4.6 L</t>
  </si>
  <si>
    <t>100 ML HDPE</t>
  </si>
  <si>
    <t>100 ML</t>
  </si>
  <si>
    <t>40X100 ML- HDPE</t>
  </si>
  <si>
    <t>60 ML PILLOW POU</t>
  </si>
  <si>
    <t>60 ML</t>
  </si>
  <si>
    <t>60ML POU</t>
  </si>
  <si>
    <t>400X60ML-POU</t>
  </si>
  <si>
    <t>360X60ML-POU</t>
  </si>
  <si>
    <t>200X60ML -POU</t>
  </si>
  <si>
    <t>150ML POU</t>
  </si>
  <si>
    <t>150 ML</t>
  </si>
  <si>
    <t>80X150ML</t>
  </si>
  <si>
    <t>350 ML HDPE</t>
  </si>
  <si>
    <t>350 ML</t>
  </si>
  <si>
    <t>20X350ML HDPE</t>
  </si>
  <si>
    <t>10 X 0.9 L HDPE</t>
  </si>
  <si>
    <t>0.9 L HDPE</t>
  </si>
  <si>
    <t>20X0.9 L CAR</t>
  </si>
  <si>
    <t>175 ML HDPE</t>
  </si>
  <si>
    <t>175 ML</t>
  </si>
  <si>
    <t>20X175 ML</t>
  </si>
  <si>
    <t>0.8 L HDPE</t>
  </si>
  <si>
    <t>20 X 0.8 L HDPE</t>
  </si>
  <si>
    <t>946 ML CAN</t>
  </si>
  <si>
    <t>946 ML</t>
  </si>
  <si>
    <t>24 x 946 ML CAN</t>
  </si>
  <si>
    <t>10 X 0.8 L HDPE</t>
  </si>
  <si>
    <t>0.9L Promo</t>
  </si>
  <si>
    <t>1/4L - MET</t>
  </si>
  <si>
    <t>1/4 L</t>
  </si>
  <si>
    <t>40X1/4L - MET</t>
  </si>
  <si>
    <t>1/4 L HDPE</t>
  </si>
  <si>
    <t>40X1/4L - HDPE</t>
  </si>
  <si>
    <t>20X1/4L-HDPE</t>
  </si>
  <si>
    <t>1/2 L POUCH</t>
  </si>
  <si>
    <t>1/2 L</t>
  </si>
  <si>
    <t>24 X 1/2 L POUCH</t>
  </si>
  <si>
    <t>1 L POUCH</t>
  </si>
  <si>
    <t>12 X 1 L POUCH</t>
  </si>
  <si>
    <t>1/2L - MET</t>
  </si>
  <si>
    <t>40X1/2L - MET</t>
  </si>
  <si>
    <t>1/2 L HDPE</t>
  </si>
  <si>
    <t>40X1/2L-HDPE</t>
  </si>
  <si>
    <t>20X1/2L-HDPE</t>
  </si>
  <si>
    <t>1/2L-LINER</t>
  </si>
  <si>
    <t>40X1/2L-LINER</t>
  </si>
  <si>
    <t>20X1/2L-LINER</t>
  </si>
  <si>
    <t>24 x 1 L</t>
  </si>
  <si>
    <t>1L Promo</t>
  </si>
  <si>
    <t>20X1L - MET</t>
  </si>
  <si>
    <t>1 L HDPE</t>
  </si>
  <si>
    <t>20X1L-HDPE</t>
  </si>
  <si>
    <t>10X1L - HDPE</t>
  </si>
  <si>
    <t>1 L LINER</t>
  </si>
  <si>
    <t>20 X 1 L LINER</t>
  </si>
  <si>
    <t>1.8 L HDPE</t>
  </si>
  <si>
    <t>1.8 L</t>
  </si>
  <si>
    <t>10 X 1.8 L HDPE</t>
  </si>
  <si>
    <t>2.5L - MET</t>
  </si>
  <si>
    <t>2.5 L</t>
  </si>
  <si>
    <t>8X2.5L-MET</t>
  </si>
  <si>
    <t>2.5L - HDPE</t>
  </si>
  <si>
    <t>8X2.5L - HDPE</t>
  </si>
  <si>
    <t>4X2.5L-HDPE</t>
  </si>
  <si>
    <t>2 L HDPE</t>
  </si>
  <si>
    <t>2 L</t>
  </si>
  <si>
    <t>10 X 2 L HDPE</t>
  </si>
  <si>
    <t>2.1 L HDPE</t>
  </si>
  <si>
    <t>2.1 L</t>
  </si>
  <si>
    <t>4 X 2.1 L HDPE</t>
  </si>
  <si>
    <t>3L Promo</t>
  </si>
  <si>
    <t>3 L HDPE</t>
  </si>
  <si>
    <t>6X3L - HDPE</t>
  </si>
  <si>
    <t>4X3L - HDPE</t>
  </si>
  <si>
    <t>4X3 L PROMO</t>
  </si>
  <si>
    <t>4x2L</t>
  </si>
  <si>
    <t>(0.9+0.1) L</t>
  </si>
  <si>
    <t>20x(0.9+0.1)L</t>
  </si>
  <si>
    <t>10x(0.9+0.1)L</t>
  </si>
  <si>
    <t>(0.8+0.2)L</t>
  </si>
  <si>
    <t>20x(0.8+0.2)L</t>
  </si>
  <si>
    <t>3.5 L HDPE</t>
  </si>
  <si>
    <t>6X3.5L - HDPE</t>
  </si>
  <si>
    <t>4 X 3.5 L HDPE</t>
  </si>
  <si>
    <t>(4.5+0.5)L</t>
  </si>
  <si>
    <t>5 L</t>
  </si>
  <si>
    <t>4X(4.5+0.5)L</t>
  </si>
  <si>
    <t>(2.5+0.5)L</t>
  </si>
  <si>
    <t>4x(2.5+0.5)L</t>
  </si>
  <si>
    <t>7L</t>
  </si>
  <si>
    <t>7 L</t>
  </si>
  <si>
    <t>4L Promo</t>
  </si>
  <si>
    <t>4 L</t>
  </si>
  <si>
    <t>4 x 4 L PROMO</t>
  </si>
  <si>
    <t>4L-HDPE</t>
  </si>
  <si>
    <t>4X4L-HDPE</t>
  </si>
  <si>
    <t>6 X 4 L</t>
  </si>
  <si>
    <t>1.2 L</t>
  </si>
  <si>
    <t>20 X 1.2 L</t>
  </si>
  <si>
    <t>8 L</t>
  </si>
  <si>
    <t>1.2 L LINER</t>
  </si>
  <si>
    <t>20X1.2L LINER</t>
  </si>
  <si>
    <t>20 X 1 L HDPE PROMO</t>
  </si>
  <si>
    <t>20 X 0.9 L HDPE PROMO</t>
  </si>
  <si>
    <t>5L - MET</t>
  </si>
  <si>
    <t>4X5L - MET</t>
  </si>
  <si>
    <t>5L - HDPE</t>
  </si>
  <si>
    <t>4X5L-HDPE</t>
  </si>
  <si>
    <t>5 L BAG IN BOX</t>
  </si>
  <si>
    <t>4X5 L (BAG IN BOX)</t>
  </si>
  <si>
    <t>5L BUC</t>
  </si>
  <si>
    <t>4 X 5 L BUC</t>
  </si>
  <si>
    <t>4x5L - PROMO</t>
  </si>
  <si>
    <t>10L Promo</t>
  </si>
  <si>
    <t>10 L BUC</t>
  </si>
  <si>
    <t>6 L HDPE</t>
  </si>
  <si>
    <t>6 L</t>
  </si>
  <si>
    <t>4 X 6 L HDPE</t>
  </si>
  <si>
    <t>5L Promo</t>
  </si>
  <si>
    <t>(6+1.5)L</t>
  </si>
  <si>
    <t>(8+2)L</t>
  </si>
  <si>
    <t>(6.5+1)L</t>
  </si>
  <si>
    <t>(9+1)L</t>
  </si>
  <si>
    <t>7.5L PROMO</t>
  </si>
  <si>
    <t>7.5 L BUC</t>
  </si>
  <si>
    <t>15L PROMO</t>
  </si>
  <si>
    <t>15 L</t>
  </si>
  <si>
    <t>18 L BUC</t>
  </si>
  <si>
    <t>18 L</t>
  </si>
  <si>
    <t>17 L</t>
  </si>
  <si>
    <t>15 L BUC</t>
  </si>
  <si>
    <t>10 X 0.9L PROMO</t>
  </si>
  <si>
    <t>10 X 1L PROMO</t>
  </si>
  <si>
    <t>40-1 L G</t>
  </si>
  <si>
    <t>1L PET</t>
  </si>
  <si>
    <t>20 X 1 L G</t>
  </si>
  <si>
    <t>20X1L PET</t>
  </si>
  <si>
    <t>(16+4)L</t>
  </si>
  <si>
    <t>20 L</t>
  </si>
  <si>
    <t>20L DRM - MET</t>
  </si>
  <si>
    <t>20L VAL</t>
  </si>
  <si>
    <t>20L HDPE</t>
  </si>
  <si>
    <t>36 X 20 L PALLET</t>
  </si>
  <si>
    <t>20 + 1L BUC</t>
  </si>
  <si>
    <t>25 L HDPE</t>
  </si>
  <si>
    <t>25 L</t>
  </si>
  <si>
    <t>20L PROMO</t>
  </si>
  <si>
    <t>45 L- HDPE</t>
  </si>
  <si>
    <t>45 L</t>
  </si>
  <si>
    <t>50L HDPE DRUM</t>
  </si>
  <si>
    <t>50 L</t>
  </si>
  <si>
    <t>(13+2)L</t>
  </si>
  <si>
    <t>(18+2)L</t>
  </si>
  <si>
    <t>(12+3)L</t>
  </si>
  <si>
    <t>9L</t>
  </si>
  <si>
    <t>9 L</t>
  </si>
  <si>
    <t>(7.5+1)L</t>
  </si>
  <si>
    <t>2 X 7.5 L</t>
  </si>
  <si>
    <t>2 X 8.5 L</t>
  </si>
  <si>
    <t>7.5+1 L Promo</t>
  </si>
  <si>
    <t>28L HDPE</t>
  </si>
  <si>
    <t>28 L</t>
  </si>
  <si>
    <t>30L DRUM</t>
  </si>
  <si>
    <t>30 L</t>
  </si>
  <si>
    <t>11 L</t>
  </si>
  <si>
    <t>16 L</t>
  </si>
  <si>
    <t>(42+8)L</t>
  </si>
  <si>
    <t>100 L HDPE</t>
  </si>
  <si>
    <t>100 L</t>
  </si>
  <si>
    <t>18+2 L Promo</t>
  </si>
  <si>
    <t>12+3 L Promo</t>
  </si>
  <si>
    <t>26 L</t>
  </si>
  <si>
    <t>7.5L can</t>
  </si>
  <si>
    <t>2 X 7.5L can</t>
  </si>
  <si>
    <t>2x7L</t>
  </si>
  <si>
    <t>2.5L Promo</t>
  </si>
  <si>
    <t>4X2.5L Promo</t>
  </si>
  <si>
    <t>3 X 7 L</t>
  </si>
  <si>
    <t>7L Promo</t>
  </si>
  <si>
    <t>old-7L Promo</t>
  </si>
  <si>
    <t>1L Spl Promo</t>
  </si>
  <si>
    <t>old-1L Spl Promo</t>
  </si>
  <si>
    <t>20 x 1L Spl Promo</t>
  </si>
  <si>
    <t>old-20 x 1L Spl Promo</t>
  </si>
  <si>
    <t>1/2 KG LS TIN</t>
  </si>
  <si>
    <t>1/2 KG</t>
  </si>
  <si>
    <t>40 X 1/2 KG CTN</t>
  </si>
  <si>
    <t>20 X 1/2 KG CTN</t>
  </si>
  <si>
    <t>200 GM TUBE</t>
  </si>
  <si>
    <t>200 GM</t>
  </si>
  <si>
    <t>100X200 GM CAR</t>
  </si>
  <si>
    <t>60X200 GM CAR</t>
  </si>
  <si>
    <t>1 KG LS TIN</t>
  </si>
  <si>
    <t>1 KG</t>
  </si>
  <si>
    <t>20 X 1 KG CTN</t>
  </si>
  <si>
    <t>10 X 1 KG TUB</t>
  </si>
  <si>
    <t>56 X 10 X 1 KG PALLET</t>
  </si>
  <si>
    <t>2 KG LS TIN</t>
  </si>
  <si>
    <t>2 KG</t>
  </si>
  <si>
    <t>10 X 2 KG CTN</t>
  </si>
  <si>
    <t>8 X 2 KG CTN</t>
  </si>
  <si>
    <t>48 X 6 X 2 KG PALLET</t>
  </si>
  <si>
    <t>30X10X2 KG-PALLET</t>
  </si>
  <si>
    <t>2 KG HDPE</t>
  </si>
  <si>
    <t>6 X 2 KG TUB</t>
  </si>
  <si>
    <t>6 X 2 KG HDPE</t>
  </si>
  <si>
    <t>1.5 KG HDPE</t>
  </si>
  <si>
    <t>1.5 KG</t>
  </si>
  <si>
    <t>6 X 1.5 KG HDPE</t>
  </si>
  <si>
    <t>4.5 KG HDPE</t>
  </si>
  <si>
    <t>4.5 KG</t>
  </si>
  <si>
    <t>3 KG TIN</t>
  </si>
  <si>
    <t>3 KG</t>
  </si>
  <si>
    <t>4 X 3 KG TUB</t>
  </si>
  <si>
    <t>6X3 KG CAR</t>
  </si>
  <si>
    <t>5 KG BUC</t>
  </si>
  <si>
    <t>5 KG</t>
  </si>
  <si>
    <t>2X5 KG</t>
  </si>
  <si>
    <t>20 KG BUC</t>
  </si>
  <si>
    <t>20 KG</t>
  </si>
  <si>
    <t>20 KG TIN</t>
  </si>
  <si>
    <t>7 KG BUC</t>
  </si>
  <si>
    <t>7 KG</t>
  </si>
  <si>
    <t>10 KG BUC</t>
  </si>
  <si>
    <t>10 KG</t>
  </si>
  <si>
    <t>18 KG BUC</t>
  </si>
  <si>
    <t>18 KG</t>
  </si>
  <si>
    <t>15 KG BUCKET</t>
  </si>
  <si>
    <t>15 KG</t>
  </si>
  <si>
    <t>(18+2)kG</t>
  </si>
  <si>
    <t>30 KG</t>
  </si>
  <si>
    <t>1/2 KG Promo</t>
  </si>
  <si>
    <t>20X1/2 KG Promo</t>
  </si>
  <si>
    <t>1 KG Promo</t>
  </si>
  <si>
    <t>10X1 KG Promo</t>
  </si>
  <si>
    <t>3 KG Promo</t>
  </si>
  <si>
    <t>4X3 KG Promo</t>
  </si>
  <si>
    <t>5 KG Promo</t>
  </si>
  <si>
    <t>7 KG Promo</t>
  </si>
  <si>
    <t>10 KG Promo</t>
  </si>
  <si>
    <t>20 KG Promo</t>
  </si>
  <si>
    <t>P/F BRL</t>
  </si>
  <si>
    <t>210 L</t>
  </si>
  <si>
    <t>BARREL</t>
  </si>
  <si>
    <t>210L BRL</t>
  </si>
  <si>
    <t>208L BRL</t>
  </si>
  <si>
    <t>208 L</t>
  </si>
  <si>
    <t>210L HDPE</t>
  </si>
  <si>
    <t>205L BRL</t>
  </si>
  <si>
    <t>205 L</t>
  </si>
  <si>
    <t>200L BRL</t>
  </si>
  <si>
    <t>200 L</t>
  </si>
  <si>
    <t>207 L BRL</t>
  </si>
  <si>
    <t>207 L</t>
  </si>
  <si>
    <t>1000 L IBC</t>
  </si>
  <si>
    <t>1 KL</t>
  </si>
  <si>
    <t>P/F DRM</t>
  </si>
  <si>
    <t>182 KG</t>
  </si>
  <si>
    <t>182 KG DRM</t>
  </si>
  <si>
    <t>168 KG DRM</t>
  </si>
  <si>
    <t>168 KG</t>
  </si>
  <si>
    <t>175 KG DRM</t>
  </si>
  <si>
    <t>175 KG</t>
  </si>
  <si>
    <t>190 KG DRM</t>
  </si>
  <si>
    <t>190 KG</t>
  </si>
  <si>
    <t>200 KG DR</t>
  </si>
  <si>
    <t>200 KG</t>
  </si>
  <si>
    <t>170 KG</t>
  </si>
  <si>
    <t>186 KG DRM</t>
  </si>
  <si>
    <t>186 KG</t>
  </si>
  <si>
    <t>210 KG DRM</t>
  </si>
  <si>
    <t>210 KG</t>
  </si>
  <si>
    <t>150 KG DRM</t>
  </si>
  <si>
    <t>150 KG</t>
  </si>
  <si>
    <t>225 KG DRM</t>
  </si>
  <si>
    <t>225 KG</t>
  </si>
  <si>
    <t>180 KG DRM</t>
  </si>
  <si>
    <t>180 KG</t>
  </si>
  <si>
    <t>181 KG DRM</t>
  </si>
  <si>
    <t>181 KG</t>
  </si>
  <si>
    <t>187.5KG DRM</t>
  </si>
  <si>
    <t>187.5 KG</t>
  </si>
  <si>
    <t>162KG DRM</t>
  </si>
  <si>
    <t>162 KG</t>
  </si>
  <si>
    <t>194KG DRM</t>
  </si>
  <si>
    <t>194 KG</t>
  </si>
  <si>
    <t>192KG DRM</t>
  </si>
  <si>
    <t>192 KG</t>
  </si>
  <si>
    <t>old-20 ML PIL POU</t>
  </si>
  <si>
    <t>old-1000X20ML - POU</t>
  </si>
  <si>
    <t>old-600 X 20 ML POU</t>
  </si>
  <si>
    <t>old-0.8+0.1L Promo</t>
  </si>
  <si>
    <t>old-20x(0.8+0.1L) Promo</t>
  </si>
  <si>
    <t>old-0.9+0.1L Promo</t>
  </si>
  <si>
    <t>old-20x(0.9+0.1L) Promo</t>
  </si>
  <si>
    <t>old-2.5+0.5L Promo</t>
  </si>
  <si>
    <t>old-4x(2.5+0.5L) Promo</t>
  </si>
  <si>
    <t>old-3.5 L Promo</t>
  </si>
  <si>
    <t>old-4 x 3.5 L Promo</t>
  </si>
  <si>
    <t>old-30ML POU</t>
  </si>
  <si>
    <t>old-800X30ML - POU</t>
  </si>
  <si>
    <t>old-400X30ML - POU</t>
  </si>
  <si>
    <t>old-6+1.5 L Promo</t>
  </si>
  <si>
    <t>old-8+2 L Promo</t>
  </si>
  <si>
    <t>old-8.5L Promo</t>
  </si>
  <si>
    <t>old-40 ML HDPE</t>
  </si>
  <si>
    <t>old-40 X 40 ML HDPE</t>
  </si>
  <si>
    <t>old-40 ML PILL POU</t>
  </si>
  <si>
    <t>old-40ML POU</t>
  </si>
  <si>
    <t>old-500X40ML - POU</t>
  </si>
  <si>
    <t>old-600X40ML-POU</t>
  </si>
  <si>
    <t>old-300X40ML - POU</t>
  </si>
  <si>
    <t>old-120 ML</t>
  </si>
  <si>
    <t>old-20 X 120 ML</t>
  </si>
  <si>
    <t>old-(0.8+0.1)L</t>
  </si>
  <si>
    <t>old-10x(0.8+0.1)L</t>
  </si>
  <si>
    <t>old-20x(0.8+0.1)L</t>
  </si>
  <si>
    <t>old-0.8L Promo</t>
  </si>
  <si>
    <t>old-10 X 0.8 L Promo</t>
  </si>
  <si>
    <t>old-20 X 0.8 L Promo</t>
  </si>
  <si>
    <t>old-4.1L</t>
  </si>
  <si>
    <t>old-4X4.1L</t>
  </si>
  <si>
    <t>old-4.6 L</t>
  </si>
  <si>
    <t>old-4X4.6 L</t>
  </si>
  <si>
    <t>old-100 ML HDPE</t>
  </si>
  <si>
    <t>old-40X100 ML- HDPE</t>
  </si>
  <si>
    <t>old-60 ML PILLOW POU</t>
  </si>
  <si>
    <t>old-60ML POU</t>
  </si>
  <si>
    <t>old-400X60ML-POU</t>
  </si>
  <si>
    <t>old-360X60ML-POU</t>
  </si>
  <si>
    <t>old-200X60ML -POU</t>
  </si>
  <si>
    <t>old-150ML POU</t>
  </si>
  <si>
    <t>old-80X150ML</t>
  </si>
  <si>
    <t>old-350 ML HDPE</t>
  </si>
  <si>
    <t>old-20X350ML HDPE</t>
  </si>
  <si>
    <t>old-10 X 0.9 L HDPE</t>
  </si>
  <si>
    <t>old-0.9 L HDPE</t>
  </si>
  <si>
    <t>old-20X0.9 L CAR</t>
  </si>
  <si>
    <t>old-175 ML HDPE</t>
  </si>
  <si>
    <t>old-20X175 ML</t>
  </si>
  <si>
    <t>old-0.8 L HDPE</t>
  </si>
  <si>
    <t>old-20 X 0.8 L HDPE</t>
  </si>
  <si>
    <t>old-946 ML CAN</t>
  </si>
  <si>
    <t>old-24 x 946 ML CAN</t>
  </si>
  <si>
    <t>old-10 X 0.8 L HDPE</t>
  </si>
  <si>
    <t>old-0.9L Promo</t>
  </si>
  <si>
    <t>old-1/4L - MET</t>
  </si>
  <si>
    <t>old-40X1/4L - MET</t>
  </si>
  <si>
    <t>old-1/4 L HDPE</t>
  </si>
  <si>
    <t>old-40X1/4L - HDPE</t>
  </si>
  <si>
    <t>old-20X1/4L-HDPE</t>
  </si>
  <si>
    <t>old-1/2 L POUCH</t>
  </si>
  <si>
    <t>old-24 X 1/2 L POUCH</t>
  </si>
  <si>
    <t>old-1 L POUCH</t>
  </si>
  <si>
    <t>old-12 X 1 L POUCH</t>
  </si>
  <si>
    <t>old-1/2L - MET</t>
  </si>
  <si>
    <t>old-40X1/2L - MET</t>
  </si>
  <si>
    <t>old-1/2 L HDPE</t>
  </si>
  <si>
    <t>old-40X1/2L-HDPE</t>
  </si>
  <si>
    <t>old-20X1/2L-HDPE</t>
  </si>
  <si>
    <t>old-1/2L-LINER</t>
  </si>
  <si>
    <t>old-40X1/2L-LINER</t>
  </si>
  <si>
    <t>old-20X1/2L-LINER</t>
  </si>
  <si>
    <t>old-24 x 1 L</t>
  </si>
  <si>
    <t>old-1L Promo</t>
  </si>
  <si>
    <t>old-20X1L - MET</t>
  </si>
  <si>
    <t>old-1 L HDPE</t>
  </si>
  <si>
    <t>old-20X1L-HDPE</t>
  </si>
  <si>
    <t>old-10X1L - HDPE</t>
  </si>
  <si>
    <t>old-1 L LINER</t>
  </si>
  <si>
    <t>old-20 X 1 L LINER</t>
  </si>
  <si>
    <t>old-1.8 L HDPE</t>
  </si>
  <si>
    <t>old-10 X 1.8 L HDPE</t>
  </si>
  <si>
    <t>old-2.5L - MET</t>
  </si>
  <si>
    <t>old-8X2.5L-MET</t>
  </si>
  <si>
    <t>old-2.5L - HDPE</t>
  </si>
  <si>
    <t>old-8X2.5L - HDPE</t>
  </si>
  <si>
    <t>old-4X2.5L-HDPE</t>
  </si>
  <si>
    <t>old-2 L HDPE</t>
  </si>
  <si>
    <t>old-10 X 2 L HDPE</t>
  </si>
  <si>
    <t>old-2.1 L HDPE</t>
  </si>
  <si>
    <t>old-4 X 2.1 L HDPE</t>
  </si>
  <si>
    <t>old-3L Promo</t>
  </si>
  <si>
    <t>old-3 L HDPE</t>
  </si>
  <si>
    <t>old-6X3L - HDPE</t>
  </si>
  <si>
    <t>old-4X3L - HDPE</t>
  </si>
  <si>
    <t>old-4X3 L PROMO</t>
  </si>
  <si>
    <t>old-4x2L</t>
  </si>
  <si>
    <t>old-(0.9+0.1) L</t>
  </si>
  <si>
    <t>old-20x(0.9+0.1)L</t>
  </si>
  <si>
    <t>old-10x(0.9+0.1)L</t>
  </si>
  <si>
    <t>old-(0.8+0.2)L</t>
  </si>
  <si>
    <t>old-20x(0.8+0.2)L</t>
  </si>
  <si>
    <t>old-3.5 L HDPE</t>
  </si>
  <si>
    <t>old-6X3.5L - HDPE</t>
  </si>
  <si>
    <t>old-4 X 3.5 L HDPE</t>
  </si>
  <si>
    <t>old-(4.5+0.5)L</t>
  </si>
  <si>
    <t>old-4X(4.5+0.5)L</t>
  </si>
  <si>
    <t>old-(2.5+0.5)L</t>
  </si>
  <si>
    <t>old-4x(2.5+0.5)L</t>
  </si>
  <si>
    <t>old-7L</t>
  </si>
  <si>
    <t>old-4L Promo</t>
  </si>
  <si>
    <t>old-4 x 4 L PROMO</t>
  </si>
  <si>
    <t>old-4L-HDPE</t>
  </si>
  <si>
    <t>old-4X4L-HDPE</t>
  </si>
  <si>
    <t>old-6 X 4 L</t>
  </si>
  <si>
    <t>old-1.2 L</t>
  </si>
  <si>
    <t>old-20 X 1.2 L</t>
  </si>
  <si>
    <t>old-8 L</t>
  </si>
  <si>
    <t>old-1.2 L LINER</t>
  </si>
  <si>
    <t>old-20X1.2L LINER</t>
  </si>
  <si>
    <t>old-20 X 1 L HDPE PROMO</t>
  </si>
  <si>
    <t>old-20 X 0.9 L HDPE PROMO</t>
  </si>
  <si>
    <t>old-5L - MET</t>
  </si>
  <si>
    <t>old-4X5L - MET</t>
  </si>
  <si>
    <t>old-5L - HDPE</t>
  </si>
  <si>
    <t>old-4X5L-HDPE</t>
  </si>
  <si>
    <t>old-5 L BAG IN BOX</t>
  </si>
  <si>
    <t>old-4X5 L (BAG IN BOX)</t>
  </si>
  <si>
    <t>old-5L BUC</t>
  </si>
  <si>
    <t>old-4 X 5 L BUC</t>
  </si>
  <si>
    <t>old-4x5L - PROMO</t>
  </si>
  <si>
    <t>old-10L Promo</t>
  </si>
  <si>
    <t>old-10 L BUC</t>
  </si>
  <si>
    <t>old-6 L HDPE</t>
  </si>
  <si>
    <t>old-4 X 6 L HDPE</t>
  </si>
  <si>
    <t>old-5L Promo</t>
  </si>
  <si>
    <t>old-(6+1.5)L</t>
  </si>
  <si>
    <t>old-(8+2)L</t>
  </si>
  <si>
    <t>old-(6.5+1)L</t>
  </si>
  <si>
    <t>old-(9+1)L</t>
  </si>
  <si>
    <t>old-7.5L PROMO</t>
  </si>
  <si>
    <t>old-7.5 L BUC</t>
  </si>
  <si>
    <t>old-8.5 L</t>
  </si>
  <si>
    <t>old-15L PROMO</t>
  </si>
  <si>
    <t>old-18 L BUC</t>
  </si>
  <si>
    <t>old-17 L</t>
  </si>
  <si>
    <t>old-15 L BUC</t>
  </si>
  <si>
    <t>old-10 X 0.9L PROMO</t>
  </si>
  <si>
    <t>old-10 X 1L PROMO</t>
  </si>
  <si>
    <t>old-40-1 L G</t>
  </si>
  <si>
    <t>old-1L PET</t>
  </si>
  <si>
    <t>old-20 X 1 L G</t>
  </si>
  <si>
    <t>old-20X1L PET</t>
  </si>
  <si>
    <t>old-(16+4)L</t>
  </si>
  <si>
    <t>old-20L DRM - MET</t>
  </si>
  <si>
    <t>old-20L VAL</t>
  </si>
  <si>
    <t>old-20L HDPE</t>
  </si>
  <si>
    <t>old-36 X 20 L PALLET</t>
  </si>
  <si>
    <t>old-20 + 1L BUC</t>
  </si>
  <si>
    <t>old-25 L HDPE</t>
  </si>
  <si>
    <t>old-20L PROMO</t>
  </si>
  <si>
    <t>old-45 L- HDPE</t>
  </si>
  <si>
    <t>old-50L HDPE DRUM</t>
  </si>
  <si>
    <t>old-(13+2)L</t>
  </si>
  <si>
    <t>old-(18+2)L</t>
  </si>
  <si>
    <t>old-(12+3)L</t>
  </si>
  <si>
    <t>old-9L</t>
  </si>
  <si>
    <t>old-(7.5+1)L</t>
  </si>
  <si>
    <t>old-2 X 7.5 L</t>
  </si>
  <si>
    <t>old-2 X 8.5 L</t>
  </si>
  <si>
    <t>old-7.5+1 L Promo</t>
  </si>
  <si>
    <t>old-28 L- HDPE</t>
  </si>
  <si>
    <t>old-30L DRUM</t>
  </si>
  <si>
    <t>old-11 L</t>
  </si>
  <si>
    <t>old-16 L</t>
  </si>
  <si>
    <t>old-(42+8)L</t>
  </si>
  <si>
    <t>old-100 L HDPE</t>
  </si>
  <si>
    <t>old-18+2 L Promo</t>
  </si>
  <si>
    <t>old-12+3 L Promo</t>
  </si>
  <si>
    <t>old-26 L</t>
  </si>
  <si>
    <t>old-7.5L can</t>
  </si>
  <si>
    <t>old-2 X 7.5L can</t>
  </si>
  <si>
    <t>old-2x7L</t>
  </si>
  <si>
    <t>old-2.5L Promo</t>
  </si>
  <si>
    <t>old-4X2.5L Promo</t>
  </si>
  <si>
    <t>old-3 X 7 L</t>
  </si>
  <si>
    <t>old-1/2 KG LS TIN</t>
  </si>
  <si>
    <t>old-40 X 1/2 KG CTN</t>
  </si>
  <si>
    <t>old-20 X 1/2 KG CTN</t>
  </si>
  <si>
    <t>old-200 GM TUBE</t>
  </si>
  <si>
    <t>old-100X200 GM CAR</t>
  </si>
  <si>
    <t>old-60X200 GM CAR</t>
  </si>
  <si>
    <t>old-1 KG LS TIN</t>
  </si>
  <si>
    <t>old-20 X 1 KG CTN</t>
  </si>
  <si>
    <t>old-10 X 1 KG TUB</t>
  </si>
  <si>
    <t>old-56 X 10 X 1 KG PALLET</t>
  </si>
  <si>
    <t>old-2 KG LS TIN</t>
  </si>
  <si>
    <t>old-10 X 2 KG CTN</t>
  </si>
  <si>
    <t>old-8 X 2 KG CTN</t>
  </si>
  <si>
    <t>old-48 X 6 X 2 KG PALLET</t>
  </si>
  <si>
    <t>old-30X10X2 KG-PALLET</t>
  </si>
  <si>
    <t>old-2 KG HDPE</t>
  </si>
  <si>
    <t>old-6 X 2 KG TUB</t>
  </si>
  <si>
    <t>old-6 X 2 KG HDPE</t>
  </si>
  <si>
    <t>old-1.5 KG HDPE</t>
  </si>
  <si>
    <t>old-6 X 1.5 KG HDPE</t>
  </si>
  <si>
    <t>old-4.5 KG HDPE</t>
  </si>
  <si>
    <t>old-3 KG TIN</t>
  </si>
  <si>
    <t>old-4 X 3 KG TUB</t>
  </si>
  <si>
    <t>old-6X3 KG CAR</t>
  </si>
  <si>
    <t>old-5 KG BUC</t>
  </si>
  <si>
    <t>old-2X5 KG</t>
  </si>
  <si>
    <t>old-20 KG BUC</t>
  </si>
  <si>
    <t>old-20 KG TIN</t>
  </si>
  <si>
    <t>old-7 KG BUC</t>
  </si>
  <si>
    <t>old-10 KG BUC</t>
  </si>
  <si>
    <t>old-18 KG BUC</t>
  </si>
  <si>
    <t>old-15 KG BUCKET</t>
  </si>
  <si>
    <t>old-(18+2)kG</t>
  </si>
  <si>
    <t>old-30 KG</t>
  </si>
  <si>
    <t>old-1/2 KG Promo</t>
  </si>
  <si>
    <t>old-20X1/2 KG Promo</t>
  </si>
  <si>
    <t>old-1 KG Promo</t>
  </si>
  <si>
    <t>old-10X1 KG Promo</t>
  </si>
  <si>
    <t>old-3 KG Promo</t>
  </si>
  <si>
    <t>old-4X3 KG Promo</t>
  </si>
  <si>
    <t>old-5 KG Promo</t>
  </si>
  <si>
    <t>old-7 KG Promo</t>
  </si>
  <si>
    <t>old-10 KG Promo</t>
  </si>
  <si>
    <t>old-20 KG Promo</t>
  </si>
  <si>
    <t>ERROR PACK</t>
  </si>
  <si>
    <t>12 X 1.8L</t>
  </si>
  <si>
    <t>12 X 2L</t>
  </si>
  <si>
    <t>310 ml</t>
  </si>
  <si>
    <t>310 ML</t>
  </si>
  <si>
    <t>12 X 310 ML</t>
  </si>
  <si>
    <t>10X1.2L</t>
  </si>
  <si>
    <t>10X1.35 L</t>
  </si>
  <si>
    <t>1.35 L</t>
  </si>
  <si>
    <t>PRESENT IN QUARTERLY DISC BUT NOT IN STOCK CARD</t>
  </si>
  <si>
    <t>SERVO PRIDE 40-(4.5+0.5)L</t>
  </si>
  <si>
    <t>SERVO ULTRA 50 - 210L BRL</t>
  </si>
  <si>
    <t>SERVO GEAR HP ALFA 75W-90-2.5 L HDPE</t>
  </si>
  <si>
    <t>SERVO GEAR HP ALFA 75W-90-4X2.5L-HDPE</t>
  </si>
  <si>
    <t>SERVO GEAR HP 90 - 50 L HDPE</t>
  </si>
  <si>
    <t>SERVO 4T XTRA-0.9 L PROMO</t>
  </si>
  <si>
    <t>SERVO 4T XTRA-1 L PROMO</t>
  </si>
  <si>
    <t>SERVO 4T XTRA-20 X 0.9 L PROMO</t>
  </si>
  <si>
    <t>SERVO SCOOTOMTC 4ST 10W30-0.8 L PROMO</t>
  </si>
  <si>
    <t>ML</t>
  </si>
  <si>
    <t>L</t>
  </si>
  <si>
    <t>GM</t>
  </si>
  <si>
    <t>unit</t>
  </si>
  <si>
    <t>EDLP/item</t>
  </si>
  <si>
    <t>EDLP/L</t>
  </si>
  <si>
    <t>Item Size in L</t>
  </si>
  <si>
    <t>PACK SIZE in L</t>
  </si>
  <si>
    <t xml:space="preserve">SINGLE ITEM SIZE IN L </t>
  </si>
  <si>
    <t>PACK SIZE IN KL</t>
  </si>
  <si>
    <t>EDLP/PACK</t>
  </si>
  <si>
    <t>TOTAL DISCOUNT /item</t>
  </si>
  <si>
    <t>MRP/item</t>
  </si>
  <si>
    <t>Margin/item</t>
  </si>
  <si>
    <t>No of items in one pack</t>
  </si>
  <si>
    <t>Margin/pack</t>
  </si>
  <si>
    <t>MSS/L</t>
  </si>
  <si>
    <t>TOTAL DISCOUNT/L</t>
  </si>
  <si>
    <t>PACK CODE</t>
  </si>
  <si>
    <t>RSP/L</t>
  </si>
  <si>
    <t>DISCOUNTED RSP/L</t>
  </si>
  <si>
    <t>MRP/L</t>
  </si>
  <si>
    <t>Margin/L</t>
  </si>
  <si>
    <t>MGO 5W-30-4 X 3 L</t>
  </si>
  <si>
    <t>SERVO FUTURA NXT 0W-16-20 X 1 L</t>
  </si>
  <si>
    <t>SERVO FUTURA NXT 0W-16-4 X 3.5 L</t>
  </si>
  <si>
    <t>DLP/ITEM</t>
  </si>
  <si>
    <t>RSP/ITEM</t>
  </si>
  <si>
    <t>SERVO FUTURA NXT 0W-16-4X3.5 L PROMO</t>
  </si>
  <si>
    <t>SERVO FUTURA NXT 0W-16-20 X 1 L PROMO</t>
  </si>
  <si>
    <t>MARUTI GENUINE OILS &amp; MGA OIL</t>
  </si>
  <si>
    <t>HYUNDAI GENUINE OILS</t>
  </si>
  <si>
    <t>HY SERVO PETROL EO SN PLUS-20 X 1 L</t>
  </si>
  <si>
    <t>Type</t>
  </si>
  <si>
    <t>PACK DESCRIPTION</t>
  </si>
  <si>
    <t>PACK NAME</t>
  </si>
  <si>
    <t>PACK-CATEGORY</t>
  </si>
  <si>
    <t>PACKCODE OF LOWEST SKU</t>
  </si>
  <si>
    <t>PACK-CAT</t>
  </si>
  <si>
    <t>VOL-CAT</t>
  </si>
  <si>
    <t>UNIT</t>
  </si>
  <si>
    <t>QTY LITRE</t>
  </si>
  <si>
    <t>CAN/CAR/BUC/BRL</t>
  </si>
  <si>
    <t>PACK TYPE</t>
  </si>
  <si>
    <t>(0.8+0.1)L PROMO</t>
  </si>
  <si>
    <t>SML</t>
  </si>
  <si>
    <t>900ML</t>
  </si>
  <si>
    <t>LIT</t>
  </si>
  <si>
    <t>PROMO+FOO</t>
  </si>
  <si>
    <t>(0.8+0.1)L PROMO OLD</t>
  </si>
  <si>
    <t>20X(0.8+0.1)L PROMO</t>
  </si>
  <si>
    <t>20X(0.8+0.1)L PROMO OLD</t>
  </si>
  <si>
    <t>1.2L HDPE</t>
  </si>
  <si>
    <t>1.2L</t>
  </si>
  <si>
    <t>NORMAL</t>
  </si>
  <si>
    <t>1X1.2L LINER</t>
  </si>
  <si>
    <t>1.2L LINER</t>
  </si>
  <si>
    <t>LINER</t>
  </si>
  <si>
    <t>20X1.2L HDPE</t>
  </si>
  <si>
    <t>1.5KG</t>
  </si>
  <si>
    <t>SML GRS</t>
  </si>
  <si>
    <t>6X1.5KG</t>
  </si>
  <si>
    <t>1X1.8L</t>
  </si>
  <si>
    <t>1.8L</t>
  </si>
  <si>
    <t>10X1.8L</t>
  </si>
  <si>
    <t>100 L BRL</t>
  </si>
  <si>
    <t>BRL</t>
  </si>
  <si>
    <t>100L</t>
  </si>
  <si>
    <t>100ML HDPE</t>
  </si>
  <si>
    <t>100ML</t>
  </si>
  <si>
    <t>40X100ML HDPE</t>
  </si>
  <si>
    <t xml:space="preserve">10 KG </t>
  </si>
  <si>
    <t>10KG</t>
  </si>
  <si>
    <t>10 KG PROMO</t>
  </si>
  <si>
    <t>1x10L PROMO</t>
  </si>
  <si>
    <t>10L PROMO</t>
  </si>
  <si>
    <t>10L</t>
  </si>
  <si>
    <t>PROMO</t>
  </si>
  <si>
    <t>1X10L</t>
  </si>
  <si>
    <t>8L+2L</t>
  </si>
  <si>
    <t>FOO</t>
  </si>
  <si>
    <t>9L+1L</t>
  </si>
  <si>
    <t>(8+2)L PROMO</t>
  </si>
  <si>
    <t>(8+2)L PROMO OLD</t>
  </si>
  <si>
    <t>120ML</t>
  </si>
  <si>
    <t>20X120ML</t>
  </si>
  <si>
    <t>150KG</t>
  </si>
  <si>
    <t>150ML</t>
  </si>
  <si>
    <t>1X15L PROMO</t>
  </si>
  <si>
    <t>15L</t>
  </si>
  <si>
    <t>1X15L</t>
  </si>
  <si>
    <t>13L+2L</t>
  </si>
  <si>
    <t>12L+3L</t>
  </si>
  <si>
    <t>(12+3)L PROMO</t>
  </si>
  <si>
    <t>(12+3)L PROMO OLD</t>
  </si>
  <si>
    <t>1X175KG</t>
  </si>
  <si>
    <t>BRL GRS</t>
  </si>
  <si>
    <t>175KG</t>
  </si>
  <si>
    <t>175ML</t>
  </si>
  <si>
    <t>20X175ML</t>
  </si>
  <si>
    <t>1X17L</t>
  </si>
  <si>
    <t>17L</t>
  </si>
  <si>
    <t>1X182KG</t>
  </si>
  <si>
    <t>182KG</t>
  </si>
  <si>
    <t>1X18L</t>
  </si>
  <si>
    <t>18L</t>
  </si>
  <si>
    <t>1KG LOOSE CAN</t>
  </si>
  <si>
    <t>1KG</t>
  </si>
  <si>
    <t>1 KG PROMO</t>
  </si>
  <si>
    <t>10X1KG</t>
  </si>
  <si>
    <t>10X1 KG PROMO</t>
  </si>
  <si>
    <t>20X1KG</t>
  </si>
  <si>
    <t>1L POUCH</t>
  </si>
  <si>
    <t>1L</t>
  </si>
  <si>
    <t>1L CAN PROMO</t>
  </si>
  <si>
    <t>1L LOOSE CAN</t>
  </si>
  <si>
    <t>1X1L LINER</t>
  </si>
  <si>
    <t>1L LINER</t>
  </si>
  <si>
    <t>0.9L+0.1L</t>
  </si>
  <si>
    <t>(0.9+0.1)L</t>
  </si>
  <si>
    <t>0.8L+0.2 L</t>
  </si>
  <si>
    <t>10X1L</t>
  </si>
  <si>
    <t>10X(0.9L+0.1L)</t>
  </si>
  <si>
    <t>10x1L PROMO</t>
  </si>
  <si>
    <t>1L PROMO</t>
  </si>
  <si>
    <t>12X1L(POUCH)</t>
  </si>
  <si>
    <t>20X1L</t>
  </si>
  <si>
    <t>20X1L LINER</t>
  </si>
  <si>
    <t>20X(0.9L+0.1L)</t>
  </si>
  <si>
    <t>20X(0.8L+0.2L)</t>
  </si>
  <si>
    <t>20X1L PROMO</t>
  </si>
  <si>
    <t>24X1L</t>
  </si>
  <si>
    <t>(0.9L+0.1L) PROMO</t>
  </si>
  <si>
    <t>(0.9L+0.1L) PROMO OLD</t>
  </si>
  <si>
    <t>20X(0.9L+0.1L) PROMO</t>
  </si>
  <si>
    <t>20X(0.9L+0.1L) PROMO OLD</t>
  </si>
  <si>
    <t>2.1L</t>
  </si>
  <si>
    <t>4X2.1L</t>
  </si>
  <si>
    <t>2.5 L HDPE</t>
  </si>
  <si>
    <t>2.5L</t>
  </si>
  <si>
    <t>4X2.5L</t>
  </si>
  <si>
    <t>200GM TUBE</t>
  </si>
  <si>
    <t>200GM</t>
  </si>
  <si>
    <t>40X200GMS</t>
  </si>
  <si>
    <t>60X200GMS</t>
  </si>
  <si>
    <t>100X200 GM -TUBE</t>
  </si>
  <si>
    <t>1X200KG</t>
  </si>
  <si>
    <t>200KG</t>
  </si>
  <si>
    <t>1X200L</t>
  </si>
  <si>
    <t>200L</t>
  </si>
  <si>
    <t>1X20KG</t>
  </si>
  <si>
    <t>20KG</t>
  </si>
  <si>
    <t>18+2 KG</t>
  </si>
  <si>
    <t>(18+2)KG</t>
  </si>
  <si>
    <t>20 KG PROMO</t>
  </si>
  <si>
    <t>16L+4L</t>
  </si>
  <si>
    <t>20L</t>
  </si>
  <si>
    <t>1X20L VAL</t>
  </si>
  <si>
    <t>1X20L HDPE</t>
  </si>
  <si>
    <t>1X20L BUC</t>
  </si>
  <si>
    <t>1x20L PROMO</t>
  </si>
  <si>
    <t>18L+2L</t>
  </si>
  <si>
    <t>20+1L BUC</t>
  </si>
  <si>
    <t>(20+1)L</t>
  </si>
  <si>
    <t>(18+2)L PROMO</t>
  </si>
  <si>
    <t>(18+2)L PROMO OLD</t>
  </si>
  <si>
    <t>20 ML POU</t>
  </si>
  <si>
    <t>20ML</t>
  </si>
  <si>
    <t>600X20ML</t>
  </si>
  <si>
    <t>1X210L</t>
  </si>
  <si>
    <t>210L</t>
  </si>
  <si>
    <t>1/4L CAN</t>
  </si>
  <si>
    <t>1/4L</t>
  </si>
  <si>
    <t>250ML</t>
  </si>
  <si>
    <t>20X1/4L</t>
  </si>
  <si>
    <t>40X1/4L</t>
  </si>
  <si>
    <t>1X25L</t>
  </si>
  <si>
    <t>25L</t>
  </si>
  <si>
    <t>1X2KG</t>
  </si>
  <si>
    <t>2KG</t>
  </si>
  <si>
    <t>6X2KG</t>
  </si>
  <si>
    <t>10X2KG</t>
  </si>
  <si>
    <t>1X2L</t>
  </si>
  <si>
    <t>2L</t>
  </si>
  <si>
    <t>4X2L</t>
  </si>
  <si>
    <t>10X2L</t>
  </si>
  <si>
    <t>1x3.5L CAN</t>
  </si>
  <si>
    <t>3.5L</t>
  </si>
  <si>
    <t>4X3.5L</t>
  </si>
  <si>
    <t>6X3.5L</t>
  </si>
  <si>
    <t>3.5L PROMO</t>
  </si>
  <si>
    <t>3.5L PROMO OLD</t>
  </si>
  <si>
    <t>4X3.5L PROMO</t>
  </si>
  <si>
    <t>4X3.5L PROMO OLD</t>
  </si>
  <si>
    <t>350 ML POUCH</t>
  </si>
  <si>
    <t>350ML</t>
  </si>
  <si>
    <t>20X350ML</t>
  </si>
  <si>
    <t>1X3KG</t>
  </si>
  <si>
    <t>3KG</t>
  </si>
  <si>
    <t>3 KG PROMO</t>
  </si>
  <si>
    <t>4X3KG</t>
  </si>
  <si>
    <t>4X3 KG PROMO</t>
  </si>
  <si>
    <t>6X3KG</t>
  </si>
  <si>
    <t>3L PROMO</t>
  </si>
  <si>
    <t>3L</t>
  </si>
  <si>
    <t>1X3L CAN</t>
  </si>
  <si>
    <t>2.5L+0.5L</t>
  </si>
  <si>
    <t>4X3L</t>
  </si>
  <si>
    <t>4X3L PROMO</t>
  </si>
  <si>
    <t>4X(2.5L+0.5L)</t>
  </si>
  <si>
    <t>6X3L</t>
  </si>
  <si>
    <t>(2.5+0.5)L PROMO</t>
  </si>
  <si>
    <t>(2.5+0.5)L PROMO OLD</t>
  </si>
  <si>
    <t>4X(2.5+0.5)L PROMO</t>
  </si>
  <si>
    <t>4X(2.5+0.5)L PROMO OLD</t>
  </si>
  <si>
    <t>1X4.5KG</t>
  </si>
  <si>
    <t>4.5KG</t>
  </si>
  <si>
    <t xml:space="preserve">4x4.6 LTR </t>
  </si>
  <si>
    <t>4.6L</t>
  </si>
  <si>
    <t>1X4.6L</t>
  </si>
  <si>
    <t>1X40ML</t>
  </si>
  <si>
    <t>40ML</t>
  </si>
  <si>
    <t>40X40ML</t>
  </si>
  <si>
    <t>300X40ML</t>
  </si>
  <si>
    <t>4L PROMO</t>
  </si>
  <si>
    <t>4L</t>
  </si>
  <si>
    <t>1X4L CAN</t>
  </si>
  <si>
    <t>4X4L HDPE PROMO</t>
  </si>
  <si>
    <t>4X4L</t>
  </si>
  <si>
    <t>6X4L</t>
  </si>
  <si>
    <t>1X 1/2KG</t>
  </si>
  <si>
    <t>1/2KG</t>
  </si>
  <si>
    <t>500GM</t>
  </si>
  <si>
    <t>1/2 KG PROMO</t>
  </si>
  <si>
    <t>20X1/2KG</t>
  </si>
  <si>
    <t>20X1/2 KG PROMO</t>
  </si>
  <si>
    <t>40X1/2KG</t>
  </si>
  <si>
    <t>1/2L POUCH</t>
  </si>
  <si>
    <t>500ML</t>
  </si>
  <si>
    <t>1/2 L CAN</t>
  </si>
  <si>
    <t>1/2L</t>
  </si>
  <si>
    <t>1/2L LINER</t>
  </si>
  <si>
    <t>20X1/2L</t>
  </si>
  <si>
    <t>20X1/2L LINER</t>
  </si>
  <si>
    <t>24X1/2L(POUCH)</t>
  </si>
  <si>
    <t>40X1/2L</t>
  </si>
  <si>
    <t>40X1/2L LINER</t>
  </si>
  <si>
    <t>1X50L</t>
  </si>
  <si>
    <t>50L</t>
  </si>
  <si>
    <t>42L+8L</t>
  </si>
  <si>
    <t>1X5KG</t>
  </si>
  <si>
    <t>5KG</t>
  </si>
  <si>
    <t>5 KG PROMO</t>
  </si>
  <si>
    <t>4.5+0.5L</t>
  </si>
  <si>
    <t>5L</t>
  </si>
  <si>
    <t>5L LOOSE CAN</t>
  </si>
  <si>
    <t>1X5L PROMO</t>
  </si>
  <si>
    <t>5L PROMO</t>
  </si>
  <si>
    <t>4X(4.5+0.5L)</t>
  </si>
  <si>
    <t>4X5L</t>
  </si>
  <si>
    <t>4X5L PROMO</t>
  </si>
  <si>
    <t>1X5L BUC</t>
  </si>
  <si>
    <t>1X60ML</t>
  </si>
  <si>
    <t>60ML</t>
  </si>
  <si>
    <t>200X60ML</t>
  </si>
  <si>
    <t>1X6L</t>
  </si>
  <si>
    <t>6L</t>
  </si>
  <si>
    <t>4X6L</t>
  </si>
  <si>
    <t>6L+1.5L</t>
  </si>
  <si>
    <t>7.5L</t>
  </si>
  <si>
    <t>6.5L+1L</t>
  </si>
  <si>
    <t>1X7.5L PROMO</t>
  </si>
  <si>
    <t>7.5L-PROMO</t>
  </si>
  <si>
    <t>1X7.5L</t>
  </si>
  <si>
    <t>(6+1.5)L PROMO</t>
  </si>
  <si>
    <t>(6+1.5)L PROMO OLD</t>
  </si>
  <si>
    <t>1X7KG</t>
  </si>
  <si>
    <t>7KG</t>
  </si>
  <si>
    <t>7 KG PROMO</t>
  </si>
  <si>
    <t>1X8.5L</t>
  </si>
  <si>
    <t>8.5L</t>
  </si>
  <si>
    <t>7.5+1L</t>
  </si>
  <si>
    <t>(7.5+1)L PROMO</t>
  </si>
  <si>
    <t>(7.5+1)L PROMO OLD</t>
  </si>
  <si>
    <t>0.8 PROMO</t>
  </si>
  <si>
    <t>800ML</t>
  </si>
  <si>
    <t>800ML LOOSE CAN</t>
  </si>
  <si>
    <t>0.8 LTR PROMO</t>
  </si>
  <si>
    <t xml:space="preserve">10x0.8 PROMO </t>
  </si>
  <si>
    <t>10X800ML</t>
  </si>
  <si>
    <t>20X0.8</t>
  </si>
  <si>
    <t>20X800ML</t>
  </si>
  <si>
    <t>0.8L+0.1L</t>
  </si>
  <si>
    <t>900ML LOOSE CAN</t>
  </si>
  <si>
    <t>900ML CAN PROMO</t>
  </si>
  <si>
    <t>10X (0.8L+0.1L )</t>
  </si>
  <si>
    <t>10X900ML</t>
  </si>
  <si>
    <t>10X900ML(PROMO)</t>
  </si>
  <si>
    <t>900ML PROMO</t>
  </si>
  <si>
    <t>20X (0.8L+0.1L )</t>
  </si>
  <si>
    <t>20X900ML</t>
  </si>
  <si>
    <t>20X900ML PROMO</t>
  </si>
  <si>
    <t>PART FILLED BRL</t>
  </si>
  <si>
    <t>T/T</t>
  </si>
  <si>
    <t>4L PROMO OLD</t>
  </si>
  <si>
    <t>4x4.6 LTR OLD</t>
  </si>
  <si>
    <t>4.6L OLD</t>
  </si>
  <si>
    <t>210 L HD</t>
  </si>
  <si>
    <t>SERVO 4T GREEN-20 X 0.9 L</t>
  </si>
  <si>
    <t>SERVO 4T GREEN-20 X 1 L</t>
  </si>
  <si>
    <t>DLP/L</t>
  </si>
  <si>
    <t>EDLP/BRL or BUC</t>
  </si>
  <si>
    <t>Mat code</t>
  </si>
  <si>
    <t>ALT GRADES</t>
  </si>
  <si>
    <t>TVS GENUINE OILS</t>
  </si>
  <si>
    <t>HONDA GENUINE OILS</t>
  </si>
  <si>
    <t>DIESEL ENGINE OILS</t>
  </si>
  <si>
    <t>GEAR</t>
  </si>
  <si>
    <t>AGRI</t>
  </si>
  <si>
    <t>4T</t>
  </si>
  <si>
    <t>PCMO</t>
  </si>
  <si>
    <t>2W</t>
  </si>
  <si>
    <t>GREASE</t>
  </si>
  <si>
    <t>SPECIALITY GRADES</t>
  </si>
  <si>
    <t>SERVO 4T XTRA 10W-30-20 X 1 L PROMO</t>
  </si>
  <si>
    <t>SERVO 4T XTRA 10W-30-20 X 0.9 L PROMO</t>
  </si>
  <si>
    <t>SERVO BRAKE FLUID DOT 4-20 X 1/4 L</t>
  </si>
  <si>
    <t>SERVO BRAKE FLUID DOT 4-20 X 1/2 L</t>
  </si>
  <si>
    <t>SERVO OBM 2T OIL - 1 L HDPE</t>
  </si>
  <si>
    <t>SERVO OBM 2T OIL - 20 X 1 L HDPE</t>
  </si>
  <si>
    <t>SERVO OBM 2T OIL - 4 X 5 L HDPE</t>
  </si>
  <si>
    <t>SERVO OBM 2T OIL - 20 L BUC</t>
  </si>
  <si>
    <t>SERVO 4T 10W-30-0.9 L PROMO</t>
  </si>
  <si>
    <t>SERVO 4T 10W-30-20 X 1 L PROMO</t>
  </si>
  <si>
    <t>SERVO TRACTOR GREEN-20 X 1 L</t>
  </si>
  <si>
    <t>SERVO TRACTOR GREEN-7.5 L</t>
  </si>
  <si>
    <t>SERVO KOOL READY-20X1L-HDPE</t>
  </si>
  <si>
    <t>Mat Description</t>
  </si>
  <si>
    <t>INDUSTRIAL</t>
  </si>
  <si>
    <t>SERVO GAS ENGINE OIL-40X1/2L-HDPE</t>
  </si>
  <si>
    <t>MRP/Pc</t>
  </si>
  <si>
    <t>DLP/Pc</t>
  </si>
  <si>
    <t>Disc/L</t>
  </si>
  <si>
    <t>DIESEL EXHAUST FLUID/ CLEARBLUE</t>
  </si>
  <si>
    <t>SERVO SUPERMILE 10W-30-4 X 6 L</t>
  </si>
  <si>
    <t>MAHINDRA EARTHMASTER (EM)</t>
  </si>
  <si>
    <t>MATERIAL</t>
  </si>
  <si>
    <t>Conv factor</t>
  </si>
  <si>
    <t>MAT. DESCRIPTION</t>
  </si>
  <si>
    <t>183</t>
  </si>
  <si>
    <t>184</t>
  </si>
  <si>
    <t>234</t>
  </si>
  <si>
    <t>265</t>
  </si>
  <si>
    <t>271</t>
  </si>
  <si>
    <t>SERVO OBM 2T OIL-50 L</t>
  </si>
  <si>
    <t>160</t>
  </si>
  <si>
    <t>229</t>
  </si>
  <si>
    <t>220</t>
  </si>
  <si>
    <t>SERVO FUTURA SYNTH 0W-40-4 X 4 L PROMO</t>
  </si>
  <si>
    <t>288</t>
  </si>
  <si>
    <t>400</t>
  </si>
  <si>
    <t>SERVOSYSTEM 68 - P/F BRL</t>
  </si>
  <si>
    <t>SERVOHYDREX TH 46 - 50 L BUC</t>
  </si>
  <si>
    <t>SERVOHYDREX TH 46-P/F BRL</t>
  </si>
  <si>
    <t>684</t>
  </si>
  <si>
    <t>213</t>
  </si>
  <si>
    <t>242</t>
  </si>
  <si>
    <t>256</t>
  </si>
  <si>
    <t>174</t>
  </si>
  <si>
    <t>SERVO GAS ENGINE OIL-20L BUC</t>
  </si>
  <si>
    <t>222</t>
  </si>
  <si>
    <t>HYUNDAI SERVO SUPERIOR 0W30-4 X 4 L</t>
  </si>
  <si>
    <t>251</t>
  </si>
  <si>
    <t>244</t>
  </si>
  <si>
    <t>S FLEET SUPREME CI4PLUS 15W-40-20 X 1 L</t>
  </si>
  <si>
    <t>SERVO FLEET SUPREME CI4-20 X 1 L</t>
  </si>
  <si>
    <t>203</t>
  </si>
  <si>
    <t>SERVO FLEET SUPREME CI4-4 X 3 L</t>
  </si>
  <si>
    <t>SERVO FLEET SUPREME CI4-4 X 5 L</t>
  </si>
  <si>
    <t>SERVO FLEET SUPREME CI4-7.5 L</t>
  </si>
  <si>
    <t>SERVO FLEET SUPREME CI4-15 L</t>
  </si>
  <si>
    <t>175</t>
  </si>
  <si>
    <t>SERVO SUPER 20W-40 MG-20 X 1/2 L</t>
  </si>
  <si>
    <t>225</t>
  </si>
  <si>
    <t>SERVO CHAKKADA ENG OIL-20 X 1.2 L</t>
  </si>
  <si>
    <t>SERVO ORCHARD SPRAY OIL-4x5L - HDPE</t>
  </si>
  <si>
    <t>SERVO ORCHARD SPRAY OIL - 10 L BUC</t>
  </si>
  <si>
    <t>SERVO ORCHARD SPRAY OIL - 20 L BUC</t>
  </si>
  <si>
    <t>SERVO ORCHARD SPRAY OIL - 50 L HDPE</t>
  </si>
  <si>
    <t>233</t>
  </si>
  <si>
    <t>683</t>
  </si>
  <si>
    <t>196</t>
  </si>
  <si>
    <t>197</t>
  </si>
  <si>
    <t>164</t>
  </si>
  <si>
    <t xml:space="preserve"> MAXIMILE PREMIUM ECO-4 x 6L</t>
  </si>
  <si>
    <t>290</t>
  </si>
  <si>
    <t>292</t>
  </si>
  <si>
    <t>295</t>
  </si>
  <si>
    <t>345</t>
  </si>
  <si>
    <t>CONTAM -SERVOGEM 3-182 KG DRM</t>
  </si>
  <si>
    <t>254</t>
  </si>
  <si>
    <t>089</t>
  </si>
  <si>
    <t>190</t>
  </si>
  <si>
    <t>195</t>
  </si>
  <si>
    <t>173</t>
  </si>
  <si>
    <t>SERVO SYNCHRO TM 80W-90-4x5L - HDPE</t>
  </si>
  <si>
    <t>198</t>
  </si>
  <si>
    <t>193</t>
  </si>
  <si>
    <t>250</t>
  </si>
  <si>
    <t>230</t>
  </si>
  <si>
    <t>152</t>
  </si>
  <si>
    <t>HERO 4T PLUS MOTORCYCLE OIL-20 X 0.9 L</t>
  </si>
  <si>
    <t>156</t>
  </si>
  <si>
    <t>HERO 4T PLUS MOTORCYCLE OIL-20 X 0.8 L</t>
  </si>
  <si>
    <t>HERO 4T PLUS MOTORCYCLE OIL-20 X 1 L</t>
  </si>
  <si>
    <t>HERO 4T PLUS MOTORCYCLE OIL-20 X 1.2 L</t>
  </si>
  <si>
    <t>HERO 4T PLUS MCO-20 X 0.9 L PROMO</t>
  </si>
  <si>
    <t>HERO 4T PLUS SCOOTER OIL-20 X 0.8 L</t>
  </si>
  <si>
    <t>HERO 4T PLUS 20W50-20 X 1 L</t>
  </si>
  <si>
    <t>024</t>
  </si>
  <si>
    <t>091</t>
  </si>
  <si>
    <t>HERO XOTIC+ 10W30-10 X 1.35 L</t>
  </si>
  <si>
    <t>131</t>
  </si>
  <si>
    <t>155</t>
  </si>
  <si>
    <t>151</t>
  </si>
  <si>
    <t>122</t>
  </si>
  <si>
    <t>SERVO 2T SUPREME (JFC) - 40ML POU</t>
  </si>
  <si>
    <t>SERVO 2T SUPREME-5L - HDPE</t>
  </si>
  <si>
    <t>SERVO 2T SUPREME-50 L</t>
  </si>
  <si>
    <t>SERVO 2T SUPREME-P/F BRL</t>
  </si>
  <si>
    <t>163</t>
  </si>
  <si>
    <t>SERVO BRAKE FLUID SUPER HD -P/F BRL</t>
  </si>
  <si>
    <t>165</t>
  </si>
  <si>
    <t>HYUNDAI SERVO BRAKE OIL - P/F BRL</t>
  </si>
  <si>
    <t>181</t>
  </si>
  <si>
    <t>208</t>
  </si>
  <si>
    <t>SERVO 4T-10x(0.9+0.1)</t>
  </si>
  <si>
    <t>SERVO 4T ZOOM 10W-30-1 L PROMO</t>
  </si>
  <si>
    <t>SERVO 4T 10W-30-0.9 L</t>
  </si>
  <si>
    <t>223</t>
  </si>
  <si>
    <t>111</t>
  </si>
  <si>
    <t>722</t>
  </si>
  <si>
    <t>211</t>
  </si>
  <si>
    <t>294</t>
  </si>
  <si>
    <t>110</t>
  </si>
  <si>
    <t>221</t>
  </si>
  <si>
    <t>224</t>
  </si>
  <si>
    <t>SERVOHYDRAULIC ALT 32 - 20 L BUC</t>
  </si>
  <si>
    <t>SERVOSYSTEM 32 - P/F BRL</t>
  </si>
  <si>
    <t>SERVO PUMP SET OIL 20W-40-20 X 1 L</t>
  </si>
  <si>
    <t>SERVOFRIZ 68-20L BUC</t>
  </si>
  <si>
    <t>405</t>
  </si>
  <si>
    <t>SERVO SM 85 - 200L BRL</t>
  </si>
  <si>
    <t>451</t>
  </si>
  <si>
    <t>455</t>
  </si>
  <si>
    <t>SERVOCOAT 190 - 182KG DRM</t>
  </si>
  <si>
    <t>SERVOCOAT 170T - 200KG DRM</t>
  </si>
  <si>
    <t>149</t>
  </si>
  <si>
    <t>154</t>
  </si>
  <si>
    <t>SERVO TELESHOCAB-20 x 175 ML</t>
  </si>
  <si>
    <t>755</t>
  </si>
  <si>
    <t>SERVO OIB OIL-1 L</t>
  </si>
  <si>
    <t>SERVO OIB OIL-P/F BRL</t>
  </si>
  <si>
    <t>HERO TRANS 75W-90 OIL-P/F L</t>
  </si>
  <si>
    <t>MAHINDRA MSTAR CLASSIC-20 X 1 L</t>
  </si>
  <si>
    <t>MAHINDRA MSTAR CLASSIC-4x5L - HDPE</t>
  </si>
  <si>
    <t>MAHINDRA MSTAR CLASSIC-10 L</t>
  </si>
  <si>
    <t>MAHINDRA MSTAR CLASSIC-20 L</t>
  </si>
  <si>
    <t>SERVO GAS ENGINE OIL-1/2L-HDPE</t>
  </si>
  <si>
    <t>201</t>
  </si>
  <si>
    <t>217</t>
  </si>
  <si>
    <t>SERVO GAS ENGINE OIL-4X(2.5+0.5)L</t>
  </si>
  <si>
    <t>SERVO SUPERIOR EO 0W20 ACEA C5-50 L</t>
  </si>
  <si>
    <t>SERVO SUPERIOR EO 5W30 ACEA A5/B5-50 L</t>
  </si>
  <si>
    <t>SERVO SUPERIOR EO 0W20 SN PLUS-50 L</t>
  </si>
  <si>
    <t>SERVO GREENMILE-3.5 L</t>
  </si>
  <si>
    <t>051</t>
  </si>
  <si>
    <t xml:space="preserve"> </t>
  </si>
  <si>
    <t>MAHINDRA MSTAR SUPER-6 L BUC</t>
  </si>
  <si>
    <t>096</t>
  </si>
  <si>
    <t>MAHINDRA MSTAR SUPER-6 X 2 L</t>
  </si>
  <si>
    <t>MAHINDRA MSTAR SUPER-20 X 1 L</t>
  </si>
  <si>
    <t>MAHINDRA MSTAR SUPER-4 X 5 L</t>
  </si>
  <si>
    <t>MAHINDRA MSTAR SUPER-7.5 L</t>
  </si>
  <si>
    <t>MAHINDRA MSTAR PREMIUM-20 X 1 L</t>
  </si>
  <si>
    <t>MAHINDRA MSTAR PREMIUM-10 L</t>
  </si>
  <si>
    <t>SERVO MG HECTOR PETROL EO-4 X 4 L</t>
  </si>
  <si>
    <t>SERVO MG GLOSTER DIESEL EO-4 X 5 L</t>
  </si>
  <si>
    <t>000</t>
  </si>
  <si>
    <t>IOC CLEARBLUE-BULK</t>
  </si>
  <si>
    <t>IOC CLEARBLUE-P/F L</t>
  </si>
  <si>
    <t>204</t>
  </si>
  <si>
    <t>TMGO ENGINE OIL CK4 10W-30-4 X 3 L PROMO</t>
  </si>
  <si>
    <t>TMGO EO CK4 10W-30-20 X 1 L PROMO</t>
  </si>
  <si>
    <t>TMGO EO CK4 15W-40-20 X 1 L PROMO</t>
  </si>
  <si>
    <t>269</t>
  </si>
  <si>
    <t>TMGO ENGINE OIL CK4 15W-40-20 L PROMO</t>
  </si>
  <si>
    <t>253</t>
  </si>
  <si>
    <t>SERVO PRIDE XTRA CK4 15W-40-15 L PROMO</t>
  </si>
  <si>
    <t>097</t>
  </si>
  <si>
    <t>MAHINDRA MAXIMILE ULTRA-12 X 2 L</t>
  </si>
  <si>
    <t>243</t>
  </si>
  <si>
    <t>KIA SER GEN EO 0W20 ACEA C5-P/F L</t>
  </si>
  <si>
    <t>ECSTAR PETROL 0W-20-P/F L</t>
  </si>
  <si>
    <t>ECSTAR DIESEL 5W-30-P/F L</t>
  </si>
  <si>
    <t>245</t>
  </si>
  <si>
    <t>SERVO PRIDE NXT CK4 10W-30-20 X 1 L</t>
  </si>
  <si>
    <t>SERVO PRIDE NXT CK4 10W-30-15 L PROMO</t>
  </si>
  <si>
    <t>SERVO PRIDENXT 15W40-20 X 1 L PROMO</t>
  </si>
  <si>
    <t>SERVO PRIDE NXT CK4 15W-40-7.5 L</t>
  </si>
  <si>
    <t>138</t>
  </si>
  <si>
    <t>SERVO TECHNIC OL PLS 5W30-20 X 1 L</t>
  </si>
  <si>
    <t xml:space="preserve"> MAHINDRA MAXIMILE FEO V2-4x3.5L HDPE</t>
  </si>
  <si>
    <t>SERVO FLT CF4 15W-40-1 L</t>
  </si>
  <si>
    <t>SERVO FLT CF4 15W-40-3 L</t>
  </si>
  <si>
    <t>SERVO FLT CF4 15W-40-5 L</t>
  </si>
  <si>
    <t>SERVO FLEET SUPREME CI4-1 L</t>
  </si>
  <si>
    <t>SERVO FLEET SUPREME CI4-5 L</t>
  </si>
  <si>
    <t>HYUNDAI SERVO COOLANT LL-P/F BRL</t>
  </si>
  <si>
    <t>673</t>
  </si>
  <si>
    <t>733</t>
  </si>
  <si>
    <t>SERVO SUP.MULT.GRD 20W-40-P/F BRL</t>
  </si>
  <si>
    <t>SERVO GEAR SUPER 80W-90-P/F BRL</t>
  </si>
  <si>
    <t>SERVO GEAR SUPER 85W-140-P/F BRL</t>
  </si>
  <si>
    <t>SERVO CHAKKADA ENG OIL-1.2 L</t>
  </si>
  <si>
    <t>SERVO PRIDE TC 15W-40 - 2.5 L HDPE</t>
  </si>
  <si>
    <t>200</t>
  </si>
  <si>
    <t>SERVO PRIDE TC 15W40-3 L PROMO</t>
  </si>
  <si>
    <t>SERVO PRIDE TC 15W40 - P/F BRL</t>
  </si>
  <si>
    <t>TAFE GENUINE OIL - 10 L BUC</t>
  </si>
  <si>
    <t>SERVO PREMIUM CF-4 15W-40-20X1/2L-HDPE</t>
  </si>
  <si>
    <t>SERVO PREMIUM CF-4 15W-40-3L-HDPE</t>
  </si>
  <si>
    <t>SERVO KOOL PLUS-40X1/2L-HDPE</t>
  </si>
  <si>
    <t>SERVO PRIDE ALT 15W-40 - 20 X 1 L HDPE</t>
  </si>
  <si>
    <t>SERVO PRIDE ALT 15W-40 - 10 L BUC</t>
  </si>
  <si>
    <t>SERVO AGROSPRAY S - 1 L HDPE-OLD</t>
  </si>
  <si>
    <t>734</t>
  </si>
  <si>
    <t>SERVO PRIDE ALT PLUS 15W-40-50 L</t>
  </si>
  <si>
    <t>135</t>
  </si>
  <si>
    <t>MAHINDRA MAXIMILE FEO-4x3.5L HDPE</t>
  </si>
  <si>
    <t>MAHINDRA MAXIMILE FEO-4 x 6L</t>
  </si>
  <si>
    <t>SERVO GREASE ALT - 182 KG DRM</t>
  </si>
  <si>
    <t>301</t>
  </si>
  <si>
    <t>323</t>
  </si>
  <si>
    <t>SERVO GREASE MP-(8 X 2 KG)  CTN</t>
  </si>
  <si>
    <t>803</t>
  </si>
  <si>
    <t>453</t>
  </si>
  <si>
    <t>321</t>
  </si>
  <si>
    <t>341</t>
  </si>
  <si>
    <t>EICHER PREMIUM MP3 GREASE-20 KG</t>
  </si>
  <si>
    <t>SERVOGEM SUPER HT-182 KG DRM</t>
  </si>
  <si>
    <t>SERVO GEM TM 3 - 182 KG DRM</t>
  </si>
  <si>
    <t>SERVO GREASE TM - 182 KG DRM</t>
  </si>
  <si>
    <t>311</t>
  </si>
  <si>
    <t>SERVO LONG LIFE GREASE-1 KG TUB</t>
  </si>
  <si>
    <t>339</t>
  </si>
  <si>
    <t>910</t>
  </si>
  <si>
    <t>SERVO DEFROST-12 X 500 ML SPRAYCAN</t>
  </si>
  <si>
    <t>902</t>
  </si>
  <si>
    <t>XTRA GUARD-12 X 200 ML CANISTER</t>
  </si>
  <si>
    <t>906</t>
  </si>
  <si>
    <t>XTRA GUARD-12 X 75 ML CANISTER</t>
  </si>
  <si>
    <t>Grand T</t>
  </si>
  <si>
    <t>d T</t>
  </si>
  <si>
    <t>401</t>
  </si>
  <si>
    <t>178</t>
  </si>
  <si>
    <t>MAXIMILE PREMIUM ECO-210 L BRL</t>
  </si>
  <si>
    <t>MAHINDRA MAXIMILE ELITE-210 L BRL</t>
  </si>
  <si>
    <t>VST SHAKTI GENUINE GEAR OIL 90- 210 L BR</t>
  </si>
  <si>
    <t>SERVO SYNCHRO 80W-90-210L BRL</t>
  </si>
  <si>
    <t>SERVO SYNGEAR HP 75W-90-210L BRL</t>
  </si>
  <si>
    <t>SERVO GEAR SUPER ALT 85W-140 - 210 L BRL</t>
  </si>
  <si>
    <t>199</t>
  </si>
  <si>
    <t>SERVO GEAR HP 80W-90(T) - 210 L BRL</t>
  </si>
  <si>
    <t>SERVO GEAR SUPER ALT 85-140 LL-210 L BRL</t>
  </si>
  <si>
    <t>SERVO SYNCHRO TM 75W-85-210 L BRL</t>
  </si>
  <si>
    <t>SERVO GEAR TM 80W LL-210 L BRL</t>
  </si>
  <si>
    <t>SERVO GEAR SUPER 80W-210L BRL</t>
  </si>
  <si>
    <t>SERVO GEAR SUPER 85W-90 - 210 L BRL</t>
  </si>
  <si>
    <t>132</t>
  </si>
  <si>
    <t>133</t>
  </si>
  <si>
    <t>159</t>
  </si>
  <si>
    <t>SERVO SCOOTOMTC 4ST 10W30-210 L BRL</t>
  </si>
  <si>
    <t>150</t>
  </si>
  <si>
    <t>185</t>
  </si>
  <si>
    <t>103</t>
  </si>
  <si>
    <t>125</t>
  </si>
  <si>
    <t>145</t>
  </si>
  <si>
    <t>403</t>
  </si>
  <si>
    <t>105</t>
  </si>
  <si>
    <t>SERVO 4T 20W-50 - 210 L BRL</t>
  </si>
  <si>
    <t>SERVO OBM 2T OIL - 210 L BRL</t>
  </si>
  <si>
    <t>SERVO 4T 10W-30 - 210 L BRL</t>
  </si>
  <si>
    <t>298</t>
  </si>
  <si>
    <t>299</t>
  </si>
  <si>
    <t>SERVO FUTURA D 5W-30-210 L BRL</t>
  </si>
  <si>
    <t>SERVOSYSTEM HLP 22 - 210L BRL</t>
  </si>
  <si>
    <t>SERVOLINE 100 - 210L BRL</t>
  </si>
  <si>
    <t>SERVOLOOM J 460 - 210 L BRL</t>
  </si>
  <si>
    <t>SERVOWAY 32 - 210L BRL</t>
  </si>
  <si>
    <t>SERVOSPIN 2 - 210L BRL</t>
  </si>
  <si>
    <t>SERVOSPIN 22 - 210L BRL</t>
  </si>
  <si>
    <t>SERVOMESH XP 460-210 L BRL</t>
  </si>
  <si>
    <t>SERVOMESH XP 150-210 L BRL</t>
  </si>
  <si>
    <t>SERVO SUPER PUMP SO 40-210 L BRL</t>
  </si>
  <si>
    <t>SERVOQUENCH 11-210L BRL</t>
  </si>
  <si>
    <t>SERVOSPARK 2-210L BRL</t>
  </si>
  <si>
    <t>SERVO MTRAC 30-210 L BRL</t>
  </si>
  <si>
    <t>SERVO TRANSMISSION TO4 SAE 50 - 210 L BR</t>
  </si>
  <si>
    <t>210</t>
  </si>
  <si>
    <t>SERVO MARINE 2040 - 210L BRL</t>
  </si>
  <si>
    <t>SERVO MARINE STERN 220-210L BRL</t>
  </si>
  <si>
    <t>SERVO SUPERIOR EO 0W20 ACEA C5-210 L</t>
  </si>
  <si>
    <t>SERVO SUPERIOR EO 5W30 ACEA A5/B5-210 L</t>
  </si>
  <si>
    <t>SERVO SUPERIOR EO 0W20 SN PLUS-210 L</t>
  </si>
  <si>
    <t>SERVO MG HECTOR PETROL ENGINE OIL-210 L</t>
  </si>
  <si>
    <t>SERVO MG GLOSTER DIESEL ENGINE OIL-210 L</t>
  </si>
  <si>
    <t>SERVO FUTURA NXT 0W-16-210 L</t>
  </si>
  <si>
    <t>SERVO PRIDE XTRA CK4 15W-40-210 L</t>
  </si>
  <si>
    <t>240</t>
  </si>
  <si>
    <t>297</t>
  </si>
  <si>
    <t>296</t>
  </si>
  <si>
    <t>S FLEET SUPREME CI4PLUS 15W-40-210 L</t>
  </si>
  <si>
    <t>249</t>
  </si>
  <si>
    <t>273</t>
  </si>
  <si>
    <t>241</t>
  </si>
  <si>
    <t>261</t>
  </si>
  <si>
    <t>228</t>
  </si>
  <si>
    <t>SERVO PREMIUM CF4 10W-40 - 210 L BRL</t>
  </si>
  <si>
    <t>117</t>
  </si>
  <si>
    <t>252</t>
  </si>
  <si>
    <t>276</t>
  </si>
  <si>
    <t>TAFE GENUINE OIL - 210L BRL</t>
  </si>
  <si>
    <t>SERVO ORCHARD SPRAY OIL-210L BRL</t>
  </si>
  <si>
    <t>SERVO PRIDE  GEO 15W40 - 210L BRL</t>
  </si>
  <si>
    <t>SERVO PRIDE GEO 20W-50 - 210 L BRL</t>
  </si>
  <si>
    <t>SERVO AGROSPRAY S - 210L BRL</t>
  </si>
  <si>
    <t>SERVO AGROSPRAY M - 210L BRL</t>
  </si>
  <si>
    <t>SERVO XEE SM 5W-30-210 L BRL</t>
  </si>
  <si>
    <t>SERVO FUTURA D-210 L BRL</t>
  </si>
  <si>
    <t>SERVO PRIDE XL 10W-40 - 210 L BRL</t>
  </si>
  <si>
    <t>282</t>
  </si>
  <si>
    <t>283</t>
  </si>
  <si>
    <t>SERVO PRIDE SU PLUS 15W40-210 L BRL</t>
  </si>
  <si>
    <t>303</t>
  </si>
  <si>
    <t>313</t>
  </si>
  <si>
    <t>308</t>
  </si>
  <si>
    <t>327</t>
  </si>
  <si>
    <t>337</t>
  </si>
  <si>
    <t>340</t>
  </si>
  <si>
    <t>343</t>
  </si>
  <si>
    <t>353</t>
  </si>
  <si>
    <t>344</t>
  </si>
  <si>
    <t>Market Support /L</t>
  </si>
  <si>
    <t>SERVO FLEET SUPREME CI4 PLUS 15W-40- 210 L</t>
  </si>
  <si>
    <t>UPHAAR UTSAV/L</t>
  </si>
  <si>
    <t>ZSSD</t>
  </si>
  <si>
    <t>Stockist Discount/ITEM</t>
  </si>
  <si>
    <t>Stockist Discount %</t>
  </si>
  <si>
    <t>Cash Discount</t>
  </si>
  <si>
    <t>Cash Discount/ITEM</t>
  </si>
  <si>
    <t>Discounted RSP/ITEM</t>
  </si>
  <si>
    <t>PRODUCT CODE</t>
  </si>
  <si>
    <t>PRODUCT NAME</t>
  </si>
  <si>
    <t>RSP</t>
  </si>
  <si>
    <t>STOCKIST DISCOUNT</t>
  </si>
  <si>
    <t>CASH DISCOUNT</t>
  </si>
  <si>
    <t>DISCOUNT</t>
  </si>
  <si>
    <t>DISCOUNTED RSP</t>
  </si>
  <si>
    <t>QUANTITY (CAR/BUC)</t>
  </si>
  <si>
    <t>TOTAL INCLUDING GST</t>
  </si>
  <si>
    <t>MRP/ITEM*NO OF ITEMS  IN ONE PACK*NO OF PACKS</t>
  </si>
  <si>
    <t>DLP/ITEM*NO OF ITEMS  IN ONE PACK*NO OF PACKS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</si>
  <si>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</si>
  <si>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</si>
  <si>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</si>
  <si>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</si>
  <si>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</si>
  <si>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</si>
  <si>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</si>
  <si>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</si>
  <si>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</si>
  <si>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</si>
  <si>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</si>
  <si>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E/1.18</t>
  </si>
  <si>
    <t>DISC/ITEM*NO OF ITEMS IN ONE PACK*NO OF PACKS</t>
  </si>
  <si>
    <t>F-G</t>
  </si>
  <si>
    <t>AS PER GRADE %*E</t>
  </si>
  <si>
    <t>1.5%  *(H-I)</t>
  </si>
  <si>
    <t>0.1%F</t>
  </si>
  <si>
    <t>(H-I-J+K)*1.18</t>
  </si>
  <si>
    <t>KIA GENUINE OIL</t>
  </si>
  <si>
    <t>ZCON</t>
  </si>
  <si>
    <t>SMALL PACK</t>
  </si>
  <si>
    <t>TCS 0.1%</t>
  </si>
  <si>
    <t>TAX 18%</t>
  </si>
  <si>
    <t>DISC RSP-SD-CD</t>
  </si>
  <si>
    <t>TOTAL INCLUDING GST, TCS</t>
  </si>
  <si>
    <t>BARREL / 50 L BUC</t>
  </si>
  <si>
    <t>QUANTITY (BRL/BUC)</t>
  </si>
  <si>
    <t xml:space="preserve">               PRICE LIST - SMALL PACK</t>
  </si>
  <si>
    <t>Margin/ Item</t>
  </si>
  <si>
    <t>HY SERVO PETROL EO SN PLUS-4 X 3.5 L</t>
  </si>
  <si>
    <t>MAT</t>
  </si>
  <si>
    <t>MG GRADES</t>
  </si>
  <si>
    <t>SERVO MG GLOSTER DIESEL EO-4 X 5 L LUBE</t>
  </si>
  <si>
    <t>SERVO MG GLOSTER DIESEL EO-210 L</t>
  </si>
  <si>
    <t>HYUNDAI SERVO SYNTH 0W-30 API SP/ ACEA C3</t>
  </si>
  <si>
    <t>SUMMER/BONANZA SCHEME /L</t>
  </si>
  <si>
    <t>SERVO HYPERSPORT F5-10 X 1 L PROMO</t>
  </si>
  <si>
    <t>SERVO HYPERSPORT F5-10 X 1.2 L PROMO</t>
  </si>
  <si>
    <t xml:space="preserve">SERVO 4T XTRA 20W-50-20 X 0.9 L PROMO </t>
  </si>
  <si>
    <t>SERVO 4T XTRA 20W-50-20 X 1 L PROMO</t>
  </si>
  <si>
    <t>Margin %</t>
  </si>
  <si>
    <t>SERVO HYPERSPORT F5-10 X 1 L</t>
  </si>
  <si>
    <t>SERVOGREASE MIRACLE 3-20 X 1/2 KG</t>
  </si>
  <si>
    <t>SERVOGREASE MIRACLE 3-10 X 1 KG</t>
  </si>
  <si>
    <t>SERVOGREASE MIRACLE 3-6 X 2 KG</t>
  </si>
  <si>
    <t>SERVOGREASE MIRACLE 3-4 X 3 KG</t>
  </si>
  <si>
    <t xml:space="preserve">SERVOGREASE MIRACLE 3-5 KG </t>
  </si>
  <si>
    <t xml:space="preserve">SERVOGREASE MIRACLE 3-7 KG </t>
  </si>
  <si>
    <t xml:space="preserve">SERVOGREASE MIRACLE 3-10 KG BUC </t>
  </si>
  <si>
    <t>SERVOGREASE MIRACLE 3-20 KG</t>
  </si>
  <si>
    <t>SERVOGREASE MIRACLE 3-182 KG</t>
  </si>
  <si>
    <t>MSS1/L</t>
  </si>
  <si>
    <t xml:space="preserve">SERVO OIB OIL-26 L </t>
  </si>
  <si>
    <t>PRICE LIST -BARREL &amp; 50 L</t>
  </si>
  <si>
    <t>SERVO GAS ENGINE OIL-20 L</t>
  </si>
  <si>
    <t xml:space="preserve">SERVO PRIDE GEO 15W40- 20x1L - HDPE </t>
  </si>
  <si>
    <t>SERVO PRIDE GEO 15W40- 4X3 L</t>
  </si>
  <si>
    <t>SERVO PRIDE GEO 15W40 - 4x3L - HDPE</t>
  </si>
  <si>
    <t>SERVO PRIDE GEO 15W40-7.5 L</t>
  </si>
  <si>
    <t>SERVO PRIDE GEO 15W40-10 L</t>
  </si>
  <si>
    <t xml:space="preserve">SERVO PRIDE GEO 15W-40-15L BUC </t>
  </si>
  <si>
    <t xml:space="preserve">SERVO MKM TRACTOR OIL-20 X 1 L </t>
  </si>
  <si>
    <t>SERVO MKM TRACTOR OIL-7.5 L</t>
  </si>
  <si>
    <t>HY SERVO SYNTH 0W-30 SP/C3-4 X 3.5 L</t>
  </si>
  <si>
    <t>Invoice rate/L</t>
  </si>
  <si>
    <t>Invoice rate/Item</t>
  </si>
  <si>
    <t>Invoice rate/ Item</t>
  </si>
  <si>
    <t>Date of last update:</t>
  </si>
  <si>
    <t>Multiplier</t>
  </si>
  <si>
    <t>RSP/Pc</t>
  </si>
  <si>
    <t>Margin/ Item (MRP-EDLP)</t>
  </si>
  <si>
    <t>FINAL COSTING or EDLP/Pc</t>
  </si>
  <si>
    <t xml:space="preserve">                                                        EDLP LIST - SMALL PACK</t>
  </si>
  <si>
    <t>SERVO BLACKBIRD X-4X3.5 L PROMO</t>
  </si>
  <si>
    <t>SERVO BLACKBIRD X-4 x 4 L PROMO</t>
  </si>
  <si>
    <t>Market Support  1 /L</t>
  </si>
  <si>
    <t>SERVO 4T XTRA-20 X 1 L</t>
  </si>
  <si>
    <t>SERVO 4T XTRA 10W-30-20 X 1 L</t>
  </si>
  <si>
    <t>SERVO 4T XTRA-20 X 0.9 L</t>
  </si>
  <si>
    <t>SERVO 4T XTRA 10W-30-20 X 0.9 L</t>
  </si>
  <si>
    <t>SERVO MKM OIB OIL-4 X 5 L</t>
  </si>
  <si>
    <t>SERVO MKM OIB OIL-20 L</t>
  </si>
  <si>
    <t>HYUNDAI SERVO COOLANT 50-20 X 1 L</t>
  </si>
  <si>
    <t>SERVO HYPERSPORT F5-4 X 2.5 L</t>
  </si>
  <si>
    <t>SERVO HYPERSPORT F5-4 X 2.8 L</t>
  </si>
  <si>
    <t>SERVO PRIDE XL PLUS 15W40-18 L</t>
  </si>
  <si>
    <t>SERVO GEAR SUPER 80W-90-4 X 2.5 L</t>
  </si>
  <si>
    <t>SERVO GEAR SUPER 85W-140-12 L BUC</t>
  </si>
  <si>
    <t>SERVO PRIDE TC 15W40-6 L BUC</t>
  </si>
  <si>
    <t>4 X 2.8 L</t>
  </si>
  <si>
    <t>2.8 L</t>
  </si>
  <si>
    <t>12 L HDPE</t>
  </si>
  <si>
    <t>12 L</t>
  </si>
  <si>
    <t>SERVO TROPIKOOL-20 X 1 L</t>
  </si>
  <si>
    <t>SERVO TROPIKOOL READY-20 X 1 L</t>
  </si>
  <si>
    <t>SERVO TRACTOR GREEN-8.5 L</t>
  </si>
  <si>
    <t>AGRI BONANZA</t>
  </si>
  <si>
    <t>2 X 7.5 CAN</t>
  </si>
  <si>
    <t>2 X 7 L CAN</t>
  </si>
  <si>
    <t>26 L BUC</t>
  </si>
  <si>
    <t>26L</t>
  </si>
  <si>
    <t>2 X 5 CAN</t>
  </si>
  <si>
    <t>8.5 L PROMO</t>
  </si>
  <si>
    <t>4 X 4.1 CAN</t>
  </si>
  <si>
    <t>8 X 2 KG</t>
  </si>
  <si>
    <t>4 X 2.5 L HDPE</t>
  </si>
  <si>
    <t>7 L HDPE</t>
  </si>
  <si>
    <t>7 L PROMO</t>
  </si>
  <si>
    <t>12 X 1.8 L</t>
  </si>
  <si>
    <t>20X1 L</t>
  </si>
  <si>
    <t>3 X 7 L CAN</t>
  </si>
  <si>
    <t>4.1 L CAN</t>
  </si>
  <si>
    <t xml:space="preserve">10 X 1.2 L </t>
  </si>
  <si>
    <t>10 X 1.35</t>
  </si>
  <si>
    <t>10 X 1.2 L PROMO</t>
  </si>
  <si>
    <t>1.2 L PROMO</t>
  </si>
  <si>
    <t>10 X 1.25</t>
  </si>
  <si>
    <t>1.25 L</t>
  </si>
  <si>
    <t>96 X 125 ML</t>
  </si>
  <si>
    <t>0.125 L</t>
  </si>
  <si>
    <t>SERVO FUTURA G PLUS 5W-30-4 X 3 L PROMO</t>
  </si>
  <si>
    <t>PROD</t>
  </si>
  <si>
    <t>DEO</t>
  </si>
  <si>
    <t>TYPE</t>
  </si>
  <si>
    <t>SERVO MG R AXLE REDUCER FLUID-20 X 1 L</t>
  </si>
  <si>
    <t>SERVO MG HECTOR DIESEL ENGINE OIL-4 X5 L</t>
  </si>
  <si>
    <t>SERVO MG HECTOR DIESEL ENGINE OIL-210 L</t>
  </si>
  <si>
    <t>Sche no. 79</t>
  </si>
  <si>
    <t>SERVO PRIDE NXT CK4 10W-30-1 L</t>
  </si>
  <si>
    <t>DEO BOOSTER SCHEME</t>
  </si>
  <si>
    <t>Qty (KL)</t>
  </si>
  <si>
    <t>NO. OF CANS</t>
  </si>
  <si>
    <t>4*2.3 L</t>
  </si>
  <si>
    <t>2.3 L</t>
  </si>
  <si>
    <t>20X600 ML</t>
  </si>
  <si>
    <t>600 ML</t>
  </si>
  <si>
    <t>20 X 0.6 L Promo</t>
  </si>
  <si>
    <t>0.6 L</t>
  </si>
  <si>
    <t>HYU SERVO BRAKE FLUID DOT 4 LV-20 X 1 L</t>
  </si>
  <si>
    <t>SERVO SCOOTOMATIC XTRA 5W-30 - 20 X 0.6 L</t>
  </si>
  <si>
    <t>SERVO BLACKBIRD X-10 X 1 L HDPE</t>
  </si>
  <si>
    <t>SERVO PRIDE ALT PLUS 15W-40-15 L</t>
  </si>
  <si>
    <t>SERVO 4T BONANZA SCHEME</t>
  </si>
  <si>
    <t>SERVO 4T BONANZA SCHEME CIR NO. 9-25-26</t>
  </si>
  <si>
    <t>DEO BOOSTER SCHEME -CIR NO. 9-25-26</t>
  </si>
  <si>
    <t>Incentive</t>
  </si>
  <si>
    <t>4T  BONANZA :  Pack Size :  Rs. 5 /L on Above 10 % Growth, 
Rs. 3/L on above 5 % Growth During May-June'25</t>
  </si>
  <si>
    <t>Consistent Performer (BAZAAR &amp; SERVOXPERT)- 1.0/L on mimimum billing of 50 L in every month of a Quarter</t>
  </si>
  <si>
    <t>DEO Booster Scheme : Only Bucket Packs(7 to 20 L) - Rs. 10 /L on Above 10 % Growth, 
Rs. 5/L on above 5 % Growth During May-June'25 
resellers having NIL base for May-June’25, base volume will be 100 L.</t>
  </si>
  <si>
    <t>FREE PRODUCT</t>
  </si>
  <si>
    <t>ZTR1</t>
  </si>
  <si>
    <t>SERVO ECO 4T-20 X 0.9 L</t>
  </si>
  <si>
    <t>SERVO ECO 4T-20 X 1 L</t>
  </si>
  <si>
    <t>SERVO ECO CF-4 15W-40-20 X 1 L</t>
  </si>
  <si>
    <t>SERVO ECO CF-4 15W-40-4 X 3 L</t>
  </si>
  <si>
    <t>SERVO ECO CF-4 15W-40-4 X 5 L</t>
  </si>
  <si>
    <t>SERVO ECO CF-4 15W-40-10 L</t>
  </si>
  <si>
    <t>SERVO ECO CF-4 15W-40-7.5 L</t>
  </si>
  <si>
    <t>SERVO ECO CF-4 15W-40-15 L</t>
  </si>
  <si>
    <t>SERVO ECO CF-4 15W-40-20 L</t>
  </si>
  <si>
    <t>SERVO ECO CI4 PLUS 15W-40-20 X 1 L</t>
  </si>
  <si>
    <t>SERVO ECO CI4 PLUS 15W-40-4 X 5 L</t>
  </si>
  <si>
    <t>SERVO ECO CI4 PLUS 15W-40-10 L</t>
  </si>
  <si>
    <t>SERVO ECO CI4 PLUS 15W-40-7.5 L</t>
  </si>
  <si>
    <t>SERVO ECO CI4 PLUS 15W-40-15 L</t>
  </si>
  <si>
    <t>SERVO ECO TRACTOR OIL-20 X 1 L</t>
  </si>
  <si>
    <t>SERVO ECO TRACTOR OIL-7.5 L</t>
  </si>
  <si>
    <t>ECO SERIES GRADE</t>
  </si>
  <si>
    <t>CATEGORY</t>
  </si>
  <si>
    <t>Stockist Discount/L</t>
  </si>
  <si>
    <t>Cash Discount/L</t>
  </si>
  <si>
    <t>PRODU</t>
  </si>
  <si>
    <t>B49200</t>
  </si>
  <si>
    <t>TO</t>
  </si>
  <si>
    <t>G16000</t>
  </si>
  <si>
    <t>G50000</t>
  </si>
  <si>
    <t>SERVO FUTURA NXT  0w16-210 L</t>
  </si>
  <si>
    <t>SPECIAL</t>
  </si>
  <si>
    <t>ok</t>
  </si>
  <si>
    <t>oka</t>
  </si>
  <si>
    <t>Mate</t>
  </si>
  <si>
    <t>rial</t>
  </si>
  <si>
    <t>EA</t>
  </si>
  <si>
    <t>083890000A</t>
  </si>
  <si>
    <t>M00014</t>
  </si>
  <si>
    <t>M00028</t>
  </si>
  <si>
    <t>M00032</t>
  </si>
  <si>
    <t>M00040</t>
  </si>
  <si>
    <t>M00046</t>
  </si>
  <si>
    <t>M00047</t>
  </si>
  <si>
    <t>M00066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</si>
</sst>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 &quot;₹&quot;\ * #,##0.00_ ;_ &quot;₹&quot;\ * \-#,##0.00_ ;_ &quot;₹&quot;\ * &quot;-&quot;??_ ;_ @_ "/>
    <numFmt numFmtId="165" formatCode="0.0"/>
    <numFmt numFmtId="166" formatCode="0.000"/>
    <numFmt numFmtId="167" formatCode="#,##0.00000"/>
    <numFmt numFmtId="168" formatCode="0.0000"/>
    <numFmt numFmtId="169" formatCode="#,##0.0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sz val="9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sz val="14"/>
      <name val="Cambria"/>
      <family val="1"/>
      <scheme val="major"/>
    </font>
    <font>
      <sz val="14"/>
      <color rgb="FF000000"/>
      <name val="Calibri"/>
      <family val="2"/>
    </font>
    <font>
      <sz val="14"/>
      <color rgb="FF333333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164" fontId="21" fillId="0" borderId="0" applyFont="0" applyFill="0" applyBorder="0" applyAlignment="0" applyProtection="0"/>
  </cellStyleXfs>
  <cellXfs count="2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2" fontId="0" fillId="0" borderId="0" xfId="0" applyNumberFormat="1" applyAlignment="1">
      <alignment vertical="top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4" borderId="0" xfId="0" applyFill="1" applyAlignment="1">
      <alignment vertical="top"/>
    </xf>
    <xf numFmtId="0" fontId="0" fillId="3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0" xfId="0" applyFont="1"/>
    <xf numFmtId="0" fontId="0" fillId="5" borderId="0" xfId="0" applyFill="1" applyAlignment="1">
      <alignment vertical="top"/>
    </xf>
    <xf numFmtId="0" fontId="2" fillId="5" borderId="1" xfId="0" applyFont="1" applyFill="1" applyBorder="1" applyAlignment="1">
      <alignment vertical="top"/>
    </xf>
    <xf numFmtId="0" fontId="3" fillId="0" borderId="0" xfId="0" applyFont="1"/>
    <xf numFmtId="0" fontId="2" fillId="0" borderId="0" xfId="0" applyFont="1" applyAlignment="1">
      <alignment vertical="top"/>
    </xf>
    <xf numFmtId="165" fontId="0" fillId="0" borderId="0" xfId="0" applyNumberFormat="1" applyAlignment="1">
      <alignment vertical="top"/>
    </xf>
    <xf numFmtId="0" fontId="4" fillId="0" borderId="1" xfId="3" applyFont="1" applyBorder="1" applyAlignment="1">
      <alignment horizontal="right"/>
    </xf>
    <xf numFmtId="0" fontId="5" fillId="0" borderId="1" xfId="3" applyFont="1" applyBorder="1" applyAlignment="1">
      <alignment horizontal="right"/>
    </xf>
    <xf numFmtId="0" fontId="6" fillId="6" borderId="1" xfId="5" applyFont="1" applyFill="1" applyBorder="1" applyAlignment="1">
      <alignment horizontal="center" vertical="center" wrapText="1"/>
    </xf>
    <xf numFmtId="0" fontId="4" fillId="6" borderId="1" xfId="5" applyFont="1" applyFill="1" applyBorder="1" applyAlignment="1">
      <alignment horizontal="left"/>
    </xf>
    <xf numFmtId="1" fontId="4" fillId="6" borderId="1" xfId="5" applyNumberFormat="1" applyFont="1" applyFill="1" applyBorder="1" applyAlignment="1">
      <alignment horizontal="center"/>
    </xf>
    <xf numFmtId="0" fontId="4" fillId="6" borderId="1" xfId="5" applyFont="1" applyFill="1" applyBorder="1" applyAlignment="1">
      <alignment horizontal="center"/>
    </xf>
    <xf numFmtId="0" fontId="4" fillId="6" borderId="1" xfId="6" applyFont="1" applyFill="1" applyBorder="1" applyAlignment="1">
      <alignment horizontal="center"/>
    </xf>
    <xf numFmtId="0" fontId="4" fillId="6" borderId="1" xfId="6" applyFont="1" applyFill="1" applyBorder="1" applyAlignment="1">
      <alignment horizontal="left"/>
    </xf>
    <xf numFmtId="1" fontId="4" fillId="6" borderId="1" xfId="5" applyNumberFormat="1" applyFont="1" applyFill="1" applyBorder="1" applyAlignment="1">
      <alignment horizontal="left"/>
    </xf>
    <xf numFmtId="0" fontId="0" fillId="0" borderId="1" xfId="0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4" borderId="0" xfId="0" applyFill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9" fillId="0" borderId="1" xfId="0" applyFont="1" applyBorder="1"/>
    <xf numFmtId="0" fontId="8" fillId="0" borderId="0" xfId="0" applyFont="1" applyAlignment="1">
      <alignment horizontal="center" vertical="top"/>
    </xf>
    <xf numFmtId="0" fontId="11" fillId="0" borderId="0" xfId="0" applyFont="1"/>
    <xf numFmtId="0" fontId="0" fillId="0" borderId="0" xfId="0" applyAlignment="1">
      <alignment horizontal="center" vertical="top"/>
    </xf>
    <xf numFmtId="10" fontId="0" fillId="0" borderId="0" xfId="0" applyNumberFormat="1" applyAlignment="1">
      <alignment vertical="top"/>
    </xf>
    <xf numFmtId="0" fontId="2" fillId="0" borderId="4" xfId="0" applyFont="1" applyBorder="1" applyAlignment="1">
      <alignment vertical="top"/>
    </xf>
    <xf numFmtId="1" fontId="0" fillId="0" borderId="5" xfId="0" applyNumberFormat="1" applyBorder="1" applyAlignment="1">
      <alignment horizontal="left" vertical="top"/>
    </xf>
    <xf numFmtId="0" fontId="7" fillId="0" borderId="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1" fontId="7" fillId="5" borderId="3" xfId="0" applyNumberFormat="1" applyFont="1" applyFill="1" applyBorder="1" applyAlignment="1">
      <alignment horizontal="left" vertical="top"/>
    </xf>
    <xf numFmtId="0" fontId="11" fillId="0" borderId="0" xfId="0" applyFont="1" applyAlignment="1">
      <alignment vertical="top"/>
    </xf>
    <xf numFmtId="0" fontId="2" fillId="0" borderId="1" xfId="0" applyFont="1" applyBorder="1"/>
    <xf numFmtId="0" fontId="2" fillId="0" borderId="0" xfId="0" applyFont="1" applyAlignment="1">
      <alignment vertical="top" wrapText="1"/>
    </xf>
    <xf numFmtId="0" fontId="7" fillId="0" borderId="8" xfId="0" applyFont="1" applyBorder="1" applyAlignment="1">
      <alignment vertical="top"/>
    </xf>
    <xf numFmtId="1" fontId="7" fillId="0" borderId="5" xfId="0" applyNumberFormat="1" applyFont="1" applyBorder="1" applyAlignment="1">
      <alignment horizontal="left" vertical="top"/>
    </xf>
    <xf numFmtId="0" fontId="7" fillId="8" borderId="1" xfId="0" applyFont="1" applyFill="1" applyBorder="1" applyAlignment="1">
      <alignment wrapText="1"/>
    </xf>
    <xf numFmtId="0" fontId="0" fillId="8" borderId="1" xfId="0" applyFill="1" applyBorder="1" applyAlignment="1">
      <alignment vertical="top"/>
    </xf>
    <xf numFmtId="1" fontId="0" fillId="8" borderId="1" xfId="0" applyNumberFormat="1" applyFill="1" applyBorder="1"/>
    <xf numFmtId="0" fontId="2" fillId="0" borderId="1" xfId="0" applyFont="1" applyBorder="1" applyAlignment="1">
      <alignment vertical="top"/>
    </xf>
    <xf numFmtId="0" fontId="0" fillId="4" borderId="1" xfId="0" applyFill="1" applyBorder="1"/>
    <xf numFmtId="169" fontId="0" fillId="0" borderId="0" xfId="0" applyNumberFormat="1" applyAlignment="1">
      <alignment horizontal="right" vertical="top"/>
    </xf>
    <xf numFmtId="0" fontId="12" fillId="0" borderId="4" xfId="0" applyFont="1" applyBorder="1" applyAlignment="1">
      <alignment vertical="top"/>
    </xf>
    <xf numFmtId="1" fontId="12" fillId="0" borderId="5" xfId="0" applyNumberFormat="1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1" fontId="12" fillId="0" borderId="7" xfId="0" applyNumberFormat="1" applyFont="1" applyBorder="1" applyAlignment="1">
      <alignment horizontal="left" vertical="top"/>
    </xf>
    <xf numFmtId="0" fontId="12" fillId="0" borderId="0" xfId="0" applyFont="1" applyAlignment="1">
      <alignment vertical="top"/>
    </xf>
    <xf numFmtId="1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/>
    </xf>
    <xf numFmtId="14" fontId="7" fillId="0" borderId="0" xfId="0" applyNumberFormat="1" applyFont="1"/>
    <xf numFmtId="14" fontId="15" fillId="0" borderId="0" xfId="0" applyNumberFormat="1" applyFont="1"/>
    <xf numFmtId="0" fontId="7" fillId="0" borderId="0" xfId="0" applyFont="1" applyAlignment="1">
      <alignment vertical="center"/>
    </xf>
    <xf numFmtId="0" fontId="14" fillId="0" borderId="0" xfId="0" applyFont="1" applyAlignment="1">
      <alignment horizontal="center" vertical="top"/>
    </xf>
    <xf numFmtId="165" fontId="0" fillId="0" borderId="1" xfId="0" applyNumberFormat="1" applyBorder="1"/>
    <xf numFmtId="1" fontId="0" fillId="4" borderId="1" xfId="0" applyNumberFormat="1" applyFill="1" applyBorder="1"/>
    <xf numFmtId="0" fontId="14" fillId="0" borderId="0" xfId="0" applyFont="1" applyAlignment="1">
      <alignment vertical="top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7" fillId="0" borderId="0" xfId="0" applyFont="1"/>
    <xf numFmtId="0" fontId="17" fillId="0" borderId="0" xfId="0" applyFont="1" applyAlignment="1">
      <alignment vertical="top"/>
    </xf>
    <xf numFmtId="4" fontId="0" fillId="0" borderId="0" xfId="0" applyNumberFormat="1" applyAlignment="1">
      <alignment vertical="top"/>
    </xf>
    <xf numFmtId="4" fontId="0" fillId="0" borderId="0" xfId="7" applyNumberFormat="1" applyFont="1" applyAlignment="1">
      <alignment vertical="top"/>
    </xf>
    <xf numFmtId="9" fontId="0" fillId="0" borderId="0" xfId="0" applyNumberFormat="1" applyAlignment="1">
      <alignment vertical="top"/>
    </xf>
    <xf numFmtId="0" fontId="6" fillId="6" borderId="1" xfId="5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7" fillId="0" borderId="0" xfId="0" applyFont="1" applyAlignment="1">
      <alignment vertical="top"/>
    </xf>
    <xf numFmtId="0" fontId="20" fillId="0" borderId="1" xfId="0" applyFont="1" applyBorder="1" applyAlignment="1">
      <alignment horizontal="right" vertical="center"/>
    </xf>
    <xf numFmtId="1" fontId="0" fillId="5" borderId="0" xfId="0" applyNumberFormat="1" applyFill="1" applyAlignment="1">
      <alignment vertical="top"/>
    </xf>
    <xf numFmtId="0" fontId="0" fillId="11" borderId="1" xfId="0" applyFill="1" applyBorder="1"/>
    <xf numFmtId="1" fontId="0" fillId="11" borderId="1" xfId="0" applyNumberFormat="1" applyFill="1" applyBorder="1"/>
    <xf numFmtId="0" fontId="23" fillId="4" borderId="1" xfId="0" applyFont="1" applyFill="1" applyBorder="1"/>
    <xf numFmtId="0" fontId="6" fillId="4" borderId="1" xfId="5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166" fontId="5" fillId="6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167" fontId="5" fillId="6" borderId="1" xfId="0" applyNumberFormat="1" applyFont="1" applyFill="1" applyBorder="1"/>
    <xf numFmtId="49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68" fontId="5" fillId="6" borderId="1" xfId="0" applyNumberFormat="1" applyFont="1" applyFill="1" applyBorder="1"/>
    <xf numFmtId="49" fontId="5" fillId="6" borderId="1" xfId="0" applyNumberFormat="1" applyFont="1" applyFill="1" applyBorder="1"/>
    <xf numFmtId="1" fontId="5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5" fillId="6" borderId="1" xfId="8" applyFont="1" applyFill="1" applyBorder="1"/>
    <xf numFmtId="0" fontId="4" fillId="4" borderId="1" xfId="3" applyFont="1" applyFill="1" applyBorder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4" fillId="12" borderId="1" xfId="3" applyFont="1" applyFill="1" applyBorder="1" applyAlignment="1">
      <alignment horizontal="right"/>
    </xf>
    <xf numFmtId="0" fontId="5" fillId="12" borderId="1" xfId="0" applyFont="1" applyFill="1" applyBorder="1"/>
    <xf numFmtId="0" fontId="5" fillId="12" borderId="1" xfId="0" applyFont="1" applyFill="1" applyBorder="1" applyAlignment="1">
      <alignment horizontal="center"/>
    </xf>
    <xf numFmtId="167" fontId="5" fillId="12" borderId="1" xfId="0" applyNumberFormat="1" applyFont="1" applyFill="1" applyBorder="1"/>
    <xf numFmtId="166" fontId="5" fillId="12" borderId="1" xfId="0" applyNumberFormat="1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2" borderId="1" xfId="0" applyFill="1" applyBorder="1"/>
    <xf numFmtId="0" fontId="4" fillId="0" borderId="0" xfId="3" applyFont="1" applyAlignment="1">
      <alignment horizontal="right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16" fillId="2" borderId="1" xfId="0" applyFont="1" applyFill="1" applyBorder="1" applyAlignment="1">
      <alignment horizontal="center" vertical="center" wrapText="1"/>
    </xf>
    <xf numFmtId="1" fontId="0" fillId="8" borderId="0" xfId="0" applyNumberFormat="1" applyFill="1"/>
    <xf numFmtId="0" fontId="24" fillId="2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vertical="top"/>
    </xf>
    <xf numFmtId="165" fontId="24" fillId="0" borderId="1" xfId="0" applyNumberFormat="1" applyFont="1" applyBorder="1" applyAlignment="1">
      <alignment vertical="top"/>
    </xf>
    <xf numFmtId="165" fontId="24" fillId="5" borderId="1" xfId="0" applyNumberFormat="1" applyFont="1" applyFill="1" applyBorder="1" applyAlignment="1">
      <alignment vertical="top"/>
    </xf>
    <xf numFmtId="2" fontId="24" fillId="0" borderId="1" xfId="0" applyNumberFormat="1" applyFont="1" applyBorder="1" applyAlignment="1">
      <alignment vertical="top"/>
    </xf>
    <xf numFmtId="0" fontId="24" fillId="0" borderId="0" xfId="0" applyFont="1" applyAlignment="1">
      <alignment vertical="top"/>
    </xf>
    <xf numFmtId="165" fontId="24" fillId="0" borderId="0" xfId="0" applyNumberFormat="1" applyFont="1" applyAlignment="1">
      <alignment vertical="top"/>
    </xf>
    <xf numFmtId="166" fontId="24" fillId="0" borderId="1" xfId="0" applyNumberFormat="1" applyFont="1" applyBorder="1" applyAlignment="1">
      <alignment vertical="top"/>
    </xf>
    <xf numFmtId="0" fontId="24" fillId="5" borderId="0" xfId="0" applyFont="1" applyFill="1" applyAlignment="1">
      <alignment vertical="top"/>
    </xf>
    <xf numFmtId="0" fontId="24" fillId="4" borderId="1" xfId="0" applyFont="1" applyFill="1" applyBorder="1"/>
    <xf numFmtId="0" fontId="24" fillId="0" borderId="1" xfId="0" applyFont="1" applyBorder="1"/>
    <xf numFmtId="4" fontId="24" fillId="0" borderId="1" xfId="0" applyNumberFormat="1" applyFont="1" applyBorder="1" applyAlignment="1">
      <alignment vertical="top"/>
    </xf>
    <xf numFmtId="0" fontId="24" fillId="4" borderId="1" xfId="0" applyFont="1" applyFill="1" applyBorder="1" applyAlignment="1">
      <alignment vertical="top"/>
    </xf>
    <xf numFmtId="0" fontId="24" fillId="5" borderId="1" xfId="0" applyFont="1" applyFill="1" applyBorder="1" applyAlignment="1">
      <alignment vertical="top"/>
    </xf>
    <xf numFmtId="2" fontId="24" fillId="0" borderId="0" xfId="0" applyNumberFormat="1" applyFont="1" applyAlignment="1">
      <alignment vertical="top"/>
    </xf>
    <xf numFmtId="165" fontId="0" fillId="4" borderId="0" xfId="0" applyNumberFormat="1" applyFill="1" applyAlignment="1">
      <alignment vertical="top"/>
    </xf>
    <xf numFmtId="10" fontId="0" fillId="4" borderId="0" xfId="0" applyNumberFormat="1" applyFill="1" applyAlignment="1">
      <alignment vertical="top"/>
    </xf>
    <xf numFmtId="2" fontId="0" fillId="4" borderId="0" xfId="0" applyNumberFormat="1" applyFill="1" applyAlignment="1">
      <alignment vertical="top"/>
    </xf>
    <xf numFmtId="0" fontId="2" fillId="4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1" fontId="12" fillId="13" borderId="7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center"/>
    </xf>
    <xf numFmtId="0" fontId="8" fillId="0" borderId="1" xfId="0" applyFont="1" applyBorder="1"/>
    <xf numFmtId="0" fontId="25" fillId="0" borderId="1" xfId="0" applyFont="1" applyBorder="1" applyAlignment="1">
      <alignment vertical="top"/>
    </xf>
    <xf numFmtId="0" fontId="25" fillId="8" borderId="1" xfId="0" applyFont="1" applyFill="1" applyBorder="1" applyAlignment="1">
      <alignment vertical="top"/>
    </xf>
    <xf numFmtId="0" fontId="25" fillId="0" borderId="1" xfId="0" applyFont="1" applyBorder="1"/>
    <xf numFmtId="1" fontId="25" fillId="0" borderId="1" xfId="0" applyNumberFormat="1" applyFont="1" applyBorder="1"/>
    <xf numFmtId="0" fontId="25" fillId="0" borderId="0" xfId="0" applyFont="1" applyAlignment="1">
      <alignment vertical="top"/>
    </xf>
    <xf numFmtId="0" fontId="13" fillId="0" borderId="1" xfId="0" applyFont="1" applyBorder="1"/>
    <xf numFmtId="0" fontId="26" fillId="0" borderId="1" xfId="0" applyFont="1" applyBorder="1" applyAlignment="1">
      <alignment vertical="top"/>
    </xf>
    <xf numFmtId="0" fontId="26" fillId="8" borderId="1" xfId="0" applyFont="1" applyFill="1" applyBorder="1" applyAlignment="1">
      <alignment vertical="top"/>
    </xf>
    <xf numFmtId="0" fontId="26" fillId="0" borderId="1" xfId="0" applyFont="1" applyBorder="1"/>
    <xf numFmtId="1" fontId="26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 applyAlignment="1">
      <alignment horizontal="right" vertical="center"/>
    </xf>
    <xf numFmtId="0" fontId="26" fillId="0" borderId="0" xfId="0" applyFont="1" applyAlignment="1">
      <alignment vertical="top"/>
    </xf>
    <xf numFmtId="0" fontId="26" fillId="0" borderId="0" xfId="0" applyFont="1"/>
    <xf numFmtId="1" fontId="26" fillId="0" borderId="0" xfId="0" applyNumberFormat="1" applyFont="1"/>
    <xf numFmtId="0" fontId="26" fillId="4" borderId="1" xfId="0" applyFont="1" applyFill="1" applyBorder="1" applyAlignment="1">
      <alignment vertical="top"/>
    </xf>
    <xf numFmtId="0" fontId="26" fillId="4" borderId="1" xfId="0" applyFont="1" applyFill="1" applyBorder="1"/>
    <xf numFmtId="2" fontId="26" fillId="0" borderId="1" xfId="0" applyNumberFormat="1" applyFont="1" applyBorder="1"/>
    <xf numFmtId="2" fontId="26" fillId="8" borderId="1" xfId="0" applyNumberFormat="1" applyFont="1" applyFill="1" applyBorder="1"/>
    <xf numFmtId="2" fontId="26" fillId="8" borderId="1" xfId="0" applyNumberFormat="1" applyFont="1" applyFill="1" applyBorder="1" applyAlignment="1">
      <alignment vertical="top"/>
    </xf>
    <xf numFmtId="2" fontId="26" fillId="8" borderId="0" xfId="0" applyNumberFormat="1" applyFont="1" applyFill="1"/>
    <xf numFmtId="2" fontId="25" fillId="0" borderId="1" xfId="0" applyNumberFormat="1" applyFont="1" applyBorder="1"/>
    <xf numFmtId="2" fontId="25" fillId="0" borderId="1" xfId="0" applyNumberFormat="1" applyFont="1" applyBorder="1" applyAlignment="1">
      <alignment vertical="top"/>
    </xf>
    <xf numFmtId="2" fontId="25" fillId="8" borderId="1" xfId="0" applyNumberFormat="1" applyFont="1" applyFill="1" applyBorder="1"/>
    <xf numFmtId="2" fontId="25" fillId="8" borderId="1" xfId="0" applyNumberFormat="1" applyFont="1" applyFill="1" applyBorder="1" applyAlignment="1">
      <alignment vertical="top"/>
    </xf>
    <xf numFmtId="2" fontId="25" fillId="4" borderId="1" xfId="0" applyNumberFormat="1" applyFont="1" applyFill="1" applyBorder="1"/>
    <xf numFmtId="165" fontId="26" fillId="0" borderId="1" xfId="0" applyNumberFormat="1" applyFont="1" applyBorder="1"/>
    <xf numFmtId="165" fontId="26" fillId="0" borderId="1" xfId="0" applyNumberFormat="1" applyFont="1" applyBorder="1" applyAlignment="1">
      <alignment vertical="top"/>
    </xf>
    <xf numFmtId="165" fontId="26" fillId="0" borderId="0" xfId="0" applyNumberFormat="1" applyFont="1"/>
    <xf numFmtId="2" fontId="26" fillId="0" borderId="1" xfId="0" applyNumberFormat="1" applyFont="1" applyBorder="1" applyAlignment="1">
      <alignment vertical="top"/>
    </xf>
    <xf numFmtId="2" fontId="26" fillId="0" borderId="0" xfId="0" applyNumberFormat="1" applyFont="1"/>
    <xf numFmtId="2" fontId="26" fillId="0" borderId="0" xfId="0" applyNumberFormat="1" applyFont="1" applyAlignment="1">
      <alignment vertical="top"/>
    </xf>
    <xf numFmtId="0" fontId="0" fillId="0" borderId="1" xfId="0" applyBorder="1" applyAlignment="1">
      <alignment horizontal="left"/>
    </xf>
    <xf numFmtId="0" fontId="0" fillId="4" borderId="0" xfId="0" applyFill="1" applyAlignment="1">
      <alignment horizontal="left" vertical="top"/>
    </xf>
    <xf numFmtId="0" fontId="12" fillId="0" borderId="0" xfId="0" applyFont="1" applyAlignment="1">
      <alignment horizontal="left" vertical="top"/>
    </xf>
    <xf numFmtId="0" fontId="29" fillId="0" borderId="0" xfId="0" applyFont="1" applyAlignment="1">
      <alignment vertical="top"/>
    </xf>
    <xf numFmtId="14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9" borderId="12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top" wrapText="1"/>
    </xf>
    <xf numFmtId="0" fontId="7" fillId="5" borderId="13" xfId="0" applyFont="1" applyFill="1" applyBorder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7" fillId="5" borderId="15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7" fillId="5" borderId="18" xfId="0" applyFont="1" applyFill="1" applyBorder="1" applyAlignment="1">
      <alignment horizontal="center" vertical="top" wrapText="1"/>
    </xf>
    <xf numFmtId="14" fontId="1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3" fillId="0" borderId="0" xfId="0" applyFont="1" applyAlignment="1">
      <alignment horizontal="right" vertical="center"/>
    </xf>
    <xf numFmtId="0" fontId="19" fillId="10" borderId="1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top"/>
    </xf>
    <xf numFmtId="0" fontId="7" fillId="7" borderId="10" xfId="0" applyFont="1" applyFill="1" applyBorder="1" applyAlignment="1">
      <alignment horizontal="center" vertical="top"/>
    </xf>
  </cellXfs>
  <cellStyles count="9">
    <cellStyle name="Currency" xfId="8" builtinId="4"/>
    <cellStyle name="Currency 2" xfId="2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 4" xfId="1" xr:uid="{00000000-0005-0000-0000-000005000000}"/>
    <cellStyle name="Normal_Sheet1" xfId="5" xr:uid="{00000000-0005-0000-0000-000006000000}"/>
    <cellStyle name="Percent" xfId="7" builtinId="5"/>
    <cellStyle name="Style 1" xfId="4" xr:uid="{00000000-0005-0000-0000-000008000000}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1937824</xdr:colOff>
      <xdr:row>3</xdr:row>
      <xdr:rowOff>30086</xdr:rowOff>
    </xdr:from>
    <xdr:to>
      <xdr:col>3</xdr:col>
      <xdr:colOff>250676</xdr:colOff>
      <xdr:row>10</xdr:row>
      <xdr:rowOff>121919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35D4F-2E62-EC3E-37DB-C6531018C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593" y="870240"/>
          <a:ext cx="3698435" cy="1254371"/>
        </a:xfrm>
        <a:prstGeom prst="rect">
          <a:avLst/>
        </a:prstGeom>
      </xdr:spPr>
    </xdr:pic>
    <xdr:clientData/>
  </xdr:twoCellAnchor>
  <xdr:twoCellAnchor editAs="oneCell">
    <xdr:from>
      <xdr:col>8</xdr:col>
      <xdr:colOff>32098</xdr:colOff>
      <xdr:row>0</xdr:row>
      <xdr:rowOff>325778</xdr:rowOff>
    </xdr:from>
    <xdr:to>
      <xdr:col>10</xdr:col>
      <xdr:colOff>214513</xdr:colOff>
      <xdr:row>10</xdr:row>
      <xdr:rowOff>135497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2AB48-83E4-5976-003D-5189FFDB3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0384" y="325778"/>
          <a:ext cx="1532243" cy="182357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</xdr:row>
      <xdr:rowOff>209160</xdr:rowOff>
    </xdr:from>
    <xdr:to>
      <xdr:col>1</xdr:col>
      <xdr:colOff>1295681</xdr:colOff>
      <xdr:row>10</xdr:row>
      <xdr:rowOff>123092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1A4266-AEFD-CAEC-287E-296D21BEB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41314"/>
          <a:ext cx="2655277" cy="1584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1316103</xdr:colOff>
      <xdr:row>4</xdr:row>
      <xdr:rowOff>14846</xdr:rowOff>
    </xdr:from>
    <xdr:to>
      <xdr:col>4</xdr:col>
      <xdr:colOff>485701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A9789-AFD6-44D8-AB62-4817E5929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2411" y="581461"/>
          <a:ext cx="3623215" cy="1261993"/>
        </a:xfrm>
        <a:prstGeom prst="rect">
          <a:avLst/>
        </a:prstGeom>
      </xdr:spPr>
    </xdr:pic>
    <xdr:clientData/>
  </xdr:twoCellAnchor>
  <xdr:twoCellAnchor editAs="oneCell">
    <xdr:from>
      <xdr:col>6</xdr:col>
      <xdr:colOff>468923</xdr:colOff>
      <xdr:row>3</xdr:row>
      <xdr:rowOff>165100</xdr:rowOff>
    </xdr:from>
    <xdr:to>
      <xdr:col>9</xdr:col>
      <xdr:colOff>420137</xdr:colOff>
      <xdr:row>12</xdr:row>
      <xdr:rowOff>88507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04871B-895F-46A0-9AF5-0E5A412D6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623" y="927100"/>
          <a:ext cx="1187997" cy="1460107"/>
        </a:xfrm>
        <a:prstGeom prst="rect">
          <a:avLst/>
        </a:prstGeom>
      </xdr:spPr>
    </xdr:pic>
    <xdr:clientData/>
  </xdr:twoCellAnchor>
  <xdr:twoCellAnchor editAs="oneCell">
    <xdr:from>
      <xdr:col>0</xdr:col>
      <xdr:colOff>494323</xdr:colOff>
      <xdr:row>3</xdr:row>
      <xdr:rowOff>127000</xdr:rowOff>
    </xdr:from>
    <xdr:to>
      <xdr:col>2</xdr:col>
      <xdr:colOff>614525</xdr:colOff>
      <xdr:row>11</xdr:row>
      <xdr:rowOff>80890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9353EA-C938-4BEB-A157-A2D280243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23" y="889000"/>
          <a:ext cx="2132245" cy="13254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ianoilworkplace-my.sharepoint.com/personal/dwivedipk3_indianoil_in/Documents/LSE%20Jorhat/Master%20Data/Prod%20Pack%20Master/UPDATED%209%20JULY%202025/PROD%20&amp;%20PACK%20MASTER-16-17-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ianoilworkplace-my.sharepoint.com/LSE%20GHY/MIS/2025-26/PROD%20&amp;%20PACK%20MASTER-16-17-Revised_may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L"/>
      <sheetName val="TOTAL SALE"/>
      <sheetName val="GRADE"/>
      <sheetName val="PACK"/>
      <sheetName val="Ann-02a"/>
      <sheetName val="Ann-02c"/>
      <sheetName val="b2 factor"/>
      <sheetName val="Assorted Grades"/>
      <sheetName val="PACKAGE CODE 07.07.2017"/>
      <sheetName val="Sheet1"/>
      <sheetName val="Sheet2"/>
    </sheetNames>
    <sheetDataSet>
      <sheetData sheetId="0"/>
      <sheetData sheetId="1"/>
      <sheetData sheetId="2">
        <row r="1">
          <cell r="A1" t="str">
            <v>PRODUCT CODE</v>
          </cell>
          <cell r="B1" t="str">
            <v>PRODUCT NAME</v>
          </cell>
          <cell r="C1" t="str">
            <v>GEN.OIL/REGULAR</v>
          </cell>
          <cell r="D1" t="str">
            <v>SPECIAL STATUS</v>
          </cell>
          <cell r="E1" t="str">
            <v>AUTO/IND GRADE</v>
          </cell>
          <cell r="F1" t="str">
            <v>Review</v>
          </cell>
          <cell r="G1" t="str">
            <v>AUTO/IND GRADE-Revised</v>
          </cell>
          <cell r="H1" t="str">
            <v>Synthetic/ Mineral</v>
          </cell>
          <cell r="I1" t="str">
            <v>Focus</v>
          </cell>
          <cell r="J1" t="str">
            <v>OE SUB CAT</v>
          </cell>
          <cell r="K1" t="str">
            <v>Mandatory Grades</v>
          </cell>
          <cell r="L1" t="str">
            <v>SEGMENT</v>
          </cell>
          <cell r="M1" t="str">
            <v>SEGMENT-New</v>
          </cell>
          <cell r="N1" t="str">
            <v>Grease Bonanza</v>
          </cell>
          <cell r="O1" t="str">
            <v>PRODUCT CATEGORY</v>
          </cell>
          <cell r="P1" t="str">
            <v>HO Gold Category</v>
          </cell>
        </row>
        <row r="2">
          <cell r="A2">
            <v>1000</v>
          </cell>
          <cell r="B2" t="str">
            <v>AROL LIGHT</v>
          </cell>
          <cell r="C2" t="str">
            <v>REGULAR</v>
          </cell>
          <cell r="D2" t="str">
            <v>GENERAL</v>
          </cell>
          <cell r="E2" t="str">
            <v>I</v>
          </cell>
          <cell r="G2" t="str">
            <v>I</v>
          </cell>
          <cell r="I2" t="str">
            <v/>
          </cell>
          <cell r="J2" t="str">
            <v>OTH</v>
          </cell>
          <cell r="L2" t="str">
            <v>INDUSTRIAL</v>
          </cell>
          <cell r="M2" t="str">
            <v>IND</v>
          </cell>
          <cell r="O2" t="str">
            <v>INDUSTRIAL</v>
          </cell>
          <cell r="P2" t="str">
            <v>INDUSTRIAL</v>
          </cell>
        </row>
        <row r="3">
          <cell r="A3">
            <v>1051</v>
          </cell>
          <cell r="B3" t="str">
            <v>REO 30</v>
          </cell>
          <cell r="C3" t="str">
            <v>REGULAR</v>
          </cell>
          <cell r="D3" t="str">
            <v>GENERAL</v>
          </cell>
          <cell r="E3" t="str">
            <v>I</v>
          </cell>
          <cell r="G3" t="str">
            <v>I</v>
          </cell>
          <cell r="I3" t="str">
            <v/>
          </cell>
          <cell r="J3" t="str">
            <v>OTH</v>
          </cell>
          <cell r="L3" t="str">
            <v>INDUSTRIAL</v>
          </cell>
          <cell r="M3" t="str">
            <v>IND</v>
          </cell>
          <cell r="O3" t="str">
            <v>INDUSTRIAL</v>
          </cell>
          <cell r="P3" t="str">
            <v>INDUSTRIAL</v>
          </cell>
        </row>
        <row r="4">
          <cell r="A4">
            <v>1200</v>
          </cell>
          <cell r="B4" t="str">
            <v>SUPER BD50</v>
          </cell>
          <cell r="C4" t="str">
            <v>REGULAR</v>
          </cell>
          <cell r="D4" t="str">
            <v>GENERAL</v>
          </cell>
          <cell r="E4" t="str">
            <v>I</v>
          </cell>
          <cell r="G4" t="str">
            <v>I</v>
          </cell>
          <cell r="I4" t="str">
            <v/>
          </cell>
          <cell r="J4" t="str">
            <v>OTH</v>
          </cell>
          <cell r="L4" t="str">
            <v>INDUSTRIAL</v>
          </cell>
          <cell r="M4" t="str">
            <v>IND</v>
          </cell>
          <cell r="O4" t="str">
            <v>INDUSTRIAL</v>
          </cell>
          <cell r="P4" t="str">
            <v>INDUSTRIAL</v>
          </cell>
        </row>
        <row r="5">
          <cell r="A5">
            <v>1201</v>
          </cell>
          <cell r="B5" t="str">
            <v>SUPER 10W</v>
          </cell>
          <cell r="C5" t="str">
            <v>REGULAR</v>
          </cell>
          <cell r="D5" t="str">
            <v>GENERAL</v>
          </cell>
          <cell r="E5" t="str">
            <v>A</v>
          </cell>
          <cell r="G5" t="str">
            <v>A</v>
          </cell>
          <cell r="I5" t="str">
            <v/>
          </cell>
          <cell r="J5" t="str">
            <v>OTH</v>
          </cell>
          <cell r="L5" t="str">
            <v>INDUSTRIAL</v>
          </cell>
          <cell r="M5" t="str">
            <v>IND</v>
          </cell>
          <cell r="O5" t="str">
            <v>SILVER</v>
          </cell>
          <cell r="P5" t="str">
            <v>SILVER</v>
          </cell>
        </row>
        <row r="6">
          <cell r="A6">
            <v>1202</v>
          </cell>
          <cell r="B6" t="str">
            <v>SUPER 20</v>
          </cell>
          <cell r="C6" t="str">
            <v>REGULAR</v>
          </cell>
          <cell r="D6" t="str">
            <v>GENERAL</v>
          </cell>
          <cell r="E6" t="str">
            <v>A</v>
          </cell>
          <cell r="G6" t="str">
            <v>A</v>
          </cell>
          <cell r="I6" t="str">
            <v/>
          </cell>
          <cell r="J6" t="str">
            <v>OTH</v>
          </cell>
          <cell r="L6" t="str">
            <v>INDUSTRIAL</v>
          </cell>
          <cell r="M6" t="str">
            <v>IND</v>
          </cell>
          <cell r="O6" t="str">
            <v>SILVER</v>
          </cell>
          <cell r="P6" t="str">
            <v>SILVER</v>
          </cell>
        </row>
        <row r="7">
          <cell r="A7">
            <v>1203</v>
          </cell>
          <cell r="B7" t="str">
            <v>SUPER 30</v>
          </cell>
          <cell r="C7" t="str">
            <v>REGULAR</v>
          </cell>
          <cell r="D7" t="str">
            <v>GENERAL</v>
          </cell>
          <cell r="E7" t="str">
            <v>A</v>
          </cell>
          <cell r="G7" t="str">
            <v>A</v>
          </cell>
          <cell r="I7" t="str">
            <v/>
          </cell>
          <cell r="J7" t="str">
            <v>OTH</v>
          </cell>
          <cell r="L7" t="str">
            <v>INDUSTRIAL</v>
          </cell>
          <cell r="M7" t="str">
            <v>IND</v>
          </cell>
          <cell r="O7" t="str">
            <v>SILVER</v>
          </cell>
          <cell r="P7" t="str">
            <v>SILVER</v>
          </cell>
        </row>
        <row r="8">
          <cell r="A8">
            <v>1204</v>
          </cell>
          <cell r="B8" t="str">
            <v>SUPER 40</v>
          </cell>
          <cell r="C8" t="str">
            <v>REGULAR</v>
          </cell>
          <cell r="D8" t="str">
            <v>GENERAL</v>
          </cell>
          <cell r="E8" t="str">
            <v>A</v>
          </cell>
          <cell r="G8" t="str">
            <v>A</v>
          </cell>
          <cell r="I8" t="str">
            <v/>
          </cell>
          <cell r="J8" t="str">
            <v>OTH</v>
          </cell>
          <cell r="L8" t="str">
            <v>INDUSTRIAL</v>
          </cell>
          <cell r="M8" t="str">
            <v>IND</v>
          </cell>
          <cell r="O8" t="str">
            <v>SILVER</v>
          </cell>
          <cell r="P8" t="str">
            <v>SILVER</v>
          </cell>
        </row>
        <row r="9">
          <cell r="A9">
            <v>1205</v>
          </cell>
          <cell r="B9" t="str">
            <v>SUPER 50</v>
          </cell>
          <cell r="C9" t="str">
            <v>REGULAR</v>
          </cell>
          <cell r="D9" t="str">
            <v>GENERAL</v>
          </cell>
          <cell r="E9" t="str">
            <v>A</v>
          </cell>
          <cell r="G9" t="str">
            <v>A</v>
          </cell>
          <cell r="I9" t="str">
            <v/>
          </cell>
          <cell r="J9" t="str">
            <v>OTH</v>
          </cell>
          <cell r="L9" t="str">
            <v>INDUSTRIAL</v>
          </cell>
          <cell r="M9" t="str">
            <v>IND</v>
          </cell>
          <cell r="O9" t="str">
            <v>SILVER</v>
          </cell>
          <cell r="P9" t="str">
            <v>SILVER</v>
          </cell>
        </row>
        <row r="10">
          <cell r="A10">
            <v>1301</v>
          </cell>
          <cell r="B10" t="str">
            <v>ULTRA10W</v>
          </cell>
          <cell r="C10" t="str">
            <v>REGULAR</v>
          </cell>
          <cell r="D10" t="str">
            <v>GENERAL</v>
          </cell>
          <cell r="E10" t="str">
            <v>A</v>
          </cell>
          <cell r="G10" t="str">
            <v>A</v>
          </cell>
          <cell r="I10" t="str">
            <v/>
          </cell>
          <cell r="J10" t="str">
            <v>OTH</v>
          </cell>
          <cell r="L10" t="str">
            <v>DEO</v>
          </cell>
          <cell r="M10" t="str">
            <v>Servo-Auto</v>
          </cell>
          <cell r="O10" t="str">
            <v>SILVER</v>
          </cell>
          <cell r="P10" t="str">
            <v>SILVER</v>
          </cell>
        </row>
        <row r="11">
          <cell r="A11">
            <v>1303</v>
          </cell>
          <cell r="B11" t="str">
            <v>ULTRA 30</v>
          </cell>
          <cell r="C11" t="str">
            <v>REGULAR</v>
          </cell>
          <cell r="D11" t="str">
            <v>GENERAL</v>
          </cell>
          <cell r="E11" t="str">
            <v>A</v>
          </cell>
          <cell r="G11" t="str">
            <v>A</v>
          </cell>
          <cell r="I11" t="str">
            <v/>
          </cell>
          <cell r="J11" t="str">
            <v>OTH</v>
          </cell>
          <cell r="L11" t="str">
            <v>DEO</v>
          </cell>
          <cell r="M11" t="str">
            <v>Servo-Auto</v>
          </cell>
          <cell r="O11" t="str">
            <v>SILVER</v>
          </cell>
          <cell r="P11" t="str">
            <v>SILVER</v>
          </cell>
        </row>
        <row r="12">
          <cell r="A12">
            <v>1304</v>
          </cell>
          <cell r="B12" t="str">
            <v>ULTRA 40</v>
          </cell>
          <cell r="C12" t="str">
            <v>REGULAR</v>
          </cell>
          <cell r="D12" t="str">
            <v>GENERAL</v>
          </cell>
          <cell r="E12" t="str">
            <v>A</v>
          </cell>
          <cell r="G12" t="str">
            <v>A</v>
          </cell>
          <cell r="I12" t="str">
            <v/>
          </cell>
          <cell r="J12" t="str">
            <v>OTH</v>
          </cell>
          <cell r="L12" t="str">
            <v>DEO</v>
          </cell>
          <cell r="M12" t="str">
            <v>Servo-Auto</v>
          </cell>
          <cell r="O12" t="str">
            <v>SILVER</v>
          </cell>
          <cell r="P12" t="str">
            <v>SILVER</v>
          </cell>
        </row>
        <row r="13">
          <cell r="A13">
            <v>1305</v>
          </cell>
          <cell r="B13" t="str">
            <v>ULTRA 50</v>
          </cell>
          <cell r="C13" t="str">
            <v>REGULAR</v>
          </cell>
          <cell r="D13" t="str">
            <v>GENERAL</v>
          </cell>
          <cell r="E13" t="str">
            <v>A</v>
          </cell>
          <cell r="G13" t="str">
            <v>A</v>
          </cell>
          <cell r="I13" t="str">
            <v/>
          </cell>
          <cell r="J13" t="str">
            <v>OTH</v>
          </cell>
          <cell r="L13" t="str">
            <v>DEO</v>
          </cell>
          <cell r="M13" t="str">
            <v>Servo-Auto</v>
          </cell>
          <cell r="O13" t="str">
            <v>SILVER</v>
          </cell>
          <cell r="P13" t="str">
            <v>SILVER</v>
          </cell>
        </row>
        <row r="14">
          <cell r="A14">
            <v>1306</v>
          </cell>
          <cell r="B14" t="str">
            <v>CKD SKODA GENUINE DGSET OIL</v>
          </cell>
          <cell r="C14" t="str">
            <v>GEN.OIL</v>
          </cell>
          <cell r="D14" t="str">
            <v>ONLY FOR OEM</v>
          </cell>
          <cell r="E14" t="str">
            <v>I</v>
          </cell>
          <cell r="G14" t="str">
            <v>I</v>
          </cell>
          <cell r="I14" t="str">
            <v/>
          </cell>
          <cell r="J14" t="str">
            <v>SGD</v>
          </cell>
          <cell r="L14" t="str">
            <v>DEO</v>
          </cell>
          <cell r="M14" t="str">
            <v>Co-Branded</v>
          </cell>
          <cell r="O14" t="str">
            <v>INDUSTRIAL</v>
          </cell>
          <cell r="P14" t="str">
            <v>INDUSTRIAL</v>
          </cell>
        </row>
        <row r="15">
          <cell r="A15">
            <v>1395</v>
          </cell>
          <cell r="B15" t="str">
            <v>MIL C30</v>
          </cell>
          <cell r="C15" t="str">
            <v>REGULAR</v>
          </cell>
          <cell r="D15" t="str">
            <v>GENERAL</v>
          </cell>
          <cell r="E15" t="str">
            <v>A</v>
          </cell>
          <cell r="G15" t="str">
            <v>A</v>
          </cell>
          <cell r="I15" t="str">
            <v/>
          </cell>
          <cell r="J15" t="str">
            <v>OTH</v>
          </cell>
          <cell r="L15" t="str">
            <v>DEO</v>
          </cell>
          <cell r="M15" t="str">
            <v>Servo-Auto</v>
          </cell>
          <cell r="O15" t="str">
            <v>SILVER</v>
          </cell>
          <cell r="P15" t="str">
            <v>SILVER</v>
          </cell>
        </row>
        <row r="16">
          <cell r="A16">
            <v>1396</v>
          </cell>
          <cell r="B16" t="str">
            <v>MIL C40</v>
          </cell>
          <cell r="C16" t="str">
            <v>REGULAR</v>
          </cell>
          <cell r="D16" t="str">
            <v>GENERAL</v>
          </cell>
          <cell r="E16" t="str">
            <v>A</v>
          </cell>
          <cell r="G16" t="str">
            <v>A</v>
          </cell>
          <cell r="I16" t="str">
            <v/>
          </cell>
          <cell r="J16" t="str">
            <v>OTH</v>
          </cell>
          <cell r="L16" t="str">
            <v>DEO</v>
          </cell>
          <cell r="M16" t="str">
            <v>Servo-Auto</v>
          </cell>
          <cell r="O16" t="str">
            <v>SILVER</v>
          </cell>
          <cell r="P16" t="str">
            <v>SILVER</v>
          </cell>
        </row>
        <row r="17">
          <cell r="A17">
            <v>1403</v>
          </cell>
          <cell r="B17" t="str">
            <v>PRIDE30</v>
          </cell>
          <cell r="C17" t="str">
            <v>REGULAR</v>
          </cell>
          <cell r="D17" t="str">
            <v>GENERAL</v>
          </cell>
          <cell r="E17" t="str">
            <v>A</v>
          </cell>
          <cell r="G17" t="str">
            <v>A</v>
          </cell>
          <cell r="I17" t="str">
            <v/>
          </cell>
          <cell r="J17" t="str">
            <v>OTH</v>
          </cell>
          <cell r="L17" t="str">
            <v>DEO</v>
          </cell>
          <cell r="M17" t="str">
            <v>Servo-Auto</v>
          </cell>
          <cell r="O17" t="str">
            <v>SILVER</v>
          </cell>
          <cell r="P17" t="str">
            <v>SILVER</v>
          </cell>
        </row>
        <row r="18">
          <cell r="A18">
            <v>1404</v>
          </cell>
          <cell r="B18" t="str">
            <v>PRIDE40</v>
          </cell>
          <cell r="C18" t="str">
            <v>REGULAR</v>
          </cell>
          <cell r="D18" t="str">
            <v>GENERAL</v>
          </cell>
          <cell r="E18" t="str">
            <v>A</v>
          </cell>
          <cell r="G18" t="str">
            <v>A</v>
          </cell>
          <cell r="I18" t="str">
            <v/>
          </cell>
          <cell r="J18" t="str">
            <v>OTH</v>
          </cell>
          <cell r="L18" t="str">
            <v>DEO</v>
          </cell>
          <cell r="M18" t="str">
            <v>Servo-Auto</v>
          </cell>
          <cell r="O18" t="str">
            <v>SILVER</v>
          </cell>
          <cell r="P18" t="str">
            <v>SILVER</v>
          </cell>
        </row>
        <row r="19">
          <cell r="A19">
            <v>1405</v>
          </cell>
          <cell r="B19" t="str">
            <v>PRIDE50</v>
          </cell>
          <cell r="C19" t="str">
            <v>REGULAR</v>
          </cell>
          <cell r="D19" t="str">
            <v>GENERAL</v>
          </cell>
          <cell r="E19" t="str">
            <v>A</v>
          </cell>
          <cell r="G19" t="str">
            <v>A</v>
          </cell>
          <cell r="I19" t="str">
            <v/>
          </cell>
          <cell r="J19" t="str">
            <v>OTH</v>
          </cell>
          <cell r="L19" t="str">
            <v>DEO</v>
          </cell>
          <cell r="M19" t="str">
            <v>Servo-Auto</v>
          </cell>
          <cell r="O19" t="str">
            <v>SILVER</v>
          </cell>
          <cell r="P19" t="str">
            <v>SILVER</v>
          </cell>
        </row>
        <row r="20">
          <cell r="A20">
            <v>1406</v>
          </cell>
          <cell r="B20" t="str">
            <v>MAXIMILE6K(FF)</v>
          </cell>
          <cell r="C20" t="str">
            <v>GEN.OIL</v>
          </cell>
          <cell r="D20" t="str">
            <v>ONLY FOR OEM</v>
          </cell>
          <cell r="E20" t="str">
            <v>A</v>
          </cell>
          <cell r="G20" t="str">
            <v>A</v>
          </cell>
          <cell r="I20" t="str">
            <v/>
          </cell>
          <cell r="J20" t="str">
            <v>MNM</v>
          </cell>
          <cell r="L20" t="str">
            <v>DEO</v>
          </cell>
          <cell r="M20" t="str">
            <v>Co-Branded</v>
          </cell>
          <cell r="O20" t="str">
            <v>SILVER</v>
          </cell>
          <cell r="P20" t="str">
            <v>SILVER</v>
          </cell>
        </row>
        <row r="21">
          <cell r="A21">
            <v>1407</v>
          </cell>
          <cell r="B21" t="str">
            <v>MAXIMILE10K</v>
          </cell>
          <cell r="C21" t="str">
            <v>GEN.OIL</v>
          </cell>
          <cell r="D21" t="str">
            <v>ONLY FOR OEM</v>
          </cell>
          <cell r="E21" t="str">
            <v>A</v>
          </cell>
          <cell r="G21" t="str">
            <v>A</v>
          </cell>
          <cell r="I21" t="str">
            <v/>
          </cell>
          <cell r="J21" t="str">
            <v>MNM</v>
          </cell>
          <cell r="L21" t="str">
            <v>DEO</v>
          </cell>
          <cell r="M21" t="str">
            <v>Co-Branded</v>
          </cell>
          <cell r="O21" t="str">
            <v>SILVER</v>
          </cell>
          <cell r="P21" t="str">
            <v>SILVER</v>
          </cell>
        </row>
        <row r="22">
          <cell r="A22">
            <v>1408</v>
          </cell>
          <cell r="B22" t="str">
            <v>MAXIMILE PREMIUM</v>
          </cell>
          <cell r="C22" t="str">
            <v>GEN.OIL</v>
          </cell>
          <cell r="D22" t="str">
            <v>ONLY FOR OEM</v>
          </cell>
          <cell r="E22" t="str">
            <v>A</v>
          </cell>
          <cell r="G22" t="str">
            <v>A</v>
          </cell>
          <cell r="I22" t="str">
            <v/>
          </cell>
          <cell r="J22" t="str">
            <v>MNM</v>
          </cell>
          <cell r="L22" t="str">
            <v>DEO</v>
          </cell>
          <cell r="M22" t="str">
            <v>Co-Branded</v>
          </cell>
          <cell r="O22" t="str">
            <v>SILVER</v>
          </cell>
          <cell r="P22" t="str">
            <v>SILVER</v>
          </cell>
        </row>
        <row r="23">
          <cell r="A23">
            <v>1410</v>
          </cell>
          <cell r="B23" t="str">
            <v>PRIDE9124G</v>
          </cell>
          <cell r="C23" t="str">
            <v>REGULAR</v>
          </cell>
          <cell r="D23" t="str">
            <v>GENERAL</v>
          </cell>
          <cell r="E23" t="str">
            <v>A</v>
          </cell>
          <cell r="G23" t="str">
            <v>A</v>
          </cell>
          <cell r="I23" t="str">
            <v/>
          </cell>
          <cell r="J23" t="str">
            <v>OTH</v>
          </cell>
          <cell r="L23" t="str">
            <v>DEO</v>
          </cell>
          <cell r="M23" t="str">
            <v>Servo-Auto</v>
          </cell>
          <cell r="O23" t="str">
            <v>SILVER</v>
          </cell>
          <cell r="P23" t="str">
            <v>SILVER</v>
          </cell>
        </row>
        <row r="24">
          <cell r="A24">
            <v>1411</v>
          </cell>
          <cell r="B24" t="str">
            <v>PRIDE9125G</v>
          </cell>
          <cell r="C24" t="str">
            <v>REGULAR</v>
          </cell>
          <cell r="D24" t="str">
            <v>GENERAL</v>
          </cell>
          <cell r="E24" t="str">
            <v>A</v>
          </cell>
          <cell r="G24" t="str">
            <v>A</v>
          </cell>
          <cell r="I24" t="str">
            <v/>
          </cell>
          <cell r="J24" t="str">
            <v>OTH</v>
          </cell>
          <cell r="L24" t="str">
            <v>DEO</v>
          </cell>
          <cell r="M24" t="str">
            <v>Servo-Auto</v>
          </cell>
          <cell r="O24" t="str">
            <v>SILVER</v>
          </cell>
          <cell r="P24" t="str">
            <v>SILVER</v>
          </cell>
        </row>
        <row r="25">
          <cell r="A25">
            <v>1412</v>
          </cell>
          <cell r="B25" t="str">
            <v>MAXIMILE6K</v>
          </cell>
          <cell r="C25" t="str">
            <v>GEN.OIL</v>
          </cell>
          <cell r="D25" t="str">
            <v>ONLY FOR OEM</v>
          </cell>
          <cell r="E25" t="str">
            <v>A</v>
          </cell>
          <cell r="G25" t="str">
            <v>A</v>
          </cell>
          <cell r="I25" t="str">
            <v/>
          </cell>
          <cell r="J25" t="str">
            <v>MNM</v>
          </cell>
          <cell r="L25" t="str">
            <v>DEO</v>
          </cell>
          <cell r="M25" t="str">
            <v>Co-Branded</v>
          </cell>
          <cell r="O25" t="str">
            <v>SILVER</v>
          </cell>
          <cell r="P25" t="str">
            <v>SILVER</v>
          </cell>
        </row>
        <row r="26">
          <cell r="A26">
            <v>1413</v>
          </cell>
          <cell r="B26" t="str">
            <v>PRIDE MULTIGRADE5W-30</v>
          </cell>
          <cell r="C26" t="str">
            <v>REGULAR</v>
          </cell>
          <cell r="D26" t="str">
            <v>GENERAL</v>
          </cell>
          <cell r="E26" t="str">
            <v>A</v>
          </cell>
          <cell r="G26" t="str">
            <v>A</v>
          </cell>
          <cell r="I26" t="str">
            <v/>
          </cell>
          <cell r="J26" t="str">
            <v>OTH</v>
          </cell>
          <cell r="L26" t="str">
            <v>DEO</v>
          </cell>
          <cell r="M26" t="str">
            <v>Servo-Auto</v>
          </cell>
          <cell r="O26" t="str">
            <v>SILVER</v>
          </cell>
          <cell r="P26" t="str">
            <v>SILVER</v>
          </cell>
        </row>
        <row r="27">
          <cell r="A27">
            <v>1414</v>
          </cell>
          <cell r="B27" t="str">
            <v>MAXIMILE MINI</v>
          </cell>
          <cell r="C27" t="str">
            <v>GEN.OIL</v>
          </cell>
          <cell r="D27" t="str">
            <v>ONLY FOR OEM</v>
          </cell>
          <cell r="E27" t="str">
            <v>A</v>
          </cell>
          <cell r="G27" t="str">
            <v>A</v>
          </cell>
          <cell r="I27" t="str">
            <v/>
          </cell>
          <cell r="J27" t="str">
            <v>MNM</v>
          </cell>
          <cell r="L27" t="str">
            <v>DEO</v>
          </cell>
          <cell r="M27" t="str">
            <v>Co-Branded</v>
          </cell>
          <cell r="O27" t="str">
            <v>SILVER</v>
          </cell>
          <cell r="P27" t="str">
            <v>SILVER</v>
          </cell>
        </row>
        <row r="28">
          <cell r="A28">
            <v>1415</v>
          </cell>
          <cell r="B28" t="str">
            <v>MAXIMILE PREMIUM ECO</v>
          </cell>
          <cell r="C28" t="str">
            <v>GEN.OIL</v>
          </cell>
          <cell r="D28" t="str">
            <v>ONLY FOR OEM</v>
          </cell>
          <cell r="E28" t="str">
            <v>A</v>
          </cell>
          <cell r="G28" t="str">
            <v>A</v>
          </cell>
          <cell r="I28" t="str">
            <v/>
          </cell>
          <cell r="J28" t="str">
            <v>MNM</v>
          </cell>
          <cell r="L28" t="str">
            <v>DEO</v>
          </cell>
          <cell r="M28" t="str">
            <v>Co-Branded</v>
          </cell>
          <cell r="O28" t="str">
            <v>SILVER</v>
          </cell>
          <cell r="P28" t="str">
            <v>SILVER</v>
          </cell>
        </row>
        <row r="29">
          <cell r="A29">
            <v>1507</v>
          </cell>
          <cell r="B29" t="str">
            <v>RR407</v>
          </cell>
          <cell r="C29" t="str">
            <v>REGULAR</v>
          </cell>
          <cell r="D29" t="str">
            <v>GENERAL</v>
          </cell>
          <cell r="E29" t="str">
            <v>I</v>
          </cell>
          <cell r="G29" t="str">
            <v>I</v>
          </cell>
          <cell r="I29" t="str">
            <v/>
          </cell>
          <cell r="J29" t="str">
            <v>OTH</v>
          </cell>
          <cell r="L29" t="str">
            <v>INDUSTRIAL</v>
          </cell>
          <cell r="M29" t="str">
            <v>IND</v>
          </cell>
          <cell r="O29" t="str">
            <v>INDUSTRIAL</v>
          </cell>
          <cell r="P29" t="str">
            <v>INDUSTRIAL</v>
          </cell>
        </row>
        <row r="30">
          <cell r="A30">
            <v>1508</v>
          </cell>
          <cell r="B30" t="str">
            <v>RR408</v>
          </cell>
          <cell r="C30" t="str">
            <v>REGULAR</v>
          </cell>
          <cell r="D30" t="str">
            <v>GENERAL</v>
          </cell>
          <cell r="E30" t="str">
            <v>I</v>
          </cell>
          <cell r="G30" t="str">
            <v>I</v>
          </cell>
          <cell r="I30" t="str">
            <v/>
          </cell>
          <cell r="J30" t="str">
            <v>OTH</v>
          </cell>
          <cell r="L30" t="str">
            <v>INDUSTRIAL</v>
          </cell>
          <cell r="M30" t="str">
            <v>IND</v>
          </cell>
          <cell r="O30" t="str">
            <v>INDUSTRIAL</v>
          </cell>
          <cell r="P30" t="str">
            <v>INDUSTRIAL</v>
          </cell>
        </row>
        <row r="31">
          <cell r="A31">
            <v>1512</v>
          </cell>
          <cell r="B31" t="str">
            <v>RR501MG</v>
          </cell>
          <cell r="C31" t="str">
            <v>REGULAR</v>
          </cell>
          <cell r="D31" t="str">
            <v>GENERAL</v>
          </cell>
          <cell r="E31" t="str">
            <v>I</v>
          </cell>
          <cell r="G31" t="str">
            <v>I</v>
          </cell>
          <cell r="I31" t="str">
            <v/>
          </cell>
          <cell r="J31" t="str">
            <v>OTH</v>
          </cell>
          <cell r="L31" t="str">
            <v>INDUSTRIAL</v>
          </cell>
          <cell r="M31" t="str">
            <v>IND</v>
          </cell>
          <cell r="O31" t="str">
            <v>INDUSTRIAL</v>
          </cell>
          <cell r="P31" t="str">
            <v>INDUSTRIAL</v>
          </cell>
        </row>
        <row r="32">
          <cell r="A32">
            <v>1513</v>
          </cell>
          <cell r="B32" t="str">
            <v>RR606MG</v>
          </cell>
          <cell r="C32" t="str">
            <v>REGULAR</v>
          </cell>
          <cell r="D32" t="str">
            <v>GENERAL</v>
          </cell>
          <cell r="E32" t="str">
            <v>I</v>
          </cell>
          <cell r="G32" t="str">
            <v>I</v>
          </cell>
          <cell r="I32" t="str">
            <v/>
          </cell>
          <cell r="J32" t="str">
            <v>OTH</v>
          </cell>
          <cell r="L32" t="str">
            <v>INDUSTRIAL</v>
          </cell>
          <cell r="M32" t="str">
            <v>IND</v>
          </cell>
          <cell r="O32" t="str">
            <v>INDUSTRIAL</v>
          </cell>
          <cell r="P32" t="str">
            <v>INDUSTRIAL</v>
          </cell>
        </row>
        <row r="33">
          <cell r="A33">
            <v>1514</v>
          </cell>
          <cell r="B33" t="str">
            <v>RR520MG</v>
          </cell>
          <cell r="C33" t="str">
            <v>REGULAR</v>
          </cell>
          <cell r="D33" t="str">
            <v>GENERAL</v>
          </cell>
          <cell r="E33" t="str">
            <v>I</v>
          </cell>
          <cell r="G33" t="str">
            <v>I</v>
          </cell>
          <cell r="I33" t="str">
            <v/>
          </cell>
          <cell r="J33" t="str">
            <v>OTH</v>
          </cell>
          <cell r="L33" t="str">
            <v>INDUSTRIAL</v>
          </cell>
          <cell r="M33" t="str">
            <v>IND</v>
          </cell>
          <cell r="O33" t="str">
            <v>INDUSTRIAL</v>
          </cell>
          <cell r="P33" t="str">
            <v>INDUSTRIAL</v>
          </cell>
        </row>
        <row r="34">
          <cell r="A34">
            <v>1515</v>
          </cell>
          <cell r="B34" t="str">
            <v>RR606MGPLUS</v>
          </cell>
          <cell r="C34" t="str">
            <v>REGULAR</v>
          </cell>
          <cell r="D34" t="str">
            <v>GENERAL</v>
          </cell>
          <cell r="E34" t="str">
            <v>I</v>
          </cell>
          <cell r="G34" t="str">
            <v>I</v>
          </cell>
          <cell r="I34" t="str">
            <v/>
          </cell>
          <cell r="J34" t="str">
            <v>OTH</v>
          </cell>
          <cell r="L34" t="str">
            <v>INDUSTRIAL</v>
          </cell>
          <cell r="M34" t="str">
            <v>IND</v>
          </cell>
          <cell r="O34" t="str">
            <v>INDUSTRIAL</v>
          </cell>
          <cell r="P34" t="str">
            <v>INDUSTRIAL</v>
          </cell>
        </row>
        <row r="35">
          <cell r="A35">
            <v>1516</v>
          </cell>
          <cell r="B35" t="str">
            <v>SERVO RR 606 MG PLUS(II</v>
          </cell>
          <cell r="C35" t="str">
            <v>REGULAR</v>
          </cell>
          <cell r="D35" t="str">
            <v>GENERAL</v>
          </cell>
          <cell r="E35" t="str">
            <v>I</v>
          </cell>
          <cell r="G35" t="str">
            <v>I</v>
          </cell>
          <cell r="I35" t="str">
            <v/>
          </cell>
          <cell r="J35" t="str">
            <v>OTH</v>
          </cell>
          <cell r="L35" t="str">
            <v>INDUSTRIAL</v>
          </cell>
          <cell r="M35" t="str">
            <v>IND</v>
          </cell>
          <cell r="O35" t="str">
            <v>INDUSTRIAL</v>
          </cell>
          <cell r="P35" t="str">
            <v>INDUSTRIAL</v>
          </cell>
        </row>
        <row r="36">
          <cell r="A36">
            <v>2002</v>
          </cell>
          <cell r="B36" t="str">
            <v>SUPERDS30</v>
          </cell>
          <cell r="C36" t="str">
            <v>REGULAR</v>
          </cell>
          <cell r="D36" t="str">
            <v>GENERAL</v>
          </cell>
          <cell r="E36" t="str">
            <v>I</v>
          </cell>
          <cell r="G36" t="str">
            <v>I</v>
          </cell>
          <cell r="I36" t="str">
            <v/>
          </cell>
          <cell r="J36" t="str">
            <v>OTH</v>
          </cell>
          <cell r="L36" t="str">
            <v>INDUSTRIAL</v>
          </cell>
          <cell r="M36" t="str">
            <v>IND</v>
          </cell>
          <cell r="O36" t="str">
            <v>INDUSTRIAL</v>
          </cell>
          <cell r="P36" t="str">
            <v>INDUSTRIAL</v>
          </cell>
        </row>
        <row r="37">
          <cell r="A37">
            <v>2003</v>
          </cell>
          <cell r="B37" t="str">
            <v>SUPERDS40</v>
          </cell>
          <cell r="C37" t="str">
            <v>REGULAR</v>
          </cell>
          <cell r="D37" t="str">
            <v>GENERAL</v>
          </cell>
          <cell r="E37" t="str">
            <v>I</v>
          </cell>
          <cell r="G37" t="str">
            <v>I</v>
          </cell>
          <cell r="I37" t="str">
            <v/>
          </cell>
          <cell r="J37" t="str">
            <v>OTH</v>
          </cell>
          <cell r="L37" t="str">
            <v>INDUSTRIAL</v>
          </cell>
          <cell r="M37" t="str">
            <v>IND</v>
          </cell>
          <cell r="O37" t="str">
            <v>INDUSTRIAL</v>
          </cell>
          <cell r="P37" t="str">
            <v>INDUSTRIAL</v>
          </cell>
        </row>
        <row r="38">
          <cell r="A38">
            <v>2004</v>
          </cell>
          <cell r="B38" t="str">
            <v>SUPERDS50</v>
          </cell>
          <cell r="C38" t="str">
            <v>REGULAR</v>
          </cell>
          <cell r="D38" t="str">
            <v>GENERAL</v>
          </cell>
          <cell r="E38" t="str">
            <v>I</v>
          </cell>
          <cell r="G38" t="str">
            <v>I</v>
          </cell>
          <cell r="I38" t="str">
            <v/>
          </cell>
          <cell r="J38" t="str">
            <v>OTH</v>
          </cell>
          <cell r="L38" t="str">
            <v>INDUSTRIAL</v>
          </cell>
          <cell r="M38" t="str">
            <v>IND</v>
          </cell>
          <cell r="O38" t="str">
            <v>INDUSTRIAL</v>
          </cell>
          <cell r="P38" t="str">
            <v>INDUSTRIAL</v>
          </cell>
        </row>
        <row r="39">
          <cell r="A39">
            <v>2050</v>
          </cell>
          <cell r="B39" t="str">
            <v>FUTURA D 15W40</v>
          </cell>
          <cell r="C39" t="str">
            <v>REGULAR</v>
          </cell>
          <cell r="D39" t="str">
            <v>GENERAL</v>
          </cell>
          <cell r="E39" t="str">
            <v>A</v>
          </cell>
          <cell r="F39" t="str">
            <v>PCMO</v>
          </cell>
          <cell r="G39" t="str">
            <v>A</v>
          </cell>
          <cell r="J39" t="str">
            <v>OTH</v>
          </cell>
          <cell r="L39" t="str">
            <v>PCMO</v>
          </cell>
          <cell r="M39" t="str">
            <v>Servo-Auto</v>
          </cell>
          <cell r="O39" t="str">
            <v>GOLD</v>
          </cell>
          <cell r="P39" t="str">
            <v>Gold</v>
          </cell>
        </row>
        <row r="40">
          <cell r="A40">
            <v>2051</v>
          </cell>
          <cell r="B40" t="str">
            <v>FUTURA P 10W30</v>
          </cell>
          <cell r="C40" t="str">
            <v>REGULAR</v>
          </cell>
          <cell r="D40" t="str">
            <v>GENERAL</v>
          </cell>
          <cell r="E40" t="str">
            <v>A</v>
          </cell>
          <cell r="F40" t="str">
            <v>PCMO</v>
          </cell>
          <cell r="G40" t="str">
            <v>A</v>
          </cell>
          <cell r="J40" t="str">
            <v>OTH</v>
          </cell>
          <cell r="L40" t="str">
            <v>PCMO</v>
          </cell>
          <cell r="M40" t="str">
            <v>Servo-Auto</v>
          </cell>
          <cell r="O40" t="str">
            <v>GOLD</v>
          </cell>
          <cell r="P40" t="str">
            <v>Gold</v>
          </cell>
        </row>
        <row r="41">
          <cell r="A41">
            <v>2401</v>
          </cell>
          <cell r="B41" t="str">
            <v>2WGEAROIL</v>
          </cell>
          <cell r="C41" t="str">
            <v>REGULAR</v>
          </cell>
          <cell r="D41" t="str">
            <v>GENERAL</v>
          </cell>
          <cell r="E41" t="str">
            <v>A</v>
          </cell>
          <cell r="G41" t="str">
            <v>A</v>
          </cell>
          <cell r="I41" t="str">
            <v/>
          </cell>
          <cell r="J41" t="str">
            <v>OTH</v>
          </cell>
          <cell r="L41" t="str">
            <v>GEAR</v>
          </cell>
          <cell r="M41" t="str">
            <v>Servo-Auto</v>
          </cell>
          <cell r="O41" t="str">
            <v>SILVER</v>
          </cell>
          <cell r="P41" t="str">
            <v>SILVER</v>
          </cell>
        </row>
        <row r="42">
          <cell r="A42">
            <v>2402</v>
          </cell>
          <cell r="B42" t="str">
            <v>GEARSM90</v>
          </cell>
          <cell r="C42" t="str">
            <v>REGULAR</v>
          </cell>
          <cell r="D42" t="str">
            <v>GENERAL</v>
          </cell>
          <cell r="E42" t="str">
            <v>I</v>
          </cell>
          <cell r="G42" t="str">
            <v>I</v>
          </cell>
          <cell r="I42" t="str">
            <v/>
          </cell>
          <cell r="J42" t="str">
            <v>OTH</v>
          </cell>
          <cell r="L42" t="str">
            <v>GEAR</v>
          </cell>
          <cell r="M42" t="str">
            <v>Servo-Auto</v>
          </cell>
          <cell r="O42" t="str">
            <v>INDUSTRIAL</v>
          </cell>
          <cell r="P42" t="str">
            <v>INDUSTRIAL</v>
          </cell>
        </row>
        <row r="43">
          <cell r="A43">
            <v>2403</v>
          </cell>
          <cell r="B43" t="str">
            <v>GEARSM140</v>
          </cell>
          <cell r="C43" t="str">
            <v>REGULAR</v>
          </cell>
          <cell r="D43" t="str">
            <v>GENERAL</v>
          </cell>
          <cell r="E43" t="str">
            <v>I</v>
          </cell>
          <cell r="G43" t="str">
            <v>I</v>
          </cell>
          <cell r="I43" t="str">
            <v/>
          </cell>
          <cell r="J43" t="str">
            <v>OTH</v>
          </cell>
          <cell r="L43" t="str">
            <v>GEAR</v>
          </cell>
          <cell r="M43" t="str">
            <v>Servo-Auto</v>
          </cell>
          <cell r="O43" t="str">
            <v>INDUSTRIAL</v>
          </cell>
          <cell r="P43" t="str">
            <v>INDUSTRIAL</v>
          </cell>
        </row>
        <row r="44">
          <cell r="A44">
            <v>2405</v>
          </cell>
          <cell r="B44" t="str">
            <v>GEARSM90M</v>
          </cell>
          <cell r="C44" t="str">
            <v>REGULAR</v>
          </cell>
          <cell r="D44" t="str">
            <v>GENERAL</v>
          </cell>
          <cell r="E44" t="str">
            <v>I</v>
          </cell>
          <cell r="G44" t="str">
            <v>I</v>
          </cell>
          <cell r="I44" t="str">
            <v/>
          </cell>
          <cell r="J44" t="str">
            <v>OTH</v>
          </cell>
          <cell r="L44" t="str">
            <v>GEAR</v>
          </cell>
          <cell r="M44" t="str">
            <v>Servo-Auto</v>
          </cell>
          <cell r="O44" t="str">
            <v>INDUSTRIAL</v>
          </cell>
          <cell r="P44" t="str">
            <v>INDUSTRIAL</v>
          </cell>
        </row>
        <row r="45">
          <cell r="A45">
            <v>2406</v>
          </cell>
          <cell r="B45" t="str">
            <v>TAFE GEAR OIL</v>
          </cell>
          <cell r="C45" t="str">
            <v>GEN.OIL</v>
          </cell>
          <cell r="D45" t="str">
            <v>ONLY FOR OEM</v>
          </cell>
          <cell r="E45" t="str">
            <v>E</v>
          </cell>
          <cell r="G45" t="str">
            <v>E</v>
          </cell>
          <cell r="I45" t="str">
            <v/>
          </cell>
          <cell r="J45" t="str">
            <v>TAF</v>
          </cell>
          <cell r="L45" t="str">
            <v>GEAR</v>
          </cell>
          <cell r="M45" t="str">
            <v>Co-Branded</v>
          </cell>
          <cell r="O45" t="str">
            <v>SILVER</v>
          </cell>
          <cell r="P45" t="str">
            <v>SILVER</v>
          </cell>
        </row>
        <row r="46">
          <cell r="A46">
            <v>2411</v>
          </cell>
          <cell r="B46" t="str">
            <v>TAFE STEERING OIL</v>
          </cell>
          <cell r="C46" t="str">
            <v>GEN.OIL</v>
          </cell>
          <cell r="D46" t="str">
            <v>ONLY FOR OEM</v>
          </cell>
          <cell r="E46" t="str">
            <v>E</v>
          </cell>
          <cell r="G46" t="str">
            <v>E</v>
          </cell>
          <cell r="I46" t="str">
            <v/>
          </cell>
          <cell r="J46" t="str">
            <v>TAF</v>
          </cell>
          <cell r="L46" t="str">
            <v>GEAR</v>
          </cell>
          <cell r="M46" t="str">
            <v>Co-Branded</v>
          </cell>
          <cell r="O46" t="str">
            <v>SILVER</v>
          </cell>
          <cell r="P46" t="str">
            <v>SILVER</v>
          </cell>
        </row>
        <row r="47">
          <cell r="A47">
            <v>2480</v>
          </cell>
          <cell r="B47" t="str">
            <v>SERVO SYNCHRO 75W-90 (M)</v>
          </cell>
          <cell r="C47" t="str">
            <v>REGULAR</v>
          </cell>
          <cell r="D47" t="str">
            <v>GENERAL</v>
          </cell>
          <cell r="E47" t="str">
            <v>A</v>
          </cell>
          <cell r="G47" t="str">
            <v>A</v>
          </cell>
          <cell r="I47" t="str">
            <v/>
          </cell>
          <cell r="J47" t="str">
            <v>OTH</v>
          </cell>
          <cell r="L47" t="str">
            <v>GEAR</v>
          </cell>
          <cell r="M47" t="str">
            <v>Servo-Auto</v>
          </cell>
          <cell r="O47" t="str">
            <v>SILVER</v>
          </cell>
          <cell r="P47" t="str">
            <v>SILVER</v>
          </cell>
        </row>
        <row r="48">
          <cell r="A48">
            <v>2485</v>
          </cell>
          <cell r="B48" t="str">
            <v>MAHINDRA EM REAR AXLE OIL</v>
          </cell>
          <cell r="C48" t="str">
            <v>GEN.OIL</v>
          </cell>
          <cell r="D48" t="str">
            <v>ONLY FOR OEM</v>
          </cell>
          <cell r="E48" t="str">
            <v>A</v>
          </cell>
          <cell r="G48" t="str">
            <v>A</v>
          </cell>
          <cell r="I48" t="str">
            <v/>
          </cell>
          <cell r="J48" t="str">
            <v>MEM</v>
          </cell>
          <cell r="L48" t="str">
            <v>GEAR</v>
          </cell>
          <cell r="M48" t="str">
            <v>Co-Branded</v>
          </cell>
          <cell r="O48" t="str">
            <v>SILVER</v>
          </cell>
          <cell r="P48" t="str">
            <v>SILVER</v>
          </cell>
        </row>
        <row r="49">
          <cell r="A49">
            <v>2486</v>
          </cell>
          <cell r="B49" t="str">
            <v>MAHINDRA MAXIMILE ELITE</v>
          </cell>
          <cell r="C49" t="str">
            <v>GEN.OIL</v>
          </cell>
          <cell r="D49" t="str">
            <v>ONLY FOR OEM</v>
          </cell>
          <cell r="E49" t="str">
            <v>A</v>
          </cell>
          <cell r="G49" t="str">
            <v>A</v>
          </cell>
          <cell r="I49" t="str">
            <v/>
          </cell>
          <cell r="J49" t="str">
            <v>MNM</v>
          </cell>
          <cell r="L49" t="str">
            <v>GEAR</v>
          </cell>
          <cell r="M49" t="str">
            <v>Co-Branded</v>
          </cell>
          <cell r="O49" t="str">
            <v>SILVER</v>
          </cell>
          <cell r="P49" t="str">
            <v>SILVER</v>
          </cell>
        </row>
        <row r="50">
          <cell r="A50">
            <v>2490</v>
          </cell>
          <cell r="B50" t="str">
            <v>VST SHAKTI GEAR OIL90</v>
          </cell>
          <cell r="C50" t="str">
            <v>GEN.OIL</v>
          </cell>
          <cell r="D50" t="str">
            <v>ONLY FOR OEM</v>
          </cell>
          <cell r="E50" t="str">
            <v>A</v>
          </cell>
          <cell r="G50" t="str">
            <v>A</v>
          </cell>
          <cell r="I50" t="str">
            <v/>
          </cell>
          <cell r="J50" t="str">
            <v>VST</v>
          </cell>
          <cell r="L50" t="str">
            <v>GEAR</v>
          </cell>
          <cell r="M50" t="str">
            <v>Co-Branded</v>
          </cell>
          <cell r="O50" t="str">
            <v>SILVER</v>
          </cell>
          <cell r="P50" t="str">
            <v>SILVER</v>
          </cell>
        </row>
        <row r="51">
          <cell r="A51">
            <v>2494</v>
          </cell>
          <cell r="B51" t="str">
            <v>SWARAJ GENUINE GEAR OIL</v>
          </cell>
          <cell r="C51" t="str">
            <v>GEN.OIL</v>
          </cell>
          <cell r="D51" t="str">
            <v>GENERAL</v>
          </cell>
          <cell r="E51" t="str">
            <v>A</v>
          </cell>
          <cell r="G51" t="str">
            <v>A</v>
          </cell>
          <cell r="I51" t="str">
            <v/>
          </cell>
          <cell r="J51" t="str">
            <v>PTL</v>
          </cell>
          <cell r="L51" t="str">
            <v>GEAR</v>
          </cell>
          <cell r="M51" t="str">
            <v>Co-Branded</v>
          </cell>
          <cell r="O51" t="str">
            <v>SILVER</v>
          </cell>
          <cell r="P51" t="str">
            <v>SILVER</v>
          </cell>
        </row>
        <row r="52">
          <cell r="A52">
            <v>2495</v>
          </cell>
          <cell r="B52" t="str">
            <v>HMT GEAR OIL</v>
          </cell>
          <cell r="C52" t="str">
            <v>GEN.OIL</v>
          </cell>
          <cell r="D52" t="str">
            <v>GENERAL</v>
          </cell>
          <cell r="E52" t="str">
            <v>A</v>
          </cell>
          <cell r="G52" t="str">
            <v>A</v>
          </cell>
          <cell r="I52" t="str">
            <v/>
          </cell>
          <cell r="J52" t="str">
            <v>HMT</v>
          </cell>
          <cell r="L52" t="str">
            <v>GEAR</v>
          </cell>
          <cell r="M52" t="str">
            <v>Co-Branded</v>
          </cell>
          <cell r="O52" t="str">
            <v>SILVER</v>
          </cell>
          <cell r="P52" t="str">
            <v>SILVER</v>
          </cell>
        </row>
        <row r="53">
          <cell r="A53">
            <v>2499</v>
          </cell>
          <cell r="B53" t="str">
            <v>SERVO GEAR HP ALFA 75W-90</v>
          </cell>
          <cell r="C53" t="str">
            <v>REGULAR</v>
          </cell>
          <cell r="D53" t="str">
            <v>GENERAL</v>
          </cell>
          <cell r="E53" t="str">
            <v>A</v>
          </cell>
          <cell r="G53" t="str">
            <v>A</v>
          </cell>
          <cell r="I53" t="str">
            <v/>
          </cell>
          <cell r="J53" t="str">
            <v>OTH</v>
          </cell>
          <cell r="L53" t="str">
            <v>GEAR</v>
          </cell>
          <cell r="M53" t="str">
            <v>Servo-Auto</v>
          </cell>
          <cell r="O53" t="str">
            <v>SILVER</v>
          </cell>
          <cell r="P53" t="str">
            <v>SILVER</v>
          </cell>
        </row>
        <row r="54">
          <cell r="A54">
            <v>2500</v>
          </cell>
          <cell r="B54" t="str">
            <v>GEARHP80</v>
          </cell>
          <cell r="C54" t="str">
            <v>REGULAR</v>
          </cell>
          <cell r="D54" t="str">
            <v>GENERAL</v>
          </cell>
          <cell r="E54" t="str">
            <v>A</v>
          </cell>
          <cell r="G54" t="str">
            <v>A</v>
          </cell>
          <cell r="I54" t="str">
            <v/>
          </cell>
          <cell r="J54" t="str">
            <v>OTH</v>
          </cell>
          <cell r="L54" t="str">
            <v>GEAR</v>
          </cell>
          <cell r="M54" t="str">
            <v>Servo-Auto</v>
          </cell>
          <cell r="O54" t="str">
            <v>SILVER</v>
          </cell>
          <cell r="P54" t="str">
            <v>SILVER</v>
          </cell>
        </row>
        <row r="55">
          <cell r="A55">
            <v>2501</v>
          </cell>
          <cell r="B55" t="str">
            <v>GEARHP80W</v>
          </cell>
          <cell r="C55" t="str">
            <v>REGULAR</v>
          </cell>
          <cell r="D55" t="str">
            <v>GENERAL</v>
          </cell>
          <cell r="E55" t="str">
            <v>A</v>
          </cell>
          <cell r="G55" t="str">
            <v>A</v>
          </cell>
          <cell r="I55" t="str">
            <v/>
          </cell>
          <cell r="J55" t="str">
            <v>OTH</v>
          </cell>
          <cell r="L55" t="str">
            <v>GEAR</v>
          </cell>
          <cell r="M55" t="str">
            <v>Servo-Auto</v>
          </cell>
          <cell r="O55" t="str">
            <v>SILVER</v>
          </cell>
          <cell r="P55" t="str">
            <v>SILVER</v>
          </cell>
        </row>
        <row r="56">
          <cell r="A56">
            <v>2502</v>
          </cell>
          <cell r="B56" t="str">
            <v>GEARHP90</v>
          </cell>
          <cell r="C56" t="str">
            <v>REGULAR</v>
          </cell>
          <cell r="D56" t="str">
            <v>GENERAL</v>
          </cell>
          <cell r="E56" t="str">
            <v>A</v>
          </cell>
          <cell r="G56" t="str">
            <v>A</v>
          </cell>
          <cell r="I56" t="str">
            <v/>
          </cell>
          <cell r="J56" t="str">
            <v>OTH</v>
          </cell>
          <cell r="L56" t="str">
            <v>GEAR</v>
          </cell>
          <cell r="M56" t="str">
            <v>Servo-Auto</v>
          </cell>
          <cell r="O56" t="str">
            <v>SILVER</v>
          </cell>
          <cell r="P56" t="str">
            <v>SILVER</v>
          </cell>
        </row>
        <row r="57">
          <cell r="A57">
            <v>2503</v>
          </cell>
          <cell r="B57" t="str">
            <v>GEARHP140</v>
          </cell>
          <cell r="C57" t="str">
            <v>REGULAR</v>
          </cell>
          <cell r="D57" t="str">
            <v>GENERAL</v>
          </cell>
          <cell r="E57" t="str">
            <v>A</v>
          </cell>
          <cell r="G57" t="str">
            <v>A</v>
          </cell>
          <cell r="I57" t="str">
            <v/>
          </cell>
          <cell r="J57" t="str">
            <v>OTH</v>
          </cell>
          <cell r="L57" t="str">
            <v>GEAR</v>
          </cell>
          <cell r="M57" t="str">
            <v>Servo-Auto</v>
          </cell>
          <cell r="O57" t="str">
            <v>SILVER</v>
          </cell>
          <cell r="P57" t="str">
            <v>SILVER</v>
          </cell>
        </row>
        <row r="58">
          <cell r="A58">
            <v>2504</v>
          </cell>
          <cell r="B58" t="str">
            <v>GEARHP ALFA80W-90</v>
          </cell>
          <cell r="C58" t="str">
            <v>REGULAR</v>
          </cell>
          <cell r="D58" t="str">
            <v>GENERAL</v>
          </cell>
          <cell r="E58" t="str">
            <v>A</v>
          </cell>
          <cell r="G58" t="str">
            <v>A</v>
          </cell>
          <cell r="I58" t="str">
            <v/>
          </cell>
          <cell r="J58" t="str">
            <v>OTH</v>
          </cell>
          <cell r="L58" t="str">
            <v>GEAR</v>
          </cell>
          <cell r="M58" t="str">
            <v>Servo-Auto</v>
          </cell>
          <cell r="O58" t="str">
            <v>SILVER</v>
          </cell>
          <cell r="P58" t="str">
            <v>SILVER</v>
          </cell>
        </row>
        <row r="59">
          <cell r="A59">
            <v>2505</v>
          </cell>
          <cell r="B59" t="str">
            <v>GEARHP75W-90</v>
          </cell>
          <cell r="C59" t="str">
            <v>REGULAR</v>
          </cell>
          <cell r="D59" t="str">
            <v>GENERAL</v>
          </cell>
          <cell r="E59" t="str">
            <v>A</v>
          </cell>
          <cell r="G59" t="str">
            <v>A</v>
          </cell>
          <cell r="I59" t="str">
            <v/>
          </cell>
          <cell r="J59" t="str">
            <v>OTH</v>
          </cell>
          <cell r="L59" t="str">
            <v>GEAR</v>
          </cell>
          <cell r="M59" t="str">
            <v>Servo-Auto</v>
          </cell>
          <cell r="O59" t="str">
            <v>SILVER</v>
          </cell>
          <cell r="P59" t="str">
            <v>SILVER</v>
          </cell>
        </row>
        <row r="60">
          <cell r="A60">
            <v>2507</v>
          </cell>
          <cell r="B60" t="str">
            <v>LANCER GEAR OIL</v>
          </cell>
          <cell r="C60" t="str">
            <v>GEN.OIL</v>
          </cell>
          <cell r="D60" t="str">
            <v>ONLY FOR OEM</v>
          </cell>
          <cell r="E60" t="str">
            <v>E</v>
          </cell>
          <cell r="G60" t="str">
            <v>E</v>
          </cell>
          <cell r="I60" t="str">
            <v/>
          </cell>
          <cell r="J60" t="str">
            <v>MTB</v>
          </cell>
          <cell r="L60" t="str">
            <v>GEAR</v>
          </cell>
          <cell r="M60" t="str">
            <v>Co-Branded</v>
          </cell>
          <cell r="O60" t="str">
            <v>SILVER</v>
          </cell>
          <cell r="P60" t="str">
            <v>SILVER</v>
          </cell>
        </row>
        <row r="61">
          <cell r="A61">
            <v>2508</v>
          </cell>
          <cell r="B61" t="str">
            <v>GEARHP80W-90</v>
          </cell>
          <cell r="C61" t="str">
            <v>REGULAR</v>
          </cell>
          <cell r="D61" t="str">
            <v>GENERAL</v>
          </cell>
          <cell r="E61" t="str">
            <v>A</v>
          </cell>
          <cell r="G61" t="str">
            <v>A</v>
          </cell>
          <cell r="I61" t="str">
            <v/>
          </cell>
          <cell r="J61" t="str">
            <v>OTH</v>
          </cell>
          <cell r="L61" t="str">
            <v>GEAR</v>
          </cell>
          <cell r="M61" t="str">
            <v>Servo-Auto</v>
          </cell>
          <cell r="O61" t="str">
            <v>SILVER</v>
          </cell>
          <cell r="P61" t="str">
            <v>SILVER</v>
          </cell>
        </row>
        <row r="62">
          <cell r="A62">
            <v>2509</v>
          </cell>
          <cell r="B62" t="str">
            <v>SYNCHRO80W-90</v>
          </cell>
          <cell r="C62" t="str">
            <v>REGULAR</v>
          </cell>
          <cell r="D62" t="str">
            <v>GENERAL</v>
          </cell>
          <cell r="E62" t="str">
            <v>A</v>
          </cell>
          <cell r="G62" t="str">
            <v>A</v>
          </cell>
          <cell r="I62" t="str">
            <v/>
          </cell>
          <cell r="J62" t="str">
            <v>OTH</v>
          </cell>
          <cell r="L62" t="str">
            <v>GEAR</v>
          </cell>
          <cell r="M62" t="str">
            <v>Servo-Auto</v>
          </cell>
          <cell r="O62" t="str">
            <v>SILVER</v>
          </cell>
          <cell r="P62" t="str">
            <v>SILVER</v>
          </cell>
        </row>
        <row r="63">
          <cell r="A63">
            <v>2510</v>
          </cell>
          <cell r="B63" t="str">
            <v>HYUNDAI GEAR OIL</v>
          </cell>
          <cell r="C63" t="str">
            <v>GEN.OIL</v>
          </cell>
          <cell r="D63" t="str">
            <v>ONLY FOR OEM</v>
          </cell>
          <cell r="E63" t="str">
            <v>A</v>
          </cell>
          <cell r="G63" t="str">
            <v>A</v>
          </cell>
          <cell r="I63" t="str">
            <v/>
          </cell>
          <cell r="J63" t="str">
            <v>HML</v>
          </cell>
          <cell r="L63" t="str">
            <v>GEAR</v>
          </cell>
          <cell r="M63" t="str">
            <v>Co-Branded</v>
          </cell>
          <cell r="O63" t="str">
            <v>SILVER</v>
          </cell>
          <cell r="P63" t="str">
            <v>BRONZE</v>
          </cell>
        </row>
        <row r="64">
          <cell r="A64">
            <v>2511</v>
          </cell>
          <cell r="B64" t="str">
            <v>GEARHP90M</v>
          </cell>
          <cell r="C64" t="str">
            <v>REGULAR</v>
          </cell>
          <cell r="D64" t="str">
            <v>GENERAL</v>
          </cell>
          <cell r="E64" t="str">
            <v>A</v>
          </cell>
          <cell r="G64" t="str">
            <v>A</v>
          </cell>
          <cell r="I64" t="str">
            <v/>
          </cell>
          <cell r="J64" t="str">
            <v>OTH</v>
          </cell>
          <cell r="L64" t="str">
            <v>GEAR</v>
          </cell>
          <cell r="M64" t="str">
            <v>Servo-Auto</v>
          </cell>
          <cell r="O64" t="str">
            <v>SILVER</v>
          </cell>
          <cell r="P64" t="str">
            <v>SILVER</v>
          </cell>
        </row>
        <row r="65">
          <cell r="A65">
            <v>2512</v>
          </cell>
          <cell r="B65" t="str">
            <v>GEARHP140M</v>
          </cell>
          <cell r="C65" t="str">
            <v>REGULAR</v>
          </cell>
          <cell r="D65" t="str">
            <v>GENERAL</v>
          </cell>
          <cell r="E65" t="str">
            <v>A</v>
          </cell>
          <cell r="G65" t="str">
            <v>A</v>
          </cell>
          <cell r="I65" t="str">
            <v/>
          </cell>
          <cell r="J65" t="str">
            <v>OTH</v>
          </cell>
          <cell r="L65" t="str">
            <v>GEAR</v>
          </cell>
          <cell r="M65" t="str">
            <v>Servo-Auto</v>
          </cell>
          <cell r="O65" t="str">
            <v>SILVER</v>
          </cell>
          <cell r="P65" t="str">
            <v>SILVER</v>
          </cell>
        </row>
        <row r="66">
          <cell r="A66">
            <v>2513</v>
          </cell>
          <cell r="B66" t="str">
            <v>SYNGEAR HP75W-90</v>
          </cell>
          <cell r="C66" t="str">
            <v>REGULAR</v>
          </cell>
          <cell r="D66" t="str">
            <v>GENERAL</v>
          </cell>
          <cell r="E66" t="str">
            <v>A</v>
          </cell>
          <cell r="G66" t="str">
            <v>A</v>
          </cell>
          <cell r="I66" t="str">
            <v/>
          </cell>
          <cell r="J66" t="str">
            <v>OTH</v>
          </cell>
          <cell r="L66" t="str">
            <v>GEAR</v>
          </cell>
          <cell r="M66" t="str">
            <v>Servo-Auto</v>
          </cell>
          <cell r="O66" t="str">
            <v>SILVER</v>
          </cell>
          <cell r="P66" t="str">
            <v>SILVER</v>
          </cell>
        </row>
        <row r="67">
          <cell r="A67">
            <v>2515</v>
          </cell>
          <cell r="B67" t="str">
            <v>GEARHP80W(T)</v>
          </cell>
          <cell r="C67" t="str">
            <v>REGULAR</v>
          </cell>
          <cell r="D67" t="str">
            <v>GENERAL</v>
          </cell>
          <cell r="E67" t="str">
            <v>I</v>
          </cell>
          <cell r="G67" t="str">
            <v>I</v>
          </cell>
          <cell r="I67" t="str">
            <v/>
          </cell>
          <cell r="J67" t="str">
            <v>OTH</v>
          </cell>
          <cell r="L67" t="str">
            <v>GEAR</v>
          </cell>
          <cell r="M67" t="str">
            <v>Servo-Auto</v>
          </cell>
          <cell r="O67" t="str">
            <v>INDUSTRIAL</v>
          </cell>
          <cell r="P67" t="str">
            <v>INDUSTRIAL</v>
          </cell>
        </row>
        <row r="68">
          <cell r="A68">
            <v>2516</v>
          </cell>
          <cell r="B68" t="str">
            <v>GEARHP90(T)</v>
          </cell>
          <cell r="C68" t="str">
            <v>REGULAR</v>
          </cell>
          <cell r="D68" t="str">
            <v>GENERAL</v>
          </cell>
          <cell r="E68" t="str">
            <v>I</v>
          </cell>
          <cell r="G68" t="str">
            <v>I</v>
          </cell>
          <cell r="I68" t="str">
            <v/>
          </cell>
          <cell r="J68" t="str">
            <v>OTH</v>
          </cell>
          <cell r="L68" t="str">
            <v>GEAR</v>
          </cell>
          <cell r="M68" t="str">
            <v>Servo-Auto</v>
          </cell>
          <cell r="O68" t="str">
            <v>INDUSTRIAL</v>
          </cell>
          <cell r="P68" t="str">
            <v>INDUSTRIAL</v>
          </cell>
        </row>
        <row r="69">
          <cell r="A69">
            <v>2517</v>
          </cell>
          <cell r="B69" t="str">
            <v>GEARHP140(T)</v>
          </cell>
          <cell r="C69" t="str">
            <v>REGULAR</v>
          </cell>
          <cell r="D69" t="str">
            <v>GENERAL</v>
          </cell>
          <cell r="E69" t="str">
            <v>I</v>
          </cell>
          <cell r="G69" t="str">
            <v>I</v>
          </cell>
          <cell r="I69" t="str">
            <v/>
          </cell>
          <cell r="J69" t="str">
            <v>OTH</v>
          </cell>
          <cell r="L69" t="str">
            <v>GEAR</v>
          </cell>
          <cell r="M69" t="str">
            <v>Servo-Auto</v>
          </cell>
          <cell r="O69" t="str">
            <v>INDUSTRIAL</v>
          </cell>
          <cell r="P69" t="str">
            <v>INDUSTRIAL</v>
          </cell>
        </row>
        <row r="70">
          <cell r="A70">
            <v>2518</v>
          </cell>
          <cell r="B70" t="str">
            <v>GEARALT90</v>
          </cell>
          <cell r="C70" t="str">
            <v>GEN.OIL</v>
          </cell>
          <cell r="D70" t="str">
            <v>GENERAL</v>
          </cell>
          <cell r="E70" t="str">
            <v>A</v>
          </cell>
          <cell r="G70" t="str">
            <v>A</v>
          </cell>
          <cell r="I70" t="str">
            <v/>
          </cell>
          <cell r="J70" t="str">
            <v>ALT</v>
          </cell>
          <cell r="L70" t="str">
            <v>GEAR</v>
          </cell>
          <cell r="M70" t="str">
            <v>Co-Branded</v>
          </cell>
          <cell r="O70" t="str">
            <v>SILVER</v>
          </cell>
          <cell r="P70" t="str">
            <v>SILVER</v>
          </cell>
        </row>
        <row r="71">
          <cell r="A71">
            <v>2519</v>
          </cell>
          <cell r="B71" t="str">
            <v>GEARALT140</v>
          </cell>
          <cell r="C71" t="str">
            <v>GEN.OIL</v>
          </cell>
          <cell r="D71" t="str">
            <v>GENERAL</v>
          </cell>
          <cell r="E71" t="str">
            <v>A</v>
          </cell>
          <cell r="G71" t="str">
            <v>A</v>
          </cell>
          <cell r="I71" t="str">
            <v/>
          </cell>
          <cell r="J71" t="str">
            <v>ALT</v>
          </cell>
          <cell r="L71" t="str">
            <v>GEAR</v>
          </cell>
          <cell r="M71" t="str">
            <v>Co-Branded</v>
          </cell>
          <cell r="O71" t="str">
            <v>SILVER</v>
          </cell>
          <cell r="P71" t="str">
            <v>SILVER</v>
          </cell>
        </row>
        <row r="72">
          <cell r="A72">
            <v>2520</v>
          </cell>
          <cell r="B72" t="str">
            <v>GEARSUPER90(T)</v>
          </cell>
          <cell r="C72" t="str">
            <v>REGULAR</v>
          </cell>
          <cell r="D72" t="str">
            <v>GENERAL</v>
          </cell>
          <cell r="E72" t="str">
            <v>I</v>
          </cell>
          <cell r="G72" t="str">
            <v>I</v>
          </cell>
          <cell r="I72" t="str">
            <v/>
          </cell>
          <cell r="J72" t="str">
            <v>OTH</v>
          </cell>
          <cell r="L72" t="str">
            <v>GEAR</v>
          </cell>
          <cell r="M72" t="str">
            <v>Servo-Auto</v>
          </cell>
          <cell r="O72" t="str">
            <v>INDUSTRIAL</v>
          </cell>
          <cell r="P72" t="str">
            <v>INDUSTRIAL</v>
          </cell>
        </row>
        <row r="73">
          <cell r="A73">
            <v>2521</v>
          </cell>
          <cell r="B73" t="str">
            <v>GEARSUPER140(T)</v>
          </cell>
          <cell r="C73" t="str">
            <v>REGULAR</v>
          </cell>
          <cell r="D73" t="str">
            <v>GENERAL</v>
          </cell>
          <cell r="E73" t="str">
            <v>I</v>
          </cell>
          <cell r="G73" t="str">
            <v>I</v>
          </cell>
          <cell r="I73" t="str">
            <v/>
          </cell>
          <cell r="J73" t="str">
            <v>OTH</v>
          </cell>
          <cell r="L73" t="str">
            <v>GEAR</v>
          </cell>
          <cell r="M73" t="str">
            <v>Servo-Auto</v>
          </cell>
          <cell r="O73" t="str">
            <v>INDUSTRIAL</v>
          </cell>
          <cell r="P73" t="str">
            <v>INDUSTRIAL</v>
          </cell>
        </row>
        <row r="74">
          <cell r="A74">
            <v>2522</v>
          </cell>
          <cell r="B74" t="str">
            <v>GEARSUPER80W90(T)</v>
          </cell>
          <cell r="C74" t="str">
            <v>REGULAR</v>
          </cell>
          <cell r="D74" t="str">
            <v>GENERAL</v>
          </cell>
          <cell r="E74" t="str">
            <v>I</v>
          </cell>
          <cell r="G74" t="str">
            <v>I</v>
          </cell>
          <cell r="I74" t="str">
            <v/>
          </cell>
          <cell r="J74" t="str">
            <v>OTH</v>
          </cell>
          <cell r="L74" t="str">
            <v>GEAR</v>
          </cell>
          <cell r="M74" t="str">
            <v>Servo-Auto</v>
          </cell>
          <cell r="O74" t="str">
            <v>INDUSTRIAL</v>
          </cell>
          <cell r="P74" t="str">
            <v>INDUSTRIAL</v>
          </cell>
        </row>
        <row r="75">
          <cell r="A75">
            <v>2523</v>
          </cell>
          <cell r="B75" t="str">
            <v>GEARSUPER85W140(T)</v>
          </cell>
          <cell r="C75" t="str">
            <v>REGULAR</v>
          </cell>
          <cell r="D75" t="str">
            <v>GENERAL</v>
          </cell>
          <cell r="E75" t="str">
            <v>I</v>
          </cell>
          <cell r="G75" t="str">
            <v>I</v>
          </cell>
          <cell r="I75" t="str">
            <v/>
          </cell>
          <cell r="J75" t="str">
            <v>OTH</v>
          </cell>
          <cell r="L75" t="str">
            <v>GEAR</v>
          </cell>
          <cell r="M75" t="str">
            <v>Servo-Auto</v>
          </cell>
          <cell r="O75" t="str">
            <v>INDUSTRIAL</v>
          </cell>
          <cell r="P75" t="str">
            <v>INDUSTRIAL</v>
          </cell>
        </row>
        <row r="76">
          <cell r="A76">
            <v>2524</v>
          </cell>
          <cell r="B76" t="str">
            <v>MAXIMILE GO90</v>
          </cell>
          <cell r="C76" t="str">
            <v>GEN.OIL</v>
          </cell>
          <cell r="D76" t="str">
            <v>ONLY FOR OEM</v>
          </cell>
          <cell r="E76" t="str">
            <v>A</v>
          </cell>
          <cell r="G76" t="str">
            <v>A</v>
          </cell>
          <cell r="I76" t="str">
            <v/>
          </cell>
          <cell r="J76" t="str">
            <v>MNM</v>
          </cell>
          <cell r="L76" t="str">
            <v>GEAR</v>
          </cell>
          <cell r="M76" t="str">
            <v>Co-Branded</v>
          </cell>
          <cell r="O76" t="str">
            <v>SILVER</v>
          </cell>
          <cell r="P76" t="str">
            <v>SILVER</v>
          </cell>
        </row>
        <row r="77">
          <cell r="A77">
            <v>2525</v>
          </cell>
          <cell r="B77" t="str">
            <v>MAXIMILE DO90</v>
          </cell>
          <cell r="C77" t="str">
            <v>GEN.OIL</v>
          </cell>
          <cell r="D77" t="str">
            <v>ONLY FOR OEM</v>
          </cell>
          <cell r="E77" t="str">
            <v>A</v>
          </cell>
          <cell r="G77" t="str">
            <v>A</v>
          </cell>
          <cell r="I77" t="str">
            <v/>
          </cell>
          <cell r="J77" t="str">
            <v>MNM</v>
          </cell>
          <cell r="L77" t="str">
            <v>GEAR</v>
          </cell>
          <cell r="M77" t="str">
            <v>Co-Branded</v>
          </cell>
          <cell r="O77" t="str">
            <v>SILVER</v>
          </cell>
          <cell r="P77" t="str">
            <v>SILVER</v>
          </cell>
        </row>
        <row r="78">
          <cell r="A78">
            <v>2526</v>
          </cell>
          <cell r="B78" t="str">
            <v>MAXIMILE GO80W-90</v>
          </cell>
          <cell r="C78" t="str">
            <v>GEN.OIL</v>
          </cell>
          <cell r="D78" t="str">
            <v>ONLY FOR OEM</v>
          </cell>
          <cell r="E78" t="str">
            <v>A</v>
          </cell>
          <cell r="G78" t="str">
            <v>A</v>
          </cell>
          <cell r="I78" t="str">
            <v/>
          </cell>
          <cell r="J78" t="str">
            <v>MNM</v>
          </cell>
          <cell r="L78" t="str">
            <v>GEAR</v>
          </cell>
          <cell r="M78" t="str">
            <v>Co-Branded</v>
          </cell>
          <cell r="O78" t="str">
            <v>SILVER</v>
          </cell>
          <cell r="P78" t="str">
            <v>SILVER</v>
          </cell>
        </row>
        <row r="79">
          <cell r="A79">
            <v>2527</v>
          </cell>
          <cell r="B79" t="str">
            <v>MAXIMILE GOSYNCHRO80W-90</v>
          </cell>
          <cell r="C79" t="str">
            <v>GEN.OIL</v>
          </cell>
          <cell r="D79" t="str">
            <v>ONLY FOR OEM</v>
          </cell>
          <cell r="E79" t="str">
            <v>A</v>
          </cell>
          <cell r="G79" t="str">
            <v>A</v>
          </cell>
          <cell r="I79" t="str">
            <v/>
          </cell>
          <cell r="J79" t="str">
            <v>MNM</v>
          </cell>
          <cell r="L79" t="str">
            <v>GEAR</v>
          </cell>
          <cell r="M79" t="str">
            <v>Co-Branded</v>
          </cell>
          <cell r="O79" t="str">
            <v>SILVER</v>
          </cell>
          <cell r="P79" t="str">
            <v>SILVER</v>
          </cell>
        </row>
        <row r="80">
          <cell r="A80">
            <v>2528</v>
          </cell>
          <cell r="B80" t="str">
            <v>GEARSUPER ALT85W-140</v>
          </cell>
          <cell r="C80" t="str">
            <v>GEN.OIL</v>
          </cell>
          <cell r="D80" t="str">
            <v>GENERAL</v>
          </cell>
          <cell r="E80" t="str">
            <v>A</v>
          </cell>
          <cell r="G80" t="str">
            <v>A</v>
          </cell>
          <cell r="I80" t="str">
            <v/>
          </cell>
          <cell r="J80" t="str">
            <v>ALT</v>
          </cell>
          <cell r="L80" t="str">
            <v>GEAR</v>
          </cell>
          <cell r="M80" t="str">
            <v>Co-Branded</v>
          </cell>
          <cell r="O80" t="str">
            <v>SILVER</v>
          </cell>
          <cell r="P80" t="str">
            <v>SILVER</v>
          </cell>
        </row>
        <row r="81">
          <cell r="A81">
            <v>2529</v>
          </cell>
          <cell r="B81" t="str">
            <v>SYNGEAR SUPER75W-90</v>
          </cell>
          <cell r="C81" t="str">
            <v>REGULAR</v>
          </cell>
          <cell r="D81" t="str">
            <v>GENERAL</v>
          </cell>
          <cell r="E81" t="str">
            <v>A</v>
          </cell>
          <cell r="G81" t="str">
            <v>A</v>
          </cell>
          <cell r="I81" t="str">
            <v/>
          </cell>
          <cell r="J81" t="str">
            <v>OTH</v>
          </cell>
          <cell r="L81" t="str">
            <v>GEAR</v>
          </cell>
          <cell r="M81" t="str">
            <v>Servo-Auto</v>
          </cell>
          <cell r="O81" t="str">
            <v>SILVER</v>
          </cell>
          <cell r="P81" t="str">
            <v>SILVER</v>
          </cell>
        </row>
        <row r="82">
          <cell r="A82">
            <v>2530</v>
          </cell>
          <cell r="B82" t="str">
            <v>GEAR AXLE85W140</v>
          </cell>
          <cell r="C82" t="str">
            <v>REGULAR</v>
          </cell>
          <cell r="D82" t="str">
            <v>GENERAL</v>
          </cell>
          <cell r="E82" t="str">
            <v>A</v>
          </cell>
          <cell r="G82" t="str">
            <v>A</v>
          </cell>
          <cell r="I82" t="str">
            <v/>
          </cell>
          <cell r="J82" t="str">
            <v>OTH</v>
          </cell>
          <cell r="L82" t="str">
            <v>GEAR</v>
          </cell>
          <cell r="M82" t="str">
            <v>Servo-Auto</v>
          </cell>
          <cell r="O82" t="str">
            <v>SILVER</v>
          </cell>
          <cell r="P82" t="str">
            <v>SILVER</v>
          </cell>
        </row>
        <row r="83">
          <cell r="A83">
            <v>2532</v>
          </cell>
          <cell r="B83" t="str">
            <v>SYNCHRO TM80W-90</v>
          </cell>
          <cell r="C83" t="str">
            <v>GEN.OIL</v>
          </cell>
          <cell r="D83" t="str">
            <v>GENERAL</v>
          </cell>
          <cell r="E83" t="str">
            <v>A</v>
          </cell>
          <cell r="G83" t="str">
            <v>A</v>
          </cell>
          <cell r="I83" t="str">
            <v/>
          </cell>
          <cell r="J83" t="str">
            <v>TML</v>
          </cell>
          <cell r="L83" t="str">
            <v>GEAR</v>
          </cell>
          <cell r="M83" t="str">
            <v>Co-Branded</v>
          </cell>
          <cell r="O83" t="str">
            <v>SILVER</v>
          </cell>
          <cell r="P83" t="str">
            <v>SILVER</v>
          </cell>
        </row>
        <row r="84">
          <cell r="A84">
            <v>2533</v>
          </cell>
          <cell r="B84" t="str">
            <v>GEAR AXLE TM85W-140</v>
          </cell>
          <cell r="C84" t="str">
            <v>GEN.OIL</v>
          </cell>
          <cell r="D84" t="str">
            <v>GENERAL</v>
          </cell>
          <cell r="E84" t="str">
            <v>A</v>
          </cell>
          <cell r="G84" t="str">
            <v>A</v>
          </cell>
          <cell r="I84" t="str">
            <v/>
          </cell>
          <cell r="J84" t="str">
            <v>TML</v>
          </cell>
          <cell r="L84" t="str">
            <v>GEAR</v>
          </cell>
          <cell r="M84" t="str">
            <v>Co-Branded</v>
          </cell>
          <cell r="O84" t="str">
            <v>SILVER</v>
          </cell>
          <cell r="P84" t="str">
            <v>SILVER</v>
          </cell>
        </row>
        <row r="85">
          <cell r="A85">
            <v>2534</v>
          </cell>
          <cell r="B85" t="str">
            <v>SERVO GEAR AXLE ALT 85W-140</v>
          </cell>
          <cell r="C85" t="str">
            <v>GEN.OIL</v>
          </cell>
          <cell r="D85" t="str">
            <v>GENERAL</v>
          </cell>
          <cell r="E85" t="str">
            <v>A</v>
          </cell>
          <cell r="G85" t="str">
            <v>A</v>
          </cell>
          <cell r="I85" t="str">
            <v/>
          </cell>
          <cell r="J85" t="str">
            <v>ALT</v>
          </cell>
          <cell r="L85" t="str">
            <v>GEAR</v>
          </cell>
          <cell r="M85" t="str">
            <v>Co-Branded</v>
          </cell>
          <cell r="O85" t="str">
            <v>SILVER</v>
          </cell>
          <cell r="P85" t="str">
            <v>SILVER</v>
          </cell>
        </row>
        <row r="86">
          <cell r="A86">
            <v>2537</v>
          </cell>
          <cell r="B86" t="str">
            <v>MAXIMILE SYNTEC 75W-90</v>
          </cell>
          <cell r="C86" t="str">
            <v>GEN.OIL</v>
          </cell>
          <cell r="D86" t="str">
            <v>ONLY FOR OEM</v>
          </cell>
          <cell r="E86" t="str">
            <v>A</v>
          </cell>
          <cell r="G86" t="str">
            <v>A</v>
          </cell>
          <cell r="I86" t="str">
            <v/>
          </cell>
          <cell r="J86" t="str">
            <v>MNM</v>
          </cell>
          <cell r="L86" t="str">
            <v>GEAR</v>
          </cell>
          <cell r="M86" t="str">
            <v>Co-Branded</v>
          </cell>
          <cell r="O86" t="str">
            <v>SILVER</v>
          </cell>
          <cell r="P86" t="str">
            <v>SILVER</v>
          </cell>
        </row>
        <row r="87">
          <cell r="A87">
            <v>2540</v>
          </cell>
          <cell r="B87" t="str">
            <v>MARUTIGENUINEGEAROIL</v>
          </cell>
          <cell r="C87" t="str">
            <v>GEN.OIL</v>
          </cell>
          <cell r="D87" t="str">
            <v>GENERAL</v>
          </cell>
          <cell r="E87" t="str">
            <v>A</v>
          </cell>
          <cell r="G87" t="str">
            <v>A</v>
          </cell>
          <cell r="I87" t="str">
            <v/>
          </cell>
          <cell r="J87" t="str">
            <v>MUL</v>
          </cell>
          <cell r="L87" t="str">
            <v>GEAR</v>
          </cell>
          <cell r="M87" t="str">
            <v>Co-Branded</v>
          </cell>
          <cell r="O87" t="str">
            <v>SILVER</v>
          </cell>
          <cell r="P87" t="str">
            <v>BRONZE</v>
          </cell>
        </row>
        <row r="88">
          <cell r="A88">
            <v>2541</v>
          </cell>
          <cell r="B88" t="str">
            <v>GEARHP80W-90(T)</v>
          </cell>
          <cell r="C88" t="str">
            <v>REGULAR</v>
          </cell>
          <cell r="D88" t="str">
            <v>GENERAL</v>
          </cell>
          <cell r="E88" t="str">
            <v>I</v>
          </cell>
          <cell r="G88" t="str">
            <v>I</v>
          </cell>
          <cell r="I88" t="str">
            <v/>
          </cell>
          <cell r="J88" t="str">
            <v>OTH</v>
          </cell>
          <cell r="L88" t="str">
            <v>GEAR</v>
          </cell>
          <cell r="M88" t="str">
            <v>Servo-Auto</v>
          </cell>
          <cell r="O88" t="str">
            <v>INDUSTRIAL</v>
          </cell>
          <cell r="P88" t="str">
            <v>INDUSTRIAL</v>
          </cell>
        </row>
        <row r="89">
          <cell r="A89">
            <v>2542</v>
          </cell>
          <cell r="B89" t="str">
            <v>MANFORCETRUCKSGEAROIL</v>
          </cell>
          <cell r="C89" t="str">
            <v>GEN.OIL</v>
          </cell>
          <cell r="D89" t="str">
            <v>ONLY FOR OEM</v>
          </cell>
          <cell r="E89" t="str">
            <v>A</v>
          </cell>
          <cell r="G89" t="str">
            <v>A</v>
          </cell>
          <cell r="I89" t="str">
            <v/>
          </cell>
          <cell r="J89" t="str">
            <v>MFT</v>
          </cell>
          <cell r="L89" t="str">
            <v>GEAR</v>
          </cell>
          <cell r="M89" t="str">
            <v>Co-Branded</v>
          </cell>
          <cell r="O89" t="str">
            <v>SILVER</v>
          </cell>
          <cell r="P89" t="str">
            <v>SILVER</v>
          </cell>
        </row>
        <row r="90">
          <cell r="A90">
            <v>2543</v>
          </cell>
          <cell r="B90" t="str">
            <v>MANFORCETRUCKSAXLEOIL80W-90</v>
          </cell>
          <cell r="C90" t="str">
            <v>GEN.OIL</v>
          </cell>
          <cell r="D90" t="str">
            <v>ONLY FOR OEM</v>
          </cell>
          <cell r="E90" t="str">
            <v>A</v>
          </cell>
          <cell r="G90" t="str">
            <v>A</v>
          </cell>
          <cell r="I90" t="str">
            <v/>
          </cell>
          <cell r="J90" t="str">
            <v>MFT</v>
          </cell>
          <cell r="L90" t="str">
            <v>GEAR</v>
          </cell>
          <cell r="M90" t="str">
            <v>Co-Branded</v>
          </cell>
          <cell r="O90" t="str">
            <v>SILVER</v>
          </cell>
          <cell r="P90" t="str">
            <v>SILVER</v>
          </cell>
        </row>
        <row r="91">
          <cell r="A91">
            <v>2544</v>
          </cell>
          <cell r="B91" t="str">
            <v>MANFORCETRUCKSAXLEOIL85W-140</v>
          </cell>
          <cell r="C91" t="str">
            <v>GEN.OIL</v>
          </cell>
          <cell r="D91" t="str">
            <v>ONLY FOR OEM</v>
          </cell>
          <cell r="E91" t="str">
            <v>A</v>
          </cell>
          <cell r="G91" t="str">
            <v>A</v>
          </cell>
          <cell r="I91" t="str">
            <v/>
          </cell>
          <cell r="J91" t="str">
            <v>MFT</v>
          </cell>
          <cell r="L91" t="str">
            <v>GEAR</v>
          </cell>
          <cell r="M91" t="str">
            <v>Co-Branded</v>
          </cell>
          <cell r="O91" t="str">
            <v>SILVER</v>
          </cell>
          <cell r="P91" t="str">
            <v>SILVER</v>
          </cell>
        </row>
        <row r="92">
          <cell r="A92">
            <v>2545</v>
          </cell>
          <cell r="B92" t="str">
            <v>MAXIMILE DO EXL 80W-90</v>
          </cell>
          <cell r="C92" t="str">
            <v>GEN.OIL</v>
          </cell>
          <cell r="D92" t="str">
            <v>ONLY FOR OEM</v>
          </cell>
          <cell r="E92" t="str">
            <v>A</v>
          </cell>
          <cell r="G92" t="str">
            <v>A</v>
          </cell>
          <cell r="I92" t="str">
            <v/>
          </cell>
          <cell r="J92" t="str">
            <v>MNM</v>
          </cell>
          <cell r="L92" t="str">
            <v>GEAR</v>
          </cell>
          <cell r="M92" t="str">
            <v>Co-Branded</v>
          </cell>
          <cell r="O92" t="str">
            <v>SILVER</v>
          </cell>
          <cell r="P92" t="str">
            <v>SILVER</v>
          </cell>
        </row>
        <row r="93">
          <cell r="A93">
            <v>2548</v>
          </cell>
          <cell r="B93" t="str">
            <v>SERVO GEAR ALT 80W-90 LL</v>
          </cell>
          <cell r="C93" t="str">
            <v>GEN.OIL</v>
          </cell>
          <cell r="D93" t="str">
            <v>GENERAL</v>
          </cell>
          <cell r="E93" t="str">
            <v>A</v>
          </cell>
          <cell r="G93" t="str">
            <v>A</v>
          </cell>
          <cell r="I93" t="str">
            <v/>
          </cell>
          <cell r="J93" t="str">
            <v>ALT</v>
          </cell>
          <cell r="L93" t="str">
            <v>GEAR</v>
          </cell>
          <cell r="M93" t="str">
            <v>Co-Branded</v>
          </cell>
          <cell r="O93" t="str">
            <v>SILVER</v>
          </cell>
          <cell r="P93" t="str">
            <v>SILVER</v>
          </cell>
        </row>
        <row r="94">
          <cell r="A94">
            <v>2549</v>
          </cell>
          <cell r="B94" t="str">
            <v>SERVO GEAR SUPER ALT 85-140 LL</v>
          </cell>
          <cell r="C94" t="str">
            <v>GEN.OIL</v>
          </cell>
          <cell r="D94" t="str">
            <v>GENERAL</v>
          </cell>
          <cell r="E94" t="str">
            <v>A</v>
          </cell>
          <cell r="G94" t="str">
            <v>A</v>
          </cell>
          <cell r="I94" t="str">
            <v/>
          </cell>
          <cell r="J94" t="str">
            <v>ALT</v>
          </cell>
          <cell r="L94" t="str">
            <v>GEAR</v>
          </cell>
          <cell r="M94" t="str">
            <v>Co-Branded</v>
          </cell>
          <cell r="O94" t="str">
            <v>SILVER</v>
          </cell>
          <cell r="P94" t="str">
            <v>SILVER</v>
          </cell>
        </row>
        <row r="95">
          <cell r="A95">
            <v>2553</v>
          </cell>
          <cell r="B95" t="str">
            <v>SERVO SYNCHRO TM 75W-85</v>
          </cell>
          <cell r="C95" t="str">
            <v>GEN.OIL</v>
          </cell>
          <cell r="D95" t="str">
            <v>GENERAL</v>
          </cell>
          <cell r="E95" t="str">
            <v>A</v>
          </cell>
          <cell r="G95" t="str">
            <v>A</v>
          </cell>
          <cell r="I95" t="str">
            <v/>
          </cell>
          <cell r="J95" t="str">
            <v>TML</v>
          </cell>
          <cell r="L95" t="str">
            <v>GEAR</v>
          </cell>
          <cell r="M95" t="str">
            <v>Co-Branded</v>
          </cell>
          <cell r="O95" t="str">
            <v>SILVER</v>
          </cell>
          <cell r="P95" t="str">
            <v>SILVER</v>
          </cell>
        </row>
        <row r="96">
          <cell r="A96">
            <v>2554</v>
          </cell>
          <cell r="B96" t="str">
            <v>MAHINDRA MAXIM SYNTEC F2</v>
          </cell>
          <cell r="C96" t="str">
            <v>GEN.OIL</v>
          </cell>
          <cell r="D96" t="str">
            <v>ONLY FOR OEM</v>
          </cell>
          <cell r="E96" t="str">
            <v>A</v>
          </cell>
          <cell r="G96" t="str">
            <v>A</v>
          </cell>
          <cell r="I96" t="str">
            <v/>
          </cell>
          <cell r="J96" t="str">
            <v>MNM</v>
          </cell>
          <cell r="L96" t="str">
            <v>GEAR</v>
          </cell>
          <cell r="M96" t="str">
            <v>Co-Branded</v>
          </cell>
          <cell r="O96" t="str">
            <v>SILVER</v>
          </cell>
          <cell r="P96" t="str">
            <v>SILVER</v>
          </cell>
        </row>
        <row r="97">
          <cell r="A97">
            <v>2555</v>
          </cell>
          <cell r="B97" t="str">
            <v>SERVO TM 80W-90 LL</v>
          </cell>
          <cell r="C97" t="str">
            <v>GEN.OIL</v>
          </cell>
          <cell r="D97" t="str">
            <v>GENERAL</v>
          </cell>
          <cell r="E97" t="str">
            <v>A</v>
          </cell>
          <cell r="G97" t="str">
            <v>A</v>
          </cell>
          <cell r="I97" t="str">
            <v/>
          </cell>
          <cell r="J97" t="str">
            <v>TML</v>
          </cell>
          <cell r="L97" t="str">
            <v>GEAR</v>
          </cell>
          <cell r="M97" t="str">
            <v>Co-Branded</v>
          </cell>
          <cell r="O97" t="str">
            <v>SILVER</v>
          </cell>
          <cell r="P97" t="str">
            <v>SILVER</v>
          </cell>
        </row>
        <row r="98">
          <cell r="A98">
            <v>2556</v>
          </cell>
          <cell r="B98" t="str">
            <v>SERVO GR AXLE TM 80W140LL</v>
          </cell>
          <cell r="C98" t="str">
            <v>GEN.OIL</v>
          </cell>
          <cell r="D98" t="str">
            <v>GENERAL</v>
          </cell>
          <cell r="E98" t="str">
            <v>A</v>
          </cell>
          <cell r="G98" t="str">
            <v>A</v>
          </cell>
          <cell r="I98" t="str">
            <v/>
          </cell>
          <cell r="J98" t="str">
            <v>TML</v>
          </cell>
          <cell r="L98" t="str">
            <v>GEAR</v>
          </cell>
          <cell r="M98" t="str">
            <v>Co-Branded</v>
          </cell>
          <cell r="O98" t="str">
            <v>SILVER</v>
          </cell>
          <cell r="P98" t="str">
            <v>SILVER</v>
          </cell>
        </row>
        <row r="99">
          <cell r="A99">
            <v>2557</v>
          </cell>
          <cell r="B99" t="str">
            <v>HYUNDAI SERVO GEAR OIL 75W85</v>
          </cell>
          <cell r="C99" t="str">
            <v>GEN.OIL</v>
          </cell>
          <cell r="D99" t="str">
            <v>ONLY FOR OEM</v>
          </cell>
          <cell r="E99" t="str">
            <v>A</v>
          </cell>
          <cell r="G99" t="str">
            <v>A</v>
          </cell>
          <cell r="I99" t="str">
            <v/>
          </cell>
          <cell r="J99" t="str">
            <v>HML</v>
          </cell>
          <cell r="L99" t="str">
            <v>GEAR</v>
          </cell>
          <cell r="M99" t="str">
            <v>Co-Branded</v>
          </cell>
          <cell r="O99" t="str">
            <v>SILVER</v>
          </cell>
          <cell r="P99" t="str">
            <v>BRONZE</v>
          </cell>
        </row>
        <row r="100">
          <cell r="A100">
            <v>2558</v>
          </cell>
          <cell r="B100" t="str">
            <v>SERVO TM 80W-90 LL</v>
          </cell>
          <cell r="C100" t="str">
            <v>GEN.OIL</v>
          </cell>
          <cell r="D100" t="str">
            <v>GENERAL</v>
          </cell>
          <cell r="E100" t="str">
            <v>A</v>
          </cell>
          <cell r="G100" t="str">
            <v>A</v>
          </cell>
          <cell r="I100" t="str">
            <v/>
          </cell>
          <cell r="J100" t="str">
            <v>TML</v>
          </cell>
          <cell r="L100" t="str">
            <v>GEAR</v>
          </cell>
          <cell r="M100" t="str">
            <v>Co-Branded</v>
          </cell>
          <cell r="O100" t="str">
            <v>SILVER</v>
          </cell>
          <cell r="P100" t="str">
            <v>SILVER</v>
          </cell>
        </row>
        <row r="101">
          <cell r="A101">
            <v>2559</v>
          </cell>
          <cell r="B101" t="str">
            <v>SERVO TM 80W-140 LL</v>
          </cell>
          <cell r="C101" t="str">
            <v>GEN.OIL</v>
          </cell>
          <cell r="D101" t="str">
            <v>GENERAL</v>
          </cell>
          <cell r="E101" t="str">
            <v>A</v>
          </cell>
          <cell r="G101" t="str">
            <v>A</v>
          </cell>
          <cell r="I101" t="str">
            <v/>
          </cell>
          <cell r="J101" t="str">
            <v>TML</v>
          </cell>
          <cell r="L101" t="str">
            <v>GEAR</v>
          </cell>
          <cell r="M101" t="str">
            <v>Co-Branded</v>
          </cell>
          <cell r="O101" t="str">
            <v>SILVER</v>
          </cell>
          <cell r="P101" t="str">
            <v>SILVER</v>
          </cell>
        </row>
        <row r="102">
          <cell r="A102">
            <v>2560</v>
          </cell>
          <cell r="B102" t="str">
            <v>MAXIMILE SYNCHRO UV2</v>
          </cell>
          <cell r="C102" t="str">
            <v>GEN.OIL</v>
          </cell>
          <cell r="D102" t="str">
            <v>ONLY FOR OEM</v>
          </cell>
          <cell r="E102" t="str">
            <v>A</v>
          </cell>
          <cell r="G102" t="str">
            <v>A</v>
          </cell>
          <cell r="I102" t="str">
            <v/>
          </cell>
          <cell r="J102" t="str">
            <v>MNM</v>
          </cell>
          <cell r="L102" t="str">
            <v>DEO</v>
          </cell>
          <cell r="M102" t="str">
            <v>Co-Branded</v>
          </cell>
          <cell r="O102" t="str">
            <v>SILVER</v>
          </cell>
          <cell r="P102" t="str">
            <v>SILVER</v>
          </cell>
        </row>
        <row r="103">
          <cell r="A103">
            <v>2563</v>
          </cell>
          <cell r="B103" t="str">
            <v>SERVO GEAR TH 80W-90</v>
          </cell>
          <cell r="C103" t="str">
            <v>GEN.OIL</v>
          </cell>
          <cell r="D103" t="str">
            <v>GENERAL</v>
          </cell>
          <cell r="E103" t="str">
            <v>A</v>
          </cell>
          <cell r="G103" t="str">
            <v>A</v>
          </cell>
          <cell r="I103" t="str">
            <v/>
          </cell>
          <cell r="J103" t="str">
            <v>TH</v>
          </cell>
          <cell r="L103" t="str">
            <v>GEAR</v>
          </cell>
          <cell r="M103" t="str">
            <v>Co-Branded</v>
          </cell>
          <cell r="O103" t="str">
            <v>SILVER</v>
          </cell>
          <cell r="P103" t="str">
            <v>SILVER</v>
          </cell>
        </row>
        <row r="104">
          <cell r="A104">
            <v>2564</v>
          </cell>
          <cell r="B104" t="str">
            <v>SERVO GEAR TH 90(LS)</v>
          </cell>
          <cell r="C104" t="str">
            <v>GEN.OIL</v>
          </cell>
          <cell r="D104" t="str">
            <v>GENERAL</v>
          </cell>
          <cell r="E104" t="str">
            <v>A</v>
          </cell>
          <cell r="G104" t="str">
            <v>A</v>
          </cell>
          <cell r="I104" t="str">
            <v/>
          </cell>
          <cell r="J104" t="str">
            <v>TH</v>
          </cell>
          <cell r="L104" t="str">
            <v>GEAR</v>
          </cell>
          <cell r="M104" t="str">
            <v>Co-Branded</v>
          </cell>
          <cell r="O104" t="str">
            <v>SILVER</v>
          </cell>
          <cell r="P104" t="str">
            <v>SILVER</v>
          </cell>
        </row>
        <row r="105">
          <cell r="A105">
            <v>2565</v>
          </cell>
          <cell r="B105" t="str">
            <v>SERVO GEAR TH 85W-140</v>
          </cell>
          <cell r="C105" t="str">
            <v>GEN.OIL</v>
          </cell>
          <cell r="D105" t="str">
            <v>GENERAL</v>
          </cell>
          <cell r="E105" t="str">
            <v>A</v>
          </cell>
          <cell r="G105" t="str">
            <v>A</v>
          </cell>
          <cell r="I105" t="str">
            <v/>
          </cell>
          <cell r="J105" t="str">
            <v>TH</v>
          </cell>
          <cell r="L105" t="str">
            <v>GEAR</v>
          </cell>
          <cell r="M105" t="str">
            <v>Co-Branded</v>
          </cell>
          <cell r="O105" t="str">
            <v>SILVER</v>
          </cell>
          <cell r="P105" t="str">
            <v>SILVER</v>
          </cell>
        </row>
        <row r="106">
          <cell r="A106">
            <v>2566</v>
          </cell>
          <cell r="B106" t="str">
            <v>SERVO GEAR TH 85W-140(LS)</v>
          </cell>
          <cell r="C106" t="str">
            <v>GEN.OIL</v>
          </cell>
          <cell r="D106" t="str">
            <v>GENERAL</v>
          </cell>
          <cell r="E106" t="str">
            <v>A</v>
          </cell>
          <cell r="G106" t="str">
            <v>A</v>
          </cell>
          <cell r="I106" t="str">
            <v/>
          </cell>
          <cell r="J106" t="str">
            <v>TH</v>
          </cell>
          <cell r="L106" t="str">
            <v>GEAR</v>
          </cell>
          <cell r="M106" t="str">
            <v>Co-Branded</v>
          </cell>
          <cell r="O106" t="str">
            <v>SILVER</v>
          </cell>
          <cell r="P106" t="str">
            <v>SILVER</v>
          </cell>
        </row>
        <row r="107">
          <cell r="A107">
            <v>2567</v>
          </cell>
          <cell r="B107" t="str">
            <v>SERVO TATA MOTORS GENUINE GEAR OIL 80W</v>
          </cell>
          <cell r="C107" t="str">
            <v>GEN.OIL</v>
          </cell>
          <cell r="D107" t="str">
            <v>GENERAL</v>
          </cell>
          <cell r="E107" t="str">
            <v>A</v>
          </cell>
          <cell r="G107" t="str">
            <v>A</v>
          </cell>
          <cell r="I107" t="str">
            <v/>
          </cell>
          <cell r="J107" t="str">
            <v>PVBU</v>
          </cell>
          <cell r="L107" t="str">
            <v>GEAR</v>
          </cell>
          <cell r="M107" t="str">
            <v>Co-Branded</v>
          </cell>
          <cell r="O107" t="str">
            <v>SILVER</v>
          </cell>
          <cell r="P107" t="str">
            <v>SILVER</v>
          </cell>
        </row>
        <row r="108">
          <cell r="A108">
            <v>2568</v>
          </cell>
          <cell r="B108" t="str">
            <v>SERVO TATA MOT GENUINE AXLE OIL 85W-140</v>
          </cell>
          <cell r="C108" t="str">
            <v>GEN.OIL</v>
          </cell>
          <cell r="D108" t="str">
            <v>GENERAL</v>
          </cell>
          <cell r="E108" t="str">
            <v>A</v>
          </cell>
          <cell r="G108" t="str">
            <v>A</v>
          </cell>
          <cell r="I108" t="str">
            <v/>
          </cell>
          <cell r="J108" t="str">
            <v>PVBU</v>
          </cell>
          <cell r="L108" t="str">
            <v>GEAR</v>
          </cell>
          <cell r="M108" t="str">
            <v>Co-Branded</v>
          </cell>
          <cell r="O108" t="str">
            <v>SILVER</v>
          </cell>
          <cell r="P108" t="str">
            <v>SILVER</v>
          </cell>
        </row>
        <row r="109">
          <cell r="A109">
            <v>2569</v>
          </cell>
          <cell r="B109" t="str">
            <v>SERVO TM GENUINE GEAR OIL 75W-90</v>
          </cell>
          <cell r="C109" t="str">
            <v>GEN.OIL</v>
          </cell>
          <cell r="D109" t="str">
            <v>GENERAL</v>
          </cell>
          <cell r="E109" t="str">
            <v>A</v>
          </cell>
          <cell r="G109" t="str">
            <v>A</v>
          </cell>
          <cell r="I109" t="str">
            <v/>
          </cell>
          <cell r="J109" t="str">
            <v>TML</v>
          </cell>
          <cell r="L109" t="str">
            <v>GEAR</v>
          </cell>
          <cell r="M109" t="str">
            <v>Co-Branded</v>
          </cell>
          <cell r="O109" t="str">
            <v>SILVER</v>
          </cell>
          <cell r="P109" t="str">
            <v>SILVER</v>
          </cell>
        </row>
        <row r="110">
          <cell r="A110">
            <v>2570</v>
          </cell>
          <cell r="B110" t="str">
            <v>SERVO TATA MOTOR GENUINE GEAR OIL 80W LL</v>
          </cell>
          <cell r="C110" t="str">
            <v>GEN.OIL</v>
          </cell>
          <cell r="D110" t="str">
            <v>GENERAL</v>
          </cell>
          <cell r="E110" t="str">
            <v>A</v>
          </cell>
          <cell r="G110" t="str">
            <v>A</v>
          </cell>
          <cell r="I110" t="str">
            <v/>
          </cell>
          <cell r="J110" t="str">
            <v>PVBU</v>
          </cell>
          <cell r="L110" t="str">
            <v>GEAR</v>
          </cell>
          <cell r="M110" t="str">
            <v>Co-Branded</v>
          </cell>
          <cell r="O110" t="str">
            <v>SILVER</v>
          </cell>
          <cell r="P110" t="str">
            <v>SILVER</v>
          </cell>
        </row>
        <row r="111">
          <cell r="A111">
            <v>2571</v>
          </cell>
          <cell r="B111" t="str">
            <v>TMGO GO 80W-90 LL</v>
          </cell>
          <cell r="C111" t="str">
            <v>GEN.OIL</v>
          </cell>
          <cell r="D111" t="str">
            <v>ONLY FOR OEM</v>
          </cell>
          <cell r="E111" t="str">
            <v>A</v>
          </cell>
          <cell r="G111" t="str">
            <v>A</v>
          </cell>
          <cell r="I111" t="str">
            <v/>
          </cell>
          <cell r="J111" t="str">
            <v>TMGO</v>
          </cell>
          <cell r="L111" t="str">
            <v>GEAR</v>
          </cell>
          <cell r="M111" t="str">
            <v>Co-Branded</v>
          </cell>
          <cell r="O111" t="str">
            <v>SILVER</v>
          </cell>
          <cell r="P111" t="str">
            <v>SILVER</v>
          </cell>
        </row>
        <row r="112">
          <cell r="A112">
            <v>2572</v>
          </cell>
          <cell r="B112" t="str">
            <v>TMGO RA 80W-140 L</v>
          </cell>
          <cell r="C112" t="str">
            <v>GEN.OIL</v>
          </cell>
          <cell r="D112" t="str">
            <v>ONLY FOR OEM</v>
          </cell>
          <cell r="E112" t="str">
            <v>A</v>
          </cell>
          <cell r="G112" t="str">
            <v>A</v>
          </cell>
          <cell r="I112" t="str">
            <v/>
          </cell>
          <cell r="J112" t="str">
            <v>TMGO</v>
          </cell>
          <cell r="L112" t="str">
            <v>GEAR</v>
          </cell>
          <cell r="M112" t="str">
            <v>Co-Branded</v>
          </cell>
          <cell r="O112" t="str">
            <v>SILVER</v>
          </cell>
          <cell r="P112" t="str">
            <v>SILVER</v>
          </cell>
        </row>
        <row r="113">
          <cell r="A113">
            <v>2573</v>
          </cell>
          <cell r="B113" t="str">
            <v>TMGO GEAR OIL SYND 75W-85</v>
          </cell>
          <cell r="C113" t="str">
            <v>GEN.OIL</v>
          </cell>
          <cell r="D113" t="str">
            <v>ONLY FOR OEM</v>
          </cell>
          <cell r="E113" t="str">
            <v>A</v>
          </cell>
          <cell r="G113" t="str">
            <v>A</v>
          </cell>
          <cell r="H113" t="str">
            <v>Synthetic</v>
          </cell>
          <cell r="I113" t="str">
            <v/>
          </cell>
          <cell r="J113" t="str">
            <v>TMGO</v>
          </cell>
          <cell r="L113" t="str">
            <v>GEAR</v>
          </cell>
          <cell r="M113" t="str">
            <v>Co-Branded</v>
          </cell>
          <cell r="O113" t="str">
            <v>SILVER</v>
          </cell>
          <cell r="P113" t="str">
            <v>SILVER</v>
          </cell>
        </row>
        <row r="114">
          <cell r="A114">
            <v>2574</v>
          </cell>
          <cell r="B114" t="str">
            <v>TMGO GEAR OIL SYND 75W-90</v>
          </cell>
          <cell r="C114" t="str">
            <v>GEN.OIL</v>
          </cell>
          <cell r="D114" t="str">
            <v>ONLY FOR OEM</v>
          </cell>
          <cell r="E114" t="str">
            <v>A</v>
          </cell>
          <cell r="G114" t="str">
            <v>A</v>
          </cell>
          <cell r="H114" t="str">
            <v>Synthetic</v>
          </cell>
          <cell r="I114" t="str">
            <v/>
          </cell>
          <cell r="J114" t="str">
            <v>TMGO</v>
          </cell>
          <cell r="L114" t="str">
            <v>GEAR</v>
          </cell>
          <cell r="M114" t="str">
            <v>Co-Branded</v>
          </cell>
          <cell r="O114" t="str">
            <v>SILVER</v>
          </cell>
          <cell r="P114" t="str">
            <v>SILVER</v>
          </cell>
        </row>
        <row r="115">
          <cell r="A115">
            <v>2583</v>
          </cell>
          <cell r="B115" t="str">
            <v>TMGO PROFE LL AXLE</v>
          </cell>
          <cell r="C115" t="str">
            <v>GEN.OIL</v>
          </cell>
          <cell r="D115" t="str">
            <v>ONLY FOR OEM</v>
          </cell>
          <cell r="E115" t="str">
            <v>A</v>
          </cell>
          <cell r="G115" t="str">
            <v>A</v>
          </cell>
          <cell r="I115" t="str">
            <v/>
          </cell>
          <cell r="J115" t="str">
            <v>TMGO</v>
          </cell>
          <cell r="L115" t="str">
            <v>DEO</v>
          </cell>
          <cell r="M115" t="str">
            <v>Co-Branded</v>
          </cell>
          <cell r="O115" t="str">
            <v>SILVER</v>
          </cell>
          <cell r="P115" t="str">
            <v>SILVER</v>
          </cell>
        </row>
        <row r="116">
          <cell r="A116">
            <v>2586</v>
          </cell>
          <cell r="B116" t="str">
            <v>SERVO MG R AXLE REDUCER FLUID</v>
          </cell>
          <cell r="C116" t="str">
            <v>GEN.OIL</v>
          </cell>
          <cell r="D116" t="str">
            <v>ONLY FOR OEM</v>
          </cell>
          <cell r="E116" t="str">
            <v>A</v>
          </cell>
          <cell r="G116" t="str">
            <v>A</v>
          </cell>
          <cell r="I116" t="str">
            <v/>
          </cell>
          <cell r="J116" t="str">
            <v>MG</v>
          </cell>
          <cell r="L116" t="str">
            <v>PCMO</v>
          </cell>
          <cell r="M116" t="str">
            <v>Co-Branded</v>
          </cell>
          <cell r="O116" t="str">
            <v>SILVER</v>
          </cell>
          <cell r="P116" t="str">
            <v>BRONZE</v>
          </cell>
        </row>
        <row r="117">
          <cell r="A117">
            <v>2601</v>
          </cell>
          <cell r="B117" t="str">
            <v>GEARSUPER80W</v>
          </cell>
          <cell r="C117" t="str">
            <v>REGULAR</v>
          </cell>
          <cell r="D117" t="str">
            <v>GENERAL</v>
          </cell>
          <cell r="E117" t="str">
            <v>A</v>
          </cell>
          <cell r="G117" t="str">
            <v>A</v>
          </cell>
          <cell r="I117" t="str">
            <v/>
          </cell>
          <cell r="J117" t="str">
            <v>OTH</v>
          </cell>
          <cell r="L117" t="str">
            <v>GEAR</v>
          </cell>
          <cell r="M117" t="str">
            <v>Servo-Auto</v>
          </cell>
          <cell r="O117" t="str">
            <v>SILVER</v>
          </cell>
          <cell r="P117" t="str">
            <v>SILVER</v>
          </cell>
        </row>
        <row r="118">
          <cell r="A118">
            <v>2602</v>
          </cell>
          <cell r="B118" t="str">
            <v>GEARSUPER90</v>
          </cell>
          <cell r="C118" t="str">
            <v>REGULAR</v>
          </cell>
          <cell r="D118" t="str">
            <v>GENERAL</v>
          </cell>
          <cell r="E118" t="str">
            <v>A</v>
          </cell>
          <cell r="G118" t="str">
            <v>A</v>
          </cell>
          <cell r="I118" t="str">
            <v/>
          </cell>
          <cell r="J118" t="str">
            <v>OTH</v>
          </cell>
          <cell r="L118" t="str">
            <v>GEAR</v>
          </cell>
          <cell r="M118" t="str">
            <v>Servo-Auto</v>
          </cell>
          <cell r="O118" t="str">
            <v>SILVER</v>
          </cell>
          <cell r="P118" t="str">
            <v>SILVER</v>
          </cell>
        </row>
        <row r="119">
          <cell r="A119">
            <v>2603</v>
          </cell>
          <cell r="B119" t="str">
            <v>GEARSUPER140</v>
          </cell>
          <cell r="C119" t="str">
            <v>REGULAR</v>
          </cell>
          <cell r="D119" t="str">
            <v>GENERAL</v>
          </cell>
          <cell r="E119" t="str">
            <v>A</v>
          </cell>
          <cell r="G119" t="str">
            <v>A</v>
          </cell>
          <cell r="I119" t="str">
            <v/>
          </cell>
          <cell r="J119" t="str">
            <v>OTH</v>
          </cell>
          <cell r="L119" t="str">
            <v>GEAR</v>
          </cell>
          <cell r="M119" t="str">
            <v>Servo-Auto</v>
          </cell>
          <cell r="O119" t="str">
            <v>SILVER</v>
          </cell>
          <cell r="P119" t="str">
            <v>SILVER</v>
          </cell>
        </row>
        <row r="120">
          <cell r="A120">
            <v>2604</v>
          </cell>
          <cell r="B120" t="str">
            <v>GEARSUPER85W</v>
          </cell>
          <cell r="C120" t="str">
            <v>REGULAR</v>
          </cell>
          <cell r="D120" t="str">
            <v>GENERAL</v>
          </cell>
          <cell r="E120" t="str">
            <v>A</v>
          </cell>
          <cell r="G120" t="str">
            <v>A</v>
          </cell>
          <cell r="I120" t="str">
            <v/>
          </cell>
          <cell r="J120" t="str">
            <v>OTH</v>
          </cell>
          <cell r="L120" t="str">
            <v>GEAR</v>
          </cell>
          <cell r="M120" t="str">
            <v>Servo-Auto</v>
          </cell>
          <cell r="O120" t="str">
            <v>SILVER</v>
          </cell>
          <cell r="P120" t="str">
            <v>SILVER</v>
          </cell>
        </row>
        <row r="121">
          <cell r="A121">
            <v>2605</v>
          </cell>
          <cell r="B121" t="str">
            <v>GEARSUPERLS90</v>
          </cell>
          <cell r="C121" t="str">
            <v>REGULAR</v>
          </cell>
          <cell r="D121" t="str">
            <v>GENERAL</v>
          </cell>
          <cell r="E121" t="str">
            <v>A</v>
          </cell>
          <cell r="G121" t="str">
            <v>A</v>
          </cell>
          <cell r="I121" t="str">
            <v/>
          </cell>
          <cell r="J121" t="str">
            <v>OTH</v>
          </cell>
          <cell r="L121" t="str">
            <v>GEAR</v>
          </cell>
          <cell r="M121" t="str">
            <v>Servo-Auto</v>
          </cell>
          <cell r="O121" t="str">
            <v>SILVER</v>
          </cell>
          <cell r="P121" t="str">
            <v>SILVER</v>
          </cell>
        </row>
        <row r="122">
          <cell r="A122">
            <v>2607</v>
          </cell>
          <cell r="B122" t="str">
            <v>FORCETRANSMISSIONFLUID</v>
          </cell>
          <cell r="C122" t="str">
            <v>GEN.OIL</v>
          </cell>
          <cell r="D122" t="str">
            <v>GENERAL</v>
          </cell>
          <cell r="E122" t="str">
            <v>A</v>
          </cell>
          <cell r="G122" t="str">
            <v>A</v>
          </cell>
          <cell r="I122" t="str">
            <v/>
          </cell>
          <cell r="J122" t="str">
            <v>FML</v>
          </cell>
          <cell r="L122" t="str">
            <v>GEAR</v>
          </cell>
          <cell r="M122" t="str">
            <v>Co-Branded</v>
          </cell>
          <cell r="O122" t="str">
            <v>SILVER</v>
          </cell>
          <cell r="P122" t="str">
            <v>SILVER</v>
          </cell>
        </row>
        <row r="123">
          <cell r="A123">
            <v>2608</v>
          </cell>
          <cell r="B123" t="str">
            <v>EICHERTRANSMISSIONOIL</v>
          </cell>
          <cell r="C123" t="str">
            <v>GEN.OIL</v>
          </cell>
          <cell r="D123" t="str">
            <v>ONLY FOR OEM</v>
          </cell>
          <cell r="E123" t="str">
            <v>A</v>
          </cell>
          <cell r="G123" t="str">
            <v>A</v>
          </cell>
          <cell r="I123" t="str">
            <v/>
          </cell>
          <cell r="J123" t="str">
            <v>VEC</v>
          </cell>
          <cell r="L123" t="str">
            <v>GEAR</v>
          </cell>
          <cell r="M123" t="str">
            <v>Co-Branded</v>
          </cell>
          <cell r="O123" t="str">
            <v>SILVER</v>
          </cell>
          <cell r="P123" t="str">
            <v>SILVER</v>
          </cell>
        </row>
        <row r="124">
          <cell r="A124">
            <v>2609</v>
          </cell>
          <cell r="B124" t="str">
            <v>EICHERDIFFERENTIALOIL</v>
          </cell>
          <cell r="C124" t="str">
            <v>GEN.OIL</v>
          </cell>
          <cell r="D124" t="str">
            <v>ONLY FOR OEM</v>
          </cell>
          <cell r="E124" t="str">
            <v>A</v>
          </cell>
          <cell r="G124" t="str">
            <v>A</v>
          </cell>
          <cell r="I124" t="str">
            <v/>
          </cell>
          <cell r="J124" t="str">
            <v>VEC</v>
          </cell>
          <cell r="L124" t="str">
            <v>GEAR</v>
          </cell>
          <cell r="M124" t="str">
            <v>Co-Branded</v>
          </cell>
          <cell r="O124" t="str">
            <v>SILVER</v>
          </cell>
          <cell r="P124" t="str">
            <v>SILVER</v>
          </cell>
        </row>
        <row r="125">
          <cell r="A125">
            <v>2610</v>
          </cell>
          <cell r="B125" t="str">
            <v>GEARSUPER85W-90</v>
          </cell>
          <cell r="C125" t="str">
            <v>REGULAR</v>
          </cell>
          <cell r="D125" t="str">
            <v>GENERAL</v>
          </cell>
          <cell r="E125" t="str">
            <v>A</v>
          </cell>
          <cell r="G125" t="str">
            <v>A</v>
          </cell>
          <cell r="I125" t="str">
            <v/>
          </cell>
          <cell r="J125" t="str">
            <v>OTH</v>
          </cell>
          <cell r="L125" t="str">
            <v>GEAR</v>
          </cell>
          <cell r="M125" t="str">
            <v>Servo-Auto</v>
          </cell>
          <cell r="O125" t="str">
            <v>SILVER</v>
          </cell>
          <cell r="P125" t="str">
            <v>SILVER</v>
          </cell>
        </row>
        <row r="126">
          <cell r="A126">
            <v>2614</v>
          </cell>
          <cell r="B126" t="str">
            <v>GEARMTXL80W-90</v>
          </cell>
          <cell r="C126" t="str">
            <v>REGULAR</v>
          </cell>
          <cell r="D126" t="str">
            <v>GENERAL</v>
          </cell>
          <cell r="E126" t="str">
            <v>A</v>
          </cell>
          <cell r="G126" t="str">
            <v>A</v>
          </cell>
          <cell r="I126" t="str">
            <v/>
          </cell>
          <cell r="J126" t="str">
            <v>OTH</v>
          </cell>
          <cell r="L126" t="str">
            <v>GEAR</v>
          </cell>
          <cell r="M126" t="str">
            <v>Servo-Auto</v>
          </cell>
          <cell r="O126" t="str">
            <v>SILVER</v>
          </cell>
          <cell r="P126" t="str">
            <v>SILVER</v>
          </cell>
        </row>
        <row r="127">
          <cell r="A127">
            <v>2615</v>
          </cell>
          <cell r="B127" t="str">
            <v>EICHER PREMIUM TRANSMISSION OIL</v>
          </cell>
          <cell r="C127" t="str">
            <v>GEN.OIL</v>
          </cell>
          <cell r="D127" t="str">
            <v>ONLY FOR OEM</v>
          </cell>
          <cell r="E127" t="str">
            <v>A</v>
          </cell>
          <cell r="G127" t="str">
            <v>A</v>
          </cell>
          <cell r="I127" t="str">
            <v/>
          </cell>
          <cell r="J127" t="str">
            <v>VEC</v>
          </cell>
          <cell r="L127" t="str">
            <v>GEAR</v>
          </cell>
          <cell r="M127" t="str">
            <v>Co-Branded</v>
          </cell>
          <cell r="O127" t="str">
            <v>SILVER</v>
          </cell>
          <cell r="P127" t="str">
            <v>SILVER</v>
          </cell>
        </row>
        <row r="128">
          <cell r="A128">
            <v>2616</v>
          </cell>
          <cell r="B128" t="str">
            <v>EICHER PREMIUM DIFFERENTIAL AXLE OIL</v>
          </cell>
          <cell r="C128" t="str">
            <v>GEN.OIL</v>
          </cell>
          <cell r="D128" t="str">
            <v>ONLY FOR OEM</v>
          </cell>
          <cell r="E128" t="str">
            <v>A</v>
          </cell>
          <cell r="G128" t="str">
            <v>A</v>
          </cell>
          <cell r="I128" t="str">
            <v/>
          </cell>
          <cell r="J128" t="str">
            <v>VEC</v>
          </cell>
          <cell r="L128" t="str">
            <v>GEAR</v>
          </cell>
          <cell r="M128" t="str">
            <v>Co-Branded</v>
          </cell>
          <cell r="O128" t="str">
            <v>SILVER</v>
          </cell>
          <cell r="P128" t="str">
            <v>SILVER</v>
          </cell>
        </row>
        <row r="129">
          <cell r="A129">
            <v>2617</v>
          </cell>
          <cell r="B129" t="str">
            <v>TECHMILE GEAR OIL</v>
          </cell>
          <cell r="C129" t="str">
            <v>GEN.OIL</v>
          </cell>
          <cell r="D129" t="str">
            <v>ONLY FOR OEM</v>
          </cell>
          <cell r="E129" t="str">
            <v>A</v>
          </cell>
          <cell r="G129" t="str">
            <v>A</v>
          </cell>
          <cell r="I129" t="str">
            <v/>
          </cell>
          <cell r="J129" t="str">
            <v>MTBL</v>
          </cell>
          <cell r="L129" t="str">
            <v>GEAR</v>
          </cell>
          <cell r="M129" t="str">
            <v>Co-Branded</v>
          </cell>
          <cell r="O129" t="str">
            <v>SILVER</v>
          </cell>
          <cell r="P129" t="str">
            <v>SILVER</v>
          </cell>
        </row>
        <row r="130">
          <cell r="A130">
            <v>2618</v>
          </cell>
          <cell r="B130" t="str">
            <v>TECHMILE AXLE OIL</v>
          </cell>
          <cell r="C130" t="str">
            <v>GEN.OIL</v>
          </cell>
          <cell r="D130" t="str">
            <v>ONLY FOR OEM</v>
          </cell>
          <cell r="E130" t="str">
            <v>A</v>
          </cell>
          <cell r="G130" t="str">
            <v>A</v>
          </cell>
          <cell r="I130" t="str">
            <v/>
          </cell>
          <cell r="J130" t="str">
            <v>MTBL</v>
          </cell>
          <cell r="L130" t="str">
            <v>GEAR</v>
          </cell>
          <cell r="M130" t="str">
            <v>Co-Branded</v>
          </cell>
          <cell r="O130" t="str">
            <v>SILVER</v>
          </cell>
          <cell r="P130" t="str">
            <v>SILVER</v>
          </cell>
        </row>
        <row r="131">
          <cell r="A131">
            <v>2624</v>
          </cell>
          <cell r="B131" t="str">
            <v>TMGO RA OIL 85W-140</v>
          </cell>
          <cell r="C131" t="str">
            <v>GEN.OIL</v>
          </cell>
          <cell r="D131" t="str">
            <v>ONLY FOR OEM</v>
          </cell>
          <cell r="E131" t="str">
            <v>A</v>
          </cell>
          <cell r="G131" t="str">
            <v>A</v>
          </cell>
          <cell r="I131" t="str">
            <v/>
          </cell>
          <cell r="J131" t="str">
            <v>TMGO</v>
          </cell>
          <cell r="L131" t="str">
            <v>GEAR</v>
          </cell>
          <cell r="M131" t="str">
            <v>Co-Branded</v>
          </cell>
          <cell r="O131" t="str">
            <v>SILVER</v>
          </cell>
          <cell r="P131" t="str">
            <v>SILVER</v>
          </cell>
        </row>
        <row r="132">
          <cell r="A132">
            <v>2702</v>
          </cell>
          <cell r="B132" t="str">
            <v xml:space="preserve">INKOIL </v>
          </cell>
          <cell r="C132" t="str">
            <v>REGULAR</v>
          </cell>
          <cell r="D132" t="str">
            <v>GENERAL</v>
          </cell>
          <cell r="E132" t="str">
            <v>I</v>
          </cell>
          <cell r="G132" t="str">
            <v>I</v>
          </cell>
          <cell r="I132" t="str">
            <v/>
          </cell>
          <cell r="J132" t="str">
            <v>OTH</v>
          </cell>
          <cell r="L132" t="str">
            <v>INDUSTRIAL</v>
          </cell>
          <cell r="M132" t="str">
            <v>IND</v>
          </cell>
          <cell r="O132" t="str">
            <v>INDUSTRIAL</v>
          </cell>
          <cell r="P132" t="str">
            <v>INDUSTRIAL</v>
          </cell>
        </row>
        <row r="133">
          <cell r="A133">
            <v>2824</v>
          </cell>
          <cell r="B133" t="str">
            <v>SERVO 4T GREEN</v>
          </cell>
          <cell r="C133" t="str">
            <v>REGULAR</v>
          </cell>
          <cell r="D133" t="str">
            <v>GENERAL</v>
          </cell>
          <cell r="E133" t="str">
            <v>A</v>
          </cell>
          <cell r="F133" t="str">
            <v>4T</v>
          </cell>
          <cell r="G133" t="str">
            <v>A</v>
          </cell>
          <cell r="I133" t="str">
            <v>SERVO 4T GREEN</v>
          </cell>
          <cell r="J133" t="str">
            <v>OTH</v>
          </cell>
          <cell r="L133" t="str">
            <v>4T</v>
          </cell>
          <cell r="M133" t="str">
            <v>Servo-Auto</v>
          </cell>
          <cell r="O133" t="str">
            <v>GREEN</v>
          </cell>
          <cell r="P133" t="str">
            <v>GREEN</v>
          </cell>
        </row>
        <row r="134">
          <cell r="A134">
            <v>2825</v>
          </cell>
          <cell r="B134" t="str">
            <v>SERVO HYPERSPORT F5</v>
          </cell>
          <cell r="C134" t="str">
            <v>REGULAR</v>
          </cell>
          <cell r="D134" t="str">
            <v>GENERAL</v>
          </cell>
          <cell r="E134" t="str">
            <v>A</v>
          </cell>
          <cell r="G134" t="str">
            <v>A</v>
          </cell>
          <cell r="H134" t="str">
            <v>Synthetic</v>
          </cell>
          <cell r="I134" t="str">
            <v/>
          </cell>
          <cell r="J134" t="str">
            <v>HYPERSPORTS</v>
          </cell>
          <cell r="L134" t="str">
            <v>4T</v>
          </cell>
          <cell r="M134" t="str">
            <v>Servo-Auto</v>
          </cell>
          <cell r="O134" t="str">
            <v>GOLD</v>
          </cell>
          <cell r="P134" t="str">
            <v>Gold</v>
          </cell>
        </row>
        <row r="135">
          <cell r="A135">
            <v>2828</v>
          </cell>
          <cell r="B135" t="str">
            <v>SERVO 4T XTRA</v>
          </cell>
          <cell r="C135" t="str">
            <v>REGULAR</v>
          </cell>
          <cell r="D135" t="str">
            <v>GENERAL</v>
          </cell>
          <cell r="E135" t="str">
            <v>A</v>
          </cell>
          <cell r="F135" t="str">
            <v>FOCUS</v>
          </cell>
          <cell r="G135" t="str">
            <v>A</v>
          </cell>
          <cell r="I135" t="str">
            <v xml:space="preserve">Servo 4T Xtra </v>
          </cell>
          <cell r="J135" t="str">
            <v>OTH</v>
          </cell>
          <cell r="L135" t="str">
            <v>4T</v>
          </cell>
          <cell r="M135" t="str">
            <v>Servo-Auto</v>
          </cell>
          <cell r="O135" t="str">
            <v>GOLD</v>
          </cell>
          <cell r="P135" t="str">
            <v>Gold</v>
          </cell>
        </row>
        <row r="136">
          <cell r="A136">
            <v>2829</v>
          </cell>
          <cell r="B136" t="str">
            <v>SERVO 4T XTRA 10W-30</v>
          </cell>
          <cell r="C136" t="str">
            <v>REGULAR</v>
          </cell>
          <cell r="D136" t="str">
            <v>GENERAL</v>
          </cell>
          <cell r="E136" t="str">
            <v>A</v>
          </cell>
          <cell r="F136" t="str">
            <v>4T</v>
          </cell>
          <cell r="G136" t="str">
            <v>A</v>
          </cell>
          <cell r="I136" t="str">
            <v>Servo 4T Xtra 10W30</v>
          </cell>
          <cell r="J136" t="str">
            <v>OTH</v>
          </cell>
          <cell r="L136" t="str">
            <v>4T</v>
          </cell>
          <cell r="M136" t="str">
            <v>Servo-Auto</v>
          </cell>
          <cell r="O136" t="str">
            <v>GOLD</v>
          </cell>
          <cell r="P136" t="str">
            <v>Gold</v>
          </cell>
        </row>
        <row r="137">
          <cell r="A137">
            <v>2830</v>
          </cell>
          <cell r="B137" t="str">
            <v>SERVO 4T XTRA 20W-50</v>
          </cell>
          <cell r="C137" t="str">
            <v>REGULAR</v>
          </cell>
          <cell r="D137" t="str">
            <v>GENERAL</v>
          </cell>
          <cell r="E137" t="str">
            <v>A</v>
          </cell>
          <cell r="F137" t="str">
            <v>4T</v>
          </cell>
          <cell r="G137" t="str">
            <v>A</v>
          </cell>
          <cell r="I137" t="str">
            <v>SERVO 4T XTRA 20W-50</v>
          </cell>
          <cell r="J137" t="str">
            <v>OTH</v>
          </cell>
          <cell r="L137" t="str">
            <v>4T</v>
          </cell>
          <cell r="M137" t="str">
            <v>Servo-Auto</v>
          </cell>
          <cell r="O137" t="str">
            <v>GOLD</v>
          </cell>
          <cell r="P137" t="str">
            <v>Gold</v>
          </cell>
        </row>
        <row r="138">
          <cell r="A138">
            <v>2841</v>
          </cell>
          <cell r="B138" t="str">
            <v>HERO 4T PLUS MOTORCYCLE OIL</v>
          </cell>
          <cell r="C138" t="str">
            <v>GEN.OIL</v>
          </cell>
          <cell r="D138" t="str">
            <v>ONLY FOR OEM</v>
          </cell>
          <cell r="E138" t="str">
            <v>A</v>
          </cell>
          <cell r="G138" t="str">
            <v>A</v>
          </cell>
          <cell r="I138" t="str">
            <v/>
          </cell>
          <cell r="J138" t="str">
            <v>HERO</v>
          </cell>
          <cell r="L138" t="str">
            <v>4T</v>
          </cell>
          <cell r="M138" t="str">
            <v>Co-Branded</v>
          </cell>
          <cell r="O138" t="str">
            <v>SILVER</v>
          </cell>
          <cell r="P138" t="str">
            <v>SILVER</v>
          </cell>
        </row>
        <row r="139">
          <cell r="A139">
            <v>2842</v>
          </cell>
          <cell r="B139" t="str">
            <v>HERO 4T PLUS SCOOTER OIL</v>
          </cell>
          <cell r="C139" t="str">
            <v>GEN.OIL</v>
          </cell>
          <cell r="D139" t="str">
            <v>ONLY FOR OEM</v>
          </cell>
          <cell r="E139" t="str">
            <v>A</v>
          </cell>
          <cell r="G139" t="str">
            <v>A</v>
          </cell>
          <cell r="J139" t="str">
            <v>HERO</v>
          </cell>
          <cell r="L139" t="str">
            <v>4T</v>
          </cell>
          <cell r="M139" t="str">
            <v>Co-Branded</v>
          </cell>
          <cell r="O139" t="str">
            <v>SILVER</v>
          </cell>
          <cell r="P139" t="str">
            <v>SILVER</v>
          </cell>
        </row>
        <row r="140">
          <cell r="A140">
            <v>2843</v>
          </cell>
          <cell r="B140" t="str">
            <v>HERO 4T PLUS 20W50</v>
          </cell>
          <cell r="C140" t="str">
            <v>GEN.OIL</v>
          </cell>
          <cell r="D140" t="str">
            <v>ONLY FOR OEM</v>
          </cell>
          <cell r="E140" t="str">
            <v>A</v>
          </cell>
          <cell r="G140" t="str">
            <v>A</v>
          </cell>
          <cell r="I140" t="str">
            <v/>
          </cell>
          <cell r="J140" t="str">
            <v>HERO</v>
          </cell>
          <cell r="L140" t="str">
            <v>4T</v>
          </cell>
          <cell r="M140" t="str">
            <v>Co-Branded</v>
          </cell>
          <cell r="O140" t="str">
            <v>SILVER</v>
          </cell>
          <cell r="P140" t="str">
            <v>SILVER</v>
          </cell>
        </row>
        <row r="141">
          <cell r="A141">
            <v>2844</v>
          </cell>
          <cell r="B141" t="str">
            <v>HERO XOTIC+ 10W30</v>
          </cell>
          <cell r="C141" t="str">
            <v>GEN.OIL</v>
          </cell>
          <cell r="D141" t="str">
            <v>ONLY FOR OEM</v>
          </cell>
          <cell r="E141" t="str">
            <v>A</v>
          </cell>
          <cell r="G141" t="str">
            <v>A</v>
          </cell>
          <cell r="I141" t="str">
            <v/>
          </cell>
          <cell r="J141" t="str">
            <v>HERO</v>
          </cell>
          <cell r="L141" t="str">
            <v>4T</v>
          </cell>
          <cell r="M141" t="str">
            <v>Co-Branded</v>
          </cell>
          <cell r="O141" t="str">
            <v>SILVER</v>
          </cell>
          <cell r="P141" t="str">
            <v>SILVER</v>
          </cell>
        </row>
        <row r="142">
          <cell r="A142">
            <v>2845</v>
          </cell>
          <cell r="B142" t="str">
            <v>TRU4 ENGINE OIL PREMIUM</v>
          </cell>
          <cell r="C142" t="str">
            <v>GEN.OIL</v>
          </cell>
          <cell r="D142" t="str">
            <v>ONLY FOR OEM</v>
          </cell>
          <cell r="E142" t="str">
            <v>A</v>
          </cell>
          <cell r="G142" t="str">
            <v>A</v>
          </cell>
          <cell r="J142" t="str">
            <v>TVS</v>
          </cell>
          <cell r="L142" t="str">
            <v>4T</v>
          </cell>
          <cell r="M142" t="str">
            <v>Co-Branded</v>
          </cell>
          <cell r="O142" t="str">
            <v>SILVER</v>
          </cell>
          <cell r="P142" t="str">
            <v>SILVER</v>
          </cell>
        </row>
        <row r="143">
          <cell r="A143">
            <v>2846</v>
          </cell>
          <cell r="B143" t="str">
            <v>TRU4 ENGINE OIL SKUUTA</v>
          </cell>
          <cell r="C143" t="str">
            <v>GEN.OIL</v>
          </cell>
          <cell r="D143" t="str">
            <v>ONLY FOR OEM</v>
          </cell>
          <cell r="E143" t="str">
            <v>A</v>
          </cell>
          <cell r="G143" t="str">
            <v>A</v>
          </cell>
          <cell r="J143" t="str">
            <v>TVS</v>
          </cell>
          <cell r="L143" t="str">
            <v>4T</v>
          </cell>
          <cell r="M143" t="str">
            <v>Co-Branded</v>
          </cell>
          <cell r="O143" t="str">
            <v>SILVER</v>
          </cell>
          <cell r="P143" t="str">
            <v>SILVER</v>
          </cell>
        </row>
        <row r="144">
          <cell r="A144">
            <v>2847</v>
          </cell>
          <cell r="B144" t="str">
            <v>TRU4 ENGINE OIL SYNTHETIC</v>
          </cell>
          <cell r="C144" t="str">
            <v>GEN.OIL</v>
          </cell>
          <cell r="D144" t="str">
            <v>ONLY FOR OEM</v>
          </cell>
          <cell r="E144" t="str">
            <v>A</v>
          </cell>
          <cell r="G144" t="str">
            <v>A</v>
          </cell>
          <cell r="J144" t="str">
            <v>TVS</v>
          </cell>
          <cell r="L144" t="str">
            <v>4T</v>
          </cell>
          <cell r="M144" t="str">
            <v>Co-Branded</v>
          </cell>
          <cell r="O144" t="str">
            <v>SILVER</v>
          </cell>
          <cell r="P144" t="str">
            <v>SILVER</v>
          </cell>
        </row>
        <row r="145">
          <cell r="A145">
            <v>2848</v>
          </cell>
          <cell r="B145" t="str">
            <v>HERO XOTIC+ 15W-50</v>
          </cell>
          <cell r="C145" t="str">
            <v>GEN.OIL</v>
          </cell>
          <cell r="D145" t="str">
            <v>ONLY FOR OEM</v>
          </cell>
          <cell r="E145" t="str">
            <v>A</v>
          </cell>
          <cell r="G145" t="str">
            <v>A</v>
          </cell>
          <cell r="J145" t="str">
            <v>HERO</v>
          </cell>
          <cell r="L145" t="str">
            <v>4T</v>
          </cell>
          <cell r="M145" t="str">
            <v>Co-Branded</v>
          </cell>
          <cell r="O145" t="str">
            <v>SILVER</v>
          </cell>
          <cell r="P145" t="str">
            <v>SILVER</v>
          </cell>
        </row>
        <row r="146">
          <cell r="A146">
            <v>2849</v>
          </cell>
          <cell r="B146" t="str">
            <v>HARLEY DAVIDSON</v>
          </cell>
          <cell r="C146" t="str">
            <v>GEN.OIL</v>
          </cell>
          <cell r="D146" t="str">
            <v>ONLY FOR OEM</v>
          </cell>
          <cell r="E146" t="str">
            <v>A</v>
          </cell>
          <cell r="G146" t="str">
            <v>A</v>
          </cell>
          <cell r="J146" t="str">
            <v>HERO</v>
          </cell>
          <cell r="L146" t="str">
            <v>4T</v>
          </cell>
          <cell r="M146" t="str">
            <v>Co-Branded</v>
          </cell>
          <cell r="O146" t="str">
            <v>SILVER</v>
          </cell>
          <cell r="P146" t="str">
            <v>SILVER</v>
          </cell>
        </row>
        <row r="147">
          <cell r="A147">
            <v>2850</v>
          </cell>
          <cell r="B147" t="str">
            <v>HERO 4T PLUS 20W-40</v>
          </cell>
          <cell r="C147" t="str">
            <v>GEN.OIL</v>
          </cell>
          <cell r="D147" t="str">
            <v>ONLY FOR OEM</v>
          </cell>
          <cell r="E147" t="str">
            <v>A</v>
          </cell>
          <cell r="G147" t="str">
            <v>A</v>
          </cell>
          <cell r="J147" t="str">
            <v>HERO</v>
          </cell>
          <cell r="L147" t="str">
            <v>4T</v>
          </cell>
          <cell r="M147" t="str">
            <v>Co-Branded</v>
          </cell>
          <cell r="O147" t="str">
            <v>SILVER</v>
          </cell>
          <cell r="P147" t="str">
            <v>SILVER</v>
          </cell>
        </row>
        <row r="148">
          <cell r="A148">
            <v>2851</v>
          </cell>
          <cell r="B148" t="str">
            <v>TRU4 PREMIUM EO 10W-30</v>
          </cell>
          <cell r="C148" t="str">
            <v>GEN.OIL</v>
          </cell>
          <cell r="D148" t="str">
            <v>ONLY FOR OEM</v>
          </cell>
          <cell r="E148" t="str">
            <v>A</v>
          </cell>
          <cell r="G148" t="str">
            <v>A</v>
          </cell>
          <cell r="J148" t="str">
            <v>TVS</v>
          </cell>
          <cell r="L148" t="str">
            <v>4T</v>
          </cell>
          <cell r="M148" t="str">
            <v>Co-Branded</v>
          </cell>
          <cell r="O148" t="str">
            <v>SILVER</v>
          </cell>
          <cell r="P148" t="str">
            <v>SILVER</v>
          </cell>
        </row>
        <row r="149">
          <cell r="A149">
            <v>2852</v>
          </cell>
          <cell r="B149" t="str">
            <v>TRU4 SKUUTA EO 10W-30</v>
          </cell>
          <cell r="C149" t="str">
            <v>GEN.OIL</v>
          </cell>
          <cell r="D149" t="str">
            <v>ONLY FOR OEM</v>
          </cell>
          <cell r="E149" t="str">
            <v>A</v>
          </cell>
          <cell r="G149" t="str">
            <v>A</v>
          </cell>
          <cell r="J149" t="str">
            <v>TVS</v>
          </cell>
          <cell r="L149" t="str">
            <v>4T</v>
          </cell>
          <cell r="M149" t="str">
            <v>Co-Branded</v>
          </cell>
          <cell r="O149" t="str">
            <v>SILVER</v>
          </cell>
          <cell r="P149" t="str">
            <v>SILVER</v>
          </cell>
        </row>
        <row r="150">
          <cell r="A150">
            <v>2853</v>
          </cell>
          <cell r="B150" t="str">
            <v>TRU4 SYNTH EO 10W-30</v>
          </cell>
          <cell r="C150" t="str">
            <v>GEN.OIL</v>
          </cell>
          <cell r="D150" t="str">
            <v>ONLY FOR OEM</v>
          </cell>
          <cell r="E150" t="str">
            <v>A</v>
          </cell>
          <cell r="G150" t="str">
            <v>A</v>
          </cell>
          <cell r="J150" t="str">
            <v>TVS</v>
          </cell>
          <cell r="L150" t="str">
            <v>4T</v>
          </cell>
          <cell r="M150" t="str">
            <v>Co-Branded</v>
          </cell>
          <cell r="O150" t="str">
            <v>SILVER</v>
          </cell>
          <cell r="P150" t="str">
            <v>SILVER</v>
          </cell>
        </row>
        <row r="151">
          <cell r="A151">
            <v>2885</v>
          </cell>
          <cell r="B151" t="str">
            <v>SERVO SCOOTOMATIC XTRA 5W-30</v>
          </cell>
          <cell r="C151" t="str">
            <v>REGULAR</v>
          </cell>
          <cell r="D151" t="str">
            <v>GENERAL</v>
          </cell>
          <cell r="E151" t="str">
            <v>A</v>
          </cell>
          <cell r="F151" t="str">
            <v>FOCUS</v>
          </cell>
          <cell r="G151" t="str">
            <v>A</v>
          </cell>
          <cell r="J151" t="str">
            <v>OTH</v>
          </cell>
          <cell r="L151" t="str">
            <v>4T</v>
          </cell>
          <cell r="M151" t="str">
            <v>Servo-Auto</v>
          </cell>
          <cell r="O151" t="str">
            <v>SILVER</v>
          </cell>
          <cell r="P151" t="str">
            <v>SILVER</v>
          </cell>
        </row>
        <row r="152">
          <cell r="A152">
            <v>2889</v>
          </cell>
          <cell r="B152" t="str">
            <v>SERVO SCOOTOMTC 4ST 10W30</v>
          </cell>
          <cell r="C152" t="str">
            <v>REGULAR</v>
          </cell>
          <cell r="D152" t="str">
            <v>GENERAL</v>
          </cell>
          <cell r="E152" t="str">
            <v>A</v>
          </cell>
          <cell r="F152" t="str">
            <v>FOCUS</v>
          </cell>
          <cell r="G152" t="str">
            <v>A</v>
          </cell>
          <cell r="J152" t="str">
            <v>OTH</v>
          </cell>
          <cell r="L152" t="str">
            <v>4T</v>
          </cell>
          <cell r="M152" t="str">
            <v>Servo-Auto</v>
          </cell>
          <cell r="O152" t="str">
            <v>SILVER</v>
          </cell>
          <cell r="P152" t="str">
            <v>SILVER</v>
          </cell>
        </row>
        <row r="153">
          <cell r="A153">
            <v>2892</v>
          </cell>
          <cell r="B153" t="str">
            <v>TECHMILE CLUTCH OIL</v>
          </cell>
          <cell r="C153" t="str">
            <v>GEN.OIL</v>
          </cell>
          <cell r="D153" t="str">
            <v>ONLY FOR OEM</v>
          </cell>
          <cell r="E153" t="str">
            <v>A</v>
          </cell>
          <cell r="G153" t="str">
            <v>A</v>
          </cell>
          <cell r="I153" t="str">
            <v/>
          </cell>
          <cell r="J153" t="str">
            <v>MTBL</v>
          </cell>
          <cell r="L153" t="str">
            <v>GEAR</v>
          </cell>
          <cell r="M153" t="str">
            <v>Co-Branded</v>
          </cell>
          <cell r="O153" t="str">
            <v>SILVER</v>
          </cell>
          <cell r="P153" t="str">
            <v>SILVER</v>
          </cell>
        </row>
        <row r="154">
          <cell r="A154">
            <v>2893</v>
          </cell>
          <cell r="B154" t="str">
            <v>SERVO SUPER 2T</v>
          </cell>
          <cell r="C154" t="str">
            <v>REGULAR</v>
          </cell>
          <cell r="D154" t="str">
            <v>GENERAL</v>
          </cell>
          <cell r="E154" t="str">
            <v>A</v>
          </cell>
          <cell r="F154" t="str">
            <v>2T</v>
          </cell>
          <cell r="G154" t="str">
            <v>A</v>
          </cell>
          <cell r="I154" t="str">
            <v/>
          </cell>
          <cell r="J154" t="str">
            <v>OTH</v>
          </cell>
          <cell r="L154" t="str">
            <v>2W</v>
          </cell>
          <cell r="M154" t="str">
            <v>Servo-Auto</v>
          </cell>
          <cell r="O154" t="str">
            <v>SILVER</v>
          </cell>
          <cell r="P154" t="str">
            <v>SILVER</v>
          </cell>
        </row>
        <row r="155">
          <cell r="A155">
            <v>2894</v>
          </cell>
          <cell r="B155" t="str">
            <v>SERVO SUPER 4T</v>
          </cell>
          <cell r="C155" t="str">
            <v>REGULAR</v>
          </cell>
          <cell r="D155" t="str">
            <v>GENERAL</v>
          </cell>
          <cell r="E155" t="str">
            <v>A</v>
          </cell>
          <cell r="G155" t="str">
            <v>A</v>
          </cell>
          <cell r="I155" t="str">
            <v/>
          </cell>
          <cell r="J155" t="str">
            <v>OTH</v>
          </cell>
          <cell r="L155" t="str">
            <v>4T</v>
          </cell>
          <cell r="M155" t="str">
            <v>Servo-Auto</v>
          </cell>
          <cell r="O155" t="str">
            <v>SILVER</v>
          </cell>
          <cell r="P155" t="str">
            <v>SILVER</v>
          </cell>
        </row>
        <row r="156">
          <cell r="A156">
            <v>2895</v>
          </cell>
          <cell r="B156" t="str">
            <v>SERVO SCOOTOMATIC 4ST</v>
          </cell>
          <cell r="C156" t="str">
            <v>REGULAR</v>
          </cell>
          <cell r="D156" t="str">
            <v>GENERAL</v>
          </cell>
          <cell r="E156" t="str">
            <v>A</v>
          </cell>
          <cell r="F156" t="str">
            <v>FOCUS</v>
          </cell>
          <cell r="G156" t="str">
            <v>A</v>
          </cell>
          <cell r="J156" t="str">
            <v>OTH</v>
          </cell>
          <cell r="L156" t="str">
            <v>4T</v>
          </cell>
          <cell r="M156" t="str">
            <v>Servo-Auto</v>
          </cell>
          <cell r="O156" t="str">
            <v>SILVER</v>
          </cell>
          <cell r="P156" t="str">
            <v>SILVER</v>
          </cell>
        </row>
        <row r="157">
          <cell r="A157">
            <v>2896</v>
          </cell>
          <cell r="B157" t="str">
            <v>TRU4 KRAAFT</v>
          </cell>
          <cell r="C157" t="str">
            <v>REGULAR</v>
          </cell>
          <cell r="D157" t="str">
            <v>GENERAL</v>
          </cell>
          <cell r="E157" t="str">
            <v>A</v>
          </cell>
          <cell r="F157" t="str">
            <v>2T</v>
          </cell>
          <cell r="G157" t="str">
            <v>A</v>
          </cell>
          <cell r="I157" t="str">
            <v/>
          </cell>
          <cell r="J157" t="str">
            <v>TVS</v>
          </cell>
          <cell r="K157" t="str">
            <v>TVS</v>
          </cell>
          <cell r="L157" t="str">
            <v>4T</v>
          </cell>
          <cell r="M157" t="str">
            <v>Co-Branded</v>
          </cell>
          <cell r="O157" t="str">
            <v>SILVER</v>
          </cell>
          <cell r="P157" t="str">
            <v>SILVER</v>
          </cell>
        </row>
        <row r="158">
          <cell r="A158">
            <v>2899</v>
          </cell>
          <cell r="B158" t="str">
            <v>SERVO LML 2T OIL</v>
          </cell>
          <cell r="C158" t="str">
            <v>GEN.OIL</v>
          </cell>
          <cell r="D158" t="str">
            <v>GENERAL</v>
          </cell>
          <cell r="E158" t="str">
            <v>A</v>
          </cell>
          <cell r="F158" t="str">
            <v>2T</v>
          </cell>
          <cell r="G158" t="str">
            <v>A</v>
          </cell>
          <cell r="I158" t="str">
            <v/>
          </cell>
          <cell r="J158" t="str">
            <v>LML</v>
          </cell>
          <cell r="L158" t="str">
            <v>2W</v>
          </cell>
          <cell r="M158" t="str">
            <v>Co-Branded</v>
          </cell>
          <cell r="O158" t="str">
            <v>SILVER</v>
          </cell>
          <cell r="P158" t="str">
            <v>SILVER</v>
          </cell>
        </row>
        <row r="159">
          <cell r="A159">
            <v>2900</v>
          </cell>
          <cell r="B159" t="str">
            <v>2TSUPREME</v>
          </cell>
          <cell r="C159" t="str">
            <v>REGULAR</v>
          </cell>
          <cell r="D159" t="str">
            <v>GENERAL</v>
          </cell>
          <cell r="E159" t="str">
            <v>A</v>
          </cell>
          <cell r="F159" t="str">
            <v>2T</v>
          </cell>
          <cell r="G159" t="str">
            <v>A</v>
          </cell>
          <cell r="I159" t="str">
            <v/>
          </cell>
          <cell r="J159" t="str">
            <v>OTH</v>
          </cell>
          <cell r="L159" t="str">
            <v>2W</v>
          </cell>
          <cell r="M159" t="str">
            <v>Servo-Auto</v>
          </cell>
          <cell r="O159" t="str">
            <v>SILVER</v>
          </cell>
          <cell r="P159" t="str">
            <v>SILVER</v>
          </cell>
        </row>
        <row r="160">
          <cell r="A160">
            <v>2901</v>
          </cell>
          <cell r="B160" t="str">
            <v>2TXL</v>
          </cell>
          <cell r="C160" t="str">
            <v>REGULAR</v>
          </cell>
          <cell r="D160" t="str">
            <v>GENERAL</v>
          </cell>
          <cell r="E160" t="str">
            <v>A</v>
          </cell>
          <cell r="F160" t="str">
            <v>2T</v>
          </cell>
          <cell r="G160" t="str">
            <v>A</v>
          </cell>
          <cell r="I160" t="str">
            <v/>
          </cell>
          <cell r="J160" t="str">
            <v>OTH</v>
          </cell>
          <cell r="L160" t="str">
            <v>2W</v>
          </cell>
          <cell r="M160" t="str">
            <v>Servo-Auto</v>
          </cell>
          <cell r="O160" t="str">
            <v>SILVER</v>
          </cell>
          <cell r="P160" t="str">
            <v>SILVER</v>
          </cell>
        </row>
        <row r="161">
          <cell r="A161">
            <v>2903</v>
          </cell>
          <cell r="B161" t="str">
            <v>2TSUPREME(APITC)</v>
          </cell>
          <cell r="C161" t="str">
            <v>REGULAR</v>
          </cell>
          <cell r="D161" t="str">
            <v>GENERAL</v>
          </cell>
          <cell r="E161" t="str">
            <v>A</v>
          </cell>
          <cell r="F161" t="str">
            <v>2T</v>
          </cell>
          <cell r="G161" t="str">
            <v>A</v>
          </cell>
          <cell r="I161" t="str">
            <v/>
          </cell>
          <cell r="J161" t="str">
            <v>OTH</v>
          </cell>
          <cell r="L161" t="str">
            <v>2W</v>
          </cell>
          <cell r="M161" t="str">
            <v>Servo-Auto</v>
          </cell>
          <cell r="O161" t="str">
            <v>SILVER</v>
          </cell>
          <cell r="P161" t="str">
            <v>SILVER</v>
          </cell>
        </row>
        <row r="162">
          <cell r="A162">
            <v>2909</v>
          </cell>
          <cell r="B162" t="str">
            <v>BRAKEFLUIDSUPERHD</v>
          </cell>
          <cell r="C162" t="str">
            <v>REGULAR</v>
          </cell>
          <cell r="D162" t="str">
            <v>GENERAL</v>
          </cell>
          <cell r="E162" t="str">
            <v>A</v>
          </cell>
          <cell r="F162" t="str">
            <v>FOCUS</v>
          </cell>
          <cell r="G162" t="str">
            <v>A</v>
          </cell>
          <cell r="J162" t="str">
            <v>OTH</v>
          </cell>
          <cell r="L162" t="str">
            <v>SPECIALITY</v>
          </cell>
          <cell r="M162" t="str">
            <v>Servo-Auto</v>
          </cell>
          <cell r="O162" t="str">
            <v xml:space="preserve">GOLD </v>
          </cell>
          <cell r="P162" t="str">
            <v>Gold</v>
          </cell>
        </row>
        <row r="163">
          <cell r="A163">
            <v>2913</v>
          </cell>
          <cell r="B163" t="str">
            <v>BRAKEFLUIDDOT3PLUS</v>
          </cell>
          <cell r="C163" t="str">
            <v>REGULAR</v>
          </cell>
          <cell r="D163" t="str">
            <v>GENERAL</v>
          </cell>
          <cell r="E163" t="str">
            <v>A</v>
          </cell>
          <cell r="G163" t="str">
            <v>A</v>
          </cell>
          <cell r="I163" t="str">
            <v/>
          </cell>
          <cell r="J163" t="str">
            <v>OTH</v>
          </cell>
          <cell r="L163" t="str">
            <v>SPECIALITY</v>
          </cell>
          <cell r="M163" t="str">
            <v>Servo-Auto</v>
          </cell>
          <cell r="O163" t="str">
            <v>SILVER</v>
          </cell>
          <cell r="P163" t="str">
            <v>SILVER</v>
          </cell>
        </row>
        <row r="164">
          <cell r="A164">
            <v>2914</v>
          </cell>
          <cell r="B164" t="str">
            <v>BRAKEFLUIDDOT4</v>
          </cell>
          <cell r="C164" t="str">
            <v>REGULAR</v>
          </cell>
          <cell r="D164" t="str">
            <v>GENERAL</v>
          </cell>
          <cell r="E164" t="str">
            <v>A</v>
          </cell>
          <cell r="F164" t="str">
            <v>FOCUS</v>
          </cell>
          <cell r="G164" t="str">
            <v>A</v>
          </cell>
          <cell r="I164" t="str">
            <v>Brake Fluid DOT4</v>
          </cell>
          <cell r="J164" t="str">
            <v>OTH</v>
          </cell>
          <cell r="L164" t="str">
            <v>SPECIALITY</v>
          </cell>
          <cell r="M164" t="str">
            <v>Servo-Auto</v>
          </cell>
          <cell r="O164" t="str">
            <v>GOLD</v>
          </cell>
          <cell r="P164" t="str">
            <v>Gold</v>
          </cell>
        </row>
        <row r="165">
          <cell r="A165">
            <v>2917</v>
          </cell>
          <cell r="B165" t="str">
            <v>FORCEBRAKEFLUID</v>
          </cell>
          <cell r="C165" t="str">
            <v>GEN.OIL</v>
          </cell>
          <cell r="D165" t="str">
            <v>GENERAL</v>
          </cell>
          <cell r="E165" t="str">
            <v>A</v>
          </cell>
          <cell r="G165" t="str">
            <v>A</v>
          </cell>
          <cell r="I165" t="str">
            <v/>
          </cell>
          <cell r="J165" t="str">
            <v>FML</v>
          </cell>
          <cell r="L165" t="str">
            <v>SPECIALITY</v>
          </cell>
          <cell r="M165" t="str">
            <v>Co-Branded</v>
          </cell>
          <cell r="O165" t="str">
            <v>SILVER</v>
          </cell>
          <cell r="P165" t="str">
            <v>SILVER</v>
          </cell>
        </row>
        <row r="166">
          <cell r="A166">
            <v>2918</v>
          </cell>
          <cell r="B166" t="str">
            <v>HYUNDAI SERVO BRAKE OIL</v>
          </cell>
          <cell r="C166" t="str">
            <v>GEN.OIL</v>
          </cell>
          <cell r="D166" t="str">
            <v>ONLY FOR OEM</v>
          </cell>
          <cell r="E166" t="str">
            <v>A</v>
          </cell>
          <cell r="G166" t="str">
            <v>A</v>
          </cell>
          <cell r="I166" t="str">
            <v/>
          </cell>
          <cell r="J166" t="str">
            <v>HML</v>
          </cell>
          <cell r="L166" t="str">
            <v>SPECIALITY</v>
          </cell>
          <cell r="M166" t="str">
            <v>Co-Branded</v>
          </cell>
          <cell r="O166" t="str">
            <v>SILVER</v>
          </cell>
          <cell r="P166" t="str">
            <v>BRONZE</v>
          </cell>
        </row>
        <row r="167">
          <cell r="A167">
            <v>2920</v>
          </cell>
          <cell r="B167" t="str">
            <v>KINETICULTRA2TOIL</v>
          </cell>
          <cell r="C167" t="str">
            <v>GEN.OIL</v>
          </cell>
          <cell r="D167" t="str">
            <v>GENERAL</v>
          </cell>
          <cell r="E167" t="str">
            <v>A</v>
          </cell>
          <cell r="F167" t="str">
            <v>2T</v>
          </cell>
          <cell r="G167" t="str">
            <v>A</v>
          </cell>
          <cell r="I167" t="str">
            <v/>
          </cell>
          <cell r="J167" t="str">
            <v>KU2</v>
          </cell>
          <cell r="L167" t="str">
            <v>2W</v>
          </cell>
          <cell r="M167" t="str">
            <v>Co-Branded</v>
          </cell>
          <cell r="O167" t="str">
            <v>SILVER</v>
          </cell>
          <cell r="P167" t="str">
            <v>SILVER</v>
          </cell>
        </row>
        <row r="168">
          <cell r="A168">
            <v>2923</v>
          </cell>
          <cell r="B168" t="str">
            <v>LANCERBRAKEFLUID</v>
          </cell>
          <cell r="C168" t="str">
            <v>GEN.OIL</v>
          </cell>
          <cell r="D168" t="str">
            <v>ONLY FOR OEM</v>
          </cell>
          <cell r="E168" t="str">
            <v>E</v>
          </cell>
          <cell r="G168" t="str">
            <v>E</v>
          </cell>
          <cell r="I168" t="str">
            <v/>
          </cell>
          <cell r="J168" t="str">
            <v>MTB</v>
          </cell>
          <cell r="L168" t="str">
            <v>SPECIALITY</v>
          </cell>
          <cell r="M168" t="str">
            <v>Co-Branded</v>
          </cell>
          <cell r="O168" t="str">
            <v>SILVER</v>
          </cell>
          <cell r="P168" t="str">
            <v>SILVER</v>
          </cell>
        </row>
        <row r="169">
          <cell r="A169">
            <v>2924</v>
          </cell>
          <cell r="B169" t="str">
            <v>4T</v>
          </cell>
          <cell r="C169" t="str">
            <v>REGULAR</v>
          </cell>
          <cell r="D169" t="str">
            <v>GENERAL</v>
          </cell>
          <cell r="E169" t="str">
            <v>A</v>
          </cell>
          <cell r="F169" t="str">
            <v>4T</v>
          </cell>
          <cell r="G169" t="str">
            <v>A</v>
          </cell>
          <cell r="I169" t="str">
            <v/>
          </cell>
          <cell r="J169" t="str">
            <v>OTH</v>
          </cell>
          <cell r="L169" t="str">
            <v>4T</v>
          </cell>
          <cell r="M169" t="str">
            <v>Servo-Auto</v>
          </cell>
          <cell r="O169" t="str">
            <v>SILVER</v>
          </cell>
          <cell r="P169" t="str">
            <v>SILVER</v>
          </cell>
        </row>
        <row r="170">
          <cell r="A170">
            <v>2925</v>
          </cell>
          <cell r="B170" t="str">
            <v>PREMIUMCF240</v>
          </cell>
          <cell r="C170" t="str">
            <v>REGULAR</v>
          </cell>
          <cell r="D170" t="str">
            <v>GENERAL</v>
          </cell>
          <cell r="E170" t="str">
            <v>A</v>
          </cell>
          <cell r="G170" t="str">
            <v>A</v>
          </cell>
          <cell r="I170" t="str">
            <v/>
          </cell>
          <cell r="J170" t="str">
            <v>OTH</v>
          </cell>
          <cell r="L170" t="str">
            <v>DEO</v>
          </cell>
          <cell r="M170" t="str">
            <v>Servo-Auto</v>
          </cell>
          <cell r="O170" t="str">
            <v>SILVER</v>
          </cell>
          <cell r="P170" t="str">
            <v>SILVER</v>
          </cell>
        </row>
        <row r="171">
          <cell r="A171">
            <v>2926</v>
          </cell>
          <cell r="B171" t="str">
            <v>KINETIC4TOIL</v>
          </cell>
          <cell r="C171" t="str">
            <v>GEN.OIL</v>
          </cell>
          <cell r="D171" t="str">
            <v>GENERAL</v>
          </cell>
          <cell r="E171" t="str">
            <v>A</v>
          </cell>
          <cell r="G171" t="str">
            <v>A</v>
          </cell>
          <cell r="I171" t="str">
            <v/>
          </cell>
          <cell r="J171" t="str">
            <v>KU2</v>
          </cell>
          <cell r="L171" t="str">
            <v>4T</v>
          </cell>
          <cell r="M171" t="str">
            <v>Co-Branded</v>
          </cell>
          <cell r="O171" t="str">
            <v>SILVER</v>
          </cell>
          <cell r="P171" t="str">
            <v>SILVER</v>
          </cell>
        </row>
        <row r="172">
          <cell r="A172">
            <v>2927</v>
          </cell>
          <cell r="B172" t="str">
            <v>SERVO HONDA JOSH</v>
          </cell>
          <cell r="C172" t="str">
            <v>REGULAR</v>
          </cell>
          <cell r="D172" t="str">
            <v>GENERAL</v>
          </cell>
          <cell r="E172" t="str">
            <v>A</v>
          </cell>
          <cell r="G172" t="str">
            <v>A</v>
          </cell>
          <cell r="I172" t="str">
            <v/>
          </cell>
          <cell r="J172" t="str">
            <v>HONDA</v>
          </cell>
          <cell r="K172" t="str">
            <v>HONDA</v>
          </cell>
          <cell r="L172" t="str">
            <v>4T</v>
          </cell>
          <cell r="M172" t="str">
            <v>Co-Branded</v>
          </cell>
          <cell r="O172" t="str">
            <v>SILVER</v>
          </cell>
          <cell r="P172" t="str">
            <v>BRONZE</v>
          </cell>
        </row>
        <row r="173">
          <cell r="A173">
            <v>2928</v>
          </cell>
          <cell r="B173" t="str">
            <v>FORCEBRAKEFLUIDDOT4</v>
          </cell>
          <cell r="C173" t="str">
            <v>GEN.OIL</v>
          </cell>
          <cell r="D173" t="str">
            <v>GENERAL</v>
          </cell>
          <cell r="E173" t="str">
            <v>A</v>
          </cell>
          <cell r="G173" t="str">
            <v>A</v>
          </cell>
          <cell r="I173" t="str">
            <v/>
          </cell>
          <cell r="J173" t="str">
            <v>FML</v>
          </cell>
          <cell r="L173" t="str">
            <v>SPECIALITY</v>
          </cell>
          <cell r="M173" t="str">
            <v>Co-Branded</v>
          </cell>
          <cell r="O173" t="str">
            <v>SILVER</v>
          </cell>
          <cell r="P173" t="str">
            <v>SILVER</v>
          </cell>
        </row>
        <row r="174">
          <cell r="A174">
            <v>2929</v>
          </cell>
          <cell r="B174" t="str">
            <v>POWERBRAKEALT</v>
          </cell>
          <cell r="C174" t="str">
            <v>GEN.OIL</v>
          </cell>
          <cell r="D174" t="str">
            <v>GENERAL</v>
          </cell>
          <cell r="E174" t="str">
            <v>A</v>
          </cell>
          <cell r="G174" t="str">
            <v>A</v>
          </cell>
          <cell r="I174" t="str">
            <v/>
          </cell>
          <cell r="J174" t="str">
            <v>ALT</v>
          </cell>
          <cell r="L174" t="str">
            <v>SPECIALITY</v>
          </cell>
          <cell r="M174" t="str">
            <v>Co-Branded</v>
          </cell>
          <cell r="O174" t="str">
            <v>SILVER</v>
          </cell>
          <cell r="P174" t="str">
            <v>SILVER</v>
          </cell>
        </row>
        <row r="175">
          <cell r="A175">
            <v>2930</v>
          </cell>
          <cell r="B175" t="str">
            <v>MANFORCETRUCKSCLUTCHOIL</v>
          </cell>
          <cell r="C175" t="str">
            <v>GEN.OIL</v>
          </cell>
          <cell r="D175" t="str">
            <v>ONLY FOR OEM</v>
          </cell>
          <cell r="E175" t="str">
            <v>A</v>
          </cell>
          <cell r="G175" t="str">
            <v>A</v>
          </cell>
          <cell r="I175" t="str">
            <v/>
          </cell>
          <cell r="J175" t="str">
            <v>MFT</v>
          </cell>
          <cell r="L175" t="str">
            <v>GEAR</v>
          </cell>
          <cell r="M175" t="str">
            <v>Co-Branded</v>
          </cell>
          <cell r="O175" t="str">
            <v>SILVER</v>
          </cell>
          <cell r="P175" t="str">
            <v>SILVER</v>
          </cell>
        </row>
        <row r="176">
          <cell r="A176">
            <v>2931</v>
          </cell>
          <cell r="B176" t="str">
            <v>4T20W-50</v>
          </cell>
          <cell r="C176" t="str">
            <v>REGULAR</v>
          </cell>
          <cell r="D176" t="str">
            <v>GENERAL</v>
          </cell>
          <cell r="E176" t="str">
            <v>A</v>
          </cell>
          <cell r="G176" t="str">
            <v>A</v>
          </cell>
          <cell r="I176" t="str">
            <v/>
          </cell>
          <cell r="J176" t="str">
            <v>OTH</v>
          </cell>
          <cell r="L176" t="str">
            <v>4T</v>
          </cell>
          <cell r="M176" t="str">
            <v>Servo-Auto</v>
          </cell>
          <cell r="O176" t="str">
            <v>SILVER</v>
          </cell>
          <cell r="P176" t="str">
            <v>SILVER</v>
          </cell>
        </row>
        <row r="177">
          <cell r="A177">
            <v>2932</v>
          </cell>
          <cell r="B177" t="str">
            <v>4TZOOM</v>
          </cell>
          <cell r="C177" t="str">
            <v>REGULAR</v>
          </cell>
          <cell r="D177" t="str">
            <v>GENERAL</v>
          </cell>
          <cell r="E177" t="str">
            <v>A</v>
          </cell>
          <cell r="F177" t="str">
            <v>4T</v>
          </cell>
          <cell r="G177" t="str">
            <v>A</v>
          </cell>
          <cell r="I177" t="str">
            <v>4TZoom</v>
          </cell>
          <cell r="J177" t="str">
            <v>OTH</v>
          </cell>
          <cell r="L177" t="str">
            <v>4T</v>
          </cell>
          <cell r="M177" t="str">
            <v>Servo-Auto</v>
          </cell>
          <cell r="O177" t="str">
            <v>SILVER</v>
          </cell>
          <cell r="P177" t="str">
            <v>SILVER</v>
          </cell>
        </row>
        <row r="178">
          <cell r="A178">
            <v>2933</v>
          </cell>
          <cell r="B178" t="str">
            <v>SERVO HONDA SCOOTONXT</v>
          </cell>
          <cell r="C178" t="str">
            <v>REGULAR</v>
          </cell>
          <cell r="D178" t="str">
            <v>GENERAL</v>
          </cell>
          <cell r="E178" t="str">
            <v>A</v>
          </cell>
          <cell r="G178" t="str">
            <v>A</v>
          </cell>
          <cell r="I178" t="str">
            <v/>
          </cell>
          <cell r="J178" t="str">
            <v>HONDA</v>
          </cell>
          <cell r="K178" t="str">
            <v>HONDA</v>
          </cell>
          <cell r="L178" t="str">
            <v>4T</v>
          </cell>
          <cell r="M178" t="str">
            <v>Co-Branded</v>
          </cell>
          <cell r="O178" t="str">
            <v>SILVER</v>
          </cell>
          <cell r="P178" t="str">
            <v>BRONZE</v>
          </cell>
        </row>
        <row r="179">
          <cell r="A179">
            <v>2935</v>
          </cell>
          <cell r="B179" t="str">
            <v>GLOBAL4T</v>
          </cell>
          <cell r="C179" t="str">
            <v>REGULAR</v>
          </cell>
          <cell r="D179" t="str">
            <v>GENERAL</v>
          </cell>
          <cell r="E179" t="str">
            <v>A</v>
          </cell>
          <cell r="G179" t="str">
            <v>A</v>
          </cell>
          <cell r="I179" t="str">
            <v/>
          </cell>
          <cell r="J179" t="str">
            <v>OTH</v>
          </cell>
          <cell r="L179" t="str">
            <v>4T</v>
          </cell>
          <cell r="M179" t="str">
            <v>Servo-Auto</v>
          </cell>
          <cell r="O179" t="str">
            <v>SILVER</v>
          </cell>
          <cell r="P179" t="str">
            <v>SILVER</v>
          </cell>
        </row>
        <row r="180">
          <cell r="A180">
            <v>2936</v>
          </cell>
          <cell r="B180" t="str">
            <v>4TZOOM10W-30</v>
          </cell>
          <cell r="C180" t="str">
            <v>REGULAR</v>
          </cell>
          <cell r="D180" t="str">
            <v>GENERAL</v>
          </cell>
          <cell r="E180" t="str">
            <v>A</v>
          </cell>
          <cell r="F180" t="str">
            <v>4T</v>
          </cell>
          <cell r="G180" t="str">
            <v>A</v>
          </cell>
          <cell r="I180" t="str">
            <v/>
          </cell>
          <cell r="J180" t="str">
            <v>OTH</v>
          </cell>
          <cell r="L180" t="str">
            <v>4T</v>
          </cell>
          <cell r="M180" t="str">
            <v>Servo-Auto</v>
          </cell>
          <cell r="O180" t="str">
            <v>SILVER</v>
          </cell>
          <cell r="P180" t="str">
            <v>SILVER</v>
          </cell>
        </row>
        <row r="181">
          <cell r="A181">
            <v>2937</v>
          </cell>
          <cell r="B181" t="str">
            <v>ROCK4TPLUS</v>
          </cell>
          <cell r="C181" t="str">
            <v>GEN.OIL</v>
          </cell>
          <cell r="D181" t="str">
            <v>GENERAL</v>
          </cell>
          <cell r="E181" t="str">
            <v>A</v>
          </cell>
          <cell r="G181" t="str">
            <v>A</v>
          </cell>
          <cell r="I181" t="str">
            <v/>
          </cell>
          <cell r="J181" t="str">
            <v>R4T</v>
          </cell>
          <cell r="L181" t="str">
            <v>4T</v>
          </cell>
          <cell r="M181" t="str">
            <v>Co-Branded</v>
          </cell>
          <cell r="O181" t="str">
            <v>SILVER</v>
          </cell>
          <cell r="P181" t="str">
            <v>SILVER</v>
          </cell>
        </row>
        <row r="182">
          <cell r="A182">
            <v>2941</v>
          </cell>
          <cell r="B182" t="str">
            <v>OBM2TOIL</v>
          </cell>
          <cell r="C182" t="str">
            <v>REGULAR</v>
          </cell>
          <cell r="D182" t="str">
            <v>GENERAL</v>
          </cell>
          <cell r="E182" t="str">
            <v>A</v>
          </cell>
          <cell r="F182" t="str">
            <v>2T</v>
          </cell>
          <cell r="G182" t="str">
            <v>A</v>
          </cell>
          <cell r="I182" t="str">
            <v/>
          </cell>
          <cell r="J182" t="str">
            <v>OTH</v>
          </cell>
          <cell r="L182" t="str">
            <v>2W</v>
          </cell>
          <cell r="M182" t="str">
            <v>Servo-Auto</v>
          </cell>
          <cell r="O182" t="str">
            <v>SILVER</v>
          </cell>
          <cell r="P182" t="str">
            <v>SILVER</v>
          </cell>
        </row>
        <row r="183">
          <cell r="A183">
            <v>2943</v>
          </cell>
          <cell r="B183" t="str">
            <v>4T GOBEN</v>
          </cell>
          <cell r="C183" t="str">
            <v>REGULAR</v>
          </cell>
          <cell r="D183" t="str">
            <v>GENERAL</v>
          </cell>
          <cell r="E183" t="str">
            <v>A</v>
          </cell>
          <cell r="G183" t="str">
            <v>A</v>
          </cell>
          <cell r="I183" t="str">
            <v/>
          </cell>
          <cell r="J183" t="str">
            <v>OTH</v>
          </cell>
          <cell r="L183" t="str">
            <v>4T</v>
          </cell>
          <cell r="M183" t="str">
            <v>Servo-Auto</v>
          </cell>
          <cell r="O183" t="str">
            <v>SILVER</v>
          </cell>
          <cell r="P183" t="str">
            <v>SILVER</v>
          </cell>
        </row>
        <row r="184">
          <cell r="A184">
            <v>2944</v>
          </cell>
          <cell r="B184" t="str">
            <v xml:space="preserve">SERVO 4T 10W-30 </v>
          </cell>
          <cell r="C184" t="str">
            <v>REGULAR</v>
          </cell>
          <cell r="D184" t="str">
            <v>GENERAL</v>
          </cell>
          <cell r="E184" t="str">
            <v>A</v>
          </cell>
          <cell r="G184" t="str">
            <v>A</v>
          </cell>
          <cell r="I184" t="str">
            <v>Servo 4T 10W-30</v>
          </cell>
          <cell r="J184" t="str">
            <v>OTH</v>
          </cell>
          <cell r="L184" t="str">
            <v>4T</v>
          </cell>
          <cell r="M184" t="str">
            <v>Servo-Auto</v>
          </cell>
          <cell r="O184" t="str">
            <v>SILVER</v>
          </cell>
          <cell r="P184" t="str">
            <v>SILVER</v>
          </cell>
        </row>
        <row r="185">
          <cell r="A185">
            <v>2947</v>
          </cell>
          <cell r="B185" t="str">
            <v>SERVO SUPER SYNTH 5W-50</v>
          </cell>
          <cell r="C185" t="str">
            <v>REGULAR</v>
          </cell>
          <cell r="D185" t="str">
            <v>GENERAL</v>
          </cell>
          <cell r="E185" t="str">
            <v>A</v>
          </cell>
          <cell r="G185" t="str">
            <v>A</v>
          </cell>
          <cell r="J185" t="str">
            <v>OTH</v>
          </cell>
          <cell r="L185" t="str">
            <v>PCMO</v>
          </cell>
          <cell r="M185" t="str">
            <v>Servo-Auto</v>
          </cell>
          <cell r="O185" t="str">
            <v>GOLD</v>
          </cell>
          <cell r="P185" t="str">
            <v>Gold</v>
          </cell>
        </row>
        <row r="186">
          <cell r="A186">
            <v>2948</v>
          </cell>
          <cell r="B186" t="str">
            <v>FUTURA SYNTH 5W50</v>
          </cell>
          <cell r="C186" t="str">
            <v>REGULAR</v>
          </cell>
          <cell r="D186" t="str">
            <v>GENERAL</v>
          </cell>
          <cell r="E186" t="str">
            <v>A</v>
          </cell>
          <cell r="F186" t="str">
            <v>PCMO</v>
          </cell>
          <cell r="G186" t="str">
            <v>A</v>
          </cell>
          <cell r="J186" t="str">
            <v>OTH</v>
          </cell>
          <cell r="L186" t="str">
            <v>PCMO</v>
          </cell>
          <cell r="M186" t="str">
            <v>Servo-Auto</v>
          </cell>
          <cell r="O186" t="str">
            <v>GOLD</v>
          </cell>
          <cell r="P186" t="str">
            <v>Gold</v>
          </cell>
        </row>
        <row r="187">
          <cell r="A187">
            <v>2949</v>
          </cell>
          <cell r="B187" t="str">
            <v>4T SYNTH</v>
          </cell>
          <cell r="C187" t="str">
            <v>REGULAR</v>
          </cell>
          <cell r="D187" t="str">
            <v>GENERAL</v>
          </cell>
          <cell r="E187" t="str">
            <v>A</v>
          </cell>
          <cell r="F187" t="str">
            <v>4T</v>
          </cell>
          <cell r="G187" t="str">
            <v>A</v>
          </cell>
          <cell r="I187" t="str">
            <v>SYNTHETIC GRADE</v>
          </cell>
          <cell r="J187" t="str">
            <v>OTH</v>
          </cell>
          <cell r="L187" t="str">
            <v>4T</v>
          </cell>
          <cell r="M187" t="str">
            <v>Servo-Auto</v>
          </cell>
          <cell r="O187" t="str">
            <v>GOLD</v>
          </cell>
          <cell r="P187" t="str">
            <v>Gold</v>
          </cell>
        </row>
        <row r="188">
          <cell r="A188">
            <v>2951</v>
          </cell>
          <cell r="B188" t="str">
            <v>SERVO 4T ZOOM 10W-40</v>
          </cell>
          <cell r="C188" t="str">
            <v>REGULAR</v>
          </cell>
          <cell r="D188" t="str">
            <v>GENERAL</v>
          </cell>
          <cell r="E188" t="str">
            <v>A</v>
          </cell>
          <cell r="G188" t="str">
            <v>A</v>
          </cell>
          <cell r="I188" t="str">
            <v/>
          </cell>
          <cell r="J188" t="str">
            <v>OTH</v>
          </cell>
          <cell r="L188" t="str">
            <v>4T</v>
          </cell>
          <cell r="M188" t="str">
            <v>Servo-Auto</v>
          </cell>
          <cell r="O188" t="str">
            <v>SILVER</v>
          </cell>
          <cell r="P188" t="str">
            <v>SILVER</v>
          </cell>
        </row>
        <row r="189">
          <cell r="A189">
            <v>2953</v>
          </cell>
          <cell r="B189" t="str">
            <v>HY.SERVO SYNTH PLUS 5W-30</v>
          </cell>
          <cell r="C189" t="str">
            <v>GEN.OIL</v>
          </cell>
          <cell r="D189" t="str">
            <v>ONLY FOR OEM</v>
          </cell>
          <cell r="E189" t="str">
            <v>A</v>
          </cell>
          <cell r="G189" t="str">
            <v>A</v>
          </cell>
          <cell r="H189" t="str">
            <v>Synthetic</v>
          </cell>
          <cell r="I189" t="str">
            <v/>
          </cell>
          <cell r="J189" t="str">
            <v>HML</v>
          </cell>
          <cell r="L189" t="str">
            <v>PCMO</v>
          </cell>
          <cell r="M189" t="str">
            <v>Co-Branded</v>
          </cell>
          <cell r="O189" t="str">
            <v>SILVER</v>
          </cell>
          <cell r="P189" t="str">
            <v>BRONZE</v>
          </cell>
        </row>
        <row r="190">
          <cell r="A190">
            <v>2954</v>
          </cell>
          <cell r="B190" t="str">
            <v>FUTURA SYNTH 15W40</v>
          </cell>
          <cell r="C190" t="str">
            <v>REGULAR</v>
          </cell>
          <cell r="D190" t="str">
            <v>GENERAL</v>
          </cell>
          <cell r="E190" t="str">
            <v>A</v>
          </cell>
          <cell r="F190" t="str">
            <v>PCMO</v>
          </cell>
          <cell r="G190" t="str">
            <v>A</v>
          </cell>
          <cell r="J190" t="str">
            <v>OTH</v>
          </cell>
          <cell r="L190" t="str">
            <v>PCMO</v>
          </cell>
          <cell r="M190" t="str">
            <v>Servo-Auto</v>
          </cell>
          <cell r="O190" t="str">
            <v>SILVER</v>
          </cell>
          <cell r="P190" t="str">
            <v>SILVER</v>
          </cell>
        </row>
        <row r="191">
          <cell r="A191">
            <v>2955</v>
          </cell>
          <cell r="B191" t="str">
            <v>SERVO FUTURA D 5W-30</v>
          </cell>
          <cell r="C191" t="str">
            <v>REGULAR</v>
          </cell>
          <cell r="D191" t="str">
            <v>GENERAL</v>
          </cell>
          <cell r="E191" t="str">
            <v>A</v>
          </cell>
          <cell r="F191" t="str">
            <v>PCMO</v>
          </cell>
          <cell r="G191" t="str">
            <v>A</v>
          </cell>
          <cell r="J191" t="str">
            <v>OTH</v>
          </cell>
          <cell r="L191" t="str">
            <v>PCMO</v>
          </cell>
          <cell r="M191" t="str">
            <v>Servo-Auto</v>
          </cell>
          <cell r="O191" t="str">
            <v>GOLD</v>
          </cell>
          <cell r="P191" t="str">
            <v>Gold</v>
          </cell>
        </row>
        <row r="192">
          <cell r="A192">
            <v>2956</v>
          </cell>
          <cell r="B192" t="str">
            <v>SERVO FUTURA D PLUS 5W-30</v>
          </cell>
          <cell r="C192" t="str">
            <v>REGULAR</v>
          </cell>
          <cell r="D192" t="str">
            <v>GENERAL</v>
          </cell>
          <cell r="E192" t="str">
            <v>A</v>
          </cell>
          <cell r="F192" t="str">
            <v>PCMO</v>
          </cell>
          <cell r="G192" t="str">
            <v>A</v>
          </cell>
          <cell r="J192" t="str">
            <v>OTH</v>
          </cell>
          <cell r="L192" t="str">
            <v>PCMO</v>
          </cell>
          <cell r="M192" t="str">
            <v>Servo-Auto</v>
          </cell>
          <cell r="O192" t="str">
            <v>GOLD</v>
          </cell>
          <cell r="P192" t="str">
            <v>Gold</v>
          </cell>
        </row>
        <row r="193">
          <cell r="A193">
            <v>2959</v>
          </cell>
          <cell r="B193" t="str">
            <v>SERVO FUTURA G 5W-30</v>
          </cell>
          <cell r="C193" t="str">
            <v>REGULAR</v>
          </cell>
          <cell r="D193" t="str">
            <v>GENERAL</v>
          </cell>
          <cell r="E193" t="str">
            <v>A</v>
          </cell>
          <cell r="F193" t="str">
            <v>PCMO</v>
          </cell>
          <cell r="G193" t="str">
            <v>A</v>
          </cell>
          <cell r="J193" t="str">
            <v>OTH</v>
          </cell>
          <cell r="L193" t="str">
            <v>PCMO</v>
          </cell>
          <cell r="M193" t="str">
            <v>Servo-Auto</v>
          </cell>
          <cell r="O193" t="str">
            <v>GOLD</v>
          </cell>
          <cell r="P193" t="str">
            <v>Gold</v>
          </cell>
        </row>
        <row r="194">
          <cell r="A194">
            <v>2960</v>
          </cell>
          <cell r="B194" t="str">
            <v>SERVO FUTURA SYNTH 0W-40(M)</v>
          </cell>
          <cell r="C194" t="str">
            <v>REGULAR</v>
          </cell>
          <cell r="D194" t="str">
            <v>GENERAL</v>
          </cell>
          <cell r="E194" t="str">
            <v>A</v>
          </cell>
          <cell r="F194" t="str">
            <v>SYNTHETIC</v>
          </cell>
          <cell r="G194" t="str">
            <v>A</v>
          </cell>
          <cell r="H194" t="str">
            <v>Synthetic</v>
          </cell>
          <cell r="I194" t="str">
            <v>SYNTHETIC GRADE</v>
          </cell>
          <cell r="J194" t="str">
            <v>FuturaSynth</v>
          </cell>
          <cell r="L194" t="str">
            <v>PCMO</v>
          </cell>
          <cell r="M194" t="str">
            <v>Servo-Auto</v>
          </cell>
          <cell r="O194" t="str">
            <v>GOLD</v>
          </cell>
          <cell r="P194" t="str">
            <v>Gold</v>
          </cell>
        </row>
        <row r="195">
          <cell r="A195">
            <v>2961</v>
          </cell>
          <cell r="B195" t="str">
            <v>SERVO TATA MOTORS GEN BRAKE FLUID DOT 3</v>
          </cell>
          <cell r="C195" t="str">
            <v>GEN.OIL</v>
          </cell>
          <cell r="D195" t="str">
            <v>GENERAL</v>
          </cell>
          <cell r="E195" t="str">
            <v>A</v>
          </cell>
          <cell r="G195" t="str">
            <v>A</v>
          </cell>
          <cell r="I195" t="str">
            <v/>
          </cell>
          <cell r="J195" t="str">
            <v>PVBU</v>
          </cell>
          <cell r="L195" t="str">
            <v>SPECIALITY</v>
          </cell>
          <cell r="M195" t="str">
            <v>Co-Branded</v>
          </cell>
          <cell r="O195" t="str">
            <v>SILVER</v>
          </cell>
          <cell r="P195" t="str">
            <v>SILVER</v>
          </cell>
        </row>
        <row r="196">
          <cell r="A196">
            <v>2962</v>
          </cell>
          <cell r="B196" t="str">
            <v>SERVO TATA MOTORS GEN BRAKE FLUID DOT 4</v>
          </cell>
          <cell r="C196" t="str">
            <v>GEN.OIL</v>
          </cell>
          <cell r="D196" t="str">
            <v>GENERAL</v>
          </cell>
          <cell r="E196" t="str">
            <v>A</v>
          </cell>
          <cell r="G196" t="str">
            <v>A</v>
          </cell>
          <cell r="I196" t="str">
            <v/>
          </cell>
          <cell r="J196" t="str">
            <v>PVBU</v>
          </cell>
          <cell r="L196" t="str">
            <v>SPECIALITY</v>
          </cell>
          <cell r="M196" t="str">
            <v>Co-Branded</v>
          </cell>
          <cell r="O196" t="str">
            <v>SILVER</v>
          </cell>
          <cell r="P196" t="str">
            <v>SILVER</v>
          </cell>
        </row>
        <row r="197">
          <cell r="A197">
            <v>2964</v>
          </cell>
          <cell r="B197" t="str">
            <v>MGDO 5W-30</v>
          </cell>
          <cell r="C197" t="str">
            <v>GEN.OIL</v>
          </cell>
          <cell r="D197" t="str">
            <v>GENERAL</v>
          </cell>
          <cell r="E197" t="str">
            <v>A</v>
          </cell>
          <cell r="G197" t="str">
            <v>A</v>
          </cell>
          <cell r="I197" t="str">
            <v/>
          </cell>
          <cell r="J197" t="str">
            <v>MUL</v>
          </cell>
          <cell r="L197" t="str">
            <v>PCMO</v>
          </cell>
          <cell r="M197" t="str">
            <v>Co-Branded</v>
          </cell>
          <cell r="O197" t="str">
            <v>SILVER</v>
          </cell>
          <cell r="P197" t="str">
            <v>BRONZE</v>
          </cell>
        </row>
        <row r="198">
          <cell r="A198">
            <v>2965</v>
          </cell>
          <cell r="B198" t="str">
            <v>SERVO FUTURA SYNTH PLUS 5W-30</v>
          </cell>
          <cell r="C198" t="str">
            <v>REGULAR</v>
          </cell>
          <cell r="D198" t="str">
            <v>GENERAL</v>
          </cell>
          <cell r="E198" t="str">
            <v>A</v>
          </cell>
          <cell r="F198" t="str">
            <v>SYNTHETIC</v>
          </cell>
          <cell r="G198" t="str">
            <v>A</v>
          </cell>
          <cell r="J198" t="str">
            <v>OTH</v>
          </cell>
          <cell r="L198" t="str">
            <v>PCMO</v>
          </cell>
          <cell r="M198" t="str">
            <v>Servo-Auto</v>
          </cell>
          <cell r="O198" t="str">
            <v>GOLD</v>
          </cell>
          <cell r="P198" t="str">
            <v>Gold</v>
          </cell>
        </row>
        <row r="199">
          <cell r="A199">
            <v>2966</v>
          </cell>
          <cell r="B199" t="str">
            <v>SERVO 4T BULLET 15W-50</v>
          </cell>
          <cell r="C199" t="str">
            <v>REGULAR</v>
          </cell>
          <cell r="D199" t="str">
            <v>GENERAL</v>
          </cell>
          <cell r="E199" t="str">
            <v>A</v>
          </cell>
          <cell r="G199" t="str">
            <v>A</v>
          </cell>
          <cell r="J199" t="str">
            <v>OTH</v>
          </cell>
          <cell r="L199" t="str">
            <v>4T</v>
          </cell>
          <cell r="M199" t="str">
            <v>Servo-Auto</v>
          </cell>
          <cell r="O199" t="str">
            <v>SILVER</v>
          </cell>
          <cell r="P199" t="str">
            <v>SILVER</v>
          </cell>
        </row>
        <row r="200">
          <cell r="A200">
            <v>2967</v>
          </cell>
          <cell r="B200" t="str">
            <v>SERVO FUTURA G PLUS 5W-30</v>
          </cell>
          <cell r="C200" t="str">
            <v>REGULAR</v>
          </cell>
          <cell r="D200" t="str">
            <v>GENERAL</v>
          </cell>
          <cell r="E200" t="str">
            <v>A</v>
          </cell>
          <cell r="F200" t="str">
            <v>PCMO</v>
          </cell>
          <cell r="G200" t="str">
            <v>A</v>
          </cell>
          <cell r="J200" t="str">
            <v>OTH</v>
          </cell>
          <cell r="L200" t="str">
            <v>PCMO</v>
          </cell>
          <cell r="M200" t="str">
            <v>Servo-Auto</v>
          </cell>
          <cell r="O200" t="str">
            <v>GOLD</v>
          </cell>
          <cell r="P200" t="str">
            <v>Gold</v>
          </cell>
        </row>
        <row r="201">
          <cell r="A201">
            <v>2968</v>
          </cell>
          <cell r="B201" t="str">
            <v>HY.SERVO ENGINE OIL 5W-30</v>
          </cell>
          <cell r="C201" t="str">
            <v>GEN.OIL</v>
          </cell>
          <cell r="D201" t="str">
            <v>ONLY FOR OEM</v>
          </cell>
          <cell r="E201" t="str">
            <v>A</v>
          </cell>
          <cell r="G201" t="str">
            <v>A</v>
          </cell>
          <cell r="I201" t="str">
            <v/>
          </cell>
          <cell r="J201" t="str">
            <v>HML</v>
          </cell>
          <cell r="L201" t="str">
            <v>PCMO</v>
          </cell>
          <cell r="M201" t="str">
            <v>Co-Branded</v>
          </cell>
          <cell r="O201" t="str">
            <v>SILVER</v>
          </cell>
          <cell r="P201" t="str">
            <v>BRONZE</v>
          </cell>
        </row>
        <row r="202">
          <cell r="A202">
            <v>2970</v>
          </cell>
          <cell r="B202" t="str">
            <v>HYUNDAI SERVO FUTURA DUAL 5W-30</v>
          </cell>
          <cell r="C202" t="str">
            <v>GEN.OIL</v>
          </cell>
          <cell r="D202" t="str">
            <v>ONLY FOR OEM</v>
          </cell>
          <cell r="E202" t="str">
            <v>A</v>
          </cell>
          <cell r="G202" t="str">
            <v>A</v>
          </cell>
          <cell r="I202" t="str">
            <v/>
          </cell>
          <cell r="J202" t="str">
            <v>HML</v>
          </cell>
          <cell r="L202" t="str">
            <v>PCMO</v>
          </cell>
          <cell r="M202" t="str">
            <v>Co-Branded</v>
          </cell>
          <cell r="O202" t="str">
            <v>SILVER</v>
          </cell>
          <cell r="P202" t="str">
            <v>BRONZE</v>
          </cell>
        </row>
        <row r="203">
          <cell r="A203">
            <v>2971</v>
          </cell>
          <cell r="B203" t="str">
            <v>SERVO 4T HD</v>
          </cell>
          <cell r="C203" t="str">
            <v>REGULAR</v>
          </cell>
          <cell r="D203" t="str">
            <v>GENERAL</v>
          </cell>
          <cell r="E203" t="str">
            <v>A</v>
          </cell>
          <cell r="F203" t="str">
            <v>FOCUS</v>
          </cell>
          <cell r="G203" t="str">
            <v>A</v>
          </cell>
          <cell r="J203" t="str">
            <v>OTH</v>
          </cell>
          <cell r="L203" t="str">
            <v>4T</v>
          </cell>
          <cell r="M203" t="str">
            <v>Servo-Auto</v>
          </cell>
          <cell r="O203" t="str">
            <v>GOLD</v>
          </cell>
          <cell r="P203" t="str">
            <v>Gold</v>
          </cell>
        </row>
        <row r="204">
          <cell r="A204">
            <v>2991</v>
          </cell>
          <cell r="B204" t="str">
            <v>SYSTEM22</v>
          </cell>
          <cell r="C204" t="str">
            <v>REGULAR</v>
          </cell>
          <cell r="D204" t="str">
            <v>GENERAL</v>
          </cell>
          <cell r="E204" t="str">
            <v>I</v>
          </cell>
          <cell r="G204" t="str">
            <v>I</v>
          </cell>
          <cell r="I204" t="str">
            <v/>
          </cell>
          <cell r="J204" t="str">
            <v>OTH</v>
          </cell>
          <cell r="L204" t="str">
            <v>INDUSTRIAL</v>
          </cell>
          <cell r="M204" t="str">
            <v>IND</v>
          </cell>
          <cell r="O204" t="str">
            <v>INDUSTRIAL</v>
          </cell>
          <cell r="P204" t="str">
            <v>INDUSTRIAL</v>
          </cell>
        </row>
        <row r="205">
          <cell r="A205">
            <v>2998</v>
          </cell>
          <cell r="B205" t="str">
            <v>TMGO HYDRAULIC OIL 68 GRD</v>
          </cell>
          <cell r="C205" t="str">
            <v>GEN.OIL</v>
          </cell>
          <cell r="D205" t="str">
            <v>ONLY FOR OEM</v>
          </cell>
          <cell r="E205" t="str">
            <v>A</v>
          </cell>
          <cell r="G205" t="str">
            <v>A</v>
          </cell>
          <cell r="I205" t="str">
            <v/>
          </cell>
          <cell r="J205" t="str">
            <v>TMGO</v>
          </cell>
          <cell r="L205" t="str">
            <v>INDUSTRIAL</v>
          </cell>
          <cell r="M205" t="str">
            <v>IND</v>
          </cell>
          <cell r="O205" t="str">
            <v>SILVER</v>
          </cell>
          <cell r="P205" t="str">
            <v>SILVER</v>
          </cell>
        </row>
        <row r="206">
          <cell r="A206">
            <v>2999</v>
          </cell>
          <cell r="B206" t="str">
            <v>HYDRAULICALT32</v>
          </cell>
          <cell r="C206" t="str">
            <v>GEN.OIL</v>
          </cell>
          <cell r="D206" t="str">
            <v>GENERAL</v>
          </cell>
          <cell r="E206" t="str">
            <v>I</v>
          </cell>
          <cell r="G206" t="str">
            <v>I</v>
          </cell>
          <cell r="I206" t="str">
            <v/>
          </cell>
          <cell r="J206" t="str">
            <v>ALT</v>
          </cell>
          <cell r="L206" t="str">
            <v>INDUSTRIAL</v>
          </cell>
          <cell r="M206" t="str">
            <v>IND</v>
          </cell>
          <cell r="O206" t="str">
            <v>INDUSTRIAL</v>
          </cell>
          <cell r="P206" t="str">
            <v>INDUSTRIAL</v>
          </cell>
        </row>
        <row r="207">
          <cell r="A207">
            <v>3000</v>
          </cell>
          <cell r="B207" t="str">
            <v>SYSTEM32(MUL)</v>
          </cell>
          <cell r="C207" t="str">
            <v>REGULAR</v>
          </cell>
          <cell r="D207" t="str">
            <v>GENERAL</v>
          </cell>
          <cell r="E207" t="str">
            <v>I</v>
          </cell>
          <cell r="F207" t="str">
            <v>I</v>
          </cell>
          <cell r="G207" t="str">
            <v>I</v>
          </cell>
          <cell r="I207" t="str">
            <v/>
          </cell>
          <cell r="J207" t="str">
            <v>OTH</v>
          </cell>
          <cell r="L207" t="str">
            <v>INDUSTRIAL</v>
          </cell>
          <cell r="M207" t="str">
            <v>IND</v>
          </cell>
          <cell r="O207" t="str">
            <v>INDUSTRIAL</v>
          </cell>
          <cell r="P207" t="str">
            <v>INDUSTRIAL</v>
          </cell>
        </row>
        <row r="208">
          <cell r="A208">
            <v>3001</v>
          </cell>
          <cell r="B208" t="str">
            <v>SYSTEM32</v>
          </cell>
          <cell r="C208" t="str">
            <v>REGULAR</v>
          </cell>
          <cell r="D208" t="str">
            <v>GENERAL</v>
          </cell>
          <cell r="E208" t="str">
            <v>I</v>
          </cell>
          <cell r="F208" t="str">
            <v>I</v>
          </cell>
          <cell r="G208" t="str">
            <v>I</v>
          </cell>
          <cell r="I208" t="str">
            <v/>
          </cell>
          <cell r="J208" t="str">
            <v>OTH</v>
          </cell>
          <cell r="L208" t="str">
            <v>INDUSTRIAL</v>
          </cell>
          <cell r="M208" t="str">
            <v>IND</v>
          </cell>
          <cell r="O208" t="str">
            <v>INDUSTRIAL</v>
          </cell>
          <cell r="P208" t="str">
            <v>INDUSTRIAL</v>
          </cell>
        </row>
        <row r="209">
          <cell r="A209">
            <v>3002</v>
          </cell>
          <cell r="B209" t="str">
            <v>SYSTEM46</v>
          </cell>
          <cell r="C209" t="str">
            <v>REGULAR</v>
          </cell>
          <cell r="D209" t="str">
            <v>GENERAL</v>
          </cell>
          <cell r="E209" t="str">
            <v>I</v>
          </cell>
          <cell r="F209" t="str">
            <v>I</v>
          </cell>
          <cell r="G209" t="str">
            <v>I</v>
          </cell>
          <cell r="I209" t="str">
            <v/>
          </cell>
          <cell r="J209" t="str">
            <v>OTH</v>
          </cell>
          <cell r="L209" t="str">
            <v>INDUSTRIAL</v>
          </cell>
          <cell r="M209" t="str">
            <v>IND</v>
          </cell>
          <cell r="O209" t="str">
            <v>INDUSTRIAL</v>
          </cell>
          <cell r="P209" t="str">
            <v>INDUSTRIAL</v>
          </cell>
        </row>
        <row r="210">
          <cell r="A210">
            <v>3003</v>
          </cell>
          <cell r="B210" t="str">
            <v>SYSTEM57</v>
          </cell>
          <cell r="C210" t="str">
            <v>REGULAR</v>
          </cell>
          <cell r="D210" t="str">
            <v>GENERAL</v>
          </cell>
          <cell r="E210" t="str">
            <v>I</v>
          </cell>
          <cell r="F210" t="str">
            <v>I</v>
          </cell>
          <cell r="G210" t="str">
            <v>I</v>
          </cell>
          <cell r="I210" t="str">
            <v/>
          </cell>
          <cell r="J210" t="str">
            <v>OTH</v>
          </cell>
          <cell r="L210" t="str">
            <v>INDUSTRIAL</v>
          </cell>
          <cell r="M210" t="str">
            <v>IND</v>
          </cell>
          <cell r="O210" t="str">
            <v>INDUSTRIAL</v>
          </cell>
          <cell r="P210" t="str">
            <v>INDUSTRIAL</v>
          </cell>
        </row>
        <row r="211">
          <cell r="A211">
            <v>3004</v>
          </cell>
          <cell r="B211" t="str">
            <v>SYSTEM81</v>
          </cell>
          <cell r="C211" t="str">
            <v>REGULAR</v>
          </cell>
          <cell r="D211" t="str">
            <v>GENERAL</v>
          </cell>
          <cell r="E211" t="str">
            <v>I</v>
          </cell>
          <cell r="F211" t="str">
            <v>I</v>
          </cell>
          <cell r="G211" t="str">
            <v>I</v>
          </cell>
          <cell r="I211" t="str">
            <v/>
          </cell>
          <cell r="J211" t="str">
            <v>OTH</v>
          </cell>
          <cell r="L211" t="str">
            <v>INDUSTRIAL</v>
          </cell>
          <cell r="M211" t="str">
            <v>IND</v>
          </cell>
          <cell r="O211" t="str">
            <v>INDUSTRIAL</v>
          </cell>
          <cell r="P211" t="str">
            <v>INDUSTRIAL</v>
          </cell>
        </row>
        <row r="212">
          <cell r="A212">
            <v>3006</v>
          </cell>
          <cell r="B212" t="str">
            <v>SYSTEM68</v>
          </cell>
          <cell r="C212" t="str">
            <v>REGULAR</v>
          </cell>
          <cell r="D212" t="str">
            <v>GENERAL</v>
          </cell>
          <cell r="E212" t="str">
            <v>I</v>
          </cell>
          <cell r="F212" t="str">
            <v>I</v>
          </cell>
          <cell r="G212" t="str">
            <v>System68</v>
          </cell>
          <cell r="I212" t="str">
            <v/>
          </cell>
          <cell r="J212" t="str">
            <v>SYSTEM68</v>
          </cell>
          <cell r="L212" t="str">
            <v>INDUSTRIAL</v>
          </cell>
          <cell r="M212" t="str">
            <v>IND</v>
          </cell>
          <cell r="O212" t="str">
            <v>INDUSTRIAL</v>
          </cell>
          <cell r="P212" t="str">
            <v>INDUSTRIAL</v>
          </cell>
        </row>
        <row r="213">
          <cell r="A213">
            <v>3007</v>
          </cell>
          <cell r="B213" t="str">
            <v>SYSTEM100</v>
          </cell>
          <cell r="C213" t="str">
            <v>REGULAR</v>
          </cell>
          <cell r="D213" t="str">
            <v>GENERAL</v>
          </cell>
          <cell r="E213" t="str">
            <v>I</v>
          </cell>
          <cell r="F213" t="str">
            <v>I</v>
          </cell>
          <cell r="G213" t="str">
            <v>I</v>
          </cell>
          <cell r="I213" t="str">
            <v/>
          </cell>
          <cell r="J213" t="str">
            <v>OTH</v>
          </cell>
          <cell r="L213" t="str">
            <v>INDUSTRIAL</v>
          </cell>
          <cell r="M213" t="str">
            <v>IND</v>
          </cell>
          <cell r="O213" t="str">
            <v>INDUSTRIAL</v>
          </cell>
          <cell r="P213" t="str">
            <v>INDUSTRIAL</v>
          </cell>
        </row>
        <row r="214">
          <cell r="A214">
            <v>3009</v>
          </cell>
          <cell r="B214" t="str">
            <v>CASE HYDRAPOWER</v>
          </cell>
          <cell r="C214" t="str">
            <v>GEN.OIL</v>
          </cell>
          <cell r="D214" t="str">
            <v>ONLY FOR OEM</v>
          </cell>
          <cell r="E214" t="str">
            <v>A</v>
          </cell>
          <cell r="G214" t="str">
            <v>A</v>
          </cell>
          <cell r="I214" t="str">
            <v/>
          </cell>
          <cell r="J214" t="str">
            <v>CNH</v>
          </cell>
          <cell r="L214" t="str">
            <v>INDUSTRIAL</v>
          </cell>
          <cell r="M214" t="str">
            <v>IND</v>
          </cell>
          <cell r="O214" t="str">
            <v>SILVER</v>
          </cell>
          <cell r="P214" t="str">
            <v>SILVER</v>
          </cell>
        </row>
        <row r="215">
          <cell r="A215">
            <v>3010</v>
          </cell>
          <cell r="B215" t="str">
            <v>EICHER HYDRAULIC OIL</v>
          </cell>
          <cell r="C215" t="str">
            <v>GEN.OIL</v>
          </cell>
          <cell r="D215" t="str">
            <v>ONLY FOR OEM</v>
          </cell>
          <cell r="E215" t="str">
            <v>A</v>
          </cell>
          <cell r="G215" t="str">
            <v>A</v>
          </cell>
          <cell r="I215" t="str">
            <v/>
          </cell>
          <cell r="J215" t="str">
            <v>VEC</v>
          </cell>
          <cell r="L215" t="str">
            <v>INDUSTRIAL</v>
          </cell>
          <cell r="M215" t="str">
            <v>IND</v>
          </cell>
          <cell r="O215" t="str">
            <v>SILVER</v>
          </cell>
          <cell r="P215" t="str">
            <v>SILVER</v>
          </cell>
        </row>
        <row r="216">
          <cell r="A216">
            <v>3011</v>
          </cell>
          <cell r="B216" t="str">
            <v>HYDRAULICOIL57</v>
          </cell>
          <cell r="C216" t="str">
            <v>REGULAR</v>
          </cell>
          <cell r="D216" t="str">
            <v>GENERAL</v>
          </cell>
          <cell r="E216" t="str">
            <v>I</v>
          </cell>
          <cell r="G216" t="str">
            <v>I</v>
          </cell>
          <cell r="I216" t="str">
            <v/>
          </cell>
          <cell r="J216" t="str">
            <v>OTH</v>
          </cell>
          <cell r="L216" t="str">
            <v>INDUSTRIAL</v>
          </cell>
          <cell r="M216" t="str">
            <v>IND</v>
          </cell>
          <cell r="O216" t="str">
            <v>INDUSTRIAL</v>
          </cell>
          <cell r="P216" t="str">
            <v>INDUSTRIAL</v>
          </cell>
        </row>
        <row r="217">
          <cell r="A217">
            <v>3012</v>
          </cell>
          <cell r="B217" t="str">
            <v>HYDRAULICOIL100M</v>
          </cell>
          <cell r="C217" t="str">
            <v>REGULAR</v>
          </cell>
          <cell r="D217" t="str">
            <v>GENERAL</v>
          </cell>
          <cell r="E217" t="str">
            <v>I</v>
          </cell>
          <cell r="G217" t="str">
            <v>I</v>
          </cell>
          <cell r="I217" t="str">
            <v/>
          </cell>
          <cell r="J217" t="str">
            <v>OTH</v>
          </cell>
          <cell r="L217" t="str">
            <v>INDUSTRIAL</v>
          </cell>
          <cell r="M217" t="str">
            <v>IND</v>
          </cell>
          <cell r="O217" t="str">
            <v>INDUSTRIAL</v>
          </cell>
          <cell r="P217" t="str">
            <v>INDUSTRIAL</v>
          </cell>
        </row>
        <row r="218">
          <cell r="A218">
            <v>3013</v>
          </cell>
          <cell r="B218" t="str">
            <v>HYDRAULICOIL121</v>
          </cell>
          <cell r="C218" t="str">
            <v>REGULAR</v>
          </cell>
          <cell r="D218" t="str">
            <v>GENERAL</v>
          </cell>
          <cell r="E218" t="str">
            <v>I</v>
          </cell>
          <cell r="G218" t="str">
            <v>I</v>
          </cell>
          <cell r="I218" t="str">
            <v/>
          </cell>
          <cell r="J218" t="str">
            <v>OTH</v>
          </cell>
          <cell r="L218" t="str">
            <v>INDUSTRIAL</v>
          </cell>
          <cell r="M218" t="str">
            <v>IND</v>
          </cell>
          <cell r="O218" t="str">
            <v>INDUSTRIAL</v>
          </cell>
          <cell r="P218" t="str">
            <v>INDUSTRIAL</v>
          </cell>
        </row>
        <row r="219">
          <cell r="A219">
            <v>3015</v>
          </cell>
          <cell r="B219" t="str">
            <v>SYSTEM121</v>
          </cell>
          <cell r="C219" t="str">
            <v>REGULAR</v>
          </cell>
          <cell r="D219" t="str">
            <v>GENERAL</v>
          </cell>
          <cell r="E219" t="str">
            <v>I</v>
          </cell>
          <cell r="G219" t="str">
            <v>I</v>
          </cell>
          <cell r="I219" t="str">
            <v/>
          </cell>
          <cell r="J219" t="str">
            <v>OTH</v>
          </cell>
          <cell r="L219" t="str">
            <v>INDUSTRIAL</v>
          </cell>
          <cell r="M219" t="str">
            <v>IND</v>
          </cell>
          <cell r="O219" t="str">
            <v>INDUSTRIAL</v>
          </cell>
          <cell r="P219" t="str">
            <v>INDUSTRIAL</v>
          </cell>
        </row>
        <row r="220">
          <cell r="A220">
            <v>3016</v>
          </cell>
          <cell r="B220" t="str">
            <v>SYSTEM176</v>
          </cell>
          <cell r="C220" t="str">
            <v>REGULAR</v>
          </cell>
          <cell r="D220" t="str">
            <v>GENERAL</v>
          </cell>
          <cell r="E220" t="str">
            <v>I</v>
          </cell>
          <cell r="G220" t="str">
            <v>I</v>
          </cell>
          <cell r="I220" t="str">
            <v/>
          </cell>
          <cell r="J220" t="str">
            <v>OTH</v>
          </cell>
          <cell r="L220" t="str">
            <v>INDUSTRIAL</v>
          </cell>
          <cell r="M220" t="str">
            <v>IND</v>
          </cell>
          <cell r="O220" t="str">
            <v>INDUSTRIAL</v>
          </cell>
          <cell r="P220" t="str">
            <v>INDUSTRIAL</v>
          </cell>
        </row>
        <row r="221">
          <cell r="A221">
            <v>3017</v>
          </cell>
          <cell r="B221" t="str">
            <v>SYSTEM320</v>
          </cell>
          <cell r="C221" t="str">
            <v>REGULAR</v>
          </cell>
          <cell r="D221" t="str">
            <v>GENERAL</v>
          </cell>
          <cell r="E221" t="str">
            <v>I</v>
          </cell>
          <cell r="G221" t="str">
            <v>I</v>
          </cell>
          <cell r="I221" t="str">
            <v/>
          </cell>
          <cell r="J221" t="str">
            <v>OTH</v>
          </cell>
          <cell r="L221" t="str">
            <v>INDUSTRIAL</v>
          </cell>
          <cell r="M221" t="str">
            <v>IND</v>
          </cell>
          <cell r="O221" t="str">
            <v>INDUSTRIAL</v>
          </cell>
          <cell r="P221" t="str">
            <v>INDUSTRIAL</v>
          </cell>
        </row>
        <row r="222">
          <cell r="A222">
            <v>3018</v>
          </cell>
          <cell r="B222" t="str">
            <v>SYSTEM460</v>
          </cell>
          <cell r="C222" t="str">
            <v>REGULAR</v>
          </cell>
          <cell r="D222" t="str">
            <v>GENERAL</v>
          </cell>
          <cell r="E222" t="str">
            <v>I</v>
          </cell>
          <cell r="G222" t="str">
            <v>I</v>
          </cell>
          <cell r="I222" t="str">
            <v/>
          </cell>
          <cell r="J222" t="str">
            <v>OTH</v>
          </cell>
          <cell r="L222" t="str">
            <v>INDUSTRIAL</v>
          </cell>
          <cell r="M222" t="str">
            <v>IND</v>
          </cell>
          <cell r="O222" t="str">
            <v>INDUSTRIAL</v>
          </cell>
          <cell r="P222" t="str">
            <v>INDUSTRIAL</v>
          </cell>
        </row>
        <row r="223">
          <cell r="A223">
            <v>3019</v>
          </cell>
          <cell r="B223" t="str">
            <v>SYSTEM150</v>
          </cell>
          <cell r="C223" t="str">
            <v>REGULAR</v>
          </cell>
          <cell r="D223" t="str">
            <v>GENERAL</v>
          </cell>
          <cell r="E223" t="str">
            <v>I</v>
          </cell>
          <cell r="G223" t="str">
            <v>I</v>
          </cell>
          <cell r="I223" t="str">
            <v/>
          </cell>
          <cell r="J223" t="str">
            <v>OTH</v>
          </cell>
          <cell r="L223" t="str">
            <v>INDUSTRIAL</v>
          </cell>
          <cell r="M223" t="str">
            <v>IND</v>
          </cell>
          <cell r="O223" t="str">
            <v>INDUSTRIAL</v>
          </cell>
          <cell r="P223" t="str">
            <v>INDUSTRIAL</v>
          </cell>
        </row>
        <row r="224">
          <cell r="A224">
            <v>3020</v>
          </cell>
          <cell r="B224" t="str">
            <v>SYSTEM220</v>
          </cell>
          <cell r="C224" t="str">
            <v>REGULAR</v>
          </cell>
          <cell r="D224" t="str">
            <v>GENERAL</v>
          </cell>
          <cell r="E224" t="str">
            <v>I</v>
          </cell>
          <cell r="G224" t="str">
            <v>I</v>
          </cell>
          <cell r="I224" t="str">
            <v/>
          </cell>
          <cell r="J224" t="str">
            <v>OTH</v>
          </cell>
          <cell r="L224" t="str">
            <v>INDUSTRIAL</v>
          </cell>
          <cell r="M224" t="str">
            <v>IND</v>
          </cell>
          <cell r="O224" t="str">
            <v>INDUSTRIAL</v>
          </cell>
          <cell r="P224" t="str">
            <v>INDUSTRIAL</v>
          </cell>
        </row>
        <row r="225">
          <cell r="A225">
            <v>3021</v>
          </cell>
          <cell r="B225" t="str">
            <v>HYDRAULICOIL32</v>
          </cell>
          <cell r="C225" t="str">
            <v>REGULAR</v>
          </cell>
          <cell r="D225" t="str">
            <v>GENERAL</v>
          </cell>
          <cell r="E225" t="str">
            <v>I</v>
          </cell>
          <cell r="G225" t="str">
            <v>I</v>
          </cell>
          <cell r="I225" t="str">
            <v/>
          </cell>
          <cell r="J225" t="str">
            <v>OTH</v>
          </cell>
          <cell r="L225" t="str">
            <v>INDUSTRIAL</v>
          </cell>
          <cell r="M225" t="str">
            <v>IND</v>
          </cell>
          <cell r="O225" t="str">
            <v>INDUSTRIAL</v>
          </cell>
          <cell r="P225" t="str">
            <v>INDUSTRIAL</v>
          </cell>
        </row>
        <row r="226">
          <cell r="A226">
            <v>3022</v>
          </cell>
          <cell r="B226" t="str">
            <v>HYDRAULICOIL46</v>
          </cell>
          <cell r="C226" t="str">
            <v>REGULAR</v>
          </cell>
          <cell r="D226" t="str">
            <v>GENERAL</v>
          </cell>
          <cell r="E226" t="str">
            <v>I</v>
          </cell>
          <cell r="G226" t="str">
            <v>I</v>
          </cell>
          <cell r="I226" t="str">
            <v/>
          </cell>
          <cell r="J226" t="str">
            <v>OTH</v>
          </cell>
          <cell r="L226" t="str">
            <v>INDUSTRIAL</v>
          </cell>
          <cell r="M226" t="str">
            <v>IND</v>
          </cell>
          <cell r="O226" t="str">
            <v>INDUSTRIAL</v>
          </cell>
          <cell r="P226" t="str">
            <v>INDUSTRIAL</v>
          </cell>
        </row>
        <row r="227">
          <cell r="A227">
            <v>3023</v>
          </cell>
          <cell r="B227" t="str">
            <v>HYDRAULICOIL68</v>
          </cell>
          <cell r="C227" t="str">
            <v>REGULAR</v>
          </cell>
          <cell r="D227" t="str">
            <v>GENERAL</v>
          </cell>
          <cell r="E227" t="str">
            <v>I</v>
          </cell>
          <cell r="G227" t="str">
            <v>I</v>
          </cell>
          <cell r="I227" t="str">
            <v/>
          </cell>
          <cell r="J227" t="str">
            <v>HYDRAULICOIL68</v>
          </cell>
          <cell r="L227" t="str">
            <v>INDUSTRIAL</v>
          </cell>
          <cell r="M227" t="str">
            <v>IND</v>
          </cell>
          <cell r="O227" t="str">
            <v>INDUSTRIAL</v>
          </cell>
          <cell r="P227" t="str">
            <v>INDUSTRIAL</v>
          </cell>
        </row>
        <row r="228">
          <cell r="A228">
            <v>3024</v>
          </cell>
          <cell r="B228" t="str">
            <v>HYDRAULICOIL100</v>
          </cell>
          <cell r="C228" t="str">
            <v>REGULAR</v>
          </cell>
          <cell r="D228" t="str">
            <v>GENERAL</v>
          </cell>
          <cell r="E228" t="str">
            <v>I</v>
          </cell>
          <cell r="G228" t="str">
            <v>I</v>
          </cell>
          <cell r="I228" t="str">
            <v/>
          </cell>
          <cell r="J228" t="str">
            <v>OTH</v>
          </cell>
          <cell r="L228" t="str">
            <v>INDUSTRIAL</v>
          </cell>
          <cell r="M228" t="str">
            <v>IND</v>
          </cell>
          <cell r="O228" t="str">
            <v>INDUSTRIAL</v>
          </cell>
          <cell r="P228" t="str">
            <v>INDUSTRIAL</v>
          </cell>
        </row>
        <row r="229">
          <cell r="A229">
            <v>3025</v>
          </cell>
          <cell r="B229" t="str">
            <v>HYDRAULICOIL150</v>
          </cell>
          <cell r="C229" t="str">
            <v>REGULAR</v>
          </cell>
          <cell r="D229" t="str">
            <v>GENERAL</v>
          </cell>
          <cell r="E229" t="str">
            <v>I</v>
          </cell>
          <cell r="G229" t="str">
            <v>I</v>
          </cell>
          <cell r="I229" t="str">
            <v/>
          </cell>
          <cell r="J229" t="str">
            <v>OTH</v>
          </cell>
          <cell r="L229" t="str">
            <v>INDUSTRIAL</v>
          </cell>
          <cell r="M229" t="str">
            <v>IND</v>
          </cell>
          <cell r="O229" t="str">
            <v>INDUSTRIAL</v>
          </cell>
          <cell r="P229" t="str">
            <v>INDUSTRIAL</v>
          </cell>
        </row>
        <row r="230">
          <cell r="A230">
            <v>3026</v>
          </cell>
          <cell r="B230" t="str">
            <v>HYDRAULICOIL220</v>
          </cell>
          <cell r="C230" t="str">
            <v>REGULAR</v>
          </cell>
          <cell r="D230" t="str">
            <v>GENERAL</v>
          </cell>
          <cell r="E230" t="str">
            <v>I</v>
          </cell>
          <cell r="G230" t="str">
            <v>I</v>
          </cell>
          <cell r="I230" t="str">
            <v/>
          </cell>
          <cell r="J230" t="str">
            <v>OTH</v>
          </cell>
          <cell r="L230" t="str">
            <v>INDUSTRIAL</v>
          </cell>
          <cell r="M230" t="str">
            <v>IND</v>
          </cell>
          <cell r="O230" t="str">
            <v>INDUSTRIAL</v>
          </cell>
          <cell r="P230" t="str">
            <v>INDUSTRIAL</v>
          </cell>
        </row>
        <row r="231">
          <cell r="A231">
            <v>3027</v>
          </cell>
          <cell r="B231" t="str">
            <v>HYDRAULICOIL320</v>
          </cell>
          <cell r="C231" t="str">
            <v>REGULAR</v>
          </cell>
          <cell r="D231" t="str">
            <v>GENERAL</v>
          </cell>
          <cell r="E231" t="str">
            <v>I</v>
          </cell>
          <cell r="G231" t="str">
            <v>I</v>
          </cell>
          <cell r="I231" t="str">
            <v/>
          </cell>
          <cell r="J231" t="str">
            <v>OTH</v>
          </cell>
          <cell r="L231" t="str">
            <v>INDUSTRIAL</v>
          </cell>
          <cell r="M231" t="str">
            <v>IND</v>
          </cell>
          <cell r="O231" t="str">
            <v>INDUSTRIAL</v>
          </cell>
          <cell r="P231" t="str">
            <v>INDUSTRIAL</v>
          </cell>
        </row>
        <row r="232">
          <cell r="A232">
            <v>3028</v>
          </cell>
          <cell r="B232" t="str">
            <v>HYDRAULICOIL460</v>
          </cell>
          <cell r="C232" t="str">
            <v>REGULAR</v>
          </cell>
          <cell r="D232" t="str">
            <v>GENERAL</v>
          </cell>
          <cell r="E232" t="str">
            <v>I</v>
          </cell>
          <cell r="G232" t="str">
            <v>I</v>
          </cell>
          <cell r="I232" t="str">
            <v/>
          </cell>
          <cell r="J232" t="str">
            <v>OTH</v>
          </cell>
          <cell r="L232" t="str">
            <v>INDUSTRIAL</v>
          </cell>
          <cell r="M232" t="str">
            <v>IND</v>
          </cell>
          <cell r="O232" t="str">
            <v>INDUSTRIAL</v>
          </cell>
          <cell r="P232" t="str">
            <v>INDUSTRIAL</v>
          </cell>
        </row>
        <row r="233">
          <cell r="A233">
            <v>3030</v>
          </cell>
          <cell r="B233" t="str">
            <v>SYSTEMA32</v>
          </cell>
          <cell r="C233" t="str">
            <v>REGULAR</v>
          </cell>
          <cell r="D233" t="str">
            <v>GENERAL</v>
          </cell>
          <cell r="E233" t="str">
            <v>I</v>
          </cell>
          <cell r="G233" t="str">
            <v>I</v>
          </cell>
          <cell r="I233" t="str">
            <v/>
          </cell>
          <cell r="J233" t="str">
            <v>OTH</v>
          </cell>
          <cell r="L233" t="str">
            <v>INDUSTRIAL</v>
          </cell>
          <cell r="M233" t="str">
            <v>IND</v>
          </cell>
          <cell r="O233" t="str">
            <v>INDUSTRIAL</v>
          </cell>
          <cell r="P233" t="str">
            <v>INDUSTRIAL</v>
          </cell>
        </row>
        <row r="234">
          <cell r="A234">
            <v>3040</v>
          </cell>
          <cell r="B234" t="str">
            <v>SERVOHYDRASHAKTI 68</v>
          </cell>
          <cell r="C234" t="str">
            <v>REGULAR</v>
          </cell>
          <cell r="D234" t="str">
            <v>GENERAL</v>
          </cell>
          <cell r="E234" t="str">
            <v>I</v>
          </cell>
          <cell r="F234" t="str">
            <v>I</v>
          </cell>
          <cell r="G234" t="str">
            <v>HYDRASHAKTI 68</v>
          </cell>
          <cell r="I234" t="str">
            <v/>
          </cell>
          <cell r="J234" t="str">
            <v>HYDRASHAKTI 68</v>
          </cell>
          <cell r="L234" t="str">
            <v>INDUSTRIAL</v>
          </cell>
          <cell r="M234" t="str">
            <v>IND</v>
          </cell>
          <cell r="O234" t="str">
            <v>INDUSTRIAL</v>
          </cell>
          <cell r="P234" t="str">
            <v>SPECIAL</v>
          </cell>
        </row>
        <row r="235">
          <cell r="A235">
            <v>3041</v>
          </cell>
          <cell r="B235" t="str">
            <v>CIROL32</v>
          </cell>
          <cell r="C235" t="str">
            <v>REGULAR</v>
          </cell>
          <cell r="D235" t="str">
            <v>GENERAL</v>
          </cell>
          <cell r="E235" t="str">
            <v>I</v>
          </cell>
          <cell r="G235" t="str">
            <v>I</v>
          </cell>
          <cell r="I235" t="str">
            <v/>
          </cell>
          <cell r="J235" t="str">
            <v>OTH</v>
          </cell>
          <cell r="L235" t="str">
            <v>INDUSTRIAL</v>
          </cell>
          <cell r="M235" t="str">
            <v>IND</v>
          </cell>
          <cell r="O235" t="str">
            <v>INDUSTRIAL</v>
          </cell>
          <cell r="P235" t="str">
            <v>INDUSTRIAL</v>
          </cell>
        </row>
        <row r="236">
          <cell r="A236">
            <v>3042</v>
          </cell>
          <cell r="B236" t="str">
            <v>CIROL46</v>
          </cell>
          <cell r="C236" t="str">
            <v>REGULAR</v>
          </cell>
          <cell r="D236" t="str">
            <v>GENERAL</v>
          </cell>
          <cell r="E236" t="str">
            <v>I</v>
          </cell>
          <cell r="G236" t="str">
            <v>I</v>
          </cell>
          <cell r="I236" t="str">
            <v/>
          </cell>
          <cell r="J236" t="str">
            <v>OTH</v>
          </cell>
          <cell r="L236" t="str">
            <v>INDUSTRIAL</v>
          </cell>
          <cell r="M236" t="str">
            <v>IND</v>
          </cell>
          <cell r="O236" t="str">
            <v>INDUSTRIAL</v>
          </cell>
          <cell r="P236" t="str">
            <v>INDUSTRIAL</v>
          </cell>
        </row>
        <row r="237">
          <cell r="A237">
            <v>3046</v>
          </cell>
          <cell r="B237" t="str">
            <v>CIROL68</v>
          </cell>
          <cell r="C237" t="str">
            <v>REGULAR</v>
          </cell>
          <cell r="D237" t="str">
            <v>GENERAL</v>
          </cell>
          <cell r="E237" t="str">
            <v>I</v>
          </cell>
          <cell r="G237" t="str">
            <v>I</v>
          </cell>
          <cell r="I237" t="str">
            <v/>
          </cell>
          <cell r="J237" t="str">
            <v>OTH</v>
          </cell>
          <cell r="L237" t="str">
            <v>INDUSTRIAL</v>
          </cell>
          <cell r="M237" t="str">
            <v>IND</v>
          </cell>
          <cell r="O237" t="str">
            <v>INDUSTRIAL</v>
          </cell>
          <cell r="P237" t="str">
            <v>INDUSTRIAL</v>
          </cell>
        </row>
        <row r="238">
          <cell r="A238">
            <v>3047</v>
          </cell>
          <cell r="B238" t="str">
            <v>CIROL100</v>
          </cell>
          <cell r="C238" t="str">
            <v>REGULAR</v>
          </cell>
          <cell r="D238" t="str">
            <v>GENERAL</v>
          </cell>
          <cell r="E238" t="str">
            <v>I</v>
          </cell>
          <cell r="G238" t="str">
            <v>I</v>
          </cell>
          <cell r="I238" t="str">
            <v/>
          </cell>
          <cell r="J238" t="str">
            <v>OTH</v>
          </cell>
          <cell r="L238" t="str">
            <v>INDUSTRIAL</v>
          </cell>
          <cell r="M238" t="str">
            <v>IND</v>
          </cell>
          <cell r="O238" t="str">
            <v>INDUSTRIAL</v>
          </cell>
          <cell r="P238" t="str">
            <v>INDUSTRIAL</v>
          </cell>
        </row>
        <row r="239">
          <cell r="A239">
            <v>3048</v>
          </cell>
          <cell r="B239" t="str">
            <v>CIROL150</v>
          </cell>
          <cell r="C239" t="str">
            <v>REGULAR</v>
          </cell>
          <cell r="D239" t="str">
            <v>GENERAL</v>
          </cell>
          <cell r="E239" t="str">
            <v>I</v>
          </cell>
          <cell r="G239" t="str">
            <v>I</v>
          </cell>
          <cell r="I239" t="str">
            <v/>
          </cell>
          <cell r="J239" t="str">
            <v>OTH</v>
          </cell>
          <cell r="L239" t="str">
            <v>INDUSTRIAL</v>
          </cell>
          <cell r="M239" t="str">
            <v>IND</v>
          </cell>
          <cell r="O239" t="str">
            <v>INDUSTRIAL</v>
          </cell>
          <cell r="P239" t="str">
            <v>INDUSTRIAL</v>
          </cell>
        </row>
        <row r="240">
          <cell r="A240">
            <v>3057</v>
          </cell>
          <cell r="B240" t="str">
            <v>SERVO EXCAVATOR TH46</v>
          </cell>
          <cell r="C240" t="str">
            <v>GEN.OIL</v>
          </cell>
          <cell r="D240" t="str">
            <v>GENERAL</v>
          </cell>
          <cell r="E240" t="str">
            <v>A</v>
          </cell>
          <cell r="G240" t="str">
            <v>A</v>
          </cell>
          <cell r="I240" t="str">
            <v/>
          </cell>
          <cell r="J240" t="str">
            <v>TH</v>
          </cell>
          <cell r="L240" t="str">
            <v>INDUSTRIAL</v>
          </cell>
          <cell r="M240" t="str">
            <v>IND</v>
          </cell>
          <cell r="O240" t="str">
            <v>SILVER</v>
          </cell>
          <cell r="P240" t="str">
            <v>SILVER</v>
          </cell>
        </row>
        <row r="241">
          <cell r="A241">
            <v>3058</v>
          </cell>
          <cell r="B241" t="str">
            <v>SERVOHYVIS EE 46</v>
          </cell>
          <cell r="C241" t="str">
            <v>REGULAR</v>
          </cell>
          <cell r="D241" t="str">
            <v>GENERAL</v>
          </cell>
          <cell r="E241" t="str">
            <v>I</v>
          </cell>
          <cell r="G241" t="str">
            <v>I</v>
          </cell>
          <cell r="I241" t="str">
            <v/>
          </cell>
          <cell r="J241" t="str">
            <v>OTH</v>
          </cell>
          <cell r="L241" t="str">
            <v>INDUSTRIAL</v>
          </cell>
          <cell r="M241" t="str">
            <v>IND</v>
          </cell>
          <cell r="O241" t="str">
            <v>INDUSTRIAL</v>
          </cell>
          <cell r="P241" t="str">
            <v>INDUSTRIAL</v>
          </cell>
        </row>
        <row r="242">
          <cell r="A242">
            <v>3059</v>
          </cell>
          <cell r="B242" t="str">
            <v>SERVOHYDREX TH 46 PLUS</v>
          </cell>
          <cell r="C242" t="str">
            <v>REGULAR</v>
          </cell>
          <cell r="D242" t="str">
            <v>GENERAL</v>
          </cell>
          <cell r="E242" t="str">
            <v>I</v>
          </cell>
          <cell r="G242" t="str">
            <v>I</v>
          </cell>
          <cell r="J242" t="str">
            <v>OTH</v>
          </cell>
          <cell r="L242" t="str">
            <v>INDUSTRIAL</v>
          </cell>
          <cell r="M242" t="str">
            <v>IND</v>
          </cell>
          <cell r="O242" t="str">
            <v>INDUSTRIAL</v>
          </cell>
          <cell r="P242" t="str">
            <v>INDUSTRIAL</v>
          </cell>
        </row>
        <row r="243">
          <cell r="A243">
            <v>3060</v>
          </cell>
          <cell r="B243" t="str">
            <v>MAHINDRA EM HYDRAULIC OIL</v>
          </cell>
          <cell r="C243" t="str">
            <v>GEN.OIL</v>
          </cell>
          <cell r="D243" t="str">
            <v>ONLY FOR OEM</v>
          </cell>
          <cell r="E243" t="str">
            <v>A</v>
          </cell>
          <cell r="G243" t="str">
            <v>A</v>
          </cell>
          <cell r="I243" t="str">
            <v/>
          </cell>
          <cell r="J243" t="str">
            <v>MEM</v>
          </cell>
          <cell r="L243" t="str">
            <v>INDUSTRIAL</v>
          </cell>
          <cell r="M243" t="str">
            <v>IND</v>
          </cell>
          <cell r="O243" t="str">
            <v>SILVER</v>
          </cell>
          <cell r="P243" t="str">
            <v>SILVER</v>
          </cell>
        </row>
        <row r="244">
          <cell r="A244">
            <v>3062</v>
          </cell>
          <cell r="B244" t="str">
            <v>HYDREX32</v>
          </cell>
          <cell r="C244" t="str">
            <v>REGULAR</v>
          </cell>
          <cell r="D244" t="str">
            <v>GENERAL</v>
          </cell>
          <cell r="E244" t="str">
            <v>I</v>
          </cell>
          <cell r="G244" t="str">
            <v>I</v>
          </cell>
          <cell r="I244" t="str">
            <v/>
          </cell>
          <cell r="J244" t="str">
            <v>OTH</v>
          </cell>
          <cell r="L244" t="str">
            <v>INDUSTRIAL</v>
          </cell>
          <cell r="M244" t="str">
            <v>IND</v>
          </cell>
          <cell r="O244" t="str">
            <v>INDUSTRIAL</v>
          </cell>
          <cell r="P244" t="str">
            <v>INDUSTRIAL</v>
          </cell>
        </row>
        <row r="245">
          <cell r="A245">
            <v>3064</v>
          </cell>
          <cell r="B245" t="str">
            <v>HYDREXTH46</v>
          </cell>
          <cell r="C245" t="str">
            <v>REGULAR</v>
          </cell>
          <cell r="D245" t="str">
            <v>GENERAL</v>
          </cell>
          <cell r="E245" t="str">
            <v>I</v>
          </cell>
          <cell r="G245" t="str">
            <v>I</v>
          </cell>
          <cell r="I245" t="str">
            <v/>
          </cell>
          <cell r="J245" t="str">
            <v>OTH</v>
          </cell>
          <cell r="L245" t="str">
            <v>INDUSTRIAL</v>
          </cell>
          <cell r="M245" t="str">
            <v>IND</v>
          </cell>
          <cell r="O245" t="str">
            <v>INDUSTRIAL</v>
          </cell>
          <cell r="P245" t="str">
            <v>INDUSTRIAL</v>
          </cell>
        </row>
        <row r="246">
          <cell r="A246">
            <v>3065</v>
          </cell>
          <cell r="B246" t="str">
            <v>HYDREX100</v>
          </cell>
          <cell r="C246" t="str">
            <v>REGULAR</v>
          </cell>
          <cell r="D246" t="str">
            <v>GENERAL</v>
          </cell>
          <cell r="E246" t="str">
            <v>I</v>
          </cell>
          <cell r="G246" t="str">
            <v>I</v>
          </cell>
          <cell r="I246" t="str">
            <v/>
          </cell>
          <cell r="J246" t="str">
            <v>OTH</v>
          </cell>
          <cell r="L246" t="str">
            <v>INDUSTRIAL</v>
          </cell>
          <cell r="M246" t="str">
            <v>IND</v>
          </cell>
          <cell r="O246" t="str">
            <v>INDUSTRIAL</v>
          </cell>
          <cell r="P246" t="str">
            <v>INDUSTRIAL</v>
          </cell>
        </row>
        <row r="247">
          <cell r="A247">
            <v>3066</v>
          </cell>
          <cell r="B247" t="str">
            <v>HYDREX68</v>
          </cell>
          <cell r="C247" t="str">
            <v>REGULAR</v>
          </cell>
          <cell r="D247" t="str">
            <v>GENERAL</v>
          </cell>
          <cell r="E247" t="str">
            <v>I</v>
          </cell>
          <cell r="G247" t="str">
            <v>I</v>
          </cell>
          <cell r="I247" t="str">
            <v/>
          </cell>
          <cell r="J247" t="str">
            <v>OTH</v>
          </cell>
          <cell r="L247" t="str">
            <v>INDUSTRIAL</v>
          </cell>
          <cell r="M247" t="str">
            <v>IND</v>
          </cell>
          <cell r="O247" t="str">
            <v>INDUSTRIAL</v>
          </cell>
          <cell r="P247" t="str">
            <v>INDUSTRIAL</v>
          </cell>
        </row>
        <row r="248">
          <cell r="A248">
            <v>3067</v>
          </cell>
          <cell r="B248" t="str">
            <v>SERVO LTK HYDOL VISCOUS</v>
          </cell>
          <cell r="C248" t="str">
            <v>GEN.OIL</v>
          </cell>
          <cell r="D248" t="str">
            <v>GENERAL</v>
          </cell>
          <cell r="E248" t="str">
            <v>I</v>
          </cell>
          <cell r="G248" t="str">
            <v>I</v>
          </cell>
          <cell r="I248" t="str">
            <v/>
          </cell>
          <cell r="J248" t="str">
            <v>LTK</v>
          </cell>
          <cell r="L248" t="str">
            <v>INDUSTRIAL</v>
          </cell>
          <cell r="M248" t="str">
            <v>IND</v>
          </cell>
          <cell r="O248" t="str">
            <v>INDUSTRIAL</v>
          </cell>
          <cell r="P248" t="str">
            <v>INDUSTRIAL</v>
          </cell>
        </row>
        <row r="249">
          <cell r="A249">
            <v>3068</v>
          </cell>
          <cell r="B249" t="str">
            <v>L&amp;THYDOLLIGHT</v>
          </cell>
          <cell r="C249" t="str">
            <v>GEN.OIL</v>
          </cell>
          <cell r="D249" t="str">
            <v>GENERAL</v>
          </cell>
          <cell r="E249" t="str">
            <v>I</v>
          </cell>
          <cell r="G249" t="str">
            <v>I</v>
          </cell>
          <cell r="I249" t="str">
            <v/>
          </cell>
          <cell r="J249" t="str">
            <v>LTK</v>
          </cell>
          <cell r="L249" t="str">
            <v>INDUSTRIAL</v>
          </cell>
          <cell r="M249" t="str">
            <v>IND</v>
          </cell>
          <cell r="O249" t="str">
            <v>INDUSTRIAL</v>
          </cell>
          <cell r="P249" t="str">
            <v>INDUSTRIAL</v>
          </cell>
        </row>
        <row r="250">
          <cell r="A250">
            <v>3069</v>
          </cell>
          <cell r="B250" t="str">
            <v>HYDRAULICOIL68M</v>
          </cell>
          <cell r="C250" t="str">
            <v>REGULAR</v>
          </cell>
          <cell r="D250" t="str">
            <v>GENERAL</v>
          </cell>
          <cell r="E250" t="str">
            <v>I</v>
          </cell>
          <cell r="G250" t="str">
            <v>I</v>
          </cell>
          <cell r="I250" t="str">
            <v/>
          </cell>
          <cell r="J250" t="str">
            <v>OTH</v>
          </cell>
          <cell r="L250" t="str">
            <v>INDUSTRIAL</v>
          </cell>
          <cell r="M250" t="str">
            <v>IND</v>
          </cell>
          <cell r="O250" t="str">
            <v>INDUSTRIAL</v>
          </cell>
          <cell r="P250" t="str">
            <v>INDUSTRIAL</v>
          </cell>
        </row>
        <row r="251">
          <cell r="A251">
            <v>3070</v>
          </cell>
          <cell r="B251" t="str">
            <v>SYSTEMHLP10</v>
          </cell>
          <cell r="C251" t="str">
            <v>REGULAR</v>
          </cell>
          <cell r="D251" t="str">
            <v>GENERAL</v>
          </cell>
          <cell r="E251" t="str">
            <v>I</v>
          </cell>
          <cell r="G251" t="str">
            <v>I</v>
          </cell>
          <cell r="I251" t="str">
            <v/>
          </cell>
          <cell r="J251" t="str">
            <v>OTH</v>
          </cell>
          <cell r="L251" t="str">
            <v>INDUSTRIAL</v>
          </cell>
          <cell r="M251" t="str">
            <v>IND</v>
          </cell>
          <cell r="O251" t="str">
            <v>INDUSTRIAL</v>
          </cell>
          <cell r="P251" t="str">
            <v>INDUSTRIAL</v>
          </cell>
        </row>
        <row r="252">
          <cell r="A252">
            <v>3071</v>
          </cell>
          <cell r="B252" t="str">
            <v>SYSTEMHLP22</v>
          </cell>
          <cell r="C252" t="str">
            <v>REGULAR</v>
          </cell>
          <cell r="D252" t="str">
            <v>GENERAL</v>
          </cell>
          <cell r="E252" t="str">
            <v>I</v>
          </cell>
          <cell r="G252" t="str">
            <v>I</v>
          </cell>
          <cell r="I252" t="str">
            <v/>
          </cell>
          <cell r="J252" t="str">
            <v>OTH</v>
          </cell>
          <cell r="L252" t="str">
            <v>INDUSTRIAL</v>
          </cell>
          <cell r="M252" t="str">
            <v>IND</v>
          </cell>
          <cell r="O252" t="str">
            <v>INDUSTRIAL</v>
          </cell>
          <cell r="P252" t="str">
            <v>INDUSTRIAL</v>
          </cell>
        </row>
        <row r="253">
          <cell r="A253">
            <v>3072</v>
          </cell>
          <cell r="B253" t="str">
            <v>ELGIRECIPAIRLUBE</v>
          </cell>
          <cell r="C253" t="str">
            <v>GEN.OIL</v>
          </cell>
          <cell r="D253" t="str">
            <v>GENERAL</v>
          </cell>
          <cell r="E253" t="str">
            <v>I</v>
          </cell>
          <cell r="G253" t="str">
            <v>I</v>
          </cell>
          <cell r="I253" t="str">
            <v/>
          </cell>
          <cell r="J253" t="str">
            <v>ELG</v>
          </cell>
          <cell r="L253" t="str">
            <v>INDUSTRIAL</v>
          </cell>
          <cell r="M253" t="str">
            <v>IND</v>
          </cell>
          <cell r="O253" t="str">
            <v>INDUSTRIAL</v>
          </cell>
          <cell r="P253" t="str">
            <v>INDUSTRIAL</v>
          </cell>
        </row>
        <row r="254">
          <cell r="A254">
            <v>3073</v>
          </cell>
          <cell r="B254" t="str">
            <v>MANFORCETRUCKSCABTILTOIL</v>
          </cell>
          <cell r="C254" t="str">
            <v>GEN.OIL</v>
          </cell>
          <cell r="D254" t="str">
            <v>ONLY FOR OEM</v>
          </cell>
          <cell r="E254" t="str">
            <v>A</v>
          </cell>
          <cell r="G254" t="str">
            <v>A</v>
          </cell>
          <cell r="I254" t="str">
            <v/>
          </cell>
          <cell r="J254" t="str">
            <v>MFT</v>
          </cell>
          <cell r="L254" t="str">
            <v>INDUSTRIAL</v>
          </cell>
          <cell r="M254" t="str">
            <v>IND</v>
          </cell>
          <cell r="O254" t="str">
            <v>SILVER</v>
          </cell>
          <cell r="P254" t="str">
            <v>SILVER</v>
          </cell>
        </row>
        <row r="255">
          <cell r="A255">
            <v>3077</v>
          </cell>
          <cell r="B255" t="str">
            <v>MAHINDRA EM BRAKEFLUID</v>
          </cell>
          <cell r="C255" t="str">
            <v>GEN.OIL</v>
          </cell>
          <cell r="D255" t="str">
            <v>ONLY FOR OEM</v>
          </cell>
          <cell r="E255" t="str">
            <v>A</v>
          </cell>
          <cell r="G255" t="str">
            <v>A</v>
          </cell>
          <cell r="I255" t="str">
            <v/>
          </cell>
          <cell r="J255" t="str">
            <v>MEM</v>
          </cell>
          <cell r="L255" t="str">
            <v>INDUSTRIAL</v>
          </cell>
          <cell r="M255" t="str">
            <v>IND</v>
          </cell>
          <cell r="O255" t="str">
            <v>SILVER</v>
          </cell>
          <cell r="P255" t="str">
            <v>SILVER</v>
          </cell>
        </row>
        <row r="256">
          <cell r="A256">
            <v>3080</v>
          </cell>
          <cell r="B256" t="str">
            <v>SYSTEMHVLP22</v>
          </cell>
          <cell r="C256" t="str">
            <v>REGULAR</v>
          </cell>
          <cell r="D256" t="str">
            <v>GENERAL</v>
          </cell>
          <cell r="E256" t="str">
            <v>I</v>
          </cell>
          <cell r="G256" t="str">
            <v>I</v>
          </cell>
          <cell r="I256" t="str">
            <v/>
          </cell>
          <cell r="J256" t="str">
            <v>OTH</v>
          </cell>
          <cell r="L256" t="str">
            <v>INDUSTRIAL</v>
          </cell>
          <cell r="M256" t="str">
            <v>IND</v>
          </cell>
          <cell r="O256" t="str">
            <v>INDUSTRIAL</v>
          </cell>
          <cell r="P256" t="str">
            <v>INDUSTRIAL</v>
          </cell>
        </row>
        <row r="257">
          <cell r="A257">
            <v>3081</v>
          </cell>
          <cell r="B257" t="str">
            <v>SYSTEMHLP32</v>
          </cell>
          <cell r="C257" t="str">
            <v>REGULAR</v>
          </cell>
          <cell r="D257" t="str">
            <v>GENERAL</v>
          </cell>
          <cell r="E257" t="str">
            <v>I</v>
          </cell>
          <cell r="G257" t="str">
            <v>I</v>
          </cell>
          <cell r="I257" t="str">
            <v/>
          </cell>
          <cell r="J257" t="str">
            <v>OTH</v>
          </cell>
          <cell r="L257" t="str">
            <v>INDUSTRIAL</v>
          </cell>
          <cell r="M257" t="str">
            <v>IND</v>
          </cell>
          <cell r="O257" t="str">
            <v>INDUSTRIAL</v>
          </cell>
          <cell r="P257" t="str">
            <v>INDUSTRIAL</v>
          </cell>
        </row>
        <row r="258">
          <cell r="A258">
            <v>3082</v>
          </cell>
          <cell r="B258" t="str">
            <v>SYSTEMHLP46</v>
          </cell>
          <cell r="C258" t="str">
            <v>REGULAR</v>
          </cell>
          <cell r="D258" t="str">
            <v>GENERAL</v>
          </cell>
          <cell r="E258" t="str">
            <v>I</v>
          </cell>
          <cell r="G258" t="str">
            <v>I</v>
          </cell>
          <cell r="I258" t="str">
            <v/>
          </cell>
          <cell r="J258" t="str">
            <v>OTH</v>
          </cell>
          <cell r="L258" t="str">
            <v>INDUSTRIAL</v>
          </cell>
          <cell r="M258" t="str">
            <v>IND</v>
          </cell>
          <cell r="O258" t="str">
            <v>INDUSTRIAL</v>
          </cell>
          <cell r="P258" t="str">
            <v>INDUSTRIAL</v>
          </cell>
        </row>
        <row r="259">
          <cell r="A259">
            <v>3083</v>
          </cell>
          <cell r="B259" t="str">
            <v>SYSTEMHVLP46</v>
          </cell>
          <cell r="C259" t="str">
            <v>REGULAR</v>
          </cell>
          <cell r="D259" t="str">
            <v>GENERAL</v>
          </cell>
          <cell r="E259" t="str">
            <v>I</v>
          </cell>
          <cell r="G259" t="str">
            <v>I</v>
          </cell>
          <cell r="I259" t="str">
            <v/>
          </cell>
          <cell r="J259" t="str">
            <v>OTH</v>
          </cell>
          <cell r="L259" t="str">
            <v>INDUSTRIAL</v>
          </cell>
          <cell r="M259" t="str">
            <v>IND</v>
          </cell>
          <cell r="O259" t="str">
            <v>INDUSTRIAL</v>
          </cell>
          <cell r="P259" t="str">
            <v>INDUSTRIAL</v>
          </cell>
        </row>
        <row r="260">
          <cell r="A260">
            <v>3084</v>
          </cell>
          <cell r="B260" t="str">
            <v>SYSTEMHLP68</v>
          </cell>
          <cell r="C260" t="str">
            <v>REGULAR</v>
          </cell>
          <cell r="D260" t="str">
            <v>GENERAL</v>
          </cell>
          <cell r="E260" t="str">
            <v>I</v>
          </cell>
          <cell r="F260" t="str">
            <v>I</v>
          </cell>
          <cell r="G260" t="str">
            <v>I</v>
          </cell>
          <cell r="I260" t="str">
            <v/>
          </cell>
          <cell r="J260" t="str">
            <v>OTH</v>
          </cell>
          <cell r="L260" t="str">
            <v>INDUSTRIAL</v>
          </cell>
          <cell r="M260" t="str">
            <v>IND</v>
          </cell>
          <cell r="O260" t="str">
            <v>INDUSTRIAL</v>
          </cell>
          <cell r="P260" t="str">
            <v>INDUSTRIAL</v>
          </cell>
        </row>
        <row r="261">
          <cell r="A261">
            <v>3085</v>
          </cell>
          <cell r="B261" t="str">
            <v>ELGIAIRLUBE</v>
          </cell>
          <cell r="C261" t="str">
            <v>GEN.OIL</v>
          </cell>
          <cell r="D261" t="str">
            <v>GENERAL</v>
          </cell>
          <cell r="E261" t="str">
            <v>A</v>
          </cell>
          <cell r="G261" t="str">
            <v>A</v>
          </cell>
          <cell r="I261" t="str">
            <v/>
          </cell>
          <cell r="J261" t="str">
            <v>ELG</v>
          </cell>
          <cell r="L261" t="str">
            <v>INDUSTRIAL</v>
          </cell>
          <cell r="M261" t="str">
            <v>IND</v>
          </cell>
          <cell r="O261" t="str">
            <v>SILVER</v>
          </cell>
          <cell r="P261" t="str">
            <v>SILVER</v>
          </cell>
        </row>
        <row r="262">
          <cell r="A262">
            <v>3086</v>
          </cell>
          <cell r="B262" t="str">
            <v>SYSTEMHLP100</v>
          </cell>
          <cell r="C262" t="str">
            <v>REGULAR</v>
          </cell>
          <cell r="D262" t="str">
            <v>GENERAL</v>
          </cell>
          <cell r="E262" t="str">
            <v>I</v>
          </cell>
          <cell r="G262" t="str">
            <v>I</v>
          </cell>
          <cell r="I262" t="str">
            <v/>
          </cell>
          <cell r="J262" t="str">
            <v>OTH</v>
          </cell>
          <cell r="L262" t="str">
            <v>INDUSTRIAL</v>
          </cell>
          <cell r="M262" t="str">
            <v>IND</v>
          </cell>
          <cell r="O262" t="str">
            <v>INDUSTRIAL</v>
          </cell>
          <cell r="P262" t="str">
            <v>INDUSTRIAL</v>
          </cell>
        </row>
        <row r="263">
          <cell r="A263">
            <v>3091</v>
          </cell>
          <cell r="B263" t="str">
            <v>SYSTEMHLP22N</v>
          </cell>
          <cell r="C263" t="str">
            <v>REGULAR</v>
          </cell>
          <cell r="D263" t="str">
            <v>GENERAL</v>
          </cell>
          <cell r="E263" t="str">
            <v>I</v>
          </cell>
          <cell r="G263" t="str">
            <v>I</v>
          </cell>
          <cell r="I263" t="str">
            <v/>
          </cell>
          <cell r="J263" t="str">
            <v>OTH</v>
          </cell>
          <cell r="L263" t="str">
            <v>INDUSTRIAL</v>
          </cell>
          <cell r="M263" t="str">
            <v>IND</v>
          </cell>
          <cell r="O263" t="str">
            <v>INDUSTRIAL</v>
          </cell>
          <cell r="P263" t="str">
            <v>INDUSTRIAL</v>
          </cell>
        </row>
        <row r="264">
          <cell r="A264">
            <v>3092</v>
          </cell>
          <cell r="B264" t="str">
            <v>SYSTEMHLP32N</v>
          </cell>
          <cell r="C264" t="str">
            <v>REGULAR</v>
          </cell>
          <cell r="D264" t="str">
            <v>GENERAL</v>
          </cell>
          <cell r="E264" t="str">
            <v>I</v>
          </cell>
          <cell r="G264" t="str">
            <v>I</v>
          </cell>
          <cell r="I264" t="str">
            <v/>
          </cell>
          <cell r="J264" t="str">
            <v>OTH</v>
          </cell>
          <cell r="L264" t="str">
            <v>INDUSTRIAL</v>
          </cell>
          <cell r="M264" t="str">
            <v>IND</v>
          </cell>
          <cell r="O264" t="str">
            <v>INDUSTRIAL</v>
          </cell>
          <cell r="P264" t="str">
            <v>INDUSTRIAL</v>
          </cell>
        </row>
        <row r="265">
          <cell r="A265">
            <v>3093</v>
          </cell>
          <cell r="B265" t="str">
            <v>SYSTEMHLP46N</v>
          </cell>
          <cell r="C265" t="str">
            <v>REGULAR</v>
          </cell>
          <cell r="D265" t="str">
            <v>GENERAL</v>
          </cell>
          <cell r="E265" t="str">
            <v>I</v>
          </cell>
          <cell r="G265" t="str">
            <v>I</v>
          </cell>
          <cell r="I265" t="str">
            <v/>
          </cell>
          <cell r="J265" t="str">
            <v>OTH</v>
          </cell>
          <cell r="L265" t="str">
            <v>INDUSTRIAL</v>
          </cell>
          <cell r="M265" t="str">
            <v>IND</v>
          </cell>
          <cell r="O265" t="str">
            <v>INDUSTRIAL</v>
          </cell>
          <cell r="P265" t="str">
            <v>INDUSTRIAL</v>
          </cell>
        </row>
        <row r="266">
          <cell r="A266">
            <v>3095</v>
          </cell>
          <cell r="B266" t="str">
            <v>SYSTEMHLP68N</v>
          </cell>
          <cell r="C266" t="str">
            <v>REGULAR</v>
          </cell>
          <cell r="D266" t="str">
            <v>GENERAL</v>
          </cell>
          <cell r="E266" t="str">
            <v>I</v>
          </cell>
          <cell r="G266" t="str">
            <v>I</v>
          </cell>
          <cell r="I266" t="str">
            <v/>
          </cell>
          <cell r="J266" t="str">
            <v>OTH</v>
          </cell>
          <cell r="L266" t="str">
            <v>INDUSTRIAL</v>
          </cell>
          <cell r="M266" t="str">
            <v>IND</v>
          </cell>
          <cell r="O266" t="str">
            <v>INDUSTRIAL</v>
          </cell>
          <cell r="P266" t="str">
            <v>INDUSTRIAL</v>
          </cell>
        </row>
        <row r="267">
          <cell r="A267">
            <v>3097</v>
          </cell>
          <cell r="B267" t="str">
            <v>SYSTEMHLP100N</v>
          </cell>
          <cell r="C267" t="str">
            <v>REGULAR</v>
          </cell>
          <cell r="D267" t="str">
            <v>GENERAL</v>
          </cell>
          <cell r="E267" t="str">
            <v>I</v>
          </cell>
          <cell r="G267" t="str">
            <v>I</v>
          </cell>
          <cell r="I267" t="str">
            <v/>
          </cell>
          <cell r="J267" t="str">
            <v>OTH</v>
          </cell>
          <cell r="L267" t="str">
            <v>INDUSTRIAL</v>
          </cell>
          <cell r="M267" t="str">
            <v>IND</v>
          </cell>
          <cell r="O267" t="str">
            <v>INDUSTRIAL</v>
          </cell>
          <cell r="P267" t="str">
            <v>INDUSTRIAL</v>
          </cell>
        </row>
        <row r="268">
          <cell r="A268">
            <v>3099</v>
          </cell>
          <cell r="B268" t="str">
            <v>SYSTEMHLP150N</v>
          </cell>
          <cell r="C268" t="str">
            <v>REGULAR</v>
          </cell>
          <cell r="D268" t="str">
            <v>GENERAL</v>
          </cell>
          <cell r="E268" t="str">
            <v>I</v>
          </cell>
          <cell r="G268" t="str">
            <v>I</v>
          </cell>
          <cell r="I268" t="str">
            <v/>
          </cell>
          <cell r="J268" t="str">
            <v>OTH</v>
          </cell>
          <cell r="L268" t="str">
            <v>INDUSTRIAL</v>
          </cell>
          <cell r="M268" t="str">
            <v>IND</v>
          </cell>
          <cell r="O268" t="str">
            <v>INDUSTRIAL</v>
          </cell>
          <cell r="P268" t="str">
            <v>INDUSTRIAL</v>
          </cell>
        </row>
        <row r="269">
          <cell r="A269">
            <v>3116</v>
          </cell>
          <cell r="B269" t="str">
            <v>SYSTEMHLP68AF</v>
          </cell>
          <cell r="C269" t="str">
            <v>REGULAR</v>
          </cell>
          <cell r="D269" t="str">
            <v>GENERAL</v>
          </cell>
          <cell r="E269" t="str">
            <v>I</v>
          </cell>
          <cell r="G269" t="str">
            <v>I</v>
          </cell>
          <cell r="I269" t="str">
            <v/>
          </cell>
          <cell r="J269" t="str">
            <v>OTH</v>
          </cell>
          <cell r="L269" t="str">
            <v>INDUSTRIAL</v>
          </cell>
          <cell r="M269" t="str">
            <v>IND</v>
          </cell>
          <cell r="O269" t="str">
            <v>INDUSTRIAL</v>
          </cell>
          <cell r="P269" t="str">
            <v>INDUSTRIAL</v>
          </cell>
        </row>
        <row r="270">
          <cell r="A270">
            <v>3118</v>
          </cell>
          <cell r="B270" t="str">
            <v>PRIME15</v>
          </cell>
          <cell r="C270" t="str">
            <v>REGULAR</v>
          </cell>
          <cell r="D270" t="str">
            <v>GENERAL</v>
          </cell>
          <cell r="E270" t="str">
            <v>I</v>
          </cell>
          <cell r="G270" t="str">
            <v>I</v>
          </cell>
          <cell r="I270" t="str">
            <v/>
          </cell>
          <cell r="J270" t="str">
            <v>OTH</v>
          </cell>
          <cell r="L270" t="str">
            <v>INDUSTRIAL</v>
          </cell>
          <cell r="M270" t="str">
            <v>IND</v>
          </cell>
          <cell r="O270" t="str">
            <v>INDUSTRIAL</v>
          </cell>
          <cell r="P270" t="str">
            <v>INDUSTRIAL</v>
          </cell>
        </row>
        <row r="271">
          <cell r="A271">
            <v>3120</v>
          </cell>
          <cell r="B271" t="str">
            <v>PRIME32</v>
          </cell>
          <cell r="C271" t="str">
            <v>REGULAR</v>
          </cell>
          <cell r="D271" t="str">
            <v>GENERAL</v>
          </cell>
          <cell r="E271" t="str">
            <v>I</v>
          </cell>
          <cell r="G271" t="str">
            <v>I</v>
          </cell>
          <cell r="I271" t="str">
            <v/>
          </cell>
          <cell r="J271" t="str">
            <v>OTH</v>
          </cell>
          <cell r="L271" t="str">
            <v>INDUSTRIAL</v>
          </cell>
          <cell r="M271" t="str">
            <v>IND</v>
          </cell>
          <cell r="O271" t="str">
            <v>INDUSTRIAL</v>
          </cell>
          <cell r="P271" t="str">
            <v>INDUSTRIAL</v>
          </cell>
        </row>
        <row r="272">
          <cell r="A272">
            <v>3121</v>
          </cell>
          <cell r="B272" t="str">
            <v>PRIME46</v>
          </cell>
          <cell r="C272" t="str">
            <v>REGULAR</v>
          </cell>
          <cell r="D272" t="str">
            <v>GENERAL</v>
          </cell>
          <cell r="E272" t="str">
            <v>I</v>
          </cell>
          <cell r="G272" t="str">
            <v>I</v>
          </cell>
          <cell r="I272" t="str">
            <v/>
          </cell>
          <cell r="J272" t="str">
            <v>OTH</v>
          </cell>
          <cell r="L272" t="str">
            <v>INDUSTRIAL</v>
          </cell>
          <cell r="M272" t="str">
            <v>IND</v>
          </cell>
          <cell r="O272" t="str">
            <v>INDUSTRIAL</v>
          </cell>
          <cell r="P272" t="str">
            <v>INDUSTRIAL</v>
          </cell>
        </row>
        <row r="273">
          <cell r="A273">
            <v>3122</v>
          </cell>
          <cell r="B273" t="str">
            <v>PRIME57</v>
          </cell>
          <cell r="C273" t="str">
            <v>REGULAR</v>
          </cell>
          <cell r="D273" t="str">
            <v>GENERAL</v>
          </cell>
          <cell r="E273" t="str">
            <v>I</v>
          </cell>
          <cell r="G273" t="str">
            <v>I</v>
          </cell>
          <cell r="I273" t="str">
            <v/>
          </cell>
          <cell r="J273" t="str">
            <v>OTH</v>
          </cell>
          <cell r="L273" t="str">
            <v>INDUSTRIAL</v>
          </cell>
          <cell r="M273" t="str">
            <v>IND</v>
          </cell>
          <cell r="O273" t="str">
            <v>INDUSTRIAL</v>
          </cell>
          <cell r="P273" t="str">
            <v>INDUSTRIAL</v>
          </cell>
        </row>
        <row r="274">
          <cell r="A274">
            <v>3124</v>
          </cell>
          <cell r="B274" t="str">
            <v>PRIME68</v>
          </cell>
          <cell r="C274" t="str">
            <v>REGULAR</v>
          </cell>
          <cell r="D274" t="str">
            <v>GENERAL</v>
          </cell>
          <cell r="E274" t="str">
            <v>I</v>
          </cell>
          <cell r="G274" t="str">
            <v>I</v>
          </cell>
          <cell r="I274" t="str">
            <v/>
          </cell>
          <cell r="J274" t="str">
            <v>OTH</v>
          </cell>
          <cell r="L274" t="str">
            <v>INDUSTRIAL</v>
          </cell>
          <cell r="M274" t="str">
            <v>IND</v>
          </cell>
          <cell r="O274" t="str">
            <v>INDUSTRIAL</v>
          </cell>
          <cell r="P274" t="str">
            <v>INDUSTRIAL</v>
          </cell>
        </row>
        <row r="275">
          <cell r="A275">
            <v>3125</v>
          </cell>
          <cell r="B275" t="str">
            <v>PRIME76</v>
          </cell>
          <cell r="C275" t="str">
            <v>REGULAR</v>
          </cell>
          <cell r="D275" t="str">
            <v>GENERAL</v>
          </cell>
          <cell r="E275" t="str">
            <v>I</v>
          </cell>
          <cell r="G275" t="str">
            <v>I</v>
          </cell>
          <cell r="I275" t="str">
            <v/>
          </cell>
          <cell r="J275" t="str">
            <v>OTH</v>
          </cell>
          <cell r="L275" t="str">
            <v>INDUSTRIAL</v>
          </cell>
          <cell r="M275" t="str">
            <v>IND</v>
          </cell>
          <cell r="O275" t="str">
            <v>INDUSTRIAL</v>
          </cell>
          <cell r="P275" t="str">
            <v>INDUSTRIAL</v>
          </cell>
        </row>
        <row r="276">
          <cell r="A276">
            <v>3126</v>
          </cell>
          <cell r="B276" t="str">
            <v>PRIME100</v>
          </cell>
          <cell r="C276" t="str">
            <v>REGULAR</v>
          </cell>
          <cell r="D276" t="str">
            <v>GENERAL</v>
          </cell>
          <cell r="E276" t="str">
            <v>I</v>
          </cell>
          <cell r="G276" t="str">
            <v>I</v>
          </cell>
          <cell r="I276" t="str">
            <v/>
          </cell>
          <cell r="J276" t="str">
            <v>OTH</v>
          </cell>
          <cell r="L276" t="str">
            <v>INDUSTRIAL</v>
          </cell>
          <cell r="M276" t="str">
            <v>IND</v>
          </cell>
          <cell r="O276" t="str">
            <v>INDUSTRIAL</v>
          </cell>
          <cell r="P276" t="str">
            <v>INDUSTRIAL</v>
          </cell>
        </row>
        <row r="277">
          <cell r="A277">
            <v>3131</v>
          </cell>
          <cell r="B277" t="str">
            <v>PRIME32A</v>
          </cell>
          <cell r="C277" t="str">
            <v>REGULAR</v>
          </cell>
          <cell r="D277" t="str">
            <v>GENERAL</v>
          </cell>
          <cell r="E277" t="str">
            <v>I</v>
          </cell>
          <cell r="G277" t="str">
            <v>I</v>
          </cell>
          <cell r="I277" t="str">
            <v/>
          </cell>
          <cell r="J277" t="str">
            <v>OTH</v>
          </cell>
          <cell r="L277" t="str">
            <v>INDUSTRIAL</v>
          </cell>
          <cell r="M277" t="str">
            <v>IND</v>
          </cell>
          <cell r="O277" t="str">
            <v>INDUSTRIAL</v>
          </cell>
          <cell r="P277" t="str">
            <v>INDUSTRIAL</v>
          </cell>
        </row>
        <row r="278">
          <cell r="A278">
            <v>3132</v>
          </cell>
          <cell r="B278" t="str">
            <v>PRIME32G</v>
          </cell>
          <cell r="C278" t="str">
            <v>REGULAR</v>
          </cell>
          <cell r="D278" t="str">
            <v>GENERAL</v>
          </cell>
          <cell r="E278" t="str">
            <v>I</v>
          </cell>
          <cell r="G278" t="str">
            <v>I</v>
          </cell>
          <cell r="I278" t="str">
            <v/>
          </cell>
          <cell r="J278" t="str">
            <v>OTH</v>
          </cell>
          <cell r="L278" t="str">
            <v>INDUSTRIAL</v>
          </cell>
          <cell r="M278" t="str">
            <v>IND</v>
          </cell>
          <cell r="O278" t="str">
            <v>INDUSTRIAL</v>
          </cell>
          <cell r="P278" t="str">
            <v>INDUSTRIAL</v>
          </cell>
        </row>
        <row r="279">
          <cell r="A279">
            <v>3133</v>
          </cell>
          <cell r="B279" t="str">
            <v>PRIME46G</v>
          </cell>
          <cell r="C279" t="str">
            <v>REGULAR</v>
          </cell>
          <cell r="D279" t="str">
            <v>GENERAL</v>
          </cell>
          <cell r="E279" t="str">
            <v>I</v>
          </cell>
          <cell r="G279" t="str">
            <v>I</v>
          </cell>
          <cell r="I279" t="str">
            <v/>
          </cell>
          <cell r="J279" t="str">
            <v>OTH</v>
          </cell>
          <cell r="L279" t="str">
            <v>INDUSTRIAL</v>
          </cell>
          <cell r="M279" t="str">
            <v>IND</v>
          </cell>
          <cell r="O279" t="str">
            <v>INDUSTRIAL</v>
          </cell>
          <cell r="P279" t="str">
            <v>INDUSTRIAL</v>
          </cell>
        </row>
        <row r="280">
          <cell r="A280">
            <v>3135</v>
          </cell>
          <cell r="B280" t="str">
            <v>PRIME32LP</v>
          </cell>
          <cell r="C280" t="str">
            <v>REGULAR</v>
          </cell>
          <cell r="D280" t="str">
            <v>GENERAL</v>
          </cell>
          <cell r="E280" t="str">
            <v>I</v>
          </cell>
          <cell r="G280" t="str">
            <v>I</v>
          </cell>
          <cell r="I280" t="str">
            <v/>
          </cell>
          <cell r="J280" t="str">
            <v>OTH</v>
          </cell>
          <cell r="L280" t="str">
            <v>INDUSTRIAL</v>
          </cell>
          <cell r="M280" t="str">
            <v>IND</v>
          </cell>
          <cell r="O280" t="str">
            <v>INDUSTRIAL</v>
          </cell>
          <cell r="P280" t="str">
            <v>INDUSTRIAL</v>
          </cell>
        </row>
        <row r="281">
          <cell r="A281">
            <v>3136</v>
          </cell>
          <cell r="B281" t="str">
            <v>PRIME46LP</v>
          </cell>
          <cell r="C281" t="str">
            <v>REGULAR</v>
          </cell>
          <cell r="D281" t="str">
            <v>GENERAL</v>
          </cell>
          <cell r="E281" t="str">
            <v>I</v>
          </cell>
          <cell r="G281" t="str">
            <v>I</v>
          </cell>
          <cell r="I281" t="str">
            <v/>
          </cell>
          <cell r="J281" t="str">
            <v>OTH</v>
          </cell>
          <cell r="L281" t="str">
            <v>INDUSTRIAL</v>
          </cell>
          <cell r="M281" t="str">
            <v>IND</v>
          </cell>
          <cell r="O281" t="str">
            <v>INDUSTRIAL</v>
          </cell>
          <cell r="P281" t="str">
            <v>INDUSTRIAL</v>
          </cell>
        </row>
        <row r="282">
          <cell r="A282">
            <v>3139</v>
          </cell>
          <cell r="B282" t="str">
            <v>PRIME32LL</v>
          </cell>
          <cell r="C282" t="str">
            <v>REGULAR</v>
          </cell>
          <cell r="D282" t="str">
            <v>GENERAL</v>
          </cell>
          <cell r="E282" t="str">
            <v>I</v>
          </cell>
          <cell r="G282" t="str">
            <v>I</v>
          </cell>
          <cell r="I282" t="str">
            <v/>
          </cell>
          <cell r="J282" t="str">
            <v>OTH</v>
          </cell>
          <cell r="L282" t="str">
            <v>INDUSTRIAL</v>
          </cell>
          <cell r="M282" t="str">
            <v>IND</v>
          </cell>
          <cell r="O282" t="str">
            <v>INDUSTRIAL</v>
          </cell>
          <cell r="P282" t="str">
            <v>INDUSTRIAL</v>
          </cell>
        </row>
        <row r="283">
          <cell r="A283">
            <v>3140</v>
          </cell>
          <cell r="B283" t="str">
            <v>PRIME46LL</v>
          </cell>
          <cell r="C283" t="str">
            <v>REGULAR</v>
          </cell>
          <cell r="D283" t="str">
            <v>GENERAL</v>
          </cell>
          <cell r="E283" t="str">
            <v>I</v>
          </cell>
          <cell r="G283" t="str">
            <v>I</v>
          </cell>
          <cell r="I283" t="str">
            <v/>
          </cell>
          <cell r="J283" t="str">
            <v>OTH</v>
          </cell>
          <cell r="L283" t="str">
            <v>INDUSTRIAL</v>
          </cell>
          <cell r="M283" t="str">
            <v>IND</v>
          </cell>
          <cell r="O283" t="str">
            <v>INDUSTRIAL</v>
          </cell>
          <cell r="P283" t="str">
            <v>INDUSTRIAL</v>
          </cell>
        </row>
        <row r="284">
          <cell r="A284">
            <v>3141</v>
          </cell>
          <cell r="B284" t="str">
            <v>PRIME32T</v>
          </cell>
          <cell r="C284" t="str">
            <v>REGULAR</v>
          </cell>
          <cell r="D284" t="str">
            <v>GENERAL</v>
          </cell>
          <cell r="E284" t="str">
            <v>I</v>
          </cell>
          <cell r="G284" t="str">
            <v>I</v>
          </cell>
          <cell r="I284" t="str">
            <v/>
          </cell>
          <cell r="J284" t="str">
            <v>OTH</v>
          </cell>
          <cell r="L284" t="str">
            <v>INDUSTRIAL</v>
          </cell>
          <cell r="M284" t="str">
            <v>IND</v>
          </cell>
          <cell r="O284" t="str">
            <v>INDUSTRIAL</v>
          </cell>
          <cell r="P284" t="str">
            <v>INDUSTRIAL</v>
          </cell>
        </row>
        <row r="285">
          <cell r="A285">
            <v>3142</v>
          </cell>
          <cell r="B285" t="str">
            <v>PRIME46T</v>
          </cell>
          <cell r="C285" t="str">
            <v>REGULAR</v>
          </cell>
          <cell r="D285" t="str">
            <v>GENERAL</v>
          </cell>
          <cell r="E285" t="str">
            <v>I</v>
          </cell>
          <cell r="G285" t="str">
            <v>I</v>
          </cell>
          <cell r="I285" t="str">
            <v/>
          </cell>
          <cell r="J285" t="str">
            <v>OTH</v>
          </cell>
          <cell r="L285" t="str">
            <v>INDUSTRIAL</v>
          </cell>
          <cell r="M285" t="str">
            <v>IND</v>
          </cell>
          <cell r="O285" t="str">
            <v>INDUSTRIAL</v>
          </cell>
          <cell r="P285" t="str">
            <v>INDUSTRIAL</v>
          </cell>
        </row>
        <row r="286">
          <cell r="A286">
            <v>3144</v>
          </cell>
          <cell r="B286" t="str">
            <v>PRIME68LL</v>
          </cell>
          <cell r="C286" t="str">
            <v>REGULAR</v>
          </cell>
          <cell r="D286" t="str">
            <v>GENERAL</v>
          </cell>
          <cell r="E286" t="str">
            <v>I</v>
          </cell>
          <cell r="G286" t="str">
            <v>I</v>
          </cell>
          <cell r="I286" t="str">
            <v/>
          </cell>
          <cell r="J286" t="str">
            <v>OTH</v>
          </cell>
          <cell r="L286" t="str">
            <v>INDUSTRIAL</v>
          </cell>
          <cell r="M286" t="str">
            <v>IND</v>
          </cell>
          <cell r="O286" t="str">
            <v>INDUSTRIAL</v>
          </cell>
          <cell r="P286" t="str">
            <v>INDUSTRIAL</v>
          </cell>
        </row>
        <row r="287">
          <cell r="A287">
            <v>3161</v>
          </cell>
          <cell r="B287" t="str">
            <v>CONVAL46</v>
          </cell>
          <cell r="C287" t="str">
            <v>REGULAR</v>
          </cell>
          <cell r="D287" t="str">
            <v>GENERAL</v>
          </cell>
          <cell r="E287" t="str">
            <v>I</v>
          </cell>
          <cell r="G287" t="str">
            <v>I</v>
          </cell>
          <cell r="I287" t="str">
            <v/>
          </cell>
          <cell r="J287" t="str">
            <v>OTH</v>
          </cell>
          <cell r="L287" t="str">
            <v>INDUSTRIAL</v>
          </cell>
          <cell r="M287" t="str">
            <v>IND</v>
          </cell>
          <cell r="O287" t="str">
            <v>INDUSTRIAL</v>
          </cell>
          <cell r="P287" t="str">
            <v>INDUSTRIAL</v>
          </cell>
        </row>
        <row r="288">
          <cell r="A288">
            <v>3201</v>
          </cell>
          <cell r="B288" t="str">
            <v>LINE32</v>
          </cell>
          <cell r="C288" t="str">
            <v>REGULAR</v>
          </cell>
          <cell r="D288" t="str">
            <v>GENERAL</v>
          </cell>
          <cell r="E288" t="str">
            <v>I</v>
          </cell>
          <cell r="G288" t="str">
            <v>I</v>
          </cell>
          <cell r="I288" t="str">
            <v/>
          </cell>
          <cell r="J288" t="str">
            <v>OTH</v>
          </cell>
          <cell r="L288" t="str">
            <v>INDUSTRIAL</v>
          </cell>
          <cell r="M288" t="str">
            <v>IND</v>
          </cell>
          <cell r="O288" t="str">
            <v>INDUSTRIAL</v>
          </cell>
          <cell r="P288" t="str">
            <v>INDUSTRIAL</v>
          </cell>
        </row>
        <row r="289">
          <cell r="A289">
            <v>3202</v>
          </cell>
          <cell r="B289" t="str">
            <v>LINE46</v>
          </cell>
          <cell r="C289" t="str">
            <v>REGULAR</v>
          </cell>
          <cell r="D289" t="str">
            <v>GENERAL</v>
          </cell>
          <cell r="E289" t="str">
            <v>I</v>
          </cell>
          <cell r="G289" t="str">
            <v>I</v>
          </cell>
          <cell r="I289" t="str">
            <v/>
          </cell>
          <cell r="J289" t="str">
            <v>OTH</v>
          </cell>
          <cell r="L289" t="str">
            <v>INDUSTRIAL</v>
          </cell>
          <cell r="M289" t="str">
            <v>IND</v>
          </cell>
          <cell r="O289" t="str">
            <v>INDUSTRIAL</v>
          </cell>
          <cell r="P289" t="str">
            <v>INDUSTRIAL</v>
          </cell>
        </row>
        <row r="290">
          <cell r="A290">
            <v>3203</v>
          </cell>
          <cell r="B290" t="str">
            <v>LINE68</v>
          </cell>
          <cell r="C290" t="str">
            <v>REGULAR</v>
          </cell>
          <cell r="D290" t="str">
            <v>GENERAL</v>
          </cell>
          <cell r="E290" t="str">
            <v>I</v>
          </cell>
          <cell r="G290" t="str">
            <v>I</v>
          </cell>
          <cell r="I290" t="str">
            <v/>
          </cell>
          <cell r="J290" t="str">
            <v>OTH</v>
          </cell>
          <cell r="L290" t="str">
            <v>INDUSTRIAL</v>
          </cell>
          <cell r="M290" t="str">
            <v>IND</v>
          </cell>
          <cell r="O290" t="str">
            <v>INDUSTRIAL</v>
          </cell>
          <cell r="P290" t="str">
            <v>INDUSTRIAL</v>
          </cell>
        </row>
        <row r="291">
          <cell r="A291">
            <v>3204</v>
          </cell>
          <cell r="B291" t="str">
            <v>LINE100</v>
          </cell>
          <cell r="C291" t="str">
            <v>REGULAR</v>
          </cell>
          <cell r="D291" t="str">
            <v>GENERAL</v>
          </cell>
          <cell r="E291" t="str">
            <v>I</v>
          </cell>
          <cell r="G291" t="str">
            <v>I</v>
          </cell>
          <cell r="I291" t="str">
            <v/>
          </cell>
          <cell r="J291" t="str">
            <v>OTH</v>
          </cell>
          <cell r="L291" t="str">
            <v>INDUSTRIAL</v>
          </cell>
          <cell r="M291" t="str">
            <v>IND</v>
          </cell>
          <cell r="O291" t="str">
            <v>INDUSTRIAL</v>
          </cell>
          <cell r="P291" t="str">
            <v>INDUSTRIAL</v>
          </cell>
        </row>
        <row r="292">
          <cell r="A292">
            <v>3205</v>
          </cell>
          <cell r="B292" t="str">
            <v>LINE150</v>
          </cell>
          <cell r="C292" t="str">
            <v>REGULAR</v>
          </cell>
          <cell r="D292" t="str">
            <v>GENERAL</v>
          </cell>
          <cell r="E292" t="str">
            <v>I</v>
          </cell>
          <cell r="G292" t="str">
            <v>I</v>
          </cell>
          <cell r="I292" t="str">
            <v/>
          </cell>
          <cell r="J292" t="str">
            <v>OTH</v>
          </cell>
          <cell r="L292" t="str">
            <v>INDUSTRIAL</v>
          </cell>
          <cell r="M292" t="str">
            <v>IND</v>
          </cell>
          <cell r="O292" t="str">
            <v>INDUSTRIAL</v>
          </cell>
          <cell r="P292" t="str">
            <v>INDUSTRIAL</v>
          </cell>
        </row>
        <row r="293">
          <cell r="A293">
            <v>3206</v>
          </cell>
          <cell r="B293" t="str">
            <v>LINE220</v>
          </cell>
          <cell r="C293" t="str">
            <v>REGULAR</v>
          </cell>
          <cell r="D293" t="str">
            <v>GENERAL</v>
          </cell>
          <cell r="E293" t="str">
            <v>I</v>
          </cell>
          <cell r="G293" t="str">
            <v>I</v>
          </cell>
          <cell r="I293" t="str">
            <v/>
          </cell>
          <cell r="J293" t="str">
            <v>OTH</v>
          </cell>
          <cell r="L293" t="str">
            <v>INDUSTRIAL</v>
          </cell>
          <cell r="M293" t="str">
            <v>IND</v>
          </cell>
          <cell r="O293" t="str">
            <v>INDUSTRIAL</v>
          </cell>
          <cell r="P293" t="str">
            <v>INDUSTRIAL</v>
          </cell>
        </row>
        <row r="294">
          <cell r="A294">
            <v>3207</v>
          </cell>
          <cell r="B294" t="str">
            <v>LINE320</v>
          </cell>
          <cell r="C294" t="str">
            <v>REGULAR</v>
          </cell>
          <cell r="D294" t="str">
            <v>GENERAL</v>
          </cell>
          <cell r="E294" t="str">
            <v>I</v>
          </cell>
          <cell r="G294" t="str">
            <v>I</v>
          </cell>
          <cell r="I294" t="str">
            <v/>
          </cell>
          <cell r="J294" t="str">
            <v>OTH</v>
          </cell>
          <cell r="L294" t="str">
            <v>INDUSTRIAL</v>
          </cell>
          <cell r="M294" t="str">
            <v>IND</v>
          </cell>
          <cell r="O294" t="str">
            <v>INDUSTRIAL</v>
          </cell>
          <cell r="P294" t="str">
            <v>INDUSTRIAL</v>
          </cell>
        </row>
        <row r="295">
          <cell r="A295">
            <v>3209</v>
          </cell>
          <cell r="B295" t="str">
            <v>FILM10</v>
          </cell>
          <cell r="C295" t="str">
            <v>REGULAR</v>
          </cell>
          <cell r="D295" t="str">
            <v>GENERAL</v>
          </cell>
          <cell r="E295" t="str">
            <v>I</v>
          </cell>
          <cell r="G295" t="str">
            <v>I</v>
          </cell>
          <cell r="I295" t="str">
            <v/>
          </cell>
          <cell r="J295" t="str">
            <v>OTH</v>
          </cell>
          <cell r="L295" t="str">
            <v>INDUSTRIAL</v>
          </cell>
          <cell r="M295" t="str">
            <v>IND</v>
          </cell>
          <cell r="O295" t="str">
            <v>INDUSTRIAL</v>
          </cell>
          <cell r="P295" t="str">
            <v>INDUSTRIAL</v>
          </cell>
        </row>
        <row r="296">
          <cell r="A296">
            <v>3210</v>
          </cell>
          <cell r="B296" t="str">
            <v>FILM12</v>
          </cell>
          <cell r="C296" t="str">
            <v>REGULAR</v>
          </cell>
          <cell r="D296" t="str">
            <v>GENERAL</v>
          </cell>
          <cell r="E296" t="str">
            <v>I</v>
          </cell>
          <cell r="G296" t="str">
            <v>I</v>
          </cell>
          <cell r="I296" t="str">
            <v/>
          </cell>
          <cell r="J296" t="str">
            <v>OTH</v>
          </cell>
          <cell r="L296" t="str">
            <v>INDUSTRIAL</v>
          </cell>
          <cell r="M296" t="str">
            <v>IND</v>
          </cell>
          <cell r="O296" t="str">
            <v>INDUSTRIAL</v>
          </cell>
          <cell r="P296" t="str">
            <v>INDUSTRIAL</v>
          </cell>
        </row>
        <row r="297">
          <cell r="A297">
            <v>3212</v>
          </cell>
          <cell r="B297" t="str">
            <v>FILM32</v>
          </cell>
          <cell r="C297" t="str">
            <v>REGULAR</v>
          </cell>
          <cell r="D297" t="str">
            <v>GENERAL</v>
          </cell>
          <cell r="E297" t="str">
            <v>I</v>
          </cell>
          <cell r="G297" t="str">
            <v>I</v>
          </cell>
          <cell r="I297" t="str">
            <v/>
          </cell>
          <cell r="J297" t="str">
            <v>OTH</v>
          </cell>
          <cell r="L297" t="str">
            <v>INDUSTRIAL</v>
          </cell>
          <cell r="M297" t="str">
            <v>IND</v>
          </cell>
          <cell r="O297" t="str">
            <v>INDUSTRIAL</v>
          </cell>
          <cell r="P297" t="str">
            <v>INDUSTRIAL</v>
          </cell>
        </row>
        <row r="298">
          <cell r="A298">
            <v>3213</v>
          </cell>
          <cell r="B298" t="str">
            <v>FILM46</v>
          </cell>
          <cell r="C298" t="str">
            <v>REGULAR</v>
          </cell>
          <cell r="D298" t="str">
            <v>GENERAL</v>
          </cell>
          <cell r="E298" t="str">
            <v>I</v>
          </cell>
          <cell r="G298" t="str">
            <v>I</v>
          </cell>
          <cell r="I298" t="str">
            <v/>
          </cell>
          <cell r="J298" t="str">
            <v>OTH</v>
          </cell>
          <cell r="L298" t="str">
            <v>INDUSTRIAL</v>
          </cell>
          <cell r="M298" t="str">
            <v>IND</v>
          </cell>
          <cell r="O298" t="str">
            <v>INDUSTRIAL</v>
          </cell>
          <cell r="P298" t="str">
            <v>INDUSTRIAL</v>
          </cell>
        </row>
        <row r="299">
          <cell r="A299">
            <v>3216</v>
          </cell>
          <cell r="B299" t="str">
            <v>FILM100</v>
          </cell>
          <cell r="C299" t="str">
            <v>REGULAR</v>
          </cell>
          <cell r="D299" t="str">
            <v>GENERAL</v>
          </cell>
          <cell r="E299" t="str">
            <v>I</v>
          </cell>
          <cell r="G299" t="str">
            <v>I</v>
          </cell>
          <cell r="I299" t="str">
            <v/>
          </cell>
          <cell r="J299" t="str">
            <v>OTH</v>
          </cell>
          <cell r="L299" t="str">
            <v>INDUSTRIAL</v>
          </cell>
          <cell r="M299" t="str">
            <v>IND</v>
          </cell>
          <cell r="O299" t="str">
            <v>INDUSTRIAL</v>
          </cell>
          <cell r="P299" t="str">
            <v>INDUSTRIAL</v>
          </cell>
        </row>
        <row r="300">
          <cell r="A300">
            <v>3220</v>
          </cell>
          <cell r="B300" t="str">
            <v>FILM220</v>
          </cell>
          <cell r="C300" t="str">
            <v>REGULAR</v>
          </cell>
          <cell r="D300" t="str">
            <v>GENERAL</v>
          </cell>
          <cell r="E300" t="str">
            <v>I</v>
          </cell>
          <cell r="G300" t="str">
            <v>I</v>
          </cell>
          <cell r="I300" t="str">
            <v/>
          </cell>
          <cell r="J300" t="str">
            <v>OTH</v>
          </cell>
          <cell r="L300" t="str">
            <v>INDUSTRIAL</v>
          </cell>
          <cell r="M300" t="str">
            <v>IND</v>
          </cell>
          <cell r="O300" t="str">
            <v>INDUSTRIAL</v>
          </cell>
          <cell r="P300" t="str">
            <v>INDUSTRIAL</v>
          </cell>
        </row>
        <row r="301">
          <cell r="A301">
            <v>3221</v>
          </cell>
          <cell r="B301" t="str">
            <v>FILM68</v>
          </cell>
          <cell r="C301" t="str">
            <v>REGULAR</v>
          </cell>
          <cell r="D301" t="str">
            <v>GENERAL</v>
          </cell>
          <cell r="E301" t="str">
            <v>I</v>
          </cell>
          <cell r="G301" t="str">
            <v>I</v>
          </cell>
          <cell r="I301" t="str">
            <v/>
          </cell>
          <cell r="J301" t="str">
            <v>OTH</v>
          </cell>
          <cell r="L301" t="str">
            <v>INDUSTRIAL</v>
          </cell>
          <cell r="M301" t="str">
            <v>IND</v>
          </cell>
          <cell r="O301" t="str">
            <v>INDUSTRIAL</v>
          </cell>
          <cell r="P301" t="str">
            <v>INDUSTRIAL</v>
          </cell>
        </row>
        <row r="302">
          <cell r="A302">
            <v>3222</v>
          </cell>
          <cell r="B302" t="str">
            <v>FILM15</v>
          </cell>
          <cell r="C302" t="str">
            <v>REGULAR</v>
          </cell>
          <cell r="D302" t="str">
            <v>GENERAL</v>
          </cell>
          <cell r="E302" t="str">
            <v>I</v>
          </cell>
          <cell r="G302" t="str">
            <v>I</v>
          </cell>
          <cell r="I302" t="str">
            <v/>
          </cell>
          <cell r="J302" t="str">
            <v>OTH</v>
          </cell>
          <cell r="L302" t="str">
            <v>INDUSTRIAL</v>
          </cell>
          <cell r="M302" t="str">
            <v>IND</v>
          </cell>
          <cell r="O302" t="str">
            <v>INDUSTRIAL</v>
          </cell>
          <cell r="P302" t="str">
            <v>INDUSTRIAL</v>
          </cell>
        </row>
        <row r="303">
          <cell r="A303">
            <v>3223</v>
          </cell>
          <cell r="B303" t="str">
            <v>FILM150</v>
          </cell>
          <cell r="C303" t="str">
            <v>REGULAR</v>
          </cell>
          <cell r="D303" t="str">
            <v>GENERAL</v>
          </cell>
          <cell r="E303" t="str">
            <v>I</v>
          </cell>
          <cell r="G303" t="str">
            <v>I</v>
          </cell>
          <cell r="I303" t="str">
            <v/>
          </cell>
          <cell r="J303" t="str">
            <v>OTH</v>
          </cell>
          <cell r="L303" t="str">
            <v>INDUSTRIAL</v>
          </cell>
          <cell r="M303" t="str">
            <v>IND</v>
          </cell>
          <cell r="O303" t="str">
            <v>INDUSTRIAL</v>
          </cell>
          <cell r="P303" t="str">
            <v>INDUSTRIAL</v>
          </cell>
        </row>
        <row r="304">
          <cell r="A304">
            <v>3224</v>
          </cell>
          <cell r="B304" t="str">
            <v>FILM320</v>
          </cell>
          <cell r="C304" t="str">
            <v>REGULAR</v>
          </cell>
          <cell r="D304" t="str">
            <v>GENERAL</v>
          </cell>
          <cell r="E304" t="str">
            <v>I</v>
          </cell>
          <cell r="G304" t="str">
            <v>I</v>
          </cell>
          <cell r="I304" t="str">
            <v/>
          </cell>
          <cell r="J304" t="str">
            <v>OTH</v>
          </cell>
          <cell r="L304" t="str">
            <v>INDUSTRIAL</v>
          </cell>
          <cell r="M304" t="str">
            <v>IND</v>
          </cell>
          <cell r="O304" t="str">
            <v>INDUSTRIAL</v>
          </cell>
          <cell r="P304" t="str">
            <v>INDUSTRIAL</v>
          </cell>
        </row>
        <row r="305">
          <cell r="A305">
            <v>3225</v>
          </cell>
          <cell r="B305" t="str">
            <v>FILM460</v>
          </cell>
          <cell r="C305" t="str">
            <v>REGULAR</v>
          </cell>
          <cell r="D305" t="str">
            <v>GENERAL</v>
          </cell>
          <cell r="E305" t="str">
            <v>I</v>
          </cell>
          <cell r="G305" t="str">
            <v>I</v>
          </cell>
          <cell r="I305" t="str">
            <v/>
          </cell>
          <cell r="J305" t="str">
            <v>OTH</v>
          </cell>
          <cell r="L305" t="str">
            <v>INDUSTRIAL</v>
          </cell>
          <cell r="M305" t="str">
            <v>IND</v>
          </cell>
          <cell r="O305" t="str">
            <v>INDUSTRIAL</v>
          </cell>
          <cell r="P305" t="str">
            <v>INDUSTRIAL</v>
          </cell>
        </row>
        <row r="306">
          <cell r="A306">
            <v>3226</v>
          </cell>
          <cell r="B306" t="str">
            <v>FILM5</v>
          </cell>
          <cell r="C306" t="str">
            <v>REGULAR</v>
          </cell>
          <cell r="D306" t="str">
            <v>GENERAL</v>
          </cell>
          <cell r="E306" t="str">
            <v>I</v>
          </cell>
          <cell r="G306" t="str">
            <v>I</v>
          </cell>
          <cell r="I306" t="str">
            <v/>
          </cell>
          <cell r="J306" t="str">
            <v>OTH</v>
          </cell>
          <cell r="L306" t="str">
            <v>INDUSTRIAL</v>
          </cell>
          <cell r="M306" t="str">
            <v>IND</v>
          </cell>
          <cell r="O306" t="str">
            <v>INDUSTRIAL</v>
          </cell>
          <cell r="P306" t="str">
            <v>INDUSTRIAL</v>
          </cell>
        </row>
        <row r="307">
          <cell r="A307">
            <v>3230</v>
          </cell>
          <cell r="B307" t="str">
            <v>LOOM32</v>
          </cell>
          <cell r="C307" t="str">
            <v>REGULAR</v>
          </cell>
          <cell r="D307" t="str">
            <v>GENERAL</v>
          </cell>
          <cell r="E307" t="str">
            <v>I</v>
          </cell>
          <cell r="G307" t="str">
            <v>I</v>
          </cell>
          <cell r="I307" t="str">
            <v/>
          </cell>
          <cell r="J307" t="str">
            <v>OTH</v>
          </cell>
          <cell r="L307" t="str">
            <v>INDUSTRIAL</v>
          </cell>
          <cell r="M307" t="str">
            <v>IND</v>
          </cell>
          <cell r="O307" t="str">
            <v>INDUSTRIAL</v>
          </cell>
          <cell r="P307" t="str">
            <v>INDUSTRIAL</v>
          </cell>
        </row>
        <row r="308">
          <cell r="A308">
            <v>3231</v>
          </cell>
          <cell r="B308" t="str">
            <v>LOOM46</v>
          </cell>
          <cell r="C308" t="str">
            <v>REGULAR</v>
          </cell>
          <cell r="D308" t="str">
            <v>GENERAL</v>
          </cell>
          <cell r="E308" t="str">
            <v>I</v>
          </cell>
          <cell r="G308" t="str">
            <v>I</v>
          </cell>
          <cell r="I308" t="str">
            <v/>
          </cell>
          <cell r="J308" t="str">
            <v>OTH</v>
          </cell>
          <cell r="L308" t="str">
            <v>INDUSTRIAL</v>
          </cell>
          <cell r="M308" t="str">
            <v>IND</v>
          </cell>
          <cell r="O308" t="str">
            <v>INDUSTRIAL</v>
          </cell>
          <cell r="P308" t="str">
            <v>INDUSTRIAL</v>
          </cell>
        </row>
        <row r="309">
          <cell r="A309">
            <v>3232</v>
          </cell>
          <cell r="B309" t="str">
            <v>LOOM68</v>
          </cell>
          <cell r="C309" t="str">
            <v>REGULAR</v>
          </cell>
          <cell r="D309" t="str">
            <v>GENERAL</v>
          </cell>
          <cell r="E309" t="str">
            <v>I</v>
          </cell>
          <cell r="G309" t="str">
            <v>I</v>
          </cell>
          <cell r="I309" t="str">
            <v/>
          </cell>
          <cell r="J309" t="str">
            <v>OTH</v>
          </cell>
          <cell r="L309" t="str">
            <v>INDUSTRIAL</v>
          </cell>
          <cell r="M309" t="str">
            <v>IND</v>
          </cell>
          <cell r="O309" t="str">
            <v>INDUSTRIAL</v>
          </cell>
          <cell r="P309" t="str">
            <v>INDUSTRIAL</v>
          </cell>
        </row>
        <row r="310">
          <cell r="A310">
            <v>3233</v>
          </cell>
          <cell r="B310" t="str">
            <v>LOOM100</v>
          </cell>
          <cell r="C310" t="str">
            <v>REGULAR</v>
          </cell>
          <cell r="D310" t="str">
            <v>GENERAL</v>
          </cell>
          <cell r="E310" t="str">
            <v>I</v>
          </cell>
          <cell r="G310" t="str">
            <v>I</v>
          </cell>
          <cell r="I310" t="str">
            <v/>
          </cell>
          <cell r="J310" t="str">
            <v>OTH</v>
          </cell>
          <cell r="L310" t="str">
            <v>INDUSTRIAL</v>
          </cell>
          <cell r="M310" t="str">
            <v>IND</v>
          </cell>
          <cell r="O310" t="str">
            <v>INDUSTRIAL</v>
          </cell>
          <cell r="P310" t="str">
            <v>INDUSTRIAL</v>
          </cell>
        </row>
        <row r="311">
          <cell r="A311">
            <v>3234</v>
          </cell>
          <cell r="B311" t="str">
            <v>LOOM150</v>
          </cell>
          <cell r="C311" t="str">
            <v>REGULAR</v>
          </cell>
          <cell r="D311" t="str">
            <v>GENERAL</v>
          </cell>
          <cell r="E311" t="str">
            <v>I</v>
          </cell>
          <cell r="G311" t="str">
            <v>I</v>
          </cell>
          <cell r="I311" t="str">
            <v/>
          </cell>
          <cell r="J311" t="str">
            <v>OTH</v>
          </cell>
          <cell r="L311" t="str">
            <v>INDUSTRIAL</v>
          </cell>
          <cell r="M311" t="str">
            <v>IND</v>
          </cell>
          <cell r="O311" t="str">
            <v>INDUSTRIAL</v>
          </cell>
          <cell r="P311" t="str">
            <v>INDUSTRIAL</v>
          </cell>
        </row>
        <row r="312">
          <cell r="A312">
            <v>3235</v>
          </cell>
          <cell r="B312" t="str">
            <v>LOOM220</v>
          </cell>
          <cell r="C312" t="str">
            <v>REGULAR</v>
          </cell>
          <cell r="D312" t="str">
            <v>GENERAL</v>
          </cell>
          <cell r="E312" t="str">
            <v>I</v>
          </cell>
          <cell r="G312" t="str">
            <v>I</v>
          </cell>
          <cell r="I312" t="str">
            <v/>
          </cell>
          <cell r="J312" t="str">
            <v>OTH</v>
          </cell>
          <cell r="L312" t="str">
            <v>INDUSTRIAL</v>
          </cell>
          <cell r="M312" t="str">
            <v>IND</v>
          </cell>
          <cell r="O312" t="str">
            <v>INDUSTRIAL</v>
          </cell>
          <cell r="P312" t="str">
            <v>INDUSTRIAL</v>
          </cell>
        </row>
        <row r="313">
          <cell r="A313">
            <v>3236</v>
          </cell>
          <cell r="B313" t="str">
            <v>LOOM320</v>
          </cell>
          <cell r="C313" t="str">
            <v>REGULAR</v>
          </cell>
          <cell r="D313" t="str">
            <v>GENERAL</v>
          </cell>
          <cell r="E313" t="str">
            <v>I</v>
          </cell>
          <cell r="G313" t="str">
            <v>I</v>
          </cell>
          <cell r="I313" t="str">
            <v/>
          </cell>
          <cell r="J313" t="str">
            <v>OTH</v>
          </cell>
          <cell r="L313" t="str">
            <v>INDUSTRIAL</v>
          </cell>
          <cell r="M313" t="str">
            <v>IND</v>
          </cell>
          <cell r="O313" t="str">
            <v>INDUSTRIAL</v>
          </cell>
          <cell r="P313" t="str">
            <v>INDUSTRIAL</v>
          </cell>
        </row>
        <row r="314">
          <cell r="A314">
            <v>3237</v>
          </cell>
          <cell r="B314" t="str">
            <v>LOOM460</v>
          </cell>
          <cell r="C314" t="str">
            <v>REGULAR</v>
          </cell>
          <cell r="D314" t="str">
            <v>GENERAL</v>
          </cell>
          <cell r="E314" t="str">
            <v>I</v>
          </cell>
          <cell r="G314" t="str">
            <v>I</v>
          </cell>
          <cell r="I314" t="str">
            <v/>
          </cell>
          <cell r="J314" t="str">
            <v>OTH</v>
          </cell>
          <cell r="L314" t="str">
            <v>INDUSTRIAL</v>
          </cell>
          <cell r="M314" t="str">
            <v>IND</v>
          </cell>
          <cell r="O314" t="str">
            <v>INDUSTRIAL</v>
          </cell>
          <cell r="P314" t="str">
            <v>INDUSTRIAL</v>
          </cell>
        </row>
        <row r="315">
          <cell r="A315">
            <v>3242</v>
          </cell>
          <cell r="B315" t="str">
            <v>LOOMJ32</v>
          </cell>
          <cell r="C315" t="str">
            <v>REGULAR</v>
          </cell>
          <cell r="D315" t="str">
            <v>GENERAL</v>
          </cell>
          <cell r="E315" t="str">
            <v>I</v>
          </cell>
          <cell r="G315" t="str">
            <v>I</v>
          </cell>
          <cell r="I315" t="str">
            <v/>
          </cell>
          <cell r="J315" t="str">
            <v>OTH</v>
          </cell>
          <cell r="L315" t="str">
            <v>INDUSTRIAL</v>
          </cell>
          <cell r="M315" t="str">
            <v>IND</v>
          </cell>
          <cell r="O315" t="str">
            <v>INDUSTRIAL</v>
          </cell>
          <cell r="P315" t="str">
            <v>INDUSTRIAL</v>
          </cell>
        </row>
        <row r="316">
          <cell r="A316">
            <v>3245</v>
          </cell>
          <cell r="B316" t="str">
            <v>LOOMJ150</v>
          </cell>
          <cell r="C316" t="str">
            <v>REGULAR</v>
          </cell>
          <cell r="D316" t="str">
            <v>GENERAL</v>
          </cell>
          <cell r="E316" t="str">
            <v>I</v>
          </cell>
          <cell r="G316" t="str">
            <v>I</v>
          </cell>
          <cell r="I316" t="str">
            <v/>
          </cell>
          <cell r="J316" t="str">
            <v>OTH</v>
          </cell>
          <cell r="L316" t="str">
            <v>INDUSTRIAL</v>
          </cell>
          <cell r="M316" t="str">
            <v>IND</v>
          </cell>
          <cell r="O316" t="str">
            <v>INDUSTRIAL</v>
          </cell>
          <cell r="P316" t="str">
            <v>INDUSTRIAL</v>
          </cell>
        </row>
        <row r="317">
          <cell r="A317">
            <v>3246</v>
          </cell>
          <cell r="B317" t="str">
            <v>LOOMJ220</v>
          </cell>
          <cell r="C317" t="str">
            <v>REGULAR</v>
          </cell>
          <cell r="D317" t="str">
            <v>GENERAL</v>
          </cell>
          <cell r="E317" t="str">
            <v>I</v>
          </cell>
          <cell r="G317" t="str">
            <v>I</v>
          </cell>
          <cell r="I317" t="str">
            <v/>
          </cell>
          <cell r="J317" t="str">
            <v>OTH</v>
          </cell>
          <cell r="L317" t="str">
            <v>INDUSTRIAL</v>
          </cell>
          <cell r="M317" t="str">
            <v>IND</v>
          </cell>
          <cell r="O317" t="str">
            <v>INDUSTRIAL</v>
          </cell>
          <cell r="P317" t="str">
            <v>INDUSTRIAL</v>
          </cell>
        </row>
        <row r="318">
          <cell r="A318">
            <v>3247</v>
          </cell>
          <cell r="B318" t="str">
            <v>LOOMJ320</v>
          </cell>
          <cell r="C318" t="str">
            <v>REGULAR</v>
          </cell>
          <cell r="D318" t="str">
            <v>GENERAL</v>
          </cell>
          <cell r="E318" t="str">
            <v>I</v>
          </cell>
          <cell r="G318" t="str">
            <v>I</v>
          </cell>
          <cell r="I318" t="str">
            <v/>
          </cell>
          <cell r="J318" t="str">
            <v>OTH</v>
          </cell>
          <cell r="L318" t="str">
            <v>INDUSTRIAL</v>
          </cell>
          <cell r="M318" t="str">
            <v>IND</v>
          </cell>
          <cell r="O318" t="str">
            <v>INDUSTRIAL</v>
          </cell>
          <cell r="P318" t="str">
            <v>INDUSTRIAL</v>
          </cell>
        </row>
        <row r="319">
          <cell r="A319">
            <v>3248</v>
          </cell>
          <cell r="B319" t="str">
            <v>LOOMJ460</v>
          </cell>
          <cell r="C319" t="str">
            <v>REGULAR</v>
          </cell>
          <cell r="D319" t="str">
            <v>GENERAL</v>
          </cell>
          <cell r="E319" t="str">
            <v>I</v>
          </cell>
          <cell r="G319" t="str">
            <v>I</v>
          </cell>
          <cell r="I319" t="str">
            <v/>
          </cell>
          <cell r="J319" t="str">
            <v>OTH</v>
          </cell>
          <cell r="L319" t="str">
            <v>INDUSTRIAL</v>
          </cell>
          <cell r="M319" t="str">
            <v>IND</v>
          </cell>
          <cell r="O319" t="str">
            <v>INDUSTRIAL</v>
          </cell>
          <cell r="P319" t="str">
            <v>INDUSTRIAL</v>
          </cell>
        </row>
        <row r="320">
          <cell r="A320">
            <v>3301</v>
          </cell>
          <cell r="B320" t="str">
            <v>WAY32</v>
          </cell>
          <cell r="C320" t="str">
            <v>REGULAR</v>
          </cell>
          <cell r="D320" t="str">
            <v>GENERAL</v>
          </cell>
          <cell r="E320" t="str">
            <v>I</v>
          </cell>
          <cell r="G320" t="str">
            <v>I</v>
          </cell>
          <cell r="I320" t="str">
            <v/>
          </cell>
          <cell r="J320" t="str">
            <v>OTH</v>
          </cell>
          <cell r="L320" t="str">
            <v>INDUSTRIAL</v>
          </cell>
          <cell r="M320" t="str">
            <v>IND</v>
          </cell>
          <cell r="O320" t="str">
            <v>INDUSTRIAL</v>
          </cell>
          <cell r="P320" t="str">
            <v>INDUSTRIAL</v>
          </cell>
        </row>
        <row r="321">
          <cell r="A321">
            <v>3302</v>
          </cell>
          <cell r="B321" t="str">
            <v>WAY68</v>
          </cell>
          <cell r="C321" t="str">
            <v>REGULAR</v>
          </cell>
          <cell r="D321" t="str">
            <v>GENERAL</v>
          </cell>
          <cell r="E321" t="str">
            <v>I</v>
          </cell>
          <cell r="G321" t="str">
            <v>I</v>
          </cell>
          <cell r="I321" t="str">
            <v/>
          </cell>
          <cell r="J321" t="str">
            <v>OTH</v>
          </cell>
          <cell r="L321" t="str">
            <v>INDUSTRIAL</v>
          </cell>
          <cell r="M321" t="str">
            <v>IND</v>
          </cell>
          <cell r="O321" t="str">
            <v>INDUSTRIAL</v>
          </cell>
          <cell r="P321" t="str">
            <v>INDUSTRIAL</v>
          </cell>
        </row>
        <row r="322">
          <cell r="A322">
            <v>3304</v>
          </cell>
          <cell r="B322" t="str">
            <v>WAY220</v>
          </cell>
          <cell r="C322" t="str">
            <v>REGULAR</v>
          </cell>
          <cell r="D322" t="str">
            <v>GENERAL</v>
          </cell>
          <cell r="E322" t="str">
            <v>I</v>
          </cell>
          <cell r="G322" t="str">
            <v>I</v>
          </cell>
          <cell r="I322" t="str">
            <v/>
          </cell>
          <cell r="J322" t="str">
            <v>OTH</v>
          </cell>
          <cell r="L322" t="str">
            <v>INDUSTRIAL</v>
          </cell>
          <cell r="M322" t="str">
            <v>IND</v>
          </cell>
          <cell r="O322" t="str">
            <v>INDUSTRIAL</v>
          </cell>
          <cell r="P322" t="str">
            <v>INDUSTRIAL</v>
          </cell>
        </row>
        <row r="323">
          <cell r="A323">
            <v>3305</v>
          </cell>
          <cell r="B323" t="str">
            <v>WAY100</v>
          </cell>
          <cell r="C323" t="str">
            <v>REGULAR</v>
          </cell>
          <cell r="D323" t="str">
            <v>GENERAL</v>
          </cell>
          <cell r="E323" t="str">
            <v>I</v>
          </cell>
          <cell r="G323" t="str">
            <v>I</v>
          </cell>
          <cell r="I323" t="str">
            <v/>
          </cell>
          <cell r="J323" t="str">
            <v>OTH</v>
          </cell>
          <cell r="L323" t="str">
            <v>INDUSTRIAL</v>
          </cell>
          <cell r="M323" t="str">
            <v>IND</v>
          </cell>
          <cell r="O323" t="str">
            <v>INDUSTRIAL</v>
          </cell>
          <cell r="P323" t="str">
            <v>INDUSTRIAL</v>
          </cell>
        </row>
        <row r="324">
          <cell r="A324">
            <v>3311</v>
          </cell>
          <cell r="B324" t="str">
            <v>WAYH32</v>
          </cell>
          <cell r="C324" t="str">
            <v>REGULAR</v>
          </cell>
          <cell r="D324" t="str">
            <v>GENERAL</v>
          </cell>
          <cell r="E324" t="str">
            <v>I</v>
          </cell>
          <cell r="G324" t="str">
            <v>I</v>
          </cell>
          <cell r="I324" t="str">
            <v/>
          </cell>
          <cell r="J324" t="str">
            <v>OTH</v>
          </cell>
          <cell r="L324" t="str">
            <v>INDUSTRIAL</v>
          </cell>
          <cell r="M324" t="str">
            <v>IND</v>
          </cell>
          <cell r="O324" t="str">
            <v>INDUSTRIAL</v>
          </cell>
          <cell r="P324" t="str">
            <v>INDUSTRIAL</v>
          </cell>
        </row>
        <row r="325">
          <cell r="A325">
            <v>3312</v>
          </cell>
          <cell r="B325" t="str">
            <v>WAYH57</v>
          </cell>
          <cell r="C325" t="str">
            <v>REGULAR</v>
          </cell>
          <cell r="D325" t="str">
            <v>GENERAL</v>
          </cell>
          <cell r="E325" t="str">
            <v>I</v>
          </cell>
          <cell r="G325" t="str">
            <v>I</v>
          </cell>
          <cell r="I325" t="str">
            <v/>
          </cell>
          <cell r="J325" t="str">
            <v>OTH</v>
          </cell>
          <cell r="L325" t="str">
            <v>INDUSTRIAL</v>
          </cell>
          <cell r="M325" t="str">
            <v>IND</v>
          </cell>
          <cell r="O325" t="str">
            <v>INDUSTRIAL</v>
          </cell>
          <cell r="P325" t="str">
            <v>INDUSTRIAL</v>
          </cell>
        </row>
        <row r="326">
          <cell r="A326">
            <v>3313</v>
          </cell>
          <cell r="B326" t="str">
            <v>WAYH68</v>
          </cell>
          <cell r="C326" t="str">
            <v>REGULAR</v>
          </cell>
          <cell r="D326" t="str">
            <v>GENERAL</v>
          </cell>
          <cell r="E326" t="str">
            <v>I</v>
          </cell>
          <cell r="G326" t="str">
            <v>I</v>
          </cell>
          <cell r="I326" t="str">
            <v/>
          </cell>
          <cell r="J326" t="str">
            <v>OTH</v>
          </cell>
          <cell r="L326" t="str">
            <v>INDUSTRIAL</v>
          </cell>
          <cell r="M326" t="str">
            <v>IND</v>
          </cell>
          <cell r="O326" t="str">
            <v>INDUSTRIAL</v>
          </cell>
          <cell r="P326" t="str">
            <v>INDUSTRIAL</v>
          </cell>
        </row>
        <row r="327">
          <cell r="A327">
            <v>3401</v>
          </cell>
          <cell r="B327" t="str">
            <v>SPIN2</v>
          </cell>
          <cell r="C327" t="str">
            <v>REGULAR</v>
          </cell>
          <cell r="D327" t="str">
            <v>GENERAL</v>
          </cell>
          <cell r="E327" t="str">
            <v>I</v>
          </cell>
          <cell r="G327" t="str">
            <v>I</v>
          </cell>
          <cell r="I327" t="str">
            <v/>
          </cell>
          <cell r="J327" t="str">
            <v>OTH</v>
          </cell>
          <cell r="L327" t="str">
            <v>INDUSTRIAL</v>
          </cell>
          <cell r="M327" t="str">
            <v>IND</v>
          </cell>
          <cell r="O327" t="str">
            <v>INDUSTRIAL</v>
          </cell>
          <cell r="P327" t="str">
            <v>INDUSTRIAL</v>
          </cell>
        </row>
        <row r="328">
          <cell r="A328">
            <v>3402</v>
          </cell>
          <cell r="B328" t="str">
            <v>SPIN12</v>
          </cell>
          <cell r="C328" t="str">
            <v>REGULAR</v>
          </cell>
          <cell r="D328" t="str">
            <v>GENERAL</v>
          </cell>
          <cell r="E328" t="str">
            <v>I</v>
          </cell>
          <cell r="G328" t="str">
            <v>I</v>
          </cell>
          <cell r="I328" t="str">
            <v/>
          </cell>
          <cell r="J328" t="str">
            <v>OTH</v>
          </cell>
          <cell r="L328" t="str">
            <v>INDUSTRIAL</v>
          </cell>
          <cell r="M328" t="str">
            <v>IND</v>
          </cell>
          <cell r="O328" t="str">
            <v>INDUSTRIAL</v>
          </cell>
          <cell r="P328" t="str">
            <v>INDUSTRIAL</v>
          </cell>
        </row>
        <row r="329">
          <cell r="A329">
            <v>3403</v>
          </cell>
          <cell r="B329" t="str">
            <v>SPIN22</v>
          </cell>
          <cell r="C329" t="str">
            <v>REGULAR</v>
          </cell>
          <cell r="D329" t="str">
            <v>GENERAL</v>
          </cell>
          <cell r="E329" t="str">
            <v>I</v>
          </cell>
          <cell r="G329" t="str">
            <v>I</v>
          </cell>
          <cell r="I329" t="str">
            <v/>
          </cell>
          <cell r="J329" t="str">
            <v>OTH</v>
          </cell>
          <cell r="L329" t="str">
            <v>INDUSTRIAL</v>
          </cell>
          <cell r="M329" t="str">
            <v>IND</v>
          </cell>
          <cell r="O329" t="str">
            <v>INDUSTRIAL</v>
          </cell>
          <cell r="P329" t="str">
            <v>INDUSTRIAL</v>
          </cell>
        </row>
        <row r="330">
          <cell r="A330">
            <v>3404</v>
          </cell>
          <cell r="B330" t="str">
            <v>SPINEE10</v>
          </cell>
          <cell r="C330" t="str">
            <v>REGULAR</v>
          </cell>
          <cell r="D330" t="str">
            <v>GENERAL</v>
          </cell>
          <cell r="E330" t="str">
            <v>I</v>
          </cell>
          <cell r="G330" t="str">
            <v>I</v>
          </cell>
          <cell r="I330" t="str">
            <v/>
          </cell>
          <cell r="J330" t="str">
            <v>OTH</v>
          </cell>
          <cell r="L330" t="str">
            <v>INDUSTRIAL</v>
          </cell>
          <cell r="M330" t="str">
            <v>IND</v>
          </cell>
          <cell r="O330" t="str">
            <v>INDUSTRIAL</v>
          </cell>
          <cell r="P330" t="str">
            <v>INDUSTRIAL</v>
          </cell>
        </row>
        <row r="331">
          <cell r="A331">
            <v>3406</v>
          </cell>
          <cell r="B331" t="str">
            <v>SPINEE22</v>
          </cell>
          <cell r="C331" t="str">
            <v>REGULAR</v>
          </cell>
          <cell r="D331" t="str">
            <v>GENERAL</v>
          </cell>
          <cell r="E331" t="str">
            <v>I</v>
          </cell>
          <cell r="G331" t="str">
            <v>I</v>
          </cell>
          <cell r="I331" t="str">
            <v/>
          </cell>
          <cell r="J331" t="str">
            <v>OTH</v>
          </cell>
          <cell r="L331" t="str">
            <v>INDUSTRIAL</v>
          </cell>
          <cell r="M331" t="str">
            <v>IND</v>
          </cell>
          <cell r="O331" t="str">
            <v>INDUSTRIAL</v>
          </cell>
          <cell r="P331" t="str">
            <v>INDUSTRIAL</v>
          </cell>
        </row>
        <row r="332">
          <cell r="A332">
            <v>3411</v>
          </cell>
          <cell r="B332" t="str">
            <v>SPIN5</v>
          </cell>
          <cell r="C332" t="str">
            <v>REGULAR</v>
          </cell>
          <cell r="D332" t="str">
            <v>GENERAL</v>
          </cell>
          <cell r="E332" t="str">
            <v>I</v>
          </cell>
          <cell r="G332" t="str">
            <v>I</v>
          </cell>
          <cell r="I332" t="str">
            <v/>
          </cell>
          <cell r="J332" t="str">
            <v>OTH</v>
          </cell>
          <cell r="L332" t="str">
            <v>INDUSTRIAL</v>
          </cell>
          <cell r="M332" t="str">
            <v>IND</v>
          </cell>
          <cell r="O332" t="str">
            <v>INDUSTRIAL</v>
          </cell>
          <cell r="P332" t="str">
            <v>INDUSTRIAL</v>
          </cell>
        </row>
        <row r="333">
          <cell r="A333">
            <v>3412</v>
          </cell>
          <cell r="B333" t="str">
            <v>KNITCLEAN12</v>
          </cell>
          <cell r="C333" t="str">
            <v>REGULAR</v>
          </cell>
          <cell r="D333" t="str">
            <v>GENERAL</v>
          </cell>
          <cell r="E333" t="str">
            <v>I</v>
          </cell>
          <cell r="G333" t="str">
            <v>I</v>
          </cell>
          <cell r="I333" t="str">
            <v/>
          </cell>
          <cell r="J333" t="str">
            <v>OTH</v>
          </cell>
          <cell r="L333" t="str">
            <v>INDUSTRIAL</v>
          </cell>
          <cell r="M333" t="str">
            <v>IND</v>
          </cell>
          <cell r="O333" t="str">
            <v>INDUSTRIAL</v>
          </cell>
          <cell r="P333" t="str">
            <v>INDUSTRIAL</v>
          </cell>
        </row>
        <row r="334">
          <cell r="A334">
            <v>3413</v>
          </cell>
          <cell r="B334" t="str">
            <v>KNITCLEAN22</v>
          </cell>
          <cell r="C334" t="str">
            <v>REGULAR</v>
          </cell>
          <cell r="D334" t="str">
            <v>GENERAL</v>
          </cell>
          <cell r="E334" t="str">
            <v>I</v>
          </cell>
          <cell r="G334" t="str">
            <v>I</v>
          </cell>
          <cell r="I334" t="str">
            <v/>
          </cell>
          <cell r="J334" t="str">
            <v>OTH</v>
          </cell>
          <cell r="L334" t="str">
            <v>INDUSTRIAL</v>
          </cell>
          <cell r="M334" t="str">
            <v>IND</v>
          </cell>
          <cell r="O334" t="str">
            <v>INDUSTRIAL</v>
          </cell>
          <cell r="P334" t="str">
            <v>INDUSTRIAL</v>
          </cell>
        </row>
        <row r="335">
          <cell r="A335">
            <v>3414</v>
          </cell>
          <cell r="B335" t="str">
            <v>KNITCLEAN32</v>
          </cell>
          <cell r="C335" t="str">
            <v>REGULAR</v>
          </cell>
          <cell r="D335" t="str">
            <v>GENERAL</v>
          </cell>
          <cell r="E335" t="str">
            <v>I</v>
          </cell>
          <cell r="G335" t="str">
            <v>I</v>
          </cell>
          <cell r="I335" t="str">
            <v/>
          </cell>
          <cell r="J335" t="str">
            <v>OTH</v>
          </cell>
          <cell r="L335" t="str">
            <v>INDUSTRIAL</v>
          </cell>
          <cell r="M335" t="str">
            <v>IND</v>
          </cell>
          <cell r="O335" t="str">
            <v>INDUSTRIAL</v>
          </cell>
          <cell r="P335" t="str">
            <v>INDUSTRIAL</v>
          </cell>
        </row>
        <row r="336">
          <cell r="A336">
            <v>3415</v>
          </cell>
          <cell r="B336" t="str">
            <v xml:space="preserve">CONINGOIL(175KGDRUM) </v>
          </cell>
          <cell r="C336" t="str">
            <v>REGULAR</v>
          </cell>
          <cell r="D336" t="str">
            <v>GENERAL</v>
          </cell>
          <cell r="E336" t="str">
            <v>I</v>
          </cell>
          <cell r="G336" t="str">
            <v>I</v>
          </cell>
          <cell r="I336" t="str">
            <v/>
          </cell>
          <cell r="J336" t="str">
            <v>OTH</v>
          </cell>
          <cell r="L336" t="str">
            <v>INDUSTRIAL</v>
          </cell>
          <cell r="M336" t="str">
            <v>IND</v>
          </cell>
          <cell r="O336" t="str">
            <v>INDUSTRIAL</v>
          </cell>
          <cell r="P336" t="str">
            <v>INDUSTRIAL</v>
          </cell>
        </row>
        <row r="337">
          <cell r="A337">
            <v>3501</v>
          </cell>
          <cell r="B337" t="str">
            <v>PRESSC100</v>
          </cell>
          <cell r="C337" t="str">
            <v>REGULAR</v>
          </cell>
          <cell r="D337" t="str">
            <v>GENERAL</v>
          </cell>
          <cell r="E337" t="str">
            <v>I</v>
          </cell>
          <cell r="G337" t="str">
            <v>I</v>
          </cell>
          <cell r="I337" t="str">
            <v/>
          </cell>
          <cell r="J337" t="str">
            <v>OTH</v>
          </cell>
          <cell r="L337" t="str">
            <v>INDUSTRIAL</v>
          </cell>
          <cell r="M337" t="str">
            <v>IND</v>
          </cell>
          <cell r="O337" t="str">
            <v>INDUSTRIAL</v>
          </cell>
          <cell r="P337" t="str">
            <v>INDUSTRIAL</v>
          </cell>
        </row>
        <row r="338">
          <cell r="A338">
            <v>3502</v>
          </cell>
          <cell r="B338" t="str">
            <v>PRESSC220</v>
          </cell>
          <cell r="C338" t="str">
            <v>REGULAR</v>
          </cell>
          <cell r="D338" t="str">
            <v>GENERAL</v>
          </cell>
          <cell r="E338" t="str">
            <v>I</v>
          </cell>
          <cell r="G338" t="str">
            <v>I</v>
          </cell>
          <cell r="I338" t="str">
            <v/>
          </cell>
          <cell r="J338" t="str">
            <v>OTH</v>
          </cell>
          <cell r="L338" t="str">
            <v>INDUSTRIAL</v>
          </cell>
          <cell r="M338" t="str">
            <v>IND</v>
          </cell>
          <cell r="O338" t="str">
            <v>INDUSTRIAL</v>
          </cell>
          <cell r="P338" t="str">
            <v>INDUSTRIAL</v>
          </cell>
        </row>
        <row r="339">
          <cell r="A339">
            <v>3506</v>
          </cell>
          <cell r="B339" t="str">
            <v>PRESSLS320</v>
          </cell>
          <cell r="C339" t="str">
            <v>REGULAR</v>
          </cell>
          <cell r="D339" t="str">
            <v>GENERAL</v>
          </cell>
          <cell r="E339" t="str">
            <v>I</v>
          </cell>
          <cell r="G339" t="str">
            <v>I</v>
          </cell>
          <cell r="I339" t="str">
            <v/>
          </cell>
          <cell r="J339" t="str">
            <v>OTH</v>
          </cell>
          <cell r="L339" t="str">
            <v>INDUSTRIAL</v>
          </cell>
          <cell r="M339" t="str">
            <v>IND</v>
          </cell>
          <cell r="O339" t="str">
            <v>INDUSTRIAL</v>
          </cell>
          <cell r="P339" t="str">
            <v>INDUSTRIAL</v>
          </cell>
        </row>
        <row r="340">
          <cell r="A340">
            <v>3507</v>
          </cell>
          <cell r="B340" t="str">
            <v>PRESSLS460</v>
          </cell>
          <cell r="C340" t="str">
            <v>REGULAR</v>
          </cell>
          <cell r="D340" t="str">
            <v>GENERAL</v>
          </cell>
          <cell r="E340" t="str">
            <v>I</v>
          </cell>
          <cell r="G340" t="str">
            <v>I</v>
          </cell>
          <cell r="I340" t="str">
            <v/>
          </cell>
          <cell r="J340" t="str">
            <v>OTH</v>
          </cell>
          <cell r="L340" t="str">
            <v>INDUSTRIAL</v>
          </cell>
          <cell r="M340" t="str">
            <v>IND</v>
          </cell>
          <cell r="O340" t="str">
            <v>INDUSTRIAL</v>
          </cell>
          <cell r="P340" t="str">
            <v>INDUSTRIAL</v>
          </cell>
        </row>
        <row r="341">
          <cell r="A341">
            <v>3511</v>
          </cell>
          <cell r="B341" t="str">
            <v>PRESS32</v>
          </cell>
          <cell r="C341" t="str">
            <v>REGULAR</v>
          </cell>
          <cell r="D341" t="str">
            <v>GENERAL</v>
          </cell>
          <cell r="E341" t="str">
            <v>I</v>
          </cell>
          <cell r="G341" t="str">
            <v>I</v>
          </cell>
          <cell r="I341" t="str">
            <v/>
          </cell>
          <cell r="J341" t="str">
            <v>OTH</v>
          </cell>
          <cell r="L341" t="str">
            <v>INDUSTRIAL</v>
          </cell>
          <cell r="M341" t="str">
            <v>IND</v>
          </cell>
          <cell r="O341" t="str">
            <v>INDUSTRIAL</v>
          </cell>
          <cell r="P341" t="str">
            <v>INDUSTRIAL</v>
          </cell>
        </row>
        <row r="342">
          <cell r="A342">
            <v>3512</v>
          </cell>
          <cell r="B342" t="str">
            <v>PRESS68</v>
          </cell>
          <cell r="C342" t="str">
            <v>REGULAR</v>
          </cell>
          <cell r="D342" t="str">
            <v>GENERAL</v>
          </cell>
          <cell r="E342" t="str">
            <v>I</v>
          </cell>
          <cell r="G342" t="str">
            <v>I</v>
          </cell>
          <cell r="I342" t="str">
            <v/>
          </cell>
          <cell r="J342" t="str">
            <v>OTH</v>
          </cell>
          <cell r="L342" t="str">
            <v>INDUSTRIAL</v>
          </cell>
          <cell r="M342" t="str">
            <v>IND</v>
          </cell>
          <cell r="O342" t="str">
            <v>INDUSTRIAL</v>
          </cell>
          <cell r="P342" t="str">
            <v>INDUSTRIAL</v>
          </cell>
        </row>
        <row r="343">
          <cell r="A343">
            <v>3513</v>
          </cell>
          <cell r="B343" t="str">
            <v>PRESS100</v>
          </cell>
          <cell r="C343" t="str">
            <v>REGULAR</v>
          </cell>
          <cell r="D343" t="str">
            <v>GENERAL</v>
          </cell>
          <cell r="E343" t="str">
            <v>I</v>
          </cell>
          <cell r="G343" t="str">
            <v>I</v>
          </cell>
          <cell r="I343" t="str">
            <v/>
          </cell>
          <cell r="J343" t="str">
            <v>OTH</v>
          </cell>
          <cell r="L343" t="str">
            <v>INDUSTRIAL</v>
          </cell>
          <cell r="M343" t="str">
            <v>IND</v>
          </cell>
          <cell r="O343" t="str">
            <v>INDUSTRIAL</v>
          </cell>
          <cell r="P343" t="str">
            <v>INDUSTRIAL</v>
          </cell>
        </row>
        <row r="344">
          <cell r="A344">
            <v>3514</v>
          </cell>
          <cell r="B344" t="str">
            <v>PRESS150</v>
          </cell>
          <cell r="C344" t="str">
            <v>REGULAR</v>
          </cell>
          <cell r="D344" t="str">
            <v>GENERAL</v>
          </cell>
          <cell r="E344" t="str">
            <v>I</v>
          </cell>
          <cell r="G344" t="str">
            <v>I</v>
          </cell>
          <cell r="I344" t="str">
            <v/>
          </cell>
          <cell r="J344" t="str">
            <v>OTH</v>
          </cell>
          <cell r="L344" t="str">
            <v>INDUSTRIAL</v>
          </cell>
          <cell r="M344" t="str">
            <v>IND</v>
          </cell>
          <cell r="O344" t="str">
            <v>INDUSTRIAL</v>
          </cell>
          <cell r="P344" t="str">
            <v>INDUSTRIAL</v>
          </cell>
        </row>
        <row r="345">
          <cell r="A345">
            <v>3516</v>
          </cell>
          <cell r="B345" t="str">
            <v>PRESS220</v>
          </cell>
          <cell r="C345" t="str">
            <v>REGULAR</v>
          </cell>
          <cell r="D345" t="str">
            <v>GENERAL</v>
          </cell>
          <cell r="E345" t="str">
            <v>I</v>
          </cell>
          <cell r="G345" t="str">
            <v>I</v>
          </cell>
          <cell r="I345" t="str">
            <v/>
          </cell>
          <cell r="J345" t="str">
            <v>OTH</v>
          </cell>
          <cell r="L345" t="str">
            <v>INDUSTRIAL</v>
          </cell>
          <cell r="M345" t="str">
            <v>IND</v>
          </cell>
          <cell r="O345" t="str">
            <v>INDUSTRIAL</v>
          </cell>
          <cell r="P345" t="str">
            <v>INDUSTRIAL</v>
          </cell>
        </row>
        <row r="346">
          <cell r="A346">
            <v>3518</v>
          </cell>
          <cell r="B346" t="str">
            <v>PRESS320</v>
          </cell>
          <cell r="C346" t="str">
            <v>REGULAR</v>
          </cell>
          <cell r="D346" t="str">
            <v>GENERAL</v>
          </cell>
          <cell r="E346" t="str">
            <v>I</v>
          </cell>
          <cell r="G346" t="str">
            <v>I</v>
          </cell>
          <cell r="I346" t="str">
            <v/>
          </cell>
          <cell r="J346" t="str">
            <v>OTH</v>
          </cell>
          <cell r="L346" t="str">
            <v>INDUSTRIAL</v>
          </cell>
          <cell r="M346" t="str">
            <v>IND</v>
          </cell>
          <cell r="O346" t="str">
            <v>INDUSTRIAL</v>
          </cell>
          <cell r="P346" t="str">
            <v>INDUSTRIAL</v>
          </cell>
        </row>
        <row r="347">
          <cell r="A347">
            <v>3519</v>
          </cell>
          <cell r="B347" t="str">
            <v>PRESS100RR</v>
          </cell>
          <cell r="C347" t="str">
            <v>REGULAR</v>
          </cell>
          <cell r="D347" t="str">
            <v>GENERAL</v>
          </cell>
          <cell r="E347" t="str">
            <v>I</v>
          </cell>
          <cell r="G347" t="str">
            <v>I</v>
          </cell>
          <cell r="I347" t="str">
            <v/>
          </cell>
          <cell r="J347" t="str">
            <v>OTH</v>
          </cell>
          <cell r="L347" t="str">
            <v>INDUSTRIAL</v>
          </cell>
          <cell r="M347" t="str">
            <v>IND</v>
          </cell>
          <cell r="O347" t="str">
            <v>INDUSTRIAL</v>
          </cell>
          <cell r="P347" t="str">
            <v>INDUSTRIAL</v>
          </cell>
        </row>
        <row r="348">
          <cell r="A348">
            <v>3520</v>
          </cell>
          <cell r="B348" t="str">
            <v>PRESS150RR</v>
          </cell>
          <cell r="C348" t="str">
            <v>REGULAR</v>
          </cell>
          <cell r="D348" t="str">
            <v>GENERAL</v>
          </cell>
          <cell r="E348" t="str">
            <v>I</v>
          </cell>
          <cell r="G348" t="str">
            <v>I</v>
          </cell>
          <cell r="I348" t="str">
            <v/>
          </cell>
          <cell r="J348" t="str">
            <v>OTH</v>
          </cell>
          <cell r="L348" t="str">
            <v>INDUSTRIAL</v>
          </cell>
          <cell r="M348" t="str">
            <v>IND</v>
          </cell>
          <cell r="O348" t="str">
            <v>INDUSTRIAL</v>
          </cell>
          <cell r="P348" t="str">
            <v>INDUSTRIAL</v>
          </cell>
        </row>
        <row r="349">
          <cell r="A349">
            <v>3523</v>
          </cell>
          <cell r="B349" t="str">
            <v>PRESST57</v>
          </cell>
          <cell r="C349" t="str">
            <v>REGULAR</v>
          </cell>
          <cell r="D349" t="str">
            <v>GENERAL</v>
          </cell>
          <cell r="E349" t="str">
            <v>I</v>
          </cell>
          <cell r="G349" t="str">
            <v>I</v>
          </cell>
          <cell r="I349" t="str">
            <v/>
          </cell>
          <cell r="J349" t="str">
            <v>OTH</v>
          </cell>
          <cell r="L349" t="str">
            <v>INDUSTRIAL</v>
          </cell>
          <cell r="M349" t="str">
            <v>IND</v>
          </cell>
          <cell r="O349" t="str">
            <v>INDUSTRIAL</v>
          </cell>
          <cell r="P349" t="str">
            <v>INDUSTRIAL</v>
          </cell>
        </row>
        <row r="350">
          <cell r="A350">
            <v>3524</v>
          </cell>
          <cell r="B350" t="str">
            <v>PRESST32</v>
          </cell>
          <cell r="C350" t="str">
            <v>REGULAR</v>
          </cell>
          <cell r="D350" t="str">
            <v>GENERAL</v>
          </cell>
          <cell r="E350" t="str">
            <v>I</v>
          </cell>
          <cell r="G350" t="str">
            <v>I</v>
          </cell>
          <cell r="I350" t="str">
            <v/>
          </cell>
          <cell r="J350" t="str">
            <v>OTH</v>
          </cell>
          <cell r="L350" t="str">
            <v>INDUSTRIAL</v>
          </cell>
          <cell r="M350" t="str">
            <v>IND</v>
          </cell>
          <cell r="O350" t="str">
            <v>INDUSTRIAL</v>
          </cell>
          <cell r="P350" t="str">
            <v>INDUSTRIAL</v>
          </cell>
        </row>
        <row r="351">
          <cell r="A351">
            <v>3525</v>
          </cell>
          <cell r="B351" t="str">
            <v>PRESST46</v>
          </cell>
          <cell r="C351" t="str">
            <v>REGULAR</v>
          </cell>
          <cell r="D351" t="str">
            <v>GENERAL</v>
          </cell>
          <cell r="E351" t="str">
            <v>I</v>
          </cell>
          <cell r="G351" t="str">
            <v>I</v>
          </cell>
          <cell r="I351" t="str">
            <v/>
          </cell>
          <cell r="J351" t="str">
            <v>OTH</v>
          </cell>
          <cell r="L351" t="str">
            <v>INDUSTRIAL</v>
          </cell>
          <cell r="M351" t="str">
            <v>IND</v>
          </cell>
          <cell r="O351" t="str">
            <v>INDUSTRIAL</v>
          </cell>
          <cell r="P351" t="str">
            <v>INDUSTRIAL</v>
          </cell>
        </row>
        <row r="352">
          <cell r="A352">
            <v>3526</v>
          </cell>
          <cell r="B352" t="str">
            <v>PRESST68</v>
          </cell>
          <cell r="C352" t="str">
            <v>REGULAR</v>
          </cell>
          <cell r="D352" t="str">
            <v>GENERAL</v>
          </cell>
          <cell r="E352" t="str">
            <v>I</v>
          </cell>
          <cell r="G352" t="str">
            <v>I</v>
          </cell>
          <cell r="I352" t="str">
            <v/>
          </cell>
          <cell r="J352" t="str">
            <v>OTH</v>
          </cell>
          <cell r="L352" t="str">
            <v>INDUSTRIAL</v>
          </cell>
          <cell r="M352" t="str">
            <v>IND</v>
          </cell>
          <cell r="O352" t="str">
            <v>INDUSTRIAL</v>
          </cell>
          <cell r="P352" t="str">
            <v>INDUSTRIAL</v>
          </cell>
        </row>
        <row r="353">
          <cell r="A353">
            <v>3611</v>
          </cell>
          <cell r="B353" t="str">
            <v>MESHSP68</v>
          </cell>
          <cell r="C353" t="str">
            <v>REGULAR</v>
          </cell>
          <cell r="D353" t="str">
            <v>GENERAL</v>
          </cell>
          <cell r="E353" t="str">
            <v>I</v>
          </cell>
          <cell r="G353" t="str">
            <v>I</v>
          </cell>
          <cell r="I353" t="str">
            <v/>
          </cell>
          <cell r="J353" t="str">
            <v>OTH</v>
          </cell>
          <cell r="L353" t="str">
            <v>INDUSTRIAL</v>
          </cell>
          <cell r="M353" t="str">
            <v>IND</v>
          </cell>
          <cell r="O353" t="str">
            <v>INDUSTRIAL</v>
          </cell>
          <cell r="P353" t="str">
            <v>INDUSTRIAL</v>
          </cell>
        </row>
        <row r="354">
          <cell r="A354">
            <v>3612</v>
          </cell>
          <cell r="B354" t="str">
            <v>MESHSP150</v>
          </cell>
          <cell r="C354" t="str">
            <v>REGULAR</v>
          </cell>
          <cell r="D354" t="str">
            <v>GENERAL</v>
          </cell>
          <cell r="E354" t="str">
            <v>I</v>
          </cell>
          <cell r="G354" t="str">
            <v>I</v>
          </cell>
          <cell r="I354" t="str">
            <v/>
          </cell>
          <cell r="J354" t="str">
            <v>OTH</v>
          </cell>
          <cell r="L354" t="str">
            <v>INDUSTRIAL</v>
          </cell>
          <cell r="M354" t="str">
            <v>IND</v>
          </cell>
          <cell r="O354" t="str">
            <v>INDUSTRIAL</v>
          </cell>
          <cell r="P354" t="str">
            <v>INDUSTRIAL</v>
          </cell>
        </row>
        <row r="355">
          <cell r="A355">
            <v>3613</v>
          </cell>
          <cell r="B355" t="str">
            <v>MESHSP257</v>
          </cell>
          <cell r="C355" t="str">
            <v>REGULAR</v>
          </cell>
          <cell r="D355" t="str">
            <v>GENERAL</v>
          </cell>
          <cell r="E355" t="str">
            <v>I</v>
          </cell>
          <cell r="G355" t="str">
            <v>I</v>
          </cell>
          <cell r="I355" t="str">
            <v/>
          </cell>
          <cell r="J355" t="str">
            <v>OTH</v>
          </cell>
          <cell r="L355" t="str">
            <v>INDUSTRIAL</v>
          </cell>
          <cell r="M355" t="str">
            <v>IND</v>
          </cell>
          <cell r="O355" t="str">
            <v>INDUSTRIAL</v>
          </cell>
          <cell r="P355" t="str">
            <v>INDUSTRIAL</v>
          </cell>
        </row>
        <row r="356">
          <cell r="A356">
            <v>3614</v>
          </cell>
          <cell r="B356" t="str">
            <v>MESHSP320</v>
          </cell>
          <cell r="C356" t="str">
            <v>REGULAR</v>
          </cell>
          <cell r="D356" t="str">
            <v>GENERAL</v>
          </cell>
          <cell r="E356" t="str">
            <v>I</v>
          </cell>
          <cell r="G356" t="str">
            <v>I</v>
          </cell>
          <cell r="I356" t="str">
            <v/>
          </cell>
          <cell r="J356" t="str">
            <v>OTH</v>
          </cell>
          <cell r="L356" t="str">
            <v>INDUSTRIAL</v>
          </cell>
          <cell r="M356" t="str">
            <v>IND</v>
          </cell>
          <cell r="O356" t="str">
            <v>INDUSTRIAL</v>
          </cell>
          <cell r="P356" t="str">
            <v>INDUSTRIAL</v>
          </cell>
        </row>
        <row r="357">
          <cell r="A357">
            <v>3615</v>
          </cell>
          <cell r="B357" t="str">
            <v>MESHSP460</v>
          </cell>
          <cell r="C357" t="str">
            <v>REGULAR</v>
          </cell>
          <cell r="D357" t="str">
            <v>GENERAL</v>
          </cell>
          <cell r="E357" t="str">
            <v>I</v>
          </cell>
          <cell r="G357" t="str">
            <v>I</v>
          </cell>
          <cell r="I357" t="str">
            <v/>
          </cell>
          <cell r="J357" t="str">
            <v>OTH</v>
          </cell>
          <cell r="L357" t="str">
            <v>INDUSTRIAL</v>
          </cell>
          <cell r="M357" t="str">
            <v>IND</v>
          </cell>
          <cell r="O357" t="str">
            <v>INDUSTRIAL</v>
          </cell>
          <cell r="P357" t="str">
            <v>INDUSTRIAL</v>
          </cell>
        </row>
        <row r="358">
          <cell r="A358">
            <v>3616</v>
          </cell>
          <cell r="B358" t="str">
            <v>MESHSP680</v>
          </cell>
          <cell r="C358" t="str">
            <v>REGULAR</v>
          </cell>
          <cell r="D358" t="str">
            <v>GENERAL</v>
          </cell>
          <cell r="E358" t="str">
            <v>I</v>
          </cell>
          <cell r="G358" t="str">
            <v>I</v>
          </cell>
          <cell r="I358" t="str">
            <v/>
          </cell>
          <cell r="J358" t="str">
            <v>OTH</v>
          </cell>
          <cell r="L358" t="str">
            <v>INDUSTRIAL</v>
          </cell>
          <cell r="M358" t="str">
            <v>IND</v>
          </cell>
          <cell r="O358" t="str">
            <v>INDUSTRIAL</v>
          </cell>
          <cell r="P358" t="str">
            <v>INDUSTRIAL</v>
          </cell>
        </row>
        <row r="359">
          <cell r="A359">
            <v>3617</v>
          </cell>
          <cell r="B359" t="str">
            <v>MESHSP220</v>
          </cell>
          <cell r="C359" t="str">
            <v>REGULAR</v>
          </cell>
          <cell r="D359" t="str">
            <v>GENERAL</v>
          </cell>
          <cell r="E359" t="str">
            <v>I</v>
          </cell>
          <cell r="G359" t="str">
            <v>I</v>
          </cell>
          <cell r="I359" t="str">
            <v/>
          </cell>
          <cell r="J359" t="str">
            <v>OTH</v>
          </cell>
          <cell r="L359" t="str">
            <v>INDUSTRIAL</v>
          </cell>
          <cell r="M359" t="str">
            <v>IND</v>
          </cell>
          <cell r="O359" t="str">
            <v>INDUSTRIAL</v>
          </cell>
          <cell r="P359" t="str">
            <v>INDUSTRIAL</v>
          </cell>
        </row>
        <row r="360">
          <cell r="A360">
            <v>3618</v>
          </cell>
          <cell r="B360" t="str">
            <v>MESHSP100</v>
          </cell>
          <cell r="C360" t="str">
            <v>REGULAR</v>
          </cell>
          <cell r="D360" t="str">
            <v>GENERAL</v>
          </cell>
          <cell r="E360" t="str">
            <v>I</v>
          </cell>
          <cell r="G360" t="str">
            <v>I</v>
          </cell>
          <cell r="I360" t="str">
            <v/>
          </cell>
          <cell r="J360" t="str">
            <v>OTH</v>
          </cell>
          <cell r="L360" t="str">
            <v>INDUSTRIAL</v>
          </cell>
          <cell r="M360" t="str">
            <v>IND</v>
          </cell>
          <cell r="O360" t="str">
            <v>INDUSTRIAL</v>
          </cell>
          <cell r="P360" t="str">
            <v>INDUSTRIAL</v>
          </cell>
        </row>
        <row r="361">
          <cell r="A361">
            <v>3620</v>
          </cell>
          <cell r="B361" t="str">
            <v>MESHSP1000</v>
          </cell>
          <cell r="C361" t="str">
            <v>REGULAR</v>
          </cell>
          <cell r="D361" t="str">
            <v>GENERAL</v>
          </cell>
          <cell r="E361" t="str">
            <v>I</v>
          </cell>
          <cell r="G361" t="str">
            <v>I</v>
          </cell>
          <cell r="I361" t="str">
            <v/>
          </cell>
          <cell r="J361" t="str">
            <v>OTH</v>
          </cell>
          <cell r="L361" t="str">
            <v>INDUSTRIAL</v>
          </cell>
          <cell r="M361" t="str">
            <v>IND</v>
          </cell>
          <cell r="O361" t="str">
            <v>INDUSTRIAL</v>
          </cell>
          <cell r="P361" t="str">
            <v>INDUSTRIAL</v>
          </cell>
        </row>
        <row r="362">
          <cell r="A362">
            <v>3625</v>
          </cell>
          <cell r="B362" t="str">
            <v>MESHPLUS100</v>
          </cell>
          <cell r="C362" t="str">
            <v>REGULAR</v>
          </cell>
          <cell r="D362" t="str">
            <v>GENERAL</v>
          </cell>
          <cell r="E362" t="str">
            <v>I</v>
          </cell>
          <cell r="G362" t="str">
            <v>I</v>
          </cell>
          <cell r="I362" t="str">
            <v/>
          </cell>
          <cell r="J362" t="str">
            <v>OTH</v>
          </cell>
          <cell r="L362" t="str">
            <v>INDUSTRIAL</v>
          </cell>
          <cell r="M362" t="str">
            <v>IND</v>
          </cell>
          <cell r="O362" t="str">
            <v>INDUSTRIAL</v>
          </cell>
          <cell r="P362" t="str">
            <v>INDUSTRIAL</v>
          </cell>
        </row>
        <row r="363">
          <cell r="A363">
            <v>3626</v>
          </cell>
          <cell r="B363" t="str">
            <v>MESHPLUS150</v>
          </cell>
          <cell r="C363" t="str">
            <v>REGULAR</v>
          </cell>
          <cell r="D363" t="str">
            <v>GENERAL</v>
          </cell>
          <cell r="E363" t="str">
            <v>I</v>
          </cell>
          <cell r="G363" t="str">
            <v>I</v>
          </cell>
          <cell r="I363" t="str">
            <v/>
          </cell>
          <cell r="J363" t="str">
            <v>OTH</v>
          </cell>
          <cell r="L363" t="str">
            <v>INDUSTRIAL</v>
          </cell>
          <cell r="M363" t="str">
            <v>IND</v>
          </cell>
          <cell r="O363" t="str">
            <v>INDUSTRIAL</v>
          </cell>
          <cell r="P363" t="str">
            <v>INDUSTRIAL</v>
          </cell>
        </row>
        <row r="364">
          <cell r="A364">
            <v>3627</v>
          </cell>
          <cell r="B364" t="str">
            <v>MESHPLUS220</v>
          </cell>
          <cell r="C364" t="str">
            <v>REGULAR</v>
          </cell>
          <cell r="D364" t="str">
            <v>GENERAL</v>
          </cell>
          <cell r="E364" t="str">
            <v>I</v>
          </cell>
          <cell r="G364" t="str">
            <v>I</v>
          </cell>
          <cell r="I364" t="str">
            <v/>
          </cell>
          <cell r="J364" t="str">
            <v>OTH</v>
          </cell>
          <cell r="L364" t="str">
            <v>INDUSTRIAL</v>
          </cell>
          <cell r="M364" t="str">
            <v>IND</v>
          </cell>
          <cell r="O364" t="str">
            <v>INDUSTRIAL</v>
          </cell>
          <cell r="P364" t="str">
            <v>INDUSTRIAL</v>
          </cell>
        </row>
        <row r="365">
          <cell r="A365">
            <v>3628</v>
          </cell>
          <cell r="B365" t="str">
            <v>MESHPLUS320</v>
          </cell>
          <cell r="C365" t="str">
            <v>REGULAR</v>
          </cell>
          <cell r="D365" t="str">
            <v>GENERAL</v>
          </cell>
          <cell r="E365" t="str">
            <v>I</v>
          </cell>
          <cell r="G365" t="str">
            <v>I</v>
          </cell>
          <cell r="I365" t="str">
            <v/>
          </cell>
          <cell r="J365" t="str">
            <v>OTH</v>
          </cell>
          <cell r="L365" t="str">
            <v>INDUSTRIAL</v>
          </cell>
          <cell r="M365" t="str">
            <v>IND</v>
          </cell>
          <cell r="O365" t="str">
            <v>INDUSTRIAL</v>
          </cell>
          <cell r="P365" t="str">
            <v>INDUSTRIAL</v>
          </cell>
        </row>
        <row r="366">
          <cell r="A366">
            <v>3629</v>
          </cell>
          <cell r="B366" t="str">
            <v>MESHPLUS460</v>
          </cell>
          <cell r="C366" t="str">
            <v>REGULAR</v>
          </cell>
          <cell r="D366" t="str">
            <v>GENERAL</v>
          </cell>
          <cell r="E366" t="str">
            <v>I</v>
          </cell>
          <cell r="G366" t="str">
            <v>I</v>
          </cell>
          <cell r="I366" t="str">
            <v/>
          </cell>
          <cell r="J366" t="str">
            <v>OTH</v>
          </cell>
          <cell r="L366" t="str">
            <v>INDUSTRIAL</v>
          </cell>
          <cell r="M366" t="str">
            <v>IND</v>
          </cell>
          <cell r="O366" t="str">
            <v>INDUSTRIAL</v>
          </cell>
          <cell r="P366" t="str">
            <v>INDUSTRIAL</v>
          </cell>
        </row>
        <row r="367">
          <cell r="A367">
            <v>3630</v>
          </cell>
          <cell r="B367" t="str">
            <v>MESHPLUS680</v>
          </cell>
          <cell r="C367" t="str">
            <v>REGULAR</v>
          </cell>
          <cell r="D367" t="str">
            <v>GENERAL</v>
          </cell>
          <cell r="E367" t="str">
            <v>I</v>
          </cell>
          <cell r="G367" t="str">
            <v>I</v>
          </cell>
          <cell r="I367" t="str">
            <v/>
          </cell>
          <cell r="J367" t="str">
            <v>OTH</v>
          </cell>
          <cell r="L367" t="str">
            <v>INDUSTRIAL</v>
          </cell>
          <cell r="M367" t="str">
            <v>IND</v>
          </cell>
          <cell r="O367" t="str">
            <v>INDUSTRIAL</v>
          </cell>
          <cell r="P367" t="str">
            <v>INDUSTRIAL</v>
          </cell>
        </row>
        <row r="368">
          <cell r="A368">
            <v>3631</v>
          </cell>
          <cell r="B368" t="str">
            <v>SERVOMESH PLUS 1000</v>
          </cell>
          <cell r="C368" t="str">
            <v>REGULAR</v>
          </cell>
          <cell r="D368" t="str">
            <v>GENERAL</v>
          </cell>
          <cell r="E368" t="str">
            <v>I</v>
          </cell>
          <cell r="G368" t="str">
            <v>I</v>
          </cell>
          <cell r="I368" t="str">
            <v/>
          </cell>
          <cell r="J368" t="str">
            <v>OTH</v>
          </cell>
          <cell r="L368" t="str">
            <v>INDUSTRIAL</v>
          </cell>
          <cell r="M368" t="str">
            <v>IND</v>
          </cell>
          <cell r="O368" t="str">
            <v>INDUSTRIAL</v>
          </cell>
          <cell r="P368" t="str">
            <v>INDUSTRIAL</v>
          </cell>
        </row>
        <row r="369">
          <cell r="A369">
            <v>3639</v>
          </cell>
          <cell r="B369" t="str">
            <v>MESHEE150</v>
          </cell>
          <cell r="C369" t="str">
            <v>REGULAR</v>
          </cell>
          <cell r="D369" t="str">
            <v>GENERAL</v>
          </cell>
          <cell r="E369" t="str">
            <v>I</v>
          </cell>
          <cell r="G369" t="str">
            <v>I</v>
          </cell>
          <cell r="I369" t="str">
            <v/>
          </cell>
          <cell r="J369" t="str">
            <v>OTH</v>
          </cell>
          <cell r="L369" t="str">
            <v>INDUSTRIAL</v>
          </cell>
          <cell r="M369" t="str">
            <v>IND</v>
          </cell>
          <cell r="O369" t="str">
            <v>INDUSTRIAL</v>
          </cell>
          <cell r="P369" t="str">
            <v>INDUSTRIAL</v>
          </cell>
        </row>
        <row r="370">
          <cell r="A370">
            <v>3640</v>
          </cell>
          <cell r="B370" t="str">
            <v>MESHEE220</v>
          </cell>
          <cell r="C370" t="str">
            <v>REGULAR</v>
          </cell>
          <cell r="D370" t="str">
            <v>GENERAL</v>
          </cell>
          <cell r="E370" t="str">
            <v>I</v>
          </cell>
          <cell r="G370" t="str">
            <v>I</v>
          </cell>
          <cell r="I370" t="str">
            <v/>
          </cell>
          <cell r="J370" t="str">
            <v>OTH</v>
          </cell>
          <cell r="L370" t="str">
            <v>INDUSTRIAL</v>
          </cell>
          <cell r="M370" t="str">
            <v>IND</v>
          </cell>
          <cell r="O370" t="str">
            <v>INDUSTRIAL</v>
          </cell>
          <cell r="P370" t="str">
            <v>INDUSTRIAL</v>
          </cell>
        </row>
        <row r="371">
          <cell r="A371">
            <v>3641</v>
          </cell>
          <cell r="B371" t="str">
            <v>MESHEE257</v>
          </cell>
          <cell r="C371" t="str">
            <v>REGULAR</v>
          </cell>
          <cell r="D371" t="str">
            <v>GENERAL</v>
          </cell>
          <cell r="E371" t="str">
            <v>I</v>
          </cell>
          <cell r="G371" t="str">
            <v>I</v>
          </cell>
          <cell r="I371" t="str">
            <v/>
          </cell>
          <cell r="J371" t="str">
            <v>OTH</v>
          </cell>
          <cell r="L371" t="str">
            <v>INDUSTRIAL</v>
          </cell>
          <cell r="M371" t="str">
            <v>IND</v>
          </cell>
          <cell r="O371" t="str">
            <v>INDUSTRIAL</v>
          </cell>
          <cell r="P371" t="str">
            <v>INDUSTRIAL</v>
          </cell>
        </row>
        <row r="372">
          <cell r="A372">
            <v>3642</v>
          </cell>
          <cell r="B372" t="str">
            <v>MESHEE320</v>
          </cell>
          <cell r="C372" t="str">
            <v>REGULAR</v>
          </cell>
          <cell r="D372" t="str">
            <v>GENERAL</v>
          </cell>
          <cell r="E372" t="str">
            <v>I</v>
          </cell>
          <cell r="G372" t="str">
            <v>I</v>
          </cell>
          <cell r="I372" t="str">
            <v/>
          </cell>
          <cell r="J372" t="str">
            <v>OTH</v>
          </cell>
          <cell r="L372" t="str">
            <v>INDUSTRIAL</v>
          </cell>
          <cell r="M372" t="str">
            <v>IND</v>
          </cell>
          <cell r="O372" t="str">
            <v>INDUSTRIAL</v>
          </cell>
          <cell r="P372" t="str">
            <v>INDUSTRIAL</v>
          </cell>
        </row>
        <row r="373">
          <cell r="A373">
            <v>3643</v>
          </cell>
          <cell r="B373" t="str">
            <v>MESHEE460</v>
          </cell>
          <cell r="C373" t="str">
            <v>REGULAR</v>
          </cell>
          <cell r="D373" t="str">
            <v>GENERAL</v>
          </cell>
          <cell r="E373" t="str">
            <v>I</v>
          </cell>
          <cell r="G373" t="str">
            <v>I</v>
          </cell>
          <cell r="I373" t="str">
            <v/>
          </cell>
          <cell r="J373" t="str">
            <v>OTH</v>
          </cell>
          <cell r="L373" t="str">
            <v>INDUSTRIAL</v>
          </cell>
          <cell r="M373" t="str">
            <v>IND</v>
          </cell>
          <cell r="O373" t="str">
            <v>INDUSTRIAL</v>
          </cell>
          <cell r="P373" t="str">
            <v>INDUSTRIAL</v>
          </cell>
        </row>
        <row r="374">
          <cell r="A374">
            <v>3644</v>
          </cell>
          <cell r="B374" t="str">
            <v>MESHEE680</v>
          </cell>
          <cell r="C374" t="str">
            <v>REGULAR</v>
          </cell>
          <cell r="D374" t="str">
            <v>GENERAL</v>
          </cell>
          <cell r="E374" t="str">
            <v>I</v>
          </cell>
          <cell r="G374" t="str">
            <v>I</v>
          </cell>
          <cell r="I374" t="str">
            <v/>
          </cell>
          <cell r="J374" t="str">
            <v>OTH</v>
          </cell>
          <cell r="L374" t="str">
            <v>INDUSTRIAL</v>
          </cell>
          <cell r="M374" t="str">
            <v>IND</v>
          </cell>
          <cell r="O374" t="str">
            <v>INDUSTRIAL</v>
          </cell>
          <cell r="P374" t="str">
            <v>INDUSTRIAL</v>
          </cell>
        </row>
        <row r="375">
          <cell r="A375">
            <v>3648</v>
          </cell>
          <cell r="B375" t="str">
            <v>SYNGEAR150</v>
          </cell>
          <cell r="C375" t="str">
            <v>REGULAR</v>
          </cell>
          <cell r="D375" t="str">
            <v>GENERAL</v>
          </cell>
          <cell r="E375" t="str">
            <v>I</v>
          </cell>
          <cell r="G375" t="str">
            <v>I</v>
          </cell>
          <cell r="I375" t="str">
            <v/>
          </cell>
          <cell r="J375" t="str">
            <v>OTH</v>
          </cell>
          <cell r="L375" t="str">
            <v>INDUSTRIAL</v>
          </cell>
          <cell r="M375" t="str">
            <v>IND</v>
          </cell>
          <cell r="O375" t="str">
            <v>INDUSTRIAL</v>
          </cell>
          <cell r="P375" t="str">
            <v>INDUSTRIAL</v>
          </cell>
        </row>
        <row r="376">
          <cell r="A376">
            <v>3649</v>
          </cell>
          <cell r="B376" t="str">
            <v>SYNGEAR220</v>
          </cell>
          <cell r="C376" t="str">
            <v>REGULAR</v>
          </cell>
          <cell r="D376" t="str">
            <v>GENERAL</v>
          </cell>
          <cell r="E376" t="str">
            <v>I</v>
          </cell>
          <cell r="G376" t="str">
            <v>I</v>
          </cell>
          <cell r="I376" t="str">
            <v/>
          </cell>
          <cell r="J376" t="str">
            <v>OTH</v>
          </cell>
          <cell r="L376" t="str">
            <v>INDUSTRIAL</v>
          </cell>
          <cell r="M376" t="str">
            <v>IND</v>
          </cell>
          <cell r="O376" t="str">
            <v>INDUSTRIAL</v>
          </cell>
          <cell r="P376" t="str">
            <v>INDUSTRIAL</v>
          </cell>
        </row>
        <row r="377">
          <cell r="A377">
            <v>3650</v>
          </cell>
          <cell r="B377" t="str">
            <v>SYNGEAR320</v>
          </cell>
          <cell r="C377" t="str">
            <v>REGULAR</v>
          </cell>
          <cell r="D377" t="str">
            <v>GENERAL</v>
          </cell>
          <cell r="E377" t="str">
            <v>I</v>
          </cell>
          <cell r="G377" t="str">
            <v>I</v>
          </cell>
          <cell r="I377" t="str">
            <v/>
          </cell>
          <cell r="J377" t="str">
            <v>OTH</v>
          </cell>
          <cell r="L377" t="str">
            <v>INDUSTRIAL</v>
          </cell>
          <cell r="M377" t="str">
            <v>IND</v>
          </cell>
          <cell r="O377" t="str">
            <v>INDUSTRIAL</v>
          </cell>
          <cell r="P377" t="str">
            <v>INDUSTRIAL</v>
          </cell>
        </row>
        <row r="378">
          <cell r="A378">
            <v>3651</v>
          </cell>
          <cell r="B378" t="str">
            <v>SYNGEAR460</v>
          </cell>
          <cell r="C378" t="str">
            <v>REGULAR</v>
          </cell>
          <cell r="D378" t="str">
            <v>GENERAL</v>
          </cell>
          <cell r="E378" t="str">
            <v>I</v>
          </cell>
          <cell r="G378" t="str">
            <v>I</v>
          </cell>
          <cell r="I378" t="str">
            <v/>
          </cell>
          <cell r="J378" t="str">
            <v>OTH</v>
          </cell>
          <cell r="L378" t="str">
            <v>INDUSTRIAL</v>
          </cell>
          <cell r="M378" t="str">
            <v>IND</v>
          </cell>
          <cell r="O378" t="str">
            <v>INDUSTRIAL</v>
          </cell>
          <cell r="P378" t="str">
            <v>INDUSTRIAL</v>
          </cell>
        </row>
        <row r="379">
          <cell r="A379">
            <v>3652</v>
          </cell>
          <cell r="B379" t="str">
            <v>SYNGEAR680</v>
          </cell>
          <cell r="C379" t="str">
            <v>REGULAR</v>
          </cell>
          <cell r="D379" t="str">
            <v>GENERAL</v>
          </cell>
          <cell r="E379" t="str">
            <v>I</v>
          </cell>
          <cell r="G379" t="str">
            <v>I</v>
          </cell>
          <cell r="I379" t="str">
            <v/>
          </cell>
          <cell r="J379" t="str">
            <v>OTH</v>
          </cell>
          <cell r="L379" t="str">
            <v>INDUSTRIAL</v>
          </cell>
          <cell r="M379" t="str">
            <v>IND</v>
          </cell>
          <cell r="O379" t="str">
            <v>INDUSTRIAL</v>
          </cell>
          <cell r="P379" t="str">
            <v>INDUSTRIAL</v>
          </cell>
        </row>
        <row r="380">
          <cell r="A380">
            <v>3653</v>
          </cell>
          <cell r="B380" t="str">
            <v>SYNGEAR150SF</v>
          </cell>
          <cell r="C380" t="str">
            <v>REGULAR</v>
          </cell>
          <cell r="D380" t="str">
            <v>GENERAL</v>
          </cell>
          <cell r="E380" t="str">
            <v>I</v>
          </cell>
          <cell r="G380" t="str">
            <v>I</v>
          </cell>
          <cell r="I380" t="str">
            <v/>
          </cell>
          <cell r="J380" t="str">
            <v>OTH</v>
          </cell>
          <cell r="L380" t="str">
            <v>INDUSTRIAL</v>
          </cell>
          <cell r="M380" t="str">
            <v>IND</v>
          </cell>
          <cell r="O380" t="str">
            <v>INDUSTRIAL</v>
          </cell>
          <cell r="P380" t="str">
            <v>INDUSTRIAL</v>
          </cell>
        </row>
        <row r="381">
          <cell r="A381">
            <v>3654</v>
          </cell>
          <cell r="B381" t="str">
            <v>SYNGEARHVI220</v>
          </cell>
          <cell r="C381" t="str">
            <v>REGULAR</v>
          </cell>
          <cell r="D381" t="str">
            <v>GENERAL</v>
          </cell>
          <cell r="E381" t="str">
            <v>I</v>
          </cell>
          <cell r="G381" t="str">
            <v>I</v>
          </cell>
          <cell r="I381" t="str">
            <v/>
          </cell>
          <cell r="J381" t="str">
            <v>OTH</v>
          </cell>
          <cell r="L381" t="str">
            <v>INDUSTRIAL</v>
          </cell>
          <cell r="M381" t="str">
            <v>IND</v>
          </cell>
          <cell r="O381" t="str">
            <v>INDUSTRIAL</v>
          </cell>
          <cell r="P381" t="str">
            <v>INDUSTRIAL</v>
          </cell>
        </row>
        <row r="382">
          <cell r="A382">
            <v>3655</v>
          </cell>
          <cell r="B382" t="str">
            <v>SYNGEAR1000SF</v>
          </cell>
          <cell r="C382" t="str">
            <v>REGULAR</v>
          </cell>
          <cell r="D382" t="str">
            <v>GENERAL</v>
          </cell>
          <cell r="E382" t="str">
            <v>I</v>
          </cell>
          <cell r="G382" t="str">
            <v>I</v>
          </cell>
          <cell r="I382" t="str">
            <v/>
          </cell>
          <cell r="J382" t="str">
            <v>OTH</v>
          </cell>
          <cell r="L382" t="str">
            <v>INDUSTRIAL</v>
          </cell>
          <cell r="M382" t="str">
            <v>IND</v>
          </cell>
          <cell r="O382" t="str">
            <v>INDUSTRIAL</v>
          </cell>
          <cell r="P382" t="str">
            <v>INDUSTRIAL</v>
          </cell>
        </row>
        <row r="383">
          <cell r="A383">
            <v>3701</v>
          </cell>
          <cell r="B383" t="str">
            <v>LUBE68</v>
          </cell>
          <cell r="C383" t="str">
            <v>REGULAR</v>
          </cell>
          <cell r="D383" t="str">
            <v>GENERAL</v>
          </cell>
          <cell r="E383" t="str">
            <v>I</v>
          </cell>
          <cell r="G383" t="str">
            <v>I</v>
          </cell>
          <cell r="I383" t="str">
            <v/>
          </cell>
          <cell r="J383" t="str">
            <v>OTH</v>
          </cell>
          <cell r="L383" t="str">
            <v>INDUSTRIAL</v>
          </cell>
          <cell r="M383" t="str">
            <v>IND</v>
          </cell>
          <cell r="O383" t="str">
            <v>INDUSTRIAL</v>
          </cell>
          <cell r="P383" t="str">
            <v>INDUSTRIAL</v>
          </cell>
        </row>
        <row r="384">
          <cell r="A384">
            <v>3702</v>
          </cell>
          <cell r="B384" t="str">
            <v>LUBE100</v>
          </cell>
          <cell r="C384" t="str">
            <v>REGULAR</v>
          </cell>
          <cell r="D384" t="str">
            <v>GENERAL</v>
          </cell>
          <cell r="E384" t="str">
            <v>I</v>
          </cell>
          <cell r="G384" t="str">
            <v>I</v>
          </cell>
          <cell r="I384" t="str">
            <v/>
          </cell>
          <cell r="J384" t="str">
            <v>OTH</v>
          </cell>
          <cell r="L384" t="str">
            <v>INDUSTRIAL</v>
          </cell>
          <cell r="M384" t="str">
            <v>IND</v>
          </cell>
          <cell r="O384" t="str">
            <v>INDUSTRIAL</v>
          </cell>
          <cell r="P384" t="str">
            <v>INDUSTRIAL</v>
          </cell>
        </row>
        <row r="385">
          <cell r="A385">
            <v>3703</v>
          </cell>
          <cell r="B385" t="str">
            <v>LUBE150</v>
          </cell>
          <cell r="C385" t="str">
            <v>REGULAR</v>
          </cell>
          <cell r="D385" t="str">
            <v>GENERAL</v>
          </cell>
          <cell r="E385" t="str">
            <v>I</v>
          </cell>
          <cell r="G385" t="str">
            <v>I</v>
          </cell>
          <cell r="I385" t="str">
            <v/>
          </cell>
          <cell r="J385" t="str">
            <v>OTH</v>
          </cell>
          <cell r="L385" t="str">
            <v>INDUSTRIAL</v>
          </cell>
          <cell r="M385" t="str">
            <v>IND</v>
          </cell>
          <cell r="O385" t="str">
            <v>INDUSTRIAL</v>
          </cell>
          <cell r="P385" t="str">
            <v>INDUSTRIAL</v>
          </cell>
        </row>
        <row r="386">
          <cell r="A386">
            <v>3704</v>
          </cell>
          <cell r="B386" t="str">
            <v>LUBE220</v>
          </cell>
          <cell r="C386" t="str">
            <v>REGULAR</v>
          </cell>
          <cell r="D386" t="str">
            <v>GENERAL</v>
          </cell>
          <cell r="E386" t="str">
            <v>I</v>
          </cell>
          <cell r="G386" t="str">
            <v>I</v>
          </cell>
          <cell r="I386" t="str">
            <v/>
          </cell>
          <cell r="J386" t="str">
            <v>OTH</v>
          </cell>
          <cell r="L386" t="str">
            <v>INDUSTRIAL</v>
          </cell>
          <cell r="M386" t="str">
            <v>IND</v>
          </cell>
          <cell r="O386" t="str">
            <v>INDUSTRIAL</v>
          </cell>
          <cell r="P386" t="str">
            <v>INDUSTRIAL</v>
          </cell>
        </row>
        <row r="387">
          <cell r="A387">
            <v>3707</v>
          </cell>
          <cell r="B387" t="str">
            <v>MISTLUBE460</v>
          </cell>
          <cell r="C387" t="str">
            <v>REGULAR</v>
          </cell>
          <cell r="D387" t="str">
            <v>GENERAL</v>
          </cell>
          <cell r="E387" t="str">
            <v>I</v>
          </cell>
          <cell r="G387" t="str">
            <v>I</v>
          </cell>
          <cell r="I387" t="str">
            <v/>
          </cell>
          <cell r="J387" t="str">
            <v>OTH</v>
          </cell>
          <cell r="L387" t="str">
            <v>INDUSTRIAL</v>
          </cell>
          <cell r="M387" t="str">
            <v>IND</v>
          </cell>
          <cell r="O387" t="str">
            <v>INDUSTRIAL</v>
          </cell>
          <cell r="P387" t="str">
            <v>INDUSTRIAL</v>
          </cell>
        </row>
        <row r="388">
          <cell r="A388">
            <v>3711</v>
          </cell>
          <cell r="B388" t="str">
            <v>ULTRA40RR</v>
          </cell>
          <cell r="C388" t="str">
            <v>REGULAR</v>
          </cell>
          <cell r="D388" t="str">
            <v>GENERAL</v>
          </cell>
          <cell r="E388" t="str">
            <v>I</v>
          </cell>
          <cell r="G388" t="str">
            <v>I</v>
          </cell>
          <cell r="I388" t="str">
            <v/>
          </cell>
          <cell r="J388" t="str">
            <v>OTH</v>
          </cell>
          <cell r="L388" t="str">
            <v>INDUSTRIAL</v>
          </cell>
          <cell r="M388" t="str">
            <v>IND</v>
          </cell>
          <cell r="O388" t="str">
            <v>INDUSTRIAL</v>
          </cell>
          <cell r="P388" t="str">
            <v>INDUSTRIAL</v>
          </cell>
        </row>
        <row r="389">
          <cell r="A389">
            <v>3712</v>
          </cell>
          <cell r="B389" t="str">
            <v>ULTRAKB10</v>
          </cell>
          <cell r="C389" t="str">
            <v>REGULAR</v>
          </cell>
          <cell r="D389" t="str">
            <v>GENERAL</v>
          </cell>
          <cell r="E389" t="str">
            <v>I</v>
          </cell>
          <cell r="G389" t="str">
            <v>I</v>
          </cell>
          <cell r="I389" t="str">
            <v/>
          </cell>
          <cell r="J389" t="str">
            <v>OTH</v>
          </cell>
          <cell r="L389" t="str">
            <v>INDUSTRIAL</v>
          </cell>
          <cell r="M389" t="str">
            <v>IND</v>
          </cell>
          <cell r="O389" t="str">
            <v>INDUSTRIAL</v>
          </cell>
          <cell r="P389" t="str">
            <v>INDUSTRIAL</v>
          </cell>
        </row>
        <row r="390">
          <cell r="A390">
            <v>3713</v>
          </cell>
          <cell r="B390" t="str">
            <v>ULTRAKB30</v>
          </cell>
          <cell r="C390" t="str">
            <v>REGULAR</v>
          </cell>
          <cell r="D390" t="str">
            <v>GENERAL</v>
          </cell>
          <cell r="E390" t="str">
            <v>I</v>
          </cell>
          <cell r="G390" t="str">
            <v>I</v>
          </cell>
          <cell r="I390" t="str">
            <v/>
          </cell>
          <cell r="J390" t="str">
            <v>OTH</v>
          </cell>
          <cell r="L390" t="str">
            <v>INDUSTRIAL</v>
          </cell>
          <cell r="M390" t="str">
            <v>IND</v>
          </cell>
          <cell r="O390" t="str">
            <v>INDUSTRIAL</v>
          </cell>
          <cell r="P390" t="str">
            <v>INDUSTRIAL</v>
          </cell>
        </row>
        <row r="391">
          <cell r="A391">
            <v>3714</v>
          </cell>
          <cell r="B391" t="str">
            <v>SERVO L&amp;T KOMATSU LIGHT</v>
          </cell>
          <cell r="C391" t="str">
            <v>GEN.OIL</v>
          </cell>
          <cell r="D391" t="str">
            <v>GENERAL</v>
          </cell>
          <cell r="E391" t="str">
            <v>E</v>
          </cell>
          <cell r="G391" t="str">
            <v>E</v>
          </cell>
          <cell r="I391" t="str">
            <v/>
          </cell>
          <cell r="J391" t="str">
            <v>LTK</v>
          </cell>
          <cell r="L391" t="str">
            <v>INDUSTRIAL</v>
          </cell>
          <cell r="M391" t="str">
            <v>IND</v>
          </cell>
          <cell r="O391" t="str">
            <v>SILVER</v>
          </cell>
          <cell r="P391" t="str">
            <v>SILVER</v>
          </cell>
        </row>
        <row r="392">
          <cell r="A392">
            <v>3723</v>
          </cell>
          <cell r="B392" t="str">
            <v>SERVO  PUMP SET OIL 20W40</v>
          </cell>
          <cell r="C392" t="str">
            <v>REGULAR</v>
          </cell>
          <cell r="D392" t="str">
            <v>GENERAL</v>
          </cell>
          <cell r="E392" t="str">
            <v>A</v>
          </cell>
          <cell r="F392" t="str">
            <v>AGRI</v>
          </cell>
          <cell r="G392" t="str">
            <v>A</v>
          </cell>
          <cell r="I392" t="str">
            <v/>
          </cell>
          <cell r="J392" t="str">
            <v>OTH</v>
          </cell>
          <cell r="L392" t="str">
            <v>AGRI</v>
          </cell>
          <cell r="M392" t="str">
            <v>Servo-Auto</v>
          </cell>
          <cell r="O392" t="str">
            <v>SILVER</v>
          </cell>
          <cell r="P392" t="str">
            <v>SILVER</v>
          </cell>
        </row>
        <row r="393">
          <cell r="A393">
            <v>3725</v>
          </cell>
          <cell r="B393" t="str">
            <v>SERVO SUPER PUMP SO 40</v>
          </cell>
          <cell r="C393" t="str">
            <v>REGULAR</v>
          </cell>
          <cell r="D393" t="str">
            <v>GENERAL</v>
          </cell>
          <cell r="E393" t="str">
            <v>A</v>
          </cell>
          <cell r="F393" t="str">
            <v>AGRI</v>
          </cell>
          <cell r="G393" t="str">
            <v>A</v>
          </cell>
          <cell r="I393" t="str">
            <v/>
          </cell>
          <cell r="J393" t="str">
            <v>OTH</v>
          </cell>
          <cell r="L393" t="str">
            <v>AGRI</v>
          </cell>
          <cell r="M393" t="str">
            <v>Servo-Auto</v>
          </cell>
          <cell r="O393" t="str">
            <v>BRONZE</v>
          </cell>
          <cell r="P393" t="str">
            <v>BRONZE</v>
          </cell>
        </row>
        <row r="394">
          <cell r="A394">
            <v>3805</v>
          </cell>
          <cell r="B394" t="str">
            <v>NEUM100</v>
          </cell>
          <cell r="C394" t="str">
            <v>REGULAR</v>
          </cell>
          <cell r="D394" t="str">
            <v>GENERAL</v>
          </cell>
          <cell r="E394" t="str">
            <v>I</v>
          </cell>
          <cell r="G394" t="str">
            <v>I</v>
          </cell>
          <cell r="I394" t="str">
            <v/>
          </cell>
          <cell r="J394" t="str">
            <v>OTH</v>
          </cell>
          <cell r="L394" t="str">
            <v>INDUSTRIAL</v>
          </cell>
          <cell r="M394" t="str">
            <v>IND</v>
          </cell>
          <cell r="O394" t="str">
            <v>INDUSTRIAL</v>
          </cell>
          <cell r="P394" t="str">
            <v>INDUSTRIAL</v>
          </cell>
        </row>
        <row r="395">
          <cell r="A395">
            <v>3809</v>
          </cell>
          <cell r="B395" t="str">
            <v>NEUM181</v>
          </cell>
          <cell r="C395" t="str">
            <v>REGULAR</v>
          </cell>
          <cell r="D395" t="str">
            <v>GENERAL</v>
          </cell>
          <cell r="E395" t="str">
            <v>I</v>
          </cell>
          <cell r="G395" t="str">
            <v>I</v>
          </cell>
          <cell r="I395" t="str">
            <v/>
          </cell>
          <cell r="J395" t="str">
            <v>OTH</v>
          </cell>
          <cell r="L395" t="str">
            <v>INDUSTRIAL</v>
          </cell>
          <cell r="M395" t="str">
            <v>IND</v>
          </cell>
          <cell r="O395" t="str">
            <v>INDUSTRIAL</v>
          </cell>
          <cell r="P395" t="str">
            <v>INDUSTRIAL</v>
          </cell>
        </row>
        <row r="396">
          <cell r="A396">
            <v>3901</v>
          </cell>
          <cell r="B396" t="str">
            <v>FRIZ12</v>
          </cell>
          <cell r="C396" t="str">
            <v>REGULAR</v>
          </cell>
          <cell r="D396" t="str">
            <v>GENERAL</v>
          </cell>
          <cell r="E396" t="str">
            <v>I</v>
          </cell>
          <cell r="F396" t="str">
            <v>I</v>
          </cell>
          <cell r="G396" t="str">
            <v>I</v>
          </cell>
          <cell r="I396" t="str">
            <v/>
          </cell>
          <cell r="J396" t="str">
            <v>OTH</v>
          </cell>
          <cell r="L396" t="str">
            <v>INDUSTRIAL</v>
          </cell>
          <cell r="M396" t="str">
            <v>IND</v>
          </cell>
          <cell r="O396" t="str">
            <v>INDUSTRIAL</v>
          </cell>
          <cell r="P396" t="str">
            <v>INDUSTRIAL</v>
          </cell>
        </row>
        <row r="397">
          <cell r="A397">
            <v>3902</v>
          </cell>
          <cell r="B397" t="str">
            <v>FRIZ22</v>
          </cell>
          <cell r="C397" t="str">
            <v>REGULAR</v>
          </cell>
          <cell r="D397" t="str">
            <v>GENERAL</v>
          </cell>
          <cell r="E397" t="str">
            <v>I</v>
          </cell>
          <cell r="F397" t="str">
            <v>I</v>
          </cell>
          <cell r="G397" t="str">
            <v>I</v>
          </cell>
          <cell r="I397" t="str">
            <v/>
          </cell>
          <cell r="J397" t="str">
            <v>OTH</v>
          </cell>
          <cell r="L397" t="str">
            <v>INDUSTRIAL</v>
          </cell>
          <cell r="M397" t="str">
            <v>IND</v>
          </cell>
          <cell r="O397" t="str">
            <v>INDUSTRIAL</v>
          </cell>
          <cell r="P397" t="str">
            <v>INDUSTRIAL</v>
          </cell>
        </row>
        <row r="398">
          <cell r="A398">
            <v>3905</v>
          </cell>
          <cell r="B398" t="str">
            <v>FRIZ32</v>
          </cell>
          <cell r="C398" t="str">
            <v>REGULAR</v>
          </cell>
          <cell r="D398" t="str">
            <v>GENERAL</v>
          </cell>
          <cell r="E398" t="str">
            <v>I</v>
          </cell>
          <cell r="F398" t="str">
            <v>I</v>
          </cell>
          <cell r="G398" t="str">
            <v>I</v>
          </cell>
          <cell r="I398" t="str">
            <v/>
          </cell>
          <cell r="J398" t="str">
            <v>OTH</v>
          </cell>
          <cell r="L398" t="str">
            <v>INDUSTRIAL</v>
          </cell>
          <cell r="M398" t="str">
            <v>IND</v>
          </cell>
          <cell r="O398" t="str">
            <v>INDUSTRIAL</v>
          </cell>
          <cell r="P398" t="str">
            <v>INDUSTRIAL</v>
          </cell>
        </row>
        <row r="399">
          <cell r="A399">
            <v>3906</v>
          </cell>
          <cell r="B399" t="str">
            <v>FRIZ46</v>
          </cell>
          <cell r="C399" t="str">
            <v>REGULAR</v>
          </cell>
          <cell r="D399" t="str">
            <v>GENERAL</v>
          </cell>
          <cell r="E399" t="str">
            <v>I</v>
          </cell>
          <cell r="F399" t="str">
            <v>I</v>
          </cell>
          <cell r="G399" t="str">
            <v>I</v>
          </cell>
          <cell r="I399" t="str">
            <v/>
          </cell>
          <cell r="J399" t="str">
            <v>OTH</v>
          </cell>
          <cell r="L399" t="str">
            <v>INDUSTRIAL</v>
          </cell>
          <cell r="M399" t="str">
            <v>IND</v>
          </cell>
          <cell r="O399" t="str">
            <v>INDUSTRIAL</v>
          </cell>
          <cell r="P399" t="str">
            <v>INDUSTRIAL</v>
          </cell>
        </row>
        <row r="400">
          <cell r="A400">
            <v>3908</v>
          </cell>
          <cell r="B400" t="str">
            <v>FRIZ68</v>
          </cell>
          <cell r="C400" t="str">
            <v>REGULAR</v>
          </cell>
          <cell r="D400" t="str">
            <v>GENERAL</v>
          </cell>
          <cell r="E400" t="str">
            <v>I</v>
          </cell>
          <cell r="F400" t="str">
            <v>I</v>
          </cell>
          <cell r="G400" t="str">
            <v>I</v>
          </cell>
          <cell r="I400" t="str">
            <v/>
          </cell>
          <cell r="J400" t="str">
            <v>OTH</v>
          </cell>
          <cell r="L400" t="str">
            <v>INDUSTRIAL</v>
          </cell>
          <cell r="M400" t="str">
            <v>IND</v>
          </cell>
          <cell r="O400" t="str">
            <v>INDUSTRIAL</v>
          </cell>
          <cell r="P400" t="str">
            <v>INDUSTRIAL</v>
          </cell>
        </row>
        <row r="401">
          <cell r="A401">
            <v>3910</v>
          </cell>
          <cell r="B401" t="str">
            <v>FRIZ100</v>
          </cell>
          <cell r="C401" t="str">
            <v>REGULAR</v>
          </cell>
          <cell r="D401" t="str">
            <v>GENERAL</v>
          </cell>
          <cell r="E401" t="str">
            <v>I</v>
          </cell>
          <cell r="F401" t="str">
            <v>I</v>
          </cell>
          <cell r="G401" t="str">
            <v>I</v>
          </cell>
          <cell r="I401" t="str">
            <v/>
          </cell>
          <cell r="J401" t="str">
            <v>OTH</v>
          </cell>
          <cell r="L401" t="str">
            <v>INDUSTRIAL</v>
          </cell>
          <cell r="M401" t="str">
            <v>IND</v>
          </cell>
          <cell r="O401" t="str">
            <v>INDUSTRIAL</v>
          </cell>
          <cell r="P401" t="str">
            <v>INDUSTRIAL</v>
          </cell>
        </row>
        <row r="402">
          <cell r="A402">
            <v>3911</v>
          </cell>
          <cell r="B402" t="str">
            <v>FRIZF32</v>
          </cell>
          <cell r="C402" t="str">
            <v>REGULAR</v>
          </cell>
          <cell r="D402" t="str">
            <v>GENERAL</v>
          </cell>
          <cell r="E402" t="str">
            <v>I</v>
          </cell>
          <cell r="F402" t="str">
            <v>I</v>
          </cell>
          <cell r="G402" t="str">
            <v>I</v>
          </cell>
          <cell r="I402" t="str">
            <v/>
          </cell>
          <cell r="J402" t="str">
            <v>OTH</v>
          </cell>
          <cell r="L402" t="str">
            <v>INDUSTRIAL</v>
          </cell>
          <cell r="M402" t="str">
            <v>IND</v>
          </cell>
          <cell r="O402" t="str">
            <v>INDUSTRIAL</v>
          </cell>
          <cell r="P402" t="str">
            <v>INDUSTRIAL</v>
          </cell>
        </row>
        <row r="403">
          <cell r="A403">
            <v>3912</v>
          </cell>
          <cell r="B403" t="str">
            <v>FRIZF57</v>
          </cell>
          <cell r="C403" t="str">
            <v>REGULAR</v>
          </cell>
          <cell r="D403" t="str">
            <v>GENERAL</v>
          </cell>
          <cell r="E403" t="str">
            <v>I</v>
          </cell>
          <cell r="F403" t="str">
            <v>I</v>
          </cell>
          <cell r="G403" t="str">
            <v>I</v>
          </cell>
          <cell r="I403" t="str">
            <v/>
          </cell>
          <cell r="J403" t="str">
            <v>OTH</v>
          </cell>
          <cell r="L403" t="str">
            <v>INDUSTRIAL</v>
          </cell>
          <cell r="M403" t="str">
            <v>IND</v>
          </cell>
          <cell r="O403" t="str">
            <v>INDUSTRIAL</v>
          </cell>
          <cell r="P403" t="str">
            <v>INDUSTRIAL</v>
          </cell>
        </row>
        <row r="404">
          <cell r="A404">
            <v>3913</v>
          </cell>
          <cell r="B404" t="str">
            <v>FRIZF46</v>
          </cell>
          <cell r="C404" t="str">
            <v>REGULAR</v>
          </cell>
          <cell r="D404" t="str">
            <v>GENERAL</v>
          </cell>
          <cell r="E404" t="str">
            <v>I</v>
          </cell>
          <cell r="F404" t="str">
            <v>I</v>
          </cell>
          <cell r="G404" t="str">
            <v>I</v>
          </cell>
          <cell r="I404" t="str">
            <v/>
          </cell>
          <cell r="J404" t="str">
            <v>OTH</v>
          </cell>
          <cell r="L404" t="str">
            <v>INDUSTRIAL</v>
          </cell>
          <cell r="M404" t="str">
            <v>IND</v>
          </cell>
          <cell r="O404" t="str">
            <v>INDUSTRIAL</v>
          </cell>
          <cell r="P404" t="str">
            <v>INDUSTRIAL</v>
          </cell>
        </row>
        <row r="405">
          <cell r="A405">
            <v>3916</v>
          </cell>
          <cell r="B405" t="str">
            <v>FRIZNH32</v>
          </cell>
          <cell r="C405" t="str">
            <v>REGULAR</v>
          </cell>
          <cell r="D405" t="str">
            <v>GENERAL</v>
          </cell>
          <cell r="E405" t="str">
            <v>I</v>
          </cell>
          <cell r="F405" t="str">
            <v>I</v>
          </cell>
          <cell r="G405" t="str">
            <v>I</v>
          </cell>
          <cell r="I405" t="str">
            <v/>
          </cell>
          <cell r="J405" t="str">
            <v>OTH</v>
          </cell>
          <cell r="L405" t="str">
            <v>INDUSTRIAL</v>
          </cell>
          <cell r="M405" t="str">
            <v>IND</v>
          </cell>
          <cell r="O405" t="str">
            <v>INDUSTRIAL</v>
          </cell>
          <cell r="P405" t="str">
            <v>INDUSTRIAL</v>
          </cell>
        </row>
        <row r="406">
          <cell r="A406">
            <v>3917</v>
          </cell>
          <cell r="B406" t="str">
            <v>FRIZS22</v>
          </cell>
          <cell r="C406" t="str">
            <v>REGULAR</v>
          </cell>
          <cell r="D406" t="str">
            <v>GENERAL</v>
          </cell>
          <cell r="E406" t="str">
            <v>I</v>
          </cell>
          <cell r="F406" t="str">
            <v>I</v>
          </cell>
          <cell r="G406" t="str">
            <v>I</v>
          </cell>
          <cell r="I406" t="str">
            <v/>
          </cell>
          <cell r="J406" t="str">
            <v>OTH</v>
          </cell>
          <cell r="L406" t="str">
            <v>INDUSTRIAL</v>
          </cell>
          <cell r="M406" t="str">
            <v>IND</v>
          </cell>
          <cell r="O406" t="str">
            <v>INDUSTRIAL</v>
          </cell>
          <cell r="P406" t="str">
            <v>INDUSTRIAL</v>
          </cell>
        </row>
        <row r="407">
          <cell r="A407">
            <v>3918</v>
          </cell>
          <cell r="B407" t="str">
            <v>FRIZS32</v>
          </cell>
          <cell r="C407" t="str">
            <v>REGULAR</v>
          </cell>
          <cell r="D407" t="str">
            <v>GENERAL</v>
          </cell>
          <cell r="E407" t="str">
            <v>I</v>
          </cell>
          <cell r="F407" t="str">
            <v>I</v>
          </cell>
          <cell r="G407" t="str">
            <v>I</v>
          </cell>
          <cell r="I407" t="str">
            <v/>
          </cell>
          <cell r="J407" t="str">
            <v>OTH</v>
          </cell>
          <cell r="L407" t="str">
            <v>INDUSTRIAL</v>
          </cell>
          <cell r="M407" t="str">
            <v>IND</v>
          </cell>
          <cell r="O407" t="str">
            <v>INDUSTRIAL</v>
          </cell>
          <cell r="P407" t="str">
            <v>INDUSTRIAL</v>
          </cell>
        </row>
        <row r="408">
          <cell r="A408">
            <v>3919</v>
          </cell>
          <cell r="B408" t="str">
            <v>FRIZS46</v>
          </cell>
          <cell r="C408" t="str">
            <v>REGULAR</v>
          </cell>
          <cell r="D408" t="str">
            <v>GENERAL</v>
          </cell>
          <cell r="E408" t="str">
            <v>I</v>
          </cell>
          <cell r="F408" t="str">
            <v>I</v>
          </cell>
          <cell r="G408" t="str">
            <v>I</v>
          </cell>
          <cell r="I408" t="str">
            <v/>
          </cell>
          <cell r="J408" t="str">
            <v>OTH</v>
          </cell>
          <cell r="L408" t="str">
            <v>INDUSTRIAL</v>
          </cell>
          <cell r="M408" t="str">
            <v>IND</v>
          </cell>
          <cell r="O408" t="str">
            <v>INDUSTRIAL</v>
          </cell>
          <cell r="P408" t="str">
            <v>INDUSTRIAL</v>
          </cell>
        </row>
        <row r="409">
          <cell r="A409">
            <v>3920</v>
          </cell>
          <cell r="B409" t="str">
            <v>FRIZS57</v>
          </cell>
          <cell r="C409" t="str">
            <v>REGULAR</v>
          </cell>
          <cell r="D409" t="str">
            <v>GENERAL</v>
          </cell>
          <cell r="E409" t="str">
            <v>I</v>
          </cell>
          <cell r="F409" t="str">
            <v>I</v>
          </cell>
          <cell r="G409" t="str">
            <v>I</v>
          </cell>
          <cell r="I409" t="str">
            <v/>
          </cell>
          <cell r="J409" t="str">
            <v>OTH</v>
          </cell>
          <cell r="L409" t="str">
            <v>INDUSTRIAL</v>
          </cell>
          <cell r="M409" t="str">
            <v>IND</v>
          </cell>
          <cell r="O409" t="str">
            <v>INDUSTRIAL</v>
          </cell>
          <cell r="P409" t="str">
            <v>INDUSTRIAL</v>
          </cell>
        </row>
        <row r="410">
          <cell r="A410">
            <v>3921</v>
          </cell>
          <cell r="B410" t="str">
            <v>FRIZS68</v>
          </cell>
          <cell r="C410" t="str">
            <v>REGULAR</v>
          </cell>
          <cell r="D410" t="str">
            <v>GENERAL</v>
          </cell>
          <cell r="E410" t="str">
            <v>I</v>
          </cell>
          <cell r="F410" t="str">
            <v>I</v>
          </cell>
          <cell r="G410" t="str">
            <v>I</v>
          </cell>
          <cell r="I410" t="str">
            <v/>
          </cell>
          <cell r="J410" t="str">
            <v>OTH</v>
          </cell>
          <cell r="L410" t="str">
            <v>INDUSTRIAL</v>
          </cell>
          <cell r="M410" t="str">
            <v>IND</v>
          </cell>
          <cell r="O410" t="str">
            <v>INDUSTRIAL</v>
          </cell>
          <cell r="P410" t="str">
            <v>INDUSTRIAL</v>
          </cell>
        </row>
        <row r="411">
          <cell r="A411">
            <v>3922</v>
          </cell>
          <cell r="B411" t="str">
            <v>FRIZS150</v>
          </cell>
          <cell r="C411" t="str">
            <v>REGULAR</v>
          </cell>
          <cell r="D411" t="str">
            <v>GENERAL</v>
          </cell>
          <cell r="E411" t="str">
            <v>I</v>
          </cell>
          <cell r="F411" t="str">
            <v>I</v>
          </cell>
          <cell r="G411" t="str">
            <v>I</v>
          </cell>
          <cell r="I411" t="str">
            <v/>
          </cell>
          <cell r="J411" t="str">
            <v>OTH</v>
          </cell>
          <cell r="L411" t="str">
            <v>INDUSTRIAL</v>
          </cell>
          <cell r="M411" t="str">
            <v>IND</v>
          </cell>
          <cell r="O411" t="str">
            <v>INDUSTRIAL</v>
          </cell>
          <cell r="P411" t="str">
            <v>INDUSTRIAL</v>
          </cell>
        </row>
        <row r="412">
          <cell r="A412">
            <v>3923</v>
          </cell>
          <cell r="B412" t="str">
            <v>FRIZNH68</v>
          </cell>
          <cell r="C412" t="str">
            <v>REGULAR</v>
          </cell>
          <cell r="D412" t="str">
            <v>GENERAL</v>
          </cell>
          <cell r="E412" t="str">
            <v>I</v>
          </cell>
          <cell r="F412" t="str">
            <v>I</v>
          </cell>
          <cell r="G412" t="str">
            <v>I</v>
          </cell>
          <cell r="I412" t="str">
            <v/>
          </cell>
          <cell r="J412" t="str">
            <v>OTH</v>
          </cell>
          <cell r="L412" t="str">
            <v>INDUSTRIAL</v>
          </cell>
          <cell r="M412" t="str">
            <v>IND</v>
          </cell>
          <cell r="O412" t="str">
            <v>INDUSTRIAL</v>
          </cell>
          <cell r="P412" t="str">
            <v>INDUSTRIAL</v>
          </cell>
        </row>
        <row r="413">
          <cell r="A413">
            <v>3935</v>
          </cell>
          <cell r="B413" t="str">
            <v>FRIZECO68</v>
          </cell>
          <cell r="C413" t="str">
            <v>REGULAR</v>
          </cell>
          <cell r="D413" t="str">
            <v>GENERAL</v>
          </cell>
          <cell r="E413" t="str">
            <v>I</v>
          </cell>
          <cell r="F413" t="str">
            <v>I</v>
          </cell>
          <cell r="G413" t="str">
            <v>I</v>
          </cell>
          <cell r="I413" t="str">
            <v/>
          </cell>
          <cell r="J413" t="str">
            <v>OTH</v>
          </cell>
          <cell r="L413" t="str">
            <v>INDUSTRIAL</v>
          </cell>
          <cell r="M413" t="str">
            <v>IND</v>
          </cell>
          <cell r="O413" t="str">
            <v>INDUSTRIAL</v>
          </cell>
          <cell r="P413" t="str">
            <v>INDUSTRIAL</v>
          </cell>
        </row>
        <row r="414">
          <cell r="A414">
            <v>4001</v>
          </cell>
          <cell r="B414" t="str">
            <v>CYLC460</v>
          </cell>
          <cell r="C414" t="str">
            <v>REGULAR</v>
          </cell>
          <cell r="D414" t="str">
            <v>GENERAL</v>
          </cell>
          <cell r="E414" t="str">
            <v>I</v>
          </cell>
          <cell r="G414" t="str">
            <v>I</v>
          </cell>
          <cell r="I414" t="str">
            <v/>
          </cell>
          <cell r="J414" t="str">
            <v>OTH</v>
          </cell>
          <cell r="L414" t="str">
            <v>INDUSTRIAL</v>
          </cell>
          <cell r="M414" t="str">
            <v>IND</v>
          </cell>
          <cell r="O414" t="str">
            <v>INDUSTRIAL</v>
          </cell>
          <cell r="P414" t="str">
            <v>INDUSTRIAL</v>
          </cell>
        </row>
        <row r="415">
          <cell r="A415">
            <v>4002</v>
          </cell>
          <cell r="B415" t="str">
            <v>CYLC530</v>
          </cell>
          <cell r="C415" t="str">
            <v>REGULAR</v>
          </cell>
          <cell r="D415" t="str">
            <v>GENERAL</v>
          </cell>
          <cell r="E415" t="str">
            <v>I</v>
          </cell>
          <cell r="G415" t="str">
            <v>I</v>
          </cell>
          <cell r="I415" t="str">
            <v/>
          </cell>
          <cell r="J415" t="str">
            <v>OTH</v>
          </cell>
          <cell r="L415" t="str">
            <v>INDUSTRIAL</v>
          </cell>
          <cell r="M415" t="str">
            <v>IND</v>
          </cell>
          <cell r="O415" t="str">
            <v>INDUSTRIAL</v>
          </cell>
          <cell r="P415" t="str">
            <v>INDUSTRIAL</v>
          </cell>
        </row>
        <row r="416">
          <cell r="A416">
            <v>4003</v>
          </cell>
          <cell r="B416" t="str">
            <v>CYLC800</v>
          </cell>
          <cell r="C416" t="str">
            <v>REGULAR</v>
          </cell>
          <cell r="D416" t="str">
            <v>GENERAL</v>
          </cell>
          <cell r="E416" t="str">
            <v>I</v>
          </cell>
          <cell r="G416" t="str">
            <v>I</v>
          </cell>
          <cell r="I416" t="str">
            <v/>
          </cell>
          <cell r="J416" t="str">
            <v>OTH</v>
          </cell>
          <cell r="L416" t="str">
            <v>INDUSTRIAL</v>
          </cell>
          <cell r="M416" t="str">
            <v>IND</v>
          </cell>
          <cell r="O416" t="str">
            <v>INDUSTRIAL</v>
          </cell>
          <cell r="P416" t="str">
            <v>INDUSTRIAL</v>
          </cell>
        </row>
        <row r="417">
          <cell r="A417">
            <v>4004</v>
          </cell>
          <cell r="B417" t="str">
            <v>CYLC680</v>
          </cell>
          <cell r="C417" t="str">
            <v>REGULAR</v>
          </cell>
          <cell r="D417" t="str">
            <v>GENERAL</v>
          </cell>
          <cell r="E417" t="str">
            <v>I</v>
          </cell>
          <cell r="G417" t="str">
            <v>I</v>
          </cell>
          <cell r="I417" t="str">
            <v/>
          </cell>
          <cell r="J417" t="str">
            <v>OTH</v>
          </cell>
          <cell r="L417" t="str">
            <v>INDUSTRIAL</v>
          </cell>
          <cell r="M417" t="str">
            <v>IND</v>
          </cell>
          <cell r="O417" t="str">
            <v>INDUSTRIAL</v>
          </cell>
          <cell r="P417" t="str">
            <v>INDUSTRIAL</v>
          </cell>
        </row>
        <row r="418">
          <cell r="A418">
            <v>4006</v>
          </cell>
          <cell r="B418" t="str">
            <v>CYLM680</v>
          </cell>
          <cell r="C418" t="str">
            <v>REGULAR</v>
          </cell>
          <cell r="D418" t="str">
            <v>GENERAL</v>
          </cell>
          <cell r="E418" t="str">
            <v>I</v>
          </cell>
          <cell r="G418" t="str">
            <v>I</v>
          </cell>
          <cell r="I418" t="str">
            <v/>
          </cell>
          <cell r="J418" t="str">
            <v>OTH</v>
          </cell>
          <cell r="L418" t="str">
            <v>INDUSTRIAL</v>
          </cell>
          <cell r="M418" t="str">
            <v>IND</v>
          </cell>
          <cell r="O418" t="str">
            <v>INDUSTRIAL</v>
          </cell>
          <cell r="P418" t="str">
            <v>INDUSTRIAL</v>
          </cell>
        </row>
        <row r="419">
          <cell r="A419">
            <v>4007</v>
          </cell>
          <cell r="B419" t="str">
            <v>CYLM1000</v>
          </cell>
          <cell r="C419" t="str">
            <v>REGULAR</v>
          </cell>
          <cell r="D419" t="str">
            <v>GENERAL</v>
          </cell>
          <cell r="E419" t="str">
            <v>I</v>
          </cell>
          <cell r="G419" t="str">
            <v>I</v>
          </cell>
          <cell r="I419" t="str">
            <v/>
          </cell>
          <cell r="J419" t="str">
            <v>OTH</v>
          </cell>
          <cell r="L419" t="str">
            <v>INDUSTRIAL</v>
          </cell>
          <cell r="M419" t="str">
            <v>IND</v>
          </cell>
          <cell r="O419" t="str">
            <v>INDUSTRIAL</v>
          </cell>
          <cell r="P419" t="str">
            <v>INDUSTRIAL</v>
          </cell>
        </row>
        <row r="420">
          <cell r="A420">
            <v>4008</v>
          </cell>
          <cell r="B420" t="str">
            <v>CYLM1500</v>
          </cell>
          <cell r="C420" t="str">
            <v>REGULAR</v>
          </cell>
          <cell r="D420" t="str">
            <v>GENERAL</v>
          </cell>
          <cell r="E420" t="str">
            <v>I</v>
          </cell>
          <cell r="G420" t="str">
            <v>I</v>
          </cell>
          <cell r="I420" t="str">
            <v/>
          </cell>
          <cell r="J420" t="str">
            <v>OTH</v>
          </cell>
          <cell r="L420" t="str">
            <v>INDUSTRIAL</v>
          </cell>
          <cell r="M420" t="str">
            <v>IND</v>
          </cell>
          <cell r="O420" t="str">
            <v>INDUSTRIAL</v>
          </cell>
          <cell r="P420" t="str">
            <v>INDUSTRIAL</v>
          </cell>
        </row>
        <row r="421">
          <cell r="A421">
            <v>4101</v>
          </cell>
          <cell r="B421" t="str">
            <v>SM85200L</v>
          </cell>
          <cell r="C421" t="str">
            <v>REGULAR</v>
          </cell>
          <cell r="D421" t="str">
            <v>GENERAL</v>
          </cell>
          <cell r="E421" t="str">
            <v>I</v>
          </cell>
          <cell r="G421" t="str">
            <v>I</v>
          </cell>
          <cell r="I421" t="str">
            <v/>
          </cell>
          <cell r="J421" t="str">
            <v>OTH</v>
          </cell>
          <cell r="L421" t="str">
            <v>INDUSTRIAL</v>
          </cell>
          <cell r="M421" t="str">
            <v>IND</v>
          </cell>
          <cell r="O421" t="str">
            <v>INDUSTRIAL</v>
          </cell>
          <cell r="P421" t="str">
            <v>INDUSTRIAL</v>
          </cell>
        </row>
        <row r="422">
          <cell r="A422">
            <v>4102</v>
          </cell>
          <cell r="B422" t="str">
            <v>SM175200L</v>
          </cell>
          <cell r="C422" t="str">
            <v>REGULAR</v>
          </cell>
          <cell r="D422" t="str">
            <v>GENERAL</v>
          </cell>
          <cell r="E422" t="str">
            <v>I</v>
          </cell>
          <cell r="G422" t="str">
            <v>I</v>
          </cell>
          <cell r="I422" t="str">
            <v/>
          </cell>
          <cell r="J422" t="str">
            <v>OTH</v>
          </cell>
          <cell r="L422" t="str">
            <v>INDUSTRIAL</v>
          </cell>
          <cell r="M422" t="str">
            <v>IND</v>
          </cell>
          <cell r="O422" t="str">
            <v>INDUSTRIAL</v>
          </cell>
          <cell r="P422" t="str">
            <v>INDUSTRIAL</v>
          </cell>
        </row>
        <row r="423">
          <cell r="A423">
            <v>4103</v>
          </cell>
          <cell r="B423" t="str">
            <v>SM260200L</v>
          </cell>
          <cell r="C423" t="str">
            <v>REGULAR</v>
          </cell>
          <cell r="D423" t="str">
            <v>GENERAL</v>
          </cell>
          <cell r="E423" t="str">
            <v>I</v>
          </cell>
          <cell r="G423" t="str">
            <v>I</v>
          </cell>
          <cell r="I423" t="str">
            <v/>
          </cell>
          <cell r="J423" t="str">
            <v>OTH</v>
          </cell>
          <cell r="L423" t="str">
            <v>INDUSTRIAL</v>
          </cell>
          <cell r="M423" t="str">
            <v>IND</v>
          </cell>
          <cell r="O423" t="str">
            <v>INDUSTRIAL</v>
          </cell>
          <cell r="P423" t="str">
            <v>INDUSTRIAL</v>
          </cell>
        </row>
        <row r="424">
          <cell r="A424">
            <v>4104</v>
          </cell>
          <cell r="B424" t="str">
            <v>SM85(NB)</v>
          </cell>
          <cell r="C424" t="str">
            <v>REGULAR</v>
          </cell>
          <cell r="D424" t="str">
            <v>GENERAL</v>
          </cell>
          <cell r="E424" t="str">
            <v>I</v>
          </cell>
          <cell r="G424" t="str">
            <v>I</v>
          </cell>
          <cell r="I424" t="str">
            <v/>
          </cell>
          <cell r="J424" t="str">
            <v>OTH</v>
          </cell>
          <cell r="L424" t="str">
            <v>INDUSTRIAL</v>
          </cell>
          <cell r="M424" t="str">
            <v>IND</v>
          </cell>
          <cell r="O424" t="str">
            <v>INDUSTRIAL</v>
          </cell>
          <cell r="P424" t="str">
            <v>INDUSTRIAL</v>
          </cell>
        </row>
        <row r="425">
          <cell r="A425">
            <v>4105</v>
          </cell>
          <cell r="B425" t="str">
            <v>SM120(NB)</v>
          </cell>
          <cell r="C425" t="str">
            <v>REGULAR</v>
          </cell>
          <cell r="D425" t="str">
            <v>GENERAL</v>
          </cell>
          <cell r="E425" t="str">
            <v>I</v>
          </cell>
          <cell r="G425" t="str">
            <v>I</v>
          </cell>
          <cell r="I425" t="str">
            <v/>
          </cell>
          <cell r="J425" t="str">
            <v>OTH</v>
          </cell>
          <cell r="L425" t="str">
            <v>INDUSTRIAL</v>
          </cell>
          <cell r="M425" t="str">
            <v>IND</v>
          </cell>
          <cell r="O425" t="str">
            <v>INDUSTRIAL</v>
          </cell>
          <cell r="P425" t="str">
            <v>INDUSTRIAL</v>
          </cell>
        </row>
        <row r="426">
          <cell r="A426">
            <v>4106</v>
          </cell>
          <cell r="B426" t="str">
            <v>EXTRUOIL200L</v>
          </cell>
          <cell r="C426" t="str">
            <v>REGULAR</v>
          </cell>
          <cell r="D426" t="str">
            <v>GENERAL</v>
          </cell>
          <cell r="E426" t="str">
            <v>I</v>
          </cell>
          <cell r="G426" t="str">
            <v>I</v>
          </cell>
          <cell r="I426" t="str">
            <v/>
          </cell>
          <cell r="J426" t="str">
            <v>OTH</v>
          </cell>
          <cell r="L426" t="str">
            <v>INDUSTRIAL</v>
          </cell>
          <cell r="M426" t="str">
            <v>IND</v>
          </cell>
          <cell r="O426" t="str">
            <v>INDUSTRIAL</v>
          </cell>
          <cell r="P426" t="str">
            <v>INDUSTRIAL</v>
          </cell>
        </row>
        <row r="427">
          <cell r="A427">
            <v>4201</v>
          </cell>
          <cell r="B427" t="str">
            <v xml:space="preserve">COAT110 </v>
          </cell>
          <cell r="C427" t="str">
            <v>REGULAR</v>
          </cell>
          <cell r="D427" t="str">
            <v>GENERAL</v>
          </cell>
          <cell r="E427" t="str">
            <v>I</v>
          </cell>
          <cell r="G427" t="str">
            <v>I</v>
          </cell>
          <cell r="I427" t="str">
            <v/>
          </cell>
          <cell r="J427" t="str">
            <v>OTH</v>
          </cell>
          <cell r="L427" t="str">
            <v>INDUSTRIAL</v>
          </cell>
          <cell r="M427" t="str">
            <v>IND</v>
          </cell>
          <cell r="O427" t="str">
            <v>INDUSTRIAL</v>
          </cell>
          <cell r="P427" t="str">
            <v>INDUSTRIAL</v>
          </cell>
        </row>
        <row r="428">
          <cell r="A428">
            <v>4202</v>
          </cell>
          <cell r="B428" t="str">
            <v xml:space="preserve">COAT120 </v>
          </cell>
          <cell r="C428" t="str">
            <v>REGULAR</v>
          </cell>
          <cell r="D428" t="str">
            <v>GENERAL</v>
          </cell>
          <cell r="E428" t="str">
            <v>I</v>
          </cell>
          <cell r="G428" t="str">
            <v>I</v>
          </cell>
          <cell r="I428" t="str">
            <v/>
          </cell>
          <cell r="J428" t="str">
            <v>OTH</v>
          </cell>
          <cell r="L428" t="str">
            <v>INDUSTRIAL</v>
          </cell>
          <cell r="M428" t="str">
            <v>IND</v>
          </cell>
          <cell r="O428" t="str">
            <v>INDUSTRIAL</v>
          </cell>
          <cell r="P428" t="str">
            <v>INDUSTRIAL</v>
          </cell>
        </row>
        <row r="429">
          <cell r="A429">
            <v>4203</v>
          </cell>
          <cell r="B429" t="str">
            <v xml:space="preserve">COAT140 </v>
          </cell>
          <cell r="C429" t="str">
            <v>REGULAR</v>
          </cell>
          <cell r="D429" t="str">
            <v>GENERAL</v>
          </cell>
          <cell r="E429" t="str">
            <v>I</v>
          </cell>
          <cell r="G429" t="str">
            <v>I</v>
          </cell>
          <cell r="I429" t="str">
            <v/>
          </cell>
          <cell r="J429" t="str">
            <v>OTH</v>
          </cell>
          <cell r="L429" t="str">
            <v>INDUSTRIAL</v>
          </cell>
          <cell r="M429" t="str">
            <v>IND</v>
          </cell>
          <cell r="O429" t="str">
            <v>INDUSTRIAL</v>
          </cell>
          <cell r="P429" t="str">
            <v>INDUSTRIAL</v>
          </cell>
        </row>
        <row r="430">
          <cell r="A430">
            <v>4206</v>
          </cell>
          <cell r="B430" t="str">
            <v>COAT190</v>
          </cell>
          <cell r="C430" t="str">
            <v>REGULAR</v>
          </cell>
          <cell r="D430" t="str">
            <v>GENERAL</v>
          </cell>
          <cell r="E430" t="str">
            <v>I</v>
          </cell>
          <cell r="G430" t="str">
            <v>I</v>
          </cell>
          <cell r="I430" t="str">
            <v/>
          </cell>
          <cell r="J430" t="str">
            <v>OTH</v>
          </cell>
          <cell r="L430" t="str">
            <v>INDUSTRIAL</v>
          </cell>
          <cell r="M430" t="str">
            <v>IND</v>
          </cell>
          <cell r="O430" t="str">
            <v>INDUSTRIAL</v>
          </cell>
          <cell r="P430" t="str">
            <v>INDUSTRIAL</v>
          </cell>
        </row>
        <row r="431">
          <cell r="A431">
            <v>4211</v>
          </cell>
          <cell r="B431" t="str">
            <v>COAT170T</v>
          </cell>
          <cell r="C431" t="str">
            <v>REGULAR</v>
          </cell>
          <cell r="D431" t="str">
            <v>GENERAL</v>
          </cell>
          <cell r="E431" t="str">
            <v>I</v>
          </cell>
          <cell r="G431" t="str">
            <v>I</v>
          </cell>
          <cell r="I431" t="str">
            <v/>
          </cell>
          <cell r="J431" t="str">
            <v>OTH</v>
          </cell>
          <cell r="L431" t="str">
            <v>INDUSTRIAL</v>
          </cell>
          <cell r="M431" t="str">
            <v>IND</v>
          </cell>
          <cell r="O431" t="str">
            <v>INDUSTRIAL</v>
          </cell>
          <cell r="P431" t="str">
            <v>INDUSTRIAL</v>
          </cell>
        </row>
        <row r="432">
          <cell r="A432">
            <v>4215</v>
          </cell>
          <cell r="B432" t="str">
            <v xml:space="preserve">TAK40 </v>
          </cell>
          <cell r="C432" t="str">
            <v>REGULAR</v>
          </cell>
          <cell r="D432" t="str">
            <v>GENERAL</v>
          </cell>
          <cell r="E432" t="str">
            <v>I</v>
          </cell>
          <cell r="G432" t="str">
            <v>I</v>
          </cell>
          <cell r="I432" t="str">
            <v/>
          </cell>
          <cell r="J432" t="str">
            <v>OTH</v>
          </cell>
          <cell r="L432" t="str">
            <v>INDUSTRIAL</v>
          </cell>
          <cell r="M432" t="str">
            <v>IND</v>
          </cell>
          <cell r="O432" t="str">
            <v>INDUSTRIAL</v>
          </cell>
          <cell r="P432" t="str">
            <v>INDUSTRIAL</v>
          </cell>
        </row>
        <row r="433">
          <cell r="A433">
            <v>4220</v>
          </cell>
          <cell r="B433" t="str">
            <v xml:space="preserve">FLANGE250 </v>
          </cell>
          <cell r="C433" t="str">
            <v>REGULAR</v>
          </cell>
          <cell r="D433" t="str">
            <v>GENERAL</v>
          </cell>
          <cell r="E433" t="str">
            <v>I</v>
          </cell>
          <cell r="G433" t="str">
            <v>I</v>
          </cell>
          <cell r="I433" t="str">
            <v/>
          </cell>
          <cell r="J433" t="str">
            <v>OTH</v>
          </cell>
          <cell r="L433" t="str">
            <v>INDUSTRIAL</v>
          </cell>
          <cell r="M433" t="str">
            <v>IND</v>
          </cell>
          <cell r="O433" t="str">
            <v>INDUSTRIAL</v>
          </cell>
          <cell r="P433" t="str">
            <v>INDUSTRIAL</v>
          </cell>
        </row>
        <row r="434">
          <cell r="A434">
            <v>4226</v>
          </cell>
          <cell r="B434" t="str">
            <v>GEARCOMPOUND30</v>
          </cell>
          <cell r="C434" t="str">
            <v>REGULAR</v>
          </cell>
          <cell r="D434" t="str">
            <v>GENERAL</v>
          </cell>
          <cell r="E434" t="str">
            <v>I</v>
          </cell>
          <cell r="G434" t="str">
            <v>I</v>
          </cell>
          <cell r="I434" t="str">
            <v/>
          </cell>
          <cell r="J434" t="str">
            <v>OTH</v>
          </cell>
          <cell r="L434" t="str">
            <v>INDUSTRIAL</v>
          </cell>
          <cell r="M434" t="str">
            <v>IND</v>
          </cell>
          <cell r="O434" t="str">
            <v>INDUSTRIAL</v>
          </cell>
          <cell r="P434" t="str">
            <v>INDUSTRIAL</v>
          </cell>
        </row>
        <row r="435">
          <cell r="A435">
            <v>4237</v>
          </cell>
          <cell r="B435" t="str">
            <v>SYNTH2</v>
          </cell>
          <cell r="C435" t="str">
            <v>REGULAR</v>
          </cell>
          <cell r="D435" t="str">
            <v>GENERAL</v>
          </cell>
          <cell r="E435" t="str">
            <v>I</v>
          </cell>
          <cell r="G435" t="str">
            <v>I</v>
          </cell>
          <cell r="I435" t="str">
            <v/>
          </cell>
          <cell r="J435" t="str">
            <v>OTH</v>
          </cell>
          <cell r="L435" t="str">
            <v>INDUSTRIAL</v>
          </cell>
          <cell r="M435" t="str">
            <v>IND</v>
          </cell>
          <cell r="O435" t="str">
            <v>INDUSTRIAL</v>
          </cell>
          <cell r="P435" t="str">
            <v>INDUSTRIAL</v>
          </cell>
        </row>
        <row r="436">
          <cell r="A436">
            <v>4240</v>
          </cell>
          <cell r="B436" t="str">
            <v>SYNTH5</v>
          </cell>
          <cell r="C436" t="str">
            <v>REGULAR</v>
          </cell>
          <cell r="D436" t="str">
            <v>GENERAL</v>
          </cell>
          <cell r="E436" t="str">
            <v>I</v>
          </cell>
          <cell r="G436" t="str">
            <v>I</v>
          </cell>
          <cell r="I436" t="str">
            <v/>
          </cell>
          <cell r="J436" t="str">
            <v>OTH</v>
          </cell>
          <cell r="L436" t="str">
            <v>INDUSTRIAL</v>
          </cell>
          <cell r="M436" t="str">
            <v>IND</v>
          </cell>
          <cell r="O436" t="str">
            <v>INDUSTRIAL</v>
          </cell>
          <cell r="P436" t="str">
            <v>INDUSTRIAL</v>
          </cell>
        </row>
        <row r="437">
          <cell r="A437">
            <v>4241</v>
          </cell>
          <cell r="B437" t="str">
            <v>SYNTHCUT16</v>
          </cell>
          <cell r="C437" t="str">
            <v>REGULAR</v>
          </cell>
          <cell r="D437" t="str">
            <v>GENERAL</v>
          </cell>
          <cell r="E437" t="str">
            <v>I</v>
          </cell>
          <cell r="G437" t="str">
            <v>I</v>
          </cell>
          <cell r="I437" t="str">
            <v/>
          </cell>
          <cell r="J437" t="str">
            <v>OTH</v>
          </cell>
          <cell r="L437" t="str">
            <v>INDUSTRIAL</v>
          </cell>
          <cell r="M437" t="str">
            <v>IND</v>
          </cell>
          <cell r="O437" t="str">
            <v>INDUSTRIAL</v>
          </cell>
          <cell r="P437" t="str">
            <v>INDUSTRIAL</v>
          </cell>
        </row>
        <row r="438">
          <cell r="A438">
            <v>4281</v>
          </cell>
          <cell r="B438" t="str">
            <v>AROL76</v>
          </cell>
          <cell r="C438" t="str">
            <v>REGULAR</v>
          </cell>
          <cell r="D438" t="str">
            <v>GENERAL</v>
          </cell>
          <cell r="E438" t="str">
            <v>I</v>
          </cell>
          <cell r="G438" t="str">
            <v>I</v>
          </cell>
          <cell r="I438" t="str">
            <v/>
          </cell>
          <cell r="J438" t="str">
            <v>OTH</v>
          </cell>
          <cell r="L438" t="str">
            <v>INDUSTRIAL</v>
          </cell>
          <cell r="M438" t="str">
            <v>IND</v>
          </cell>
          <cell r="O438" t="str">
            <v>INDUSTRIAL</v>
          </cell>
          <cell r="P438" t="str">
            <v>INDUSTRIAL</v>
          </cell>
        </row>
        <row r="439">
          <cell r="A439">
            <v>4282</v>
          </cell>
          <cell r="B439" t="str">
            <v>AROL76S</v>
          </cell>
          <cell r="C439" t="str">
            <v>REGULAR</v>
          </cell>
          <cell r="D439" t="str">
            <v>GENERAL</v>
          </cell>
          <cell r="E439" t="str">
            <v>I</v>
          </cell>
          <cell r="G439" t="str">
            <v>I</v>
          </cell>
          <cell r="I439" t="str">
            <v/>
          </cell>
          <cell r="J439" t="str">
            <v>OTH</v>
          </cell>
          <cell r="L439" t="str">
            <v>INDUSTRIAL</v>
          </cell>
          <cell r="M439" t="str">
            <v>IND</v>
          </cell>
          <cell r="O439" t="str">
            <v>INDUSTRIAL</v>
          </cell>
          <cell r="P439" t="str">
            <v>INDUSTRIAL</v>
          </cell>
        </row>
        <row r="440">
          <cell r="A440">
            <v>4301</v>
          </cell>
          <cell r="B440" t="str">
            <v>RUBBER20</v>
          </cell>
          <cell r="C440" t="str">
            <v>REGULAR</v>
          </cell>
          <cell r="D440" t="str">
            <v>GENERAL</v>
          </cell>
          <cell r="E440" t="str">
            <v>I</v>
          </cell>
          <cell r="G440" t="str">
            <v>I</v>
          </cell>
          <cell r="I440" t="str">
            <v/>
          </cell>
          <cell r="J440" t="str">
            <v>OTH</v>
          </cell>
          <cell r="L440" t="str">
            <v>INDUSTRIAL</v>
          </cell>
          <cell r="M440" t="str">
            <v>IND</v>
          </cell>
          <cell r="O440" t="str">
            <v>INDUSTRIAL</v>
          </cell>
          <cell r="P440" t="str">
            <v>INDUSTRIAL</v>
          </cell>
        </row>
        <row r="441">
          <cell r="A441">
            <v>4302</v>
          </cell>
          <cell r="B441" t="str">
            <v>RUBBER24</v>
          </cell>
          <cell r="C441" t="str">
            <v>REGULAR</v>
          </cell>
          <cell r="D441" t="str">
            <v>GENERAL</v>
          </cell>
          <cell r="E441" t="str">
            <v>I</v>
          </cell>
          <cell r="G441" t="str">
            <v>I</v>
          </cell>
          <cell r="I441" t="str">
            <v/>
          </cell>
          <cell r="J441" t="str">
            <v>OTH</v>
          </cell>
          <cell r="L441" t="str">
            <v>INDUSTRIAL</v>
          </cell>
          <cell r="M441" t="str">
            <v>IND</v>
          </cell>
          <cell r="O441" t="str">
            <v>INDUSTRIAL</v>
          </cell>
          <cell r="P441" t="str">
            <v>INDUSTRIAL</v>
          </cell>
        </row>
        <row r="442">
          <cell r="A442">
            <v>4303</v>
          </cell>
          <cell r="B442" t="str">
            <v>RUBBESS12</v>
          </cell>
          <cell r="C442" t="str">
            <v>REGULAR</v>
          </cell>
          <cell r="D442" t="str">
            <v>GENERAL</v>
          </cell>
          <cell r="E442" t="str">
            <v>I</v>
          </cell>
          <cell r="G442" t="str">
            <v>I</v>
          </cell>
          <cell r="I442" t="str">
            <v/>
          </cell>
          <cell r="J442" t="str">
            <v>OTH</v>
          </cell>
          <cell r="L442" t="str">
            <v>INDUSTRIAL</v>
          </cell>
          <cell r="M442" t="str">
            <v>IND</v>
          </cell>
          <cell r="O442" t="str">
            <v>INDUSTRIAL</v>
          </cell>
          <cell r="P442" t="str">
            <v>INDUSTRIAL</v>
          </cell>
        </row>
        <row r="443">
          <cell r="A443">
            <v>4304</v>
          </cell>
          <cell r="B443" t="str">
            <v>RUBBESS46</v>
          </cell>
          <cell r="C443" t="str">
            <v>REGULAR</v>
          </cell>
          <cell r="D443" t="str">
            <v>GENERAL</v>
          </cell>
          <cell r="E443" t="str">
            <v>I</v>
          </cell>
          <cell r="G443" t="str">
            <v>I</v>
          </cell>
          <cell r="I443" t="str">
            <v/>
          </cell>
          <cell r="J443" t="str">
            <v>OTH</v>
          </cell>
          <cell r="L443" t="str">
            <v>INDUSTRIAL</v>
          </cell>
          <cell r="M443" t="str">
            <v>IND</v>
          </cell>
          <cell r="O443" t="str">
            <v>INDUSTRIAL</v>
          </cell>
          <cell r="P443" t="str">
            <v>INDUSTRIAL</v>
          </cell>
        </row>
        <row r="444">
          <cell r="A444">
            <v>4305</v>
          </cell>
          <cell r="B444" t="str">
            <v>RUBBESS32</v>
          </cell>
          <cell r="C444" t="str">
            <v>REGULAR</v>
          </cell>
          <cell r="D444" t="str">
            <v>GENERAL</v>
          </cell>
          <cell r="E444" t="str">
            <v>I</v>
          </cell>
          <cell r="G444" t="str">
            <v>I</v>
          </cell>
          <cell r="I444" t="str">
            <v/>
          </cell>
          <cell r="J444" t="str">
            <v>OTH</v>
          </cell>
          <cell r="L444" t="str">
            <v>INDUSTRIAL</v>
          </cell>
          <cell r="M444" t="str">
            <v>IND</v>
          </cell>
          <cell r="O444" t="str">
            <v>INDUSTRIAL</v>
          </cell>
          <cell r="P444" t="str">
            <v>INDUSTRIAL</v>
          </cell>
        </row>
        <row r="445">
          <cell r="A445">
            <v>4306</v>
          </cell>
          <cell r="B445" t="str">
            <v>RUBBESS70</v>
          </cell>
          <cell r="C445" t="str">
            <v>REGULAR</v>
          </cell>
          <cell r="D445" t="str">
            <v>GENERAL</v>
          </cell>
          <cell r="E445" t="str">
            <v>I</v>
          </cell>
          <cell r="G445" t="str">
            <v>I</v>
          </cell>
          <cell r="I445" t="str">
            <v/>
          </cell>
          <cell r="J445" t="str">
            <v>OTH</v>
          </cell>
          <cell r="L445" t="str">
            <v>INDUSTRIAL</v>
          </cell>
          <cell r="M445" t="str">
            <v>IND</v>
          </cell>
          <cell r="O445" t="str">
            <v>INDUSTRIAL</v>
          </cell>
          <cell r="P445" t="str">
            <v>INDUSTRIAL</v>
          </cell>
        </row>
        <row r="446">
          <cell r="A446">
            <v>4307</v>
          </cell>
          <cell r="B446" t="str">
            <v>TYREOIL</v>
          </cell>
          <cell r="C446" t="str">
            <v>REGULAR</v>
          </cell>
          <cell r="D446" t="str">
            <v>GENERAL</v>
          </cell>
          <cell r="E446" t="str">
            <v>I</v>
          </cell>
          <cell r="G446" t="str">
            <v>I</v>
          </cell>
          <cell r="I446" t="str">
            <v/>
          </cell>
          <cell r="J446" t="str">
            <v>OTH</v>
          </cell>
          <cell r="L446" t="str">
            <v>INDUSTRIAL</v>
          </cell>
          <cell r="M446" t="str">
            <v>IND</v>
          </cell>
          <cell r="O446" t="str">
            <v>INDUSTRIAL</v>
          </cell>
          <cell r="P446" t="str">
            <v>INDUSTRIAL</v>
          </cell>
        </row>
        <row r="447">
          <cell r="A447">
            <v>4308</v>
          </cell>
          <cell r="B447" t="str">
            <v>RUBBESS220</v>
          </cell>
          <cell r="C447" t="str">
            <v>REGULAR</v>
          </cell>
          <cell r="D447" t="str">
            <v>GENERAL</v>
          </cell>
          <cell r="E447" t="str">
            <v>I</v>
          </cell>
          <cell r="G447" t="str">
            <v>I</v>
          </cell>
          <cell r="I447" t="str">
            <v/>
          </cell>
          <cell r="J447" t="str">
            <v>OTH</v>
          </cell>
          <cell r="L447" t="str">
            <v>INDUSTRIAL</v>
          </cell>
          <cell r="M447" t="str">
            <v>IND</v>
          </cell>
          <cell r="O447" t="str">
            <v>INDUSTRIAL</v>
          </cell>
          <cell r="P447" t="str">
            <v>INDUSTRIAL</v>
          </cell>
        </row>
        <row r="448">
          <cell r="A448">
            <v>4309</v>
          </cell>
          <cell r="B448" t="str">
            <v>RUBBESS150</v>
          </cell>
          <cell r="C448" t="str">
            <v>REGULAR</v>
          </cell>
          <cell r="D448" t="str">
            <v>GENERAL</v>
          </cell>
          <cell r="E448" t="str">
            <v>I</v>
          </cell>
          <cell r="G448" t="str">
            <v>I</v>
          </cell>
          <cell r="I448" t="str">
            <v/>
          </cell>
          <cell r="J448" t="str">
            <v>OTH</v>
          </cell>
          <cell r="L448" t="str">
            <v>INDUSTRIAL</v>
          </cell>
          <cell r="M448" t="str">
            <v>IND</v>
          </cell>
          <cell r="O448" t="str">
            <v>INDUSTRIAL</v>
          </cell>
          <cell r="P448" t="str">
            <v>INDUSTRIAL</v>
          </cell>
        </row>
        <row r="449">
          <cell r="A449">
            <v>4325</v>
          </cell>
          <cell r="B449" t="str">
            <v>IOCPROCESSOILPRIMO</v>
          </cell>
          <cell r="C449" t="str">
            <v>REGULAR</v>
          </cell>
          <cell r="D449" t="str">
            <v>GENERAL</v>
          </cell>
          <cell r="E449" t="str">
            <v>I</v>
          </cell>
          <cell r="G449" t="str">
            <v>I</v>
          </cell>
          <cell r="I449" t="str">
            <v/>
          </cell>
          <cell r="J449" t="str">
            <v>OTH</v>
          </cell>
          <cell r="L449" t="str">
            <v>INDUSTRIAL</v>
          </cell>
          <cell r="M449" t="str">
            <v>IND</v>
          </cell>
          <cell r="O449" t="str">
            <v>INDUSTRIAL</v>
          </cell>
          <cell r="P449" t="str">
            <v>INDUSTRIAL</v>
          </cell>
        </row>
        <row r="450">
          <cell r="A450">
            <v>4326</v>
          </cell>
          <cell r="B450" t="str">
            <v xml:space="preserve">IOCPROCESSOILMEDIUM </v>
          </cell>
          <cell r="C450" t="str">
            <v>REGULAR</v>
          </cell>
          <cell r="D450" t="str">
            <v>GENERAL</v>
          </cell>
          <cell r="E450" t="str">
            <v>I</v>
          </cell>
          <cell r="G450" t="str">
            <v>I</v>
          </cell>
          <cell r="I450" t="str">
            <v/>
          </cell>
          <cell r="J450" t="str">
            <v>OTH</v>
          </cell>
          <cell r="L450" t="str">
            <v>INDUSTRIAL</v>
          </cell>
          <cell r="M450" t="str">
            <v>IND</v>
          </cell>
          <cell r="O450" t="str">
            <v>INDUSTRIAL</v>
          </cell>
          <cell r="P450" t="str">
            <v>INDUSTRIAL</v>
          </cell>
        </row>
        <row r="451">
          <cell r="A451">
            <v>4327</v>
          </cell>
          <cell r="B451" t="str">
            <v xml:space="preserve">IOCPROCESSOILHEAVY </v>
          </cell>
          <cell r="C451" t="str">
            <v>REGULAR</v>
          </cell>
          <cell r="D451" t="str">
            <v>GENERAL</v>
          </cell>
          <cell r="E451" t="str">
            <v>I</v>
          </cell>
          <cell r="G451" t="str">
            <v>I</v>
          </cell>
          <cell r="I451" t="str">
            <v/>
          </cell>
          <cell r="J451" t="str">
            <v>OTH</v>
          </cell>
          <cell r="L451" t="str">
            <v>INDUSTRIAL</v>
          </cell>
          <cell r="M451" t="str">
            <v>IND</v>
          </cell>
          <cell r="O451" t="str">
            <v>INDUSTRIAL</v>
          </cell>
          <cell r="P451" t="str">
            <v>INDUSTRIAL</v>
          </cell>
        </row>
        <row r="452">
          <cell r="A452">
            <v>4328</v>
          </cell>
          <cell r="B452" t="str">
            <v>IOCPROCESSOILEXTRAHY</v>
          </cell>
          <cell r="C452" t="str">
            <v>REGULAR</v>
          </cell>
          <cell r="D452" t="str">
            <v>GENERAL</v>
          </cell>
          <cell r="E452" t="str">
            <v>I</v>
          </cell>
          <cell r="G452" t="str">
            <v>I</v>
          </cell>
          <cell r="I452" t="str">
            <v/>
          </cell>
          <cell r="J452" t="str">
            <v>OTH</v>
          </cell>
          <cell r="L452" t="str">
            <v>INDUSTRIAL</v>
          </cell>
          <cell r="M452" t="str">
            <v>IND</v>
          </cell>
          <cell r="O452" t="str">
            <v>INDUSTRIAL</v>
          </cell>
          <cell r="P452" t="str">
            <v>INDUSTRIAL</v>
          </cell>
        </row>
        <row r="453">
          <cell r="A453">
            <v>4341</v>
          </cell>
          <cell r="B453" t="str">
            <v xml:space="preserve">IOCPROCESSOILCPL </v>
          </cell>
          <cell r="C453" t="str">
            <v>REGULAR</v>
          </cell>
          <cell r="D453" t="str">
            <v>GENERAL</v>
          </cell>
          <cell r="E453" t="str">
            <v>I</v>
          </cell>
          <cell r="G453" t="str">
            <v>I</v>
          </cell>
          <cell r="I453" t="str">
            <v/>
          </cell>
          <cell r="J453" t="str">
            <v>OTH</v>
          </cell>
          <cell r="L453" t="str">
            <v>INDUSTRIAL</v>
          </cell>
          <cell r="M453" t="str">
            <v>IND</v>
          </cell>
          <cell r="O453" t="str">
            <v>INDUSTRIAL</v>
          </cell>
          <cell r="P453" t="str">
            <v>INDUSTRIAL</v>
          </cell>
        </row>
        <row r="454">
          <cell r="A454">
            <v>4342</v>
          </cell>
          <cell r="B454" t="str">
            <v xml:space="preserve">LOOMMCWM </v>
          </cell>
          <cell r="C454" t="str">
            <v>REGULAR</v>
          </cell>
          <cell r="D454" t="str">
            <v>GENERAL</v>
          </cell>
          <cell r="E454" t="str">
            <v>I</v>
          </cell>
          <cell r="G454" t="str">
            <v>I</v>
          </cell>
          <cell r="I454" t="str">
            <v/>
          </cell>
          <cell r="J454" t="str">
            <v>OTH</v>
          </cell>
          <cell r="L454" t="str">
            <v>INDUSTRIAL</v>
          </cell>
          <cell r="M454" t="str">
            <v>IND</v>
          </cell>
          <cell r="O454" t="str">
            <v>INDUSTRIAL</v>
          </cell>
          <cell r="P454" t="str">
            <v>INDUSTRIAL</v>
          </cell>
        </row>
        <row r="455">
          <cell r="A455">
            <v>4401</v>
          </cell>
          <cell r="B455" t="str">
            <v>QUENCH11</v>
          </cell>
          <cell r="C455" t="str">
            <v>REGULAR</v>
          </cell>
          <cell r="D455" t="str">
            <v>GENERAL</v>
          </cell>
          <cell r="E455" t="str">
            <v>I</v>
          </cell>
          <cell r="G455" t="str">
            <v>I</v>
          </cell>
          <cell r="I455" t="str">
            <v/>
          </cell>
          <cell r="J455" t="str">
            <v>OTH</v>
          </cell>
          <cell r="L455" t="str">
            <v>INDUSTRIAL</v>
          </cell>
          <cell r="M455" t="str">
            <v>IND</v>
          </cell>
          <cell r="O455" t="str">
            <v>INDUSTRIAL</v>
          </cell>
          <cell r="P455" t="str">
            <v>INDUSTRIAL</v>
          </cell>
        </row>
        <row r="456">
          <cell r="A456">
            <v>4402</v>
          </cell>
          <cell r="B456" t="str">
            <v>QUENCHC11</v>
          </cell>
          <cell r="C456" t="str">
            <v>REGULAR</v>
          </cell>
          <cell r="D456" t="str">
            <v>GENERAL</v>
          </cell>
          <cell r="E456" t="str">
            <v>I</v>
          </cell>
          <cell r="G456" t="str">
            <v>I</v>
          </cell>
          <cell r="I456" t="str">
            <v/>
          </cell>
          <cell r="J456" t="str">
            <v>OTH</v>
          </cell>
          <cell r="L456" t="str">
            <v>INDUSTRIAL</v>
          </cell>
          <cell r="M456" t="str">
            <v>IND</v>
          </cell>
          <cell r="O456" t="str">
            <v>INDUSTRIAL</v>
          </cell>
          <cell r="P456" t="str">
            <v>INDUSTRIAL</v>
          </cell>
        </row>
        <row r="457">
          <cell r="A457">
            <v>4405</v>
          </cell>
          <cell r="B457" t="str">
            <v>QUENCHHS</v>
          </cell>
          <cell r="C457" t="str">
            <v>REGULAR</v>
          </cell>
          <cell r="D457" t="str">
            <v>GENERAL</v>
          </cell>
          <cell r="E457" t="str">
            <v>I</v>
          </cell>
          <cell r="G457" t="str">
            <v>I</v>
          </cell>
          <cell r="I457" t="str">
            <v/>
          </cell>
          <cell r="J457" t="str">
            <v>OTH</v>
          </cell>
          <cell r="L457" t="str">
            <v>INDUSTRIAL</v>
          </cell>
          <cell r="M457" t="str">
            <v>IND</v>
          </cell>
          <cell r="O457" t="str">
            <v>INDUSTRIAL</v>
          </cell>
          <cell r="P457" t="str">
            <v>INDUSTRIAL</v>
          </cell>
        </row>
        <row r="458">
          <cell r="A458">
            <v>4408</v>
          </cell>
          <cell r="B458" t="str">
            <v>QUENCH107</v>
          </cell>
          <cell r="C458" t="str">
            <v>REGULAR</v>
          </cell>
          <cell r="D458" t="str">
            <v>GENERAL</v>
          </cell>
          <cell r="E458" t="str">
            <v>I</v>
          </cell>
          <cell r="G458" t="str">
            <v>I</v>
          </cell>
          <cell r="I458" t="str">
            <v/>
          </cell>
          <cell r="J458" t="str">
            <v>OTH</v>
          </cell>
          <cell r="L458" t="str">
            <v>INDUSTRIAL</v>
          </cell>
          <cell r="M458" t="str">
            <v>IND</v>
          </cell>
          <cell r="O458" t="str">
            <v>INDUSTRIAL</v>
          </cell>
          <cell r="P458" t="str">
            <v>INDUSTRIAL</v>
          </cell>
        </row>
        <row r="459">
          <cell r="A459">
            <v>4409</v>
          </cell>
          <cell r="B459" t="str">
            <v>QUENCH707</v>
          </cell>
          <cell r="C459" t="str">
            <v>REGULAR</v>
          </cell>
          <cell r="D459" t="str">
            <v>GENERAL</v>
          </cell>
          <cell r="E459" t="str">
            <v>I</v>
          </cell>
          <cell r="G459" t="str">
            <v>I</v>
          </cell>
          <cell r="I459" t="str">
            <v/>
          </cell>
          <cell r="J459" t="str">
            <v>OTH</v>
          </cell>
          <cell r="L459" t="str">
            <v>INDUSTRIAL</v>
          </cell>
          <cell r="M459" t="str">
            <v>IND</v>
          </cell>
          <cell r="O459" t="str">
            <v>INDUSTRIAL</v>
          </cell>
          <cell r="P459" t="str">
            <v>INDUSTRIAL</v>
          </cell>
        </row>
        <row r="460">
          <cell r="A460">
            <v>4421</v>
          </cell>
          <cell r="B460" t="str">
            <v>MARTEMP</v>
          </cell>
          <cell r="C460" t="str">
            <v>REGULAR</v>
          </cell>
          <cell r="D460" t="str">
            <v>GENERAL</v>
          </cell>
          <cell r="E460" t="str">
            <v>I</v>
          </cell>
          <cell r="G460" t="str">
            <v>I</v>
          </cell>
          <cell r="I460" t="str">
            <v/>
          </cell>
          <cell r="J460" t="str">
            <v>OTH</v>
          </cell>
          <cell r="L460" t="str">
            <v>INDUSTRIAL</v>
          </cell>
          <cell r="M460" t="str">
            <v>IND</v>
          </cell>
          <cell r="O460" t="str">
            <v>INDUSTRIAL</v>
          </cell>
          <cell r="P460" t="str">
            <v>INDUSTRIAL</v>
          </cell>
        </row>
        <row r="461">
          <cell r="A461">
            <v>4500</v>
          </cell>
          <cell r="B461" t="str">
            <v>HYCUTDP146</v>
          </cell>
          <cell r="C461" t="str">
            <v>REGULAR</v>
          </cell>
          <cell r="D461" t="str">
            <v>GENERAL</v>
          </cell>
          <cell r="E461" t="str">
            <v>I</v>
          </cell>
          <cell r="G461" t="str">
            <v>I</v>
          </cell>
          <cell r="I461" t="str">
            <v/>
          </cell>
          <cell r="J461" t="str">
            <v>OTH</v>
          </cell>
          <cell r="L461" t="str">
            <v>INDUSTRIAL</v>
          </cell>
          <cell r="M461" t="str">
            <v>IND</v>
          </cell>
          <cell r="O461" t="str">
            <v>INDUSTRIAL</v>
          </cell>
          <cell r="P461" t="str">
            <v>INDUSTRIAL</v>
          </cell>
        </row>
        <row r="462">
          <cell r="A462">
            <v>4501</v>
          </cell>
          <cell r="B462" t="str">
            <v>CUTS</v>
          </cell>
          <cell r="C462" t="str">
            <v>REGULAR</v>
          </cell>
          <cell r="D462" t="str">
            <v>GENERAL</v>
          </cell>
          <cell r="E462" t="str">
            <v>I</v>
          </cell>
          <cell r="F462" t="str">
            <v>I</v>
          </cell>
          <cell r="G462" t="str">
            <v>I</v>
          </cell>
          <cell r="I462" t="str">
            <v/>
          </cell>
          <cell r="J462" t="str">
            <v>OTH</v>
          </cell>
          <cell r="L462" t="str">
            <v>INDUSTRIAL</v>
          </cell>
          <cell r="M462" t="str">
            <v>IND</v>
          </cell>
          <cell r="O462" t="str">
            <v>INDUSTRIAL</v>
          </cell>
          <cell r="P462" t="str">
            <v>INDUSTRIAL</v>
          </cell>
        </row>
        <row r="463">
          <cell r="A463">
            <v>4502</v>
          </cell>
          <cell r="B463" t="str">
            <v>CUTSS</v>
          </cell>
          <cell r="C463" t="str">
            <v>REGULAR</v>
          </cell>
          <cell r="D463" t="str">
            <v>GENERAL</v>
          </cell>
          <cell r="E463" t="str">
            <v>I</v>
          </cell>
          <cell r="G463" t="str">
            <v>I</v>
          </cell>
          <cell r="I463" t="str">
            <v/>
          </cell>
          <cell r="J463" t="str">
            <v>OTH</v>
          </cell>
          <cell r="L463" t="str">
            <v>INDUSTRIAL</v>
          </cell>
          <cell r="M463" t="str">
            <v>IND</v>
          </cell>
          <cell r="O463" t="str">
            <v>INDUSTRIAL</v>
          </cell>
          <cell r="P463" t="str">
            <v>INDUSTRIAL</v>
          </cell>
        </row>
        <row r="464">
          <cell r="A464">
            <v>4503</v>
          </cell>
          <cell r="B464" t="str">
            <v>CUTCLEAR</v>
          </cell>
          <cell r="C464" t="str">
            <v>REGULAR</v>
          </cell>
          <cell r="D464" t="str">
            <v>GENERAL</v>
          </cell>
          <cell r="E464" t="str">
            <v>I</v>
          </cell>
          <cell r="G464" t="str">
            <v>I</v>
          </cell>
          <cell r="I464" t="str">
            <v/>
          </cell>
          <cell r="J464" t="str">
            <v>OTH</v>
          </cell>
          <cell r="L464" t="str">
            <v>INDUSTRIAL</v>
          </cell>
          <cell r="M464" t="str">
            <v>IND</v>
          </cell>
          <cell r="O464" t="str">
            <v>INDUSTRIAL</v>
          </cell>
          <cell r="P464" t="str">
            <v>INDUSTRIAL</v>
          </cell>
        </row>
        <row r="465">
          <cell r="A465">
            <v>4504</v>
          </cell>
          <cell r="B465" t="str">
            <v>CUTXL</v>
          </cell>
          <cell r="C465" t="str">
            <v>REGULAR</v>
          </cell>
          <cell r="D465" t="str">
            <v>GENERAL</v>
          </cell>
          <cell r="E465" t="str">
            <v>I</v>
          </cell>
          <cell r="G465" t="str">
            <v>I</v>
          </cell>
          <cell r="I465" t="str">
            <v/>
          </cell>
          <cell r="J465" t="str">
            <v>OTH</v>
          </cell>
          <cell r="L465" t="str">
            <v>INDUSTRIAL</v>
          </cell>
          <cell r="M465" t="str">
            <v>IND</v>
          </cell>
          <cell r="O465" t="str">
            <v>INDUSTRIAL</v>
          </cell>
          <cell r="P465" t="str">
            <v>INDUSTRIAL</v>
          </cell>
        </row>
        <row r="466">
          <cell r="A466">
            <v>4505</v>
          </cell>
          <cell r="B466" t="str">
            <v>CUTSUPER</v>
          </cell>
          <cell r="C466" t="str">
            <v>REGULAR</v>
          </cell>
          <cell r="D466" t="str">
            <v>GENERAL</v>
          </cell>
          <cell r="E466" t="str">
            <v>I</v>
          </cell>
          <cell r="G466" t="str">
            <v>I</v>
          </cell>
          <cell r="I466" t="str">
            <v/>
          </cell>
          <cell r="J466" t="str">
            <v>OTH</v>
          </cell>
          <cell r="L466" t="str">
            <v>INDUSTRIAL</v>
          </cell>
          <cell r="M466" t="str">
            <v>IND</v>
          </cell>
          <cell r="O466" t="str">
            <v>INDUSTRIAL</v>
          </cell>
          <cell r="P466" t="str">
            <v>INDUSTRIAL</v>
          </cell>
        </row>
        <row r="467">
          <cell r="A467">
            <v>4506</v>
          </cell>
          <cell r="B467" t="str">
            <v>CUTSL</v>
          </cell>
          <cell r="C467" t="str">
            <v>REGULAR</v>
          </cell>
          <cell r="D467" t="str">
            <v>GENERAL</v>
          </cell>
          <cell r="E467" t="str">
            <v>I</v>
          </cell>
          <cell r="G467" t="str">
            <v>I</v>
          </cell>
          <cell r="I467" t="str">
            <v/>
          </cell>
          <cell r="J467" t="str">
            <v>OTH</v>
          </cell>
          <cell r="L467" t="str">
            <v>INDUSTRIAL</v>
          </cell>
          <cell r="M467" t="str">
            <v>IND</v>
          </cell>
          <cell r="O467" t="str">
            <v>INDUSTRIAL</v>
          </cell>
          <cell r="P467" t="str">
            <v>INDUSTRIAL</v>
          </cell>
        </row>
        <row r="468">
          <cell r="A468">
            <v>4507</v>
          </cell>
          <cell r="B468" t="str">
            <v>CUTEPS</v>
          </cell>
          <cell r="C468" t="str">
            <v>REGULAR</v>
          </cell>
          <cell r="D468" t="str">
            <v>GENERAL</v>
          </cell>
          <cell r="E468" t="str">
            <v>I</v>
          </cell>
          <cell r="G468" t="str">
            <v>I</v>
          </cell>
          <cell r="I468" t="str">
            <v/>
          </cell>
          <cell r="J468" t="str">
            <v>OTH</v>
          </cell>
          <cell r="L468" t="str">
            <v>INDUSTRIAL</v>
          </cell>
          <cell r="M468" t="str">
            <v>IND</v>
          </cell>
          <cell r="O468" t="str">
            <v>INDUSTRIAL</v>
          </cell>
          <cell r="P468" t="str">
            <v>INDUSTRIAL</v>
          </cell>
        </row>
        <row r="469">
          <cell r="A469">
            <v>4508</v>
          </cell>
          <cell r="B469" t="str">
            <v>CUTEPNC</v>
          </cell>
          <cell r="C469" t="str">
            <v>REGULAR</v>
          </cell>
          <cell r="D469" t="str">
            <v>GENERAL</v>
          </cell>
          <cell r="E469" t="str">
            <v>I</v>
          </cell>
          <cell r="G469" t="str">
            <v>I</v>
          </cell>
          <cell r="I469" t="str">
            <v/>
          </cell>
          <cell r="J469" t="str">
            <v>OTH</v>
          </cell>
          <cell r="L469" t="str">
            <v>INDUSTRIAL</v>
          </cell>
          <cell r="M469" t="str">
            <v>IND</v>
          </cell>
          <cell r="O469" t="str">
            <v>INDUSTRIAL</v>
          </cell>
          <cell r="P469" t="str">
            <v>INDUSTRIAL</v>
          </cell>
        </row>
        <row r="470">
          <cell r="A470">
            <v>4509</v>
          </cell>
          <cell r="B470" t="str">
            <v>CUTAL23</v>
          </cell>
          <cell r="C470" t="str">
            <v>REGULAR</v>
          </cell>
          <cell r="D470" t="str">
            <v>GENERAL</v>
          </cell>
          <cell r="E470" t="str">
            <v>I</v>
          </cell>
          <cell r="G470" t="str">
            <v>I</v>
          </cell>
          <cell r="I470" t="str">
            <v/>
          </cell>
          <cell r="J470" t="str">
            <v>OTH</v>
          </cell>
          <cell r="L470" t="str">
            <v>INDUSTRIAL</v>
          </cell>
          <cell r="M470" t="str">
            <v>IND</v>
          </cell>
          <cell r="O470" t="str">
            <v>INDUSTRIAL</v>
          </cell>
          <cell r="P470" t="str">
            <v>INDUSTRIAL</v>
          </cell>
        </row>
        <row r="471">
          <cell r="A471">
            <v>4521</v>
          </cell>
          <cell r="B471" t="str">
            <v>CUT335</v>
          </cell>
          <cell r="C471" t="str">
            <v>REGULAR</v>
          </cell>
          <cell r="D471" t="str">
            <v>GENERAL</v>
          </cell>
          <cell r="E471" t="str">
            <v>I</v>
          </cell>
          <cell r="G471" t="str">
            <v>I</v>
          </cell>
          <cell r="I471" t="str">
            <v/>
          </cell>
          <cell r="J471" t="str">
            <v>OTH</v>
          </cell>
          <cell r="L471" t="str">
            <v>INDUSTRIAL</v>
          </cell>
          <cell r="M471" t="str">
            <v>IND</v>
          </cell>
          <cell r="O471" t="str">
            <v>INDUSTRIAL</v>
          </cell>
          <cell r="P471" t="str">
            <v>INDUSTRIAL</v>
          </cell>
        </row>
        <row r="472">
          <cell r="A472">
            <v>4522</v>
          </cell>
          <cell r="B472" t="str">
            <v>CUT345</v>
          </cell>
          <cell r="C472" t="str">
            <v>REGULAR</v>
          </cell>
          <cell r="D472" t="str">
            <v>GENERAL</v>
          </cell>
          <cell r="E472" t="str">
            <v>I</v>
          </cell>
          <cell r="G472" t="str">
            <v>I</v>
          </cell>
          <cell r="I472" t="str">
            <v/>
          </cell>
          <cell r="J472" t="str">
            <v>OTH</v>
          </cell>
          <cell r="L472" t="str">
            <v>INDUSTRIAL</v>
          </cell>
          <cell r="M472" t="str">
            <v>IND</v>
          </cell>
          <cell r="O472" t="str">
            <v>INDUSTRIAL</v>
          </cell>
          <cell r="P472" t="str">
            <v>INDUSTRIAL</v>
          </cell>
        </row>
        <row r="473">
          <cell r="A473">
            <v>4524</v>
          </cell>
          <cell r="B473" t="str">
            <v>CUT945</v>
          </cell>
          <cell r="C473" t="str">
            <v>REGULAR</v>
          </cell>
          <cell r="D473" t="str">
            <v>GENERAL</v>
          </cell>
          <cell r="E473" t="str">
            <v>I</v>
          </cell>
          <cell r="G473" t="str">
            <v>I</v>
          </cell>
          <cell r="I473" t="str">
            <v/>
          </cell>
          <cell r="J473" t="str">
            <v>OTH</v>
          </cell>
          <cell r="L473" t="str">
            <v>INDUSTRIAL</v>
          </cell>
          <cell r="M473" t="str">
            <v>IND</v>
          </cell>
          <cell r="O473" t="str">
            <v>INDUSTRIAL</v>
          </cell>
          <cell r="P473" t="str">
            <v>INDUSTRIAL</v>
          </cell>
        </row>
        <row r="474">
          <cell r="A474">
            <v>4525</v>
          </cell>
          <cell r="B474" t="str">
            <v>CUT945A</v>
          </cell>
          <cell r="C474" t="str">
            <v>REGULAR</v>
          </cell>
          <cell r="D474" t="str">
            <v>GENERAL</v>
          </cell>
          <cell r="E474" t="str">
            <v>I</v>
          </cell>
          <cell r="G474" t="str">
            <v>I</v>
          </cell>
          <cell r="I474" t="str">
            <v/>
          </cell>
          <cell r="J474" t="str">
            <v>OTH</v>
          </cell>
          <cell r="L474" t="str">
            <v>INDUSTRIAL</v>
          </cell>
          <cell r="M474" t="str">
            <v>IND</v>
          </cell>
          <cell r="O474" t="str">
            <v>INDUSTRIAL</v>
          </cell>
          <cell r="P474" t="str">
            <v>INDUSTRIAL</v>
          </cell>
        </row>
        <row r="475">
          <cell r="A475">
            <v>4526</v>
          </cell>
          <cell r="B475" t="str">
            <v>OILZX6</v>
          </cell>
          <cell r="C475" t="str">
            <v>REGULAR</v>
          </cell>
          <cell r="D475" t="str">
            <v>GENERAL</v>
          </cell>
          <cell r="E475" t="str">
            <v>I</v>
          </cell>
          <cell r="G475" t="str">
            <v>I</v>
          </cell>
          <cell r="I475" t="str">
            <v/>
          </cell>
          <cell r="J475" t="str">
            <v>OTH</v>
          </cell>
          <cell r="L475" t="str">
            <v>INDUSTRIAL</v>
          </cell>
          <cell r="M475" t="str">
            <v>IND</v>
          </cell>
          <cell r="O475" t="str">
            <v>INDUSTRIAL</v>
          </cell>
          <cell r="P475" t="str">
            <v>INDUSTRIAL</v>
          </cell>
        </row>
        <row r="476">
          <cell r="A476">
            <v>4527</v>
          </cell>
          <cell r="B476" t="str">
            <v>OILZX1</v>
          </cell>
          <cell r="C476" t="str">
            <v>REGULAR</v>
          </cell>
          <cell r="D476" t="str">
            <v>GENERAL</v>
          </cell>
          <cell r="E476" t="str">
            <v>I</v>
          </cell>
          <cell r="G476" t="str">
            <v>I</v>
          </cell>
          <cell r="I476" t="str">
            <v/>
          </cell>
          <cell r="J476" t="str">
            <v>OTH</v>
          </cell>
          <cell r="L476" t="str">
            <v>INDUSTRIAL</v>
          </cell>
          <cell r="M476" t="str">
            <v>IND</v>
          </cell>
          <cell r="O476" t="str">
            <v>INDUSTRIAL</v>
          </cell>
          <cell r="P476" t="str">
            <v>INDUSTRIAL</v>
          </cell>
        </row>
        <row r="477">
          <cell r="A477">
            <v>4530</v>
          </cell>
          <cell r="B477" t="str">
            <v>CUTANC</v>
          </cell>
          <cell r="C477" t="str">
            <v>REGULAR</v>
          </cell>
          <cell r="D477" t="str">
            <v>GENERAL</v>
          </cell>
          <cell r="E477" t="str">
            <v>I</v>
          </cell>
          <cell r="G477" t="str">
            <v>I</v>
          </cell>
          <cell r="I477" t="str">
            <v/>
          </cell>
          <cell r="J477" t="str">
            <v>OTH</v>
          </cell>
          <cell r="L477" t="str">
            <v>INDUSTRIAL</v>
          </cell>
          <cell r="M477" t="str">
            <v>IND</v>
          </cell>
          <cell r="O477" t="str">
            <v>INDUSTRIAL</v>
          </cell>
          <cell r="P477" t="str">
            <v>INDUSTRIAL</v>
          </cell>
        </row>
        <row r="478">
          <cell r="A478">
            <v>4531</v>
          </cell>
          <cell r="B478" t="str">
            <v>CUTBR</v>
          </cell>
          <cell r="C478" t="str">
            <v>REGULAR</v>
          </cell>
          <cell r="D478" t="str">
            <v>GENERAL</v>
          </cell>
          <cell r="E478" t="str">
            <v>I</v>
          </cell>
          <cell r="G478" t="str">
            <v>I</v>
          </cell>
          <cell r="I478" t="str">
            <v/>
          </cell>
          <cell r="J478" t="str">
            <v>OTH</v>
          </cell>
          <cell r="L478" t="str">
            <v>INDUSTRIAL</v>
          </cell>
          <cell r="M478" t="str">
            <v>IND</v>
          </cell>
          <cell r="O478" t="str">
            <v>INDUSTRIAL</v>
          </cell>
          <cell r="P478" t="str">
            <v>INDUSTRIAL</v>
          </cell>
        </row>
        <row r="479">
          <cell r="A479">
            <v>4532</v>
          </cell>
          <cell r="B479" t="str">
            <v>CUTGR</v>
          </cell>
          <cell r="C479" t="str">
            <v>REGULAR</v>
          </cell>
          <cell r="D479" t="str">
            <v>GENERAL</v>
          </cell>
          <cell r="E479" t="str">
            <v>I</v>
          </cell>
          <cell r="G479" t="str">
            <v>I</v>
          </cell>
          <cell r="I479" t="str">
            <v/>
          </cell>
          <cell r="J479" t="str">
            <v>OTH</v>
          </cell>
          <cell r="L479" t="str">
            <v>INDUSTRIAL</v>
          </cell>
          <cell r="M479" t="str">
            <v>IND</v>
          </cell>
          <cell r="O479" t="str">
            <v>INDUSTRIAL</v>
          </cell>
          <cell r="P479" t="str">
            <v>INDUSTRIAL</v>
          </cell>
        </row>
        <row r="480">
          <cell r="A480">
            <v>4534</v>
          </cell>
          <cell r="B480" t="str">
            <v>CUT151(CF)</v>
          </cell>
          <cell r="C480" t="str">
            <v>REGULAR</v>
          </cell>
          <cell r="D480" t="str">
            <v>GENERAL</v>
          </cell>
          <cell r="E480" t="str">
            <v>I</v>
          </cell>
          <cell r="G480" t="str">
            <v>I</v>
          </cell>
          <cell r="I480" t="str">
            <v/>
          </cell>
          <cell r="J480" t="str">
            <v>OTH</v>
          </cell>
          <cell r="L480" t="str">
            <v>INDUSTRIAL</v>
          </cell>
          <cell r="M480" t="str">
            <v>IND</v>
          </cell>
          <cell r="O480" t="str">
            <v>INDUSTRIAL</v>
          </cell>
          <cell r="P480" t="str">
            <v>INDUSTRIAL</v>
          </cell>
        </row>
        <row r="481">
          <cell r="A481">
            <v>4535</v>
          </cell>
          <cell r="B481" t="str">
            <v>CUT51</v>
          </cell>
          <cell r="C481" t="str">
            <v>REGULAR</v>
          </cell>
          <cell r="D481" t="str">
            <v>GENERAL</v>
          </cell>
          <cell r="E481" t="str">
            <v>I</v>
          </cell>
          <cell r="G481" t="str">
            <v>I</v>
          </cell>
          <cell r="I481" t="str">
            <v/>
          </cell>
          <cell r="J481" t="str">
            <v>OTH</v>
          </cell>
          <cell r="L481" t="str">
            <v>INDUSTRIAL</v>
          </cell>
          <cell r="M481" t="str">
            <v>IND</v>
          </cell>
          <cell r="O481" t="str">
            <v>INDUSTRIAL</v>
          </cell>
          <cell r="P481" t="str">
            <v>INDUSTRIAL</v>
          </cell>
        </row>
        <row r="482">
          <cell r="A482">
            <v>4536</v>
          </cell>
          <cell r="B482" t="str">
            <v>CUT151</v>
          </cell>
          <cell r="C482" t="str">
            <v>REGULAR</v>
          </cell>
          <cell r="D482" t="str">
            <v>GENERAL</v>
          </cell>
          <cell r="E482" t="str">
            <v>I</v>
          </cell>
          <cell r="G482" t="str">
            <v>I</v>
          </cell>
          <cell r="I482" t="str">
            <v/>
          </cell>
          <cell r="J482" t="str">
            <v>OTH</v>
          </cell>
          <cell r="L482" t="str">
            <v>INDUSTRIAL</v>
          </cell>
          <cell r="M482" t="str">
            <v>IND</v>
          </cell>
          <cell r="O482" t="str">
            <v>INDUSTRIAL</v>
          </cell>
          <cell r="P482" t="str">
            <v>INDUSTRIAL</v>
          </cell>
        </row>
        <row r="483">
          <cell r="A483">
            <v>4537</v>
          </cell>
          <cell r="B483" t="str">
            <v>CUT201</v>
          </cell>
          <cell r="C483" t="str">
            <v>REGULAR</v>
          </cell>
          <cell r="D483" t="str">
            <v>GENERAL</v>
          </cell>
          <cell r="E483" t="str">
            <v>I</v>
          </cell>
          <cell r="G483" t="str">
            <v>I</v>
          </cell>
          <cell r="I483" t="str">
            <v/>
          </cell>
          <cell r="J483" t="str">
            <v>OTH</v>
          </cell>
          <cell r="L483" t="str">
            <v>INDUSTRIAL</v>
          </cell>
          <cell r="M483" t="str">
            <v>IND</v>
          </cell>
          <cell r="O483" t="str">
            <v>INDUSTRIAL</v>
          </cell>
          <cell r="P483" t="str">
            <v>INDUSTRIAL</v>
          </cell>
        </row>
        <row r="484">
          <cell r="A484">
            <v>4538</v>
          </cell>
          <cell r="B484" t="str">
            <v>CUT253</v>
          </cell>
          <cell r="C484" t="str">
            <v>REGULAR</v>
          </cell>
          <cell r="D484" t="str">
            <v>GENERAL</v>
          </cell>
          <cell r="E484" t="str">
            <v>I</v>
          </cell>
          <cell r="G484" t="str">
            <v>I</v>
          </cell>
          <cell r="I484" t="str">
            <v/>
          </cell>
          <cell r="J484" t="str">
            <v>OTH</v>
          </cell>
          <cell r="L484" t="str">
            <v>INDUSTRIAL</v>
          </cell>
          <cell r="M484" t="str">
            <v>IND</v>
          </cell>
          <cell r="O484" t="str">
            <v>INDUSTRIAL</v>
          </cell>
          <cell r="P484" t="str">
            <v>INDUSTRIAL</v>
          </cell>
        </row>
        <row r="485">
          <cell r="A485">
            <v>4539</v>
          </cell>
          <cell r="B485" t="str">
            <v>CUT353</v>
          </cell>
          <cell r="C485" t="str">
            <v>REGULAR</v>
          </cell>
          <cell r="D485" t="str">
            <v>GENERAL</v>
          </cell>
          <cell r="E485" t="str">
            <v>I</v>
          </cell>
          <cell r="G485" t="str">
            <v>I</v>
          </cell>
          <cell r="I485" t="str">
            <v/>
          </cell>
          <cell r="J485" t="str">
            <v>OTH</v>
          </cell>
          <cell r="L485" t="str">
            <v>INDUSTRIAL</v>
          </cell>
          <cell r="M485" t="str">
            <v>IND</v>
          </cell>
          <cell r="O485" t="str">
            <v>INDUSTRIAL</v>
          </cell>
          <cell r="P485" t="str">
            <v>INDUSTRIAL</v>
          </cell>
        </row>
        <row r="486">
          <cell r="A486">
            <v>4540</v>
          </cell>
          <cell r="B486" t="str">
            <v>CUT355</v>
          </cell>
          <cell r="C486" t="str">
            <v>REGULAR</v>
          </cell>
          <cell r="D486" t="str">
            <v>GENERAL</v>
          </cell>
          <cell r="E486" t="str">
            <v>I</v>
          </cell>
          <cell r="G486" t="str">
            <v>I</v>
          </cell>
          <cell r="I486" t="str">
            <v/>
          </cell>
          <cell r="J486" t="str">
            <v>OTH</v>
          </cell>
          <cell r="L486" t="str">
            <v>INDUSTRIAL</v>
          </cell>
          <cell r="M486" t="str">
            <v>IND</v>
          </cell>
          <cell r="O486" t="str">
            <v>INDUSTRIAL</v>
          </cell>
          <cell r="P486" t="str">
            <v>INDUSTRIAL</v>
          </cell>
        </row>
        <row r="487">
          <cell r="A487">
            <v>4547</v>
          </cell>
          <cell r="B487" t="str">
            <v>STEEROLC5</v>
          </cell>
          <cell r="C487" t="str">
            <v>REGULAR</v>
          </cell>
          <cell r="D487" t="str">
            <v>GENERAL</v>
          </cell>
          <cell r="E487" t="str">
            <v>I</v>
          </cell>
          <cell r="G487" t="str">
            <v>I</v>
          </cell>
          <cell r="I487" t="str">
            <v/>
          </cell>
          <cell r="J487" t="str">
            <v>OTH</v>
          </cell>
          <cell r="L487" t="str">
            <v>INDUSTRIAL</v>
          </cell>
          <cell r="M487" t="str">
            <v>IND</v>
          </cell>
          <cell r="O487" t="str">
            <v>INDUSTRIAL</v>
          </cell>
          <cell r="P487" t="str">
            <v>INDUSTRIAL</v>
          </cell>
        </row>
        <row r="488">
          <cell r="A488">
            <v>4548</v>
          </cell>
          <cell r="B488" t="str">
            <v>STEEROLSSC6</v>
          </cell>
          <cell r="C488" t="str">
            <v>REGULAR</v>
          </cell>
          <cell r="D488" t="str">
            <v>GENERAL</v>
          </cell>
          <cell r="E488" t="str">
            <v>I</v>
          </cell>
          <cell r="G488" t="str">
            <v>I</v>
          </cell>
          <cell r="I488" t="str">
            <v/>
          </cell>
          <cell r="J488" t="str">
            <v>OTH</v>
          </cell>
          <cell r="L488" t="str">
            <v>INDUSTRIAL</v>
          </cell>
          <cell r="M488" t="str">
            <v>IND</v>
          </cell>
          <cell r="O488" t="str">
            <v>INDUSTRIAL</v>
          </cell>
          <cell r="P488" t="str">
            <v>INDUSTRIAL</v>
          </cell>
        </row>
        <row r="489">
          <cell r="A489">
            <v>4551</v>
          </cell>
          <cell r="B489" t="str">
            <v>HONE7</v>
          </cell>
          <cell r="C489" t="str">
            <v>REGULAR</v>
          </cell>
          <cell r="D489" t="str">
            <v>GENERAL</v>
          </cell>
          <cell r="E489" t="str">
            <v>I</v>
          </cell>
          <cell r="G489" t="str">
            <v>I</v>
          </cell>
          <cell r="I489" t="str">
            <v/>
          </cell>
          <cell r="J489" t="str">
            <v>OTH</v>
          </cell>
          <cell r="L489" t="str">
            <v>INDUSTRIAL</v>
          </cell>
          <cell r="M489" t="str">
            <v>IND</v>
          </cell>
          <cell r="O489" t="str">
            <v>INDUSTRIAL</v>
          </cell>
          <cell r="P489" t="str">
            <v>INDUSTRIAL</v>
          </cell>
        </row>
        <row r="490">
          <cell r="A490">
            <v>4552</v>
          </cell>
          <cell r="B490" t="str">
            <v>CUTBR16</v>
          </cell>
          <cell r="C490" t="str">
            <v>REGULAR</v>
          </cell>
          <cell r="D490" t="str">
            <v>GENERAL</v>
          </cell>
          <cell r="E490" t="str">
            <v>I</v>
          </cell>
          <cell r="G490" t="str">
            <v>I</v>
          </cell>
          <cell r="I490" t="str">
            <v/>
          </cell>
          <cell r="J490" t="str">
            <v>OTH</v>
          </cell>
          <cell r="L490" t="str">
            <v>INDUSTRIAL</v>
          </cell>
          <cell r="M490" t="str">
            <v>IND</v>
          </cell>
          <cell r="O490" t="str">
            <v>INDUSTRIAL</v>
          </cell>
          <cell r="P490" t="str">
            <v>INDUSTRIAL</v>
          </cell>
        </row>
        <row r="491">
          <cell r="A491">
            <v>4553</v>
          </cell>
          <cell r="B491" t="str">
            <v>HONE7XL</v>
          </cell>
          <cell r="C491" t="str">
            <v>REGULAR</v>
          </cell>
          <cell r="D491" t="str">
            <v>GENERAL</v>
          </cell>
          <cell r="E491" t="str">
            <v>I</v>
          </cell>
          <cell r="G491" t="str">
            <v>I</v>
          </cell>
          <cell r="I491" t="str">
            <v/>
          </cell>
          <cell r="J491" t="str">
            <v>OTH</v>
          </cell>
          <cell r="L491" t="str">
            <v>INDUSTRIAL</v>
          </cell>
          <cell r="M491" t="str">
            <v>IND</v>
          </cell>
          <cell r="O491" t="str">
            <v>INDUSTRIAL</v>
          </cell>
          <cell r="P491" t="str">
            <v>INDUSTRIAL</v>
          </cell>
        </row>
        <row r="492">
          <cell r="A492">
            <v>4554</v>
          </cell>
          <cell r="B492" t="str">
            <v>WIREDRAW</v>
          </cell>
          <cell r="C492" t="str">
            <v>REGULAR</v>
          </cell>
          <cell r="D492" t="str">
            <v>GENERAL</v>
          </cell>
          <cell r="E492" t="str">
            <v>I</v>
          </cell>
          <cell r="G492" t="str">
            <v>I</v>
          </cell>
          <cell r="I492" t="str">
            <v/>
          </cell>
          <cell r="J492" t="str">
            <v>OTH</v>
          </cell>
          <cell r="L492" t="str">
            <v>INDUSTRIAL</v>
          </cell>
          <cell r="M492" t="str">
            <v>IND</v>
          </cell>
          <cell r="O492" t="str">
            <v>INDUSTRIAL</v>
          </cell>
          <cell r="P492" t="str">
            <v>INDUSTRIAL</v>
          </cell>
        </row>
        <row r="493">
          <cell r="A493">
            <v>4556</v>
          </cell>
          <cell r="B493" t="str">
            <v>STEEROLH2</v>
          </cell>
          <cell r="C493" t="str">
            <v>REGULAR</v>
          </cell>
          <cell r="D493" t="str">
            <v>GENERAL</v>
          </cell>
          <cell r="E493" t="str">
            <v>I</v>
          </cell>
          <cell r="G493" t="str">
            <v>I</v>
          </cell>
          <cell r="I493" t="str">
            <v/>
          </cell>
          <cell r="J493" t="str">
            <v>OTH</v>
          </cell>
          <cell r="L493" t="str">
            <v>INDUSTRIAL</v>
          </cell>
          <cell r="M493" t="str">
            <v>IND</v>
          </cell>
          <cell r="O493" t="str">
            <v>INDUSTRIAL</v>
          </cell>
          <cell r="P493" t="str">
            <v>INDUSTRIAL</v>
          </cell>
        </row>
        <row r="494">
          <cell r="A494">
            <v>4557</v>
          </cell>
          <cell r="B494" t="str">
            <v>FORM220</v>
          </cell>
          <cell r="C494" t="str">
            <v>REGULAR</v>
          </cell>
          <cell r="D494" t="str">
            <v>GENERAL</v>
          </cell>
          <cell r="E494" t="str">
            <v>I</v>
          </cell>
          <cell r="G494" t="str">
            <v>I</v>
          </cell>
          <cell r="I494" t="str">
            <v/>
          </cell>
          <cell r="J494" t="str">
            <v>OTH</v>
          </cell>
          <cell r="L494" t="str">
            <v>INDUSTRIAL</v>
          </cell>
          <cell r="M494" t="str">
            <v>IND</v>
          </cell>
          <cell r="O494" t="str">
            <v>INDUSTRIAL</v>
          </cell>
          <cell r="P494" t="str">
            <v>INDUSTRIAL</v>
          </cell>
        </row>
        <row r="495">
          <cell r="A495">
            <v>4558</v>
          </cell>
          <cell r="B495" t="str">
            <v>WIREDRAWAL</v>
          </cell>
          <cell r="C495" t="str">
            <v>REGULAR</v>
          </cell>
          <cell r="D495" t="str">
            <v>GENERAL</v>
          </cell>
          <cell r="E495" t="str">
            <v>I</v>
          </cell>
          <cell r="G495" t="str">
            <v>I</v>
          </cell>
          <cell r="I495" t="str">
            <v/>
          </cell>
          <cell r="J495" t="str">
            <v>OTH</v>
          </cell>
          <cell r="L495" t="str">
            <v>INDUSTRIAL</v>
          </cell>
          <cell r="M495" t="str">
            <v>IND</v>
          </cell>
          <cell r="O495" t="str">
            <v>INDUSTRIAL</v>
          </cell>
          <cell r="P495" t="str">
            <v>INDUSTRIAL</v>
          </cell>
        </row>
        <row r="496">
          <cell r="A496">
            <v>4559</v>
          </cell>
          <cell r="B496" t="str">
            <v>HONE 7 XL (T)</v>
          </cell>
          <cell r="C496" t="str">
            <v>REGULAR</v>
          </cell>
          <cell r="D496" t="str">
            <v>GENERAL</v>
          </cell>
          <cell r="E496" t="str">
            <v>I</v>
          </cell>
          <cell r="G496" t="str">
            <v>I</v>
          </cell>
          <cell r="I496" t="str">
            <v/>
          </cell>
          <cell r="J496" t="str">
            <v>OTH</v>
          </cell>
          <cell r="L496" t="str">
            <v>INDUSTRIAL</v>
          </cell>
          <cell r="M496" t="str">
            <v>IND</v>
          </cell>
          <cell r="O496" t="str">
            <v>INDUSTRIAL</v>
          </cell>
          <cell r="P496" t="str">
            <v>INDUSTRIAL</v>
          </cell>
        </row>
        <row r="497">
          <cell r="A497">
            <v>4562</v>
          </cell>
          <cell r="B497" t="str">
            <v>MET033</v>
          </cell>
          <cell r="C497" t="str">
            <v>REGULAR</v>
          </cell>
          <cell r="D497" t="str">
            <v>GENERAL</v>
          </cell>
          <cell r="E497" t="str">
            <v>I</v>
          </cell>
          <cell r="G497" t="str">
            <v>I</v>
          </cell>
          <cell r="I497" t="str">
            <v/>
          </cell>
          <cell r="J497" t="str">
            <v>OTH</v>
          </cell>
          <cell r="L497" t="str">
            <v>INDUSTRIAL</v>
          </cell>
          <cell r="M497" t="str">
            <v>IND</v>
          </cell>
          <cell r="O497" t="str">
            <v>INDUSTRIAL</v>
          </cell>
          <cell r="P497" t="str">
            <v>INDUSTRIAL</v>
          </cell>
        </row>
        <row r="498">
          <cell r="A498">
            <v>4571</v>
          </cell>
          <cell r="B498" t="str">
            <v>GRIND12</v>
          </cell>
          <cell r="C498" t="str">
            <v>REGULAR</v>
          </cell>
          <cell r="D498" t="str">
            <v>GENERAL</v>
          </cell>
          <cell r="E498" t="str">
            <v>I</v>
          </cell>
          <cell r="G498" t="str">
            <v>I</v>
          </cell>
          <cell r="I498" t="str">
            <v/>
          </cell>
          <cell r="J498" t="str">
            <v>OTH</v>
          </cell>
          <cell r="L498" t="str">
            <v>INDUSTRIAL</v>
          </cell>
          <cell r="M498" t="str">
            <v>IND</v>
          </cell>
          <cell r="O498" t="str">
            <v>INDUSTRIAL</v>
          </cell>
          <cell r="P498" t="str">
            <v>INDUSTRIAL</v>
          </cell>
        </row>
        <row r="499">
          <cell r="A499">
            <v>4581</v>
          </cell>
          <cell r="B499" t="str">
            <v>SPARK2</v>
          </cell>
          <cell r="C499" t="str">
            <v>REGULAR</v>
          </cell>
          <cell r="D499" t="str">
            <v>GENERAL</v>
          </cell>
          <cell r="E499" t="str">
            <v>I</v>
          </cell>
          <cell r="G499" t="str">
            <v>I</v>
          </cell>
          <cell r="I499" t="str">
            <v/>
          </cell>
          <cell r="J499" t="str">
            <v>OTH</v>
          </cell>
          <cell r="L499" t="str">
            <v>INDUSTRIAL</v>
          </cell>
          <cell r="M499" t="str">
            <v>IND</v>
          </cell>
          <cell r="O499" t="str">
            <v>INDUSTRIAL</v>
          </cell>
          <cell r="P499" t="str">
            <v>INDUSTRIAL</v>
          </cell>
        </row>
        <row r="500">
          <cell r="A500">
            <v>4582</v>
          </cell>
          <cell r="B500" t="str">
            <v>SPARK3</v>
          </cell>
          <cell r="C500" t="str">
            <v>REGULAR</v>
          </cell>
          <cell r="D500" t="str">
            <v>GENERAL</v>
          </cell>
          <cell r="E500" t="str">
            <v>I</v>
          </cell>
          <cell r="G500" t="str">
            <v>I</v>
          </cell>
          <cell r="I500" t="str">
            <v/>
          </cell>
          <cell r="J500" t="str">
            <v>OTH</v>
          </cell>
          <cell r="L500" t="str">
            <v>INDUSTRIAL</v>
          </cell>
          <cell r="M500" t="str">
            <v>IND</v>
          </cell>
          <cell r="O500" t="str">
            <v>INDUSTRIAL</v>
          </cell>
          <cell r="P500" t="str">
            <v>INDUSTRIAL</v>
          </cell>
        </row>
        <row r="501">
          <cell r="A501">
            <v>4699</v>
          </cell>
          <cell r="B501" t="str">
            <v>RP105WD</v>
          </cell>
          <cell r="C501" t="str">
            <v>REGULAR</v>
          </cell>
          <cell r="D501" t="str">
            <v>GENERAL</v>
          </cell>
          <cell r="E501" t="str">
            <v>I</v>
          </cell>
          <cell r="G501" t="str">
            <v>I</v>
          </cell>
          <cell r="I501" t="str">
            <v/>
          </cell>
          <cell r="J501" t="str">
            <v>OTH</v>
          </cell>
          <cell r="L501" t="str">
            <v>INDUSTRIAL</v>
          </cell>
          <cell r="M501" t="str">
            <v>IND</v>
          </cell>
          <cell r="O501" t="str">
            <v>INDUSTRIAL</v>
          </cell>
          <cell r="P501" t="str">
            <v>INDUSTRIAL</v>
          </cell>
        </row>
        <row r="502">
          <cell r="A502">
            <v>4702</v>
          </cell>
          <cell r="B502" t="str">
            <v>RP125</v>
          </cell>
          <cell r="C502" t="str">
            <v>REGULAR</v>
          </cell>
          <cell r="D502" t="str">
            <v>GENERAL</v>
          </cell>
          <cell r="E502" t="str">
            <v>I</v>
          </cell>
          <cell r="G502" t="str">
            <v>I</v>
          </cell>
          <cell r="I502" t="str">
            <v/>
          </cell>
          <cell r="J502" t="str">
            <v>OTH</v>
          </cell>
          <cell r="L502" t="str">
            <v>INDUSTRIAL</v>
          </cell>
          <cell r="M502" t="str">
            <v>IND</v>
          </cell>
          <cell r="O502" t="str">
            <v>INDUSTRIAL</v>
          </cell>
          <cell r="P502" t="str">
            <v>INDUSTRIAL</v>
          </cell>
        </row>
        <row r="503">
          <cell r="A503">
            <v>4703</v>
          </cell>
          <cell r="B503" t="str">
            <v xml:space="preserve">RP330 </v>
          </cell>
          <cell r="C503" t="str">
            <v>REGULAR</v>
          </cell>
          <cell r="D503" t="str">
            <v>GENERAL</v>
          </cell>
          <cell r="E503" t="str">
            <v>I</v>
          </cell>
          <cell r="G503" t="str">
            <v>I</v>
          </cell>
          <cell r="I503" t="str">
            <v/>
          </cell>
          <cell r="J503" t="str">
            <v>OTH</v>
          </cell>
          <cell r="L503" t="str">
            <v>INDUSTRIAL</v>
          </cell>
          <cell r="M503" t="str">
            <v>IND</v>
          </cell>
          <cell r="O503" t="str">
            <v>INDUSTRIAL</v>
          </cell>
          <cell r="P503" t="str">
            <v>INDUSTRIAL</v>
          </cell>
        </row>
        <row r="504">
          <cell r="A504">
            <v>4704</v>
          </cell>
          <cell r="B504" t="str">
            <v>RP150</v>
          </cell>
          <cell r="C504" t="str">
            <v>REGULAR</v>
          </cell>
          <cell r="D504" t="str">
            <v>GENERAL</v>
          </cell>
          <cell r="E504" t="str">
            <v>I</v>
          </cell>
          <cell r="G504" t="str">
            <v>I</v>
          </cell>
          <cell r="I504" t="str">
            <v/>
          </cell>
          <cell r="J504" t="str">
            <v>OTH</v>
          </cell>
          <cell r="L504" t="str">
            <v>INDUSTRIAL</v>
          </cell>
          <cell r="M504" t="str">
            <v>IND</v>
          </cell>
          <cell r="O504" t="str">
            <v>INDUSTRIAL</v>
          </cell>
          <cell r="P504" t="str">
            <v>INDUSTRIAL</v>
          </cell>
        </row>
        <row r="505">
          <cell r="A505">
            <v>4705</v>
          </cell>
          <cell r="B505" t="str">
            <v>RP130PLUS</v>
          </cell>
          <cell r="C505" t="str">
            <v>REGULAR</v>
          </cell>
          <cell r="D505" t="str">
            <v>GENERAL</v>
          </cell>
          <cell r="E505" t="str">
            <v>I</v>
          </cell>
          <cell r="G505" t="str">
            <v>I</v>
          </cell>
          <cell r="I505" t="str">
            <v/>
          </cell>
          <cell r="J505" t="str">
            <v>OTH</v>
          </cell>
          <cell r="L505" t="str">
            <v>INDUSTRIAL</v>
          </cell>
          <cell r="M505" t="str">
            <v>IND</v>
          </cell>
          <cell r="O505" t="str">
            <v>INDUSTRIAL</v>
          </cell>
          <cell r="P505" t="str">
            <v>INDUSTRIAL</v>
          </cell>
        </row>
        <row r="506">
          <cell r="A506">
            <v>4706</v>
          </cell>
          <cell r="B506" t="str">
            <v>RP130</v>
          </cell>
          <cell r="C506" t="str">
            <v>REGULAR</v>
          </cell>
          <cell r="D506" t="str">
            <v>GENERAL</v>
          </cell>
          <cell r="E506" t="str">
            <v>I</v>
          </cell>
          <cell r="G506" t="str">
            <v>I</v>
          </cell>
          <cell r="I506" t="str">
            <v/>
          </cell>
          <cell r="J506" t="str">
            <v>OTH</v>
          </cell>
          <cell r="L506" t="str">
            <v>INDUSTRIAL</v>
          </cell>
          <cell r="M506" t="str">
            <v>IND</v>
          </cell>
          <cell r="O506" t="str">
            <v>INDUSTRIAL</v>
          </cell>
          <cell r="P506" t="str">
            <v>INDUSTRIAL</v>
          </cell>
        </row>
        <row r="507">
          <cell r="A507">
            <v>4710</v>
          </cell>
          <cell r="B507" t="str">
            <v>RP130LIGHT</v>
          </cell>
          <cell r="C507" t="str">
            <v>REGULAR</v>
          </cell>
          <cell r="D507" t="str">
            <v>GENERAL</v>
          </cell>
          <cell r="E507" t="str">
            <v>I</v>
          </cell>
          <cell r="G507" t="str">
            <v>I</v>
          </cell>
          <cell r="I507" t="str">
            <v/>
          </cell>
          <cell r="J507" t="str">
            <v>OTH</v>
          </cell>
          <cell r="L507" t="str">
            <v>INDUSTRIAL</v>
          </cell>
          <cell r="M507" t="str">
            <v>IND</v>
          </cell>
          <cell r="O507" t="str">
            <v>INDUSTRIAL</v>
          </cell>
          <cell r="P507" t="str">
            <v>INDUSTRIAL</v>
          </cell>
        </row>
        <row r="508">
          <cell r="A508">
            <v>4711</v>
          </cell>
          <cell r="B508" t="str">
            <v>RP130MEDIUM</v>
          </cell>
          <cell r="C508" t="str">
            <v>REGULAR</v>
          </cell>
          <cell r="D508" t="str">
            <v>GENERAL</v>
          </cell>
          <cell r="E508" t="str">
            <v>I</v>
          </cell>
          <cell r="G508" t="str">
            <v>I</v>
          </cell>
          <cell r="I508" t="str">
            <v/>
          </cell>
          <cell r="J508" t="str">
            <v>OTH</v>
          </cell>
          <cell r="L508" t="str">
            <v>INDUSTRIAL</v>
          </cell>
          <cell r="M508" t="str">
            <v>IND</v>
          </cell>
          <cell r="O508" t="str">
            <v>INDUSTRIAL</v>
          </cell>
          <cell r="P508" t="str">
            <v>INDUSTRIAL</v>
          </cell>
        </row>
        <row r="509">
          <cell r="A509">
            <v>4712</v>
          </cell>
          <cell r="B509" t="str">
            <v>RP180ES</v>
          </cell>
          <cell r="C509" t="str">
            <v>REGULAR</v>
          </cell>
          <cell r="D509" t="str">
            <v>GENERAL</v>
          </cell>
          <cell r="E509" t="str">
            <v>I</v>
          </cell>
          <cell r="G509" t="str">
            <v>I</v>
          </cell>
          <cell r="I509" t="str">
            <v/>
          </cell>
          <cell r="J509" t="str">
            <v>OTH</v>
          </cell>
          <cell r="L509" t="str">
            <v>INDUSTRIAL</v>
          </cell>
          <cell r="M509" t="str">
            <v>IND</v>
          </cell>
          <cell r="O509" t="str">
            <v>INDUSTRIAL</v>
          </cell>
          <cell r="P509" t="str">
            <v>INDUSTRIAL</v>
          </cell>
        </row>
        <row r="510">
          <cell r="A510">
            <v>4713</v>
          </cell>
          <cell r="B510" t="str">
            <v>GUARD30</v>
          </cell>
          <cell r="C510" t="str">
            <v>REGULAR</v>
          </cell>
          <cell r="D510" t="str">
            <v>GENERAL</v>
          </cell>
          <cell r="E510" t="str">
            <v>I</v>
          </cell>
          <cell r="G510" t="str">
            <v>I</v>
          </cell>
          <cell r="I510" t="str">
            <v/>
          </cell>
          <cell r="J510" t="str">
            <v>OTH</v>
          </cell>
          <cell r="L510" t="str">
            <v>INDUSTRIAL</v>
          </cell>
          <cell r="M510" t="str">
            <v>IND</v>
          </cell>
          <cell r="O510" t="str">
            <v>INDUSTRIAL</v>
          </cell>
          <cell r="P510" t="str">
            <v>INDUSTRIAL</v>
          </cell>
        </row>
        <row r="511">
          <cell r="A511">
            <v>4715</v>
          </cell>
          <cell r="B511" t="str">
            <v>GUARD50</v>
          </cell>
          <cell r="C511" t="str">
            <v>REGULAR</v>
          </cell>
          <cell r="D511" t="str">
            <v>GENERAL</v>
          </cell>
          <cell r="E511" t="str">
            <v>I</v>
          </cell>
          <cell r="G511" t="str">
            <v>I</v>
          </cell>
          <cell r="I511" t="str">
            <v/>
          </cell>
          <cell r="J511" t="str">
            <v>OTH</v>
          </cell>
          <cell r="L511" t="str">
            <v>INDUSTRIAL</v>
          </cell>
          <cell r="M511" t="str">
            <v>IND</v>
          </cell>
          <cell r="O511" t="str">
            <v>INDUSTRIAL</v>
          </cell>
          <cell r="P511" t="str">
            <v>INDUSTRIAL</v>
          </cell>
        </row>
        <row r="512">
          <cell r="A512">
            <v>4716</v>
          </cell>
          <cell r="B512" t="str">
            <v>RP200</v>
          </cell>
          <cell r="C512" t="str">
            <v>REGULAR</v>
          </cell>
          <cell r="D512" t="str">
            <v>GENERAL</v>
          </cell>
          <cell r="E512" t="str">
            <v>I</v>
          </cell>
          <cell r="G512" t="str">
            <v>I</v>
          </cell>
          <cell r="I512" t="str">
            <v/>
          </cell>
          <cell r="J512" t="str">
            <v>OTH</v>
          </cell>
          <cell r="L512" t="str">
            <v>INDUSTRIAL</v>
          </cell>
          <cell r="M512" t="str">
            <v>IND</v>
          </cell>
          <cell r="O512" t="str">
            <v>INDUSTRIAL</v>
          </cell>
          <cell r="P512" t="str">
            <v>INDUSTRIAL</v>
          </cell>
        </row>
        <row r="513">
          <cell r="A513">
            <v>4717</v>
          </cell>
          <cell r="B513" t="str">
            <v>RP106WD</v>
          </cell>
          <cell r="C513" t="str">
            <v>REGULAR</v>
          </cell>
          <cell r="D513" t="str">
            <v>GENERAL</v>
          </cell>
          <cell r="E513" t="str">
            <v>I</v>
          </cell>
          <cell r="G513" t="str">
            <v>I</v>
          </cell>
          <cell r="I513" t="str">
            <v/>
          </cell>
          <cell r="J513" t="str">
            <v>OTH</v>
          </cell>
          <cell r="L513" t="str">
            <v>INDUSTRIAL</v>
          </cell>
          <cell r="M513" t="str">
            <v>IND</v>
          </cell>
          <cell r="O513" t="str">
            <v>INDUSTRIAL</v>
          </cell>
          <cell r="P513" t="str">
            <v>INDUSTRIAL</v>
          </cell>
        </row>
        <row r="514">
          <cell r="A514">
            <v>4718</v>
          </cell>
          <cell r="B514" t="str">
            <v>RP103WD</v>
          </cell>
          <cell r="C514" t="str">
            <v>REGULAR</v>
          </cell>
          <cell r="D514" t="str">
            <v>GENERAL</v>
          </cell>
          <cell r="E514" t="str">
            <v>I</v>
          </cell>
          <cell r="G514" t="str">
            <v>I</v>
          </cell>
          <cell r="I514" t="str">
            <v/>
          </cell>
          <cell r="J514" t="str">
            <v>OTH</v>
          </cell>
          <cell r="L514" t="str">
            <v>INDUSTRIAL</v>
          </cell>
          <cell r="M514" t="str">
            <v>IND</v>
          </cell>
          <cell r="O514" t="str">
            <v>INDUSTRIAL</v>
          </cell>
          <cell r="P514" t="str">
            <v>INDUSTRIAL</v>
          </cell>
        </row>
        <row r="515">
          <cell r="A515">
            <v>4719</v>
          </cell>
          <cell r="B515" t="str">
            <v>RP104WD</v>
          </cell>
          <cell r="C515" t="str">
            <v>REGULAR</v>
          </cell>
          <cell r="D515" t="str">
            <v>GENERAL</v>
          </cell>
          <cell r="E515" t="str">
            <v>I</v>
          </cell>
          <cell r="G515" t="str">
            <v>I</v>
          </cell>
          <cell r="I515" t="str">
            <v/>
          </cell>
          <cell r="J515" t="str">
            <v>OTH</v>
          </cell>
          <cell r="L515" t="str">
            <v>INDUSTRIAL</v>
          </cell>
          <cell r="M515" t="str">
            <v>IND</v>
          </cell>
          <cell r="O515" t="str">
            <v>INDUSTRIAL</v>
          </cell>
          <cell r="P515" t="str">
            <v>INDUSTRIAL</v>
          </cell>
        </row>
        <row r="516">
          <cell r="A516">
            <v>4720</v>
          </cell>
          <cell r="B516" t="str">
            <v>RP116B</v>
          </cell>
          <cell r="C516" t="str">
            <v>REGULAR</v>
          </cell>
          <cell r="D516" t="str">
            <v>GENERAL</v>
          </cell>
          <cell r="E516" t="str">
            <v>I</v>
          </cell>
          <cell r="G516" t="str">
            <v>I</v>
          </cell>
          <cell r="I516" t="str">
            <v/>
          </cell>
          <cell r="J516" t="str">
            <v>OTH</v>
          </cell>
          <cell r="L516" t="str">
            <v>INDUSTRIAL</v>
          </cell>
          <cell r="M516" t="str">
            <v>IND</v>
          </cell>
          <cell r="O516" t="str">
            <v>INDUSTRIAL</v>
          </cell>
          <cell r="P516" t="str">
            <v>INDUSTRIAL</v>
          </cell>
        </row>
        <row r="517">
          <cell r="A517">
            <v>4721</v>
          </cell>
          <cell r="B517" t="str">
            <v>RP116BX</v>
          </cell>
          <cell r="C517" t="str">
            <v>REGULAR</v>
          </cell>
          <cell r="D517" t="str">
            <v>GENERAL</v>
          </cell>
          <cell r="E517" t="str">
            <v>I</v>
          </cell>
          <cell r="G517" t="str">
            <v>I</v>
          </cell>
          <cell r="I517" t="str">
            <v/>
          </cell>
          <cell r="J517" t="str">
            <v>OTH</v>
          </cell>
          <cell r="L517" t="str">
            <v>INDUSTRIAL</v>
          </cell>
          <cell r="M517" t="str">
            <v>IND</v>
          </cell>
          <cell r="O517" t="str">
            <v>INDUSTRIAL</v>
          </cell>
          <cell r="P517" t="str">
            <v>INDUSTRIAL</v>
          </cell>
        </row>
        <row r="518">
          <cell r="A518">
            <v>4722</v>
          </cell>
          <cell r="B518" t="str">
            <v>RP130RS</v>
          </cell>
          <cell r="C518" t="str">
            <v>REGULAR</v>
          </cell>
          <cell r="D518" t="str">
            <v>GENERAL</v>
          </cell>
          <cell r="E518" t="str">
            <v>I</v>
          </cell>
          <cell r="G518" t="str">
            <v>I</v>
          </cell>
          <cell r="I518" t="str">
            <v/>
          </cell>
          <cell r="J518" t="str">
            <v>OTH</v>
          </cell>
          <cell r="L518" t="str">
            <v>INDUSTRIAL</v>
          </cell>
          <cell r="M518" t="str">
            <v>IND</v>
          </cell>
          <cell r="O518" t="str">
            <v>INDUSTRIAL</v>
          </cell>
          <cell r="P518" t="str">
            <v>INDUSTRIAL</v>
          </cell>
        </row>
        <row r="519">
          <cell r="A519">
            <v>4723</v>
          </cell>
          <cell r="B519" t="str">
            <v>RP130SUPER(T)</v>
          </cell>
          <cell r="C519" t="str">
            <v>REGULAR</v>
          </cell>
          <cell r="D519" t="str">
            <v>GENERAL</v>
          </cell>
          <cell r="E519" t="str">
            <v>I</v>
          </cell>
          <cell r="G519" t="str">
            <v>I</v>
          </cell>
          <cell r="I519" t="str">
            <v/>
          </cell>
          <cell r="J519" t="str">
            <v>OTH</v>
          </cell>
          <cell r="L519" t="str">
            <v>INDUSTRIAL</v>
          </cell>
          <cell r="M519" t="str">
            <v>IND</v>
          </cell>
          <cell r="O519" t="str">
            <v>INDUSTRIAL</v>
          </cell>
          <cell r="P519" t="str">
            <v>INDUSTRIAL</v>
          </cell>
        </row>
        <row r="520">
          <cell r="A520">
            <v>4724</v>
          </cell>
          <cell r="B520" t="str">
            <v>RP130BSUPER</v>
          </cell>
          <cell r="C520" t="str">
            <v>REGULAR</v>
          </cell>
          <cell r="D520" t="str">
            <v>GENERAL</v>
          </cell>
          <cell r="E520" t="str">
            <v>I</v>
          </cell>
          <cell r="G520" t="str">
            <v>I</v>
          </cell>
          <cell r="I520" t="str">
            <v/>
          </cell>
          <cell r="J520" t="str">
            <v>OTH</v>
          </cell>
          <cell r="L520" t="str">
            <v>INDUSTRIAL</v>
          </cell>
          <cell r="M520" t="str">
            <v>IND</v>
          </cell>
          <cell r="O520" t="str">
            <v>INDUSTRIAL</v>
          </cell>
          <cell r="P520" t="str">
            <v>INDUSTRIAL</v>
          </cell>
        </row>
        <row r="521">
          <cell r="A521">
            <v>4726</v>
          </cell>
          <cell r="B521" t="str">
            <v>RPB</v>
          </cell>
          <cell r="C521" t="str">
            <v>REGULAR</v>
          </cell>
          <cell r="D521" t="str">
            <v>GENERAL</v>
          </cell>
          <cell r="E521" t="str">
            <v>I</v>
          </cell>
          <cell r="G521" t="str">
            <v>I</v>
          </cell>
          <cell r="I521" t="str">
            <v/>
          </cell>
          <cell r="J521" t="str">
            <v>OTH</v>
          </cell>
          <cell r="L521" t="str">
            <v>INDUSTRIAL</v>
          </cell>
          <cell r="M521" t="str">
            <v>IND</v>
          </cell>
          <cell r="O521" t="str">
            <v>INDUSTRIAL</v>
          </cell>
          <cell r="P521" t="str">
            <v>INDUSTRIAL</v>
          </cell>
        </row>
        <row r="522">
          <cell r="A522">
            <v>4727</v>
          </cell>
          <cell r="B522" t="str">
            <v>SYNSHOCXLV</v>
          </cell>
          <cell r="C522" t="str">
            <v>REGULAR</v>
          </cell>
          <cell r="D522" t="str">
            <v>GENERAL</v>
          </cell>
          <cell r="E522" t="str">
            <v>I</v>
          </cell>
          <cell r="G522" t="str">
            <v>I</v>
          </cell>
          <cell r="I522" t="str">
            <v/>
          </cell>
          <cell r="J522" t="str">
            <v>OTH</v>
          </cell>
          <cell r="L522" t="str">
            <v>INDUSTRIAL</v>
          </cell>
          <cell r="M522" t="str">
            <v>IND</v>
          </cell>
          <cell r="O522" t="str">
            <v>INDUSTRIAL</v>
          </cell>
          <cell r="P522" t="str">
            <v>INDUSTRIAL</v>
          </cell>
        </row>
        <row r="523">
          <cell r="A523">
            <v>4728</v>
          </cell>
          <cell r="B523" t="str">
            <v>GABRIELFRONTFORKOIL</v>
          </cell>
          <cell r="C523" t="str">
            <v>GEN.OIL</v>
          </cell>
          <cell r="D523" t="str">
            <v>GENERAL</v>
          </cell>
          <cell r="E523" t="str">
            <v>A</v>
          </cell>
          <cell r="F523" t="str">
            <v>2T</v>
          </cell>
          <cell r="G523" t="str">
            <v>A</v>
          </cell>
          <cell r="I523" t="str">
            <v/>
          </cell>
          <cell r="J523" t="str">
            <v>GFF</v>
          </cell>
          <cell r="L523" t="str">
            <v>2W</v>
          </cell>
          <cell r="M523" t="str">
            <v>Co-Branded</v>
          </cell>
          <cell r="O523" t="str">
            <v>SILVER</v>
          </cell>
          <cell r="P523" t="str">
            <v>SILVER</v>
          </cell>
        </row>
        <row r="524">
          <cell r="A524">
            <v>4730</v>
          </cell>
          <cell r="B524" t="str">
            <v>ENDURANCEFRONTFORKOIL</v>
          </cell>
          <cell r="C524" t="str">
            <v>GEN.OIL</v>
          </cell>
          <cell r="D524" t="str">
            <v>GENERAL</v>
          </cell>
          <cell r="E524" t="str">
            <v>A</v>
          </cell>
          <cell r="F524" t="str">
            <v>2T</v>
          </cell>
          <cell r="G524" t="str">
            <v>A</v>
          </cell>
          <cell r="I524" t="str">
            <v/>
          </cell>
          <cell r="J524" t="str">
            <v>EFF</v>
          </cell>
          <cell r="L524" t="str">
            <v>2W</v>
          </cell>
          <cell r="M524" t="str">
            <v>Co-Branded</v>
          </cell>
          <cell r="O524" t="str">
            <v>SILVER</v>
          </cell>
          <cell r="P524" t="str">
            <v>SILVER</v>
          </cell>
        </row>
        <row r="525">
          <cell r="A525">
            <v>4731</v>
          </cell>
          <cell r="B525" t="str">
            <v>SHOCAB</v>
          </cell>
          <cell r="C525" t="str">
            <v>REGULAR</v>
          </cell>
          <cell r="D525" t="str">
            <v>GENERAL</v>
          </cell>
          <cell r="E525" t="str">
            <v>I</v>
          </cell>
          <cell r="G525" t="str">
            <v>I</v>
          </cell>
          <cell r="I525" t="str">
            <v/>
          </cell>
          <cell r="J525" t="str">
            <v>OTH</v>
          </cell>
          <cell r="L525" t="str">
            <v>INDUSTRIAL</v>
          </cell>
          <cell r="M525" t="str">
            <v>IND</v>
          </cell>
          <cell r="O525" t="str">
            <v>INDUSTRIAL</v>
          </cell>
          <cell r="P525" t="str">
            <v>INDUSTRIAL</v>
          </cell>
        </row>
        <row r="526">
          <cell r="A526">
            <v>4732</v>
          </cell>
          <cell r="B526" t="str">
            <v>TELESHOCAB</v>
          </cell>
          <cell r="C526" t="str">
            <v>REGULAR</v>
          </cell>
          <cell r="D526" t="str">
            <v>GENERAL</v>
          </cell>
          <cell r="E526" t="str">
            <v>A</v>
          </cell>
          <cell r="F526" t="str">
            <v>2T</v>
          </cell>
          <cell r="G526" t="str">
            <v>A</v>
          </cell>
          <cell r="I526" t="str">
            <v/>
          </cell>
          <cell r="J526" t="str">
            <v>OTH</v>
          </cell>
          <cell r="L526" t="str">
            <v>SPECIALITY</v>
          </cell>
          <cell r="M526" t="str">
            <v>Servo-Auto</v>
          </cell>
          <cell r="O526" t="str">
            <v>SILVER</v>
          </cell>
          <cell r="P526" t="str">
            <v>SILVER</v>
          </cell>
        </row>
        <row r="527">
          <cell r="A527">
            <v>4733</v>
          </cell>
          <cell r="B527" t="str">
            <v>SHOCARM</v>
          </cell>
          <cell r="C527" t="str">
            <v>REGULAR</v>
          </cell>
          <cell r="D527" t="str">
            <v>GENERAL</v>
          </cell>
          <cell r="E527" t="str">
            <v>I</v>
          </cell>
          <cell r="G527" t="str">
            <v>I</v>
          </cell>
          <cell r="I527" t="str">
            <v/>
          </cell>
          <cell r="J527" t="str">
            <v>OTH</v>
          </cell>
          <cell r="L527" t="str">
            <v>INDUSTRIAL</v>
          </cell>
          <cell r="M527" t="str">
            <v>IND</v>
          </cell>
          <cell r="O527" t="str">
            <v>INDUSTRIAL</v>
          </cell>
          <cell r="P527" t="str">
            <v>INDUSTRIAL</v>
          </cell>
        </row>
        <row r="528">
          <cell r="A528">
            <v>4735</v>
          </cell>
          <cell r="B528" t="str">
            <v>SHOCABES</v>
          </cell>
          <cell r="C528" t="str">
            <v>REGULAR</v>
          </cell>
          <cell r="D528" t="str">
            <v>GENERAL</v>
          </cell>
          <cell r="E528" t="str">
            <v>I</v>
          </cell>
          <cell r="G528" t="str">
            <v>I</v>
          </cell>
          <cell r="I528" t="str">
            <v/>
          </cell>
          <cell r="J528" t="str">
            <v>OTH</v>
          </cell>
          <cell r="L528" t="str">
            <v>INDUSTRIAL</v>
          </cell>
          <cell r="M528" t="str">
            <v>IND</v>
          </cell>
          <cell r="O528" t="str">
            <v>INDUSTRIAL</v>
          </cell>
          <cell r="P528" t="str">
            <v>INDUSTRIAL</v>
          </cell>
        </row>
        <row r="529">
          <cell r="A529">
            <v>4738</v>
          </cell>
          <cell r="B529" t="str">
            <v>SHOCGR</v>
          </cell>
          <cell r="C529" t="str">
            <v>REGULAR</v>
          </cell>
          <cell r="D529" t="str">
            <v>GENERAL</v>
          </cell>
          <cell r="E529" t="str">
            <v>I</v>
          </cell>
          <cell r="G529" t="str">
            <v>I</v>
          </cell>
          <cell r="I529" t="str">
            <v/>
          </cell>
          <cell r="J529" t="str">
            <v>OTH</v>
          </cell>
          <cell r="L529" t="str">
            <v>INDUSTRIAL</v>
          </cell>
          <cell r="M529" t="str">
            <v>IND</v>
          </cell>
          <cell r="O529" t="str">
            <v>INDUSTRIAL</v>
          </cell>
          <cell r="P529" t="str">
            <v>INDUSTRIAL</v>
          </cell>
        </row>
        <row r="530">
          <cell r="A530">
            <v>4745</v>
          </cell>
          <cell r="B530" t="str">
            <v>SHOCABGS</v>
          </cell>
          <cell r="C530" t="str">
            <v>REGULAR</v>
          </cell>
          <cell r="D530" t="str">
            <v>GENERAL</v>
          </cell>
          <cell r="E530" t="str">
            <v>I</v>
          </cell>
          <cell r="G530" t="str">
            <v>I</v>
          </cell>
          <cell r="I530" t="str">
            <v/>
          </cell>
          <cell r="J530" t="str">
            <v>OTH</v>
          </cell>
          <cell r="L530" t="str">
            <v>INDUSTRIAL</v>
          </cell>
          <cell r="M530" t="str">
            <v>IND</v>
          </cell>
          <cell r="O530" t="str">
            <v>INDUSTRIAL</v>
          </cell>
          <cell r="P530" t="str">
            <v>INDUSTRIAL</v>
          </cell>
        </row>
        <row r="531">
          <cell r="A531">
            <v>4750</v>
          </cell>
          <cell r="B531" t="str">
            <v>CONMOULD22</v>
          </cell>
          <cell r="C531" t="str">
            <v>REGULAR</v>
          </cell>
          <cell r="D531" t="str">
            <v>GENERAL</v>
          </cell>
          <cell r="E531" t="str">
            <v>I</v>
          </cell>
          <cell r="G531" t="str">
            <v>I</v>
          </cell>
          <cell r="I531" t="str">
            <v/>
          </cell>
          <cell r="J531" t="str">
            <v>OTH</v>
          </cell>
          <cell r="L531" t="str">
            <v>INDUSTRIAL</v>
          </cell>
          <cell r="M531" t="str">
            <v>IND</v>
          </cell>
          <cell r="O531" t="str">
            <v>INDUSTRIAL</v>
          </cell>
          <cell r="P531" t="str">
            <v>INDUSTRIAL</v>
          </cell>
        </row>
        <row r="532">
          <cell r="A532">
            <v>4751</v>
          </cell>
          <cell r="B532" t="str">
            <v>CONMOULD</v>
          </cell>
          <cell r="C532" t="str">
            <v>REGULAR</v>
          </cell>
          <cell r="D532" t="str">
            <v>GENERAL</v>
          </cell>
          <cell r="E532" t="str">
            <v>I</v>
          </cell>
          <cell r="G532" t="str">
            <v>I</v>
          </cell>
          <cell r="I532" t="str">
            <v/>
          </cell>
          <cell r="J532" t="str">
            <v>OTH</v>
          </cell>
          <cell r="L532" t="str">
            <v>INDUSTRIAL</v>
          </cell>
          <cell r="M532" t="str">
            <v>IND</v>
          </cell>
          <cell r="O532" t="str">
            <v>INDUSTRIAL</v>
          </cell>
          <cell r="P532" t="str">
            <v>INDUSTRIAL</v>
          </cell>
        </row>
        <row r="533">
          <cell r="A533">
            <v>4761</v>
          </cell>
          <cell r="B533" t="str">
            <v>GLASMOULD</v>
          </cell>
          <cell r="C533" t="str">
            <v>REGULAR</v>
          </cell>
          <cell r="D533" t="str">
            <v>GENERAL</v>
          </cell>
          <cell r="E533" t="str">
            <v>I</v>
          </cell>
          <cell r="G533" t="str">
            <v>I</v>
          </cell>
          <cell r="I533" t="str">
            <v/>
          </cell>
          <cell r="J533" t="str">
            <v>OTH</v>
          </cell>
          <cell r="L533" t="str">
            <v>INDUSTRIAL</v>
          </cell>
          <cell r="M533" t="str">
            <v>IND</v>
          </cell>
          <cell r="O533" t="str">
            <v>INDUSTRIAL</v>
          </cell>
          <cell r="P533" t="str">
            <v>INDUSTRIAL</v>
          </cell>
        </row>
        <row r="534">
          <cell r="A534">
            <v>4762</v>
          </cell>
          <cell r="B534" t="str">
            <v>GLASSMOULD170G</v>
          </cell>
          <cell r="C534" t="str">
            <v>REGULAR</v>
          </cell>
          <cell r="D534" t="str">
            <v>GENERAL</v>
          </cell>
          <cell r="E534" t="str">
            <v>I</v>
          </cell>
          <cell r="G534" t="str">
            <v>I</v>
          </cell>
          <cell r="I534" t="str">
            <v/>
          </cell>
          <cell r="J534" t="str">
            <v>OTH</v>
          </cell>
          <cell r="L534" t="str">
            <v>INDUSTRIAL</v>
          </cell>
          <cell r="M534" t="str">
            <v>IND</v>
          </cell>
          <cell r="O534" t="str">
            <v>INDUSTRIAL</v>
          </cell>
          <cell r="P534" t="str">
            <v>INDUSTRIAL</v>
          </cell>
        </row>
        <row r="535">
          <cell r="A535">
            <v>4777</v>
          </cell>
          <cell r="B535" t="str">
            <v>CRESS220</v>
          </cell>
          <cell r="C535" t="str">
            <v>REGULAR</v>
          </cell>
          <cell r="D535" t="str">
            <v>GENERAL</v>
          </cell>
          <cell r="E535" t="str">
            <v>I</v>
          </cell>
          <cell r="G535" t="str">
            <v>I</v>
          </cell>
          <cell r="I535" t="str">
            <v/>
          </cell>
          <cell r="J535" t="str">
            <v>OTH</v>
          </cell>
          <cell r="L535" t="str">
            <v>INDUSTRIAL</v>
          </cell>
          <cell r="M535" t="str">
            <v>IND</v>
          </cell>
          <cell r="O535" t="str">
            <v>INDUSTRIAL</v>
          </cell>
          <cell r="P535" t="str">
            <v>INDUSTRIAL</v>
          </cell>
        </row>
        <row r="536">
          <cell r="A536">
            <v>4778</v>
          </cell>
          <cell r="B536" t="str">
            <v>CRESS68</v>
          </cell>
          <cell r="C536" t="str">
            <v>REGULAR</v>
          </cell>
          <cell r="D536" t="str">
            <v>GENERAL</v>
          </cell>
          <cell r="E536" t="str">
            <v>I</v>
          </cell>
          <cell r="G536" t="str">
            <v>I</v>
          </cell>
          <cell r="I536" t="str">
            <v/>
          </cell>
          <cell r="J536" t="str">
            <v>OTH</v>
          </cell>
          <cell r="L536" t="str">
            <v>INDUSTRIAL</v>
          </cell>
          <cell r="M536" t="str">
            <v>IND</v>
          </cell>
          <cell r="O536" t="str">
            <v>INDUSTRIAL</v>
          </cell>
          <cell r="P536" t="str">
            <v>INDUSTRIAL</v>
          </cell>
        </row>
        <row r="537">
          <cell r="A537">
            <v>4779</v>
          </cell>
          <cell r="B537" t="str">
            <v>CRESS150</v>
          </cell>
          <cell r="C537" t="str">
            <v>REGULAR</v>
          </cell>
          <cell r="D537" t="str">
            <v>GENERAL</v>
          </cell>
          <cell r="E537" t="str">
            <v>I</v>
          </cell>
          <cell r="G537" t="str">
            <v>I</v>
          </cell>
          <cell r="I537" t="str">
            <v/>
          </cell>
          <cell r="J537" t="str">
            <v>OTH</v>
          </cell>
          <cell r="L537" t="str">
            <v>INDUSTRIAL</v>
          </cell>
          <cell r="M537" t="str">
            <v>IND</v>
          </cell>
          <cell r="O537" t="str">
            <v>INDUSTRIAL</v>
          </cell>
          <cell r="P537" t="str">
            <v>INDUSTRIAL</v>
          </cell>
        </row>
        <row r="538">
          <cell r="A538">
            <v>4780</v>
          </cell>
          <cell r="B538" t="str">
            <v>CRESS100</v>
          </cell>
          <cell r="C538" t="str">
            <v>REGULAR</v>
          </cell>
          <cell r="D538" t="str">
            <v>GENERAL</v>
          </cell>
          <cell r="E538" t="str">
            <v>I</v>
          </cell>
          <cell r="G538" t="str">
            <v>I</v>
          </cell>
          <cell r="I538" t="str">
            <v/>
          </cell>
          <cell r="J538" t="str">
            <v>OTH</v>
          </cell>
          <cell r="L538" t="str">
            <v>INDUSTRIAL</v>
          </cell>
          <cell r="M538" t="str">
            <v>IND</v>
          </cell>
          <cell r="O538" t="str">
            <v>INDUSTRIAL</v>
          </cell>
          <cell r="P538" t="str">
            <v>INDUSTRIAL</v>
          </cell>
        </row>
        <row r="539">
          <cell r="A539">
            <v>4781</v>
          </cell>
          <cell r="B539" t="str">
            <v>CRYOSHC32</v>
          </cell>
          <cell r="C539" t="str">
            <v>REGULAR</v>
          </cell>
          <cell r="D539" t="str">
            <v>GENERAL</v>
          </cell>
          <cell r="E539" t="str">
            <v>I</v>
          </cell>
          <cell r="G539" t="str">
            <v>I</v>
          </cell>
          <cell r="I539" t="str">
            <v/>
          </cell>
          <cell r="J539" t="str">
            <v>OTH</v>
          </cell>
          <cell r="L539" t="str">
            <v>INDUSTRIAL</v>
          </cell>
          <cell r="M539" t="str">
            <v>IND</v>
          </cell>
          <cell r="O539" t="str">
            <v>INDUSTRIAL</v>
          </cell>
          <cell r="P539" t="str">
            <v>INDUSTRIAL</v>
          </cell>
        </row>
        <row r="540">
          <cell r="A540">
            <v>4782</v>
          </cell>
          <cell r="B540" t="str">
            <v>SYNCOE32</v>
          </cell>
          <cell r="C540" t="str">
            <v>REGULAR</v>
          </cell>
          <cell r="D540" t="str">
            <v>GENERAL</v>
          </cell>
          <cell r="E540" t="str">
            <v>I</v>
          </cell>
          <cell r="G540" t="str">
            <v>I</v>
          </cell>
          <cell r="I540" t="str">
            <v/>
          </cell>
          <cell r="J540" t="str">
            <v>OTH</v>
          </cell>
          <cell r="L540" t="str">
            <v>INDUSTRIAL</v>
          </cell>
          <cell r="M540" t="str">
            <v>IND</v>
          </cell>
          <cell r="O540" t="str">
            <v>INDUSTRIAL</v>
          </cell>
          <cell r="P540" t="str">
            <v>INDUSTRIAL</v>
          </cell>
        </row>
        <row r="541">
          <cell r="A541">
            <v>4783</v>
          </cell>
          <cell r="B541" t="str">
            <v>SYNCOE46</v>
          </cell>
          <cell r="C541" t="str">
            <v>REGULAR</v>
          </cell>
          <cell r="D541" t="str">
            <v>GENERAL</v>
          </cell>
          <cell r="E541" t="str">
            <v>I</v>
          </cell>
          <cell r="G541" t="str">
            <v>I</v>
          </cell>
          <cell r="I541" t="str">
            <v/>
          </cell>
          <cell r="J541" t="str">
            <v>OTH</v>
          </cell>
          <cell r="L541" t="str">
            <v>INDUSTRIAL</v>
          </cell>
          <cell r="M541" t="str">
            <v>IND</v>
          </cell>
          <cell r="O541" t="str">
            <v>INDUSTRIAL</v>
          </cell>
          <cell r="P541" t="str">
            <v>INDUSTRIAL</v>
          </cell>
        </row>
        <row r="542">
          <cell r="A542">
            <v>4784</v>
          </cell>
          <cell r="B542" t="str">
            <v>SYNCOE68</v>
          </cell>
          <cell r="C542" t="str">
            <v>REGULAR</v>
          </cell>
          <cell r="D542" t="str">
            <v>GENERAL</v>
          </cell>
          <cell r="E542" t="str">
            <v>I</v>
          </cell>
          <cell r="G542" t="str">
            <v>I</v>
          </cell>
          <cell r="I542" t="str">
            <v/>
          </cell>
          <cell r="J542" t="str">
            <v>OTH</v>
          </cell>
          <cell r="L542" t="str">
            <v>INDUSTRIAL</v>
          </cell>
          <cell r="M542" t="str">
            <v>IND</v>
          </cell>
          <cell r="O542" t="str">
            <v>INDUSTRIAL</v>
          </cell>
          <cell r="P542" t="str">
            <v>INDUSTRIAL</v>
          </cell>
        </row>
        <row r="543">
          <cell r="A543">
            <v>4785</v>
          </cell>
          <cell r="B543" t="str">
            <v>SYNCOE100</v>
          </cell>
          <cell r="C543" t="str">
            <v>REGULAR</v>
          </cell>
          <cell r="D543" t="str">
            <v>GENERAL</v>
          </cell>
          <cell r="E543" t="str">
            <v>I</v>
          </cell>
          <cell r="G543" t="str">
            <v>I</v>
          </cell>
          <cell r="I543" t="str">
            <v/>
          </cell>
          <cell r="J543" t="str">
            <v>OTH</v>
          </cell>
          <cell r="L543" t="str">
            <v>INDUSTRIAL</v>
          </cell>
          <cell r="M543" t="str">
            <v>IND</v>
          </cell>
          <cell r="O543" t="str">
            <v>INDUSTRIAL</v>
          </cell>
          <cell r="P543" t="str">
            <v>INDUSTRIAL</v>
          </cell>
        </row>
        <row r="544">
          <cell r="A544">
            <v>4786</v>
          </cell>
          <cell r="B544" t="str">
            <v>SYNCOE150</v>
          </cell>
          <cell r="C544" t="str">
            <v>REGULAR</v>
          </cell>
          <cell r="D544" t="str">
            <v>GENERAL</v>
          </cell>
          <cell r="E544" t="str">
            <v>I</v>
          </cell>
          <cell r="G544" t="str">
            <v>I</v>
          </cell>
          <cell r="I544" t="str">
            <v/>
          </cell>
          <cell r="J544" t="str">
            <v>OTH</v>
          </cell>
          <cell r="L544" t="str">
            <v>INDUSTRIAL</v>
          </cell>
          <cell r="M544" t="str">
            <v>IND</v>
          </cell>
          <cell r="O544" t="str">
            <v>INDUSTRIAL</v>
          </cell>
          <cell r="P544" t="str">
            <v>INDUSTRIAL</v>
          </cell>
        </row>
        <row r="545">
          <cell r="A545">
            <v>4790</v>
          </cell>
          <cell r="B545" t="str">
            <v>ALTRIMAL3000</v>
          </cell>
          <cell r="C545" t="str">
            <v>GEN.OIL</v>
          </cell>
          <cell r="D545" t="str">
            <v>GENERAL</v>
          </cell>
          <cell r="E545" t="str">
            <v>I</v>
          </cell>
          <cell r="G545" t="str">
            <v>I</v>
          </cell>
          <cell r="I545" t="str">
            <v/>
          </cell>
          <cell r="J545" t="str">
            <v>ALT</v>
          </cell>
          <cell r="L545" t="str">
            <v>INDUSTRIAL</v>
          </cell>
          <cell r="M545" t="str">
            <v>IND</v>
          </cell>
          <cell r="O545" t="str">
            <v>INDUSTRIAL</v>
          </cell>
          <cell r="P545" t="str">
            <v>INDUSTRIAL</v>
          </cell>
        </row>
        <row r="546">
          <cell r="A546">
            <v>4791</v>
          </cell>
          <cell r="B546" t="str">
            <v>SYNGEAR460RR</v>
          </cell>
          <cell r="C546" t="str">
            <v>REGULAR</v>
          </cell>
          <cell r="D546" t="str">
            <v>GENERAL</v>
          </cell>
          <cell r="E546" t="str">
            <v>I</v>
          </cell>
          <cell r="G546" t="str">
            <v>I</v>
          </cell>
          <cell r="I546" t="str">
            <v/>
          </cell>
          <cell r="J546" t="str">
            <v>OTH</v>
          </cell>
          <cell r="L546" t="str">
            <v>INDUSTRIAL</v>
          </cell>
          <cell r="M546" t="str">
            <v>IND</v>
          </cell>
          <cell r="O546" t="str">
            <v>INDUSTRIAL</v>
          </cell>
          <cell r="P546" t="str">
            <v>INDUSTRIAL</v>
          </cell>
        </row>
        <row r="547">
          <cell r="A547">
            <v>4792</v>
          </cell>
          <cell r="B547" t="str">
            <v>CHAINTEX</v>
          </cell>
          <cell r="C547" t="str">
            <v>REGULAR</v>
          </cell>
          <cell r="D547" t="str">
            <v>GENERAL</v>
          </cell>
          <cell r="E547" t="str">
            <v>I</v>
          </cell>
          <cell r="G547" t="str">
            <v>I</v>
          </cell>
          <cell r="I547" t="str">
            <v/>
          </cell>
          <cell r="J547" t="str">
            <v>OTH</v>
          </cell>
          <cell r="L547" t="str">
            <v>INDUSTRIAL</v>
          </cell>
          <cell r="M547" t="str">
            <v>IND</v>
          </cell>
          <cell r="O547" t="str">
            <v>INDUSTRIAL</v>
          </cell>
          <cell r="P547" t="str">
            <v>INDUSTRIAL</v>
          </cell>
        </row>
        <row r="548">
          <cell r="A548">
            <v>4801</v>
          </cell>
          <cell r="B548" t="str">
            <v>THERMLIGHT</v>
          </cell>
          <cell r="C548" t="str">
            <v>REGULAR</v>
          </cell>
          <cell r="D548" t="str">
            <v>GENERAL</v>
          </cell>
          <cell r="E548" t="str">
            <v>I</v>
          </cell>
          <cell r="G548" t="str">
            <v>I</v>
          </cell>
          <cell r="I548" t="str">
            <v/>
          </cell>
          <cell r="J548" t="str">
            <v>OTH</v>
          </cell>
          <cell r="L548" t="str">
            <v>INDUSTRIAL</v>
          </cell>
          <cell r="M548" t="str">
            <v>IND</v>
          </cell>
          <cell r="O548" t="str">
            <v>INDUSTRIAL</v>
          </cell>
          <cell r="P548" t="str">
            <v>INDUSTRIAL</v>
          </cell>
        </row>
        <row r="549">
          <cell r="A549">
            <v>4802</v>
          </cell>
          <cell r="B549" t="str">
            <v>THERMMEDIUM</v>
          </cell>
          <cell r="C549" t="str">
            <v>REGULAR</v>
          </cell>
          <cell r="D549" t="str">
            <v>GENERAL</v>
          </cell>
          <cell r="E549" t="str">
            <v>I</v>
          </cell>
          <cell r="G549" t="str">
            <v>I</v>
          </cell>
          <cell r="I549" t="str">
            <v/>
          </cell>
          <cell r="J549" t="str">
            <v>OTH</v>
          </cell>
          <cell r="L549" t="str">
            <v>INDUSTRIAL</v>
          </cell>
          <cell r="M549" t="str">
            <v>IND</v>
          </cell>
          <cell r="O549" t="str">
            <v>INDUSTRIAL</v>
          </cell>
          <cell r="P549" t="str">
            <v>INDUSTRIAL</v>
          </cell>
        </row>
        <row r="550">
          <cell r="A550">
            <v>4803</v>
          </cell>
          <cell r="B550" t="str">
            <v>THERMSPECIAL</v>
          </cell>
          <cell r="C550" t="str">
            <v>REGULAR</v>
          </cell>
          <cell r="D550" t="str">
            <v>GENERAL</v>
          </cell>
          <cell r="E550" t="str">
            <v>I</v>
          </cell>
          <cell r="G550" t="str">
            <v>I</v>
          </cell>
          <cell r="I550" t="str">
            <v/>
          </cell>
          <cell r="J550" t="str">
            <v>OTH</v>
          </cell>
          <cell r="L550" t="str">
            <v>INDUSTRIAL</v>
          </cell>
          <cell r="M550" t="str">
            <v>IND</v>
          </cell>
          <cell r="O550" t="str">
            <v>INDUSTRIAL</v>
          </cell>
          <cell r="P550" t="str">
            <v>INDUSTRIAL</v>
          </cell>
        </row>
        <row r="551">
          <cell r="A551">
            <v>4804</v>
          </cell>
          <cell r="B551" t="str">
            <v>THERMSUPER</v>
          </cell>
          <cell r="C551" t="str">
            <v>REGULAR</v>
          </cell>
          <cell r="D551" t="str">
            <v>GENERAL</v>
          </cell>
          <cell r="E551" t="str">
            <v>I</v>
          </cell>
          <cell r="G551" t="str">
            <v>I</v>
          </cell>
          <cell r="I551" t="str">
            <v/>
          </cell>
          <cell r="J551" t="str">
            <v>OTH</v>
          </cell>
          <cell r="L551" t="str">
            <v>INDUSTRIAL</v>
          </cell>
          <cell r="M551" t="str">
            <v>IND</v>
          </cell>
          <cell r="O551" t="str">
            <v>INDUSTRIAL</v>
          </cell>
          <cell r="P551" t="str">
            <v>INDUSTRIAL</v>
          </cell>
        </row>
        <row r="552">
          <cell r="A552">
            <v>4805</v>
          </cell>
          <cell r="B552" t="str">
            <v>THERMSMEDIUM</v>
          </cell>
          <cell r="C552" t="str">
            <v>REGULAR</v>
          </cell>
          <cell r="D552" t="str">
            <v>GENERAL</v>
          </cell>
          <cell r="E552" t="str">
            <v>I</v>
          </cell>
          <cell r="G552" t="str">
            <v>I</v>
          </cell>
          <cell r="I552" t="str">
            <v/>
          </cell>
          <cell r="J552" t="str">
            <v>OTH</v>
          </cell>
          <cell r="L552" t="str">
            <v>INDUSTRIAL</v>
          </cell>
          <cell r="M552" t="str">
            <v>IND</v>
          </cell>
          <cell r="O552" t="str">
            <v>INDUSTRIAL</v>
          </cell>
          <cell r="P552" t="str">
            <v>INDUSTRIAL</v>
          </cell>
        </row>
        <row r="553">
          <cell r="A553">
            <v>4806</v>
          </cell>
          <cell r="B553" t="str">
            <v>THERMSLIGHT</v>
          </cell>
          <cell r="C553" t="str">
            <v>REGULAR</v>
          </cell>
          <cell r="D553" t="str">
            <v>GENERAL</v>
          </cell>
          <cell r="E553" t="str">
            <v>I</v>
          </cell>
          <cell r="G553" t="str">
            <v>I</v>
          </cell>
          <cell r="I553" t="str">
            <v/>
          </cell>
          <cell r="J553" t="str">
            <v>OTH</v>
          </cell>
          <cell r="L553" t="str">
            <v>INDUSTRIAL</v>
          </cell>
          <cell r="M553" t="str">
            <v>IND</v>
          </cell>
          <cell r="O553" t="str">
            <v>INDUSTRIAL</v>
          </cell>
          <cell r="P553" t="str">
            <v>INDUSTRIAL</v>
          </cell>
        </row>
        <row r="554">
          <cell r="A554">
            <v>4807</v>
          </cell>
          <cell r="B554" t="str">
            <v>THERMMEDIUMPLUS</v>
          </cell>
          <cell r="C554" t="str">
            <v>REGULAR</v>
          </cell>
          <cell r="D554" t="str">
            <v>GENERAL</v>
          </cell>
          <cell r="E554" t="str">
            <v>I</v>
          </cell>
          <cell r="G554" t="str">
            <v>I</v>
          </cell>
          <cell r="I554" t="str">
            <v/>
          </cell>
          <cell r="J554" t="str">
            <v>OTH</v>
          </cell>
          <cell r="L554" t="str">
            <v>INDUSTRIAL</v>
          </cell>
          <cell r="M554" t="str">
            <v>IND</v>
          </cell>
          <cell r="O554" t="str">
            <v>INDUSTRIAL</v>
          </cell>
          <cell r="P554" t="str">
            <v>INDUSTRIAL</v>
          </cell>
        </row>
        <row r="555">
          <cell r="A555">
            <v>4808</v>
          </cell>
          <cell r="B555" t="str">
            <v>THERMSUPERIOR</v>
          </cell>
          <cell r="C555" t="str">
            <v>REGULAR</v>
          </cell>
          <cell r="D555" t="str">
            <v>GENERAL</v>
          </cell>
          <cell r="E555" t="str">
            <v>I</v>
          </cell>
          <cell r="G555" t="str">
            <v>I</v>
          </cell>
          <cell r="I555" t="str">
            <v/>
          </cell>
          <cell r="J555" t="str">
            <v>OTH</v>
          </cell>
          <cell r="L555" t="str">
            <v>INDUSTRIAL</v>
          </cell>
          <cell r="M555" t="str">
            <v>IND</v>
          </cell>
          <cell r="O555" t="str">
            <v>INDUSTRIAL</v>
          </cell>
          <cell r="P555" t="str">
            <v>INDUSTRIAL</v>
          </cell>
        </row>
        <row r="556">
          <cell r="A556">
            <v>4811</v>
          </cell>
          <cell r="B556" t="str">
            <v>SERVOTHERM S SPECIAL</v>
          </cell>
          <cell r="C556" t="str">
            <v>REGULAR</v>
          </cell>
          <cell r="D556" t="str">
            <v>GENERAL</v>
          </cell>
          <cell r="E556" t="str">
            <v>I</v>
          </cell>
          <cell r="G556" t="str">
            <v>I</v>
          </cell>
          <cell r="I556" t="str">
            <v/>
          </cell>
          <cell r="J556" t="str">
            <v>OTH</v>
          </cell>
          <cell r="L556" t="str">
            <v>INDUSTRIAL</v>
          </cell>
          <cell r="M556" t="str">
            <v>IND</v>
          </cell>
          <cell r="O556" t="str">
            <v>INDUSTRIAL</v>
          </cell>
          <cell r="P556" t="str">
            <v>INDUSTRIAL</v>
          </cell>
        </row>
        <row r="557">
          <cell r="A557">
            <v>4902</v>
          </cell>
          <cell r="B557" t="str">
            <v>TORQUE10</v>
          </cell>
          <cell r="C557" t="str">
            <v>REGULAR</v>
          </cell>
          <cell r="D557" t="str">
            <v>GENERAL</v>
          </cell>
          <cell r="E557" t="str">
            <v>I</v>
          </cell>
          <cell r="G557" t="str">
            <v>I</v>
          </cell>
          <cell r="I557" t="str">
            <v/>
          </cell>
          <cell r="J557" t="str">
            <v>OTH</v>
          </cell>
          <cell r="L557" t="str">
            <v>INDUSTRIAL</v>
          </cell>
          <cell r="M557" t="str">
            <v>IND</v>
          </cell>
          <cell r="O557" t="str">
            <v>INDUSTRIAL</v>
          </cell>
          <cell r="P557" t="str">
            <v>INDUSTRIAL</v>
          </cell>
        </row>
        <row r="558">
          <cell r="A558">
            <v>4903</v>
          </cell>
          <cell r="B558" t="str">
            <v>SERVO TRANSFLUID TH-A</v>
          </cell>
          <cell r="C558" t="str">
            <v>REGULAR</v>
          </cell>
          <cell r="D558" t="str">
            <v>GENERAL</v>
          </cell>
          <cell r="E558" t="str">
            <v>A</v>
          </cell>
          <cell r="G558" t="str">
            <v>A</v>
          </cell>
          <cell r="I558" t="str">
            <v/>
          </cell>
          <cell r="J558" t="str">
            <v>TH</v>
          </cell>
          <cell r="L558" t="str">
            <v>GEAR</v>
          </cell>
          <cell r="M558" t="str">
            <v>Co-Branded</v>
          </cell>
          <cell r="O558" t="str">
            <v>SILVER</v>
          </cell>
          <cell r="P558" t="str">
            <v>SILVER</v>
          </cell>
        </row>
        <row r="559">
          <cell r="A559">
            <v>4904</v>
          </cell>
          <cell r="B559" t="str">
            <v>FORCEGEAROIL</v>
          </cell>
          <cell r="C559" t="str">
            <v>GEN.OIL</v>
          </cell>
          <cell r="D559" t="str">
            <v>GENERAL</v>
          </cell>
          <cell r="E559" t="str">
            <v>A</v>
          </cell>
          <cell r="G559" t="str">
            <v>A</v>
          </cell>
          <cell r="I559" t="str">
            <v/>
          </cell>
          <cell r="J559" t="str">
            <v>FML</v>
          </cell>
          <cell r="L559" t="str">
            <v>GEAR</v>
          </cell>
          <cell r="M559" t="str">
            <v>Co-Branded</v>
          </cell>
          <cell r="O559" t="str">
            <v>SILVER</v>
          </cell>
          <cell r="P559" t="str">
            <v>SILVER</v>
          </cell>
        </row>
        <row r="560">
          <cell r="A560">
            <v>4905</v>
          </cell>
          <cell r="B560" t="str">
            <v>TRANSMISSIONFLUIDF10</v>
          </cell>
          <cell r="C560" t="str">
            <v>REGULAR</v>
          </cell>
          <cell r="D560" t="str">
            <v>GENERAL</v>
          </cell>
          <cell r="E560" t="str">
            <v>I</v>
          </cell>
          <cell r="G560" t="str">
            <v>I</v>
          </cell>
          <cell r="I560" t="str">
            <v/>
          </cell>
          <cell r="J560" t="str">
            <v>OTH</v>
          </cell>
          <cell r="L560" t="str">
            <v>GEAR</v>
          </cell>
          <cell r="M560" t="str">
            <v>Servo-Auto</v>
          </cell>
          <cell r="O560" t="str">
            <v>INDUSTRIAL</v>
          </cell>
          <cell r="P560" t="str">
            <v>INDUSTRIAL</v>
          </cell>
        </row>
        <row r="561">
          <cell r="A561">
            <v>4906</v>
          </cell>
          <cell r="B561" t="str">
            <v>TRANSFLUIDA</v>
          </cell>
          <cell r="C561" t="str">
            <v>REGULAR</v>
          </cell>
          <cell r="D561" t="str">
            <v>GENERAL</v>
          </cell>
          <cell r="E561" t="str">
            <v>A</v>
          </cell>
          <cell r="G561" t="str">
            <v>A</v>
          </cell>
          <cell r="J561" t="str">
            <v>OTH</v>
          </cell>
          <cell r="L561" t="str">
            <v>GEAR</v>
          </cell>
          <cell r="M561" t="str">
            <v>Servo-Auto</v>
          </cell>
          <cell r="O561" t="str">
            <v>SILVER</v>
          </cell>
          <cell r="P561" t="str">
            <v>SILVER</v>
          </cell>
        </row>
        <row r="562">
          <cell r="A562">
            <v>4907</v>
          </cell>
          <cell r="B562" t="str">
            <v>TRANSUNO80W-90</v>
          </cell>
          <cell r="C562" t="str">
            <v>REGULAR</v>
          </cell>
          <cell r="D562" t="str">
            <v>GENERAL</v>
          </cell>
          <cell r="E562" t="str">
            <v>I</v>
          </cell>
          <cell r="G562" t="str">
            <v>I</v>
          </cell>
          <cell r="I562" t="str">
            <v/>
          </cell>
          <cell r="J562" t="str">
            <v>OTH</v>
          </cell>
          <cell r="L562" t="str">
            <v>GEAR</v>
          </cell>
          <cell r="M562" t="str">
            <v>Servo-Auto</v>
          </cell>
          <cell r="O562" t="str">
            <v>INDUSTRIAL</v>
          </cell>
          <cell r="P562" t="str">
            <v>INDUSTRIAL</v>
          </cell>
        </row>
        <row r="563">
          <cell r="A563">
            <v>4908</v>
          </cell>
          <cell r="B563" t="str">
            <v>TRANSMISSIONFLUID10</v>
          </cell>
          <cell r="C563" t="str">
            <v>REGULAR</v>
          </cell>
          <cell r="D563" t="str">
            <v>GENERAL</v>
          </cell>
          <cell r="E563" t="str">
            <v>I</v>
          </cell>
          <cell r="G563" t="str">
            <v>I</v>
          </cell>
          <cell r="I563" t="str">
            <v/>
          </cell>
          <cell r="J563" t="str">
            <v>OTH</v>
          </cell>
          <cell r="L563" t="str">
            <v>GEAR</v>
          </cell>
          <cell r="M563" t="str">
            <v>Servo-Auto</v>
          </cell>
          <cell r="O563" t="str">
            <v>INDUSTRIAL</v>
          </cell>
          <cell r="P563" t="str">
            <v>INDUSTRIAL</v>
          </cell>
        </row>
        <row r="564">
          <cell r="A564">
            <v>4909</v>
          </cell>
          <cell r="B564" t="str">
            <v>EICHER POWER STEERING OIL</v>
          </cell>
          <cell r="C564" t="str">
            <v>GEN.OIL</v>
          </cell>
          <cell r="D564" t="str">
            <v>ONLY FOR OEM</v>
          </cell>
          <cell r="E564" t="str">
            <v>A</v>
          </cell>
          <cell r="G564" t="str">
            <v>A</v>
          </cell>
          <cell r="I564" t="str">
            <v/>
          </cell>
          <cell r="J564" t="str">
            <v>VEC</v>
          </cell>
          <cell r="L564" t="str">
            <v>GEAR</v>
          </cell>
          <cell r="M564" t="str">
            <v>Co-Branded</v>
          </cell>
          <cell r="O564" t="str">
            <v>SILVER</v>
          </cell>
          <cell r="P564" t="str">
            <v>SILVER</v>
          </cell>
        </row>
        <row r="565">
          <cell r="A565">
            <v>4911</v>
          </cell>
          <cell r="B565" t="str">
            <v>POWERSTEERALT</v>
          </cell>
          <cell r="C565" t="str">
            <v>GEN.OIL</v>
          </cell>
          <cell r="D565" t="str">
            <v>GENERAL</v>
          </cell>
          <cell r="E565" t="str">
            <v>A</v>
          </cell>
          <cell r="G565" t="str">
            <v>A</v>
          </cell>
          <cell r="I565" t="str">
            <v/>
          </cell>
          <cell r="J565" t="str">
            <v>ALT</v>
          </cell>
          <cell r="L565" t="str">
            <v>GEAR</v>
          </cell>
          <cell r="M565" t="str">
            <v>Co-Branded</v>
          </cell>
          <cell r="O565" t="str">
            <v>SILVER</v>
          </cell>
          <cell r="P565" t="str">
            <v>SILVER</v>
          </cell>
        </row>
        <row r="566">
          <cell r="A566">
            <v>4912</v>
          </cell>
          <cell r="B566" t="str">
            <v>TECHMILE STEERING OIL</v>
          </cell>
          <cell r="C566" t="str">
            <v>GEN.OIL</v>
          </cell>
          <cell r="D566" t="str">
            <v>ONLY FOR OEM</v>
          </cell>
          <cell r="E566" t="str">
            <v>A</v>
          </cell>
          <cell r="G566" t="str">
            <v>A</v>
          </cell>
          <cell r="I566" t="str">
            <v/>
          </cell>
          <cell r="J566" t="str">
            <v>MTBL</v>
          </cell>
          <cell r="L566" t="str">
            <v>GEAR</v>
          </cell>
          <cell r="M566" t="str">
            <v>Co-Branded</v>
          </cell>
          <cell r="O566" t="str">
            <v>SILVER</v>
          </cell>
          <cell r="P566" t="str">
            <v>SILVER</v>
          </cell>
        </row>
        <row r="567">
          <cell r="A567">
            <v>4916</v>
          </cell>
          <cell r="B567" t="str">
            <v>SERVO TRANS  TH SAE 30</v>
          </cell>
          <cell r="C567" t="str">
            <v>GEN.OIL</v>
          </cell>
          <cell r="D567" t="str">
            <v>GENERAL</v>
          </cell>
          <cell r="E567" t="str">
            <v>A</v>
          </cell>
          <cell r="G567" t="str">
            <v>A</v>
          </cell>
          <cell r="I567" t="str">
            <v/>
          </cell>
          <cell r="J567" t="str">
            <v>TH</v>
          </cell>
          <cell r="L567" t="str">
            <v>GEAR</v>
          </cell>
          <cell r="M567" t="str">
            <v>Co-Branded</v>
          </cell>
          <cell r="O567" t="str">
            <v>SILVER</v>
          </cell>
          <cell r="P567" t="str">
            <v>SILVER</v>
          </cell>
        </row>
        <row r="568">
          <cell r="A568">
            <v>4921</v>
          </cell>
          <cell r="B568" t="str">
            <v>TRANSMISSIONC3SAE10W</v>
          </cell>
          <cell r="C568" t="str">
            <v>REGULAR</v>
          </cell>
          <cell r="D568" t="str">
            <v>GENERAL</v>
          </cell>
          <cell r="E568" t="str">
            <v>A</v>
          </cell>
          <cell r="G568" t="str">
            <v>A</v>
          </cell>
          <cell r="I568" t="str">
            <v/>
          </cell>
          <cell r="J568" t="str">
            <v>OTH</v>
          </cell>
          <cell r="L568" t="str">
            <v>GEAR</v>
          </cell>
          <cell r="M568" t="str">
            <v>Servo-Auto</v>
          </cell>
          <cell r="O568" t="str">
            <v>SILVER</v>
          </cell>
          <cell r="P568" t="str">
            <v>SILVER</v>
          </cell>
        </row>
        <row r="569">
          <cell r="A569">
            <v>4923</v>
          </cell>
          <cell r="B569" t="str">
            <v>TRANSMISSIONC3SAE30</v>
          </cell>
          <cell r="C569" t="str">
            <v>REGULAR</v>
          </cell>
          <cell r="D569" t="str">
            <v>GENERAL</v>
          </cell>
          <cell r="E569" t="str">
            <v>A</v>
          </cell>
          <cell r="G569" t="str">
            <v>A</v>
          </cell>
          <cell r="I569" t="str">
            <v/>
          </cell>
          <cell r="J569" t="str">
            <v>OTH</v>
          </cell>
          <cell r="L569" t="str">
            <v>GEAR</v>
          </cell>
          <cell r="M569" t="str">
            <v>Servo-Auto</v>
          </cell>
          <cell r="O569" t="str">
            <v>SILVER</v>
          </cell>
          <cell r="P569" t="str">
            <v>SILVER</v>
          </cell>
        </row>
        <row r="570">
          <cell r="A570">
            <v>4924</v>
          </cell>
          <cell r="B570" t="str">
            <v>TRANSMISSIONC4SAE10W</v>
          </cell>
          <cell r="C570" t="str">
            <v>REGULAR</v>
          </cell>
          <cell r="D570" t="str">
            <v>GENERAL</v>
          </cell>
          <cell r="E570" t="str">
            <v>A</v>
          </cell>
          <cell r="G570" t="str">
            <v>A</v>
          </cell>
          <cell r="I570" t="str">
            <v/>
          </cell>
          <cell r="J570" t="str">
            <v>OTH</v>
          </cell>
          <cell r="L570" t="str">
            <v>GEAR</v>
          </cell>
          <cell r="M570" t="str">
            <v>Servo-Auto</v>
          </cell>
          <cell r="O570" t="str">
            <v>SILVER</v>
          </cell>
          <cell r="P570" t="str">
            <v>SILVER</v>
          </cell>
        </row>
        <row r="571">
          <cell r="A571">
            <v>4925</v>
          </cell>
          <cell r="B571" t="str">
            <v>TRANSMISSIONC4SAE30</v>
          </cell>
          <cell r="C571" t="str">
            <v>REGULAR</v>
          </cell>
          <cell r="D571" t="str">
            <v>GENERAL</v>
          </cell>
          <cell r="E571" t="str">
            <v>A</v>
          </cell>
          <cell r="G571" t="str">
            <v>A</v>
          </cell>
          <cell r="I571" t="str">
            <v/>
          </cell>
          <cell r="J571" t="str">
            <v>OTH</v>
          </cell>
          <cell r="L571" t="str">
            <v>GEAR</v>
          </cell>
          <cell r="M571" t="str">
            <v>Servo-Auto</v>
          </cell>
          <cell r="O571" t="str">
            <v>SILVER</v>
          </cell>
          <cell r="P571" t="str">
            <v>SILVER</v>
          </cell>
        </row>
        <row r="572">
          <cell r="A572">
            <v>4926</v>
          </cell>
          <cell r="B572" t="str">
            <v>TRANSCLEANC4SAE30</v>
          </cell>
          <cell r="C572" t="str">
            <v>REGULAR</v>
          </cell>
          <cell r="D572" t="str">
            <v>GENERAL</v>
          </cell>
          <cell r="E572" t="str">
            <v>A</v>
          </cell>
          <cell r="G572" t="str">
            <v>A</v>
          </cell>
          <cell r="I572" t="str">
            <v/>
          </cell>
          <cell r="J572" t="str">
            <v>OTH</v>
          </cell>
          <cell r="L572" t="str">
            <v>GEAR</v>
          </cell>
          <cell r="M572" t="str">
            <v>Servo-Auto</v>
          </cell>
          <cell r="O572" t="str">
            <v>SILVER</v>
          </cell>
          <cell r="P572" t="str">
            <v>SILVER</v>
          </cell>
        </row>
        <row r="573">
          <cell r="A573">
            <v>4927</v>
          </cell>
          <cell r="B573" t="str">
            <v>FDAO60</v>
          </cell>
          <cell r="C573" t="str">
            <v>REGULAR</v>
          </cell>
          <cell r="D573" t="str">
            <v>GENERAL</v>
          </cell>
          <cell r="E573" t="str">
            <v>I</v>
          </cell>
          <cell r="G573" t="str">
            <v>I</v>
          </cell>
          <cell r="I573" t="str">
            <v/>
          </cell>
          <cell r="J573" t="str">
            <v>OTH</v>
          </cell>
          <cell r="L573" t="str">
            <v>INDUSTRIAL</v>
          </cell>
          <cell r="M573" t="str">
            <v>IND</v>
          </cell>
          <cell r="O573" t="str">
            <v>INDUSTRIAL</v>
          </cell>
          <cell r="P573" t="str">
            <v>INDUSTRIAL</v>
          </cell>
        </row>
        <row r="574">
          <cell r="A574">
            <v>4929</v>
          </cell>
          <cell r="B574" t="str">
            <v>MAHINDRA EM TRNSMISON OIL</v>
          </cell>
          <cell r="C574" t="str">
            <v>GEN.OIL</v>
          </cell>
          <cell r="D574" t="str">
            <v>ONLY FOR OEM</v>
          </cell>
          <cell r="E574" t="str">
            <v>A</v>
          </cell>
          <cell r="G574" t="str">
            <v>A</v>
          </cell>
          <cell r="I574" t="str">
            <v/>
          </cell>
          <cell r="J574" t="str">
            <v>MEM</v>
          </cell>
          <cell r="L574" t="str">
            <v>GEAR</v>
          </cell>
          <cell r="M574" t="str">
            <v>Co-Branded</v>
          </cell>
          <cell r="O574" t="str">
            <v>SILVER</v>
          </cell>
          <cell r="P574" t="str">
            <v>SILVER</v>
          </cell>
        </row>
        <row r="575">
          <cell r="A575">
            <v>4930</v>
          </cell>
          <cell r="B575" t="str">
            <v>TAFEWETBRAKEOIL</v>
          </cell>
          <cell r="C575" t="str">
            <v>GEN.OIL</v>
          </cell>
          <cell r="D575" t="str">
            <v>ONLY FOR OEM</v>
          </cell>
          <cell r="E575" t="str">
            <v>A</v>
          </cell>
          <cell r="G575" t="str">
            <v>A</v>
          </cell>
          <cell r="I575" t="str">
            <v/>
          </cell>
          <cell r="J575" t="str">
            <v>TAF</v>
          </cell>
          <cell r="L575" t="str">
            <v>SPECIALITY</v>
          </cell>
          <cell r="M575" t="str">
            <v>Co-Branded</v>
          </cell>
          <cell r="O575" t="str">
            <v>SILVER</v>
          </cell>
          <cell r="P575" t="str">
            <v>SILVER</v>
          </cell>
        </row>
        <row r="576">
          <cell r="A576">
            <v>4931</v>
          </cell>
          <cell r="B576" t="str">
            <v>TRANSMISSIONT20</v>
          </cell>
          <cell r="C576" t="str">
            <v>REGULAR</v>
          </cell>
          <cell r="D576" t="str">
            <v>GENERAL</v>
          </cell>
          <cell r="E576" t="str">
            <v>I</v>
          </cell>
          <cell r="G576" t="str">
            <v>I</v>
          </cell>
          <cell r="I576" t="str">
            <v/>
          </cell>
          <cell r="J576" t="str">
            <v>OTH</v>
          </cell>
          <cell r="L576" t="str">
            <v>GEAR</v>
          </cell>
          <cell r="M576" t="str">
            <v>Servo-Auto</v>
          </cell>
          <cell r="O576" t="str">
            <v>INDUSTRIAL</v>
          </cell>
          <cell r="P576" t="str">
            <v>INDUSTRIAL</v>
          </cell>
        </row>
        <row r="577">
          <cell r="A577">
            <v>4932</v>
          </cell>
          <cell r="B577" t="str">
            <v>TRANSTRAC30</v>
          </cell>
          <cell r="C577" t="str">
            <v>REGULAR</v>
          </cell>
          <cell r="D577" t="str">
            <v>GENERAL</v>
          </cell>
          <cell r="E577" t="str">
            <v>I</v>
          </cell>
          <cell r="G577" t="str">
            <v>I</v>
          </cell>
          <cell r="I577" t="str">
            <v/>
          </cell>
          <cell r="J577" t="str">
            <v>OTH</v>
          </cell>
          <cell r="L577" t="str">
            <v>GEAR</v>
          </cell>
          <cell r="M577" t="str">
            <v>Servo-Auto</v>
          </cell>
          <cell r="O577" t="str">
            <v>INDUSTRIAL</v>
          </cell>
          <cell r="P577" t="str">
            <v>INDUSTRIAL</v>
          </cell>
        </row>
        <row r="578">
          <cell r="A578">
            <v>4935</v>
          </cell>
          <cell r="B578" t="str">
            <v>SERVO MTRAC 30</v>
          </cell>
          <cell r="C578" t="str">
            <v>REGULAR</v>
          </cell>
          <cell r="D578" t="str">
            <v>GENERAL</v>
          </cell>
          <cell r="E578" t="str">
            <v>I</v>
          </cell>
          <cell r="G578" t="str">
            <v>I</v>
          </cell>
          <cell r="I578" t="str">
            <v/>
          </cell>
          <cell r="J578" t="str">
            <v>OTH</v>
          </cell>
          <cell r="L578" t="str">
            <v>GEAR</v>
          </cell>
          <cell r="M578" t="str">
            <v>Servo-Auto</v>
          </cell>
          <cell r="O578" t="str">
            <v>INDUSTRIAL</v>
          </cell>
          <cell r="P578" t="str">
            <v>INDUSTRIAL</v>
          </cell>
        </row>
        <row r="579">
          <cell r="A579">
            <v>4938</v>
          </cell>
          <cell r="B579" t="str">
            <v>SERVO TRANSMISSION TO4 SAE 50</v>
          </cell>
          <cell r="C579" t="str">
            <v>REGULAR</v>
          </cell>
          <cell r="D579" t="str">
            <v>GENERAL</v>
          </cell>
          <cell r="E579" t="str">
            <v>I</v>
          </cell>
          <cell r="G579" t="str">
            <v>I</v>
          </cell>
          <cell r="I579" t="str">
            <v/>
          </cell>
          <cell r="J579" t="str">
            <v>OTH</v>
          </cell>
          <cell r="L579" t="str">
            <v>GEAR</v>
          </cell>
          <cell r="M579" t="str">
            <v>Servo-Auto</v>
          </cell>
          <cell r="O579" t="str">
            <v>INDUSTRIAL</v>
          </cell>
          <cell r="P579" t="str">
            <v>INDUSTRIAL</v>
          </cell>
        </row>
        <row r="580">
          <cell r="A580">
            <v>4939</v>
          </cell>
          <cell r="B580" t="str">
            <v>TRANSTRACHVI</v>
          </cell>
          <cell r="C580" t="str">
            <v>REGULAR</v>
          </cell>
          <cell r="D580" t="str">
            <v>GENERAL</v>
          </cell>
          <cell r="E580" t="str">
            <v>I</v>
          </cell>
          <cell r="G580" t="str">
            <v>I</v>
          </cell>
          <cell r="I580" t="str">
            <v/>
          </cell>
          <cell r="J580" t="str">
            <v>OTH</v>
          </cell>
          <cell r="L580" t="str">
            <v>GEAR</v>
          </cell>
          <cell r="M580" t="str">
            <v>Servo-Auto</v>
          </cell>
          <cell r="O580" t="str">
            <v>INDUSTRIAL</v>
          </cell>
          <cell r="P580" t="str">
            <v>INDUSTRIAL</v>
          </cell>
        </row>
        <row r="581">
          <cell r="A581">
            <v>4940</v>
          </cell>
          <cell r="B581" t="str">
            <v>SERVO TRANSTRAC HVI</v>
          </cell>
          <cell r="C581" t="str">
            <v>GEN.OIL</v>
          </cell>
          <cell r="D581" t="str">
            <v>GENERAL</v>
          </cell>
          <cell r="E581" t="str">
            <v>A</v>
          </cell>
          <cell r="G581" t="str">
            <v>A</v>
          </cell>
          <cell r="I581" t="str">
            <v/>
          </cell>
          <cell r="J581" t="str">
            <v>PVBU</v>
          </cell>
          <cell r="L581" t="str">
            <v>GEAR</v>
          </cell>
          <cell r="M581" t="str">
            <v>Co-Branded</v>
          </cell>
          <cell r="O581" t="str">
            <v>SILVER</v>
          </cell>
          <cell r="P581" t="str">
            <v>SILVER</v>
          </cell>
        </row>
        <row r="582">
          <cell r="A582">
            <v>4941</v>
          </cell>
          <cell r="B582" t="str">
            <v>TRANSDEXII</v>
          </cell>
          <cell r="C582" t="str">
            <v>REGULAR</v>
          </cell>
          <cell r="D582" t="str">
            <v>GENERAL</v>
          </cell>
          <cell r="E582" t="str">
            <v>A</v>
          </cell>
          <cell r="G582" t="str">
            <v>A</v>
          </cell>
          <cell r="J582" t="str">
            <v>OTH</v>
          </cell>
          <cell r="L582" t="str">
            <v>GEAR</v>
          </cell>
          <cell r="M582" t="str">
            <v>Servo-Auto</v>
          </cell>
          <cell r="O582" t="str">
            <v>SILVER</v>
          </cell>
          <cell r="P582" t="str">
            <v>SILVER</v>
          </cell>
        </row>
        <row r="583">
          <cell r="A583">
            <v>4942</v>
          </cell>
          <cell r="B583" t="str">
            <v>TRANSDEXIII</v>
          </cell>
          <cell r="C583" t="str">
            <v>REGULAR</v>
          </cell>
          <cell r="D583" t="str">
            <v>GENERAL</v>
          </cell>
          <cell r="E583" t="str">
            <v>A</v>
          </cell>
          <cell r="G583" t="str">
            <v>A</v>
          </cell>
          <cell r="I583" t="str">
            <v/>
          </cell>
          <cell r="J583" t="str">
            <v>OTH</v>
          </cell>
          <cell r="L583" t="str">
            <v>GEAR</v>
          </cell>
          <cell r="M583" t="str">
            <v>Servo-Auto</v>
          </cell>
          <cell r="O583" t="str">
            <v>SILVER</v>
          </cell>
          <cell r="P583" t="str">
            <v>SILVER</v>
          </cell>
        </row>
        <row r="584">
          <cell r="A584">
            <v>4943</v>
          </cell>
          <cell r="B584" t="str">
            <v>HYUNDAI SERVO STEERING OIL</v>
          </cell>
          <cell r="C584" t="str">
            <v>GEN.OIL</v>
          </cell>
          <cell r="D584" t="str">
            <v>ONLY FOR OEM</v>
          </cell>
          <cell r="E584" t="str">
            <v>A</v>
          </cell>
          <cell r="G584" t="str">
            <v>A</v>
          </cell>
          <cell r="I584" t="str">
            <v/>
          </cell>
          <cell r="J584" t="str">
            <v>HML</v>
          </cell>
          <cell r="L584" t="str">
            <v>GEAR</v>
          </cell>
          <cell r="M584" t="str">
            <v>Co-Branded</v>
          </cell>
          <cell r="O584" t="str">
            <v>SILVER</v>
          </cell>
          <cell r="P584" t="str">
            <v>BRONZE</v>
          </cell>
        </row>
        <row r="585">
          <cell r="A585">
            <v>4944</v>
          </cell>
          <cell r="B585" t="str">
            <v>LANCERSTEERINGOIL</v>
          </cell>
          <cell r="C585" t="str">
            <v>GEN.OIL</v>
          </cell>
          <cell r="D585" t="str">
            <v>ONLY FOR OEM</v>
          </cell>
          <cell r="E585" t="str">
            <v>E</v>
          </cell>
          <cell r="G585" t="str">
            <v>E</v>
          </cell>
          <cell r="I585" t="str">
            <v/>
          </cell>
          <cell r="J585" t="str">
            <v>MTB</v>
          </cell>
          <cell r="L585" t="str">
            <v>GEAR</v>
          </cell>
          <cell r="M585" t="str">
            <v>Co-Branded</v>
          </cell>
          <cell r="O585" t="str">
            <v>SILVER</v>
          </cell>
          <cell r="P585" t="str">
            <v>SILVER</v>
          </cell>
        </row>
        <row r="586">
          <cell r="A586">
            <v>4945</v>
          </cell>
          <cell r="B586" t="str">
            <v>MANFORCETRUCKSSTEERINGOIL</v>
          </cell>
          <cell r="C586" t="str">
            <v>GEN.OIL</v>
          </cell>
          <cell r="D586" t="str">
            <v>ONLY FOR OEM</v>
          </cell>
          <cell r="E586" t="str">
            <v>A</v>
          </cell>
          <cell r="G586" t="str">
            <v>A</v>
          </cell>
          <cell r="I586" t="str">
            <v/>
          </cell>
          <cell r="J586" t="str">
            <v>MFT</v>
          </cell>
          <cell r="L586" t="str">
            <v>GEAR</v>
          </cell>
          <cell r="M586" t="str">
            <v>Co-Branded</v>
          </cell>
          <cell r="O586" t="str">
            <v>SILVER</v>
          </cell>
          <cell r="P586" t="str">
            <v>SILVER</v>
          </cell>
        </row>
        <row r="587">
          <cell r="A587">
            <v>4947</v>
          </cell>
          <cell r="B587" t="str">
            <v>STEERTM</v>
          </cell>
          <cell r="C587" t="str">
            <v>GEN.OIL</v>
          </cell>
          <cell r="D587" t="str">
            <v>GENERAL</v>
          </cell>
          <cell r="E587" t="str">
            <v>I</v>
          </cell>
          <cell r="G587" t="str">
            <v>I</v>
          </cell>
          <cell r="I587" t="str">
            <v/>
          </cell>
          <cell r="J587" t="str">
            <v>TML</v>
          </cell>
          <cell r="L587" t="str">
            <v>GEAR</v>
          </cell>
          <cell r="M587" t="str">
            <v>Co-Branded</v>
          </cell>
          <cell r="O587" t="str">
            <v>INDUSTRIAL</v>
          </cell>
          <cell r="P587" t="str">
            <v>INDUSTRIAL</v>
          </cell>
        </row>
        <row r="588">
          <cell r="A588">
            <v>4949</v>
          </cell>
          <cell r="B588" t="str">
            <v>SWARAJ XT-OL</v>
          </cell>
          <cell r="C588" t="str">
            <v>GEN.OIL</v>
          </cell>
          <cell r="D588" t="str">
            <v>ONLY FOR OEM</v>
          </cell>
          <cell r="E588" t="str">
            <v>A</v>
          </cell>
          <cell r="G588" t="str">
            <v>A</v>
          </cell>
          <cell r="I588" t="str">
            <v/>
          </cell>
          <cell r="J588" t="str">
            <v>PTL</v>
          </cell>
          <cell r="L588" t="str">
            <v>AGRI</v>
          </cell>
          <cell r="M588" t="str">
            <v>Co-Branded</v>
          </cell>
          <cell r="O588" t="str">
            <v>SILVER</v>
          </cell>
          <cell r="P588" t="str">
            <v>SILVER</v>
          </cell>
        </row>
        <row r="589">
          <cell r="A589">
            <v>4950</v>
          </cell>
          <cell r="B589" t="str">
            <v>SERVO OIB OIL</v>
          </cell>
          <cell r="C589" t="str">
            <v>REGULAR</v>
          </cell>
          <cell r="D589" t="str">
            <v>GENERAL</v>
          </cell>
          <cell r="E589" t="str">
            <v>A</v>
          </cell>
          <cell r="F589" t="str">
            <v>AGRI</v>
          </cell>
          <cell r="G589" t="str">
            <v>A</v>
          </cell>
          <cell r="J589" t="str">
            <v>OTH</v>
          </cell>
          <cell r="L589" t="str">
            <v>AGRI</v>
          </cell>
          <cell r="M589" t="str">
            <v>Servo-Auto</v>
          </cell>
          <cell r="O589" t="str">
            <v>SILVER</v>
          </cell>
          <cell r="P589" t="str">
            <v>SILVER</v>
          </cell>
        </row>
        <row r="590">
          <cell r="A590">
            <v>4951</v>
          </cell>
          <cell r="B590" t="str">
            <v>MAHINDRA MSTAR OIB OIL</v>
          </cell>
          <cell r="C590" t="str">
            <v>GEN.OIL</v>
          </cell>
          <cell r="D590" t="str">
            <v>ONLY FOR OEM</v>
          </cell>
          <cell r="E590" t="str">
            <v>A</v>
          </cell>
          <cell r="G590" t="str">
            <v>A</v>
          </cell>
          <cell r="I590" t="str">
            <v/>
          </cell>
          <cell r="J590" t="str">
            <v>MFE</v>
          </cell>
          <cell r="L590" t="str">
            <v>AGRI</v>
          </cell>
          <cell r="M590" t="str">
            <v>Co-Branded</v>
          </cell>
          <cell r="O590" t="str">
            <v>SILVER</v>
          </cell>
          <cell r="P590" t="str">
            <v>SILVER</v>
          </cell>
        </row>
        <row r="591">
          <cell r="A591">
            <v>4952</v>
          </cell>
          <cell r="B591" t="str">
            <v>SERVO TATA MOTORS GEN TRANSMISSION FLUID</v>
          </cell>
          <cell r="C591" t="str">
            <v>GEN.OIL</v>
          </cell>
          <cell r="D591" t="str">
            <v>GENERAL</v>
          </cell>
          <cell r="E591" t="str">
            <v>A</v>
          </cell>
          <cell r="G591" t="str">
            <v>A</v>
          </cell>
          <cell r="I591" t="str">
            <v/>
          </cell>
          <cell r="J591" t="str">
            <v>PVBU</v>
          </cell>
          <cell r="L591" t="str">
            <v>GEAR</v>
          </cell>
          <cell r="M591" t="str">
            <v>Co-Branded</v>
          </cell>
          <cell r="O591" t="str">
            <v>SILVER</v>
          </cell>
          <cell r="P591" t="str">
            <v>SILVER</v>
          </cell>
        </row>
        <row r="592">
          <cell r="A592">
            <v>4953</v>
          </cell>
          <cell r="B592" t="str">
            <v>SERVO TATA MOTORS GEN STEERING FLUID</v>
          </cell>
          <cell r="C592" t="str">
            <v>GEN.OIL</v>
          </cell>
          <cell r="D592" t="str">
            <v>GENERAL</v>
          </cell>
          <cell r="E592" t="str">
            <v>A</v>
          </cell>
          <cell r="G592" t="str">
            <v>A</v>
          </cell>
          <cell r="I592" t="str">
            <v/>
          </cell>
          <cell r="J592" t="str">
            <v>PVBU</v>
          </cell>
          <cell r="L592" t="str">
            <v>SPECIALITY</v>
          </cell>
          <cell r="M592" t="str">
            <v>Co-Branded</v>
          </cell>
          <cell r="O592" t="str">
            <v>SILVER</v>
          </cell>
          <cell r="P592" t="str">
            <v>SILVER</v>
          </cell>
        </row>
        <row r="593">
          <cell r="A593">
            <v>4954</v>
          </cell>
          <cell r="B593" t="str">
            <v>SERVO TATA MMOTORS GEN STEERING FLUID +</v>
          </cell>
          <cell r="C593" t="str">
            <v>GEN.OIL</v>
          </cell>
          <cell r="D593" t="str">
            <v>GENERAL</v>
          </cell>
          <cell r="E593" t="str">
            <v>A</v>
          </cell>
          <cell r="G593" t="str">
            <v>A</v>
          </cell>
          <cell r="I593" t="str">
            <v/>
          </cell>
          <cell r="J593" t="str">
            <v>PVBU</v>
          </cell>
          <cell r="L593" t="str">
            <v>SPECIALITY</v>
          </cell>
          <cell r="M593" t="str">
            <v>Co-Branded</v>
          </cell>
          <cell r="O593" t="str">
            <v>SILVER</v>
          </cell>
          <cell r="P593" t="str">
            <v>SILVER</v>
          </cell>
        </row>
        <row r="594">
          <cell r="A594">
            <v>4956</v>
          </cell>
          <cell r="B594" t="str">
            <v>MAXIMILE POWER STEERING FLUID</v>
          </cell>
          <cell r="C594" t="str">
            <v>GEN.OIL</v>
          </cell>
          <cell r="D594" t="str">
            <v>ONLY FOR OEM</v>
          </cell>
          <cell r="E594" t="str">
            <v>A</v>
          </cell>
          <cell r="G594" t="str">
            <v>A</v>
          </cell>
          <cell r="I594" t="str">
            <v/>
          </cell>
          <cell r="J594" t="str">
            <v>MNM</v>
          </cell>
          <cell r="L594" t="str">
            <v>SPECIALITY</v>
          </cell>
          <cell r="M594" t="str">
            <v>Co-Branded</v>
          </cell>
          <cell r="O594" t="str">
            <v>SILVER</v>
          </cell>
          <cell r="P594" t="str">
            <v>SILVER</v>
          </cell>
        </row>
        <row r="595">
          <cell r="A595">
            <v>4957</v>
          </cell>
          <cell r="B595" t="str">
            <v>HERO TRANS 75W-90 OIL</v>
          </cell>
          <cell r="C595" t="str">
            <v>GEN.OIL</v>
          </cell>
          <cell r="D595" t="str">
            <v>ONLY FOR OEM</v>
          </cell>
          <cell r="E595" t="str">
            <v>A</v>
          </cell>
          <cell r="G595" t="str">
            <v>A</v>
          </cell>
          <cell r="J595" t="str">
            <v>HERO</v>
          </cell>
          <cell r="L595" t="str">
            <v>4T</v>
          </cell>
          <cell r="M595" t="str">
            <v>Co-Branded</v>
          </cell>
          <cell r="O595" t="str">
            <v>SILVER</v>
          </cell>
          <cell r="P595" t="str">
            <v>SILVER</v>
          </cell>
        </row>
        <row r="596">
          <cell r="A596">
            <v>5000</v>
          </cell>
          <cell r="B596" t="str">
            <v>STEEL220</v>
          </cell>
          <cell r="C596" t="str">
            <v>REGULAR</v>
          </cell>
          <cell r="D596" t="str">
            <v>GENERAL</v>
          </cell>
          <cell r="E596" t="str">
            <v>I</v>
          </cell>
          <cell r="G596" t="str">
            <v>I</v>
          </cell>
          <cell r="I596" t="str">
            <v/>
          </cell>
          <cell r="J596" t="str">
            <v>OTH</v>
          </cell>
          <cell r="L596" t="str">
            <v>INDUSTRIAL</v>
          </cell>
          <cell r="M596" t="str">
            <v>IND</v>
          </cell>
          <cell r="O596" t="str">
            <v>INDUSTRIAL</v>
          </cell>
          <cell r="P596" t="str">
            <v>INDUSTRIAL</v>
          </cell>
        </row>
        <row r="597">
          <cell r="A597">
            <v>5001</v>
          </cell>
          <cell r="B597" t="str">
            <v>STEEL257</v>
          </cell>
          <cell r="C597" t="str">
            <v>REGULAR</v>
          </cell>
          <cell r="D597" t="str">
            <v>GENERAL</v>
          </cell>
          <cell r="E597" t="str">
            <v>I</v>
          </cell>
          <cell r="G597" t="str">
            <v>I</v>
          </cell>
          <cell r="I597" t="str">
            <v/>
          </cell>
          <cell r="J597" t="str">
            <v>OTH</v>
          </cell>
          <cell r="L597" t="str">
            <v>INDUSTRIAL</v>
          </cell>
          <cell r="M597" t="str">
            <v>IND</v>
          </cell>
          <cell r="O597" t="str">
            <v>INDUSTRIAL</v>
          </cell>
          <cell r="P597" t="str">
            <v>INDUSTRIAL</v>
          </cell>
        </row>
        <row r="598">
          <cell r="A598">
            <v>5002</v>
          </cell>
          <cell r="B598" t="str">
            <v>STEEL680</v>
          </cell>
          <cell r="C598" t="str">
            <v>REGULAR</v>
          </cell>
          <cell r="D598" t="str">
            <v>GENERAL</v>
          </cell>
          <cell r="E598" t="str">
            <v>I</v>
          </cell>
          <cell r="G598" t="str">
            <v>I</v>
          </cell>
          <cell r="I598" t="str">
            <v/>
          </cell>
          <cell r="J598" t="str">
            <v>OTH</v>
          </cell>
          <cell r="L598" t="str">
            <v>INDUSTRIAL</v>
          </cell>
          <cell r="M598" t="str">
            <v>IND</v>
          </cell>
          <cell r="O598" t="str">
            <v>INDUSTRIAL</v>
          </cell>
          <cell r="P598" t="str">
            <v>INDUSTRIAL</v>
          </cell>
        </row>
        <row r="599">
          <cell r="A599">
            <v>5003</v>
          </cell>
          <cell r="B599" t="str">
            <v>STEEL381</v>
          </cell>
          <cell r="C599" t="str">
            <v>REGULAR</v>
          </cell>
          <cell r="D599" t="str">
            <v>GENERAL</v>
          </cell>
          <cell r="E599" t="str">
            <v>I</v>
          </cell>
          <cell r="G599" t="str">
            <v>I</v>
          </cell>
          <cell r="I599" t="str">
            <v/>
          </cell>
          <cell r="J599" t="str">
            <v>OTH</v>
          </cell>
          <cell r="L599" t="str">
            <v>INDUSTRIAL</v>
          </cell>
          <cell r="M599" t="str">
            <v>IND</v>
          </cell>
          <cell r="O599" t="str">
            <v>INDUSTRIAL</v>
          </cell>
          <cell r="P599" t="str">
            <v>INDUSTRIAL</v>
          </cell>
        </row>
        <row r="600">
          <cell r="A600">
            <v>5004</v>
          </cell>
          <cell r="B600" t="str">
            <v>STEEL460</v>
          </cell>
          <cell r="C600" t="str">
            <v>REGULAR</v>
          </cell>
          <cell r="D600" t="str">
            <v>GENERAL</v>
          </cell>
          <cell r="E600" t="str">
            <v>I</v>
          </cell>
          <cell r="G600" t="str">
            <v>I</v>
          </cell>
          <cell r="I600" t="str">
            <v/>
          </cell>
          <cell r="J600" t="str">
            <v>OTH</v>
          </cell>
          <cell r="L600" t="str">
            <v>INDUSTRIAL</v>
          </cell>
          <cell r="M600" t="str">
            <v>IND</v>
          </cell>
          <cell r="O600" t="str">
            <v>INDUSTRIAL</v>
          </cell>
          <cell r="P600" t="str">
            <v>INDUSTRIAL</v>
          </cell>
        </row>
        <row r="601">
          <cell r="A601">
            <v>5005</v>
          </cell>
          <cell r="B601" t="str">
            <v>STEELEP150PLUS</v>
          </cell>
          <cell r="C601" t="str">
            <v>REGULAR</v>
          </cell>
          <cell r="D601" t="str">
            <v>GENERAL</v>
          </cell>
          <cell r="E601" t="str">
            <v>I</v>
          </cell>
          <cell r="G601" t="str">
            <v>I</v>
          </cell>
          <cell r="I601" t="str">
            <v/>
          </cell>
          <cell r="J601" t="str">
            <v>OTH</v>
          </cell>
          <cell r="L601" t="str">
            <v>INDUSTRIAL</v>
          </cell>
          <cell r="M601" t="str">
            <v>IND</v>
          </cell>
          <cell r="O601" t="str">
            <v>INDUSTRIAL</v>
          </cell>
          <cell r="P601" t="str">
            <v>INDUSTRIAL</v>
          </cell>
        </row>
        <row r="602">
          <cell r="A602">
            <v>5008</v>
          </cell>
          <cell r="B602" t="str">
            <v>STEELEP381</v>
          </cell>
          <cell r="C602" t="str">
            <v>REGULAR</v>
          </cell>
          <cell r="D602" t="str">
            <v>GENERAL</v>
          </cell>
          <cell r="E602" t="str">
            <v>I</v>
          </cell>
          <cell r="G602" t="str">
            <v>I</v>
          </cell>
          <cell r="I602" t="str">
            <v/>
          </cell>
          <cell r="J602" t="str">
            <v>OTH</v>
          </cell>
          <cell r="L602" t="str">
            <v>INDUSTRIAL</v>
          </cell>
          <cell r="M602" t="str">
            <v>IND</v>
          </cell>
          <cell r="O602" t="str">
            <v>INDUSTRIAL</v>
          </cell>
          <cell r="P602" t="str">
            <v>INDUSTRIAL</v>
          </cell>
        </row>
        <row r="603">
          <cell r="A603">
            <v>5009</v>
          </cell>
          <cell r="B603" t="str">
            <v>STEELEP460</v>
          </cell>
          <cell r="C603" t="str">
            <v>REGULAR</v>
          </cell>
          <cell r="D603" t="str">
            <v>GENERAL</v>
          </cell>
          <cell r="E603" t="str">
            <v>I</v>
          </cell>
          <cell r="G603" t="str">
            <v>I</v>
          </cell>
          <cell r="I603" t="str">
            <v/>
          </cell>
          <cell r="J603" t="str">
            <v>OTH</v>
          </cell>
          <cell r="L603" t="str">
            <v>INDUSTRIAL</v>
          </cell>
          <cell r="M603" t="str">
            <v>IND</v>
          </cell>
          <cell r="O603" t="str">
            <v>INDUSTRIAL</v>
          </cell>
          <cell r="P603" t="str">
            <v>INDUSTRIAL</v>
          </cell>
        </row>
        <row r="604">
          <cell r="A604">
            <v>5010</v>
          </cell>
          <cell r="B604" t="str">
            <v>STEELEP220PLUS</v>
          </cell>
          <cell r="C604" t="str">
            <v>REGULAR</v>
          </cell>
          <cell r="D604" t="str">
            <v>GENERAL</v>
          </cell>
          <cell r="E604" t="str">
            <v>I</v>
          </cell>
          <cell r="G604" t="str">
            <v>I</v>
          </cell>
          <cell r="I604" t="str">
            <v/>
          </cell>
          <cell r="J604" t="str">
            <v>OTH</v>
          </cell>
          <cell r="L604" t="str">
            <v>INDUSTRIAL</v>
          </cell>
          <cell r="M604" t="str">
            <v>IND</v>
          </cell>
          <cell r="O604" t="str">
            <v>INDUSTRIAL</v>
          </cell>
          <cell r="P604" t="str">
            <v>INDUSTRIAL</v>
          </cell>
        </row>
        <row r="605">
          <cell r="A605">
            <v>5013</v>
          </cell>
          <cell r="B605" t="str">
            <v>STEEL320</v>
          </cell>
          <cell r="C605" t="str">
            <v>REGULAR</v>
          </cell>
          <cell r="D605" t="str">
            <v>GENERAL</v>
          </cell>
          <cell r="E605" t="str">
            <v>I</v>
          </cell>
          <cell r="G605" t="str">
            <v>I</v>
          </cell>
          <cell r="I605" t="str">
            <v/>
          </cell>
          <cell r="J605" t="str">
            <v>OTH</v>
          </cell>
          <cell r="L605" t="str">
            <v>INDUSTRIAL</v>
          </cell>
          <cell r="M605" t="str">
            <v>IND</v>
          </cell>
          <cell r="O605" t="str">
            <v>INDUSTRIAL</v>
          </cell>
          <cell r="P605" t="str">
            <v>INDUSTRIAL</v>
          </cell>
        </row>
        <row r="606">
          <cell r="A606">
            <v>5014</v>
          </cell>
          <cell r="B606" t="str">
            <v>STEEL521</v>
          </cell>
          <cell r="C606" t="str">
            <v>REGULAR</v>
          </cell>
          <cell r="D606" t="str">
            <v>GENERAL</v>
          </cell>
          <cell r="E606" t="str">
            <v>I</v>
          </cell>
          <cell r="G606" t="str">
            <v>I</v>
          </cell>
          <cell r="I606" t="str">
            <v/>
          </cell>
          <cell r="J606" t="str">
            <v>OTH</v>
          </cell>
          <cell r="L606" t="str">
            <v>INDUSTRIAL</v>
          </cell>
          <cell r="M606" t="str">
            <v>IND</v>
          </cell>
          <cell r="O606" t="str">
            <v>INDUSTRIAL</v>
          </cell>
          <cell r="P606" t="str">
            <v>INDUSTRIAL</v>
          </cell>
        </row>
        <row r="607">
          <cell r="A607">
            <v>5015</v>
          </cell>
          <cell r="B607" t="str">
            <v>STEEL220PLUS</v>
          </cell>
          <cell r="C607" t="str">
            <v>REGULAR</v>
          </cell>
          <cell r="D607" t="str">
            <v>GENERAL</v>
          </cell>
          <cell r="E607" t="str">
            <v>I</v>
          </cell>
          <cell r="G607" t="str">
            <v>I</v>
          </cell>
          <cell r="I607" t="str">
            <v/>
          </cell>
          <cell r="J607" t="str">
            <v>OTH</v>
          </cell>
          <cell r="L607" t="str">
            <v>INDUSTRIAL</v>
          </cell>
          <cell r="M607" t="str">
            <v>IND</v>
          </cell>
          <cell r="O607" t="str">
            <v>INDUSTRIAL</v>
          </cell>
          <cell r="P607" t="str">
            <v>INDUSTRIAL</v>
          </cell>
        </row>
        <row r="608">
          <cell r="A608">
            <v>5016</v>
          </cell>
          <cell r="B608" t="str">
            <v>STEEROL22(J)L</v>
          </cell>
          <cell r="C608" t="str">
            <v>REGULAR</v>
          </cell>
          <cell r="D608" t="str">
            <v>GENERAL</v>
          </cell>
          <cell r="E608" t="str">
            <v>I</v>
          </cell>
          <cell r="G608" t="str">
            <v>I</v>
          </cell>
          <cell r="I608" t="str">
            <v/>
          </cell>
          <cell r="J608" t="str">
            <v>OTH</v>
          </cell>
          <cell r="L608" t="str">
            <v>INDUSTRIAL</v>
          </cell>
          <cell r="M608" t="str">
            <v>IND</v>
          </cell>
          <cell r="O608" t="str">
            <v>INDUSTRIAL</v>
          </cell>
          <cell r="P608" t="str">
            <v>INDUSTRIAL</v>
          </cell>
        </row>
        <row r="609">
          <cell r="A609">
            <v>5019</v>
          </cell>
          <cell r="B609" t="str">
            <v>STEEROL22(J)</v>
          </cell>
          <cell r="C609" t="str">
            <v>REGULAR</v>
          </cell>
          <cell r="D609" t="str">
            <v>GENERAL</v>
          </cell>
          <cell r="E609" t="str">
            <v>I</v>
          </cell>
          <cell r="G609" t="str">
            <v>I</v>
          </cell>
          <cell r="I609" t="str">
            <v/>
          </cell>
          <cell r="J609" t="str">
            <v>OTH</v>
          </cell>
          <cell r="L609" t="str">
            <v>INDUSTRIAL</v>
          </cell>
          <cell r="M609" t="str">
            <v>IND</v>
          </cell>
          <cell r="O609" t="str">
            <v>INDUSTRIAL</v>
          </cell>
          <cell r="P609" t="str">
            <v>INDUSTRIAL</v>
          </cell>
        </row>
        <row r="610">
          <cell r="A610">
            <v>5020</v>
          </cell>
          <cell r="B610" t="str">
            <v>STEEROLC29</v>
          </cell>
          <cell r="C610" t="str">
            <v>REGULAR</v>
          </cell>
          <cell r="D610" t="str">
            <v>GENERAL</v>
          </cell>
          <cell r="E610" t="str">
            <v>I</v>
          </cell>
          <cell r="G610" t="str">
            <v>I</v>
          </cell>
          <cell r="I610" t="str">
            <v/>
          </cell>
          <cell r="J610" t="str">
            <v>OTH</v>
          </cell>
          <cell r="L610" t="str">
            <v>INDUSTRIAL</v>
          </cell>
          <cell r="M610" t="str">
            <v>IND</v>
          </cell>
          <cell r="O610" t="str">
            <v>INDUSTRIAL</v>
          </cell>
          <cell r="P610" t="str">
            <v>INDUSTRIAL</v>
          </cell>
        </row>
        <row r="611">
          <cell r="A611">
            <v>5022</v>
          </cell>
          <cell r="B611" t="str">
            <v>STEEROLSSC28</v>
          </cell>
          <cell r="C611" t="str">
            <v>REGULAR</v>
          </cell>
          <cell r="D611" t="str">
            <v>GENERAL</v>
          </cell>
          <cell r="E611" t="str">
            <v>I</v>
          </cell>
          <cell r="G611" t="str">
            <v>I</v>
          </cell>
          <cell r="I611" t="str">
            <v/>
          </cell>
          <cell r="J611" t="str">
            <v>OTH</v>
          </cell>
          <cell r="L611" t="str">
            <v>INDUSTRIAL</v>
          </cell>
          <cell r="M611" t="str">
            <v>IND</v>
          </cell>
          <cell r="O611" t="str">
            <v>INDUSTRIAL</v>
          </cell>
          <cell r="P611" t="str">
            <v>INDUSTRIAL</v>
          </cell>
        </row>
        <row r="612">
          <cell r="A612">
            <v>5023</v>
          </cell>
          <cell r="B612" t="str">
            <v>STEEROL15</v>
          </cell>
          <cell r="C612" t="str">
            <v>REGULAR</v>
          </cell>
          <cell r="D612" t="str">
            <v>GENERAL</v>
          </cell>
          <cell r="E612" t="str">
            <v>I</v>
          </cell>
          <cell r="G612" t="str">
            <v>I</v>
          </cell>
          <cell r="I612" t="str">
            <v/>
          </cell>
          <cell r="J612" t="str">
            <v>OTH</v>
          </cell>
          <cell r="L612" t="str">
            <v>INDUSTRIAL</v>
          </cell>
          <cell r="M612" t="str">
            <v>IND</v>
          </cell>
          <cell r="O612" t="str">
            <v>INDUSTRIAL</v>
          </cell>
          <cell r="P612" t="str">
            <v>INDUSTRIAL</v>
          </cell>
        </row>
        <row r="613">
          <cell r="A613">
            <v>5024</v>
          </cell>
          <cell r="B613" t="str">
            <v>STEEROL22</v>
          </cell>
          <cell r="C613" t="str">
            <v>REGULAR</v>
          </cell>
          <cell r="D613" t="str">
            <v>GENERAL</v>
          </cell>
          <cell r="E613" t="str">
            <v>I</v>
          </cell>
          <cell r="G613" t="str">
            <v>I</v>
          </cell>
          <cell r="I613" t="str">
            <v/>
          </cell>
          <cell r="J613" t="str">
            <v>OTH</v>
          </cell>
          <cell r="L613" t="str">
            <v>INDUSTRIAL</v>
          </cell>
          <cell r="M613" t="str">
            <v>IND</v>
          </cell>
          <cell r="O613" t="str">
            <v>INDUSTRIAL</v>
          </cell>
          <cell r="P613" t="str">
            <v>INDUSTRIAL</v>
          </cell>
        </row>
        <row r="614">
          <cell r="A614">
            <v>5025</v>
          </cell>
          <cell r="B614" t="str">
            <v>STEEROLC17</v>
          </cell>
          <cell r="C614" t="str">
            <v>REGULAR</v>
          </cell>
          <cell r="D614" t="str">
            <v>GENERAL</v>
          </cell>
          <cell r="E614" t="str">
            <v>I</v>
          </cell>
          <cell r="G614" t="str">
            <v>I</v>
          </cell>
          <cell r="I614" t="str">
            <v/>
          </cell>
          <cell r="J614" t="str">
            <v>OTH</v>
          </cell>
          <cell r="L614" t="str">
            <v>INDUSTRIAL</v>
          </cell>
          <cell r="M614" t="str">
            <v>IND</v>
          </cell>
          <cell r="O614" t="str">
            <v>INDUSTRIAL</v>
          </cell>
          <cell r="P614" t="str">
            <v>INDUSTRIAL</v>
          </cell>
        </row>
        <row r="615">
          <cell r="A615">
            <v>5026</v>
          </cell>
          <cell r="B615" t="str">
            <v>STEEROLC30</v>
          </cell>
          <cell r="C615" t="str">
            <v>REGULAR</v>
          </cell>
          <cell r="D615" t="str">
            <v>GENERAL</v>
          </cell>
          <cell r="E615" t="str">
            <v>I</v>
          </cell>
          <cell r="G615" t="str">
            <v>I</v>
          </cell>
          <cell r="I615" t="str">
            <v/>
          </cell>
          <cell r="J615" t="str">
            <v>OTH</v>
          </cell>
          <cell r="L615" t="str">
            <v>INDUSTRIAL</v>
          </cell>
          <cell r="M615" t="str">
            <v>IND</v>
          </cell>
          <cell r="O615" t="str">
            <v>INDUSTRIAL</v>
          </cell>
          <cell r="P615" t="str">
            <v>INDUSTRIAL</v>
          </cell>
        </row>
        <row r="616">
          <cell r="A616">
            <v>5027</v>
          </cell>
          <cell r="B616" t="str">
            <v>STEEROLC19</v>
          </cell>
          <cell r="C616" t="str">
            <v>REGULAR</v>
          </cell>
          <cell r="D616" t="str">
            <v>GENERAL</v>
          </cell>
          <cell r="E616" t="str">
            <v>I</v>
          </cell>
          <cell r="G616" t="str">
            <v>I</v>
          </cell>
          <cell r="I616" t="str">
            <v/>
          </cell>
          <cell r="J616" t="str">
            <v>OTH</v>
          </cell>
          <cell r="L616" t="str">
            <v>INDUSTRIAL</v>
          </cell>
          <cell r="M616" t="str">
            <v>IND</v>
          </cell>
          <cell r="O616" t="str">
            <v>INDUSTRIAL</v>
          </cell>
          <cell r="P616" t="str">
            <v>INDUSTRIAL</v>
          </cell>
        </row>
        <row r="617">
          <cell r="A617">
            <v>5028</v>
          </cell>
          <cell r="B617" t="str">
            <v>STEEROLCP14</v>
          </cell>
          <cell r="C617" t="str">
            <v>REGULAR</v>
          </cell>
          <cell r="D617" t="str">
            <v>GENERAL</v>
          </cell>
          <cell r="E617" t="str">
            <v>I</v>
          </cell>
          <cell r="G617" t="str">
            <v>I</v>
          </cell>
          <cell r="I617" t="str">
            <v/>
          </cell>
          <cell r="J617" t="str">
            <v>OTH</v>
          </cell>
          <cell r="L617" t="str">
            <v>INDUSTRIAL</v>
          </cell>
          <cell r="M617" t="str">
            <v>IND</v>
          </cell>
          <cell r="O617" t="str">
            <v>INDUSTRIAL</v>
          </cell>
          <cell r="P617" t="str">
            <v>INDUSTRIAL</v>
          </cell>
        </row>
        <row r="618">
          <cell r="A618">
            <v>5029</v>
          </cell>
          <cell r="B618" t="str">
            <v>STEEROLCP20</v>
          </cell>
          <cell r="C618" t="str">
            <v>REGULAR</v>
          </cell>
          <cell r="D618" t="str">
            <v>GENERAL</v>
          </cell>
          <cell r="E618" t="str">
            <v>I</v>
          </cell>
          <cell r="G618" t="str">
            <v>I</v>
          </cell>
          <cell r="I618" t="str">
            <v/>
          </cell>
          <cell r="J618" t="str">
            <v>OTH</v>
          </cell>
          <cell r="L618" t="str">
            <v>INDUSTRIAL</v>
          </cell>
          <cell r="M618" t="str">
            <v>IND</v>
          </cell>
          <cell r="O618" t="str">
            <v>INDUSTRIAL</v>
          </cell>
          <cell r="P618" t="str">
            <v>INDUSTRIAL</v>
          </cell>
        </row>
        <row r="619">
          <cell r="A619">
            <v>5031</v>
          </cell>
          <cell r="B619" t="str">
            <v>SPECIALNG40</v>
          </cell>
          <cell r="C619" t="str">
            <v>REGULAR</v>
          </cell>
          <cell r="D619" t="str">
            <v>GENERAL</v>
          </cell>
          <cell r="E619" t="str">
            <v>I</v>
          </cell>
          <cell r="G619" t="str">
            <v>I</v>
          </cell>
          <cell r="I619" t="str">
            <v/>
          </cell>
          <cell r="J619" t="str">
            <v>OTH</v>
          </cell>
          <cell r="L619" t="str">
            <v>INDUSTRIAL</v>
          </cell>
          <cell r="M619" t="str">
            <v>IND</v>
          </cell>
          <cell r="O619" t="str">
            <v>INDUSTRIAL</v>
          </cell>
          <cell r="P619" t="str">
            <v>INDUSTRIAL</v>
          </cell>
        </row>
        <row r="620">
          <cell r="A620">
            <v>5032</v>
          </cell>
          <cell r="B620" t="str">
            <v>NG15W-40</v>
          </cell>
          <cell r="C620" t="str">
            <v>REGULAR</v>
          </cell>
          <cell r="D620" t="str">
            <v>GENERAL</v>
          </cell>
          <cell r="E620" t="str">
            <v>I</v>
          </cell>
          <cell r="G620" t="str">
            <v>I</v>
          </cell>
          <cell r="I620" t="str">
            <v/>
          </cell>
          <cell r="J620" t="str">
            <v>OTH</v>
          </cell>
          <cell r="L620" t="str">
            <v>INDUSTRIAL</v>
          </cell>
          <cell r="M620" t="str">
            <v>IND</v>
          </cell>
          <cell r="O620" t="str">
            <v>INDUSTRIAL</v>
          </cell>
          <cell r="P620" t="str">
            <v>INDUSTRIAL</v>
          </cell>
        </row>
        <row r="621">
          <cell r="A621">
            <v>5033</v>
          </cell>
          <cell r="B621" t="str">
            <v>NG40</v>
          </cell>
          <cell r="C621" t="str">
            <v>REGULAR</v>
          </cell>
          <cell r="D621" t="str">
            <v>GENERAL</v>
          </cell>
          <cell r="E621" t="str">
            <v>I</v>
          </cell>
          <cell r="G621" t="str">
            <v>I</v>
          </cell>
          <cell r="I621" t="str">
            <v/>
          </cell>
          <cell r="J621" t="str">
            <v>OTH</v>
          </cell>
          <cell r="L621" t="str">
            <v>INDUSTRIAL</v>
          </cell>
          <cell r="M621" t="str">
            <v>IND</v>
          </cell>
          <cell r="O621" t="str">
            <v>INDUSTRIAL</v>
          </cell>
          <cell r="P621" t="str">
            <v>INDUSTRIAL</v>
          </cell>
        </row>
        <row r="622">
          <cell r="A622">
            <v>5034</v>
          </cell>
          <cell r="B622" t="str">
            <v>GASENGINEOIL</v>
          </cell>
          <cell r="C622" t="str">
            <v>REGULAR</v>
          </cell>
          <cell r="D622" t="str">
            <v>GENERAL</v>
          </cell>
          <cell r="E622" t="str">
            <v>A</v>
          </cell>
          <cell r="G622" t="str">
            <v>A</v>
          </cell>
          <cell r="I622" t="str">
            <v/>
          </cell>
          <cell r="J622" t="str">
            <v>OTH</v>
          </cell>
          <cell r="L622" t="str">
            <v>DEO</v>
          </cell>
          <cell r="M622" t="str">
            <v>Servo-Auto</v>
          </cell>
          <cell r="O622" t="str">
            <v>BRONZE</v>
          </cell>
          <cell r="P622" t="str">
            <v>BRONZE</v>
          </cell>
        </row>
        <row r="623">
          <cell r="A623">
            <v>5035</v>
          </cell>
          <cell r="B623" t="str">
            <v>STEELEP100PLUS</v>
          </cell>
          <cell r="C623" t="str">
            <v>REGULAR</v>
          </cell>
          <cell r="D623" t="str">
            <v>GENERAL</v>
          </cell>
          <cell r="E623" t="str">
            <v>I</v>
          </cell>
          <cell r="G623" t="str">
            <v>I</v>
          </cell>
          <cell r="I623" t="str">
            <v/>
          </cell>
          <cell r="J623" t="str">
            <v>OTH</v>
          </cell>
          <cell r="L623" t="str">
            <v>INDUSTRIAL</v>
          </cell>
          <cell r="M623" t="str">
            <v>IND</v>
          </cell>
          <cell r="O623" t="str">
            <v>INDUSTRIAL</v>
          </cell>
          <cell r="P623" t="str">
            <v>INDUSTRIAL</v>
          </cell>
        </row>
        <row r="624">
          <cell r="A624">
            <v>5036</v>
          </cell>
          <cell r="B624" t="str">
            <v>STEEL257PLUS</v>
          </cell>
          <cell r="C624" t="str">
            <v>REGULAR</v>
          </cell>
          <cell r="D624" t="str">
            <v>GENERAL</v>
          </cell>
          <cell r="E624" t="str">
            <v>I</v>
          </cell>
          <cell r="G624" t="str">
            <v>I</v>
          </cell>
          <cell r="I624" t="str">
            <v/>
          </cell>
          <cell r="J624" t="str">
            <v>OTH</v>
          </cell>
          <cell r="L624" t="str">
            <v>INDUSTRIAL</v>
          </cell>
          <cell r="M624" t="str">
            <v>IND</v>
          </cell>
          <cell r="O624" t="str">
            <v>INDUSTRIAL</v>
          </cell>
          <cell r="P624" t="str">
            <v>INDUSTRIAL</v>
          </cell>
        </row>
        <row r="625">
          <cell r="A625">
            <v>5037</v>
          </cell>
          <cell r="B625" t="str">
            <v>STEEL320PLUS</v>
          </cell>
          <cell r="C625" t="str">
            <v>REGULAR</v>
          </cell>
          <cell r="D625" t="str">
            <v>GENERAL</v>
          </cell>
          <cell r="E625" t="str">
            <v>I</v>
          </cell>
          <cell r="G625" t="str">
            <v>I</v>
          </cell>
          <cell r="I625" t="str">
            <v/>
          </cell>
          <cell r="J625" t="str">
            <v>OTH</v>
          </cell>
          <cell r="L625" t="str">
            <v>INDUSTRIAL</v>
          </cell>
          <cell r="M625" t="str">
            <v>IND</v>
          </cell>
          <cell r="O625" t="str">
            <v>INDUSTRIAL</v>
          </cell>
          <cell r="P625" t="str">
            <v>INDUSTRIAL</v>
          </cell>
        </row>
        <row r="626">
          <cell r="A626">
            <v>5042</v>
          </cell>
          <cell r="B626" t="str">
            <v>STEEROLC17(B)</v>
          </cell>
          <cell r="C626" t="str">
            <v>REGULAR</v>
          </cell>
          <cell r="D626" t="str">
            <v>GENERAL</v>
          </cell>
          <cell r="E626" t="str">
            <v>I</v>
          </cell>
          <cell r="G626" t="str">
            <v>I</v>
          </cell>
          <cell r="I626" t="str">
            <v/>
          </cell>
          <cell r="J626" t="str">
            <v>OTH</v>
          </cell>
          <cell r="L626" t="str">
            <v>INDUSTRIAL</v>
          </cell>
          <cell r="M626" t="str">
            <v>IND</v>
          </cell>
          <cell r="O626" t="str">
            <v>INDUSTRIAL</v>
          </cell>
          <cell r="P626" t="str">
            <v>INDUSTRIAL</v>
          </cell>
        </row>
        <row r="627">
          <cell r="A627">
            <v>5045</v>
          </cell>
          <cell r="B627" t="str">
            <v>STEEROL22(J)M</v>
          </cell>
          <cell r="C627" t="str">
            <v>REGULAR</v>
          </cell>
          <cell r="D627" t="str">
            <v>GENERAL</v>
          </cell>
          <cell r="E627" t="str">
            <v>I</v>
          </cell>
          <cell r="G627" t="str">
            <v>I</v>
          </cell>
          <cell r="I627" t="str">
            <v/>
          </cell>
          <cell r="J627" t="str">
            <v>OTH</v>
          </cell>
          <cell r="L627" t="str">
            <v>INDUSTRIAL</v>
          </cell>
          <cell r="M627" t="str">
            <v>IND</v>
          </cell>
          <cell r="O627" t="str">
            <v>INDUSTRIAL</v>
          </cell>
          <cell r="P627" t="str">
            <v>INDUSTRIAL</v>
          </cell>
        </row>
        <row r="628">
          <cell r="A628">
            <v>5049</v>
          </cell>
          <cell r="B628" t="str">
            <v>TMGO GAS ENGINE OIL 15W-40 LL</v>
          </cell>
          <cell r="C628" t="str">
            <v>GEN.OIL</v>
          </cell>
          <cell r="D628" t="str">
            <v>ONLY FOR OEM</v>
          </cell>
          <cell r="E628" t="str">
            <v>A</v>
          </cell>
          <cell r="G628" t="str">
            <v>A</v>
          </cell>
          <cell r="I628" t="str">
            <v/>
          </cell>
          <cell r="J628" t="str">
            <v>TMGO</v>
          </cell>
          <cell r="L628" t="str">
            <v>DEO</v>
          </cell>
          <cell r="M628" t="str">
            <v>Co-Branded</v>
          </cell>
          <cell r="O628" t="str">
            <v>SILVER</v>
          </cell>
          <cell r="P628" t="str">
            <v>SILVER</v>
          </cell>
        </row>
        <row r="629">
          <cell r="A629">
            <v>5108</v>
          </cell>
          <cell r="B629" t="str">
            <v>TEXSHINE68</v>
          </cell>
          <cell r="C629" t="str">
            <v>REGULAR</v>
          </cell>
          <cell r="D629" t="str">
            <v>GENERAL</v>
          </cell>
          <cell r="E629" t="str">
            <v>I</v>
          </cell>
          <cell r="G629" t="str">
            <v>I</v>
          </cell>
          <cell r="I629" t="str">
            <v/>
          </cell>
          <cell r="J629" t="str">
            <v>OTH</v>
          </cell>
          <cell r="L629" t="str">
            <v>INDUSTRIAL</v>
          </cell>
          <cell r="M629" t="str">
            <v>IND</v>
          </cell>
          <cell r="O629" t="str">
            <v>INDUSTRIAL</v>
          </cell>
          <cell r="P629" t="str">
            <v>INDUSTRIAL</v>
          </cell>
        </row>
        <row r="630">
          <cell r="A630">
            <v>5111</v>
          </cell>
          <cell r="B630" t="str">
            <v>TEXSHINE100</v>
          </cell>
          <cell r="C630" t="str">
            <v>REGULAR</v>
          </cell>
          <cell r="D630" t="str">
            <v>GENERAL</v>
          </cell>
          <cell r="E630" t="str">
            <v>I</v>
          </cell>
          <cell r="G630" t="str">
            <v>I</v>
          </cell>
          <cell r="I630" t="str">
            <v/>
          </cell>
          <cell r="J630" t="str">
            <v>OTH</v>
          </cell>
          <cell r="L630" t="str">
            <v>INDUSTRIAL</v>
          </cell>
          <cell r="M630" t="str">
            <v>IND</v>
          </cell>
          <cell r="O630" t="str">
            <v>INDUSTRIAL</v>
          </cell>
          <cell r="P630" t="str">
            <v>INDUSTRIAL</v>
          </cell>
        </row>
        <row r="631">
          <cell r="A631">
            <v>5112</v>
          </cell>
          <cell r="B631" t="str">
            <v>TEXSHINEBD100</v>
          </cell>
          <cell r="C631" t="str">
            <v>REGULAR</v>
          </cell>
          <cell r="D631" t="str">
            <v>GENERAL</v>
          </cell>
          <cell r="E631" t="str">
            <v>I</v>
          </cell>
          <cell r="G631" t="str">
            <v>I</v>
          </cell>
          <cell r="I631" t="str">
            <v/>
          </cell>
          <cell r="J631" t="str">
            <v>OTH</v>
          </cell>
          <cell r="L631" t="str">
            <v>INDUSTRIAL</v>
          </cell>
          <cell r="M631" t="str">
            <v>IND</v>
          </cell>
          <cell r="O631" t="str">
            <v>INDUSTRIAL</v>
          </cell>
          <cell r="P631" t="str">
            <v>INDUSTRIAL</v>
          </cell>
        </row>
        <row r="632">
          <cell r="A632">
            <v>5113</v>
          </cell>
          <cell r="B632" t="str">
            <v>TEXSHINE150</v>
          </cell>
          <cell r="C632" t="str">
            <v>REGULAR</v>
          </cell>
          <cell r="D632" t="str">
            <v>GENERAL</v>
          </cell>
          <cell r="E632" t="str">
            <v>I</v>
          </cell>
          <cell r="G632" t="str">
            <v>I</v>
          </cell>
          <cell r="I632" t="str">
            <v/>
          </cell>
          <cell r="J632" t="str">
            <v>OTH</v>
          </cell>
          <cell r="L632" t="str">
            <v>INDUSTRIAL</v>
          </cell>
          <cell r="M632" t="str">
            <v>IND</v>
          </cell>
          <cell r="O632" t="str">
            <v>INDUSTRIAL</v>
          </cell>
          <cell r="P632" t="str">
            <v>INDUSTRIAL</v>
          </cell>
        </row>
        <row r="633">
          <cell r="A633">
            <v>5114</v>
          </cell>
          <cell r="B633" t="str">
            <v>TEXSTATLV40</v>
          </cell>
          <cell r="C633" t="str">
            <v>REGULAR</v>
          </cell>
          <cell r="D633" t="str">
            <v>GENERAL</v>
          </cell>
          <cell r="E633" t="str">
            <v>I</v>
          </cell>
          <cell r="G633" t="str">
            <v>I</v>
          </cell>
          <cell r="I633" t="str">
            <v/>
          </cell>
          <cell r="J633" t="str">
            <v>OTH</v>
          </cell>
          <cell r="L633" t="str">
            <v>INDUSTRIAL</v>
          </cell>
          <cell r="M633" t="str">
            <v>IND</v>
          </cell>
          <cell r="O633" t="str">
            <v>INDUSTRIAL</v>
          </cell>
          <cell r="P633" t="str">
            <v>INDUSTRIAL</v>
          </cell>
        </row>
        <row r="634">
          <cell r="A634">
            <v>5115</v>
          </cell>
          <cell r="B634" t="str">
            <v>TEX2152</v>
          </cell>
          <cell r="C634" t="str">
            <v>REGULAR</v>
          </cell>
          <cell r="D634" t="str">
            <v>GENERAL</v>
          </cell>
          <cell r="E634" t="str">
            <v>I</v>
          </cell>
          <cell r="G634" t="str">
            <v>I</v>
          </cell>
          <cell r="I634" t="str">
            <v/>
          </cell>
          <cell r="J634" t="str">
            <v>OTH</v>
          </cell>
          <cell r="L634" t="str">
            <v>INDUSTRIAL</v>
          </cell>
          <cell r="M634" t="str">
            <v>IND</v>
          </cell>
          <cell r="O634" t="str">
            <v>INDUSTRIAL</v>
          </cell>
          <cell r="P634" t="str">
            <v>INDUSTRIAL</v>
          </cell>
        </row>
        <row r="635">
          <cell r="A635">
            <v>5801</v>
          </cell>
          <cell r="B635" t="str">
            <v>MARINE003</v>
          </cell>
          <cell r="C635" t="str">
            <v>REGULAR</v>
          </cell>
          <cell r="D635" t="str">
            <v>GENERAL</v>
          </cell>
          <cell r="E635" t="str">
            <v>I</v>
          </cell>
          <cell r="G635" t="str">
            <v>I</v>
          </cell>
          <cell r="I635" t="str">
            <v/>
          </cell>
          <cell r="J635" t="str">
            <v>OTH</v>
          </cell>
          <cell r="L635" t="str">
            <v>INDUSTRIAL</v>
          </cell>
          <cell r="M635" t="str">
            <v>IND</v>
          </cell>
          <cell r="O635" t="str">
            <v>INDUSTRIAL</v>
          </cell>
          <cell r="P635" t="str">
            <v>INDUSTRIAL</v>
          </cell>
        </row>
        <row r="636">
          <cell r="A636">
            <v>5803</v>
          </cell>
          <cell r="B636" t="str">
            <v>MARINE0530</v>
          </cell>
          <cell r="C636" t="str">
            <v>REGULAR</v>
          </cell>
          <cell r="D636" t="str">
            <v>GENERAL</v>
          </cell>
          <cell r="E636" t="str">
            <v>I</v>
          </cell>
          <cell r="G636" t="str">
            <v>I</v>
          </cell>
          <cell r="I636" t="str">
            <v/>
          </cell>
          <cell r="J636" t="str">
            <v>OTH</v>
          </cell>
          <cell r="L636" t="str">
            <v>INDUSTRIAL</v>
          </cell>
          <cell r="M636" t="str">
            <v>IND</v>
          </cell>
          <cell r="O636" t="str">
            <v>INDUSTRIAL</v>
          </cell>
          <cell r="P636" t="str">
            <v>INDUSTRIAL</v>
          </cell>
        </row>
        <row r="637">
          <cell r="A637">
            <v>5804</v>
          </cell>
          <cell r="B637" t="str">
            <v>MARINE103</v>
          </cell>
          <cell r="C637" t="str">
            <v>REGULAR</v>
          </cell>
          <cell r="D637" t="str">
            <v>GENERAL</v>
          </cell>
          <cell r="E637" t="str">
            <v>I</v>
          </cell>
          <cell r="G637" t="str">
            <v>I</v>
          </cell>
          <cell r="I637" t="str">
            <v/>
          </cell>
          <cell r="J637" t="str">
            <v>OTH</v>
          </cell>
          <cell r="L637" t="str">
            <v>INDUSTRIAL</v>
          </cell>
          <cell r="M637" t="str">
            <v>IND</v>
          </cell>
          <cell r="O637" t="str">
            <v>INDUSTRIAL</v>
          </cell>
          <cell r="P637" t="str">
            <v>INDUSTRIAL</v>
          </cell>
        </row>
        <row r="638">
          <cell r="A638">
            <v>5805</v>
          </cell>
          <cell r="B638" t="str">
            <v>MARINE104</v>
          </cell>
          <cell r="C638" t="str">
            <v>REGULAR</v>
          </cell>
          <cell r="D638" t="str">
            <v>GENERAL</v>
          </cell>
          <cell r="E638" t="str">
            <v>I</v>
          </cell>
          <cell r="G638" t="str">
            <v>I</v>
          </cell>
          <cell r="I638" t="str">
            <v/>
          </cell>
          <cell r="J638" t="str">
            <v>OTH</v>
          </cell>
          <cell r="L638" t="str">
            <v>INDUSTRIAL</v>
          </cell>
          <cell r="M638" t="str">
            <v>IND</v>
          </cell>
          <cell r="O638" t="str">
            <v>INDUSTRIAL</v>
          </cell>
          <cell r="P638" t="str">
            <v>INDUSTRIAL</v>
          </cell>
        </row>
        <row r="639">
          <cell r="A639">
            <v>5806</v>
          </cell>
          <cell r="B639" t="str">
            <v>MARINE203</v>
          </cell>
          <cell r="C639" t="str">
            <v>REGULAR</v>
          </cell>
          <cell r="D639" t="str">
            <v>GENERAL</v>
          </cell>
          <cell r="E639" t="str">
            <v>I</v>
          </cell>
          <cell r="G639" t="str">
            <v>I</v>
          </cell>
          <cell r="I639" t="str">
            <v/>
          </cell>
          <cell r="J639" t="str">
            <v>OTH</v>
          </cell>
          <cell r="L639" t="str">
            <v>INDUSTRIAL</v>
          </cell>
          <cell r="M639" t="str">
            <v>IND</v>
          </cell>
          <cell r="O639" t="str">
            <v>INDUSTRIAL</v>
          </cell>
          <cell r="P639" t="str">
            <v>INDUSTRIAL</v>
          </cell>
        </row>
        <row r="640">
          <cell r="A640">
            <v>5807</v>
          </cell>
          <cell r="B640" t="str">
            <v>MARINE204</v>
          </cell>
          <cell r="C640" t="str">
            <v>REGULAR</v>
          </cell>
          <cell r="D640" t="str">
            <v>GENERAL</v>
          </cell>
          <cell r="E640" t="str">
            <v>I</v>
          </cell>
          <cell r="G640" t="str">
            <v>I</v>
          </cell>
          <cell r="I640" t="str">
            <v/>
          </cell>
          <cell r="J640" t="str">
            <v>OTH</v>
          </cell>
          <cell r="L640" t="str">
            <v>INDUSTRIAL</v>
          </cell>
          <cell r="M640" t="str">
            <v>IND</v>
          </cell>
          <cell r="O640" t="str">
            <v>INDUSTRIAL</v>
          </cell>
          <cell r="P640" t="str">
            <v>INDUSTRIAL</v>
          </cell>
        </row>
        <row r="641">
          <cell r="A641">
            <v>5808</v>
          </cell>
          <cell r="B641" t="str">
            <v>MARINE303</v>
          </cell>
          <cell r="C641" t="str">
            <v>REGULAR</v>
          </cell>
          <cell r="D641" t="str">
            <v>GENERAL</v>
          </cell>
          <cell r="E641" t="str">
            <v>I</v>
          </cell>
          <cell r="G641" t="str">
            <v>I</v>
          </cell>
          <cell r="I641" t="str">
            <v/>
          </cell>
          <cell r="J641" t="str">
            <v>OTH</v>
          </cell>
          <cell r="L641" t="str">
            <v>INDUSTRIAL</v>
          </cell>
          <cell r="M641" t="str">
            <v>IND</v>
          </cell>
          <cell r="O641" t="str">
            <v>INDUSTRIAL</v>
          </cell>
          <cell r="P641" t="str">
            <v>INDUSTRIAL</v>
          </cell>
        </row>
        <row r="642">
          <cell r="A642">
            <v>5809</v>
          </cell>
          <cell r="B642" t="str">
            <v>MARINE304</v>
          </cell>
          <cell r="C642" t="str">
            <v>REGULAR</v>
          </cell>
          <cell r="D642" t="str">
            <v>GENERAL</v>
          </cell>
          <cell r="E642" t="str">
            <v>I</v>
          </cell>
          <cell r="G642" t="str">
            <v>I</v>
          </cell>
          <cell r="I642" t="str">
            <v/>
          </cell>
          <cell r="J642" t="str">
            <v>OTH</v>
          </cell>
          <cell r="L642" t="str">
            <v>INDUSTRIAL</v>
          </cell>
          <cell r="M642" t="str">
            <v>IND</v>
          </cell>
          <cell r="O642" t="str">
            <v>INDUSTRIAL</v>
          </cell>
          <cell r="P642" t="str">
            <v>INDUSTRIAL</v>
          </cell>
        </row>
        <row r="643">
          <cell r="A643">
            <v>5811</v>
          </cell>
          <cell r="B643" t="str">
            <v>MARINE705</v>
          </cell>
          <cell r="C643" t="str">
            <v>REGULAR</v>
          </cell>
          <cell r="D643" t="str">
            <v>GENERAL</v>
          </cell>
          <cell r="E643" t="str">
            <v>I</v>
          </cell>
          <cell r="G643" t="str">
            <v>I</v>
          </cell>
          <cell r="I643" t="str">
            <v/>
          </cell>
          <cell r="J643" t="str">
            <v>OTH</v>
          </cell>
          <cell r="L643" t="str">
            <v>INDUSTRIAL</v>
          </cell>
          <cell r="M643" t="str">
            <v>IND</v>
          </cell>
          <cell r="O643" t="str">
            <v>INDUSTRIAL</v>
          </cell>
          <cell r="P643" t="str">
            <v>INDUSTRIAL</v>
          </cell>
        </row>
        <row r="644">
          <cell r="A644">
            <v>5812</v>
          </cell>
          <cell r="B644" t="str">
            <v>MARINE53</v>
          </cell>
          <cell r="C644" t="str">
            <v>REGULAR</v>
          </cell>
          <cell r="D644" t="str">
            <v>GENERAL</v>
          </cell>
          <cell r="E644" t="str">
            <v>I</v>
          </cell>
          <cell r="G644" t="str">
            <v>I</v>
          </cell>
          <cell r="I644" t="str">
            <v/>
          </cell>
          <cell r="J644" t="str">
            <v>OTH</v>
          </cell>
          <cell r="L644" t="str">
            <v>INDUSTRIAL</v>
          </cell>
          <cell r="M644" t="str">
            <v>IND</v>
          </cell>
          <cell r="O644" t="str">
            <v>INDUSTRIAL</v>
          </cell>
          <cell r="P644" t="str">
            <v>INDUSTRIAL</v>
          </cell>
        </row>
        <row r="645">
          <cell r="A645">
            <v>5814</v>
          </cell>
          <cell r="B645" t="str">
            <v>MARINE403</v>
          </cell>
          <cell r="C645" t="str">
            <v>REGULAR</v>
          </cell>
          <cell r="D645" t="str">
            <v>GENERAL</v>
          </cell>
          <cell r="E645" t="str">
            <v>I</v>
          </cell>
          <cell r="G645" t="str">
            <v>I</v>
          </cell>
          <cell r="I645" t="str">
            <v/>
          </cell>
          <cell r="J645" t="str">
            <v>OTH</v>
          </cell>
          <cell r="L645" t="str">
            <v>INDUSTRIAL</v>
          </cell>
          <cell r="M645" t="str">
            <v>IND</v>
          </cell>
          <cell r="O645" t="str">
            <v>INDUSTRIAL</v>
          </cell>
          <cell r="P645" t="str">
            <v>INDUSTRIAL</v>
          </cell>
        </row>
        <row r="646">
          <cell r="A646">
            <v>5815</v>
          </cell>
          <cell r="B646" t="str">
            <v>MARINE404</v>
          </cell>
          <cell r="C646" t="str">
            <v>REGULAR</v>
          </cell>
          <cell r="D646" t="str">
            <v>GENERAL</v>
          </cell>
          <cell r="E646" t="str">
            <v>I</v>
          </cell>
          <cell r="G646" t="str">
            <v>I</v>
          </cell>
          <cell r="I646" t="str">
            <v/>
          </cell>
          <cell r="J646" t="str">
            <v>OTH</v>
          </cell>
          <cell r="L646" t="str">
            <v>INDUSTRIAL</v>
          </cell>
          <cell r="M646" t="str">
            <v>IND</v>
          </cell>
          <cell r="O646" t="str">
            <v>INDUSTRIAL</v>
          </cell>
          <cell r="P646" t="str">
            <v>INDUSTRIAL</v>
          </cell>
        </row>
        <row r="647">
          <cell r="A647">
            <v>5816</v>
          </cell>
          <cell r="B647" t="str">
            <v>MARINE1050</v>
          </cell>
          <cell r="C647" t="str">
            <v>REGULAR</v>
          </cell>
          <cell r="D647" t="str">
            <v>GENERAL</v>
          </cell>
          <cell r="E647" t="str">
            <v>I</v>
          </cell>
          <cell r="G647" t="str">
            <v>I</v>
          </cell>
          <cell r="I647" t="str">
            <v/>
          </cell>
          <cell r="J647" t="str">
            <v>OTH</v>
          </cell>
          <cell r="L647" t="str">
            <v>INDUSTRIAL</v>
          </cell>
          <cell r="M647" t="str">
            <v>IND</v>
          </cell>
          <cell r="O647" t="str">
            <v>INDUSTRIAL</v>
          </cell>
          <cell r="P647" t="str">
            <v>INDUSTRIAL</v>
          </cell>
        </row>
        <row r="648">
          <cell r="A648">
            <v>5820</v>
          </cell>
          <cell r="B648" t="str">
            <v>MARINE2050</v>
          </cell>
          <cell r="C648" t="str">
            <v>REGULAR</v>
          </cell>
          <cell r="D648" t="str">
            <v>GENERAL</v>
          </cell>
          <cell r="E648" t="str">
            <v>I</v>
          </cell>
          <cell r="G648" t="str">
            <v>I</v>
          </cell>
          <cell r="I648" t="str">
            <v/>
          </cell>
          <cell r="J648" t="str">
            <v>OTH</v>
          </cell>
          <cell r="L648" t="str">
            <v>INDUSTRIAL</v>
          </cell>
          <cell r="M648" t="str">
            <v>IND</v>
          </cell>
          <cell r="O648" t="str">
            <v>INDUSTRIAL</v>
          </cell>
          <cell r="P648" t="str">
            <v>INDUSTRIAL</v>
          </cell>
        </row>
        <row r="649">
          <cell r="A649">
            <v>5823</v>
          </cell>
          <cell r="B649" t="str">
            <v>MARINE1030</v>
          </cell>
          <cell r="C649" t="str">
            <v>REGULAR</v>
          </cell>
          <cell r="D649" t="str">
            <v>GENERAL</v>
          </cell>
          <cell r="E649" t="str">
            <v>I</v>
          </cell>
          <cell r="G649" t="str">
            <v>I</v>
          </cell>
          <cell r="I649" t="str">
            <v/>
          </cell>
          <cell r="J649" t="str">
            <v>OTH</v>
          </cell>
          <cell r="L649" t="str">
            <v>INDUSTRIAL</v>
          </cell>
          <cell r="M649" t="str">
            <v>IND</v>
          </cell>
          <cell r="O649" t="str">
            <v>INDUSTRIAL</v>
          </cell>
          <cell r="P649" t="str">
            <v>INDUSTRIAL</v>
          </cell>
        </row>
        <row r="650">
          <cell r="A650">
            <v>5824</v>
          </cell>
          <cell r="B650" t="str">
            <v>MARINE1040</v>
          </cell>
          <cell r="C650" t="str">
            <v>REGULAR</v>
          </cell>
          <cell r="D650" t="str">
            <v>GENERAL</v>
          </cell>
          <cell r="E650" t="str">
            <v>I</v>
          </cell>
          <cell r="G650" t="str">
            <v>I</v>
          </cell>
          <cell r="I650" t="str">
            <v/>
          </cell>
          <cell r="J650" t="str">
            <v>OTH</v>
          </cell>
          <cell r="L650" t="str">
            <v>INDUSTRIAL</v>
          </cell>
          <cell r="M650" t="str">
            <v>IND</v>
          </cell>
          <cell r="O650" t="str">
            <v>INDUSTRIAL</v>
          </cell>
          <cell r="P650" t="str">
            <v>INDUSTRIAL</v>
          </cell>
        </row>
        <row r="651">
          <cell r="A651">
            <v>5825</v>
          </cell>
          <cell r="B651" t="str">
            <v>MARINE3040</v>
          </cell>
          <cell r="C651" t="str">
            <v>REGULAR</v>
          </cell>
          <cell r="D651" t="str">
            <v>GENERAL</v>
          </cell>
          <cell r="E651" t="str">
            <v>I</v>
          </cell>
          <cell r="G651" t="str">
            <v>I</v>
          </cell>
          <cell r="I651" t="str">
            <v/>
          </cell>
          <cell r="J651" t="str">
            <v>OTH</v>
          </cell>
          <cell r="L651" t="str">
            <v>INDUSTRIAL</v>
          </cell>
          <cell r="M651" t="str">
            <v>IND</v>
          </cell>
          <cell r="O651" t="str">
            <v>INDUSTRIAL</v>
          </cell>
          <cell r="P651" t="str">
            <v>INDUSTRIAL</v>
          </cell>
        </row>
        <row r="652">
          <cell r="A652">
            <v>5826</v>
          </cell>
          <cell r="B652" t="str">
            <v>MARINE4040</v>
          </cell>
          <cell r="C652" t="str">
            <v>REGULAR</v>
          </cell>
          <cell r="D652" t="str">
            <v>GENERAL</v>
          </cell>
          <cell r="E652" t="str">
            <v>I</v>
          </cell>
          <cell r="G652" t="str">
            <v>I</v>
          </cell>
          <cell r="I652" t="str">
            <v/>
          </cell>
          <cell r="J652" t="str">
            <v>OTH</v>
          </cell>
          <cell r="L652" t="str">
            <v>INDUSTRIAL</v>
          </cell>
          <cell r="M652" t="str">
            <v>IND</v>
          </cell>
          <cell r="O652" t="str">
            <v>INDUSTRIAL</v>
          </cell>
          <cell r="P652" t="str">
            <v>INDUSTRIAL</v>
          </cell>
        </row>
        <row r="653">
          <cell r="A653">
            <v>5827</v>
          </cell>
          <cell r="B653" t="str">
            <v>MARINE3050</v>
          </cell>
          <cell r="C653" t="str">
            <v>REGULAR</v>
          </cell>
          <cell r="D653" t="str">
            <v>GENERAL</v>
          </cell>
          <cell r="E653" t="str">
            <v>I</v>
          </cell>
          <cell r="G653" t="str">
            <v>I</v>
          </cell>
          <cell r="I653" t="str">
            <v/>
          </cell>
          <cell r="J653" t="str">
            <v>OTH</v>
          </cell>
          <cell r="L653" t="str">
            <v>INDUSTRIAL</v>
          </cell>
          <cell r="M653" t="str">
            <v>IND</v>
          </cell>
          <cell r="O653" t="str">
            <v>INDUSTRIAL</v>
          </cell>
          <cell r="P653" t="str">
            <v>INDUSTRIAL</v>
          </cell>
        </row>
        <row r="654">
          <cell r="A654">
            <v>5828</v>
          </cell>
          <cell r="B654" t="str">
            <v>MARINE3030</v>
          </cell>
          <cell r="C654" t="str">
            <v>REGULAR</v>
          </cell>
          <cell r="D654" t="str">
            <v>GENERAL</v>
          </cell>
          <cell r="E654" t="str">
            <v>I</v>
          </cell>
          <cell r="G654" t="str">
            <v>I</v>
          </cell>
          <cell r="I654" t="str">
            <v/>
          </cell>
          <cell r="J654" t="str">
            <v>OTH</v>
          </cell>
          <cell r="L654" t="str">
            <v>INDUSTRIAL</v>
          </cell>
          <cell r="M654" t="str">
            <v>IND</v>
          </cell>
          <cell r="O654" t="str">
            <v>INDUSTRIAL</v>
          </cell>
          <cell r="P654" t="str">
            <v>INDUSTRIAL</v>
          </cell>
        </row>
        <row r="655">
          <cell r="A655">
            <v>5829</v>
          </cell>
          <cell r="B655" t="str">
            <v>MARINE2030</v>
          </cell>
          <cell r="C655" t="str">
            <v>REGULAR</v>
          </cell>
          <cell r="D655" t="str">
            <v>GENERAL</v>
          </cell>
          <cell r="E655" t="str">
            <v>I</v>
          </cell>
          <cell r="G655" t="str">
            <v>I</v>
          </cell>
          <cell r="I655" t="str">
            <v/>
          </cell>
          <cell r="J655" t="str">
            <v>OTH</v>
          </cell>
          <cell r="L655" t="str">
            <v>INDUSTRIAL</v>
          </cell>
          <cell r="M655" t="str">
            <v>IND</v>
          </cell>
          <cell r="O655" t="str">
            <v>INDUSTRIAL</v>
          </cell>
          <cell r="P655" t="str">
            <v>INDUSTRIAL</v>
          </cell>
        </row>
        <row r="656">
          <cell r="A656">
            <v>5830</v>
          </cell>
          <cell r="B656" t="str">
            <v>MARINE2040</v>
          </cell>
          <cell r="C656" t="str">
            <v>REGULAR</v>
          </cell>
          <cell r="D656" t="str">
            <v>GENERAL</v>
          </cell>
          <cell r="E656" t="str">
            <v>I</v>
          </cell>
          <cell r="G656" t="str">
            <v>I</v>
          </cell>
          <cell r="I656" t="str">
            <v/>
          </cell>
          <cell r="J656" t="str">
            <v>OTH</v>
          </cell>
          <cell r="L656" t="str">
            <v>INDUSTRIAL</v>
          </cell>
          <cell r="M656" t="str">
            <v>IND</v>
          </cell>
          <cell r="O656" t="str">
            <v>INDUSTRIAL</v>
          </cell>
          <cell r="P656" t="str">
            <v>INDUSTRIAL</v>
          </cell>
        </row>
        <row r="657">
          <cell r="A657">
            <v>5831</v>
          </cell>
          <cell r="B657" t="str">
            <v>MARINE7050</v>
          </cell>
          <cell r="C657" t="str">
            <v>REGULAR</v>
          </cell>
          <cell r="D657" t="str">
            <v>GENERAL</v>
          </cell>
          <cell r="E657" t="str">
            <v>I</v>
          </cell>
          <cell r="G657" t="str">
            <v>I</v>
          </cell>
          <cell r="I657" t="str">
            <v/>
          </cell>
          <cell r="J657" t="str">
            <v>OTH</v>
          </cell>
          <cell r="L657" t="str">
            <v>INDUSTRIAL</v>
          </cell>
          <cell r="M657" t="str">
            <v>IND</v>
          </cell>
          <cell r="O657" t="str">
            <v>INDUSTRIAL</v>
          </cell>
          <cell r="P657" t="str">
            <v>INDUSTRIAL</v>
          </cell>
        </row>
        <row r="658">
          <cell r="A658">
            <v>5832</v>
          </cell>
          <cell r="B658" t="str">
            <v>MARINE3040S</v>
          </cell>
          <cell r="C658" t="str">
            <v>REGULAR</v>
          </cell>
          <cell r="D658" t="str">
            <v>GENERAL</v>
          </cell>
          <cell r="E658" t="str">
            <v>I</v>
          </cell>
          <cell r="G658" t="str">
            <v>I</v>
          </cell>
          <cell r="I658" t="str">
            <v/>
          </cell>
          <cell r="J658" t="str">
            <v>OTH</v>
          </cell>
          <cell r="L658" t="str">
            <v>INDUSTRIAL</v>
          </cell>
          <cell r="M658" t="str">
            <v>IND</v>
          </cell>
          <cell r="O658" t="str">
            <v>INDUSTRIAL</v>
          </cell>
          <cell r="P658" t="str">
            <v>INDUSTRIAL</v>
          </cell>
        </row>
        <row r="659">
          <cell r="A659">
            <v>5833</v>
          </cell>
          <cell r="B659" t="str">
            <v>MARINEK4040</v>
          </cell>
          <cell r="C659" t="str">
            <v>REGULAR</v>
          </cell>
          <cell r="D659" t="str">
            <v>GENERAL</v>
          </cell>
          <cell r="E659" t="str">
            <v>I</v>
          </cell>
          <cell r="G659" t="str">
            <v>I</v>
          </cell>
          <cell r="I659" t="str">
            <v/>
          </cell>
          <cell r="J659" t="str">
            <v>OTH</v>
          </cell>
          <cell r="L659" t="str">
            <v>INDUSTRIAL</v>
          </cell>
          <cell r="M659" t="str">
            <v>IND</v>
          </cell>
          <cell r="O659" t="str">
            <v>INDUSTRIAL</v>
          </cell>
          <cell r="P659" t="str">
            <v>INDUSTRIAL</v>
          </cell>
        </row>
        <row r="660">
          <cell r="A660">
            <v>5834</v>
          </cell>
          <cell r="B660" t="str">
            <v>MARINEK5540</v>
          </cell>
          <cell r="C660" t="str">
            <v>REGULAR</v>
          </cell>
          <cell r="D660" t="str">
            <v>GENERAL</v>
          </cell>
          <cell r="E660" t="str">
            <v>I</v>
          </cell>
          <cell r="G660" t="str">
            <v>I</v>
          </cell>
          <cell r="I660" t="str">
            <v/>
          </cell>
          <cell r="J660" t="str">
            <v>OTH</v>
          </cell>
          <cell r="L660" t="str">
            <v>INDUSTRIAL</v>
          </cell>
          <cell r="M660" t="str">
            <v>IND</v>
          </cell>
          <cell r="O660" t="str">
            <v>INDUSTRIAL</v>
          </cell>
          <cell r="P660" t="str">
            <v>INDUSTRIAL</v>
          </cell>
        </row>
        <row r="661">
          <cell r="A661">
            <v>5835</v>
          </cell>
          <cell r="B661" t="str">
            <v>MARINEK3040</v>
          </cell>
          <cell r="C661" t="str">
            <v>REGULAR</v>
          </cell>
          <cell r="D661" t="str">
            <v>GENERAL</v>
          </cell>
          <cell r="E661" t="str">
            <v>I</v>
          </cell>
          <cell r="G661" t="str">
            <v>I</v>
          </cell>
          <cell r="I661" t="str">
            <v/>
          </cell>
          <cell r="J661" t="str">
            <v>OTH</v>
          </cell>
          <cell r="L661" t="str">
            <v>INDUSTRIAL</v>
          </cell>
          <cell r="M661" t="str">
            <v>IND</v>
          </cell>
          <cell r="O661" t="str">
            <v>INDUSTRIAL</v>
          </cell>
          <cell r="P661" t="str">
            <v>INDUSTRIAL</v>
          </cell>
        </row>
        <row r="662">
          <cell r="A662">
            <v>5836</v>
          </cell>
          <cell r="B662" t="str">
            <v>MARINEK2040</v>
          </cell>
          <cell r="C662" t="str">
            <v>REGULAR</v>
          </cell>
          <cell r="D662" t="str">
            <v>GENERAL</v>
          </cell>
          <cell r="E662" t="str">
            <v>I</v>
          </cell>
          <cell r="G662" t="str">
            <v>I</v>
          </cell>
          <cell r="I662" t="str">
            <v/>
          </cell>
          <cell r="J662" t="str">
            <v>OTH</v>
          </cell>
          <cell r="L662" t="str">
            <v>INDUSTRIAL</v>
          </cell>
          <cell r="M662" t="str">
            <v>IND</v>
          </cell>
          <cell r="O662" t="str">
            <v>INDUSTRIAL</v>
          </cell>
          <cell r="P662" t="str">
            <v>INDUSTRIAL</v>
          </cell>
        </row>
        <row r="663">
          <cell r="A663">
            <v>5837</v>
          </cell>
          <cell r="B663" t="str">
            <v>MARINEK1040</v>
          </cell>
          <cell r="C663" t="str">
            <v>REGULAR</v>
          </cell>
          <cell r="D663" t="str">
            <v>GENERAL</v>
          </cell>
          <cell r="E663" t="str">
            <v>I</v>
          </cell>
          <cell r="G663" t="str">
            <v>I</v>
          </cell>
          <cell r="I663" t="str">
            <v/>
          </cell>
          <cell r="J663" t="str">
            <v>OTH</v>
          </cell>
          <cell r="L663" t="str">
            <v>INDUSTRIAL</v>
          </cell>
          <cell r="M663" t="str">
            <v>IND</v>
          </cell>
          <cell r="O663" t="str">
            <v>INDUSTRIAL</v>
          </cell>
          <cell r="P663" t="str">
            <v>INDUSTRIAL</v>
          </cell>
        </row>
        <row r="664">
          <cell r="A664">
            <v>5838</v>
          </cell>
          <cell r="B664" t="str">
            <v>MARINEK3030</v>
          </cell>
          <cell r="C664" t="str">
            <v>REGULAR</v>
          </cell>
          <cell r="D664" t="str">
            <v>GENERAL</v>
          </cell>
          <cell r="E664" t="str">
            <v>I</v>
          </cell>
          <cell r="G664" t="str">
            <v>I</v>
          </cell>
          <cell r="I664" t="str">
            <v/>
          </cell>
          <cell r="J664" t="str">
            <v>OTH</v>
          </cell>
          <cell r="L664" t="str">
            <v>INDUSTRIAL</v>
          </cell>
          <cell r="M664" t="str">
            <v>IND</v>
          </cell>
          <cell r="O664" t="str">
            <v>INDUSTRIAL</v>
          </cell>
          <cell r="P664" t="str">
            <v>INDUSTRIAL</v>
          </cell>
        </row>
        <row r="665">
          <cell r="A665">
            <v>5839</v>
          </cell>
          <cell r="B665" t="str">
            <v>MARINEK4030</v>
          </cell>
          <cell r="C665" t="str">
            <v>REGULAR</v>
          </cell>
          <cell r="D665" t="str">
            <v>GENERAL</v>
          </cell>
          <cell r="E665" t="str">
            <v>I</v>
          </cell>
          <cell r="G665" t="str">
            <v>I</v>
          </cell>
          <cell r="I665" t="str">
            <v/>
          </cell>
          <cell r="J665" t="str">
            <v>OTH</v>
          </cell>
          <cell r="L665" t="str">
            <v>INDUSTRIAL</v>
          </cell>
          <cell r="M665" t="str">
            <v>IND</v>
          </cell>
          <cell r="O665" t="str">
            <v>INDUSTRIAL</v>
          </cell>
          <cell r="P665" t="str">
            <v>INDUSTRIAL</v>
          </cell>
        </row>
        <row r="666">
          <cell r="A666">
            <v>5840</v>
          </cell>
          <cell r="B666" t="str">
            <v>MARINEK5040</v>
          </cell>
          <cell r="C666" t="str">
            <v>REGULAR</v>
          </cell>
          <cell r="D666" t="str">
            <v>GENERAL</v>
          </cell>
          <cell r="E666" t="str">
            <v>I</v>
          </cell>
          <cell r="G666" t="str">
            <v>I</v>
          </cell>
          <cell r="I666" t="str">
            <v/>
          </cell>
          <cell r="J666" t="str">
            <v>OTH</v>
          </cell>
          <cell r="L666" t="str">
            <v>INDUSTRIAL</v>
          </cell>
          <cell r="M666" t="str">
            <v>IND</v>
          </cell>
          <cell r="O666" t="str">
            <v>INDUSTRIAL</v>
          </cell>
          <cell r="P666" t="str">
            <v>INDUSTRIAL</v>
          </cell>
        </row>
        <row r="667">
          <cell r="A667">
            <v>5841</v>
          </cell>
          <cell r="B667" t="str">
            <v>MARINEK1030</v>
          </cell>
          <cell r="C667" t="str">
            <v>REGULAR</v>
          </cell>
          <cell r="D667" t="str">
            <v>GENERAL</v>
          </cell>
          <cell r="E667" t="str">
            <v>I</v>
          </cell>
          <cell r="G667" t="str">
            <v>I</v>
          </cell>
          <cell r="I667" t="str">
            <v/>
          </cell>
          <cell r="J667" t="str">
            <v>OTH</v>
          </cell>
          <cell r="L667" t="str">
            <v>INDUSTRIAL</v>
          </cell>
          <cell r="M667" t="str">
            <v>IND</v>
          </cell>
          <cell r="O667" t="str">
            <v>INDUSTRIAL</v>
          </cell>
          <cell r="P667" t="str">
            <v>INDUSTRIAL</v>
          </cell>
        </row>
        <row r="668">
          <cell r="A668">
            <v>5842</v>
          </cell>
          <cell r="B668" t="str">
            <v>MARINEL104</v>
          </cell>
          <cell r="C668" t="str">
            <v>REGULAR</v>
          </cell>
          <cell r="D668" t="str">
            <v>GENERAL</v>
          </cell>
          <cell r="E668" t="str">
            <v>I</v>
          </cell>
          <cell r="G668" t="str">
            <v>I</v>
          </cell>
          <cell r="I668" t="str">
            <v/>
          </cell>
          <cell r="J668" t="str">
            <v>OTH</v>
          </cell>
          <cell r="L668" t="str">
            <v>INDUSTRIAL</v>
          </cell>
          <cell r="M668" t="str">
            <v>IND</v>
          </cell>
          <cell r="O668" t="str">
            <v>INDUSTRIAL</v>
          </cell>
          <cell r="P668" t="str">
            <v>INDUSTRIAL</v>
          </cell>
        </row>
        <row r="669">
          <cell r="A669">
            <v>5843</v>
          </cell>
          <cell r="B669" t="str">
            <v>MARINE305</v>
          </cell>
          <cell r="C669" t="str">
            <v>REGULAR</v>
          </cell>
          <cell r="D669" t="str">
            <v>GENERAL</v>
          </cell>
          <cell r="E669" t="str">
            <v>I</v>
          </cell>
          <cell r="G669" t="str">
            <v>I</v>
          </cell>
          <cell r="I669" t="str">
            <v/>
          </cell>
          <cell r="J669" t="str">
            <v>OTH</v>
          </cell>
          <cell r="L669" t="str">
            <v>INDUSTRIAL</v>
          </cell>
          <cell r="M669" t="str">
            <v>IND</v>
          </cell>
          <cell r="O669" t="str">
            <v>INDUSTRIAL</v>
          </cell>
          <cell r="P669" t="str">
            <v>INDUSTRIAL</v>
          </cell>
        </row>
        <row r="670">
          <cell r="A670">
            <v>5844</v>
          </cell>
          <cell r="B670" t="str">
            <v>SKODAGENUINEOILHD</v>
          </cell>
          <cell r="C670" t="str">
            <v>GEN.OIL</v>
          </cell>
          <cell r="D670" t="str">
            <v>ONLY FOR OEM</v>
          </cell>
          <cell r="E670" t="str">
            <v>I</v>
          </cell>
          <cell r="G670" t="str">
            <v>I</v>
          </cell>
          <cell r="I670" t="str">
            <v/>
          </cell>
          <cell r="J670" t="str">
            <v>SGD</v>
          </cell>
          <cell r="L670" t="str">
            <v>INDUSTRIAL</v>
          </cell>
          <cell r="M670" t="str">
            <v>IND</v>
          </cell>
          <cell r="O670" t="str">
            <v>INDUSTRIAL</v>
          </cell>
          <cell r="P670" t="str">
            <v>INDUSTRIAL</v>
          </cell>
        </row>
        <row r="671">
          <cell r="A671">
            <v>5845</v>
          </cell>
          <cell r="B671" t="str">
            <v>SKODAGENUINEOILXHD</v>
          </cell>
          <cell r="C671" t="str">
            <v>GEN.OIL</v>
          </cell>
          <cell r="D671" t="str">
            <v>ONLY FOR OEM</v>
          </cell>
          <cell r="E671" t="str">
            <v>I</v>
          </cell>
          <cell r="G671" t="str">
            <v>I</v>
          </cell>
          <cell r="I671" t="str">
            <v/>
          </cell>
          <cell r="J671" t="str">
            <v>SGD</v>
          </cell>
          <cell r="L671" t="str">
            <v>INDUSTRIAL</v>
          </cell>
          <cell r="M671" t="str">
            <v>IND</v>
          </cell>
          <cell r="O671" t="str">
            <v>INDUSTRIAL</v>
          </cell>
          <cell r="P671" t="str">
            <v>INDUSTRIAL</v>
          </cell>
        </row>
        <row r="672">
          <cell r="A672">
            <v>5846</v>
          </cell>
          <cell r="B672" t="str">
            <v>MARINEK2030</v>
          </cell>
          <cell r="C672" t="str">
            <v>REGULAR</v>
          </cell>
          <cell r="D672" t="str">
            <v>GENERAL</v>
          </cell>
          <cell r="E672" t="str">
            <v>I</v>
          </cell>
          <cell r="G672" t="str">
            <v>I</v>
          </cell>
          <cell r="I672" t="str">
            <v/>
          </cell>
          <cell r="J672" t="str">
            <v>OTH</v>
          </cell>
          <cell r="L672" t="str">
            <v>INDUSTRIAL</v>
          </cell>
          <cell r="M672" t="str">
            <v>IND</v>
          </cell>
          <cell r="O672" t="str">
            <v>INDUSTRIAL</v>
          </cell>
          <cell r="P672" t="str">
            <v>INDUSTRIAL</v>
          </cell>
        </row>
        <row r="673">
          <cell r="A673">
            <v>5847</v>
          </cell>
          <cell r="B673" t="str">
            <v>MARINE4030</v>
          </cell>
          <cell r="C673" t="str">
            <v>REGULAR</v>
          </cell>
          <cell r="D673" t="str">
            <v>GENERAL</v>
          </cell>
          <cell r="E673" t="str">
            <v>I</v>
          </cell>
          <cell r="G673" t="str">
            <v>I</v>
          </cell>
          <cell r="I673" t="str">
            <v/>
          </cell>
          <cell r="J673" t="str">
            <v>OTH</v>
          </cell>
          <cell r="L673" t="str">
            <v>INDUSTRIAL</v>
          </cell>
          <cell r="M673" t="str">
            <v>IND</v>
          </cell>
          <cell r="O673" t="str">
            <v>INDUSTRIAL</v>
          </cell>
          <cell r="P673" t="str">
            <v>INDUSTRIAL</v>
          </cell>
        </row>
        <row r="674">
          <cell r="A674">
            <v>5848</v>
          </cell>
          <cell r="B674" t="str">
            <v>MARINE5040</v>
          </cell>
          <cell r="C674" t="str">
            <v>REGULAR</v>
          </cell>
          <cell r="D674" t="str">
            <v>GENERAL</v>
          </cell>
          <cell r="E674" t="str">
            <v>I</v>
          </cell>
          <cell r="G674" t="str">
            <v>I</v>
          </cell>
          <cell r="I674" t="str">
            <v/>
          </cell>
          <cell r="J674" t="str">
            <v>OTH</v>
          </cell>
          <cell r="L674" t="str">
            <v>INDUSTRIAL</v>
          </cell>
          <cell r="M674" t="str">
            <v>IND</v>
          </cell>
          <cell r="O674" t="str">
            <v>INDUSTRIAL</v>
          </cell>
          <cell r="P674" t="str">
            <v>INDUSTRIAL</v>
          </cell>
        </row>
        <row r="675">
          <cell r="A675">
            <v>5849</v>
          </cell>
          <cell r="B675" t="str">
            <v>MARINE5540</v>
          </cell>
          <cell r="C675" t="str">
            <v>REGULAR</v>
          </cell>
          <cell r="D675" t="str">
            <v>GENERAL</v>
          </cell>
          <cell r="E675" t="str">
            <v>I</v>
          </cell>
          <cell r="G675" t="str">
            <v>I</v>
          </cell>
          <cell r="I675" t="str">
            <v/>
          </cell>
          <cell r="J675" t="str">
            <v>OTH</v>
          </cell>
          <cell r="L675" t="str">
            <v>INDUSTRIAL</v>
          </cell>
          <cell r="M675" t="str">
            <v>IND</v>
          </cell>
          <cell r="O675" t="str">
            <v>INDUSTRIAL</v>
          </cell>
          <cell r="P675" t="str">
            <v>INDUSTRIAL</v>
          </cell>
        </row>
        <row r="676">
          <cell r="A676">
            <v>5850</v>
          </cell>
          <cell r="B676" t="str">
            <v>MARINE4050</v>
          </cell>
          <cell r="C676" t="str">
            <v>REGULAR</v>
          </cell>
          <cell r="D676" t="str">
            <v>GENERAL</v>
          </cell>
          <cell r="E676" t="str">
            <v>I</v>
          </cell>
          <cell r="G676" t="str">
            <v>I</v>
          </cell>
          <cell r="I676" t="str">
            <v/>
          </cell>
          <cell r="J676" t="str">
            <v>OTH</v>
          </cell>
          <cell r="L676" t="str">
            <v>INDUSTRIAL</v>
          </cell>
          <cell r="M676" t="str">
            <v>IND</v>
          </cell>
          <cell r="O676" t="str">
            <v>INDUSTRIAL</v>
          </cell>
          <cell r="P676" t="str">
            <v>INDUSTRIAL</v>
          </cell>
        </row>
        <row r="677">
          <cell r="A677">
            <v>5901</v>
          </cell>
          <cell r="B677" t="str">
            <v>MARINET32</v>
          </cell>
          <cell r="C677" t="str">
            <v>REGULAR</v>
          </cell>
          <cell r="D677" t="str">
            <v>GENERAL</v>
          </cell>
          <cell r="E677" t="str">
            <v>I</v>
          </cell>
          <cell r="G677" t="str">
            <v>I</v>
          </cell>
          <cell r="I677" t="str">
            <v/>
          </cell>
          <cell r="J677" t="str">
            <v>OTH</v>
          </cell>
          <cell r="L677" t="str">
            <v>INDUSTRIAL</v>
          </cell>
          <cell r="M677" t="str">
            <v>IND</v>
          </cell>
          <cell r="O677" t="str">
            <v>INDUSTRIAL</v>
          </cell>
          <cell r="P677" t="str">
            <v>INDUSTRIAL</v>
          </cell>
        </row>
        <row r="678">
          <cell r="A678">
            <v>5902</v>
          </cell>
          <cell r="B678" t="str">
            <v>MARINET68</v>
          </cell>
          <cell r="C678" t="str">
            <v>REGULAR</v>
          </cell>
          <cell r="D678" t="str">
            <v>GENERAL</v>
          </cell>
          <cell r="E678" t="str">
            <v>I</v>
          </cell>
          <cell r="G678" t="str">
            <v>I</v>
          </cell>
          <cell r="I678" t="str">
            <v/>
          </cell>
          <cell r="J678" t="str">
            <v>OTH</v>
          </cell>
          <cell r="L678" t="str">
            <v>INDUSTRIAL</v>
          </cell>
          <cell r="M678" t="str">
            <v>IND</v>
          </cell>
          <cell r="O678" t="str">
            <v>INDUSTRIAL</v>
          </cell>
          <cell r="P678" t="str">
            <v>INDUSTRIAL</v>
          </cell>
        </row>
        <row r="679">
          <cell r="A679">
            <v>5903</v>
          </cell>
          <cell r="B679" t="str">
            <v>MARINET76</v>
          </cell>
          <cell r="C679" t="str">
            <v>REGULAR</v>
          </cell>
          <cell r="D679" t="str">
            <v>GENERAL</v>
          </cell>
          <cell r="E679" t="str">
            <v>I</v>
          </cell>
          <cell r="G679" t="str">
            <v>I</v>
          </cell>
          <cell r="I679" t="str">
            <v/>
          </cell>
          <cell r="J679" t="str">
            <v>OTH</v>
          </cell>
          <cell r="L679" t="str">
            <v>INDUSTRIAL</v>
          </cell>
          <cell r="M679" t="str">
            <v>IND</v>
          </cell>
          <cell r="O679" t="str">
            <v>INDUSTRIAL</v>
          </cell>
          <cell r="P679" t="str">
            <v>INDUSTRIAL</v>
          </cell>
        </row>
        <row r="680">
          <cell r="A680">
            <v>5921</v>
          </cell>
          <cell r="B680" t="str">
            <v>MARINEHYD15</v>
          </cell>
          <cell r="C680" t="str">
            <v>REGULAR</v>
          </cell>
          <cell r="D680" t="str">
            <v>GENERAL</v>
          </cell>
          <cell r="E680" t="str">
            <v>I</v>
          </cell>
          <cell r="G680" t="str">
            <v>I</v>
          </cell>
          <cell r="I680" t="str">
            <v/>
          </cell>
          <cell r="J680" t="str">
            <v>OTH</v>
          </cell>
          <cell r="L680" t="str">
            <v>INDUSTRIAL</v>
          </cell>
          <cell r="M680" t="str">
            <v>IND</v>
          </cell>
          <cell r="O680" t="str">
            <v>INDUSTRIAL</v>
          </cell>
          <cell r="P680" t="str">
            <v>INDUSTRIAL</v>
          </cell>
        </row>
        <row r="681">
          <cell r="A681">
            <v>5922</v>
          </cell>
          <cell r="B681" t="str">
            <v>MARINEHYD32</v>
          </cell>
          <cell r="C681" t="str">
            <v>REGULAR</v>
          </cell>
          <cell r="D681" t="str">
            <v>GENERAL</v>
          </cell>
          <cell r="E681" t="str">
            <v>I</v>
          </cell>
          <cell r="G681" t="str">
            <v>I</v>
          </cell>
          <cell r="I681" t="str">
            <v/>
          </cell>
          <cell r="J681" t="str">
            <v>OTH</v>
          </cell>
          <cell r="L681" t="str">
            <v>INDUSTRIAL</v>
          </cell>
          <cell r="M681" t="str">
            <v>IND</v>
          </cell>
          <cell r="O681" t="str">
            <v>INDUSTRIAL</v>
          </cell>
          <cell r="P681" t="str">
            <v>INDUSTRIAL</v>
          </cell>
        </row>
        <row r="682">
          <cell r="A682">
            <v>5923</v>
          </cell>
          <cell r="B682" t="str">
            <v>MARINEHYD46</v>
          </cell>
          <cell r="C682" t="str">
            <v>REGULAR</v>
          </cell>
          <cell r="D682" t="str">
            <v>GENERAL</v>
          </cell>
          <cell r="E682" t="str">
            <v>I</v>
          </cell>
          <cell r="G682" t="str">
            <v>I</v>
          </cell>
          <cell r="I682" t="str">
            <v/>
          </cell>
          <cell r="J682" t="str">
            <v>OTH</v>
          </cell>
          <cell r="L682" t="str">
            <v>INDUSTRIAL</v>
          </cell>
          <cell r="M682" t="str">
            <v>IND</v>
          </cell>
          <cell r="O682" t="str">
            <v>INDUSTRIAL</v>
          </cell>
          <cell r="P682" t="str">
            <v>INDUSTRIAL</v>
          </cell>
        </row>
        <row r="683">
          <cell r="A683">
            <v>5924</v>
          </cell>
          <cell r="B683" t="str">
            <v>MARINEHYD68</v>
          </cell>
          <cell r="C683" t="str">
            <v>REGULAR</v>
          </cell>
          <cell r="D683" t="str">
            <v>GENERAL</v>
          </cell>
          <cell r="E683" t="str">
            <v>I</v>
          </cell>
          <cell r="G683" t="str">
            <v>I</v>
          </cell>
          <cell r="I683" t="str">
            <v/>
          </cell>
          <cell r="J683" t="str">
            <v>OTH</v>
          </cell>
          <cell r="L683" t="str">
            <v>INDUSTRIAL</v>
          </cell>
          <cell r="M683" t="str">
            <v>IND</v>
          </cell>
          <cell r="O683" t="str">
            <v>INDUSTRIAL</v>
          </cell>
          <cell r="P683" t="str">
            <v>INDUSTRIAL</v>
          </cell>
        </row>
        <row r="684">
          <cell r="A684">
            <v>5925</v>
          </cell>
          <cell r="B684" t="str">
            <v>MARINEHYD100</v>
          </cell>
          <cell r="C684" t="str">
            <v>REGULAR</v>
          </cell>
          <cell r="D684" t="str">
            <v>GENERAL</v>
          </cell>
          <cell r="E684" t="str">
            <v>I</v>
          </cell>
          <cell r="G684" t="str">
            <v>I</v>
          </cell>
          <cell r="I684" t="str">
            <v/>
          </cell>
          <cell r="J684" t="str">
            <v>OTH</v>
          </cell>
          <cell r="L684" t="str">
            <v>INDUSTRIAL</v>
          </cell>
          <cell r="M684" t="str">
            <v>IND</v>
          </cell>
          <cell r="O684" t="str">
            <v>INDUSTRIAL</v>
          </cell>
          <cell r="P684" t="str">
            <v>INDUSTRIAL</v>
          </cell>
        </row>
        <row r="685">
          <cell r="A685">
            <v>5941</v>
          </cell>
          <cell r="B685" t="str">
            <v>MARINEM680</v>
          </cell>
          <cell r="C685" t="str">
            <v>REGULAR</v>
          </cell>
          <cell r="D685" t="str">
            <v>GENERAL</v>
          </cell>
          <cell r="E685" t="str">
            <v>I</v>
          </cell>
          <cell r="G685" t="str">
            <v>I</v>
          </cell>
          <cell r="I685" t="str">
            <v/>
          </cell>
          <cell r="J685" t="str">
            <v>OTH</v>
          </cell>
          <cell r="L685" t="str">
            <v>INDUSTRIAL</v>
          </cell>
          <cell r="M685" t="str">
            <v>IND</v>
          </cell>
          <cell r="O685" t="str">
            <v>INDUSTRIAL</v>
          </cell>
          <cell r="P685" t="str">
            <v>INDUSTRIAL</v>
          </cell>
        </row>
        <row r="686">
          <cell r="A686">
            <v>5991</v>
          </cell>
          <cell r="B686" t="str">
            <v>MARINEGEAREP100</v>
          </cell>
          <cell r="C686" t="str">
            <v>REGULAR</v>
          </cell>
          <cell r="D686" t="str">
            <v>GENERAL</v>
          </cell>
          <cell r="E686" t="str">
            <v>I</v>
          </cell>
          <cell r="G686" t="str">
            <v>I</v>
          </cell>
          <cell r="I686" t="str">
            <v/>
          </cell>
          <cell r="J686" t="str">
            <v>OTH</v>
          </cell>
          <cell r="L686" t="str">
            <v>INDUSTRIAL</v>
          </cell>
          <cell r="M686" t="str">
            <v>IND</v>
          </cell>
          <cell r="O686" t="str">
            <v>INDUSTRIAL</v>
          </cell>
          <cell r="P686" t="str">
            <v>INDUSTRIAL</v>
          </cell>
        </row>
        <row r="687">
          <cell r="A687">
            <v>6001</v>
          </cell>
          <cell r="B687" t="str">
            <v>MARINEGEAREP150</v>
          </cell>
          <cell r="C687" t="str">
            <v>REGULAR</v>
          </cell>
          <cell r="D687" t="str">
            <v>GENERAL</v>
          </cell>
          <cell r="E687" t="str">
            <v>I</v>
          </cell>
          <cell r="G687" t="str">
            <v>I</v>
          </cell>
          <cell r="I687" t="str">
            <v/>
          </cell>
          <cell r="J687" t="str">
            <v>OTH</v>
          </cell>
          <cell r="L687" t="str">
            <v>INDUSTRIAL</v>
          </cell>
          <cell r="M687" t="str">
            <v>IND</v>
          </cell>
          <cell r="O687" t="str">
            <v>INDUSTRIAL</v>
          </cell>
          <cell r="P687" t="str">
            <v>INDUSTRIAL</v>
          </cell>
        </row>
        <row r="688">
          <cell r="A688">
            <v>6004</v>
          </cell>
          <cell r="B688" t="str">
            <v>MARINEGEAREP220</v>
          </cell>
          <cell r="C688" t="str">
            <v>REGULAR</v>
          </cell>
          <cell r="D688" t="str">
            <v>GENERAL</v>
          </cell>
          <cell r="E688" t="str">
            <v>I</v>
          </cell>
          <cell r="G688" t="str">
            <v>I</v>
          </cell>
          <cell r="I688" t="str">
            <v/>
          </cell>
          <cell r="J688" t="str">
            <v>OTH</v>
          </cell>
          <cell r="L688" t="str">
            <v>INDUSTRIAL</v>
          </cell>
          <cell r="M688" t="str">
            <v>IND</v>
          </cell>
          <cell r="O688" t="str">
            <v>INDUSTRIAL</v>
          </cell>
          <cell r="P688" t="str">
            <v>INDUSTRIAL</v>
          </cell>
        </row>
        <row r="689">
          <cell r="A689">
            <v>6005</v>
          </cell>
          <cell r="B689" t="str">
            <v>MARINEGEAREP320</v>
          </cell>
          <cell r="C689" t="str">
            <v>REGULAR</v>
          </cell>
          <cell r="D689" t="str">
            <v>GENERAL</v>
          </cell>
          <cell r="E689" t="str">
            <v>I</v>
          </cell>
          <cell r="G689" t="str">
            <v>I</v>
          </cell>
          <cell r="I689" t="str">
            <v/>
          </cell>
          <cell r="J689" t="str">
            <v>OTH</v>
          </cell>
          <cell r="L689" t="str">
            <v>INDUSTRIAL</v>
          </cell>
          <cell r="M689" t="str">
            <v>IND</v>
          </cell>
          <cell r="O689" t="str">
            <v>INDUSTRIAL</v>
          </cell>
          <cell r="P689" t="str">
            <v>INDUSTRIAL</v>
          </cell>
        </row>
        <row r="690">
          <cell r="A690">
            <v>6101</v>
          </cell>
          <cell r="B690" t="str">
            <v>SHAFT150</v>
          </cell>
          <cell r="C690" t="str">
            <v>REGULAR</v>
          </cell>
          <cell r="D690" t="str">
            <v>GENERAL</v>
          </cell>
          <cell r="E690" t="str">
            <v>I</v>
          </cell>
          <cell r="G690" t="str">
            <v>I</v>
          </cell>
          <cell r="I690" t="str">
            <v/>
          </cell>
          <cell r="J690" t="str">
            <v>OTH</v>
          </cell>
          <cell r="L690" t="str">
            <v>INDUSTRIAL</v>
          </cell>
          <cell r="M690" t="str">
            <v>IND</v>
          </cell>
          <cell r="O690" t="str">
            <v>INDUSTRIAL</v>
          </cell>
          <cell r="P690" t="str">
            <v>INDUSTRIAL</v>
          </cell>
        </row>
        <row r="691">
          <cell r="A691">
            <v>6102</v>
          </cell>
          <cell r="B691" t="str">
            <v>SHAFTC150</v>
          </cell>
          <cell r="C691" t="str">
            <v>REGULAR</v>
          </cell>
          <cell r="D691" t="str">
            <v>GENERAL</v>
          </cell>
          <cell r="E691" t="str">
            <v>I</v>
          </cell>
          <cell r="G691" t="str">
            <v>I</v>
          </cell>
          <cell r="I691" t="str">
            <v/>
          </cell>
          <cell r="J691" t="str">
            <v>OTH</v>
          </cell>
          <cell r="L691" t="str">
            <v>INDUSTRIAL</v>
          </cell>
          <cell r="M691" t="str">
            <v>IND</v>
          </cell>
          <cell r="O691" t="str">
            <v>INDUSTRIAL</v>
          </cell>
          <cell r="P691" t="str">
            <v>INDUSTRIAL</v>
          </cell>
        </row>
        <row r="692">
          <cell r="A692">
            <v>6114</v>
          </cell>
          <cell r="B692" t="str">
            <v>MARINESTERN220</v>
          </cell>
          <cell r="C692" t="str">
            <v>REGULAR</v>
          </cell>
          <cell r="D692" t="str">
            <v>GENERAL</v>
          </cell>
          <cell r="E692" t="str">
            <v>I</v>
          </cell>
          <cell r="G692" t="str">
            <v>I</v>
          </cell>
          <cell r="I692" t="str">
            <v/>
          </cell>
          <cell r="J692" t="str">
            <v>OTH</v>
          </cell>
          <cell r="L692" t="str">
            <v>INDUSTRIAL</v>
          </cell>
          <cell r="M692" t="str">
            <v>IND</v>
          </cell>
          <cell r="O692" t="str">
            <v>INDUSTRIAL</v>
          </cell>
          <cell r="P692" t="str">
            <v>INDUSTRIAL</v>
          </cell>
        </row>
        <row r="693">
          <cell r="A693">
            <v>6310</v>
          </cell>
          <cell r="B693" t="str">
            <v>SN 70</v>
          </cell>
          <cell r="C693" t="str">
            <v>REGULAR</v>
          </cell>
          <cell r="D693" t="str">
            <v>GENERAL</v>
          </cell>
          <cell r="E693" t="str">
            <v>I</v>
          </cell>
          <cell r="G693" t="str">
            <v>I</v>
          </cell>
          <cell r="I693" t="str">
            <v/>
          </cell>
          <cell r="J693" t="str">
            <v>OTH</v>
          </cell>
          <cell r="L693" t="str">
            <v>INDUSTRIAL</v>
          </cell>
          <cell r="M693" t="str">
            <v>IND</v>
          </cell>
          <cell r="O693" t="str">
            <v>INDUSTRIAL</v>
          </cell>
          <cell r="P693" t="str">
            <v>INDUSTRIAL</v>
          </cell>
        </row>
        <row r="694">
          <cell r="A694">
            <v>6311</v>
          </cell>
          <cell r="B694" t="str">
            <v>SN 150</v>
          </cell>
          <cell r="C694" t="str">
            <v>REGULAR</v>
          </cell>
          <cell r="D694" t="str">
            <v>GENERAL</v>
          </cell>
          <cell r="E694" t="str">
            <v>I</v>
          </cell>
          <cell r="G694" t="str">
            <v>I</v>
          </cell>
          <cell r="I694" t="str">
            <v/>
          </cell>
          <cell r="J694" t="str">
            <v>OTH</v>
          </cell>
          <cell r="L694" t="str">
            <v>INDUSTRIAL</v>
          </cell>
          <cell r="M694" t="str">
            <v>IND</v>
          </cell>
          <cell r="O694" t="str">
            <v>INDUSTRIAL</v>
          </cell>
          <cell r="P694" t="str">
            <v>INDUSTRIAL</v>
          </cell>
        </row>
        <row r="695">
          <cell r="A695">
            <v>6312</v>
          </cell>
          <cell r="B695" t="str">
            <v>SN500</v>
          </cell>
          <cell r="C695" t="str">
            <v>REGULAR</v>
          </cell>
          <cell r="D695" t="str">
            <v>GENERAL</v>
          </cell>
          <cell r="E695" t="str">
            <v>I</v>
          </cell>
          <cell r="G695" t="str">
            <v>I</v>
          </cell>
          <cell r="I695" t="str">
            <v/>
          </cell>
          <cell r="J695" t="str">
            <v>OTH</v>
          </cell>
          <cell r="L695" t="str">
            <v>INDUSTRIAL</v>
          </cell>
          <cell r="M695" t="str">
            <v>IND</v>
          </cell>
          <cell r="O695" t="str">
            <v>INDUSTRIAL</v>
          </cell>
          <cell r="P695" t="str">
            <v>INDUSTRIAL</v>
          </cell>
        </row>
        <row r="696">
          <cell r="A696">
            <v>6314</v>
          </cell>
          <cell r="B696" t="str">
            <v>SN 850</v>
          </cell>
          <cell r="C696" t="str">
            <v>REGULAR</v>
          </cell>
          <cell r="D696" t="str">
            <v>GENERAL</v>
          </cell>
          <cell r="E696" t="str">
            <v>I</v>
          </cell>
          <cell r="G696" t="str">
            <v>I</v>
          </cell>
          <cell r="I696" t="str">
            <v/>
          </cell>
          <cell r="J696" t="str">
            <v>OTH</v>
          </cell>
          <cell r="L696" t="str">
            <v>INDUSTRIAL</v>
          </cell>
          <cell r="M696" t="str">
            <v>IND</v>
          </cell>
          <cell r="O696" t="str">
            <v>INDUSTRIAL</v>
          </cell>
          <cell r="P696" t="str">
            <v>INDUSTRIAL</v>
          </cell>
        </row>
        <row r="697">
          <cell r="A697">
            <v>6315</v>
          </cell>
          <cell r="B697" t="str">
            <v>BS 150</v>
          </cell>
          <cell r="C697" t="str">
            <v>REGULAR</v>
          </cell>
          <cell r="D697" t="str">
            <v>GENERAL</v>
          </cell>
          <cell r="E697" t="str">
            <v>I</v>
          </cell>
          <cell r="G697" t="str">
            <v>I</v>
          </cell>
          <cell r="I697" t="str">
            <v/>
          </cell>
          <cell r="J697" t="str">
            <v>OTH</v>
          </cell>
          <cell r="L697" t="str">
            <v>INDUSTRIAL</v>
          </cell>
          <cell r="M697" t="str">
            <v>IND</v>
          </cell>
          <cell r="O697" t="str">
            <v>INDUSTRIAL</v>
          </cell>
          <cell r="P697" t="str">
            <v>INDUSTRIAL</v>
          </cell>
        </row>
        <row r="698">
          <cell r="A698">
            <v>6318</v>
          </cell>
          <cell r="B698" t="str">
            <v>DEDUSTINGOIL</v>
          </cell>
          <cell r="C698" t="str">
            <v>REGULAR</v>
          </cell>
          <cell r="D698" t="str">
            <v>GENERAL</v>
          </cell>
          <cell r="E698" t="str">
            <v>I</v>
          </cell>
          <cell r="G698" t="str">
            <v>I</v>
          </cell>
          <cell r="I698" t="str">
            <v/>
          </cell>
          <cell r="J698" t="str">
            <v>OTH</v>
          </cell>
          <cell r="L698" t="str">
            <v>INDUSTRIAL</v>
          </cell>
          <cell r="M698" t="str">
            <v>IND</v>
          </cell>
          <cell r="O698" t="str">
            <v>INDUSTRIAL</v>
          </cell>
          <cell r="P698" t="str">
            <v>INDUSTRIAL</v>
          </cell>
        </row>
        <row r="699">
          <cell r="A699">
            <v>6325</v>
          </cell>
          <cell r="B699" t="str">
            <v>IOCROEL280</v>
          </cell>
          <cell r="C699" t="str">
            <v>REGULAR</v>
          </cell>
          <cell r="D699" t="str">
            <v>GENERAL</v>
          </cell>
          <cell r="E699" t="str">
            <v>I</v>
          </cell>
          <cell r="G699" t="str">
            <v>I</v>
          </cell>
          <cell r="I699" t="str">
            <v/>
          </cell>
          <cell r="J699" t="str">
            <v>OTH</v>
          </cell>
          <cell r="L699" t="str">
            <v>INDUSTRIAL</v>
          </cell>
          <cell r="M699" t="str">
            <v>IND</v>
          </cell>
          <cell r="O699" t="str">
            <v>INDUSTRIAL</v>
          </cell>
          <cell r="P699" t="str">
            <v>INDUSTRIAL</v>
          </cell>
        </row>
        <row r="700">
          <cell r="A700">
            <v>6326</v>
          </cell>
          <cell r="B700" t="str">
            <v>IOCROEL320</v>
          </cell>
          <cell r="C700" t="str">
            <v>REGULAR</v>
          </cell>
          <cell r="D700" t="str">
            <v>GENERAL</v>
          </cell>
          <cell r="E700" t="str">
            <v>I</v>
          </cell>
          <cell r="G700" t="str">
            <v>I</v>
          </cell>
          <cell r="I700" t="str">
            <v/>
          </cell>
          <cell r="J700" t="str">
            <v>OTH</v>
          </cell>
          <cell r="L700" t="str">
            <v>INDUSTRIAL</v>
          </cell>
          <cell r="M700" t="str">
            <v>IND</v>
          </cell>
          <cell r="O700" t="str">
            <v>INDUSTRIAL</v>
          </cell>
          <cell r="P700" t="str">
            <v>INDUSTRIAL</v>
          </cell>
        </row>
        <row r="701">
          <cell r="A701">
            <v>6328</v>
          </cell>
          <cell r="B701" t="str">
            <v>CARRIEROIL</v>
          </cell>
          <cell r="C701" t="str">
            <v>REGULAR</v>
          </cell>
          <cell r="D701" t="str">
            <v>GENERAL</v>
          </cell>
          <cell r="E701" t="str">
            <v>I</v>
          </cell>
          <cell r="G701" t="str">
            <v>I</v>
          </cell>
          <cell r="I701" t="str">
            <v/>
          </cell>
          <cell r="J701" t="str">
            <v>OTH</v>
          </cell>
          <cell r="L701" t="str">
            <v>INDUSTRIAL</v>
          </cell>
          <cell r="M701" t="str">
            <v>IND</v>
          </cell>
          <cell r="O701" t="str">
            <v>INDUSTRIAL</v>
          </cell>
          <cell r="P701" t="str">
            <v>INDUSTRIAL</v>
          </cell>
        </row>
        <row r="702">
          <cell r="A702">
            <v>6330</v>
          </cell>
          <cell r="B702" t="str">
            <v>H 70</v>
          </cell>
          <cell r="C702" t="str">
            <v>REGULAR</v>
          </cell>
          <cell r="D702" t="str">
            <v>GENERAL</v>
          </cell>
          <cell r="E702" t="str">
            <v>I</v>
          </cell>
          <cell r="G702" t="str">
            <v>I</v>
          </cell>
          <cell r="I702" t="str">
            <v/>
          </cell>
          <cell r="J702" t="str">
            <v>OTH</v>
          </cell>
          <cell r="L702" t="str">
            <v>INDUSTRIAL</v>
          </cell>
          <cell r="M702" t="str">
            <v>IND</v>
          </cell>
          <cell r="O702" t="str">
            <v>INDUSTRIAL</v>
          </cell>
          <cell r="P702" t="str">
            <v>INDUSTRIAL</v>
          </cell>
        </row>
        <row r="703">
          <cell r="A703">
            <v>6331</v>
          </cell>
          <cell r="B703" t="str">
            <v>H 150</v>
          </cell>
          <cell r="C703" t="str">
            <v>REGULAR</v>
          </cell>
          <cell r="D703" t="str">
            <v>GENERAL</v>
          </cell>
          <cell r="E703" t="str">
            <v>I</v>
          </cell>
          <cell r="G703" t="str">
            <v>I</v>
          </cell>
          <cell r="I703" t="str">
            <v/>
          </cell>
          <cell r="J703" t="str">
            <v>OTH</v>
          </cell>
          <cell r="L703" t="str">
            <v>INDUSTRIAL</v>
          </cell>
          <cell r="M703" t="str">
            <v>IND</v>
          </cell>
          <cell r="O703" t="str">
            <v>INDUSTRIAL</v>
          </cell>
          <cell r="P703" t="str">
            <v>INDUSTRIAL</v>
          </cell>
        </row>
        <row r="704">
          <cell r="A704">
            <v>6332</v>
          </cell>
          <cell r="B704" t="str">
            <v>H 500</v>
          </cell>
          <cell r="C704" t="str">
            <v>REGULAR</v>
          </cell>
          <cell r="D704" t="str">
            <v>GENERAL</v>
          </cell>
          <cell r="E704" t="str">
            <v>I</v>
          </cell>
          <cell r="G704" t="str">
            <v>I</v>
          </cell>
          <cell r="I704" t="str">
            <v/>
          </cell>
          <cell r="J704" t="str">
            <v>OTH</v>
          </cell>
          <cell r="L704" t="str">
            <v>INDUSTRIAL</v>
          </cell>
          <cell r="M704" t="str">
            <v>IND</v>
          </cell>
          <cell r="O704" t="str">
            <v>INDUSTRIAL</v>
          </cell>
          <cell r="P704" t="str">
            <v>INDUSTRIAL</v>
          </cell>
        </row>
        <row r="705">
          <cell r="A705">
            <v>6350</v>
          </cell>
          <cell r="B705" t="str">
            <v>ANTICAKINGOIL</v>
          </cell>
          <cell r="C705" t="str">
            <v>REGULAR</v>
          </cell>
          <cell r="D705" t="str">
            <v>GENERAL</v>
          </cell>
          <cell r="E705" t="str">
            <v>I</v>
          </cell>
          <cell r="G705" t="str">
            <v>I</v>
          </cell>
          <cell r="I705" t="str">
            <v/>
          </cell>
          <cell r="J705" t="str">
            <v>OTH</v>
          </cell>
          <cell r="L705" t="str">
            <v>INDUSTRIAL</v>
          </cell>
          <cell r="M705" t="str">
            <v>IND</v>
          </cell>
          <cell r="O705" t="str">
            <v>INDUSTRIAL</v>
          </cell>
          <cell r="P705" t="str">
            <v>INDUSTRIAL</v>
          </cell>
        </row>
        <row r="706">
          <cell r="A706">
            <v>6352</v>
          </cell>
          <cell r="B706" t="str">
            <v>LUBREX22</v>
          </cell>
          <cell r="C706" t="str">
            <v>REGULAR</v>
          </cell>
          <cell r="D706" t="str">
            <v>GENERAL</v>
          </cell>
          <cell r="E706" t="str">
            <v>I</v>
          </cell>
          <cell r="G706" t="str">
            <v>I</v>
          </cell>
          <cell r="I706" t="str">
            <v/>
          </cell>
          <cell r="J706" t="str">
            <v>OTH</v>
          </cell>
          <cell r="L706" t="str">
            <v>INDUSTRIAL</v>
          </cell>
          <cell r="M706" t="str">
            <v>IND</v>
          </cell>
          <cell r="O706" t="str">
            <v>INDUSTRIAL</v>
          </cell>
          <cell r="P706" t="str">
            <v>INDUSTRIAL</v>
          </cell>
        </row>
        <row r="707">
          <cell r="A707">
            <v>6355</v>
          </cell>
          <cell r="B707" t="str">
            <v>LUBREX100</v>
          </cell>
          <cell r="C707" t="str">
            <v>REGULAR</v>
          </cell>
          <cell r="D707" t="str">
            <v>GENERAL</v>
          </cell>
          <cell r="E707" t="str">
            <v>I</v>
          </cell>
          <cell r="G707" t="str">
            <v>I</v>
          </cell>
          <cell r="I707" t="str">
            <v/>
          </cell>
          <cell r="J707" t="str">
            <v>OTH</v>
          </cell>
          <cell r="L707" t="str">
            <v>INDUSTRIAL</v>
          </cell>
          <cell r="M707" t="str">
            <v>IND</v>
          </cell>
          <cell r="O707" t="str">
            <v>INDUSTRIAL</v>
          </cell>
          <cell r="P707" t="str">
            <v>INDUSTRIAL</v>
          </cell>
        </row>
        <row r="708">
          <cell r="A708">
            <v>6356</v>
          </cell>
          <cell r="B708" t="str">
            <v>LUBREX150</v>
          </cell>
          <cell r="C708" t="str">
            <v>REGULAR</v>
          </cell>
          <cell r="D708" t="str">
            <v>GENERAL</v>
          </cell>
          <cell r="E708" t="str">
            <v>I</v>
          </cell>
          <cell r="G708" t="str">
            <v>I</v>
          </cell>
          <cell r="I708" t="str">
            <v/>
          </cell>
          <cell r="J708" t="str">
            <v>OTH</v>
          </cell>
          <cell r="L708" t="str">
            <v>INDUSTRIAL</v>
          </cell>
          <cell r="M708" t="str">
            <v>IND</v>
          </cell>
          <cell r="O708" t="str">
            <v>INDUSTRIAL</v>
          </cell>
          <cell r="P708" t="str">
            <v>INDUSTRIAL</v>
          </cell>
        </row>
        <row r="709">
          <cell r="A709">
            <v>6359</v>
          </cell>
          <cell r="B709" t="str">
            <v>LUBREX220</v>
          </cell>
          <cell r="C709" t="str">
            <v>REGULAR</v>
          </cell>
          <cell r="D709" t="str">
            <v>GENERAL</v>
          </cell>
          <cell r="E709" t="str">
            <v>I</v>
          </cell>
          <cell r="G709" t="str">
            <v>I</v>
          </cell>
          <cell r="I709" t="str">
            <v/>
          </cell>
          <cell r="J709" t="str">
            <v>OTH</v>
          </cell>
          <cell r="L709" t="str">
            <v>INDUSTRIAL</v>
          </cell>
          <cell r="M709" t="str">
            <v>IND</v>
          </cell>
          <cell r="O709" t="str">
            <v>INDUSTRIAL</v>
          </cell>
          <cell r="P709" t="str">
            <v>INDUSTRIAL</v>
          </cell>
        </row>
        <row r="710">
          <cell r="A710">
            <v>6360</v>
          </cell>
          <cell r="B710" t="str">
            <v>LUBREX320</v>
          </cell>
          <cell r="C710" t="str">
            <v>REGULAR</v>
          </cell>
          <cell r="D710" t="str">
            <v>GENERAL</v>
          </cell>
          <cell r="E710" t="str">
            <v>I</v>
          </cell>
          <cell r="G710" t="str">
            <v>I</v>
          </cell>
          <cell r="I710" t="str">
            <v/>
          </cell>
          <cell r="J710" t="str">
            <v>OTH</v>
          </cell>
          <cell r="L710" t="str">
            <v>INDUSTRIAL</v>
          </cell>
          <cell r="M710" t="str">
            <v>IND</v>
          </cell>
          <cell r="O710" t="str">
            <v>INDUSTRIAL</v>
          </cell>
          <cell r="P710" t="str">
            <v>INDUSTRIAL</v>
          </cell>
        </row>
        <row r="711">
          <cell r="A711">
            <v>6361</v>
          </cell>
          <cell r="B711" t="str">
            <v>LUBREX460</v>
          </cell>
          <cell r="C711" t="str">
            <v>REGULAR</v>
          </cell>
          <cell r="D711" t="str">
            <v>GENERAL</v>
          </cell>
          <cell r="E711" t="str">
            <v>I</v>
          </cell>
          <cell r="G711" t="str">
            <v>I</v>
          </cell>
          <cell r="I711" t="str">
            <v/>
          </cell>
          <cell r="J711" t="str">
            <v>OTH</v>
          </cell>
          <cell r="L711" t="str">
            <v>INDUSTRIAL</v>
          </cell>
          <cell r="M711" t="str">
            <v>IND</v>
          </cell>
          <cell r="O711" t="str">
            <v>INDUSTRIAL</v>
          </cell>
          <cell r="P711" t="str">
            <v>INDUSTRIAL</v>
          </cell>
        </row>
        <row r="712">
          <cell r="A712">
            <v>6367</v>
          </cell>
          <cell r="B712" t="str">
            <v>LUBREX68</v>
          </cell>
          <cell r="C712" t="str">
            <v>REGULAR</v>
          </cell>
          <cell r="D712" t="str">
            <v>GENERAL</v>
          </cell>
          <cell r="E712" t="str">
            <v>I</v>
          </cell>
          <cell r="G712" t="str">
            <v>I</v>
          </cell>
          <cell r="I712" t="str">
            <v/>
          </cell>
          <cell r="J712" t="str">
            <v>OTH</v>
          </cell>
          <cell r="L712" t="str">
            <v>INDUSTRIAL</v>
          </cell>
          <cell r="M712" t="str">
            <v>IND</v>
          </cell>
          <cell r="O712" t="str">
            <v>INDUSTRIAL</v>
          </cell>
          <cell r="P712" t="str">
            <v>INDUSTRIAL</v>
          </cell>
        </row>
        <row r="713">
          <cell r="A713">
            <v>6370</v>
          </cell>
          <cell r="B713" t="str">
            <v>TRANSCLEANM</v>
          </cell>
          <cell r="C713" t="str">
            <v>REGULAR</v>
          </cell>
          <cell r="D713" t="str">
            <v>GENERAL</v>
          </cell>
          <cell r="E713" t="str">
            <v>I</v>
          </cell>
          <cell r="G713" t="str">
            <v>I</v>
          </cell>
          <cell r="I713" t="str">
            <v/>
          </cell>
          <cell r="J713" t="str">
            <v>OTH</v>
          </cell>
          <cell r="L713" t="str">
            <v>INDUSTRIAL</v>
          </cell>
          <cell r="M713" t="str">
            <v>IND</v>
          </cell>
          <cell r="O713" t="str">
            <v>INDUSTRIAL</v>
          </cell>
          <cell r="P713" t="str">
            <v>INDUSTRIAL</v>
          </cell>
        </row>
        <row r="714">
          <cell r="A714">
            <v>6487</v>
          </cell>
          <cell r="B714" t="str">
            <v>HERO COOL PLUS</v>
          </cell>
          <cell r="C714" t="str">
            <v>GEN.OIL</v>
          </cell>
          <cell r="D714" t="str">
            <v>ONLY FOR OEM</v>
          </cell>
          <cell r="E714" t="str">
            <v>A</v>
          </cell>
          <cell r="G714" t="str">
            <v>A</v>
          </cell>
          <cell r="J714" t="str">
            <v>HERO</v>
          </cell>
          <cell r="L714" t="str">
            <v>4T</v>
          </cell>
          <cell r="M714" t="str">
            <v>Co-Branded</v>
          </cell>
          <cell r="O714" t="str">
            <v>SILVER</v>
          </cell>
          <cell r="P714" t="str">
            <v>SILVER</v>
          </cell>
        </row>
        <row r="715">
          <cell r="A715">
            <v>6488</v>
          </cell>
          <cell r="B715" t="str">
            <v>SERVO TROPIKOOL</v>
          </cell>
          <cell r="C715" t="str">
            <v>REGULAR</v>
          </cell>
          <cell r="D715" t="str">
            <v>GENERAL</v>
          </cell>
          <cell r="E715" t="str">
            <v>A</v>
          </cell>
          <cell r="G715" t="str">
            <v>A</v>
          </cell>
          <cell r="J715" t="str">
            <v>OTH</v>
          </cell>
          <cell r="L715" t="str">
            <v>SPECIALITY</v>
          </cell>
          <cell r="M715" t="str">
            <v>Servo-Auto</v>
          </cell>
          <cell r="O715" t="str">
            <v>SILVER</v>
          </cell>
          <cell r="P715" t="str">
            <v>SILVER</v>
          </cell>
        </row>
        <row r="716">
          <cell r="A716">
            <v>6721</v>
          </cell>
          <cell r="B716" t="str">
            <v>OILOM13</v>
          </cell>
          <cell r="C716" t="str">
            <v>REGULAR</v>
          </cell>
          <cell r="D716" t="str">
            <v>GENERAL</v>
          </cell>
          <cell r="E716" t="str">
            <v>I</v>
          </cell>
          <cell r="G716" t="str">
            <v>I</v>
          </cell>
          <cell r="I716" t="str">
            <v/>
          </cell>
          <cell r="J716" t="str">
            <v>OTH</v>
          </cell>
          <cell r="L716" t="str">
            <v>INDUSTRIAL</v>
          </cell>
          <cell r="M716" t="str">
            <v>IND</v>
          </cell>
          <cell r="O716" t="str">
            <v>INDUSTRIAL</v>
          </cell>
          <cell r="P716" t="str">
            <v>INDUSTRIAL</v>
          </cell>
        </row>
        <row r="717">
          <cell r="A717">
            <v>6722</v>
          </cell>
          <cell r="B717" t="str">
            <v>OILOM11(IB)</v>
          </cell>
          <cell r="C717" t="str">
            <v>REGULAR</v>
          </cell>
          <cell r="D717" t="str">
            <v>GENERAL</v>
          </cell>
          <cell r="E717" t="str">
            <v>I</v>
          </cell>
          <cell r="G717" t="str">
            <v>I</v>
          </cell>
          <cell r="I717" t="str">
            <v/>
          </cell>
          <cell r="J717" t="str">
            <v>OTH</v>
          </cell>
          <cell r="L717" t="str">
            <v>INDUSTRIAL</v>
          </cell>
          <cell r="M717" t="str">
            <v>IND</v>
          </cell>
          <cell r="O717" t="str">
            <v>INDUSTRIAL</v>
          </cell>
          <cell r="P717" t="str">
            <v>INDUSTRIAL</v>
          </cell>
        </row>
        <row r="718">
          <cell r="A718">
            <v>6723</v>
          </cell>
          <cell r="B718" t="str">
            <v>OILOM21</v>
          </cell>
          <cell r="C718" t="str">
            <v>REGULAR</v>
          </cell>
          <cell r="D718" t="str">
            <v>GENERAL</v>
          </cell>
          <cell r="E718" t="str">
            <v>I</v>
          </cell>
          <cell r="G718" t="str">
            <v>I</v>
          </cell>
          <cell r="I718" t="str">
            <v/>
          </cell>
          <cell r="J718" t="str">
            <v>OTH</v>
          </cell>
          <cell r="L718" t="str">
            <v>INDUSTRIAL</v>
          </cell>
          <cell r="M718" t="str">
            <v>IND</v>
          </cell>
          <cell r="O718" t="str">
            <v>INDUSTRIAL</v>
          </cell>
          <cell r="P718" t="str">
            <v>INDUSTRIAL</v>
          </cell>
        </row>
        <row r="719">
          <cell r="A719">
            <v>6724</v>
          </cell>
          <cell r="B719" t="str">
            <v>OILOM24</v>
          </cell>
          <cell r="C719" t="str">
            <v>REGULAR</v>
          </cell>
          <cell r="D719" t="str">
            <v>GENERAL</v>
          </cell>
          <cell r="E719" t="str">
            <v>I</v>
          </cell>
          <cell r="G719" t="str">
            <v>I</v>
          </cell>
          <cell r="I719" t="str">
            <v/>
          </cell>
          <cell r="J719" t="str">
            <v>OTH</v>
          </cell>
          <cell r="L719" t="str">
            <v>INDUSTRIAL</v>
          </cell>
          <cell r="M719" t="str">
            <v>IND</v>
          </cell>
          <cell r="O719" t="str">
            <v>INDUSTRIAL</v>
          </cell>
          <cell r="P719" t="str">
            <v>INDUSTRIAL</v>
          </cell>
        </row>
        <row r="720">
          <cell r="A720">
            <v>6726</v>
          </cell>
          <cell r="B720" t="str">
            <v>OILOM33</v>
          </cell>
          <cell r="C720" t="str">
            <v>REGULAR</v>
          </cell>
          <cell r="D720" t="str">
            <v>GENERAL</v>
          </cell>
          <cell r="E720" t="str">
            <v>I</v>
          </cell>
          <cell r="G720" t="str">
            <v>I</v>
          </cell>
          <cell r="I720" t="str">
            <v/>
          </cell>
          <cell r="J720" t="str">
            <v>OTH</v>
          </cell>
          <cell r="L720" t="str">
            <v>INDUSTRIAL</v>
          </cell>
          <cell r="M720" t="str">
            <v>IND</v>
          </cell>
          <cell r="O720" t="str">
            <v>INDUSTRIAL</v>
          </cell>
          <cell r="P720" t="str">
            <v>INDUSTRIAL</v>
          </cell>
        </row>
        <row r="721">
          <cell r="A721">
            <v>6727</v>
          </cell>
          <cell r="B721" t="str">
            <v>OILOM36</v>
          </cell>
          <cell r="C721" t="str">
            <v>REGULAR</v>
          </cell>
          <cell r="D721" t="str">
            <v>GENERAL</v>
          </cell>
          <cell r="E721" t="str">
            <v>I</v>
          </cell>
          <cell r="G721" t="str">
            <v>I</v>
          </cell>
          <cell r="I721" t="str">
            <v/>
          </cell>
          <cell r="J721" t="str">
            <v>OTH</v>
          </cell>
          <cell r="L721" t="str">
            <v>INDUSTRIAL</v>
          </cell>
          <cell r="M721" t="str">
            <v>IND</v>
          </cell>
          <cell r="O721" t="str">
            <v>INDUSTRIAL</v>
          </cell>
          <cell r="P721" t="str">
            <v>INDUSTRIAL</v>
          </cell>
        </row>
        <row r="722">
          <cell r="A722">
            <v>6729</v>
          </cell>
          <cell r="B722" t="str">
            <v>OILOM58</v>
          </cell>
          <cell r="C722" t="str">
            <v>REGULAR</v>
          </cell>
          <cell r="D722" t="str">
            <v>GENERAL</v>
          </cell>
          <cell r="E722" t="str">
            <v>I</v>
          </cell>
          <cell r="G722" t="str">
            <v>I</v>
          </cell>
          <cell r="I722" t="str">
            <v/>
          </cell>
          <cell r="J722" t="str">
            <v>OTH</v>
          </cell>
          <cell r="L722" t="str">
            <v>INDUSTRIAL</v>
          </cell>
          <cell r="M722" t="str">
            <v>IND</v>
          </cell>
          <cell r="O722" t="str">
            <v>INDUSTRIAL</v>
          </cell>
          <cell r="P722" t="str">
            <v>INDUSTRIAL</v>
          </cell>
        </row>
        <row r="723">
          <cell r="A723">
            <v>6730</v>
          </cell>
          <cell r="B723" t="str">
            <v>OILOM65</v>
          </cell>
          <cell r="C723" t="str">
            <v>REGULAR</v>
          </cell>
          <cell r="D723" t="str">
            <v>GENERAL</v>
          </cell>
          <cell r="E723" t="str">
            <v>I</v>
          </cell>
          <cell r="G723" t="str">
            <v>I</v>
          </cell>
          <cell r="I723" t="str">
            <v/>
          </cell>
          <cell r="J723" t="str">
            <v>OTH</v>
          </cell>
          <cell r="L723" t="str">
            <v>INDUSTRIAL</v>
          </cell>
          <cell r="M723" t="str">
            <v>IND</v>
          </cell>
          <cell r="O723" t="str">
            <v>INDUSTRIAL</v>
          </cell>
          <cell r="P723" t="str">
            <v>INDUSTRIAL</v>
          </cell>
        </row>
        <row r="724">
          <cell r="A724">
            <v>6731</v>
          </cell>
          <cell r="B724" t="str">
            <v>OILOM70</v>
          </cell>
          <cell r="C724" t="str">
            <v>REGULAR</v>
          </cell>
          <cell r="D724" t="str">
            <v>GENERAL</v>
          </cell>
          <cell r="E724" t="str">
            <v>I</v>
          </cell>
          <cell r="G724" t="str">
            <v>I</v>
          </cell>
          <cell r="I724" t="str">
            <v/>
          </cell>
          <cell r="J724" t="str">
            <v>OTH</v>
          </cell>
          <cell r="L724" t="str">
            <v>INDUSTRIAL</v>
          </cell>
          <cell r="M724" t="str">
            <v>IND</v>
          </cell>
          <cell r="O724" t="str">
            <v>INDUSTRIAL</v>
          </cell>
          <cell r="P724" t="str">
            <v>INDUSTRIAL</v>
          </cell>
        </row>
        <row r="725">
          <cell r="A725">
            <v>6733</v>
          </cell>
          <cell r="B725" t="str">
            <v>OILOM100</v>
          </cell>
          <cell r="C725" t="str">
            <v>REGULAR</v>
          </cell>
          <cell r="D725" t="str">
            <v>GENERAL</v>
          </cell>
          <cell r="E725" t="str">
            <v>I</v>
          </cell>
          <cell r="G725" t="str">
            <v>I</v>
          </cell>
          <cell r="I725" t="str">
            <v/>
          </cell>
          <cell r="J725" t="str">
            <v>OTH</v>
          </cell>
          <cell r="L725" t="str">
            <v>INDUSTRIAL</v>
          </cell>
          <cell r="M725" t="str">
            <v>IND</v>
          </cell>
          <cell r="O725" t="str">
            <v>INDUSTRIAL</v>
          </cell>
          <cell r="P725" t="str">
            <v>INDUSTRIAL</v>
          </cell>
        </row>
        <row r="726">
          <cell r="A726">
            <v>6738</v>
          </cell>
          <cell r="B726" t="str">
            <v>OILOM750</v>
          </cell>
          <cell r="C726" t="str">
            <v>REGULAR</v>
          </cell>
          <cell r="D726" t="str">
            <v>GENERAL</v>
          </cell>
          <cell r="E726" t="str">
            <v>I</v>
          </cell>
          <cell r="G726" t="str">
            <v>I</v>
          </cell>
          <cell r="I726" t="str">
            <v/>
          </cell>
          <cell r="J726" t="str">
            <v>OTH</v>
          </cell>
          <cell r="L726" t="str">
            <v>INDUSTRIAL</v>
          </cell>
          <cell r="M726" t="str">
            <v>IND</v>
          </cell>
          <cell r="O726" t="str">
            <v>INDUSTRIAL</v>
          </cell>
          <cell r="P726" t="str">
            <v>INDUSTRIAL</v>
          </cell>
        </row>
        <row r="727">
          <cell r="A727">
            <v>6741</v>
          </cell>
          <cell r="B727" t="str">
            <v>OILC70</v>
          </cell>
          <cell r="C727" t="str">
            <v>REGULAR</v>
          </cell>
          <cell r="D727" t="str">
            <v>GENERAL</v>
          </cell>
          <cell r="E727" t="str">
            <v>I</v>
          </cell>
          <cell r="G727" t="str">
            <v>I</v>
          </cell>
          <cell r="I727" t="str">
            <v/>
          </cell>
          <cell r="J727" t="str">
            <v>OTH</v>
          </cell>
          <cell r="L727" t="str">
            <v>INDUSTRIAL</v>
          </cell>
          <cell r="M727" t="str">
            <v>IND</v>
          </cell>
          <cell r="O727" t="str">
            <v>INDUSTRIAL</v>
          </cell>
          <cell r="P727" t="str">
            <v>INDUSTRIAL</v>
          </cell>
        </row>
        <row r="728">
          <cell r="A728">
            <v>6745</v>
          </cell>
          <cell r="B728" t="str">
            <v>OILC600</v>
          </cell>
          <cell r="C728" t="str">
            <v>REGULAR</v>
          </cell>
          <cell r="D728" t="str">
            <v>GENERAL</v>
          </cell>
          <cell r="E728" t="str">
            <v>I</v>
          </cell>
          <cell r="G728" t="str">
            <v>I</v>
          </cell>
          <cell r="I728" t="str">
            <v/>
          </cell>
          <cell r="J728" t="str">
            <v>OTH</v>
          </cell>
          <cell r="L728" t="str">
            <v>INDUSTRIAL</v>
          </cell>
          <cell r="M728" t="str">
            <v>IND</v>
          </cell>
          <cell r="O728" t="str">
            <v>INDUSTRIAL</v>
          </cell>
          <cell r="P728" t="str">
            <v>INDUSTRIAL</v>
          </cell>
        </row>
        <row r="729">
          <cell r="A729">
            <v>6749</v>
          </cell>
          <cell r="B729" t="str">
            <v>OILOC160</v>
          </cell>
          <cell r="C729" t="str">
            <v>REGULAR</v>
          </cell>
          <cell r="D729" t="str">
            <v>GENERAL</v>
          </cell>
          <cell r="E729" t="str">
            <v>I</v>
          </cell>
          <cell r="G729" t="str">
            <v>I</v>
          </cell>
          <cell r="I729" t="str">
            <v/>
          </cell>
          <cell r="J729" t="str">
            <v>OTH</v>
          </cell>
          <cell r="L729" t="str">
            <v>INDUSTRIAL</v>
          </cell>
          <cell r="M729" t="str">
            <v>IND</v>
          </cell>
          <cell r="O729" t="str">
            <v>INDUSTRIAL</v>
          </cell>
          <cell r="P729" t="str">
            <v>INDUSTRIAL</v>
          </cell>
        </row>
        <row r="730">
          <cell r="A730">
            <v>6750</v>
          </cell>
          <cell r="B730" t="str">
            <v>OILOC300</v>
          </cell>
          <cell r="C730" t="str">
            <v>REGULAR</v>
          </cell>
          <cell r="D730" t="str">
            <v>GENERAL</v>
          </cell>
          <cell r="E730" t="str">
            <v>I</v>
          </cell>
          <cell r="G730" t="str">
            <v>I</v>
          </cell>
          <cell r="I730" t="str">
            <v/>
          </cell>
          <cell r="J730" t="str">
            <v>OTH</v>
          </cell>
          <cell r="L730" t="str">
            <v>INDUSTRIAL</v>
          </cell>
          <cell r="M730" t="str">
            <v>IND</v>
          </cell>
          <cell r="O730" t="str">
            <v>INDUSTRIAL</v>
          </cell>
          <cell r="P730" t="str">
            <v>INDUSTRIAL</v>
          </cell>
        </row>
        <row r="731">
          <cell r="A731">
            <v>6751</v>
          </cell>
          <cell r="B731" t="str">
            <v>OILOX13</v>
          </cell>
          <cell r="C731" t="str">
            <v>REGULAR</v>
          </cell>
          <cell r="D731" t="str">
            <v>GENERAL</v>
          </cell>
          <cell r="E731" t="str">
            <v>I</v>
          </cell>
          <cell r="G731" t="str">
            <v>I</v>
          </cell>
          <cell r="I731" t="str">
            <v/>
          </cell>
          <cell r="J731" t="str">
            <v>OTH</v>
          </cell>
          <cell r="L731" t="str">
            <v>INDUSTRIAL</v>
          </cell>
          <cell r="M731" t="str">
            <v>IND</v>
          </cell>
          <cell r="O731" t="str">
            <v>INDUSTRIAL</v>
          </cell>
          <cell r="P731" t="str">
            <v>INDUSTRIAL</v>
          </cell>
        </row>
        <row r="732">
          <cell r="A732">
            <v>6752</v>
          </cell>
          <cell r="B732" t="str">
            <v>OILOX18</v>
          </cell>
          <cell r="C732" t="str">
            <v>REGULAR</v>
          </cell>
          <cell r="D732" t="str">
            <v>GENERAL</v>
          </cell>
          <cell r="E732" t="str">
            <v>I</v>
          </cell>
          <cell r="G732" t="str">
            <v>I</v>
          </cell>
          <cell r="I732" t="str">
            <v/>
          </cell>
          <cell r="J732" t="str">
            <v>OTH</v>
          </cell>
          <cell r="L732" t="str">
            <v>INDUSTRIAL</v>
          </cell>
          <cell r="M732" t="str">
            <v>IND</v>
          </cell>
          <cell r="O732" t="str">
            <v>INDUSTRIAL</v>
          </cell>
          <cell r="P732" t="str">
            <v>INDUSTRIAL</v>
          </cell>
        </row>
        <row r="733">
          <cell r="A733">
            <v>6753</v>
          </cell>
          <cell r="B733" t="str">
            <v>OILOX52</v>
          </cell>
          <cell r="C733" t="str">
            <v>REGULAR</v>
          </cell>
          <cell r="D733" t="str">
            <v>GENERAL</v>
          </cell>
          <cell r="E733" t="str">
            <v>I</v>
          </cell>
          <cell r="G733" t="str">
            <v>I</v>
          </cell>
          <cell r="I733" t="str">
            <v/>
          </cell>
          <cell r="J733" t="str">
            <v>OTH</v>
          </cell>
          <cell r="L733" t="str">
            <v>INDUSTRIAL</v>
          </cell>
          <cell r="M733" t="str">
            <v>IND</v>
          </cell>
          <cell r="O733" t="str">
            <v>INDUSTRIAL</v>
          </cell>
          <cell r="P733" t="str">
            <v>INDUSTRIAL</v>
          </cell>
        </row>
        <row r="734">
          <cell r="A734">
            <v>6754</v>
          </cell>
          <cell r="B734" t="str">
            <v>OILMS20</v>
          </cell>
          <cell r="C734" t="str">
            <v>REGULAR</v>
          </cell>
          <cell r="D734" t="str">
            <v>GENERAL</v>
          </cell>
          <cell r="E734" t="str">
            <v>I</v>
          </cell>
          <cell r="G734" t="str">
            <v>I</v>
          </cell>
          <cell r="I734" t="str">
            <v/>
          </cell>
          <cell r="J734" t="str">
            <v>OTH</v>
          </cell>
          <cell r="L734" t="str">
            <v>INDUSTRIAL</v>
          </cell>
          <cell r="M734" t="str">
            <v>IND</v>
          </cell>
          <cell r="O734" t="str">
            <v>INDUSTRIAL</v>
          </cell>
          <cell r="P734" t="str">
            <v>INDUSTRIAL</v>
          </cell>
        </row>
        <row r="735">
          <cell r="A735">
            <v>6761</v>
          </cell>
          <cell r="B735" t="str">
            <v>OILPX16</v>
          </cell>
          <cell r="C735" t="str">
            <v>REGULAR</v>
          </cell>
          <cell r="D735" t="str">
            <v>GENERAL</v>
          </cell>
          <cell r="E735" t="str">
            <v>I</v>
          </cell>
          <cell r="G735" t="str">
            <v>I</v>
          </cell>
          <cell r="I735" t="str">
            <v/>
          </cell>
          <cell r="J735" t="str">
            <v>OTH</v>
          </cell>
          <cell r="L735" t="str">
            <v>INDUSTRIAL</v>
          </cell>
          <cell r="M735" t="str">
            <v>IND</v>
          </cell>
          <cell r="O735" t="str">
            <v>INDUSTRIAL</v>
          </cell>
          <cell r="P735" t="str">
            <v>INDUSTRIAL</v>
          </cell>
        </row>
        <row r="736">
          <cell r="A736">
            <v>6762</v>
          </cell>
          <cell r="B736" t="str">
            <v>GASTURBINEOIL</v>
          </cell>
          <cell r="C736" t="str">
            <v>REGULAR</v>
          </cell>
          <cell r="D736" t="str">
            <v>GENERAL</v>
          </cell>
          <cell r="E736" t="str">
            <v>I</v>
          </cell>
          <cell r="G736" t="str">
            <v>I</v>
          </cell>
          <cell r="I736" t="str">
            <v/>
          </cell>
          <cell r="J736" t="str">
            <v>OTH</v>
          </cell>
          <cell r="L736" t="str">
            <v>INDUSTRIAL</v>
          </cell>
          <cell r="M736" t="str">
            <v>IND</v>
          </cell>
          <cell r="O736" t="str">
            <v>INDUSTRIAL</v>
          </cell>
          <cell r="P736" t="str">
            <v>INDUSTRIAL</v>
          </cell>
        </row>
        <row r="737">
          <cell r="A737">
            <v>6765</v>
          </cell>
          <cell r="B737" t="str">
            <v>OILPX27</v>
          </cell>
          <cell r="C737" t="str">
            <v>REGULAR</v>
          </cell>
          <cell r="D737" t="str">
            <v>GENERAL</v>
          </cell>
          <cell r="E737" t="str">
            <v>I</v>
          </cell>
          <cell r="G737" t="str">
            <v>I</v>
          </cell>
          <cell r="I737" t="str">
            <v/>
          </cell>
          <cell r="J737" t="str">
            <v>OTH</v>
          </cell>
          <cell r="L737" t="str">
            <v>INDUSTRIAL</v>
          </cell>
          <cell r="M737" t="str">
            <v>IND</v>
          </cell>
          <cell r="O737" t="str">
            <v>INDUSTRIAL</v>
          </cell>
          <cell r="P737" t="str">
            <v>INDUSTRIAL</v>
          </cell>
        </row>
        <row r="738">
          <cell r="A738">
            <v>6769</v>
          </cell>
          <cell r="B738" t="str">
            <v>OILOMD(N)50</v>
          </cell>
          <cell r="C738" t="str">
            <v>REGULAR</v>
          </cell>
          <cell r="D738" t="str">
            <v>GENERAL</v>
          </cell>
          <cell r="E738" t="str">
            <v>I</v>
          </cell>
          <cell r="G738" t="str">
            <v>I</v>
          </cell>
          <cell r="I738" t="str">
            <v/>
          </cell>
          <cell r="J738" t="str">
            <v>OTH</v>
          </cell>
          <cell r="L738" t="str">
            <v>INDUSTRIAL</v>
          </cell>
          <cell r="M738" t="str">
            <v>IND</v>
          </cell>
          <cell r="O738" t="str">
            <v>INDUSTRIAL</v>
          </cell>
          <cell r="P738" t="str">
            <v>INDUSTRIAL</v>
          </cell>
        </row>
        <row r="739">
          <cell r="A739">
            <v>6770</v>
          </cell>
          <cell r="B739" t="str">
            <v>INSTRUMENTOILMVP201</v>
          </cell>
          <cell r="C739" t="str">
            <v>REGULAR</v>
          </cell>
          <cell r="D739" t="str">
            <v>GENERAL</v>
          </cell>
          <cell r="E739" t="str">
            <v>I</v>
          </cell>
          <cell r="G739" t="str">
            <v>I</v>
          </cell>
          <cell r="I739" t="str">
            <v/>
          </cell>
          <cell r="J739" t="str">
            <v>OTH</v>
          </cell>
          <cell r="L739" t="str">
            <v>INDUSTRIAL</v>
          </cell>
          <cell r="M739" t="str">
            <v>IND</v>
          </cell>
          <cell r="O739" t="str">
            <v>INDUSTRIAL</v>
          </cell>
          <cell r="P739" t="str">
            <v>INDUSTRIAL</v>
          </cell>
        </row>
        <row r="740">
          <cell r="A740">
            <v>6771</v>
          </cell>
          <cell r="B740" t="str">
            <v>INDUSTRIALOIL20</v>
          </cell>
          <cell r="C740" t="str">
            <v>REGULAR</v>
          </cell>
          <cell r="D740" t="str">
            <v>GENERAL</v>
          </cell>
          <cell r="E740" t="str">
            <v>I</v>
          </cell>
          <cell r="G740" t="str">
            <v>I</v>
          </cell>
          <cell r="I740" t="str">
            <v/>
          </cell>
          <cell r="J740" t="str">
            <v>OTH</v>
          </cell>
          <cell r="L740" t="str">
            <v>INDUSTRIAL</v>
          </cell>
          <cell r="M740" t="str">
            <v>IND</v>
          </cell>
          <cell r="O740" t="str">
            <v>INDUSTRIAL</v>
          </cell>
          <cell r="P740" t="str">
            <v>INDUSTRIAL</v>
          </cell>
        </row>
        <row r="741">
          <cell r="A741">
            <v>6776</v>
          </cell>
          <cell r="B741" t="str">
            <v>SPINDLEAU</v>
          </cell>
          <cell r="C741" t="str">
            <v>REGULAR</v>
          </cell>
          <cell r="D741" t="str">
            <v>GENERAL</v>
          </cell>
          <cell r="E741" t="str">
            <v>I</v>
          </cell>
          <cell r="G741" t="str">
            <v>I</v>
          </cell>
          <cell r="I741" t="str">
            <v/>
          </cell>
          <cell r="J741" t="str">
            <v>OTH</v>
          </cell>
          <cell r="L741" t="str">
            <v>INDUSTRIAL</v>
          </cell>
          <cell r="M741" t="str">
            <v>IND</v>
          </cell>
          <cell r="O741" t="str">
            <v>INDUSTRIAL</v>
          </cell>
          <cell r="P741" t="str">
            <v>INDUSTRIAL</v>
          </cell>
        </row>
        <row r="742">
          <cell r="A742">
            <v>6777</v>
          </cell>
          <cell r="B742" t="str">
            <v>CPPHYDRAULICOIL</v>
          </cell>
          <cell r="C742" t="str">
            <v>REGULAR</v>
          </cell>
          <cell r="D742" t="str">
            <v>GENERAL</v>
          </cell>
          <cell r="E742" t="str">
            <v>I</v>
          </cell>
          <cell r="G742" t="str">
            <v>I</v>
          </cell>
          <cell r="I742" t="str">
            <v/>
          </cell>
          <cell r="J742" t="str">
            <v>OTH</v>
          </cell>
          <cell r="L742" t="str">
            <v>INDUSTRIAL</v>
          </cell>
          <cell r="M742" t="str">
            <v>IND</v>
          </cell>
          <cell r="O742" t="str">
            <v>INDUSTRIAL</v>
          </cell>
          <cell r="P742" t="str">
            <v>INDUSTRIAL</v>
          </cell>
        </row>
        <row r="743">
          <cell r="A743">
            <v>6778</v>
          </cell>
          <cell r="B743" t="str">
            <v>OEP70</v>
          </cell>
          <cell r="C743" t="str">
            <v>REGULAR</v>
          </cell>
          <cell r="D743" t="str">
            <v>GENERAL</v>
          </cell>
          <cell r="E743" t="str">
            <v>I</v>
          </cell>
          <cell r="G743" t="str">
            <v>I</v>
          </cell>
          <cell r="I743" t="str">
            <v/>
          </cell>
          <cell r="J743" t="str">
            <v>OTH</v>
          </cell>
          <cell r="L743" t="str">
            <v>INDUSTRIAL</v>
          </cell>
          <cell r="M743" t="str">
            <v>IND</v>
          </cell>
          <cell r="O743" t="str">
            <v>INDUSTRIAL</v>
          </cell>
          <cell r="P743" t="str">
            <v>INDUSTRIAL</v>
          </cell>
        </row>
        <row r="744">
          <cell r="A744">
            <v>6779</v>
          </cell>
          <cell r="B744" t="str">
            <v>OILOMD(N)1230</v>
          </cell>
          <cell r="C744" t="str">
            <v>REGULAR</v>
          </cell>
          <cell r="D744" t="str">
            <v>GENERAL</v>
          </cell>
          <cell r="E744" t="str">
            <v>I</v>
          </cell>
          <cell r="G744" t="str">
            <v>I</v>
          </cell>
          <cell r="I744" t="str">
            <v/>
          </cell>
          <cell r="J744" t="str">
            <v>OTH</v>
          </cell>
          <cell r="L744" t="str">
            <v>INDUSTRIAL</v>
          </cell>
          <cell r="M744" t="str">
            <v>IND</v>
          </cell>
          <cell r="O744" t="str">
            <v>INDUSTRIAL</v>
          </cell>
          <cell r="P744" t="str">
            <v>INDUSTRIAL</v>
          </cell>
        </row>
        <row r="745">
          <cell r="A745">
            <v>6780</v>
          </cell>
          <cell r="B745" t="str">
            <v>OILOMD(N)1240</v>
          </cell>
          <cell r="C745" t="str">
            <v>REGULAR</v>
          </cell>
          <cell r="D745" t="str">
            <v>GENERAL</v>
          </cell>
          <cell r="E745" t="str">
            <v>I</v>
          </cell>
          <cell r="G745" t="str">
            <v>I</v>
          </cell>
          <cell r="I745" t="str">
            <v/>
          </cell>
          <cell r="J745" t="str">
            <v>OTH</v>
          </cell>
          <cell r="L745" t="str">
            <v>INDUSTRIAL</v>
          </cell>
          <cell r="M745" t="str">
            <v>IND</v>
          </cell>
          <cell r="O745" t="str">
            <v>INDUSTRIAL</v>
          </cell>
          <cell r="P745" t="str">
            <v>INDUSTRIAL</v>
          </cell>
        </row>
        <row r="746">
          <cell r="A746">
            <v>6783</v>
          </cell>
          <cell r="B746" t="str">
            <v>OILOMD113ISSUE4</v>
          </cell>
          <cell r="C746" t="str">
            <v>REGULAR</v>
          </cell>
          <cell r="D746" t="str">
            <v>GENERAL</v>
          </cell>
          <cell r="E746" t="str">
            <v>I</v>
          </cell>
          <cell r="G746" t="str">
            <v>I</v>
          </cell>
          <cell r="I746" t="str">
            <v/>
          </cell>
          <cell r="J746" t="str">
            <v>OTH</v>
          </cell>
          <cell r="L746" t="str">
            <v>INDUSTRIAL</v>
          </cell>
          <cell r="M746" t="str">
            <v>IND</v>
          </cell>
          <cell r="O746" t="str">
            <v>INDUSTRIAL</v>
          </cell>
          <cell r="P746" t="str">
            <v>INDUSTRIAL</v>
          </cell>
        </row>
        <row r="747">
          <cell r="A747">
            <v>6786</v>
          </cell>
          <cell r="B747" t="str">
            <v>OEP220</v>
          </cell>
          <cell r="C747" t="str">
            <v>REGULAR</v>
          </cell>
          <cell r="D747" t="str">
            <v>GENERAL</v>
          </cell>
          <cell r="E747" t="str">
            <v>I</v>
          </cell>
          <cell r="G747" t="str">
            <v>I</v>
          </cell>
          <cell r="I747" t="str">
            <v/>
          </cell>
          <cell r="J747" t="str">
            <v>OTH</v>
          </cell>
          <cell r="L747" t="str">
            <v>INDUSTRIAL</v>
          </cell>
          <cell r="M747" t="str">
            <v>IND</v>
          </cell>
          <cell r="O747" t="str">
            <v>INDUSTRIAL</v>
          </cell>
          <cell r="P747" t="str">
            <v>INDUSTRIAL</v>
          </cell>
        </row>
        <row r="748">
          <cell r="A748">
            <v>6791</v>
          </cell>
          <cell r="B748" t="str">
            <v>STERNNDH</v>
          </cell>
          <cell r="C748" t="str">
            <v>REGULAR</v>
          </cell>
          <cell r="D748" t="str">
            <v>GENERAL</v>
          </cell>
          <cell r="E748" t="str">
            <v>I</v>
          </cell>
          <cell r="G748" t="str">
            <v>I</v>
          </cell>
          <cell r="I748" t="str">
            <v/>
          </cell>
          <cell r="J748" t="str">
            <v>OTH</v>
          </cell>
          <cell r="L748" t="str">
            <v>INDUSTRIAL</v>
          </cell>
          <cell r="M748" t="str">
            <v>IND</v>
          </cell>
          <cell r="O748" t="str">
            <v>INDUSTRIAL</v>
          </cell>
          <cell r="P748" t="str">
            <v>INDUSTRIAL</v>
          </cell>
        </row>
        <row r="749">
          <cell r="A749">
            <v>6796</v>
          </cell>
          <cell r="B749" t="str">
            <v>TRANSMISSIONGX</v>
          </cell>
          <cell r="C749" t="str">
            <v>REGULAR</v>
          </cell>
          <cell r="D749" t="str">
            <v>GENERAL</v>
          </cell>
          <cell r="E749" t="str">
            <v>I</v>
          </cell>
          <cell r="G749" t="str">
            <v>I</v>
          </cell>
          <cell r="I749" t="str">
            <v/>
          </cell>
          <cell r="J749" t="str">
            <v>OTH</v>
          </cell>
          <cell r="L749" t="str">
            <v>INDUSTRIAL</v>
          </cell>
          <cell r="M749" t="str">
            <v>IND</v>
          </cell>
          <cell r="O749" t="str">
            <v>INDUSTRIAL</v>
          </cell>
          <cell r="P749" t="str">
            <v>INDUSTRIAL</v>
          </cell>
        </row>
        <row r="750">
          <cell r="A750">
            <v>7202</v>
          </cell>
          <cell r="B750" t="str">
            <v>SERVO SUPERIOR EO 0W30 ACEA C2</v>
          </cell>
          <cell r="C750" t="str">
            <v>GEN.OIL</v>
          </cell>
          <cell r="D750" t="str">
            <v>ONLY FOR OEM</v>
          </cell>
          <cell r="E750" t="str">
            <v>A</v>
          </cell>
          <cell r="G750" t="str">
            <v>A</v>
          </cell>
          <cell r="I750" t="str">
            <v/>
          </cell>
          <cell r="J750" t="str">
            <v>KIA</v>
          </cell>
          <cell r="L750" t="str">
            <v>PCMO</v>
          </cell>
          <cell r="M750" t="str">
            <v>Co-Branded</v>
          </cell>
          <cell r="O750" t="str">
            <v>SILVER</v>
          </cell>
          <cell r="P750" t="str">
            <v>BRONZE</v>
          </cell>
        </row>
        <row r="751">
          <cell r="A751">
            <v>7205</v>
          </cell>
          <cell r="B751" t="str">
            <v>HYUNDAI SERVO SUPERIOR 0W30</v>
          </cell>
          <cell r="C751" t="str">
            <v>REGULAR</v>
          </cell>
          <cell r="D751" t="str">
            <v>GENERAL</v>
          </cell>
          <cell r="E751" t="str">
            <v>A</v>
          </cell>
          <cell r="G751" t="str">
            <v>A</v>
          </cell>
          <cell r="I751" t="str">
            <v/>
          </cell>
          <cell r="J751" t="str">
            <v>HML</v>
          </cell>
          <cell r="L751" t="str">
            <v>PCMO</v>
          </cell>
          <cell r="M751" t="str">
            <v>Co-Branded</v>
          </cell>
          <cell r="O751" t="str">
            <v>SILVER</v>
          </cell>
          <cell r="P751" t="str">
            <v>BRONZE</v>
          </cell>
        </row>
        <row r="752">
          <cell r="A752">
            <v>7206</v>
          </cell>
          <cell r="B752" t="str">
            <v>SERVO SUPERIOR EO 0W20 ACEA C5</v>
          </cell>
          <cell r="C752" t="str">
            <v>GEN.OIL</v>
          </cell>
          <cell r="D752" t="str">
            <v>ONLY FOR OEM</v>
          </cell>
          <cell r="E752" t="str">
            <v>A</v>
          </cell>
          <cell r="G752" t="str">
            <v>A</v>
          </cell>
          <cell r="I752" t="str">
            <v/>
          </cell>
          <cell r="J752" t="str">
            <v>KIA</v>
          </cell>
          <cell r="L752" t="str">
            <v>PCMO</v>
          </cell>
          <cell r="M752" t="str">
            <v>Co-Branded</v>
          </cell>
          <cell r="O752" t="str">
            <v>SILVER</v>
          </cell>
          <cell r="P752" t="str">
            <v>BRONZE</v>
          </cell>
        </row>
        <row r="753">
          <cell r="A753">
            <v>7207</v>
          </cell>
          <cell r="B753" t="str">
            <v>SERVO SUPERIOR EO 5W30 ACEA A5/B5</v>
          </cell>
          <cell r="C753" t="str">
            <v>GEN.OIL</v>
          </cell>
          <cell r="D753" t="str">
            <v>ONLY FOR OEM</v>
          </cell>
          <cell r="E753" t="str">
            <v>A</v>
          </cell>
          <cell r="G753" t="str">
            <v>A</v>
          </cell>
          <cell r="I753" t="str">
            <v/>
          </cell>
          <cell r="J753" t="str">
            <v>KIA</v>
          </cell>
          <cell r="L753" t="str">
            <v>PCMO</v>
          </cell>
          <cell r="M753" t="str">
            <v>Co-Branded</v>
          </cell>
          <cell r="O753" t="str">
            <v>SILVER</v>
          </cell>
          <cell r="P753" t="str">
            <v>BRONZE</v>
          </cell>
        </row>
        <row r="754">
          <cell r="A754">
            <v>7208</v>
          </cell>
          <cell r="B754" t="str">
            <v>SERVO SUPERIOR EO 0W20 SN PLUS</v>
          </cell>
          <cell r="C754" t="str">
            <v>GEN.OIL</v>
          </cell>
          <cell r="D754" t="str">
            <v>ONLY FOR OEM</v>
          </cell>
          <cell r="E754" t="str">
            <v>A</v>
          </cell>
          <cell r="G754" t="str">
            <v>A</v>
          </cell>
          <cell r="I754" t="str">
            <v/>
          </cell>
          <cell r="J754" t="str">
            <v>KIA</v>
          </cell>
          <cell r="L754" t="str">
            <v>PCMO</v>
          </cell>
          <cell r="M754" t="str">
            <v>Co-Branded</v>
          </cell>
          <cell r="O754" t="str">
            <v>SILVER</v>
          </cell>
          <cell r="P754" t="str">
            <v>BRONZE</v>
          </cell>
        </row>
        <row r="755">
          <cell r="A755">
            <v>7209</v>
          </cell>
          <cell r="B755" t="str">
            <v>HY SERVO SYNTH 0W-30 SP/C3</v>
          </cell>
          <cell r="C755" t="str">
            <v>GEN.OIL</v>
          </cell>
          <cell r="D755" t="str">
            <v>GENERAL</v>
          </cell>
          <cell r="E755" t="str">
            <v>A</v>
          </cell>
          <cell r="G755" t="str">
            <v>A</v>
          </cell>
          <cell r="H755" t="str">
            <v>Synthetic</v>
          </cell>
          <cell r="J755" t="str">
            <v>HML</v>
          </cell>
          <cell r="L755" t="str">
            <v>PCMO</v>
          </cell>
          <cell r="M755" t="str">
            <v>Co-Branded</v>
          </cell>
          <cell r="O755" t="str">
            <v>SILVER</v>
          </cell>
          <cell r="P755" t="str">
            <v>BRONZE</v>
          </cell>
        </row>
        <row r="756">
          <cell r="A756">
            <v>7211</v>
          </cell>
          <cell r="B756" t="str">
            <v>SERVO GREENMILE</v>
          </cell>
          <cell r="C756" t="str">
            <v>REGULAR</v>
          </cell>
          <cell r="D756" t="str">
            <v>GENERAL</v>
          </cell>
          <cell r="E756" t="str">
            <v>A</v>
          </cell>
          <cell r="G756" t="str">
            <v>A</v>
          </cell>
          <cell r="I756" t="str">
            <v>Greenmile &amp; Raaftar</v>
          </cell>
          <cell r="J756" t="str">
            <v>OTH</v>
          </cell>
          <cell r="L756" t="str">
            <v>PCMO</v>
          </cell>
          <cell r="M756" t="str">
            <v>Servo-Auto</v>
          </cell>
          <cell r="O756" t="str">
            <v>GREEN</v>
          </cell>
          <cell r="P756" t="str">
            <v>GREEN</v>
          </cell>
        </row>
        <row r="757">
          <cell r="A757">
            <v>7227</v>
          </cell>
          <cell r="B757" t="str">
            <v>SERVO TRACTOR GREEN</v>
          </cell>
          <cell r="C757" t="str">
            <v>REGULAR</v>
          </cell>
          <cell r="D757" t="str">
            <v>GENERAL</v>
          </cell>
          <cell r="E757" t="str">
            <v>A</v>
          </cell>
          <cell r="G757" t="str">
            <v>A</v>
          </cell>
          <cell r="I757" t="str">
            <v>SERVO TRACTOR GREEN</v>
          </cell>
          <cell r="J757" t="str">
            <v>OTH</v>
          </cell>
          <cell r="L757" t="str">
            <v>AGRI</v>
          </cell>
          <cell r="M757" t="str">
            <v>Servo-Auto</v>
          </cell>
          <cell r="O757" t="str">
            <v>GREEN</v>
          </cell>
          <cell r="P757" t="str">
            <v>GREEN</v>
          </cell>
        </row>
        <row r="758">
          <cell r="A758">
            <v>7231</v>
          </cell>
          <cell r="B758" t="str">
            <v>SERVO RAFTAAR</v>
          </cell>
          <cell r="C758" t="str">
            <v>REGULAR</v>
          </cell>
          <cell r="D758" t="str">
            <v>GENERAL</v>
          </cell>
          <cell r="E758" t="str">
            <v>A</v>
          </cell>
          <cell r="G758" t="str">
            <v>A</v>
          </cell>
          <cell r="I758" t="str">
            <v>Greenmile &amp; Raaftar</v>
          </cell>
          <cell r="J758" t="str">
            <v>OTH</v>
          </cell>
          <cell r="L758" t="str">
            <v>DEO</v>
          </cell>
          <cell r="M758" t="str">
            <v>Servo-Auto</v>
          </cell>
          <cell r="O758" t="str">
            <v>GREEN</v>
          </cell>
          <cell r="P758" t="str">
            <v>GREEN</v>
          </cell>
        </row>
        <row r="759">
          <cell r="A759">
            <v>7232</v>
          </cell>
          <cell r="B759" t="str">
            <v>HYUNDAI SERVO COOLANT 50</v>
          </cell>
          <cell r="C759" t="str">
            <v>GEN.OIL</v>
          </cell>
          <cell r="D759" t="str">
            <v>GENERAL</v>
          </cell>
          <cell r="E759" t="str">
            <v>A</v>
          </cell>
          <cell r="G759" t="str">
            <v>A</v>
          </cell>
          <cell r="J759" t="str">
            <v>HML</v>
          </cell>
          <cell r="L759" t="str">
            <v>PCMO</v>
          </cell>
          <cell r="M759" t="str">
            <v>Co-Branded</v>
          </cell>
          <cell r="O759" t="str">
            <v>SILVER</v>
          </cell>
          <cell r="P759" t="str">
            <v>BRONZE</v>
          </cell>
        </row>
        <row r="760">
          <cell r="A760">
            <v>7264</v>
          </cell>
          <cell r="B760" t="str">
            <v>SERVO MG HECTOR PETROL ENGINE OIL</v>
          </cell>
          <cell r="C760" t="str">
            <v>GEN.OIL</v>
          </cell>
          <cell r="D760" t="str">
            <v>ONLY FOR OEM</v>
          </cell>
          <cell r="E760" t="str">
            <v>A</v>
          </cell>
          <cell r="G760" t="str">
            <v>A</v>
          </cell>
          <cell r="I760" t="str">
            <v/>
          </cell>
          <cell r="J760" t="str">
            <v>MG</v>
          </cell>
          <cell r="L760" t="str">
            <v>PCMO</v>
          </cell>
          <cell r="M760" t="str">
            <v>Co-Branded</v>
          </cell>
          <cell r="O760" t="str">
            <v>SILVER</v>
          </cell>
          <cell r="P760" t="str">
            <v>BRONZE</v>
          </cell>
        </row>
        <row r="761">
          <cell r="A761">
            <v>7265</v>
          </cell>
          <cell r="B761" t="str">
            <v>SERVO MG GLOSTER DIESEL EO</v>
          </cell>
          <cell r="C761" t="str">
            <v>GEN.OIL</v>
          </cell>
          <cell r="D761" t="str">
            <v>ONLY FOR OEM</v>
          </cell>
          <cell r="E761" t="str">
            <v>A</v>
          </cell>
          <cell r="G761" t="str">
            <v>A</v>
          </cell>
          <cell r="I761" t="str">
            <v/>
          </cell>
          <cell r="J761" t="str">
            <v>MG</v>
          </cell>
          <cell r="L761" t="str">
            <v>PCMO</v>
          </cell>
          <cell r="M761" t="str">
            <v>Co-Branded</v>
          </cell>
          <cell r="O761" t="str">
            <v>SILVER</v>
          </cell>
          <cell r="P761" t="str">
            <v>BRONZE</v>
          </cell>
        </row>
        <row r="762">
          <cell r="A762">
            <v>7267</v>
          </cell>
          <cell r="B762" t="str">
            <v>SERVO MG HECTOR DIESEL ENGINE OIL</v>
          </cell>
          <cell r="C762" t="str">
            <v>GEN.OIL</v>
          </cell>
          <cell r="D762" t="str">
            <v>ONLY FOR OEM</v>
          </cell>
          <cell r="E762" t="str">
            <v>A</v>
          </cell>
          <cell r="G762" t="str">
            <v>A</v>
          </cell>
          <cell r="I762" t="str">
            <v/>
          </cell>
          <cell r="J762" t="str">
            <v>MG</v>
          </cell>
          <cell r="L762" t="str">
            <v>PCMO</v>
          </cell>
          <cell r="M762" t="str">
            <v>Co-Branded</v>
          </cell>
          <cell r="O762" t="str">
            <v>SILVER</v>
          </cell>
          <cell r="P762" t="str">
            <v>BRONZE</v>
          </cell>
        </row>
        <row r="763">
          <cell r="A763">
            <v>7271</v>
          </cell>
          <cell r="B763" t="str">
            <v>SERVO FUTURA NXT 0W-16</v>
          </cell>
          <cell r="C763" t="str">
            <v>REGULAR</v>
          </cell>
          <cell r="D763" t="str">
            <v>GENERAL</v>
          </cell>
          <cell r="E763" t="str">
            <v>A</v>
          </cell>
          <cell r="G763" t="str">
            <v>A</v>
          </cell>
          <cell r="I763" t="str">
            <v>Servo Futura NXT 0W-16</v>
          </cell>
          <cell r="J763" t="str">
            <v>OTH</v>
          </cell>
          <cell r="L763" t="str">
            <v>PCMO</v>
          </cell>
          <cell r="M763" t="str">
            <v>Servo-Auto</v>
          </cell>
          <cell r="O763" t="str">
            <v>GOLD</v>
          </cell>
          <cell r="P763" t="str">
            <v>Gold</v>
          </cell>
        </row>
        <row r="764">
          <cell r="A764">
            <v>7272</v>
          </cell>
          <cell r="B764" t="str">
            <v>SERVO FUTURA NXT 0W-20</v>
          </cell>
          <cell r="C764" t="str">
            <v>REGULAR</v>
          </cell>
          <cell r="D764" t="str">
            <v>GENERAL</v>
          </cell>
          <cell r="E764" t="str">
            <v>A</v>
          </cell>
          <cell r="G764" t="str">
            <v>A</v>
          </cell>
          <cell r="J764" t="str">
            <v>OTH</v>
          </cell>
          <cell r="L764" t="str">
            <v>PCMO</v>
          </cell>
          <cell r="M764" t="str">
            <v>Servo-Auto</v>
          </cell>
          <cell r="O764" t="str">
            <v>SILVER</v>
          </cell>
          <cell r="P764" t="str">
            <v>SILVER</v>
          </cell>
        </row>
        <row r="765">
          <cell r="A765">
            <v>7273</v>
          </cell>
          <cell r="B765" t="str">
            <v>SERVO FUTURA NXT + 0W-20</v>
          </cell>
          <cell r="C765" t="str">
            <v>REGULAR</v>
          </cell>
          <cell r="D765" t="str">
            <v>GENERAL</v>
          </cell>
          <cell r="E765" t="str">
            <v>A</v>
          </cell>
          <cell r="G765" t="str">
            <v>A</v>
          </cell>
          <cell r="I765" t="str">
            <v/>
          </cell>
          <cell r="J765" t="str">
            <v>OTH</v>
          </cell>
          <cell r="L765" t="str">
            <v>PCMO</v>
          </cell>
          <cell r="M765" t="str">
            <v>Servo-Auto</v>
          </cell>
          <cell r="O765" t="str">
            <v>SILVER</v>
          </cell>
          <cell r="P765" t="str">
            <v>SILVER</v>
          </cell>
        </row>
        <row r="766">
          <cell r="A766">
            <v>7275</v>
          </cell>
          <cell r="B766" t="str">
            <v>SERVO BLACKBIRD X</v>
          </cell>
          <cell r="C766" t="str">
            <v>REGULAR</v>
          </cell>
          <cell r="D766" t="str">
            <v>GENERAL</v>
          </cell>
          <cell r="E766" t="str">
            <v>A</v>
          </cell>
          <cell r="G766" t="str">
            <v>A</v>
          </cell>
          <cell r="H766" t="str">
            <v>Synthetic</v>
          </cell>
          <cell r="J766" t="str">
            <v>BLACKBIRD</v>
          </cell>
          <cell r="L766" t="str">
            <v>PCMO</v>
          </cell>
          <cell r="M766" t="str">
            <v>Servo-Auto</v>
          </cell>
          <cell r="O766" t="str">
            <v>GOLD</v>
          </cell>
          <cell r="P766" t="str">
            <v>Gold</v>
          </cell>
        </row>
        <row r="767">
          <cell r="A767">
            <v>7330</v>
          </cell>
          <cell r="B767" t="str">
            <v>IOC CLEARBLUE</v>
          </cell>
          <cell r="C767" t="str">
            <v>DEF</v>
          </cell>
          <cell r="D767" t="str">
            <v>GENERAL</v>
          </cell>
          <cell r="E767" t="str">
            <v>DEF</v>
          </cell>
          <cell r="G767" t="str">
            <v>DEF</v>
          </cell>
          <cell r="I767" t="str">
            <v/>
          </cell>
          <cell r="J767" t="str">
            <v>DEF</v>
          </cell>
          <cell r="L767" t="str">
            <v>DEF</v>
          </cell>
          <cell r="M767" t="str">
            <v>Servo-Auto</v>
          </cell>
          <cell r="O767" t="str">
            <v>DEF</v>
          </cell>
          <cell r="P767" t="str">
            <v>DEF</v>
          </cell>
        </row>
        <row r="768">
          <cell r="A768">
            <v>7384</v>
          </cell>
          <cell r="B768" t="str">
            <v>TMGO SYNTHETIC ENGINE OIL 05W30</v>
          </cell>
          <cell r="C768" t="str">
            <v>GEN.OIL</v>
          </cell>
          <cell r="D768" t="str">
            <v>ONLY FOR OEM</v>
          </cell>
          <cell r="E768" t="str">
            <v>A</v>
          </cell>
          <cell r="G768" t="str">
            <v>A</v>
          </cell>
          <cell r="H768" t="str">
            <v>Synthetic</v>
          </cell>
          <cell r="I768" t="str">
            <v/>
          </cell>
          <cell r="J768" t="str">
            <v>TMGO</v>
          </cell>
          <cell r="L768" t="str">
            <v>DEO</v>
          </cell>
          <cell r="M768" t="str">
            <v>Co-Branded</v>
          </cell>
          <cell r="O768" t="str">
            <v>SILVER</v>
          </cell>
          <cell r="P768" t="str">
            <v>SILVER</v>
          </cell>
        </row>
        <row r="769">
          <cell r="A769">
            <v>7386</v>
          </cell>
          <cell r="B769" t="str">
            <v>TMGO ENGINE OIL CK4 10W-30</v>
          </cell>
          <cell r="C769" t="str">
            <v>GEN.OIL</v>
          </cell>
          <cell r="D769" t="str">
            <v>ONLY FOR OEM</v>
          </cell>
          <cell r="E769" t="str">
            <v>A</v>
          </cell>
          <cell r="G769" t="str">
            <v>A</v>
          </cell>
          <cell r="I769" t="str">
            <v/>
          </cell>
          <cell r="J769" t="str">
            <v>TMGO</v>
          </cell>
          <cell r="L769" t="str">
            <v>DEO</v>
          </cell>
          <cell r="M769" t="str">
            <v>Co-Branded</v>
          </cell>
          <cell r="O769" t="str">
            <v>SILVER</v>
          </cell>
          <cell r="P769" t="str">
            <v>SILVER</v>
          </cell>
        </row>
        <row r="770">
          <cell r="A770">
            <v>7387</v>
          </cell>
          <cell r="B770" t="str">
            <v>TMGO ENGINE OIL CK4 15W-40</v>
          </cell>
          <cell r="C770" t="str">
            <v>GEN.OIL</v>
          </cell>
          <cell r="D770" t="str">
            <v>ONLY FOR OEM</v>
          </cell>
          <cell r="E770" t="str">
            <v>A</v>
          </cell>
          <cell r="G770" t="str">
            <v>A</v>
          </cell>
          <cell r="I770" t="str">
            <v/>
          </cell>
          <cell r="J770" t="str">
            <v>TMGO</v>
          </cell>
          <cell r="L770" t="str">
            <v>DEO</v>
          </cell>
          <cell r="M770" t="str">
            <v>Co-Branded</v>
          </cell>
          <cell r="O770" t="str">
            <v>SILVER</v>
          </cell>
          <cell r="P770" t="str">
            <v>SILVER</v>
          </cell>
        </row>
        <row r="771">
          <cell r="A771">
            <v>7388</v>
          </cell>
          <cell r="B771" t="str">
            <v>SERVO PRIDE XTRA CK4 15W-40</v>
          </cell>
          <cell r="C771" t="str">
            <v>REGULAR</v>
          </cell>
          <cell r="D771" t="str">
            <v>GENERAL</v>
          </cell>
          <cell r="E771" t="str">
            <v>A</v>
          </cell>
          <cell r="G771" t="str">
            <v>A</v>
          </cell>
          <cell r="I771" t="str">
            <v>CK4 Oils</v>
          </cell>
          <cell r="J771" t="str">
            <v>OTH</v>
          </cell>
          <cell r="L771" t="str">
            <v>DEO</v>
          </cell>
          <cell r="M771" t="str">
            <v>Servo-Auto</v>
          </cell>
          <cell r="O771" t="str">
            <v>GOLD</v>
          </cell>
          <cell r="P771" t="str">
            <v>Gold</v>
          </cell>
        </row>
        <row r="772">
          <cell r="A772">
            <v>7393</v>
          </cell>
          <cell r="B772" t="str">
            <v>MAHINDRA MAXIMILE ULTRA</v>
          </cell>
          <cell r="C772" t="str">
            <v>GEN.OIL</v>
          </cell>
          <cell r="D772" t="str">
            <v>ONLY FOR OEM</v>
          </cell>
          <cell r="E772" t="str">
            <v>A</v>
          </cell>
          <cell r="G772" t="str">
            <v>A</v>
          </cell>
          <cell r="I772" t="str">
            <v/>
          </cell>
          <cell r="J772" t="str">
            <v>MNM</v>
          </cell>
          <cell r="L772" t="str">
            <v>DEO</v>
          </cell>
          <cell r="M772" t="str">
            <v>Co-Branded</v>
          </cell>
          <cell r="O772" t="str">
            <v>SILVER</v>
          </cell>
          <cell r="P772" t="str">
            <v>SILVER</v>
          </cell>
        </row>
        <row r="773">
          <cell r="A773">
            <v>7401</v>
          </cell>
          <cell r="B773" t="str">
            <v>LID</v>
          </cell>
          <cell r="C773" t="str">
            <v>REGULAR</v>
          </cell>
          <cell r="D773" t="str">
            <v>GENERAL</v>
          </cell>
          <cell r="E773" t="str">
            <v>I</v>
          </cell>
          <cell r="G773" t="str">
            <v>I</v>
          </cell>
          <cell r="I773" t="str">
            <v/>
          </cell>
          <cell r="J773" t="str">
            <v>OTH</v>
          </cell>
          <cell r="L773" t="str">
            <v>INDUSTRIAL</v>
          </cell>
          <cell r="M773" t="str">
            <v>IND</v>
          </cell>
          <cell r="O773" t="str">
            <v>INDUSTRIAL</v>
          </cell>
          <cell r="P773" t="str">
            <v>INDUSTRIAL</v>
          </cell>
        </row>
        <row r="774">
          <cell r="A774">
            <v>7402</v>
          </cell>
          <cell r="B774" t="str">
            <v>DS2</v>
          </cell>
          <cell r="C774" t="str">
            <v>REGULAR</v>
          </cell>
          <cell r="D774" t="str">
            <v>GENERAL</v>
          </cell>
          <cell r="E774" t="str">
            <v>I</v>
          </cell>
          <cell r="G774" t="str">
            <v>I</v>
          </cell>
          <cell r="I774" t="str">
            <v/>
          </cell>
          <cell r="J774" t="str">
            <v>OTH</v>
          </cell>
          <cell r="L774" t="str">
            <v>INDUSTRIAL</v>
          </cell>
          <cell r="M774" t="str">
            <v>IND</v>
          </cell>
          <cell r="O774" t="str">
            <v>INDUSTRIAL</v>
          </cell>
          <cell r="P774" t="str">
            <v>INDUSTRIAL</v>
          </cell>
        </row>
        <row r="775">
          <cell r="A775">
            <v>7403</v>
          </cell>
          <cell r="B775" t="str">
            <v>ELECTRA</v>
          </cell>
          <cell r="C775" t="str">
            <v>REGULAR</v>
          </cell>
          <cell r="D775" t="str">
            <v>GENERAL</v>
          </cell>
          <cell r="E775" t="str">
            <v>I</v>
          </cell>
          <cell r="G775" t="str">
            <v>I</v>
          </cell>
          <cell r="I775" t="str">
            <v/>
          </cell>
          <cell r="J775" t="str">
            <v>OTH</v>
          </cell>
          <cell r="L775" t="str">
            <v>INDUSTRIAL</v>
          </cell>
          <cell r="M775" t="str">
            <v>IND</v>
          </cell>
          <cell r="O775" t="str">
            <v>INDUSTRIAL</v>
          </cell>
          <cell r="P775" t="str">
            <v>INDUSTRIAL</v>
          </cell>
        </row>
        <row r="776">
          <cell r="A776">
            <v>7404</v>
          </cell>
          <cell r="B776" t="str">
            <v>AO</v>
          </cell>
          <cell r="C776" t="str">
            <v>REGULAR</v>
          </cell>
          <cell r="D776" t="str">
            <v>GENERAL</v>
          </cell>
          <cell r="E776" t="str">
            <v>I</v>
          </cell>
          <cell r="G776" t="str">
            <v>I</v>
          </cell>
          <cell r="I776" t="str">
            <v/>
          </cell>
          <cell r="J776" t="str">
            <v>OTH</v>
          </cell>
          <cell r="L776" t="str">
            <v>INDUSTRIAL</v>
          </cell>
          <cell r="M776" t="str">
            <v>IND</v>
          </cell>
          <cell r="O776" t="str">
            <v>INDUSTRIAL</v>
          </cell>
          <cell r="P776" t="str">
            <v>INDUSTRIAL</v>
          </cell>
        </row>
        <row r="777">
          <cell r="A777">
            <v>7405</v>
          </cell>
          <cell r="B777" t="str">
            <v>DMFA</v>
          </cell>
          <cell r="C777" t="str">
            <v>REGULAR</v>
          </cell>
          <cell r="D777" t="str">
            <v>GENERAL</v>
          </cell>
          <cell r="E777" t="str">
            <v>I</v>
          </cell>
          <cell r="G777" t="str">
            <v>I</v>
          </cell>
          <cell r="I777" t="str">
            <v/>
          </cell>
          <cell r="J777" t="str">
            <v>OTH</v>
          </cell>
          <cell r="L777" t="str">
            <v>INDUSTRIAL</v>
          </cell>
          <cell r="M777" t="str">
            <v>IND</v>
          </cell>
          <cell r="O777" t="str">
            <v>INDUSTRIAL</v>
          </cell>
          <cell r="P777" t="str">
            <v>INDUSTRIAL</v>
          </cell>
        </row>
        <row r="778">
          <cell r="A778">
            <v>7408</v>
          </cell>
          <cell r="B778" t="str">
            <v>DPPD</v>
          </cell>
          <cell r="C778" t="str">
            <v>REGULAR</v>
          </cell>
          <cell r="D778" t="str">
            <v>GENERAL</v>
          </cell>
          <cell r="E778" t="str">
            <v>I</v>
          </cell>
          <cell r="G778" t="str">
            <v>I</v>
          </cell>
          <cell r="I778" t="str">
            <v/>
          </cell>
          <cell r="J778" t="str">
            <v>OTH</v>
          </cell>
          <cell r="L778" t="str">
            <v>INDUSTRIAL</v>
          </cell>
          <cell r="M778" t="str">
            <v>IND</v>
          </cell>
          <cell r="O778" t="str">
            <v>INDUSTRIAL</v>
          </cell>
          <cell r="P778" t="str">
            <v>INDUSTRIAL</v>
          </cell>
        </row>
        <row r="779">
          <cell r="A779">
            <v>7420</v>
          </cell>
          <cell r="B779" t="str">
            <v>HY SERVO PETROL EO SN PLUS</v>
          </cell>
          <cell r="C779" t="str">
            <v>GEN.OIL</v>
          </cell>
          <cell r="D779" t="str">
            <v>ONLY FOR OEM</v>
          </cell>
          <cell r="E779" t="str">
            <v>A</v>
          </cell>
          <cell r="G779" t="str">
            <v>A</v>
          </cell>
          <cell r="I779" t="str">
            <v/>
          </cell>
          <cell r="J779" t="str">
            <v>HML</v>
          </cell>
          <cell r="L779" t="str">
            <v>PCMO</v>
          </cell>
          <cell r="M779" t="str">
            <v>Co-Branded</v>
          </cell>
          <cell r="O779" t="str">
            <v>SILVER</v>
          </cell>
          <cell r="P779" t="str">
            <v>BRONZE</v>
          </cell>
        </row>
        <row r="780">
          <cell r="A780">
            <v>7421</v>
          </cell>
          <cell r="B780" t="str">
            <v>HYUNDAI SERVO DEO ACEA C5</v>
          </cell>
          <cell r="C780" t="str">
            <v>GEN.OIL</v>
          </cell>
          <cell r="D780" t="str">
            <v>ONLY FOR OEM</v>
          </cell>
          <cell r="E780" t="str">
            <v>A</v>
          </cell>
          <cell r="G780" t="str">
            <v>A</v>
          </cell>
          <cell r="I780" t="str">
            <v/>
          </cell>
          <cell r="J780" t="str">
            <v>HML</v>
          </cell>
          <cell r="L780" t="str">
            <v>PCMO</v>
          </cell>
          <cell r="M780" t="str">
            <v>Co-Branded</v>
          </cell>
          <cell r="O780" t="str">
            <v>SILVER</v>
          </cell>
          <cell r="P780" t="str">
            <v>BRONZE</v>
          </cell>
        </row>
        <row r="781">
          <cell r="A781">
            <v>7422</v>
          </cell>
          <cell r="B781" t="str">
            <v>KIA SER GEN EO 0W20 ACEA C5</v>
          </cell>
          <cell r="C781" t="str">
            <v>GEN.OIL</v>
          </cell>
          <cell r="D781" t="str">
            <v>ONLY FOR OEM</v>
          </cell>
          <cell r="E781" t="str">
            <v>A</v>
          </cell>
          <cell r="G781" t="str">
            <v>A</v>
          </cell>
          <cell r="I781" t="str">
            <v/>
          </cell>
          <cell r="J781" t="str">
            <v>KIA</v>
          </cell>
          <cell r="L781" t="str">
            <v>PCMO</v>
          </cell>
          <cell r="M781" t="str">
            <v>Co-Branded</v>
          </cell>
          <cell r="O781" t="str">
            <v>SILVER</v>
          </cell>
          <cell r="P781" t="str">
            <v>BRONZE</v>
          </cell>
        </row>
        <row r="782">
          <cell r="A782">
            <v>7423</v>
          </cell>
          <cell r="B782" t="str">
            <v>KIA SER GO 5W30 ACEA A5/B5</v>
          </cell>
          <cell r="C782" t="str">
            <v>GEN.OIL</v>
          </cell>
          <cell r="D782" t="str">
            <v>ONLY FOR OEM</v>
          </cell>
          <cell r="E782" t="str">
            <v>A</v>
          </cell>
          <cell r="G782" t="str">
            <v>A</v>
          </cell>
          <cell r="I782" t="str">
            <v/>
          </cell>
          <cell r="J782" t="str">
            <v>KIA</v>
          </cell>
          <cell r="L782" t="str">
            <v>PCMO</v>
          </cell>
          <cell r="M782" t="str">
            <v>Co-Branded</v>
          </cell>
          <cell r="O782" t="str">
            <v>SILVER</v>
          </cell>
          <cell r="P782" t="str">
            <v>BRONZE</v>
          </cell>
        </row>
        <row r="783">
          <cell r="A783">
            <v>7424</v>
          </cell>
          <cell r="B783" t="str">
            <v>KIA SERVO GEN EO 0W20 SN PLUS</v>
          </cell>
          <cell r="C783" t="str">
            <v>GEN.OIL</v>
          </cell>
          <cell r="D783" t="str">
            <v>ONLY FOR OEM</v>
          </cell>
          <cell r="E783" t="str">
            <v>A</v>
          </cell>
          <cell r="G783" t="str">
            <v>A</v>
          </cell>
          <cell r="I783" t="str">
            <v/>
          </cell>
          <cell r="J783" t="str">
            <v>KIA</v>
          </cell>
          <cell r="L783" t="str">
            <v>PCMO</v>
          </cell>
          <cell r="M783" t="str">
            <v>Co-Branded</v>
          </cell>
          <cell r="O783" t="str">
            <v>SILVER</v>
          </cell>
          <cell r="P783" t="str">
            <v>BRONZE</v>
          </cell>
        </row>
        <row r="784">
          <cell r="A784">
            <v>7426</v>
          </cell>
          <cell r="B784" t="str">
            <v>TMGO ENGINE OIL CI4 PLUS 10W-40</v>
          </cell>
          <cell r="C784" t="str">
            <v>GEN.OIL</v>
          </cell>
          <cell r="D784" t="str">
            <v>ONLY FOR OEM</v>
          </cell>
          <cell r="E784" t="str">
            <v>A</v>
          </cell>
          <cell r="G784" t="str">
            <v>A</v>
          </cell>
          <cell r="I784" t="str">
            <v/>
          </cell>
          <cell r="J784" t="str">
            <v>TMGO</v>
          </cell>
          <cell r="L784" t="str">
            <v>DEO</v>
          </cell>
          <cell r="M784" t="str">
            <v>Co-Branded</v>
          </cell>
          <cell r="O784" t="str">
            <v>SILVER</v>
          </cell>
          <cell r="P784" t="str">
            <v>SILVER</v>
          </cell>
        </row>
        <row r="785">
          <cell r="A785">
            <v>7427</v>
          </cell>
          <cell r="B785" t="str">
            <v>ECSTAR PETROL 0W-20</v>
          </cell>
          <cell r="C785" t="str">
            <v>GEN.OIL</v>
          </cell>
          <cell r="D785" t="str">
            <v>ONLY FOR OEM</v>
          </cell>
          <cell r="E785" t="str">
            <v>A</v>
          </cell>
          <cell r="G785" t="str">
            <v>A</v>
          </cell>
          <cell r="I785" t="str">
            <v/>
          </cell>
          <cell r="J785" t="str">
            <v>MUL</v>
          </cell>
          <cell r="L785" t="str">
            <v>PCMO</v>
          </cell>
          <cell r="M785" t="str">
            <v>Co-Branded</v>
          </cell>
          <cell r="O785" t="str">
            <v>SILVER</v>
          </cell>
          <cell r="P785" t="str">
            <v>BRONZE</v>
          </cell>
        </row>
        <row r="786">
          <cell r="A786">
            <v>7428</v>
          </cell>
          <cell r="B786" t="str">
            <v>ECSTAR DIESEL 5W-30</v>
          </cell>
          <cell r="C786" t="str">
            <v>GEN.OIL</v>
          </cell>
          <cell r="D786" t="str">
            <v>ONLY FOR OEM</v>
          </cell>
          <cell r="E786" t="str">
            <v>A</v>
          </cell>
          <cell r="G786" t="str">
            <v>A</v>
          </cell>
          <cell r="I786" t="str">
            <v/>
          </cell>
          <cell r="J786" t="str">
            <v>MUL</v>
          </cell>
          <cell r="L786" t="str">
            <v>DEO</v>
          </cell>
          <cell r="M786" t="str">
            <v>Co-Branded</v>
          </cell>
          <cell r="O786" t="str">
            <v>SILVER</v>
          </cell>
          <cell r="P786" t="str">
            <v>BRONZE</v>
          </cell>
        </row>
        <row r="787">
          <cell r="A787">
            <v>7429</v>
          </cell>
          <cell r="B787" t="str">
            <v>SUPERMILE</v>
          </cell>
          <cell r="C787" t="str">
            <v>REGULAR</v>
          </cell>
          <cell r="D787" t="str">
            <v>GENERAL</v>
          </cell>
          <cell r="E787" t="str">
            <v>A</v>
          </cell>
          <cell r="F787" t="str">
            <v>SUV</v>
          </cell>
          <cell r="G787" t="str">
            <v>A</v>
          </cell>
          <cell r="J787" t="str">
            <v>OTH</v>
          </cell>
          <cell r="L787" t="str">
            <v>PCMO</v>
          </cell>
          <cell r="M787" t="str">
            <v>Servo-Auto</v>
          </cell>
          <cell r="O787" t="str">
            <v>SILVER</v>
          </cell>
          <cell r="P787" t="str">
            <v>SILVER</v>
          </cell>
        </row>
        <row r="788">
          <cell r="A788">
            <v>7430</v>
          </cell>
          <cell r="B788" t="str">
            <v>SUPERMILE PLUS</v>
          </cell>
          <cell r="C788" t="str">
            <v>REGULAR</v>
          </cell>
          <cell r="D788" t="str">
            <v>GENERAL</v>
          </cell>
          <cell r="E788" t="str">
            <v>A</v>
          </cell>
          <cell r="F788" t="str">
            <v>SUV</v>
          </cell>
          <cell r="G788" t="str">
            <v>A</v>
          </cell>
          <cell r="J788" t="str">
            <v>OTH</v>
          </cell>
          <cell r="L788" t="str">
            <v>PCMO</v>
          </cell>
          <cell r="M788" t="str">
            <v>Servo-Auto</v>
          </cell>
          <cell r="O788" t="str">
            <v>GOLD</v>
          </cell>
          <cell r="P788" t="str">
            <v>Gold</v>
          </cell>
        </row>
        <row r="789">
          <cell r="A789">
            <v>7434</v>
          </cell>
          <cell r="B789" t="str">
            <v>PRIDE NXT CK4 10W -30</v>
          </cell>
          <cell r="C789" t="str">
            <v>REGULAR</v>
          </cell>
          <cell r="D789" t="str">
            <v>GENERAL</v>
          </cell>
          <cell r="E789" t="str">
            <v>A</v>
          </cell>
          <cell r="F789" t="str">
            <v>FOCUS</v>
          </cell>
          <cell r="G789" t="str">
            <v>A</v>
          </cell>
          <cell r="I789" t="str">
            <v>CK4 Oils</v>
          </cell>
          <cell r="J789" t="str">
            <v>OTH</v>
          </cell>
          <cell r="L789" t="str">
            <v>DEO</v>
          </cell>
          <cell r="M789" t="str">
            <v>Servo-Auto</v>
          </cell>
          <cell r="O789" t="str">
            <v>GOLD</v>
          </cell>
          <cell r="P789" t="str">
            <v>Gold</v>
          </cell>
        </row>
        <row r="790">
          <cell r="A790">
            <v>7435</v>
          </cell>
          <cell r="B790" t="str">
            <v>SERVO PRIDE NXT CK4 10W40</v>
          </cell>
          <cell r="C790" t="str">
            <v>REGULAR</v>
          </cell>
          <cell r="D790" t="str">
            <v>GENERAL</v>
          </cell>
          <cell r="E790" t="str">
            <v>A</v>
          </cell>
          <cell r="F790" t="str">
            <v>FOCUS</v>
          </cell>
          <cell r="G790" t="str">
            <v>A</v>
          </cell>
          <cell r="I790" t="str">
            <v/>
          </cell>
          <cell r="J790" t="str">
            <v>OTH</v>
          </cell>
          <cell r="L790" t="str">
            <v>DEO</v>
          </cell>
          <cell r="M790" t="str">
            <v>Servo-Auto</v>
          </cell>
          <cell r="O790" t="str">
            <v>GOLD</v>
          </cell>
          <cell r="P790" t="str">
            <v>Gold</v>
          </cell>
        </row>
        <row r="791">
          <cell r="A791">
            <v>7436</v>
          </cell>
          <cell r="B791" t="str">
            <v>PRIDE NXT CK4 15W -40</v>
          </cell>
          <cell r="C791" t="str">
            <v>REGULAR</v>
          </cell>
          <cell r="D791" t="str">
            <v>GENERAL</v>
          </cell>
          <cell r="E791" t="str">
            <v>A</v>
          </cell>
          <cell r="F791" t="str">
            <v>FOCUS</v>
          </cell>
          <cell r="G791" t="str">
            <v>A</v>
          </cell>
          <cell r="I791" t="str">
            <v>CK4 Oils</v>
          </cell>
          <cell r="J791" t="str">
            <v>OTH</v>
          </cell>
          <cell r="L791" t="str">
            <v>DEO</v>
          </cell>
          <cell r="M791" t="str">
            <v>Servo-Auto</v>
          </cell>
          <cell r="O791" t="str">
            <v>GOLD</v>
          </cell>
          <cell r="P791" t="str">
            <v>Gold</v>
          </cell>
        </row>
        <row r="792">
          <cell r="A792">
            <v>7439</v>
          </cell>
          <cell r="B792" t="str">
            <v xml:space="preserve">TMGO DEO CH4-210 </v>
          </cell>
          <cell r="C792" t="str">
            <v>GEN.OIL</v>
          </cell>
          <cell r="D792" t="str">
            <v>ONLY FOR OEM</v>
          </cell>
          <cell r="E792" t="str">
            <v>A</v>
          </cell>
          <cell r="G792" t="str">
            <v>A</v>
          </cell>
          <cell r="I792" t="str">
            <v/>
          </cell>
          <cell r="J792" t="str">
            <v>TMGO</v>
          </cell>
          <cell r="L792" t="str">
            <v>DEO</v>
          </cell>
          <cell r="M792" t="str">
            <v>Co-Branded</v>
          </cell>
          <cell r="O792" t="str">
            <v>SILVER</v>
          </cell>
          <cell r="P792" t="str">
            <v>SILVER</v>
          </cell>
        </row>
        <row r="793">
          <cell r="A793">
            <v>7440</v>
          </cell>
          <cell r="B793" t="str">
            <v>TMGO DEO CI4 PLUS</v>
          </cell>
          <cell r="C793" t="str">
            <v>GEN.OIL</v>
          </cell>
          <cell r="D793" t="str">
            <v>ONLY FOR OEM</v>
          </cell>
          <cell r="E793" t="str">
            <v>A</v>
          </cell>
          <cell r="G793" t="str">
            <v>A</v>
          </cell>
          <cell r="I793" t="str">
            <v/>
          </cell>
          <cell r="J793" t="str">
            <v>TMGO</v>
          </cell>
          <cell r="L793" t="str">
            <v>DEO</v>
          </cell>
          <cell r="M793" t="str">
            <v>Co-Branded</v>
          </cell>
          <cell r="O793" t="str">
            <v>SILVER</v>
          </cell>
          <cell r="P793" t="str">
            <v>SILVER</v>
          </cell>
        </row>
        <row r="794">
          <cell r="A794">
            <v>7442</v>
          </cell>
          <cell r="B794" t="str">
            <v>ECSTAR NEXA 0W-20 PETROL</v>
          </cell>
          <cell r="C794" t="str">
            <v>GEN.OIL</v>
          </cell>
          <cell r="D794" t="str">
            <v>ONLY FOR OEM</v>
          </cell>
          <cell r="E794" t="str">
            <v>A</v>
          </cell>
          <cell r="G794" t="str">
            <v>A</v>
          </cell>
          <cell r="I794" t="str">
            <v/>
          </cell>
          <cell r="J794" t="str">
            <v>MUL</v>
          </cell>
          <cell r="L794" t="str">
            <v>PCMO</v>
          </cell>
          <cell r="M794" t="str">
            <v>Co-Branded</v>
          </cell>
          <cell r="O794" t="str">
            <v>SILVER</v>
          </cell>
          <cell r="P794" t="str">
            <v>BRONZE</v>
          </cell>
        </row>
        <row r="795">
          <cell r="A795">
            <v>7443</v>
          </cell>
          <cell r="B795" t="str">
            <v>ECSTAR NEXA 5W-30 DIESEL</v>
          </cell>
          <cell r="C795" t="str">
            <v>GEN.OIL</v>
          </cell>
          <cell r="D795" t="str">
            <v>ONLY FOR OEM</v>
          </cell>
          <cell r="E795" t="str">
            <v>A</v>
          </cell>
          <cell r="G795" t="str">
            <v>A</v>
          </cell>
          <cell r="I795" t="str">
            <v/>
          </cell>
          <cell r="J795" t="str">
            <v>MUL</v>
          </cell>
          <cell r="L795" t="str">
            <v>PCMO</v>
          </cell>
          <cell r="M795" t="str">
            <v>Co-Branded</v>
          </cell>
          <cell r="O795" t="str">
            <v>SILVER</v>
          </cell>
          <cell r="P795" t="str">
            <v>BRONZE</v>
          </cell>
        </row>
        <row r="796">
          <cell r="A796">
            <v>7445</v>
          </cell>
          <cell r="B796" t="str">
            <v>SERVO TM GEN OIL SF 20W-40</v>
          </cell>
          <cell r="C796" t="str">
            <v>GEN.OIL</v>
          </cell>
          <cell r="D796" t="str">
            <v>GENERAL</v>
          </cell>
          <cell r="E796" t="str">
            <v>A</v>
          </cell>
          <cell r="G796" t="str">
            <v>A</v>
          </cell>
          <cell r="I796" t="str">
            <v/>
          </cell>
          <cell r="J796" t="str">
            <v>PVBU</v>
          </cell>
          <cell r="L796" t="str">
            <v>PCMO</v>
          </cell>
          <cell r="M796" t="str">
            <v>Co-Branded</v>
          </cell>
          <cell r="O796" t="str">
            <v>SILVER</v>
          </cell>
          <cell r="P796" t="str">
            <v>SILVER</v>
          </cell>
        </row>
        <row r="797">
          <cell r="A797">
            <v>7446</v>
          </cell>
          <cell r="B797" t="str">
            <v>SERVO TATA MOTORS GENUINE OIL SJ 15W-40</v>
          </cell>
          <cell r="C797" t="str">
            <v>GEN.OIL</v>
          </cell>
          <cell r="D797" t="str">
            <v>GENERAL</v>
          </cell>
          <cell r="E797" t="str">
            <v>A</v>
          </cell>
          <cell r="G797" t="str">
            <v>A</v>
          </cell>
          <cell r="I797" t="str">
            <v/>
          </cell>
          <cell r="J797" t="str">
            <v>PVBU</v>
          </cell>
          <cell r="L797" t="str">
            <v>PCMO</v>
          </cell>
          <cell r="M797" t="str">
            <v>Co-Branded</v>
          </cell>
          <cell r="O797" t="str">
            <v>SILVER</v>
          </cell>
          <cell r="P797" t="str">
            <v>SILVER</v>
          </cell>
        </row>
        <row r="798">
          <cell r="A798">
            <v>7447</v>
          </cell>
          <cell r="B798" t="str">
            <v>SERVO XEE SM 10W-30-210 L BRL</v>
          </cell>
          <cell r="C798" t="str">
            <v>REGULAR</v>
          </cell>
          <cell r="D798" t="str">
            <v>GENERAL</v>
          </cell>
          <cell r="E798" t="str">
            <v>A</v>
          </cell>
          <cell r="G798" t="str">
            <v>A</v>
          </cell>
          <cell r="I798" t="str">
            <v/>
          </cell>
          <cell r="J798" t="str">
            <v>OTH</v>
          </cell>
          <cell r="L798" t="str">
            <v>PCMO</v>
          </cell>
          <cell r="M798" t="str">
            <v>Servo-Auto</v>
          </cell>
          <cell r="O798" t="str">
            <v>SILVER</v>
          </cell>
          <cell r="P798" t="str">
            <v>SILVER</v>
          </cell>
        </row>
        <row r="799">
          <cell r="A799">
            <v>7448</v>
          </cell>
          <cell r="B799" t="str">
            <v>SERVO TECHNIC OL 5W-30</v>
          </cell>
          <cell r="C799" t="str">
            <v>GEN.OIL</v>
          </cell>
          <cell r="D799" t="str">
            <v>GENERAL</v>
          </cell>
          <cell r="E799" t="str">
            <v>A</v>
          </cell>
          <cell r="G799" t="str">
            <v>A</v>
          </cell>
          <cell r="I799" t="str">
            <v/>
          </cell>
          <cell r="J799" t="str">
            <v>TECHNIC</v>
          </cell>
          <cell r="L799" t="str">
            <v>PCMO</v>
          </cell>
          <cell r="M799" t="str">
            <v>Co-Branded</v>
          </cell>
          <cell r="O799" t="str">
            <v>SILVER</v>
          </cell>
          <cell r="P799" t="str">
            <v>SILVER</v>
          </cell>
        </row>
        <row r="800">
          <cell r="A800">
            <v>7449</v>
          </cell>
          <cell r="B800" t="str">
            <v>SERVO TECHNIC OL PLUS 5W-30</v>
          </cell>
          <cell r="C800" t="str">
            <v>GEN.OIL</v>
          </cell>
          <cell r="D800" t="str">
            <v>GENERAL</v>
          </cell>
          <cell r="E800" t="str">
            <v>A</v>
          </cell>
          <cell r="G800" t="str">
            <v>A</v>
          </cell>
          <cell r="I800" t="str">
            <v/>
          </cell>
          <cell r="J800" t="str">
            <v>TECHNIC</v>
          </cell>
          <cell r="L800" t="str">
            <v>PCMO</v>
          </cell>
          <cell r="M800" t="str">
            <v>Co-Branded</v>
          </cell>
          <cell r="O800" t="str">
            <v>SILVER</v>
          </cell>
          <cell r="P800" t="str">
            <v>SILVER</v>
          </cell>
        </row>
        <row r="801">
          <cell r="A801">
            <v>7450</v>
          </cell>
          <cell r="B801" t="str">
            <v>MAHINDRA MAXIMILE CNG PLUS</v>
          </cell>
          <cell r="C801" t="str">
            <v>GEN.OIL</v>
          </cell>
          <cell r="D801" t="str">
            <v>ONLY FOR OEM</v>
          </cell>
          <cell r="E801" t="str">
            <v>A</v>
          </cell>
          <cell r="G801" t="str">
            <v>A</v>
          </cell>
          <cell r="I801" t="str">
            <v/>
          </cell>
          <cell r="J801" t="str">
            <v>MNM</v>
          </cell>
          <cell r="L801" t="str">
            <v>PCMO</v>
          </cell>
          <cell r="M801" t="str">
            <v>Co-Branded</v>
          </cell>
          <cell r="O801" t="str">
            <v>SILVER</v>
          </cell>
          <cell r="P801" t="str">
            <v>SILVER</v>
          </cell>
        </row>
        <row r="802">
          <cell r="A802">
            <v>7453</v>
          </cell>
          <cell r="B802" t="str">
            <v>SERVO TM GEN OIL SM 10W-40</v>
          </cell>
          <cell r="C802" t="str">
            <v>GEN.OIL</v>
          </cell>
          <cell r="D802" t="str">
            <v>GENERAL</v>
          </cell>
          <cell r="E802" t="str">
            <v>A</v>
          </cell>
          <cell r="G802" t="str">
            <v>A</v>
          </cell>
          <cell r="I802" t="str">
            <v/>
          </cell>
          <cell r="J802" t="str">
            <v>PVBU</v>
          </cell>
          <cell r="L802" t="str">
            <v>PCMO</v>
          </cell>
          <cell r="M802" t="str">
            <v>Co-Branded</v>
          </cell>
          <cell r="O802" t="str">
            <v>SILVER</v>
          </cell>
          <cell r="P802" t="str">
            <v>SILVER</v>
          </cell>
        </row>
        <row r="803">
          <cell r="A803">
            <v>7459</v>
          </cell>
          <cell r="B803" t="str">
            <v>SERVO PRIDE TM PLUS 15W40</v>
          </cell>
          <cell r="C803" t="str">
            <v>GEN.OIL</v>
          </cell>
          <cell r="D803" t="str">
            <v>GENERAL</v>
          </cell>
          <cell r="E803" t="str">
            <v>A</v>
          </cell>
          <cell r="G803" t="str">
            <v>A</v>
          </cell>
          <cell r="J803" t="str">
            <v>TML</v>
          </cell>
          <cell r="L803" t="str">
            <v>DEO</v>
          </cell>
          <cell r="M803" t="str">
            <v>Co-Branded</v>
          </cell>
          <cell r="O803" t="str">
            <v>SILVER</v>
          </cell>
          <cell r="P803" t="str">
            <v>SILVER</v>
          </cell>
        </row>
        <row r="804">
          <cell r="A804">
            <v>7460</v>
          </cell>
          <cell r="B804" t="str">
            <v>SERVO PRIDE GEO TM 15W40</v>
          </cell>
          <cell r="C804" t="str">
            <v>GEN.OIL</v>
          </cell>
          <cell r="D804" t="str">
            <v>GENERAL</v>
          </cell>
          <cell r="E804" t="str">
            <v>A</v>
          </cell>
          <cell r="G804" t="str">
            <v>A</v>
          </cell>
          <cell r="I804" t="str">
            <v/>
          </cell>
          <cell r="J804" t="str">
            <v>TML</v>
          </cell>
          <cell r="L804" t="str">
            <v>DEO</v>
          </cell>
          <cell r="M804" t="str">
            <v>Co-Branded</v>
          </cell>
          <cell r="O804" t="str">
            <v>SILVER</v>
          </cell>
          <cell r="P804" t="str">
            <v>SILVER</v>
          </cell>
        </row>
        <row r="805">
          <cell r="A805">
            <v>7461</v>
          </cell>
          <cell r="B805" t="str">
            <v>SERVO PRIDE TH 15W-40</v>
          </cell>
          <cell r="C805" t="str">
            <v>GEN.OIL</v>
          </cell>
          <cell r="D805" t="str">
            <v>GENERAL</v>
          </cell>
          <cell r="E805" t="str">
            <v>A</v>
          </cell>
          <cell r="G805" t="str">
            <v>A</v>
          </cell>
          <cell r="I805" t="str">
            <v/>
          </cell>
          <cell r="J805" t="str">
            <v>TH</v>
          </cell>
          <cell r="L805" t="str">
            <v>DEO</v>
          </cell>
          <cell r="M805" t="str">
            <v>Co-Branded</v>
          </cell>
          <cell r="O805" t="str">
            <v>SILVER</v>
          </cell>
          <cell r="P805" t="str">
            <v>SILVER</v>
          </cell>
        </row>
        <row r="806">
          <cell r="A806">
            <v>7462</v>
          </cell>
          <cell r="B806" t="str">
            <v>SERVO PRIDE TH PLUS 15W-40</v>
          </cell>
          <cell r="C806" t="str">
            <v>GEN.OIL</v>
          </cell>
          <cell r="D806" t="str">
            <v>GENERAL</v>
          </cell>
          <cell r="E806" t="str">
            <v>A</v>
          </cell>
          <cell r="G806" t="str">
            <v>A</v>
          </cell>
          <cell r="I806" t="str">
            <v/>
          </cell>
          <cell r="J806" t="str">
            <v>TH</v>
          </cell>
          <cell r="L806" t="str">
            <v>DEO</v>
          </cell>
          <cell r="M806" t="str">
            <v>Co-Branded</v>
          </cell>
          <cell r="O806" t="str">
            <v>SILVER</v>
          </cell>
          <cell r="P806" t="str">
            <v>SILVER</v>
          </cell>
        </row>
        <row r="807">
          <cell r="A807">
            <v>7463</v>
          </cell>
          <cell r="B807" t="str">
            <v>SERVO TATA MOTORS GENUINE OIL CH4 15W-40</v>
          </cell>
          <cell r="C807" t="str">
            <v>GEN.OIL</v>
          </cell>
          <cell r="D807" t="str">
            <v>GENERAL</v>
          </cell>
          <cell r="E807" t="str">
            <v>A</v>
          </cell>
          <cell r="G807" t="str">
            <v>A</v>
          </cell>
          <cell r="I807" t="str">
            <v/>
          </cell>
          <cell r="J807" t="str">
            <v>PVBU</v>
          </cell>
          <cell r="L807" t="str">
            <v>PCMO</v>
          </cell>
          <cell r="M807" t="str">
            <v>Co-Branded</v>
          </cell>
          <cell r="O807" t="str">
            <v>SILVER</v>
          </cell>
          <cell r="P807" t="str">
            <v>SILVER</v>
          </cell>
        </row>
        <row r="808">
          <cell r="A808">
            <v>7464</v>
          </cell>
          <cell r="B808" t="str">
            <v>SERVO TM GEN OIL CI4 PLUS 15W-40</v>
          </cell>
          <cell r="C808" t="str">
            <v>GEN.OIL</v>
          </cell>
          <cell r="D808" t="str">
            <v>GENERAL</v>
          </cell>
          <cell r="E808" t="str">
            <v>A</v>
          </cell>
          <cell r="G808" t="str">
            <v>A</v>
          </cell>
          <cell r="I808" t="str">
            <v/>
          </cell>
          <cell r="J808" t="str">
            <v>PVBU</v>
          </cell>
          <cell r="L808" t="str">
            <v>PCMO</v>
          </cell>
          <cell r="M808" t="str">
            <v>Co-Branded</v>
          </cell>
          <cell r="O808" t="str">
            <v>SILVER</v>
          </cell>
          <cell r="P808" t="str">
            <v>SILVER</v>
          </cell>
        </row>
        <row r="809">
          <cell r="A809">
            <v>7465</v>
          </cell>
          <cell r="B809" t="str">
            <v>SERVO TATA MOTORS GENUINE COOLANT 4060</v>
          </cell>
          <cell r="C809" t="str">
            <v>GEN.OIL</v>
          </cell>
          <cell r="D809" t="str">
            <v>GENERAL</v>
          </cell>
          <cell r="E809" t="str">
            <v>A</v>
          </cell>
          <cell r="G809" t="str">
            <v>A</v>
          </cell>
          <cell r="I809" t="str">
            <v/>
          </cell>
          <cell r="J809" t="str">
            <v>PVBU</v>
          </cell>
          <cell r="L809" t="str">
            <v>SPECIALITY</v>
          </cell>
          <cell r="M809" t="str">
            <v>Co-Branded</v>
          </cell>
          <cell r="O809" t="str">
            <v>SILVER</v>
          </cell>
          <cell r="P809" t="str">
            <v>SILVER</v>
          </cell>
        </row>
        <row r="810">
          <cell r="A810">
            <v>7468</v>
          </cell>
          <cell r="B810" t="str">
            <v>SERVO PRIDE VE PLUS 15W-40</v>
          </cell>
          <cell r="C810" t="str">
            <v>REGULAR</v>
          </cell>
          <cell r="D810" t="str">
            <v>GENERAL</v>
          </cell>
          <cell r="E810" t="str">
            <v>A</v>
          </cell>
          <cell r="G810" t="str">
            <v>A</v>
          </cell>
          <cell r="I810" t="str">
            <v/>
          </cell>
          <cell r="J810" t="str">
            <v>OTH</v>
          </cell>
          <cell r="L810" t="str">
            <v>DEO</v>
          </cell>
          <cell r="M810" t="str">
            <v>Servo-Auto</v>
          </cell>
          <cell r="O810" t="str">
            <v>SILVER</v>
          </cell>
          <cell r="P810" t="str">
            <v>SILVER</v>
          </cell>
        </row>
        <row r="811">
          <cell r="A811">
            <v>7469</v>
          </cell>
          <cell r="B811" t="str">
            <v>MAHINDRA MAXIMILE FEO V2</v>
          </cell>
          <cell r="C811" t="str">
            <v>GEN.OIL</v>
          </cell>
          <cell r="D811" t="str">
            <v>ONLY FOR OEM</v>
          </cell>
          <cell r="E811" t="str">
            <v>A</v>
          </cell>
          <cell r="G811" t="str">
            <v>A</v>
          </cell>
          <cell r="I811" t="str">
            <v/>
          </cell>
          <cell r="J811" t="str">
            <v>MNM</v>
          </cell>
          <cell r="L811" t="str">
            <v>DEO</v>
          </cell>
          <cell r="M811" t="str">
            <v>Co-Branded</v>
          </cell>
          <cell r="O811" t="str">
            <v>SILVER</v>
          </cell>
          <cell r="P811" t="str">
            <v>SILVER</v>
          </cell>
        </row>
        <row r="812">
          <cell r="A812">
            <v>7470</v>
          </cell>
          <cell r="B812" t="str">
            <v>SERVO FLEET SUPREME CI4 PLUS 15W-40</v>
          </cell>
          <cell r="C812" t="str">
            <v>REGULAR</v>
          </cell>
          <cell r="D812" t="str">
            <v>GENERAL</v>
          </cell>
          <cell r="E812" t="str">
            <v>A</v>
          </cell>
          <cell r="G812" t="str">
            <v>A</v>
          </cell>
          <cell r="I812" t="str">
            <v>Fleet Supreme</v>
          </cell>
          <cell r="J812" t="str">
            <v>OTH</v>
          </cell>
          <cell r="L812" t="str">
            <v>DEO</v>
          </cell>
          <cell r="M812" t="str">
            <v>Servo-Auto</v>
          </cell>
          <cell r="O812" t="str">
            <v>BRONZE</v>
          </cell>
          <cell r="P812" t="str">
            <v>BRONZE</v>
          </cell>
        </row>
        <row r="813">
          <cell r="A813">
            <v>7472</v>
          </cell>
          <cell r="B813" t="str">
            <v>SERVO FLT CF4 15W-40</v>
          </cell>
          <cell r="C813" t="str">
            <v>REGULAR</v>
          </cell>
          <cell r="D813" t="str">
            <v>GENERAL</v>
          </cell>
          <cell r="E813" t="str">
            <v>A</v>
          </cell>
          <cell r="F813" t="str">
            <v>DEO</v>
          </cell>
          <cell r="G813" t="str">
            <v>A</v>
          </cell>
          <cell r="I813" t="str">
            <v/>
          </cell>
          <cell r="J813" t="str">
            <v>OTH</v>
          </cell>
          <cell r="L813" t="str">
            <v>DEO</v>
          </cell>
          <cell r="M813" t="str">
            <v>Servo-Auto</v>
          </cell>
          <cell r="O813" t="str">
            <v>BRONZE</v>
          </cell>
          <cell r="P813" t="str">
            <v>BRONZE</v>
          </cell>
        </row>
        <row r="814">
          <cell r="A814">
            <v>7473</v>
          </cell>
          <cell r="B814" t="str">
            <v>SERVO FLT XTRA CH4 15W-40</v>
          </cell>
          <cell r="C814" t="str">
            <v>REGULAR</v>
          </cell>
          <cell r="D814" t="str">
            <v>GENERAL</v>
          </cell>
          <cell r="E814" t="str">
            <v>A</v>
          </cell>
          <cell r="F814" t="str">
            <v>DEO</v>
          </cell>
          <cell r="G814" t="str">
            <v>A</v>
          </cell>
          <cell r="I814" t="str">
            <v/>
          </cell>
          <cell r="J814" t="str">
            <v>OTH</v>
          </cell>
          <cell r="L814" t="str">
            <v>DEO</v>
          </cell>
          <cell r="M814" t="str">
            <v>Servo-Auto</v>
          </cell>
          <cell r="O814" t="str">
            <v>BRONZE</v>
          </cell>
          <cell r="P814" t="str">
            <v>BRONZE</v>
          </cell>
        </row>
        <row r="815">
          <cell r="A815">
            <v>7474</v>
          </cell>
          <cell r="B815" t="str">
            <v>SERVO FLT SUPR CI4 15W-40</v>
          </cell>
          <cell r="C815" t="str">
            <v>REGULAR</v>
          </cell>
          <cell r="D815" t="str">
            <v>GENERAL</v>
          </cell>
          <cell r="E815" t="str">
            <v>A</v>
          </cell>
          <cell r="F815" t="str">
            <v>DEO</v>
          </cell>
          <cell r="G815" t="str">
            <v>A</v>
          </cell>
          <cell r="I815" t="str">
            <v/>
          </cell>
          <cell r="J815" t="str">
            <v>OTH</v>
          </cell>
          <cell r="L815" t="str">
            <v>DEO</v>
          </cell>
          <cell r="M815" t="str">
            <v>Servo-Auto</v>
          </cell>
          <cell r="O815" t="str">
            <v>BRONZE</v>
          </cell>
          <cell r="P815" t="str">
            <v>BRONZE</v>
          </cell>
        </row>
        <row r="816">
          <cell r="A816">
            <v>7475</v>
          </cell>
          <cell r="B816" t="str">
            <v>MGO 0W-20</v>
          </cell>
          <cell r="C816" t="str">
            <v>GEN.OIL</v>
          </cell>
          <cell r="D816" t="str">
            <v>GENERAL</v>
          </cell>
          <cell r="E816" t="str">
            <v>A</v>
          </cell>
          <cell r="G816" t="str">
            <v>A</v>
          </cell>
          <cell r="I816" t="str">
            <v/>
          </cell>
          <cell r="J816" t="str">
            <v>MUL</v>
          </cell>
          <cell r="L816" t="str">
            <v>PCMO</v>
          </cell>
          <cell r="M816" t="str">
            <v>Co-Branded</v>
          </cell>
          <cell r="O816" t="str">
            <v>SILVER</v>
          </cell>
          <cell r="P816" t="str">
            <v>BRONZE</v>
          </cell>
        </row>
        <row r="817">
          <cell r="A817">
            <v>7476</v>
          </cell>
          <cell r="B817" t="str">
            <v>HY.SERVO CNG OIL SM 5W-30</v>
          </cell>
          <cell r="C817" t="str">
            <v>GEN.OIL</v>
          </cell>
          <cell r="D817" t="str">
            <v>ONLY FOR OEM</v>
          </cell>
          <cell r="E817" t="str">
            <v>A</v>
          </cell>
          <cell r="G817" t="str">
            <v>A</v>
          </cell>
          <cell r="I817" t="str">
            <v/>
          </cell>
          <cell r="J817" t="str">
            <v>HML</v>
          </cell>
          <cell r="L817" t="str">
            <v>PCMO</v>
          </cell>
          <cell r="M817" t="str">
            <v>Co-Branded</v>
          </cell>
          <cell r="O817" t="str">
            <v>SILVER</v>
          </cell>
          <cell r="P817" t="str">
            <v>BRONZE</v>
          </cell>
        </row>
        <row r="818">
          <cell r="A818">
            <v>7477</v>
          </cell>
          <cell r="B818" t="str">
            <v>HY.SERVO PRM.EO SM 5W-30</v>
          </cell>
          <cell r="C818" t="str">
            <v>GEN.OIL</v>
          </cell>
          <cell r="D818" t="str">
            <v>ONLY FOR OEM</v>
          </cell>
          <cell r="E818" t="str">
            <v>A</v>
          </cell>
          <cell r="G818" t="str">
            <v>A</v>
          </cell>
          <cell r="I818" t="str">
            <v/>
          </cell>
          <cell r="J818" t="str">
            <v>HML</v>
          </cell>
          <cell r="L818" t="str">
            <v>PCMO</v>
          </cell>
          <cell r="M818" t="str">
            <v>Co-Branded</v>
          </cell>
          <cell r="O818" t="str">
            <v>SILVER</v>
          </cell>
          <cell r="P818" t="str">
            <v>BRONZE</v>
          </cell>
        </row>
        <row r="819">
          <cell r="A819">
            <v>7479</v>
          </cell>
          <cell r="B819" t="str">
            <v>HORTIMIN-G</v>
          </cell>
          <cell r="C819" t="str">
            <v>REGULAR</v>
          </cell>
          <cell r="D819" t="str">
            <v>GENERAL</v>
          </cell>
          <cell r="E819" t="str">
            <v>E</v>
          </cell>
          <cell r="G819" t="str">
            <v>E</v>
          </cell>
          <cell r="I819" t="str">
            <v/>
          </cell>
          <cell r="J819" t="str">
            <v>OTH</v>
          </cell>
          <cell r="L819" t="str">
            <v>AGRI</v>
          </cell>
          <cell r="M819" t="str">
            <v>Servo-Auto</v>
          </cell>
          <cell r="O819" t="str">
            <v>SILVER</v>
          </cell>
          <cell r="P819" t="str">
            <v>SILVER</v>
          </cell>
        </row>
        <row r="820">
          <cell r="A820">
            <v>7481</v>
          </cell>
          <cell r="B820" t="str">
            <v>HYUNDAI SERVO COOLANT</v>
          </cell>
          <cell r="C820" t="str">
            <v>GEN.OIL</v>
          </cell>
          <cell r="D820" t="str">
            <v>ONLY FOR OEM</v>
          </cell>
          <cell r="E820" t="str">
            <v>A</v>
          </cell>
          <cell r="G820" t="str">
            <v>A</v>
          </cell>
          <cell r="I820" t="str">
            <v/>
          </cell>
          <cell r="J820" t="str">
            <v>HML</v>
          </cell>
          <cell r="L820" t="str">
            <v>SPECIALITY</v>
          </cell>
          <cell r="M820" t="str">
            <v>Co-Branded</v>
          </cell>
          <cell r="O820" t="str">
            <v>SILVER</v>
          </cell>
          <cell r="P820" t="str">
            <v>BRONZE</v>
          </cell>
        </row>
        <row r="821">
          <cell r="A821">
            <v>7482</v>
          </cell>
          <cell r="B821" t="str">
            <v>SERVO KOOL TM PLUS</v>
          </cell>
          <cell r="C821" t="str">
            <v>GEN.OIL</v>
          </cell>
          <cell r="D821" t="str">
            <v>GENERAL</v>
          </cell>
          <cell r="E821" t="str">
            <v>A</v>
          </cell>
          <cell r="G821" t="str">
            <v>A</v>
          </cell>
          <cell r="I821" t="str">
            <v/>
          </cell>
          <cell r="J821" t="str">
            <v>TML</v>
          </cell>
          <cell r="L821" t="str">
            <v>SPECIALITY</v>
          </cell>
          <cell r="M821" t="str">
            <v>Co-Branded</v>
          </cell>
          <cell r="O821" t="str">
            <v>SILVER</v>
          </cell>
          <cell r="P821" t="str">
            <v>SILVER</v>
          </cell>
        </row>
        <row r="822">
          <cell r="A822">
            <v>7485</v>
          </cell>
          <cell r="B822" t="str">
            <v>SERVO SUPER 20W-40 MG</v>
          </cell>
          <cell r="C822" t="str">
            <v>REGULAR</v>
          </cell>
          <cell r="D822" t="str">
            <v>GENERAL</v>
          </cell>
          <cell r="E822" t="str">
            <v>A</v>
          </cell>
          <cell r="G822" t="str">
            <v>A</v>
          </cell>
          <cell r="I822" t="str">
            <v/>
          </cell>
          <cell r="J822" t="str">
            <v>OTH</v>
          </cell>
          <cell r="L822" t="str">
            <v>DEO</v>
          </cell>
          <cell r="M822" t="str">
            <v>Servo-Auto</v>
          </cell>
          <cell r="O822" t="str">
            <v>SILVER</v>
          </cell>
          <cell r="P822" t="str">
            <v>SILVER</v>
          </cell>
        </row>
        <row r="823">
          <cell r="A823">
            <v>7486</v>
          </cell>
          <cell r="B823" t="str">
            <v>SERVO SUPER TC 15W-40</v>
          </cell>
          <cell r="C823" t="str">
            <v>REGULAR</v>
          </cell>
          <cell r="D823" t="str">
            <v>GENERAL</v>
          </cell>
          <cell r="E823" t="str">
            <v>A</v>
          </cell>
          <cell r="G823" t="str">
            <v>A</v>
          </cell>
          <cell r="I823" t="str">
            <v/>
          </cell>
          <cell r="J823" t="str">
            <v>OTH</v>
          </cell>
          <cell r="L823" t="str">
            <v>DEO</v>
          </cell>
          <cell r="M823" t="str">
            <v>Servo-Auto</v>
          </cell>
          <cell r="O823" t="str">
            <v>SILVER</v>
          </cell>
          <cell r="P823" t="str">
            <v>SILVER</v>
          </cell>
        </row>
        <row r="824">
          <cell r="A824">
            <v>7487</v>
          </cell>
          <cell r="B824" t="str">
            <v>TECHMILE PLUS ENGINE OIL</v>
          </cell>
          <cell r="C824" t="str">
            <v>GEN.OIL</v>
          </cell>
          <cell r="D824" t="str">
            <v>ONLY FOR OEM</v>
          </cell>
          <cell r="E824" t="str">
            <v>A</v>
          </cell>
          <cell r="G824" t="str">
            <v>A</v>
          </cell>
          <cell r="I824" t="str">
            <v/>
          </cell>
          <cell r="J824" t="str">
            <v>MTBL</v>
          </cell>
          <cell r="L824" t="str">
            <v>DEO</v>
          </cell>
          <cell r="M824" t="str">
            <v>Co-Branded</v>
          </cell>
          <cell r="O824" t="str">
            <v>SILVER</v>
          </cell>
          <cell r="P824" t="str">
            <v>SILVER</v>
          </cell>
        </row>
        <row r="825">
          <cell r="A825">
            <v>7488</v>
          </cell>
          <cell r="B825" t="str">
            <v>SERVO PRIDE TM 15W-40</v>
          </cell>
          <cell r="C825" t="str">
            <v>GEN.OIL</v>
          </cell>
          <cell r="D825" t="str">
            <v>GENERAL</v>
          </cell>
          <cell r="E825" t="str">
            <v>A</v>
          </cell>
          <cell r="G825" t="str">
            <v>A</v>
          </cell>
          <cell r="I825" t="str">
            <v/>
          </cell>
          <cell r="J825" t="str">
            <v>TML</v>
          </cell>
          <cell r="L825" t="str">
            <v>DEO</v>
          </cell>
          <cell r="M825" t="str">
            <v>Co-Branded</v>
          </cell>
          <cell r="O825" t="str">
            <v>SILVER</v>
          </cell>
          <cell r="P825" t="str">
            <v>SILVER</v>
          </cell>
        </row>
        <row r="826">
          <cell r="A826">
            <v>7489</v>
          </cell>
          <cell r="B826" t="str">
            <v>SERVO PRIDE XL PLUS 15W40</v>
          </cell>
          <cell r="C826" t="str">
            <v>REGULAR</v>
          </cell>
          <cell r="D826" t="str">
            <v>GENERAL</v>
          </cell>
          <cell r="E826" t="str">
            <v>A</v>
          </cell>
          <cell r="F826" t="str">
            <v>DEO</v>
          </cell>
          <cell r="G826" t="str">
            <v>A</v>
          </cell>
          <cell r="J826" t="str">
            <v>OTH</v>
          </cell>
          <cell r="L826" t="str">
            <v>DEO</v>
          </cell>
          <cell r="M826" t="str">
            <v>Servo-Auto</v>
          </cell>
          <cell r="O826" t="str">
            <v>SILVER</v>
          </cell>
          <cell r="P826" t="str">
            <v>SILVER</v>
          </cell>
        </row>
        <row r="827">
          <cell r="A827">
            <v>7492</v>
          </cell>
          <cell r="B827" t="str">
            <v>SERVO FORCE SUPREME EO</v>
          </cell>
          <cell r="C827" t="str">
            <v>GEN.OIL</v>
          </cell>
          <cell r="D827" t="str">
            <v>GENERAL</v>
          </cell>
          <cell r="E827" t="str">
            <v>A</v>
          </cell>
          <cell r="G827" t="str">
            <v>A</v>
          </cell>
          <cell r="I827" t="str">
            <v/>
          </cell>
          <cell r="J827" t="str">
            <v>FML</v>
          </cell>
          <cell r="L827" t="str">
            <v>DEO</v>
          </cell>
          <cell r="M827" t="str">
            <v>Co-Branded</v>
          </cell>
          <cell r="O827" t="str">
            <v>SILVER</v>
          </cell>
          <cell r="P827" t="str">
            <v>SILVER</v>
          </cell>
        </row>
        <row r="828">
          <cell r="A828">
            <v>7493</v>
          </cell>
          <cell r="B828" t="str">
            <v>SERVO FORCE SUP PLUS EO</v>
          </cell>
          <cell r="C828" t="str">
            <v>GEN.OIL</v>
          </cell>
          <cell r="D828" t="str">
            <v>GENERAL</v>
          </cell>
          <cell r="E828" t="str">
            <v>A</v>
          </cell>
          <cell r="G828" t="str">
            <v>A</v>
          </cell>
          <cell r="I828" t="str">
            <v/>
          </cell>
          <cell r="J828" t="str">
            <v>FML</v>
          </cell>
          <cell r="L828" t="str">
            <v>DEO</v>
          </cell>
          <cell r="M828" t="str">
            <v>Co-Branded</v>
          </cell>
          <cell r="O828" t="str">
            <v>SILVER</v>
          </cell>
          <cell r="P828" t="str">
            <v>SILVER</v>
          </cell>
        </row>
        <row r="829">
          <cell r="A829">
            <v>7494</v>
          </cell>
          <cell r="B829" t="str">
            <v>SUPER MULTIGRADE 20W40</v>
          </cell>
          <cell r="C829" t="str">
            <v>REGULAR</v>
          </cell>
          <cell r="D829" t="str">
            <v>GENERAL</v>
          </cell>
          <cell r="E829" t="str">
            <v>A</v>
          </cell>
          <cell r="G829" t="str">
            <v>A</v>
          </cell>
          <cell r="I829" t="str">
            <v/>
          </cell>
          <cell r="J829" t="str">
            <v>OTH</v>
          </cell>
          <cell r="L829" t="str">
            <v>DEO</v>
          </cell>
          <cell r="M829" t="str">
            <v>Servo-Auto</v>
          </cell>
          <cell r="O829" t="str">
            <v>SILVER</v>
          </cell>
          <cell r="P829" t="str">
            <v>SILVER</v>
          </cell>
        </row>
        <row r="830">
          <cell r="A830">
            <v>7495</v>
          </cell>
          <cell r="B830" t="str">
            <v>CASE TRANSPOWER</v>
          </cell>
          <cell r="C830" t="str">
            <v>GEN.OIL</v>
          </cell>
          <cell r="D830" t="str">
            <v>ONLY FOR OEM</v>
          </cell>
          <cell r="E830" t="str">
            <v>A</v>
          </cell>
          <cell r="G830" t="str">
            <v>A</v>
          </cell>
          <cell r="I830" t="str">
            <v/>
          </cell>
          <cell r="J830" t="str">
            <v>CNH</v>
          </cell>
          <cell r="L830" t="str">
            <v>GEAR</v>
          </cell>
          <cell r="M830" t="str">
            <v>Co-Branded</v>
          </cell>
          <cell r="O830" t="str">
            <v>SILVER</v>
          </cell>
          <cell r="P830" t="str">
            <v>SILVER</v>
          </cell>
        </row>
        <row r="831">
          <cell r="A831">
            <v>7496</v>
          </cell>
          <cell r="B831" t="str">
            <v>CASE AXLPOWER</v>
          </cell>
          <cell r="C831" t="str">
            <v>GEN.OIL</v>
          </cell>
          <cell r="D831" t="str">
            <v>ONLY FOR OEM</v>
          </cell>
          <cell r="E831" t="str">
            <v>A</v>
          </cell>
          <cell r="G831" t="str">
            <v>A</v>
          </cell>
          <cell r="I831" t="str">
            <v/>
          </cell>
          <cell r="J831" t="str">
            <v>CNH</v>
          </cell>
          <cell r="L831" t="str">
            <v>GEAR</v>
          </cell>
          <cell r="M831" t="str">
            <v>Co-Branded</v>
          </cell>
          <cell r="O831" t="str">
            <v>SILVER</v>
          </cell>
          <cell r="P831" t="str">
            <v>SILVER</v>
          </cell>
        </row>
        <row r="832">
          <cell r="A832">
            <v>7497</v>
          </cell>
          <cell r="B832" t="str">
            <v>VSTSHAKTIUNIVERSALOIL</v>
          </cell>
          <cell r="C832" t="str">
            <v>GEN.OIL</v>
          </cell>
          <cell r="D832" t="str">
            <v>ONLY FOR OEM</v>
          </cell>
          <cell r="E832" t="str">
            <v>A</v>
          </cell>
          <cell r="G832" t="str">
            <v>A</v>
          </cell>
          <cell r="I832" t="str">
            <v/>
          </cell>
          <cell r="J832" t="str">
            <v>VST</v>
          </cell>
          <cell r="L832" t="str">
            <v>AGRI</v>
          </cell>
          <cell r="M832" t="str">
            <v>Co-Branded</v>
          </cell>
          <cell r="O832" t="str">
            <v>SILVER</v>
          </cell>
          <cell r="P832" t="str">
            <v>SILVER</v>
          </cell>
        </row>
        <row r="833">
          <cell r="A833">
            <v>7503</v>
          </cell>
          <cell r="B833" t="str">
            <v>INDANEBOATENGINEOIL</v>
          </cell>
          <cell r="C833" t="str">
            <v>REGULAR</v>
          </cell>
          <cell r="D833" t="str">
            <v>GENERAL</v>
          </cell>
          <cell r="E833" t="str">
            <v>A</v>
          </cell>
          <cell r="G833" t="str">
            <v>A</v>
          </cell>
          <cell r="I833" t="str">
            <v/>
          </cell>
          <cell r="J833" t="str">
            <v>OTH</v>
          </cell>
          <cell r="L833" t="str">
            <v>DEO</v>
          </cell>
          <cell r="M833" t="str">
            <v>Servo-Auto</v>
          </cell>
          <cell r="O833" t="str">
            <v>SILVER</v>
          </cell>
          <cell r="P833" t="str">
            <v>SILVER</v>
          </cell>
        </row>
        <row r="834">
          <cell r="A834">
            <v>7504</v>
          </cell>
          <cell r="B834" t="str">
            <v>TOWERGEN15W-40</v>
          </cell>
          <cell r="C834" t="str">
            <v>REGULAR</v>
          </cell>
          <cell r="D834" t="str">
            <v>GENERAL</v>
          </cell>
          <cell r="E834" t="str">
            <v>A</v>
          </cell>
          <cell r="G834" t="str">
            <v>A</v>
          </cell>
          <cell r="I834" t="str">
            <v/>
          </cell>
          <cell r="J834" t="str">
            <v>OTH</v>
          </cell>
          <cell r="L834" t="str">
            <v>DEO</v>
          </cell>
          <cell r="M834" t="str">
            <v>Servo-Auto</v>
          </cell>
          <cell r="O834" t="str">
            <v>SILVER</v>
          </cell>
          <cell r="P834" t="str">
            <v>SILVER</v>
          </cell>
        </row>
        <row r="835">
          <cell r="A835">
            <v>7505</v>
          </cell>
          <cell r="B835" t="str">
            <v>AUTORIKSHAWOIL20W-40</v>
          </cell>
          <cell r="C835" t="str">
            <v>REGULAR</v>
          </cell>
          <cell r="D835" t="str">
            <v>GENERAL</v>
          </cell>
          <cell r="E835" t="str">
            <v>A</v>
          </cell>
          <cell r="G835" t="str">
            <v>A</v>
          </cell>
          <cell r="I835" t="str">
            <v/>
          </cell>
          <cell r="J835" t="str">
            <v>OTH</v>
          </cell>
          <cell r="L835" t="str">
            <v>DEO</v>
          </cell>
          <cell r="M835" t="str">
            <v>Servo-Auto</v>
          </cell>
          <cell r="O835" t="str">
            <v>SILVER</v>
          </cell>
          <cell r="P835" t="str">
            <v>SILVER</v>
          </cell>
        </row>
        <row r="836">
          <cell r="A836">
            <v>7506</v>
          </cell>
          <cell r="B836" t="str">
            <v>VSTSHAKTIENGINEOIL</v>
          </cell>
          <cell r="C836" t="str">
            <v>GEN.OIL</v>
          </cell>
          <cell r="D836" t="str">
            <v>ONLY FOR OEM</v>
          </cell>
          <cell r="E836" t="str">
            <v>A</v>
          </cell>
          <cell r="G836" t="str">
            <v>A</v>
          </cell>
          <cell r="I836" t="str">
            <v/>
          </cell>
          <cell r="J836" t="str">
            <v>VST</v>
          </cell>
          <cell r="L836" t="str">
            <v>AGRI</v>
          </cell>
          <cell r="M836" t="str">
            <v>Co-Branded</v>
          </cell>
          <cell r="O836" t="str">
            <v>SILVER</v>
          </cell>
          <cell r="P836" t="str">
            <v>SILVER</v>
          </cell>
        </row>
        <row r="837">
          <cell r="A837">
            <v>7508</v>
          </cell>
          <cell r="B837" t="str">
            <v>SUPERIOR30</v>
          </cell>
          <cell r="C837" t="str">
            <v>REGULAR</v>
          </cell>
          <cell r="D837" t="str">
            <v>GENERAL</v>
          </cell>
          <cell r="E837" t="str">
            <v>A</v>
          </cell>
          <cell r="G837" t="str">
            <v>A</v>
          </cell>
          <cell r="I837" t="str">
            <v/>
          </cell>
          <cell r="J837" t="str">
            <v>OTH</v>
          </cell>
          <cell r="L837" t="str">
            <v>DEO</v>
          </cell>
          <cell r="M837" t="str">
            <v>Servo-Auto</v>
          </cell>
          <cell r="O837" t="str">
            <v>SILVER</v>
          </cell>
          <cell r="P837" t="str">
            <v>SILVER</v>
          </cell>
        </row>
        <row r="838">
          <cell r="A838">
            <v>7509</v>
          </cell>
          <cell r="B838" t="str">
            <v>SUPERIOR50</v>
          </cell>
          <cell r="C838" t="str">
            <v>REGULAR</v>
          </cell>
          <cell r="D838" t="str">
            <v>GENERAL</v>
          </cell>
          <cell r="E838" t="str">
            <v>A</v>
          </cell>
          <cell r="G838" t="str">
            <v>A</v>
          </cell>
          <cell r="I838" t="str">
            <v/>
          </cell>
          <cell r="J838" t="str">
            <v>OTH</v>
          </cell>
          <cell r="L838" t="str">
            <v>DEO</v>
          </cell>
          <cell r="M838" t="str">
            <v>Servo-Auto</v>
          </cell>
          <cell r="O838" t="str">
            <v>SILVER</v>
          </cell>
          <cell r="P838" t="str">
            <v>SILVER</v>
          </cell>
        </row>
        <row r="839">
          <cell r="A839">
            <v>7510</v>
          </cell>
          <cell r="B839" t="str">
            <v>SUPERIOR40</v>
          </cell>
          <cell r="C839" t="str">
            <v>REGULAR</v>
          </cell>
          <cell r="D839" t="str">
            <v>GENERAL</v>
          </cell>
          <cell r="E839" t="str">
            <v>A</v>
          </cell>
          <cell r="G839" t="str">
            <v>A</v>
          </cell>
          <cell r="I839" t="str">
            <v/>
          </cell>
          <cell r="J839" t="str">
            <v>OTH</v>
          </cell>
          <cell r="L839" t="str">
            <v>DEO</v>
          </cell>
          <cell r="M839" t="str">
            <v>Servo-Auto</v>
          </cell>
          <cell r="O839" t="str">
            <v>SILVER</v>
          </cell>
          <cell r="P839" t="str">
            <v>SILVER</v>
          </cell>
        </row>
        <row r="840">
          <cell r="A840">
            <v>7511</v>
          </cell>
          <cell r="B840" t="str">
            <v>GEARSUPER80W-90</v>
          </cell>
          <cell r="C840" t="str">
            <v>REGULAR</v>
          </cell>
          <cell r="D840" t="str">
            <v>GENERAL</v>
          </cell>
          <cell r="E840" t="str">
            <v>A</v>
          </cell>
          <cell r="F840" t="str">
            <v>FOCUS</v>
          </cell>
          <cell r="G840" t="str">
            <v>A</v>
          </cell>
          <cell r="J840" t="str">
            <v>OTH</v>
          </cell>
          <cell r="L840" t="str">
            <v>GEAR</v>
          </cell>
          <cell r="M840" t="str">
            <v>Servo-Auto</v>
          </cell>
          <cell r="O840" t="str">
            <v>SILVER</v>
          </cell>
          <cell r="P840" t="str">
            <v>SILVER</v>
          </cell>
        </row>
        <row r="841">
          <cell r="A841">
            <v>7512</v>
          </cell>
          <cell r="B841" t="str">
            <v>SUPERMULTIGRADE10W-30</v>
          </cell>
          <cell r="C841" t="str">
            <v>REGULAR</v>
          </cell>
          <cell r="D841" t="str">
            <v>GENERAL</v>
          </cell>
          <cell r="E841" t="str">
            <v>A</v>
          </cell>
          <cell r="G841" t="str">
            <v>A</v>
          </cell>
          <cell r="I841" t="str">
            <v/>
          </cell>
          <cell r="J841" t="str">
            <v>OTH</v>
          </cell>
          <cell r="L841" t="str">
            <v>DEO</v>
          </cell>
          <cell r="M841" t="str">
            <v>Servo-Auto</v>
          </cell>
          <cell r="O841" t="str">
            <v>SILVER</v>
          </cell>
          <cell r="P841" t="str">
            <v>SILVER</v>
          </cell>
        </row>
        <row r="842">
          <cell r="A842">
            <v>7513</v>
          </cell>
          <cell r="B842" t="str">
            <v>SUPER MG 20W-40</v>
          </cell>
          <cell r="C842" t="str">
            <v>REGULAR</v>
          </cell>
          <cell r="D842" t="str">
            <v>GENERAL</v>
          </cell>
          <cell r="E842" t="str">
            <v>A</v>
          </cell>
          <cell r="G842" t="str">
            <v>A</v>
          </cell>
          <cell r="I842" t="str">
            <v/>
          </cell>
          <cell r="J842" t="str">
            <v>OTH</v>
          </cell>
          <cell r="L842" t="str">
            <v>DEO</v>
          </cell>
          <cell r="M842" t="str">
            <v>Servo-Auto</v>
          </cell>
          <cell r="O842" t="str">
            <v>SILVER</v>
          </cell>
          <cell r="P842" t="str">
            <v>SILVER</v>
          </cell>
        </row>
        <row r="843">
          <cell r="A843">
            <v>7514</v>
          </cell>
          <cell r="B843" t="str">
            <v>SUPERMULTIGRADE20W-50</v>
          </cell>
          <cell r="C843" t="str">
            <v>REGULAR</v>
          </cell>
          <cell r="D843" t="str">
            <v>GENERAL</v>
          </cell>
          <cell r="E843" t="str">
            <v>A</v>
          </cell>
          <cell r="G843" t="str">
            <v>A</v>
          </cell>
          <cell r="I843" t="str">
            <v/>
          </cell>
          <cell r="J843" t="str">
            <v>OTH</v>
          </cell>
          <cell r="L843" t="str">
            <v>DEO</v>
          </cell>
          <cell r="M843" t="str">
            <v>Servo-Auto</v>
          </cell>
          <cell r="O843" t="str">
            <v>SILVER</v>
          </cell>
          <cell r="P843" t="str">
            <v>SILVER</v>
          </cell>
        </row>
        <row r="844">
          <cell r="A844">
            <v>7515</v>
          </cell>
          <cell r="B844" t="str">
            <v>GEARSUPER85W-140</v>
          </cell>
          <cell r="C844" t="str">
            <v>REGULAR</v>
          </cell>
          <cell r="D844" t="str">
            <v>GENERAL</v>
          </cell>
          <cell r="E844" t="str">
            <v>A</v>
          </cell>
          <cell r="F844" t="str">
            <v>FOCUS</v>
          </cell>
          <cell r="G844" t="str">
            <v>A</v>
          </cell>
          <cell r="J844" t="str">
            <v>OTH</v>
          </cell>
          <cell r="L844" t="str">
            <v>GEAR</v>
          </cell>
          <cell r="M844" t="str">
            <v>Servo-Auto</v>
          </cell>
          <cell r="O844" t="str">
            <v>SILVER</v>
          </cell>
          <cell r="P844" t="str">
            <v>SILVER</v>
          </cell>
        </row>
        <row r="845">
          <cell r="A845">
            <v>7518</v>
          </cell>
          <cell r="B845" t="str">
            <v>SUPERMG10W-40</v>
          </cell>
          <cell r="C845" t="str">
            <v>REGULAR</v>
          </cell>
          <cell r="D845" t="str">
            <v>GENERAL</v>
          </cell>
          <cell r="E845" t="str">
            <v>A</v>
          </cell>
          <cell r="G845" t="str">
            <v>A</v>
          </cell>
          <cell r="I845" t="str">
            <v/>
          </cell>
          <cell r="J845" t="str">
            <v>OTH</v>
          </cell>
          <cell r="L845" t="str">
            <v>DEO</v>
          </cell>
          <cell r="M845" t="str">
            <v>Servo-Auto</v>
          </cell>
          <cell r="O845" t="str">
            <v>SILVER</v>
          </cell>
          <cell r="P845" t="str">
            <v>SILVER</v>
          </cell>
        </row>
        <row r="846">
          <cell r="A846">
            <v>7521</v>
          </cell>
          <cell r="B846" t="str">
            <v>VACUUMVM4</v>
          </cell>
          <cell r="C846" t="str">
            <v>REGULAR</v>
          </cell>
          <cell r="D846" t="str">
            <v>GENERAL</v>
          </cell>
          <cell r="E846" t="str">
            <v>I</v>
          </cell>
          <cell r="G846" t="str">
            <v>I</v>
          </cell>
          <cell r="I846" t="str">
            <v/>
          </cell>
          <cell r="J846" t="str">
            <v>OTH</v>
          </cell>
          <cell r="L846" t="str">
            <v>INDUSTRIAL</v>
          </cell>
          <cell r="M846" t="str">
            <v>IND</v>
          </cell>
          <cell r="O846" t="str">
            <v>INDUSTRIAL</v>
          </cell>
          <cell r="P846" t="str">
            <v>INDUSTRIAL</v>
          </cell>
        </row>
        <row r="847">
          <cell r="A847">
            <v>7522</v>
          </cell>
          <cell r="B847" t="str">
            <v>TAXIOIL</v>
          </cell>
          <cell r="C847" t="str">
            <v>REGULAR</v>
          </cell>
          <cell r="D847" t="str">
            <v>GENERAL</v>
          </cell>
          <cell r="E847" t="str">
            <v>A</v>
          </cell>
          <cell r="G847" t="str">
            <v>A</v>
          </cell>
          <cell r="I847" t="str">
            <v/>
          </cell>
          <cell r="J847" t="str">
            <v>OTH</v>
          </cell>
          <cell r="L847" t="str">
            <v>DEO</v>
          </cell>
          <cell r="M847" t="str">
            <v>Servo-Auto</v>
          </cell>
          <cell r="O847" t="str">
            <v>SILVER</v>
          </cell>
          <cell r="P847" t="str">
            <v>SILVER</v>
          </cell>
        </row>
        <row r="848">
          <cell r="A848">
            <v>7523</v>
          </cell>
          <cell r="B848" t="str">
            <v>SEALG-46</v>
          </cell>
          <cell r="C848" t="str">
            <v>REGULAR</v>
          </cell>
          <cell r="D848" t="str">
            <v>GENERAL</v>
          </cell>
          <cell r="E848" t="str">
            <v>I</v>
          </cell>
          <cell r="G848" t="str">
            <v>I</v>
          </cell>
          <cell r="I848" t="str">
            <v/>
          </cell>
          <cell r="J848" t="str">
            <v>OTH</v>
          </cell>
          <cell r="L848" t="str">
            <v>INDUSTRIAL</v>
          </cell>
          <cell r="M848" t="str">
            <v>IND</v>
          </cell>
          <cell r="O848" t="str">
            <v>INDUSTRIAL</v>
          </cell>
          <cell r="P848" t="str">
            <v>INDUSTRIAL</v>
          </cell>
        </row>
        <row r="849">
          <cell r="A849">
            <v>7526</v>
          </cell>
          <cell r="B849" t="str">
            <v>SEALG-81</v>
          </cell>
          <cell r="C849" t="str">
            <v>REGULAR</v>
          </cell>
          <cell r="D849" t="str">
            <v>GENERAL</v>
          </cell>
          <cell r="E849" t="str">
            <v>I</v>
          </cell>
          <cell r="G849" t="str">
            <v>I</v>
          </cell>
          <cell r="I849" t="str">
            <v/>
          </cell>
          <cell r="J849" t="str">
            <v>OTH</v>
          </cell>
          <cell r="L849" t="str">
            <v>INDUSTRIAL</v>
          </cell>
          <cell r="M849" t="str">
            <v>IND</v>
          </cell>
          <cell r="O849" t="str">
            <v>INDUSTRIAL</v>
          </cell>
          <cell r="P849" t="str">
            <v>INDUSTRIAL</v>
          </cell>
        </row>
        <row r="850">
          <cell r="A850">
            <v>7527</v>
          </cell>
          <cell r="B850" t="str">
            <v>SUPER20W-40</v>
          </cell>
          <cell r="C850" t="str">
            <v>REGULAR</v>
          </cell>
          <cell r="D850" t="str">
            <v>GENERAL</v>
          </cell>
          <cell r="E850" t="str">
            <v>A</v>
          </cell>
          <cell r="G850" t="str">
            <v>A</v>
          </cell>
          <cell r="I850" t="str">
            <v/>
          </cell>
          <cell r="J850" t="str">
            <v>OTH</v>
          </cell>
          <cell r="L850" t="str">
            <v>DEO</v>
          </cell>
          <cell r="M850" t="str">
            <v>Servo-Auto</v>
          </cell>
          <cell r="O850" t="str">
            <v>SILVER</v>
          </cell>
          <cell r="P850" t="str">
            <v>SILVER</v>
          </cell>
        </row>
        <row r="851">
          <cell r="A851">
            <v>7528</v>
          </cell>
          <cell r="B851" t="str">
            <v>SERVO XEE SJ 15W-40</v>
          </cell>
          <cell r="C851" t="str">
            <v>REGULAR</v>
          </cell>
          <cell r="D851" t="str">
            <v>GENERAL</v>
          </cell>
          <cell r="E851" t="str">
            <v>A</v>
          </cell>
          <cell r="G851" t="str">
            <v>A</v>
          </cell>
          <cell r="I851" t="str">
            <v/>
          </cell>
          <cell r="J851" t="str">
            <v>OTH</v>
          </cell>
          <cell r="L851" t="str">
            <v>PCMO</v>
          </cell>
          <cell r="M851" t="str">
            <v>Servo-Auto</v>
          </cell>
          <cell r="O851" t="str">
            <v>SILVER</v>
          </cell>
          <cell r="P851" t="str">
            <v>SILVER</v>
          </cell>
        </row>
        <row r="852">
          <cell r="A852">
            <v>7530</v>
          </cell>
          <cell r="B852" t="str">
            <v>CHHAKADAENGINEOIL20W-40</v>
          </cell>
          <cell r="C852" t="str">
            <v>REGULAR</v>
          </cell>
          <cell r="D852" t="str">
            <v>GENERAL</v>
          </cell>
          <cell r="E852" t="str">
            <v>A</v>
          </cell>
          <cell r="G852" t="str">
            <v>A</v>
          </cell>
          <cell r="I852" t="str">
            <v/>
          </cell>
          <cell r="J852" t="str">
            <v>OTH</v>
          </cell>
          <cell r="L852" t="str">
            <v>DEO</v>
          </cell>
          <cell r="M852" t="str">
            <v>Servo-Auto</v>
          </cell>
          <cell r="O852" t="str">
            <v>SILVER</v>
          </cell>
          <cell r="P852" t="str">
            <v>SILVER</v>
          </cell>
        </row>
        <row r="853">
          <cell r="A853">
            <v>7531</v>
          </cell>
          <cell r="B853" t="str">
            <v>FORMARS</v>
          </cell>
          <cell r="C853" t="str">
            <v>REGULAR</v>
          </cell>
          <cell r="D853" t="str">
            <v>GENERAL</v>
          </cell>
          <cell r="E853" t="str">
            <v>I</v>
          </cell>
          <cell r="G853" t="str">
            <v>I</v>
          </cell>
          <cell r="I853" t="str">
            <v/>
          </cell>
          <cell r="J853" t="str">
            <v>OTH</v>
          </cell>
          <cell r="L853" t="str">
            <v>INDUSTRIAL</v>
          </cell>
          <cell r="M853" t="str">
            <v>IND</v>
          </cell>
          <cell r="O853" t="str">
            <v>INDUSTRIAL</v>
          </cell>
          <cell r="P853" t="str">
            <v>INDUSTRIAL</v>
          </cell>
        </row>
        <row r="854">
          <cell r="A854">
            <v>7532</v>
          </cell>
          <cell r="B854" t="str">
            <v>PREMIUMALT15W-40</v>
          </cell>
          <cell r="C854" t="str">
            <v>GEN.OIL</v>
          </cell>
          <cell r="D854" t="str">
            <v>GENERAL</v>
          </cell>
          <cell r="E854" t="str">
            <v>A</v>
          </cell>
          <cell r="G854" t="str">
            <v>A</v>
          </cell>
          <cell r="I854" t="str">
            <v/>
          </cell>
          <cell r="J854" t="str">
            <v>ALT</v>
          </cell>
          <cell r="L854" t="str">
            <v>DEO</v>
          </cell>
          <cell r="M854" t="str">
            <v>Co-Branded</v>
          </cell>
          <cell r="O854" t="str">
            <v>SILVER</v>
          </cell>
          <cell r="P854" t="str">
            <v>SILVER</v>
          </cell>
        </row>
        <row r="855">
          <cell r="A855">
            <v>7534</v>
          </cell>
          <cell r="B855" t="str">
            <v>SUPERIORXEE5W-30</v>
          </cell>
          <cell r="C855" t="str">
            <v>REGULAR</v>
          </cell>
          <cell r="D855" t="str">
            <v>GENERAL</v>
          </cell>
          <cell r="E855" t="str">
            <v>A</v>
          </cell>
          <cell r="G855" t="str">
            <v>A</v>
          </cell>
          <cell r="I855" t="str">
            <v/>
          </cell>
          <cell r="J855" t="str">
            <v>OTH</v>
          </cell>
          <cell r="L855" t="str">
            <v>PCMO</v>
          </cell>
          <cell r="M855" t="str">
            <v>Servo-Auto</v>
          </cell>
          <cell r="O855" t="str">
            <v>SILVER</v>
          </cell>
          <cell r="P855" t="str">
            <v>SILVER</v>
          </cell>
        </row>
        <row r="856">
          <cell r="A856">
            <v>7535</v>
          </cell>
          <cell r="B856" t="str">
            <v>FYRESSWG46</v>
          </cell>
          <cell r="C856" t="str">
            <v>REGULAR</v>
          </cell>
          <cell r="D856" t="str">
            <v>GENERAL</v>
          </cell>
          <cell r="E856" t="str">
            <v>I</v>
          </cell>
          <cell r="G856" t="str">
            <v>I</v>
          </cell>
          <cell r="I856" t="str">
            <v/>
          </cell>
          <cell r="J856" t="str">
            <v>OTH</v>
          </cell>
          <cell r="L856" t="str">
            <v>INDUSTRIAL</v>
          </cell>
          <cell r="M856" t="str">
            <v>IND</v>
          </cell>
          <cell r="O856" t="str">
            <v>INDUSTRIAL</v>
          </cell>
          <cell r="P856" t="str">
            <v>INDUSTRIAL</v>
          </cell>
        </row>
        <row r="857">
          <cell r="A857">
            <v>7536</v>
          </cell>
          <cell r="B857" t="str">
            <v>FYRESSWG68</v>
          </cell>
          <cell r="C857" t="str">
            <v>REGULAR</v>
          </cell>
          <cell r="D857" t="str">
            <v>GENERAL</v>
          </cell>
          <cell r="E857" t="str">
            <v>I</v>
          </cell>
          <cell r="G857" t="str">
            <v>I</v>
          </cell>
          <cell r="I857" t="str">
            <v/>
          </cell>
          <cell r="J857" t="str">
            <v>OTH</v>
          </cell>
          <cell r="L857" t="str">
            <v>INDUSTRIAL</v>
          </cell>
          <cell r="M857" t="str">
            <v>IND</v>
          </cell>
          <cell r="O857" t="str">
            <v>INDUSTRIAL</v>
          </cell>
          <cell r="P857" t="str">
            <v>INDUSTRIAL</v>
          </cell>
        </row>
        <row r="858">
          <cell r="A858">
            <v>7537</v>
          </cell>
          <cell r="B858" t="str">
            <v>FYRESSHFDU46</v>
          </cell>
          <cell r="C858" t="str">
            <v>REGULAR</v>
          </cell>
          <cell r="D858" t="str">
            <v>GENERAL</v>
          </cell>
          <cell r="E858" t="str">
            <v>I</v>
          </cell>
          <cell r="G858" t="str">
            <v>I</v>
          </cell>
          <cell r="I858" t="str">
            <v/>
          </cell>
          <cell r="J858" t="str">
            <v>OTH</v>
          </cell>
          <cell r="L858" t="str">
            <v>INDUSTRIAL</v>
          </cell>
          <cell r="M858" t="str">
            <v>IND</v>
          </cell>
          <cell r="O858" t="str">
            <v>INDUSTRIAL</v>
          </cell>
          <cell r="P858" t="str">
            <v>INDUSTRIAL</v>
          </cell>
        </row>
        <row r="859">
          <cell r="A859">
            <v>7538</v>
          </cell>
          <cell r="B859" t="str">
            <v>FYRESSHFDU68</v>
          </cell>
          <cell r="C859" t="str">
            <v>REGULAR</v>
          </cell>
          <cell r="D859" t="str">
            <v>GENERAL</v>
          </cell>
          <cell r="E859" t="str">
            <v>I</v>
          </cell>
          <cell r="G859" t="str">
            <v>I</v>
          </cell>
          <cell r="I859" t="str">
            <v/>
          </cell>
          <cell r="J859" t="str">
            <v>OTH</v>
          </cell>
          <cell r="L859" t="str">
            <v>INDUSTRIAL</v>
          </cell>
          <cell r="M859" t="str">
            <v>IND</v>
          </cell>
          <cell r="O859" t="str">
            <v>INDUSTRIAL</v>
          </cell>
          <cell r="P859" t="str">
            <v>INDUSTRIAL</v>
          </cell>
        </row>
        <row r="860">
          <cell r="A860">
            <v>7539</v>
          </cell>
          <cell r="B860" t="str">
            <v>PREMIUMCF-410W-40</v>
          </cell>
          <cell r="C860" t="str">
            <v>REGULAR</v>
          </cell>
          <cell r="D860" t="str">
            <v>GENERAL</v>
          </cell>
          <cell r="E860" t="str">
            <v>A</v>
          </cell>
          <cell r="G860" t="str">
            <v>A</v>
          </cell>
          <cell r="I860" t="str">
            <v/>
          </cell>
          <cell r="J860" t="str">
            <v>OTH</v>
          </cell>
          <cell r="L860" t="str">
            <v>DEO</v>
          </cell>
          <cell r="M860" t="str">
            <v>Servo-Auto</v>
          </cell>
          <cell r="O860" t="str">
            <v>SILVER</v>
          </cell>
          <cell r="P860" t="str">
            <v>SILVER</v>
          </cell>
        </row>
        <row r="861">
          <cell r="A861">
            <v>7540</v>
          </cell>
          <cell r="B861" t="str">
            <v>SYSTEMHFB68</v>
          </cell>
          <cell r="C861" t="str">
            <v>REGULAR</v>
          </cell>
          <cell r="D861" t="str">
            <v>GENERAL</v>
          </cell>
          <cell r="E861" t="str">
            <v>I</v>
          </cell>
          <cell r="G861" t="str">
            <v>I</v>
          </cell>
          <cell r="I861" t="str">
            <v/>
          </cell>
          <cell r="J861" t="str">
            <v>OTH</v>
          </cell>
          <cell r="L861" t="str">
            <v>INDUSTRIAL</v>
          </cell>
          <cell r="M861" t="str">
            <v>IND</v>
          </cell>
          <cell r="O861" t="str">
            <v>INDUSTRIAL</v>
          </cell>
          <cell r="P861" t="str">
            <v>INDUSTRIAL</v>
          </cell>
        </row>
        <row r="862">
          <cell r="A862">
            <v>7541</v>
          </cell>
          <cell r="B862" t="str">
            <v>AQUOL250</v>
          </cell>
          <cell r="C862" t="str">
            <v>REGULAR</v>
          </cell>
          <cell r="D862" t="str">
            <v>GENERAL</v>
          </cell>
          <cell r="E862" t="str">
            <v>I</v>
          </cell>
          <cell r="G862" t="str">
            <v>I</v>
          </cell>
          <cell r="I862" t="str">
            <v/>
          </cell>
          <cell r="J862" t="str">
            <v>OTH</v>
          </cell>
          <cell r="L862" t="str">
            <v>INDUSTRIAL</v>
          </cell>
          <cell r="M862" t="str">
            <v>IND</v>
          </cell>
          <cell r="O862" t="str">
            <v>INDUSTRIAL</v>
          </cell>
          <cell r="P862" t="str">
            <v>INDUSTRIAL</v>
          </cell>
        </row>
        <row r="863">
          <cell r="A863">
            <v>7545</v>
          </cell>
          <cell r="B863" t="str">
            <v>EICHERENGINEOIL</v>
          </cell>
          <cell r="C863" t="str">
            <v>GEN.OIL</v>
          </cell>
          <cell r="D863" t="str">
            <v>ONLY FOR OEM</v>
          </cell>
          <cell r="E863" t="str">
            <v>A</v>
          </cell>
          <cell r="G863" t="str">
            <v>A</v>
          </cell>
          <cell r="I863" t="str">
            <v/>
          </cell>
          <cell r="J863" t="str">
            <v>VEC</v>
          </cell>
          <cell r="L863" t="str">
            <v>DEO</v>
          </cell>
          <cell r="M863" t="str">
            <v>Co-Branded</v>
          </cell>
          <cell r="O863" t="str">
            <v>SILVER</v>
          </cell>
          <cell r="P863" t="str">
            <v>SILVER</v>
          </cell>
        </row>
        <row r="864">
          <cell r="A864">
            <v>7546</v>
          </cell>
          <cell r="B864" t="str">
            <v>TAFEGENUINEOIL(FF)</v>
          </cell>
          <cell r="C864" t="str">
            <v>GEN.OIL</v>
          </cell>
          <cell r="D864" t="str">
            <v>ONLY FOR OEM</v>
          </cell>
          <cell r="E864" t="str">
            <v>E</v>
          </cell>
          <cell r="G864" t="str">
            <v>E</v>
          </cell>
          <cell r="I864" t="str">
            <v/>
          </cell>
          <cell r="J864" t="str">
            <v>TAF</v>
          </cell>
          <cell r="L864" t="str">
            <v>AGRI</v>
          </cell>
          <cell r="M864" t="str">
            <v>Co-Branded</v>
          </cell>
          <cell r="O864" t="str">
            <v>SILVER</v>
          </cell>
          <cell r="P864" t="str">
            <v>SILVER</v>
          </cell>
        </row>
        <row r="865">
          <cell r="A865">
            <v>7547</v>
          </cell>
          <cell r="B865" t="str">
            <v>PREMIUM15W-40</v>
          </cell>
          <cell r="C865" t="str">
            <v>REGULAR</v>
          </cell>
          <cell r="D865" t="str">
            <v>GENERAL</v>
          </cell>
          <cell r="E865" t="str">
            <v>A</v>
          </cell>
          <cell r="G865" t="str">
            <v>A</v>
          </cell>
          <cell r="I865" t="str">
            <v/>
          </cell>
          <cell r="J865" t="str">
            <v>OTH</v>
          </cell>
          <cell r="L865" t="str">
            <v>DEO</v>
          </cell>
          <cell r="M865" t="str">
            <v>Servo-Auto</v>
          </cell>
          <cell r="O865" t="str">
            <v>SILVER</v>
          </cell>
          <cell r="P865" t="str">
            <v>SILVER</v>
          </cell>
        </row>
        <row r="866">
          <cell r="A866">
            <v>7548</v>
          </cell>
          <cell r="B866" t="str">
            <v>FORCEENGINEOIL</v>
          </cell>
          <cell r="C866" t="str">
            <v>GEN.OIL</v>
          </cell>
          <cell r="D866" t="str">
            <v>GENERAL</v>
          </cell>
          <cell r="E866" t="str">
            <v>A</v>
          </cell>
          <cell r="G866" t="str">
            <v>A</v>
          </cell>
          <cell r="I866" t="str">
            <v/>
          </cell>
          <cell r="J866" t="str">
            <v>FML</v>
          </cell>
          <cell r="L866" t="str">
            <v>DEO</v>
          </cell>
          <cell r="M866" t="str">
            <v>Co-Branded</v>
          </cell>
          <cell r="O866" t="str">
            <v>SILVER</v>
          </cell>
          <cell r="P866" t="str">
            <v>SILVER</v>
          </cell>
        </row>
        <row r="867">
          <cell r="A867">
            <v>7549</v>
          </cell>
          <cell r="B867" t="str">
            <v>FORCEPREMIUMENGINEOIL</v>
          </cell>
          <cell r="C867" t="str">
            <v>GEN.OIL</v>
          </cell>
          <cell r="D867" t="str">
            <v>GENERAL</v>
          </cell>
          <cell r="E867" t="str">
            <v>A</v>
          </cell>
          <cell r="G867" t="str">
            <v>A</v>
          </cell>
          <cell r="I867" t="str">
            <v/>
          </cell>
          <cell r="J867" t="str">
            <v>FML</v>
          </cell>
          <cell r="L867" t="str">
            <v>DEO</v>
          </cell>
          <cell r="M867" t="str">
            <v>Co-Branded</v>
          </cell>
          <cell r="O867" t="str">
            <v>SILVER</v>
          </cell>
          <cell r="P867" t="str">
            <v>SILVER</v>
          </cell>
        </row>
        <row r="868">
          <cell r="A868">
            <v>7552</v>
          </cell>
          <cell r="B868" t="str">
            <v>PREMIUM TM 15W-40</v>
          </cell>
          <cell r="C868" t="str">
            <v>GEN.OIL</v>
          </cell>
          <cell r="D868" t="str">
            <v>GENERAL</v>
          </cell>
          <cell r="E868" t="str">
            <v>A</v>
          </cell>
          <cell r="G868" t="str">
            <v>A</v>
          </cell>
          <cell r="I868" t="str">
            <v/>
          </cell>
          <cell r="J868" t="str">
            <v>TML</v>
          </cell>
          <cell r="L868" t="str">
            <v>DEO</v>
          </cell>
          <cell r="M868" t="str">
            <v>Co-Branded</v>
          </cell>
          <cell r="O868" t="str">
            <v>SILVER</v>
          </cell>
          <cell r="P868" t="str">
            <v>SILVER</v>
          </cell>
        </row>
        <row r="869">
          <cell r="A869">
            <v>7553</v>
          </cell>
          <cell r="B869" t="str">
            <v>SERVO TILLER SUPER 20W-40</v>
          </cell>
          <cell r="C869" t="str">
            <v>REGULAR</v>
          </cell>
          <cell r="D869" t="str">
            <v>GENERAL</v>
          </cell>
          <cell r="E869" t="str">
            <v>A</v>
          </cell>
          <cell r="G869" t="str">
            <v>A</v>
          </cell>
          <cell r="J869" t="str">
            <v>OTH</v>
          </cell>
          <cell r="L869" t="str">
            <v>AGRI</v>
          </cell>
          <cell r="M869" t="str">
            <v>Servo-Auto</v>
          </cell>
          <cell r="O869" t="str">
            <v>SILVER</v>
          </cell>
          <cell r="P869" t="str">
            <v>SILVER</v>
          </cell>
        </row>
        <row r="870">
          <cell r="A870">
            <v>7554</v>
          </cell>
          <cell r="B870" t="str">
            <v>SERVO TRACTOR OIL PLUS 15W-40</v>
          </cell>
          <cell r="C870" t="str">
            <v>REGULAR</v>
          </cell>
          <cell r="D870" t="str">
            <v>GENERAL</v>
          </cell>
          <cell r="E870" t="str">
            <v>A</v>
          </cell>
          <cell r="F870" t="str">
            <v>AGRI</v>
          </cell>
          <cell r="G870" t="str">
            <v>A</v>
          </cell>
          <cell r="J870" t="str">
            <v>OTH</v>
          </cell>
          <cell r="L870" t="str">
            <v>AGRI</v>
          </cell>
          <cell r="M870" t="str">
            <v>Servo-Auto</v>
          </cell>
          <cell r="O870" t="str">
            <v>SILVER</v>
          </cell>
          <cell r="P870" t="str">
            <v>SILVER</v>
          </cell>
        </row>
        <row r="871">
          <cell r="A871">
            <v>7555</v>
          </cell>
          <cell r="B871" t="str">
            <v>TAFEENGINEOIL</v>
          </cell>
          <cell r="C871" t="str">
            <v>GEN.OIL</v>
          </cell>
          <cell r="D871" t="str">
            <v>ONLY FOR OEM</v>
          </cell>
          <cell r="E871" t="str">
            <v>E</v>
          </cell>
          <cell r="G871" t="str">
            <v>E</v>
          </cell>
          <cell r="I871" t="str">
            <v/>
          </cell>
          <cell r="J871" t="str">
            <v>TAF</v>
          </cell>
          <cell r="L871" t="str">
            <v>AGRI</v>
          </cell>
          <cell r="M871" t="str">
            <v>Co-Branded</v>
          </cell>
          <cell r="O871" t="str">
            <v>SILVER</v>
          </cell>
          <cell r="P871" t="str">
            <v>SILVER</v>
          </cell>
        </row>
        <row r="872">
          <cell r="A872">
            <v>7556</v>
          </cell>
          <cell r="B872" t="str">
            <v>PRIDETC15W-40</v>
          </cell>
          <cell r="C872" t="str">
            <v>REGULAR</v>
          </cell>
          <cell r="D872" t="str">
            <v>GENERAL</v>
          </cell>
          <cell r="E872" t="str">
            <v>A</v>
          </cell>
          <cell r="F872" t="str">
            <v>DEO</v>
          </cell>
          <cell r="G872" t="str">
            <v>A</v>
          </cell>
          <cell r="I872" t="str">
            <v/>
          </cell>
          <cell r="J872" t="str">
            <v>OTH</v>
          </cell>
          <cell r="L872" t="str">
            <v>DEO</v>
          </cell>
          <cell r="M872" t="str">
            <v>Servo-Auto</v>
          </cell>
          <cell r="O872" t="str">
            <v>SILVER</v>
          </cell>
          <cell r="P872" t="str">
            <v>SILVER</v>
          </cell>
        </row>
        <row r="873">
          <cell r="A873">
            <v>7557</v>
          </cell>
          <cell r="B873" t="str">
            <v>KOOLST</v>
          </cell>
          <cell r="C873" t="str">
            <v>REGULAR</v>
          </cell>
          <cell r="D873" t="str">
            <v>GENERAL</v>
          </cell>
          <cell r="E873" t="str">
            <v>A</v>
          </cell>
          <cell r="G873" t="str">
            <v>A</v>
          </cell>
          <cell r="I873" t="str">
            <v/>
          </cell>
          <cell r="J873" t="str">
            <v>OTH</v>
          </cell>
          <cell r="L873" t="str">
            <v>SPECIALITY</v>
          </cell>
          <cell r="M873" t="str">
            <v>Servo-Auto</v>
          </cell>
          <cell r="O873" t="str">
            <v>SILVER</v>
          </cell>
          <cell r="P873" t="str">
            <v>SILVER</v>
          </cell>
        </row>
        <row r="874">
          <cell r="A874">
            <v>7558</v>
          </cell>
          <cell r="B874" t="str">
            <v>HYUNDAICOOLANT</v>
          </cell>
          <cell r="C874" t="str">
            <v>GEN.OIL</v>
          </cell>
          <cell r="D874" t="str">
            <v>ONLY FOR OEM</v>
          </cell>
          <cell r="E874" t="str">
            <v>A</v>
          </cell>
          <cell r="G874" t="str">
            <v>A</v>
          </cell>
          <cell r="I874" t="str">
            <v/>
          </cell>
          <cell r="J874" t="str">
            <v>HML</v>
          </cell>
          <cell r="L874" t="str">
            <v>SPECIALITY</v>
          </cell>
          <cell r="M874" t="str">
            <v>Co-Branded</v>
          </cell>
          <cell r="O874" t="str">
            <v>SILVER</v>
          </cell>
          <cell r="P874" t="str">
            <v>BRONZE</v>
          </cell>
        </row>
        <row r="875">
          <cell r="A875">
            <v>7559</v>
          </cell>
          <cell r="B875" t="str">
            <v>TAFEGENUINEOIL(OIB)</v>
          </cell>
          <cell r="C875" t="str">
            <v>GEN.OIL</v>
          </cell>
          <cell r="D875" t="str">
            <v>ONLY FOR OEM</v>
          </cell>
          <cell r="E875" t="str">
            <v>E</v>
          </cell>
          <cell r="G875" t="str">
            <v>E</v>
          </cell>
          <cell r="I875" t="str">
            <v/>
          </cell>
          <cell r="J875" t="str">
            <v>TAF</v>
          </cell>
          <cell r="L875" t="str">
            <v>AGRI</v>
          </cell>
          <cell r="M875" t="str">
            <v>Co-Branded</v>
          </cell>
          <cell r="O875" t="str">
            <v>SILVER</v>
          </cell>
          <cell r="P875" t="str">
            <v>SILVER</v>
          </cell>
        </row>
        <row r="876">
          <cell r="A876">
            <v>7560</v>
          </cell>
          <cell r="B876" t="str">
            <v>PREMIUMXHP15W-40</v>
          </cell>
          <cell r="C876" t="str">
            <v>REGULAR</v>
          </cell>
          <cell r="D876" t="str">
            <v>GENERAL</v>
          </cell>
          <cell r="E876" t="str">
            <v>A</v>
          </cell>
          <cell r="G876" t="str">
            <v>A</v>
          </cell>
          <cell r="I876" t="str">
            <v/>
          </cell>
          <cell r="J876" t="str">
            <v>OTH</v>
          </cell>
          <cell r="L876" t="str">
            <v>DEO</v>
          </cell>
          <cell r="M876" t="str">
            <v>Servo-Auto</v>
          </cell>
          <cell r="O876" t="str">
            <v>SILVER</v>
          </cell>
          <cell r="P876" t="str">
            <v>SILVER</v>
          </cell>
        </row>
        <row r="877">
          <cell r="A877">
            <v>7561</v>
          </cell>
          <cell r="B877" t="str">
            <v>PREMIUM20W-40</v>
          </cell>
          <cell r="C877" t="str">
            <v>REGULAR</v>
          </cell>
          <cell r="D877" t="str">
            <v>GENERAL</v>
          </cell>
          <cell r="E877" t="str">
            <v>A</v>
          </cell>
          <cell r="G877" t="str">
            <v>A</v>
          </cell>
          <cell r="I877" t="str">
            <v/>
          </cell>
          <cell r="J877" t="str">
            <v>OTH</v>
          </cell>
          <cell r="L877" t="str">
            <v>DEO</v>
          </cell>
          <cell r="M877" t="str">
            <v>Servo-Auto</v>
          </cell>
          <cell r="O877" t="str">
            <v>SILVER</v>
          </cell>
          <cell r="P877" t="str">
            <v>SILVER</v>
          </cell>
        </row>
        <row r="878">
          <cell r="A878">
            <v>7562</v>
          </cell>
          <cell r="B878" t="str">
            <v>SUPERPLUS20W-40</v>
          </cell>
          <cell r="C878" t="str">
            <v>REGULAR</v>
          </cell>
          <cell r="D878" t="str">
            <v>GENERAL</v>
          </cell>
          <cell r="E878" t="str">
            <v>A</v>
          </cell>
          <cell r="G878" t="str">
            <v>A</v>
          </cell>
          <cell r="I878" t="str">
            <v/>
          </cell>
          <cell r="J878" t="str">
            <v>OTH</v>
          </cell>
          <cell r="L878" t="str">
            <v>DEO</v>
          </cell>
          <cell r="M878" t="str">
            <v>Servo-Auto</v>
          </cell>
          <cell r="O878" t="str">
            <v>SILVER</v>
          </cell>
          <cell r="P878" t="str">
            <v>SILVER</v>
          </cell>
        </row>
        <row r="879">
          <cell r="A879">
            <v>7563</v>
          </cell>
          <cell r="B879" t="str">
            <v>TRACTOROILMULTIGRADE20W-40</v>
          </cell>
          <cell r="C879" t="str">
            <v>REGULAR</v>
          </cell>
          <cell r="D879" t="str">
            <v>GENERAL</v>
          </cell>
          <cell r="E879" t="str">
            <v>A</v>
          </cell>
          <cell r="F879" t="str">
            <v>AGRI</v>
          </cell>
          <cell r="G879" t="str">
            <v>A</v>
          </cell>
          <cell r="I879" t="str">
            <v/>
          </cell>
          <cell r="J879" t="str">
            <v>OTH</v>
          </cell>
          <cell r="L879" t="str">
            <v>AGRI</v>
          </cell>
          <cell r="M879" t="str">
            <v>Servo-Auto</v>
          </cell>
          <cell r="O879" t="str">
            <v>SILVER</v>
          </cell>
          <cell r="P879" t="str">
            <v>SILVER</v>
          </cell>
        </row>
        <row r="880">
          <cell r="A880">
            <v>7564</v>
          </cell>
          <cell r="B880" t="str">
            <v>PRIDEMULTIGRADE10W-30</v>
          </cell>
          <cell r="C880" t="str">
            <v>REGULAR</v>
          </cell>
          <cell r="D880" t="str">
            <v>GENERAL</v>
          </cell>
          <cell r="E880" t="str">
            <v>A</v>
          </cell>
          <cell r="G880" t="str">
            <v>A</v>
          </cell>
          <cell r="I880" t="str">
            <v/>
          </cell>
          <cell r="J880" t="str">
            <v>OTH</v>
          </cell>
          <cell r="L880" t="str">
            <v>DEO</v>
          </cell>
          <cell r="M880" t="str">
            <v>Servo-Auto</v>
          </cell>
          <cell r="O880" t="str">
            <v>SILVER</v>
          </cell>
          <cell r="P880" t="str">
            <v>SILVER</v>
          </cell>
        </row>
        <row r="881">
          <cell r="A881">
            <v>7566</v>
          </cell>
          <cell r="B881" t="str">
            <v>SUPERIOR20W-40</v>
          </cell>
          <cell r="C881" t="str">
            <v>REGULAR</v>
          </cell>
          <cell r="D881" t="str">
            <v>GENERAL</v>
          </cell>
          <cell r="E881" t="str">
            <v>A</v>
          </cell>
          <cell r="G881" t="str">
            <v>A</v>
          </cell>
          <cell r="I881" t="str">
            <v/>
          </cell>
          <cell r="J881" t="str">
            <v>OTH</v>
          </cell>
          <cell r="L881" t="str">
            <v>DEO</v>
          </cell>
          <cell r="M881" t="str">
            <v>Servo-Auto</v>
          </cell>
          <cell r="O881" t="str">
            <v>SILVER</v>
          </cell>
          <cell r="P881" t="str">
            <v>SILVER</v>
          </cell>
        </row>
        <row r="882">
          <cell r="A882">
            <v>7568</v>
          </cell>
          <cell r="B882" t="str">
            <v>SUPERIORXEE10W-30</v>
          </cell>
          <cell r="C882" t="str">
            <v>REGULAR</v>
          </cell>
          <cell r="D882" t="str">
            <v>GENERAL</v>
          </cell>
          <cell r="E882" t="str">
            <v>A</v>
          </cell>
          <cell r="G882" t="str">
            <v>A</v>
          </cell>
          <cell r="I882" t="str">
            <v/>
          </cell>
          <cell r="J882" t="str">
            <v>OTH</v>
          </cell>
          <cell r="L882" t="str">
            <v>DEO</v>
          </cell>
          <cell r="M882" t="str">
            <v>Servo-Auto</v>
          </cell>
          <cell r="O882" t="str">
            <v>SILVER</v>
          </cell>
          <cell r="P882" t="str">
            <v>SILVER</v>
          </cell>
        </row>
        <row r="883">
          <cell r="A883">
            <v>7569</v>
          </cell>
          <cell r="B883" t="str">
            <v>SUPERIORXEE10W-40</v>
          </cell>
          <cell r="C883" t="str">
            <v>REGULAR</v>
          </cell>
          <cell r="D883" t="str">
            <v>GENERAL</v>
          </cell>
          <cell r="E883" t="str">
            <v>A</v>
          </cell>
          <cell r="G883" t="str">
            <v>A</v>
          </cell>
          <cell r="I883" t="str">
            <v/>
          </cell>
          <cell r="J883" t="str">
            <v>OTH</v>
          </cell>
          <cell r="L883" t="str">
            <v>DEO</v>
          </cell>
          <cell r="M883" t="str">
            <v>Servo-Auto</v>
          </cell>
          <cell r="O883" t="str">
            <v>SILVER</v>
          </cell>
          <cell r="P883" t="str">
            <v>SILVER</v>
          </cell>
        </row>
        <row r="884">
          <cell r="A884">
            <v>7571</v>
          </cell>
          <cell r="B884" t="str">
            <v>CALIB5</v>
          </cell>
          <cell r="C884" t="str">
            <v>REGULAR</v>
          </cell>
          <cell r="D884" t="str">
            <v>GENERAL</v>
          </cell>
          <cell r="E884" t="str">
            <v>I</v>
          </cell>
          <cell r="G884" t="str">
            <v>I</v>
          </cell>
          <cell r="I884" t="str">
            <v/>
          </cell>
          <cell r="J884" t="str">
            <v>OTH</v>
          </cell>
          <cell r="L884" t="str">
            <v>INDUSTRIAL</v>
          </cell>
          <cell r="M884" t="str">
            <v>IND</v>
          </cell>
          <cell r="O884" t="str">
            <v>INDUSTRIAL</v>
          </cell>
          <cell r="P884" t="str">
            <v>INDUSTRIAL</v>
          </cell>
        </row>
        <row r="885">
          <cell r="A885">
            <v>7572</v>
          </cell>
          <cell r="B885" t="str">
            <v>CALIB2</v>
          </cell>
          <cell r="C885" t="str">
            <v>REGULAR</v>
          </cell>
          <cell r="D885" t="str">
            <v>GENERAL</v>
          </cell>
          <cell r="E885" t="str">
            <v>I</v>
          </cell>
          <cell r="G885" t="str">
            <v>I</v>
          </cell>
          <cell r="I885" t="str">
            <v/>
          </cell>
          <cell r="J885" t="str">
            <v>OTH</v>
          </cell>
          <cell r="L885" t="str">
            <v>INDUSTRIAL</v>
          </cell>
          <cell r="M885" t="str">
            <v>IND</v>
          </cell>
          <cell r="O885" t="str">
            <v>INDUSTRIAL</v>
          </cell>
          <cell r="P885" t="str">
            <v>INDUSTRIAL</v>
          </cell>
        </row>
        <row r="886">
          <cell r="A886">
            <v>7573</v>
          </cell>
          <cell r="B886" t="str">
            <v>SUPERIOR20W-50</v>
          </cell>
          <cell r="C886" t="str">
            <v>REGULAR</v>
          </cell>
          <cell r="D886" t="str">
            <v>GENERAL</v>
          </cell>
          <cell r="E886" t="str">
            <v>A</v>
          </cell>
          <cell r="G886" t="str">
            <v>A</v>
          </cell>
          <cell r="I886" t="str">
            <v/>
          </cell>
          <cell r="J886" t="str">
            <v>OTH</v>
          </cell>
          <cell r="L886" t="str">
            <v>DEO</v>
          </cell>
          <cell r="M886" t="str">
            <v>Servo-Auto</v>
          </cell>
          <cell r="O886" t="str">
            <v>SILVER</v>
          </cell>
          <cell r="P886" t="str">
            <v>SILVER</v>
          </cell>
        </row>
        <row r="887">
          <cell r="A887">
            <v>7575</v>
          </cell>
          <cell r="B887" t="str">
            <v>PRIDESUPER15W-40</v>
          </cell>
          <cell r="C887" t="str">
            <v>REGULAR</v>
          </cell>
          <cell r="D887" t="str">
            <v>GENERAL</v>
          </cell>
          <cell r="E887" t="str">
            <v>A</v>
          </cell>
          <cell r="G887" t="str">
            <v>A</v>
          </cell>
          <cell r="I887" t="str">
            <v/>
          </cell>
          <cell r="J887" t="str">
            <v>OTH</v>
          </cell>
          <cell r="L887" t="str">
            <v>DEO</v>
          </cell>
          <cell r="M887" t="str">
            <v>Servo-Auto</v>
          </cell>
          <cell r="O887" t="str">
            <v>SILVER</v>
          </cell>
          <cell r="P887" t="str">
            <v>SILVER</v>
          </cell>
        </row>
        <row r="888">
          <cell r="A888">
            <v>7576</v>
          </cell>
          <cell r="B888" t="str">
            <v>TAFEGENUINEOIL</v>
          </cell>
          <cell r="C888" t="str">
            <v>GEN.OIL</v>
          </cell>
          <cell r="D888" t="str">
            <v>ONLY FOR OEM</v>
          </cell>
          <cell r="E888" t="str">
            <v>E</v>
          </cell>
          <cell r="G888" t="str">
            <v>E</v>
          </cell>
          <cell r="I888" t="str">
            <v/>
          </cell>
          <cell r="J888" t="str">
            <v>TAF</v>
          </cell>
          <cell r="L888" t="str">
            <v>AGRI</v>
          </cell>
          <cell r="M888" t="str">
            <v>Co-Branded</v>
          </cell>
          <cell r="O888" t="str">
            <v>SILVER</v>
          </cell>
          <cell r="P888" t="str">
            <v>SILVER</v>
          </cell>
        </row>
        <row r="889">
          <cell r="A889">
            <v>7577</v>
          </cell>
          <cell r="B889" t="str">
            <v>PREMIUMCF-415W-40</v>
          </cell>
          <cell r="C889" t="str">
            <v>REGULAR</v>
          </cell>
          <cell r="D889" t="str">
            <v>GENERAL</v>
          </cell>
          <cell r="E889" t="str">
            <v>A</v>
          </cell>
          <cell r="F889" t="str">
            <v>DEO</v>
          </cell>
          <cell r="G889" t="str">
            <v>A</v>
          </cell>
          <cell r="I889" t="str">
            <v/>
          </cell>
          <cell r="J889" t="str">
            <v>OTH</v>
          </cell>
          <cell r="L889" t="str">
            <v>DEO</v>
          </cell>
          <cell r="M889" t="str">
            <v>Servo-Auto</v>
          </cell>
          <cell r="O889" t="str">
            <v>SILVER</v>
          </cell>
          <cell r="P889" t="str">
            <v>SILVER</v>
          </cell>
        </row>
        <row r="890">
          <cell r="A890">
            <v>7578</v>
          </cell>
          <cell r="B890" t="str">
            <v>SUPERIORXEESG15W-40</v>
          </cell>
          <cell r="C890" t="str">
            <v>REGULAR</v>
          </cell>
          <cell r="D890" t="str">
            <v>GENERAL</v>
          </cell>
          <cell r="E890" t="str">
            <v>A</v>
          </cell>
          <cell r="G890" t="str">
            <v>A</v>
          </cell>
          <cell r="I890" t="str">
            <v/>
          </cell>
          <cell r="J890" t="str">
            <v>OTH</v>
          </cell>
          <cell r="L890" t="str">
            <v>PCMO</v>
          </cell>
          <cell r="M890" t="str">
            <v>Servo-Auto</v>
          </cell>
          <cell r="O890" t="str">
            <v>SILVER</v>
          </cell>
          <cell r="P890" t="str">
            <v>SILVER</v>
          </cell>
        </row>
        <row r="891">
          <cell r="A891">
            <v>7579</v>
          </cell>
          <cell r="B891" t="str">
            <v>SUPERIORXEE20W-50</v>
          </cell>
          <cell r="C891" t="str">
            <v>REGULAR</v>
          </cell>
          <cell r="D891" t="str">
            <v>GENERAL</v>
          </cell>
          <cell r="E891" t="str">
            <v>A</v>
          </cell>
          <cell r="G891" t="str">
            <v>A</v>
          </cell>
          <cell r="I891" t="str">
            <v/>
          </cell>
          <cell r="J891" t="str">
            <v>OTH</v>
          </cell>
          <cell r="L891" t="str">
            <v>SPECIALITY</v>
          </cell>
          <cell r="M891" t="str">
            <v>Servo-Auto</v>
          </cell>
          <cell r="O891" t="str">
            <v>SILVER</v>
          </cell>
          <cell r="P891" t="str">
            <v>SILVER</v>
          </cell>
        </row>
        <row r="892">
          <cell r="A892">
            <v>7581</v>
          </cell>
          <cell r="B892" t="str">
            <v>KOOL</v>
          </cell>
          <cell r="C892" t="str">
            <v>REGULAR</v>
          </cell>
          <cell r="D892" t="str">
            <v>GENERAL</v>
          </cell>
          <cell r="E892" t="str">
            <v>A</v>
          </cell>
          <cell r="G892" t="str">
            <v>A</v>
          </cell>
          <cell r="I892" t="str">
            <v/>
          </cell>
          <cell r="J892" t="str">
            <v>OTH</v>
          </cell>
          <cell r="L892" t="str">
            <v>SPECIALITY</v>
          </cell>
          <cell r="M892" t="str">
            <v>Servo-Auto</v>
          </cell>
          <cell r="O892" t="str">
            <v>SILVER</v>
          </cell>
          <cell r="P892" t="str">
            <v>SILVER</v>
          </cell>
        </row>
        <row r="893">
          <cell r="A893">
            <v>7582</v>
          </cell>
          <cell r="B893" t="str">
            <v>KOOL-MUL</v>
          </cell>
          <cell r="C893" t="str">
            <v>REGULAR</v>
          </cell>
          <cell r="D893" t="str">
            <v>GENERAL</v>
          </cell>
          <cell r="E893" t="str">
            <v>A</v>
          </cell>
          <cell r="G893" t="str">
            <v>A</v>
          </cell>
          <cell r="I893" t="str">
            <v/>
          </cell>
          <cell r="J893" t="str">
            <v>MUL</v>
          </cell>
          <cell r="L893" t="str">
            <v>SPECIALITY</v>
          </cell>
          <cell r="M893" t="str">
            <v>Co-Branded</v>
          </cell>
          <cell r="O893" t="str">
            <v>SILVER</v>
          </cell>
          <cell r="P893" t="str">
            <v>BRONZE</v>
          </cell>
        </row>
        <row r="894">
          <cell r="A894">
            <v>7584</v>
          </cell>
          <cell r="B894" t="str">
            <v>KOOLPLUS</v>
          </cell>
          <cell r="C894" t="str">
            <v>REGULAR</v>
          </cell>
          <cell r="D894" t="str">
            <v>GENERAL</v>
          </cell>
          <cell r="E894" t="str">
            <v>A</v>
          </cell>
          <cell r="F894" t="str">
            <v>FOCUS</v>
          </cell>
          <cell r="G894" t="str">
            <v>A</v>
          </cell>
          <cell r="J894" t="str">
            <v>OTH</v>
          </cell>
          <cell r="L894" t="str">
            <v>SPECIALITY</v>
          </cell>
          <cell r="M894" t="str">
            <v>Servo-Auto</v>
          </cell>
          <cell r="O894" t="str">
            <v>GOLD</v>
          </cell>
          <cell r="P894" t="str">
            <v>Gold</v>
          </cell>
        </row>
        <row r="895">
          <cell r="A895">
            <v>7586</v>
          </cell>
          <cell r="B895" t="str">
            <v>ORCHARDSPRAYOIL</v>
          </cell>
          <cell r="C895" t="str">
            <v>REGULAR</v>
          </cell>
          <cell r="D895" t="str">
            <v>GENERAL</v>
          </cell>
          <cell r="E895" t="str">
            <v>A</v>
          </cell>
          <cell r="G895" t="str">
            <v>A</v>
          </cell>
          <cell r="I895" t="str">
            <v/>
          </cell>
          <cell r="J895" t="str">
            <v>ORCHARD</v>
          </cell>
          <cell r="L895" t="str">
            <v>AGRI-ORCHARD</v>
          </cell>
          <cell r="M895" t="str">
            <v>Servo-Auto</v>
          </cell>
          <cell r="O895" t="str">
            <v>SILVER</v>
          </cell>
          <cell r="P895" t="str">
            <v>SILVER</v>
          </cell>
        </row>
        <row r="896">
          <cell r="A896">
            <v>7587</v>
          </cell>
          <cell r="B896" t="str">
            <v>RUBBERSPRAYOIL</v>
          </cell>
          <cell r="C896" t="str">
            <v>REGULAR</v>
          </cell>
          <cell r="D896" t="str">
            <v>GENERAL</v>
          </cell>
          <cell r="E896" t="str">
            <v>A</v>
          </cell>
          <cell r="G896" t="str">
            <v>A</v>
          </cell>
          <cell r="I896" t="str">
            <v/>
          </cell>
          <cell r="J896" t="str">
            <v>RUBBER</v>
          </cell>
          <cell r="L896" t="str">
            <v>AGRI-RUBBER</v>
          </cell>
          <cell r="M896" t="str">
            <v>Servo-Auto</v>
          </cell>
          <cell r="O896" t="str">
            <v>SILVER</v>
          </cell>
          <cell r="P896" t="str">
            <v>SILVER</v>
          </cell>
        </row>
        <row r="897">
          <cell r="A897">
            <v>7591</v>
          </cell>
          <cell r="B897" t="str">
            <v>OILMINERALHYDRAULICBUFFER</v>
          </cell>
          <cell r="C897" t="str">
            <v>REGULAR</v>
          </cell>
          <cell r="D897" t="str">
            <v>GENERAL</v>
          </cell>
          <cell r="E897" t="str">
            <v>I</v>
          </cell>
          <cell r="G897" t="str">
            <v>I</v>
          </cell>
          <cell r="I897" t="str">
            <v/>
          </cell>
          <cell r="J897" t="str">
            <v>OTH</v>
          </cell>
          <cell r="L897" t="str">
            <v>INDUSTRIAL</v>
          </cell>
          <cell r="M897" t="str">
            <v>IND</v>
          </cell>
          <cell r="O897" t="str">
            <v>INDUSTRIAL</v>
          </cell>
          <cell r="P897" t="str">
            <v>INDUSTRIAL</v>
          </cell>
        </row>
        <row r="898">
          <cell r="A898">
            <v>7593</v>
          </cell>
          <cell r="B898" t="str">
            <v>CHAINKOTE(162KGDRUMS)</v>
          </cell>
          <cell r="C898" t="str">
            <v>REGULAR</v>
          </cell>
          <cell r="D898" t="str">
            <v>GENERAL</v>
          </cell>
          <cell r="E898" t="str">
            <v>I</v>
          </cell>
          <cell r="G898" t="str">
            <v>I</v>
          </cell>
          <cell r="I898" t="str">
            <v/>
          </cell>
          <cell r="J898" t="str">
            <v>OTH</v>
          </cell>
          <cell r="L898" t="str">
            <v>INDUSTRIAL</v>
          </cell>
          <cell r="M898" t="str">
            <v>IND</v>
          </cell>
          <cell r="O898" t="str">
            <v>INDUSTRIAL</v>
          </cell>
          <cell r="P898" t="str">
            <v>INDUSTRIAL</v>
          </cell>
        </row>
        <row r="899">
          <cell r="A899">
            <v>7594</v>
          </cell>
          <cell r="B899" t="str">
            <v>UNITRAC15W-30</v>
          </cell>
          <cell r="C899" t="str">
            <v>REGULAR</v>
          </cell>
          <cell r="D899" t="str">
            <v>GENERAL</v>
          </cell>
          <cell r="E899" t="str">
            <v>A</v>
          </cell>
          <cell r="G899" t="str">
            <v>A</v>
          </cell>
          <cell r="I899" t="str">
            <v/>
          </cell>
          <cell r="J899" t="str">
            <v>OTH</v>
          </cell>
          <cell r="L899" t="str">
            <v>INDUSTRIAL</v>
          </cell>
          <cell r="M899" t="str">
            <v>IND</v>
          </cell>
          <cell r="O899" t="str">
            <v>SILVER</v>
          </cell>
          <cell r="P899" t="str">
            <v>SILVER</v>
          </cell>
        </row>
        <row r="900">
          <cell r="A900">
            <v>7596</v>
          </cell>
          <cell r="B900" t="str">
            <v>TEA SPRAY OIL I-210L BRL</v>
          </cell>
          <cell r="C900" t="str">
            <v>REGULAR</v>
          </cell>
          <cell r="D900" t="str">
            <v>GENERAL</v>
          </cell>
          <cell r="E900" t="str">
            <v>A</v>
          </cell>
          <cell r="G900" t="str">
            <v>A</v>
          </cell>
          <cell r="I900" t="str">
            <v/>
          </cell>
          <cell r="J900" t="str">
            <v>OTH</v>
          </cell>
          <cell r="L900" t="str">
            <v>INDUSTRIAL</v>
          </cell>
          <cell r="M900" t="str">
            <v>IND</v>
          </cell>
          <cell r="O900" t="str">
            <v>SILVER</v>
          </cell>
          <cell r="P900" t="str">
            <v>SILVER</v>
          </cell>
        </row>
        <row r="901">
          <cell r="A901">
            <v>7597</v>
          </cell>
          <cell r="B901" t="str">
            <v>TEA SPRAY OIL II-210L BRL</v>
          </cell>
          <cell r="C901" t="str">
            <v>REGULAR</v>
          </cell>
          <cell r="D901" t="str">
            <v>GENERAL</v>
          </cell>
          <cell r="E901" t="str">
            <v>A</v>
          </cell>
          <cell r="G901" t="str">
            <v>A</v>
          </cell>
          <cell r="I901" t="str">
            <v/>
          </cell>
          <cell r="J901" t="str">
            <v>OTH</v>
          </cell>
          <cell r="L901" t="str">
            <v>AGRI</v>
          </cell>
          <cell r="M901" t="str">
            <v>Servo-Auto</v>
          </cell>
          <cell r="O901" t="str">
            <v>SILVER</v>
          </cell>
          <cell r="P901" t="str">
            <v>SILVER</v>
          </cell>
        </row>
        <row r="902">
          <cell r="A902">
            <v>7598</v>
          </cell>
          <cell r="B902" t="str">
            <v>XEESJ10W-30</v>
          </cell>
          <cell r="C902" t="str">
            <v>REGULAR</v>
          </cell>
          <cell r="D902" t="str">
            <v>GENERAL</v>
          </cell>
          <cell r="E902" t="str">
            <v>A</v>
          </cell>
          <cell r="G902" t="str">
            <v>A</v>
          </cell>
          <cell r="I902" t="str">
            <v/>
          </cell>
          <cell r="J902" t="str">
            <v>OTH</v>
          </cell>
          <cell r="L902" t="str">
            <v>PCMO</v>
          </cell>
          <cell r="M902" t="str">
            <v>Servo-Auto</v>
          </cell>
          <cell r="O902" t="str">
            <v>SILVER</v>
          </cell>
          <cell r="P902" t="str">
            <v>SILVER</v>
          </cell>
        </row>
        <row r="903">
          <cell r="A903">
            <v>7599</v>
          </cell>
          <cell r="B903" t="str">
            <v>UNITRAC30</v>
          </cell>
          <cell r="C903" t="str">
            <v>REGULAR</v>
          </cell>
          <cell r="D903" t="str">
            <v>GENERAL</v>
          </cell>
          <cell r="E903" t="str">
            <v>A</v>
          </cell>
          <cell r="G903" t="str">
            <v>A</v>
          </cell>
          <cell r="I903" t="str">
            <v/>
          </cell>
          <cell r="J903" t="str">
            <v>OTH</v>
          </cell>
          <cell r="L903" t="str">
            <v>PCMO</v>
          </cell>
          <cell r="M903" t="str">
            <v>Servo-Auto</v>
          </cell>
          <cell r="O903" t="str">
            <v>SILVER</v>
          </cell>
          <cell r="P903" t="str">
            <v>SILVER</v>
          </cell>
        </row>
        <row r="904">
          <cell r="A904">
            <v>7600</v>
          </cell>
          <cell r="B904" t="str">
            <v>MARUTIGENUINEOIL</v>
          </cell>
          <cell r="C904" t="str">
            <v>GEN.OIL</v>
          </cell>
          <cell r="D904" t="str">
            <v>GENERAL</v>
          </cell>
          <cell r="E904" t="str">
            <v>A</v>
          </cell>
          <cell r="G904" t="str">
            <v>A</v>
          </cell>
          <cell r="I904" t="str">
            <v/>
          </cell>
          <cell r="J904" t="str">
            <v>MUL-MGO 20W-40</v>
          </cell>
          <cell r="L904" t="str">
            <v>PCMO</v>
          </cell>
          <cell r="M904" t="str">
            <v>Co-Branded</v>
          </cell>
          <cell r="O904" t="str">
            <v>SILVER</v>
          </cell>
          <cell r="P904" t="str">
            <v>BRONZE</v>
          </cell>
        </row>
        <row r="905">
          <cell r="A905">
            <v>7601</v>
          </cell>
          <cell r="B905" t="str">
            <v>HYUNDAI ENGINE OIL</v>
          </cell>
          <cell r="C905" t="str">
            <v>GEN.OIL</v>
          </cell>
          <cell r="D905" t="str">
            <v>ONLY FOR OEM</v>
          </cell>
          <cell r="E905" t="str">
            <v>A</v>
          </cell>
          <cell r="G905" t="str">
            <v>A</v>
          </cell>
          <cell r="I905" t="str">
            <v/>
          </cell>
          <cell r="J905" t="str">
            <v>HML</v>
          </cell>
          <cell r="L905" t="str">
            <v>PCMO</v>
          </cell>
          <cell r="M905" t="str">
            <v>Co-Branded</v>
          </cell>
          <cell r="O905" t="str">
            <v>SILVER</v>
          </cell>
          <cell r="P905" t="str">
            <v>BRONZE</v>
          </cell>
        </row>
        <row r="906">
          <cell r="A906">
            <v>7602</v>
          </cell>
          <cell r="B906" t="str">
            <v>PREMIUMCG415W-40</v>
          </cell>
          <cell r="C906" t="str">
            <v>REGULAR</v>
          </cell>
          <cell r="D906" t="str">
            <v>GENERAL</v>
          </cell>
          <cell r="E906" t="str">
            <v>A</v>
          </cell>
          <cell r="G906" t="str">
            <v>A</v>
          </cell>
          <cell r="I906" t="str">
            <v/>
          </cell>
          <cell r="J906" t="str">
            <v>OTH</v>
          </cell>
          <cell r="L906" t="str">
            <v>PCMO</v>
          </cell>
          <cell r="M906" t="str">
            <v>Servo-Auto</v>
          </cell>
          <cell r="O906" t="str">
            <v>SILVER</v>
          </cell>
          <cell r="P906" t="str">
            <v>SILVER</v>
          </cell>
        </row>
        <row r="907">
          <cell r="A907">
            <v>7603</v>
          </cell>
          <cell r="B907" t="str">
            <v>SERVO SUMO ENGINE OIL</v>
          </cell>
          <cell r="C907" t="str">
            <v>GEN.OIL</v>
          </cell>
          <cell r="D907" t="str">
            <v>GENERAL</v>
          </cell>
          <cell r="E907" t="str">
            <v>A</v>
          </cell>
          <cell r="G907" t="str">
            <v>A</v>
          </cell>
          <cell r="I907" t="str">
            <v/>
          </cell>
          <cell r="J907" t="str">
            <v>TML</v>
          </cell>
          <cell r="L907" t="str">
            <v>PCMO</v>
          </cell>
          <cell r="M907" t="str">
            <v>Co-Branded</v>
          </cell>
          <cell r="O907" t="str">
            <v>SILVER</v>
          </cell>
          <cell r="P907" t="str">
            <v>SILVER</v>
          </cell>
        </row>
        <row r="908">
          <cell r="A908">
            <v>7607</v>
          </cell>
          <cell r="B908" t="str">
            <v>KOOLREADY</v>
          </cell>
          <cell r="C908" t="str">
            <v>REGULAR</v>
          </cell>
          <cell r="D908" t="str">
            <v>GENERAL</v>
          </cell>
          <cell r="E908" t="str">
            <v>A</v>
          </cell>
          <cell r="G908" t="str">
            <v>A</v>
          </cell>
          <cell r="J908" t="str">
            <v>OTH</v>
          </cell>
          <cell r="L908" t="str">
            <v>SPECIALITY</v>
          </cell>
          <cell r="M908" t="str">
            <v>Servo-Auto</v>
          </cell>
          <cell r="O908" t="str">
            <v>SILVER</v>
          </cell>
          <cell r="P908" t="str">
            <v>SILVER</v>
          </cell>
        </row>
        <row r="909">
          <cell r="A909">
            <v>7608</v>
          </cell>
          <cell r="B909" t="str">
            <v>LANCERRADIATORCOOLANT</v>
          </cell>
          <cell r="C909" t="str">
            <v>GEN.OIL</v>
          </cell>
          <cell r="D909" t="str">
            <v>ONLY FOR OEM</v>
          </cell>
          <cell r="E909" t="str">
            <v>E</v>
          </cell>
          <cell r="G909" t="str">
            <v>E</v>
          </cell>
          <cell r="I909" t="str">
            <v/>
          </cell>
          <cell r="J909" t="str">
            <v>MTB</v>
          </cell>
          <cell r="L909" t="str">
            <v>SPECIALITY</v>
          </cell>
          <cell r="M909" t="str">
            <v>Co-Branded</v>
          </cell>
          <cell r="O909" t="str">
            <v>SILVER</v>
          </cell>
          <cell r="P909" t="str">
            <v>SILVER</v>
          </cell>
        </row>
        <row r="910">
          <cell r="A910">
            <v>7609</v>
          </cell>
          <cell r="B910" t="str">
            <v>BEMLANTICORROSIONFLUID</v>
          </cell>
          <cell r="C910" t="str">
            <v>REGULAR</v>
          </cell>
          <cell r="D910" t="str">
            <v>GENERAL</v>
          </cell>
          <cell r="E910" t="str">
            <v>I</v>
          </cell>
          <cell r="G910" t="str">
            <v>I</v>
          </cell>
          <cell r="I910" t="str">
            <v/>
          </cell>
          <cell r="J910" t="str">
            <v>OTH</v>
          </cell>
          <cell r="L910" t="str">
            <v>INDUSTRIAL</v>
          </cell>
          <cell r="M910" t="str">
            <v>IND</v>
          </cell>
          <cell r="O910" t="str">
            <v>INDUSTRIAL</v>
          </cell>
          <cell r="P910" t="str">
            <v>INDUSTRIAL</v>
          </cell>
        </row>
        <row r="911">
          <cell r="A911">
            <v>7610</v>
          </cell>
          <cell r="B911" t="str">
            <v>XEESJ20W-50</v>
          </cell>
          <cell r="C911" t="str">
            <v>REGULAR</v>
          </cell>
          <cell r="D911" t="str">
            <v>GENERAL</v>
          </cell>
          <cell r="E911" t="str">
            <v>A</v>
          </cell>
          <cell r="G911" t="str">
            <v>A</v>
          </cell>
          <cell r="I911" t="str">
            <v/>
          </cell>
          <cell r="J911" t="str">
            <v>OTH</v>
          </cell>
          <cell r="L911" t="str">
            <v>PCMO</v>
          </cell>
          <cell r="M911" t="str">
            <v>Servo-Auto</v>
          </cell>
          <cell r="O911" t="str">
            <v>SILVER</v>
          </cell>
          <cell r="P911" t="str">
            <v>SILVER</v>
          </cell>
        </row>
        <row r="912">
          <cell r="A912">
            <v>7611</v>
          </cell>
          <cell r="B912" t="str">
            <v>LANCERENGINEOIL</v>
          </cell>
          <cell r="C912" t="str">
            <v>GEN.OIL</v>
          </cell>
          <cell r="D912" t="str">
            <v>ONLY FOR OEM</v>
          </cell>
          <cell r="E912" t="str">
            <v>E</v>
          </cell>
          <cell r="G912" t="str">
            <v>E</v>
          </cell>
          <cell r="I912" t="str">
            <v/>
          </cell>
          <cell r="J912" t="str">
            <v>MTB</v>
          </cell>
          <cell r="L912" t="str">
            <v>PCMO</v>
          </cell>
          <cell r="M912" t="str">
            <v>Co-Branded</v>
          </cell>
          <cell r="O912" t="str">
            <v>SILVER</v>
          </cell>
          <cell r="P912" t="str">
            <v>SILVER</v>
          </cell>
        </row>
        <row r="913">
          <cell r="A913">
            <v>7612</v>
          </cell>
          <cell r="B913" t="str">
            <v>PRIDEXL15W-40</v>
          </cell>
          <cell r="C913" t="str">
            <v>REGULAR</v>
          </cell>
          <cell r="D913" t="str">
            <v>GENERAL</v>
          </cell>
          <cell r="E913" t="str">
            <v>A</v>
          </cell>
          <cell r="G913" t="str">
            <v>A</v>
          </cell>
          <cell r="I913" t="str">
            <v/>
          </cell>
          <cell r="J913" t="str">
            <v>OTH</v>
          </cell>
          <cell r="L913" t="str">
            <v>DEO</v>
          </cell>
          <cell r="M913" t="str">
            <v>Servo-Auto</v>
          </cell>
          <cell r="O913" t="str">
            <v>SILVER</v>
          </cell>
          <cell r="P913" t="str">
            <v>SILVER</v>
          </cell>
        </row>
        <row r="914">
          <cell r="A914">
            <v>7613</v>
          </cell>
          <cell r="B914" t="str">
            <v>HORTICULTURESPRAYOIL</v>
          </cell>
          <cell r="C914" t="str">
            <v>REGULAR</v>
          </cell>
          <cell r="D914" t="str">
            <v>GENERAL</v>
          </cell>
          <cell r="E914" t="str">
            <v>A</v>
          </cell>
          <cell r="G914" t="str">
            <v>A</v>
          </cell>
          <cell r="I914" t="str">
            <v/>
          </cell>
          <cell r="J914" t="str">
            <v>OTH</v>
          </cell>
          <cell r="L914" t="str">
            <v>AGRI</v>
          </cell>
          <cell r="M914" t="str">
            <v>Servo-Auto</v>
          </cell>
          <cell r="O914" t="str">
            <v>SILVER</v>
          </cell>
          <cell r="P914" t="str">
            <v>SILVER</v>
          </cell>
        </row>
        <row r="915">
          <cell r="A915">
            <v>7614</v>
          </cell>
          <cell r="B915" t="str">
            <v>PREMIUM(N)15W-40</v>
          </cell>
          <cell r="C915" t="str">
            <v>REGULAR</v>
          </cell>
          <cell r="D915" t="str">
            <v>GENERAL</v>
          </cell>
          <cell r="E915" t="str">
            <v>A</v>
          </cell>
          <cell r="G915" t="str">
            <v>A</v>
          </cell>
          <cell r="I915" t="str">
            <v/>
          </cell>
          <cell r="J915" t="str">
            <v>OTH</v>
          </cell>
          <cell r="L915" t="str">
            <v>DEO</v>
          </cell>
          <cell r="M915" t="str">
            <v>Servo-Auto</v>
          </cell>
          <cell r="O915" t="str">
            <v>SILVER</v>
          </cell>
          <cell r="P915" t="str">
            <v>SILVER</v>
          </cell>
        </row>
        <row r="916">
          <cell r="A916">
            <v>7615</v>
          </cell>
          <cell r="B916" t="str">
            <v>HYUNDAI SERVO CRDi ENG.OIL</v>
          </cell>
          <cell r="C916" t="str">
            <v>GEN.OIL</v>
          </cell>
          <cell r="D916" t="str">
            <v>ONLY FOR OEM</v>
          </cell>
          <cell r="E916" t="str">
            <v>A</v>
          </cell>
          <cell r="G916" t="str">
            <v>A</v>
          </cell>
          <cell r="I916" t="str">
            <v/>
          </cell>
          <cell r="J916" t="str">
            <v>HML</v>
          </cell>
          <cell r="L916" t="str">
            <v>PCMO</v>
          </cell>
          <cell r="M916" t="str">
            <v>Co-Branded</v>
          </cell>
          <cell r="O916" t="str">
            <v>SILVER</v>
          </cell>
          <cell r="P916" t="str">
            <v>BRONZE</v>
          </cell>
        </row>
        <row r="917">
          <cell r="A917">
            <v>7617</v>
          </cell>
          <cell r="B917" t="str">
            <v>PRIDEGEO15W-40</v>
          </cell>
          <cell r="C917" t="str">
            <v>REGULAR</v>
          </cell>
          <cell r="D917" t="str">
            <v>GENERAL</v>
          </cell>
          <cell r="E917" t="str">
            <v>A</v>
          </cell>
          <cell r="G917" t="str">
            <v>A</v>
          </cell>
          <cell r="I917" t="str">
            <v/>
          </cell>
          <cell r="J917" t="str">
            <v>OTH</v>
          </cell>
          <cell r="L917" t="str">
            <v>DEO</v>
          </cell>
          <cell r="M917" t="str">
            <v>Servo-Auto</v>
          </cell>
          <cell r="O917" t="str">
            <v>SILVER</v>
          </cell>
          <cell r="P917" t="str">
            <v>SILVER</v>
          </cell>
        </row>
        <row r="918">
          <cell r="A918">
            <v>7618</v>
          </cell>
          <cell r="B918" t="str">
            <v>PRIDEGEOALT20W-50</v>
          </cell>
          <cell r="C918" t="str">
            <v>GEN.OIL</v>
          </cell>
          <cell r="D918" t="str">
            <v>GENERAL</v>
          </cell>
          <cell r="E918" t="str">
            <v>A</v>
          </cell>
          <cell r="G918" t="str">
            <v>A</v>
          </cell>
          <cell r="I918" t="str">
            <v/>
          </cell>
          <cell r="J918" t="str">
            <v>ALT</v>
          </cell>
          <cell r="L918" t="str">
            <v>DEO</v>
          </cell>
          <cell r="M918" t="str">
            <v>Co-Branded</v>
          </cell>
          <cell r="O918" t="str">
            <v>SILVER</v>
          </cell>
          <cell r="P918" t="str">
            <v>SILVER</v>
          </cell>
        </row>
        <row r="919">
          <cell r="A919">
            <v>7619</v>
          </cell>
          <cell r="B919" t="str">
            <v>PRIDEGEO20W-50</v>
          </cell>
          <cell r="C919" t="str">
            <v>REGULAR</v>
          </cell>
          <cell r="D919" t="str">
            <v>GENERAL</v>
          </cell>
          <cell r="E919" t="str">
            <v>A</v>
          </cell>
          <cell r="G919" t="str">
            <v>A</v>
          </cell>
          <cell r="I919" t="str">
            <v/>
          </cell>
          <cell r="J919" t="str">
            <v>OTH</v>
          </cell>
          <cell r="L919" t="str">
            <v>DEO</v>
          </cell>
          <cell r="M919" t="str">
            <v>Servo-Auto</v>
          </cell>
          <cell r="O919" t="str">
            <v>SILVER</v>
          </cell>
          <cell r="P919" t="str">
            <v>SILVER</v>
          </cell>
        </row>
        <row r="920">
          <cell r="A920">
            <v>7620</v>
          </cell>
          <cell r="B920" t="str">
            <v>BOATENGINEOIL20W-40</v>
          </cell>
          <cell r="C920" t="str">
            <v>REGULAR</v>
          </cell>
          <cell r="D920" t="str">
            <v>GENERAL</v>
          </cell>
          <cell r="E920" t="str">
            <v>A</v>
          </cell>
          <cell r="G920" t="str">
            <v>A</v>
          </cell>
          <cell r="I920" t="str">
            <v/>
          </cell>
          <cell r="J920" t="str">
            <v>OTH</v>
          </cell>
          <cell r="L920" t="str">
            <v>DEO</v>
          </cell>
          <cell r="M920" t="str">
            <v>Servo-Auto</v>
          </cell>
          <cell r="O920" t="str">
            <v>SILVER</v>
          </cell>
          <cell r="P920" t="str">
            <v>SILVER</v>
          </cell>
        </row>
        <row r="921">
          <cell r="A921">
            <v>7621</v>
          </cell>
          <cell r="B921" t="str">
            <v xml:space="preserve">DS </v>
          </cell>
          <cell r="C921" t="str">
            <v>REGULAR</v>
          </cell>
          <cell r="D921" t="str">
            <v>GENERAL</v>
          </cell>
          <cell r="E921" t="str">
            <v>I</v>
          </cell>
          <cell r="G921" t="str">
            <v>I</v>
          </cell>
          <cell r="I921" t="str">
            <v/>
          </cell>
          <cell r="J921" t="str">
            <v>OTH</v>
          </cell>
          <cell r="L921" t="str">
            <v>INDUSTRIAL</v>
          </cell>
          <cell r="M921" t="str">
            <v>IND</v>
          </cell>
          <cell r="O921" t="str">
            <v>INDUSTRIAL</v>
          </cell>
          <cell r="P921" t="str">
            <v>INDUSTRIAL</v>
          </cell>
        </row>
        <row r="922">
          <cell r="A922">
            <v>7622</v>
          </cell>
          <cell r="B922" t="str">
            <v>KOOLBLUE</v>
          </cell>
          <cell r="C922" t="str">
            <v>REGULAR</v>
          </cell>
          <cell r="D922" t="str">
            <v>GENERAL</v>
          </cell>
          <cell r="E922" t="str">
            <v>A</v>
          </cell>
          <cell r="G922" t="str">
            <v>A</v>
          </cell>
          <cell r="I922" t="str">
            <v/>
          </cell>
          <cell r="J922" t="str">
            <v>OTH</v>
          </cell>
          <cell r="L922" t="str">
            <v>INDUSTRIAL</v>
          </cell>
          <cell r="M922" t="str">
            <v>IND</v>
          </cell>
          <cell r="O922" t="str">
            <v>SILVER</v>
          </cell>
          <cell r="P922" t="str">
            <v>SILVER</v>
          </cell>
        </row>
        <row r="923">
          <cell r="A923">
            <v>7623</v>
          </cell>
          <cell r="B923" t="str">
            <v>ANTICORR</v>
          </cell>
          <cell r="C923" t="str">
            <v>REGULAR</v>
          </cell>
          <cell r="D923" t="str">
            <v>GENERAL</v>
          </cell>
          <cell r="E923" t="str">
            <v>I</v>
          </cell>
          <cell r="G923" t="str">
            <v>I</v>
          </cell>
          <cell r="I923" t="str">
            <v/>
          </cell>
          <cell r="J923" t="str">
            <v>OTH</v>
          </cell>
          <cell r="L923" t="str">
            <v>INDUSTRIAL</v>
          </cell>
          <cell r="M923" t="str">
            <v>IND</v>
          </cell>
          <cell r="O923" t="str">
            <v>INDUSTRIAL</v>
          </cell>
          <cell r="P923" t="str">
            <v>INDUSTRIAL</v>
          </cell>
        </row>
        <row r="924">
          <cell r="A924">
            <v>7624</v>
          </cell>
          <cell r="B924" t="str">
            <v>ANTICORRBF</v>
          </cell>
          <cell r="C924" t="str">
            <v>REGULAR</v>
          </cell>
          <cell r="D924" t="str">
            <v>GENERAL</v>
          </cell>
          <cell r="E924" t="str">
            <v>I</v>
          </cell>
          <cell r="G924" t="str">
            <v>I</v>
          </cell>
          <cell r="I924" t="str">
            <v/>
          </cell>
          <cell r="J924" t="str">
            <v>OTH</v>
          </cell>
          <cell r="L924" t="str">
            <v>INDUSTRIAL</v>
          </cell>
          <cell r="M924" t="str">
            <v>IND</v>
          </cell>
          <cell r="O924" t="str">
            <v>INDUSTRIAL</v>
          </cell>
          <cell r="P924" t="str">
            <v>INDUSTRIAL</v>
          </cell>
        </row>
        <row r="925">
          <cell r="A925">
            <v>7626</v>
          </cell>
          <cell r="B925" t="str">
            <v>MAXIMILESUPREME</v>
          </cell>
          <cell r="C925" t="str">
            <v>GEN.OIL</v>
          </cell>
          <cell r="D925" t="str">
            <v>ONLY FOR OEM</v>
          </cell>
          <cell r="E925" t="str">
            <v>A</v>
          </cell>
          <cell r="G925" t="str">
            <v>A</v>
          </cell>
          <cell r="I925" t="str">
            <v/>
          </cell>
          <cell r="J925" t="str">
            <v>MNM</v>
          </cell>
          <cell r="L925" t="str">
            <v>DEO</v>
          </cell>
          <cell r="M925" t="str">
            <v>Co-Branded</v>
          </cell>
          <cell r="O925" t="str">
            <v>SILVER</v>
          </cell>
          <cell r="P925" t="str">
            <v>SILVER</v>
          </cell>
        </row>
        <row r="926">
          <cell r="A926">
            <v>7627</v>
          </cell>
          <cell r="B926" t="str">
            <v>SUPERIORPLUS20W-50</v>
          </cell>
          <cell r="C926" t="str">
            <v>REGULAR</v>
          </cell>
          <cell r="D926" t="str">
            <v>GENERAL</v>
          </cell>
          <cell r="E926" t="str">
            <v>A</v>
          </cell>
          <cell r="G926" t="str">
            <v>A</v>
          </cell>
          <cell r="I926" t="str">
            <v/>
          </cell>
          <cell r="J926" t="str">
            <v>OTH</v>
          </cell>
          <cell r="L926" t="str">
            <v>DEO</v>
          </cell>
          <cell r="M926" t="str">
            <v>Servo-Auto</v>
          </cell>
          <cell r="O926" t="str">
            <v>SILVER</v>
          </cell>
          <cell r="P926" t="str">
            <v>SILVER</v>
          </cell>
        </row>
        <row r="927">
          <cell r="A927">
            <v>7629</v>
          </cell>
          <cell r="B927" t="str">
            <v>KOOLALT</v>
          </cell>
          <cell r="C927" t="str">
            <v>GEN.OIL</v>
          </cell>
          <cell r="D927" t="str">
            <v>GENERAL</v>
          </cell>
          <cell r="E927" t="str">
            <v>A</v>
          </cell>
          <cell r="G927" t="str">
            <v>A</v>
          </cell>
          <cell r="I927" t="str">
            <v/>
          </cell>
          <cell r="J927" t="str">
            <v>ALT</v>
          </cell>
          <cell r="L927" t="str">
            <v>SPECIALITY</v>
          </cell>
          <cell r="M927" t="str">
            <v>Co-Branded</v>
          </cell>
          <cell r="O927" t="str">
            <v>SILVER</v>
          </cell>
          <cell r="P927" t="str">
            <v>SILVER</v>
          </cell>
        </row>
        <row r="928">
          <cell r="A928">
            <v>7630</v>
          </cell>
          <cell r="B928" t="str">
            <v>PRIDEALT15W-40</v>
          </cell>
          <cell r="C928" t="str">
            <v>GEN.OIL</v>
          </cell>
          <cell r="D928" t="str">
            <v>GENERAL</v>
          </cell>
          <cell r="E928" t="str">
            <v>A</v>
          </cell>
          <cell r="G928" t="str">
            <v>A</v>
          </cell>
          <cell r="I928" t="str">
            <v/>
          </cell>
          <cell r="J928" t="str">
            <v>ALT</v>
          </cell>
          <cell r="L928" t="str">
            <v>DEO</v>
          </cell>
          <cell r="M928" t="str">
            <v>Co-Branded</v>
          </cell>
          <cell r="O928" t="str">
            <v>SILVER</v>
          </cell>
          <cell r="P928" t="str">
            <v>SILVER</v>
          </cell>
        </row>
        <row r="929">
          <cell r="A929">
            <v>7632</v>
          </cell>
          <cell r="B929" t="str">
            <v>XEESJ7.5W-30</v>
          </cell>
          <cell r="C929" t="str">
            <v>REGULAR</v>
          </cell>
          <cell r="D929" t="str">
            <v>GENERAL</v>
          </cell>
          <cell r="E929" t="str">
            <v>A</v>
          </cell>
          <cell r="G929" t="str">
            <v>A</v>
          </cell>
          <cell r="I929" t="str">
            <v/>
          </cell>
          <cell r="J929" t="str">
            <v>OTH</v>
          </cell>
          <cell r="L929" t="str">
            <v>PCMO</v>
          </cell>
          <cell r="M929" t="str">
            <v>Servo-Auto</v>
          </cell>
          <cell r="O929" t="str">
            <v>SILVER</v>
          </cell>
          <cell r="P929" t="str">
            <v>SILVER</v>
          </cell>
        </row>
        <row r="930">
          <cell r="A930">
            <v>7638</v>
          </cell>
          <cell r="B930" t="str">
            <v>HYUNDAI SERVO CRDi PREMIUM ENGINE OIL</v>
          </cell>
          <cell r="C930" t="str">
            <v>GEN.OIL</v>
          </cell>
          <cell r="D930" t="str">
            <v>ONLY FOR OEM</v>
          </cell>
          <cell r="E930" t="str">
            <v>A</v>
          </cell>
          <cell r="G930" t="str">
            <v>A</v>
          </cell>
          <cell r="I930" t="str">
            <v/>
          </cell>
          <cell r="J930" t="str">
            <v>HML</v>
          </cell>
          <cell r="L930" t="str">
            <v>PCMO</v>
          </cell>
          <cell r="M930" t="str">
            <v>Co-Branded</v>
          </cell>
          <cell r="O930" t="str">
            <v>SILVER</v>
          </cell>
          <cell r="P930" t="str">
            <v>BRONZE</v>
          </cell>
        </row>
        <row r="931">
          <cell r="A931">
            <v>7639</v>
          </cell>
          <cell r="B931" t="str">
            <v>GLYSANTING05</v>
          </cell>
          <cell r="C931" t="str">
            <v>REGULAR</v>
          </cell>
          <cell r="D931" t="str">
            <v>GENERAL</v>
          </cell>
          <cell r="E931" t="str">
            <v>I</v>
          </cell>
          <cell r="G931" t="str">
            <v>I</v>
          </cell>
          <cell r="I931" t="str">
            <v/>
          </cell>
          <cell r="J931" t="str">
            <v>OTH</v>
          </cell>
          <cell r="L931" t="str">
            <v>INDUSTRIAL</v>
          </cell>
          <cell r="M931" t="str">
            <v>IND</v>
          </cell>
          <cell r="O931" t="str">
            <v>INDUSTRIAL</v>
          </cell>
          <cell r="P931" t="str">
            <v>INDUSTRIAL</v>
          </cell>
        </row>
        <row r="932">
          <cell r="A932">
            <v>7640</v>
          </cell>
          <cell r="B932" t="str">
            <v>GLYSANTING48</v>
          </cell>
          <cell r="C932" t="str">
            <v>REGULAR</v>
          </cell>
          <cell r="D932" t="str">
            <v>GENERAL</v>
          </cell>
          <cell r="E932" t="str">
            <v>I</v>
          </cell>
          <cell r="G932" t="str">
            <v>I</v>
          </cell>
          <cell r="I932" t="str">
            <v/>
          </cell>
          <cell r="J932" t="str">
            <v>OTH</v>
          </cell>
          <cell r="L932" t="str">
            <v>INDUSTRIAL</v>
          </cell>
          <cell r="M932" t="str">
            <v>IND</v>
          </cell>
          <cell r="O932" t="str">
            <v>INDUSTRIAL</v>
          </cell>
          <cell r="P932" t="str">
            <v>INDUSTRIAL</v>
          </cell>
        </row>
        <row r="933">
          <cell r="A933">
            <v>7641</v>
          </cell>
          <cell r="B933" t="str">
            <v>PRODUCTCODE49AO</v>
          </cell>
          <cell r="C933" t="str">
            <v>REGULAR</v>
          </cell>
          <cell r="D933" t="str">
            <v>GENERAL</v>
          </cell>
          <cell r="E933" t="str">
            <v>I</v>
          </cell>
          <cell r="G933" t="str">
            <v>I</v>
          </cell>
          <cell r="I933" t="str">
            <v/>
          </cell>
          <cell r="J933" t="str">
            <v>OTH</v>
          </cell>
          <cell r="L933" t="str">
            <v>INDUSTRIAL</v>
          </cell>
          <cell r="M933" t="str">
            <v>IND</v>
          </cell>
          <cell r="O933" t="str">
            <v>INDUSTRIAL</v>
          </cell>
          <cell r="P933" t="str">
            <v>INDUSTRIAL</v>
          </cell>
        </row>
        <row r="934">
          <cell r="A934">
            <v>7642</v>
          </cell>
          <cell r="B934" t="str">
            <v>KOOLNFSC</v>
          </cell>
          <cell r="C934" t="str">
            <v>REGULAR</v>
          </cell>
          <cell r="D934" t="str">
            <v>GENERAL</v>
          </cell>
          <cell r="E934" t="str">
            <v>I</v>
          </cell>
          <cell r="G934" t="str">
            <v>I</v>
          </cell>
          <cell r="I934" t="str">
            <v/>
          </cell>
          <cell r="J934" t="str">
            <v>OTH</v>
          </cell>
          <cell r="L934" t="str">
            <v>INDUSTRIAL</v>
          </cell>
          <cell r="M934" t="str">
            <v>IND</v>
          </cell>
          <cell r="O934" t="str">
            <v>INDUSTRIAL</v>
          </cell>
          <cell r="P934" t="str">
            <v>INDUSTRIAL</v>
          </cell>
        </row>
        <row r="935">
          <cell r="A935">
            <v>7643</v>
          </cell>
          <cell r="B935" t="str">
            <v>HYUNDAI SERVO PREMIUM ENGINE OIL</v>
          </cell>
          <cell r="C935" t="str">
            <v>GEN.OIL</v>
          </cell>
          <cell r="D935" t="str">
            <v>ONLY FOR OEM</v>
          </cell>
          <cell r="E935" t="str">
            <v>A</v>
          </cell>
          <cell r="G935" t="str">
            <v>A</v>
          </cell>
          <cell r="I935" t="str">
            <v/>
          </cell>
          <cell r="J935" t="str">
            <v>HML</v>
          </cell>
          <cell r="L935" t="str">
            <v>PCMO</v>
          </cell>
          <cell r="M935" t="str">
            <v>Co-Branded</v>
          </cell>
          <cell r="O935" t="str">
            <v>SILVER</v>
          </cell>
          <cell r="P935" t="str">
            <v>BRONZE</v>
          </cell>
        </row>
        <row r="936">
          <cell r="A936">
            <v>7644</v>
          </cell>
          <cell r="B936" t="str">
            <v>SWARAJGENUINEENGINEOIL</v>
          </cell>
          <cell r="C936" t="str">
            <v>GEN.OIL</v>
          </cell>
          <cell r="D936" t="str">
            <v>GENERAL</v>
          </cell>
          <cell r="E936" t="str">
            <v>A</v>
          </cell>
          <cell r="G936" t="str">
            <v>A</v>
          </cell>
          <cell r="I936" t="str">
            <v/>
          </cell>
          <cell r="J936" t="str">
            <v>PTL</v>
          </cell>
          <cell r="L936" t="str">
            <v>AGRI</v>
          </cell>
          <cell r="M936" t="str">
            <v>Co-Branded</v>
          </cell>
          <cell r="O936" t="str">
            <v>SILVER</v>
          </cell>
          <cell r="P936" t="str">
            <v>SILVER</v>
          </cell>
        </row>
        <row r="937">
          <cell r="A937">
            <v>7645</v>
          </cell>
          <cell r="B937" t="str">
            <v>HMTTRACTOROIL</v>
          </cell>
          <cell r="C937" t="str">
            <v>GEN.OIL</v>
          </cell>
          <cell r="D937" t="str">
            <v>GENERAL</v>
          </cell>
          <cell r="E937" t="str">
            <v>A</v>
          </cell>
          <cell r="G937" t="str">
            <v>A</v>
          </cell>
          <cell r="I937" t="str">
            <v/>
          </cell>
          <cell r="J937" t="str">
            <v>HMT</v>
          </cell>
          <cell r="L937" t="str">
            <v>AGRI</v>
          </cell>
          <cell r="M937" t="str">
            <v>Co-Branded</v>
          </cell>
          <cell r="O937" t="str">
            <v>SILVER</v>
          </cell>
          <cell r="P937" t="str">
            <v>SILVER</v>
          </cell>
        </row>
        <row r="938">
          <cell r="A938">
            <v>7646</v>
          </cell>
          <cell r="B938" t="str">
            <v>PRIDEPLUS15W-40</v>
          </cell>
          <cell r="C938" t="str">
            <v>REGULAR</v>
          </cell>
          <cell r="D938" t="str">
            <v>GENERAL</v>
          </cell>
          <cell r="E938" t="str">
            <v>A</v>
          </cell>
          <cell r="G938" t="str">
            <v>A</v>
          </cell>
          <cell r="I938" t="str">
            <v/>
          </cell>
          <cell r="J938" t="str">
            <v>OTH</v>
          </cell>
          <cell r="L938" t="str">
            <v>DEO</v>
          </cell>
          <cell r="M938" t="str">
            <v>Servo-Auto</v>
          </cell>
          <cell r="O938" t="str">
            <v>SILVER</v>
          </cell>
          <cell r="P938" t="str">
            <v>SILVER</v>
          </cell>
        </row>
        <row r="939">
          <cell r="A939">
            <v>7647</v>
          </cell>
          <cell r="B939" t="str">
            <v>HMTPREMIUMTRACTOROIL</v>
          </cell>
          <cell r="C939" t="str">
            <v>GEN.OIL</v>
          </cell>
          <cell r="D939" t="str">
            <v>GENERAL</v>
          </cell>
          <cell r="E939" t="str">
            <v>A</v>
          </cell>
          <cell r="G939" t="str">
            <v>A</v>
          </cell>
          <cell r="I939" t="str">
            <v/>
          </cell>
          <cell r="J939" t="str">
            <v>HMT</v>
          </cell>
          <cell r="L939" t="str">
            <v>AGRI</v>
          </cell>
          <cell r="M939" t="str">
            <v>Co-Branded</v>
          </cell>
          <cell r="O939" t="str">
            <v>SILVER</v>
          </cell>
          <cell r="P939" t="str">
            <v>SILVER</v>
          </cell>
        </row>
        <row r="940">
          <cell r="A940">
            <v>7651</v>
          </cell>
          <cell r="B940" t="str">
            <v>AGROSPRAYT</v>
          </cell>
          <cell r="C940" t="str">
            <v>REGULAR</v>
          </cell>
          <cell r="D940" t="str">
            <v>GENERAL</v>
          </cell>
          <cell r="E940" t="str">
            <v>A</v>
          </cell>
          <cell r="G940" t="str">
            <v>A</v>
          </cell>
          <cell r="I940" t="str">
            <v/>
          </cell>
          <cell r="J940" t="str">
            <v>AGROSPRAYT</v>
          </cell>
          <cell r="L940" t="str">
            <v>AGRI-AGROSPRAY</v>
          </cell>
          <cell r="M940" t="str">
            <v>Servo-Auto</v>
          </cell>
          <cell r="O940" t="str">
            <v>SILVER</v>
          </cell>
          <cell r="P940" t="str">
            <v>SILVER</v>
          </cell>
        </row>
        <row r="941">
          <cell r="A941">
            <v>7652</v>
          </cell>
          <cell r="B941" t="str">
            <v>AGROSPRAYS</v>
          </cell>
          <cell r="C941" t="str">
            <v>REGULAR</v>
          </cell>
          <cell r="D941" t="str">
            <v>GENERAL</v>
          </cell>
          <cell r="E941" t="str">
            <v>A</v>
          </cell>
          <cell r="G941" t="str">
            <v>A</v>
          </cell>
          <cell r="I941" t="str">
            <v/>
          </cell>
          <cell r="J941" t="str">
            <v>OTH</v>
          </cell>
          <cell r="L941" t="str">
            <v>AGRI-AGROSPRAY</v>
          </cell>
          <cell r="M941" t="str">
            <v>Servo-Auto</v>
          </cell>
          <cell r="O941" t="str">
            <v>SILVER</v>
          </cell>
          <cell r="P941" t="str">
            <v>SILVER</v>
          </cell>
        </row>
        <row r="942">
          <cell r="A942">
            <v>7653</v>
          </cell>
          <cell r="B942" t="str">
            <v>AGROSPRAYM</v>
          </cell>
          <cell r="C942" t="str">
            <v>REGULAR</v>
          </cell>
          <cell r="D942" t="str">
            <v>GENERAL</v>
          </cell>
          <cell r="E942" t="str">
            <v>A</v>
          </cell>
          <cell r="G942" t="str">
            <v>A</v>
          </cell>
          <cell r="I942" t="str">
            <v/>
          </cell>
          <cell r="J942" t="str">
            <v>OTH</v>
          </cell>
          <cell r="L942" t="str">
            <v>AGRI-AGROSPRAY</v>
          </cell>
          <cell r="M942" t="str">
            <v>Servo-Auto</v>
          </cell>
          <cell r="O942" t="str">
            <v>SILVER</v>
          </cell>
          <cell r="P942" t="str">
            <v>SILVER</v>
          </cell>
        </row>
        <row r="943">
          <cell r="A943">
            <v>7654</v>
          </cell>
          <cell r="B943" t="str">
            <v>BEMLANTIFREEZE</v>
          </cell>
          <cell r="C943" t="str">
            <v>REGULAR</v>
          </cell>
          <cell r="D943" t="str">
            <v>GENERAL</v>
          </cell>
          <cell r="E943" t="str">
            <v>I</v>
          </cell>
          <cell r="G943" t="str">
            <v>I</v>
          </cell>
          <cell r="I943" t="str">
            <v/>
          </cell>
          <cell r="J943" t="str">
            <v>OTH</v>
          </cell>
          <cell r="L943" t="str">
            <v>INDUSTRIAL</v>
          </cell>
          <cell r="M943" t="str">
            <v>IND</v>
          </cell>
          <cell r="O943" t="str">
            <v>INDUSTRIAL</v>
          </cell>
          <cell r="P943" t="str">
            <v>INDUSTRIAL</v>
          </cell>
        </row>
        <row r="944">
          <cell r="A944">
            <v>7655</v>
          </cell>
          <cell r="B944" t="str">
            <v>SERVO XEE SM 5W-30</v>
          </cell>
          <cell r="C944" t="str">
            <v>REGULAR</v>
          </cell>
          <cell r="D944" t="str">
            <v>GENERAL</v>
          </cell>
          <cell r="E944" t="str">
            <v>A</v>
          </cell>
          <cell r="G944" t="str">
            <v>A</v>
          </cell>
          <cell r="I944" t="str">
            <v/>
          </cell>
          <cell r="J944" t="str">
            <v>OTH</v>
          </cell>
          <cell r="L944" t="str">
            <v>PCMO</v>
          </cell>
          <cell r="M944" t="str">
            <v>Servo-Auto</v>
          </cell>
          <cell r="O944" t="str">
            <v>SILVER</v>
          </cell>
          <cell r="P944" t="str">
            <v>SILVER</v>
          </cell>
        </row>
        <row r="945">
          <cell r="A945">
            <v>7656</v>
          </cell>
          <cell r="B945" t="str">
            <v>MANFORCETRUCKSENGINEOIL</v>
          </cell>
          <cell r="C945" t="str">
            <v>GEN.OIL</v>
          </cell>
          <cell r="D945" t="str">
            <v>ONLY FOR OEM</v>
          </cell>
          <cell r="E945" t="str">
            <v>A</v>
          </cell>
          <cell r="G945" t="str">
            <v>A</v>
          </cell>
          <cell r="I945" t="str">
            <v/>
          </cell>
          <cell r="J945" t="str">
            <v>MFT</v>
          </cell>
          <cell r="L945" t="str">
            <v>DEO</v>
          </cell>
          <cell r="M945" t="str">
            <v>Co-Branded</v>
          </cell>
          <cell r="O945" t="str">
            <v>SILVER</v>
          </cell>
          <cell r="P945" t="str">
            <v>SILVER</v>
          </cell>
        </row>
        <row r="946">
          <cell r="A946">
            <v>7657</v>
          </cell>
          <cell r="B946" t="str">
            <v>MANFORCETRUCKSKOOLNFSC</v>
          </cell>
          <cell r="C946" t="str">
            <v>GEN.OIL</v>
          </cell>
          <cell r="D946" t="str">
            <v>ONLY FOR OEM</v>
          </cell>
          <cell r="E946" t="str">
            <v>A</v>
          </cell>
          <cell r="G946" t="str">
            <v>A</v>
          </cell>
          <cell r="I946" t="str">
            <v/>
          </cell>
          <cell r="J946" t="str">
            <v>MFT</v>
          </cell>
          <cell r="L946" t="str">
            <v>SPECIALITY</v>
          </cell>
          <cell r="M946" t="str">
            <v>Co-Branded</v>
          </cell>
          <cell r="O946" t="str">
            <v>SILVER</v>
          </cell>
          <cell r="P946" t="str">
            <v>SILVER</v>
          </cell>
        </row>
        <row r="947">
          <cell r="A947">
            <v>7658</v>
          </cell>
          <cell r="B947" t="str">
            <v>PREMIUMCG-410W-40</v>
          </cell>
          <cell r="C947" t="str">
            <v>REGULAR</v>
          </cell>
          <cell r="D947" t="str">
            <v>GENERAL</v>
          </cell>
          <cell r="E947" t="str">
            <v>A</v>
          </cell>
          <cell r="G947" t="str">
            <v>A</v>
          </cell>
          <cell r="I947" t="str">
            <v/>
          </cell>
          <cell r="J947" t="str">
            <v>OTH</v>
          </cell>
          <cell r="L947" t="str">
            <v>DEO</v>
          </cell>
          <cell r="M947" t="str">
            <v>Servo-Auto</v>
          </cell>
          <cell r="O947" t="str">
            <v>SILVER</v>
          </cell>
          <cell r="P947" t="str">
            <v>SILVER</v>
          </cell>
        </row>
        <row r="948">
          <cell r="A948">
            <v>7660</v>
          </cell>
          <cell r="B948" t="str">
            <v>FUTURA D</v>
          </cell>
          <cell r="C948" t="str">
            <v>REGULAR</v>
          </cell>
          <cell r="D948" t="str">
            <v>GENERAL</v>
          </cell>
          <cell r="E948" t="str">
            <v>A</v>
          </cell>
          <cell r="F948" t="str">
            <v>PCMO</v>
          </cell>
          <cell r="G948" t="str">
            <v>A</v>
          </cell>
          <cell r="J948" t="str">
            <v>OTH</v>
          </cell>
          <cell r="L948" t="str">
            <v>PCMO</v>
          </cell>
          <cell r="M948" t="str">
            <v>Servo-Auto</v>
          </cell>
          <cell r="O948" t="str">
            <v>GOLD</v>
          </cell>
          <cell r="P948" t="str">
            <v>Gold</v>
          </cell>
        </row>
        <row r="949">
          <cell r="A949">
            <v>7662</v>
          </cell>
          <cell r="B949" t="str">
            <v>PRIDEXL10W-40</v>
          </cell>
          <cell r="C949" t="str">
            <v>REGULAR</v>
          </cell>
          <cell r="D949" t="str">
            <v>GENERAL</v>
          </cell>
          <cell r="E949" t="str">
            <v>A</v>
          </cell>
          <cell r="G949" t="str">
            <v>A</v>
          </cell>
          <cell r="I949" t="str">
            <v/>
          </cell>
          <cell r="J949" t="str">
            <v>OTH</v>
          </cell>
          <cell r="L949" t="str">
            <v>DEO</v>
          </cell>
          <cell r="M949" t="str">
            <v>Servo-Auto</v>
          </cell>
          <cell r="O949" t="str">
            <v>SILVER</v>
          </cell>
          <cell r="P949" t="str">
            <v>SILVER</v>
          </cell>
        </row>
        <row r="950">
          <cell r="A950">
            <v>7663</v>
          </cell>
          <cell r="B950" t="str">
            <v>PRIDESUPREME15W-40</v>
          </cell>
          <cell r="C950" t="str">
            <v>REGULAR</v>
          </cell>
          <cell r="D950" t="str">
            <v>GENERAL</v>
          </cell>
          <cell r="E950" t="str">
            <v>A</v>
          </cell>
          <cell r="G950" t="str">
            <v>A</v>
          </cell>
          <cell r="I950" t="str">
            <v/>
          </cell>
          <cell r="J950" t="str">
            <v>OTH</v>
          </cell>
          <cell r="L950" t="str">
            <v>DEO</v>
          </cell>
          <cell r="M950" t="str">
            <v>Servo-Auto</v>
          </cell>
          <cell r="O950" t="str">
            <v>SILVER</v>
          </cell>
          <cell r="P950" t="str">
            <v>SILVER</v>
          </cell>
        </row>
        <row r="951">
          <cell r="A951">
            <v>7664</v>
          </cell>
          <cell r="B951" t="str">
            <v>KOOLTM</v>
          </cell>
          <cell r="C951" t="str">
            <v>GEN.OIL</v>
          </cell>
          <cell r="D951" t="str">
            <v>GENERAL</v>
          </cell>
          <cell r="E951" t="str">
            <v>A</v>
          </cell>
          <cell r="G951" t="str">
            <v>A</v>
          </cell>
          <cell r="I951" t="str">
            <v/>
          </cell>
          <cell r="J951" t="str">
            <v>TML</v>
          </cell>
          <cell r="L951" t="str">
            <v>SPECIALITY</v>
          </cell>
          <cell r="M951" t="str">
            <v>Co-Branded</v>
          </cell>
          <cell r="O951" t="str">
            <v>SILVER</v>
          </cell>
          <cell r="P951" t="str">
            <v>SILVER</v>
          </cell>
        </row>
        <row r="952">
          <cell r="A952">
            <v>7666</v>
          </cell>
          <cell r="B952" t="str">
            <v>FUTURA P</v>
          </cell>
          <cell r="C952" t="str">
            <v>REGULAR</v>
          </cell>
          <cell r="D952" t="str">
            <v>GENERAL</v>
          </cell>
          <cell r="E952" t="str">
            <v>A</v>
          </cell>
          <cell r="F952" t="str">
            <v>PCMO</v>
          </cell>
          <cell r="G952" t="str">
            <v>A</v>
          </cell>
          <cell r="J952" t="str">
            <v>OTH</v>
          </cell>
          <cell r="L952" t="str">
            <v>PCMO</v>
          </cell>
          <cell r="M952" t="str">
            <v>Servo-Auto</v>
          </cell>
          <cell r="O952" t="str">
            <v>GOLD</v>
          </cell>
          <cell r="P952" t="str">
            <v>Gold</v>
          </cell>
        </row>
        <row r="953">
          <cell r="A953">
            <v>7667</v>
          </cell>
          <cell r="B953" t="str">
            <v>SERVO FUTURA P 10W-40</v>
          </cell>
          <cell r="C953" t="str">
            <v>REGULAR</v>
          </cell>
          <cell r="D953" t="str">
            <v>GENERAL</v>
          </cell>
          <cell r="E953" t="str">
            <v>A</v>
          </cell>
          <cell r="F953" t="str">
            <v>PCMO</v>
          </cell>
          <cell r="G953" t="str">
            <v>A</v>
          </cell>
          <cell r="J953" t="str">
            <v>OTH</v>
          </cell>
          <cell r="L953" t="str">
            <v>PCMO</v>
          </cell>
          <cell r="M953" t="str">
            <v>Servo-Auto</v>
          </cell>
          <cell r="O953" t="str">
            <v>GOLD</v>
          </cell>
          <cell r="P953" t="str">
            <v>Gold</v>
          </cell>
        </row>
        <row r="954">
          <cell r="A954">
            <v>7669</v>
          </cell>
          <cell r="B954" t="str">
            <v>MAXIMILE CROWN</v>
          </cell>
          <cell r="C954" t="str">
            <v>GEN.OIL</v>
          </cell>
          <cell r="D954" t="str">
            <v>ONLY FOR OEM</v>
          </cell>
          <cell r="E954" t="str">
            <v>A</v>
          </cell>
          <cell r="G954" t="str">
            <v>A</v>
          </cell>
          <cell r="I954" t="str">
            <v/>
          </cell>
          <cell r="J954" t="str">
            <v>MNM</v>
          </cell>
          <cell r="L954" t="str">
            <v>DEO</v>
          </cell>
          <cell r="M954" t="str">
            <v>Co-Branded</v>
          </cell>
          <cell r="O954" t="str">
            <v>SILVER</v>
          </cell>
          <cell r="P954" t="str">
            <v>SILVER</v>
          </cell>
        </row>
        <row r="955">
          <cell r="A955">
            <v>7670</v>
          </cell>
          <cell r="B955" t="str">
            <v>MGDO 15W40</v>
          </cell>
          <cell r="C955" t="str">
            <v>GEN.OIL</v>
          </cell>
          <cell r="D955" t="str">
            <v>GENERAL</v>
          </cell>
          <cell r="E955" t="str">
            <v>A</v>
          </cell>
          <cell r="G955" t="str">
            <v>A</v>
          </cell>
          <cell r="I955" t="str">
            <v/>
          </cell>
          <cell r="J955" t="str">
            <v>MUL</v>
          </cell>
          <cell r="L955" t="str">
            <v>PCMO</v>
          </cell>
          <cell r="M955" t="str">
            <v>Co-Branded</v>
          </cell>
          <cell r="O955" t="str">
            <v>SILVER</v>
          </cell>
          <cell r="P955" t="str">
            <v>BRONZE</v>
          </cell>
        </row>
        <row r="956">
          <cell r="A956">
            <v>7672</v>
          </cell>
          <cell r="B956" t="str">
            <v>KOOLHY</v>
          </cell>
          <cell r="C956" t="str">
            <v>REGULAR</v>
          </cell>
          <cell r="D956" t="str">
            <v>GENERAL</v>
          </cell>
          <cell r="E956" t="str">
            <v>A</v>
          </cell>
          <cell r="G956" t="str">
            <v>A</v>
          </cell>
          <cell r="I956" t="str">
            <v/>
          </cell>
          <cell r="J956" t="str">
            <v>OTH</v>
          </cell>
          <cell r="L956" t="str">
            <v>SPECIALITY</v>
          </cell>
          <cell r="M956" t="str">
            <v>Servo-Auto</v>
          </cell>
          <cell r="O956" t="str">
            <v>SILVER</v>
          </cell>
          <cell r="P956" t="str">
            <v>SILVER</v>
          </cell>
        </row>
        <row r="957">
          <cell r="A957">
            <v>7673</v>
          </cell>
          <cell r="B957" t="str">
            <v>MAXIMILE CNG ENGINE OIL</v>
          </cell>
          <cell r="C957" t="str">
            <v>GEN.OIL</v>
          </cell>
          <cell r="D957" t="str">
            <v>ONLY FOR OEM</v>
          </cell>
          <cell r="E957" t="str">
            <v>A</v>
          </cell>
          <cell r="G957" t="str">
            <v>A</v>
          </cell>
          <cell r="I957" t="str">
            <v/>
          </cell>
          <cell r="J957" t="str">
            <v>MNM</v>
          </cell>
          <cell r="L957" t="str">
            <v>DEO</v>
          </cell>
          <cell r="M957" t="str">
            <v>Co-Branded</v>
          </cell>
          <cell r="O957" t="str">
            <v>SILVER</v>
          </cell>
          <cell r="P957" t="str">
            <v>SILVER</v>
          </cell>
        </row>
        <row r="958">
          <cell r="A958">
            <v>7675</v>
          </cell>
          <cell r="B958" t="str">
            <v>EICHER PREMIUM DIESEL ENGINEOIL</v>
          </cell>
          <cell r="C958" t="str">
            <v>GEN.OIL</v>
          </cell>
          <cell r="D958" t="str">
            <v>ONLY FOR OEM</v>
          </cell>
          <cell r="E958" t="str">
            <v>A</v>
          </cell>
          <cell r="G958" t="str">
            <v>A</v>
          </cell>
          <cell r="I958" t="str">
            <v/>
          </cell>
          <cell r="J958" t="str">
            <v>VEC</v>
          </cell>
          <cell r="L958" t="str">
            <v>DEO</v>
          </cell>
          <cell r="M958" t="str">
            <v>Co-Branded</v>
          </cell>
          <cell r="O958" t="str">
            <v>SILVER</v>
          </cell>
          <cell r="P958" t="str">
            <v>SILVER</v>
          </cell>
        </row>
        <row r="959">
          <cell r="A959">
            <v>7676</v>
          </cell>
          <cell r="B959" t="str">
            <v>SERVO LTK ENGINE OIL</v>
          </cell>
          <cell r="C959" t="str">
            <v>GEN.OIL</v>
          </cell>
          <cell r="D959" t="str">
            <v>GENERAL</v>
          </cell>
          <cell r="E959" t="str">
            <v>A</v>
          </cell>
          <cell r="G959" t="str">
            <v>A</v>
          </cell>
          <cell r="I959" t="str">
            <v/>
          </cell>
          <cell r="J959" t="str">
            <v>LTK</v>
          </cell>
          <cell r="L959" t="str">
            <v>DEO</v>
          </cell>
          <cell r="M959" t="str">
            <v>Co-Branded</v>
          </cell>
          <cell r="O959" t="str">
            <v>SILVER</v>
          </cell>
          <cell r="P959" t="str">
            <v>SILVER</v>
          </cell>
        </row>
        <row r="960">
          <cell r="A960">
            <v>7677</v>
          </cell>
          <cell r="B960" t="str">
            <v>SERVO PRIDE ALT PLUS 15W40</v>
          </cell>
          <cell r="C960" t="str">
            <v>GEN.OIL</v>
          </cell>
          <cell r="D960" t="str">
            <v>GENERAL</v>
          </cell>
          <cell r="E960" t="str">
            <v>A</v>
          </cell>
          <cell r="F960" t="str">
            <v>FOCUS</v>
          </cell>
          <cell r="G960" t="str">
            <v>A</v>
          </cell>
          <cell r="J960" t="str">
            <v>ALT</v>
          </cell>
          <cell r="L960" t="str">
            <v>DEO</v>
          </cell>
          <cell r="M960" t="str">
            <v>Co-Branded</v>
          </cell>
          <cell r="O960" t="str">
            <v>SILVER</v>
          </cell>
          <cell r="P960" t="str">
            <v>SILVER</v>
          </cell>
        </row>
        <row r="961">
          <cell r="A961">
            <v>7681</v>
          </cell>
          <cell r="B961" t="str">
            <v xml:space="preserve">HYUNDAI SERVO CNG ENGINE OIL </v>
          </cell>
          <cell r="C961" t="str">
            <v>GEN.OIL</v>
          </cell>
          <cell r="D961" t="str">
            <v>ONLY FOR OEM</v>
          </cell>
          <cell r="E961" t="str">
            <v>A</v>
          </cell>
          <cell r="G961" t="str">
            <v>A</v>
          </cell>
          <cell r="I961" t="str">
            <v/>
          </cell>
          <cell r="J961" t="str">
            <v>HML</v>
          </cell>
          <cell r="L961" t="str">
            <v>PCMO</v>
          </cell>
          <cell r="M961" t="str">
            <v>Co-Branded</v>
          </cell>
          <cell r="O961" t="str">
            <v>SILVER</v>
          </cell>
          <cell r="P961" t="str">
            <v>BRONZE</v>
          </cell>
        </row>
        <row r="962">
          <cell r="A962">
            <v>7682</v>
          </cell>
          <cell r="B962" t="str">
            <v xml:space="preserve">TECHMILE ENGINE OIL </v>
          </cell>
          <cell r="C962" t="str">
            <v>GEN.OIL</v>
          </cell>
          <cell r="D962" t="str">
            <v>ONLY FOR OEM</v>
          </cell>
          <cell r="E962" t="str">
            <v>A</v>
          </cell>
          <cell r="G962" t="str">
            <v>A</v>
          </cell>
          <cell r="I962" t="str">
            <v/>
          </cell>
          <cell r="J962" t="str">
            <v>MTBL</v>
          </cell>
          <cell r="L962" t="str">
            <v>DEO</v>
          </cell>
          <cell r="M962" t="str">
            <v>Co-Branded</v>
          </cell>
          <cell r="O962" t="str">
            <v>SILVER</v>
          </cell>
          <cell r="P962" t="str">
            <v>SILVER</v>
          </cell>
        </row>
        <row r="963">
          <cell r="A963">
            <v>7683</v>
          </cell>
          <cell r="B963" t="str">
            <v>TECHMILE COOLANT</v>
          </cell>
          <cell r="C963" t="str">
            <v>GEN.OIL</v>
          </cell>
          <cell r="D963" t="str">
            <v>ONLY FOR OEM</v>
          </cell>
          <cell r="E963" t="str">
            <v>A</v>
          </cell>
          <cell r="G963" t="str">
            <v>A</v>
          </cell>
          <cell r="I963" t="str">
            <v/>
          </cell>
          <cell r="J963" t="str">
            <v>MTBL</v>
          </cell>
          <cell r="L963" t="str">
            <v>SPECIALITY</v>
          </cell>
          <cell r="M963" t="str">
            <v>Co-Branded</v>
          </cell>
          <cell r="O963" t="str">
            <v>SILVER</v>
          </cell>
          <cell r="P963" t="str">
            <v>SILVER</v>
          </cell>
        </row>
        <row r="964">
          <cell r="A964">
            <v>7686</v>
          </cell>
          <cell r="B964" t="str">
            <v>SERVO KOOL ALT 50</v>
          </cell>
          <cell r="C964" t="str">
            <v>GEN.OIL</v>
          </cell>
          <cell r="D964" t="str">
            <v>GENERAL</v>
          </cell>
          <cell r="E964" t="str">
            <v>A</v>
          </cell>
          <cell r="G964" t="str">
            <v>A</v>
          </cell>
          <cell r="I964" t="str">
            <v/>
          </cell>
          <cell r="J964" t="str">
            <v>ALT</v>
          </cell>
          <cell r="L964" t="str">
            <v>SPECIALITY</v>
          </cell>
          <cell r="M964" t="str">
            <v>Co-Branded</v>
          </cell>
          <cell r="O964" t="str">
            <v>SILVER</v>
          </cell>
          <cell r="P964" t="str">
            <v>SILVER</v>
          </cell>
        </row>
        <row r="965">
          <cell r="A965">
            <v>7687</v>
          </cell>
          <cell r="B965" t="str">
            <v>SERVO PRIDE SU PLUS 15W40</v>
          </cell>
          <cell r="C965" t="str">
            <v>REGULAR</v>
          </cell>
          <cell r="D965" t="str">
            <v>GENERAL</v>
          </cell>
          <cell r="E965" t="str">
            <v>A</v>
          </cell>
          <cell r="G965" t="str">
            <v>A</v>
          </cell>
          <cell r="I965" t="str">
            <v/>
          </cell>
          <cell r="J965" t="str">
            <v>OTH</v>
          </cell>
          <cell r="L965" t="str">
            <v>DEO</v>
          </cell>
          <cell r="M965" t="str">
            <v>Servo-Auto</v>
          </cell>
          <cell r="O965" t="str">
            <v>SILVER</v>
          </cell>
          <cell r="P965" t="str">
            <v>SILVER</v>
          </cell>
        </row>
        <row r="966">
          <cell r="A966">
            <v>7688</v>
          </cell>
          <cell r="B966" t="str">
            <v>MGO 5W-30</v>
          </cell>
          <cell r="C966" t="str">
            <v>GEN.OIL</v>
          </cell>
          <cell r="D966" t="str">
            <v>GENERAL</v>
          </cell>
          <cell r="E966" t="str">
            <v>A</v>
          </cell>
          <cell r="G966" t="str">
            <v>A</v>
          </cell>
          <cell r="I966" t="str">
            <v/>
          </cell>
          <cell r="J966" t="str">
            <v>MUL</v>
          </cell>
          <cell r="L966" t="str">
            <v>PCMO</v>
          </cell>
          <cell r="M966" t="str">
            <v>Co-Branded</v>
          </cell>
          <cell r="O966" t="str">
            <v>SILVER</v>
          </cell>
          <cell r="P966" t="str">
            <v>BRONZE</v>
          </cell>
        </row>
        <row r="967">
          <cell r="A967">
            <v>7690</v>
          </cell>
          <cell r="B967" t="str">
            <v>MAHINDRA MAXIMILE FEO</v>
          </cell>
          <cell r="C967" t="str">
            <v>GEN.OIL</v>
          </cell>
          <cell r="D967" t="str">
            <v>ONLY FOR OEM</v>
          </cell>
          <cell r="E967" t="str">
            <v>A</v>
          </cell>
          <cell r="G967" t="str">
            <v>A</v>
          </cell>
          <cell r="I967" t="str">
            <v/>
          </cell>
          <cell r="J967" t="str">
            <v>MNM</v>
          </cell>
          <cell r="L967" t="str">
            <v>DEO</v>
          </cell>
          <cell r="M967" t="str">
            <v>Co-Branded</v>
          </cell>
          <cell r="O967" t="str">
            <v>SILVER</v>
          </cell>
          <cell r="P967" t="str">
            <v>SILVER</v>
          </cell>
        </row>
        <row r="968">
          <cell r="A968">
            <v>7691</v>
          </cell>
          <cell r="B968" t="str">
            <v>SERVO FUTURA P+ 5W-30</v>
          </cell>
          <cell r="C968" t="str">
            <v>REGULAR</v>
          </cell>
          <cell r="D968" t="str">
            <v>GENERAL</v>
          </cell>
          <cell r="E968" t="str">
            <v>A</v>
          </cell>
          <cell r="F968" t="str">
            <v>PCMO</v>
          </cell>
          <cell r="G968" t="str">
            <v>A</v>
          </cell>
          <cell r="J968" t="str">
            <v>OTH</v>
          </cell>
          <cell r="L968" t="str">
            <v>PCMO</v>
          </cell>
          <cell r="M968" t="str">
            <v>Servo-Auto</v>
          </cell>
          <cell r="O968" t="str">
            <v>GOLD</v>
          </cell>
          <cell r="P968" t="str">
            <v>Gold</v>
          </cell>
        </row>
        <row r="969">
          <cell r="A969">
            <v>7693</v>
          </cell>
          <cell r="B969" t="str">
            <v>SERVO MKM</v>
          </cell>
          <cell r="C969" t="str">
            <v>GEN.OIL</v>
          </cell>
          <cell r="D969" t="str">
            <v>GENERAL</v>
          </cell>
          <cell r="E969" t="str">
            <v>A</v>
          </cell>
          <cell r="G969" t="str">
            <v>A</v>
          </cell>
          <cell r="I969" t="str">
            <v/>
          </cell>
          <cell r="J969" t="str">
            <v>MFE</v>
          </cell>
          <cell r="L969" t="str">
            <v>AGRI</v>
          </cell>
          <cell r="M969" t="str">
            <v>Co-Branded</v>
          </cell>
          <cell r="O969" t="str">
            <v>SILVER</v>
          </cell>
          <cell r="P969" t="str">
            <v>SILVER</v>
          </cell>
        </row>
        <row r="970">
          <cell r="A970">
            <v>7694</v>
          </cell>
          <cell r="B970" t="str">
            <v>MAHINDRA MSTAR</v>
          </cell>
          <cell r="C970" t="str">
            <v>GEN.OIL</v>
          </cell>
          <cell r="D970" t="str">
            <v>ONLY FOR OEM</v>
          </cell>
          <cell r="E970" t="str">
            <v>A</v>
          </cell>
          <cell r="G970" t="str">
            <v>A</v>
          </cell>
          <cell r="I970" t="str">
            <v/>
          </cell>
          <cell r="J970" t="str">
            <v>MFE</v>
          </cell>
          <cell r="L970" t="str">
            <v>AGRI</v>
          </cell>
          <cell r="M970" t="str">
            <v>Co-Branded</v>
          </cell>
          <cell r="O970" t="str">
            <v>SILVER</v>
          </cell>
          <cell r="P970" t="str">
            <v>SILVER</v>
          </cell>
        </row>
        <row r="971">
          <cell r="A971">
            <v>7695</v>
          </cell>
          <cell r="B971" t="str">
            <v>TECHMILE CNG ENGINE OIL</v>
          </cell>
          <cell r="C971" t="str">
            <v>GEN.OIL</v>
          </cell>
          <cell r="D971" t="str">
            <v>ONLY FOR OEM</v>
          </cell>
          <cell r="E971" t="str">
            <v>A</v>
          </cell>
          <cell r="G971" t="str">
            <v>A</v>
          </cell>
          <cell r="I971" t="str">
            <v/>
          </cell>
          <cell r="J971" t="str">
            <v>MTBL</v>
          </cell>
          <cell r="L971" t="str">
            <v>DEO</v>
          </cell>
          <cell r="M971" t="str">
            <v>Co-Branded</v>
          </cell>
          <cell r="O971" t="str">
            <v>SILVER</v>
          </cell>
          <cell r="P971" t="str">
            <v>SILVER</v>
          </cell>
        </row>
        <row r="972">
          <cell r="A972">
            <v>7696</v>
          </cell>
          <cell r="B972" t="str">
            <v>TECHMILE CLUTCH GREASE</v>
          </cell>
          <cell r="C972" t="str">
            <v>GEN.OIL</v>
          </cell>
          <cell r="D972" t="str">
            <v>ONLY FOR OEM</v>
          </cell>
          <cell r="E972" t="str">
            <v>A</v>
          </cell>
          <cell r="G972" t="str">
            <v>A</v>
          </cell>
          <cell r="I972" t="str">
            <v/>
          </cell>
          <cell r="J972" t="str">
            <v>MTBL</v>
          </cell>
          <cell r="L972" t="str">
            <v>DEO</v>
          </cell>
          <cell r="M972" t="str">
            <v>Co-Branded</v>
          </cell>
          <cell r="O972" t="str">
            <v>SILVER</v>
          </cell>
          <cell r="P972" t="str">
            <v>SILVER</v>
          </cell>
        </row>
        <row r="973">
          <cell r="A973">
            <v>7698</v>
          </cell>
          <cell r="B973" t="str">
            <v xml:space="preserve">TECHMILE HUB GREASE </v>
          </cell>
          <cell r="C973" t="str">
            <v>GEN.OIL</v>
          </cell>
          <cell r="D973" t="str">
            <v>ONLY FOR OEM</v>
          </cell>
          <cell r="E973" t="str">
            <v>A</v>
          </cell>
          <cell r="G973" t="str">
            <v>A</v>
          </cell>
          <cell r="I973" t="str">
            <v/>
          </cell>
          <cell r="J973" t="str">
            <v>MTBL</v>
          </cell>
          <cell r="L973" t="str">
            <v>GREASE</v>
          </cell>
          <cell r="M973" t="str">
            <v>Co-Branded</v>
          </cell>
          <cell r="O973" t="str">
            <v>SILVER</v>
          </cell>
          <cell r="P973" t="str">
            <v>SILVER</v>
          </cell>
        </row>
        <row r="974">
          <cell r="A974">
            <v>7699</v>
          </cell>
          <cell r="B974" t="str">
            <v>GEMALT</v>
          </cell>
          <cell r="C974" t="str">
            <v>GEN.OIL</v>
          </cell>
          <cell r="D974" t="str">
            <v>GENERAL</v>
          </cell>
          <cell r="E974" t="str">
            <v>A</v>
          </cell>
          <cell r="G974" t="str">
            <v>A</v>
          </cell>
          <cell r="I974" t="str">
            <v/>
          </cell>
          <cell r="J974" t="str">
            <v>ALT</v>
          </cell>
          <cell r="L974" t="str">
            <v>GREASE</v>
          </cell>
          <cell r="M974" t="str">
            <v>Co-Branded</v>
          </cell>
          <cell r="O974" t="str">
            <v>SILVER</v>
          </cell>
          <cell r="P974" t="str">
            <v>SILVER</v>
          </cell>
        </row>
        <row r="975">
          <cell r="A975">
            <v>7700</v>
          </cell>
          <cell r="B975" t="str">
            <v>GREASEALT</v>
          </cell>
          <cell r="C975" t="str">
            <v>GEN.OIL</v>
          </cell>
          <cell r="D975" t="str">
            <v>GENERAL</v>
          </cell>
          <cell r="E975" t="str">
            <v>A</v>
          </cell>
          <cell r="G975" t="str">
            <v>A</v>
          </cell>
          <cell r="I975" t="str">
            <v/>
          </cell>
          <cell r="J975" t="str">
            <v>ALT</v>
          </cell>
          <cell r="L975" t="str">
            <v>GREASE</v>
          </cell>
          <cell r="M975" t="str">
            <v>Co-Branded</v>
          </cell>
          <cell r="O975" t="str">
            <v>SILVER</v>
          </cell>
          <cell r="P975" t="str">
            <v>SILVER</v>
          </cell>
        </row>
        <row r="976">
          <cell r="A976">
            <v>7701</v>
          </cell>
          <cell r="B976" t="str">
            <v>GREASEMP</v>
          </cell>
          <cell r="C976" t="str">
            <v>REGULAR</v>
          </cell>
          <cell r="D976" t="str">
            <v>GENERAL</v>
          </cell>
          <cell r="E976" t="str">
            <v>A</v>
          </cell>
          <cell r="G976" t="str">
            <v>A</v>
          </cell>
          <cell r="I976" t="str">
            <v/>
          </cell>
          <cell r="J976" t="str">
            <v>OTH</v>
          </cell>
          <cell r="L976" t="str">
            <v>GREASE</v>
          </cell>
          <cell r="M976" t="str">
            <v>Servo-Auto</v>
          </cell>
          <cell r="O976" t="str">
            <v>SILVER</v>
          </cell>
          <cell r="P976" t="str">
            <v>SILVER</v>
          </cell>
        </row>
        <row r="977">
          <cell r="A977">
            <v>7702</v>
          </cell>
          <cell r="B977" t="str">
            <v>GREASEC</v>
          </cell>
          <cell r="C977" t="str">
            <v>REGULAR</v>
          </cell>
          <cell r="D977" t="str">
            <v>GENERAL</v>
          </cell>
          <cell r="E977" t="str">
            <v>A</v>
          </cell>
          <cell r="G977" t="str">
            <v>A</v>
          </cell>
          <cell r="I977" t="str">
            <v/>
          </cell>
          <cell r="J977" t="str">
            <v>OTH</v>
          </cell>
          <cell r="L977" t="str">
            <v>GREASE</v>
          </cell>
          <cell r="M977" t="str">
            <v>Servo-Auto</v>
          </cell>
          <cell r="O977" t="str">
            <v>SILVER</v>
          </cell>
          <cell r="P977" t="str">
            <v>SILVER</v>
          </cell>
        </row>
        <row r="978">
          <cell r="A978">
            <v>7703</v>
          </cell>
          <cell r="B978" t="str">
            <v>GREASEWB(175Kgdrums)</v>
          </cell>
          <cell r="C978" t="str">
            <v>REGULAR</v>
          </cell>
          <cell r="D978" t="str">
            <v>GENERAL</v>
          </cell>
          <cell r="E978" t="str">
            <v>A</v>
          </cell>
          <cell r="G978" t="str">
            <v>A</v>
          </cell>
          <cell r="I978" t="str">
            <v/>
          </cell>
          <cell r="J978" t="str">
            <v>OTH</v>
          </cell>
          <cell r="L978" t="str">
            <v>GREASE</v>
          </cell>
          <cell r="M978" t="str">
            <v>Servo-Auto</v>
          </cell>
          <cell r="O978" t="str">
            <v>SILVER</v>
          </cell>
          <cell r="P978" t="str">
            <v>SILVER</v>
          </cell>
        </row>
        <row r="979">
          <cell r="A979">
            <v>7704</v>
          </cell>
          <cell r="B979" t="str">
            <v>HMTGREASE</v>
          </cell>
          <cell r="C979" t="str">
            <v>GEN.OIL</v>
          </cell>
          <cell r="D979" t="str">
            <v>GENERAL</v>
          </cell>
          <cell r="E979" t="str">
            <v>A</v>
          </cell>
          <cell r="G979" t="str">
            <v>A</v>
          </cell>
          <cell r="I979" t="str">
            <v/>
          </cell>
          <cell r="J979" t="str">
            <v>HMT</v>
          </cell>
          <cell r="L979" t="str">
            <v>GREASE</v>
          </cell>
          <cell r="M979" t="str">
            <v>Co-Branded</v>
          </cell>
          <cell r="O979" t="str">
            <v>SILVER</v>
          </cell>
          <cell r="P979" t="str">
            <v>SILVER</v>
          </cell>
        </row>
        <row r="980">
          <cell r="A980">
            <v>7705</v>
          </cell>
          <cell r="B980" t="str">
            <v>GREASEMP3</v>
          </cell>
          <cell r="C980" t="str">
            <v>REGULAR</v>
          </cell>
          <cell r="D980" t="str">
            <v>GENERAL</v>
          </cell>
          <cell r="E980" t="str">
            <v>A</v>
          </cell>
          <cell r="F980" t="str">
            <v>GREASE</v>
          </cell>
          <cell r="G980" t="str">
            <v>A</v>
          </cell>
          <cell r="I980" t="str">
            <v/>
          </cell>
          <cell r="J980" t="str">
            <v>OTH</v>
          </cell>
          <cell r="L980" t="str">
            <v>GREASE</v>
          </cell>
          <cell r="M980" t="str">
            <v>Servo-Auto</v>
          </cell>
          <cell r="N980" t="str">
            <v>Included</v>
          </cell>
          <cell r="O980" t="str">
            <v>SILVER</v>
          </cell>
          <cell r="P980" t="str">
            <v>SILVER</v>
          </cell>
        </row>
        <row r="981">
          <cell r="A981">
            <v>7706</v>
          </cell>
          <cell r="B981" t="str">
            <v>TAFEGREASE</v>
          </cell>
          <cell r="C981" t="str">
            <v>GEN.OIL</v>
          </cell>
          <cell r="D981" t="str">
            <v>ONLY FOR OEM</v>
          </cell>
          <cell r="E981" t="str">
            <v>A</v>
          </cell>
          <cell r="G981" t="str">
            <v>A</v>
          </cell>
          <cell r="I981" t="str">
            <v/>
          </cell>
          <cell r="J981" t="str">
            <v>TAF</v>
          </cell>
          <cell r="L981" t="str">
            <v>GREASE</v>
          </cell>
          <cell r="M981" t="str">
            <v>Co-Branded</v>
          </cell>
          <cell r="O981" t="str">
            <v>SILVER</v>
          </cell>
          <cell r="P981" t="str">
            <v>SILVER</v>
          </cell>
        </row>
        <row r="982">
          <cell r="A982">
            <v>7707</v>
          </cell>
          <cell r="B982" t="str">
            <v>GREASEMOLEX</v>
          </cell>
          <cell r="C982" t="str">
            <v>REGULAR</v>
          </cell>
          <cell r="D982" t="str">
            <v>GENERAL</v>
          </cell>
          <cell r="E982" t="str">
            <v>A</v>
          </cell>
          <cell r="G982" t="str">
            <v>A</v>
          </cell>
          <cell r="I982" t="str">
            <v/>
          </cell>
          <cell r="J982" t="str">
            <v>OTH</v>
          </cell>
          <cell r="L982" t="str">
            <v>GREASE</v>
          </cell>
          <cell r="M982" t="str">
            <v>Servo-Auto</v>
          </cell>
          <cell r="O982" t="str">
            <v>SILVER</v>
          </cell>
          <cell r="P982" t="str">
            <v>SILVER</v>
          </cell>
        </row>
        <row r="983">
          <cell r="A983">
            <v>7708</v>
          </cell>
          <cell r="B983" t="str">
            <v>GREASEMOLEX(M)</v>
          </cell>
          <cell r="C983" t="str">
            <v>REGULAR</v>
          </cell>
          <cell r="D983" t="str">
            <v>GENERAL</v>
          </cell>
          <cell r="E983" t="str">
            <v>I</v>
          </cell>
          <cell r="G983" t="str">
            <v>I</v>
          </cell>
          <cell r="I983" t="str">
            <v/>
          </cell>
          <cell r="J983" t="str">
            <v>OTH</v>
          </cell>
          <cell r="L983" t="str">
            <v>GREASE</v>
          </cell>
          <cell r="M983" t="str">
            <v>Servo-Auto</v>
          </cell>
          <cell r="O983" t="str">
            <v>INDUSTRIAL</v>
          </cell>
          <cell r="P983" t="str">
            <v>INDUSTRIAL</v>
          </cell>
        </row>
        <row r="984">
          <cell r="A984">
            <v>7711</v>
          </cell>
          <cell r="B984" t="str">
            <v>GREASETVS</v>
          </cell>
          <cell r="C984" t="str">
            <v>REGULAR</v>
          </cell>
          <cell r="D984" t="str">
            <v>GENERAL</v>
          </cell>
          <cell r="E984" t="str">
            <v>I</v>
          </cell>
          <cell r="G984" t="str">
            <v>I</v>
          </cell>
          <cell r="I984" t="str">
            <v/>
          </cell>
          <cell r="J984" t="str">
            <v>OTH</v>
          </cell>
          <cell r="L984" t="str">
            <v>GREASE</v>
          </cell>
          <cell r="M984" t="str">
            <v>Servo-Auto</v>
          </cell>
          <cell r="O984" t="str">
            <v>INDUSTRIAL</v>
          </cell>
          <cell r="P984" t="str">
            <v>INDUSTRIAL</v>
          </cell>
        </row>
        <row r="985">
          <cell r="A985">
            <v>7712</v>
          </cell>
          <cell r="B985" t="str">
            <v>VSTSHAKTIGREASE</v>
          </cell>
          <cell r="C985" t="str">
            <v>GEN.OIL</v>
          </cell>
          <cell r="D985" t="str">
            <v>ONLY FOR OEM</v>
          </cell>
          <cell r="E985" t="str">
            <v>A</v>
          </cell>
          <cell r="G985" t="str">
            <v>A</v>
          </cell>
          <cell r="I985" t="str">
            <v/>
          </cell>
          <cell r="J985" t="str">
            <v>VST</v>
          </cell>
          <cell r="L985" t="str">
            <v>GREASE</v>
          </cell>
          <cell r="M985" t="str">
            <v>Co-Branded</v>
          </cell>
          <cell r="O985" t="str">
            <v>SILVER</v>
          </cell>
          <cell r="P985" t="str">
            <v>SILVER</v>
          </cell>
        </row>
        <row r="986">
          <cell r="A986">
            <v>7713</v>
          </cell>
          <cell r="B986" t="str">
            <v>MANFORCETRUCKSCHASSISGREASE</v>
          </cell>
          <cell r="C986" t="str">
            <v>GEN.OIL</v>
          </cell>
          <cell r="D986" t="str">
            <v>ONLY FOR OEM</v>
          </cell>
          <cell r="E986" t="str">
            <v>A</v>
          </cell>
          <cell r="G986" t="str">
            <v>A</v>
          </cell>
          <cell r="I986" t="str">
            <v/>
          </cell>
          <cell r="J986" t="str">
            <v>MFT</v>
          </cell>
          <cell r="L986" t="str">
            <v>GREASE</v>
          </cell>
          <cell r="M986" t="str">
            <v>Co-Branded</v>
          </cell>
          <cell r="O986" t="str">
            <v>SILVER</v>
          </cell>
          <cell r="P986" t="str">
            <v>SILVER</v>
          </cell>
        </row>
        <row r="987">
          <cell r="A987">
            <v>7714</v>
          </cell>
          <cell r="B987" t="str">
            <v>MANFORCETRUCKSCOUPLERGREASE</v>
          </cell>
          <cell r="C987" t="str">
            <v>GEN.OIL</v>
          </cell>
          <cell r="D987" t="str">
            <v>ONLY FOR OEM</v>
          </cell>
          <cell r="E987" t="str">
            <v>A</v>
          </cell>
          <cell r="G987" t="str">
            <v>A</v>
          </cell>
          <cell r="I987" t="str">
            <v/>
          </cell>
          <cell r="J987" t="str">
            <v>MFT</v>
          </cell>
          <cell r="L987" t="str">
            <v>GREASE</v>
          </cell>
          <cell r="M987" t="str">
            <v>Co-Branded</v>
          </cell>
          <cell r="O987" t="str">
            <v>SILVER</v>
          </cell>
          <cell r="P987" t="str">
            <v>SILVER</v>
          </cell>
        </row>
        <row r="988">
          <cell r="A988">
            <v>7715</v>
          </cell>
          <cell r="B988" t="str">
            <v>EICHER PREMIUM MP3 GREASE</v>
          </cell>
          <cell r="C988" t="str">
            <v>GEN.OIL</v>
          </cell>
          <cell r="D988" t="str">
            <v>ONLY FOR OEM</v>
          </cell>
          <cell r="E988" t="str">
            <v>A</v>
          </cell>
          <cell r="G988" t="str">
            <v>A</v>
          </cell>
          <cell r="I988" t="str">
            <v/>
          </cell>
          <cell r="J988" t="str">
            <v>VEC</v>
          </cell>
          <cell r="L988" t="str">
            <v>GREASE</v>
          </cell>
          <cell r="M988" t="str">
            <v>Co-Branded</v>
          </cell>
          <cell r="O988" t="str">
            <v>SILVER</v>
          </cell>
          <cell r="P988" t="str">
            <v>SILVER</v>
          </cell>
        </row>
        <row r="989">
          <cell r="A989">
            <v>7716</v>
          </cell>
          <cell r="B989" t="str">
            <v>GREASE BRNG (T)</v>
          </cell>
          <cell r="C989" t="str">
            <v>REGULAR</v>
          </cell>
          <cell r="D989" t="str">
            <v>GENERAL</v>
          </cell>
          <cell r="E989" t="str">
            <v>I</v>
          </cell>
          <cell r="G989" t="str">
            <v>I</v>
          </cell>
          <cell r="I989" t="str">
            <v/>
          </cell>
          <cell r="J989" t="str">
            <v>OTH</v>
          </cell>
          <cell r="L989" t="str">
            <v>GREASE</v>
          </cell>
          <cell r="M989" t="str">
            <v>Servo-Auto</v>
          </cell>
          <cell r="O989" t="str">
            <v>INDUSTRIAL</v>
          </cell>
          <cell r="P989" t="str">
            <v>INDUSTRIAL</v>
          </cell>
        </row>
        <row r="990">
          <cell r="A990">
            <v>7720</v>
          </cell>
          <cell r="B990" t="str">
            <v>GEMSUPERHT(B)</v>
          </cell>
          <cell r="C990" t="str">
            <v>REGULAR</v>
          </cell>
          <cell r="D990" t="str">
            <v>GENERAL</v>
          </cell>
          <cell r="E990" t="str">
            <v>I</v>
          </cell>
          <cell r="G990" t="str">
            <v>I</v>
          </cell>
          <cell r="I990" t="str">
            <v/>
          </cell>
          <cell r="J990" t="str">
            <v>OTH</v>
          </cell>
          <cell r="L990" t="str">
            <v>GREASE</v>
          </cell>
          <cell r="M990" t="str">
            <v>Servo-Auto</v>
          </cell>
          <cell r="O990" t="str">
            <v>INDUSTRIAL</v>
          </cell>
          <cell r="P990" t="str">
            <v>INDUSTRIAL</v>
          </cell>
        </row>
        <row r="991">
          <cell r="A991">
            <v>7722</v>
          </cell>
          <cell r="B991" t="str">
            <v>GEM2</v>
          </cell>
          <cell r="C991" t="str">
            <v>REGULAR</v>
          </cell>
          <cell r="D991" t="str">
            <v>GENERAL</v>
          </cell>
          <cell r="E991" t="str">
            <v>I</v>
          </cell>
          <cell r="G991" t="str">
            <v>I</v>
          </cell>
          <cell r="I991" t="str">
            <v/>
          </cell>
          <cell r="J991" t="str">
            <v>OTH</v>
          </cell>
          <cell r="L991" t="str">
            <v>GREASE</v>
          </cell>
          <cell r="M991" t="str">
            <v>Servo-Auto</v>
          </cell>
          <cell r="O991" t="str">
            <v>INDUSTRIAL</v>
          </cell>
          <cell r="P991" t="str">
            <v>INDUSTRIAL</v>
          </cell>
        </row>
        <row r="992">
          <cell r="A992">
            <v>7723</v>
          </cell>
          <cell r="B992" t="str">
            <v>GEM3</v>
          </cell>
          <cell r="C992" t="str">
            <v>REGULAR</v>
          </cell>
          <cell r="D992" t="str">
            <v>GENERAL</v>
          </cell>
          <cell r="E992" t="str">
            <v>I</v>
          </cell>
          <cell r="G992" t="str">
            <v>I</v>
          </cell>
          <cell r="I992" t="str">
            <v/>
          </cell>
          <cell r="J992" t="str">
            <v>OTH</v>
          </cell>
          <cell r="L992" t="str">
            <v>GREASE</v>
          </cell>
          <cell r="M992" t="str">
            <v>Servo-Auto</v>
          </cell>
          <cell r="O992" t="str">
            <v>INDUSTRIAL</v>
          </cell>
          <cell r="P992" t="str">
            <v>INDUSTRIAL</v>
          </cell>
        </row>
        <row r="993">
          <cell r="A993">
            <v>7724</v>
          </cell>
          <cell r="B993" t="str">
            <v>GREASERR1</v>
          </cell>
          <cell r="C993" t="str">
            <v>REGULAR</v>
          </cell>
          <cell r="D993" t="str">
            <v>GENERAL</v>
          </cell>
          <cell r="E993" t="str">
            <v>I</v>
          </cell>
          <cell r="G993" t="str">
            <v>I</v>
          </cell>
          <cell r="I993" t="str">
            <v/>
          </cell>
          <cell r="J993" t="str">
            <v>OTH</v>
          </cell>
          <cell r="L993" t="str">
            <v>GREASE</v>
          </cell>
          <cell r="M993" t="str">
            <v>Servo-Auto</v>
          </cell>
          <cell r="O993" t="str">
            <v>INDUSTRIAL</v>
          </cell>
          <cell r="P993" t="str">
            <v>INDUSTRIAL</v>
          </cell>
        </row>
        <row r="994">
          <cell r="A994">
            <v>7725</v>
          </cell>
          <cell r="B994" t="str">
            <v>GEMBRBNO.3</v>
          </cell>
          <cell r="C994" t="str">
            <v>REGULAR</v>
          </cell>
          <cell r="D994" t="str">
            <v>GENERAL</v>
          </cell>
          <cell r="E994" t="str">
            <v>I</v>
          </cell>
          <cell r="G994" t="str">
            <v>I</v>
          </cell>
          <cell r="I994" t="str">
            <v/>
          </cell>
          <cell r="J994" t="str">
            <v>OTH</v>
          </cell>
          <cell r="L994" t="str">
            <v>GREASE</v>
          </cell>
          <cell r="M994" t="str">
            <v>Servo-Auto</v>
          </cell>
          <cell r="O994" t="str">
            <v>INDUSTRIAL</v>
          </cell>
          <cell r="P994" t="str">
            <v>INDUSTRIAL</v>
          </cell>
        </row>
        <row r="995">
          <cell r="A995">
            <v>7727</v>
          </cell>
          <cell r="B995" t="str">
            <v>GEMRR3</v>
          </cell>
          <cell r="C995" t="str">
            <v>REGULAR</v>
          </cell>
          <cell r="D995" t="str">
            <v>GENERAL</v>
          </cell>
          <cell r="E995" t="str">
            <v>A</v>
          </cell>
          <cell r="F995" t="str">
            <v>GREASE</v>
          </cell>
          <cell r="G995" t="str">
            <v>A</v>
          </cell>
          <cell r="I995" t="str">
            <v/>
          </cell>
          <cell r="J995" t="str">
            <v>OTH</v>
          </cell>
          <cell r="L995" t="str">
            <v>GREASE</v>
          </cell>
          <cell r="M995" t="str">
            <v>Servo-Auto</v>
          </cell>
          <cell r="N995" t="str">
            <v>Included</v>
          </cell>
          <cell r="O995" t="str">
            <v>SILVER</v>
          </cell>
          <cell r="P995" t="str">
            <v>SILVER</v>
          </cell>
        </row>
        <row r="996">
          <cell r="A996">
            <v>7729</v>
          </cell>
          <cell r="B996" t="str">
            <v xml:space="preserve">TRACLUB </v>
          </cell>
          <cell r="C996" t="str">
            <v>REGULAR</v>
          </cell>
          <cell r="D996" t="str">
            <v>GENERAL</v>
          </cell>
          <cell r="E996" t="str">
            <v>I</v>
          </cell>
          <cell r="G996" t="str">
            <v>I</v>
          </cell>
          <cell r="I996" t="str">
            <v/>
          </cell>
          <cell r="J996" t="str">
            <v>OTH</v>
          </cell>
          <cell r="L996" t="str">
            <v>INDUSTRIAL</v>
          </cell>
          <cell r="M996" t="str">
            <v>IND</v>
          </cell>
          <cell r="O996" t="str">
            <v>INDUSTRIAL</v>
          </cell>
          <cell r="P996" t="str">
            <v>INDUSTRIAL</v>
          </cell>
        </row>
        <row r="997">
          <cell r="A997">
            <v>7730</v>
          </cell>
          <cell r="B997" t="str">
            <v>REXL0</v>
          </cell>
          <cell r="C997" t="str">
            <v>REGULAR</v>
          </cell>
          <cell r="D997" t="str">
            <v>GENERAL</v>
          </cell>
          <cell r="E997" t="str">
            <v>I</v>
          </cell>
          <cell r="G997" t="str">
            <v>I</v>
          </cell>
          <cell r="I997" t="str">
            <v/>
          </cell>
          <cell r="J997" t="str">
            <v>OTH</v>
          </cell>
          <cell r="L997" t="str">
            <v>INDUSTRIAL</v>
          </cell>
          <cell r="M997" t="str">
            <v>IND</v>
          </cell>
          <cell r="O997" t="str">
            <v>INDUSTRIAL</v>
          </cell>
          <cell r="P997" t="str">
            <v>INDUSTRIAL</v>
          </cell>
        </row>
        <row r="998">
          <cell r="A998">
            <v>7731</v>
          </cell>
          <cell r="B998" t="str">
            <v>REXL1</v>
          </cell>
          <cell r="C998" t="str">
            <v>REGULAR</v>
          </cell>
          <cell r="D998" t="str">
            <v>GENERAL</v>
          </cell>
          <cell r="E998" t="str">
            <v>I</v>
          </cell>
          <cell r="G998" t="str">
            <v>I</v>
          </cell>
          <cell r="I998" t="str">
            <v/>
          </cell>
          <cell r="J998" t="str">
            <v>OTH</v>
          </cell>
          <cell r="L998" t="str">
            <v>INDUSTRIAL</v>
          </cell>
          <cell r="M998" t="str">
            <v>IND</v>
          </cell>
          <cell r="O998" t="str">
            <v>INDUSTRIAL</v>
          </cell>
          <cell r="P998" t="str">
            <v>INDUSTRIAL</v>
          </cell>
        </row>
        <row r="999">
          <cell r="A999">
            <v>7732</v>
          </cell>
          <cell r="B999" t="str">
            <v>REXL2</v>
          </cell>
          <cell r="C999" t="str">
            <v>REGULAR</v>
          </cell>
          <cell r="D999" t="str">
            <v>GENERAL</v>
          </cell>
          <cell r="E999" t="str">
            <v>I</v>
          </cell>
          <cell r="G999" t="str">
            <v>I</v>
          </cell>
          <cell r="I999" t="str">
            <v/>
          </cell>
          <cell r="J999" t="str">
            <v>OTH</v>
          </cell>
          <cell r="L999" t="str">
            <v>INDUSTRIAL</v>
          </cell>
          <cell r="M999" t="str">
            <v>IND</v>
          </cell>
          <cell r="O999" t="str">
            <v>INDUSTRIAL</v>
          </cell>
          <cell r="P999" t="str">
            <v>INDUSTRIAL</v>
          </cell>
        </row>
        <row r="1000">
          <cell r="A1000">
            <v>7733</v>
          </cell>
          <cell r="B1000" t="str">
            <v>FORCEGREASE</v>
          </cell>
          <cell r="C1000" t="str">
            <v>GEN.OIL</v>
          </cell>
          <cell r="D1000" t="str">
            <v>GENERAL</v>
          </cell>
          <cell r="E1000" t="str">
            <v>A</v>
          </cell>
          <cell r="G1000" t="str">
            <v>A</v>
          </cell>
          <cell r="I1000" t="str">
            <v/>
          </cell>
          <cell r="J1000" t="str">
            <v>FML</v>
          </cell>
          <cell r="L1000" t="str">
            <v>GREASE</v>
          </cell>
          <cell r="M1000" t="str">
            <v>Co-Branded</v>
          </cell>
          <cell r="O1000" t="str">
            <v>SILVER</v>
          </cell>
          <cell r="P1000" t="str">
            <v>SILVER</v>
          </cell>
        </row>
        <row r="1001">
          <cell r="A1001">
            <v>7734</v>
          </cell>
          <cell r="B1001" t="str">
            <v>GREASEREP1</v>
          </cell>
          <cell r="C1001" t="str">
            <v>REGULAR</v>
          </cell>
          <cell r="D1001" t="str">
            <v>GENERAL</v>
          </cell>
          <cell r="E1001" t="str">
            <v>I</v>
          </cell>
          <cell r="G1001" t="str">
            <v>I</v>
          </cell>
          <cell r="I1001" t="str">
            <v/>
          </cell>
          <cell r="J1001" t="str">
            <v>OTH</v>
          </cell>
          <cell r="L1001" t="str">
            <v>GREASE</v>
          </cell>
          <cell r="M1001" t="str">
            <v>Servo-Auto</v>
          </cell>
          <cell r="O1001" t="str">
            <v>INDUSTRIAL</v>
          </cell>
          <cell r="P1001" t="str">
            <v>INDUSTRIAL</v>
          </cell>
        </row>
        <row r="1002">
          <cell r="A1002">
            <v>7738</v>
          </cell>
          <cell r="B1002" t="str">
            <v>GEMEP00</v>
          </cell>
          <cell r="C1002" t="str">
            <v>REGULAR</v>
          </cell>
          <cell r="D1002" t="str">
            <v>GENERAL</v>
          </cell>
          <cell r="E1002" t="str">
            <v>I</v>
          </cell>
          <cell r="G1002" t="str">
            <v>I</v>
          </cell>
          <cell r="I1002" t="str">
            <v/>
          </cell>
          <cell r="J1002" t="str">
            <v>OTH</v>
          </cell>
          <cell r="L1002" t="str">
            <v>GREASE</v>
          </cell>
          <cell r="M1002" t="str">
            <v>Servo-Auto</v>
          </cell>
          <cell r="O1002" t="str">
            <v>INDUSTRIAL</v>
          </cell>
          <cell r="P1002" t="str">
            <v>INDUSTRIAL</v>
          </cell>
        </row>
        <row r="1003">
          <cell r="A1003">
            <v>7740</v>
          </cell>
          <cell r="B1003" t="str">
            <v>GEMEP0</v>
          </cell>
          <cell r="C1003" t="str">
            <v>REGULAR</v>
          </cell>
          <cell r="D1003" t="str">
            <v>GENERAL</v>
          </cell>
          <cell r="E1003" t="str">
            <v>I</v>
          </cell>
          <cell r="G1003" t="str">
            <v>I</v>
          </cell>
          <cell r="I1003" t="str">
            <v/>
          </cell>
          <cell r="J1003" t="str">
            <v>OTH</v>
          </cell>
          <cell r="L1003" t="str">
            <v>GREASE</v>
          </cell>
          <cell r="M1003" t="str">
            <v>Servo-Auto</v>
          </cell>
          <cell r="O1003" t="str">
            <v>INDUSTRIAL</v>
          </cell>
          <cell r="P1003" t="str">
            <v>INDUSTRIAL</v>
          </cell>
        </row>
        <row r="1004">
          <cell r="A1004">
            <v>7741</v>
          </cell>
          <cell r="B1004" t="str">
            <v>GEMEP1</v>
          </cell>
          <cell r="C1004" t="str">
            <v>REGULAR</v>
          </cell>
          <cell r="D1004" t="str">
            <v>GENERAL</v>
          </cell>
          <cell r="E1004" t="str">
            <v>I</v>
          </cell>
          <cell r="G1004" t="str">
            <v>I</v>
          </cell>
          <cell r="I1004" t="str">
            <v/>
          </cell>
          <cell r="J1004" t="str">
            <v>OTH</v>
          </cell>
          <cell r="L1004" t="str">
            <v>GREASE</v>
          </cell>
          <cell r="M1004" t="str">
            <v>Servo-Auto</v>
          </cell>
          <cell r="O1004" t="str">
            <v>INDUSTRIAL</v>
          </cell>
          <cell r="P1004" t="str">
            <v>INDUSTRIAL</v>
          </cell>
        </row>
        <row r="1005">
          <cell r="A1005">
            <v>7742</v>
          </cell>
          <cell r="B1005" t="str">
            <v>GEMEP2</v>
          </cell>
          <cell r="C1005" t="str">
            <v>REGULAR</v>
          </cell>
          <cell r="D1005" t="str">
            <v>GENERAL</v>
          </cell>
          <cell r="E1005" t="str">
            <v>I</v>
          </cell>
          <cell r="F1005" t="str">
            <v>I</v>
          </cell>
          <cell r="G1005" t="str">
            <v>I</v>
          </cell>
          <cell r="I1005" t="str">
            <v/>
          </cell>
          <cell r="J1005" t="str">
            <v>OTH</v>
          </cell>
          <cell r="L1005" t="str">
            <v>GREASE</v>
          </cell>
          <cell r="M1005" t="str">
            <v>Servo-Auto</v>
          </cell>
          <cell r="O1005" t="str">
            <v>INDUSTRIAL</v>
          </cell>
          <cell r="P1005" t="str">
            <v>INDUSTRIAL</v>
          </cell>
        </row>
        <row r="1006">
          <cell r="A1006">
            <v>7743</v>
          </cell>
          <cell r="B1006" t="str">
            <v>GEMHT</v>
          </cell>
          <cell r="C1006" t="str">
            <v>REGULAR</v>
          </cell>
          <cell r="D1006" t="str">
            <v>GENERAL</v>
          </cell>
          <cell r="E1006" t="str">
            <v>I</v>
          </cell>
          <cell r="G1006" t="str">
            <v>I</v>
          </cell>
          <cell r="I1006" t="str">
            <v/>
          </cell>
          <cell r="J1006" t="str">
            <v>OTH</v>
          </cell>
          <cell r="L1006" t="str">
            <v>GREASE</v>
          </cell>
          <cell r="M1006" t="str">
            <v>Servo-Auto</v>
          </cell>
          <cell r="O1006" t="str">
            <v>INDUSTRIAL</v>
          </cell>
          <cell r="P1006" t="str">
            <v>INDUSTRIAL</v>
          </cell>
        </row>
        <row r="1007">
          <cell r="A1007">
            <v>7744</v>
          </cell>
          <cell r="B1007" t="str">
            <v>GEMHTXX</v>
          </cell>
          <cell r="C1007" t="str">
            <v>REGULAR</v>
          </cell>
          <cell r="D1007" t="str">
            <v>GENERAL</v>
          </cell>
          <cell r="E1007" t="str">
            <v>I</v>
          </cell>
          <cell r="G1007" t="str">
            <v>I</v>
          </cell>
          <cell r="I1007" t="str">
            <v/>
          </cell>
          <cell r="J1007" t="str">
            <v>OTH</v>
          </cell>
          <cell r="L1007" t="str">
            <v>GREASE</v>
          </cell>
          <cell r="M1007" t="str">
            <v>Servo-Auto</v>
          </cell>
          <cell r="O1007" t="str">
            <v>INDUSTRIAL</v>
          </cell>
          <cell r="P1007" t="str">
            <v>INDUSTRIAL</v>
          </cell>
        </row>
        <row r="1008">
          <cell r="A1008">
            <v>7745</v>
          </cell>
          <cell r="B1008" t="str">
            <v>GEMSUPERHT</v>
          </cell>
          <cell r="C1008" t="str">
            <v>REGULAR</v>
          </cell>
          <cell r="D1008" t="str">
            <v>GENERAL</v>
          </cell>
          <cell r="E1008" t="str">
            <v>I</v>
          </cell>
          <cell r="G1008" t="str">
            <v>I</v>
          </cell>
          <cell r="I1008" t="str">
            <v/>
          </cell>
          <cell r="J1008" t="str">
            <v>OTH</v>
          </cell>
          <cell r="L1008" t="str">
            <v>INDUSTRIAL</v>
          </cell>
          <cell r="M1008" t="str">
            <v>IND</v>
          </cell>
          <cell r="O1008" t="str">
            <v>INDUSTRIAL</v>
          </cell>
          <cell r="P1008" t="str">
            <v>INDUSTRIAL</v>
          </cell>
        </row>
        <row r="1009">
          <cell r="A1009">
            <v>7748</v>
          </cell>
          <cell r="B1009" t="str">
            <v>GREASEGRAPHITED4080</v>
          </cell>
          <cell r="C1009" t="str">
            <v>REGULAR</v>
          </cell>
          <cell r="D1009" t="str">
            <v>GENERAL</v>
          </cell>
          <cell r="E1009" t="str">
            <v>I</v>
          </cell>
          <cell r="G1009" t="str">
            <v>I</v>
          </cell>
          <cell r="I1009" t="str">
            <v/>
          </cell>
          <cell r="J1009" t="str">
            <v>OTH</v>
          </cell>
          <cell r="L1009" t="str">
            <v>GREASE</v>
          </cell>
          <cell r="M1009" t="str">
            <v>Servo-Auto</v>
          </cell>
          <cell r="O1009" t="str">
            <v>INDUSTRIAL</v>
          </cell>
          <cell r="P1009" t="str">
            <v>INDUSTRIAL</v>
          </cell>
        </row>
        <row r="1010">
          <cell r="A1010">
            <v>7751</v>
          </cell>
          <cell r="B1010" t="str">
            <v xml:space="preserve">CHAINCOMPOUND(150KGDRUMS) </v>
          </cell>
          <cell r="C1010" t="str">
            <v>REGULAR</v>
          </cell>
          <cell r="D1010" t="str">
            <v>GENERAL</v>
          </cell>
          <cell r="E1010" t="str">
            <v>I</v>
          </cell>
          <cell r="G1010" t="str">
            <v>I</v>
          </cell>
          <cell r="I1010" t="str">
            <v/>
          </cell>
          <cell r="J1010" t="str">
            <v>OTH</v>
          </cell>
          <cell r="L1010" t="str">
            <v>INDUSTRIAL</v>
          </cell>
          <cell r="M1010" t="str">
            <v>IND</v>
          </cell>
          <cell r="O1010" t="str">
            <v>INDUSTRIAL</v>
          </cell>
          <cell r="P1010" t="str">
            <v>INDUSTRIAL</v>
          </cell>
        </row>
        <row r="1011">
          <cell r="A1011">
            <v>7752</v>
          </cell>
          <cell r="B1011" t="str">
            <v>LUBREXCUPGREASENO.2</v>
          </cell>
          <cell r="C1011" t="str">
            <v>REGULAR</v>
          </cell>
          <cell r="D1011" t="str">
            <v>GENERAL</v>
          </cell>
          <cell r="E1011" t="str">
            <v>I</v>
          </cell>
          <cell r="G1011" t="str">
            <v>I</v>
          </cell>
          <cell r="I1011" t="str">
            <v/>
          </cell>
          <cell r="J1011" t="str">
            <v>OTH</v>
          </cell>
          <cell r="L1011" t="str">
            <v>INDUSTRIAL</v>
          </cell>
          <cell r="M1011" t="str">
            <v>IND</v>
          </cell>
          <cell r="O1011" t="str">
            <v>INDUSTRIAL</v>
          </cell>
          <cell r="P1011" t="str">
            <v>INDUSTRIAL</v>
          </cell>
        </row>
        <row r="1012">
          <cell r="A1012">
            <v>7753</v>
          </cell>
          <cell r="B1012" t="str">
            <v>LUBREXCUPGREASENO.3</v>
          </cell>
          <cell r="C1012" t="str">
            <v>REGULAR</v>
          </cell>
          <cell r="D1012" t="str">
            <v>GENERAL</v>
          </cell>
          <cell r="E1012" t="str">
            <v>I</v>
          </cell>
          <cell r="G1012" t="str">
            <v>I</v>
          </cell>
          <cell r="I1012" t="str">
            <v/>
          </cell>
          <cell r="J1012" t="str">
            <v>OTH</v>
          </cell>
          <cell r="L1012" t="str">
            <v>INDUSTRIAL</v>
          </cell>
          <cell r="M1012" t="str">
            <v>IND</v>
          </cell>
          <cell r="O1012" t="str">
            <v>INDUSTRIAL</v>
          </cell>
          <cell r="P1012" t="str">
            <v>INDUSTRIAL</v>
          </cell>
        </row>
        <row r="1013">
          <cell r="A1013">
            <v>7754</v>
          </cell>
          <cell r="B1013" t="str">
            <v>GREASECVJ</v>
          </cell>
          <cell r="C1013" t="str">
            <v>REGULAR</v>
          </cell>
          <cell r="D1013" t="str">
            <v>GENERAL</v>
          </cell>
          <cell r="E1013" t="str">
            <v>I</v>
          </cell>
          <cell r="G1013" t="str">
            <v>I</v>
          </cell>
          <cell r="I1013" t="str">
            <v/>
          </cell>
          <cell r="J1013" t="str">
            <v>OTH</v>
          </cell>
          <cell r="L1013" t="str">
            <v>INDUSTRIAL</v>
          </cell>
          <cell r="M1013" t="str">
            <v>IND</v>
          </cell>
          <cell r="O1013" t="str">
            <v>INDUSTRIAL</v>
          </cell>
          <cell r="P1013" t="str">
            <v>INDUSTRIAL</v>
          </cell>
        </row>
        <row r="1014">
          <cell r="A1014">
            <v>7757</v>
          </cell>
          <cell r="B1014" t="str">
            <v>GEMEP2(S)</v>
          </cell>
          <cell r="C1014" t="str">
            <v>REGULAR</v>
          </cell>
          <cell r="D1014" t="str">
            <v>GENERAL</v>
          </cell>
          <cell r="E1014" t="str">
            <v>I</v>
          </cell>
          <cell r="G1014" t="str">
            <v>I</v>
          </cell>
          <cell r="I1014" t="str">
            <v/>
          </cell>
          <cell r="J1014" t="str">
            <v>OTH</v>
          </cell>
          <cell r="L1014" t="str">
            <v>INDUSTRIAL</v>
          </cell>
          <cell r="M1014" t="str">
            <v>IND</v>
          </cell>
          <cell r="O1014" t="str">
            <v>INDUSTRIAL</v>
          </cell>
          <cell r="P1014" t="str">
            <v>INDUSTRIAL</v>
          </cell>
        </row>
        <row r="1015">
          <cell r="A1015">
            <v>7758</v>
          </cell>
          <cell r="B1015" t="str">
            <v>GEMTX</v>
          </cell>
          <cell r="C1015" t="str">
            <v>REGULAR</v>
          </cell>
          <cell r="D1015" t="str">
            <v>GENERAL</v>
          </cell>
          <cell r="E1015" t="str">
            <v>I</v>
          </cell>
          <cell r="G1015" t="str">
            <v>I</v>
          </cell>
          <cell r="I1015" t="str">
            <v/>
          </cell>
          <cell r="J1015" t="str">
            <v>OTH</v>
          </cell>
          <cell r="L1015" t="str">
            <v>INDUSTRIAL</v>
          </cell>
          <cell r="M1015" t="str">
            <v>IND</v>
          </cell>
          <cell r="O1015" t="str">
            <v>INDUSTRIAL</v>
          </cell>
          <cell r="P1015" t="str">
            <v>INDUSTRIAL</v>
          </cell>
        </row>
        <row r="1016">
          <cell r="A1016">
            <v>7759</v>
          </cell>
          <cell r="B1016" t="str">
            <v>GEMEP0(N)</v>
          </cell>
          <cell r="C1016" t="str">
            <v>REGULAR</v>
          </cell>
          <cell r="D1016" t="str">
            <v>GENERAL</v>
          </cell>
          <cell r="E1016" t="str">
            <v>I</v>
          </cell>
          <cell r="G1016" t="str">
            <v>I</v>
          </cell>
          <cell r="I1016" t="str">
            <v/>
          </cell>
          <cell r="J1016" t="str">
            <v>OTH</v>
          </cell>
          <cell r="L1016" t="str">
            <v>INDUSTRIAL</v>
          </cell>
          <cell r="M1016" t="str">
            <v>IND</v>
          </cell>
          <cell r="O1016" t="str">
            <v>INDUSTRIAL</v>
          </cell>
          <cell r="P1016" t="str">
            <v>INDUSTRIAL</v>
          </cell>
        </row>
        <row r="1017">
          <cell r="A1017">
            <v>7760</v>
          </cell>
          <cell r="B1017" t="str">
            <v>GEMTXX</v>
          </cell>
          <cell r="C1017" t="str">
            <v>REGULAR</v>
          </cell>
          <cell r="D1017" t="str">
            <v>GENERAL</v>
          </cell>
          <cell r="E1017" t="str">
            <v>I</v>
          </cell>
          <cell r="G1017" t="str">
            <v>I</v>
          </cell>
          <cell r="I1017" t="str">
            <v/>
          </cell>
          <cell r="J1017" t="str">
            <v>OTH</v>
          </cell>
          <cell r="L1017" t="str">
            <v>INDUSTRIAL</v>
          </cell>
          <cell r="M1017" t="str">
            <v>IND</v>
          </cell>
          <cell r="O1017" t="str">
            <v>INDUSTRIAL</v>
          </cell>
          <cell r="P1017" t="str">
            <v>INDUSTRIAL</v>
          </cell>
        </row>
        <row r="1018">
          <cell r="A1018">
            <v>7763</v>
          </cell>
          <cell r="B1018" t="str">
            <v>GREASECG10</v>
          </cell>
          <cell r="C1018" t="str">
            <v>REGULAR</v>
          </cell>
          <cell r="D1018" t="str">
            <v>GENERAL</v>
          </cell>
          <cell r="E1018" t="str">
            <v>I</v>
          </cell>
          <cell r="G1018" t="str">
            <v>I</v>
          </cell>
          <cell r="I1018" t="str">
            <v/>
          </cell>
          <cell r="J1018" t="str">
            <v>OTH</v>
          </cell>
          <cell r="L1018" t="str">
            <v>INDUSTRIAL</v>
          </cell>
          <cell r="M1018" t="str">
            <v>IND</v>
          </cell>
          <cell r="O1018" t="str">
            <v>INDUSTRIAL</v>
          </cell>
          <cell r="P1018" t="str">
            <v>INDUSTRIAL</v>
          </cell>
        </row>
        <row r="1019">
          <cell r="A1019">
            <v>7764</v>
          </cell>
          <cell r="B1019" t="str">
            <v>GEMSUPERHTXX</v>
          </cell>
          <cell r="C1019" t="str">
            <v>REGULAR</v>
          </cell>
          <cell r="D1019" t="str">
            <v>GENERAL</v>
          </cell>
          <cell r="E1019" t="str">
            <v>I</v>
          </cell>
          <cell r="G1019" t="str">
            <v>I</v>
          </cell>
          <cell r="I1019" t="str">
            <v/>
          </cell>
          <cell r="J1019" t="str">
            <v>OTH</v>
          </cell>
          <cell r="L1019" t="str">
            <v>INDUSTRIAL</v>
          </cell>
          <cell r="M1019" t="str">
            <v>IND</v>
          </cell>
          <cell r="O1019" t="str">
            <v>INDUSTRIAL</v>
          </cell>
          <cell r="P1019" t="str">
            <v>INDUSTRIAL</v>
          </cell>
        </row>
        <row r="1020">
          <cell r="A1020">
            <v>7767</v>
          </cell>
          <cell r="B1020" t="str">
            <v>GREASECG20</v>
          </cell>
          <cell r="C1020" t="str">
            <v>REGULAR</v>
          </cell>
          <cell r="D1020" t="str">
            <v>GENERAL</v>
          </cell>
          <cell r="E1020" t="str">
            <v>I</v>
          </cell>
          <cell r="G1020" t="str">
            <v>I</v>
          </cell>
          <cell r="I1020" t="str">
            <v/>
          </cell>
          <cell r="J1020" t="str">
            <v>OTH</v>
          </cell>
          <cell r="L1020" t="str">
            <v>INDUSTRIAL</v>
          </cell>
          <cell r="M1020" t="str">
            <v>IND</v>
          </cell>
          <cell r="O1020" t="str">
            <v>INDUSTRIAL</v>
          </cell>
          <cell r="P1020" t="str">
            <v>INDUSTRIAL</v>
          </cell>
        </row>
        <row r="1021">
          <cell r="A1021">
            <v>7768</v>
          </cell>
          <cell r="B1021" t="str">
            <v>GREASECG50</v>
          </cell>
          <cell r="C1021" t="str">
            <v>REGULAR</v>
          </cell>
          <cell r="D1021" t="str">
            <v>GENERAL</v>
          </cell>
          <cell r="E1021" t="str">
            <v>I</v>
          </cell>
          <cell r="G1021" t="str">
            <v>I</v>
          </cell>
          <cell r="I1021" t="str">
            <v/>
          </cell>
          <cell r="J1021" t="str">
            <v>OTH</v>
          </cell>
          <cell r="L1021" t="str">
            <v>INDUSTRIAL</v>
          </cell>
          <cell r="M1021" t="str">
            <v>IND</v>
          </cell>
          <cell r="O1021" t="str">
            <v>INDUSTRIAL</v>
          </cell>
          <cell r="P1021" t="str">
            <v>INDUSTRIAL</v>
          </cell>
        </row>
        <row r="1022">
          <cell r="A1022">
            <v>7769</v>
          </cell>
          <cell r="B1022" t="str">
            <v>GEMSI0</v>
          </cell>
          <cell r="C1022" t="str">
            <v>REGULAR</v>
          </cell>
          <cell r="D1022" t="str">
            <v>GENERAL</v>
          </cell>
          <cell r="E1022" t="str">
            <v>I</v>
          </cell>
          <cell r="G1022" t="str">
            <v>I</v>
          </cell>
          <cell r="I1022" t="str">
            <v/>
          </cell>
          <cell r="J1022" t="str">
            <v>OTH</v>
          </cell>
          <cell r="L1022" t="str">
            <v>INDUSTRIAL</v>
          </cell>
          <cell r="M1022" t="str">
            <v>IND</v>
          </cell>
          <cell r="O1022" t="str">
            <v>INDUSTRIAL</v>
          </cell>
          <cell r="P1022" t="str">
            <v>INDUSTRIAL</v>
          </cell>
        </row>
        <row r="1023">
          <cell r="A1023">
            <v>7770</v>
          </cell>
          <cell r="B1023" t="str">
            <v>GREASE300</v>
          </cell>
          <cell r="C1023" t="str">
            <v>REGULAR</v>
          </cell>
          <cell r="D1023" t="str">
            <v>GENERAL</v>
          </cell>
          <cell r="E1023" t="str">
            <v>I</v>
          </cell>
          <cell r="G1023" t="str">
            <v>I</v>
          </cell>
          <cell r="I1023" t="str">
            <v/>
          </cell>
          <cell r="J1023" t="str">
            <v>OTH</v>
          </cell>
          <cell r="L1023" t="str">
            <v>INDUSTRIAL</v>
          </cell>
          <cell r="M1023" t="str">
            <v>IND</v>
          </cell>
          <cell r="O1023" t="str">
            <v>INDUSTRIAL</v>
          </cell>
          <cell r="P1023" t="str">
            <v>INDUSTRIAL</v>
          </cell>
        </row>
        <row r="1024">
          <cell r="A1024">
            <v>7776</v>
          </cell>
          <cell r="B1024" t="str">
            <v>GREASECUPIS507</v>
          </cell>
          <cell r="C1024" t="str">
            <v>REGULAR</v>
          </cell>
          <cell r="D1024" t="str">
            <v>GENERAL</v>
          </cell>
          <cell r="E1024" t="str">
            <v>I</v>
          </cell>
          <cell r="G1024" t="str">
            <v>I</v>
          </cell>
          <cell r="I1024" t="str">
            <v/>
          </cell>
          <cell r="J1024" t="str">
            <v>OTH</v>
          </cell>
          <cell r="L1024" t="str">
            <v>INDUSTRIAL</v>
          </cell>
          <cell r="M1024" t="str">
            <v>IND</v>
          </cell>
          <cell r="O1024" t="str">
            <v>INDUSTRIAL</v>
          </cell>
          <cell r="P1024" t="str">
            <v>INDUSTRIAL</v>
          </cell>
        </row>
        <row r="1025">
          <cell r="A1025">
            <v>7779</v>
          </cell>
          <cell r="B1025" t="str">
            <v>GEMEP3</v>
          </cell>
          <cell r="C1025" t="str">
            <v>REGULAR</v>
          </cell>
          <cell r="D1025" t="str">
            <v>GENERAL</v>
          </cell>
          <cell r="E1025" t="str">
            <v>I</v>
          </cell>
          <cell r="G1025" t="str">
            <v>I</v>
          </cell>
          <cell r="I1025" t="str">
            <v/>
          </cell>
          <cell r="J1025" t="str">
            <v>OTH</v>
          </cell>
          <cell r="L1025" t="str">
            <v>INDUSTRIAL</v>
          </cell>
          <cell r="M1025" t="str">
            <v>IND</v>
          </cell>
          <cell r="O1025" t="str">
            <v>INDUSTRIAL</v>
          </cell>
          <cell r="P1025" t="str">
            <v>INDUSTRIAL</v>
          </cell>
        </row>
        <row r="1026">
          <cell r="A1026">
            <v>7782</v>
          </cell>
          <cell r="B1026" t="str">
            <v>ROLONGREASE</v>
          </cell>
          <cell r="C1026" t="str">
            <v>REGULAR</v>
          </cell>
          <cell r="D1026" t="str">
            <v>GENERAL</v>
          </cell>
          <cell r="E1026" t="str">
            <v>I</v>
          </cell>
          <cell r="G1026" t="str">
            <v>I</v>
          </cell>
          <cell r="I1026" t="str">
            <v/>
          </cell>
          <cell r="J1026" t="str">
            <v>OTH</v>
          </cell>
          <cell r="L1026" t="str">
            <v>INDUSTRIAL</v>
          </cell>
          <cell r="M1026" t="str">
            <v>IND</v>
          </cell>
          <cell r="O1026" t="str">
            <v>INDUSTRIAL</v>
          </cell>
          <cell r="P1026" t="str">
            <v>INDUSTRIAL</v>
          </cell>
        </row>
        <row r="1027">
          <cell r="A1027">
            <v>7784</v>
          </cell>
          <cell r="B1027" t="str">
            <v>GREASECIATIM202</v>
          </cell>
          <cell r="C1027" t="str">
            <v>REGULAR</v>
          </cell>
          <cell r="D1027" t="str">
            <v>GENERAL</v>
          </cell>
          <cell r="E1027" t="str">
            <v>I</v>
          </cell>
          <cell r="G1027" t="str">
            <v>I</v>
          </cell>
          <cell r="I1027" t="str">
            <v/>
          </cell>
          <cell r="J1027" t="str">
            <v>OTH</v>
          </cell>
          <cell r="L1027" t="str">
            <v>INDUSTRIAL</v>
          </cell>
          <cell r="M1027" t="str">
            <v>IND</v>
          </cell>
          <cell r="O1027" t="str">
            <v>INDUSTRIAL</v>
          </cell>
          <cell r="P1027" t="str">
            <v>INDUSTRIAL</v>
          </cell>
        </row>
        <row r="1028">
          <cell r="A1028">
            <v>7785</v>
          </cell>
          <cell r="B1028" t="str">
            <v>GREASENK50</v>
          </cell>
          <cell r="C1028" t="str">
            <v>REGULAR</v>
          </cell>
          <cell r="D1028" t="str">
            <v>GENERAL</v>
          </cell>
          <cell r="E1028" t="str">
            <v>I</v>
          </cell>
          <cell r="G1028" t="str">
            <v>I</v>
          </cell>
          <cell r="I1028" t="str">
            <v/>
          </cell>
          <cell r="J1028" t="str">
            <v>OTH</v>
          </cell>
          <cell r="L1028" t="str">
            <v>INDUSTRIAL</v>
          </cell>
          <cell r="M1028" t="str">
            <v>IND</v>
          </cell>
          <cell r="O1028" t="str">
            <v>INDUSTRIAL</v>
          </cell>
          <cell r="P1028" t="str">
            <v>INDUSTRIAL</v>
          </cell>
        </row>
        <row r="1029">
          <cell r="A1029">
            <v>7786</v>
          </cell>
          <cell r="B1029" t="str">
            <v>GREASELG280</v>
          </cell>
          <cell r="C1029" t="str">
            <v>REGULAR</v>
          </cell>
          <cell r="D1029" t="str">
            <v>GENERAL</v>
          </cell>
          <cell r="E1029" t="str">
            <v>I</v>
          </cell>
          <cell r="G1029" t="str">
            <v>I</v>
          </cell>
          <cell r="I1029" t="str">
            <v/>
          </cell>
          <cell r="J1029" t="str">
            <v>OTH</v>
          </cell>
          <cell r="L1029" t="str">
            <v>INDUSTRIAL</v>
          </cell>
          <cell r="M1029" t="str">
            <v>IND</v>
          </cell>
          <cell r="O1029" t="str">
            <v>INDUSTRIAL</v>
          </cell>
          <cell r="P1029" t="str">
            <v>INDUSTRIAL</v>
          </cell>
        </row>
        <row r="1030">
          <cell r="A1030">
            <v>7787</v>
          </cell>
          <cell r="B1030" t="str">
            <v>NEUCLEASE2</v>
          </cell>
          <cell r="C1030" t="str">
            <v>REGULAR</v>
          </cell>
          <cell r="D1030" t="str">
            <v>GENERAL</v>
          </cell>
          <cell r="E1030" t="str">
            <v>I</v>
          </cell>
          <cell r="G1030" t="str">
            <v>I</v>
          </cell>
          <cell r="I1030" t="str">
            <v/>
          </cell>
          <cell r="J1030" t="str">
            <v>OTH</v>
          </cell>
          <cell r="L1030" t="str">
            <v>INDUSTRIAL</v>
          </cell>
          <cell r="M1030" t="str">
            <v>IND</v>
          </cell>
          <cell r="O1030" t="str">
            <v>INDUSTRIAL</v>
          </cell>
          <cell r="P1030" t="str">
            <v>INDUSTRIAL</v>
          </cell>
        </row>
        <row r="1031">
          <cell r="A1031">
            <v>7788</v>
          </cell>
          <cell r="B1031" t="str">
            <v>GEMXG271</v>
          </cell>
          <cell r="C1031" t="str">
            <v>REGULAR</v>
          </cell>
          <cell r="D1031" t="str">
            <v>GENERAL</v>
          </cell>
          <cell r="E1031" t="str">
            <v>I</v>
          </cell>
          <cell r="G1031" t="str">
            <v>I</v>
          </cell>
          <cell r="I1031" t="str">
            <v/>
          </cell>
          <cell r="J1031" t="str">
            <v>OTH</v>
          </cell>
          <cell r="L1031" t="str">
            <v>INDUSTRIAL</v>
          </cell>
          <cell r="M1031" t="str">
            <v>IND</v>
          </cell>
          <cell r="O1031" t="str">
            <v>INDUSTRIAL</v>
          </cell>
          <cell r="P1031" t="str">
            <v>INDUSTRIAL</v>
          </cell>
        </row>
        <row r="1032">
          <cell r="A1032">
            <v>7789</v>
          </cell>
          <cell r="B1032" t="str">
            <v>GEMXG284</v>
          </cell>
          <cell r="C1032" t="str">
            <v>REGULAR</v>
          </cell>
          <cell r="D1032" t="str">
            <v>GENERAL</v>
          </cell>
          <cell r="E1032" t="str">
            <v>I</v>
          </cell>
          <cell r="G1032" t="str">
            <v>I</v>
          </cell>
          <cell r="I1032" t="str">
            <v/>
          </cell>
          <cell r="J1032" t="str">
            <v>OTH</v>
          </cell>
          <cell r="L1032" t="str">
            <v>INDUSTRIAL</v>
          </cell>
          <cell r="M1032" t="str">
            <v>IND</v>
          </cell>
          <cell r="O1032" t="str">
            <v>INDUSTRIAL</v>
          </cell>
          <cell r="P1032" t="str">
            <v>INDUSTRIAL</v>
          </cell>
        </row>
        <row r="1033">
          <cell r="A1033">
            <v>7790</v>
          </cell>
          <cell r="B1033" t="str">
            <v>GEMXG285</v>
          </cell>
          <cell r="C1033" t="str">
            <v>REGULAR</v>
          </cell>
          <cell r="D1033" t="str">
            <v>GENERAL</v>
          </cell>
          <cell r="E1033" t="str">
            <v>I</v>
          </cell>
          <cell r="G1033" t="str">
            <v>I</v>
          </cell>
          <cell r="I1033" t="str">
            <v/>
          </cell>
          <cell r="J1033" t="str">
            <v>OTH</v>
          </cell>
          <cell r="L1033" t="str">
            <v>INDUSTRIAL</v>
          </cell>
          <cell r="M1033" t="str">
            <v>IND</v>
          </cell>
          <cell r="O1033" t="str">
            <v>INDUSTRIAL</v>
          </cell>
          <cell r="P1033" t="str">
            <v>INDUSTRIAL</v>
          </cell>
        </row>
        <row r="1034">
          <cell r="A1034">
            <v>7791</v>
          </cell>
          <cell r="B1034" t="str">
            <v>GREASESG240</v>
          </cell>
          <cell r="C1034" t="str">
            <v>REGULAR</v>
          </cell>
          <cell r="D1034" t="str">
            <v>GENERAL</v>
          </cell>
          <cell r="E1034" t="str">
            <v>I</v>
          </cell>
          <cell r="G1034" t="str">
            <v>I</v>
          </cell>
          <cell r="I1034" t="str">
            <v/>
          </cell>
          <cell r="J1034" t="str">
            <v>OTH</v>
          </cell>
          <cell r="L1034" t="str">
            <v>INDUSTRIAL</v>
          </cell>
          <cell r="M1034" t="str">
            <v>IND</v>
          </cell>
          <cell r="O1034" t="str">
            <v>INDUSTRIAL</v>
          </cell>
          <cell r="P1034" t="str">
            <v>INDUSTRIAL</v>
          </cell>
        </row>
        <row r="1035">
          <cell r="A1035">
            <v>7792</v>
          </cell>
          <cell r="B1035" t="str">
            <v>GREASECIATIM203</v>
          </cell>
          <cell r="C1035" t="str">
            <v>REGULAR</v>
          </cell>
          <cell r="D1035" t="str">
            <v>GENERAL</v>
          </cell>
          <cell r="E1035" t="str">
            <v>I</v>
          </cell>
          <cell r="G1035" t="str">
            <v>I</v>
          </cell>
          <cell r="I1035" t="str">
            <v/>
          </cell>
          <cell r="J1035" t="str">
            <v>OTH</v>
          </cell>
          <cell r="L1035" t="str">
            <v>INDUSTRIAL</v>
          </cell>
          <cell r="M1035" t="str">
            <v>IND</v>
          </cell>
          <cell r="O1035" t="str">
            <v>INDUSTRIAL</v>
          </cell>
          <cell r="P1035" t="str">
            <v>INDUSTRIAL</v>
          </cell>
        </row>
        <row r="1036">
          <cell r="A1036">
            <v>7793</v>
          </cell>
          <cell r="B1036" t="str">
            <v>GREASECIATIM201</v>
          </cell>
          <cell r="C1036" t="str">
            <v>REGULAR</v>
          </cell>
          <cell r="D1036" t="str">
            <v>GENERAL</v>
          </cell>
          <cell r="E1036" t="str">
            <v>I</v>
          </cell>
          <cell r="G1036" t="str">
            <v>I</v>
          </cell>
          <cell r="I1036" t="str">
            <v/>
          </cell>
          <cell r="J1036" t="str">
            <v>OTH</v>
          </cell>
          <cell r="L1036" t="str">
            <v>INDUSTRIAL</v>
          </cell>
          <cell r="M1036" t="str">
            <v>IND</v>
          </cell>
          <cell r="O1036" t="str">
            <v>INDUSTRIAL</v>
          </cell>
          <cell r="P1036" t="str">
            <v>INDUSTRIAL</v>
          </cell>
        </row>
        <row r="1037">
          <cell r="A1037">
            <v>7794</v>
          </cell>
          <cell r="B1037" t="str">
            <v>GREASEGRAPHITEDYCCA</v>
          </cell>
          <cell r="C1037" t="str">
            <v>REGULAR</v>
          </cell>
          <cell r="D1037" t="str">
            <v>GENERAL</v>
          </cell>
          <cell r="E1037" t="str">
            <v>I</v>
          </cell>
          <cell r="G1037" t="str">
            <v>I</v>
          </cell>
          <cell r="I1037" t="str">
            <v/>
          </cell>
          <cell r="J1037" t="str">
            <v>OTH</v>
          </cell>
          <cell r="L1037" t="str">
            <v>INDUSTRIAL</v>
          </cell>
          <cell r="M1037" t="str">
            <v>IND</v>
          </cell>
          <cell r="O1037" t="str">
            <v>INDUSTRIAL</v>
          </cell>
          <cell r="P1037" t="str">
            <v>INDUSTRIAL</v>
          </cell>
        </row>
        <row r="1038">
          <cell r="A1038">
            <v>7795</v>
          </cell>
          <cell r="B1038" t="str">
            <v>GREASEGRAPHITED5081</v>
          </cell>
          <cell r="C1038" t="str">
            <v>REGULAR</v>
          </cell>
          <cell r="D1038" t="str">
            <v>GENERAL</v>
          </cell>
          <cell r="E1038" t="str">
            <v>I</v>
          </cell>
          <cell r="G1038" t="str">
            <v>I</v>
          </cell>
          <cell r="I1038" t="str">
            <v/>
          </cell>
          <cell r="J1038" t="str">
            <v>OTH</v>
          </cell>
          <cell r="L1038" t="str">
            <v>INDUSTRIAL</v>
          </cell>
          <cell r="M1038" t="str">
            <v>IND</v>
          </cell>
          <cell r="O1038" t="str">
            <v>INDUSTRIAL</v>
          </cell>
          <cell r="P1038" t="str">
            <v>INDUSTRIAL</v>
          </cell>
        </row>
        <row r="1039">
          <cell r="A1039">
            <v>7796</v>
          </cell>
          <cell r="B1039" t="str">
            <v>GREASEGRAPHITED5082</v>
          </cell>
          <cell r="C1039" t="str">
            <v>REGULAR</v>
          </cell>
          <cell r="D1039" t="str">
            <v>GENERAL</v>
          </cell>
          <cell r="E1039" t="str">
            <v>I</v>
          </cell>
          <cell r="G1039" t="str">
            <v>I</v>
          </cell>
          <cell r="I1039" t="str">
            <v/>
          </cell>
          <cell r="J1039" t="str">
            <v>OTH</v>
          </cell>
          <cell r="L1039" t="str">
            <v>INDUSTRIAL</v>
          </cell>
          <cell r="M1039" t="str">
            <v>IND</v>
          </cell>
          <cell r="O1039" t="str">
            <v>INDUSTRIAL</v>
          </cell>
          <cell r="P1039" t="str">
            <v>INDUSTRIAL</v>
          </cell>
        </row>
        <row r="1040">
          <cell r="A1040">
            <v>7801</v>
          </cell>
          <cell r="B1040" t="str">
            <v>PLEXLC1</v>
          </cell>
          <cell r="C1040" t="str">
            <v>REGULAR</v>
          </cell>
          <cell r="D1040" t="str">
            <v>GENERAL</v>
          </cell>
          <cell r="E1040" t="str">
            <v>I</v>
          </cell>
          <cell r="G1040" t="str">
            <v>I</v>
          </cell>
          <cell r="I1040" t="str">
            <v/>
          </cell>
          <cell r="J1040" t="str">
            <v>OTH</v>
          </cell>
          <cell r="L1040" t="str">
            <v>INDUSTRIAL</v>
          </cell>
          <cell r="M1040" t="str">
            <v>IND</v>
          </cell>
          <cell r="O1040" t="str">
            <v>INDUSTRIAL</v>
          </cell>
          <cell r="P1040" t="str">
            <v>INDUSTRIAL</v>
          </cell>
        </row>
        <row r="1041">
          <cell r="A1041">
            <v>7802</v>
          </cell>
          <cell r="B1041" t="str">
            <v>GREASEZX38</v>
          </cell>
          <cell r="C1041" t="str">
            <v>REGULAR</v>
          </cell>
          <cell r="D1041" t="str">
            <v>GENERAL</v>
          </cell>
          <cell r="E1041" t="str">
            <v>I</v>
          </cell>
          <cell r="G1041" t="str">
            <v>I</v>
          </cell>
          <cell r="I1041" t="str">
            <v/>
          </cell>
          <cell r="J1041" t="str">
            <v>OTH</v>
          </cell>
          <cell r="L1041" t="str">
            <v>INDUSTRIAL</v>
          </cell>
          <cell r="M1041" t="str">
            <v>IND</v>
          </cell>
          <cell r="O1041" t="str">
            <v>INDUSTRIAL</v>
          </cell>
          <cell r="P1041" t="str">
            <v>INDUSTRIAL</v>
          </cell>
        </row>
        <row r="1042">
          <cell r="A1042">
            <v>7803</v>
          </cell>
          <cell r="B1042" t="str">
            <v>GEMXG279</v>
          </cell>
          <cell r="C1042" t="str">
            <v>REGULAR</v>
          </cell>
          <cell r="D1042" t="str">
            <v>GENERAL</v>
          </cell>
          <cell r="E1042" t="str">
            <v>I</v>
          </cell>
          <cell r="G1042" t="str">
            <v>I</v>
          </cell>
          <cell r="I1042" t="str">
            <v/>
          </cell>
          <cell r="J1042" t="str">
            <v>OTH</v>
          </cell>
          <cell r="L1042" t="str">
            <v>INDUSTRIAL</v>
          </cell>
          <cell r="M1042" t="str">
            <v>IND</v>
          </cell>
          <cell r="O1042" t="str">
            <v>INDUSTRIAL</v>
          </cell>
          <cell r="P1042" t="str">
            <v>INDUSTRIAL</v>
          </cell>
        </row>
        <row r="1043">
          <cell r="A1043">
            <v>7804</v>
          </cell>
          <cell r="B1043" t="str">
            <v>GEMXG274</v>
          </cell>
          <cell r="C1043" t="str">
            <v>REGULAR</v>
          </cell>
          <cell r="D1043" t="str">
            <v>GENERAL</v>
          </cell>
          <cell r="E1043" t="str">
            <v>I</v>
          </cell>
          <cell r="G1043" t="str">
            <v>I</v>
          </cell>
          <cell r="I1043" t="str">
            <v/>
          </cell>
          <cell r="J1043" t="str">
            <v>OTH</v>
          </cell>
          <cell r="L1043" t="str">
            <v>INDUSTRIAL</v>
          </cell>
          <cell r="M1043" t="str">
            <v>IND</v>
          </cell>
          <cell r="O1043" t="str">
            <v>INDUSTRIAL</v>
          </cell>
          <cell r="P1043" t="str">
            <v>INDUSTRIAL</v>
          </cell>
        </row>
        <row r="1044">
          <cell r="A1044">
            <v>7805</v>
          </cell>
          <cell r="B1044" t="str">
            <v>GREASELG380</v>
          </cell>
          <cell r="C1044" t="str">
            <v>REGULAR</v>
          </cell>
          <cell r="D1044" t="str">
            <v>GENERAL</v>
          </cell>
          <cell r="E1044" t="str">
            <v>I</v>
          </cell>
          <cell r="G1044" t="str">
            <v>I</v>
          </cell>
          <cell r="I1044" t="str">
            <v/>
          </cell>
          <cell r="J1044" t="str">
            <v>OTH</v>
          </cell>
          <cell r="L1044" t="str">
            <v>INDUSTRIAL</v>
          </cell>
          <cell r="M1044" t="str">
            <v>IND</v>
          </cell>
          <cell r="O1044" t="str">
            <v>INDUSTRIAL</v>
          </cell>
          <cell r="P1044" t="str">
            <v>INDUSTRIAL</v>
          </cell>
        </row>
        <row r="1045">
          <cell r="A1045">
            <v>7806</v>
          </cell>
          <cell r="B1045" t="str">
            <v>GREASESVINTSOL01</v>
          </cell>
          <cell r="C1045" t="str">
            <v>REGULAR</v>
          </cell>
          <cell r="D1045" t="str">
            <v>GENERAL</v>
          </cell>
          <cell r="E1045" t="str">
            <v>I</v>
          </cell>
          <cell r="G1045" t="str">
            <v>I</v>
          </cell>
          <cell r="I1045" t="str">
            <v/>
          </cell>
          <cell r="J1045" t="str">
            <v>OTH</v>
          </cell>
          <cell r="L1045" t="str">
            <v>INDUSTRIAL</v>
          </cell>
          <cell r="M1045" t="str">
            <v>IND</v>
          </cell>
          <cell r="O1045" t="str">
            <v>INDUSTRIAL</v>
          </cell>
          <cell r="P1045" t="str">
            <v>INDUSTRIAL</v>
          </cell>
        </row>
        <row r="1046">
          <cell r="A1046">
            <v>7807</v>
          </cell>
          <cell r="B1046" t="str">
            <v>PLEX3</v>
          </cell>
          <cell r="C1046" t="str">
            <v>REGULAR</v>
          </cell>
          <cell r="D1046" t="str">
            <v>GENERAL</v>
          </cell>
          <cell r="E1046" t="str">
            <v>I</v>
          </cell>
          <cell r="G1046" t="str">
            <v>I</v>
          </cell>
          <cell r="I1046" t="str">
            <v/>
          </cell>
          <cell r="J1046" t="str">
            <v>OTH</v>
          </cell>
          <cell r="L1046" t="str">
            <v>INDUSTRIAL</v>
          </cell>
          <cell r="M1046" t="str">
            <v>IND</v>
          </cell>
          <cell r="O1046" t="str">
            <v>INDUSTRIAL</v>
          </cell>
          <cell r="P1046" t="str">
            <v>INDUSTRIAL</v>
          </cell>
        </row>
        <row r="1047">
          <cell r="A1047">
            <v>7808</v>
          </cell>
          <cell r="B1047" t="str">
            <v>GREASEGRAPHITED5083</v>
          </cell>
          <cell r="C1047" t="str">
            <v>REGULAR</v>
          </cell>
          <cell r="D1047" t="str">
            <v>GENERAL</v>
          </cell>
          <cell r="E1047" t="str">
            <v>I</v>
          </cell>
          <cell r="G1047" t="str">
            <v>I</v>
          </cell>
          <cell r="I1047" t="str">
            <v/>
          </cell>
          <cell r="J1047" t="str">
            <v>OTH</v>
          </cell>
          <cell r="L1047" t="str">
            <v>INDUSTRIAL</v>
          </cell>
          <cell r="M1047" t="str">
            <v>IND</v>
          </cell>
          <cell r="O1047" t="str">
            <v>INDUSTRIAL</v>
          </cell>
          <cell r="P1047" t="str">
            <v>INDUSTRIAL</v>
          </cell>
        </row>
        <row r="1048">
          <cell r="A1048">
            <v>7809</v>
          </cell>
          <cell r="B1048" t="str">
            <v>GREASEVNIINP242</v>
          </cell>
          <cell r="C1048" t="str">
            <v>REGULAR</v>
          </cell>
          <cell r="D1048" t="str">
            <v>GENERAL</v>
          </cell>
          <cell r="E1048" t="str">
            <v>I</v>
          </cell>
          <cell r="G1048" t="str">
            <v>I</v>
          </cell>
          <cell r="I1048" t="str">
            <v/>
          </cell>
          <cell r="J1048" t="str">
            <v>OTH</v>
          </cell>
          <cell r="L1048" t="str">
            <v>INDUSTRIAL</v>
          </cell>
          <cell r="M1048" t="str">
            <v>IND</v>
          </cell>
          <cell r="O1048" t="str">
            <v>INDUSTRIAL</v>
          </cell>
          <cell r="P1048" t="str">
            <v>INDUSTRIAL</v>
          </cell>
        </row>
        <row r="1049">
          <cell r="A1049">
            <v>7810</v>
          </cell>
          <cell r="B1049" t="str">
            <v>PLEXLC2</v>
          </cell>
          <cell r="C1049" t="str">
            <v>REGULAR</v>
          </cell>
          <cell r="D1049" t="str">
            <v>GENERAL</v>
          </cell>
          <cell r="E1049" t="str">
            <v>I</v>
          </cell>
          <cell r="G1049" t="str">
            <v>I</v>
          </cell>
          <cell r="I1049" t="str">
            <v/>
          </cell>
          <cell r="J1049" t="str">
            <v>OTH</v>
          </cell>
          <cell r="L1049" t="str">
            <v>INDUSTRIAL</v>
          </cell>
          <cell r="M1049" t="str">
            <v>IND</v>
          </cell>
          <cell r="O1049" t="str">
            <v>INDUSTRIAL</v>
          </cell>
          <cell r="P1049" t="str">
            <v>INDUSTRIAL</v>
          </cell>
        </row>
        <row r="1050">
          <cell r="A1050">
            <v>7811</v>
          </cell>
          <cell r="B1050" t="str">
            <v>PLEXLC3</v>
          </cell>
          <cell r="C1050" t="str">
            <v>REGULAR</v>
          </cell>
          <cell r="D1050" t="str">
            <v>GENERAL</v>
          </cell>
          <cell r="E1050" t="str">
            <v>I</v>
          </cell>
          <cell r="G1050" t="str">
            <v>I</v>
          </cell>
          <cell r="I1050" t="str">
            <v/>
          </cell>
          <cell r="J1050" t="str">
            <v>OTH</v>
          </cell>
          <cell r="L1050" t="str">
            <v>INDUSTRIAL</v>
          </cell>
          <cell r="M1050" t="str">
            <v>IND</v>
          </cell>
          <cell r="O1050" t="str">
            <v>INDUSTRIAL</v>
          </cell>
          <cell r="P1050" t="str">
            <v>INDUSTRIAL</v>
          </cell>
        </row>
        <row r="1051">
          <cell r="A1051">
            <v>7812</v>
          </cell>
          <cell r="B1051" t="str">
            <v>PLEXTM3</v>
          </cell>
          <cell r="C1051" t="str">
            <v>GEN.OIL</v>
          </cell>
          <cell r="D1051" t="str">
            <v>GENERAL</v>
          </cell>
          <cell r="E1051" t="str">
            <v>I</v>
          </cell>
          <cell r="G1051" t="str">
            <v>I</v>
          </cell>
          <cell r="I1051" t="str">
            <v/>
          </cell>
          <cell r="J1051" t="str">
            <v>TML</v>
          </cell>
          <cell r="L1051" t="str">
            <v>INDUSTRIAL</v>
          </cell>
          <cell r="M1051" t="str">
            <v>IND</v>
          </cell>
          <cell r="O1051" t="str">
            <v>INDUSTRIAL</v>
          </cell>
          <cell r="P1051" t="str">
            <v>INDUSTRIAL</v>
          </cell>
        </row>
        <row r="1052">
          <cell r="A1052">
            <v>7813</v>
          </cell>
          <cell r="B1052" t="str">
            <v>TIMKENPREMIUMAUTOMOTIVEGREASE</v>
          </cell>
          <cell r="C1052" t="str">
            <v>GEN.OIL</v>
          </cell>
          <cell r="D1052" t="str">
            <v>ONLY FOR OEM</v>
          </cell>
          <cell r="E1052" t="str">
            <v>A</v>
          </cell>
          <cell r="G1052" t="str">
            <v>A</v>
          </cell>
          <cell r="I1052" t="str">
            <v/>
          </cell>
          <cell r="J1052" t="str">
            <v>TKN</v>
          </cell>
          <cell r="L1052" t="str">
            <v>INDUSTRIAL</v>
          </cell>
          <cell r="M1052" t="str">
            <v>IND</v>
          </cell>
          <cell r="O1052" t="str">
            <v>SILVER</v>
          </cell>
          <cell r="P1052" t="str">
            <v>SILVER</v>
          </cell>
        </row>
        <row r="1053">
          <cell r="A1053">
            <v>7815</v>
          </cell>
          <cell r="B1053" t="str">
            <v>GREASERN</v>
          </cell>
          <cell r="C1053" t="str">
            <v>REGULAR</v>
          </cell>
          <cell r="D1053" t="str">
            <v>GENERAL</v>
          </cell>
          <cell r="E1053" t="str">
            <v>I</v>
          </cell>
          <cell r="G1053" t="str">
            <v>I</v>
          </cell>
          <cell r="I1053" t="str">
            <v/>
          </cell>
          <cell r="J1053" t="str">
            <v>OTH</v>
          </cell>
          <cell r="L1053" t="str">
            <v>INDUSTRIAL</v>
          </cell>
          <cell r="M1053" t="str">
            <v>IND</v>
          </cell>
          <cell r="O1053" t="str">
            <v>INDUSTRIAL</v>
          </cell>
          <cell r="P1053" t="str">
            <v>INDUSTRIAL</v>
          </cell>
        </row>
        <row r="1054">
          <cell r="A1054">
            <v>7818</v>
          </cell>
          <cell r="B1054" t="str">
            <v>PLEX3M</v>
          </cell>
          <cell r="C1054" t="str">
            <v>REGULAR</v>
          </cell>
          <cell r="D1054" t="str">
            <v>GENERAL</v>
          </cell>
          <cell r="E1054" t="str">
            <v>I</v>
          </cell>
          <cell r="G1054" t="str">
            <v>I</v>
          </cell>
          <cell r="I1054" t="str">
            <v/>
          </cell>
          <cell r="J1054" t="str">
            <v>OTH</v>
          </cell>
          <cell r="L1054" t="str">
            <v>INDUSTRIAL</v>
          </cell>
          <cell r="M1054" t="str">
            <v>IND</v>
          </cell>
          <cell r="O1054" t="str">
            <v>INDUSTRIAL</v>
          </cell>
          <cell r="P1054" t="str">
            <v>INDUSTRIAL</v>
          </cell>
        </row>
        <row r="1055">
          <cell r="A1055">
            <v>7820</v>
          </cell>
          <cell r="B1055" t="str">
            <v>MANFORCETRUCKSWHEELBEARINGGREASE</v>
          </cell>
          <cell r="C1055" t="str">
            <v>GEN.OIL</v>
          </cell>
          <cell r="D1055" t="str">
            <v>ONLY FOR OEM</v>
          </cell>
          <cell r="E1055" t="str">
            <v>A</v>
          </cell>
          <cell r="G1055" t="str">
            <v>A</v>
          </cell>
          <cell r="I1055" t="str">
            <v/>
          </cell>
          <cell r="J1055" t="str">
            <v>MFT</v>
          </cell>
          <cell r="L1055" t="str">
            <v>GREASE</v>
          </cell>
          <cell r="M1055" t="str">
            <v>Co-Branded</v>
          </cell>
          <cell r="O1055" t="str">
            <v>SILVER</v>
          </cell>
          <cell r="P1055" t="str">
            <v>SILVER</v>
          </cell>
        </row>
        <row r="1056">
          <cell r="A1056">
            <v>7822</v>
          </cell>
          <cell r="B1056" t="str">
            <v>GEMTM3</v>
          </cell>
          <cell r="C1056" t="str">
            <v>GEN.OIL</v>
          </cell>
          <cell r="D1056" t="str">
            <v>GENERAL</v>
          </cell>
          <cell r="E1056" t="str">
            <v>A</v>
          </cell>
          <cell r="G1056" t="str">
            <v>A</v>
          </cell>
          <cell r="I1056" t="str">
            <v/>
          </cell>
          <cell r="J1056" t="str">
            <v>TML</v>
          </cell>
          <cell r="L1056" t="str">
            <v>GREASE</v>
          </cell>
          <cell r="M1056" t="str">
            <v>Co-Branded</v>
          </cell>
          <cell r="O1056" t="str">
            <v>SILVER</v>
          </cell>
          <cell r="P1056" t="str">
            <v>SILVER</v>
          </cell>
        </row>
        <row r="1057">
          <cell r="A1057">
            <v>7823</v>
          </cell>
          <cell r="B1057" t="str">
            <v>GREASETM</v>
          </cell>
          <cell r="C1057" t="str">
            <v>GEN.OIL</v>
          </cell>
          <cell r="D1057" t="str">
            <v>GENERAL</v>
          </cell>
          <cell r="E1057" t="str">
            <v>A</v>
          </cell>
          <cell r="G1057" t="str">
            <v>A</v>
          </cell>
          <cell r="I1057" t="str">
            <v/>
          </cell>
          <cell r="J1057" t="str">
            <v>TML</v>
          </cell>
          <cell r="L1057" t="str">
            <v>GREASE</v>
          </cell>
          <cell r="M1057" t="str">
            <v>Co-Branded</v>
          </cell>
          <cell r="O1057" t="str">
            <v>SILVER</v>
          </cell>
          <cell r="P1057" t="str">
            <v>SILVER</v>
          </cell>
        </row>
        <row r="1058">
          <cell r="A1058">
            <v>7829</v>
          </cell>
          <cell r="B1058" t="str">
            <v>GREASEWRL00</v>
          </cell>
          <cell r="C1058" t="str">
            <v>REGULAR</v>
          </cell>
          <cell r="D1058" t="str">
            <v>GENERAL</v>
          </cell>
          <cell r="E1058" t="str">
            <v>I</v>
          </cell>
          <cell r="G1058" t="str">
            <v>I</v>
          </cell>
          <cell r="I1058" t="str">
            <v/>
          </cell>
          <cell r="J1058" t="str">
            <v>OTH</v>
          </cell>
          <cell r="L1058" t="str">
            <v>GREASE</v>
          </cell>
          <cell r="M1058" t="str">
            <v>Servo-Auto</v>
          </cell>
          <cell r="O1058" t="str">
            <v>INDUSTRIAL</v>
          </cell>
          <cell r="P1058" t="str">
            <v>INDUSTRIAL</v>
          </cell>
        </row>
        <row r="1059">
          <cell r="A1059">
            <v>7830</v>
          </cell>
          <cell r="B1059" t="str">
            <v>GREASEWR1</v>
          </cell>
          <cell r="C1059" t="str">
            <v>REGULAR</v>
          </cell>
          <cell r="D1059" t="str">
            <v>GENERAL</v>
          </cell>
          <cell r="E1059" t="str">
            <v>I</v>
          </cell>
          <cell r="G1059" t="str">
            <v>I</v>
          </cell>
          <cell r="I1059" t="str">
            <v/>
          </cell>
          <cell r="J1059" t="str">
            <v>OTH</v>
          </cell>
          <cell r="L1059" t="str">
            <v>GREASE</v>
          </cell>
          <cell r="M1059" t="str">
            <v>Servo-Auto</v>
          </cell>
          <cell r="O1059" t="str">
            <v>INDUSTRIAL</v>
          </cell>
          <cell r="P1059" t="str">
            <v>INDUSTRIAL</v>
          </cell>
        </row>
        <row r="1060">
          <cell r="A1060">
            <v>7831</v>
          </cell>
          <cell r="B1060" t="str">
            <v>SERVOGREASE FG2</v>
          </cell>
          <cell r="C1060" t="str">
            <v>REGULAR</v>
          </cell>
          <cell r="D1060" t="str">
            <v>GENERAL</v>
          </cell>
          <cell r="E1060" t="str">
            <v>I</v>
          </cell>
          <cell r="G1060" t="str">
            <v>I</v>
          </cell>
          <cell r="I1060" t="str">
            <v/>
          </cell>
          <cell r="J1060" t="str">
            <v>OTH</v>
          </cell>
          <cell r="L1060" t="str">
            <v>GREASE</v>
          </cell>
          <cell r="M1060" t="str">
            <v>Servo-Auto</v>
          </cell>
          <cell r="O1060" t="str">
            <v>INDUSTRIAL</v>
          </cell>
          <cell r="P1060" t="str">
            <v>INDUSTRIAL</v>
          </cell>
        </row>
        <row r="1061">
          <cell r="A1061">
            <v>7837</v>
          </cell>
          <cell r="B1061" t="str">
            <v>SERVO GREASE SUPER 3</v>
          </cell>
          <cell r="C1061" t="str">
            <v>REGULAR</v>
          </cell>
          <cell r="D1061" t="str">
            <v>GENERAL</v>
          </cell>
          <cell r="E1061" t="str">
            <v>I</v>
          </cell>
          <cell r="G1061" t="str">
            <v>I</v>
          </cell>
          <cell r="I1061" t="str">
            <v/>
          </cell>
          <cell r="J1061" t="str">
            <v>OTH</v>
          </cell>
          <cell r="L1061" t="str">
            <v>GREASE</v>
          </cell>
          <cell r="M1061" t="str">
            <v>Servo-Auto</v>
          </cell>
          <cell r="O1061" t="str">
            <v>INDUSTRIAL</v>
          </cell>
          <cell r="P1061" t="str">
            <v>INDUSTRIAL</v>
          </cell>
        </row>
        <row r="1062">
          <cell r="A1062">
            <v>7847</v>
          </cell>
          <cell r="B1062" t="str">
            <v>SERVOPLEX ALT 3</v>
          </cell>
          <cell r="C1062" t="str">
            <v>GEN.OIL</v>
          </cell>
          <cell r="D1062" t="str">
            <v>GENERAL</v>
          </cell>
          <cell r="E1062" t="str">
            <v>A</v>
          </cell>
          <cell r="G1062" t="str">
            <v>A</v>
          </cell>
          <cell r="I1062" t="str">
            <v/>
          </cell>
          <cell r="J1062" t="str">
            <v>ALT</v>
          </cell>
          <cell r="L1062" t="str">
            <v>GREASE</v>
          </cell>
          <cell r="M1062" t="str">
            <v>Co-Branded</v>
          </cell>
          <cell r="O1062" t="str">
            <v>SILVER</v>
          </cell>
          <cell r="P1062" t="str">
            <v>SILVER</v>
          </cell>
        </row>
        <row r="1063">
          <cell r="A1063">
            <v>7849</v>
          </cell>
          <cell r="B1063" t="str">
            <v>SERVO LONG LIFE GREASE</v>
          </cell>
          <cell r="C1063" t="str">
            <v>REGULAR</v>
          </cell>
          <cell r="D1063" t="str">
            <v>GENERAL</v>
          </cell>
          <cell r="E1063" t="str">
            <v>A</v>
          </cell>
          <cell r="F1063" t="str">
            <v>GREASE</v>
          </cell>
          <cell r="G1063" t="str">
            <v>A</v>
          </cell>
          <cell r="J1063" t="str">
            <v>OTH</v>
          </cell>
          <cell r="L1063" t="str">
            <v>GREASE</v>
          </cell>
          <cell r="M1063" t="str">
            <v>Servo-Auto</v>
          </cell>
          <cell r="N1063" t="str">
            <v>Included</v>
          </cell>
          <cell r="O1063" t="str">
            <v>SILVER</v>
          </cell>
          <cell r="P1063" t="str">
            <v>SILVER</v>
          </cell>
        </row>
        <row r="1064">
          <cell r="A1064">
            <v>7850</v>
          </cell>
          <cell r="B1064" t="str">
            <v>SERVO GREASE TH EP2</v>
          </cell>
          <cell r="C1064" t="str">
            <v>GEN.OIL</v>
          </cell>
          <cell r="D1064" t="str">
            <v>GENERAL</v>
          </cell>
          <cell r="E1064" t="str">
            <v>A</v>
          </cell>
          <cell r="G1064" t="str">
            <v>A</v>
          </cell>
          <cell r="I1064" t="str">
            <v/>
          </cell>
          <cell r="J1064" t="str">
            <v>TH</v>
          </cell>
          <cell r="L1064" t="str">
            <v>GREASE</v>
          </cell>
          <cell r="M1064" t="str">
            <v>Co-Branded</v>
          </cell>
          <cell r="O1064" t="str">
            <v>SILVER</v>
          </cell>
          <cell r="P1064" t="str">
            <v>SILVER</v>
          </cell>
        </row>
        <row r="1065">
          <cell r="A1065">
            <v>7852</v>
          </cell>
          <cell r="B1065" t="str">
            <v>SERVO TATA MOTORS GENUINE GREASE MP2</v>
          </cell>
          <cell r="C1065" t="str">
            <v>GEN.OIL</v>
          </cell>
          <cell r="D1065" t="str">
            <v>GENERAL</v>
          </cell>
          <cell r="E1065" t="str">
            <v>A</v>
          </cell>
          <cell r="G1065" t="str">
            <v>A</v>
          </cell>
          <cell r="I1065" t="str">
            <v/>
          </cell>
          <cell r="J1065" t="str">
            <v>PVBU</v>
          </cell>
          <cell r="L1065" t="str">
            <v>GREASE</v>
          </cell>
          <cell r="M1065" t="str">
            <v>Co-Branded</v>
          </cell>
          <cell r="O1065" t="str">
            <v>SILVER</v>
          </cell>
          <cell r="P1065" t="str">
            <v>SILVER</v>
          </cell>
        </row>
        <row r="1066">
          <cell r="A1066">
            <v>7853</v>
          </cell>
          <cell r="B1066" t="str">
            <v>SERVO TM GENUINE GREASE MP3</v>
          </cell>
          <cell r="C1066" t="str">
            <v>GEN.OIL</v>
          </cell>
          <cell r="D1066" t="str">
            <v>GENERAL</v>
          </cell>
          <cell r="E1066" t="str">
            <v>A</v>
          </cell>
          <cell r="G1066" t="str">
            <v>A</v>
          </cell>
          <cell r="I1066" t="str">
            <v/>
          </cell>
          <cell r="J1066" t="str">
            <v>PVBU</v>
          </cell>
          <cell r="L1066" t="str">
            <v>GREASE</v>
          </cell>
          <cell r="M1066" t="str">
            <v>Co-Branded</v>
          </cell>
          <cell r="O1066" t="str">
            <v>SILVER</v>
          </cell>
          <cell r="P1066" t="str">
            <v>SILVER</v>
          </cell>
        </row>
        <row r="1067">
          <cell r="A1067">
            <v>7854</v>
          </cell>
          <cell r="B1067" t="str">
            <v>SERVO CRUSHER GREASE</v>
          </cell>
          <cell r="C1067" t="str">
            <v>REGULAR</v>
          </cell>
          <cell r="D1067" t="str">
            <v>GENERAL</v>
          </cell>
          <cell r="E1067" t="str">
            <v>I</v>
          </cell>
          <cell r="G1067" t="str">
            <v>I</v>
          </cell>
          <cell r="I1067" t="str">
            <v/>
          </cell>
          <cell r="J1067" t="str">
            <v>OTH</v>
          </cell>
          <cell r="L1067" t="str">
            <v>GREASE</v>
          </cell>
          <cell r="M1067" t="str">
            <v>Servo-Auto</v>
          </cell>
          <cell r="O1067" t="str">
            <v>INDUSTRIAL</v>
          </cell>
          <cell r="P1067" t="str">
            <v>INDUSTRIAL</v>
          </cell>
        </row>
        <row r="1068">
          <cell r="A1068">
            <v>7886</v>
          </cell>
          <cell r="B1068" t="str">
            <v>MAHINDRA EM GREASE</v>
          </cell>
          <cell r="C1068" t="str">
            <v>GEN.OIL</v>
          </cell>
          <cell r="D1068" t="str">
            <v>ONLY FOR OEM</v>
          </cell>
          <cell r="E1068" t="str">
            <v>A</v>
          </cell>
          <cell r="G1068" t="str">
            <v>A</v>
          </cell>
          <cell r="I1068" t="str">
            <v/>
          </cell>
          <cell r="J1068" t="str">
            <v>MEM</v>
          </cell>
          <cell r="L1068" t="str">
            <v>GREASE</v>
          </cell>
          <cell r="M1068" t="str">
            <v>Co-Branded</v>
          </cell>
          <cell r="O1068" t="str">
            <v>SILVER</v>
          </cell>
          <cell r="P1068" t="str">
            <v>SILVER</v>
          </cell>
        </row>
        <row r="1069">
          <cell r="A1069">
            <v>7887</v>
          </cell>
          <cell r="B1069" t="str">
            <v>SERVOGEM SINTR EP 2</v>
          </cell>
          <cell r="C1069" t="str">
            <v>REGULAR</v>
          </cell>
          <cell r="D1069" t="str">
            <v>GENERAL</v>
          </cell>
          <cell r="E1069" t="str">
            <v>I</v>
          </cell>
          <cell r="G1069" t="str">
            <v>I</v>
          </cell>
          <cell r="I1069" t="str">
            <v/>
          </cell>
          <cell r="J1069" t="str">
            <v>OTH</v>
          </cell>
          <cell r="L1069" t="str">
            <v>GREASE</v>
          </cell>
          <cell r="M1069" t="str">
            <v>Servo-Auto</v>
          </cell>
          <cell r="O1069" t="str">
            <v>INDUSTRIAL</v>
          </cell>
          <cell r="P1069" t="str">
            <v>INDUSTRIAL</v>
          </cell>
        </row>
        <row r="1070">
          <cell r="A1070">
            <v>7890</v>
          </cell>
          <cell r="B1070" t="str">
            <v>SERVOGEM EP2 (C)</v>
          </cell>
          <cell r="C1070" t="str">
            <v>REGULAR</v>
          </cell>
          <cell r="D1070" t="str">
            <v>GENERAL</v>
          </cell>
          <cell r="E1070" t="str">
            <v>I</v>
          </cell>
          <cell r="G1070" t="str">
            <v>I</v>
          </cell>
          <cell r="J1070" t="str">
            <v>OTH</v>
          </cell>
          <cell r="L1070" t="str">
            <v>GREASE</v>
          </cell>
          <cell r="M1070" t="str">
            <v>Servo-Auto</v>
          </cell>
          <cell r="O1070" t="str">
            <v>SILVER</v>
          </cell>
          <cell r="P1070" t="str">
            <v>SILVER</v>
          </cell>
        </row>
        <row r="1071">
          <cell r="A1071">
            <v>7903</v>
          </cell>
          <cell r="B1071" t="str">
            <v>SERVOGREASE MIRACLE 3</v>
          </cell>
          <cell r="C1071" t="str">
            <v>REGULAR</v>
          </cell>
          <cell r="D1071" t="str">
            <v>GENERAL</v>
          </cell>
          <cell r="E1071" t="str">
            <v>A</v>
          </cell>
          <cell r="G1071" t="str">
            <v>A</v>
          </cell>
          <cell r="I1071" t="str">
            <v/>
          </cell>
          <cell r="J1071" t="str">
            <v>OTH</v>
          </cell>
          <cell r="L1071" t="str">
            <v>GREASE</v>
          </cell>
          <cell r="M1071" t="str">
            <v>Servo-Auto</v>
          </cell>
          <cell r="N1071" t="str">
            <v>Included</v>
          </cell>
          <cell r="O1071" t="str">
            <v>SILVER</v>
          </cell>
          <cell r="P1071" t="str">
            <v>SILVER</v>
          </cell>
        </row>
        <row r="1072">
          <cell r="A1072">
            <v>8123</v>
          </cell>
          <cell r="B1072" t="str">
            <v>PRODUCTCODE19RO(B)</v>
          </cell>
          <cell r="C1072" t="str">
            <v>REGULAR</v>
          </cell>
          <cell r="D1072" t="str">
            <v>GENERAL</v>
          </cell>
          <cell r="E1072" t="str">
            <v>I</v>
          </cell>
          <cell r="G1072" t="str">
            <v>I</v>
          </cell>
          <cell r="I1072" t="str">
            <v/>
          </cell>
          <cell r="J1072" t="str">
            <v>OTH</v>
          </cell>
          <cell r="L1072" t="str">
            <v>GREASE</v>
          </cell>
          <cell r="M1072" t="str">
            <v>Servo-Auto</v>
          </cell>
          <cell r="O1072" t="str">
            <v>INDUSTRIAL</v>
          </cell>
          <cell r="P1072" t="str">
            <v>INDUSTRIAL</v>
          </cell>
        </row>
        <row r="1073">
          <cell r="A1073">
            <v>8124</v>
          </cell>
          <cell r="B1073" t="str">
            <v>ACTAF100</v>
          </cell>
          <cell r="C1073" t="str">
            <v>REGULAR</v>
          </cell>
          <cell r="D1073" t="str">
            <v>GENERAL</v>
          </cell>
          <cell r="E1073" t="str">
            <v>I</v>
          </cell>
          <cell r="G1073" t="str">
            <v>I</v>
          </cell>
          <cell r="I1073" t="str">
            <v/>
          </cell>
          <cell r="J1073" t="str">
            <v>OTH</v>
          </cell>
          <cell r="L1073" t="str">
            <v>GREASE</v>
          </cell>
          <cell r="M1073" t="str">
            <v>Servo-Auto</v>
          </cell>
          <cell r="O1073" t="str">
            <v>INDUSTRIAL</v>
          </cell>
          <cell r="P1073" t="str">
            <v>INDUSTRIAL</v>
          </cell>
        </row>
        <row r="1074">
          <cell r="A1074">
            <v>8128</v>
          </cell>
          <cell r="B1074" t="str">
            <v>GREASEWR2</v>
          </cell>
          <cell r="C1074" t="str">
            <v>REGULAR</v>
          </cell>
          <cell r="D1074" t="str">
            <v>GENERAL</v>
          </cell>
          <cell r="E1074" t="str">
            <v>I</v>
          </cell>
          <cell r="G1074" t="str">
            <v>I</v>
          </cell>
          <cell r="I1074" t="str">
            <v/>
          </cell>
          <cell r="J1074" t="str">
            <v>OTH</v>
          </cell>
          <cell r="L1074" t="str">
            <v>GREASE</v>
          </cell>
          <cell r="M1074" t="str">
            <v>Servo-Auto</v>
          </cell>
          <cell r="O1074" t="str">
            <v>INDUSTRIAL</v>
          </cell>
          <cell r="P1074" t="str">
            <v>INDUSTRIAL</v>
          </cell>
        </row>
        <row r="1075">
          <cell r="A1075">
            <v>8129</v>
          </cell>
          <cell r="B1075" t="str">
            <v>SHOCABKB</v>
          </cell>
          <cell r="C1075" t="str">
            <v>REGULAR</v>
          </cell>
          <cell r="D1075" t="str">
            <v>GENERAL</v>
          </cell>
          <cell r="E1075" t="str">
            <v>I</v>
          </cell>
          <cell r="G1075" t="str">
            <v>I</v>
          </cell>
          <cell r="I1075" t="str">
            <v/>
          </cell>
          <cell r="J1075" t="str">
            <v>OTH</v>
          </cell>
          <cell r="L1075" t="str">
            <v>GREASE</v>
          </cell>
          <cell r="M1075" t="str">
            <v>Servo-Auto</v>
          </cell>
          <cell r="O1075" t="str">
            <v>INDUSTRIAL</v>
          </cell>
          <cell r="P1075" t="str">
            <v>INDUSTRIAL</v>
          </cell>
        </row>
        <row r="1076">
          <cell r="A1076">
            <v>8130</v>
          </cell>
          <cell r="B1076" t="str">
            <v>2TSNOWMOBILE</v>
          </cell>
          <cell r="C1076" t="str">
            <v>REGULAR</v>
          </cell>
          <cell r="D1076" t="str">
            <v>GENERAL</v>
          </cell>
          <cell r="E1076" t="str">
            <v>I</v>
          </cell>
          <cell r="G1076" t="str">
            <v>I</v>
          </cell>
          <cell r="I1076" t="str">
            <v/>
          </cell>
          <cell r="J1076" t="str">
            <v>OTH</v>
          </cell>
          <cell r="L1076" t="str">
            <v>GREASE</v>
          </cell>
          <cell r="M1076" t="str">
            <v>Servo-Auto</v>
          </cell>
          <cell r="O1076" t="str">
            <v>INDUSTRIAL</v>
          </cell>
          <cell r="P1076" t="str">
            <v>INDUSTRIAL</v>
          </cell>
        </row>
        <row r="1077">
          <cell r="A1077">
            <v>8131</v>
          </cell>
          <cell r="B1077" t="str">
            <v>STEEROLSS</v>
          </cell>
          <cell r="C1077" t="str">
            <v>REGULAR</v>
          </cell>
          <cell r="D1077" t="str">
            <v>GENERAL</v>
          </cell>
          <cell r="E1077" t="str">
            <v>I</v>
          </cell>
          <cell r="G1077" t="str">
            <v>I</v>
          </cell>
          <cell r="I1077" t="str">
            <v/>
          </cell>
          <cell r="J1077" t="str">
            <v>OTH</v>
          </cell>
          <cell r="L1077" t="str">
            <v>GREASE</v>
          </cell>
          <cell r="M1077" t="str">
            <v>Servo-Auto</v>
          </cell>
          <cell r="O1077" t="str">
            <v>INDUSTRIAL</v>
          </cell>
          <cell r="P1077" t="str">
            <v>INDUSTRIAL</v>
          </cell>
        </row>
        <row r="1078">
          <cell r="A1078">
            <v>8132</v>
          </cell>
          <cell r="B1078" t="str">
            <v>PRODUCTCODE46AO</v>
          </cell>
          <cell r="C1078" t="str">
            <v>REGULAR</v>
          </cell>
          <cell r="D1078" t="str">
            <v>GENERAL</v>
          </cell>
          <cell r="E1078" t="str">
            <v>I</v>
          </cell>
          <cell r="G1078" t="str">
            <v>I</v>
          </cell>
          <cell r="I1078" t="str">
            <v/>
          </cell>
          <cell r="J1078" t="str">
            <v>OTH</v>
          </cell>
          <cell r="L1078" t="str">
            <v>GREASE</v>
          </cell>
          <cell r="M1078" t="str">
            <v>Servo-Auto</v>
          </cell>
          <cell r="O1078" t="str">
            <v>INDUSTRIAL</v>
          </cell>
          <cell r="P1078" t="str">
            <v>INDUSTRIAL</v>
          </cell>
        </row>
        <row r="1079">
          <cell r="A1079">
            <v>8134</v>
          </cell>
          <cell r="B1079" t="str">
            <v>STEEROLSSC25</v>
          </cell>
          <cell r="C1079" t="str">
            <v>REGULAR</v>
          </cell>
          <cell r="D1079" t="str">
            <v>GENERAL</v>
          </cell>
          <cell r="E1079" t="str">
            <v>I</v>
          </cell>
          <cell r="G1079" t="str">
            <v>I</v>
          </cell>
          <cell r="I1079" t="str">
            <v/>
          </cell>
          <cell r="J1079" t="str">
            <v>OTH</v>
          </cell>
          <cell r="L1079" t="str">
            <v>GREASE</v>
          </cell>
          <cell r="M1079" t="str">
            <v>Servo-Auto</v>
          </cell>
          <cell r="O1079" t="str">
            <v>INDUSTRIAL</v>
          </cell>
          <cell r="P1079" t="str">
            <v>INDUSTRIAL</v>
          </cell>
        </row>
        <row r="1080">
          <cell r="A1080">
            <v>8135</v>
          </cell>
          <cell r="B1080" t="str">
            <v>RP102WD</v>
          </cell>
          <cell r="C1080" t="str">
            <v>REGULAR</v>
          </cell>
          <cell r="D1080" t="str">
            <v>GENERAL</v>
          </cell>
          <cell r="E1080" t="str">
            <v>I</v>
          </cell>
          <cell r="G1080" t="str">
            <v>I</v>
          </cell>
          <cell r="I1080" t="str">
            <v/>
          </cell>
          <cell r="J1080" t="str">
            <v>OTH</v>
          </cell>
          <cell r="L1080" t="str">
            <v>GREASE</v>
          </cell>
          <cell r="M1080" t="str">
            <v>Servo-Auto</v>
          </cell>
          <cell r="O1080" t="str">
            <v>INDUSTRIAL</v>
          </cell>
          <cell r="P1080" t="str">
            <v>INDUSTRIAL</v>
          </cell>
        </row>
        <row r="1081">
          <cell r="A1081">
            <v>8137</v>
          </cell>
          <cell r="B1081" t="str">
            <v>PRODUCTCODE26RO</v>
          </cell>
          <cell r="C1081" t="str">
            <v>REGULAR</v>
          </cell>
          <cell r="D1081" t="str">
            <v>GENERAL</v>
          </cell>
          <cell r="E1081" t="str">
            <v>I</v>
          </cell>
          <cell r="G1081" t="str">
            <v>I</v>
          </cell>
          <cell r="I1081" t="str">
            <v/>
          </cell>
          <cell r="J1081" t="str">
            <v>OTH</v>
          </cell>
          <cell r="L1081" t="str">
            <v>GREASE</v>
          </cell>
          <cell r="M1081" t="str">
            <v>Servo-Auto</v>
          </cell>
          <cell r="O1081" t="str">
            <v>INDUSTRIAL</v>
          </cell>
          <cell r="P1081" t="str">
            <v>INDUSTRIAL</v>
          </cell>
        </row>
        <row r="1082">
          <cell r="A1082">
            <v>8138</v>
          </cell>
          <cell r="B1082" t="str">
            <v>GREASEWR2(B)</v>
          </cell>
          <cell r="C1082" t="str">
            <v>REGULAR</v>
          </cell>
          <cell r="D1082" t="str">
            <v>GENERAL</v>
          </cell>
          <cell r="E1082" t="str">
            <v>I</v>
          </cell>
          <cell r="G1082" t="str">
            <v>I</v>
          </cell>
          <cell r="I1082" t="str">
            <v/>
          </cell>
          <cell r="J1082" t="str">
            <v>OTH</v>
          </cell>
          <cell r="L1082" t="str">
            <v>GREASE</v>
          </cell>
          <cell r="M1082" t="str">
            <v>Servo-Auto</v>
          </cell>
          <cell r="O1082" t="str">
            <v>INDUSTRIAL</v>
          </cell>
          <cell r="P1082" t="str">
            <v>INDUSTRIAL</v>
          </cell>
        </row>
        <row r="1083">
          <cell r="A1083">
            <v>8139</v>
          </cell>
          <cell r="B1083" t="str">
            <v>GEM2(STEEL)</v>
          </cell>
          <cell r="C1083" t="str">
            <v>REGULAR</v>
          </cell>
          <cell r="D1083" t="str">
            <v>GENERAL</v>
          </cell>
          <cell r="E1083" t="str">
            <v>I</v>
          </cell>
          <cell r="G1083" t="str">
            <v>I</v>
          </cell>
          <cell r="I1083" t="str">
            <v/>
          </cell>
          <cell r="J1083" t="str">
            <v>OTH</v>
          </cell>
          <cell r="L1083" t="str">
            <v>GREASE</v>
          </cell>
          <cell r="M1083" t="str">
            <v>Servo-Auto</v>
          </cell>
          <cell r="O1083" t="str">
            <v>INDUSTRIAL</v>
          </cell>
          <cell r="P1083" t="str">
            <v>INDUSTRIAL</v>
          </cell>
        </row>
        <row r="1084">
          <cell r="A1084">
            <v>8140</v>
          </cell>
          <cell r="B1084" t="str">
            <v>GEM3(STEEL)</v>
          </cell>
          <cell r="C1084" t="str">
            <v>REGULAR</v>
          </cell>
          <cell r="D1084" t="str">
            <v>GENERAL</v>
          </cell>
          <cell r="E1084" t="str">
            <v>I</v>
          </cell>
          <cell r="G1084" t="str">
            <v>I</v>
          </cell>
          <cell r="I1084" t="str">
            <v/>
          </cell>
          <cell r="J1084" t="str">
            <v>OTH</v>
          </cell>
          <cell r="L1084" t="str">
            <v>GREASE</v>
          </cell>
          <cell r="M1084" t="str">
            <v>Servo-Auto</v>
          </cell>
          <cell r="O1084" t="str">
            <v>INDUSTRIAL</v>
          </cell>
          <cell r="P1084" t="str">
            <v>INDUSTRIAL</v>
          </cell>
        </row>
        <row r="1085">
          <cell r="A1085">
            <v>8141</v>
          </cell>
          <cell r="B1085" t="str">
            <v>GEMEP2(L)</v>
          </cell>
          <cell r="C1085" t="str">
            <v>REGULAR</v>
          </cell>
          <cell r="D1085" t="str">
            <v>GENERAL</v>
          </cell>
          <cell r="E1085" t="str">
            <v>I</v>
          </cell>
          <cell r="G1085" t="str">
            <v>I</v>
          </cell>
          <cell r="I1085" t="str">
            <v/>
          </cell>
          <cell r="J1085" t="str">
            <v>OTH</v>
          </cell>
          <cell r="L1085" t="str">
            <v>GREASE</v>
          </cell>
          <cell r="M1085" t="str">
            <v>Servo-Auto</v>
          </cell>
          <cell r="O1085" t="str">
            <v>INDUSTRIAL</v>
          </cell>
          <cell r="P1085" t="str">
            <v>INDUSTRIAL</v>
          </cell>
        </row>
        <row r="1086">
          <cell r="A1086">
            <v>8142</v>
          </cell>
          <cell r="B1086" t="str">
            <v>GEMSUPERHT(T)</v>
          </cell>
          <cell r="C1086" t="str">
            <v>REGULAR</v>
          </cell>
          <cell r="D1086" t="str">
            <v>GENERAL</v>
          </cell>
          <cell r="E1086" t="str">
            <v>I</v>
          </cell>
          <cell r="G1086" t="str">
            <v>I</v>
          </cell>
          <cell r="I1086" t="str">
            <v/>
          </cell>
          <cell r="J1086" t="str">
            <v>OTH</v>
          </cell>
          <cell r="L1086" t="str">
            <v>GREASE</v>
          </cell>
          <cell r="M1086" t="str">
            <v>Servo-Auto</v>
          </cell>
          <cell r="O1086" t="str">
            <v>INDUSTRIAL</v>
          </cell>
          <cell r="P1086" t="str">
            <v>INDUSTRIAL</v>
          </cell>
        </row>
        <row r="1087">
          <cell r="A1087">
            <v>8143</v>
          </cell>
          <cell r="B1087" t="str">
            <v>GEMSUPERHT(0)</v>
          </cell>
          <cell r="C1087" t="str">
            <v>REGULAR</v>
          </cell>
          <cell r="D1087" t="str">
            <v>GENERAL</v>
          </cell>
          <cell r="E1087" t="str">
            <v>I</v>
          </cell>
          <cell r="G1087" t="str">
            <v>I</v>
          </cell>
          <cell r="I1087" t="str">
            <v/>
          </cell>
          <cell r="J1087" t="str">
            <v>OTH</v>
          </cell>
          <cell r="L1087" t="str">
            <v>GREASE</v>
          </cell>
          <cell r="M1087" t="str">
            <v>Servo-Auto</v>
          </cell>
          <cell r="O1087" t="str">
            <v>INDUSTRIAL</v>
          </cell>
          <cell r="P1087" t="str">
            <v>INDUSTRIAL</v>
          </cell>
        </row>
        <row r="1088">
          <cell r="A1088">
            <v>8144</v>
          </cell>
          <cell r="B1088" t="str">
            <v>GEMSUPERHT(1)</v>
          </cell>
          <cell r="C1088" t="str">
            <v>REGULAR</v>
          </cell>
          <cell r="D1088" t="str">
            <v>GENERAL</v>
          </cell>
          <cell r="E1088" t="str">
            <v>I</v>
          </cell>
          <cell r="G1088" t="str">
            <v>I</v>
          </cell>
          <cell r="I1088" t="str">
            <v/>
          </cell>
          <cell r="J1088" t="str">
            <v>OTH</v>
          </cell>
          <cell r="L1088" t="str">
            <v>GREASE</v>
          </cell>
          <cell r="M1088" t="str">
            <v>Servo-Auto</v>
          </cell>
          <cell r="O1088" t="str">
            <v>INDUSTRIAL</v>
          </cell>
          <cell r="P1088" t="str">
            <v>INDUSTRIAL</v>
          </cell>
        </row>
        <row r="1089">
          <cell r="A1089">
            <v>8145</v>
          </cell>
          <cell r="B1089" t="str">
            <v>PLEXLC-2(AZ)</v>
          </cell>
          <cell r="C1089" t="str">
            <v>REGULAR</v>
          </cell>
          <cell r="D1089" t="str">
            <v>GENERAL</v>
          </cell>
          <cell r="E1089" t="str">
            <v>I</v>
          </cell>
          <cell r="G1089" t="str">
            <v>I</v>
          </cell>
          <cell r="I1089" t="str">
            <v/>
          </cell>
          <cell r="J1089" t="str">
            <v>OTH</v>
          </cell>
          <cell r="L1089" t="str">
            <v>GREASE</v>
          </cell>
          <cell r="M1089" t="str">
            <v>Servo-Auto</v>
          </cell>
          <cell r="O1089" t="str">
            <v>INDUSTRIAL</v>
          </cell>
          <cell r="P1089" t="str">
            <v>INDUSTRIAL</v>
          </cell>
        </row>
        <row r="1090">
          <cell r="A1090">
            <v>8146</v>
          </cell>
          <cell r="B1090" t="str">
            <v>PLEXLC2(T)</v>
          </cell>
          <cell r="C1090" t="str">
            <v>REGULAR</v>
          </cell>
          <cell r="D1090" t="str">
            <v>GENERAL</v>
          </cell>
          <cell r="E1090" t="str">
            <v>I</v>
          </cell>
          <cell r="G1090" t="str">
            <v>I</v>
          </cell>
          <cell r="I1090" t="str">
            <v/>
          </cell>
          <cell r="J1090" t="str">
            <v>OTH</v>
          </cell>
          <cell r="L1090" t="str">
            <v>GREASE</v>
          </cell>
          <cell r="M1090" t="str">
            <v>Servo-Auto</v>
          </cell>
          <cell r="O1090" t="str">
            <v>INDUSTRIAL</v>
          </cell>
          <cell r="P1090" t="str">
            <v>INDUSTRIAL</v>
          </cell>
        </row>
        <row r="1091">
          <cell r="A1091">
            <v>8147</v>
          </cell>
          <cell r="B1091" t="str">
            <v>PLEXALCOMP(VG150)</v>
          </cell>
          <cell r="C1091" t="str">
            <v>REGULAR</v>
          </cell>
          <cell r="D1091" t="str">
            <v>GENERAL</v>
          </cell>
          <cell r="E1091" t="str">
            <v>I</v>
          </cell>
          <cell r="G1091" t="str">
            <v>I</v>
          </cell>
          <cell r="I1091" t="str">
            <v/>
          </cell>
          <cell r="J1091" t="str">
            <v>OTH</v>
          </cell>
          <cell r="L1091" t="str">
            <v>GREASE</v>
          </cell>
          <cell r="M1091" t="str">
            <v>Servo-Auto</v>
          </cell>
          <cell r="O1091" t="str">
            <v>INDUSTRIAL</v>
          </cell>
          <cell r="P1091" t="str">
            <v>INDUSTRIAL</v>
          </cell>
        </row>
        <row r="1092">
          <cell r="A1092">
            <v>8148</v>
          </cell>
          <cell r="B1092" t="str">
            <v>PLEXALCOMP(VG320)</v>
          </cell>
          <cell r="C1092" t="str">
            <v>REGULAR</v>
          </cell>
          <cell r="D1092" t="str">
            <v>GENERAL</v>
          </cell>
          <cell r="E1092" t="str">
            <v>I</v>
          </cell>
          <cell r="G1092" t="str">
            <v>I</v>
          </cell>
          <cell r="I1092" t="str">
            <v/>
          </cell>
          <cell r="J1092" t="str">
            <v>OTH</v>
          </cell>
          <cell r="L1092" t="str">
            <v>GREASE</v>
          </cell>
          <cell r="M1092" t="str">
            <v>Servo-Auto</v>
          </cell>
          <cell r="O1092" t="str">
            <v>INDUSTRIAL</v>
          </cell>
          <cell r="P1092" t="str">
            <v>INDUSTRIAL</v>
          </cell>
        </row>
        <row r="1093">
          <cell r="A1093">
            <v>8149</v>
          </cell>
          <cell r="B1093" t="str">
            <v>PLEXALCOMP(VG460)</v>
          </cell>
          <cell r="C1093" t="str">
            <v>REGULAR</v>
          </cell>
          <cell r="D1093" t="str">
            <v>GENERAL</v>
          </cell>
          <cell r="E1093" t="str">
            <v>I</v>
          </cell>
          <cell r="G1093" t="str">
            <v>I</v>
          </cell>
          <cell r="I1093" t="str">
            <v/>
          </cell>
          <cell r="J1093" t="str">
            <v>OTH</v>
          </cell>
          <cell r="L1093" t="str">
            <v>GREASE</v>
          </cell>
          <cell r="M1093" t="str">
            <v>Servo-Auto</v>
          </cell>
          <cell r="O1093" t="str">
            <v>INDUSTRIAL</v>
          </cell>
          <cell r="P1093" t="str">
            <v>INDUSTRIAL</v>
          </cell>
        </row>
        <row r="1094">
          <cell r="A1094">
            <v>8150</v>
          </cell>
          <cell r="B1094" t="str">
            <v>GREASEMP(T)</v>
          </cell>
          <cell r="C1094" t="str">
            <v>REGULAR</v>
          </cell>
          <cell r="D1094" t="str">
            <v>GENERAL</v>
          </cell>
          <cell r="E1094" t="str">
            <v>I</v>
          </cell>
          <cell r="G1094" t="str">
            <v>I</v>
          </cell>
          <cell r="I1094" t="str">
            <v/>
          </cell>
          <cell r="J1094" t="str">
            <v>OTH</v>
          </cell>
          <cell r="L1094" t="str">
            <v>GREASE</v>
          </cell>
          <cell r="M1094" t="str">
            <v>Servo-Auto</v>
          </cell>
          <cell r="O1094" t="str">
            <v>INDUSTRIAL</v>
          </cell>
          <cell r="P1094" t="str">
            <v>INDUSTRIAL</v>
          </cell>
        </row>
        <row r="1095">
          <cell r="A1095">
            <v>8151</v>
          </cell>
          <cell r="B1095" t="str">
            <v>PLEX2</v>
          </cell>
          <cell r="C1095" t="str">
            <v>REGULAR</v>
          </cell>
          <cell r="D1095" t="str">
            <v>GENERAL</v>
          </cell>
          <cell r="E1095" t="str">
            <v>I</v>
          </cell>
          <cell r="G1095" t="str">
            <v>I</v>
          </cell>
          <cell r="I1095" t="str">
            <v/>
          </cell>
          <cell r="J1095" t="str">
            <v>OTH</v>
          </cell>
          <cell r="L1095" t="str">
            <v>GREASE</v>
          </cell>
          <cell r="M1095" t="str">
            <v>Servo-Auto</v>
          </cell>
          <cell r="O1095" t="str">
            <v>INDUSTRIAL</v>
          </cell>
          <cell r="P1095" t="str">
            <v>INDUSTRIAL</v>
          </cell>
        </row>
        <row r="1096">
          <cell r="A1096">
            <v>8152</v>
          </cell>
          <cell r="B1096" t="str">
            <v>GREASEWR2(460)</v>
          </cell>
          <cell r="C1096" t="str">
            <v>REGULAR</v>
          </cell>
          <cell r="D1096" t="str">
            <v>GENERAL</v>
          </cell>
          <cell r="E1096" t="str">
            <v>I</v>
          </cell>
          <cell r="G1096" t="str">
            <v>I</v>
          </cell>
          <cell r="I1096" t="str">
            <v/>
          </cell>
          <cell r="J1096" t="str">
            <v>OTH</v>
          </cell>
          <cell r="L1096" t="str">
            <v>GREASE</v>
          </cell>
          <cell r="M1096" t="str">
            <v>Servo-Auto</v>
          </cell>
          <cell r="O1096" t="str">
            <v>INDUSTRIAL</v>
          </cell>
          <cell r="P1096" t="str">
            <v>INDUSTRIAL</v>
          </cell>
        </row>
        <row r="1097">
          <cell r="A1097">
            <v>8155</v>
          </cell>
          <cell r="B1097" t="str">
            <v>PLEXSHC120</v>
          </cell>
          <cell r="C1097" t="str">
            <v>REGULAR</v>
          </cell>
          <cell r="D1097" t="str">
            <v>GENERAL</v>
          </cell>
          <cell r="E1097" t="str">
            <v>I</v>
          </cell>
          <cell r="G1097" t="str">
            <v>I</v>
          </cell>
          <cell r="I1097" t="str">
            <v/>
          </cell>
          <cell r="J1097" t="str">
            <v>OTH</v>
          </cell>
          <cell r="L1097" t="str">
            <v>GREASE</v>
          </cell>
          <cell r="M1097" t="str">
            <v>Servo-Auto</v>
          </cell>
          <cell r="O1097" t="str">
            <v>INDUSTRIAL</v>
          </cell>
          <cell r="P1097" t="str">
            <v>INDUSTRIAL</v>
          </cell>
        </row>
        <row r="1098">
          <cell r="A1098">
            <v>8156</v>
          </cell>
          <cell r="B1098" t="str">
            <v>PLEXAL0</v>
          </cell>
          <cell r="C1098" t="str">
            <v>REGULAR</v>
          </cell>
          <cell r="D1098" t="str">
            <v>GENERAL</v>
          </cell>
          <cell r="E1098" t="str">
            <v>I</v>
          </cell>
          <cell r="G1098" t="str">
            <v>I</v>
          </cell>
          <cell r="I1098" t="str">
            <v/>
          </cell>
          <cell r="J1098" t="str">
            <v>OTH</v>
          </cell>
          <cell r="L1098" t="str">
            <v>GREASE</v>
          </cell>
          <cell r="M1098" t="str">
            <v>Servo-Auto</v>
          </cell>
          <cell r="O1098" t="str">
            <v>INDUSTRIAL</v>
          </cell>
          <cell r="P1098" t="str">
            <v>INDUSTRIAL</v>
          </cell>
        </row>
        <row r="1099">
          <cell r="A1099">
            <v>8157</v>
          </cell>
          <cell r="B1099" t="str">
            <v>PLEXGCI-1000</v>
          </cell>
          <cell r="C1099" t="str">
            <v>REGULAR</v>
          </cell>
          <cell r="D1099" t="str">
            <v>GENERAL</v>
          </cell>
          <cell r="E1099" t="str">
            <v>I</v>
          </cell>
          <cell r="G1099" t="str">
            <v>I</v>
          </cell>
          <cell r="I1099" t="str">
            <v/>
          </cell>
          <cell r="J1099" t="str">
            <v>OTH</v>
          </cell>
          <cell r="L1099" t="str">
            <v>GREASE</v>
          </cell>
          <cell r="M1099" t="str">
            <v>Servo-Auto</v>
          </cell>
          <cell r="O1099" t="str">
            <v>INDUSTRIAL</v>
          </cell>
          <cell r="P1099" t="str">
            <v>INDUSTRIAL</v>
          </cell>
        </row>
        <row r="1100">
          <cell r="A1100">
            <v>8158</v>
          </cell>
          <cell r="B1100" t="str">
            <v>PLEXBQ-2</v>
          </cell>
          <cell r="C1100" t="str">
            <v>REGULAR</v>
          </cell>
          <cell r="D1100" t="str">
            <v>GENERAL</v>
          </cell>
          <cell r="E1100" t="str">
            <v>I</v>
          </cell>
          <cell r="G1100" t="str">
            <v>I</v>
          </cell>
          <cell r="I1100" t="str">
            <v/>
          </cell>
          <cell r="J1100" t="str">
            <v>OTH</v>
          </cell>
          <cell r="L1100" t="str">
            <v>GREASE</v>
          </cell>
          <cell r="M1100" t="str">
            <v>Servo-Auto</v>
          </cell>
          <cell r="O1100" t="str">
            <v>INDUSTRIAL</v>
          </cell>
          <cell r="P1100" t="str">
            <v>INDUSTRIAL</v>
          </cell>
        </row>
        <row r="1101">
          <cell r="A1101">
            <v>8161</v>
          </cell>
          <cell r="B1101" t="str">
            <v>GREASEWR2(VSP)</v>
          </cell>
          <cell r="C1101" t="str">
            <v>REGULAR</v>
          </cell>
          <cell r="D1101" t="str">
            <v>GENERAL</v>
          </cell>
          <cell r="E1101" t="str">
            <v>I</v>
          </cell>
          <cell r="G1101" t="str">
            <v>I</v>
          </cell>
          <cell r="I1101" t="str">
            <v/>
          </cell>
          <cell r="J1101" t="str">
            <v>OTH</v>
          </cell>
          <cell r="L1101" t="str">
            <v>GREASE</v>
          </cell>
          <cell r="M1101" t="str">
            <v>Servo-Auto</v>
          </cell>
          <cell r="O1101" t="str">
            <v>INDUSTRIAL</v>
          </cell>
          <cell r="P1101" t="str">
            <v>INDUSTRIAL</v>
          </cell>
        </row>
        <row r="1102">
          <cell r="A1102">
            <v>8168</v>
          </cell>
          <cell r="B1102" t="str">
            <v>SERVO SYNTHPLEX 2</v>
          </cell>
          <cell r="C1102" t="str">
            <v>REGULAR</v>
          </cell>
          <cell r="D1102" t="str">
            <v>GENERAL</v>
          </cell>
          <cell r="E1102" t="str">
            <v>A</v>
          </cell>
          <cell r="G1102" t="str">
            <v>A</v>
          </cell>
          <cell r="J1102" t="str">
            <v>OTH</v>
          </cell>
          <cell r="L1102" t="str">
            <v>GREASE</v>
          </cell>
          <cell r="M1102" t="str">
            <v>Servo-Auto</v>
          </cell>
          <cell r="O1102" t="str">
            <v>GOLD</v>
          </cell>
          <cell r="P1102" t="str">
            <v>Gold</v>
          </cell>
        </row>
        <row r="1103">
          <cell r="A1103">
            <v>8572</v>
          </cell>
          <cell r="B1103" t="str">
            <v>UNIVIS N 46</v>
          </cell>
          <cell r="C1103" t="str">
            <v>REGULAR</v>
          </cell>
          <cell r="D1103" t="str">
            <v>GENERAL</v>
          </cell>
          <cell r="E1103" t="str">
            <v>I</v>
          </cell>
          <cell r="G1103" t="str">
            <v>I</v>
          </cell>
          <cell r="I1103" t="str">
            <v/>
          </cell>
          <cell r="J1103" t="str">
            <v>OTH</v>
          </cell>
          <cell r="L1103" t="str">
            <v>INDUSTRIAL</v>
          </cell>
          <cell r="M1103" t="str">
            <v>IND</v>
          </cell>
          <cell r="O1103" t="str">
            <v>INDUSTRIAL</v>
          </cell>
          <cell r="P1103" t="str">
            <v>INDUSTRIAL</v>
          </cell>
        </row>
        <row r="1104">
          <cell r="A1104">
            <v>9101</v>
          </cell>
          <cell r="B1104" t="str">
            <v>IBP LS 2T</v>
          </cell>
          <cell r="C1104" t="str">
            <v>REGULAR</v>
          </cell>
          <cell r="D1104" t="str">
            <v>GENERAL</v>
          </cell>
          <cell r="E1104" t="str">
            <v>A</v>
          </cell>
          <cell r="F1104" t="str">
            <v>2T</v>
          </cell>
          <cell r="G1104" t="str">
            <v>A</v>
          </cell>
          <cell r="I1104" t="str">
            <v/>
          </cell>
          <cell r="J1104" t="str">
            <v>OTH</v>
          </cell>
          <cell r="L1104" t="str">
            <v>2W</v>
          </cell>
          <cell r="M1104" t="str">
            <v>Servo-Auto</v>
          </cell>
          <cell r="O1104" t="str">
            <v>SILVER</v>
          </cell>
          <cell r="P1104" t="str">
            <v>SILVER</v>
          </cell>
        </row>
        <row r="1105">
          <cell r="A1105">
            <v>9102</v>
          </cell>
          <cell r="B1105" t="str">
            <v>IBP ZIP 4T OIL</v>
          </cell>
          <cell r="C1105" t="str">
            <v>REGULAR</v>
          </cell>
          <cell r="D1105" t="str">
            <v>GENERAL</v>
          </cell>
          <cell r="E1105" t="str">
            <v>A</v>
          </cell>
          <cell r="G1105" t="str">
            <v>A</v>
          </cell>
          <cell r="I1105" t="str">
            <v/>
          </cell>
          <cell r="J1105" t="str">
            <v>OTH</v>
          </cell>
          <cell r="L1105" t="str">
            <v>4T</v>
          </cell>
          <cell r="M1105" t="str">
            <v>Servo-Auto</v>
          </cell>
          <cell r="O1105" t="str">
            <v>SILVER</v>
          </cell>
          <cell r="P1105" t="str">
            <v>SILVER</v>
          </cell>
        </row>
        <row r="1106">
          <cell r="A1106">
            <v>9105</v>
          </cell>
          <cell r="B1106" t="str">
            <v>IBP MG 20W40</v>
          </cell>
          <cell r="C1106" t="str">
            <v>REGULAR</v>
          </cell>
          <cell r="D1106" t="str">
            <v>GENERAL</v>
          </cell>
          <cell r="E1106" t="str">
            <v>A</v>
          </cell>
          <cell r="G1106" t="str">
            <v>A</v>
          </cell>
          <cell r="I1106" t="str">
            <v/>
          </cell>
          <cell r="J1106" t="str">
            <v>OTH</v>
          </cell>
          <cell r="L1106" t="str">
            <v>DEO</v>
          </cell>
          <cell r="M1106" t="str">
            <v>Servo-Auto</v>
          </cell>
          <cell r="O1106" t="str">
            <v>SILVER</v>
          </cell>
          <cell r="P1106" t="str">
            <v>SILVER</v>
          </cell>
        </row>
        <row r="1107">
          <cell r="A1107">
            <v>9111</v>
          </cell>
          <cell r="B1107" t="str">
            <v>IBP  XXX SG 20W50</v>
          </cell>
          <cell r="C1107" t="str">
            <v>REGULAR</v>
          </cell>
          <cell r="D1107" t="str">
            <v>GENERAL</v>
          </cell>
          <cell r="E1107" t="str">
            <v>A</v>
          </cell>
          <cell r="G1107" t="str">
            <v>A</v>
          </cell>
          <cell r="I1107" t="str">
            <v/>
          </cell>
          <cell r="J1107" t="str">
            <v>OTH</v>
          </cell>
          <cell r="L1107" t="str">
            <v>DEO</v>
          </cell>
          <cell r="M1107" t="str">
            <v>Servo-Auto</v>
          </cell>
          <cell r="O1107" t="str">
            <v>SILVER</v>
          </cell>
          <cell r="P1107" t="str">
            <v>SILVER</v>
          </cell>
        </row>
        <row r="1108">
          <cell r="A1108">
            <v>9113</v>
          </cell>
          <cell r="B1108" t="str">
            <v>IBP  XXX SG 15W40</v>
          </cell>
          <cell r="C1108" t="str">
            <v>REGULAR</v>
          </cell>
          <cell r="D1108" t="str">
            <v>GENERAL</v>
          </cell>
          <cell r="E1108" t="str">
            <v>A</v>
          </cell>
          <cell r="G1108" t="str">
            <v>A</v>
          </cell>
          <cell r="I1108" t="str">
            <v/>
          </cell>
          <cell r="J1108" t="str">
            <v>OTH</v>
          </cell>
          <cell r="L1108" t="str">
            <v>DEO</v>
          </cell>
          <cell r="M1108" t="str">
            <v>Servo-Auto</v>
          </cell>
          <cell r="O1108" t="str">
            <v>SILVER</v>
          </cell>
          <cell r="P1108" t="str">
            <v>SILVER</v>
          </cell>
        </row>
        <row r="1109">
          <cell r="A1109">
            <v>9120</v>
          </cell>
          <cell r="B1109" t="str">
            <v>IBP ESEO 40</v>
          </cell>
          <cell r="C1109" t="str">
            <v>REGULAR</v>
          </cell>
          <cell r="D1109" t="str">
            <v>GENERAL</v>
          </cell>
          <cell r="E1109" t="str">
            <v>A</v>
          </cell>
          <cell r="G1109" t="str">
            <v>A</v>
          </cell>
          <cell r="I1109" t="str">
            <v/>
          </cell>
          <cell r="J1109" t="str">
            <v>OTH</v>
          </cell>
          <cell r="L1109" t="str">
            <v>DEO</v>
          </cell>
          <cell r="M1109" t="str">
            <v>Servo-Auto</v>
          </cell>
          <cell r="O1109" t="str">
            <v>SILVER</v>
          </cell>
          <cell r="P1109" t="str">
            <v>SILVER</v>
          </cell>
        </row>
        <row r="1110">
          <cell r="A1110">
            <v>9130</v>
          </cell>
          <cell r="B1110" t="str">
            <v>IBP SGO 90</v>
          </cell>
          <cell r="C1110" t="str">
            <v>REGULAR</v>
          </cell>
          <cell r="D1110" t="str">
            <v>GENERAL</v>
          </cell>
          <cell r="E1110" t="str">
            <v>A</v>
          </cell>
          <cell r="G1110" t="str">
            <v>A</v>
          </cell>
          <cell r="I1110" t="str">
            <v/>
          </cell>
          <cell r="J1110" t="str">
            <v>OTH</v>
          </cell>
          <cell r="L1110" t="str">
            <v>GEAR</v>
          </cell>
          <cell r="M1110" t="str">
            <v>Servo-Auto</v>
          </cell>
          <cell r="O1110" t="str">
            <v>SILVER</v>
          </cell>
          <cell r="P1110" t="str">
            <v>SILVER</v>
          </cell>
        </row>
        <row r="1111">
          <cell r="A1111">
            <v>9135</v>
          </cell>
          <cell r="B1111" t="str">
            <v>IBP SGO 140</v>
          </cell>
          <cell r="C1111" t="str">
            <v>REGULAR</v>
          </cell>
          <cell r="D1111" t="str">
            <v>GENERAL</v>
          </cell>
          <cell r="E1111" t="str">
            <v>A</v>
          </cell>
          <cell r="G1111" t="str">
            <v>A</v>
          </cell>
          <cell r="I1111" t="str">
            <v/>
          </cell>
          <cell r="J1111" t="str">
            <v>OTH</v>
          </cell>
          <cell r="L1111" t="str">
            <v>GEAR</v>
          </cell>
          <cell r="M1111" t="str">
            <v>Servo-Auto</v>
          </cell>
          <cell r="O1111" t="str">
            <v>SILVER</v>
          </cell>
          <cell r="P1111" t="str">
            <v>SILVER</v>
          </cell>
        </row>
        <row r="1112">
          <cell r="A1112">
            <v>9150</v>
          </cell>
          <cell r="B1112" t="str">
            <v>IBP ULTRA 40</v>
          </cell>
          <cell r="C1112" t="str">
            <v>REGULAR</v>
          </cell>
          <cell r="D1112" t="str">
            <v>GENERAL</v>
          </cell>
          <cell r="E1112" t="str">
            <v>A</v>
          </cell>
          <cell r="G1112" t="str">
            <v>A</v>
          </cell>
          <cell r="I1112" t="str">
            <v/>
          </cell>
          <cell r="J1112" t="str">
            <v>OTH</v>
          </cell>
          <cell r="L1112" t="str">
            <v>DEO</v>
          </cell>
          <cell r="M1112" t="str">
            <v>Servo-Auto</v>
          </cell>
          <cell r="O1112" t="str">
            <v>SILVER</v>
          </cell>
          <cell r="P1112" t="str">
            <v>SILVER</v>
          </cell>
        </row>
        <row r="1113">
          <cell r="A1113">
            <v>9199</v>
          </cell>
          <cell r="B1113" t="str">
            <v>IBP GPMO 220</v>
          </cell>
          <cell r="C1113" t="str">
            <v>REGULAR</v>
          </cell>
          <cell r="D1113" t="str">
            <v>GENERAL</v>
          </cell>
          <cell r="E1113" t="str">
            <v>I</v>
          </cell>
          <cell r="G1113" t="str">
            <v>I</v>
          </cell>
          <cell r="I1113" t="str">
            <v/>
          </cell>
          <cell r="J1113" t="str">
            <v>OTH</v>
          </cell>
          <cell r="L1113" t="str">
            <v>INDUSTRIAL</v>
          </cell>
          <cell r="M1113" t="str">
            <v>IND</v>
          </cell>
          <cell r="O1113" t="str">
            <v>INDUSTRIAL</v>
          </cell>
          <cell r="P1113" t="str">
            <v>INDUSTRIAL</v>
          </cell>
        </row>
        <row r="1114">
          <cell r="A1114">
            <v>9221</v>
          </cell>
          <cell r="B1114" t="str">
            <v>IBP LCV OIL 20W40</v>
          </cell>
          <cell r="C1114" t="str">
            <v>REGULAR</v>
          </cell>
          <cell r="D1114" t="str">
            <v>GENERAL</v>
          </cell>
          <cell r="E1114" t="str">
            <v>A</v>
          </cell>
          <cell r="G1114" t="str">
            <v>A</v>
          </cell>
          <cell r="I1114" t="str">
            <v/>
          </cell>
          <cell r="J1114" t="str">
            <v>OTH</v>
          </cell>
          <cell r="L1114" t="str">
            <v>DEO</v>
          </cell>
          <cell r="M1114" t="str">
            <v>Servo-Auto</v>
          </cell>
          <cell r="O1114" t="str">
            <v>SILVER</v>
          </cell>
          <cell r="P1114" t="str">
            <v>SILVER</v>
          </cell>
        </row>
        <row r="1115">
          <cell r="A1115">
            <v>9239</v>
          </cell>
          <cell r="B1115" t="str">
            <v>IBP TF DII</v>
          </cell>
          <cell r="C1115" t="str">
            <v>REGULAR</v>
          </cell>
          <cell r="D1115" t="str">
            <v>GENERAL</v>
          </cell>
          <cell r="E1115" t="str">
            <v>A</v>
          </cell>
          <cell r="G1115" t="str">
            <v>A</v>
          </cell>
          <cell r="I1115" t="str">
            <v/>
          </cell>
          <cell r="J1115" t="str">
            <v>OTH</v>
          </cell>
          <cell r="L1115" t="str">
            <v>AGRI</v>
          </cell>
          <cell r="M1115" t="str">
            <v>Servo-Auto</v>
          </cell>
          <cell r="O1115" t="str">
            <v>SILVER</v>
          </cell>
          <cell r="P1115" t="str">
            <v>SILVER</v>
          </cell>
        </row>
        <row r="1116">
          <cell r="A1116">
            <v>9328</v>
          </cell>
          <cell r="B1116" t="str">
            <v>IBP KIS TRAC EO 20W40</v>
          </cell>
          <cell r="C1116" t="str">
            <v>REGULAR</v>
          </cell>
          <cell r="D1116" t="str">
            <v>GENERAL</v>
          </cell>
          <cell r="E1116" t="str">
            <v>A</v>
          </cell>
          <cell r="G1116" t="str">
            <v>A</v>
          </cell>
          <cell r="I1116" t="str">
            <v/>
          </cell>
          <cell r="J1116" t="str">
            <v>OTH</v>
          </cell>
          <cell r="L1116" t="str">
            <v>AGRI</v>
          </cell>
          <cell r="M1116" t="str">
            <v>Servo-Auto</v>
          </cell>
          <cell r="O1116" t="str">
            <v>SILVER</v>
          </cell>
          <cell r="P1116" t="str">
            <v>SILVER</v>
          </cell>
        </row>
        <row r="1117">
          <cell r="A1117">
            <v>9329</v>
          </cell>
          <cell r="B1117" t="str">
            <v>IBP HARIT</v>
          </cell>
          <cell r="C1117" t="str">
            <v>REGULAR</v>
          </cell>
          <cell r="D1117" t="str">
            <v>GENERAL</v>
          </cell>
          <cell r="E1117" t="str">
            <v>A</v>
          </cell>
          <cell r="G1117" t="str">
            <v>A</v>
          </cell>
          <cell r="I1117" t="str">
            <v/>
          </cell>
          <cell r="J1117" t="str">
            <v>OTH</v>
          </cell>
          <cell r="L1117" t="str">
            <v>AGRI</v>
          </cell>
          <cell r="M1117" t="str">
            <v>Servo-Auto</v>
          </cell>
          <cell r="O1117" t="str">
            <v>SILVER</v>
          </cell>
          <cell r="P1117" t="str">
            <v>SILVER</v>
          </cell>
        </row>
        <row r="1118">
          <cell r="A1118">
            <v>9400</v>
          </cell>
          <cell r="B1118" t="str">
            <v>IBP COOL</v>
          </cell>
          <cell r="C1118" t="str">
            <v>REGULAR</v>
          </cell>
          <cell r="D1118" t="str">
            <v>GENERAL</v>
          </cell>
          <cell r="E1118" t="str">
            <v>A</v>
          </cell>
          <cell r="G1118" t="str">
            <v>A</v>
          </cell>
          <cell r="I1118" t="str">
            <v/>
          </cell>
          <cell r="J1118" t="str">
            <v>OTH</v>
          </cell>
          <cell r="L1118" t="str">
            <v>SPECIALITY</v>
          </cell>
          <cell r="M1118" t="str">
            <v>Servo-Auto</v>
          </cell>
          <cell r="O1118" t="str">
            <v>SILVER</v>
          </cell>
          <cell r="P1118" t="str">
            <v>SILVER</v>
          </cell>
        </row>
        <row r="1119">
          <cell r="A1119">
            <v>9500</v>
          </cell>
          <cell r="B1119" t="str">
            <v>IBP WB GREASE</v>
          </cell>
          <cell r="C1119" t="str">
            <v>REGULAR</v>
          </cell>
          <cell r="D1119" t="str">
            <v>GENERAL</v>
          </cell>
          <cell r="E1119" t="str">
            <v>A</v>
          </cell>
          <cell r="G1119" t="str">
            <v>A</v>
          </cell>
          <cell r="I1119" t="str">
            <v/>
          </cell>
          <cell r="J1119" t="str">
            <v>OTH</v>
          </cell>
          <cell r="L1119" t="str">
            <v>GREASE</v>
          </cell>
          <cell r="M1119" t="str">
            <v>Servo-Auto</v>
          </cell>
          <cell r="O1119" t="str">
            <v>SILVER</v>
          </cell>
          <cell r="P1119" t="str">
            <v>SILVER</v>
          </cell>
        </row>
        <row r="1120">
          <cell r="A1120">
            <v>9505</v>
          </cell>
          <cell r="B1120" t="str">
            <v>IBP MP GREASE</v>
          </cell>
          <cell r="C1120" t="str">
            <v>REGULAR</v>
          </cell>
          <cell r="D1120" t="str">
            <v>GENERAL</v>
          </cell>
          <cell r="E1120" t="str">
            <v>A</v>
          </cell>
          <cell r="G1120" t="str">
            <v>A</v>
          </cell>
          <cell r="I1120" t="str">
            <v/>
          </cell>
          <cell r="J1120" t="str">
            <v>OTH</v>
          </cell>
          <cell r="L1120" t="str">
            <v>GREASE</v>
          </cell>
          <cell r="M1120" t="str">
            <v>Servo-Auto</v>
          </cell>
          <cell r="O1120" t="str">
            <v>SILVER</v>
          </cell>
          <cell r="P1120" t="str">
            <v>SILVER</v>
          </cell>
        </row>
        <row r="1121">
          <cell r="A1121">
            <v>9510</v>
          </cell>
          <cell r="B1121" t="str">
            <v>IBP CH GREASE</v>
          </cell>
          <cell r="C1121" t="str">
            <v>REGULAR</v>
          </cell>
          <cell r="D1121" t="str">
            <v>GENERAL</v>
          </cell>
          <cell r="E1121" t="str">
            <v>A</v>
          </cell>
          <cell r="G1121" t="str">
            <v>A</v>
          </cell>
          <cell r="I1121" t="str">
            <v/>
          </cell>
          <cell r="J1121" t="str">
            <v>OTH</v>
          </cell>
          <cell r="L1121" t="str">
            <v>GREASE</v>
          </cell>
          <cell r="M1121" t="str">
            <v>Servo-Auto</v>
          </cell>
          <cell r="O1121" t="str">
            <v>SILVER</v>
          </cell>
          <cell r="P1121" t="str">
            <v>SILVER</v>
          </cell>
        </row>
        <row r="1122">
          <cell r="A1122">
            <v>9521</v>
          </cell>
          <cell r="B1122" t="str">
            <v>IBP WH.GREASE AP3</v>
          </cell>
          <cell r="C1122" t="str">
            <v>REGULAR</v>
          </cell>
          <cell r="D1122" t="str">
            <v>GENERAL</v>
          </cell>
          <cell r="E1122" t="str">
            <v>A</v>
          </cell>
          <cell r="G1122" t="str">
            <v>A</v>
          </cell>
          <cell r="I1122" t="str">
            <v/>
          </cell>
          <cell r="J1122" t="str">
            <v>OTH</v>
          </cell>
          <cell r="L1122" t="str">
            <v>GREASE</v>
          </cell>
          <cell r="M1122" t="str">
            <v>Servo-Auto</v>
          </cell>
          <cell r="O1122" t="str">
            <v>SILVER</v>
          </cell>
          <cell r="P1122" t="str">
            <v>SILVER</v>
          </cell>
        </row>
        <row r="1123">
          <cell r="A1123">
            <v>2972</v>
          </cell>
          <cell r="B1123" t="str">
            <v>HYU SERVO BRAKE FLUID DOT 4 LV</v>
          </cell>
          <cell r="C1123" t="str">
            <v>GEN.OIL</v>
          </cell>
          <cell r="D1123" t="str">
            <v>ONLY FOR OEM</v>
          </cell>
          <cell r="E1123" t="str">
            <v>A</v>
          </cell>
          <cell r="G1123" t="str">
            <v>A</v>
          </cell>
          <cell r="I1123" t="str">
            <v/>
          </cell>
          <cell r="J1123" t="str">
            <v>HML</v>
          </cell>
          <cell r="L1123" t="str">
            <v>SPECIALITY</v>
          </cell>
          <cell r="M1123" t="str">
            <v>Co-Branded</v>
          </cell>
          <cell r="O1123" t="str">
            <v>SILVER</v>
          </cell>
          <cell r="P1123" t="str">
            <v>BRONZE</v>
          </cell>
        </row>
        <row r="1124">
          <cell r="A1124">
            <v>2874</v>
          </cell>
          <cell r="B1124" t="str">
            <v>SERVO ECO 4T</v>
          </cell>
          <cell r="C1124" t="str">
            <v>REGULAR</v>
          </cell>
          <cell r="D1124" t="str">
            <v>GENERAL</v>
          </cell>
          <cell r="E1124" t="str">
            <v>A</v>
          </cell>
          <cell r="G1124" t="str">
            <v>A</v>
          </cell>
          <cell r="I1124" t="str">
            <v/>
          </cell>
          <cell r="J1124" t="str">
            <v>OTH</v>
          </cell>
          <cell r="L1124" t="str">
            <v>4T</v>
          </cell>
          <cell r="M1124" t="str">
            <v>Servo-Auto</v>
          </cell>
          <cell r="O1124" t="str">
            <v>SPECIAL</v>
          </cell>
          <cell r="P1124" t="str">
            <v>SPECIAL</v>
          </cell>
        </row>
        <row r="1125">
          <cell r="A1125">
            <v>7364</v>
          </cell>
          <cell r="B1125" t="str">
            <v>SERVO ECO CF-4 15W-40</v>
          </cell>
          <cell r="C1125" t="str">
            <v>REGULAR</v>
          </cell>
          <cell r="D1125" t="str">
            <v>GENERAL</v>
          </cell>
          <cell r="E1125" t="str">
            <v>A</v>
          </cell>
          <cell r="G1125" t="str">
            <v>A</v>
          </cell>
          <cell r="I1125" t="str">
            <v/>
          </cell>
          <cell r="J1125" t="str">
            <v>OTH</v>
          </cell>
          <cell r="L1125" t="str">
            <v>DEO</v>
          </cell>
          <cell r="M1125" t="str">
            <v>Servo-Auto</v>
          </cell>
          <cell r="O1125" t="str">
            <v>SPECIAL</v>
          </cell>
          <cell r="P1125" t="str">
            <v>SPECIAL</v>
          </cell>
        </row>
        <row r="1126">
          <cell r="A1126">
            <v>7376</v>
          </cell>
          <cell r="B1126" t="str">
            <v>SERVO ECO TRACTOR OIL</v>
          </cell>
          <cell r="C1126" t="str">
            <v>REGULAR</v>
          </cell>
          <cell r="D1126" t="str">
            <v>GENERAL</v>
          </cell>
          <cell r="E1126" t="str">
            <v>A</v>
          </cell>
          <cell r="G1126" t="str">
            <v>A</v>
          </cell>
          <cell r="I1126" t="str">
            <v/>
          </cell>
          <cell r="J1126" t="str">
            <v>OTH</v>
          </cell>
          <cell r="L1126" t="str">
            <v>DEO</v>
          </cell>
          <cell r="M1126" t="str">
            <v>Servo-Auto</v>
          </cell>
          <cell r="O1126" t="str">
            <v>SPECIAL</v>
          </cell>
          <cell r="P1126" t="str">
            <v>SPECIAL</v>
          </cell>
        </row>
        <row r="1127">
          <cell r="A1127">
            <v>7370</v>
          </cell>
          <cell r="B1127" t="str">
            <v>SERVO ECO CI4 PLUS 15W-40</v>
          </cell>
          <cell r="C1127" t="str">
            <v>REGULAR</v>
          </cell>
          <cell r="D1127" t="str">
            <v>GENERAL</v>
          </cell>
          <cell r="E1127" t="str">
            <v>A</v>
          </cell>
          <cell r="G1127" t="str">
            <v>A</v>
          </cell>
          <cell r="I1127" t="str">
            <v/>
          </cell>
          <cell r="J1127" t="str">
            <v>OTH</v>
          </cell>
          <cell r="L1127" t="str">
            <v>AGRI</v>
          </cell>
          <cell r="M1127" t="str">
            <v>Servo-Auto</v>
          </cell>
          <cell r="O1127" t="str">
            <v>SPECIAL</v>
          </cell>
          <cell r="P1127" t="str">
            <v>SPECIAL</v>
          </cell>
        </row>
        <row r="1128">
          <cell r="A1128">
            <v>3034</v>
          </cell>
          <cell r="B1128" t="str">
            <v>SERVOSYSTEM FG 32 - 1 L HDPE</v>
          </cell>
          <cell r="C1128" t="str">
            <v>REGULAR</v>
          </cell>
          <cell r="D1128" t="str">
            <v>GENERAL</v>
          </cell>
          <cell r="E1128" t="str">
            <v>I</v>
          </cell>
          <cell r="J1128" t="str">
            <v>OTH</v>
          </cell>
          <cell r="L1128" t="str">
            <v>INDUSTRIAL</v>
          </cell>
          <cell r="M1128" t="str">
            <v>IND</v>
          </cell>
          <cell r="O1128" t="str">
            <v>INDUSTRIAL</v>
          </cell>
          <cell r="P1128" t="str">
            <v>INDUSTRIAL</v>
          </cell>
        </row>
        <row r="1129">
          <cell r="A1129">
            <v>3036</v>
          </cell>
          <cell r="B1129" t="str">
            <v>SERVOSYSTEM FG 68 - 4 X 5 L HDPE</v>
          </cell>
          <cell r="C1129" t="str">
            <v>REGULAR</v>
          </cell>
          <cell r="D1129" t="str">
            <v>GENERAL</v>
          </cell>
          <cell r="E1129" t="str">
            <v>I</v>
          </cell>
          <cell r="J1129" t="str">
            <v>OTH</v>
          </cell>
          <cell r="L1129" t="str">
            <v>INDUSTRIAL</v>
          </cell>
          <cell r="M1129" t="str">
            <v>IND</v>
          </cell>
          <cell r="O1129" t="str">
            <v>INDUSTRIAL</v>
          </cell>
          <cell r="P1129" t="str">
            <v>INDUSTRIAL</v>
          </cell>
        </row>
        <row r="1130">
          <cell r="A1130">
            <v>3932</v>
          </cell>
          <cell r="B1130" t="str">
            <v>SERVOFRIZ ECO 170-20 L</v>
          </cell>
          <cell r="C1130" t="str">
            <v>REGULAR</v>
          </cell>
          <cell r="D1130" t="str">
            <v>GENERAL</v>
          </cell>
          <cell r="E1130" t="str">
            <v>I</v>
          </cell>
          <cell r="J1130" t="str">
            <v>OTH</v>
          </cell>
          <cell r="L1130" t="str">
            <v>INDUSTRIAL</v>
          </cell>
          <cell r="M1130" t="str">
            <v>IND</v>
          </cell>
          <cell r="O1130" t="str">
            <v>INDUSTRIAL</v>
          </cell>
          <cell r="P1130" t="str">
            <v>INDUSTRIAL</v>
          </cell>
        </row>
        <row r="1131">
          <cell r="A1131">
            <v>3938</v>
          </cell>
          <cell r="B1131" t="str">
            <v>SERVOFRIZ ECO 150 - 20 L</v>
          </cell>
          <cell r="C1131" t="str">
            <v>REGULAR</v>
          </cell>
          <cell r="D1131" t="str">
            <v>GENERAL</v>
          </cell>
          <cell r="E1131" t="str">
            <v>I</v>
          </cell>
          <cell r="J1131" t="str">
            <v>OTH</v>
          </cell>
          <cell r="L1131" t="str">
            <v>INDUSTRIAL</v>
          </cell>
          <cell r="M1131" t="str">
            <v>IND</v>
          </cell>
          <cell r="O1131" t="str">
            <v>INDUSTRIAL</v>
          </cell>
          <cell r="P1131" t="str">
            <v>INDUSTRIAL</v>
          </cell>
        </row>
        <row r="1132">
          <cell r="A1132">
            <v>4796</v>
          </cell>
          <cell r="B1132" t="str">
            <v>SERVOSYNCO PE 100-20 L</v>
          </cell>
          <cell r="C1132" t="str">
            <v>REGULAR</v>
          </cell>
          <cell r="D1132" t="str">
            <v>GENERAL</v>
          </cell>
          <cell r="E1132" t="str">
            <v>I</v>
          </cell>
          <cell r="J1132" t="str">
            <v>OTH</v>
          </cell>
          <cell r="L1132" t="str">
            <v>INDUSTRIAL</v>
          </cell>
          <cell r="M1132" t="str">
            <v>IND</v>
          </cell>
          <cell r="O1132" t="str">
            <v>INDUSTRIAL</v>
          </cell>
          <cell r="P1132" t="str">
            <v>INDUSTRIAL</v>
          </cell>
        </row>
        <row r="1133">
          <cell r="A1133">
            <v>7285</v>
          </cell>
          <cell r="B1133" t="str">
            <v>SERVOPLEX XG 291-6X2 KG TUB</v>
          </cell>
          <cell r="C1133" t="str">
            <v>REGULAR</v>
          </cell>
          <cell r="D1133" t="str">
            <v>GENERAL</v>
          </cell>
          <cell r="E1133" t="str">
            <v>I</v>
          </cell>
          <cell r="J1133" t="str">
            <v>OTH</v>
          </cell>
          <cell r="L1133" t="str">
            <v>INDUSTRIAL</v>
          </cell>
          <cell r="M1133" t="str">
            <v>IND</v>
          </cell>
          <cell r="O1133" t="str">
            <v>INDUSTRIAL</v>
          </cell>
          <cell r="P1133" t="str">
            <v>INDUSTRIAL</v>
          </cell>
        </row>
        <row r="1134">
          <cell r="A1134">
            <v>7824</v>
          </cell>
          <cell r="B1134" t="str">
            <v>SERVOGREASE WRL 2 - 20 KG BUC</v>
          </cell>
          <cell r="C1134" t="str">
            <v>REGULAR</v>
          </cell>
          <cell r="D1134" t="str">
            <v>GENERAL</v>
          </cell>
          <cell r="E1134" t="str">
            <v>I</v>
          </cell>
          <cell r="J1134" t="str">
            <v>OTH</v>
          </cell>
          <cell r="L1134" t="str">
            <v>GREASE</v>
          </cell>
          <cell r="M1134" t="str">
            <v>IND</v>
          </cell>
          <cell r="O1134" t="str">
            <v>INDUSTRIAL</v>
          </cell>
          <cell r="P1134" t="str">
            <v>INDUSTRIAL</v>
          </cell>
        </row>
        <row r="1135">
          <cell r="A1135">
            <v>7832</v>
          </cell>
          <cell r="B1135" t="str">
            <v>SERVOGREASE FG EP2 - 20 X 1/2 KG TUB</v>
          </cell>
          <cell r="C1135" t="str">
            <v>REGULAR</v>
          </cell>
          <cell r="D1135" t="str">
            <v>GENERAL</v>
          </cell>
          <cell r="E1135" t="str">
            <v>I</v>
          </cell>
          <cell r="J1135" t="str">
            <v>OTH</v>
          </cell>
          <cell r="L1135" t="str">
            <v>GREASE</v>
          </cell>
          <cell r="M1135" t="str">
            <v>IND</v>
          </cell>
          <cell r="O1135" t="str">
            <v>INDUSTRIAL</v>
          </cell>
          <cell r="P1135" t="str">
            <v>INDUSTRIAL</v>
          </cell>
        </row>
        <row r="1136">
          <cell r="A1136">
            <v>7860</v>
          </cell>
          <cell r="B1136" t="str">
            <v>SERVOGEM HT 3-20 KG</v>
          </cell>
          <cell r="C1136" t="str">
            <v>REGULAR</v>
          </cell>
          <cell r="D1136" t="str">
            <v>GENERAL</v>
          </cell>
          <cell r="E1136" t="str">
            <v>I</v>
          </cell>
          <cell r="J1136" t="str">
            <v>OTH</v>
          </cell>
          <cell r="L1136" t="str">
            <v>GREASE</v>
          </cell>
          <cell r="M1136" t="str">
            <v>IND</v>
          </cell>
          <cell r="O1136" t="str">
            <v>INDUSTRIAL</v>
          </cell>
          <cell r="P1136" t="str">
            <v>INDUSTRIAL</v>
          </cell>
        </row>
        <row r="1137">
          <cell r="A1137">
            <v>8154</v>
          </cell>
          <cell r="B1137" t="str">
            <v>SERVOPLEX SHC 460-20 KG</v>
          </cell>
          <cell r="C1137" t="str">
            <v>REGULAR</v>
          </cell>
          <cell r="D1137" t="str">
            <v>GENERAL</v>
          </cell>
          <cell r="E1137" t="str">
            <v>I</v>
          </cell>
          <cell r="J1137" t="str">
            <v>OTH</v>
          </cell>
          <cell r="L1137" t="str">
            <v>GREASE</v>
          </cell>
          <cell r="M1137" t="str">
            <v>IND</v>
          </cell>
          <cell r="O1137" t="str">
            <v>INDUSTRIAL</v>
          </cell>
          <cell r="P1137" t="str">
            <v>INDUSTRIAL</v>
          </cell>
        </row>
        <row r="1138">
          <cell r="A1138">
            <v>2588</v>
          </cell>
          <cell r="B1138" t="str">
            <v>SERVO MG HECTOR DIESEL MT OIL-4 X 2 L</v>
          </cell>
          <cell r="C1138" t="str">
            <v>GEN.OIL</v>
          </cell>
          <cell r="D1138" t="str">
            <v>ONLY FOR OEM</v>
          </cell>
          <cell r="E1138" t="str">
            <v>A</v>
          </cell>
          <cell r="J1138" t="str">
            <v>MG</v>
          </cell>
          <cell r="L1138" t="str">
            <v>PCMO</v>
          </cell>
          <cell r="M1138" t="str">
            <v>Co-Branded</v>
          </cell>
          <cell r="O1138" t="str">
            <v>BRONZE</v>
          </cell>
          <cell r="P1138" t="str">
            <v>BRONZE</v>
          </cell>
        </row>
        <row r="1139">
          <cell r="A1139">
            <v>2589</v>
          </cell>
          <cell r="B1139" t="str">
            <v>SERVO FUTURA EV TRANS 75W-10 X 1 L</v>
          </cell>
          <cell r="C1139" t="str">
            <v>REGULAR</v>
          </cell>
          <cell r="D1139" t="str">
            <v>GENERAL</v>
          </cell>
          <cell r="E1139" t="str">
            <v>A</v>
          </cell>
          <cell r="J1139" t="str">
            <v>OTH</v>
          </cell>
          <cell r="L1139" t="str">
            <v>GEAR</v>
          </cell>
          <cell r="M1139" t="str">
            <v>Servo-Auto</v>
          </cell>
          <cell r="O1139" t="str">
            <v>GOLD</v>
          </cell>
          <cell r="P1139" t="str">
            <v>GOLD</v>
          </cell>
        </row>
        <row r="1140">
          <cell r="A1140">
            <v>2590</v>
          </cell>
          <cell r="B1140" t="str">
            <v>SERVO FUTURA EV TRANS 75W-90-10 X 1 L</v>
          </cell>
          <cell r="C1140" t="str">
            <v>REGULAR</v>
          </cell>
          <cell r="D1140" t="str">
            <v>GENERAL</v>
          </cell>
          <cell r="E1140" t="str">
            <v>A</v>
          </cell>
          <cell r="J1140" t="str">
            <v>OTH</v>
          </cell>
          <cell r="L1140" t="str">
            <v>GEAR</v>
          </cell>
          <cell r="M1140" t="str">
            <v>Servo-Auto</v>
          </cell>
          <cell r="O1140" t="str">
            <v>GOLD</v>
          </cell>
          <cell r="P1140" t="str">
            <v>GOLD</v>
          </cell>
        </row>
        <row r="1141">
          <cell r="A1141">
            <v>6495</v>
          </cell>
          <cell r="B1141" t="str">
            <v>SERVO KOOL EV READY-10 X 1 L</v>
          </cell>
          <cell r="C1141" t="str">
            <v>REGULAR</v>
          </cell>
          <cell r="D1141" t="str">
            <v>GENERAL</v>
          </cell>
          <cell r="E1141" t="str">
            <v>A</v>
          </cell>
          <cell r="J1141" t="str">
            <v>OTH</v>
          </cell>
          <cell r="L1141" t="str">
            <v>SPECIALITY</v>
          </cell>
          <cell r="M1141" t="str">
            <v>Servo-Auto</v>
          </cell>
          <cell r="O1141" t="str">
            <v>GOLD</v>
          </cell>
          <cell r="P1141" t="str">
            <v>GOLD</v>
          </cell>
        </row>
        <row r="1142">
          <cell r="A1142">
            <v>7332</v>
          </cell>
          <cell r="B1142" t="str">
            <v>IOC CLEARBLUE (K)-10 L</v>
          </cell>
          <cell r="C1142" t="str">
            <v>GEN.OIL</v>
          </cell>
          <cell r="D1142" t="str">
            <v>ONLY FOR OEM</v>
          </cell>
          <cell r="E1142" t="str">
            <v>DEF</v>
          </cell>
          <cell r="J1142" t="str">
            <v>KIA</v>
          </cell>
          <cell r="L1142" t="str">
            <v>DEF</v>
          </cell>
          <cell r="M1142" t="str">
            <v>Co-Branded</v>
          </cell>
          <cell r="O1142" t="str">
            <v>DEF</v>
          </cell>
          <cell r="P1142" t="str">
            <v>DEF</v>
          </cell>
        </row>
        <row r="1143">
          <cell r="A1143">
            <v>7864</v>
          </cell>
          <cell r="B1143" t="str">
            <v>SDLG MULTIPURPOSE GREASE-20 KG</v>
          </cell>
          <cell r="C1143" t="str">
            <v>REGULAR</v>
          </cell>
          <cell r="D1143" t="str">
            <v>GENERAL</v>
          </cell>
          <cell r="E1143" t="str">
            <v>I</v>
          </cell>
          <cell r="J1143" t="str">
            <v>OTH</v>
          </cell>
          <cell r="L1143" t="str">
            <v>GREASE</v>
          </cell>
          <cell r="M1143" t="str">
            <v>Servo-Auto</v>
          </cell>
          <cell r="O1143" t="str">
            <v>INDUSTRIAL</v>
          </cell>
          <cell r="P1143" t="str">
            <v>INDUSTRIAL</v>
          </cell>
        </row>
        <row r="1144">
          <cell r="A1144">
            <v>7878</v>
          </cell>
          <cell r="B1144" t="str">
            <v>SERVO FUTURA EV GREASE-20 X 1/2 KG</v>
          </cell>
          <cell r="C1144" t="str">
            <v>REGULAR</v>
          </cell>
          <cell r="D1144" t="str">
            <v>GENERAL</v>
          </cell>
          <cell r="E1144" t="str">
            <v>I</v>
          </cell>
          <cell r="J1144" t="str">
            <v>OTH</v>
          </cell>
          <cell r="L1144" t="str">
            <v>GREASE</v>
          </cell>
          <cell r="M1144" t="str">
            <v>Servo-Auto</v>
          </cell>
          <cell r="O1144" t="str">
            <v>GOLD</v>
          </cell>
          <cell r="P1144" t="str">
            <v>GOLD</v>
          </cell>
        </row>
        <row r="1145">
          <cell r="A1145">
            <v>7882</v>
          </cell>
          <cell r="B1145" t="str">
            <v>SERVO ELMO PG 2-20 KG</v>
          </cell>
          <cell r="C1145" t="str">
            <v>REGULAR</v>
          </cell>
          <cell r="D1145" t="str">
            <v>GENERAL</v>
          </cell>
          <cell r="E1145" t="str">
            <v>I</v>
          </cell>
          <cell r="J1145" t="str">
            <v>OTH</v>
          </cell>
          <cell r="L1145" t="str">
            <v>GREASE</v>
          </cell>
          <cell r="M1145" t="str">
            <v>IND</v>
          </cell>
          <cell r="O1145" t="str">
            <v>INDUSTRIAL</v>
          </cell>
          <cell r="P1145" t="str">
            <v>INDUSTRIAL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L"/>
      <sheetName val="TOTAL SALE"/>
      <sheetName val="GRADE"/>
      <sheetName val="PACK"/>
      <sheetName val="Ann-02a"/>
      <sheetName val="Ann-02c"/>
      <sheetName val="b2 factor"/>
      <sheetName val="PACKAGE CODE 07.07.2017"/>
      <sheetName val="Sheet1"/>
      <sheetName val="Sheet2"/>
    </sheetNames>
    <sheetDataSet>
      <sheetData sheetId="0"/>
      <sheetData sheetId="1"/>
      <sheetData sheetId="2">
        <row r="1">
          <cell r="A1" t="str">
            <v>PRODUCT CODE</v>
          </cell>
          <cell r="B1" t="str">
            <v>PRODUCT NAME</v>
          </cell>
          <cell r="C1" t="str">
            <v>GEN.OIL/REGULAR</v>
          </cell>
          <cell r="D1" t="str">
            <v>SPECIAL STATUS</v>
          </cell>
          <cell r="E1" t="str">
            <v>AUTO/IND GRADE</v>
          </cell>
          <cell r="F1" t="str">
            <v>Review</v>
          </cell>
          <cell r="G1" t="str">
            <v>AUTO/IND GRADE-Revised</v>
          </cell>
          <cell r="H1" t="str">
            <v>Synthetic/ Mineral</v>
          </cell>
          <cell r="I1" t="str">
            <v>Focus</v>
          </cell>
          <cell r="J1" t="str">
            <v>OE SUB CAT</v>
          </cell>
          <cell r="K1" t="str">
            <v>Mandatory Grades</v>
          </cell>
          <cell r="L1" t="str">
            <v>SEGMENT</v>
          </cell>
          <cell r="M1" t="str">
            <v>SEGMENT-New</v>
          </cell>
          <cell r="N1" t="str">
            <v>Grease Bonanza</v>
          </cell>
          <cell r="O1" t="str">
            <v>PRODUCT CATEGORY</v>
          </cell>
          <cell r="P1" t="str">
            <v>HO Gold Category</v>
          </cell>
        </row>
        <row r="2">
          <cell r="A2">
            <v>1000</v>
          </cell>
          <cell r="B2" t="str">
            <v>AROL LIGHT</v>
          </cell>
          <cell r="C2" t="str">
            <v>REGULAR</v>
          </cell>
          <cell r="D2" t="str">
            <v>GENERAL</v>
          </cell>
          <cell r="E2" t="str">
            <v>I</v>
          </cell>
          <cell r="G2" t="str">
            <v>I</v>
          </cell>
          <cell r="I2" t="str">
            <v/>
          </cell>
          <cell r="J2" t="str">
            <v>OTH</v>
          </cell>
          <cell r="L2" t="str">
            <v>INDUSTRIAL</v>
          </cell>
          <cell r="M2" t="str">
            <v>IND</v>
          </cell>
          <cell r="O2" t="str">
            <v>INDUSTRIAL</v>
          </cell>
          <cell r="P2" t="str">
            <v>INDUSTRIAL</v>
          </cell>
        </row>
        <row r="3">
          <cell r="A3">
            <v>1051</v>
          </cell>
          <cell r="B3" t="str">
            <v>REO 30</v>
          </cell>
          <cell r="C3" t="str">
            <v>REGULAR</v>
          </cell>
          <cell r="D3" t="str">
            <v>GENERAL</v>
          </cell>
          <cell r="E3" t="str">
            <v>I</v>
          </cell>
          <cell r="G3" t="str">
            <v>I</v>
          </cell>
          <cell r="I3" t="str">
            <v/>
          </cell>
          <cell r="J3" t="str">
            <v>OTH</v>
          </cell>
          <cell r="L3" t="str">
            <v>INDUSTRIAL</v>
          </cell>
          <cell r="M3" t="str">
            <v>IND</v>
          </cell>
          <cell r="O3" t="str">
            <v>INDUSTRIAL</v>
          </cell>
          <cell r="P3" t="str">
            <v>INDUSTRIAL</v>
          </cell>
        </row>
        <row r="4">
          <cell r="A4">
            <v>1200</v>
          </cell>
          <cell r="B4" t="str">
            <v>SUPER BD50</v>
          </cell>
          <cell r="C4" t="str">
            <v>REGULAR</v>
          </cell>
          <cell r="D4" t="str">
            <v>GENERAL</v>
          </cell>
          <cell r="E4" t="str">
            <v>I</v>
          </cell>
          <cell r="G4" t="str">
            <v>I</v>
          </cell>
          <cell r="I4" t="str">
            <v/>
          </cell>
          <cell r="J4" t="str">
            <v>OTH</v>
          </cell>
          <cell r="L4" t="str">
            <v>INDUSTRIAL</v>
          </cell>
          <cell r="M4" t="str">
            <v>IND</v>
          </cell>
          <cell r="O4" t="str">
            <v>INDUSTRIAL</v>
          </cell>
          <cell r="P4" t="str">
            <v>INDUSTRIAL</v>
          </cell>
        </row>
        <row r="5">
          <cell r="A5">
            <v>1201</v>
          </cell>
          <cell r="B5" t="str">
            <v>SUPER 10W</v>
          </cell>
          <cell r="C5" t="str">
            <v>REGULAR</v>
          </cell>
          <cell r="D5" t="str">
            <v>GENERAL</v>
          </cell>
          <cell r="E5" t="str">
            <v>A</v>
          </cell>
          <cell r="G5" t="str">
            <v>A</v>
          </cell>
          <cell r="I5" t="str">
            <v/>
          </cell>
          <cell r="J5" t="str">
            <v>OTH</v>
          </cell>
          <cell r="L5" t="str">
            <v>INDUSTRIAL</v>
          </cell>
          <cell r="M5" t="str">
            <v>IND</v>
          </cell>
          <cell r="O5" t="str">
            <v>SILVER</v>
          </cell>
          <cell r="P5" t="str">
            <v>SILVER</v>
          </cell>
        </row>
        <row r="6">
          <cell r="A6">
            <v>1202</v>
          </cell>
          <cell r="B6" t="str">
            <v>SUPER 20</v>
          </cell>
          <cell r="C6" t="str">
            <v>REGULAR</v>
          </cell>
          <cell r="D6" t="str">
            <v>GENERAL</v>
          </cell>
          <cell r="E6" t="str">
            <v>A</v>
          </cell>
          <cell r="G6" t="str">
            <v>A</v>
          </cell>
          <cell r="I6" t="str">
            <v/>
          </cell>
          <cell r="J6" t="str">
            <v>OTH</v>
          </cell>
          <cell r="L6" t="str">
            <v>INDUSTRIAL</v>
          </cell>
          <cell r="M6" t="str">
            <v>IND</v>
          </cell>
          <cell r="O6" t="str">
            <v>SILVER</v>
          </cell>
          <cell r="P6" t="str">
            <v>SILVER</v>
          </cell>
        </row>
        <row r="7">
          <cell r="A7">
            <v>1203</v>
          </cell>
          <cell r="B7" t="str">
            <v>SUPER 30</v>
          </cell>
          <cell r="C7" t="str">
            <v>REGULAR</v>
          </cell>
          <cell r="D7" t="str">
            <v>GENERAL</v>
          </cell>
          <cell r="E7" t="str">
            <v>A</v>
          </cell>
          <cell r="G7" t="str">
            <v>A</v>
          </cell>
          <cell r="I7" t="str">
            <v/>
          </cell>
          <cell r="J7" t="str">
            <v>OTH</v>
          </cell>
          <cell r="L7" t="str">
            <v>INDUSTRIAL</v>
          </cell>
          <cell r="M7" t="str">
            <v>IND</v>
          </cell>
          <cell r="O7" t="str">
            <v>SILVER</v>
          </cell>
          <cell r="P7" t="str">
            <v>SILVER</v>
          </cell>
        </row>
        <row r="8">
          <cell r="A8">
            <v>1204</v>
          </cell>
          <cell r="B8" t="str">
            <v>SUPER 40</v>
          </cell>
          <cell r="C8" t="str">
            <v>REGULAR</v>
          </cell>
          <cell r="D8" t="str">
            <v>GENERAL</v>
          </cell>
          <cell r="E8" t="str">
            <v>A</v>
          </cell>
          <cell r="G8" t="str">
            <v>A</v>
          </cell>
          <cell r="I8" t="str">
            <v/>
          </cell>
          <cell r="J8" t="str">
            <v>OTH</v>
          </cell>
          <cell r="L8" t="str">
            <v>INDUSTRIAL</v>
          </cell>
          <cell r="M8" t="str">
            <v>IND</v>
          </cell>
          <cell r="O8" t="str">
            <v>SILVER</v>
          </cell>
          <cell r="P8" t="str">
            <v>SILVER</v>
          </cell>
        </row>
        <row r="9">
          <cell r="A9">
            <v>1205</v>
          </cell>
          <cell r="B9" t="str">
            <v>SUPER 50</v>
          </cell>
          <cell r="C9" t="str">
            <v>REGULAR</v>
          </cell>
          <cell r="D9" t="str">
            <v>GENERAL</v>
          </cell>
          <cell r="E9" t="str">
            <v>A</v>
          </cell>
          <cell r="G9" t="str">
            <v>A</v>
          </cell>
          <cell r="I9" t="str">
            <v/>
          </cell>
          <cell r="J9" t="str">
            <v>OTH</v>
          </cell>
          <cell r="L9" t="str">
            <v>INDUSTRIAL</v>
          </cell>
          <cell r="M9" t="str">
            <v>IND</v>
          </cell>
          <cell r="O9" t="str">
            <v>SILVER</v>
          </cell>
          <cell r="P9" t="str">
            <v>SILVER</v>
          </cell>
        </row>
        <row r="10">
          <cell r="A10">
            <v>1301</v>
          </cell>
          <cell r="B10" t="str">
            <v>ULTRA10W</v>
          </cell>
          <cell r="C10" t="str">
            <v>REGULAR</v>
          </cell>
          <cell r="D10" t="str">
            <v>GENERAL</v>
          </cell>
          <cell r="E10" t="str">
            <v>A</v>
          </cell>
          <cell r="G10" t="str">
            <v>A</v>
          </cell>
          <cell r="I10" t="str">
            <v/>
          </cell>
          <cell r="J10" t="str">
            <v>OTH</v>
          </cell>
          <cell r="L10" t="str">
            <v>DEO</v>
          </cell>
          <cell r="M10" t="str">
            <v>Servo-Auto</v>
          </cell>
          <cell r="O10" t="str">
            <v>SILVER</v>
          </cell>
          <cell r="P10" t="str">
            <v>SILVER</v>
          </cell>
        </row>
        <row r="11">
          <cell r="A11">
            <v>1303</v>
          </cell>
          <cell r="B11" t="str">
            <v>ULTRA 30</v>
          </cell>
          <cell r="C11" t="str">
            <v>REGULAR</v>
          </cell>
          <cell r="D11" t="str">
            <v>GENERAL</v>
          </cell>
          <cell r="E11" t="str">
            <v>A</v>
          </cell>
          <cell r="G11" t="str">
            <v>A</v>
          </cell>
          <cell r="I11" t="str">
            <v/>
          </cell>
          <cell r="J11" t="str">
            <v>OTH</v>
          </cell>
          <cell r="L11" t="str">
            <v>DEO</v>
          </cell>
          <cell r="M11" t="str">
            <v>Servo-Auto</v>
          </cell>
          <cell r="O11" t="str">
            <v>SILVER</v>
          </cell>
          <cell r="P11" t="str">
            <v>SILVER</v>
          </cell>
        </row>
        <row r="12">
          <cell r="A12">
            <v>1304</v>
          </cell>
          <cell r="B12" t="str">
            <v>ULTRA 40</v>
          </cell>
          <cell r="C12" t="str">
            <v>REGULAR</v>
          </cell>
          <cell r="D12" t="str">
            <v>GENERAL</v>
          </cell>
          <cell r="E12" t="str">
            <v>A</v>
          </cell>
          <cell r="G12" t="str">
            <v>A</v>
          </cell>
          <cell r="I12" t="str">
            <v/>
          </cell>
          <cell r="J12" t="str">
            <v>OTH</v>
          </cell>
          <cell r="L12" t="str">
            <v>DEO</v>
          </cell>
          <cell r="M12" t="str">
            <v>Servo-Auto</v>
          </cell>
          <cell r="O12" t="str">
            <v>SILVER</v>
          </cell>
          <cell r="P12" t="str">
            <v>SILVER</v>
          </cell>
        </row>
        <row r="13">
          <cell r="A13">
            <v>1305</v>
          </cell>
          <cell r="B13" t="str">
            <v>ULTRA 50</v>
          </cell>
          <cell r="C13" t="str">
            <v>REGULAR</v>
          </cell>
          <cell r="D13" t="str">
            <v>GENERAL</v>
          </cell>
          <cell r="E13" t="str">
            <v>A</v>
          </cell>
          <cell r="G13" t="str">
            <v>A</v>
          </cell>
          <cell r="I13" t="str">
            <v/>
          </cell>
          <cell r="J13" t="str">
            <v>OTH</v>
          </cell>
          <cell r="L13" t="str">
            <v>DEO</v>
          </cell>
          <cell r="M13" t="str">
            <v>Servo-Auto</v>
          </cell>
          <cell r="O13" t="str">
            <v>SILVER</v>
          </cell>
          <cell r="P13" t="str">
            <v>SILVER</v>
          </cell>
        </row>
        <row r="14">
          <cell r="A14">
            <v>1306</v>
          </cell>
          <cell r="B14" t="str">
            <v>CKD SKODA GENUINE DGSET OIL</v>
          </cell>
          <cell r="C14" t="str">
            <v>GEN.OIL</v>
          </cell>
          <cell r="D14" t="str">
            <v>ONLY FOR OEM</v>
          </cell>
          <cell r="E14" t="str">
            <v>I</v>
          </cell>
          <cell r="G14" t="str">
            <v>I</v>
          </cell>
          <cell r="I14" t="str">
            <v/>
          </cell>
          <cell r="J14" t="str">
            <v>SGD</v>
          </cell>
          <cell r="L14" t="str">
            <v>DEO</v>
          </cell>
          <cell r="M14" t="str">
            <v>Co-Branded</v>
          </cell>
          <cell r="O14" t="str">
            <v>INDUSTRIAL</v>
          </cell>
          <cell r="P14" t="str">
            <v>INDUSTRIAL</v>
          </cell>
        </row>
        <row r="15">
          <cell r="A15">
            <v>1395</v>
          </cell>
          <cell r="B15" t="str">
            <v>MIL C30</v>
          </cell>
          <cell r="C15" t="str">
            <v>REGULAR</v>
          </cell>
          <cell r="D15" t="str">
            <v>GENERAL</v>
          </cell>
          <cell r="E15" t="str">
            <v>A</v>
          </cell>
          <cell r="G15" t="str">
            <v>A</v>
          </cell>
          <cell r="I15" t="str">
            <v/>
          </cell>
          <cell r="J15" t="str">
            <v>OTH</v>
          </cell>
          <cell r="L15" t="str">
            <v>DEO</v>
          </cell>
          <cell r="M15" t="str">
            <v>Servo-Auto</v>
          </cell>
          <cell r="O15" t="str">
            <v>SILVER</v>
          </cell>
          <cell r="P15" t="str">
            <v>SILVER</v>
          </cell>
        </row>
        <row r="16">
          <cell r="A16">
            <v>1396</v>
          </cell>
          <cell r="B16" t="str">
            <v>MIL C40</v>
          </cell>
          <cell r="C16" t="str">
            <v>REGULAR</v>
          </cell>
          <cell r="D16" t="str">
            <v>GENERAL</v>
          </cell>
          <cell r="E16" t="str">
            <v>A</v>
          </cell>
          <cell r="G16" t="str">
            <v>A</v>
          </cell>
          <cell r="I16" t="str">
            <v/>
          </cell>
          <cell r="J16" t="str">
            <v>OTH</v>
          </cell>
          <cell r="L16" t="str">
            <v>DEO</v>
          </cell>
          <cell r="M16" t="str">
            <v>Servo-Auto</v>
          </cell>
          <cell r="O16" t="str">
            <v>SILVER</v>
          </cell>
          <cell r="P16" t="str">
            <v>SILVER</v>
          </cell>
        </row>
        <row r="17">
          <cell r="A17">
            <v>1403</v>
          </cell>
          <cell r="B17" t="str">
            <v>PRIDE30</v>
          </cell>
          <cell r="C17" t="str">
            <v>REGULAR</v>
          </cell>
          <cell r="D17" t="str">
            <v>GENERAL</v>
          </cell>
          <cell r="E17" t="str">
            <v>A</v>
          </cell>
          <cell r="G17" t="str">
            <v>A</v>
          </cell>
          <cell r="I17" t="str">
            <v/>
          </cell>
          <cell r="J17" t="str">
            <v>OTH</v>
          </cell>
          <cell r="L17" t="str">
            <v>DEO</v>
          </cell>
          <cell r="M17" t="str">
            <v>Servo-Auto</v>
          </cell>
          <cell r="O17" t="str">
            <v>SILVER</v>
          </cell>
          <cell r="P17" t="str">
            <v>SILVER</v>
          </cell>
        </row>
        <row r="18">
          <cell r="A18">
            <v>1404</v>
          </cell>
          <cell r="B18" t="str">
            <v>PRIDE40</v>
          </cell>
          <cell r="C18" t="str">
            <v>REGULAR</v>
          </cell>
          <cell r="D18" t="str">
            <v>GENERAL</v>
          </cell>
          <cell r="E18" t="str">
            <v>A</v>
          </cell>
          <cell r="G18" t="str">
            <v>A</v>
          </cell>
          <cell r="I18" t="str">
            <v/>
          </cell>
          <cell r="J18" t="str">
            <v>OTH</v>
          </cell>
          <cell r="L18" t="str">
            <v>DEO</v>
          </cell>
          <cell r="M18" t="str">
            <v>Servo-Auto</v>
          </cell>
          <cell r="O18" t="str">
            <v>SILVER</v>
          </cell>
          <cell r="P18" t="str">
            <v>SILVER</v>
          </cell>
        </row>
        <row r="19">
          <cell r="A19">
            <v>1405</v>
          </cell>
          <cell r="B19" t="str">
            <v>PRIDE50</v>
          </cell>
          <cell r="C19" t="str">
            <v>REGULAR</v>
          </cell>
          <cell r="D19" t="str">
            <v>GENERAL</v>
          </cell>
          <cell r="E19" t="str">
            <v>A</v>
          </cell>
          <cell r="G19" t="str">
            <v>A</v>
          </cell>
          <cell r="I19" t="str">
            <v/>
          </cell>
          <cell r="J19" t="str">
            <v>OTH</v>
          </cell>
          <cell r="L19" t="str">
            <v>DEO</v>
          </cell>
          <cell r="M19" t="str">
            <v>Servo-Auto</v>
          </cell>
          <cell r="O19" t="str">
            <v>SILVER</v>
          </cell>
          <cell r="P19" t="str">
            <v>SILVER</v>
          </cell>
        </row>
        <row r="20">
          <cell r="A20">
            <v>1406</v>
          </cell>
          <cell r="B20" t="str">
            <v>MAXIMILE6K(FF)</v>
          </cell>
          <cell r="C20" t="str">
            <v>GEN.OIL</v>
          </cell>
          <cell r="D20" t="str">
            <v>ONLY FOR OEM</v>
          </cell>
          <cell r="E20" t="str">
            <v>A</v>
          </cell>
          <cell r="G20" t="str">
            <v>A</v>
          </cell>
          <cell r="I20" t="str">
            <v/>
          </cell>
          <cell r="J20" t="str">
            <v>MNM</v>
          </cell>
          <cell r="L20" t="str">
            <v>DEO</v>
          </cell>
          <cell r="M20" t="str">
            <v>Co-Branded</v>
          </cell>
          <cell r="O20" t="str">
            <v>SILVER</v>
          </cell>
          <cell r="P20" t="str">
            <v>SILVER</v>
          </cell>
        </row>
        <row r="21">
          <cell r="A21">
            <v>1407</v>
          </cell>
          <cell r="B21" t="str">
            <v>MAXIMILE10K</v>
          </cell>
          <cell r="C21" t="str">
            <v>GEN.OIL</v>
          </cell>
          <cell r="D21" t="str">
            <v>ONLY FOR OEM</v>
          </cell>
          <cell r="E21" t="str">
            <v>A</v>
          </cell>
          <cell r="G21" t="str">
            <v>A</v>
          </cell>
          <cell r="I21" t="str">
            <v/>
          </cell>
          <cell r="J21" t="str">
            <v>MNM</v>
          </cell>
          <cell r="L21" t="str">
            <v>DEO</v>
          </cell>
          <cell r="M21" t="str">
            <v>Co-Branded</v>
          </cell>
          <cell r="O21" t="str">
            <v>SILVER</v>
          </cell>
          <cell r="P21" t="str">
            <v>SILVER</v>
          </cell>
        </row>
        <row r="22">
          <cell r="A22">
            <v>1408</v>
          </cell>
          <cell r="B22" t="str">
            <v>MAXIMILE PREMIUM</v>
          </cell>
          <cell r="C22" t="str">
            <v>GEN.OIL</v>
          </cell>
          <cell r="D22" t="str">
            <v>ONLY FOR OEM</v>
          </cell>
          <cell r="E22" t="str">
            <v>A</v>
          </cell>
          <cell r="G22" t="str">
            <v>A</v>
          </cell>
          <cell r="I22" t="str">
            <v/>
          </cell>
          <cell r="J22" t="str">
            <v>MNM</v>
          </cell>
          <cell r="L22" t="str">
            <v>DEO</v>
          </cell>
          <cell r="M22" t="str">
            <v>Co-Branded</v>
          </cell>
          <cell r="O22" t="str">
            <v>SILVER</v>
          </cell>
          <cell r="P22" t="str">
            <v>SILVER</v>
          </cell>
        </row>
        <row r="23">
          <cell r="A23">
            <v>1410</v>
          </cell>
          <cell r="B23" t="str">
            <v>PRIDE9124G</v>
          </cell>
          <cell r="C23" t="str">
            <v>REGULAR</v>
          </cell>
          <cell r="D23" t="str">
            <v>GENERAL</v>
          </cell>
          <cell r="E23" t="str">
            <v>A</v>
          </cell>
          <cell r="G23" t="str">
            <v>A</v>
          </cell>
          <cell r="I23" t="str">
            <v/>
          </cell>
          <cell r="J23" t="str">
            <v>OTH</v>
          </cell>
          <cell r="L23" t="str">
            <v>DEO</v>
          </cell>
          <cell r="M23" t="str">
            <v>Servo-Auto</v>
          </cell>
          <cell r="O23" t="str">
            <v>SILVER</v>
          </cell>
          <cell r="P23" t="str">
            <v>SILVER</v>
          </cell>
        </row>
        <row r="24">
          <cell r="A24">
            <v>1411</v>
          </cell>
          <cell r="B24" t="str">
            <v>PRIDE9125G</v>
          </cell>
          <cell r="C24" t="str">
            <v>REGULAR</v>
          </cell>
          <cell r="D24" t="str">
            <v>GENERAL</v>
          </cell>
          <cell r="E24" t="str">
            <v>A</v>
          </cell>
          <cell r="G24" t="str">
            <v>A</v>
          </cell>
          <cell r="I24" t="str">
            <v/>
          </cell>
          <cell r="J24" t="str">
            <v>OTH</v>
          </cell>
          <cell r="L24" t="str">
            <v>DEO</v>
          </cell>
          <cell r="M24" t="str">
            <v>Servo-Auto</v>
          </cell>
          <cell r="O24" t="str">
            <v>SILVER</v>
          </cell>
          <cell r="P24" t="str">
            <v>SILVER</v>
          </cell>
        </row>
        <row r="25">
          <cell r="A25">
            <v>1412</v>
          </cell>
          <cell r="B25" t="str">
            <v>MAXIMILE6K</v>
          </cell>
          <cell r="C25" t="str">
            <v>GEN.OIL</v>
          </cell>
          <cell r="D25" t="str">
            <v>ONLY FOR OEM</v>
          </cell>
          <cell r="E25" t="str">
            <v>A</v>
          </cell>
          <cell r="G25" t="str">
            <v>A</v>
          </cell>
          <cell r="I25" t="str">
            <v/>
          </cell>
          <cell r="J25" t="str">
            <v>MNM</v>
          </cell>
          <cell r="L25" t="str">
            <v>DEO</v>
          </cell>
          <cell r="M25" t="str">
            <v>Co-Branded</v>
          </cell>
          <cell r="O25" t="str">
            <v>SILVER</v>
          </cell>
          <cell r="P25" t="str">
            <v>SILVER</v>
          </cell>
        </row>
        <row r="26">
          <cell r="A26">
            <v>1413</v>
          </cell>
          <cell r="B26" t="str">
            <v>PRIDE MULTIGRADE5W-30</v>
          </cell>
          <cell r="C26" t="str">
            <v>REGULAR</v>
          </cell>
          <cell r="D26" t="str">
            <v>GENERAL</v>
          </cell>
          <cell r="E26" t="str">
            <v>A</v>
          </cell>
          <cell r="G26" t="str">
            <v>A</v>
          </cell>
          <cell r="I26" t="str">
            <v/>
          </cell>
          <cell r="J26" t="str">
            <v>OTH</v>
          </cell>
          <cell r="L26" t="str">
            <v>DEO</v>
          </cell>
          <cell r="M26" t="str">
            <v>Servo-Auto</v>
          </cell>
          <cell r="O26" t="str">
            <v>SILVER</v>
          </cell>
          <cell r="P26" t="str">
            <v>SILVER</v>
          </cell>
        </row>
        <row r="27">
          <cell r="A27">
            <v>1414</v>
          </cell>
          <cell r="B27" t="str">
            <v>MAXIMILE MINI</v>
          </cell>
          <cell r="C27" t="str">
            <v>GEN.OIL</v>
          </cell>
          <cell r="D27" t="str">
            <v>ONLY FOR OEM</v>
          </cell>
          <cell r="E27" t="str">
            <v>A</v>
          </cell>
          <cell r="G27" t="str">
            <v>A</v>
          </cell>
          <cell r="I27" t="str">
            <v/>
          </cell>
          <cell r="J27" t="str">
            <v>MNM</v>
          </cell>
          <cell r="L27" t="str">
            <v>DEO</v>
          </cell>
          <cell r="M27" t="str">
            <v>Co-Branded</v>
          </cell>
          <cell r="O27" t="str">
            <v>SILVER</v>
          </cell>
          <cell r="P27" t="str">
            <v>SILVER</v>
          </cell>
        </row>
        <row r="28">
          <cell r="A28">
            <v>1415</v>
          </cell>
          <cell r="B28" t="str">
            <v>MAXIMILE PREMIUM ECO</v>
          </cell>
          <cell r="C28" t="str">
            <v>GEN.OIL</v>
          </cell>
          <cell r="D28" t="str">
            <v>ONLY FOR OEM</v>
          </cell>
          <cell r="E28" t="str">
            <v>A</v>
          </cell>
          <cell r="G28" t="str">
            <v>A</v>
          </cell>
          <cell r="I28" t="str">
            <v/>
          </cell>
          <cell r="J28" t="str">
            <v>MNM</v>
          </cell>
          <cell r="L28" t="str">
            <v>DEO</v>
          </cell>
          <cell r="M28" t="str">
            <v>Co-Branded</v>
          </cell>
          <cell r="O28" t="str">
            <v>SILVER</v>
          </cell>
          <cell r="P28" t="str">
            <v>SILVER</v>
          </cell>
        </row>
        <row r="29">
          <cell r="A29">
            <v>1507</v>
          </cell>
          <cell r="B29" t="str">
            <v>RR407</v>
          </cell>
          <cell r="C29" t="str">
            <v>REGULAR</v>
          </cell>
          <cell r="D29" t="str">
            <v>GENERAL</v>
          </cell>
          <cell r="E29" t="str">
            <v>I</v>
          </cell>
          <cell r="G29" t="str">
            <v>I</v>
          </cell>
          <cell r="I29" t="str">
            <v/>
          </cell>
          <cell r="J29" t="str">
            <v>OTH</v>
          </cell>
          <cell r="L29" t="str">
            <v>INDUSTRIAL</v>
          </cell>
          <cell r="M29" t="str">
            <v>IND</v>
          </cell>
          <cell r="O29" t="str">
            <v>INDUSTRIAL</v>
          </cell>
          <cell r="P29" t="str">
            <v>INDUSTRIAL</v>
          </cell>
        </row>
        <row r="30">
          <cell r="A30">
            <v>1508</v>
          </cell>
          <cell r="B30" t="str">
            <v>RR408</v>
          </cell>
          <cell r="C30" t="str">
            <v>REGULAR</v>
          </cell>
          <cell r="D30" t="str">
            <v>GENERAL</v>
          </cell>
          <cell r="E30" t="str">
            <v>I</v>
          </cell>
          <cell r="G30" t="str">
            <v>I</v>
          </cell>
          <cell r="I30" t="str">
            <v/>
          </cell>
          <cell r="J30" t="str">
            <v>OTH</v>
          </cell>
          <cell r="L30" t="str">
            <v>INDUSTRIAL</v>
          </cell>
          <cell r="M30" t="str">
            <v>IND</v>
          </cell>
          <cell r="O30" t="str">
            <v>INDUSTRIAL</v>
          </cell>
          <cell r="P30" t="str">
            <v>INDUSTRIAL</v>
          </cell>
        </row>
        <row r="31">
          <cell r="A31">
            <v>1512</v>
          </cell>
          <cell r="B31" t="str">
            <v>RR501MG</v>
          </cell>
          <cell r="C31" t="str">
            <v>REGULAR</v>
          </cell>
          <cell r="D31" t="str">
            <v>GENERAL</v>
          </cell>
          <cell r="E31" t="str">
            <v>I</v>
          </cell>
          <cell r="G31" t="str">
            <v>I</v>
          </cell>
          <cell r="I31" t="str">
            <v/>
          </cell>
          <cell r="J31" t="str">
            <v>OTH</v>
          </cell>
          <cell r="L31" t="str">
            <v>INDUSTRIAL</v>
          </cell>
          <cell r="M31" t="str">
            <v>IND</v>
          </cell>
          <cell r="O31" t="str">
            <v>INDUSTRIAL</v>
          </cell>
          <cell r="P31" t="str">
            <v>INDUSTRIAL</v>
          </cell>
        </row>
        <row r="32">
          <cell r="A32">
            <v>1513</v>
          </cell>
          <cell r="B32" t="str">
            <v>RR606MG</v>
          </cell>
          <cell r="C32" t="str">
            <v>REGULAR</v>
          </cell>
          <cell r="D32" t="str">
            <v>GENERAL</v>
          </cell>
          <cell r="E32" t="str">
            <v>I</v>
          </cell>
          <cell r="G32" t="str">
            <v>I</v>
          </cell>
          <cell r="I32" t="str">
            <v/>
          </cell>
          <cell r="J32" t="str">
            <v>OTH</v>
          </cell>
          <cell r="L32" t="str">
            <v>INDUSTRIAL</v>
          </cell>
          <cell r="M32" t="str">
            <v>IND</v>
          </cell>
          <cell r="O32" t="str">
            <v>INDUSTRIAL</v>
          </cell>
          <cell r="P32" t="str">
            <v>INDUSTRIAL</v>
          </cell>
        </row>
        <row r="33">
          <cell r="A33">
            <v>1514</v>
          </cell>
          <cell r="B33" t="str">
            <v>RR520MG</v>
          </cell>
          <cell r="C33" t="str">
            <v>REGULAR</v>
          </cell>
          <cell r="D33" t="str">
            <v>GENERAL</v>
          </cell>
          <cell r="E33" t="str">
            <v>I</v>
          </cell>
          <cell r="G33" t="str">
            <v>I</v>
          </cell>
          <cell r="I33" t="str">
            <v/>
          </cell>
          <cell r="J33" t="str">
            <v>OTH</v>
          </cell>
          <cell r="L33" t="str">
            <v>INDUSTRIAL</v>
          </cell>
          <cell r="M33" t="str">
            <v>IND</v>
          </cell>
          <cell r="O33" t="str">
            <v>INDUSTRIAL</v>
          </cell>
          <cell r="P33" t="str">
            <v>INDUSTRIAL</v>
          </cell>
        </row>
        <row r="34">
          <cell r="A34">
            <v>1515</v>
          </cell>
          <cell r="B34" t="str">
            <v>RR606MGPLUS</v>
          </cell>
          <cell r="C34" t="str">
            <v>REGULAR</v>
          </cell>
          <cell r="D34" t="str">
            <v>GENERAL</v>
          </cell>
          <cell r="E34" t="str">
            <v>I</v>
          </cell>
          <cell r="G34" t="str">
            <v>I</v>
          </cell>
          <cell r="I34" t="str">
            <v/>
          </cell>
          <cell r="J34" t="str">
            <v>OTH</v>
          </cell>
          <cell r="L34" t="str">
            <v>INDUSTRIAL</v>
          </cell>
          <cell r="M34" t="str">
            <v>IND</v>
          </cell>
          <cell r="O34" t="str">
            <v>INDUSTRIAL</v>
          </cell>
          <cell r="P34" t="str">
            <v>INDUSTRIAL</v>
          </cell>
        </row>
        <row r="35">
          <cell r="A35">
            <v>1516</v>
          </cell>
          <cell r="B35" t="str">
            <v>SERVO RR 606 MG PLUS(II</v>
          </cell>
          <cell r="C35" t="str">
            <v>REGULAR</v>
          </cell>
          <cell r="D35" t="str">
            <v>GENERAL</v>
          </cell>
          <cell r="E35" t="str">
            <v>I</v>
          </cell>
          <cell r="G35" t="str">
            <v>I</v>
          </cell>
          <cell r="I35" t="str">
            <v/>
          </cell>
          <cell r="J35" t="str">
            <v>OTH</v>
          </cell>
          <cell r="L35" t="str">
            <v>INDUSTRIAL</v>
          </cell>
          <cell r="M35" t="str">
            <v>IND</v>
          </cell>
          <cell r="O35" t="str">
            <v>INDUSTRIAL</v>
          </cell>
          <cell r="P35" t="str">
            <v>INDUSTRIAL</v>
          </cell>
        </row>
        <row r="36">
          <cell r="A36">
            <v>2002</v>
          </cell>
          <cell r="B36" t="str">
            <v>SUPERDS30</v>
          </cell>
          <cell r="C36" t="str">
            <v>REGULAR</v>
          </cell>
          <cell r="D36" t="str">
            <v>GENERAL</v>
          </cell>
          <cell r="E36" t="str">
            <v>I</v>
          </cell>
          <cell r="G36" t="str">
            <v>I</v>
          </cell>
          <cell r="I36" t="str">
            <v/>
          </cell>
          <cell r="J36" t="str">
            <v>OTH</v>
          </cell>
          <cell r="L36" t="str">
            <v>INDUSTRIAL</v>
          </cell>
          <cell r="M36" t="str">
            <v>IND</v>
          </cell>
          <cell r="O36" t="str">
            <v>INDUSTRIAL</v>
          </cell>
          <cell r="P36" t="str">
            <v>INDUSTRIAL</v>
          </cell>
        </row>
        <row r="37">
          <cell r="A37">
            <v>2003</v>
          </cell>
          <cell r="B37" t="str">
            <v>SUPERDS40</v>
          </cell>
          <cell r="C37" t="str">
            <v>REGULAR</v>
          </cell>
          <cell r="D37" t="str">
            <v>GENERAL</v>
          </cell>
          <cell r="E37" t="str">
            <v>I</v>
          </cell>
          <cell r="G37" t="str">
            <v>I</v>
          </cell>
          <cell r="I37" t="str">
            <v/>
          </cell>
          <cell r="J37" t="str">
            <v>OTH</v>
          </cell>
          <cell r="L37" t="str">
            <v>INDUSTRIAL</v>
          </cell>
          <cell r="M37" t="str">
            <v>IND</v>
          </cell>
          <cell r="O37" t="str">
            <v>INDUSTRIAL</v>
          </cell>
          <cell r="P37" t="str">
            <v>INDUSTRIAL</v>
          </cell>
        </row>
        <row r="38">
          <cell r="A38">
            <v>2004</v>
          </cell>
          <cell r="B38" t="str">
            <v>SUPERDS50</v>
          </cell>
          <cell r="C38" t="str">
            <v>REGULAR</v>
          </cell>
          <cell r="D38" t="str">
            <v>GENERAL</v>
          </cell>
          <cell r="E38" t="str">
            <v>I</v>
          </cell>
          <cell r="G38" t="str">
            <v>I</v>
          </cell>
          <cell r="I38" t="str">
            <v/>
          </cell>
          <cell r="J38" t="str">
            <v>OTH</v>
          </cell>
          <cell r="L38" t="str">
            <v>INDUSTRIAL</v>
          </cell>
          <cell r="M38" t="str">
            <v>IND</v>
          </cell>
          <cell r="O38" t="str">
            <v>INDUSTRIAL</v>
          </cell>
          <cell r="P38" t="str">
            <v>INDUSTRIAL</v>
          </cell>
        </row>
        <row r="39">
          <cell r="A39">
            <v>2050</v>
          </cell>
          <cell r="B39" t="str">
            <v>FUTURA D 15W40</v>
          </cell>
          <cell r="C39" t="str">
            <v>REGULAR</v>
          </cell>
          <cell r="D39" t="str">
            <v>GENERAL</v>
          </cell>
          <cell r="E39" t="str">
            <v>A</v>
          </cell>
          <cell r="F39" t="str">
            <v>PCMO</v>
          </cell>
          <cell r="G39" t="str">
            <v>A</v>
          </cell>
          <cell r="J39" t="str">
            <v>OTH</v>
          </cell>
          <cell r="L39" t="str">
            <v>PCMO</v>
          </cell>
          <cell r="M39" t="str">
            <v>Servo-Auto</v>
          </cell>
          <cell r="O39" t="str">
            <v>GOLD</v>
          </cell>
          <cell r="P39" t="str">
            <v>GOLD</v>
          </cell>
        </row>
        <row r="40">
          <cell r="A40">
            <v>2051</v>
          </cell>
          <cell r="B40" t="str">
            <v>FUTURA P 10W30</v>
          </cell>
          <cell r="C40" t="str">
            <v>REGULAR</v>
          </cell>
          <cell r="D40" t="str">
            <v>GENERAL</v>
          </cell>
          <cell r="E40" t="str">
            <v>A</v>
          </cell>
          <cell r="F40" t="str">
            <v>PCMO</v>
          </cell>
          <cell r="G40" t="str">
            <v>A</v>
          </cell>
          <cell r="J40" t="str">
            <v>OTH</v>
          </cell>
          <cell r="L40" t="str">
            <v>PCMO</v>
          </cell>
          <cell r="M40" t="str">
            <v>Servo-Auto</v>
          </cell>
          <cell r="O40" t="str">
            <v>GOLD</v>
          </cell>
          <cell r="P40" t="str">
            <v>GOLD</v>
          </cell>
        </row>
        <row r="41">
          <cell r="A41">
            <v>2401</v>
          </cell>
          <cell r="B41" t="str">
            <v>2WGEAROIL</v>
          </cell>
          <cell r="C41" t="str">
            <v>REGULAR</v>
          </cell>
          <cell r="D41" t="str">
            <v>GENERAL</v>
          </cell>
          <cell r="E41" t="str">
            <v>A</v>
          </cell>
          <cell r="G41" t="str">
            <v>A</v>
          </cell>
          <cell r="I41" t="str">
            <v/>
          </cell>
          <cell r="J41" t="str">
            <v>OTH</v>
          </cell>
          <cell r="L41" t="str">
            <v>GEAR</v>
          </cell>
          <cell r="M41" t="str">
            <v>Servo-Auto</v>
          </cell>
          <cell r="O41" t="str">
            <v>SILVER</v>
          </cell>
          <cell r="P41" t="str">
            <v>SILVER</v>
          </cell>
        </row>
        <row r="42">
          <cell r="A42">
            <v>2402</v>
          </cell>
          <cell r="B42" t="str">
            <v>GEARSM90</v>
          </cell>
          <cell r="C42" t="str">
            <v>REGULAR</v>
          </cell>
          <cell r="D42" t="str">
            <v>GENERAL</v>
          </cell>
          <cell r="E42" t="str">
            <v>I</v>
          </cell>
          <cell r="G42" t="str">
            <v>I</v>
          </cell>
          <cell r="I42" t="str">
            <v/>
          </cell>
          <cell r="J42" t="str">
            <v>OTH</v>
          </cell>
          <cell r="L42" t="str">
            <v>GEAR</v>
          </cell>
          <cell r="M42" t="str">
            <v>Servo-Auto</v>
          </cell>
          <cell r="O42" t="str">
            <v>INDUSTRIAL</v>
          </cell>
          <cell r="P42" t="str">
            <v>INDUSTRIAL</v>
          </cell>
        </row>
        <row r="43">
          <cell r="A43">
            <v>2403</v>
          </cell>
          <cell r="B43" t="str">
            <v>GEARSM140</v>
          </cell>
          <cell r="C43" t="str">
            <v>REGULAR</v>
          </cell>
          <cell r="D43" t="str">
            <v>GENERAL</v>
          </cell>
          <cell r="E43" t="str">
            <v>I</v>
          </cell>
          <cell r="G43" t="str">
            <v>I</v>
          </cell>
          <cell r="I43" t="str">
            <v/>
          </cell>
          <cell r="J43" t="str">
            <v>OTH</v>
          </cell>
          <cell r="L43" t="str">
            <v>GEAR</v>
          </cell>
          <cell r="M43" t="str">
            <v>Servo-Auto</v>
          </cell>
          <cell r="O43" t="str">
            <v>INDUSTRIAL</v>
          </cell>
          <cell r="P43" t="str">
            <v>INDUSTRIAL</v>
          </cell>
        </row>
        <row r="44">
          <cell r="A44">
            <v>2405</v>
          </cell>
          <cell r="B44" t="str">
            <v>GEARSM90M</v>
          </cell>
          <cell r="C44" t="str">
            <v>REGULAR</v>
          </cell>
          <cell r="D44" t="str">
            <v>GENERAL</v>
          </cell>
          <cell r="E44" t="str">
            <v>I</v>
          </cell>
          <cell r="G44" t="str">
            <v>I</v>
          </cell>
          <cell r="I44" t="str">
            <v/>
          </cell>
          <cell r="J44" t="str">
            <v>OTH</v>
          </cell>
          <cell r="L44" t="str">
            <v>GEAR</v>
          </cell>
          <cell r="M44" t="str">
            <v>Servo-Auto</v>
          </cell>
          <cell r="O44" t="str">
            <v>INDUSTRIAL</v>
          </cell>
          <cell r="P44" t="str">
            <v>INDUSTRIAL</v>
          </cell>
        </row>
        <row r="45">
          <cell r="A45">
            <v>2406</v>
          </cell>
          <cell r="B45" t="str">
            <v>TAFE GEAR OIL</v>
          </cell>
          <cell r="C45" t="str">
            <v>GEN.OIL</v>
          </cell>
          <cell r="D45" t="str">
            <v>ONLY FOR OEM</v>
          </cell>
          <cell r="E45" t="str">
            <v>E</v>
          </cell>
          <cell r="G45" t="str">
            <v>E</v>
          </cell>
          <cell r="I45" t="str">
            <v/>
          </cell>
          <cell r="J45" t="str">
            <v>TAF</v>
          </cell>
          <cell r="L45" t="str">
            <v>GEAR</v>
          </cell>
          <cell r="M45" t="str">
            <v>Co-Branded</v>
          </cell>
          <cell r="O45" t="str">
            <v>SILVER</v>
          </cell>
          <cell r="P45" t="str">
            <v>SILVER</v>
          </cell>
        </row>
        <row r="46">
          <cell r="A46">
            <v>2411</v>
          </cell>
          <cell r="B46" t="str">
            <v>TAFE STEERING OIL</v>
          </cell>
          <cell r="C46" t="str">
            <v>GEN.OIL</v>
          </cell>
          <cell r="D46" t="str">
            <v>ONLY FOR OEM</v>
          </cell>
          <cell r="E46" t="str">
            <v>E</v>
          </cell>
          <cell r="G46" t="str">
            <v>E</v>
          </cell>
          <cell r="I46" t="str">
            <v/>
          </cell>
          <cell r="J46" t="str">
            <v>TAF</v>
          </cell>
          <cell r="L46" t="str">
            <v>GEAR</v>
          </cell>
          <cell r="M46" t="str">
            <v>Co-Branded</v>
          </cell>
          <cell r="O46" t="str">
            <v>SILVER</v>
          </cell>
          <cell r="P46" t="str">
            <v>SILVER</v>
          </cell>
        </row>
        <row r="47">
          <cell r="A47">
            <v>2480</v>
          </cell>
          <cell r="B47" t="str">
            <v>SERVO SYNCHRO 75W-90 (M)</v>
          </cell>
          <cell r="C47" t="str">
            <v>REGULAR</v>
          </cell>
          <cell r="D47" t="str">
            <v>GENERAL</v>
          </cell>
          <cell r="E47" t="str">
            <v>A</v>
          </cell>
          <cell r="G47" t="str">
            <v>A</v>
          </cell>
          <cell r="I47" t="str">
            <v/>
          </cell>
          <cell r="J47" t="str">
            <v>OTH</v>
          </cell>
          <cell r="L47" t="str">
            <v>GEAR</v>
          </cell>
          <cell r="M47" t="str">
            <v>Servo-Auto</v>
          </cell>
          <cell r="O47" t="str">
            <v>SILVER</v>
          </cell>
          <cell r="P47" t="str">
            <v>SILVER</v>
          </cell>
        </row>
        <row r="48">
          <cell r="A48">
            <v>2485</v>
          </cell>
          <cell r="B48" t="str">
            <v>MAHINDRA EM REAR AXLE OIL</v>
          </cell>
          <cell r="C48" t="str">
            <v>GEN.OIL</v>
          </cell>
          <cell r="D48" t="str">
            <v>ONLY FOR OEM</v>
          </cell>
          <cell r="E48" t="str">
            <v>A</v>
          </cell>
          <cell r="G48" t="str">
            <v>A</v>
          </cell>
          <cell r="I48" t="str">
            <v/>
          </cell>
          <cell r="J48" t="str">
            <v>MEM</v>
          </cell>
          <cell r="L48" t="str">
            <v>GEAR</v>
          </cell>
          <cell r="M48" t="str">
            <v>Co-Branded</v>
          </cell>
          <cell r="O48" t="str">
            <v>SILVER</v>
          </cell>
          <cell r="P48" t="str">
            <v>SILVER</v>
          </cell>
        </row>
        <row r="49">
          <cell r="A49">
            <v>2486</v>
          </cell>
          <cell r="B49" t="str">
            <v>MAHINDRA MAXIMILE ELITE</v>
          </cell>
          <cell r="C49" t="str">
            <v>GEN.OIL</v>
          </cell>
          <cell r="D49" t="str">
            <v>ONLY FOR OEM</v>
          </cell>
          <cell r="E49" t="str">
            <v>A</v>
          </cell>
          <cell r="G49" t="str">
            <v>A</v>
          </cell>
          <cell r="I49" t="str">
            <v/>
          </cell>
          <cell r="J49" t="str">
            <v>MNM</v>
          </cell>
          <cell r="L49" t="str">
            <v>GEAR</v>
          </cell>
          <cell r="M49" t="str">
            <v>Co-Branded</v>
          </cell>
          <cell r="O49" t="str">
            <v>SILVER</v>
          </cell>
          <cell r="P49" t="str">
            <v>SILVER</v>
          </cell>
        </row>
        <row r="50">
          <cell r="A50">
            <v>2490</v>
          </cell>
          <cell r="B50" t="str">
            <v>VST SHAKTI GEAR OIL90</v>
          </cell>
          <cell r="C50" t="str">
            <v>GEN.OIL</v>
          </cell>
          <cell r="D50" t="str">
            <v>ONLY FOR OEM</v>
          </cell>
          <cell r="E50" t="str">
            <v>A</v>
          </cell>
          <cell r="G50" t="str">
            <v>A</v>
          </cell>
          <cell r="I50" t="str">
            <v/>
          </cell>
          <cell r="J50" t="str">
            <v>VST</v>
          </cell>
          <cell r="L50" t="str">
            <v>GEAR</v>
          </cell>
          <cell r="M50" t="str">
            <v>Co-Branded</v>
          </cell>
          <cell r="O50" t="str">
            <v>SILVER</v>
          </cell>
          <cell r="P50" t="str">
            <v>SILVER</v>
          </cell>
        </row>
        <row r="51">
          <cell r="A51">
            <v>2494</v>
          </cell>
          <cell r="B51" t="str">
            <v>SWARAJ GENUINE GEAR OIL</v>
          </cell>
          <cell r="C51" t="str">
            <v>GEN.OIL</v>
          </cell>
          <cell r="D51" t="str">
            <v>GENERAL</v>
          </cell>
          <cell r="E51" t="str">
            <v>A</v>
          </cell>
          <cell r="G51" t="str">
            <v>A</v>
          </cell>
          <cell r="I51" t="str">
            <v/>
          </cell>
          <cell r="J51" t="str">
            <v>PTL</v>
          </cell>
          <cell r="L51" t="str">
            <v>GEAR</v>
          </cell>
          <cell r="M51" t="str">
            <v>Co-Branded</v>
          </cell>
          <cell r="O51" t="str">
            <v>SILVER</v>
          </cell>
          <cell r="P51" t="str">
            <v>SILVER</v>
          </cell>
        </row>
        <row r="52">
          <cell r="A52">
            <v>2495</v>
          </cell>
          <cell r="B52" t="str">
            <v>HMT GEAR OIL</v>
          </cell>
          <cell r="C52" t="str">
            <v>GEN.OIL</v>
          </cell>
          <cell r="D52" t="str">
            <v>GENERAL</v>
          </cell>
          <cell r="E52" t="str">
            <v>A</v>
          </cell>
          <cell r="G52" t="str">
            <v>A</v>
          </cell>
          <cell r="I52" t="str">
            <v/>
          </cell>
          <cell r="J52" t="str">
            <v>HMT</v>
          </cell>
          <cell r="L52" t="str">
            <v>GEAR</v>
          </cell>
          <cell r="M52" t="str">
            <v>Co-Branded</v>
          </cell>
          <cell r="O52" t="str">
            <v>SILVER</v>
          </cell>
          <cell r="P52" t="str">
            <v>SILVER</v>
          </cell>
        </row>
        <row r="53">
          <cell r="A53">
            <v>2499</v>
          </cell>
          <cell r="B53" t="str">
            <v>SERVO GEAR HP ALFA 75W-90</v>
          </cell>
          <cell r="C53" t="str">
            <v>REGULAR</v>
          </cell>
          <cell r="D53" t="str">
            <v>GENERAL</v>
          </cell>
          <cell r="E53" t="str">
            <v>A</v>
          </cell>
          <cell r="G53" t="str">
            <v>A</v>
          </cell>
          <cell r="I53" t="str">
            <v/>
          </cell>
          <cell r="J53" t="str">
            <v>OTH</v>
          </cell>
          <cell r="L53" t="str">
            <v>GEAR</v>
          </cell>
          <cell r="M53" t="str">
            <v>Servo-Auto</v>
          </cell>
          <cell r="O53" t="str">
            <v>SILVER</v>
          </cell>
          <cell r="P53" t="str">
            <v>SILVER</v>
          </cell>
        </row>
        <row r="54">
          <cell r="A54">
            <v>2500</v>
          </cell>
          <cell r="B54" t="str">
            <v>GEARHP80</v>
          </cell>
          <cell r="C54" t="str">
            <v>REGULAR</v>
          </cell>
          <cell r="D54" t="str">
            <v>GENERAL</v>
          </cell>
          <cell r="E54" t="str">
            <v>A</v>
          </cell>
          <cell r="G54" t="str">
            <v>A</v>
          </cell>
          <cell r="I54" t="str">
            <v/>
          </cell>
          <cell r="J54" t="str">
            <v>OTH</v>
          </cell>
          <cell r="L54" t="str">
            <v>GEAR</v>
          </cell>
          <cell r="M54" t="str">
            <v>Servo-Auto</v>
          </cell>
          <cell r="O54" t="str">
            <v>SILVER</v>
          </cell>
          <cell r="P54" t="str">
            <v>SILVER</v>
          </cell>
        </row>
        <row r="55">
          <cell r="A55">
            <v>2501</v>
          </cell>
          <cell r="B55" t="str">
            <v>GEARHP80W</v>
          </cell>
          <cell r="C55" t="str">
            <v>REGULAR</v>
          </cell>
          <cell r="D55" t="str">
            <v>GENERAL</v>
          </cell>
          <cell r="E55" t="str">
            <v>A</v>
          </cell>
          <cell r="G55" t="str">
            <v>A</v>
          </cell>
          <cell r="I55" t="str">
            <v/>
          </cell>
          <cell r="J55" t="str">
            <v>OTH</v>
          </cell>
          <cell r="L55" t="str">
            <v>GEAR</v>
          </cell>
          <cell r="M55" t="str">
            <v>Servo-Auto</v>
          </cell>
          <cell r="O55" t="str">
            <v>SILVER</v>
          </cell>
          <cell r="P55" t="str">
            <v>SILVER</v>
          </cell>
        </row>
        <row r="56">
          <cell r="A56">
            <v>2502</v>
          </cell>
          <cell r="B56" t="str">
            <v>GEARHP90</v>
          </cell>
          <cell r="C56" t="str">
            <v>REGULAR</v>
          </cell>
          <cell r="D56" t="str">
            <v>GENERAL</v>
          </cell>
          <cell r="E56" t="str">
            <v>A</v>
          </cell>
          <cell r="G56" t="str">
            <v>A</v>
          </cell>
          <cell r="I56" t="str">
            <v/>
          </cell>
          <cell r="J56" t="str">
            <v>OTH</v>
          </cell>
          <cell r="L56" t="str">
            <v>GEAR</v>
          </cell>
          <cell r="M56" t="str">
            <v>Servo-Auto</v>
          </cell>
          <cell r="O56" t="str">
            <v>SILVER</v>
          </cell>
          <cell r="P56" t="str">
            <v>SILVER</v>
          </cell>
        </row>
        <row r="57">
          <cell r="A57">
            <v>2503</v>
          </cell>
          <cell r="B57" t="str">
            <v>GEARHP140</v>
          </cell>
          <cell r="C57" t="str">
            <v>REGULAR</v>
          </cell>
          <cell r="D57" t="str">
            <v>GENERAL</v>
          </cell>
          <cell r="E57" t="str">
            <v>A</v>
          </cell>
          <cell r="G57" t="str">
            <v>A</v>
          </cell>
          <cell r="I57" t="str">
            <v/>
          </cell>
          <cell r="J57" t="str">
            <v>OTH</v>
          </cell>
          <cell r="L57" t="str">
            <v>GEAR</v>
          </cell>
          <cell r="M57" t="str">
            <v>Servo-Auto</v>
          </cell>
          <cell r="O57" t="str">
            <v>SILVER</v>
          </cell>
          <cell r="P57" t="str">
            <v>SILVER</v>
          </cell>
        </row>
        <row r="58">
          <cell r="A58">
            <v>2504</v>
          </cell>
          <cell r="B58" t="str">
            <v>GEARHP ALFA80W-90</v>
          </cell>
          <cell r="C58" t="str">
            <v>REGULAR</v>
          </cell>
          <cell r="D58" t="str">
            <v>GENERAL</v>
          </cell>
          <cell r="E58" t="str">
            <v>A</v>
          </cell>
          <cell r="G58" t="str">
            <v>A</v>
          </cell>
          <cell r="I58" t="str">
            <v/>
          </cell>
          <cell r="J58" t="str">
            <v>OTH</v>
          </cell>
          <cell r="L58" t="str">
            <v>GEAR</v>
          </cell>
          <cell r="M58" t="str">
            <v>Servo-Auto</v>
          </cell>
          <cell r="O58" t="str">
            <v>SILVER</v>
          </cell>
          <cell r="P58" t="str">
            <v>SILVER</v>
          </cell>
        </row>
        <row r="59">
          <cell r="A59">
            <v>2505</v>
          </cell>
          <cell r="B59" t="str">
            <v>GEARHP75W-90</v>
          </cell>
          <cell r="C59" t="str">
            <v>REGULAR</v>
          </cell>
          <cell r="D59" t="str">
            <v>GENERAL</v>
          </cell>
          <cell r="E59" t="str">
            <v>A</v>
          </cell>
          <cell r="G59" t="str">
            <v>A</v>
          </cell>
          <cell r="I59" t="str">
            <v/>
          </cell>
          <cell r="J59" t="str">
            <v>OTH</v>
          </cell>
          <cell r="L59" t="str">
            <v>GEAR</v>
          </cell>
          <cell r="M59" t="str">
            <v>Servo-Auto</v>
          </cell>
          <cell r="O59" t="str">
            <v>SILVER</v>
          </cell>
          <cell r="P59" t="str">
            <v>SILVER</v>
          </cell>
        </row>
        <row r="60">
          <cell r="A60">
            <v>2507</v>
          </cell>
          <cell r="B60" t="str">
            <v>LANCER GEAR OIL</v>
          </cell>
          <cell r="C60" t="str">
            <v>GEN.OIL</v>
          </cell>
          <cell r="D60" t="str">
            <v>ONLY FOR OEM</v>
          </cell>
          <cell r="E60" t="str">
            <v>E</v>
          </cell>
          <cell r="G60" t="str">
            <v>E</v>
          </cell>
          <cell r="I60" t="str">
            <v/>
          </cell>
          <cell r="J60" t="str">
            <v>MTB</v>
          </cell>
          <cell r="L60" t="str">
            <v>GEAR</v>
          </cell>
          <cell r="M60" t="str">
            <v>Co-Branded</v>
          </cell>
          <cell r="O60" t="str">
            <v>SILVER</v>
          </cell>
          <cell r="P60" t="str">
            <v>SILVER</v>
          </cell>
        </row>
        <row r="61">
          <cell r="A61">
            <v>2508</v>
          </cell>
          <cell r="B61" t="str">
            <v>GEARHP80W-90</v>
          </cell>
          <cell r="C61" t="str">
            <v>REGULAR</v>
          </cell>
          <cell r="D61" t="str">
            <v>GENERAL</v>
          </cell>
          <cell r="E61" t="str">
            <v>A</v>
          </cell>
          <cell r="G61" t="str">
            <v>A</v>
          </cell>
          <cell r="I61" t="str">
            <v/>
          </cell>
          <cell r="J61" t="str">
            <v>OTH</v>
          </cell>
          <cell r="L61" t="str">
            <v>GEAR</v>
          </cell>
          <cell r="M61" t="str">
            <v>Servo-Auto</v>
          </cell>
          <cell r="O61" t="str">
            <v>SILVER</v>
          </cell>
          <cell r="P61" t="str">
            <v>SILVER</v>
          </cell>
        </row>
        <row r="62">
          <cell r="A62">
            <v>2509</v>
          </cell>
          <cell r="B62" t="str">
            <v>SYNCHRO80W-90</v>
          </cell>
          <cell r="C62" t="str">
            <v>REGULAR</v>
          </cell>
          <cell r="D62" t="str">
            <v>GENERAL</v>
          </cell>
          <cell r="E62" t="str">
            <v>A</v>
          </cell>
          <cell r="G62" t="str">
            <v>A</v>
          </cell>
          <cell r="I62" t="str">
            <v/>
          </cell>
          <cell r="J62" t="str">
            <v>OTH</v>
          </cell>
          <cell r="L62" t="str">
            <v>GEAR</v>
          </cell>
          <cell r="M62" t="str">
            <v>Servo-Auto</v>
          </cell>
          <cell r="O62" t="str">
            <v>SILVER</v>
          </cell>
          <cell r="P62" t="str">
            <v>SILVER</v>
          </cell>
        </row>
        <row r="63">
          <cell r="A63">
            <v>2510</v>
          </cell>
          <cell r="B63" t="str">
            <v>HYUNDAI GEAR OIL</v>
          </cell>
          <cell r="C63" t="str">
            <v>GEN.OIL</v>
          </cell>
          <cell r="D63" t="str">
            <v>ONLY FOR OEM</v>
          </cell>
          <cell r="E63" t="str">
            <v>A</v>
          </cell>
          <cell r="G63" t="str">
            <v>A</v>
          </cell>
          <cell r="I63" t="str">
            <v/>
          </cell>
          <cell r="J63" t="str">
            <v>HML</v>
          </cell>
          <cell r="L63" t="str">
            <v>GEAR</v>
          </cell>
          <cell r="M63" t="str">
            <v>Co-Branded</v>
          </cell>
          <cell r="O63" t="str">
            <v>SILVER</v>
          </cell>
          <cell r="P63" t="str">
            <v>SILVER</v>
          </cell>
        </row>
        <row r="64">
          <cell r="A64">
            <v>2511</v>
          </cell>
          <cell r="B64" t="str">
            <v>GEARHP90M</v>
          </cell>
          <cell r="C64" t="str">
            <v>REGULAR</v>
          </cell>
          <cell r="D64" t="str">
            <v>GENERAL</v>
          </cell>
          <cell r="E64" t="str">
            <v>A</v>
          </cell>
          <cell r="G64" t="str">
            <v>A</v>
          </cell>
          <cell r="I64" t="str">
            <v/>
          </cell>
          <cell r="J64" t="str">
            <v>OTH</v>
          </cell>
          <cell r="L64" t="str">
            <v>GEAR</v>
          </cell>
          <cell r="M64" t="str">
            <v>Servo-Auto</v>
          </cell>
          <cell r="O64" t="str">
            <v>SILVER</v>
          </cell>
          <cell r="P64" t="str">
            <v>SILVER</v>
          </cell>
        </row>
        <row r="65">
          <cell r="A65">
            <v>2512</v>
          </cell>
          <cell r="B65" t="str">
            <v>GEARHP140M</v>
          </cell>
          <cell r="C65" t="str">
            <v>REGULAR</v>
          </cell>
          <cell r="D65" t="str">
            <v>GENERAL</v>
          </cell>
          <cell r="E65" t="str">
            <v>A</v>
          </cell>
          <cell r="G65" t="str">
            <v>A</v>
          </cell>
          <cell r="I65" t="str">
            <v/>
          </cell>
          <cell r="J65" t="str">
            <v>OTH</v>
          </cell>
          <cell r="L65" t="str">
            <v>GEAR</v>
          </cell>
          <cell r="M65" t="str">
            <v>Servo-Auto</v>
          </cell>
          <cell r="O65" t="str">
            <v>SILVER</v>
          </cell>
          <cell r="P65" t="str">
            <v>SILVER</v>
          </cell>
        </row>
        <row r="66">
          <cell r="A66">
            <v>2513</v>
          </cell>
          <cell r="B66" t="str">
            <v>SYNGEAR HP75W-90</v>
          </cell>
          <cell r="C66" t="str">
            <v>REGULAR</v>
          </cell>
          <cell r="D66" t="str">
            <v>GENERAL</v>
          </cell>
          <cell r="E66" t="str">
            <v>A</v>
          </cell>
          <cell r="G66" t="str">
            <v>A</v>
          </cell>
          <cell r="I66" t="str">
            <v/>
          </cell>
          <cell r="J66" t="str">
            <v>OTH</v>
          </cell>
          <cell r="L66" t="str">
            <v>GEAR</v>
          </cell>
          <cell r="M66" t="str">
            <v>Servo-Auto</v>
          </cell>
          <cell r="O66" t="str">
            <v>SILVER</v>
          </cell>
          <cell r="P66" t="str">
            <v>SILVER</v>
          </cell>
        </row>
        <row r="67">
          <cell r="A67">
            <v>2515</v>
          </cell>
          <cell r="B67" t="str">
            <v>GEARHP80W(T)</v>
          </cell>
          <cell r="C67" t="str">
            <v>REGULAR</v>
          </cell>
          <cell r="D67" t="str">
            <v>GENERAL</v>
          </cell>
          <cell r="E67" t="str">
            <v>I</v>
          </cell>
          <cell r="G67" t="str">
            <v>I</v>
          </cell>
          <cell r="I67" t="str">
            <v/>
          </cell>
          <cell r="J67" t="str">
            <v>OTH</v>
          </cell>
          <cell r="L67" t="str">
            <v>GEAR</v>
          </cell>
          <cell r="M67" t="str">
            <v>Servo-Auto</v>
          </cell>
          <cell r="O67" t="str">
            <v>INDUSTRIAL</v>
          </cell>
          <cell r="P67" t="str">
            <v>INDUSTRIAL</v>
          </cell>
        </row>
        <row r="68">
          <cell r="A68">
            <v>2516</v>
          </cell>
          <cell r="B68" t="str">
            <v>GEARHP90(T)</v>
          </cell>
          <cell r="C68" t="str">
            <v>REGULAR</v>
          </cell>
          <cell r="D68" t="str">
            <v>GENERAL</v>
          </cell>
          <cell r="E68" t="str">
            <v>I</v>
          </cell>
          <cell r="G68" t="str">
            <v>I</v>
          </cell>
          <cell r="I68" t="str">
            <v/>
          </cell>
          <cell r="J68" t="str">
            <v>OTH</v>
          </cell>
          <cell r="L68" t="str">
            <v>GEAR</v>
          </cell>
          <cell r="M68" t="str">
            <v>Servo-Auto</v>
          </cell>
          <cell r="O68" t="str">
            <v>INDUSTRIAL</v>
          </cell>
          <cell r="P68" t="str">
            <v>INDUSTRIAL</v>
          </cell>
        </row>
        <row r="69">
          <cell r="A69">
            <v>2517</v>
          </cell>
          <cell r="B69" t="str">
            <v>GEARHP140(T)</v>
          </cell>
          <cell r="C69" t="str">
            <v>REGULAR</v>
          </cell>
          <cell r="D69" t="str">
            <v>GENERAL</v>
          </cell>
          <cell r="E69" t="str">
            <v>I</v>
          </cell>
          <cell r="G69" t="str">
            <v>I</v>
          </cell>
          <cell r="I69" t="str">
            <v/>
          </cell>
          <cell r="J69" t="str">
            <v>OTH</v>
          </cell>
          <cell r="L69" t="str">
            <v>GEAR</v>
          </cell>
          <cell r="M69" t="str">
            <v>Servo-Auto</v>
          </cell>
          <cell r="O69" t="str">
            <v>INDUSTRIAL</v>
          </cell>
          <cell r="P69" t="str">
            <v>INDUSTRIAL</v>
          </cell>
        </row>
        <row r="70">
          <cell r="A70">
            <v>2518</v>
          </cell>
          <cell r="B70" t="str">
            <v>GEARALT90</v>
          </cell>
          <cell r="C70" t="str">
            <v>GEN.OIL</v>
          </cell>
          <cell r="D70" t="str">
            <v>GENERAL</v>
          </cell>
          <cell r="E70" t="str">
            <v>A</v>
          </cell>
          <cell r="G70" t="str">
            <v>A</v>
          </cell>
          <cell r="I70" t="str">
            <v/>
          </cell>
          <cell r="J70" t="str">
            <v>ALT</v>
          </cell>
          <cell r="L70" t="str">
            <v>GEAR</v>
          </cell>
          <cell r="M70" t="str">
            <v>Co-Branded</v>
          </cell>
          <cell r="O70" t="str">
            <v>SILVER</v>
          </cell>
          <cell r="P70" t="str">
            <v>SILVER</v>
          </cell>
        </row>
        <row r="71">
          <cell r="A71">
            <v>2519</v>
          </cell>
          <cell r="B71" t="str">
            <v>GEARALT140</v>
          </cell>
          <cell r="C71" t="str">
            <v>GEN.OIL</v>
          </cell>
          <cell r="D71" t="str">
            <v>GENERAL</v>
          </cell>
          <cell r="E71" t="str">
            <v>A</v>
          </cell>
          <cell r="G71" t="str">
            <v>A</v>
          </cell>
          <cell r="I71" t="str">
            <v/>
          </cell>
          <cell r="J71" t="str">
            <v>ALT</v>
          </cell>
          <cell r="L71" t="str">
            <v>GEAR</v>
          </cell>
          <cell r="M71" t="str">
            <v>Co-Branded</v>
          </cell>
          <cell r="O71" t="str">
            <v>SILVER</v>
          </cell>
          <cell r="P71" t="str">
            <v>SILVER</v>
          </cell>
        </row>
        <row r="72">
          <cell r="A72">
            <v>2520</v>
          </cell>
          <cell r="B72" t="str">
            <v>GEARSUPER90(T)</v>
          </cell>
          <cell r="C72" t="str">
            <v>REGULAR</v>
          </cell>
          <cell r="D72" t="str">
            <v>GENERAL</v>
          </cell>
          <cell r="E72" t="str">
            <v>I</v>
          </cell>
          <cell r="G72" t="str">
            <v>I</v>
          </cell>
          <cell r="I72" t="str">
            <v/>
          </cell>
          <cell r="J72" t="str">
            <v>OTH</v>
          </cell>
          <cell r="L72" t="str">
            <v>GEAR</v>
          </cell>
          <cell r="M72" t="str">
            <v>Servo-Auto</v>
          </cell>
          <cell r="O72" t="str">
            <v>INDUSTRIAL</v>
          </cell>
          <cell r="P72" t="str">
            <v>INDUSTRIAL</v>
          </cell>
        </row>
        <row r="73">
          <cell r="A73">
            <v>2521</v>
          </cell>
          <cell r="B73" t="str">
            <v>GEARSUPER140(T)</v>
          </cell>
          <cell r="C73" t="str">
            <v>REGULAR</v>
          </cell>
          <cell r="D73" t="str">
            <v>GENERAL</v>
          </cell>
          <cell r="E73" t="str">
            <v>I</v>
          </cell>
          <cell r="G73" t="str">
            <v>I</v>
          </cell>
          <cell r="I73" t="str">
            <v/>
          </cell>
          <cell r="J73" t="str">
            <v>OTH</v>
          </cell>
          <cell r="L73" t="str">
            <v>GEAR</v>
          </cell>
          <cell r="M73" t="str">
            <v>Servo-Auto</v>
          </cell>
          <cell r="O73" t="str">
            <v>INDUSTRIAL</v>
          </cell>
          <cell r="P73" t="str">
            <v>INDUSTRIAL</v>
          </cell>
        </row>
        <row r="74">
          <cell r="A74">
            <v>2522</v>
          </cell>
          <cell r="B74" t="str">
            <v>GEARSUPER80W90(T)</v>
          </cell>
          <cell r="C74" t="str">
            <v>REGULAR</v>
          </cell>
          <cell r="D74" t="str">
            <v>GENERAL</v>
          </cell>
          <cell r="E74" t="str">
            <v>I</v>
          </cell>
          <cell r="G74" t="str">
            <v>I</v>
          </cell>
          <cell r="I74" t="str">
            <v/>
          </cell>
          <cell r="J74" t="str">
            <v>OTH</v>
          </cell>
          <cell r="L74" t="str">
            <v>GEAR</v>
          </cell>
          <cell r="M74" t="str">
            <v>Servo-Auto</v>
          </cell>
          <cell r="O74" t="str">
            <v>INDUSTRIAL</v>
          </cell>
          <cell r="P74" t="str">
            <v>INDUSTRIAL</v>
          </cell>
        </row>
        <row r="75">
          <cell r="A75">
            <v>2523</v>
          </cell>
          <cell r="B75" t="str">
            <v>GEARSUPER85W140(T)</v>
          </cell>
          <cell r="C75" t="str">
            <v>REGULAR</v>
          </cell>
          <cell r="D75" t="str">
            <v>GENERAL</v>
          </cell>
          <cell r="E75" t="str">
            <v>I</v>
          </cell>
          <cell r="G75" t="str">
            <v>I</v>
          </cell>
          <cell r="I75" t="str">
            <v/>
          </cell>
          <cell r="J75" t="str">
            <v>OTH</v>
          </cell>
          <cell r="L75" t="str">
            <v>GEAR</v>
          </cell>
          <cell r="M75" t="str">
            <v>Servo-Auto</v>
          </cell>
          <cell r="O75" t="str">
            <v>INDUSTRIAL</v>
          </cell>
          <cell r="P75" t="str">
            <v>INDUSTRIAL</v>
          </cell>
        </row>
        <row r="76">
          <cell r="A76">
            <v>2524</v>
          </cell>
          <cell r="B76" t="str">
            <v>MAXIMILE GO90</v>
          </cell>
          <cell r="C76" t="str">
            <v>GEN.OIL</v>
          </cell>
          <cell r="D76" t="str">
            <v>ONLY FOR OEM</v>
          </cell>
          <cell r="E76" t="str">
            <v>A</v>
          </cell>
          <cell r="G76" t="str">
            <v>A</v>
          </cell>
          <cell r="I76" t="str">
            <v/>
          </cell>
          <cell r="J76" t="str">
            <v>MNM</v>
          </cell>
          <cell r="L76" t="str">
            <v>GEAR</v>
          </cell>
          <cell r="M76" t="str">
            <v>Co-Branded</v>
          </cell>
          <cell r="O76" t="str">
            <v>SILVER</v>
          </cell>
          <cell r="P76" t="str">
            <v>SILVER</v>
          </cell>
        </row>
        <row r="77">
          <cell r="A77">
            <v>2525</v>
          </cell>
          <cell r="B77" t="str">
            <v>MAXIMILE DO90</v>
          </cell>
          <cell r="C77" t="str">
            <v>GEN.OIL</v>
          </cell>
          <cell r="D77" t="str">
            <v>ONLY FOR OEM</v>
          </cell>
          <cell r="E77" t="str">
            <v>A</v>
          </cell>
          <cell r="G77" t="str">
            <v>A</v>
          </cell>
          <cell r="I77" t="str">
            <v/>
          </cell>
          <cell r="J77" t="str">
            <v>MNM</v>
          </cell>
          <cell r="L77" t="str">
            <v>GEAR</v>
          </cell>
          <cell r="M77" t="str">
            <v>Co-Branded</v>
          </cell>
          <cell r="O77" t="str">
            <v>SILVER</v>
          </cell>
          <cell r="P77" t="str">
            <v>SILVER</v>
          </cell>
        </row>
        <row r="78">
          <cell r="A78">
            <v>2526</v>
          </cell>
          <cell r="B78" t="str">
            <v>MAXIMILE GO80W-90</v>
          </cell>
          <cell r="C78" t="str">
            <v>GEN.OIL</v>
          </cell>
          <cell r="D78" t="str">
            <v>ONLY FOR OEM</v>
          </cell>
          <cell r="E78" t="str">
            <v>A</v>
          </cell>
          <cell r="G78" t="str">
            <v>A</v>
          </cell>
          <cell r="I78" t="str">
            <v/>
          </cell>
          <cell r="J78" t="str">
            <v>MNM</v>
          </cell>
          <cell r="L78" t="str">
            <v>GEAR</v>
          </cell>
          <cell r="M78" t="str">
            <v>Co-Branded</v>
          </cell>
          <cell r="O78" t="str">
            <v>SILVER</v>
          </cell>
          <cell r="P78" t="str">
            <v>SILVER</v>
          </cell>
        </row>
        <row r="79">
          <cell r="A79">
            <v>2527</v>
          </cell>
          <cell r="B79" t="str">
            <v>MAXIMILE GOSYNCHRO80W-90</v>
          </cell>
          <cell r="C79" t="str">
            <v>GEN.OIL</v>
          </cell>
          <cell r="D79" t="str">
            <v>ONLY FOR OEM</v>
          </cell>
          <cell r="E79" t="str">
            <v>A</v>
          </cell>
          <cell r="G79" t="str">
            <v>A</v>
          </cell>
          <cell r="I79" t="str">
            <v/>
          </cell>
          <cell r="J79" t="str">
            <v>MNM</v>
          </cell>
          <cell r="L79" t="str">
            <v>GEAR</v>
          </cell>
          <cell r="M79" t="str">
            <v>Co-Branded</v>
          </cell>
          <cell r="O79" t="str">
            <v>SILVER</v>
          </cell>
          <cell r="P79" t="str">
            <v>SILVER</v>
          </cell>
        </row>
        <row r="80">
          <cell r="A80">
            <v>2528</v>
          </cell>
          <cell r="B80" t="str">
            <v>GEARSUPER ALT85W-140</v>
          </cell>
          <cell r="C80" t="str">
            <v>GEN.OIL</v>
          </cell>
          <cell r="D80" t="str">
            <v>GENERAL</v>
          </cell>
          <cell r="E80" t="str">
            <v>A</v>
          </cell>
          <cell r="G80" t="str">
            <v>A</v>
          </cell>
          <cell r="I80" t="str">
            <v/>
          </cell>
          <cell r="J80" t="str">
            <v>ALT</v>
          </cell>
          <cell r="L80" t="str">
            <v>GEAR</v>
          </cell>
          <cell r="M80" t="str">
            <v>Co-Branded</v>
          </cell>
          <cell r="O80" t="str">
            <v>SILVER</v>
          </cell>
          <cell r="P80" t="str">
            <v>SILVER</v>
          </cell>
        </row>
        <row r="81">
          <cell r="A81">
            <v>2529</v>
          </cell>
          <cell r="B81" t="str">
            <v>SYNGEAR SUPER75W-90</v>
          </cell>
          <cell r="C81" t="str">
            <v>REGULAR</v>
          </cell>
          <cell r="D81" t="str">
            <v>GENERAL</v>
          </cell>
          <cell r="E81" t="str">
            <v>A</v>
          </cell>
          <cell r="G81" t="str">
            <v>A</v>
          </cell>
          <cell r="I81" t="str">
            <v/>
          </cell>
          <cell r="J81" t="str">
            <v>OTH</v>
          </cell>
          <cell r="L81" t="str">
            <v>GEAR</v>
          </cell>
          <cell r="M81" t="str">
            <v>Servo-Auto</v>
          </cell>
          <cell r="O81" t="str">
            <v>SILVER</v>
          </cell>
          <cell r="P81" t="str">
            <v>SILVER</v>
          </cell>
        </row>
        <row r="82">
          <cell r="A82">
            <v>2530</v>
          </cell>
          <cell r="B82" t="str">
            <v>GEAR AXLE85W140</v>
          </cell>
          <cell r="C82" t="str">
            <v>REGULAR</v>
          </cell>
          <cell r="D82" t="str">
            <v>GENERAL</v>
          </cell>
          <cell r="E82" t="str">
            <v>A</v>
          </cell>
          <cell r="G82" t="str">
            <v>A</v>
          </cell>
          <cell r="I82" t="str">
            <v/>
          </cell>
          <cell r="J82" t="str">
            <v>OTH</v>
          </cell>
          <cell r="L82" t="str">
            <v>GEAR</v>
          </cell>
          <cell r="M82" t="str">
            <v>Servo-Auto</v>
          </cell>
          <cell r="O82" t="str">
            <v>SILVER</v>
          </cell>
          <cell r="P82" t="str">
            <v>SILVER</v>
          </cell>
        </row>
        <row r="83">
          <cell r="A83">
            <v>2532</v>
          </cell>
          <cell r="B83" t="str">
            <v>SYNCHRO TM80W-90</v>
          </cell>
          <cell r="C83" t="str">
            <v>GEN.OIL</v>
          </cell>
          <cell r="D83" t="str">
            <v>GENERAL</v>
          </cell>
          <cell r="E83" t="str">
            <v>A</v>
          </cell>
          <cell r="G83" t="str">
            <v>A</v>
          </cell>
          <cell r="I83" t="str">
            <v/>
          </cell>
          <cell r="J83" t="str">
            <v>TML</v>
          </cell>
          <cell r="L83" t="str">
            <v>GEAR</v>
          </cell>
          <cell r="M83" t="str">
            <v>Co-Branded</v>
          </cell>
          <cell r="O83" t="str">
            <v>SILVER</v>
          </cell>
          <cell r="P83" t="str">
            <v>SILVER</v>
          </cell>
        </row>
        <row r="84">
          <cell r="A84">
            <v>2533</v>
          </cell>
          <cell r="B84" t="str">
            <v>GEAR AXLE TM85W-140</v>
          </cell>
          <cell r="C84" t="str">
            <v>GEN.OIL</v>
          </cell>
          <cell r="D84" t="str">
            <v>GENERAL</v>
          </cell>
          <cell r="E84" t="str">
            <v>A</v>
          </cell>
          <cell r="G84" t="str">
            <v>A</v>
          </cell>
          <cell r="I84" t="str">
            <v/>
          </cell>
          <cell r="J84" t="str">
            <v>TML</v>
          </cell>
          <cell r="L84" t="str">
            <v>GEAR</v>
          </cell>
          <cell r="M84" t="str">
            <v>Co-Branded</v>
          </cell>
          <cell r="O84" t="str">
            <v>SILVER</v>
          </cell>
          <cell r="P84" t="str">
            <v>SILVER</v>
          </cell>
        </row>
        <row r="85">
          <cell r="A85">
            <v>2534</v>
          </cell>
          <cell r="B85" t="str">
            <v>SERVO GEAR AXLE ALT 85W-140</v>
          </cell>
          <cell r="C85" t="str">
            <v>GEN.OIL</v>
          </cell>
          <cell r="D85" t="str">
            <v>GENERAL</v>
          </cell>
          <cell r="E85" t="str">
            <v>A</v>
          </cell>
          <cell r="G85" t="str">
            <v>A</v>
          </cell>
          <cell r="I85" t="str">
            <v/>
          </cell>
          <cell r="J85" t="str">
            <v>ALT</v>
          </cell>
          <cell r="L85" t="str">
            <v>GEAR</v>
          </cell>
          <cell r="M85" t="str">
            <v>Co-Branded</v>
          </cell>
          <cell r="O85" t="str">
            <v>SILVER</v>
          </cell>
          <cell r="P85" t="str">
            <v>SILVER</v>
          </cell>
        </row>
        <row r="86">
          <cell r="A86">
            <v>2537</v>
          </cell>
          <cell r="B86" t="str">
            <v>MAXIMILE SYNTEC 75W-90</v>
          </cell>
          <cell r="C86" t="str">
            <v>GEN.OIL</v>
          </cell>
          <cell r="D86" t="str">
            <v>ONLY FOR OEM</v>
          </cell>
          <cell r="E86" t="str">
            <v>A</v>
          </cell>
          <cell r="G86" t="str">
            <v>A</v>
          </cell>
          <cell r="I86" t="str">
            <v/>
          </cell>
          <cell r="J86" t="str">
            <v>MNM</v>
          </cell>
          <cell r="L86" t="str">
            <v>GEAR</v>
          </cell>
          <cell r="M86" t="str">
            <v>Co-Branded</v>
          </cell>
          <cell r="O86" t="str">
            <v>SILVER</v>
          </cell>
          <cell r="P86" t="str">
            <v>SILVER</v>
          </cell>
        </row>
        <row r="87">
          <cell r="A87">
            <v>2540</v>
          </cell>
          <cell r="B87" t="str">
            <v>MARUTIGENUINEGEAROIL</v>
          </cell>
          <cell r="C87" t="str">
            <v>GEN.OIL</v>
          </cell>
          <cell r="D87" t="str">
            <v>GENERAL</v>
          </cell>
          <cell r="E87" t="str">
            <v>A</v>
          </cell>
          <cell r="G87" t="str">
            <v>A</v>
          </cell>
          <cell r="I87" t="str">
            <v/>
          </cell>
          <cell r="J87" t="str">
            <v>MUL</v>
          </cell>
          <cell r="L87" t="str">
            <v>GEAR</v>
          </cell>
          <cell r="M87" t="str">
            <v>Co-Branded</v>
          </cell>
          <cell r="O87" t="str">
            <v>SILVER</v>
          </cell>
          <cell r="P87" t="str">
            <v>SILVER</v>
          </cell>
        </row>
        <row r="88">
          <cell r="A88">
            <v>2541</v>
          </cell>
          <cell r="B88" t="str">
            <v>GEARHP80W-90(T)</v>
          </cell>
          <cell r="C88" t="str">
            <v>REGULAR</v>
          </cell>
          <cell r="D88" t="str">
            <v>GENERAL</v>
          </cell>
          <cell r="E88" t="str">
            <v>I</v>
          </cell>
          <cell r="G88" t="str">
            <v>I</v>
          </cell>
          <cell r="I88" t="str">
            <v/>
          </cell>
          <cell r="J88" t="str">
            <v>OTH</v>
          </cell>
          <cell r="L88" t="str">
            <v>GEAR</v>
          </cell>
          <cell r="M88" t="str">
            <v>Servo-Auto</v>
          </cell>
          <cell r="O88" t="str">
            <v>INDUSTRIAL</v>
          </cell>
          <cell r="P88" t="str">
            <v>INDUSTRIAL</v>
          </cell>
        </row>
        <row r="89">
          <cell r="A89">
            <v>2542</v>
          </cell>
          <cell r="B89" t="str">
            <v>MANFORCETRUCKSGEAROIL</v>
          </cell>
          <cell r="C89" t="str">
            <v>GEN.OIL</v>
          </cell>
          <cell r="D89" t="str">
            <v>ONLY FOR OEM</v>
          </cell>
          <cell r="E89" t="str">
            <v>A</v>
          </cell>
          <cell r="G89" t="str">
            <v>A</v>
          </cell>
          <cell r="I89" t="str">
            <v/>
          </cell>
          <cell r="J89" t="str">
            <v>MFT</v>
          </cell>
          <cell r="L89" t="str">
            <v>GEAR</v>
          </cell>
          <cell r="M89" t="str">
            <v>Co-Branded</v>
          </cell>
          <cell r="O89" t="str">
            <v>SILVER</v>
          </cell>
          <cell r="P89" t="str">
            <v>SILVER</v>
          </cell>
        </row>
        <row r="90">
          <cell r="A90">
            <v>2543</v>
          </cell>
          <cell r="B90" t="str">
            <v>MANFORCETRUCKSAXLEOIL80W-90</v>
          </cell>
          <cell r="C90" t="str">
            <v>GEN.OIL</v>
          </cell>
          <cell r="D90" t="str">
            <v>ONLY FOR OEM</v>
          </cell>
          <cell r="E90" t="str">
            <v>A</v>
          </cell>
          <cell r="G90" t="str">
            <v>A</v>
          </cell>
          <cell r="I90" t="str">
            <v/>
          </cell>
          <cell r="J90" t="str">
            <v>MFT</v>
          </cell>
          <cell r="L90" t="str">
            <v>GEAR</v>
          </cell>
          <cell r="M90" t="str">
            <v>Co-Branded</v>
          </cell>
          <cell r="O90" t="str">
            <v>SILVER</v>
          </cell>
          <cell r="P90" t="str">
            <v>SILVER</v>
          </cell>
        </row>
        <row r="91">
          <cell r="A91">
            <v>2544</v>
          </cell>
          <cell r="B91" t="str">
            <v>MANFORCETRUCKSAXLEOIL85W-140</v>
          </cell>
          <cell r="C91" t="str">
            <v>GEN.OIL</v>
          </cell>
          <cell r="D91" t="str">
            <v>ONLY FOR OEM</v>
          </cell>
          <cell r="E91" t="str">
            <v>A</v>
          </cell>
          <cell r="G91" t="str">
            <v>A</v>
          </cell>
          <cell r="I91" t="str">
            <v/>
          </cell>
          <cell r="J91" t="str">
            <v>MFT</v>
          </cell>
          <cell r="L91" t="str">
            <v>GEAR</v>
          </cell>
          <cell r="M91" t="str">
            <v>Co-Branded</v>
          </cell>
          <cell r="O91" t="str">
            <v>SILVER</v>
          </cell>
          <cell r="P91" t="str">
            <v>SILVER</v>
          </cell>
        </row>
        <row r="92">
          <cell r="A92">
            <v>2545</v>
          </cell>
          <cell r="B92" t="str">
            <v>MAXIMILE DO EXL 80W-90</v>
          </cell>
          <cell r="C92" t="str">
            <v>GEN.OIL</v>
          </cell>
          <cell r="D92" t="str">
            <v>ONLY FOR OEM</v>
          </cell>
          <cell r="E92" t="str">
            <v>A</v>
          </cell>
          <cell r="G92" t="str">
            <v>A</v>
          </cell>
          <cell r="I92" t="str">
            <v/>
          </cell>
          <cell r="J92" t="str">
            <v>MNM</v>
          </cell>
          <cell r="L92" t="str">
            <v>GEAR</v>
          </cell>
          <cell r="M92" t="str">
            <v>Co-Branded</v>
          </cell>
          <cell r="O92" t="str">
            <v>SILVER</v>
          </cell>
          <cell r="P92" t="str">
            <v>SILVER</v>
          </cell>
        </row>
        <row r="93">
          <cell r="A93">
            <v>2548</v>
          </cell>
          <cell r="B93" t="str">
            <v>SERVO GEAR ALT 80W-90 LL</v>
          </cell>
          <cell r="C93" t="str">
            <v>GEN.OIL</v>
          </cell>
          <cell r="D93" t="str">
            <v>GENERAL</v>
          </cell>
          <cell r="E93" t="str">
            <v>A</v>
          </cell>
          <cell r="G93" t="str">
            <v>A</v>
          </cell>
          <cell r="I93" t="str">
            <v/>
          </cell>
          <cell r="J93" t="str">
            <v>ALT</v>
          </cell>
          <cell r="L93" t="str">
            <v>GEAR</v>
          </cell>
          <cell r="M93" t="str">
            <v>Co-Branded</v>
          </cell>
          <cell r="O93" t="str">
            <v>SILVER</v>
          </cell>
          <cell r="P93" t="str">
            <v>SILVER</v>
          </cell>
        </row>
        <row r="94">
          <cell r="A94">
            <v>2549</v>
          </cell>
          <cell r="B94" t="str">
            <v>SERVO GEAR SUPER ALT 85-140 LL</v>
          </cell>
          <cell r="C94" t="str">
            <v>GEN.OIL</v>
          </cell>
          <cell r="D94" t="str">
            <v>GENERAL</v>
          </cell>
          <cell r="E94" t="str">
            <v>A</v>
          </cell>
          <cell r="G94" t="str">
            <v>A</v>
          </cell>
          <cell r="I94" t="str">
            <v/>
          </cell>
          <cell r="J94" t="str">
            <v>ALT</v>
          </cell>
          <cell r="L94" t="str">
            <v>GEAR</v>
          </cell>
          <cell r="M94" t="str">
            <v>Co-Branded</v>
          </cell>
          <cell r="O94" t="str">
            <v>SILVER</v>
          </cell>
          <cell r="P94" t="str">
            <v>SILVER</v>
          </cell>
        </row>
        <row r="95">
          <cell r="A95">
            <v>2553</v>
          </cell>
          <cell r="B95" t="str">
            <v>SERVO SYNCHRO TM 75W-85</v>
          </cell>
          <cell r="C95" t="str">
            <v>GEN.OIL</v>
          </cell>
          <cell r="D95" t="str">
            <v>GENERAL</v>
          </cell>
          <cell r="E95" t="str">
            <v>A</v>
          </cell>
          <cell r="G95" t="str">
            <v>A</v>
          </cell>
          <cell r="I95" t="str">
            <v/>
          </cell>
          <cell r="J95" t="str">
            <v>TML</v>
          </cell>
          <cell r="L95" t="str">
            <v>GEAR</v>
          </cell>
          <cell r="M95" t="str">
            <v>Co-Branded</v>
          </cell>
          <cell r="O95" t="str">
            <v>SILVER</v>
          </cell>
          <cell r="P95" t="str">
            <v>SILVER</v>
          </cell>
        </row>
        <row r="96">
          <cell r="A96">
            <v>2554</v>
          </cell>
          <cell r="B96" t="str">
            <v>MAHINDRA MAXIM SYNTEC F2</v>
          </cell>
          <cell r="C96" t="str">
            <v>GEN.OIL</v>
          </cell>
          <cell r="D96" t="str">
            <v>ONLY FOR OEM</v>
          </cell>
          <cell r="E96" t="str">
            <v>A</v>
          </cell>
          <cell r="G96" t="str">
            <v>A</v>
          </cell>
          <cell r="I96" t="str">
            <v/>
          </cell>
          <cell r="J96" t="str">
            <v>MNM</v>
          </cell>
          <cell r="L96" t="str">
            <v>GEAR</v>
          </cell>
          <cell r="M96" t="str">
            <v>Co-Branded</v>
          </cell>
          <cell r="O96" t="str">
            <v>SILVER</v>
          </cell>
          <cell r="P96" t="str">
            <v>SILVER</v>
          </cell>
        </row>
        <row r="97">
          <cell r="A97">
            <v>2555</v>
          </cell>
          <cell r="B97" t="str">
            <v>SERVO TM 80W-90 LL</v>
          </cell>
          <cell r="C97" t="str">
            <v>GEN.OIL</v>
          </cell>
          <cell r="D97" t="str">
            <v>GENERAL</v>
          </cell>
          <cell r="E97" t="str">
            <v>A</v>
          </cell>
          <cell r="G97" t="str">
            <v>A</v>
          </cell>
          <cell r="I97" t="str">
            <v/>
          </cell>
          <cell r="J97" t="str">
            <v>TML</v>
          </cell>
          <cell r="L97" t="str">
            <v>GEAR</v>
          </cell>
          <cell r="M97" t="str">
            <v>Co-Branded</v>
          </cell>
          <cell r="O97" t="str">
            <v>SILVER</v>
          </cell>
          <cell r="P97" t="str">
            <v>SILVER</v>
          </cell>
        </row>
        <row r="98">
          <cell r="A98">
            <v>2556</v>
          </cell>
          <cell r="B98" t="str">
            <v>SERVO GR AXLE TM 80W140LL</v>
          </cell>
          <cell r="C98" t="str">
            <v>GEN.OIL</v>
          </cell>
          <cell r="D98" t="str">
            <v>GENERAL</v>
          </cell>
          <cell r="E98" t="str">
            <v>A</v>
          </cell>
          <cell r="G98" t="str">
            <v>A</v>
          </cell>
          <cell r="I98" t="str">
            <v/>
          </cell>
          <cell r="J98" t="str">
            <v>TML</v>
          </cell>
          <cell r="L98" t="str">
            <v>GEAR</v>
          </cell>
          <cell r="M98" t="str">
            <v>Co-Branded</v>
          </cell>
          <cell r="O98" t="str">
            <v>SILVER</v>
          </cell>
          <cell r="P98" t="str">
            <v>SILVER</v>
          </cell>
        </row>
        <row r="99">
          <cell r="A99">
            <v>2557</v>
          </cell>
          <cell r="B99" t="str">
            <v>HYUNDAI SERVO GEAR OIL 75W85</v>
          </cell>
          <cell r="C99" t="str">
            <v>GEN.OIL</v>
          </cell>
          <cell r="D99" t="str">
            <v>ONLY FOR OEM</v>
          </cell>
          <cell r="E99" t="str">
            <v>A</v>
          </cell>
          <cell r="G99" t="str">
            <v>A</v>
          </cell>
          <cell r="I99" t="str">
            <v/>
          </cell>
          <cell r="J99" t="str">
            <v>HML</v>
          </cell>
          <cell r="L99" t="str">
            <v>GEAR</v>
          </cell>
          <cell r="M99" t="str">
            <v>Co-Branded</v>
          </cell>
          <cell r="O99" t="str">
            <v>SILVER</v>
          </cell>
          <cell r="P99" t="str">
            <v>SILVER</v>
          </cell>
        </row>
        <row r="100">
          <cell r="A100">
            <v>2558</v>
          </cell>
          <cell r="B100" t="str">
            <v>SERVO TM 80W-90 LL</v>
          </cell>
          <cell r="C100" t="str">
            <v>GEN.OIL</v>
          </cell>
          <cell r="D100" t="str">
            <v>GENERAL</v>
          </cell>
          <cell r="E100" t="str">
            <v>A</v>
          </cell>
          <cell r="G100" t="str">
            <v>A</v>
          </cell>
          <cell r="I100" t="str">
            <v/>
          </cell>
          <cell r="J100" t="str">
            <v>TML</v>
          </cell>
          <cell r="L100" t="str">
            <v>GEAR</v>
          </cell>
          <cell r="M100" t="str">
            <v>Co-Branded</v>
          </cell>
          <cell r="O100" t="str">
            <v>SILVER</v>
          </cell>
          <cell r="P100" t="str">
            <v>SILVER</v>
          </cell>
        </row>
        <row r="101">
          <cell r="A101">
            <v>2559</v>
          </cell>
          <cell r="B101" t="str">
            <v>SERVO TM 80W-140 LL</v>
          </cell>
          <cell r="C101" t="str">
            <v>GEN.OIL</v>
          </cell>
          <cell r="D101" t="str">
            <v>GENERAL</v>
          </cell>
          <cell r="E101" t="str">
            <v>A</v>
          </cell>
          <cell r="G101" t="str">
            <v>A</v>
          </cell>
          <cell r="I101" t="str">
            <v/>
          </cell>
          <cell r="J101" t="str">
            <v>TML</v>
          </cell>
          <cell r="L101" t="str">
            <v>GEAR</v>
          </cell>
          <cell r="M101" t="str">
            <v>Co-Branded</v>
          </cell>
          <cell r="O101" t="str">
            <v>SILVER</v>
          </cell>
          <cell r="P101" t="str">
            <v>SILVER</v>
          </cell>
        </row>
        <row r="102">
          <cell r="A102">
            <v>2560</v>
          </cell>
          <cell r="B102" t="str">
            <v>MAXIMILE SYNCHRO UV2</v>
          </cell>
          <cell r="C102" t="str">
            <v>GEN.OIL</v>
          </cell>
          <cell r="D102" t="str">
            <v>ONLY FOR OEM</v>
          </cell>
          <cell r="E102" t="str">
            <v>A</v>
          </cell>
          <cell r="G102" t="str">
            <v>A</v>
          </cell>
          <cell r="I102" t="str">
            <v/>
          </cell>
          <cell r="J102" t="str">
            <v>MNM</v>
          </cell>
          <cell r="L102" t="str">
            <v>DEO</v>
          </cell>
          <cell r="M102" t="str">
            <v>Co-Branded</v>
          </cell>
          <cell r="O102" t="str">
            <v>SILVER</v>
          </cell>
          <cell r="P102" t="str">
            <v>SILVER</v>
          </cell>
        </row>
        <row r="103">
          <cell r="A103">
            <v>2563</v>
          </cell>
          <cell r="B103" t="str">
            <v>SERVO GEAR TH 80W-90</v>
          </cell>
          <cell r="C103" t="str">
            <v>GEN.OIL</v>
          </cell>
          <cell r="D103" t="str">
            <v>GENERAL</v>
          </cell>
          <cell r="E103" t="str">
            <v>A</v>
          </cell>
          <cell r="G103" t="str">
            <v>A</v>
          </cell>
          <cell r="I103" t="str">
            <v/>
          </cell>
          <cell r="J103" t="str">
            <v>TH</v>
          </cell>
          <cell r="L103" t="str">
            <v>GEAR</v>
          </cell>
          <cell r="M103" t="str">
            <v>Co-Branded</v>
          </cell>
          <cell r="O103" t="str">
            <v>SILVER</v>
          </cell>
          <cell r="P103" t="str">
            <v>SILVER</v>
          </cell>
        </row>
        <row r="104">
          <cell r="A104">
            <v>2564</v>
          </cell>
          <cell r="B104" t="str">
            <v>SERVO GEAR TH 90(LS)</v>
          </cell>
          <cell r="C104" t="str">
            <v>GEN.OIL</v>
          </cell>
          <cell r="D104" t="str">
            <v>GENERAL</v>
          </cell>
          <cell r="E104" t="str">
            <v>A</v>
          </cell>
          <cell r="G104" t="str">
            <v>A</v>
          </cell>
          <cell r="I104" t="str">
            <v/>
          </cell>
          <cell r="J104" t="str">
            <v>TH</v>
          </cell>
          <cell r="L104" t="str">
            <v>GEAR</v>
          </cell>
          <cell r="M104" t="str">
            <v>Co-Branded</v>
          </cell>
          <cell r="O104" t="str">
            <v>SILVER</v>
          </cell>
          <cell r="P104" t="str">
            <v>SILVER</v>
          </cell>
        </row>
        <row r="105">
          <cell r="A105">
            <v>2565</v>
          </cell>
          <cell r="B105" t="str">
            <v>SERVO GEAR TH 85W-140</v>
          </cell>
          <cell r="C105" t="str">
            <v>GEN.OIL</v>
          </cell>
          <cell r="D105" t="str">
            <v>GENERAL</v>
          </cell>
          <cell r="E105" t="str">
            <v>A</v>
          </cell>
          <cell r="G105" t="str">
            <v>A</v>
          </cell>
          <cell r="I105" t="str">
            <v/>
          </cell>
          <cell r="J105" t="str">
            <v>TH</v>
          </cell>
          <cell r="L105" t="str">
            <v>GEAR</v>
          </cell>
          <cell r="M105" t="str">
            <v>Co-Branded</v>
          </cell>
          <cell r="O105" t="str">
            <v>SILVER</v>
          </cell>
          <cell r="P105" t="str">
            <v>SILVER</v>
          </cell>
        </row>
        <row r="106">
          <cell r="A106">
            <v>2566</v>
          </cell>
          <cell r="B106" t="str">
            <v>SERVO GEAR TH 85W-140(LS)</v>
          </cell>
          <cell r="C106" t="str">
            <v>GEN.OIL</v>
          </cell>
          <cell r="D106" t="str">
            <v>GENERAL</v>
          </cell>
          <cell r="E106" t="str">
            <v>A</v>
          </cell>
          <cell r="G106" t="str">
            <v>A</v>
          </cell>
          <cell r="I106" t="str">
            <v/>
          </cell>
          <cell r="J106" t="str">
            <v>TH</v>
          </cell>
          <cell r="L106" t="str">
            <v>GEAR</v>
          </cell>
          <cell r="M106" t="str">
            <v>Co-Branded</v>
          </cell>
          <cell r="O106" t="str">
            <v>SILVER</v>
          </cell>
          <cell r="P106" t="str">
            <v>SILVER</v>
          </cell>
        </row>
        <row r="107">
          <cell r="A107">
            <v>2567</v>
          </cell>
          <cell r="B107" t="str">
            <v>SERVO TATA MOTORS GENUINE GEAR OIL 80W</v>
          </cell>
          <cell r="C107" t="str">
            <v>GEN.OIL</v>
          </cell>
          <cell r="D107" t="str">
            <v>GENERAL</v>
          </cell>
          <cell r="E107" t="str">
            <v>A</v>
          </cell>
          <cell r="G107" t="str">
            <v>A</v>
          </cell>
          <cell r="I107" t="str">
            <v/>
          </cell>
          <cell r="J107" t="str">
            <v>PVBU</v>
          </cell>
          <cell r="L107" t="str">
            <v>GEAR</v>
          </cell>
          <cell r="M107" t="str">
            <v>Co-Branded</v>
          </cell>
          <cell r="O107" t="str">
            <v>SILVER</v>
          </cell>
          <cell r="P107" t="str">
            <v>SILVER</v>
          </cell>
        </row>
        <row r="108">
          <cell r="A108">
            <v>2568</v>
          </cell>
          <cell r="B108" t="str">
            <v>SERVO TATA MOT GENUINE AXLE OIL 85W-140</v>
          </cell>
          <cell r="C108" t="str">
            <v>GEN.OIL</v>
          </cell>
          <cell r="D108" t="str">
            <v>GENERAL</v>
          </cell>
          <cell r="E108" t="str">
            <v>A</v>
          </cell>
          <cell r="G108" t="str">
            <v>A</v>
          </cell>
          <cell r="I108" t="str">
            <v/>
          </cell>
          <cell r="J108" t="str">
            <v>PVBU</v>
          </cell>
          <cell r="L108" t="str">
            <v>GEAR</v>
          </cell>
          <cell r="M108" t="str">
            <v>Co-Branded</v>
          </cell>
          <cell r="O108" t="str">
            <v>SILVER</v>
          </cell>
          <cell r="P108" t="str">
            <v>SILVER</v>
          </cell>
        </row>
        <row r="109">
          <cell r="A109">
            <v>2569</v>
          </cell>
          <cell r="B109" t="str">
            <v>SERVO TM GENUINE GEAR OIL 75W-90</v>
          </cell>
          <cell r="C109" t="str">
            <v>GEN.OIL</v>
          </cell>
          <cell r="D109" t="str">
            <v>GENERAL</v>
          </cell>
          <cell r="E109" t="str">
            <v>A</v>
          </cell>
          <cell r="G109" t="str">
            <v>A</v>
          </cell>
          <cell r="I109" t="str">
            <v/>
          </cell>
          <cell r="J109" t="str">
            <v>TML</v>
          </cell>
          <cell r="L109" t="str">
            <v>GEAR</v>
          </cell>
          <cell r="M109" t="str">
            <v>Co-Branded</v>
          </cell>
          <cell r="O109" t="str">
            <v>SILVER</v>
          </cell>
          <cell r="P109" t="str">
            <v>SILVER</v>
          </cell>
        </row>
        <row r="110">
          <cell r="A110">
            <v>2570</v>
          </cell>
          <cell r="B110" t="str">
            <v>SERVO TATA MOTOR GENUINE GEAR OIL 80W LL</v>
          </cell>
          <cell r="C110" t="str">
            <v>GEN.OIL</v>
          </cell>
          <cell r="D110" t="str">
            <v>GENERAL</v>
          </cell>
          <cell r="E110" t="str">
            <v>A</v>
          </cell>
          <cell r="G110" t="str">
            <v>A</v>
          </cell>
          <cell r="I110" t="str">
            <v/>
          </cell>
          <cell r="J110" t="str">
            <v>PVBU</v>
          </cell>
          <cell r="L110" t="str">
            <v>GEAR</v>
          </cell>
          <cell r="M110" t="str">
            <v>Co-Branded</v>
          </cell>
          <cell r="O110" t="str">
            <v>SILVER</v>
          </cell>
          <cell r="P110" t="str">
            <v>SILVER</v>
          </cell>
        </row>
        <row r="111">
          <cell r="A111">
            <v>2571</v>
          </cell>
          <cell r="B111" t="str">
            <v>TMGO GO 80W-90 LL</v>
          </cell>
          <cell r="C111" t="str">
            <v>GEN.OIL</v>
          </cell>
          <cell r="D111" t="str">
            <v>ONLY FOR OEM</v>
          </cell>
          <cell r="E111" t="str">
            <v>A</v>
          </cell>
          <cell r="G111" t="str">
            <v>A</v>
          </cell>
          <cell r="I111" t="str">
            <v/>
          </cell>
          <cell r="J111" t="str">
            <v>TMGO</v>
          </cell>
          <cell r="L111" t="str">
            <v>GEAR</v>
          </cell>
          <cell r="M111" t="str">
            <v>Co-Branded</v>
          </cell>
          <cell r="O111" t="str">
            <v>SILVER</v>
          </cell>
          <cell r="P111" t="str">
            <v>SILVER</v>
          </cell>
        </row>
        <row r="112">
          <cell r="A112">
            <v>2572</v>
          </cell>
          <cell r="B112" t="str">
            <v>TMGO RA 80W-140 L</v>
          </cell>
          <cell r="C112" t="str">
            <v>GEN.OIL</v>
          </cell>
          <cell r="D112" t="str">
            <v>ONLY FOR OEM</v>
          </cell>
          <cell r="E112" t="str">
            <v>A</v>
          </cell>
          <cell r="G112" t="str">
            <v>A</v>
          </cell>
          <cell r="I112" t="str">
            <v/>
          </cell>
          <cell r="J112" t="str">
            <v>TMGO</v>
          </cell>
          <cell r="L112" t="str">
            <v>GEAR</v>
          </cell>
          <cell r="M112" t="str">
            <v>Co-Branded</v>
          </cell>
          <cell r="O112" t="str">
            <v>SILVER</v>
          </cell>
          <cell r="P112" t="str">
            <v>SILVER</v>
          </cell>
        </row>
        <row r="113">
          <cell r="A113">
            <v>2573</v>
          </cell>
          <cell r="B113" t="str">
            <v>TMGO GEAR OIL SYND 75W-85</v>
          </cell>
          <cell r="C113" t="str">
            <v>GEN.OIL</v>
          </cell>
          <cell r="D113" t="str">
            <v>ONLY FOR OEM</v>
          </cell>
          <cell r="E113" t="str">
            <v>A</v>
          </cell>
          <cell r="G113" t="str">
            <v>A</v>
          </cell>
          <cell r="H113" t="str">
            <v>Synthetic</v>
          </cell>
          <cell r="I113" t="str">
            <v/>
          </cell>
          <cell r="J113" t="str">
            <v>TMGO</v>
          </cell>
          <cell r="L113" t="str">
            <v>GEAR</v>
          </cell>
          <cell r="M113" t="str">
            <v>Co-Branded</v>
          </cell>
          <cell r="O113" t="str">
            <v>SILVER</v>
          </cell>
          <cell r="P113" t="str">
            <v>SILVER</v>
          </cell>
        </row>
        <row r="114">
          <cell r="A114">
            <v>2574</v>
          </cell>
          <cell r="B114" t="str">
            <v>TMGO GEAR OIL SYND 75W-90</v>
          </cell>
          <cell r="C114" t="str">
            <v>GEN.OIL</v>
          </cell>
          <cell r="D114" t="str">
            <v>ONLY FOR OEM</v>
          </cell>
          <cell r="E114" t="str">
            <v>A</v>
          </cell>
          <cell r="G114" t="str">
            <v>A</v>
          </cell>
          <cell r="H114" t="str">
            <v>Synthetic</v>
          </cell>
          <cell r="I114" t="str">
            <v/>
          </cell>
          <cell r="J114" t="str">
            <v>TMGO</v>
          </cell>
          <cell r="L114" t="str">
            <v>GEAR</v>
          </cell>
          <cell r="M114" t="str">
            <v>Co-Branded</v>
          </cell>
          <cell r="O114" t="str">
            <v>SILVER</v>
          </cell>
          <cell r="P114" t="str">
            <v>SILVER</v>
          </cell>
        </row>
        <row r="115">
          <cell r="A115">
            <v>2583</v>
          </cell>
          <cell r="B115" t="str">
            <v>TMGO PROFE LL AXLE</v>
          </cell>
          <cell r="C115" t="str">
            <v>GEN.OIL</v>
          </cell>
          <cell r="D115" t="str">
            <v>ONLY FOR OEM</v>
          </cell>
          <cell r="E115" t="str">
            <v>A</v>
          </cell>
          <cell r="G115" t="str">
            <v>A</v>
          </cell>
          <cell r="I115" t="str">
            <v/>
          </cell>
          <cell r="J115" t="str">
            <v>TMGO</v>
          </cell>
          <cell r="L115" t="str">
            <v>DEO</v>
          </cell>
          <cell r="M115" t="str">
            <v>Co-Branded</v>
          </cell>
          <cell r="O115" t="str">
            <v>SILVER</v>
          </cell>
          <cell r="P115" t="str">
            <v>SILVER</v>
          </cell>
        </row>
        <row r="116">
          <cell r="A116">
            <v>2586</v>
          </cell>
          <cell r="B116" t="str">
            <v>SERVO MG R AXLE REDUCER FLUID</v>
          </cell>
          <cell r="C116" t="str">
            <v>GEN.OIL</v>
          </cell>
          <cell r="D116" t="str">
            <v>ONLY FOR OEM</v>
          </cell>
          <cell r="E116" t="str">
            <v>A</v>
          </cell>
          <cell r="G116" t="str">
            <v>A</v>
          </cell>
          <cell r="I116" t="str">
            <v/>
          </cell>
          <cell r="J116" t="str">
            <v>MG</v>
          </cell>
          <cell r="L116" t="str">
            <v>PCMO</v>
          </cell>
          <cell r="M116" t="str">
            <v>Co-Branded</v>
          </cell>
          <cell r="O116" t="str">
            <v>SILVER</v>
          </cell>
          <cell r="P116" t="str">
            <v>SILVER</v>
          </cell>
        </row>
        <row r="117">
          <cell r="A117">
            <v>2601</v>
          </cell>
          <cell r="B117" t="str">
            <v>GEARSUPER80W</v>
          </cell>
          <cell r="C117" t="str">
            <v>REGULAR</v>
          </cell>
          <cell r="D117" t="str">
            <v>GENERAL</v>
          </cell>
          <cell r="E117" t="str">
            <v>A</v>
          </cell>
          <cell r="G117" t="str">
            <v>A</v>
          </cell>
          <cell r="I117" t="str">
            <v/>
          </cell>
          <cell r="J117" t="str">
            <v>OTH</v>
          </cell>
          <cell r="L117" t="str">
            <v>GEAR</v>
          </cell>
          <cell r="M117" t="str">
            <v>Servo-Auto</v>
          </cell>
          <cell r="O117" t="str">
            <v>SILVER</v>
          </cell>
          <cell r="P117" t="str">
            <v>SILVER</v>
          </cell>
        </row>
        <row r="118">
          <cell r="A118">
            <v>2602</v>
          </cell>
          <cell r="B118" t="str">
            <v>GEARSUPER90</v>
          </cell>
          <cell r="C118" t="str">
            <v>REGULAR</v>
          </cell>
          <cell r="D118" t="str">
            <v>GENERAL</v>
          </cell>
          <cell r="E118" t="str">
            <v>A</v>
          </cell>
          <cell r="G118" t="str">
            <v>A</v>
          </cell>
          <cell r="I118" t="str">
            <v/>
          </cell>
          <cell r="J118" t="str">
            <v>OTH</v>
          </cell>
          <cell r="L118" t="str">
            <v>GEAR</v>
          </cell>
          <cell r="M118" t="str">
            <v>Servo-Auto</v>
          </cell>
          <cell r="O118" t="str">
            <v>SILVER</v>
          </cell>
          <cell r="P118" t="str">
            <v>SILVER</v>
          </cell>
        </row>
        <row r="119">
          <cell r="A119">
            <v>2603</v>
          </cell>
          <cell r="B119" t="str">
            <v>GEARSUPER140</v>
          </cell>
          <cell r="C119" t="str">
            <v>REGULAR</v>
          </cell>
          <cell r="D119" t="str">
            <v>GENERAL</v>
          </cell>
          <cell r="E119" t="str">
            <v>A</v>
          </cell>
          <cell r="G119" t="str">
            <v>A</v>
          </cell>
          <cell r="I119" t="str">
            <v/>
          </cell>
          <cell r="J119" t="str">
            <v>OTH</v>
          </cell>
          <cell r="L119" t="str">
            <v>GEAR</v>
          </cell>
          <cell r="M119" t="str">
            <v>Servo-Auto</v>
          </cell>
          <cell r="O119" t="str">
            <v>SILVER</v>
          </cell>
          <cell r="P119" t="str">
            <v>SILVER</v>
          </cell>
        </row>
        <row r="120">
          <cell r="A120">
            <v>2604</v>
          </cell>
          <cell r="B120" t="str">
            <v>GEARSUPER85W</v>
          </cell>
          <cell r="C120" t="str">
            <v>REGULAR</v>
          </cell>
          <cell r="D120" t="str">
            <v>GENERAL</v>
          </cell>
          <cell r="E120" t="str">
            <v>A</v>
          </cell>
          <cell r="G120" t="str">
            <v>A</v>
          </cell>
          <cell r="I120" t="str">
            <v/>
          </cell>
          <cell r="J120" t="str">
            <v>OTH</v>
          </cell>
          <cell r="L120" t="str">
            <v>GEAR</v>
          </cell>
          <cell r="M120" t="str">
            <v>Servo-Auto</v>
          </cell>
          <cell r="O120" t="str">
            <v>SILVER</v>
          </cell>
          <cell r="P120" t="str">
            <v>SILVER</v>
          </cell>
        </row>
        <row r="121">
          <cell r="A121">
            <v>2605</v>
          </cell>
          <cell r="B121" t="str">
            <v>GEARSUPERLS90</v>
          </cell>
          <cell r="C121" t="str">
            <v>REGULAR</v>
          </cell>
          <cell r="D121" t="str">
            <v>GENERAL</v>
          </cell>
          <cell r="E121" t="str">
            <v>A</v>
          </cell>
          <cell r="G121" t="str">
            <v>A</v>
          </cell>
          <cell r="I121" t="str">
            <v/>
          </cell>
          <cell r="J121" t="str">
            <v>OTH</v>
          </cell>
          <cell r="L121" t="str">
            <v>GEAR</v>
          </cell>
          <cell r="M121" t="str">
            <v>Servo-Auto</v>
          </cell>
          <cell r="O121" t="str">
            <v>SILVER</v>
          </cell>
          <cell r="P121" t="str">
            <v>SILVER</v>
          </cell>
        </row>
        <row r="122">
          <cell r="A122">
            <v>2607</v>
          </cell>
          <cell r="B122" t="str">
            <v>FORCETRANSMISSIONFLUID</v>
          </cell>
          <cell r="C122" t="str">
            <v>GEN.OIL</v>
          </cell>
          <cell r="D122" t="str">
            <v>GENERAL</v>
          </cell>
          <cell r="E122" t="str">
            <v>A</v>
          </cell>
          <cell r="G122" t="str">
            <v>A</v>
          </cell>
          <cell r="I122" t="str">
            <v/>
          </cell>
          <cell r="J122" t="str">
            <v>FML</v>
          </cell>
          <cell r="L122" t="str">
            <v>GEAR</v>
          </cell>
          <cell r="M122" t="str">
            <v>Co-Branded</v>
          </cell>
          <cell r="O122" t="str">
            <v>SILVER</v>
          </cell>
          <cell r="P122" t="str">
            <v>SILVER</v>
          </cell>
        </row>
        <row r="123">
          <cell r="A123">
            <v>2608</v>
          </cell>
          <cell r="B123" t="str">
            <v>EICHERTRANSMISSIONOIL</v>
          </cell>
          <cell r="C123" t="str">
            <v>GEN.OIL</v>
          </cell>
          <cell r="D123" t="str">
            <v>ONLY FOR OEM</v>
          </cell>
          <cell r="E123" t="str">
            <v>A</v>
          </cell>
          <cell r="G123" t="str">
            <v>A</v>
          </cell>
          <cell r="I123" t="str">
            <v/>
          </cell>
          <cell r="J123" t="str">
            <v>VEC</v>
          </cell>
          <cell r="L123" t="str">
            <v>GEAR</v>
          </cell>
          <cell r="M123" t="str">
            <v>Co-Branded</v>
          </cell>
          <cell r="O123" t="str">
            <v>SILVER</v>
          </cell>
          <cell r="P123" t="str">
            <v>SILVER</v>
          </cell>
        </row>
        <row r="124">
          <cell r="A124">
            <v>2609</v>
          </cell>
          <cell r="B124" t="str">
            <v>EICHERDIFFERENTIALOIL</v>
          </cell>
          <cell r="C124" t="str">
            <v>GEN.OIL</v>
          </cell>
          <cell r="D124" t="str">
            <v>ONLY FOR OEM</v>
          </cell>
          <cell r="E124" t="str">
            <v>A</v>
          </cell>
          <cell r="G124" t="str">
            <v>A</v>
          </cell>
          <cell r="I124" t="str">
            <v/>
          </cell>
          <cell r="J124" t="str">
            <v>VEC</v>
          </cell>
          <cell r="L124" t="str">
            <v>GEAR</v>
          </cell>
          <cell r="M124" t="str">
            <v>Co-Branded</v>
          </cell>
          <cell r="O124" t="str">
            <v>SILVER</v>
          </cell>
          <cell r="P124" t="str">
            <v>SILVER</v>
          </cell>
        </row>
        <row r="125">
          <cell r="A125">
            <v>2610</v>
          </cell>
          <cell r="B125" t="str">
            <v>GEARSUPER85W-90</v>
          </cell>
          <cell r="C125" t="str">
            <v>REGULAR</v>
          </cell>
          <cell r="D125" t="str">
            <v>GENERAL</v>
          </cell>
          <cell r="E125" t="str">
            <v>A</v>
          </cell>
          <cell r="G125" t="str">
            <v>A</v>
          </cell>
          <cell r="I125" t="str">
            <v/>
          </cell>
          <cell r="J125" t="str">
            <v>OTH</v>
          </cell>
          <cell r="L125" t="str">
            <v>GEAR</v>
          </cell>
          <cell r="M125" t="str">
            <v>Servo-Auto</v>
          </cell>
          <cell r="O125" t="str">
            <v>SILVER</v>
          </cell>
          <cell r="P125" t="str">
            <v>SILVER</v>
          </cell>
        </row>
        <row r="126">
          <cell r="A126">
            <v>2614</v>
          </cell>
          <cell r="B126" t="str">
            <v>GEARMTXL80W-90</v>
          </cell>
          <cell r="C126" t="str">
            <v>REGULAR</v>
          </cell>
          <cell r="D126" t="str">
            <v>GENERAL</v>
          </cell>
          <cell r="E126" t="str">
            <v>A</v>
          </cell>
          <cell r="G126" t="str">
            <v>A</v>
          </cell>
          <cell r="I126" t="str">
            <v/>
          </cell>
          <cell r="J126" t="str">
            <v>OTH</v>
          </cell>
          <cell r="L126" t="str">
            <v>GEAR</v>
          </cell>
          <cell r="M126" t="str">
            <v>Servo-Auto</v>
          </cell>
          <cell r="O126" t="str">
            <v>SILVER</v>
          </cell>
          <cell r="P126" t="str">
            <v>SILVER</v>
          </cell>
        </row>
        <row r="127">
          <cell r="A127">
            <v>2615</v>
          </cell>
          <cell r="B127" t="str">
            <v>EICHER PREMIUM TRANSMISSION OIL</v>
          </cell>
          <cell r="C127" t="str">
            <v>GEN.OIL</v>
          </cell>
          <cell r="D127" t="str">
            <v>ONLY FOR OEM</v>
          </cell>
          <cell r="E127" t="str">
            <v>A</v>
          </cell>
          <cell r="G127" t="str">
            <v>A</v>
          </cell>
          <cell r="I127" t="str">
            <v/>
          </cell>
          <cell r="J127" t="str">
            <v>VEC</v>
          </cell>
          <cell r="L127" t="str">
            <v>GEAR</v>
          </cell>
          <cell r="M127" t="str">
            <v>Co-Branded</v>
          </cell>
          <cell r="O127" t="str">
            <v>SILVER</v>
          </cell>
          <cell r="P127" t="str">
            <v>SILVER</v>
          </cell>
        </row>
        <row r="128">
          <cell r="A128">
            <v>2616</v>
          </cell>
          <cell r="B128" t="str">
            <v>EICHER PREMIUM DIFFERENTIAL AXLE OIL</v>
          </cell>
          <cell r="C128" t="str">
            <v>GEN.OIL</v>
          </cell>
          <cell r="D128" t="str">
            <v>ONLY FOR OEM</v>
          </cell>
          <cell r="E128" t="str">
            <v>A</v>
          </cell>
          <cell r="G128" t="str">
            <v>A</v>
          </cell>
          <cell r="I128" t="str">
            <v/>
          </cell>
          <cell r="J128" t="str">
            <v>VEC</v>
          </cell>
          <cell r="L128" t="str">
            <v>GEAR</v>
          </cell>
          <cell r="M128" t="str">
            <v>Co-Branded</v>
          </cell>
          <cell r="O128" t="str">
            <v>SILVER</v>
          </cell>
          <cell r="P128" t="str">
            <v>SILVER</v>
          </cell>
        </row>
        <row r="129">
          <cell r="A129">
            <v>2617</v>
          </cell>
          <cell r="B129" t="str">
            <v>TECHMILE GEAR OIL</v>
          </cell>
          <cell r="C129" t="str">
            <v>GEN.OIL</v>
          </cell>
          <cell r="D129" t="str">
            <v>ONLY FOR OEM</v>
          </cell>
          <cell r="E129" t="str">
            <v>A</v>
          </cell>
          <cell r="G129" t="str">
            <v>A</v>
          </cell>
          <cell r="I129" t="str">
            <v/>
          </cell>
          <cell r="J129" t="str">
            <v>MTBL</v>
          </cell>
          <cell r="L129" t="str">
            <v>GEAR</v>
          </cell>
          <cell r="M129" t="str">
            <v>Co-Branded</v>
          </cell>
          <cell r="O129" t="str">
            <v>SILVER</v>
          </cell>
          <cell r="P129" t="str">
            <v>SILVER</v>
          </cell>
        </row>
        <row r="130">
          <cell r="A130">
            <v>2618</v>
          </cell>
          <cell r="B130" t="str">
            <v>TECHMILE AXLE OIL</v>
          </cell>
          <cell r="C130" t="str">
            <v>GEN.OIL</v>
          </cell>
          <cell r="D130" t="str">
            <v>ONLY FOR OEM</v>
          </cell>
          <cell r="E130" t="str">
            <v>A</v>
          </cell>
          <cell r="G130" t="str">
            <v>A</v>
          </cell>
          <cell r="I130" t="str">
            <v/>
          </cell>
          <cell r="J130" t="str">
            <v>MTBL</v>
          </cell>
          <cell r="L130" t="str">
            <v>GEAR</v>
          </cell>
          <cell r="M130" t="str">
            <v>Co-Branded</v>
          </cell>
          <cell r="O130" t="str">
            <v>SILVER</v>
          </cell>
          <cell r="P130" t="str">
            <v>SILVER</v>
          </cell>
        </row>
        <row r="131">
          <cell r="A131">
            <v>2702</v>
          </cell>
          <cell r="B131" t="str">
            <v xml:space="preserve">INKOIL </v>
          </cell>
          <cell r="C131" t="str">
            <v>REGULAR</v>
          </cell>
          <cell r="D131" t="str">
            <v>GENERAL</v>
          </cell>
          <cell r="E131" t="str">
            <v>I</v>
          </cell>
          <cell r="G131" t="str">
            <v>I</v>
          </cell>
          <cell r="I131" t="str">
            <v/>
          </cell>
          <cell r="J131" t="str">
            <v>OTH</v>
          </cell>
          <cell r="L131" t="str">
            <v>INDUSTRIAL</v>
          </cell>
          <cell r="M131" t="str">
            <v>IND</v>
          </cell>
          <cell r="O131" t="str">
            <v>INDUSTRIAL</v>
          </cell>
          <cell r="P131" t="str">
            <v>INDUSTRIAL</v>
          </cell>
        </row>
        <row r="132">
          <cell r="A132">
            <v>2824</v>
          </cell>
          <cell r="B132" t="str">
            <v>SERVO 4T GREEN</v>
          </cell>
          <cell r="C132" t="str">
            <v>REGULAR</v>
          </cell>
          <cell r="D132" t="str">
            <v>GENERAL</v>
          </cell>
          <cell r="E132" t="str">
            <v>A</v>
          </cell>
          <cell r="F132" t="str">
            <v>4T</v>
          </cell>
          <cell r="G132" t="str">
            <v>A</v>
          </cell>
          <cell r="I132" t="str">
            <v>SERVO 4T GREEN</v>
          </cell>
          <cell r="J132" t="str">
            <v>OTH</v>
          </cell>
          <cell r="L132" t="str">
            <v>4T</v>
          </cell>
          <cell r="M132" t="str">
            <v>Servo-Auto</v>
          </cell>
          <cell r="O132" t="str">
            <v>GREEN</v>
          </cell>
          <cell r="P132" t="str">
            <v>GREEN</v>
          </cell>
        </row>
        <row r="133">
          <cell r="A133">
            <v>2825</v>
          </cell>
          <cell r="B133" t="str">
            <v>SERVO HYPERSPORT F5</v>
          </cell>
          <cell r="C133" t="str">
            <v>REGULAR</v>
          </cell>
          <cell r="D133" t="str">
            <v>GENERAL</v>
          </cell>
          <cell r="E133" t="str">
            <v>A</v>
          </cell>
          <cell r="G133" t="str">
            <v>A</v>
          </cell>
          <cell r="H133" t="str">
            <v>Synthetic</v>
          </cell>
          <cell r="I133" t="str">
            <v/>
          </cell>
          <cell r="J133" t="str">
            <v>HYPERSPORTS</v>
          </cell>
          <cell r="L133" t="str">
            <v>4T</v>
          </cell>
          <cell r="M133" t="str">
            <v>Servo-Auto</v>
          </cell>
          <cell r="O133" t="str">
            <v>GOLD</v>
          </cell>
          <cell r="P133" t="str">
            <v>GOLD</v>
          </cell>
        </row>
        <row r="134">
          <cell r="A134">
            <v>2828</v>
          </cell>
          <cell r="B134" t="str">
            <v>SERVO 4T XTRA</v>
          </cell>
          <cell r="C134" t="str">
            <v>REGULAR</v>
          </cell>
          <cell r="D134" t="str">
            <v>GENERAL</v>
          </cell>
          <cell r="E134" t="str">
            <v>A</v>
          </cell>
          <cell r="F134" t="str">
            <v>FOCUS</v>
          </cell>
          <cell r="G134" t="str">
            <v>A</v>
          </cell>
          <cell r="I134" t="str">
            <v xml:space="preserve">Servo 4T Xtra </v>
          </cell>
          <cell r="J134" t="str">
            <v>OTH</v>
          </cell>
          <cell r="K134" t="str">
            <v>4T XTRA</v>
          </cell>
          <cell r="L134" t="str">
            <v>4T</v>
          </cell>
          <cell r="M134" t="str">
            <v>Servo-Auto</v>
          </cell>
          <cell r="O134" t="str">
            <v>GOLD</v>
          </cell>
          <cell r="P134" t="str">
            <v>GOLD</v>
          </cell>
        </row>
        <row r="135">
          <cell r="A135">
            <v>2829</v>
          </cell>
          <cell r="B135" t="str">
            <v>SERVO 4T XTRA 10W-30</v>
          </cell>
          <cell r="C135" t="str">
            <v>REGULAR</v>
          </cell>
          <cell r="D135" t="str">
            <v>GENERAL</v>
          </cell>
          <cell r="E135" t="str">
            <v>A</v>
          </cell>
          <cell r="F135" t="str">
            <v>4T</v>
          </cell>
          <cell r="G135" t="str">
            <v>A</v>
          </cell>
          <cell r="I135" t="str">
            <v>Servo 4T Xtra 10W30</v>
          </cell>
          <cell r="J135" t="str">
            <v>OTH</v>
          </cell>
          <cell r="K135" t="str">
            <v>4T XTRA</v>
          </cell>
          <cell r="L135" t="str">
            <v>4T</v>
          </cell>
          <cell r="M135" t="str">
            <v>Servo-Auto</v>
          </cell>
          <cell r="O135" t="str">
            <v>GOLD</v>
          </cell>
          <cell r="P135" t="str">
            <v>GOLD</v>
          </cell>
        </row>
        <row r="136">
          <cell r="A136">
            <v>2830</v>
          </cell>
          <cell r="B136" t="str">
            <v>SERVO 4T XTRA 20W-50</v>
          </cell>
          <cell r="C136" t="str">
            <v>REGULAR</v>
          </cell>
          <cell r="D136" t="str">
            <v>GENERAL</v>
          </cell>
          <cell r="E136" t="str">
            <v>A</v>
          </cell>
          <cell r="F136" t="str">
            <v>4T</v>
          </cell>
          <cell r="G136" t="str">
            <v>A</v>
          </cell>
          <cell r="I136" t="str">
            <v>SERVO 4T XTRA 20W-50</v>
          </cell>
          <cell r="J136" t="str">
            <v>OTH</v>
          </cell>
          <cell r="K136" t="str">
            <v>4T XTRA</v>
          </cell>
          <cell r="L136" t="str">
            <v>4T</v>
          </cell>
          <cell r="M136" t="str">
            <v>Servo-Auto</v>
          </cell>
          <cell r="O136" t="str">
            <v>GOLD</v>
          </cell>
          <cell r="P136" t="str">
            <v>GOLD</v>
          </cell>
        </row>
        <row r="137">
          <cell r="A137">
            <v>2841</v>
          </cell>
          <cell r="B137" t="str">
            <v>HERO 4T PLUS MOTORCYCLE OIL</v>
          </cell>
          <cell r="C137" t="str">
            <v>GEN.OIL</v>
          </cell>
          <cell r="D137" t="str">
            <v>ONLY FOR OEM</v>
          </cell>
          <cell r="E137" t="str">
            <v>A</v>
          </cell>
          <cell r="G137" t="str">
            <v>A</v>
          </cell>
          <cell r="I137" t="str">
            <v/>
          </cell>
          <cell r="J137" t="str">
            <v>HERO</v>
          </cell>
          <cell r="L137" t="str">
            <v>4T</v>
          </cell>
          <cell r="M137" t="str">
            <v>Co-Branded</v>
          </cell>
          <cell r="O137" t="str">
            <v>SILVER</v>
          </cell>
          <cell r="P137" t="str">
            <v>SILVER</v>
          </cell>
        </row>
        <row r="138">
          <cell r="A138">
            <v>2842</v>
          </cell>
          <cell r="B138" t="str">
            <v>HERO 4T PLUS SCOOTER OIL</v>
          </cell>
          <cell r="C138" t="str">
            <v>GEN.OIL</v>
          </cell>
          <cell r="D138" t="str">
            <v>ONLY FOR OEM</v>
          </cell>
          <cell r="E138" t="str">
            <v>A</v>
          </cell>
          <cell r="G138" t="str">
            <v>A</v>
          </cell>
          <cell r="J138" t="str">
            <v>HERO</v>
          </cell>
          <cell r="L138" t="str">
            <v>4T</v>
          </cell>
          <cell r="M138" t="str">
            <v>Co-Branded</v>
          </cell>
          <cell r="O138" t="str">
            <v>SILVER</v>
          </cell>
          <cell r="P138" t="str">
            <v>SILVER</v>
          </cell>
        </row>
        <row r="139">
          <cell r="A139">
            <v>2843</v>
          </cell>
          <cell r="B139" t="str">
            <v>HERO 4T PLUS 20W50</v>
          </cell>
          <cell r="C139" t="str">
            <v>GEN.OIL</v>
          </cell>
          <cell r="D139" t="str">
            <v>ONLY FOR OEM</v>
          </cell>
          <cell r="E139" t="str">
            <v>A</v>
          </cell>
          <cell r="G139" t="str">
            <v>A</v>
          </cell>
          <cell r="I139" t="str">
            <v/>
          </cell>
          <cell r="J139" t="str">
            <v>HERO</v>
          </cell>
          <cell r="L139" t="str">
            <v>4T</v>
          </cell>
          <cell r="M139" t="str">
            <v>Co-Branded</v>
          </cell>
          <cell r="O139" t="str">
            <v>SILVER</v>
          </cell>
          <cell r="P139" t="str">
            <v>SILVER</v>
          </cell>
        </row>
        <row r="140">
          <cell r="A140">
            <v>2844</v>
          </cell>
          <cell r="B140" t="str">
            <v>HERO XOTIC+ 10W30</v>
          </cell>
          <cell r="C140" t="str">
            <v>GEN.OIL</v>
          </cell>
          <cell r="D140" t="str">
            <v>ONLY FOR OEM</v>
          </cell>
          <cell r="E140" t="str">
            <v>A</v>
          </cell>
          <cell r="G140" t="str">
            <v>A</v>
          </cell>
          <cell r="I140" t="str">
            <v/>
          </cell>
          <cell r="J140" t="str">
            <v>HERO</v>
          </cell>
          <cell r="L140" t="str">
            <v>4T</v>
          </cell>
          <cell r="M140" t="str">
            <v>Co-Branded</v>
          </cell>
          <cell r="O140" t="str">
            <v>SILVER</v>
          </cell>
          <cell r="P140" t="str">
            <v>SILVER</v>
          </cell>
        </row>
        <row r="141">
          <cell r="A141">
            <v>2845</v>
          </cell>
          <cell r="B141" t="str">
            <v>TRU4 ENGINE OIL PREMIUM</v>
          </cell>
          <cell r="C141" t="str">
            <v>GEN.OIL</v>
          </cell>
          <cell r="D141" t="str">
            <v>ONLY FOR OEM</v>
          </cell>
          <cell r="E141" t="str">
            <v>A</v>
          </cell>
          <cell r="G141" t="str">
            <v>A</v>
          </cell>
          <cell r="J141" t="str">
            <v>TVS</v>
          </cell>
          <cell r="L141" t="str">
            <v>4T</v>
          </cell>
          <cell r="M141" t="str">
            <v>Co-Branded</v>
          </cell>
          <cell r="O141" t="str">
            <v>SILVER</v>
          </cell>
          <cell r="P141" t="str">
            <v>SILVER</v>
          </cell>
        </row>
        <row r="142">
          <cell r="A142">
            <v>2846</v>
          </cell>
          <cell r="B142" t="str">
            <v>TRU4 ENGINE OIL SKUUTA</v>
          </cell>
          <cell r="C142" t="str">
            <v>GEN.OIL</v>
          </cell>
          <cell r="D142" t="str">
            <v>ONLY FOR OEM</v>
          </cell>
          <cell r="E142" t="str">
            <v>A</v>
          </cell>
          <cell r="G142" t="str">
            <v>A</v>
          </cell>
          <cell r="J142" t="str">
            <v>TVS</v>
          </cell>
          <cell r="L142" t="str">
            <v>4T</v>
          </cell>
          <cell r="M142" t="str">
            <v>Co-Branded</v>
          </cell>
          <cell r="O142" t="str">
            <v>SILVER</v>
          </cell>
          <cell r="P142" t="str">
            <v>SILVER</v>
          </cell>
        </row>
        <row r="143">
          <cell r="A143">
            <v>2847</v>
          </cell>
          <cell r="B143" t="str">
            <v>TRU4 ENGINE OIL SYNTHETIC</v>
          </cell>
          <cell r="C143" t="str">
            <v>GEN.OIL</v>
          </cell>
          <cell r="D143" t="str">
            <v>ONLY FOR OEM</v>
          </cell>
          <cell r="E143" t="str">
            <v>A</v>
          </cell>
          <cell r="G143" t="str">
            <v>A</v>
          </cell>
          <cell r="J143" t="str">
            <v>TVS</v>
          </cell>
          <cell r="L143" t="str">
            <v>4T</v>
          </cell>
          <cell r="M143" t="str">
            <v>Co-Branded</v>
          </cell>
          <cell r="O143" t="str">
            <v>SILVER</v>
          </cell>
          <cell r="P143" t="str">
            <v>SILVER</v>
          </cell>
        </row>
        <row r="144">
          <cell r="A144">
            <v>2849</v>
          </cell>
          <cell r="B144" t="str">
            <v>HARLEY DAVIDSON</v>
          </cell>
          <cell r="C144" t="str">
            <v>GEN.OIL</v>
          </cell>
          <cell r="D144" t="str">
            <v>ONLY FOR OEM</v>
          </cell>
          <cell r="E144" t="str">
            <v>A</v>
          </cell>
          <cell r="G144" t="str">
            <v>A</v>
          </cell>
          <cell r="J144" t="str">
            <v>HERO</v>
          </cell>
          <cell r="L144" t="str">
            <v>4T</v>
          </cell>
          <cell r="M144" t="str">
            <v>Co-Branded</v>
          </cell>
          <cell r="O144" t="str">
            <v>SILVER</v>
          </cell>
          <cell r="P144" t="str">
            <v>SILVER</v>
          </cell>
        </row>
        <row r="145">
          <cell r="A145">
            <v>2850</v>
          </cell>
          <cell r="B145" t="str">
            <v>HERO 4T PLUS 20W-40</v>
          </cell>
          <cell r="C145" t="str">
            <v>GEN.OIL</v>
          </cell>
          <cell r="D145" t="str">
            <v>ONLY FOR OEM</v>
          </cell>
          <cell r="E145" t="str">
            <v>A</v>
          </cell>
          <cell r="G145" t="str">
            <v>A</v>
          </cell>
          <cell r="J145" t="str">
            <v>HERO</v>
          </cell>
          <cell r="L145" t="str">
            <v>4T</v>
          </cell>
          <cell r="M145" t="str">
            <v>Co-Branded</v>
          </cell>
          <cell r="O145" t="str">
            <v>SILVER</v>
          </cell>
          <cell r="P145" t="str">
            <v>SILVER</v>
          </cell>
        </row>
        <row r="146">
          <cell r="A146">
            <v>2851</v>
          </cell>
          <cell r="B146" t="str">
            <v>TRU4 PREMIUM EO 10W-30</v>
          </cell>
          <cell r="C146" t="str">
            <v>GEN.OIL</v>
          </cell>
          <cell r="D146" t="str">
            <v>ONLY FOR OEM</v>
          </cell>
          <cell r="E146" t="str">
            <v>A</v>
          </cell>
          <cell r="G146" t="str">
            <v>A</v>
          </cell>
          <cell r="J146" t="str">
            <v>TVS</v>
          </cell>
          <cell r="L146" t="str">
            <v>4T</v>
          </cell>
          <cell r="M146" t="str">
            <v>Co-Branded</v>
          </cell>
          <cell r="O146" t="str">
            <v>SILVER</v>
          </cell>
          <cell r="P146" t="str">
            <v>SILVER</v>
          </cell>
        </row>
        <row r="147">
          <cell r="A147">
            <v>2852</v>
          </cell>
          <cell r="B147" t="str">
            <v>TRU4 SKUUTA EO 10W-30</v>
          </cell>
          <cell r="C147" t="str">
            <v>GEN.OIL</v>
          </cell>
          <cell r="D147" t="str">
            <v>ONLY FOR OEM</v>
          </cell>
          <cell r="E147" t="str">
            <v>A</v>
          </cell>
          <cell r="G147" t="str">
            <v>A</v>
          </cell>
          <cell r="J147" t="str">
            <v>TVS</v>
          </cell>
          <cell r="L147" t="str">
            <v>4T</v>
          </cell>
          <cell r="M147" t="str">
            <v>Co-Branded</v>
          </cell>
          <cell r="O147" t="str">
            <v>SILVER</v>
          </cell>
          <cell r="P147" t="str">
            <v>SILVER</v>
          </cell>
        </row>
        <row r="148">
          <cell r="A148">
            <v>2853</v>
          </cell>
          <cell r="B148" t="str">
            <v>TRU4 SYNTH EO 10W-30</v>
          </cell>
          <cell r="C148" t="str">
            <v>GEN.OIL</v>
          </cell>
          <cell r="D148" t="str">
            <v>ONLY FOR OEM</v>
          </cell>
          <cell r="E148" t="str">
            <v>A</v>
          </cell>
          <cell r="G148" t="str">
            <v>A</v>
          </cell>
          <cell r="J148" t="str">
            <v>TVS</v>
          </cell>
          <cell r="L148" t="str">
            <v>4T</v>
          </cell>
          <cell r="M148" t="str">
            <v>Co-Branded</v>
          </cell>
          <cell r="O148" t="str">
            <v>SILVER</v>
          </cell>
          <cell r="P148" t="str">
            <v>SILVER</v>
          </cell>
        </row>
        <row r="149">
          <cell r="A149">
            <v>2889</v>
          </cell>
          <cell r="B149" t="str">
            <v>SERVO SCOOTOMTC 4ST 10W30</v>
          </cell>
          <cell r="C149" t="str">
            <v>REGULAR</v>
          </cell>
          <cell r="D149" t="str">
            <v>GENERAL</v>
          </cell>
          <cell r="E149" t="str">
            <v>A</v>
          </cell>
          <cell r="F149" t="str">
            <v>FOCUS</v>
          </cell>
          <cell r="G149" t="str">
            <v>A</v>
          </cell>
          <cell r="J149" t="str">
            <v>OTH</v>
          </cell>
          <cell r="L149" t="str">
            <v>4T</v>
          </cell>
          <cell r="M149" t="str">
            <v>Servo-Auto</v>
          </cell>
          <cell r="O149" t="str">
            <v>SILVER</v>
          </cell>
          <cell r="P149" t="str">
            <v>SILVER</v>
          </cell>
        </row>
        <row r="150">
          <cell r="A150">
            <v>2892</v>
          </cell>
          <cell r="B150" t="str">
            <v>TECHMILE CLUTCH OIL</v>
          </cell>
          <cell r="C150" t="str">
            <v>GEN.OIL</v>
          </cell>
          <cell r="D150" t="str">
            <v>ONLY FOR OEM</v>
          </cell>
          <cell r="E150" t="str">
            <v>A</v>
          </cell>
          <cell r="G150" t="str">
            <v>A</v>
          </cell>
          <cell r="I150" t="str">
            <v/>
          </cell>
          <cell r="J150" t="str">
            <v>MTBL</v>
          </cell>
          <cell r="L150" t="str">
            <v>GEAR</v>
          </cell>
          <cell r="M150" t="str">
            <v>Co-Branded</v>
          </cell>
          <cell r="O150" t="str">
            <v>SILVER</v>
          </cell>
          <cell r="P150" t="str">
            <v>SILVER</v>
          </cell>
        </row>
        <row r="151">
          <cell r="A151">
            <v>2893</v>
          </cell>
          <cell r="B151" t="str">
            <v>SERVO SUPER 2T</v>
          </cell>
          <cell r="C151" t="str">
            <v>REGULAR</v>
          </cell>
          <cell r="D151" t="str">
            <v>GENERAL</v>
          </cell>
          <cell r="E151" t="str">
            <v>A</v>
          </cell>
          <cell r="F151" t="str">
            <v>2T</v>
          </cell>
          <cell r="G151" t="str">
            <v>A</v>
          </cell>
          <cell r="I151" t="str">
            <v/>
          </cell>
          <cell r="J151" t="str">
            <v>OTH</v>
          </cell>
          <cell r="L151" t="str">
            <v>2W</v>
          </cell>
          <cell r="M151" t="str">
            <v>Servo-Auto</v>
          </cell>
          <cell r="O151" t="str">
            <v>SILVER</v>
          </cell>
          <cell r="P151" t="str">
            <v>SILVER</v>
          </cell>
        </row>
        <row r="152">
          <cell r="A152">
            <v>2894</v>
          </cell>
          <cell r="B152" t="str">
            <v>SERVO SUPER 4T</v>
          </cell>
          <cell r="C152" t="str">
            <v>REGULAR</v>
          </cell>
          <cell r="D152" t="str">
            <v>GENERAL</v>
          </cell>
          <cell r="E152" t="str">
            <v>A</v>
          </cell>
          <cell r="G152" t="str">
            <v>A</v>
          </cell>
          <cell r="I152" t="str">
            <v/>
          </cell>
          <cell r="J152" t="str">
            <v>OTH</v>
          </cell>
          <cell r="L152" t="str">
            <v>4T</v>
          </cell>
          <cell r="M152" t="str">
            <v>Servo-Auto</v>
          </cell>
          <cell r="O152" t="str">
            <v>SILVER</v>
          </cell>
          <cell r="P152" t="str">
            <v>SILVER</v>
          </cell>
        </row>
        <row r="153">
          <cell r="A153">
            <v>2895</v>
          </cell>
          <cell r="B153" t="str">
            <v>SERVO SCOOTOMATIC 4ST</v>
          </cell>
          <cell r="C153" t="str">
            <v>REGULAR</v>
          </cell>
          <cell r="D153" t="str">
            <v>GENERAL</v>
          </cell>
          <cell r="E153" t="str">
            <v>A</v>
          </cell>
          <cell r="F153" t="str">
            <v>FOCUS</v>
          </cell>
          <cell r="G153" t="str">
            <v>A</v>
          </cell>
          <cell r="J153" t="str">
            <v>OTH</v>
          </cell>
          <cell r="L153" t="str">
            <v>4T</v>
          </cell>
          <cell r="M153" t="str">
            <v>Servo-Auto</v>
          </cell>
          <cell r="O153" t="str">
            <v>SILVER</v>
          </cell>
          <cell r="P153" t="str">
            <v>SILVER</v>
          </cell>
        </row>
        <row r="154">
          <cell r="A154">
            <v>2896</v>
          </cell>
          <cell r="B154" t="str">
            <v>TRU4 KRAAFT</v>
          </cell>
          <cell r="C154" t="str">
            <v>REGULAR</v>
          </cell>
          <cell r="D154" t="str">
            <v>GENERAL</v>
          </cell>
          <cell r="E154" t="str">
            <v>A</v>
          </cell>
          <cell r="F154" t="str">
            <v>2T</v>
          </cell>
          <cell r="G154" t="str">
            <v>A</v>
          </cell>
          <cell r="I154" t="str">
            <v/>
          </cell>
          <cell r="J154" t="str">
            <v>TVS</v>
          </cell>
          <cell r="K154" t="str">
            <v>TVS</v>
          </cell>
          <cell r="L154" t="str">
            <v>4T</v>
          </cell>
          <cell r="M154" t="str">
            <v>Co-Branded</v>
          </cell>
          <cell r="O154" t="str">
            <v>SILVER</v>
          </cell>
          <cell r="P154" t="str">
            <v>SILVER</v>
          </cell>
        </row>
        <row r="155">
          <cell r="A155">
            <v>2899</v>
          </cell>
          <cell r="B155" t="str">
            <v>SERVO LML 2T OIL</v>
          </cell>
          <cell r="C155" t="str">
            <v>GEN.OIL</v>
          </cell>
          <cell r="D155" t="str">
            <v>GENERAL</v>
          </cell>
          <cell r="E155" t="str">
            <v>A</v>
          </cell>
          <cell r="F155" t="str">
            <v>2T</v>
          </cell>
          <cell r="G155" t="str">
            <v>A</v>
          </cell>
          <cell r="I155" t="str">
            <v/>
          </cell>
          <cell r="J155" t="str">
            <v>LML</v>
          </cell>
          <cell r="L155" t="str">
            <v>2W</v>
          </cell>
          <cell r="M155" t="str">
            <v>Co-Branded</v>
          </cell>
          <cell r="O155" t="str">
            <v>SILVER</v>
          </cell>
          <cell r="P155" t="str">
            <v>SILVER</v>
          </cell>
        </row>
        <row r="156">
          <cell r="A156">
            <v>2900</v>
          </cell>
          <cell r="B156" t="str">
            <v>2TSUPREME</v>
          </cell>
          <cell r="C156" t="str">
            <v>REGULAR</v>
          </cell>
          <cell r="D156" t="str">
            <v>GENERAL</v>
          </cell>
          <cell r="E156" t="str">
            <v>A</v>
          </cell>
          <cell r="F156" t="str">
            <v>2T</v>
          </cell>
          <cell r="G156" t="str">
            <v>A</v>
          </cell>
          <cell r="I156" t="str">
            <v/>
          </cell>
          <cell r="J156" t="str">
            <v>OTH</v>
          </cell>
          <cell r="L156" t="str">
            <v>2W</v>
          </cell>
          <cell r="M156" t="str">
            <v>Servo-Auto</v>
          </cell>
          <cell r="O156" t="str">
            <v>SILVER</v>
          </cell>
          <cell r="P156" t="str">
            <v>SILVER</v>
          </cell>
        </row>
        <row r="157">
          <cell r="A157">
            <v>2901</v>
          </cell>
          <cell r="B157" t="str">
            <v>2TXL</v>
          </cell>
          <cell r="C157" t="str">
            <v>REGULAR</v>
          </cell>
          <cell r="D157" t="str">
            <v>GENERAL</v>
          </cell>
          <cell r="E157" t="str">
            <v>A</v>
          </cell>
          <cell r="F157" t="str">
            <v>2T</v>
          </cell>
          <cell r="G157" t="str">
            <v>A</v>
          </cell>
          <cell r="I157" t="str">
            <v/>
          </cell>
          <cell r="J157" t="str">
            <v>OTH</v>
          </cell>
          <cell r="L157" t="str">
            <v>2W</v>
          </cell>
          <cell r="M157" t="str">
            <v>Servo-Auto</v>
          </cell>
          <cell r="O157" t="str">
            <v>SILVER</v>
          </cell>
          <cell r="P157" t="str">
            <v>SILVER</v>
          </cell>
        </row>
        <row r="158">
          <cell r="A158">
            <v>2903</v>
          </cell>
          <cell r="B158" t="str">
            <v>2TSUPREME(APITC)</v>
          </cell>
          <cell r="C158" t="str">
            <v>REGULAR</v>
          </cell>
          <cell r="D158" t="str">
            <v>GENERAL</v>
          </cell>
          <cell r="E158" t="str">
            <v>A</v>
          </cell>
          <cell r="F158" t="str">
            <v>2T</v>
          </cell>
          <cell r="G158" t="str">
            <v>A</v>
          </cell>
          <cell r="I158" t="str">
            <v/>
          </cell>
          <cell r="J158" t="str">
            <v>OTH</v>
          </cell>
          <cell r="L158" t="str">
            <v>2W</v>
          </cell>
          <cell r="M158" t="str">
            <v>Servo-Auto</v>
          </cell>
          <cell r="O158" t="str">
            <v>SILVER</v>
          </cell>
          <cell r="P158" t="str">
            <v>SILVER</v>
          </cell>
        </row>
        <row r="159">
          <cell r="A159">
            <v>2909</v>
          </cell>
          <cell r="B159" t="str">
            <v>BRAKEFLUIDSUPERHD</v>
          </cell>
          <cell r="C159" t="str">
            <v>REGULAR</v>
          </cell>
          <cell r="D159" t="str">
            <v>GENERAL</v>
          </cell>
          <cell r="E159" t="str">
            <v>A</v>
          </cell>
          <cell r="F159" t="str">
            <v>FOCUS</v>
          </cell>
          <cell r="G159" t="str">
            <v>A</v>
          </cell>
          <cell r="J159" t="str">
            <v>OTH</v>
          </cell>
          <cell r="L159" t="str">
            <v>SPECIALITY</v>
          </cell>
          <cell r="M159" t="str">
            <v>Servo-Auto</v>
          </cell>
          <cell r="O159" t="str">
            <v>SILVER</v>
          </cell>
          <cell r="P159" t="str">
            <v>SILVER</v>
          </cell>
        </row>
        <row r="160">
          <cell r="A160">
            <v>2913</v>
          </cell>
          <cell r="B160" t="str">
            <v>BRAKEFLUIDDOT3PLUS</v>
          </cell>
          <cell r="C160" t="str">
            <v>REGULAR</v>
          </cell>
          <cell r="D160" t="str">
            <v>GENERAL</v>
          </cell>
          <cell r="E160" t="str">
            <v>A</v>
          </cell>
          <cell r="G160" t="str">
            <v>A</v>
          </cell>
          <cell r="I160" t="str">
            <v/>
          </cell>
          <cell r="J160" t="str">
            <v>OTH</v>
          </cell>
          <cell r="L160" t="str">
            <v>SPECIALITY</v>
          </cell>
          <cell r="M160" t="str">
            <v>Servo-Auto</v>
          </cell>
          <cell r="O160" t="str">
            <v>SILVER</v>
          </cell>
          <cell r="P160" t="str">
            <v>SILVER</v>
          </cell>
        </row>
        <row r="161">
          <cell r="A161">
            <v>2914</v>
          </cell>
          <cell r="B161" t="str">
            <v>BRAKEFLUIDDOT4</v>
          </cell>
          <cell r="C161" t="str">
            <v>REGULAR</v>
          </cell>
          <cell r="D161" t="str">
            <v>GENERAL</v>
          </cell>
          <cell r="E161" t="str">
            <v>A</v>
          </cell>
          <cell r="F161" t="str">
            <v>FOCUS</v>
          </cell>
          <cell r="G161" t="str">
            <v>A</v>
          </cell>
          <cell r="I161" t="str">
            <v>Brake Fluid DOT4</v>
          </cell>
          <cell r="J161" t="str">
            <v>OTH</v>
          </cell>
          <cell r="L161" t="str">
            <v>SPECIALITY</v>
          </cell>
          <cell r="M161" t="str">
            <v>Servo-Auto</v>
          </cell>
          <cell r="O161" t="str">
            <v>GOLD</v>
          </cell>
          <cell r="P161" t="str">
            <v>GOLD</v>
          </cell>
        </row>
        <row r="162">
          <cell r="A162">
            <v>2917</v>
          </cell>
          <cell r="B162" t="str">
            <v>FORCEBRAKEFLUID</v>
          </cell>
          <cell r="C162" t="str">
            <v>GEN.OIL</v>
          </cell>
          <cell r="D162" t="str">
            <v>GENERAL</v>
          </cell>
          <cell r="E162" t="str">
            <v>A</v>
          </cell>
          <cell r="G162" t="str">
            <v>A</v>
          </cell>
          <cell r="I162" t="str">
            <v/>
          </cell>
          <cell r="J162" t="str">
            <v>FML</v>
          </cell>
          <cell r="L162" t="str">
            <v>SPECIALITY</v>
          </cell>
          <cell r="M162" t="str">
            <v>Co-Branded</v>
          </cell>
          <cell r="O162" t="str">
            <v>SILVER</v>
          </cell>
          <cell r="P162" t="str">
            <v>SILVER</v>
          </cell>
        </row>
        <row r="163">
          <cell r="A163">
            <v>2918</v>
          </cell>
          <cell r="B163" t="str">
            <v>HYUNDAI SERVO BRAKE OIL</v>
          </cell>
          <cell r="C163" t="str">
            <v>GEN.OIL</v>
          </cell>
          <cell r="D163" t="str">
            <v>ONLY FOR OEM</v>
          </cell>
          <cell r="E163" t="str">
            <v>A</v>
          </cell>
          <cell r="G163" t="str">
            <v>A</v>
          </cell>
          <cell r="I163" t="str">
            <v/>
          </cell>
          <cell r="J163" t="str">
            <v>HML</v>
          </cell>
          <cell r="L163" t="str">
            <v>SPECIALITY</v>
          </cell>
          <cell r="M163" t="str">
            <v>Co-Branded</v>
          </cell>
          <cell r="O163" t="str">
            <v>SILVER</v>
          </cell>
          <cell r="P163" t="str">
            <v>SILVER</v>
          </cell>
        </row>
        <row r="164">
          <cell r="A164">
            <v>2920</v>
          </cell>
          <cell r="B164" t="str">
            <v>KINETICULTRA2TOIL</v>
          </cell>
          <cell r="C164" t="str">
            <v>GEN.OIL</v>
          </cell>
          <cell r="D164" t="str">
            <v>GENERAL</v>
          </cell>
          <cell r="E164" t="str">
            <v>A</v>
          </cell>
          <cell r="F164" t="str">
            <v>2T</v>
          </cell>
          <cell r="G164" t="str">
            <v>A</v>
          </cell>
          <cell r="I164" t="str">
            <v/>
          </cell>
          <cell r="J164" t="str">
            <v>KU2</v>
          </cell>
          <cell r="L164" t="str">
            <v>2W</v>
          </cell>
          <cell r="M164" t="str">
            <v>Co-Branded</v>
          </cell>
          <cell r="O164" t="str">
            <v>SILVER</v>
          </cell>
          <cell r="P164" t="str">
            <v>SILVER</v>
          </cell>
        </row>
        <row r="165">
          <cell r="A165">
            <v>2923</v>
          </cell>
          <cell r="B165" t="str">
            <v>LANCERBRAKEFLUID</v>
          </cell>
          <cell r="C165" t="str">
            <v>GEN.OIL</v>
          </cell>
          <cell r="D165" t="str">
            <v>ONLY FOR OEM</v>
          </cell>
          <cell r="E165" t="str">
            <v>E</v>
          </cell>
          <cell r="G165" t="str">
            <v>E</v>
          </cell>
          <cell r="I165" t="str">
            <v/>
          </cell>
          <cell r="J165" t="str">
            <v>MTB</v>
          </cell>
          <cell r="L165" t="str">
            <v>SPECIALITY</v>
          </cell>
          <cell r="M165" t="str">
            <v>Co-Branded</v>
          </cell>
          <cell r="O165" t="str">
            <v>SILVER</v>
          </cell>
          <cell r="P165" t="str">
            <v>SILVER</v>
          </cell>
        </row>
        <row r="166">
          <cell r="A166">
            <v>2924</v>
          </cell>
          <cell r="B166" t="str">
            <v>4T</v>
          </cell>
          <cell r="C166" t="str">
            <v>REGULAR</v>
          </cell>
          <cell r="D166" t="str">
            <v>GENERAL</v>
          </cell>
          <cell r="E166" t="str">
            <v>A</v>
          </cell>
          <cell r="F166" t="str">
            <v>4T</v>
          </cell>
          <cell r="G166" t="str">
            <v>A</v>
          </cell>
          <cell r="I166" t="str">
            <v/>
          </cell>
          <cell r="J166" t="str">
            <v>OTH</v>
          </cell>
          <cell r="L166" t="str">
            <v>4T</v>
          </cell>
          <cell r="M166" t="str">
            <v>Servo-Auto</v>
          </cell>
          <cell r="O166" t="str">
            <v>SILVER</v>
          </cell>
          <cell r="P166" t="str">
            <v>SILVER</v>
          </cell>
        </row>
        <row r="167">
          <cell r="A167">
            <v>2925</v>
          </cell>
          <cell r="B167" t="str">
            <v>PREMIUMCF240</v>
          </cell>
          <cell r="C167" t="str">
            <v>REGULAR</v>
          </cell>
          <cell r="D167" t="str">
            <v>GENERAL</v>
          </cell>
          <cell r="E167" t="str">
            <v>A</v>
          </cell>
          <cell r="G167" t="str">
            <v>A</v>
          </cell>
          <cell r="I167" t="str">
            <v/>
          </cell>
          <cell r="J167" t="str">
            <v>OTH</v>
          </cell>
          <cell r="L167" t="str">
            <v>DEO</v>
          </cell>
          <cell r="M167" t="str">
            <v>Servo-Auto</v>
          </cell>
          <cell r="O167" t="str">
            <v>SILVER</v>
          </cell>
          <cell r="P167" t="str">
            <v>SILVER</v>
          </cell>
        </row>
        <row r="168">
          <cell r="A168">
            <v>2926</v>
          </cell>
          <cell r="B168" t="str">
            <v>KINETIC4TOIL</v>
          </cell>
          <cell r="C168" t="str">
            <v>GEN.OIL</v>
          </cell>
          <cell r="D168" t="str">
            <v>GENERAL</v>
          </cell>
          <cell r="E168" t="str">
            <v>A</v>
          </cell>
          <cell r="G168" t="str">
            <v>A</v>
          </cell>
          <cell r="I168" t="str">
            <v/>
          </cell>
          <cell r="J168" t="str">
            <v>KU2</v>
          </cell>
          <cell r="L168" t="str">
            <v>4T</v>
          </cell>
          <cell r="M168" t="str">
            <v>Co-Branded</v>
          </cell>
          <cell r="O168" t="str">
            <v>SILVER</v>
          </cell>
          <cell r="P168" t="str">
            <v>SILVER</v>
          </cell>
        </row>
        <row r="169">
          <cell r="A169">
            <v>2927</v>
          </cell>
          <cell r="B169" t="str">
            <v>SERVO HONDA JOSH</v>
          </cell>
          <cell r="C169" t="str">
            <v>REGULAR</v>
          </cell>
          <cell r="D169" t="str">
            <v>GENERAL</v>
          </cell>
          <cell r="E169" t="str">
            <v>A</v>
          </cell>
          <cell r="G169" t="str">
            <v>A</v>
          </cell>
          <cell r="I169" t="str">
            <v/>
          </cell>
          <cell r="J169" t="str">
            <v>HONDA</v>
          </cell>
          <cell r="K169" t="str">
            <v>HONDA</v>
          </cell>
          <cell r="L169" t="str">
            <v>4T</v>
          </cell>
          <cell r="M169" t="str">
            <v>Co-Branded</v>
          </cell>
          <cell r="O169" t="str">
            <v>SILVER</v>
          </cell>
          <cell r="P169" t="str">
            <v>SILVER</v>
          </cell>
        </row>
        <row r="170">
          <cell r="A170">
            <v>2928</v>
          </cell>
          <cell r="B170" t="str">
            <v>FORCEBRAKEFLUIDDOT4</v>
          </cell>
          <cell r="C170" t="str">
            <v>GEN.OIL</v>
          </cell>
          <cell r="D170" t="str">
            <v>GENERAL</v>
          </cell>
          <cell r="E170" t="str">
            <v>A</v>
          </cell>
          <cell r="G170" t="str">
            <v>A</v>
          </cell>
          <cell r="I170" t="str">
            <v/>
          </cell>
          <cell r="J170" t="str">
            <v>FML</v>
          </cell>
          <cell r="L170" t="str">
            <v>SPECIALITY</v>
          </cell>
          <cell r="M170" t="str">
            <v>Co-Branded</v>
          </cell>
          <cell r="O170" t="str">
            <v>SILVER</v>
          </cell>
          <cell r="P170" t="str">
            <v>SILVER</v>
          </cell>
        </row>
        <row r="171">
          <cell r="A171">
            <v>2929</v>
          </cell>
          <cell r="B171" t="str">
            <v>POWERBRAKEALT</v>
          </cell>
          <cell r="C171" t="str">
            <v>GEN.OIL</v>
          </cell>
          <cell r="D171" t="str">
            <v>GENERAL</v>
          </cell>
          <cell r="E171" t="str">
            <v>A</v>
          </cell>
          <cell r="G171" t="str">
            <v>A</v>
          </cell>
          <cell r="I171" t="str">
            <v/>
          </cell>
          <cell r="J171" t="str">
            <v>ALT</v>
          </cell>
          <cell r="L171" t="str">
            <v>SPECIALITY</v>
          </cell>
          <cell r="M171" t="str">
            <v>Co-Branded</v>
          </cell>
          <cell r="O171" t="str">
            <v>SILVER</v>
          </cell>
          <cell r="P171" t="str">
            <v>SILVER</v>
          </cell>
        </row>
        <row r="172">
          <cell r="A172">
            <v>2930</v>
          </cell>
          <cell r="B172" t="str">
            <v>MANFORCETRUCKSCLUTCHOIL</v>
          </cell>
          <cell r="C172" t="str">
            <v>GEN.OIL</v>
          </cell>
          <cell r="D172" t="str">
            <v>ONLY FOR OEM</v>
          </cell>
          <cell r="E172" t="str">
            <v>A</v>
          </cell>
          <cell r="G172" t="str">
            <v>A</v>
          </cell>
          <cell r="I172" t="str">
            <v/>
          </cell>
          <cell r="J172" t="str">
            <v>MFT</v>
          </cell>
          <cell r="L172" t="str">
            <v>GEAR</v>
          </cell>
          <cell r="M172" t="str">
            <v>Co-Branded</v>
          </cell>
          <cell r="O172" t="str">
            <v>SILVER</v>
          </cell>
          <cell r="P172" t="str">
            <v>SILVER</v>
          </cell>
        </row>
        <row r="173">
          <cell r="A173">
            <v>2931</v>
          </cell>
          <cell r="B173" t="str">
            <v>4T20W-50</v>
          </cell>
          <cell r="C173" t="str">
            <v>REGULAR</v>
          </cell>
          <cell r="D173" t="str">
            <v>GENERAL</v>
          </cell>
          <cell r="E173" t="str">
            <v>A</v>
          </cell>
          <cell r="G173" t="str">
            <v>A</v>
          </cell>
          <cell r="I173" t="str">
            <v/>
          </cell>
          <cell r="J173" t="str">
            <v>OTH</v>
          </cell>
          <cell r="L173" t="str">
            <v>4T</v>
          </cell>
          <cell r="M173" t="str">
            <v>Servo-Auto</v>
          </cell>
          <cell r="O173" t="str">
            <v>SILVER</v>
          </cell>
          <cell r="P173" t="str">
            <v>SILVER</v>
          </cell>
        </row>
        <row r="174">
          <cell r="A174">
            <v>2932</v>
          </cell>
          <cell r="B174" t="str">
            <v>4TZOOM</v>
          </cell>
          <cell r="C174" t="str">
            <v>REGULAR</v>
          </cell>
          <cell r="D174" t="str">
            <v>GENERAL</v>
          </cell>
          <cell r="E174" t="str">
            <v>A</v>
          </cell>
          <cell r="F174" t="str">
            <v>4T</v>
          </cell>
          <cell r="G174" t="str">
            <v>A</v>
          </cell>
          <cell r="I174" t="str">
            <v>4TZoom</v>
          </cell>
          <cell r="J174" t="str">
            <v>OTH</v>
          </cell>
          <cell r="L174" t="str">
            <v>4T</v>
          </cell>
          <cell r="M174" t="str">
            <v>Servo-Auto</v>
          </cell>
          <cell r="O174" t="str">
            <v>SILVER</v>
          </cell>
          <cell r="P174" t="str">
            <v>SILVER</v>
          </cell>
        </row>
        <row r="175">
          <cell r="A175">
            <v>2933</v>
          </cell>
          <cell r="B175" t="str">
            <v>SERVO HONDA SCOOTONXT</v>
          </cell>
          <cell r="C175" t="str">
            <v>REGULAR</v>
          </cell>
          <cell r="D175" t="str">
            <v>GENERAL</v>
          </cell>
          <cell r="E175" t="str">
            <v>A</v>
          </cell>
          <cell r="G175" t="str">
            <v>A</v>
          </cell>
          <cell r="I175" t="str">
            <v/>
          </cell>
          <cell r="J175" t="str">
            <v>HONDA</v>
          </cell>
          <cell r="K175" t="str">
            <v>HONDA</v>
          </cell>
          <cell r="L175" t="str">
            <v>4T</v>
          </cell>
          <cell r="M175" t="str">
            <v>Co-Branded</v>
          </cell>
          <cell r="O175" t="str">
            <v>SILVER</v>
          </cell>
          <cell r="P175" t="str">
            <v>SILVER</v>
          </cell>
        </row>
        <row r="176">
          <cell r="A176">
            <v>2935</v>
          </cell>
          <cell r="B176" t="str">
            <v>GLOBAL4T</v>
          </cell>
          <cell r="C176" t="str">
            <v>REGULAR</v>
          </cell>
          <cell r="D176" t="str">
            <v>GENERAL</v>
          </cell>
          <cell r="E176" t="str">
            <v>A</v>
          </cell>
          <cell r="G176" t="str">
            <v>A</v>
          </cell>
          <cell r="I176" t="str">
            <v/>
          </cell>
          <cell r="J176" t="str">
            <v>OTH</v>
          </cell>
          <cell r="L176" t="str">
            <v>4T</v>
          </cell>
          <cell r="M176" t="str">
            <v>Servo-Auto</v>
          </cell>
          <cell r="O176" t="str">
            <v>SILVER</v>
          </cell>
          <cell r="P176" t="str">
            <v>SILVER</v>
          </cell>
        </row>
        <row r="177">
          <cell r="A177">
            <v>2936</v>
          </cell>
          <cell r="B177" t="str">
            <v>4TZOOM10W-30</v>
          </cell>
          <cell r="C177" t="str">
            <v>REGULAR</v>
          </cell>
          <cell r="D177" t="str">
            <v>GENERAL</v>
          </cell>
          <cell r="E177" t="str">
            <v>A</v>
          </cell>
          <cell r="F177" t="str">
            <v>4T</v>
          </cell>
          <cell r="G177" t="str">
            <v>A</v>
          </cell>
          <cell r="I177" t="str">
            <v/>
          </cell>
          <cell r="J177" t="str">
            <v>OTH</v>
          </cell>
          <cell r="L177" t="str">
            <v>4T</v>
          </cell>
          <cell r="M177" t="str">
            <v>Servo-Auto</v>
          </cell>
          <cell r="O177" t="str">
            <v>SILVER</v>
          </cell>
          <cell r="P177" t="str">
            <v>SILVER</v>
          </cell>
        </row>
        <row r="178">
          <cell r="A178">
            <v>2937</v>
          </cell>
          <cell r="B178" t="str">
            <v>ROCK4TPLUS</v>
          </cell>
          <cell r="C178" t="str">
            <v>GEN.OIL</v>
          </cell>
          <cell r="D178" t="str">
            <v>GENERAL</v>
          </cell>
          <cell r="E178" t="str">
            <v>A</v>
          </cell>
          <cell r="G178" t="str">
            <v>A</v>
          </cell>
          <cell r="I178" t="str">
            <v/>
          </cell>
          <cell r="J178" t="str">
            <v>R4T</v>
          </cell>
          <cell r="L178" t="str">
            <v>4T</v>
          </cell>
          <cell r="M178" t="str">
            <v>Co-Branded</v>
          </cell>
          <cell r="O178" t="str">
            <v>SILVER</v>
          </cell>
          <cell r="P178" t="str">
            <v>SILVER</v>
          </cell>
        </row>
        <row r="179">
          <cell r="A179">
            <v>2941</v>
          </cell>
          <cell r="B179" t="str">
            <v>OBM2TOIL</v>
          </cell>
          <cell r="C179" t="str">
            <v>REGULAR</v>
          </cell>
          <cell r="D179" t="str">
            <v>GENERAL</v>
          </cell>
          <cell r="E179" t="str">
            <v>A</v>
          </cell>
          <cell r="F179" t="str">
            <v>2T</v>
          </cell>
          <cell r="G179" t="str">
            <v>A</v>
          </cell>
          <cell r="I179" t="str">
            <v/>
          </cell>
          <cell r="J179" t="str">
            <v>OTH</v>
          </cell>
          <cell r="L179" t="str">
            <v>2W</v>
          </cell>
          <cell r="M179" t="str">
            <v>Servo-Auto</v>
          </cell>
          <cell r="O179" t="str">
            <v>SILVER</v>
          </cell>
          <cell r="P179" t="str">
            <v>SILVER</v>
          </cell>
        </row>
        <row r="180">
          <cell r="A180">
            <v>2943</v>
          </cell>
          <cell r="B180" t="str">
            <v>4T GOBEN</v>
          </cell>
          <cell r="C180" t="str">
            <v>REGULAR</v>
          </cell>
          <cell r="D180" t="str">
            <v>GENERAL</v>
          </cell>
          <cell r="E180" t="str">
            <v>A</v>
          </cell>
          <cell r="G180" t="str">
            <v>A</v>
          </cell>
          <cell r="I180" t="str">
            <v/>
          </cell>
          <cell r="J180" t="str">
            <v>OTH</v>
          </cell>
          <cell r="L180" t="str">
            <v>4T</v>
          </cell>
          <cell r="M180" t="str">
            <v>Servo-Auto</v>
          </cell>
          <cell r="O180" t="str">
            <v>SILVER</v>
          </cell>
          <cell r="P180" t="str">
            <v>SILVER</v>
          </cell>
        </row>
        <row r="181">
          <cell r="A181">
            <v>2944</v>
          </cell>
          <cell r="B181" t="str">
            <v xml:space="preserve">SERVO 4T 10W-30 </v>
          </cell>
          <cell r="C181" t="str">
            <v>REGULAR</v>
          </cell>
          <cell r="D181" t="str">
            <v>GENERAL</v>
          </cell>
          <cell r="E181" t="str">
            <v>A</v>
          </cell>
          <cell r="G181" t="str">
            <v>A</v>
          </cell>
          <cell r="I181" t="str">
            <v>Servo 4T 10W-30</v>
          </cell>
          <cell r="J181" t="str">
            <v>OTH</v>
          </cell>
          <cell r="L181" t="str">
            <v>4T</v>
          </cell>
          <cell r="M181" t="str">
            <v>Servo-Auto</v>
          </cell>
          <cell r="O181" t="str">
            <v>SILVER</v>
          </cell>
          <cell r="P181" t="str">
            <v>SILVER</v>
          </cell>
        </row>
        <row r="182">
          <cell r="A182">
            <v>2947</v>
          </cell>
          <cell r="B182" t="str">
            <v>SERVO SUPER SYNTH 5W-50</v>
          </cell>
          <cell r="C182" t="str">
            <v>REGULAR</v>
          </cell>
          <cell r="D182" t="str">
            <v>GENERAL</v>
          </cell>
          <cell r="E182" t="str">
            <v>A</v>
          </cell>
          <cell r="G182" t="str">
            <v>A</v>
          </cell>
          <cell r="J182" t="str">
            <v>OTH</v>
          </cell>
          <cell r="L182" t="str">
            <v>PCMO</v>
          </cell>
          <cell r="M182" t="str">
            <v>Servo-Auto</v>
          </cell>
          <cell r="O182" t="str">
            <v>GOLD</v>
          </cell>
          <cell r="P182" t="str">
            <v>GOLD</v>
          </cell>
        </row>
        <row r="183">
          <cell r="A183">
            <v>2948</v>
          </cell>
          <cell r="B183" t="str">
            <v>FUTURA SYNTH 5W50</v>
          </cell>
          <cell r="C183" t="str">
            <v>REGULAR</v>
          </cell>
          <cell r="D183" t="str">
            <v>GENERAL</v>
          </cell>
          <cell r="E183" t="str">
            <v>A</v>
          </cell>
          <cell r="F183" t="str">
            <v>PCMO</v>
          </cell>
          <cell r="G183" t="str">
            <v>A</v>
          </cell>
          <cell r="J183" t="str">
            <v>OTH</v>
          </cell>
          <cell r="L183" t="str">
            <v>PCMO</v>
          </cell>
          <cell r="M183" t="str">
            <v>Servo-Auto</v>
          </cell>
          <cell r="O183" t="str">
            <v>GOLD</v>
          </cell>
          <cell r="P183" t="str">
            <v>GOLD</v>
          </cell>
        </row>
        <row r="184">
          <cell r="A184">
            <v>2949</v>
          </cell>
          <cell r="B184" t="str">
            <v>4T SYNTH</v>
          </cell>
          <cell r="C184" t="str">
            <v>REGULAR</v>
          </cell>
          <cell r="D184" t="str">
            <v>GENERAL</v>
          </cell>
          <cell r="E184" t="str">
            <v>A</v>
          </cell>
          <cell r="F184" t="str">
            <v>4T</v>
          </cell>
          <cell r="G184" t="str">
            <v>A</v>
          </cell>
          <cell r="I184" t="str">
            <v>SYNTHETIC GRADE</v>
          </cell>
          <cell r="J184" t="str">
            <v>OTH</v>
          </cell>
          <cell r="L184" t="str">
            <v>4T</v>
          </cell>
          <cell r="M184" t="str">
            <v>Servo-Auto</v>
          </cell>
          <cell r="O184" t="str">
            <v>GOLD</v>
          </cell>
          <cell r="P184" t="str">
            <v>GOLD</v>
          </cell>
        </row>
        <row r="185">
          <cell r="A185">
            <v>2951</v>
          </cell>
          <cell r="B185" t="str">
            <v>SERVO 4T ZOOM 10W-40</v>
          </cell>
          <cell r="C185" t="str">
            <v>REGULAR</v>
          </cell>
          <cell r="D185" t="str">
            <v>GENERAL</v>
          </cell>
          <cell r="E185" t="str">
            <v>A</v>
          </cell>
          <cell r="G185" t="str">
            <v>A</v>
          </cell>
          <cell r="I185" t="str">
            <v/>
          </cell>
          <cell r="J185" t="str">
            <v>OTH</v>
          </cell>
          <cell r="L185" t="str">
            <v>4T</v>
          </cell>
          <cell r="M185" t="str">
            <v>Servo-Auto</v>
          </cell>
          <cell r="O185" t="str">
            <v>SILVER</v>
          </cell>
          <cell r="P185" t="str">
            <v>SILVER</v>
          </cell>
        </row>
        <row r="186">
          <cell r="A186">
            <v>2953</v>
          </cell>
          <cell r="B186" t="str">
            <v>HY.SERVO SYNTH PLUS 5W-30</v>
          </cell>
          <cell r="C186" t="str">
            <v>GEN.OIL</v>
          </cell>
          <cell r="D186" t="str">
            <v>ONLY FOR OEM</v>
          </cell>
          <cell r="E186" t="str">
            <v>A</v>
          </cell>
          <cell r="G186" t="str">
            <v>A</v>
          </cell>
          <cell r="H186" t="str">
            <v>Synthetic</v>
          </cell>
          <cell r="I186" t="str">
            <v/>
          </cell>
          <cell r="J186" t="str">
            <v>HML</v>
          </cell>
          <cell r="L186" t="str">
            <v>PCMO</v>
          </cell>
          <cell r="M186" t="str">
            <v>Co-Branded</v>
          </cell>
          <cell r="O186" t="str">
            <v>SILVER</v>
          </cell>
          <cell r="P186" t="str">
            <v>SILVER</v>
          </cell>
        </row>
        <row r="187">
          <cell r="A187">
            <v>2954</v>
          </cell>
          <cell r="B187" t="str">
            <v>FUTURA SYNTH 15W40</v>
          </cell>
          <cell r="C187" t="str">
            <v>REGULAR</v>
          </cell>
          <cell r="D187" t="str">
            <v>GENERAL</v>
          </cell>
          <cell r="E187" t="str">
            <v>A</v>
          </cell>
          <cell r="F187" t="str">
            <v>PCMO</v>
          </cell>
          <cell r="G187" t="str">
            <v>A</v>
          </cell>
          <cell r="J187" t="str">
            <v>OTH</v>
          </cell>
          <cell r="L187" t="str">
            <v>PCMO</v>
          </cell>
          <cell r="M187" t="str">
            <v>Servo-Auto</v>
          </cell>
          <cell r="O187" t="str">
            <v>SILVER</v>
          </cell>
          <cell r="P187" t="str">
            <v>SILVER</v>
          </cell>
        </row>
        <row r="188">
          <cell r="A188">
            <v>2955</v>
          </cell>
          <cell r="B188" t="str">
            <v>SERVO FUTURA D 5W-30</v>
          </cell>
          <cell r="C188" t="str">
            <v>REGULAR</v>
          </cell>
          <cell r="D188" t="str">
            <v>GENERAL</v>
          </cell>
          <cell r="E188" t="str">
            <v>A</v>
          </cell>
          <cell r="F188" t="str">
            <v>PCMO</v>
          </cell>
          <cell r="G188" t="str">
            <v>A</v>
          </cell>
          <cell r="J188" t="str">
            <v>OTH</v>
          </cell>
          <cell r="L188" t="str">
            <v>PCMO</v>
          </cell>
          <cell r="M188" t="str">
            <v>Servo-Auto</v>
          </cell>
          <cell r="O188" t="str">
            <v>GOLD</v>
          </cell>
          <cell r="P188" t="str">
            <v>GOLD</v>
          </cell>
        </row>
        <row r="189">
          <cell r="A189">
            <v>2956</v>
          </cell>
          <cell r="B189" t="str">
            <v>SERVO FUTURA D PLUS 5W-30</v>
          </cell>
          <cell r="C189" t="str">
            <v>REGULAR</v>
          </cell>
          <cell r="D189" t="str">
            <v>GENERAL</v>
          </cell>
          <cell r="E189" t="str">
            <v>A</v>
          </cell>
          <cell r="F189" t="str">
            <v>PCMO</v>
          </cell>
          <cell r="G189" t="str">
            <v>A</v>
          </cell>
          <cell r="J189" t="str">
            <v>OTH</v>
          </cell>
          <cell r="L189" t="str">
            <v>PCMO</v>
          </cell>
          <cell r="M189" t="str">
            <v>Servo-Auto</v>
          </cell>
          <cell r="O189" t="str">
            <v>GOLD</v>
          </cell>
          <cell r="P189" t="str">
            <v>GOLD</v>
          </cell>
        </row>
        <row r="190">
          <cell r="A190">
            <v>2959</v>
          </cell>
          <cell r="B190" t="str">
            <v>SERVO FUTURA G 5W-30</v>
          </cell>
          <cell r="C190" t="str">
            <v>REGULAR</v>
          </cell>
          <cell r="D190" t="str">
            <v>GENERAL</v>
          </cell>
          <cell r="E190" t="str">
            <v>A</v>
          </cell>
          <cell r="F190" t="str">
            <v>PCMO</v>
          </cell>
          <cell r="G190" t="str">
            <v>A</v>
          </cell>
          <cell r="J190" t="str">
            <v>OTH</v>
          </cell>
          <cell r="L190" t="str">
            <v>PCMO</v>
          </cell>
          <cell r="M190" t="str">
            <v>Servo-Auto</v>
          </cell>
          <cell r="O190" t="str">
            <v>GOLD</v>
          </cell>
          <cell r="P190" t="str">
            <v>GOLD</v>
          </cell>
        </row>
        <row r="191">
          <cell r="A191">
            <v>2960</v>
          </cell>
          <cell r="B191" t="str">
            <v>SERVO FUTURA SYNTH 0W-40(M)</v>
          </cell>
          <cell r="C191" t="str">
            <v>REGULAR</v>
          </cell>
          <cell r="D191" t="str">
            <v>GENERAL</v>
          </cell>
          <cell r="E191" t="str">
            <v>A</v>
          </cell>
          <cell r="F191" t="str">
            <v>SYNTHETIC</v>
          </cell>
          <cell r="G191" t="str">
            <v>A</v>
          </cell>
          <cell r="H191" t="str">
            <v>Synthetic</v>
          </cell>
          <cell r="I191" t="str">
            <v>SYNTHETIC GRADE</v>
          </cell>
          <cell r="J191" t="str">
            <v>FuturaSynth</v>
          </cell>
          <cell r="L191" t="str">
            <v>PCMO</v>
          </cell>
          <cell r="M191" t="str">
            <v>Servo-Auto</v>
          </cell>
          <cell r="O191" t="str">
            <v>GOLD</v>
          </cell>
          <cell r="P191" t="str">
            <v>GOLD</v>
          </cell>
        </row>
        <row r="192">
          <cell r="A192">
            <v>2961</v>
          </cell>
          <cell r="B192" t="str">
            <v>SERVO TATA MOTORS GEN BRAKE FLUID DOT 3</v>
          </cell>
          <cell r="C192" t="str">
            <v>GEN.OIL</v>
          </cell>
          <cell r="D192" t="str">
            <v>GENERAL</v>
          </cell>
          <cell r="E192" t="str">
            <v>A</v>
          </cell>
          <cell r="G192" t="str">
            <v>A</v>
          </cell>
          <cell r="I192" t="str">
            <v/>
          </cell>
          <cell r="J192" t="str">
            <v>PVBU</v>
          </cell>
          <cell r="L192" t="str">
            <v>SPECIALITY</v>
          </cell>
          <cell r="M192" t="str">
            <v>Co-Branded</v>
          </cell>
          <cell r="O192" t="str">
            <v>SILVER</v>
          </cell>
          <cell r="P192" t="str">
            <v>SILVER</v>
          </cell>
        </row>
        <row r="193">
          <cell r="A193">
            <v>2962</v>
          </cell>
          <cell r="B193" t="str">
            <v>SERVO TATA MOTORS GEN BRAKE FLUID DOT 4</v>
          </cell>
          <cell r="C193" t="str">
            <v>GEN.OIL</v>
          </cell>
          <cell r="D193" t="str">
            <v>GENERAL</v>
          </cell>
          <cell r="E193" t="str">
            <v>A</v>
          </cell>
          <cell r="G193" t="str">
            <v>A</v>
          </cell>
          <cell r="I193" t="str">
            <v/>
          </cell>
          <cell r="J193" t="str">
            <v>PVBU</v>
          </cell>
          <cell r="L193" t="str">
            <v>SPECIALITY</v>
          </cell>
          <cell r="M193" t="str">
            <v>Co-Branded</v>
          </cell>
          <cell r="O193" t="str">
            <v>SILVER</v>
          </cell>
          <cell r="P193" t="str">
            <v>SILVER</v>
          </cell>
        </row>
        <row r="194">
          <cell r="A194">
            <v>2964</v>
          </cell>
          <cell r="B194" t="str">
            <v>MGDO 5W-30</v>
          </cell>
          <cell r="C194" t="str">
            <v>GEN.OIL</v>
          </cell>
          <cell r="D194" t="str">
            <v>GENERAL</v>
          </cell>
          <cell r="E194" t="str">
            <v>A</v>
          </cell>
          <cell r="G194" t="str">
            <v>A</v>
          </cell>
          <cell r="I194" t="str">
            <v/>
          </cell>
          <cell r="J194" t="str">
            <v>MUL</v>
          </cell>
          <cell r="L194" t="str">
            <v>PCMO</v>
          </cell>
          <cell r="M194" t="str">
            <v>Co-Branded</v>
          </cell>
          <cell r="O194" t="str">
            <v>SILVER</v>
          </cell>
          <cell r="P194" t="str">
            <v>SILVER</v>
          </cell>
        </row>
        <row r="195">
          <cell r="A195">
            <v>2965</v>
          </cell>
          <cell r="B195" t="str">
            <v>SERVO FUTURA SYNTH PLUS 5W-30</v>
          </cell>
          <cell r="C195" t="str">
            <v>REGULAR</v>
          </cell>
          <cell r="D195" t="str">
            <v>GENERAL</v>
          </cell>
          <cell r="E195" t="str">
            <v>A</v>
          </cell>
          <cell r="F195" t="str">
            <v>SYNTHETIC</v>
          </cell>
          <cell r="G195" t="str">
            <v>A</v>
          </cell>
          <cell r="J195" t="str">
            <v>OTH</v>
          </cell>
          <cell r="L195" t="str">
            <v>PCMO</v>
          </cell>
          <cell r="M195" t="str">
            <v>Servo-Auto</v>
          </cell>
          <cell r="O195" t="str">
            <v>GOLD</v>
          </cell>
          <cell r="P195" t="str">
            <v>GOLD</v>
          </cell>
        </row>
        <row r="196">
          <cell r="A196">
            <v>2966</v>
          </cell>
          <cell r="B196" t="str">
            <v>SERVO 4T BULLET 15W-50</v>
          </cell>
          <cell r="C196" t="str">
            <v>REGULAR</v>
          </cell>
          <cell r="D196" t="str">
            <v>GENERAL</v>
          </cell>
          <cell r="E196" t="str">
            <v>A</v>
          </cell>
          <cell r="G196" t="str">
            <v>A</v>
          </cell>
          <cell r="J196" t="str">
            <v>OTH</v>
          </cell>
          <cell r="L196" t="str">
            <v>4T</v>
          </cell>
          <cell r="M196" t="str">
            <v>Servo-Auto</v>
          </cell>
          <cell r="O196" t="str">
            <v>SILVER</v>
          </cell>
          <cell r="P196" t="str">
            <v>SILVER</v>
          </cell>
        </row>
        <row r="197">
          <cell r="A197">
            <v>2967</v>
          </cell>
          <cell r="B197" t="str">
            <v>SERVO FUTURA G PLUS 5W-30</v>
          </cell>
          <cell r="C197" t="str">
            <v>REGULAR</v>
          </cell>
          <cell r="D197" t="str">
            <v>GENERAL</v>
          </cell>
          <cell r="E197" t="str">
            <v>A</v>
          </cell>
          <cell r="F197" t="str">
            <v>PCMO</v>
          </cell>
          <cell r="G197" t="str">
            <v>A</v>
          </cell>
          <cell r="J197" t="str">
            <v>OTH</v>
          </cell>
          <cell r="L197" t="str">
            <v>PCMO</v>
          </cell>
          <cell r="M197" t="str">
            <v>Servo-Auto</v>
          </cell>
          <cell r="O197" t="str">
            <v>GOLD</v>
          </cell>
          <cell r="P197" t="str">
            <v>GOLD</v>
          </cell>
        </row>
        <row r="198">
          <cell r="A198">
            <v>2968</v>
          </cell>
          <cell r="B198" t="str">
            <v>HY.SERVO ENGINE OIL 5W-30</v>
          </cell>
          <cell r="C198" t="str">
            <v>GEN.OIL</v>
          </cell>
          <cell r="D198" t="str">
            <v>ONLY FOR OEM</v>
          </cell>
          <cell r="E198" t="str">
            <v>A</v>
          </cell>
          <cell r="G198" t="str">
            <v>A</v>
          </cell>
          <cell r="I198" t="str">
            <v/>
          </cell>
          <cell r="J198" t="str">
            <v>HML</v>
          </cell>
          <cell r="L198" t="str">
            <v>PCMO</v>
          </cell>
          <cell r="M198" t="str">
            <v>Co-Branded</v>
          </cell>
          <cell r="O198" t="str">
            <v>SILVER</v>
          </cell>
          <cell r="P198" t="str">
            <v>SILVER</v>
          </cell>
        </row>
        <row r="199">
          <cell r="A199">
            <v>2970</v>
          </cell>
          <cell r="B199" t="str">
            <v>HYUNDAI SERVO FUTURA DUAL 5W-30</v>
          </cell>
          <cell r="C199" t="str">
            <v>GEN.OIL</v>
          </cell>
          <cell r="D199" t="str">
            <v>ONLY FOR OEM</v>
          </cell>
          <cell r="E199" t="str">
            <v>A</v>
          </cell>
          <cell r="G199" t="str">
            <v>A</v>
          </cell>
          <cell r="I199" t="str">
            <v/>
          </cell>
          <cell r="J199" t="str">
            <v>HML</v>
          </cell>
          <cell r="L199" t="str">
            <v>PCMO</v>
          </cell>
          <cell r="M199" t="str">
            <v>Co-Branded</v>
          </cell>
          <cell r="O199" t="str">
            <v>SILVER</v>
          </cell>
          <cell r="P199" t="str">
            <v>SILVER</v>
          </cell>
        </row>
        <row r="200">
          <cell r="A200">
            <v>2971</v>
          </cell>
          <cell r="B200" t="str">
            <v>SERVO 4T HD</v>
          </cell>
          <cell r="C200" t="str">
            <v>REGULAR</v>
          </cell>
          <cell r="D200" t="str">
            <v>GENERAL</v>
          </cell>
          <cell r="E200" t="str">
            <v>A</v>
          </cell>
          <cell r="F200" t="str">
            <v>FOCUS</v>
          </cell>
          <cell r="G200" t="str">
            <v>A</v>
          </cell>
          <cell r="J200" t="str">
            <v>OTH</v>
          </cell>
          <cell r="K200" t="str">
            <v>4T HD</v>
          </cell>
          <cell r="L200" t="str">
            <v>4T</v>
          </cell>
          <cell r="M200" t="str">
            <v>Servo-Auto</v>
          </cell>
          <cell r="O200" t="str">
            <v>GOLD</v>
          </cell>
          <cell r="P200" t="str">
            <v>GOLD</v>
          </cell>
        </row>
        <row r="201">
          <cell r="A201">
            <v>2991</v>
          </cell>
          <cell r="B201" t="str">
            <v>SYSTEM22</v>
          </cell>
          <cell r="C201" t="str">
            <v>REGULAR</v>
          </cell>
          <cell r="D201" t="str">
            <v>GENERAL</v>
          </cell>
          <cell r="E201" t="str">
            <v>I</v>
          </cell>
          <cell r="G201" t="str">
            <v>I</v>
          </cell>
          <cell r="I201" t="str">
            <v/>
          </cell>
          <cell r="J201" t="str">
            <v>OTH</v>
          </cell>
          <cell r="L201" t="str">
            <v>INDUSTRIAL</v>
          </cell>
          <cell r="M201" t="str">
            <v>IND</v>
          </cell>
          <cell r="O201" t="str">
            <v>INDUSTRIAL</v>
          </cell>
          <cell r="P201" t="str">
            <v>INDUSTRIAL</v>
          </cell>
        </row>
        <row r="202">
          <cell r="A202">
            <v>2998</v>
          </cell>
          <cell r="B202" t="str">
            <v>TMGO HYDRAULIC OIL 68 GRD</v>
          </cell>
          <cell r="C202" t="str">
            <v>GEN.OIL</v>
          </cell>
          <cell r="D202" t="str">
            <v>ONLY FOR OEM</v>
          </cell>
          <cell r="E202" t="str">
            <v>A</v>
          </cell>
          <cell r="G202" t="str">
            <v>A</v>
          </cell>
          <cell r="I202" t="str">
            <v/>
          </cell>
          <cell r="J202" t="str">
            <v>TMGO</v>
          </cell>
          <cell r="L202" t="str">
            <v>INDUSTRIAL</v>
          </cell>
          <cell r="M202" t="str">
            <v>IND</v>
          </cell>
          <cell r="O202" t="str">
            <v>SILVER</v>
          </cell>
          <cell r="P202" t="str">
            <v>SILVER</v>
          </cell>
        </row>
        <row r="203">
          <cell r="A203">
            <v>2999</v>
          </cell>
          <cell r="B203" t="str">
            <v>HYDRAULICALT32</v>
          </cell>
          <cell r="C203" t="str">
            <v>GEN.OIL</v>
          </cell>
          <cell r="D203" t="str">
            <v>GENERAL</v>
          </cell>
          <cell r="E203" t="str">
            <v>I</v>
          </cell>
          <cell r="G203" t="str">
            <v>I</v>
          </cell>
          <cell r="I203" t="str">
            <v/>
          </cell>
          <cell r="J203" t="str">
            <v>ALT</v>
          </cell>
          <cell r="L203" t="str">
            <v>INDUSTRIAL</v>
          </cell>
          <cell r="M203" t="str">
            <v>IND</v>
          </cell>
          <cell r="O203" t="str">
            <v>INDUSTRIAL</v>
          </cell>
          <cell r="P203" t="str">
            <v>INDUSTRIAL</v>
          </cell>
        </row>
        <row r="204">
          <cell r="A204">
            <v>3000</v>
          </cell>
          <cell r="B204" t="str">
            <v>SYSTEM32(MUL)</v>
          </cell>
          <cell r="C204" t="str">
            <v>REGULAR</v>
          </cell>
          <cell r="D204" t="str">
            <v>GENERAL</v>
          </cell>
          <cell r="E204" t="str">
            <v>I</v>
          </cell>
          <cell r="F204" t="str">
            <v>I</v>
          </cell>
          <cell r="G204" t="str">
            <v>I</v>
          </cell>
          <cell r="I204" t="str">
            <v/>
          </cell>
          <cell r="J204" t="str">
            <v>OTH</v>
          </cell>
          <cell r="L204" t="str">
            <v>INDUSTRIAL</v>
          </cell>
          <cell r="M204" t="str">
            <v>IND</v>
          </cell>
          <cell r="O204" t="str">
            <v>INDUSTRIAL</v>
          </cell>
          <cell r="P204" t="str">
            <v>INDUSTRIAL</v>
          </cell>
        </row>
        <row r="205">
          <cell r="A205">
            <v>3001</v>
          </cell>
          <cell r="B205" t="str">
            <v>SYSTEM32</v>
          </cell>
          <cell r="C205" t="str">
            <v>REGULAR</v>
          </cell>
          <cell r="D205" t="str">
            <v>GENERAL</v>
          </cell>
          <cell r="E205" t="str">
            <v>I</v>
          </cell>
          <cell r="F205" t="str">
            <v>I</v>
          </cell>
          <cell r="G205" t="str">
            <v>I</v>
          </cell>
          <cell r="I205" t="str">
            <v/>
          </cell>
          <cell r="J205" t="str">
            <v>OTH</v>
          </cell>
          <cell r="L205" t="str">
            <v>INDUSTRIAL</v>
          </cell>
          <cell r="M205" t="str">
            <v>IND</v>
          </cell>
          <cell r="O205" t="str">
            <v>INDUSTRIAL</v>
          </cell>
          <cell r="P205" t="str">
            <v>INDUSTRIAL</v>
          </cell>
        </row>
        <row r="206">
          <cell r="A206">
            <v>3002</v>
          </cell>
          <cell r="B206" t="str">
            <v>SYSTEM46</v>
          </cell>
          <cell r="C206" t="str">
            <v>REGULAR</v>
          </cell>
          <cell r="D206" t="str">
            <v>GENERAL</v>
          </cell>
          <cell r="E206" t="str">
            <v>I</v>
          </cell>
          <cell r="F206" t="str">
            <v>I</v>
          </cell>
          <cell r="G206" t="str">
            <v>I</v>
          </cell>
          <cell r="I206" t="str">
            <v/>
          </cell>
          <cell r="J206" t="str">
            <v>OTH</v>
          </cell>
          <cell r="L206" t="str">
            <v>INDUSTRIAL</v>
          </cell>
          <cell r="M206" t="str">
            <v>IND</v>
          </cell>
          <cell r="O206" t="str">
            <v>INDUSTRIAL</v>
          </cell>
          <cell r="P206" t="str">
            <v>INDUSTRIAL</v>
          </cell>
        </row>
        <row r="207">
          <cell r="A207">
            <v>3003</v>
          </cell>
          <cell r="B207" t="str">
            <v>SYSTEM57</v>
          </cell>
          <cell r="C207" t="str">
            <v>REGULAR</v>
          </cell>
          <cell r="D207" t="str">
            <v>GENERAL</v>
          </cell>
          <cell r="E207" t="str">
            <v>I</v>
          </cell>
          <cell r="F207" t="str">
            <v>I</v>
          </cell>
          <cell r="G207" t="str">
            <v>I</v>
          </cell>
          <cell r="I207" t="str">
            <v/>
          </cell>
          <cell r="J207" t="str">
            <v>OTH</v>
          </cell>
          <cell r="L207" t="str">
            <v>INDUSTRIAL</v>
          </cell>
          <cell r="M207" t="str">
            <v>IND</v>
          </cell>
          <cell r="O207" t="str">
            <v>INDUSTRIAL</v>
          </cell>
          <cell r="P207" t="str">
            <v>INDUSTRIAL</v>
          </cell>
        </row>
        <row r="208">
          <cell r="A208">
            <v>3004</v>
          </cell>
          <cell r="B208" t="str">
            <v>SYSTEM81</v>
          </cell>
          <cell r="C208" t="str">
            <v>REGULAR</v>
          </cell>
          <cell r="D208" t="str">
            <v>GENERAL</v>
          </cell>
          <cell r="E208" t="str">
            <v>I</v>
          </cell>
          <cell r="F208" t="str">
            <v>I</v>
          </cell>
          <cell r="G208" t="str">
            <v>I</v>
          </cell>
          <cell r="I208" t="str">
            <v/>
          </cell>
          <cell r="J208" t="str">
            <v>OTH</v>
          </cell>
          <cell r="L208" t="str">
            <v>INDUSTRIAL</v>
          </cell>
          <cell r="M208" t="str">
            <v>IND</v>
          </cell>
          <cell r="O208" t="str">
            <v>INDUSTRIAL</v>
          </cell>
          <cell r="P208" t="str">
            <v>INDUSTRIAL</v>
          </cell>
        </row>
        <row r="209">
          <cell r="A209">
            <v>3006</v>
          </cell>
          <cell r="B209" t="str">
            <v>SYSTEM68</v>
          </cell>
          <cell r="C209" t="str">
            <v>REGULAR</v>
          </cell>
          <cell r="D209" t="str">
            <v>GENERAL</v>
          </cell>
          <cell r="E209" t="str">
            <v>I</v>
          </cell>
          <cell r="F209" t="str">
            <v>I</v>
          </cell>
          <cell r="G209" t="str">
            <v>System68</v>
          </cell>
          <cell r="I209" t="str">
            <v/>
          </cell>
          <cell r="J209" t="str">
            <v>SYSTEM68</v>
          </cell>
          <cell r="L209" t="str">
            <v>INDUSTRIAL</v>
          </cell>
          <cell r="M209" t="str">
            <v>IND</v>
          </cell>
          <cell r="O209" t="str">
            <v>INDUSTRIAL</v>
          </cell>
          <cell r="P209" t="str">
            <v>INDUSTRIAL</v>
          </cell>
        </row>
        <row r="210">
          <cell r="A210">
            <v>3007</v>
          </cell>
          <cell r="B210" t="str">
            <v>SYSTEM100</v>
          </cell>
          <cell r="C210" t="str">
            <v>REGULAR</v>
          </cell>
          <cell r="D210" t="str">
            <v>GENERAL</v>
          </cell>
          <cell r="E210" t="str">
            <v>I</v>
          </cell>
          <cell r="F210" t="str">
            <v>I</v>
          </cell>
          <cell r="G210" t="str">
            <v>I</v>
          </cell>
          <cell r="I210" t="str">
            <v/>
          </cell>
          <cell r="J210" t="str">
            <v>OTH</v>
          </cell>
          <cell r="L210" t="str">
            <v>INDUSTRIAL</v>
          </cell>
          <cell r="M210" t="str">
            <v>IND</v>
          </cell>
          <cell r="O210" t="str">
            <v>INDUSTRIAL</v>
          </cell>
          <cell r="P210" t="str">
            <v>INDUSTRIAL</v>
          </cell>
        </row>
        <row r="211">
          <cell r="A211">
            <v>3009</v>
          </cell>
          <cell r="B211" t="str">
            <v>CASE HYDRAPOWER</v>
          </cell>
          <cell r="C211" t="str">
            <v>GEN.OIL</v>
          </cell>
          <cell r="D211" t="str">
            <v>ONLY FOR OEM</v>
          </cell>
          <cell r="E211" t="str">
            <v>A</v>
          </cell>
          <cell r="G211" t="str">
            <v>A</v>
          </cell>
          <cell r="I211" t="str">
            <v/>
          </cell>
          <cell r="J211" t="str">
            <v>CNH</v>
          </cell>
          <cell r="L211" t="str">
            <v>INDUSTRIAL</v>
          </cell>
          <cell r="M211" t="str">
            <v>IND</v>
          </cell>
          <cell r="O211" t="str">
            <v>SILVER</v>
          </cell>
          <cell r="P211" t="str">
            <v>SILVER</v>
          </cell>
        </row>
        <row r="212">
          <cell r="A212">
            <v>3010</v>
          </cell>
          <cell r="B212" t="str">
            <v>EICHER HYDRAULIC OIL</v>
          </cell>
          <cell r="C212" t="str">
            <v>GEN.OIL</v>
          </cell>
          <cell r="D212" t="str">
            <v>ONLY FOR OEM</v>
          </cell>
          <cell r="E212" t="str">
            <v>A</v>
          </cell>
          <cell r="G212" t="str">
            <v>A</v>
          </cell>
          <cell r="I212" t="str">
            <v/>
          </cell>
          <cell r="J212" t="str">
            <v>VEC</v>
          </cell>
          <cell r="L212" t="str">
            <v>INDUSTRIAL</v>
          </cell>
          <cell r="M212" t="str">
            <v>IND</v>
          </cell>
          <cell r="O212" t="str">
            <v>SILVER</v>
          </cell>
          <cell r="P212" t="str">
            <v>SILVER</v>
          </cell>
        </row>
        <row r="213">
          <cell r="A213">
            <v>3011</v>
          </cell>
          <cell r="B213" t="str">
            <v>HYDRAULICOIL57</v>
          </cell>
          <cell r="C213" t="str">
            <v>REGULAR</v>
          </cell>
          <cell r="D213" t="str">
            <v>GENERAL</v>
          </cell>
          <cell r="E213" t="str">
            <v>I</v>
          </cell>
          <cell r="G213" t="str">
            <v>I</v>
          </cell>
          <cell r="I213" t="str">
            <v/>
          </cell>
          <cell r="J213" t="str">
            <v>OTH</v>
          </cell>
          <cell r="L213" t="str">
            <v>INDUSTRIAL</v>
          </cell>
          <cell r="M213" t="str">
            <v>IND</v>
          </cell>
          <cell r="O213" t="str">
            <v>INDUSTRIAL</v>
          </cell>
          <cell r="P213" t="str">
            <v>INDUSTRIAL</v>
          </cell>
        </row>
        <row r="214">
          <cell r="A214">
            <v>3012</v>
          </cell>
          <cell r="B214" t="str">
            <v>HYDRAULICOIL100M</v>
          </cell>
          <cell r="C214" t="str">
            <v>REGULAR</v>
          </cell>
          <cell r="D214" t="str">
            <v>GENERAL</v>
          </cell>
          <cell r="E214" t="str">
            <v>I</v>
          </cell>
          <cell r="G214" t="str">
            <v>I</v>
          </cell>
          <cell r="I214" t="str">
            <v/>
          </cell>
          <cell r="J214" t="str">
            <v>OTH</v>
          </cell>
          <cell r="L214" t="str">
            <v>INDUSTRIAL</v>
          </cell>
          <cell r="M214" t="str">
            <v>IND</v>
          </cell>
          <cell r="O214" t="str">
            <v>INDUSTRIAL</v>
          </cell>
          <cell r="P214" t="str">
            <v>INDUSTRIAL</v>
          </cell>
        </row>
        <row r="215">
          <cell r="A215">
            <v>3013</v>
          </cell>
          <cell r="B215" t="str">
            <v>HYDRAULICOIL121</v>
          </cell>
          <cell r="C215" t="str">
            <v>REGULAR</v>
          </cell>
          <cell r="D215" t="str">
            <v>GENERAL</v>
          </cell>
          <cell r="E215" t="str">
            <v>I</v>
          </cell>
          <cell r="G215" t="str">
            <v>I</v>
          </cell>
          <cell r="I215" t="str">
            <v/>
          </cell>
          <cell r="J215" t="str">
            <v>OTH</v>
          </cell>
          <cell r="L215" t="str">
            <v>INDUSTRIAL</v>
          </cell>
          <cell r="M215" t="str">
            <v>IND</v>
          </cell>
          <cell r="O215" t="str">
            <v>INDUSTRIAL</v>
          </cell>
          <cell r="P215" t="str">
            <v>INDUSTRIAL</v>
          </cell>
        </row>
        <row r="216">
          <cell r="A216">
            <v>3015</v>
          </cell>
          <cell r="B216" t="str">
            <v>SYSTEM121</v>
          </cell>
          <cell r="C216" t="str">
            <v>REGULAR</v>
          </cell>
          <cell r="D216" t="str">
            <v>GENERAL</v>
          </cell>
          <cell r="E216" t="str">
            <v>I</v>
          </cell>
          <cell r="G216" t="str">
            <v>I</v>
          </cell>
          <cell r="I216" t="str">
            <v/>
          </cell>
          <cell r="J216" t="str">
            <v>OTH</v>
          </cell>
          <cell r="L216" t="str">
            <v>INDUSTRIAL</v>
          </cell>
          <cell r="M216" t="str">
            <v>IND</v>
          </cell>
          <cell r="O216" t="str">
            <v>INDUSTRIAL</v>
          </cell>
          <cell r="P216" t="str">
            <v>INDUSTRIAL</v>
          </cell>
        </row>
        <row r="217">
          <cell r="A217">
            <v>3016</v>
          </cell>
          <cell r="B217" t="str">
            <v>SYSTEM176</v>
          </cell>
          <cell r="C217" t="str">
            <v>REGULAR</v>
          </cell>
          <cell r="D217" t="str">
            <v>GENERAL</v>
          </cell>
          <cell r="E217" t="str">
            <v>I</v>
          </cell>
          <cell r="G217" t="str">
            <v>I</v>
          </cell>
          <cell r="I217" t="str">
            <v/>
          </cell>
          <cell r="J217" t="str">
            <v>OTH</v>
          </cell>
          <cell r="L217" t="str">
            <v>INDUSTRIAL</v>
          </cell>
          <cell r="M217" t="str">
            <v>IND</v>
          </cell>
          <cell r="O217" t="str">
            <v>INDUSTRIAL</v>
          </cell>
          <cell r="P217" t="str">
            <v>INDUSTRIAL</v>
          </cell>
        </row>
        <row r="218">
          <cell r="A218">
            <v>3017</v>
          </cell>
          <cell r="B218" t="str">
            <v>SYSTEM320</v>
          </cell>
          <cell r="C218" t="str">
            <v>REGULAR</v>
          </cell>
          <cell r="D218" t="str">
            <v>GENERAL</v>
          </cell>
          <cell r="E218" t="str">
            <v>I</v>
          </cell>
          <cell r="G218" t="str">
            <v>I</v>
          </cell>
          <cell r="I218" t="str">
            <v/>
          </cell>
          <cell r="J218" t="str">
            <v>OTH</v>
          </cell>
          <cell r="L218" t="str">
            <v>INDUSTRIAL</v>
          </cell>
          <cell r="M218" t="str">
            <v>IND</v>
          </cell>
          <cell r="O218" t="str">
            <v>INDUSTRIAL</v>
          </cell>
          <cell r="P218" t="str">
            <v>INDUSTRIAL</v>
          </cell>
        </row>
        <row r="219">
          <cell r="A219">
            <v>3018</v>
          </cell>
          <cell r="B219" t="str">
            <v>SYSTEM460</v>
          </cell>
          <cell r="C219" t="str">
            <v>REGULAR</v>
          </cell>
          <cell r="D219" t="str">
            <v>GENERAL</v>
          </cell>
          <cell r="E219" t="str">
            <v>I</v>
          </cell>
          <cell r="G219" t="str">
            <v>I</v>
          </cell>
          <cell r="I219" t="str">
            <v/>
          </cell>
          <cell r="J219" t="str">
            <v>OTH</v>
          </cell>
          <cell r="L219" t="str">
            <v>INDUSTRIAL</v>
          </cell>
          <cell r="M219" t="str">
            <v>IND</v>
          </cell>
          <cell r="O219" t="str">
            <v>INDUSTRIAL</v>
          </cell>
          <cell r="P219" t="str">
            <v>INDUSTRIAL</v>
          </cell>
        </row>
        <row r="220">
          <cell r="A220">
            <v>3019</v>
          </cell>
          <cell r="B220" t="str">
            <v>SYSTEM150</v>
          </cell>
          <cell r="C220" t="str">
            <v>REGULAR</v>
          </cell>
          <cell r="D220" t="str">
            <v>GENERAL</v>
          </cell>
          <cell r="E220" t="str">
            <v>I</v>
          </cell>
          <cell r="G220" t="str">
            <v>I</v>
          </cell>
          <cell r="I220" t="str">
            <v/>
          </cell>
          <cell r="J220" t="str">
            <v>OTH</v>
          </cell>
          <cell r="L220" t="str">
            <v>INDUSTRIAL</v>
          </cell>
          <cell r="M220" t="str">
            <v>IND</v>
          </cell>
          <cell r="O220" t="str">
            <v>INDUSTRIAL</v>
          </cell>
          <cell r="P220" t="str">
            <v>INDUSTRIAL</v>
          </cell>
        </row>
        <row r="221">
          <cell r="A221">
            <v>3020</v>
          </cell>
          <cell r="B221" t="str">
            <v>SYSTEM220</v>
          </cell>
          <cell r="C221" t="str">
            <v>REGULAR</v>
          </cell>
          <cell r="D221" t="str">
            <v>GENERAL</v>
          </cell>
          <cell r="E221" t="str">
            <v>I</v>
          </cell>
          <cell r="G221" t="str">
            <v>I</v>
          </cell>
          <cell r="I221" t="str">
            <v/>
          </cell>
          <cell r="J221" t="str">
            <v>OTH</v>
          </cell>
          <cell r="L221" t="str">
            <v>INDUSTRIAL</v>
          </cell>
          <cell r="M221" t="str">
            <v>IND</v>
          </cell>
          <cell r="O221" t="str">
            <v>INDUSTRIAL</v>
          </cell>
          <cell r="P221" t="str">
            <v>INDUSTRIAL</v>
          </cell>
        </row>
        <row r="222">
          <cell r="A222">
            <v>3021</v>
          </cell>
          <cell r="B222" t="str">
            <v>HYDRAULICOIL32</v>
          </cell>
          <cell r="C222" t="str">
            <v>REGULAR</v>
          </cell>
          <cell r="D222" t="str">
            <v>GENERAL</v>
          </cell>
          <cell r="E222" t="str">
            <v>I</v>
          </cell>
          <cell r="G222" t="str">
            <v>I</v>
          </cell>
          <cell r="I222" t="str">
            <v/>
          </cell>
          <cell r="J222" t="str">
            <v>OTH</v>
          </cell>
          <cell r="L222" t="str">
            <v>INDUSTRIAL</v>
          </cell>
          <cell r="M222" t="str">
            <v>IND</v>
          </cell>
          <cell r="O222" t="str">
            <v>INDUSTRIAL</v>
          </cell>
          <cell r="P222" t="str">
            <v>INDUSTRIAL</v>
          </cell>
        </row>
        <row r="223">
          <cell r="A223">
            <v>3022</v>
          </cell>
          <cell r="B223" t="str">
            <v>HYDRAULICOIL46</v>
          </cell>
          <cell r="C223" t="str">
            <v>REGULAR</v>
          </cell>
          <cell r="D223" t="str">
            <v>GENERAL</v>
          </cell>
          <cell r="E223" t="str">
            <v>I</v>
          </cell>
          <cell r="G223" t="str">
            <v>I</v>
          </cell>
          <cell r="I223" t="str">
            <v/>
          </cell>
          <cell r="J223" t="str">
            <v>OTH</v>
          </cell>
          <cell r="L223" t="str">
            <v>INDUSTRIAL</v>
          </cell>
          <cell r="M223" t="str">
            <v>IND</v>
          </cell>
          <cell r="O223" t="str">
            <v>INDUSTRIAL</v>
          </cell>
          <cell r="P223" t="str">
            <v>INDUSTRIAL</v>
          </cell>
        </row>
        <row r="224">
          <cell r="A224">
            <v>3023</v>
          </cell>
          <cell r="B224" t="str">
            <v>HYDRAULICOIL68</v>
          </cell>
          <cell r="C224" t="str">
            <v>REGULAR</v>
          </cell>
          <cell r="D224" t="str">
            <v>GENERAL</v>
          </cell>
          <cell r="E224" t="str">
            <v>I</v>
          </cell>
          <cell r="G224" t="str">
            <v>I</v>
          </cell>
          <cell r="I224" t="str">
            <v/>
          </cell>
          <cell r="J224" t="str">
            <v>HYDRAULICOIL68</v>
          </cell>
          <cell r="L224" t="str">
            <v>INDUSTRIAL</v>
          </cell>
          <cell r="M224" t="str">
            <v>IND</v>
          </cell>
          <cell r="O224" t="str">
            <v>INDUSTRIAL</v>
          </cell>
          <cell r="P224" t="str">
            <v>INDUSTRIAL</v>
          </cell>
        </row>
        <row r="225">
          <cell r="A225">
            <v>3024</v>
          </cell>
          <cell r="B225" t="str">
            <v>HYDRAULICOIL100</v>
          </cell>
          <cell r="C225" t="str">
            <v>REGULAR</v>
          </cell>
          <cell r="D225" t="str">
            <v>GENERAL</v>
          </cell>
          <cell r="E225" t="str">
            <v>I</v>
          </cell>
          <cell r="G225" t="str">
            <v>I</v>
          </cell>
          <cell r="I225" t="str">
            <v/>
          </cell>
          <cell r="J225" t="str">
            <v>OTH</v>
          </cell>
          <cell r="L225" t="str">
            <v>INDUSTRIAL</v>
          </cell>
          <cell r="M225" t="str">
            <v>IND</v>
          </cell>
          <cell r="O225" t="str">
            <v>INDUSTRIAL</v>
          </cell>
          <cell r="P225" t="str">
            <v>INDUSTRIAL</v>
          </cell>
        </row>
        <row r="226">
          <cell r="A226">
            <v>3025</v>
          </cell>
          <cell r="B226" t="str">
            <v>HYDRAULICOIL150</v>
          </cell>
          <cell r="C226" t="str">
            <v>REGULAR</v>
          </cell>
          <cell r="D226" t="str">
            <v>GENERAL</v>
          </cell>
          <cell r="E226" t="str">
            <v>I</v>
          </cell>
          <cell r="G226" t="str">
            <v>I</v>
          </cell>
          <cell r="I226" t="str">
            <v/>
          </cell>
          <cell r="J226" t="str">
            <v>OTH</v>
          </cell>
          <cell r="L226" t="str">
            <v>INDUSTRIAL</v>
          </cell>
          <cell r="M226" t="str">
            <v>IND</v>
          </cell>
          <cell r="O226" t="str">
            <v>INDUSTRIAL</v>
          </cell>
          <cell r="P226" t="str">
            <v>INDUSTRIAL</v>
          </cell>
        </row>
        <row r="227">
          <cell r="A227">
            <v>3026</v>
          </cell>
          <cell r="B227" t="str">
            <v>HYDRAULICOIL220</v>
          </cell>
          <cell r="C227" t="str">
            <v>REGULAR</v>
          </cell>
          <cell r="D227" t="str">
            <v>GENERAL</v>
          </cell>
          <cell r="E227" t="str">
            <v>I</v>
          </cell>
          <cell r="G227" t="str">
            <v>I</v>
          </cell>
          <cell r="I227" t="str">
            <v/>
          </cell>
          <cell r="J227" t="str">
            <v>OTH</v>
          </cell>
          <cell r="L227" t="str">
            <v>INDUSTRIAL</v>
          </cell>
          <cell r="M227" t="str">
            <v>IND</v>
          </cell>
          <cell r="O227" t="str">
            <v>INDUSTRIAL</v>
          </cell>
          <cell r="P227" t="str">
            <v>INDUSTRIAL</v>
          </cell>
        </row>
        <row r="228">
          <cell r="A228">
            <v>3027</v>
          </cell>
          <cell r="B228" t="str">
            <v>HYDRAULICOIL320</v>
          </cell>
          <cell r="C228" t="str">
            <v>REGULAR</v>
          </cell>
          <cell r="D228" t="str">
            <v>GENERAL</v>
          </cell>
          <cell r="E228" t="str">
            <v>I</v>
          </cell>
          <cell r="G228" t="str">
            <v>I</v>
          </cell>
          <cell r="I228" t="str">
            <v/>
          </cell>
          <cell r="J228" t="str">
            <v>OTH</v>
          </cell>
          <cell r="L228" t="str">
            <v>INDUSTRIAL</v>
          </cell>
          <cell r="M228" t="str">
            <v>IND</v>
          </cell>
          <cell r="O228" t="str">
            <v>INDUSTRIAL</v>
          </cell>
          <cell r="P228" t="str">
            <v>INDUSTRIAL</v>
          </cell>
        </row>
        <row r="229">
          <cell r="A229">
            <v>3028</v>
          </cell>
          <cell r="B229" t="str">
            <v>HYDRAULICOIL460</v>
          </cell>
          <cell r="C229" t="str">
            <v>REGULAR</v>
          </cell>
          <cell r="D229" t="str">
            <v>GENERAL</v>
          </cell>
          <cell r="E229" t="str">
            <v>I</v>
          </cell>
          <cell r="G229" t="str">
            <v>I</v>
          </cell>
          <cell r="I229" t="str">
            <v/>
          </cell>
          <cell r="J229" t="str">
            <v>OTH</v>
          </cell>
          <cell r="L229" t="str">
            <v>INDUSTRIAL</v>
          </cell>
          <cell r="M229" t="str">
            <v>IND</v>
          </cell>
          <cell r="O229" t="str">
            <v>INDUSTRIAL</v>
          </cell>
          <cell r="P229" t="str">
            <v>INDUSTRIAL</v>
          </cell>
        </row>
        <row r="230">
          <cell r="A230">
            <v>3030</v>
          </cell>
          <cell r="B230" t="str">
            <v>SYSTEMA32</v>
          </cell>
          <cell r="C230" t="str">
            <v>REGULAR</v>
          </cell>
          <cell r="D230" t="str">
            <v>GENERAL</v>
          </cell>
          <cell r="E230" t="str">
            <v>I</v>
          </cell>
          <cell r="G230" t="str">
            <v>I</v>
          </cell>
          <cell r="I230" t="str">
            <v/>
          </cell>
          <cell r="J230" t="str">
            <v>OTH</v>
          </cell>
          <cell r="L230" t="str">
            <v>INDUSTRIAL</v>
          </cell>
          <cell r="M230" t="str">
            <v>IND</v>
          </cell>
          <cell r="O230" t="str">
            <v>INDUSTRIAL</v>
          </cell>
          <cell r="P230" t="str">
            <v>INDUSTRIAL</v>
          </cell>
        </row>
        <row r="231">
          <cell r="A231">
            <v>3040</v>
          </cell>
          <cell r="B231" t="str">
            <v>SERVOHYDRASHAKTI 68</v>
          </cell>
          <cell r="C231" t="str">
            <v>REGULAR</v>
          </cell>
          <cell r="D231" t="str">
            <v>GENERAL</v>
          </cell>
          <cell r="E231" t="str">
            <v>I</v>
          </cell>
          <cell r="F231" t="str">
            <v>I</v>
          </cell>
          <cell r="G231" t="str">
            <v>HYDRASHAKTI 68</v>
          </cell>
          <cell r="I231" t="str">
            <v/>
          </cell>
          <cell r="J231" t="str">
            <v>HYDRASHAKTI 68</v>
          </cell>
          <cell r="L231" t="str">
            <v>INDUSTRIAL</v>
          </cell>
          <cell r="M231" t="str">
            <v>IND</v>
          </cell>
          <cell r="O231" t="str">
            <v>INDUSTRIAL</v>
          </cell>
          <cell r="P231" t="str">
            <v>INDUSTRIAL</v>
          </cell>
        </row>
        <row r="232">
          <cell r="A232">
            <v>3041</v>
          </cell>
          <cell r="B232" t="str">
            <v>CIROL32</v>
          </cell>
          <cell r="C232" t="str">
            <v>REGULAR</v>
          </cell>
          <cell r="D232" t="str">
            <v>GENERAL</v>
          </cell>
          <cell r="E232" t="str">
            <v>I</v>
          </cell>
          <cell r="G232" t="str">
            <v>I</v>
          </cell>
          <cell r="I232" t="str">
            <v/>
          </cell>
          <cell r="J232" t="str">
            <v>OTH</v>
          </cell>
          <cell r="L232" t="str">
            <v>INDUSTRIAL</v>
          </cell>
          <cell r="M232" t="str">
            <v>IND</v>
          </cell>
          <cell r="O232" t="str">
            <v>INDUSTRIAL</v>
          </cell>
          <cell r="P232" t="str">
            <v>INDUSTRIAL</v>
          </cell>
        </row>
        <row r="233">
          <cell r="A233">
            <v>3042</v>
          </cell>
          <cell r="B233" t="str">
            <v>CIROL46</v>
          </cell>
          <cell r="C233" t="str">
            <v>REGULAR</v>
          </cell>
          <cell r="D233" t="str">
            <v>GENERAL</v>
          </cell>
          <cell r="E233" t="str">
            <v>I</v>
          </cell>
          <cell r="G233" t="str">
            <v>I</v>
          </cell>
          <cell r="I233" t="str">
            <v/>
          </cell>
          <cell r="J233" t="str">
            <v>OTH</v>
          </cell>
          <cell r="L233" t="str">
            <v>INDUSTRIAL</v>
          </cell>
          <cell r="M233" t="str">
            <v>IND</v>
          </cell>
          <cell r="O233" t="str">
            <v>INDUSTRIAL</v>
          </cell>
          <cell r="P233" t="str">
            <v>INDUSTRIAL</v>
          </cell>
        </row>
        <row r="234">
          <cell r="A234">
            <v>3046</v>
          </cell>
          <cell r="B234" t="str">
            <v>CIROL68</v>
          </cell>
          <cell r="C234" t="str">
            <v>REGULAR</v>
          </cell>
          <cell r="D234" t="str">
            <v>GENERAL</v>
          </cell>
          <cell r="E234" t="str">
            <v>I</v>
          </cell>
          <cell r="G234" t="str">
            <v>I</v>
          </cell>
          <cell r="I234" t="str">
            <v/>
          </cell>
          <cell r="J234" t="str">
            <v>OTH</v>
          </cell>
          <cell r="L234" t="str">
            <v>INDUSTRIAL</v>
          </cell>
          <cell r="M234" t="str">
            <v>IND</v>
          </cell>
          <cell r="O234" t="str">
            <v>INDUSTRIAL</v>
          </cell>
          <cell r="P234" t="str">
            <v>INDUSTRIAL</v>
          </cell>
        </row>
        <row r="235">
          <cell r="A235">
            <v>3047</v>
          </cell>
          <cell r="B235" t="str">
            <v>CIROL100</v>
          </cell>
          <cell r="C235" t="str">
            <v>REGULAR</v>
          </cell>
          <cell r="D235" t="str">
            <v>GENERAL</v>
          </cell>
          <cell r="E235" t="str">
            <v>I</v>
          </cell>
          <cell r="G235" t="str">
            <v>I</v>
          </cell>
          <cell r="I235" t="str">
            <v/>
          </cell>
          <cell r="J235" t="str">
            <v>OTH</v>
          </cell>
          <cell r="L235" t="str">
            <v>INDUSTRIAL</v>
          </cell>
          <cell r="M235" t="str">
            <v>IND</v>
          </cell>
          <cell r="O235" t="str">
            <v>INDUSTRIAL</v>
          </cell>
          <cell r="P235" t="str">
            <v>INDUSTRIAL</v>
          </cell>
        </row>
        <row r="236">
          <cell r="A236">
            <v>3048</v>
          </cell>
          <cell r="B236" t="str">
            <v>CIROL150</v>
          </cell>
          <cell r="C236" t="str">
            <v>REGULAR</v>
          </cell>
          <cell r="D236" t="str">
            <v>GENERAL</v>
          </cell>
          <cell r="E236" t="str">
            <v>I</v>
          </cell>
          <cell r="G236" t="str">
            <v>I</v>
          </cell>
          <cell r="I236" t="str">
            <v/>
          </cell>
          <cell r="J236" t="str">
            <v>OTH</v>
          </cell>
          <cell r="L236" t="str">
            <v>INDUSTRIAL</v>
          </cell>
          <cell r="M236" t="str">
            <v>IND</v>
          </cell>
          <cell r="O236" t="str">
            <v>INDUSTRIAL</v>
          </cell>
          <cell r="P236" t="str">
            <v>INDUSTRIAL</v>
          </cell>
        </row>
        <row r="237">
          <cell r="A237">
            <v>3057</v>
          </cell>
          <cell r="B237" t="str">
            <v>SERVO EXCAVATOR TH46</v>
          </cell>
          <cell r="C237" t="str">
            <v>GEN.OIL</v>
          </cell>
          <cell r="D237" t="str">
            <v>GENERAL</v>
          </cell>
          <cell r="E237" t="str">
            <v>A</v>
          </cell>
          <cell r="G237" t="str">
            <v>A</v>
          </cell>
          <cell r="I237" t="str">
            <v/>
          </cell>
          <cell r="J237" t="str">
            <v>TH</v>
          </cell>
          <cell r="L237" t="str">
            <v>INDUSTRIAL</v>
          </cell>
          <cell r="M237" t="str">
            <v>IND</v>
          </cell>
          <cell r="O237" t="str">
            <v>SILVER</v>
          </cell>
          <cell r="P237" t="str">
            <v>SILVER</v>
          </cell>
        </row>
        <row r="238">
          <cell r="A238">
            <v>3058</v>
          </cell>
          <cell r="B238" t="str">
            <v>SERVOHYVIS EE 46</v>
          </cell>
          <cell r="C238" t="str">
            <v>REGULAR</v>
          </cell>
          <cell r="D238" t="str">
            <v>GENERAL</v>
          </cell>
          <cell r="E238" t="str">
            <v>I</v>
          </cell>
          <cell r="G238" t="str">
            <v>I</v>
          </cell>
          <cell r="I238" t="str">
            <v/>
          </cell>
          <cell r="J238" t="str">
            <v>OTH</v>
          </cell>
          <cell r="L238" t="str">
            <v>INDUSTRIAL</v>
          </cell>
          <cell r="M238" t="str">
            <v>IND</v>
          </cell>
          <cell r="O238" t="str">
            <v>INDUSTRIAL</v>
          </cell>
          <cell r="P238" t="str">
            <v>INDUSTRIAL</v>
          </cell>
        </row>
        <row r="239">
          <cell r="A239">
            <v>3059</v>
          </cell>
          <cell r="B239" t="str">
            <v>SERVOHYDREX TH 46 PLUS</v>
          </cell>
          <cell r="C239" t="str">
            <v>REGULAR</v>
          </cell>
          <cell r="D239" t="str">
            <v>GENERAL</v>
          </cell>
          <cell r="E239" t="str">
            <v>I</v>
          </cell>
          <cell r="G239" t="str">
            <v>I</v>
          </cell>
          <cell r="J239" t="str">
            <v>OTH</v>
          </cell>
          <cell r="L239" t="str">
            <v>INDUSTRIAL</v>
          </cell>
          <cell r="M239" t="str">
            <v>IND</v>
          </cell>
          <cell r="O239" t="str">
            <v>INDUSTRIAL</v>
          </cell>
          <cell r="P239" t="str">
            <v>INDUSTRIAL</v>
          </cell>
        </row>
        <row r="240">
          <cell r="A240">
            <v>3060</v>
          </cell>
          <cell r="B240" t="str">
            <v>MAHINDRA EM HYDRAULIC OIL</v>
          </cell>
          <cell r="C240" t="str">
            <v>GEN.OIL</v>
          </cell>
          <cell r="D240" t="str">
            <v>ONLY FOR OEM</v>
          </cell>
          <cell r="E240" t="str">
            <v>A</v>
          </cell>
          <cell r="G240" t="str">
            <v>A</v>
          </cell>
          <cell r="I240" t="str">
            <v/>
          </cell>
          <cell r="J240" t="str">
            <v>MEM</v>
          </cell>
          <cell r="L240" t="str">
            <v>INDUSTRIAL</v>
          </cell>
          <cell r="M240" t="str">
            <v>IND</v>
          </cell>
          <cell r="O240" t="str">
            <v>SILVER</v>
          </cell>
          <cell r="P240" t="str">
            <v>SILVER</v>
          </cell>
        </row>
        <row r="241">
          <cell r="A241">
            <v>3062</v>
          </cell>
          <cell r="B241" t="str">
            <v>HYDREX32</v>
          </cell>
          <cell r="C241" t="str">
            <v>REGULAR</v>
          </cell>
          <cell r="D241" t="str">
            <v>GENERAL</v>
          </cell>
          <cell r="E241" t="str">
            <v>I</v>
          </cell>
          <cell r="G241" t="str">
            <v>I</v>
          </cell>
          <cell r="I241" t="str">
            <v/>
          </cell>
          <cell r="J241" t="str">
            <v>OTH</v>
          </cell>
          <cell r="L241" t="str">
            <v>INDUSTRIAL</v>
          </cell>
          <cell r="M241" t="str">
            <v>IND</v>
          </cell>
          <cell r="O241" t="str">
            <v>INDUSTRIAL</v>
          </cell>
          <cell r="P241" t="str">
            <v>INDUSTRIAL</v>
          </cell>
        </row>
        <row r="242">
          <cell r="A242">
            <v>3064</v>
          </cell>
          <cell r="B242" t="str">
            <v>HYDREXTH46</v>
          </cell>
          <cell r="C242" t="str">
            <v>REGULAR</v>
          </cell>
          <cell r="D242" t="str">
            <v>GENERAL</v>
          </cell>
          <cell r="E242" t="str">
            <v>I</v>
          </cell>
          <cell r="G242" t="str">
            <v>I</v>
          </cell>
          <cell r="I242" t="str">
            <v/>
          </cell>
          <cell r="J242" t="str">
            <v>OTH</v>
          </cell>
          <cell r="L242" t="str">
            <v>INDUSTRIAL</v>
          </cell>
          <cell r="M242" t="str">
            <v>IND</v>
          </cell>
          <cell r="O242" t="str">
            <v>INDUSTRIAL</v>
          </cell>
          <cell r="P242" t="str">
            <v>INDUSTRIAL</v>
          </cell>
        </row>
        <row r="243">
          <cell r="A243">
            <v>3065</v>
          </cell>
          <cell r="B243" t="str">
            <v>HYDREX100</v>
          </cell>
          <cell r="C243" t="str">
            <v>REGULAR</v>
          </cell>
          <cell r="D243" t="str">
            <v>GENERAL</v>
          </cell>
          <cell r="E243" t="str">
            <v>I</v>
          </cell>
          <cell r="G243" t="str">
            <v>I</v>
          </cell>
          <cell r="I243" t="str">
            <v/>
          </cell>
          <cell r="J243" t="str">
            <v>OTH</v>
          </cell>
          <cell r="L243" t="str">
            <v>INDUSTRIAL</v>
          </cell>
          <cell r="M243" t="str">
            <v>IND</v>
          </cell>
          <cell r="O243" t="str">
            <v>INDUSTRIAL</v>
          </cell>
          <cell r="P243" t="str">
            <v>INDUSTRIAL</v>
          </cell>
        </row>
        <row r="244">
          <cell r="A244">
            <v>3066</v>
          </cell>
          <cell r="B244" t="str">
            <v>HYDREX68</v>
          </cell>
          <cell r="C244" t="str">
            <v>REGULAR</v>
          </cell>
          <cell r="D244" t="str">
            <v>GENERAL</v>
          </cell>
          <cell r="E244" t="str">
            <v>I</v>
          </cell>
          <cell r="G244" t="str">
            <v>I</v>
          </cell>
          <cell r="I244" t="str">
            <v/>
          </cell>
          <cell r="J244" t="str">
            <v>OTH</v>
          </cell>
          <cell r="L244" t="str">
            <v>INDUSTRIAL</v>
          </cell>
          <cell r="M244" t="str">
            <v>IND</v>
          </cell>
          <cell r="O244" t="str">
            <v>INDUSTRIAL</v>
          </cell>
          <cell r="P244" t="str">
            <v>INDUSTRIAL</v>
          </cell>
        </row>
        <row r="245">
          <cell r="A245">
            <v>3067</v>
          </cell>
          <cell r="B245" t="str">
            <v>SERVO LTK HYDOL VISCOUS</v>
          </cell>
          <cell r="C245" t="str">
            <v>GEN.OIL</v>
          </cell>
          <cell r="D245" t="str">
            <v>GENERAL</v>
          </cell>
          <cell r="E245" t="str">
            <v>I</v>
          </cell>
          <cell r="G245" t="str">
            <v>I</v>
          </cell>
          <cell r="I245" t="str">
            <v/>
          </cell>
          <cell r="J245" t="str">
            <v>LTK</v>
          </cell>
          <cell r="L245" t="str">
            <v>INDUSTRIAL</v>
          </cell>
          <cell r="M245" t="str">
            <v>IND</v>
          </cell>
          <cell r="O245" t="str">
            <v>INDUSTRIAL</v>
          </cell>
          <cell r="P245" t="str">
            <v>INDUSTRIAL</v>
          </cell>
        </row>
        <row r="246">
          <cell r="A246">
            <v>3068</v>
          </cell>
          <cell r="B246" t="str">
            <v>L&amp;THYDOLLIGHT</v>
          </cell>
          <cell r="C246" t="str">
            <v>GEN.OIL</v>
          </cell>
          <cell r="D246" t="str">
            <v>GENERAL</v>
          </cell>
          <cell r="E246" t="str">
            <v>I</v>
          </cell>
          <cell r="G246" t="str">
            <v>I</v>
          </cell>
          <cell r="I246" t="str">
            <v/>
          </cell>
          <cell r="J246" t="str">
            <v>LTK</v>
          </cell>
          <cell r="L246" t="str">
            <v>INDUSTRIAL</v>
          </cell>
          <cell r="M246" t="str">
            <v>IND</v>
          </cell>
          <cell r="O246" t="str">
            <v>INDUSTRIAL</v>
          </cell>
          <cell r="P246" t="str">
            <v>INDUSTRIAL</v>
          </cell>
        </row>
        <row r="247">
          <cell r="A247">
            <v>3069</v>
          </cell>
          <cell r="B247" t="str">
            <v>HYDRAULICOIL68M</v>
          </cell>
          <cell r="C247" t="str">
            <v>REGULAR</v>
          </cell>
          <cell r="D247" t="str">
            <v>GENERAL</v>
          </cell>
          <cell r="E247" t="str">
            <v>I</v>
          </cell>
          <cell r="G247" t="str">
            <v>I</v>
          </cell>
          <cell r="I247" t="str">
            <v/>
          </cell>
          <cell r="J247" t="str">
            <v>OTH</v>
          </cell>
          <cell r="L247" t="str">
            <v>INDUSTRIAL</v>
          </cell>
          <cell r="M247" t="str">
            <v>IND</v>
          </cell>
          <cell r="O247" t="str">
            <v>INDUSTRIAL</v>
          </cell>
          <cell r="P247" t="str">
            <v>INDUSTRIAL</v>
          </cell>
        </row>
        <row r="248">
          <cell r="A248">
            <v>3070</v>
          </cell>
          <cell r="B248" t="str">
            <v>SYSTEMHLP10</v>
          </cell>
          <cell r="C248" t="str">
            <v>REGULAR</v>
          </cell>
          <cell r="D248" t="str">
            <v>GENERAL</v>
          </cell>
          <cell r="E248" t="str">
            <v>I</v>
          </cell>
          <cell r="G248" t="str">
            <v>I</v>
          </cell>
          <cell r="I248" t="str">
            <v/>
          </cell>
          <cell r="J248" t="str">
            <v>OTH</v>
          </cell>
          <cell r="L248" t="str">
            <v>INDUSTRIAL</v>
          </cell>
          <cell r="M248" t="str">
            <v>IND</v>
          </cell>
          <cell r="O248" t="str">
            <v>INDUSTRIAL</v>
          </cell>
          <cell r="P248" t="str">
            <v>INDUSTRIAL</v>
          </cell>
        </row>
        <row r="249">
          <cell r="A249">
            <v>3071</v>
          </cell>
          <cell r="B249" t="str">
            <v>SYSTEMHLP22</v>
          </cell>
          <cell r="C249" t="str">
            <v>REGULAR</v>
          </cell>
          <cell r="D249" t="str">
            <v>GENERAL</v>
          </cell>
          <cell r="E249" t="str">
            <v>I</v>
          </cell>
          <cell r="G249" t="str">
            <v>I</v>
          </cell>
          <cell r="I249" t="str">
            <v/>
          </cell>
          <cell r="J249" t="str">
            <v>OTH</v>
          </cell>
          <cell r="L249" t="str">
            <v>INDUSTRIAL</v>
          </cell>
          <cell r="M249" t="str">
            <v>IND</v>
          </cell>
          <cell r="O249" t="str">
            <v>INDUSTRIAL</v>
          </cell>
          <cell r="P249" t="str">
            <v>INDUSTRIAL</v>
          </cell>
        </row>
        <row r="250">
          <cell r="A250">
            <v>3072</v>
          </cell>
          <cell r="B250" t="str">
            <v>ELGIRECIPAIRLUBE</v>
          </cell>
          <cell r="C250" t="str">
            <v>GEN.OIL</v>
          </cell>
          <cell r="D250" t="str">
            <v>GENERAL</v>
          </cell>
          <cell r="E250" t="str">
            <v>I</v>
          </cell>
          <cell r="G250" t="str">
            <v>I</v>
          </cell>
          <cell r="I250" t="str">
            <v/>
          </cell>
          <cell r="J250" t="str">
            <v>ELG</v>
          </cell>
          <cell r="L250" t="str">
            <v>INDUSTRIAL</v>
          </cell>
          <cell r="M250" t="str">
            <v>IND</v>
          </cell>
          <cell r="O250" t="str">
            <v>INDUSTRIAL</v>
          </cell>
          <cell r="P250" t="str">
            <v>INDUSTRIAL</v>
          </cell>
        </row>
        <row r="251">
          <cell r="A251">
            <v>3073</v>
          </cell>
          <cell r="B251" t="str">
            <v>MANFORCETRUCKSCABTILTOIL</v>
          </cell>
          <cell r="C251" t="str">
            <v>GEN.OIL</v>
          </cell>
          <cell r="D251" t="str">
            <v>ONLY FOR OEM</v>
          </cell>
          <cell r="E251" t="str">
            <v>A</v>
          </cell>
          <cell r="G251" t="str">
            <v>A</v>
          </cell>
          <cell r="I251" t="str">
            <v/>
          </cell>
          <cell r="J251" t="str">
            <v>MFT</v>
          </cell>
          <cell r="L251" t="str">
            <v>INDUSTRIAL</v>
          </cell>
          <cell r="M251" t="str">
            <v>IND</v>
          </cell>
          <cell r="O251" t="str">
            <v>SILVER</v>
          </cell>
          <cell r="P251" t="str">
            <v>SILVER</v>
          </cell>
        </row>
        <row r="252">
          <cell r="A252">
            <v>3077</v>
          </cell>
          <cell r="B252" t="str">
            <v>MAHINDRA EM BRAKEFLUID</v>
          </cell>
          <cell r="C252" t="str">
            <v>GEN.OIL</v>
          </cell>
          <cell r="D252" t="str">
            <v>ONLY FOR OEM</v>
          </cell>
          <cell r="E252" t="str">
            <v>A</v>
          </cell>
          <cell r="G252" t="str">
            <v>A</v>
          </cell>
          <cell r="I252" t="str">
            <v/>
          </cell>
          <cell r="J252" t="str">
            <v>MEM</v>
          </cell>
          <cell r="L252" t="str">
            <v>INDUSTRIAL</v>
          </cell>
          <cell r="M252" t="str">
            <v>IND</v>
          </cell>
          <cell r="O252" t="str">
            <v>SILVER</v>
          </cell>
          <cell r="P252" t="str">
            <v>SILVER</v>
          </cell>
        </row>
        <row r="253">
          <cell r="A253">
            <v>3080</v>
          </cell>
          <cell r="B253" t="str">
            <v>SYSTEMHVLP22</v>
          </cell>
          <cell r="C253" t="str">
            <v>REGULAR</v>
          </cell>
          <cell r="D253" t="str">
            <v>GENERAL</v>
          </cell>
          <cell r="E253" t="str">
            <v>I</v>
          </cell>
          <cell r="G253" t="str">
            <v>I</v>
          </cell>
          <cell r="I253" t="str">
            <v/>
          </cell>
          <cell r="J253" t="str">
            <v>OTH</v>
          </cell>
          <cell r="L253" t="str">
            <v>INDUSTRIAL</v>
          </cell>
          <cell r="M253" t="str">
            <v>IND</v>
          </cell>
          <cell r="O253" t="str">
            <v>INDUSTRIAL</v>
          </cell>
          <cell r="P253" t="str">
            <v>INDUSTRIAL</v>
          </cell>
        </row>
        <row r="254">
          <cell r="A254">
            <v>3081</v>
          </cell>
          <cell r="B254" t="str">
            <v>SYSTEMHLP32</v>
          </cell>
          <cell r="C254" t="str">
            <v>REGULAR</v>
          </cell>
          <cell r="D254" t="str">
            <v>GENERAL</v>
          </cell>
          <cell r="E254" t="str">
            <v>I</v>
          </cell>
          <cell r="G254" t="str">
            <v>I</v>
          </cell>
          <cell r="I254" t="str">
            <v/>
          </cell>
          <cell r="J254" t="str">
            <v>OTH</v>
          </cell>
          <cell r="L254" t="str">
            <v>INDUSTRIAL</v>
          </cell>
          <cell r="M254" t="str">
            <v>IND</v>
          </cell>
          <cell r="O254" t="str">
            <v>INDUSTRIAL</v>
          </cell>
          <cell r="P254" t="str">
            <v>INDUSTRIAL</v>
          </cell>
        </row>
        <row r="255">
          <cell r="A255">
            <v>3082</v>
          </cell>
          <cell r="B255" t="str">
            <v>SYSTEMHLP46</v>
          </cell>
          <cell r="C255" t="str">
            <v>REGULAR</v>
          </cell>
          <cell r="D255" t="str">
            <v>GENERAL</v>
          </cell>
          <cell r="E255" t="str">
            <v>I</v>
          </cell>
          <cell r="G255" t="str">
            <v>I</v>
          </cell>
          <cell r="I255" t="str">
            <v/>
          </cell>
          <cell r="J255" t="str">
            <v>OTH</v>
          </cell>
          <cell r="L255" t="str">
            <v>INDUSTRIAL</v>
          </cell>
          <cell r="M255" t="str">
            <v>IND</v>
          </cell>
          <cell r="O255" t="str">
            <v>INDUSTRIAL</v>
          </cell>
          <cell r="P255" t="str">
            <v>INDUSTRIAL</v>
          </cell>
        </row>
        <row r="256">
          <cell r="A256">
            <v>3083</v>
          </cell>
          <cell r="B256" t="str">
            <v>SYSTEMHVLP46</v>
          </cell>
          <cell r="C256" t="str">
            <v>REGULAR</v>
          </cell>
          <cell r="D256" t="str">
            <v>GENERAL</v>
          </cell>
          <cell r="E256" t="str">
            <v>I</v>
          </cell>
          <cell r="G256" t="str">
            <v>I</v>
          </cell>
          <cell r="I256" t="str">
            <v/>
          </cell>
          <cell r="J256" t="str">
            <v>OTH</v>
          </cell>
          <cell r="L256" t="str">
            <v>INDUSTRIAL</v>
          </cell>
          <cell r="M256" t="str">
            <v>IND</v>
          </cell>
          <cell r="O256" t="str">
            <v>INDUSTRIAL</v>
          </cell>
          <cell r="P256" t="str">
            <v>INDUSTRIAL</v>
          </cell>
        </row>
        <row r="257">
          <cell r="A257">
            <v>3084</v>
          </cell>
          <cell r="B257" t="str">
            <v>SYSTEMHLP68</v>
          </cell>
          <cell r="C257" t="str">
            <v>REGULAR</v>
          </cell>
          <cell r="D257" t="str">
            <v>GENERAL</v>
          </cell>
          <cell r="E257" t="str">
            <v>I</v>
          </cell>
          <cell r="F257" t="str">
            <v>I</v>
          </cell>
          <cell r="G257" t="str">
            <v>I</v>
          </cell>
          <cell r="I257" t="str">
            <v/>
          </cell>
          <cell r="J257" t="str">
            <v>OTH</v>
          </cell>
          <cell r="L257" t="str">
            <v>INDUSTRIAL</v>
          </cell>
          <cell r="M257" t="str">
            <v>IND</v>
          </cell>
          <cell r="O257" t="str">
            <v>INDUSTRIAL</v>
          </cell>
          <cell r="P257" t="str">
            <v>INDUSTRIAL</v>
          </cell>
        </row>
        <row r="258">
          <cell r="A258">
            <v>3085</v>
          </cell>
          <cell r="B258" t="str">
            <v>ELGIAIRLUBE</v>
          </cell>
          <cell r="C258" t="str">
            <v>GEN.OIL</v>
          </cell>
          <cell r="D258" t="str">
            <v>GENERAL</v>
          </cell>
          <cell r="E258" t="str">
            <v>A</v>
          </cell>
          <cell r="G258" t="str">
            <v>A</v>
          </cell>
          <cell r="I258" t="str">
            <v/>
          </cell>
          <cell r="J258" t="str">
            <v>ELG</v>
          </cell>
          <cell r="L258" t="str">
            <v>INDUSTRIAL</v>
          </cell>
          <cell r="M258" t="str">
            <v>IND</v>
          </cell>
          <cell r="O258" t="str">
            <v>SILVER</v>
          </cell>
          <cell r="P258" t="str">
            <v>SILVER</v>
          </cell>
        </row>
        <row r="259">
          <cell r="A259">
            <v>3086</v>
          </cell>
          <cell r="B259" t="str">
            <v>SYSTEMHLP100</v>
          </cell>
          <cell r="C259" t="str">
            <v>REGULAR</v>
          </cell>
          <cell r="D259" t="str">
            <v>GENERAL</v>
          </cell>
          <cell r="E259" t="str">
            <v>I</v>
          </cell>
          <cell r="G259" t="str">
            <v>I</v>
          </cell>
          <cell r="I259" t="str">
            <v/>
          </cell>
          <cell r="J259" t="str">
            <v>OTH</v>
          </cell>
          <cell r="L259" t="str">
            <v>INDUSTRIAL</v>
          </cell>
          <cell r="M259" t="str">
            <v>IND</v>
          </cell>
          <cell r="O259" t="str">
            <v>INDUSTRIAL</v>
          </cell>
          <cell r="P259" t="str">
            <v>INDUSTRIAL</v>
          </cell>
        </row>
        <row r="260">
          <cell r="A260">
            <v>3091</v>
          </cell>
          <cell r="B260" t="str">
            <v>SYSTEMHLP22N</v>
          </cell>
          <cell r="C260" t="str">
            <v>REGULAR</v>
          </cell>
          <cell r="D260" t="str">
            <v>GENERAL</v>
          </cell>
          <cell r="E260" t="str">
            <v>I</v>
          </cell>
          <cell r="G260" t="str">
            <v>I</v>
          </cell>
          <cell r="I260" t="str">
            <v/>
          </cell>
          <cell r="J260" t="str">
            <v>OTH</v>
          </cell>
          <cell r="L260" t="str">
            <v>INDUSTRIAL</v>
          </cell>
          <cell r="M260" t="str">
            <v>IND</v>
          </cell>
          <cell r="O260" t="str">
            <v>INDUSTRIAL</v>
          </cell>
          <cell r="P260" t="str">
            <v>INDUSTRIAL</v>
          </cell>
        </row>
        <row r="261">
          <cell r="A261">
            <v>3092</v>
          </cell>
          <cell r="B261" t="str">
            <v>SYSTEMHLP32N</v>
          </cell>
          <cell r="C261" t="str">
            <v>REGULAR</v>
          </cell>
          <cell r="D261" t="str">
            <v>GENERAL</v>
          </cell>
          <cell r="E261" t="str">
            <v>I</v>
          </cell>
          <cell r="G261" t="str">
            <v>I</v>
          </cell>
          <cell r="I261" t="str">
            <v/>
          </cell>
          <cell r="J261" t="str">
            <v>OTH</v>
          </cell>
          <cell r="L261" t="str">
            <v>INDUSTRIAL</v>
          </cell>
          <cell r="M261" t="str">
            <v>IND</v>
          </cell>
          <cell r="O261" t="str">
            <v>INDUSTRIAL</v>
          </cell>
          <cell r="P261" t="str">
            <v>INDUSTRIAL</v>
          </cell>
        </row>
        <row r="262">
          <cell r="A262">
            <v>3093</v>
          </cell>
          <cell r="B262" t="str">
            <v>SYSTEMHLP46N</v>
          </cell>
          <cell r="C262" t="str">
            <v>REGULAR</v>
          </cell>
          <cell r="D262" t="str">
            <v>GENERAL</v>
          </cell>
          <cell r="E262" t="str">
            <v>I</v>
          </cell>
          <cell r="G262" t="str">
            <v>I</v>
          </cell>
          <cell r="I262" t="str">
            <v/>
          </cell>
          <cell r="J262" t="str">
            <v>OTH</v>
          </cell>
          <cell r="L262" t="str">
            <v>INDUSTRIAL</v>
          </cell>
          <cell r="M262" t="str">
            <v>IND</v>
          </cell>
          <cell r="O262" t="str">
            <v>INDUSTRIAL</v>
          </cell>
          <cell r="P262" t="str">
            <v>INDUSTRIAL</v>
          </cell>
        </row>
        <row r="263">
          <cell r="A263">
            <v>3095</v>
          </cell>
          <cell r="B263" t="str">
            <v>SYSTEMHLP68N</v>
          </cell>
          <cell r="C263" t="str">
            <v>REGULAR</v>
          </cell>
          <cell r="D263" t="str">
            <v>GENERAL</v>
          </cell>
          <cell r="E263" t="str">
            <v>I</v>
          </cell>
          <cell r="G263" t="str">
            <v>I</v>
          </cell>
          <cell r="I263" t="str">
            <v/>
          </cell>
          <cell r="J263" t="str">
            <v>OTH</v>
          </cell>
          <cell r="L263" t="str">
            <v>INDUSTRIAL</v>
          </cell>
          <cell r="M263" t="str">
            <v>IND</v>
          </cell>
          <cell r="O263" t="str">
            <v>INDUSTRIAL</v>
          </cell>
          <cell r="P263" t="str">
            <v>INDUSTRIAL</v>
          </cell>
        </row>
        <row r="264">
          <cell r="A264">
            <v>3097</v>
          </cell>
          <cell r="B264" t="str">
            <v>SYSTEMHLP100N</v>
          </cell>
          <cell r="C264" t="str">
            <v>REGULAR</v>
          </cell>
          <cell r="D264" t="str">
            <v>GENERAL</v>
          </cell>
          <cell r="E264" t="str">
            <v>I</v>
          </cell>
          <cell r="G264" t="str">
            <v>I</v>
          </cell>
          <cell r="I264" t="str">
            <v/>
          </cell>
          <cell r="J264" t="str">
            <v>OTH</v>
          </cell>
          <cell r="L264" t="str">
            <v>INDUSTRIAL</v>
          </cell>
          <cell r="M264" t="str">
            <v>IND</v>
          </cell>
          <cell r="O264" t="str">
            <v>INDUSTRIAL</v>
          </cell>
          <cell r="P264" t="str">
            <v>INDUSTRIAL</v>
          </cell>
        </row>
        <row r="265">
          <cell r="A265">
            <v>3099</v>
          </cell>
          <cell r="B265" t="str">
            <v>SYSTEMHLP150N</v>
          </cell>
          <cell r="C265" t="str">
            <v>REGULAR</v>
          </cell>
          <cell r="D265" t="str">
            <v>GENERAL</v>
          </cell>
          <cell r="E265" t="str">
            <v>I</v>
          </cell>
          <cell r="G265" t="str">
            <v>I</v>
          </cell>
          <cell r="I265" t="str">
            <v/>
          </cell>
          <cell r="J265" t="str">
            <v>OTH</v>
          </cell>
          <cell r="L265" t="str">
            <v>INDUSTRIAL</v>
          </cell>
          <cell r="M265" t="str">
            <v>IND</v>
          </cell>
          <cell r="O265" t="str">
            <v>INDUSTRIAL</v>
          </cell>
          <cell r="P265" t="str">
            <v>INDUSTRIAL</v>
          </cell>
        </row>
        <row r="266">
          <cell r="A266">
            <v>3116</v>
          </cell>
          <cell r="B266" t="str">
            <v>SYSTEMHLP68AF</v>
          </cell>
          <cell r="C266" t="str">
            <v>REGULAR</v>
          </cell>
          <cell r="D266" t="str">
            <v>GENERAL</v>
          </cell>
          <cell r="E266" t="str">
            <v>I</v>
          </cell>
          <cell r="G266" t="str">
            <v>I</v>
          </cell>
          <cell r="I266" t="str">
            <v/>
          </cell>
          <cell r="J266" t="str">
            <v>OTH</v>
          </cell>
          <cell r="L266" t="str">
            <v>INDUSTRIAL</v>
          </cell>
          <cell r="M266" t="str">
            <v>IND</v>
          </cell>
          <cell r="O266" t="str">
            <v>INDUSTRIAL</v>
          </cell>
          <cell r="P266" t="str">
            <v>INDUSTRIAL</v>
          </cell>
        </row>
        <row r="267">
          <cell r="A267">
            <v>3118</v>
          </cell>
          <cell r="B267" t="str">
            <v>PRIME15</v>
          </cell>
          <cell r="C267" t="str">
            <v>REGULAR</v>
          </cell>
          <cell r="D267" t="str">
            <v>GENERAL</v>
          </cell>
          <cell r="E267" t="str">
            <v>I</v>
          </cell>
          <cell r="G267" t="str">
            <v>I</v>
          </cell>
          <cell r="I267" t="str">
            <v/>
          </cell>
          <cell r="J267" t="str">
            <v>OTH</v>
          </cell>
          <cell r="L267" t="str">
            <v>INDUSTRIAL</v>
          </cell>
          <cell r="M267" t="str">
            <v>IND</v>
          </cell>
          <cell r="O267" t="str">
            <v>INDUSTRIAL</v>
          </cell>
          <cell r="P267" t="str">
            <v>INDUSTRIAL</v>
          </cell>
        </row>
        <row r="268">
          <cell r="A268">
            <v>3120</v>
          </cell>
          <cell r="B268" t="str">
            <v>PRIME32</v>
          </cell>
          <cell r="C268" t="str">
            <v>REGULAR</v>
          </cell>
          <cell r="D268" t="str">
            <v>GENERAL</v>
          </cell>
          <cell r="E268" t="str">
            <v>I</v>
          </cell>
          <cell r="G268" t="str">
            <v>I</v>
          </cell>
          <cell r="I268" t="str">
            <v/>
          </cell>
          <cell r="J268" t="str">
            <v>OTH</v>
          </cell>
          <cell r="L268" t="str">
            <v>INDUSTRIAL</v>
          </cell>
          <cell r="M268" t="str">
            <v>IND</v>
          </cell>
          <cell r="O268" t="str">
            <v>INDUSTRIAL</v>
          </cell>
          <cell r="P268" t="str">
            <v>INDUSTRIAL</v>
          </cell>
        </row>
        <row r="269">
          <cell r="A269">
            <v>3121</v>
          </cell>
          <cell r="B269" t="str">
            <v>PRIME46</v>
          </cell>
          <cell r="C269" t="str">
            <v>REGULAR</v>
          </cell>
          <cell r="D269" t="str">
            <v>GENERAL</v>
          </cell>
          <cell r="E269" t="str">
            <v>I</v>
          </cell>
          <cell r="G269" t="str">
            <v>I</v>
          </cell>
          <cell r="I269" t="str">
            <v/>
          </cell>
          <cell r="J269" t="str">
            <v>OTH</v>
          </cell>
          <cell r="L269" t="str">
            <v>INDUSTRIAL</v>
          </cell>
          <cell r="M269" t="str">
            <v>IND</v>
          </cell>
          <cell r="O269" t="str">
            <v>INDUSTRIAL</v>
          </cell>
          <cell r="P269" t="str">
            <v>INDUSTRIAL</v>
          </cell>
        </row>
        <row r="270">
          <cell r="A270">
            <v>3122</v>
          </cell>
          <cell r="B270" t="str">
            <v>PRIME57</v>
          </cell>
          <cell r="C270" t="str">
            <v>REGULAR</v>
          </cell>
          <cell r="D270" t="str">
            <v>GENERAL</v>
          </cell>
          <cell r="E270" t="str">
            <v>I</v>
          </cell>
          <cell r="G270" t="str">
            <v>I</v>
          </cell>
          <cell r="I270" t="str">
            <v/>
          </cell>
          <cell r="J270" t="str">
            <v>OTH</v>
          </cell>
          <cell r="L270" t="str">
            <v>INDUSTRIAL</v>
          </cell>
          <cell r="M270" t="str">
            <v>IND</v>
          </cell>
          <cell r="O270" t="str">
            <v>INDUSTRIAL</v>
          </cell>
          <cell r="P270" t="str">
            <v>INDUSTRIAL</v>
          </cell>
        </row>
        <row r="271">
          <cell r="A271">
            <v>3124</v>
          </cell>
          <cell r="B271" t="str">
            <v>PRIME68</v>
          </cell>
          <cell r="C271" t="str">
            <v>REGULAR</v>
          </cell>
          <cell r="D271" t="str">
            <v>GENERAL</v>
          </cell>
          <cell r="E271" t="str">
            <v>I</v>
          </cell>
          <cell r="G271" t="str">
            <v>I</v>
          </cell>
          <cell r="I271" t="str">
            <v/>
          </cell>
          <cell r="J271" t="str">
            <v>OTH</v>
          </cell>
          <cell r="L271" t="str">
            <v>INDUSTRIAL</v>
          </cell>
          <cell r="M271" t="str">
            <v>IND</v>
          </cell>
          <cell r="O271" t="str">
            <v>INDUSTRIAL</v>
          </cell>
          <cell r="P271" t="str">
            <v>INDUSTRIAL</v>
          </cell>
        </row>
        <row r="272">
          <cell r="A272">
            <v>3125</v>
          </cell>
          <cell r="B272" t="str">
            <v>PRIME76</v>
          </cell>
          <cell r="C272" t="str">
            <v>REGULAR</v>
          </cell>
          <cell r="D272" t="str">
            <v>GENERAL</v>
          </cell>
          <cell r="E272" t="str">
            <v>I</v>
          </cell>
          <cell r="G272" t="str">
            <v>I</v>
          </cell>
          <cell r="I272" t="str">
            <v/>
          </cell>
          <cell r="J272" t="str">
            <v>OTH</v>
          </cell>
          <cell r="L272" t="str">
            <v>INDUSTRIAL</v>
          </cell>
          <cell r="M272" t="str">
            <v>IND</v>
          </cell>
          <cell r="O272" t="str">
            <v>INDUSTRIAL</v>
          </cell>
          <cell r="P272" t="str">
            <v>INDUSTRIAL</v>
          </cell>
        </row>
        <row r="273">
          <cell r="A273">
            <v>3126</v>
          </cell>
          <cell r="B273" t="str">
            <v>PRIME100</v>
          </cell>
          <cell r="C273" t="str">
            <v>REGULAR</v>
          </cell>
          <cell r="D273" t="str">
            <v>GENERAL</v>
          </cell>
          <cell r="E273" t="str">
            <v>I</v>
          </cell>
          <cell r="G273" t="str">
            <v>I</v>
          </cell>
          <cell r="I273" t="str">
            <v/>
          </cell>
          <cell r="J273" t="str">
            <v>OTH</v>
          </cell>
          <cell r="L273" t="str">
            <v>INDUSTRIAL</v>
          </cell>
          <cell r="M273" t="str">
            <v>IND</v>
          </cell>
          <cell r="O273" t="str">
            <v>INDUSTRIAL</v>
          </cell>
          <cell r="P273" t="str">
            <v>INDUSTRIAL</v>
          </cell>
        </row>
        <row r="274">
          <cell r="A274">
            <v>3131</v>
          </cell>
          <cell r="B274" t="str">
            <v>PRIME32A</v>
          </cell>
          <cell r="C274" t="str">
            <v>REGULAR</v>
          </cell>
          <cell r="D274" t="str">
            <v>GENERAL</v>
          </cell>
          <cell r="E274" t="str">
            <v>I</v>
          </cell>
          <cell r="G274" t="str">
            <v>I</v>
          </cell>
          <cell r="I274" t="str">
            <v/>
          </cell>
          <cell r="J274" t="str">
            <v>OTH</v>
          </cell>
          <cell r="L274" t="str">
            <v>INDUSTRIAL</v>
          </cell>
          <cell r="M274" t="str">
            <v>IND</v>
          </cell>
          <cell r="O274" t="str">
            <v>INDUSTRIAL</v>
          </cell>
          <cell r="P274" t="str">
            <v>INDUSTRIAL</v>
          </cell>
        </row>
        <row r="275">
          <cell r="A275">
            <v>3132</v>
          </cell>
          <cell r="B275" t="str">
            <v>PRIME32G</v>
          </cell>
          <cell r="C275" t="str">
            <v>REGULAR</v>
          </cell>
          <cell r="D275" t="str">
            <v>GENERAL</v>
          </cell>
          <cell r="E275" t="str">
            <v>I</v>
          </cell>
          <cell r="G275" t="str">
            <v>I</v>
          </cell>
          <cell r="I275" t="str">
            <v/>
          </cell>
          <cell r="J275" t="str">
            <v>OTH</v>
          </cell>
          <cell r="L275" t="str">
            <v>INDUSTRIAL</v>
          </cell>
          <cell r="M275" t="str">
            <v>IND</v>
          </cell>
          <cell r="O275" t="str">
            <v>INDUSTRIAL</v>
          </cell>
          <cell r="P275" t="str">
            <v>INDUSTRIAL</v>
          </cell>
        </row>
        <row r="276">
          <cell r="A276">
            <v>3133</v>
          </cell>
          <cell r="B276" t="str">
            <v>PRIME46G</v>
          </cell>
          <cell r="C276" t="str">
            <v>REGULAR</v>
          </cell>
          <cell r="D276" t="str">
            <v>GENERAL</v>
          </cell>
          <cell r="E276" t="str">
            <v>I</v>
          </cell>
          <cell r="G276" t="str">
            <v>I</v>
          </cell>
          <cell r="I276" t="str">
            <v/>
          </cell>
          <cell r="J276" t="str">
            <v>OTH</v>
          </cell>
          <cell r="L276" t="str">
            <v>INDUSTRIAL</v>
          </cell>
          <cell r="M276" t="str">
            <v>IND</v>
          </cell>
          <cell r="O276" t="str">
            <v>INDUSTRIAL</v>
          </cell>
          <cell r="P276" t="str">
            <v>INDUSTRIAL</v>
          </cell>
        </row>
        <row r="277">
          <cell r="A277">
            <v>3135</v>
          </cell>
          <cell r="B277" t="str">
            <v>PRIME32LP</v>
          </cell>
          <cell r="C277" t="str">
            <v>REGULAR</v>
          </cell>
          <cell r="D277" t="str">
            <v>GENERAL</v>
          </cell>
          <cell r="E277" t="str">
            <v>I</v>
          </cell>
          <cell r="G277" t="str">
            <v>I</v>
          </cell>
          <cell r="I277" t="str">
            <v/>
          </cell>
          <cell r="J277" t="str">
            <v>OTH</v>
          </cell>
          <cell r="L277" t="str">
            <v>INDUSTRIAL</v>
          </cell>
          <cell r="M277" t="str">
            <v>IND</v>
          </cell>
          <cell r="O277" t="str">
            <v>INDUSTRIAL</v>
          </cell>
          <cell r="P277" t="str">
            <v>INDUSTRIAL</v>
          </cell>
        </row>
        <row r="278">
          <cell r="A278">
            <v>3136</v>
          </cell>
          <cell r="B278" t="str">
            <v>PRIME46LP</v>
          </cell>
          <cell r="C278" t="str">
            <v>REGULAR</v>
          </cell>
          <cell r="D278" t="str">
            <v>GENERAL</v>
          </cell>
          <cell r="E278" t="str">
            <v>I</v>
          </cell>
          <cell r="G278" t="str">
            <v>I</v>
          </cell>
          <cell r="I278" t="str">
            <v/>
          </cell>
          <cell r="J278" t="str">
            <v>OTH</v>
          </cell>
          <cell r="L278" t="str">
            <v>INDUSTRIAL</v>
          </cell>
          <cell r="M278" t="str">
            <v>IND</v>
          </cell>
          <cell r="O278" t="str">
            <v>INDUSTRIAL</v>
          </cell>
          <cell r="P278" t="str">
            <v>INDUSTRIAL</v>
          </cell>
        </row>
        <row r="279">
          <cell r="A279">
            <v>3139</v>
          </cell>
          <cell r="B279" t="str">
            <v>PRIME32LL</v>
          </cell>
          <cell r="C279" t="str">
            <v>REGULAR</v>
          </cell>
          <cell r="D279" t="str">
            <v>GENERAL</v>
          </cell>
          <cell r="E279" t="str">
            <v>I</v>
          </cell>
          <cell r="G279" t="str">
            <v>I</v>
          </cell>
          <cell r="I279" t="str">
            <v/>
          </cell>
          <cell r="J279" t="str">
            <v>OTH</v>
          </cell>
          <cell r="L279" t="str">
            <v>INDUSTRIAL</v>
          </cell>
          <cell r="M279" t="str">
            <v>IND</v>
          </cell>
          <cell r="O279" t="str">
            <v>INDUSTRIAL</v>
          </cell>
          <cell r="P279" t="str">
            <v>INDUSTRIAL</v>
          </cell>
        </row>
        <row r="280">
          <cell r="A280">
            <v>3140</v>
          </cell>
          <cell r="B280" t="str">
            <v>PRIME46LL</v>
          </cell>
          <cell r="C280" t="str">
            <v>REGULAR</v>
          </cell>
          <cell r="D280" t="str">
            <v>GENERAL</v>
          </cell>
          <cell r="E280" t="str">
            <v>I</v>
          </cell>
          <cell r="G280" t="str">
            <v>I</v>
          </cell>
          <cell r="I280" t="str">
            <v/>
          </cell>
          <cell r="J280" t="str">
            <v>OTH</v>
          </cell>
          <cell r="L280" t="str">
            <v>INDUSTRIAL</v>
          </cell>
          <cell r="M280" t="str">
            <v>IND</v>
          </cell>
          <cell r="O280" t="str">
            <v>INDUSTRIAL</v>
          </cell>
          <cell r="P280" t="str">
            <v>INDUSTRIAL</v>
          </cell>
        </row>
        <row r="281">
          <cell r="A281">
            <v>3141</v>
          </cell>
          <cell r="B281" t="str">
            <v>PRIME32T</v>
          </cell>
          <cell r="C281" t="str">
            <v>REGULAR</v>
          </cell>
          <cell r="D281" t="str">
            <v>GENERAL</v>
          </cell>
          <cell r="E281" t="str">
            <v>I</v>
          </cell>
          <cell r="G281" t="str">
            <v>I</v>
          </cell>
          <cell r="I281" t="str">
            <v/>
          </cell>
          <cell r="J281" t="str">
            <v>OTH</v>
          </cell>
          <cell r="L281" t="str">
            <v>INDUSTRIAL</v>
          </cell>
          <cell r="M281" t="str">
            <v>IND</v>
          </cell>
          <cell r="O281" t="str">
            <v>INDUSTRIAL</v>
          </cell>
          <cell r="P281" t="str">
            <v>INDUSTRIAL</v>
          </cell>
        </row>
        <row r="282">
          <cell r="A282">
            <v>3142</v>
          </cell>
          <cell r="B282" t="str">
            <v>PRIME46T</v>
          </cell>
          <cell r="C282" t="str">
            <v>REGULAR</v>
          </cell>
          <cell r="D282" t="str">
            <v>GENERAL</v>
          </cell>
          <cell r="E282" t="str">
            <v>I</v>
          </cell>
          <cell r="G282" t="str">
            <v>I</v>
          </cell>
          <cell r="I282" t="str">
            <v/>
          </cell>
          <cell r="J282" t="str">
            <v>OTH</v>
          </cell>
          <cell r="L282" t="str">
            <v>INDUSTRIAL</v>
          </cell>
          <cell r="M282" t="str">
            <v>IND</v>
          </cell>
          <cell r="O282" t="str">
            <v>INDUSTRIAL</v>
          </cell>
          <cell r="P282" t="str">
            <v>INDUSTRIAL</v>
          </cell>
        </row>
        <row r="283">
          <cell r="A283">
            <v>3144</v>
          </cell>
          <cell r="B283" t="str">
            <v>PRIME68LL</v>
          </cell>
          <cell r="C283" t="str">
            <v>REGULAR</v>
          </cell>
          <cell r="D283" t="str">
            <v>GENERAL</v>
          </cell>
          <cell r="E283" t="str">
            <v>I</v>
          </cell>
          <cell r="G283" t="str">
            <v>I</v>
          </cell>
          <cell r="I283" t="str">
            <v/>
          </cell>
          <cell r="J283" t="str">
            <v>OTH</v>
          </cell>
          <cell r="L283" t="str">
            <v>INDUSTRIAL</v>
          </cell>
          <cell r="M283" t="str">
            <v>IND</v>
          </cell>
          <cell r="O283" t="str">
            <v>INDUSTRIAL</v>
          </cell>
          <cell r="P283" t="str">
            <v>INDUSTRIAL</v>
          </cell>
        </row>
        <row r="284">
          <cell r="A284">
            <v>3161</v>
          </cell>
          <cell r="B284" t="str">
            <v>CONVAL46</v>
          </cell>
          <cell r="C284" t="str">
            <v>REGULAR</v>
          </cell>
          <cell r="D284" t="str">
            <v>GENERAL</v>
          </cell>
          <cell r="E284" t="str">
            <v>I</v>
          </cell>
          <cell r="G284" t="str">
            <v>I</v>
          </cell>
          <cell r="I284" t="str">
            <v/>
          </cell>
          <cell r="J284" t="str">
            <v>OTH</v>
          </cell>
          <cell r="L284" t="str">
            <v>INDUSTRIAL</v>
          </cell>
          <cell r="M284" t="str">
            <v>IND</v>
          </cell>
          <cell r="O284" t="str">
            <v>INDUSTRIAL</v>
          </cell>
          <cell r="P284" t="str">
            <v>INDUSTRIAL</v>
          </cell>
        </row>
        <row r="285">
          <cell r="A285">
            <v>3201</v>
          </cell>
          <cell r="B285" t="str">
            <v>LINE32</v>
          </cell>
          <cell r="C285" t="str">
            <v>REGULAR</v>
          </cell>
          <cell r="D285" t="str">
            <v>GENERAL</v>
          </cell>
          <cell r="E285" t="str">
            <v>I</v>
          </cell>
          <cell r="G285" t="str">
            <v>I</v>
          </cell>
          <cell r="I285" t="str">
            <v/>
          </cell>
          <cell r="J285" t="str">
            <v>OTH</v>
          </cell>
          <cell r="L285" t="str">
            <v>INDUSTRIAL</v>
          </cell>
          <cell r="M285" t="str">
            <v>IND</v>
          </cell>
          <cell r="O285" t="str">
            <v>INDUSTRIAL</v>
          </cell>
          <cell r="P285" t="str">
            <v>INDUSTRIAL</v>
          </cell>
        </row>
        <row r="286">
          <cell r="A286">
            <v>3202</v>
          </cell>
          <cell r="B286" t="str">
            <v>LINE46</v>
          </cell>
          <cell r="C286" t="str">
            <v>REGULAR</v>
          </cell>
          <cell r="D286" t="str">
            <v>GENERAL</v>
          </cell>
          <cell r="E286" t="str">
            <v>I</v>
          </cell>
          <cell r="G286" t="str">
            <v>I</v>
          </cell>
          <cell r="I286" t="str">
            <v/>
          </cell>
          <cell r="J286" t="str">
            <v>OTH</v>
          </cell>
          <cell r="L286" t="str">
            <v>INDUSTRIAL</v>
          </cell>
          <cell r="M286" t="str">
            <v>IND</v>
          </cell>
          <cell r="O286" t="str">
            <v>INDUSTRIAL</v>
          </cell>
          <cell r="P286" t="str">
            <v>INDUSTRIAL</v>
          </cell>
        </row>
        <row r="287">
          <cell r="A287">
            <v>3203</v>
          </cell>
          <cell r="B287" t="str">
            <v>LINE68</v>
          </cell>
          <cell r="C287" t="str">
            <v>REGULAR</v>
          </cell>
          <cell r="D287" t="str">
            <v>GENERAL</v>
          </cell>
          <cell r="E287" t="str">
            <v>I</v>
          </cell>
          <cell r="G287" t="str">
            <v>I</v>
          </cell>
          <cell r="I287" t="str">
            <v/>
          </cell>
          <cell r="J287" t="str">
            <v>OTH</v>
          </cell>
          <cell r="L287" t="str">
            <v>INDUSTRIAL</v>
          </cell>
          <cell r="M287" t="str">
            <v>IND</v>
          </cell>
          <cell r="O287" t="str">
            <v>INDUSTRIAL</v>
          </cell>
          <cell r="P287" t="str">
            <v>INDUSTRIAL</v>
          </cell>
        </row>
        <row r="288">
          <cell r="A288">
            <v>3204</v>
          </cell>
          <cell r="B288" t="str">
            <v>LINE100</v>
          </cell>
          <cell r="C288" t="str">
            <v>REGULAR</v>
          </cell>
          <cell r="D288" t="str">
            <v>GENERAL</v>
          </cell>
          <cell r="E288" t="str">
            <v>I</v>
          </cell>
          <cell r="G288" t="str">
            <v>I</v>
          </cell>
          <cell r="I288" t="str">
            <v/>
          </cell>
          <cell r="J288" t="str">
            <v>OTH</v>
          </cell>
          <cell r="L288" t="str">
            <v>INDUSTRIAL</v>
          </cell>
          <cell r="M288" t="str">
            <v>IND</v>
          </cell>
          <cell r="O288" t="str">
            <v>INDUSTRIAL</v>
          </cell>
          <cell r="P288" t="str">
            <v>INDUSTRIAL</v>
          </cell>
        </row>
        <row r="289">
          <cell r="A289">
            <v>3205</v>
          </cell>
          <cell r="B289" t="str">
            <v>LINE150</v>
          </cell>
          <cell r="C289" t="str">
            <v>REGULAR</v>
          </cell>
          <cell r="D289" t="str">
            <v>GENERAL</v>
          </cell>
          <cell r="E289" t="str">
            <v>I</v>
          </cell>
          <cell r="G289" t="str">
            <v>I</v>
          </cell>
          <cell r="I289" t="str">
            <v/>
          </cell>
          <cell r="J289" t="str">
            <v>OTH</v>
          </cell>
          <cell r="L289" t="str">
            <v>INDUSTRIAL</v>
          </cell>
          <cell r="M289" t="str">
            <v>IND</v>
          </cell>
          <cell r="O289" t="str">
            <v>INDUSTRIAL</v>
          </cell>
          <cell r="P289" t="str">
            <v>INDUSTRIAL</v>
          </cell>
        </row>
        <row r="290">
          <cell r="A290">
            <v>3206</v>
          </cell>
          <cell r="B290" t="str">
            <v>LINE220</v>
          </cell>
          <cell r="C290" t="str">
            <v>REGULAR</v>
          </cell>
          <cell r="D290" t="str">
            <v>GENERAL</v>
          </cell>
          <cell r="E290" t="str">
            <v>I</v>
          </cell>
          <cell r="G290" t="str">
            <v>I</v>
          </cell>
          <cell r="I290" t="str">
            <v/>
          </cell>
          <cell r="J290" t="str">
            <v>OTH</v>
          </cell>
          <cell r="L290" t="str">
            <v>INDUSTRIAL</v>
          </cell>
          <cell r="M290" t="str">
            <v>IND</v>
          </cell>
          <cell r="O290" t="str">
            <v>INDUSTRIAL</v>
          </cell>
          <cell r="P290" t="str">
            <v>INDUSTRIAL</v>
          </cell>
        </row>
        <row r="291">
          <cell r="A291">
            <v>3207</v>
          </cell>
          <cell r="B291" t="str">
            <v>LINE320</v>
          </cell>
          <cell r="C291" t="str">
            <v>REGULAR</v>
          </cell>
          <cell r="D291" t="str">
            <v>GENERAL</v>
          </cell>
          <cell r="E291" t="str">
            <v>I</v>
          </cell>
          <cell r="G291" t="str">
            <v>I</v>
          </cell>
          <cell r="I291" t="str">
            <v/>
          </cell>
          <cell r="J291" t="str">
            <v>OTH</v>
          </cell>
          <cell r="L291" t="str">
            <v>INDUSTRIAL</v>
          </cell>
          <cell r="M291" t="str">
            <v>IND</v>
          </cell>
          <cell r="O291" t="str">
            <v>INDUSTRIAL</v>
          </cell>
          <cell r="P291" t="str">
            <v>INDUSTRIAL</v>
          </cell>
        </row>
        <row r="292">
          <cell r="A292">
            <v>3209</v>
          </cell>
          <cell r="B292" t="str">
            <v>FILM10</v>
          </cell>
          <cell r="C292" t="str">
            <v>REGULAR</v>
          </cell>
          <cell r="D292" t="str">
            <v>GENERAL</v>
          </cell>
          <cell r="E292" t="str">
            <v>I</v>
          </cell>
          <cell r="G292" t="str">
            <v>I</v>
          </cell>
          <cell r="I292" t="str">
            <v/>
          </cell>
          <cell r="J292" t="str">
            <v>OTH</v>
          </cell>
          <cell r="L292" t="str">
            <v>INDUSTRIAL</v>
          </cell>
          <cell r="M292" t="str">
            <v>IND</v>
          </cell>
          <cell r="O292" t="str">
            <v>INDUSTRIAL</v>
          </cell>
          <cell r="P292" t="str">
            <v>INDUSTRIAL</v>
          </cell>
        </row>
        <row r="293">
          <cell r="A293">
            <v>3210</v>
          </cell>
          <cell r="B293" t="str">
            <v>FILM12</v>
          </cell>
          <cell r="C293" t="str">
            <v>REGULAR</v>
          </cell>
          <cell r="D293" t="str">
            <v>GENERAL</v>
          </cell>
          <cell r="E293" t="str">
            <v>I</v>
          </cell>
          <cell r="G293" t="str">
            <v>I</v>
          </cell>
          <cell r="I293" t="str">
            <v/>
          </cell>
          <cell r="J293" t="str">
            <v>OTH</v>
          </cell>
          <cell r="L293" t="str">
            <v>INDUSTRIAL</v>
          </cell>
          <cell r="M293" t="str">
            <v>IND</v>
          </cell>
          <cell r="O293" t="str">
            <v>INDUSTRIAL</v>
          </cell>
          <cell r="P293" t="str">
            <v>INDUSTRIAL</v>
          </cell>
        </row>
        <row r="294">
          <cell r="A294">
            <v>3212</v>
          </cell>
          <cell r="B294" t="str">
            <v>FILM32</v>
          </cell>
          <cell r="C294" t="str">
            <v>REGULAR</v>
          </cell>
          <cell r="D294" t="str">
            <v>GENERAL</v>
          </cell>
          <cell r="E294" t="str">
            <v>I</v>
          </cell>
          <cell r="G294" t="str">
            <v>I</v>
          </cell>
          <cell r="I294" t="str">
            <v/>
          </cell>
          <cell r="J294" t="str">
            <v>OTH</v>
          </cell>
          <cell r="L294" t="str">
            <v>INDUSTRIAL</v>
          </cell>
          <cell r="M294" t="str">
            <v>IND</v>
          </cell>
          <cell r="O294" t="str">
            <v>INDUSTRIAL</v>
          </cell>
          <cell r="P294" t="str">
            <v>INDUSTRIAL</v>
          </cell>
        </row>
        <row r="295">
          <cell r="A295">
            <v>3213</v>
          </cell>
          <cell r="B295" t="str">
            <v>FILM46</v>
          </cell>
          <cell r="C295" t="str">
            <v>REGULAR</v>
          </cell>
          <cell r="D295" t="str">
            <v>GENERAL</v>
          </cell>
          <cell r="E295" t="str">
            <v>I</v>
          </cell>
          <cell r="G295" t="str">
            <v>I</v>
          </cell>
          <cell r="I295" t="str">
            <v/>
          </cell>
          <cell r="J295" t="str">
            <v>OTH</v>
          </cell>
          <cell r="L295" t="str">
            <v>INDUSTRIAL</v>
          </cell>
          <cell r="M295" t="str">
            <v>IND</v>
          </cell>
          <cell r="O295" t="str">
            <v>INDUSTRIAL</v>
          </cell>
          <cell r="P295" t="str">
            <v>INDUSTRIAL</v>
          </cell>
        </row>
        <row r="296">
          <cell r="A296">
            <v>3216</v>
          </cell>
          <cell r="B296" t="str">
            <v>FILM100</v>
          </cell>
          <cell r="C296" t="str">
            <v>REGULAR</v>
          </cell>
          <cell r="D296" t="str">
            <v>GENERAL</v>
          </cell>
          <cell r="E296" t="str">
            <v>I</v>
          </cell>
          <cell r="G296" t="str">
            <v>I</v>
          </cell>
          <cell r="I296" t="str">
            <v/>
          </cell>
          <cell r="J296" t="str">
            <v>OTH</v>
          </cell>
          <cell r="L296" t="str">
            <v>INDUSTRIAL</v>
          </cell>
          <cell r="M296" t="str">
            <v>IND</v>
          </cell>
          <cell r="O296" t="str">
            <v>INDUSTRIAL</v>
          </cell>
          <cell r="P296" t="str">
            <v>INDUSTRIAL</v>
          </cell>
        </row>
        <row r="297">
          <cell r="A297">
            <v>3220</v>
          </cell>
          <cell r="B297" t="str">
            <v>FILM220</v>
          </cell>
          <cell r="C297" t="str">
            <v>REGULAR</v>
          </cell>
          <cell r="D297" t="str">
            <v>GENERAL</v>
          </cell>
          <cell r="E297" t="str">
            <v>I</v>
          </cell>
          <cell r="G297" t="str">
            <v>I</v>
          </cell>
          <cell r="I297" t="str">
            <v/>
          </cell>
          <cell r="J297" t="str">
            <v>OTH</v>
          </cell>
          <cell r="L297" t="str">
            <v>INDUSTRIAL</v>
          </cell>
          <cell r="M297" t="str">
            <v>IND</v>
          </cell>
          <cell r="O297" t="str">
            <v>INDUSTRIAL</v>
          </cell>
          <cell r="P297" t="str">
            <v>INDUSTRIAL</v>
          </cell>
        </row>
        <row r="298">
          <cell r="A298">
            <v>3221</v>
          </cell>
          <cell r="B298" t="str">
            <v>FILM68</v>
          </cell>
          <cell r="C298" t="str">
            <v>REGULAR</v>
          </cell>
          <cell r="D298" t="str">
            <v>GENERAL</v>
          </cell>
          <cell r="E298" t="str">
            <v>I</v>
          </cell>
          <cell r="G298" t="str">
            <v>I</v>
          </cell>
          <cell r="I298" t="str">
            <v/>
          </cell>
          <cell r="J298" t="str">
            <v>OTH</v>
          </cell>
          <cell r="L298" t="str">
            <v>INDUSTRIAL</v>
          </cell>
          <cell r="M298" t="str">
            <v>IND</v>
          </cell>
          <cell r="O298" t="str">
            <v>INDUSTRIAL</v>
          </cell>
          <cell r="P298" t="str">
            <v>INDUSTRIAL</v>
          </cell>
        </row>
        <row r="299">
          <cell r="A299">
            <v>3222</v>
          </cell>
          <cell r="B299" t="str">
            <v>FILM15</v>
          </cell>
          <cell r="C299" t="str">
            <v>REGULAR</v>
          </cell>
          <cell r="D299" t="str">
            <v>GENERAL</v>
          </cell>
          <cell r="E299" t="str">
            <v>I</v>
          </cell>
          <cell r="G299" t="str">
            <v>I</v>
          </cell>
          <cell r="I299" t="str">
            <v/>
          </cell>
          <cell r="J299" t="str">
            <v>OTH</v>
          </cell>
          <cell r="L299" t="str">
            <v>INDUSTRIAL</v>
          </cell>
          <cell r="M299" t="str">
            <v>IND</v>
          </cell>
          <cell r="O299" t="str">
            <v>INDUSTRIAL</v>
          </cell>
          <cell r="P299" t="str">
            <v>INDUSTRIAL</v>
          </cell>
        </row>
        <row r="300">
          <cell r="A300">
            <v>3223</v>
          </cell>
          <cell r="B300" t="str">
            <v>FILM150</v>
          </cell>
          <cell r="C300" t="str">
            <v>REGULAR</v>
          </cell>
          <cell r="D300" t="str">
            <v>GENERAL</v>
          </cell>
          <cell r="E300" t="str">
            <v>I</v>
          </cell>
          <cell r="G300" t="str">
            <v>I</v>
          </cell>
          <cell r="I300" t="str">
            <v/>
          </cell>
          <cell r="J300" t="str">
            <v>OTH</v>
          </cell>
          <cell r="L300" t="str">
            <v>INDUSTRIAL</v>
          </cell>
          <cell r="M300" t="str">
            <v>IND</v>
          </cell>
          <cell r="O300" t="str">
            <v>INDUSTRIAL</v>
          </cell>
          <cell r="P300" t="str">
            <v>INDUSTRIAL</v>
          </cell>
        </row>
        <row r="301">
          <cell r="A301">
            <v>3224</v>
          </cell>
          <cell r="B301" t="str">
            <v>FILM320</v>
          </cell>
          <cell r="C301" t="str">
            <v>REGULAR</v>
          </cell>
          <cell r="D301" t="str">
            <v>GENERAL</v>
          </cell>
          <cell r="E301" t="str">
            <v>I</v>
          </cell>
          <cell r="G301" t="str">
            <v>I</v>
          </cell>
          <cell r="I301" t="str">
            <v/>
          </cell>
          <cell r="J301" t="str">
            <v>OTH</v>
          </cell>
          <cell r="L301" t="str">
            <v>INDUSTRIAL</v>
          </cell>
          <cell r="M301" t="str">
            <v>IND</v>
          </cell>
          <cell r="O301" t="str">
            <v>INDUSTRIAL</v>
          </cell>
          <cell r="P301" t="str">
            <v>INDUSTRIAL</v>
          </cell>
        </row>
        <row r="302">
          <cell r="A302">
            <v>3225</v>
          </cell>
          <cell r="B302" t="str">
            <v>FILM460</v>
          </cell>
          <cell r="C302" t="str">
            <v>REGULAR</v>
          </cell>
          <cell r="D302" t="str">
            <v>GENERAL</v>
          </cell>
          <cell r="E302" t="str">
            <v>I</v>
          </cell>
          <cell r="G302" t="str">
            <v>I</v>
          </cell>
          <cell r="I302" t="str">
            <v/>
          </cell>
          <cell r="J302" t="str">
            <v>OTH</v>
          </cell>
          <cell r="L302" t="str">
            <v>INDUSTRIAL</v>
          </cell>
          <cell r="M302" t="str">
            <v>IND</v>
          </cell>
          <cell r="O302" t="str">
            <v>INDUSTRIAL</v>
          </cell>
          <cell r="P302" t="str">
            <v>INDUSTRIAL</v>
          </cell>
        </row>
        <row r="303">
          <cell r="A303">
            <v>3226</v>
          </cell>
          <cell r="B303" t="str">
            <v>FILM5</v>
          </cell>
          <cell r="C303" t="str">
            <v>REGULAR</v>
          </cell>
          <cell r="D303" t="str">
            <v>GENERAL</v>
          </cell>
          <cell r="E303" t="str">
            <v>I</v>
          </cell>
          <cell r="G303" t="str">
            <v>I</v>
          </cell>
          <cell r="I303" t="str">
            <v/>
          </cell>
          <cell r="J303" t="str">
            <v>OTH</v>
          </cell>
          <cell r="L303" t="str">
            <v>INDUSTRIAL</v>
          </cell>
          <cell r="M303" t="str">
            <v>IND</v>
          </cell>
          <cell r="O303" t="str">
            <v>INDUSTRIAL</v>
          </cell>
          <cell r="P303" t="str">
            <v>INDUSTRIAL</v>
          </cell>
        </row>
        <row r="304">
          <cell r="A304">
            <v>3230</v>
          </cell>
          <cell r="B304" t="str">
            <v>LOOM32</v>
          </cell>
          <cell r="C304" t="str">
            <v>REGULAR</v>
          </cell>
          <cell r="D304" t="str">
            <v>GENERAL</v>
          </cell>
          <cell r="E304" t="str">
            <v>I</v>
          </cell>
          <cell r="G304" t="str">
            <v>I</v>
          </cell>
          <cell r="I304" t="str">
            <v/>
          </cell>
          <cell r="J304" t="str">
            <v>OTH</v>
          </cell>
          <cell r="L304" t="str">
            <v>INDUSTRIAL</v>
          </cell>
          <cell r="M304" t="str">
            <v>IND</v>
          </cell>
          <cell r="O304" t="str">
            <v>INDUSTRIAL</v>
          </cell>
          <cell r="P304" t="str">
            <v>INDUSTRIAL</v>
          </cell>
        </row>
        <row r="305">
          <cell r="A305">
            <v>3231</v>
          </cell>
          <cell r="B305" t="str">
            <v>LOOM46</v>
          </cell>
          <cell r="C305" t="str">
            <v>REGULAR</v>
          </cell>
          <cell r="D305" t="str">
            <v>GENERAL</v>
          </cell>
          <cell r="E305" t="str">
            <v>I</v>
          </cell>
          <cell r="G305" t="str">
            <v>I</v>
          </cell>
          <cell r="I305" t="str">
            <v/>
          </cell>
          <cell r="J305" t="str">
            <v>OTH</v>
          </cell>
          <cell r="L305" t="str">
            <v>INDUSTRIAL</v>
          </cell>
          <cell r="M305" t="str">
            <v>IND</v>
          </cell>
          <cell r="O305" t="str">
            <v>INDUSTRIAL</v>
          </cell>
          <cell r="P305" t="str">
            <v>INDUSTRIAL</v>
          </cell>
        </row>
        <row r="306">
          <cell r="A306">
            <v>3232</v>
          </cell>
          <cell r="B306" t="str">
            <v>LOOM68</v>
          </cell>
          <cell r="C306" t="str">
            <v>REGULAR</v>
          </cell>
          <cell r="D306" t="str">
            <v>GENERAL</v>
          </cell>
          <cell r="E306" t="str">
            <v>I</v>
          </cell>
          <cell r="G306" t="str">
            <v>I</v>
          </cell>
          <cell r="I306" t="str">
            <v/>
          </cell>
          <cell r="J306" t="str">
            <v>OTH</v>
          </cell>
          <cell r="L306" t="str">
            <v>INDUSTRIAL</v>
          </cell>
          <cell r="M306" t="str">
            <v>IND</v>
          </cell>
          <cell r="O306" t="str">
            <v>INDUSTRIAL</v>
          </cell>
          <cell r="P306" t="str">
            <v>INDUSTRIAL</v>
          </cell>
        </row>
        <row r="307">
          <cell r="A307">
            <v>3233</v>
          </cell>
          <cell r="B307" t="str">
            <v>LOOM100</v>
          </cell>
          <cell r="C307" t="str">
            <v>REGULAR</v>
          </cell>
          <cell r="D307" t="str">
            <v>GENERAL</v>
          </cell>
          <cell r="E307" t="str">
            <v>I</v>
          </cell>
          <cell r="G307" t="str">
            <v>I</v>
          </cell>
          <cell r="I307" t="str">
            <v/>
          </cell>
          <cell r="J307" t="str">
            <v>OTH</v>
          </cell>
          <cell r="L307" t="str">
            <v>INDUSTRIAL</v>
          </cell>
          <cell r="M307" t="str">
            <v>IND</v>
          </cell>
          <cell r="O307" t="str">
            <v>INDUSTRIAL</v>
          </cell>
          <cell r="P307" t="str">
            <v>INDUSTRIAL</v>
          </cell>
        </row>
        <row r="308">
          <cell r="A308">
            <v>3234</v>
          </cell>
          <cell r="B308" t="str">
            <v>LOOM150</v>
          </cell>
          <cell r="C308" t="str">
            <v>REGULAR</v>
          </cell>
          <cell r="D308" t="str">
            <v>GENERAL</v>
          </cell>
          <cell r="E308" t="str">
            <v>I</v>
          </cell>
          <cell r="G308" t="str">
            <v>I</v>
          </cell>
          <cell r="I308" t="str">
            <v/>
          </cell>
          <cell r="J308" t="str">
            <v>OTH</v>
          </cell>
          <cell r="L308" t="str">
            <v>INDUSTRIAL</v>
          </cell>
          <cell r="M308" t="str">
            <v>IND</v>
          </cell>
          <cell r="O308" t="str">
            <v>INDUSTRIAL</v>
          </cell>
          <cell r="P308" t="str">
            <v>INDUSTRIAL</v>
          </cell>
        </row>
        <row r="309">
          <cell r="A309">
            <v>3235</v>
          </cell>
          <cell r="B309" t="str">
            <v>LOOM220</v>
          </cell>
          <cell r="C309" t="str">
            <v>REGULAR</v>
          </cell>
          <cell r="D309" t="str">
            <v>GENERAL</v>
          </cell>
          <cell r="E309" t="str">
            <v>I</v>
          </cell>
          <cell r="G309" t="str">
            <v>I</v>
          </cell>
          <cell r="I309" t="str">
            <v/>
          </cell>
          <cell r="J309" t="str">
            <v>OTH</v>
          </cell>
          <cell r="L309" t="str">
            <v>INDUSTRIAL</v>
          </cell>
          <cell r="M309" t="str">
            <v>IND</v>
          </cell>
          <cell r="O309" t="str">
            <v>INDUSTRIAL</v>
          </cell>
          <cell r="P309" t="str">
            <v>INDUSTRIAL</v>
          </cell>
        </row>
        <row r="310">
          <cell r="A310">
            <v>3236</v>
          </cell>
          <cell r="B310" t="str">
            <v>LOOM320</v>
          </cell>
          <cell r="C310" t="str">
            <v>REGULAR</v>
          </cell>
          <cell r="D310" t="str">
            <v>GENERAL</v>
          </cell>
          <cell r="E310" t="str">
            <v>I</v>
          </cell>
          <cell r="G310" t="str">
            <v>I</v>
          </cell>
          <cell r="I310" t="str">
            <v/>
          </cell>
          <cell r="J310" t="str">
            <v>OTH</v>
          </cell>
          <cell r="L310" t="str">
            <v>INDUSTRIAL</v>
          </cell>
          <cell r="M310" t="str">
            <v>IND</v>
          </cell>
          <cell r="O310" t="str">
            <v>INDUSTRIAL</v>
          </cell>
          <cell r="P310" t="str">
            <v>INDUSTRIAL</v>
          </cell>
        </row>
        <row r="311">
          <cell r="A311">
            <v>3237</v>
          </cell>
          <cell r="B311" t="str">
            <v>LOOM460</v>
          </cell>
          <cell r="C311" t="str">
            <v>REGULAR</v>
          </cell>
          <cell r="D311" t="str">
            <v>GENERAL</v>
          </cell>
          <cell r="E311" t="str">
            <v>I</v>
          </cell>
          <cell r="G311" t="str">
            <v>I</v>
          </cell>
          <cell r="I311" t="str">
            <v/>
          </cell>
          <cell r="J311" t="str">
            <v>OTH</v>
          </cell>
          <cell r="L311" t="str">
            <v>INDUSTRIAL</v>
          </cell>
          <cell r="M311" t="str">
            <v>IND</v>
          </cell>
          <cell r="O311" t="str">
            <v>INDUSTRIAL</v>
          </cell>
          <cell r="P311" t="str">
            <v>INDUSTRIAL</v>
          </cell>
        </row>
        <row r="312">
          <cell r="A312">
            <v>3242</v>
          </cell>
          <cell r="B312" t="str">
            <v>LOOMJ32</v>
          </cell>
          <cell r="C312" t="str">
            <v>REGULAR</v>
          </cell>
          <cell r="D312" t="str">
            <v>GENERAL</v>
          </cell>
          <cell r="E312" t="str">
            <v>I</v>
          </cell>
          <cell r="G312" t="str">
            <v>I</v>
          </cell>
          <cell r="I312" t="str">
            <v/>
          </cell>
          <cell r="J312" t="str">
            <v>OTH</v>
          </cell>
          <cell r="L312" t="str">
            <v>INDUSTRIAL</v>
          </cell>
          <cell r="M312" t="str">
            <v>IND</v>
          </cell>
          <cell r="O312" t="str">
            <v>INDUSTRIAL</v>
          </cell>
          <cell r="P312" t="str">
            <v>INDUSTRIAL</v>
          </cell>
        </row>
        <row r="313">
          <cell r="A313">
            <v>3245</v>
          </cell>
          <cell r="B313" t="str">
            <v>LOOMJ150</v>
          </cell>
          <cell r="C313" t="str">
            <v>REGULAR</v>
          </cell>
          <cell r="D313" t="str">
            <v>GENERAL</v>
          </cell>
          <cell r="E313" t="str">
            <v>I</v>
          </cell>
          <cell r="G313" t="str">
            <v>I</v>
          </cell>
          <cell r="I313" t="str">
            <v/>
          </cell>
          <cell r="J313" t="str">
            <v>OTH</v>
          </cell>
          <cell r="L313" t="str">
            <v>INDUSTRIAL</v>
          </cell>
          <cell r="M313" t="str">
            <v>IND</v>
          </cell>
          <cell r="O313" t="str">
            <v>INDUSTRIAL</v>
          </cell>
          <cell r="P313" t="str">
            <v>INDUSTRIAL</v>
          </cell>
        </row>
        <row r="314">
          <cell r="A314">
            <v>3246</v>
          </cell>
          <cell r="B314" t="str">
            <v>LOOMJ220</v>
          </cell>
          <cell r="C314" t="str">
            <v>REGULAR</v>
          </cell>
          <cell r="D314" t="str">
            <v>GENERAL</v>
          </cell>
          <cell r="E314" t="str">
            <v>I</v>
          </cell>
          <cell r="G314" t="str">
            <v>I</v>
          </cell>
          <cell r="I314" t="str">
            <v/>
          </cell>
          <cell r="J314" t="str">
            <v>OTH</v>
          </cell>
          <cell r="L314" t="str">
            <v>INDUSTRIAL</v>
          </cell>
          <cell r="M314" t="str">
            <v>IND</v>
          </cell>
          <cell r="O314" t="str">
            <v>INDUSTRIAL</v>
          </cell>
          <cell r="P314" t="str">
            <v>INDUSTRIAL</v>
          </cell>
        </row>
        <row r="315">
          <cell r="A315">
            <v>3247</v>
          </cell>
          <cell r="B315" t="str">
            <v>LOOMJ320</v>
          </cell>
          <cell r="C315" t="str">
            <v>REGULAR</v>
          </cell>
          <cell r="D315" t="str">
            <v>GENERAL</v>
          </cell>
          <cell r="E315" t="str">
            <v>I</v>
          </cell>
          <cell r="G315" t="str">
            <v>I</v>
          </cell>
          <cell r="I315" t="str">
            <v/>
          </cell>
          <cell r="J315" t="str">
            <v>OTH</v>
          </cell>
          <cell r="L315" t="str">
            <v>INDUSTRIAL</v>
          </cell>
          <cell r="M315" t="str">
            <v>IND</v>
          </cell>
          <cell r="O315" t="str">
            <v>INDUSTRIAL</v>
          </cell>
          <cell r="P315" t="str">
            <v>INDUSTRIAL</v>
          </cell>
        </row>
        <row r="316">
          <cell r="A316">
            <v>3248</v>
          </cell>
          <cell r="B316" t="str">
            <v>LOOMJ460</v>
          </cell>
          <cell r="C316" t="str">
            <v>REGULAR</v>
          </cell>
          <cell r="D316" t="str">
            <v>GENERAL</v>
          </cell>
          <cell r="E316" t="str">
            <v>I</v>
          </cell>
          <cell r="G316" t="str">
            <v>I</v>
          </cell>
          <cell r="I316" t="str">
            <v/>
          </cell>
          <cell r="J316" t="str">
            <v>OTH</v>
          </cell>
          <cell r="L316" t="str">
            <v>INDUSTRIAL</v>
          </cell>
          <cell r="M316" t="str">
            <v>IND</v>
          </cell>
          <cell r="O316" t="str">
            <v>INDUSTRIAL</v>
          </cell>
          <cell r="P316" t="str">
            <v>INDUSTRIAL</v>
          </cell>
        </row>
        <row r="317">
          <cell r="A317">
            <v>3301</v>
          </cell>
          <cell r="B317" t="str">
            <v>WAY32</v>
          </cell>
          <cell r="C317" t="str">
            <v>REGULAR</v>
          </cell>
          <cell r="D317" t="str">
            <v>GENERAL</v>
          </cell>
          <cell r="E317" t="str">
            <v>I</v>
          </cell>
          <cell r="G317" t="str">
            <v>I</v>
          </cell>
          <cell r="I317" t="str">
            <v/>
          </cell>
          <cell r="J317" t="str">
            <v>OTH</v>
          </cell>
          <cell r="L317" t="str">
            <v>INDUSTRIAL</v>
          </cell>
          <cell r="M317" t="str">
            <v>IND</v>
          </cell>
          <cell r="O317" t="str">
            <v>INDUSTRIAL</v>
          </cell>
          <cell r="P317" t="str">
            <v>INDUSTRIAL</v>
          </cell>
        </row>
        <row r="318">
          <cell r="A318">
            <v>3302</v>
          </cell>
          <cell r="B318" t="str">
            <v>WAY68</v>
          </cell>
          <cell r="C318" t="str">
            <v>REGULAR</v>
          </cell>
          <cell r="D318" t="str">
            <v>GENERAL</v>
          </cell>
          <cell r="E318" t="str">
            <v>I</v>
          </cell>
          <cell r="G318" t="str">
            <v>I</v>
          </cell>
          <cell r="I318" t="str">
            <v/>
          </cell>
          <cell r="J318" t="str">
            <v>OTH</v>
          </cell>
          <cell r="L318" t="str">
            <v>INDUSTRIAL</v>
          </cell>
          <cell r="M318" t="str">
            <v>IND</v>
          </cell>
          <cell r="O318" t="str">
            <v>INDUSTRIAL</v>
          </cell>
          <cell r="P318" t="str">
            <v>INDUSTRIAL</v>
          </cell>
        </row>
        <row r="319">
          <cell r="A319">
            <v>3304</v>
          </cell>
          <cell r="B319" t="str">
            <v>WAY220</v>
          </cell>
          <cell r="C319" t="str">
            <v>REGULAR</v>
          </cell>
          <cell r="D319" t="str">
            <v>GENERAL</v>
          </cell>
          <cell r="E319" t="str">
            <v>I</v>
          </cell>
          <cell r="G319" t="str">
            <v>I</v>
          </cell>
          <cell r="I319" t="str">
            <v/>
          </cell>
          <cell r="J319" t="str">
            <v>OTH</v>
          </cell>
          <cell r="L319" t="str">
            <v>INDUSTRIAL</v>
          </cell>
          <cell r="M319" t="str">
            <v>IND</v>
          </cell>
          <cell r="O319" t="str">
            <v>INDUSTRIAL</v>
          </cell>
          <cell r="P319" t="str">
            <v>INDUSTRIAL</v>
          </cell>
        </row>
        <row r="320">
          <cell r="A320">
            <v>3305</v>
          </cell>
          <cell r="B320" t="str">
            <v>WAY100</v>
          </cell>
          <cell r="C320" t="str">
            <v>REGULAR</v>
          </cell>
          <cell r="D320" t="str">
            <v>GENERAL</v>
          </cell>
          <cell r="E320" t="str">
            <v>I</v>
          </cell>
          <cell r="G320" t="str">
            <v>I</v>
          </cell>
          <cell r="I320" t="str">
            <v/>
          </cell>
          <cell r="J320" t="str">
            <v>OTH</v>
          </cell>
          <cell r="L320" t="str">
            <v>INDUSTRIAL</v>
          </cell>
          <cell r="M320" t="str">
            <v>IND</v>
          </cell>
          <cell r="O320" t="str">
            <v>INDUSTRIAL</v>
          </cell>
          <cell r="P320" t="str">
            <v>INDUSTRIAL</v>
          </cell>
        </row>
        <row r="321">
          <cell r="A321">
            <v>3311</v>
          </cell>
          <cell r="B321" t="str">
            <v>WAYH32</v>
          </cell>
          <cell r="C321" t="str">
            <v>REGULAR</v>
          </cell>
          <cell r="D321" t="str">
            <v>GENERAL</v>
          </cell>
          <cell r="E321" t="str">
            <v>I</v>
          </cell>
          <cell r="G321" t="str">
            <v>I</v>
          </cell>
          <cell r="I321" t="str">
            <v/>
          </cell>
          <cell r="J321" t="str">
            <v>OTH</v>
          </cell>
          <cell r="L321" t="str">
            <v>INDUSTRIAL</v>
          </cell>
          <cell r="M321" t="str">
            <v>IND</v>
          </cell>
          <cell r="O321" t="str">
            <v>INDUSTRIAL</v>
          </cell>
          <cell r="P321" t="str">
            <v>INDUSTRIAL</v>
          </cell>
        </row>
        <row r="322">
          <cell r="A322">
            <v>3312</v>
          </cell>
          <cell r="B322" t="str">
            <v>WAYH57</v>
          </cell>
          <cell r="C322" t="str">
            <v>REGULAR</v>
          </cell>
          <cell r="D322" t="str">
            <v>GENERAL</v>
          </cell>
          <cell r="E322" t="str">
            <v>I</v>
          </cell>
          <cell r="G322" t="str">
            <v>I</v>
          </cell>
          <cell r="I322" t="str">
            <v/>
          </cell>
          <cell r="J322" t="str">
            <v>OTH</v>
          </cell>
          <cell r="L322" t="str">
            <v>INDUSTRIAL</v>
          </cell>
          <cell r="M322" t="str">
            <v>IND</v>
          </cell>
          <cell r="O322" t="str">
            <v>INDUSTRIAL</v>
          </cell>
          <cell r="P322" t="str">
            <v>INDUSTRIAL</v>
          </cell>
        </row>
        <row r="323">
          <cell r="A323">
            <v>3313</v>
          </cell>
          <cell r="B323" t="str">
            <v>WAYH68</v>
          </cell>
          <cell r="C323" t="str">
            <v>REGULAR</v>
          </cell>
          <cell r="D323" t="str">
            <v>GENERAL</v>
          </cell>
          <cell r="E323" t="str">
            <v>I</v>
          </cell>
          <cell r="G323" t="str">
            <v>I</v>
          </cell>
          <cell r="I323" t="str">
            <v/>
          </cell>
          <cell r="J323" t="str">
            <v>OTH</v>
          </cell>
          <cell r="L323" t="str">
            <v>INDUSTRIAL</v>
          </cell>
          <cell r="M323" t="str">
            <v>IND</v>
          </cell>
          <cell r="O323" t="str">
            <v>INDUSTRIAL</v>
          </cell>
          <cell r="P323" t="str">
            <v>INDUSTRIAL</v>
          </cell>
        </row>
        <row r="324">
          <cell r="A324">
            <v>3401</v>
          </cell>
          <cell r="B324" t="str">
            <v>SPIN2</v>
          </cell>
          <cell r="C324" t="str">
            <v>REGULAR</v>
          </cell>
          <cell r="D324" t="str">
            <v>GENERAL</v>
          </cell>
          <cell r="E324" t="str">
            <v>I</v>
          </cell>
          <cell r="G324" t="str">
            <v>I</v>
          </cell>
          <cell r="I324" t="str">
            <v/>
          </cell>
          <cell r="J324" t="str">
            <v>OTH</v>
          </cell>
          <cell r="L324" t="str">
            <v>INDUSTRIAL</v>
          </cell>
          <cell r="M324" t="str">
            <v>IND</v>
          </cell>
          <cell r="O324" t="str">
            <v>INDUSTRIAL</v>
          </cell>
          <cell r="P324" t="str">
            <v>INDUSTRIAL</v>
          </cell>
        </row>
        <row r="325">
          <cell r="A325">
            <v>3402</v>
          </cell>
          <cell r="B325" t="str">
            <v>SPIN12</v>
          </cell>
          <cell r="C325" t="str">
            <v>REGULAR</v>
          </cell>
          <cell r="D325" t="str">
            <v>GENERAL</v>
          </cell>
          <cell r="E325" t="str">
            <v>I</v>
          </cell>
          <cell r="G325" t="str">
            <v>I</v>
          </cell>
          <cell r="I325" t="str">
            <v/>
          </cell>
          <cell r="J325" t="str">
            <v>OTH</v>
          </cell>
          <cell r="L325" t="str">
            <v>INDUSTRIAL</v>
          </cell>
          <cell r="M325" t="str">
            <v>IND</v>
          </cell>
          <cell r="O325" t="str">
            <v>INDUSTRIAL</v>
          </cell>
          <cell r="P325" t="str">
            <v>INDUSTRIAL</v>
          </cell>
        </row>
        <row r="326">
          <cell r="A326">
            <v>3403</v>
          </cell>
          <cell r="B326" t="str">
            <v>SPIN22</v>
          </cell>
          <cell r="C326" t="str">
            <v>REGULAR</v>
          </cell>
          <cell r="D326" t="str">
            <v>GENERAL</v>
          </cell>
          <cell r="E326" t="str">
            <v>I</v>
          </cell>
          <cell r="G326" t="str">
            <v>I</v>
          </cell>
          <cell r="I326" t="str">
            <v/>
          </cell>
          <cell r="J326" t="str">
            <v>OTH</v>
          </cell>
          <cell r="L326" t="str">
            <v>INDUSTRIAL</v>
          </cell>
          <cell r="M326" t="str">
            <v>IND</v>
          </cell>
          <cell r="O326" t="str">
            <v>INDUSTRIAL</v>
          </cell>
          <cell r="P326" t="str">
            <v>INDUSTRIAL</v>
          </cell>
        </row>
        <row r="327">
          <cell r="A327">
            <v>3404</v>
          </cell>
          <cell r="B327" t="str">
            <v>SPINEE10</v>
          </cell>
          <cell r="C327" t="str">
            <v>REGULAR</v>
          </cell>
          <cell r="D327" t="str">
            <v>GENERAL</v>
          </cell>
          <cell r="E327" t="str">
            <v>I</v>
          </cell>
          <cell r="G327" t="str">
            <v>I</v>
          </cell>
          <cell r="I327" t="str">
            <v/>
          </cell>
          <cell r="J327" t="str">
            <v>OTH</v>
          </cell>
          <cell r="L327" t="str">
            <v>INDUSTRIAL</v>
          </cell>
          <cell r="M327" t="str">
            <v>IND</v>
          </cell>
          <cell r="O327" t="str">
            <v>INDUSTRIAL</v>
          </cell>
          <cell r="P327" t="str">
            <v>INDUSTRIAL</v>
          </cell>
        </row>
        <row r="328">
          <cell r="A328">
            <v>3406</v>
          </cell>
          <cell r="B328" t="str">
            <v>SPINEE22</v>
          </cell>
          <cell r="C328" t="str">
            <v>REGULAR</v>
          </cell>
          <cell r="D328" t="str">
            <v>GENERAL</v>
          </cell>
          <cell r="E328" t="str">
            <v>I</v>
          </cell>
          <cell r="G328" t="str">
            <v>I</v>
          </cell>
          <cell r="I328" t="str">
            <v/>
          </cell>
          <cell r="J328" t="str">
            <v>OTH</v>
          </cell>
          <cell r="L328" t="str">
            <v>INDUSTRIAL</v>
          </cell>
          <cell r="M328" t="str">
            <v>IND</v>
          </cell>
          <cell r="O328" t="str">
            <v>INDUSTRIAL</v>
          </cell>
          <cell r="P328" t="str">
            <v>INDUSTRIAL</v>
          </cell>
        </row>
        <row r="329">
          <cell r="A329">
            <v>3411</v>
          </cell>
          <cell r="B329" t="str">
            <v>SPIN5</v>
          </cell>
          <cell r="C329" t="str">
            <v>REGULAR</v>
          </cell>
          <cell r="D329" t="str">
            <v>GENERAL</v>
          </cell>
          <cell r="E329" t="str">
            <v>I</v>
          </cell>
          <cell r="G329" t="str">
            <v>I</v>
          </cell>
          <cell r="I329" t="str">
            <v/>
          </cell>
          <cell r="J329" t="str">
            <v>OTH</v>
          </cell>
          <cell r="L329" t="str">
            <v>INDUSTRIAL</v>
          </cell>
          <cell r="M329" t="str">
            <v>IND</v>
          </cell>
          <cell r="O329" t="str">
            <v>INDUSTRIAL</v>
          </cell>
          <cell r="P329" t="str">
            <v>INDUSTRIAL</v>
          </cell>
        </row>
        <row r="330">
          <cell r="A330">
            <v>3412</v>
          </cell>
          <cell r="B330" t="str">
            <v>KNITCLEAN12</v>
          </cell>
          <cell r="C330" t="str">
            <v>REGULAR</v>
          </cell>
          <cell r="D330" t="str">
            <v>GENERAL</v>
          </cell>
          <cell r="E330" t="str">
            <v>I</v>
          </cell>
          <cell r="G330" t="str">
            <v>I</v>
          </cell>
          <cell r="I330" t="str">
            <v/>
          </cell>
          <cell r="J330" t="str">
            <v>OTH</v>
          </cell>
          <cell r="L330" t="str">
            <v>INDUSTRIAL</v>
          </cell>
          <cell r="M330" t="str">
            <v>IND</v>
          </cell>
          <cell r="O330" t="str">
            <v>INDUSTRIAL</v>
          </cell>
          <cell r="P330" t="str">
            <v>INDUSTRIAL</v>
          </cell>
        </row>
        <row r="331">
          <cell r="A331">
            <v>3413</v>
          </cell>
          <cell r="B331" t="str">
            <v>KNITCLEAN22</v>
          </cell>
          <cell r="C331" t="str">
            <v>REGULAR</v>
          </cell>
          <cell r="D331" t="str">
            <v>GENERAL</v>
          </cell>
          <cell r="E331" t="str">
            <v>I</v>
          </cell>
          <cell r="G331" t="str">
            <v>I</v>
          </cell>
          <cell r="I331" t="str">
            <v/>
          </cell>
          <cell r="J331" t="str">
            <v>OTH</v>
          </cell>
          <cell r="L331" t="str">
            <v>INDUSTRIAL</v>
          </cell>
          <cell r="M331" t="str">
            <v>IND</v>
          </cell>
          <cell r="O331" t="str">
            <v>INDUSTRIAL</v>
          </cell>
          <cell r="P331" t="str">
            <v>INDUSTRIAL</v>
          </cell>
        </row>
        <row r="332">
          <cell r="A332">
            <v>3414</v>
          </cell>
          <cell r="B332" t="str">
            <v>KNITCLEAN32</v>
          </cell>
          <cell r="C332" t="str">
            <v>REGULAR</v>
          </cell>
          <cell r="D332" t="str">
            <v>GENERAL</v>
          </cell>
          <cell r="E332" t="str">
            <v>I</v>
          </cell>
          <cell r="G332" t="str">
            <v>I</v>
          </cell>
          <cell r="I332" t="str">
            <v/>
          </cell>
          <cell r="J332" t="str">
            <v>OTH</v>
          </cell>
          <cell r="L332" t="str">
            <v>INDUSTRIAL</v>
          </cell>
          <cell r="M332" t="str">
            <v>IND</v>
          </cell>
          <cell r="O332" t="str">
            <v>INDUSTRIAL</v>
          </cell>
          <cell r="P332" t="str">
            <v>INDUSTRIAL</v>
          </cell>
        </row>
        <row r="333">
          <cell r="A333">
            <v>3415</v>
          </cell>
          <cell r="B333" t="str">
            <v xml:space="preserve">CONINGOIL(175KGDRUM) </v>
          </cell>
          <cell r="C333" t="str">
            <v>REGULAR</v>
          </cell>
          <cell r="D333" t="str">
            <v>GENERAL</v>
          </cell>
          <cell r="E333" t="str">
            <v>I</v>
          </cell>
          <cell r="G333" t="str">
            <v>I</v>
          </cell>
          <cell r="I333" t="str">
            <v/>
          </cell>
          <cell r="J333" t="str">
            <v>OTH</v>
          </cell>
          <cell r="L333" t="str">
            <v>INDUSTRIAL</v>
          </cell>
          <cell r="M333" t="str">
            <v>IND</v>
          </cell>
          <cell r="O333" t="str">
            <v>INDUSTRIAL</v>
          </cell>
          <cell r="P333" t="str">
            <v>INDUSTRIAL</v>
          </cell>
        </row>
        <row r="334">
          <cell r="A334">
            <v>3501</v>
          </cell>
          <cell r="B334" t="str">
            <v>PRESSC100</v>
          </cell>
          <cell r="C334" t="str">
            <v>REGULAR</v>
          </cell>
          <cell r="D334" t="str">
            <v>GENERAL</v>
          </cell>
          <cell r="E334" t="str">
            <v>I</v>
          </cell>
          <cell r="G334" t="str">
            <v>I</v>
          </cell>
          <cell r="I334" t="str">
            <v/>
          </cell>
          <cell r="J334" t="str">
            <v>OTH</v>
          </cell>
          <cell r="L334" t="str">
            <v>INDUSTRIAL</v>
          </cell>
          <cell r="M334" t="str">
            <v>IND</v>
          </cell>
          <cell r="O334" t="str">
            <v>INDUSTRIAL</v>
          </cell>
          <cell r="P334" t="str">
            <v>INDUSTRIAL</v>
          </cell>
        </row>
        <row r="335">
          <cell r="A335">
            <v>3502</v>
          </cell>
          <cell r="B335" t="str">
            <v>PRESSC220</v>
          </cell>
          <cell r="C335" t="str">
            <v>REGULAR</v>
          </cell>
          <cell r="D335" t="str">
            <v>GENERAL</v>
          </cell>
          <cell r="E335" t="str">
            <v>I</v>
          </cell>
          <cell r="G335" t="str">
            <v>I</v>
          </cell>
          <cell r="I335" t="str">
            <v/>
          </cell>
          <cell r="J335" t="str">
            <v>OTH</v>
          </cell>
          <cell r="L335" t="str">
            <v>INDUSTRIAL</v>
          </cell>
          <cell r="M335" t="str">
            <v>IND</v>
          </cell>
          <cell r="O335" t="str">
            <v>INDUSTRIAL</v>
          </cell>
          <cell r="P335" t="str">
            <v>INDUSTRIAL</v>
          </cell>
        </row>
        <row r="336">
          <cell r="A336">
            <v>3506</v>
          </cell>
          <cell r="B336" t="str">
            <v>PRESSLS320</v>
          </cell>
          <cell r="C336" t="str">
            <v>REGULAR</v>
          </cell>
          <cell r="D336" t="str">
            <v>GENERAL</v>
          </cell>
          <cell r="E336" t="str">
            <v>I</v>
          </cell>
          <cell r="G336" t="str">
            <v>I</v>
          </cell>
          <cell r="I336" t="str">
            <v/>
          </cell>
          <cell r="J336" t="str">
            <v>OTH</v>
          </cell>
          <cell r="L336" t="str">
            <v>INDUSTRIAL</v>
          </cell>
          <cell r="M336" t="str">
            <v>IND</v>
          </cell>
          <cell r="O336" t="str">
            <v>INDUSTRIAL</v>
          </cell>
          <cell r="P336" t="str">
            <v>INDUSTRIAL</v>
          </cell>
        </row>
        <row r="337">
          <cell r="A337">
            <v>3507</v>
          </cell>
          <cell r="B337" t="str">
            <v>PRESSLS460</v>
          </cell>
          <cell r="C337" t="str">
            <v>REGULAR</v>
          </cell>
          <cell r="D337" t="str">
            <v>GENERAL</v>
          </cell>
          <cell r="E337" t="str">
            <v>I</v>
          </cell>
          <cell r="G337" t="str">
            <v>I</v>
          </cell>
          <cell r="I337" t="str">
            <v/>
          </cell>
          <cell r="J337" t="str">
            <v>OTH</v>
          </cell>
          <cell r="L337" t="str">
            <v>INDUSTRIAL</v>
          </cell>
          <cell r="M337" t="str">
            <v>IND</v>
          </cell>
          <cell r="O337" t="str">
            <v>INDUSTRIAL</v>
          </cell>
          <cell r="P337" t="str">
            <v>INDUSTRIAL</v>
          </cell>
        </row>
        <row r="338">
          <cell r="A338">
            <v>3511</v>
          </cell>
          <cell r="B338" t="str">
            <v>PRESS32</v>
          </cell>
          <cell r="C338" t="str">
            <v>REGULAR</v>
          </cell>
          <cell r="D338" t="str">
            <v>GENERAL</v>
          </cell>
          <cell r="E338" t="str">
            <v>I</v>
          </cell>
          <cell r="G338" t="str">
            <v>I</v>
          </cell>
          <cell r="I338" t="str">
            <v/>
          </cell>
          <cell r="J338" t="str">
            <v>OTH</v>
          </cell>
          <cell r="L338" t="str">
            <v>INDUSTRIAL</v>
          </cell>
          <cell r="M338" t="str">
            <v>IND</v>
          </cell>
          <cell r="O338" t="str">
            <v>INDUSTRIAL</v>
          </cell>
          <cell r="P338" t="str">
            <v>INDUSTRIAL</v>
          </cell>
        </row>
        <row r="339">
          <cell r="A339">
            <v>3512</v>
          </cell>
          <cell r="B339" t="str">
            <v>PRESS68</v>
          </cell>
          <cell r="C339" t="str">
            <v>REGULAR</v>
          </cell>
          <cell r="D339" t="str">
            <v>GENERAL</v>
          </cell>
          <cell r="E339" t="str">
            <v>I</v>
          </cell>
          <cell r="G339" t="str">
            <v>I</v>
          </cell>
          <cell r="I339" t="str">
            <v/>
          </cell>
          <cell r="J339" t="str">
            <v>OTH</v>
          </cell>
          <cell r="L339" t="str">
            <v>INDUSTRIAL</v>
          </cell>
          <cell r="M339" t="str">
            <v>IND</v>
          </cell>
          <cell r="O339" t="str">
            <v>INDUSTRIAL</v>
          </cell>
          <cell r="P339" t="str">
            <v>INDUSTRIAL</v>
          </cell>
        </row>
        <row r="340">
          <cell r="A340">
            <v>3513</v>
          </cell>
          <cell r="B340" t="str">
            <v>PRESS100</v>
          </cell>
          <cell r="C340" t="str">
            <v>REGULAR</v>
          </cell>
          <cell r="D340" t="str">
            <v>GENERAL</v>
          </cell>
          <cell r="E340" t="str">
            <v>I</v>
          </cell>
          <cell r="G340" t="str">
            <v>I</v>
          </cell>
          <cell r="I340" t="str">
            <v/>
          </cell>
          <cell r="J340" t="str">
            <v>OTH</v>
          </cell>
          <cell r="L340" t="str">
            <v>INDUSTRIAL</v>
          </cell>
          <cell r="M340" t="str">
            <v>IND</v>
          </cell>
          <cell r="O340" t="str">
            <v>INDUSTRIAL</v>
          </cell>
          <cell r="P340" t="str">
            <v>INDUSTRIAL</v>
          </cell>
        </row>
        <row r="341">
          <cell r="A341">
            <v>3514</v>
          </cell>
          <cell r="B341" t="str">
            <v>PRESS150</v>
          </cell>
          <cell r="C341" t="str">
            <v>REGULAR</v>
          </cell>
          <cell r="D341" t="str">
            <v>GENERAL</v>
          </cell>
          <cell r="E341" t="str">
            <v>I</v>
          </cell>
          <cell r="G341" t="str">
            <v>I</v>
          </cell>
          <cell r="I341" t="str">
            <v/>
          </cell>
          <cell r="J341" t="str">
            <v>OTH</v>
          </cell>
          <cell r="L341" t="str">
            <v>INDUSTRIAL</v>
          </cell>
          <cell r="M341" t="str">
            <v>IND</v>
          </cell>
          <cell r="O341" t="str">
            <v>INDUSTRIAL</v>
          </cell>
          <cell r="P341" t="str">
            <v>INDUSTRIAL</v>
          </cell>
        </row>
        <row r="342">
          <cell r="A342">
            <v>3516</v>
          </cell>
          <cell r="B342" t="str">
            <v>PRESS220</v>
          </cell>
          <cell r="C342" t="str">
            <v>REGULAR</v>
          </cell>
          <cell r="D342" t="str">
            <v>GENERAL</v>
          </cell>
          <cell r="E342" t="str">
            <v>I</v>
          </cell>
          <cell r="G342" t="str">
            <v>I</v>
          </cell>
          <cell r="I342" t="str">
            <v/>
          </cell>
          <cell r="J342" t="str">
            <v>OTH</v>
          </cell>
          <cell r="L342" t="str">
            <v>INDUSTRIAL</v>
          </cell>
          <cell r="M342" t="str">
            <v>IND</v>
          </cell>
          <cell r="O342" t="str">
            <v>INDUSTRIAL</v>
          </cell>
          <cell r="P342" t="str">
            <v>INDUSTRIAL</v>
          </cell>
        </row>
        <row r="343">
          <cell r="A343">
            <v>3518</v>
          </cell>
          <cell r="B343" t="str">
            <v>PRESS320</v>
          </cell>
          <cell r="C343" t="str">
            <v>REGULAR</v>
          </cell>
          <cell r="D343" t="str">
            <v>GENERAL</v>
          </cell>
          <cell r="E343" t="str">
            <v>I</v>
          </cell>
          <cell r="G343" t="str">
            <v>I</v>
          </cell>
          <cell r="I343" t="str">
            <v/>
          </cell>
          <cell r="J343" t="str">
            <v>OTH</v>
          </cell>
          <cell r="L343" t="str">
            <v>INDUSTRIAL</v>
          </cell>
          <cell r="M343" t="str">
            <v>IND</v>
          </cell>
          <cell r="O343" t="str">
            <v>INDUSTRIAL</v>
          </cell>
          <cell r="P343" t="str">
            <v>INDUSTRIAL</v>
          </cell>
        </row>
        <row r="344">
          <cell r="A344">
            <v>3519</v>
          </cell>
          <cell r="B344" t="str">
            <v>PRESS100RR</v>
          </cell>
          <cell r="C344" t="str">
            <v>REGULAR</v>
          </cell>
          <cell r="D344" t="str">
            <v>GENERAL</v>
          </cell>
          <cell r="E344" t="str">
            <v>I</v>
          </cell>
          <cell r="G344" t="str">
            <v>I</v>
          </cell>
          <cell r="I344" t="str">
            <v/>
          </cell>
          <cell r="J344" t="str">
            <v>OTH</v>
          </cell>
          <cell r="L344" t="str">
            <v>INDUSTRIAL</v>
          </cell>
          <cell r="M344" t="str">
            <v>IND</v>
          </cell>
          <cell r="O344" t="str">
            <v>INDUSTRIAL</v>
          </cell>
          <cell r="P344" t="str">
            <v>INDUSTRIAL</v>
          </cell>
        </row>
        <row r="345">
          <cell r="A345">
            <v>3520</v>
          </cell>
          <cell r="B345" t="str">
            <v>PRESS150RR</v>
          </cell>
          <cell r="C345" t="str">
            <v>REGULAR</v>
          </cell>
          <cell r="D345" t="str">
            <v>GENERAL</v>
          </cell>
          <cell r="E345" t="str">
            <v>I</v>
          </cell>
          <cell r="G345" t="str">
            <v>I</v>
          </cell>
          <cell r="I345" t="str">
            <v/>
          </cell>
          <cell r="J345" t="str">
            <v>OTH</v>
          </cell>
          <cell r="L345" t="str">
            <v>INDUSTRIAL</v>
          </cell>
          <cell r="M345" t="str">
            <v>IND</v>
          </cell>
          <cell r="O345" t="str">
            <v>INDUSTRIAL</v>
          </cell>
          <cell r="P345" t="str">
            <v>INDUSTRIAL</v>
          </cell>
        </row>
        <row r="346">
          <cell r="A346">
            <v>3523</v>
          </cell>
          <cell r="B346" t="str">
            <v>PRESST57</v>
          </cell>
          <cell r="C346" t="str">
            <v>REGULAR</v>
          </cell>
          <cell r="D346" t="str">
            <v>GENERAL</v>
          </cell>
          <cell r="E346" t="str">
            <v>I</v>
          </cell>
          <cell r="G346" t="str">
            <v>I</v>
          </cell>
          <cell r="I346" t="str">
            <v/>
          </cell>
          <cell r="J346" t="str">
            <v>OTH</v>
          </cell>
          <cell r="L346" t="str">
            <v>INDUSTRIAL</v>
          </cell>
          <cell r="M346" t="str">
            <v>IND</v>
          </cell>
          <cell r="O346" t="str">
            <v>INDUSTRIAL</v>
          </cell>
          <cell r="P346" t="str">
            <v>INDUSTRIAL</v>
          </cell>
        </row>
        <row r="347">
          <cell r="A347">
            <v>3524</v>
          </cell>
          <cell r="B347" t="str">
            <v>PRESST32</v>
          </cell>
          <cell r="C347" t="str">
            <v>REGULAR</v>
          </cell>
          <cell r="D347" t="str">
            <v>GENERAL</v>
          </cell>
          <cell r="E347" t="str">
            <v>I</v>
          </cell>
          <cell r="G347" t="str">
            <v>I</v>
          </cell>
          <cell r="I347" t="str">
            <v/>
          </cell>
          <cell r="J347" t="str">
            <v>OTH</v>
          </cell>
          <cell r="L347" t="str">
            <v>INDUSTRIAL</v>
          </cell>
          <cell r="M347" t="str">
            <v>IND</v>
          </cell>
          <cell r="O347" t="str">
            <v>INDUSTRIAL</v>
          </cell>
          <cell r="P347" t="str">
            <v>INDUSTRIAL</v>
          </cell>
        </row>
        <row r="348">
          <cell r="A348">
            <v>3525</v>
          </cell>
          <cell r="B348" t="str">
            <v>PRESST46</v>
          </cell>
          <cell r="C348" t="str">
            <v>REGULAR</v>
          </cell>
          <cell r="D348" t="str">
            <v>GENERAL</v>
          </cell>
          <cell r="E348" t="str">
            <v>I</v>
          </cell>
          <cell r="G348" t="str">
            <v>I</v>
          </cell>
          <cell r="I348" t="str">
            <v/>
          </cell>
          <cell r="J348" t="str">
            <v>OTH</v>
          </cell>
          <cell r="L348" t="str">
            <v>INDUSTRIAL</v>
          </cell>
          <cell r="M348" t="str">
            <v>IND</v>
          </cell>
          <cell r="O348" t="str">
            <v>INDUSTRIAL</v>
          </cell>
          <cell r="P348" t="str">
            <v>INDUSTRIAL</v>
          </cell>
        </row>
        <row r="349">
          <cell r="A349">
            <v>3526</v>
          </cell>
          <cell r="B349" t="str">
            <v>PRESST68</v>
          </cell>
          <cell r="C349" t="str">
            <v>REGULAR</v>
          </cell>
          <cell r="D349" t="str">
            <v>GENERAL</v>
          </cell>
          <cell r="E349" t="str">
            <v>I</v>
          </cell>
          <cell r="G349" t="str">
            <v>I</v>
          </cell>
          <cell r="I349" t="str">
            <v/>
          </cell>
          <cell r="J349" t="str">
            <v>OTH</v>
          </cell>
          <cell r="L349" t="str">
            <v>INDUSTRIAL</v>
          </cell>
          <cell r="M349" t="str">
            <v>IND</v>
          </cell>
          <cell r="O349" t="str">
            <v>INDUSTRIAL</v>
          </cell>
          <cell r="P349" t="str">
            <v>INDUSTRIAL</v>
          </cell>
        </row>
        <row r="350">
          <cell r="A350">
            <v>3611</v>
          </cell>
          <cell r="B350" t="str">
            <v>MESHSP68</v>
          </cell>
          <cell r="C350" t="str">
            <v>REGULAR</v>
          </cell>
          <cell r="D350" t="str">
            <v>GENERAL</v>
          </cell>
          <cell r="E350" t="str">
            <v>I</v>
          </cell>
          <cell r="G350" t="str">
            <v>I</v>
          </cell>
          <cell r="I350" t="str">
            <v/>
          </cell>
          <cell r="J350" t="str">
            <v>OTH</v>
          </cell>
          <cell r="L350" t="str">
            <v>INDUSTRIAL</v>
          </cell>
          <cell r="M350" t="str">
            <v>IND</v>
          </cell>
          <cell r="O350" t="str">
            <v>INDUSTRIAL</v>
          </cell>
          <cell r="P350" t="str">
            <v>INDUSTRIAL</v>
          </cell>
        </row>
        <row r="351">
          <cell r="A351">
            <v>3612</v>
          </cell>
          <cell r="B351" t="str">
            <v>MESHSP150</v>
          </cell>
          <cell r="C351" t="str">
            <v>REGULAR</v>
          </cell>
          <cell r="D351" t="str">
            <v>GENERAL</v>
          </cell>
          <cell r="E351" t="str">
            <v>I</v>
          </cell>
          <cell r="G351" t="str">
            <v>I</v>
          </cell>
          <cell r="I351" t="str">
            <v/>
          </cell>
          <cell r="J351" t="str">
            <v>OTH</v>
          </cell>
          <cell r="L351" t="str">
            <v>INDUSTRIAL</v>
          </cell>
          <cell r="M351" t="str">
            <v>IND</v>
          </cell>
          <cell r="O351" t="str">
            <v>INDUSTRIAL</v>
          </cell>
          <cell r="P351" t="str">
            <v>INDUSTRIAL</v>
          </cell>
        </row>
        <row r="352">
          <cell r="A352">
            <v>3613</v>
          </cell>
          <cell r="B352" t="str">
            <v>MESHSP257</v>
          </cell>
          <cell r="C352" t="str">
            <v>REGULAR</v>
          </cell>
          <cell r="D352" t="str">
            <v>GENERAL</v>
          </cell>
          <cell r="E352" t="str">
            <v>I</v>
          </cell>
          <cell r="G352" t="str">
            <v>I</v>
          </cell>
          <cell r="I352" t="str">
            <v/>
          </cell>
          <cell r="J352" t="str">
            <v>OTH</v>
          </cell>
          <cell r="L352" t="str">
            <v>INDUSTRIAL</v>
          </cell>
          <cell r="M352" t="str">
            <v>IND</v>
          </cell>
          <cell r="O352" t="str">
            <v>INDUSTRIAL</v>
          </cell>
          <cell r="P352" t="str">
            <v>INDUSTRIAL</v>
          </cell>
        </row>
        <row r="353">
          <cell r="A353">
            <v>3614</v>
          </cell>
          <cell r="B353" t="str">
            <v>MESHSP320</v>
          </cell>
          <cell r="C353" t="str">
            <v>REGULAR</v>
          </cell>
          <cell r="D353" t="str">
            <v>GENERAL</v>
          </cell>
          <cell r="E353" t="str">
            <v>I</v>
          </cell>
          <cell r="G353" t="str">
            <v>I</v>
          </cell>
          <cell r="I353" t="str">
            <v/>
          </cell>
          <cell r="J353" t="str">
            <v>OTH</v>
          </cell>
          <cell r="L353" t="str">
            <v>INDUSTRIAL</v>
          </cell>
          <cell r="M353" t="str">
            <v>IND</v>
          </cell>
          <cell r="O353" t="str">
            <v>INDUSTRIAL</v>
          </cell>
          <cell r="P353" t="str">
            <v>INDUSTRIAL</v>
          </cell>
        </row>
        <row r="354">
          <cell r="A354">
            <v>3615</v>
          </cell>
          <cell r="B354" t="str">
            <v>MESHSP460</v>
          </cell>
          <cell r="C354" t="str">
            <v>REGULAR</v>
          </cell>
          <cell r="D354" t="str">
            <v>GENERAL</v>
          </cell>
          <cell r="E354" t="str">
            <v>I</v>
          </cell>
          <cell r="G354" t="str">
            <v>I</v>
          </cell>
          <cell r="I354" t="str">
            <v/>
          </cell>
          <cell r="J354" t="str">
            <v>OTH</v>
          </cell>
          <cell r="L354" t="str">
            <v>INDUSTRIAL</v>
          </cell>
          <cell r="M354" t="str">
            <v>IND</v>
          </cell>
          <cell r="O354" t="str">
            <v>INDUSTRIAL</v>
          </cell>
          <cell r="P354" t="str">
            <v>INDUSTRIAL</v>
          </cell>
        </row>
        <row r="355">
          <cell r="A355">
            <v>3616</v>
          </cell>
          <cell r="B355" t="str">
            <v>MESHSP680</v>
          </cell>
          <cell r="C355" t="str">
            <v>REGULAR</v>
          </cell>
          <cell r="D355" t="str">
            <v>GENERAL</v>
          </cell>
          <cell r="E355" t="str">
            <v>I</v>
          </cell>
          <cell r="G355" t="str">
            <v>I</v>
          </cell>
          <cell r="I355" t="str">
            <v/>
          </cell>
          <cell r="J355" t="str">
            <v>OTH</v>
          </cell>
          <cell r="L355" t="str">
            <v>INDUSTRIAL</v>
          </cell>
          <cell r="M355" t="str">
            <v>IND</v>
          </cell>
          <cell r="O355" t="str">
            <v>INDUSTRIAL</v>
          </cell>
          <cell r="P355" t="str">
            <v>INDUSTRIAL</v>
          </cell>
        </row>
        <row r="356">
          <cell r="A356">
            <v>3617</v>
          </cell>
          <cell r="B356" t="str">
            <v>MESHSP220</v>
          </cell>
          <cell r="C356" t="str">
            <v>REGULAR</v>
          </cell>
          <cell r="D356" t="str">
            <v>GENERAL</v>
          </cell>
          <cell r="E356" t="str">
            <v>I</v>
          </cell>
          <cell r="G356" t="str">
            <v>I</v>
          </cell>
          <cell r="I356" t="str">
            <v/>
          </cell>
          <cell r="J356" t="str">
            <v>OTH</v>
          </cell>
          <cell r="L356" t="str">
            <v>INDUSTRIAL</v>
          </cell>
          <cell r="M356" t="str">
            <v>IND</v>
          </cell>
          <cell r="O356" t="str">
            <v>INDUSTRIAL</v>
          </cell>
          <cell r="P356" t="str">
            <v>INDUSTRIAL</v>
          </cell>
        </row>
        <row r="357">
          <cell r="A357">
            <v>3618</v>
          </cell>
          <cell r="B357" t="str">
            <v>MESHSP100</v>
          </cell>
          <cell r="C357" t="str">
            <v>REGULAR</v>
          </cell>
          <cell r="D357" t="str">
            <v>GENERAL</v>
          </cell>
          <cell r="E357" t="str">
            <v>I</v>
          </cell>
          <cell r="G357" t="str">
            <v>I</v>
          </cell>
          <cell r="I357" t="str">
            <v/>
          </cell>
          <cell r="J357" t="str">
            <v>OTH</v>
          </cell>
          <cell r="L357" t="str">
            <v>INDUSTRIAL</v>
          </cell>
          <cell r="M357" t="str">
            <v>IND</v>
          </cell>
          <cell r="O357" t="str">
            <v>INDUSTRIAL</v>
          </cell>
          <cell r="P357" t="str">
            <v>INDUSTRIAL</v>
          </cell>
        </row>
        <row r="358">
          <cell r="A358">
            <v>3620</v>
          </cell>
          <cell r="B358" t="str">
            <v>MESHSP1000</v>
          </cell>
          <cell r="C358" t="str">
            <v>REGULAR</v>
          </cell>
          <cell r="D358" t="str">
            <v>GENERAL</v>
          </cell>
          <cell r="E358" t="str">
            <v>I</v>
          </cell>
          <cell r="G358" t="str">
            <v>I</v>
          </cell>
          <cell r="I358" t="str">
            <v/>
          </cell>
          <cell r="J358" t="str">
            <v>OTH</v>
          </cell>
          <cell r="L358" t="str">
            <v>INDUSTRIAL</v>
          </cell>
          <cell r="M358" t="str">
            <v>IND</v>
          </cell>
          <cell r="O358" t="str">
            <v>INDUSTRIAL</v>
          </cell>
          <cell r="P358" t="str">
            <v>INDUSTRIAL</v>
          </cell>
        </row>
        <row r="359">
          <cell r="A359">
            <v>3625</v>
          </cell>
          <cell r="B359" t="str">
            <v>MESHPLUS100</v>
          </cell>
          <cell r="C359" t="str">
            <v>REGULAR</v>
          </cell>
          <cell r="D359" t="str">
            <v>GENERAL</v>
          </cell>
          <cell r="E359" t="str">
            <v>I</v>
          </cell>
          <cell r="G359" t="str">
            <v>I</v>
          </cell>
          <cell r="I359" t="str">
            <v/>
          </cell>
          <cell r="J359" t="str">
            <v>OTH</v>
          </cell>
          <cell r="L359" t="str">
            <v>INDUSTRIAL</v>
          </cell>
          <cell r="M359" t="str">
            <v>IND</v>
          </cell>
          <cell r="O359" t="str">
            <v>INDUSTRIAL</v>
          </cell>
          <cell r="P359" t="str">
            <v>INDUSTRIAL</v>
          </cell>
        </row>
        <row r="360">
          <cell r="A360">
            <v>3626</v>
          </cell>
          <cell r="B360" t="str">
            <v>MESHPLUS150</v>
          </cell>
          <cell r="C360" t="str">
            <v>REGULAR</v>
          </cell>
          <cell r="D360" t="str">
            <v>GENERAL</v>
          </cell>
          <cell r="E360" t="str">
            <v>I</v>
          </cell>
          <cell r="G360" t="str">
            <v>I</v>
          </cell>
          <cell r="I360" t="str">
            <v/>
          </cell>
          <cell r="J360" t="str">
            <v>OTH</v>
          </cell>
          <cell r="L360" t="str">
            <v>INDUSTRIAL</v>
          </cell>
          <cell r="M360" t="str">
            <v>IND</v>
          </cell>
          <cell r="O360" t="str">
            <v>INDUSTRIAL</v>
          </cell>
          <cell r="P360" t="str">
            <v>INDUSTRIAL</v>
          </cell>
        </row>
        <row r="361">
          <cell r="A361">
            <v>3627</v>
          </cell>
          <cell r="B361" t="str">
            <v>MESHPLUS220</v>
          </cell>
          <cell r="C361" t="str">
            <v>REGULAR</v>
          </cell>
          <cell r="D361" t="str">
            <v>GENERAL</v>
          </cell>
          <cell r="E361" t="str">
            <v>I</v>
          </cell>
          <cell r="G361" t="str">
            <v>I</v>
          </cell>
          <cell r="I361" t="str">
            <v/>
          </cell>
          <cell r="J361" t="str">
            <v>OTH</v>
          </cell>
          <cell r="L361" t="str">
            <v>INDUSTRIAL</v>
          </cell>
          <cell r="M361" t="str">
            <v>IND</v>
          </cell>
          <cell r="O361" t="str">
            <v>INDUSTRIAL</v>
          </cell>
          <cell r="P361" t="str">
            <v>INDUSTRIAL</v>
          </cell>
        </row>
        <row r="362">
          <cell r="A362">
            <v>3628</v>
          </cell>
          <cell r="B362" t="str">
            <v>MESHPLUS320</v>
          </cell>
          <cell r="C362" t="str">
            <v>REGULAR</v>
          </cell>
          <cell r="D362" t="str">
            <v>GENERAL</v>
          </cell>
          <cell r="E362" t="str">
            <v>I</v>
          </cell>
          <cell r="G362" t="str">
            <v>I</v>
          </cell>
          <cell r="I362" t="str">
            <v/>
          </cell>
          <cell r="J362" t="str">
            <v>OTH</v>
          </cell>
          <cell r="L362" t="str">
            <v>INDUSTRIAL</v>
          </cell>
          <cell r="M362" t="str">
            <v>IND</v>
          </cell>
          <cell r="O362" t="str">
            <v>INDUSTRIAL</v>
          </cell>
          <cell r="P362" t="str">
            <v>INDUSTRIAL</v>
          </cell>
        </row>
        <row r="363">
          <cell r="A363">
            <v>3629</v>
          </cell>
          <cell r="B363" t="str">
            <v>MESHPLUS460</v>
          </cell>
          <cell r="C363" t="str">
            <v>REGULAR</v>
          </cell>
          <cell r="D363" t="str">
            <v>GENERAL</v>
          </cell>
          <cell r="E363" t="str">
            <v>I</v>
          </cell>
          <cell r="G363" t="str">
            <v>I</v>
          </cell>
          <cell r="I363" t="str">
            <v/>
          </cell>
          <cell r="J363" t="str">
            <v>OTH</v>
          </cell>
          <cell r="L363" t="str">
            <v>INDUSTRIAL</v>
          </cell>
          <cell r="M363" t="str">
            <v>IND</v>
          </cell>
          <cell r="O363" t="str">
            <v>INDUSTRIAL</v>
          </cell>
          <cell r="P363" t="str">
            <v>INDUSTRIAL</v>
          </cell>
        </row>
        <row r="364">
          <cell r="A364">
            <v>3630</v>
          </cell>
          <cell r="B364" t="str">
            <v>MESHPLUS680</v>
          </cell>
          <cell r="C364" t="str">
            <v>REGULAR</v>
          </cell>
          <cell r="D364" t="str">
            <v>GENERAL</v>
          </cell>
          <cell r="E364" t="str">
            <v>I</v>
          </cell>
          <cell r="G364" t="str">
            <v>I</v>
          </cell>
          <cell r="I364" t="str">
            <v/>
          </cell>
          <cell r="J364" t="str">
            <v>OTH</v>
          </cell>
          <cell r="L364" t="str">
            <v>INDUSTRIAL</v>
          </cell>
          <cell r="M364" t="str">
            <v>IND</v>
          </cell>
          <cell r="O364" t="str">
            <v>INDUSTRIAL</v>
          </cell>
          <cell r="P364" t="str">
            <v>INDUSTRIAL</v>
          </cell>
        </row>
        <row r="365">
          <cell r="A365">
            <v>3631</v>
          </cell>
          <cell r="B365" t="str">
            <v>MESHPLUS100</v>
          </cell>
          <cell r="C365" t="str">
            <v>REGULAR</v>
          </cell>
          <cell r="D365" t="str">
            <v>GENERAL</v>
          </cell>
          <cell r="E365" t="str">
            <v>I</v>
          </cell>
          <cell r="G365" t="str">
            <v>I</v>
          </cell>
          <cell r="J365" t="str">
            <v>OTH</v>
          </cell>
          <cell r="L365" t="str">
            <v>INDUSTRIAL</v>
          </cell>
          <cell r="M365" t="str">
            <v>IND</v>
          </cell>
          <cell r="O365" t="str">
            <v>INDUSTRIAL</v>
          </cell>
          <cell r="P365" t="str">
            <v>INDUSTRIAL</v>
          </cell>
        </row>
        <row r="366">
          <cell r="A366">
            <v>3639</v>
          </cell>
          <cell r="B366" t="str">
            <v>MESHEE150</v>
          </cell>
          <cell r="C366" t="str">
            <v>REGULAR</v>
          </cell>
          <cell r="D366" t="str">
            <v>GENERAL</v>
          </cell>
          <cell r="E366" t="str">
            <v>I</v>
          </cell>
          <cell r="G366" t="str">
            <v>I</v>
          </cell>
          <cell r="I366" t="str">
            <v/>
          </cell>
          <cell r="J366" t="str">
            <v>OTH</v>
          </cell>
          <cell r="L366" t="str">
            <v>INDUSTRIAL</v>
          </cell>
          <cell r="M366" t="str">
            <v>IND</v>
          </cell>
          <cell r="O366" t="str">
            <v>INDUSTRIAL</v>
          </cell>
          <cell r="P366" t="str">
            <v>INDUSTRIAL</v>
          </cell>
        </row>
        <row r="367">
          <cell r="A367">
            <v>3640</v>
          </cell>
          <cell r="B367" t="str">
            <v>MESHEE220</v>
          </cell>
          <cell r="C367" t="str">
            <v>REGULAR</v>
          </cell>
          <cell r="D367" t="str">
            <v>GENERAL</v>
          </cell>
          <cell r="E367" t="str">
            <v>I</v>
          </cell>
          <cell r="G367" t="str">
            <v>I</v>
          </cell>
          <cell r="I367" t="str">
            <v/>
          </cell>
          <cell r="J367" t="str">
            <v>OTH</v>
          </cell>
          <cell r="L367" t="str">
            <v>INDUSTRIAL</v>
          </cell>
          <cell r="M367" t="str">
            <v>IND</v>
          </cell>
          <cell r="O367" t="str">
            <v>INDUSTRIAL</v>
          </cell>
          <cell r="P367" t="str">
            <v>INDUSTRIAL</v>
          </cell>
        </row>
        <row r="368">
          <cell r="A368">
            <v>3641</v>
          </cell>
          <cell r="B368" t="str">
            <v>MESHEE257</v>
          </cell>
          <cell r="C368" t="str">
            <v>REGULAR</v>
          </cell>
          <cell r="D368" t="str">
            <v>GENERAL</v>
          </cell>
          <cell r="E368" t="str">
            <v>I</v>
          </cell>
          <cell r="G368" t="str">
            <v>I</v>
          </cell>
          <cell r="I368" t="str">
            <v/>
          </cell>
          <cell r="J368" t="str">
            <v>OTH</v>
          </cell>
          <cell r="L368" t="str">
            <v>INDUSTRIAL</v>
          </cell>
          <cell r="M368" t="str">
            <v>IND</v>
          </cell>
          <cell r="O368" t="str">
            <v>INDUSTRIAL</v>
          </cell>
          <cell r="P368" t="str">
            <v>INDUSTRIAL</v>
          </cell>
        </row>
        <row r="369">
          <cell r="A369">
            <v>3642</v>
          </cell>
          <cell r="B369" t="str">
            <v>MESHEE320</v>
          </cell>
          <cell r="C369" t="str">
            <v>REGULAR</v>
          </cell>
          <cell r="D369" t="str">
            <v>GENERAL</v>
          </cell>
          <cell r="E369" t="str">
            <v>I</v>
          </cell>
          <cell r="G369" t="str">
            <v>I</v>
          </cell>
          <cell r="I369" t="str">
            <v/>
          </cell>
          <cell r="J369" t="str">
            <v>OTH</v>
          </cell>
          <cell r="L369" t="str">
            <v>INDUSTRIAL</v>
          </cell>
          <cell r="M369" t="str">
            <v>IND</v>
          </cell>
          <cell r="O369" t="str">
            <v>INDUSTRIAL</v>
          </cell>
          <cell r="P369" t="str">
            <v>INDUSTRIAL</v>
          </cell>
        </row>
        <row r="370">
          <cell r="A370">
            <v>3643</v>
          </cell>
          <cell r="B370" t="str">
            <v>MESHEE460</v>
          </cell>
          <cell r="C370" t="str">
            <v>REGULAR</v>
          </cell>
          <cell r="D370" t="str">
            <v>GENERAL</v>
          </cell>
          <cell r="E370" t="str">
            <v>I</v>
          </cell>
          <cell r="G370" t="str">
            <v>I</v>
          </cell>
          <cell r="I370" t="str">
            <v/>
          </cell>
          <cell r="J370" t="str">
            <v>OTH</v>
          </cell>
          <cell r="L370" t="str">
            <v>INDUSTRIAL</v>
          </cell>
          <cell r="M370" t="str">
            <v>IND</v>
          </cell>
          <cell r="O370" t="str">
            <v>INDUSTRIAL</v>
          </cell>
          <cell r="P370" t="str">
            <v>INDUSTRIAL</v>
          </cell>
        </row>
        <row r="371">
          <cell r="A371">
            <v>3644</v>
          </cell>
          <cell r="B371" t="str">
            <v>MESHEE680</v>
          </cell>
          <cell r="C371" t="str">
            <v>REGULAR</v>
          </cell>
          <cell r="D371" t="str">
            <v>GENERAL</v>
          </cell>
          <cell r="E371" t="str">
            <v>I</v>
          </cell>
          <cell r="G371" t="str">
            <v>I</v>
          </cell>
          <cell r="I371" t="str">
            <v/>
          </cell>
          <cell r="J371" t="str">
            <v>OTH</v>
          </cell>
          <cell r="L371" t="str">
            <v>INDUSTRIAL</v>
          </cell>
          <cell r="M371" t="str">
            <v>IND</v>
          </cell>
          <cell r="O371" t="str">
            <v>INDUSTRIAL</v>
          </cell>
          <cell r="P371" t="str">
            <v>INDUSTRIAL</v>
          </cell>
        </row>
        <row r="372">
          <cell r="A372">
            <v>3648</v>
          </cell>
          <cell r="B372" t="str">
            <v>SYNGEAR150</v>
          </cell>
          <cell r="C372" t="str">
            <v>REGULAR</v>
          </cell>
          <cell r="D372" t="str">
            <v>GENERAL</v>
          </cell>
          <cell r="E372" t="str">
            <v>I</v>
          </cell>
          <cell r="G372" t="str">
            <v>I</v>
          </cell>
          <cell r="I372" t="str">
            <v/>
          </cell>
          <cell r="J372" t="str">
            <v>OTH</v>
          </cell>
          <cell r="L372" t="str">
            <v>INDUSTRIAL</v>
          </cell>
          <cell r="M372" t="str">
            <v>IND</v>
          </cell>
          <cell r="O372" t="str">
            <v>INDUSTRIAL</v>
          </cell>
          <cell r="P372" t="str">
            <v>INDUSTRIAL</v>
          </cell>
        </row>
        <row r="373">
          <cell r="A373">
            <v>3649</v>
          </cell>
          <cell r="B373" t="str">
            <v>SYNGEAR220</v>
          </cell>
          <cell r="C373" t="str">
            <v>REGULAR</v>
          </cell>
          <cell r="D373" t="str">
            <v>GENERAL</v>
          </cell>
          <cell r="E373" t="str">
            <v>I</v>
          </cell>
          <cell r="G373" t="str">
            <v>I</v>
          </cell>
          <cell r="I373" t="str">
            <v/>
          </cell>
          <cell r="J373" t="str">
            <v>OTH</v>
          </cell>
          <cell r="L373" t="str">
            <v>INDUSTRIAL</v>
          </cell>
          <cell r="M373" t="str">
            <v>IND</v>
          </cell>
          <cell r="O373" t="str">
            <v>INDUSTRIAL</v>
          </cell>
          <cell r="P373" t="str">
            <v>INDUSTRIAL</v>
          </cell>
        </row>
        <row r="374">
          <cell r="A374">
            <v>3650</v>
          </cell>
          <cell r="B374" t="str">
            <v>SYNGEAR320</v>
          </cell>
          <cell r="C374" t="str">
            <v>REGULAR</v>
          </cell>
          <cell r="D374" t="str">
            <v>GENERAL</v>
          </cell>
          <cell r="E374" t="str">
            <v>I</v>
          </cell>
          <cell r="G374" t="str">
            <v>I</v>
          </cell>
          <cell r="I374" t="str">
            <v/>
          </cell>
          <cell r="J374" t="str">
            <v>OTH</v>
          </cell>
          <cell r="L374" t="str">
            <v>INDUSTRIAL</v>
          </cell>
          <cell r="M374" t="str">
            <v>IND</v>
          </cell>
          <cell r="O374" t="str">
            <v>INDUSTRIAL</v>
          </cell>
          <cell r="P374" t="str">
            <v>INDUSTRIAL</v>
          </cell>
        </row>
        <row r="375">
          <cell r="A375">
            <v>3651</v>
          </cell>
          <cell r="B375" t="str">
            <v>SYNGEAR460</v>
          </cell>
          <cell r="C375" t="str">
            <v>REGULAR</v>
          </cell>
          <cell r="D375" t="str">
            <v>GENERAL</v>
          </cell>
          <cell r="E375" t="str">
            <v>I</v>
          </cell>
          <cell r="G375" t="str">
            <v>I</v>
          </cell>
          <cell r="I375" t="str">
            <v/>
          </cell>
          <cell r="J375" t="str">
            <v>OTH</v>
          </cell>
          <cell r="L375" t="str">
            <v>INDUSTRIAL</v>
          </cell>
          <cell r="M375" t="str">
            <v>IND</v>
          </cell>
          <cell r="O375" t="str">
            <v>INDUSTRIAL</v>
          </cell>
          <cell r="P375" t="str">
            <v>INDUSTRIAL</v>
          </cell>
        </row>
        <row r="376">
          <cell r="A376">
            <v>3652</v>
          </cell>
          <cell r="B376" t="str">
            <v>SYNGEAR680</v>
          </cell>
          <cell r="C376" t="str">
            <v>REGULAR</v>
          </cell>
          <cell r="D376" t="str">
            <v>GENERAL</v>
          </cell>
          <cell r="E376" t="str">
            <v>I</v>
          </cell>
          <cell r="G376" t="str">
            <v>I</v>
          </cell>
          <cell r="I376" t="str">
            <v/>
          </cell>
          <cell r="J376" t="str">
            <v>OTH</v>
          </cell>
          <cell r="L376" t="str">
            <v>INDUSTRIAL</v>
          </cell>
          <cell r="M376" t="str">
            <v>IND</v>
          </cell>
          <cell r="O376" t="str">
            <v>INDUSTRIAL</v>
          </cell>
          <cell r="P376" t="str">
            <v>INDUSTRIAL</v>
          </cell>
        </row>
        <row r="377">
          <cell r="A377">
            <v>3653</v>
          </cell>
          <cell r="B377" t="str">
            <v>SYNGEAR150SF</v>
          </cell>
          <cell r="C377" t="str">
            <v>REGULAR</v>
          </cell>
          <cell r="D377" t="str">
            <v>GENERAL</v>
          </cell>
          <cell r="E377" t="str">
            <v>I</v>
          </cell>
          <cell r="G377" t="str">
            <v>I</v>
          </cell>
          <cell r="I377" t="str">
            <v/>
          </cell>
          <cell r="J377" t="str">
            <v>OTH</v>
          </cell>
          <cell r="L377" t="str">
            <v>INDUSTRIAL</v>
          </cell>
          <cell r="M377" t="str">
            <v>IND</v>
          </cell>
          <cell r="O377" t="str">
            <v>INDUSTRIAL</v>
          </cell>
          <cell r="P377" t="str">
            <v>INDUSTRIAL</v>
          </cell>
        </row>
        <row r="378">
          <cell r="A378">
            <v>3654</v>
          </cell>
          <cell r="B378" t="str">
            <v>SYNGEARHVI220</v>
          </cell>
          <cell r="C378" t="str">
            <v>REGULAR</v>
          </cell>
          <cell r="D378" t="str">
            <v>GENERAL</v>
          </cell>
          <cell r="E378" t="str">
            <v>I</v>
          </cell>
          <cell r="G378" t="str">
            <v>I</v>
          </cell>
          <cell r="I378" t="str">
            <v/>
          </cell>
          <cell r="J378" t="str">
            <v>OTH</v>
          </cell>
          <cell r="L378" t="str">
            <v>INDUSTRIAL</v>
          </cell>
          <cell r="M378" t="str">
            <v>IND</v>
          </cell>
          <cell r="O378" t="str">
            <v>INDUSTRIAL</v>
          </cell>
          <cell r="P378" t="str">
            <v>INDUSTRIAL</v>
          </cell>
        </row>
        <row r="379">
          <cell r="A379">
            <v>3655</v>
          </cell>
          <cell r="B379" t="str">
            <v>SYNGEAR1000SF</v>
          </cell>
          <cell r="C379" t="str">
            <v>REGULAR</v>
          </cell>
          <cell r="D379" t="str">
            <v>GENERAL</v>
          </cell>
          <cell r="E379" t="str">
            <v>I</v>
          </cell>
          <cell r="G379" t="str">
            <v>I</v>
          </cell>
          <cell r="I379" t="str">
            <v/>
          </cell>
          <cell r="J379" t="str">
            <v>OTH</v>
          </cell>
          <cell r="L379" t="str">
            <v>INDUSTRIAL</v>
          </cell>
          <cell r="M379" t="str">
            <v>IND</v>
          </cell>
          <cell r="O379" t="str">
            <v>INDUSTRIAL</v>
          </cell>
          <cell r="P379" t="str">
            <v>INDUSTRIAL</v>
          </cell>
        </row>
        <row r="380">
          <cell r="A380">
            <v>3701</v>
          </cell>
          <cell r="B380" t="str">
            <v>LUBE68</v>
          </cell>
          <cell r="C380" t="str">
            <v>REGULAR</v>
          </cell>
          <cell r="D380" t="str">
            <v>GENERAL</v>
          </cell>
          <cell r="E380" t="str">
            <v>I</v>
          </cell>
          <cell r="G380" t="str">
            <v>I</v>
          </cell>
          <cell r="I380" t="str">
            <v/>
          </cell>
          <cell r="J380" t="str">
            <v>OTH</v>
          </cell>
          <cell r="L380" t="str">
            <v>INDUSTRIAL</v>
          </cell>
          <cell r="M380" t="str">
            <v>IND</v>
          </cell>
          <cell r="O380" t="str">
            <v>INDUSTRIAL</v>
          </cell>
          <cell r="P380" t="str">
            <v>INDUSTRIAL</v>
          </cell>
        </row>
        <row r="381">
          <cell r="A381">
            <v>3702</v>
          </cell>
          <cell r="B381" t="str">
            <v>LUBE100</v>
          </cell>
          <cell r="C381" t="str">
            <v>REGULAR</v>
          </cell>
          <cell r="D381" t="str">
            <v>GENERAL</v>
          </cell>
          <cell r="E381" t="str">
            <v>I</v>
          </cell>
          <cell r="G381" t="str">
            <v>I</v>
          </cell>
          <cell r="I381" t="str">
            <v/>
          </cell>
          <cell r="J381" t="str">
            <v>OTH</v>
          </cell>
          <cell r="L381" t="str">
            <v>INDUSTRIAL</v>
          </cell>
          <cell r="M381" t="str">
            <v>IND</v>
          </cell>
          <cell r="O381" t="str">
            <v>INDUSTRIAL</v>
          </cell>
          <cell r="P381" t="str">
            <v>INDUSTRIAL</v>
          </cell>
        </row>
        <row r="382">
          <cell r="A382">
            <v>3703</v>
          </cell>
          <cell r="B382" t="str">
            <v>LUBE150</v>
          </cell>
          <cell r="C382" t="str">
            <v>REGULAR</v>
          </cell>
          <cell r="D382" t="str">
            <v>GENERAL</v>
          </cell>
          <cell r="E382" t="str">
            <v>I</v>
          </cell>
          <cell r="G382" t="str">
            <v>I</v>
          </cell>
          <cell r="I382" t="str">
            <v/>
          </cell>
          <cell r="J382" t="str">
            <v>OTH</v>
          </cell>
          <cell r="L382" t="str">
            <v>INDUSTRIAL</v>
          </cell>
          <cell r="M382" t="str">
            <v>IND</v>
          </cell>
          <cell r="O382" t="str">
            <v>INDUSTRIAL</v>
          </cell>
          <cell r="P382" t="str">
            <v>INDUSTRIAL</v>
          </cell>
        </row>
        <row r="383">
          <cell r="A383">
            <v>3704</v>
          </cell>
          <cell r="B383" t="str">
            <v>LUBE220</v>
          </cell>
          <cell r="C383" t="str">
            <v>REGULAR</v>
          </cell>
          <cell r="D383" t="str">
            <v>GENERAL</v>
          </cell>
          <cell r="E383" t="str">
            <v>I</v>
          </cell>
          <cell r="G383" t="str">
            <v>I</v>
          </cell>
          <cell r="I383" t="str">
            <v/>
          </cell>
          <cell r="J383" t="str">
            <v>OTH</v>
          </cell>
          <cell r="L383" t="str">
            <v>INDUSTRIAL</v>
          </cell>
          <cell r="M383" t="str">
            <v>IND</v>
          </cell>
          <cell r="O383" t="str">
            <v>INDUSTRIAL</v>
          </cell>
          <cell r="P383" t="str">
            <v>INDUSTRIAL</v>
          </cell>
        </row>
        <row r="384">
          <cell r="A384">
            <v>3707</v>
          </cell>
          <cell r="B384" t="str">
            <v>MISTLUBE460</v>
          </cell>
          <cell r="C384" t="str">
            <v>REGULAR</v>
          </cell>
          <cell r="D384" t="str">
            <v>GENERAL</v>
          </cell>
          <cell r="E384" t="str">
            <v>I</v>
          </cell>
          <cell r="G384" t="str">
            <v>I</v>
          </cell>
          <cell r="I384" t="str">
            <v/>
          </cell>
          <cell r="J384" t="str">
            <v>OTH</v>
          </cell>
          <cell r="L384" t="str">
            <v>INDUSTRIAL</v>
          </cell>
          <cell r="M384" t="str">
            <v>IND</v>
          </cell>
          <cell r="O384" t="str">
            <v>INDUSTRIAL</v>
          </cell>
          <cell r="P384" t="str">
            <v>INDUSTRIAL</v>
          </cell>
        </row>
        <row r="385">
          <cell r="A385">
            <v>3711</v>
          </cell>
          <cell r="B385" t="str">
            <v>ULTRA40RR</v>
          </cell>
          <cell r="C385" t="str">
            <v>REGULAR</v>
          </cell>
          <cell r="D385" t="str">
            <v>GENERAL</v>
          </cell>
          <cell r="E385" t="str">
            <v>I</v>
          </cell>
          <cell r="G385" t="str">
            <v>I</v>
          </cell>
          <cell r="I385" t="str">
            <v/>
          </cell>
          <cell r="J385" t="str">
            <v>OTH</v>
          </cell>
          <cell r="L385" t="str">
            <v>INDUSTRIAL</v>
          </cell>
          <cell r="M385" t="str">
            <v>IND</v>
          </cell>
          <cell r="O385" t="str">
            <v>INDUSTRIAL</v>
          </cell>
          <cell r="P385" t="str">
            <v>INDUSTRIAL</v>
          </cell>
        </row>
        <row r="386">
          <cell r="A386">
            <v>3712</v>
          </cell>
          <cell r="B386" t="str">
            <v>ULTRAKB10</v>
          </cell>
          <cell r="C386" t="str">
            <v>REGULAR</v>
          </cell>
          <cell r="D386" t="str">
            <v>GENERAL</v>
          </cell>
          <cell r="E386" t="str">
            <v>I</v>
          </cell>
          <cell r="G386" t="str">
            <v>I</v>
          </cell>
          <cell r="I386" t="str">
            <v/>
          </cell>
          <cell r="J386" t="str">
            <v>OTH</v>
          </cell>
          <cell r="L386" t="str">
            <v>INDUSTRIAL</v>
          </cell>
          <cell r="M386" t="str">
            <v>IND</v>
          </cell>
          <cell r="O386" t="str">
            <v>INDUSTRIAL</v>
          </cell>
          <cell r="P386" t="str">
            <v>INDUSTRIAL</v>
          </cell>
        </row>
        <row r="387">
          <cell r="A387">
            <v>3713</v>
          </cell>
          <cell r="B387" t="str">
            <v>ULTRAKB30</v>
          </cell>
          <cell r="C387" t="str">
            <v>REGULAR</v>
          </cell>
          <cell r="D387" t="str">
            <v>GENERAL</v>
          </cell>
          <cell r="E387" t="str">
            <v>I</v>
          </cell>
          <cell r="G387" t="str">
            <v>I</v>
          </cell>
          <cell r="I387" t="str">
            <v/>
          </cell>
          <cell r="J387" t="str">
            <v>OTH</v>
          </cell>
          <cell r="L387" t="str">
            <v>INDUSTRIAL</v>
          </cell>
          <cell r="M387" t="str">
            <v>IND</v>
          </cell>
          <cell r="O387" t="str">
            <v>INDUSTRIAL</v>
          </cell>
          <cell r="P387" t="str">
            <v>INDUSTRIAL</v>
          </cell>
        </row>
        <row r="388">
          <cell r="A388">
            <v>3714</v>
          </cell>
          <cell r="B388" t="str">
            <v>SERVO L&amp;T KOMATSU LIGHT</v>
          </cell>
          <cell r="C388" t="str">
            <v>GEN.OIL</v>
          </cell>
          <cell r="D388" t="str">
            <v>GENERAL</v>
          </cell>
          <cell r="E388" t="str">
            <v>E</v>
          </cell>
          <cell r="G388" t="str">
            <v>E</v>
          </cell>
          <cell r="I388" t="str">
            <v/>
          </cell>
          <cell r="J388" t="str">
            <v>LTK</v>
          </cell>
          <cell r="L388" t="str">
            <v>INDUSTRIAL</v>
          </cell>
          <cell r="M388" t="str">
            <v>IND</v>
          </cell>
          <cell r="O388" t="str">
            <v>SILVER</v>
          </cell>
          <cell r="P388" t="str">
            <v>SILVER</v>
          </cell>
        </row>
        <row r="389">
          <cell r="A389">
            <v>3723</v>
          </cell>
          <cell r="B389" t="str">
            <v>SERVO  PUMP SET OIL 20W40</v>
          </cell>
          <cell r="C389" t="str">
            <v>REGULAR</v>
          </cell>
          <cell r="D389" t="str">
            <v>GENERAL</v>
          </cell>
          <cell r="E389" t="str">
            <v>A</v>
          </cell>
          <cell r="F389" t="str">
            <v>AGRI</v>
          </cell>
          <cell r="G389" t="str">
            <v>A</v>
          </cell>
          <cell r="I389" t="str">
            <v/>
          </cell>
          <cell r="J389" t="str">
            <v>OTH</v>
          </cell>
          <cell r="L389" t="str">
            <v>AGRI</v>
          </cell>
          <cell r="M389" t="str">
            <v>Servo-Auto</v>
          </cell>
          <cell r="O389" t="str">
            <v>SILVER</v>
          </cell>
          <cell r="P389" t="str">
            <v>SILVER</v>
          </cell>
        </row>
        <row r="390">
          <cell r="A390">
            <v>3725</v>
          </cell>
          <cell r="B390" t="str">
            <v>SERVO SUPER PUMP SO 40</v>
          </cell>
          <cell r="C390" t="str">
            <v>REGULAR</v>
          </cell>
          <cell r="D390" t="str">
            <v>GENERAL</v>
          </cell>
          <cell r="E390" t="str">
            <v>A</v>
          </cell>
          <cell r="F390" t="str">
            <v>AGRI</v>
          </cell>
          <cell r="G390" t="str">
            <v>A</v>
          </cell>
          <cell r="I390" t="str">
            <v/>
          </cell>
          <cell r="J390" t="str">
            <v>OTH</v>
          </cell>
          <cell r="L390" t="str">
            <v>AGRI</v>
          </cell>
          <cell r="M390" t="str">
            <v>Servo-Auto</v>
          </cell>
          <cell r="O390" t="str">
            <v>BRONZE</v>
          </cell>
          <cell r="P390" t="str">
            <v>BRONZE</v>
          </cell>
        </row>
        <row r="391">
          <cell r="A391">
            <v>3805</v>
          </cell>
          <cell r="B391" t="str">
            <v>NEUM100</v>
          </cell>
          <cell r="C391" t="str">
            <v>REGULAR</v>
          </cell>
          <cell r="D391" t="str">
            <v>GENERAL</v>
          </cell>
          <cell r="E391" t="str">
            <v>I</v>
          </cell>
          <cell r="G391" t="str">
            <v>I</v>
          </cell>
          <cell r="I391" t="str">
            <v/>
          </cell>
          <cell r="J391" t="str">
            <v>OTH</v>
          </cell>
          <cell r="L391" t="str">
            <v>INDUSTRIAL</v>
          </cell>
          <cell r="M391" t="str">
            <v>IND</v>
          </cell>
          <cell r="O391" t="str">
            <v>INDUSTRIAL</v>
          </cell>
          <cell r="P391" t="str">
            <v>INDUSTRIAL</v>
          </cell>
        </row>
        <row r="392">
          <cell r="A392">
            <v>3809</v>
          </cell>
          <cell r="B392" t="str">
            <v>NEUM181</v>
          </cell>
          <cell r="C392" t="str">
            <v>REGULAR</v>
          </cell>
          <cell r="D392" t="str">
            <v>GENERAL</v>
          </cell>
          <cell r="E392" t="str">
            <v>I</v>
          </cell>
          <cell r="G392" t="str">
            <v>I</v>
          </cell>
          <cell r="I392" t="str">
            <v/>
          </cell>
          <cell r="J392" t="str">
            <v>OTH</v>
          </cell>
          <cell r="L392" t="str">
            <v>INDUSTRIAL</v>
          </cell>
          <cell r="M392" t="str">
            <v>IND</v>
          </cell>
          <cell r="O392" t="str">
            <v>INDUSTRIAL</v>
          </cell>
          <cell r="P392" t="str">
            <v>INDUSTRIAL</v>
          </cell>
        </row>
        <row r="393">
          <cell r="A393">
            <v>3901</v>
          </cell>
          <cell r="B393" t="str">
            <v>FRIZ12</v>
          </cell>
          <cell r="C393" t="str">
            <v>REGULAR</v>
          </cell>
          <cell r="D393" t="str">
            <v>GENERAL</v>
          </cell>
          <cell r="E393" t="str">
            <v>I</v>
          </cell>
          <cell r="F393" t="str">
            <v>I</v>
          </cell>
          <cell r="G393" t="str">
            <v>I</v>
          </cell>
          <cell r="I393" t="str">
            <v/>
          </cell>
          <cell r="J393" t="str">
            <v>OTH</v>
          </cell>
          <cell r="L393" t="str">
            <v>INDUSTRIAL</v>
          </cell>
          <cell r="M393" t="str">
            <v>IND</v>
          </cell>
          <cell r="O393" t="str">
            <v>INDUSTRIAL</v>
          </cell>
          <cell r="P393" t="str">
            <v>INDUSTRIAL</v>
          </cell>
        </row>
        <row r="394">
          <cell r="A394">
            <v>3902</v>
          </cell>
          <cell r="B394" t="str">
            <v>FRIZ22</v>
          </cell>
          <cell r="C394" t="str">
            <v>REGULAR</v>
          </cell>
          <cell r="D394" t="str">
            <v>GENERAL</v>
          </cell>
          <cell r="E394" t="str">
            <v>I</v>
          </cell>
          <cell r="F394" t="str">
            <v>I</v>
          </cell>
          <cell r="G394" t="str">
            <v>I</v>
          </cell>
          <cell r="I394" t="str">
            <v/>
          </cell>
          <cell r="J394" t="str">
            <v>OTH</v>
          </cell>
          <cell r="L394" t="str">
            <v>INDUSTRIAL</v>
          </cell>
          <cell r="M394" t="str">
            <v>IND</v>
          </cell>
          <cell r="O394" t="str">
            <v>INDUSTRIAL</v>
          </cell>
          <cell r="P394" t="str">
            <v>INDUSTRIAL</v>
          </cell>
        </row>
        <row r="395">
          <cell r="A395">
            <v>3905</v>
          </cell>
          <cell r="B395" t="str">
            <v>FRIZ32</v>
          </cell>
          <cell r="C395" t="str">
            <v>REGULAR</v>
          </cell>
          <cell r="D395" t="str">
            <v>GENERAL</v>
          </cell>
          <cell r="E395" t="str">
            <v>I</v>
          </cell>
          <cell r="F395" t="str">
            <v>I</v>
          </cell>
          <cell r="G395" t="str">
            <v>I</v>
          </cell>
          <cell r="I395" t="str">
            <v/>
          </cell>
          <cell r="J395" t="str">
            <v>OTH</v>
          </cell>
          <cell r="L395" t="str">
            <v>INDUSTRIAL</v>
          </cell>
          <cell r="M395" t="str">
            <v>IND</v>
          </cell>
          <cell r="O395" t="str">
            <v>INDUSTRIAL</v>
          </cell>
          <cell r="P395" t="str">
            <v>INDUSTRIAL</v>
          </cell>
        </row>
        <row r="396">
          <cell r="A396">
            <v>3906</v>
          </cell>
          <cell r="B396" t="str">
            <v>FRIZ46</v>
          </cell>
          <cell r="C396" t="str">
            <v>REGULAR</v>
          </cell>
          <cell r="D396" t="str">
            <v>GENERAL</v>
          </cell>
          <cell r="E396" t="str">
            <v>I</v>
          </cell>
          <cell r="F396" t="str">
            <v>I</v>
          </cell>
          <cell r="G396" t="str">
            <v>I</v>
          </cell>
          <cell r="I396" t="str">
            <v/>
          </cell>
          <cell r="J396" t="str">
            <v>OTH</v>
          </cell>
          <cell r="L396" t="str">
            <v>INDUSTRIAL</v>
          </cell>
          <cell r="M396" t="str">
            <v>IND</v>
          </cell>
          <cell r="O396" t="str">
            <v>INDUSTRIAL</v>
          </cell>
          <cell r="P396" t="str">
            <v>INDUSTRIAL</v>
          </cell>
        </row>
        <row r="397">
          <cell r="A397">
            <v>3908</v>
          </cell>
          <cell r="B397" t="str">
            <v>FRIZ68</v>
          </cell>
          <cell r="C397" t="str">
            <v>REGULAR</v>
          </cell>
          <cell r="D397" t="str">
            <v>GENERAL</v>
          </cell>
          <cell r="E397" t="str">
            <v>I</v>
          </cell>
          <cell r="F397" t="str">
            <v>I</v>
          </cell>
          <cell r="G397" t="str">
            <v>I</v>
          </cell>
          <cell r="I397" t="str">
            <v/>
          </cell>
          <cell r="J397" t="str">
            <v>OTH</v>
          </cell>
          <cell r="L397" t="str">
            <v>INDUSTRIAL</v>
          </cell>
          <cell r="M397" t="str">
            <v>IND</v>
          </cell>
          <cell r="O397" t="str">
            <v>INDUSTRIAL</v>
          </cell>
          <cell r="P397" t="str">
            <v>INDUSTRIAL</v>
          </cell>
        </row>
        <row r="398">
          <cell r="A398">
            <v>3910</v>
          </cell>
          <cell r="B398" t="str">
            <v>FRIZ100</v>
          </cell>
          <cell r="C398" t="str">
            <v>REGULAR</v>
          </cell>
          <cell r="D398" t="str">
            <v>GENERAL</v>
          </cell>
          <cell r="E398" t="str">
            <v>I</v>
          </cell>
          <cell r="F398" t="str">
            <v>I</v>
          </cell>
          <cell r="G398" t="str">
            <v>I</v>
          </cell>
          <cell r="I398" t="str">
            <v/>
          </cell>
          <cell r="J398" t="str">
            <v>OTH</v>
          </cell>
          <cell r="L398" t="str">
            <v>INDUSTRIAL</v>
          </cell>
          <cell r="M398" t="str">
            <v>IND</v>
          </cell>
          <cell r="O398" t="str">
            <v>INDUSTRIAL</v>
          </cell>
          <cell r="P398" t="str">
            <v>INDUSTRIAL</v>
          </cell>
        </row>
        <row r="399">
          <cell r="A399">
            <v>3911</v>
          </cell>
          <cell r="B399" t="str">
            <v>FRIZF32</v>
          </cell>
          <cell r="C399" t="str">
            <v>REGULAR</v>
          </cell>
          <cell r="D399" t="str">
            <v>GENERAL</v>
          </cell>
          <cell r="E399" t="str">
            <v>I</v>
          </cell>
          <cell r="F399" t="str">
            <v>I</v>
          </cell>
          <cell r="G399" t="str">
            <v>I</v>
          </cell>
          <cell r="I399" t="str">
            <v/>
          </cell>
          <cell r="J399" t="str">
            <v>OTH</v>
          </cell>
          <cell r="L399" t="str">
            <v>INDUSTRIAL</v>
          </cell>
          <cell r="M399" t="str">
            <v>IND</v>
          </cell>
          <cell r="O399" t="str">
            <v>INDUSTRIAL</v>
          </cell>
          <cell r="P399" t="str">
            <v>INDUSTRIAL</v>
          </cell>
        </row>
        <row r="400">
          <cell r="A400">
            <v>3912</v>
          </cell>
          <cell r="B400" t="str">
            <v>FRIZF57</v>
          </cell>
          <cell r="C400" t="str">
            <v>REGULAR</v>
          </cell>
          <cell r="D400" t="str">
            <v>GENERAL</v>
          </cell>
          <cell r="E400" t="str">
            <v>I</v>
          </cell>
          <cell r="F400" t="str">
            <v>I</v>
          </cell>
          <cell r="G400" t="str">
            <v>I</v>
          </cell>
          <cell r="I400" t="str">
            <v/>
          </cell>
          <cell r="J400" t="str">
            <v>OTH</v>
          </cell>
          <cell r="L400" t="str">
            <v>INDUSTRIAL</v>
          </cell>
          <cell r="M400" t="str">
            <v>IND</v>
          </cell>
          <cell r="O400" t="str">
            <v>INDUSTRIAL</v>
          </cell>
          <cell r="P400" t="str">
            <v>INDUSTRIAL</v>
          </cell>
        </row>
        <row r="401">
          <cell r="A401">
            <v>3913</v>
          </cell>
          <cell r="B401" t="str">
            <v>FRIZF46</v>
          </cell>
          <cell r="C401" t="str">
            <v>REGULAR</v>
          </cell>
          <cell r="D401" t="str">
            <v>GENERAL</v>
          </cell>
          <cell r="E401" t="str">
            <v>I</v>
          </cell>
          <cell r="F401" t="str">
            <v>I</v>
          </cell>
          <cell r="G401" t="str">
            <v>I</v>
          </cell>
          <cell r="I401" t="str">
            <v/>
          </cell>
          <cell r="J401" t="str">
            <v>OTH</v>
          </cell>
          <cell r="L401" t="str">
            <v>INDUSTRIAL</v>
          </cell>
          <cell r="M401" t="str">
            <v>IND</v>
          </cell>
          <cell r="O401" t="str">
            <v>INDUSTRIAL</v>
          </cell>
          <cell r="P401" t="str">
            <v>INDUSTRIAL</v>
          </cell>
        </row>
        <row r="402">
          <cell r="A402">
            <v>3916</v>
          </cell>
          <cell r="B402" t="str">
            <v>FRIZNH32</v>
          </cell>
          <cell r="C402" t="str">
            <v>REGULAR</v>
          </cell>
          <cell r="D402" t="str">
            <v>GENERAL</v>
          </cell>
          <cell r="E402" t="str">
            <v>I</v>
          </cell>
          <cell r="F402" t="str">
            <v>I</v>
          </cell>
          <cell r="G402" t="str">
            <v>I</v>
          </cell>
          <cell r="I402" t="str">
            <v/>
          </cell>
          <cell r="J402" t="str">
            <v>OTH</v>
          </cell>
          <cell r="L402" t="str">
            <v>INDUSTRIAL</v>
          </cell>
          <cell r="M402" t="str">
            <v>IND</v>
          </cell>
          <cell r="O402" t="str">
            <v>INDUSTRIAL</v>
          </cell>
          <cell r="P402" t="str">
            <v>INDUSTRIAL</v>
          </cell>
        </row>
        <row r="403">
          <cell r="A403">
            <v>3917</v>
          </cell>
          <cell r="B403" t="str">
            <v>FRIZS22</v>
          </cell>
          <cell r="C403" t="str">
            <v>REGULAR</v>
          </cell>
          <cell r="D403" t="str">
            <v>GENERAL</v>
          </cell>
          <cell r="E403" t="str">
            <v>I</v>
          </cell>
          <cell r="F403" t="str">
            <v>I</v>
          </cell>
          <cell r="G403" t="str">
            <v>I</v>
          </cell>
          <cell r="I403" t="str">
            <v/>
          </cell>
          <cell r="J403" t="str">
            <v>OTH</v>
          </cell>
          <cell r="L403" t="str">
            <v>INDUSTRIAL</v>
          </cell>
          <cell r="M403" t="str">
            <v>IND</v>
          </cell>
          <cell r="O403" t="str">
            <v>INDUSTRIAL</v>
          </cell>
          <cell r="P403" t="str">
            <v>INDUSTRIAL</v>
          </cell>
        </row>
        <row r="404">
          <cell r="A404">
            <v>3918</v>
          </cell>
          <cell r="B404" t="str">
            <v>FRIZS32</v>
          </cell>
          <cell r="C404" t="str">
            <v>REGULAR</v>
          </cell>
          <cell r="D404" t="str">
            <v>GENERAL</v>
          </cell>
          <cell r="E404" t="str">
            <v>I</v>
          </cell>
          <cell r="F404" t="str">
            <v>I</v>
          </cell>
          <cell r="G404" t="str">
            <v>I</v>
          </cell>
          <cell r="I404" t="str">
            <v/>
          </cell>
          <cell r="J404" t="str">
            <v>OTH</v>
          </cell>
          <cell r="L404" t="str">
            <v>INDUSTRIAL</v>
          </cell>
          <cell r="M404" t="str">
            <v>IND</v>
          </cell>
          <cell r="O404" t="str">
            <v>INDUSTRIAL</v>
          </cell>
          <cell r="P404" t="str">
            <v>INDUSTRIAL</v>
          </cell>
        </row>
        <row r="405">
          <cell r="A405">
            <v>3919</v>
          </cell>
          <cell r="B405" t="str">
            <v>FRIZS46</v>
          </cell>
          <cell r="C405" t="str">
            <v>REGULAR</v>
          </cell>
          <cell r="D405" t="str">
            <v>GENERAL</v>
          </cell>
          <cell r="E405" t="str">
            <v>I</v>
          </cell>
          <cell r="F405" t="str">
            <v>I</v>
          </cell>
          <cell r="G405" t="str">
            <v>I</v>
          </cell>
          <cell r="I405" t="str">
            <v/>
          </cell>
          <cell r="J405" t="str">
            <v>OTH</v>
          </cell>
          <cell r="L405" t="str">
            <v>INDUSTRIAL</v>
          </cell>
          <cell r="M405" t="str">
            <v>IND</v>
          </cell>
          <cell r="O405" t="str">
            <v>INDUSTRIAL</v>
          </cell>
          <cell r="P405" t="str">
            <v>INDUSTRIAL</v>
          </cell>
        </row>
        <row r="406">
          <cell r="A406">
            <v>3920</v>
          </cell>
          <cell r="B406" t="str">
            <v>FRIZS57</v>
          </cell>
          <cell r="C406" t="str">
            <v>REGULAR</v>
          </cell>
          <cell r="D406" t="str">
            <v>GENERAL</v>
          </cell>
          <cell r="E406" t="str">
            <v>I</v>
          </cell>
          <cell r="F406" t="str">
            <v>I</v>
          </cell>
          <cell r="G406" t="str">
            <v>I</v>
          </cell>
          <cell r="I406" t="str">
            <v/>
          </cell>
          <cell r="J406" t="str">
            <v>OTH</v>
          </cell>
          <cell r="L406" t="str">
            <v>INDUSTRIAL</v>
          </cell>
          <cell r="M406" t="str">
            <v>IND</v>
          </cell>
          <cell r="O406" t="str">
            <v>INDUSTRIAL</v>
          </cell>
          <cell r="P406" t="str">
            <v>INDUSTRIAL</v>
          </cell>
        </row>
        <row r="407">
          <cell r="A407">
            <v>3921</v>
          </cell>
          <cell r="B407" t="str">
            <v>FRIZS68</v>
          </cell>
          <cell r="C407" t="str">
            <v>REGULAR</v>
          </cell>
          <cell r="D407" t="str">
            <v>GENERAL</v>
          </cell>
          <cell r="E407" t="str">
            <v>I</v>
          </cell>
          <cell r="F407" t="str">
            <v>I</v>
          </cell>
          <cell r="G407" t="str">
            <v>I</v>
          </cell>
          <cell r="I407" t="str">
            <v/>
          </cell>
          <cell r="J407" t="str">
            <v>OTH</v>
          </cell>
          <cell r="L407" t="str">
            <v>INDUSTRIAL</v>
          </cell>
          <cell r="M407" t="str">
            <v>IND</v>
          </cell>
          <cell r="O407" t="str">
            <v>INDUSTRIAL</v>
          </cell>
          <cell r="P407" t="str">
            <v>INDUSTRIAL</v>
          </cell>
        </row>
        <row r="408">
          <cell r="A408">
            <v>3922</v>
          </cell>
          <cell r="B408" t="str">
            <v>FRIZS150</v>
          </cell>
          <cell r="C408" t="str">
            <v>REGULAR</v>
          </cell>
          <cell r="D408" t="str">
            <v>GENERAL</v>
          </cell>
          <cell r="E408" t="str">
            <v>I</v>
          </cell>
          <cell r="F408" t="str">
            <v>I</v>
          </cell>
          <cell r="G408" t="str">
            <v>I</v>
          </cell>
          <cell r="I408" t="str">
            <v/>
          </cell>
          <cell r="J408" t="str">
            <v>OTH</v>
          </cell>
          <cell r="L408" t="str">
            <v>INDUSTRIAL</v>
          </cell>
          <cell r="M408" t="str">
            <v>IND</v>
          </cell>
          <cell r="O408" t="str">
            <v>INDUSTRIAL</v>
          </cell>
          <cell r="P408" t="str">
            <v>INDUSTRIAL</v>
          </cell>
        </row>
        <row r="409">
          <cell r="A409">
            <v>3923</v>
          </cell>
          <cell r="B409" t="str">
            <v>FRIZNH68</v>
          </cell>
          <cell r="C409" t="str">
            <v>REGULAR</v>
          </cell>
          <cell r="D409" t="str">
            <v>GENERAL</v>
          </cell>
          <cell r="E409" t="str">
            <v>I</v>
          </cell>
          <cell r="F409" t="str">
            <v>I</v>
          </cell>
          <cell r="G409" t="str">
            <v>I</v>
          </cell>
          <cell r="I409" t="str">
            <v/>
          </cell>
          <cell r="J409" t="str">
            <v>OTH</v>
          </cell>
          <cell r="L409" t="str">
            <v>INDUSTRIAL</v>
          </cell>
          <cell r="M409" t="str">
            <v>IND</v>
          </cell>
          <cell r="O409" t="str">
            <v>INDUSTRIAL</v>
          </cell>
          <cell r="P409" t="str">
            <v>INDUSTRIAL</v>
          </cell>
        </row>
        <row r="410">
          <cell r="A410">
            <v>3935</v>
          </cell>
          <cell r="B410" t="str">
            <v>FRIZECO68</v>
          </cell>
          <cell r="C410" t="str">
            <v>REGULAR</v>
          </cell>
          <cell r="D410" t="str">
            <v>GENERAL</v>
          </cell>
          <cell r="E410" t="str">
            <v>I</v>
          </cell>
          <cell r="F410" t="str">
            <v>I</v>
          </cell>
          <cell r="G410" t="str">
            <v>I</v>
          </cell>
          <cell r="I410" t="str">
            <v/>
          </cell>
          <cell r="J410" t="str">
            <v>OTH</v>
          </cell>
          <cell r="L410" t="str">
            <v>INDUSTRIAL</v>
          </cell>
          <cell r="M410" t="str">
            <v>IND</v>
          </cell>
          <cell r="O410" t="str">
            <v>INDUSTRIAL</v>
          </cell>
          <cell r="P410" t="str">
            <v>INDUSTRIAL</v>
          </cell>
        </row>
        <row r="411">
          <cell r="A411">
            <v>4001</v>
          </cell>
          <cell r="B411" t="str">
            <v>CYLC460</v>
          </cell>
          <cell r="C411" t="str">
            <v>REGULAR</v>
          </cell>
          <cell r="D411" t="str">
            <v>GENERAL</v>
          </cell>
          <cell r="E411" t="str">
            <v>I</v>
          </cell>
          <cell r="G411" t="str">
            <v>I</v>
          </cell>
          <cell r="I411" t="str">
            <v/>
          </cell>
          <cell r="J411" t="str">
            <v>OTH</v>
          </cell>
          <cell r="L411" t="str">
            <v>INDUSTRIAL</v>
          </cell>
          <cell r="M411" t="str">
            <v>IND</v>
          </cell>
          <cell r="O411" t="str">
            <v>INDUSTRIAL</v>
          </cell>
          <cell r="P411" t="str">
            <v>INDUSTRIAL</v>
          </cell>
        </row>
        <row r="412">
          <cell r="A412">
            <v>4002</v>
          </cell>
          <cell r="B412" t="str">
            <v>CYLC530</v>
          </cell>
          <cell r="C412" t="str">
            <v>REGULAR</v>
          </cell>
          <cell r="D412" t="str">
            <v>GENERAL</v>
          </cell>
          <cell r="E412" t="str">
            <v>I</v>
          </cell>
          <cell r="G412" t="str">
            <v>I</v>
          </cell>
          <cell r="I412" t="str">
            <v/>
          </cell>
          <cell r="J412" t="str">
            <v>OTH</v>
          </cell>
          <cell r="L412" t="str">
            <v>INDUSTRIAL</v>
          </cell>
          <cell r="M412" t="str">
            <v>IND</v>
          </cell>
          <cell r="O412" t="str">
            <v>INDUSTRIAL</v>
          </cell>
          <cell r="P412" t="str">
            <v>INDUSTRIAL</v>
          </cell>
        </row>
        <row r="413">
          <cell r="A413">
            <v>4003</v>
          </cell>
          <cell r="B413" t="str">
            <v>CYLC800</v>
          </cell>
          <cell r="C413" t="str">
            <v>REGULAR</v>
          </cell>
          <cell r="D413" t="str">
            <v>GENERAL</v>
          </cell>
          <cell r="E413" t="str">
            <v>I</v>
          </cell>
          <cell r="G413" t="str">
            <v>I</v>
          </cell>
          <cell r="I413" t="str">
            <v/>
          </cell>
          <cell r="J413" t="str">
            <v>OTH</v>
          </cell>
          <cell r="L413" t="str">
            <v>INDUSTRIAL</v>
          </cell>
          <cell r="M413" t="str">
            <v>IND</v>
          </cell>
          <cell r="O413" t="str">
            <v>INDUSTRIAL</v>
          </cell>
          <cell r="P413" t="str">
            <v>INDUSTRIAL</v>
          </cell>
        </row>
        <row r="414">
          <cell r="A414">
            <v>4004</v>
          </cell>
          <cell r="B414" t="str">
            <v>CYLC680</v>
          </cell>
          <cell r="C414" t="str">
            <v>REGULAR</v>
          </cell>
          <cell r="D414" t="str">
            <v>GENERAL</v>
          </cell>
          <cell r="E414" t="str">
            <v>I</v>
          </cell>
          <cell r="G414" t="str">
            <v>I</v>
          </cell>
          <cell r="I414" t="str">
            <v/>
          </cell>
          <cell r="J414" t="str">
            <v>OTH</v>
          </cell>
          <cell r="L414" t="str">
            <v>INDUSTRIAL</v>
          </cell>
          <cell r="M414" t="str">
            <v>IND</v>
          </cell>
          <cell r="O414" t="str">
            <v>INDUSTRIAL</v>
          </cell>
          <cell r="P414" t="str">
            <v>INDUSTRIAL</v>
          </cell>
        </row>
        <row r="415">
          <cell r="A415">
            <v>4006</v>
          </cell>
          <cell r="B415" t="str">
            <v>CYLM680</v>
          </cell>
          <cell r="C415" t="str">
            <v>REGULAR</v>
          </cell>
          <cell r="D415" t="str">
            <v>GENERAL</v>
          </cell>
          <cell r="E415" t="str">
            <v>I</v>
          </cell>
          <cell r="G415" t="str">
            <v>I</v>
          </cell>
          <cell r="I415" t="str">
            <v/>
          </cell>
          <cell r="J415" t="str">
            <v>OTH</v>
          </cell>
          <cell r="L415" t="str">
            <v>INDUSTRIAL</v>
          </cell>
          <cell r="M415" t="str">
            <v>IND</v>
          </cell>
          <cell r="O415" t="str">
            <v>INDUSTRIAL</v>
          </cell>
          <cell r="P415" t="str">
            <v>INDUSTRIAL</v>
          </cell>
        </row>
        <row r="416">
          <cell r="A416">
            <v>4007</v>
          </cell>
          <cell r="B416" t="str">
            <v>CYLM1000</v>
          </cell>
          <cell r="C416" t="str">
            <v>REGULAR</v>
          </cell>
          <cell r="D416" t="str">
            <v>GENERAL</v>
          </cell>
          <cell r="E416" t="str">
            <v>I</v>
          </cell>
          <cell r="G416" t="str">
            <v>I</v>
          </cell>
          <cell r="I416" t="str">
            <v/>
          </cell>
          <cell r="J416" t="str">
            <v>OTH</v>
          </cell>
          <cell r="L416" t="str">
            <v>INDUSTRIAL</v>
          </cell>
          <cell r="M416" t="str">
            <v>IND</v>
          </cell>
          <cell r="O416" t="str">
            <v>INDUSTRIAL</v>
          </cell>
          <cell r="P416" t="str">
            <v>INDUSTRIAL</v>
          </cell>
        </row>
        <row r="417">
          <cell r="A417">
            <v>4008</v>
          </cell>
          <cell r="B417" t="str">
            <v>CYLM1500</v>
          </cell>
          <cell r="C417" t="str">
            <v>REGULAR</v>
          </cell>
          <cell r="D417" t="str">
            <v>GENERAL</v>
          </cell>
          <cell r="E417" t="str">
            <v>I</v>
          </cell>
          <cell r="G417" t="str">
            <v>I</v>
          </cell>
          <cell r="I417" t="str">
            <v/>
          </cell>
          <cell r="J417" t="str">
            <v>OTH</v>
          </cell>
          <cell r="L417" t="str">
            <v>INDUSTRIAL</v>
          </cell>
          <cell r="M417" t="str">
            <v>IND</v>
          </cell>
          <cell r="O417" t="str">
            <v>INDUSTRIAL</v>
          </cell>
          <cell r="P417" t="str">
            <v>INDUSTRIAL</v>
          </cell>
        </row>
        <row r="418">
          <cell r="A418">
            <v>4101</v>
          </cell>
          <cell r="B418" t="str">
            <v>SM85200L</v>
          </cell>
          <cell r="C418" t="str">
            <v>REGULAR</v>
          </cell>
          <cell r="D418" t="str">
            <v>GENERAL</v>
          </cell>
          <cell r="E418" t="str">
            <v>I</v>
          </cell>
          <cell r="G418" t="str">
            <v>I</v>
          </cell>
          <cell r="I418" t="str">
            <v/>
          </cell>
          <cell r="J418" t="str">
            <v>OTH</v>
          </cell>
          <cell r="L418" t="str">
            <v>INDUSTRIAL</v>
          </cell>
          <cell r="M418" t="str">
            <v>IND</v>
          </cell>
          <cell r="O418" t="str">
            <v>INDUSTRIAL</v>
          </cell>
          <cell r="P418" t="str">
            <v>INDUSTRIAL</v>
          </cell>
        </row>
        <row r="419">
          <cell r="A419">
            <v>4102</v>
          </cell>
          <cell r="B419" t="str">
            <v>SM175200L</v>
          </cell>
          <cell r="C419" t="str">
            <v>REGULAR</v>
          </cell>
          <cell r="D419" t="str">
            <v>GENERAL</v>
          </cell>
          <cell r="E419" t="str">
            <v>I</v>
          </cell>
          <cell r="G419" t="str">
            <v>I</v>
          </cell>
          <cell r="I419" t="str">
            <v/>
          </cell>
          <cell r="J419" t="str">
            <v>OTH</v>
          </cell>
          <cell r="L419" t="str">
            <v>INDUSTRIAL</v>
          </cell>
          <cell r="M419" t="str">
            <v>IND</v>
          </cell>
          <cell r="O419" t="str">
            <v>INDUSTRIAL</v>
          </cell>
          <cell r="P419" t="str">
            <v>INDUSTRIAL</v>
          </cell>
        </row>
        <row r="420">
          <cell r="A420">
            <v>4103</v>
          </cell>
          <cell r="B420" t="str">
            <v>SM260200L</v>
          </cell>
          <cell r="C420" t="str">
            <v>REGULAR</v>
          </cell>
          <cell r="D420" t="str">
            <v>GENERAL</v>
          </cell>
          <cell r="E420" t="str">
            <v>I</v>
          </cell>
          <cell r="G420" t="str">
            <v>I</v>
          </cell>
          <cell r="I420" t="str">
            <v/>
          </cell>
          <cell r="J420" t="str">
            <v>OTH</v>
          </cell>
          <cell r="L420" t="str">
            <v>INDUSTRIAL</v>
          </cell>
          <cell r="M420" t="str">
            <v>IND</v>
          </cell>
          <cell r="O420" t="str">
            <v>INDUSTRIAL</v>
          </cell>
          <cell r="P420" t="str">
            <v>INDUSTRIAL</v>
          </cell>
        </row>
        <row r="421">
          <cell r="A421">
            <v>4104</v>
          </cell>
          <cell r="B421" t="str">
            <v>SM85(NB)</v>
          </cell>
          <cell r="C421" t="str">
            <v>REGULAR</v>
          </cell>
          <cell r="D421" t="str">
            <v>GENERAL</v>
          </cell>
          <cell r="E421" t="str">
            <v>I</v>
          </cell>
          <cell r="G421" t="str">
            <v>I</v>
          </cell>
          <cell r="I421" t="str">
            <v/>
          </cell>
          <cell r="J421" t="str">
            <v>OTH</v>
          </cell>
          <cell r="L421" t="str">
            <v>INDUSTRIAL</v>
          </cell>
          <cell r="M421" t="str">
            <v>IND</v>
          </cell>
          <cell r="O421" t="str">
            <v>INDUSTRIAL</v>
          </cell>
          <cell r="P421" t="str">
            <v>INDUSTRIAL</v>
          </cell>
        </row>
        <row r="422">
          <cell r="A422">
            <v>4105</v>
          </cell>
          <cell r="B422" t="str">
            <v>SM120(NB)</v>
          </cell>
          <cell r="C422" t="str">
            <v>REGULAR</v>
          </cell>
          <cell r="D422" t="str">
            <v>GENERAL</v>
          </cell>
          <cell r="E422" t="str">
            <v>I</v>
          </cell>
          <cell r="G422" t="str">
            <v>I</v>
          </cell>
          <cell r="I422" t="str">
            <v/>
          </cell>
          <cell r="J422" t="str">
            <v>OTH</v>
          </cell>
          <cell r="L422" t="str">
            <v>INDUSTRIAL</v>
          </cell>
          <cell r="M422" t="str">
            <v>IND</v>
          </cell>
          <cell r="O422" t="str">
            <v>INDUSTRIAL</v>
          </cell>
          <cell r="P422" t="str">
            <v>INDUSTRIAL</v>
          </cell>
        </row>
        <row r="423">
          <cell r="A423">
            <v>4106</v>
          </cell>
          <cell r="B423" t="str">
            <v>EXTRUOIL200L</v>
          </cell>
          <cell r="C423" t="str">
            <v>REGULAR</v>
          </cell>
          <cell r="D423" t="str">
            <v>GENERAL</v>
          </cell>
          <cell r="E423" t="str">
            <v>I</v>
          </cell>
          <cell r="G423" t="str">
            <v>I</v>
          </cell>
          <cell r="I423" t="str">
            <v/>
          </cell>
          <cell r="J423" t="str">
            <v>OTH</v>
          </cell>
          <cell r="L423" t="str">
            <v>INDUSTRIAL</v>
          </cell>
          <cell r="M423" t="str">
            <v>IND</v>
          </cell>
          <cell r="O423" t="str">
            <v>INDUSTRIAL</v>
          </cell>
          <cell r="P423" t="str">
            <v>INDUSTRIAL</v>
          </cell>
        </row>
        <row r="424">
          <cell r="A424">
            <v>4201</v>
          </cell>
          <cell r="B424" t="str">
            <v xml:space="preserve">COAT110 </v>
          </cell>
          <cell r="C424" t="str">
            <v>REGULAR</v>
          </cell>
          <cell r="D424" t="str">
            <v>GENERAL</v>
          </cell>
          <cell r="E424" t="str">
            <v>I</v>
          </cell>
          <cell r="G424" t="str">
            <v>I</v>
          </cell>
          <cell r="I424" t="str">
            <v/>
          </cell>
          <cell r="J424" t="str">
            <v>OTH</v>
          </cell>
          <cell r="L424" t="str">
            <v>INDUSTRIAL</v>
          </cell>
          <cell r="M424" t="str">
            <v>IND</v>
          </cell>
          <cell r="O424" t="str">
            <v>INDUSTRIAL</v>
          </cell>
          <cell r="P424" t="str">
            <v>INDUSTRIAL</v>
          </cell>
        </row>
        <row r="425">
          <cell r="A425">
            <v>4202</v>
          </cell>
          <cell r="B425" t="str">
            <v xml:space="preserve">COAT120 </v>
          </cell>
          <cell r="C425" t="str">
            <v>REGULAR</v>
          </cell>
          <cell r="D425" t="str">
            <v>GENERAL</v>
          </cell>
          <cell r="E425" t="str">
            <v>I</v>
          </cell>
          <cell r="G425" t="str">
            <v>I</v>
          </cell>
          <cell r="I425" t="str">
            <v/>
          </cell>
          <cell r="J425" t="str">
            <v>OTH</v>
          </cell>
          <cell r="L425" t="str">
            <v>INDUSTRIAL</v>
          </cell>
          <cell r="M425" t="str">
            <v>IND</v>
          </cell>
          <cell r="O425" t="str">
            <v>INDUSTRIAL</v>
          </cell>
          <cell r="P425" t="str">
            <v>INDUSTRIAL</v>
          </cell>
        </row>
        <row r="426">
          <cell r="A426">
            <v>4203</v>
          </cell>
          <cell r="B426" t="str">
            <v xml:space="preserve">COAT140 </v>
          </cell>
          <cell r="C426" t="str">
            <v>REGULAR</v>
          </cell>
          <cell r="D426" t="str">
            <v>GENERAL</v>
          </cell>
          <cell r="E426" t="str">
            <v>I</v>
          </cell>
          <cell r="G426" t="str">
            <v>I</v>
          </cell>
          <cell r="I426" t="str">
            <v/>
          </cell>
          <cell r="J426" t="str">
            <v>OTH</v>
          </cell>
          <cell r="L426" t="str">
            <v>INDUSTRIAL</v>
          </cell>
          <cell r="M426" t="str">
            <v>IND</v>
          </cell>
          <cell r="O426" t="str">
            <v>INDUSTRIAL</v>
          </cell>
          <cell r="P426" t="str">
            <v>INDUSTRIAL</v>
          </cell>
        </row>
        <row r="427">
          <cell r="A427">
            <v>4206</v>
          </cell>
          <cell r="B427" t="str">
            <v>COAT190</v>
          </cell>
          <cell r="C427" t="str">
            <v>REGULAR</v>
          </cell>
          <cell r="D427" t="str">
            <v>GENERAL</v>
          </cell>
          <cell r="E427" t="str">
            <v>I</v>
          </cell>
          <cell r="G427" t="str">
            <v>I</v>
          </cell>
          <cell r="I427" t="str">
            <v/>
          </cell>
          <cell r="J427" t="str">
            <v>OTH</v>
          </cell>
          <cell r="L427" t="str">
            <v>INDUSTRIAL</v>
          </cell>
          <cell r="M427" t="str">
            <v>IND</v>
          </cell>
          <cell r="O427" t="str">
            <v>INDUSTRIAL</v>
          </cell>
          <cell r="P427" t="str">
            <v>INDUSTRIAL</v>
          </cell>
        </row>
        <row r="428">
          <cell r="A428">
            <v>4211</v>
          </cell>
          <cell r="B428" t="str">
            <v>COAT170T</v>
          </cell>
          <cell r="C428" t="str">
            <v>REGULAR</v>
          </cell>
          <cell r="D428" t="str">
            <v>GENERAL</v>
          </cell>
          <cell r="E428" t="str">
            <v>I</v>
          </cell>
          <cell r="G428" t="str">
            <v>I</v>
          </cell>
          <cell r="I428" t="str">
            <v/>
          </cell>
          <cell r="J428" t="str">
            <v>OTH</v>
          </cell>
          <cell r="L428" t="str">
            <v>INDUSTRIAL</v>
          </cell>
          <cell r="M428" t="str">
            <v>IND</v>
          </cell>
          <cell r="O428" t="str">
            <v>INDUSTRIAL</v>
          </cell>
          <cell r="P428" t="str">
            <v>INDUSTRIAL</v>
          </cell>
        </row>
        <row r="429">
          <cell r="A429">
            <v>4215</v>
          </cell>
          <cell r="B429" t="str">
            <v xml:space="preserve">TAK40 </v>
          </cell>
          <cell r="C429" t="str">
            <v>REGULAR</v>
          </cell>
          <cell r="D429" t="str">
            <v>GENERAL</v>
          </cell>
          <cell r="E429" t="str">
            <v>I</v>
          </cell>
          <cell r="G429" t="str">
            <v>I</v>
          </cell>
          <cell r="I429" t="str">
            <v/>
          </cell>
          <cell r="J429" t="str">
            <v>OTH</v>
          </cell>
          <cell r="L429" t="str">
            <v>INDUSTRIAL</v>
          </cell>
          <cell r="M429" t="str">
            <v>IND</v>
          </cell>
          <cell r="O429" t="str">
            <v>INDUSTRIAL</v>
          </cell>
          <cell r="P429" t="str">
            <v>INDUSTRIAL</v>
          </cell>
        </row>
        <row r="430">
          <cell r="A430">
            <v>4220</v>
          </cell>
          <cell r="B430" t="str">
            <v xml:space="preserve">FLANGE250 </v>
          </cell>
          <cell r="C430" t="str">
            <v>REGULAR</v>
          </cell>
          <cell r="D430" t="str">
            <v>GENERAL</v>
          </cell>
          <cell r="E430" t="str">
            <v>I</v>
          </cell>
          <cell r="G430" t="str">
            <v>I</v>
          </cell>
          <cell r="I430" t="str">
            <v/>
          </cell>
          <cell r="J430" t="str">
            <v>OTH</v>
          </cell>
          <cell r="L430" t="str">
            <v>INDUSTRIAL</v>
          </cell>
          <cell r="M430" t="str">
            <v>IND</v>
          </cell>
          <cell r="O430" t="str">
            <v>INDUSTRIAL</v>
          </cell>
          <cell r="P430" t="str">
            <v>INDUSTRIAL</v>
          </cell>
        </row>
        <row r="431">
          <cell r="A431">
            <v>4226</v>
          </cell>
          <cell r="B431" t="str">
            <v>GEARCOMPOUND30</v>
          </cell>
          <cell r="C431" t="str">
            <v>REGULAR</v>
          </cell>
          <cell r="D431" t="str">
            <v>GENERAL</v>
          </cell>
          <cell r="E431" t="str">
            <v>I</v>
          </cell>
          <cell r="G431" t="str">
            <v>I</v>
          </cell>
          <cell r="I431" t="str">
            <v/>
          </cell>
          <cell r="J431" t="str">
            <v>OTH</v>
          </cell>
          <cell r="L431" t="str">
            <v>INDUSTRIAL</v>
          </cell>
          <cell r="M431" t="str">
            <v>IND</v>
          </cell>
          <cell r="O431" t="str">
            <v>INDUSTRIAL</v>
          </cell>
          <cell r="P431" t="str">
            <v>INDUSTRIAL</v>
          </cell>
        </row>
        <row r="432">
          <cell r="A432">
            <v>4237</v>
          </cell>
          <cell r="B432" t="str">
            <v>SYNTH2</v>
          </cell>
          <cell r="C432" t="str">
            <v>REGULAR</v>
          </cell>
          <cell r="D432" t="str">
            <v>GENERAL</v>
          </cell>
          <cell r="E432" t="str">
            <v>I</v>
          </cell>
          <cell r="G432" t="str">
            <v>I</v>
          </cell>
          <cell r="I432" t="str">
            <v/>
          </cell>
          <cell r="J432" t="str">
            <v>OTH</v>
          </cell>
          <cell r="L432" t="str">
            <v>INDUSTRIAL</v>
          </cell>
          <cell r="M432" t="str">
            <v>IND</v>
          </cell>
          <cell r="O432" t="str">
            <v>INDUSTRIAL</v>
          </cell>
          <cell r="P432" t="str">
            <v>INDUSTRIAL</v>
          </cell>
        </row>
        <row r="433">
          <cell r="A433">
            <v>4240</v>
          </cell>
          <cell r="B433" t="str">
            <v>SYNTH5</v>
          </cell>
          <cell r="C433" t="str">
            <v>REGULAR</v>
          </cell>
          <cell r="D433" t="str">
            <v>GENERAL</v>
          </cell>
          <cell r="E433" t="str">
            <v>I</v>
          </cell>
          <cell r="G433" t="str">
            <v>I</v>
          </cell>
          <cell r="I433" t="str">
            <v/>
          </cell>
          <cell r="J433" t="str">
            <v>OTH</v>
          </cell>
          <cell r="L433" t="str">
            <v>INDUSTRIAL</v>
          </cell>
          <cell r="M433" t="str">
            <v>IND</v>
          </cell>
          <cell r="O433" t="str">
            <v>INDUSTRIAL</v>
          </cell>
          <cell r="P433" t="str">
            <v>INDUSTRIAL</v>
          </cell>
        </row>
        <row r="434">
          <cell r="A434">
            <v>4241</v>
          </cell>
          <cell r="B434" t="str">
            <v>SYNTHCUT16</v>
          </cell>
          <cell r="C434" t="str">
            <v>REGULAR</v>
          </cell>
          <cell r="D434" t="str">
            <v>GENERAL</v>
          </cell>
          <cell r="E434" t="str">
            <v>I</v>
          </cell>
          <cell r="G434" t="str">
            <v>I</v>
          </cell>
          <cell r="I434" t="str">
            <v/>
          </cell>
          <cell r="J434" t="str">
            <v>OTH</v>
          </cell>
          <cell r="L434" t="str">
            <v>INDUSTRIAL</v>
          </cell>
          <cell r="M434" t="str">
            <v>IND</v>
          </cell>
          <cell r="O434" t="str">
            <v>INDUSTRIAL</v>
          </cell>
          <cell r="P434" t="str">
            <v>INDUSTRIAL</v>
          </cell>
        </row>
        <row r="435">
          <cell r="A435">
            <v>4281</v>
          </cell>
          <cell r="B435" t="str">
            <v>AROL76</v>
          </cell>
          <cell r="C435" t="str">
            <v>REGULAR</v>
          </cell>
          <cell r="D435" t="str">
            <v>GENERAL</v>
          </cell>
          <cell r="E435" t="str">
            <v>I</v>
          </cell>
          <cell r="G435" t="str">
            <v>I</v>
          </cell>
          <cell r="I435" t="str">
            <v/>
          </cell>
          <cell r="J435" t="str">
            <v>OTH</v>
          </cell>
          <cell r="L435" t="str">
            <v>INDUSTRIAL</v>
          </cell>
          <cell r="M435" t="str">
            <v>IND</v>
          </cell>
          <cell r="O435" t="str">
            <v>INDUSTRIAL</v>
          </cell>
          <cell r="P435" t="str">
            <v>INDUSTRIAL</v>
          </cell>
        </row>
        <row r="436">
          <cell r="A436">
            <v>4282</v>
          </cell>
          <cell r="B436" t="str">
            <v>AROL76S</v>
          </cell>
          <cell r="C436" t="str">
            <v>REGULAR</v>
          </cell>
          <cell r="D436" t="str">
            <v>GENERAL</v>
          </cell>
          <cell r="E436" t="str">
            <v>I</v>
          </cell>
          <cell r="G436" t="str">
            <v>I</v>
          </cell>
          <cell r="I436" t="str">
            <v/>
          </cell>
          <cell r="J436" t="str">
            <v>OTH</v>
          </cell>
          <cell r="L436" t="str">
            <v>INDUSTRIAL</v>
          </cell>
          <cell r="M436" t="str">
            <v>IND</v>
          </cell>
          <cell r="O436" t="str">
            <v>INDUSTRIAL</v>
          </cell>
          <cell r="P436" t="str">
            <v>INDUSTRIAL</v>
          </cell>
        </row>
        <row r="437">
          <cell r="A437">
            <v>4301</v>
          </cell>
          <cell r="B437" t="str">
            <v>RUBBER20</v>
          </cell>
          <cell r="C437" t="str">
            <v>REGULAR</v>
          </cell>
          <cell r="D437" t="str">
            <v>GENERAL</v>
          </cell>
          <cell r="E437" t="str">
            <v>I</v>
          </cell>
          <cell r="G437" t="str">
            <v>I</v>
          </cell>
          <cell r="I437" t="str">
            <v/>
          </cell>
          <cell r="J437" t="str">
            <v>OTH</v>
          </cell>
          <cell r="L437" t="str">
            <v>INDUSTRIAL</v>
          </cell>
          <cell r="M437" t="str">
            <v>IND</v>
          </cell>
          <cell r="O437" t="str">
            <v>INDUSTRIAL</v>
          </cell>
          <cell r="P437" t="str">
            <v>INDUSTRIAL</v>
          </cell>
        </row>
        <row r="438">
          <cell r="A438">
            <v>4302</v>
          </cell>
          <cell r="B438" t="str">
            <v>RUBBER24</v>
          </cell>
          <cell r="C438" t="str">
            <v>REGULAR</v>
          </cell>
          <cell r="D438" t="str">
            <v>GENERAL</v>
          </cell>
          <cell r="E438" t="str">
            <v>I</v>
          </cell>
          <cell r="G438" t="str">
            <v>I</v>
          </cell>
          <cell r="I438" t="str">
            <v/>
          </cell>
          <cell r="J438" t="str">
            <v>OTH</v>
          </cell>
          <cell r="L438" t="str">
            <v>INDUSTRIAL</v>
          </cell>
          <cell r="M438" t="str">
            <v>IND</v>
          </cell>
          <cell r="O438" t="str">
            <v>INDUSTRIAL</v>
          </cell>
          <cell r="P438" t="str">
            <v>INDUSTRIAL</v>
          </cell>
        </row>
        <row r="439">
          <cell r="A439">
            <v>4303</v>
          </cell>
          <cell r="B439" t="str">
            <v>RUBBESS12</v>
          </cell>
          <cell r="C439" t="str">
            <v>REGULAR</v>
          </cell>
          <cell r="D439" t="str">
            <v>GENERAL</v>
          </cell>
          <cell r="E439" t="str">
            <v>I</v>
          </cell>
          <cell r="G439" t="str">
            <v>I</v>
          </cell>
          <cell r="I439" t="str">
            <v/>
          </cell>
          <cell r="J439" t="str">
            <v>OTH</v>
          </cell>
          <cell r="L439" t="str">
            <v>INDUSTRIAL</v>
          </cell>
          <cell r="M439" t="str">
            <v>IND</v>
          </cell>
          <cell r="O439" t="str">
            <v>INDUSTRIAL</v>
          </cell>
          <cell r="P439" t="str">
            <v>INDUSTRIAL</v>
          </cell>
        </row>
        <row r="440">
          <cell r="A440">
            <v>4304</v>
          </cell>
          <cell r="B440" t="str">
            <v>RUBBESS46</v>
          </cell>
          <cell r="C440" t="str">
            <v>REGULAR</v>
          </cell>
          <cell r="D440" t="str">
            <v>GENERAL</v>
          </cell>
          <cell r="E440" t="str">
            <v>I</v>
          </cell>
          <cell r="G440" t="str">
            <v>I</v>
          </cell>
          <cell r="I440" t="str">
            <v/>
          </cell>
          <cell r="J440" t="str">
            <v>OTH</v>
          </cell>
          <cell r="L440" t="str">
            <v>INDUSTRIAL</v>
          </cell>
          <cell r="M440" t="str">
            <v>IND</v>
          </cell>
          <cell r="O440" t="str">
            <v>INDUSTRIAL</v>
          </cell>
          <cell r="P440" t="str">
            <v>INDUSTRIAL</v>
          </cell>
        </row>
        <row r="441">
          <cell r="A441">
            <v>4305</v>
          </cell>
          <cell r="B441" t="str">
            <v>RUBBESS32</v>
          </cell>
          <cell r="C441" t="str">
            <v>REGULAR</v>
          </cell>
          <cell r="D441" t="str">
            <v>GENERAL</v>
          </cell>
          <cell r="E441" t="str">
            <v>I</v>
          </cell>
          <cell r="G441" t="str">
            <v>I</v>
          </cell>
          <cell r="I441" t="str">
            <v/>
          </cell>
          <cell r="J441" t="str">
            <v>OTH</v>
          </cell>
          <cell r="L441" t="str">
            <v>INDUSTRIAL</v>
          </cell>
          <cell r="M441" t="str">
            <v>IND</v>
          </cell>
          <cell r="O441" t="str">
            <v>INDUSTRIAL</v>
          </cell>
          <cell r="P441" t="str">
            <v>INDUSTRIAL</v>
          </cell>
        </row>
        <row r="442">
          <cell r="A442">
            <v>4306</v>
          </cell>
          <cell r="B442" t="str">
            <v>RUBBESS70</v>
          </cell>
          <cell r="C442" t="str">
            <v>REGULAR</v>
          </cell>
          <cell r="D442" t="str">
            <v>GENERAL</v>
          </cell>
          <cell r="E442" t="str">
            <v>I</v>
          </cell>
          <cell r="G442" t="str">
            <v>I</v>
          </cell>
          <cell r="I442" t="str">
            <v/>
          </cell>
          <cell r="J442" t="str">
            <v>OTH</v>
          </cell>
          <cell r="L442" t="str">
            <v>INDUSTRIAL</v>
          </cell>
          <cell r="M442" t="str">
            <v>IND</v>
          </cell>
          <cell r="O442" t="str">
            <v>INDUSTRIAL</v>
          </cell>
          <cell r="P442" t="str">
            <v>INDUSTRIAL</v>
          </cell>
        </row>
        <row r="443">
          <cell r="A443">
            <v>4307</v>
          </cell>
          <cell r="B443" t="str">
            <v>TYREOIL</v>
          </cell>
          <cell r="C443" t="str">
            <v>REGULAR</v>
          </cell>
          <cell r="D443" t="str">
            <v>GENERAL</v>
          </cell>
          <cell r="E443" t="str">
            <v>I</v>
          </cell>
          <cell r="G443" t="str">
            <v>I</v>
          </cell>
          <cell r="I443" t="str">
            <v/>
          </cell>
          <cell r="J443" t="str">
            <v>OTH</v>
          </cell>
          <cell r="L443" t="str">
            <v>INDUSTRIAL</v>
          </cell>
          <cell r="M443" t="str">
            <v>IND</v>
          </cell>
          <cell r="O443" t="str">
            <v>INDUSTRIAL</v>
          </cell>
          <cell r="P443" t="str">
            <v>INDUSTRIAL</v>
          </cell>
        </row>
        <row r="444">
          <cell r="A444">
            <v>4308</v>
          </cell>
          <cell r="B444" t="str">
            <v>RUBBESS220</v>
          </cell>
          <cell r="C444" t="str">
            <v>REGULAR</v>
          </cell>
          <cell r="D444" t="str">
            <v>GENERAL</v>
          </cell>
          <cell r="E444" t="str">
            <v>I</v>
          </cell>
          <cell r="G444" t="str">
            <v>I</v>
          </cell>
          <cell r="I444" t="str">
            <v/>
          </cell>
          <cell r="J444" t="str">
            <v>OTH</v>
          </cell>
          <cell r="L444" t="str">
            <v>INDUSTRIAL</v>
          </cell>
          <cell r="M444" t="str">
            <v>IND</v>
          </cell>
          <cell r="O444" t="str">
            <v>INDUSTRIAL</v>
          </cell>
          <cell r="P444" t="str">
            <v>INDUSTRIAL</v>
          </cell>
        </row>
        <row r="445">
          <cell r="A445">
            <v>4309</v>
          </cell>
          <cell r="B445" t="str">
            <v>RUBBESS150</v>
          </cell>
          <cell r="C445" t="str">
            <v>REGULAR</v>
          </cell>
          <cell r="D445" t="str">
            <v>GENERAL</v>
          </cell>
          <cell r="E445" t="str">
            <v>I</v>
          </cell>
          <cell r="G445" t="str">
            <v>I</v>
          </cell>
          <cell r="I445" t="str">
            <v/>
          </cell>
          <cell r="J445" t="str">
            <v>OTH</v>
          </cell>
          <cell r="L445" t="str">
            <v>INDUSTRIAL</v>
          </cell>
          <cell r="M445" t="str">
            <v>IND</v>
          </cell>
          <cell r="O445" t="str">
            <v>INDUSTRIAL</v>
          </cell>
          <cell r="P445" t="str">
            <v>INDUSTRIAL</v>
          </cell>
        </row>
        <row r="446">
          <cell r="A446">
            <v>4325</v>
          </cell>
          <cell r="B446" t="str">
            <v>IOCPROCESSOILPRIMO</v>
          </cell>
          <cell r="C446" t="str">
            <v>REGULAR</v>
          </cell>
          <cell r="D446" t="str">
            <v>GENERAL</v>
          </cell>
          <cell r="E446" t="str">
            <v>I</v>
          </cell>
          <cell r="G446" t="str">
            <v>I</v>
          </cell>
          <cell r="I446" t="str">
            <v/>
          </cell>
          <cell r="J446" t="str">
            <v>OTH</v>
          </cell>
          <cell r="L446" t="str">
            <v>INDUSTRIAL</v>
          </cell>
          <cell r="M446" t="str">
            <v>IND</v>
          </cell>
          <cell r="O446" t="str">
            <v>INDUSTRIAL</v>
          </cell>
          <cell r="P446" t="str">
            <v>INDUSTRIAL</v>
          </cell>
        </row>
        <row r="447">
          <cell r="A447">
            <v>4326</v>
          </cell>
          <cell r="B447" t="str">
            <v xml:space="preserve">IOCPROCESSOILMEDIUM </v>
          </cell>
          <cell r="C447" t="str">
            <v>REGULAR</v>
          </cell>
          <cell r="D447" t="str">
            <v>GENERAL</v>
          </cell>
          <cell r="E447" t="str">
            <v>I</v>
          </cell>
          <cell r="G447" t="str">
            <v>I</v>
          </cell>
          <cell r="I447" t="str">
            <v/>
          </cell>
          <cell r="J447" t="str">
            <v>OTH</v>
          </cell>
          <cell r="L447" t="str">
            <v>INDUSTRIAL</v>
          </cell>
          <cell r="M447" t="str">
            <v>IND</v>
          </cell>
          <cell r="O447" t="str">
            <v>INDUSTRIAL</v>
          </cell>
          <cell r="P447" t="str">
            <v>INDUSTRIAL</v>
          </cell>
        </row>
        <row r="448">
          <cell r="A448">
            <v>4327</v>
          </cell>
          <cell r="B448" t="str">
            <v xml:space="preserve">IOCPROCESSOILHEAVY </v>
          </cell>
          <cell r="C448" t="str">
            <v>REGULAR</v>
          </cell>
          <cell r="D448" t="str">
            <v>GENERAL</v>
          </cell>
          <cell r="E448" t="str">
            <v>I</v>
          </cell>
          <cell r="G448" t="str">
            <v>I</v>
          </cell>
          <cell r="I448" t="str">
            <v/>
          </cell>
          <cell r="J448" t="str">
            <v>OTH</v>
          </cell>
          <cell r="L448" t="str">
            <v>INDUSTRIAL</v>
          </cell>
          <cell r="M448" t="str">
            <v>IND</v>
          </cell>
          <cell r="O448" t="str">
            <v>INDUSTRIAL</v>
          </cell>
          <cell r="P448" t="str">
            <v>INDUSTRIAL</v>
          </cell>
        </row>
        <row r="449">
          <cell r="A449">
            <v>4328</v>
          </cell>
          <cell r="B449" t="str">
            <v>IOCPROCESSOILEXTRAHY</v>
          </cell>
          <cell r="C449" t="str">
            <v>REGULAR</v>
          </cell>
          <cell r="D449" t="str">
            <v>GENERAL</v>
          </cell>
          <cell r="E449" t="str">
            <v>I</v>
          </cell>
          <cell r="G449" t="str">
            <v>I</v>
          </cell>
          <cell r="I449" t="str">
            <v/>
          </cell>
          <cell r="J449" t="str">
            <v>OTH</v>
          </cell>
          <cell r="L449" t="str">
            <v>INDUSTRIAL</v>
          </cell>
          <cell r="M449" t="str">
            <v>IND</v>
          </cell>
          <cell r="O449" t="str">
            <v>INDUSTRIAL</v>
          </cell>
          <cell r="P449" t="str">
            <v>INDUSTRIAL</v>
          </cell>
        </row>
        <row r="450">
          <cell r="A450">
            <v>4341</v>
          </cell>
          <cell r="B450" t="str">
            <v xml:space="preserve">IOCPROCESSOILCPL </v>
          </cell>
          <cell r="C450" t="str">
            <v>REGULAR</v>
          </cell>
          <cell r="D450" t="str">
            <v>GENERAL</v>
          </cell>
          <cell r="E450" t="str">
            <v>I</v>
          </cell>
          <cell r="G450" t="str">
            <v>I</v>
          </cell>
          <cell r="I450" t="str">
            <v/>
          </cell>
          <cell r="J450" t="str">
            <v>OTH</v>
          </cell>
          <cell r="L450" t="str">
            <v>INDUSTRIAL</v>
          </cell>
          <cell r="M450" t="str">
            <v>IND</v>
          </cell>
          <cell r="O450" t="str">
            <v>INDUSTRIAL</v>
          </cell>
          <cell r="P450" t="str">
            <v>INDUSTRIAL</v>
          </cell>
        </row>
        <row r="451">
          <cell r="A451">
            <v>4342</v>
          </cell>
          <cell r="B451" t="str">
            <v xml:space="preserve">LOOMMCWM </v>
          </cell>
          <cell r="C451" t="str">
            <v>REGULAR</v>
          </cell>
          <cell r="D451" t="str">
            <v>GENERAL</v>
          </cell>
          <cell r="E451" t="str">
            <v>I</v>
          </cell>
          <cell r="G451" t="str">
            <v>I</v>
          </cell>
          <cell r="I451" t="str">
            <v/>
          </cell>
          <cell r="J451" t="str">
            <v>OTH</v>
          </cell>
          <cell r="L451" t="str">
            <v>INDUSTRIAL</v>
          </cell>
          <cell r="M451" t="str">
            <v>IND</v>
          </cell>
          <cell r="O451" t="str">
            <v>INDUSTRIAL</v>
          </cell>
          <cell r="P451" t="str">
            <v>INDUSTRIAL</v>
          </cell>
        </row>
        <row r="452">
          <cell r="A452">
            <v>4401</v>
          </cell>
          <cell r="B452" t="str">
            <v>QUENCH11</v>
          </cell>
          <cell r="C452" t="str">
            <v>REGULAR</v>
          </cell>
          <cell r="D452" t="str">
            <v>GENERAL</v>
          </cell>
          <cell r="E452" t="str">
            <v>I</v>
          </cell>
          <cell r="G452" t="str">
            <v>I</v>
          </cell>
          <cell r="I452" t="str">
            <v/>
          </cell>
          <cell r="J452" t="str">
            <v>OTH</v>
          </cell>
          <cell r="L452" t="str">
            <v>INDUSTRIAL</v>
          </cell>
          <cell r="M452" t="str">
            <v>IND</v>
          </cell>
          <cell r="O452" t="str">
            <v>INDUSTRIAL</v>
          </cell>
          <cell r="P452" t="str">
            <v>INDUSTRIAL</v>
          </cell>
        </row>
        <row r="453">
          <cell r="A453">
            <v>4402</v>
          </cell>
          <cell r="B453" t="str">
            <v>QUENCHC11</v>
          </cell>
          <cell r="C453" t="str">
            <v>REGULAR</v>
          </cell>
          <cell r="D453" t="str">
            <v>GENERAL</v>
          </cell>
          <cell r="E453" t="str">
            <v>I</v>
          </cell>
          <cell r="G453" t="str">
            <v>I</v>
          </cell>
          <cell r="I453" t="str">
            <v/>
          </cell>
          <cell r="J453" t="str">
            <v>OTH</v>
          </cell>
          <cell r="L453" t="str">
            <v>INDUSTRIAL</v>
          </cell>
          <cell r="M453" t="str">
            <v>IND</v>
          </cell>
          <cell r="O453" t="str">
            <v>INDUSTRIAL</v>
          </cell>
          <cell r="P453" t="str">
            <v>INDUSTRIAL</v>
          </cell>
        </row>
        <row r="454">
          <cell r="A454">
            <v>4405</v>
          </cell>
          <cell r="B454" t="str">
            <v>QUENCHHS</v>
          </cell>
          <cell r="C454" t="str">
            <v>REGULAR</v>
          </cell>
          <cell r="D454" t="str">
            <v>GENERAL</v>
          </cell>
          <cell r="E454" t="str">
            <v>I</v>
          </cell>
          <cell r="G454" t="str">
            <v>I</v>
          </cell>
          <cell r="I454" t="str">
            <v/>
          </cell>
          <cell r="J454" t="str">
            <v>OTH</v>
          </cell>
          <cell r="L454" t="str">
            <v>INDUSTRIAL</v>
          </cell>
          <cell r="M454" t="str">
            <v>IND</v>
          </cell>
          <cell r="O454" t="str">
            <v>INDUSTRIAL</v>
          </cell>
          <cell r="P454" t="str">
            <v>INDUSTRIAL</v>
          </cell>
        </row>
        <row r="455">
          <cell r="A455">
            <v>4408</v>
          </cell>
          <cell r="B455" t="str">
            <v>QUENCH107</v>
          </cell>
          <cell r="C455" t="str">
            <v>REGULAR</v>
          </cell>
          <cell r="D455" t="str">
            <v>GENERAL</v>
          </cell>
          <cell r="E455" t="str">
            <v>I</v>
          </cell>
          <cell r="G455" t="str">
            <v>I</v>
          </cell>
          <cell r="I455" t="str">
            <v/>
          </cell>
          <cell r="J455" t="str">
            <v>OTH</v>
          </cell>
          <cell r="L455" t="str">
            <v>INDUSTRIAL</v>
          </cell>
          <cell r="M455" t="str">
            <v>IND</v>
          </cell>
          <cell r="O455" t="str">
            <v>INDUSTRIAL</v>
          </cell>
          <cell r="P455" t="str">
            <v>INDUSTRIAL</v>
          </cell>
        </row>
        <row r="456">
          <cell r="A456">
            <v>4409</v>
          </cell>
          <cell r="B456" t="str">
            <v>QUENCH707</v>
          </cell>
          <cell r="C456" t="str">
            <v>REGULAR</v>
          </cell>
          <cell r="D456" t="str">
            <v>GENERAL</v>
          </cell>
          <cell r="E456" t="str">
            <v>I</v>
          </cell>
          <cell r="G456" t="str">
            <v>I</v>
          </cell>
          <cell r="I456" t="str">
            <v/>
          </cell>
          <cell r="J456" t="str">
            <v>OTH</v>
          </cell>
          <cell r="L456" t="str">
            <v>INDUSTRIAL</v>
          </cell>
          <cell r="M456" t="str">
            <v>IND</v>
          </cell>
          <cell r="O456" t="str">
            <v>INDUSTRIAL</v>
          </cell>
          <cell r="P456" t="str">
            <v>INDUSTRIAL</v>
          </cell>
        </row>
        <row r="457">
          <cell r="A457">
            <v>4421</v>
          </cell>
          <cell r="B457" t="str">
            <v>MARTEMP</v>
          </cell>
          <cell r="C457" t="str">
            <v>REGULAR</v>
          </cell>
          <cell r="D457" t="str">
            <v>GENERAL</v>
          </cell>
          <cell r="E457" t="str">
            <v>I</v>
          </cell>
          <cell r="G457" t="str">
            <v>I</v>
          </cell>
          <cell r="I457" t="str">
            <v/>
          </cell>
          <cell r="J457" t="str">
            <v>OTH</v>
          </cell>
          <cell r="L457" t="str">
            <v>INDUSTRIAL</v>
          </cell>
          <cell r="M457" t="str">
            <v>IND</v>
          </cell>
          <cell r="O457" t="str">
            <v>INDUSTRIAL</v>
          </cell>
          <cell r="P457" t="str">
            <v>INDUSTRIAL</v>
          </cell>
        </row>
        <row r="458">
          <cell r="A458">
            <v>4500</v>
          </cell>
          <cell r="B458" t="str">
            <v>HYCUTDP146</v>
          </cell>
          <cell r="C458" t="str">
            <v>REGULAR</v>
          </cell>
          <cell r="D458" t="str">
            <v>GENERAL</v>
          </cell>
          <cell r="E458" t="str">
            <v>I</v>
          </cell>
          <cell r="G458" t="str">
            <v>I</v>
          </cell>
          <cell r="I458" t="str">
            <v/>
          </cell>
          <cell r="J458" t="str">
            <v>OTH</v>
          </cell>
          <cell r="L458" t="str">
            <v>INDUSTRIAL</v>
          </cell>
          <cell r="M458" t="str">
            <v>IND</v>
          </cell>
          <cell r="O458" t="str">
            <v>INDUSTRIAL</v>
          </cell>
          <cell r="P458" t="str">
            <v>INDUSTRIAL</v>
          </cell>
        </row>
        <row r="459">
          <cell r="A459">
            <v>4501</v>
          </cell>
          <cell r="B459" t="str">
            <v>CUTS</v>
          </cell>
          <cell r="C459" t="str">
            <v>REGULAR</v>
          </cell>
          <cell r="D459" t="str">
            <v>GENERAL</v>
          </cell>
          <cell r="E459" t="str">
            <v>I</v>
          </cell>
          <cell r="F459" t="str">
            <v>I</v>
          </cell>
          <cell r="G459" t="str">
            <v>I</v>
          </cell>
          <cell r="I459" t="str">
            <v/>
          </cell>
          <cell r="J459" t="str">
            <v>OTH</v>
          </cell>
          <cell r="L459" t="str">
            <v>INDUSTRIAL</v>
          </cell>
          <cell r="M459" t="str">
            <v>IND</v>
          </cell>
          <cell r="O459" t="str">
            <v>INDUSTRIAL</v>
          </cell>
          <cell r="P459" t="str">
            <v>INDUSTRIAL</v>
          </cell>
        </row>
        <row r="460">
          <cell r="A460">
            <v>4502</v>
          </cell>
          <cell r="B460" t="str">
            <v>CUTSS</v>
          </cell>
          <cell r="C460" t="str">
            <v>REGULAR</v>
          </cell>
          <cell r="D460" t="str">
            <v>GENERAL</v>
          </cell>
          <cell r="E460" t="str">
            <v>I</v>
          </cell>
          <cell r="G460" t="str">
            <v>I</v>
          </cell>
          <cell r="I460" t="str">
            <v/>
          </cell>
          <cell r="J460" t="str">
            <v>OTH</v>
          </cell>
          <cell r="L460" t="str">
            <v>INDUSTRIAL</v>
          </cell>
          <cell r="M460" t="str">
            <v>IND</v>
          </cell>
          <cell r="O460" t="str">
            <v>INDUSTRIAL</v>
          </cell>
          <cell r="P460" t="str">
            <v>INDUSTRIAL</v>
          </cell>
        </row>
        <row r="461">
          <cell r="A461">
            <v>4503</v>
          </cell>
          <cell r="B461" t="str">
            <v>CUTCLEAR</v>
          </cell>
          <cell r="C461" t="str">
            <v>REGULAR</v>
          </cell>
          <cell r="D461" t="str">
            <v>GENERAL</v>
          </cell>
          <cell r="E461" t="str">
            <v>I</v>
          </cell>
          <cell r="G461" t="str">
            <v>I</v>
          </cell>
          <cell r="I461" t="str">
            <v/>
          </cell>
          <cell r="J461" t="str">
            <v>OTH</v>
          </cell>
          <cell r="L461" t="str">
            <v>INDUSTRIAL</v>
          </cell>
          <cell r="M461" t="str">
            <v>IND</v>
          </cell>
          <cell r="O461" t="str">
            <v>INDUSTRIAL</v>
          </cell>
          <cell r="P461" t="str">
            <v>INDUSTRIAL</v>
          </cell>
        </row>
        <row r="462">
          <cell r="A462">
            <v>4504</v>
          </cell>
          <cell r="B462" t="str">
            <v>CUTXL</v>
          </cell>
          <cell r="C462" t="str">
            <v>REGULAR</v>
          </cell>
          <cell r="D462" t="str">
            <v>GENERAL</v>
          </cell>
          <cell r="E462" t="str">
            <v>I</v>
          </cell>
          <cell r="G462" t="str">
            <v>I</v>
          </cell>
          <cell r="I462" t="str">
            <v/>
          </cell>
          <cell r="J462" t="str">
            <v>OTH</v>
          </cell>
          <cell r="L462" t="str">
            <v>INDUSTRIAL</v>
          </cell>
          <cell r="M462" t="str">
            <v>IND</v>
          </cell>
          <cell r="O462" t="str">
            <v>INDUSTRIAL</v>
          </cell>
          <cell r="P462" t="str">
            <v>INDUSTRIAL</v>
          </cell>
        </row>
        <row r="463">
          <cell r="A463">
            <v>4505</v>
          </cell>
          <cell r="B463" t="str">
            <v>CUTSUPER</v>
          </cell>
          <cell r="C463" t="str">
            <v>REGULAR</v>
          </cell>
          <cell r="D463" t="str">
            <v>GENERAL</v>
          </cell>
          <cell r="E463" t="str">
            <v>I</v>
          </cell>
          <cell r="G463" t="str">
            <v>I</v>
          </cell>
          <cell r="I463" t="str">
            <v/>
          </cell>
          <cell r="J463" t="str">
            <v>OTH</v>
          </cell>
          <cell r="L463" t="str">
            <v>INDUSTRIAL</v>
          </cell>
          <cell r="M463" t="str">
            <v>IND</v>
          </cell>
          <cell r="O463" t="str">
            <v>INDUSTRIAL</v>
          </cell>
          <cell r="P463" t="str">
            <v>INDUSTRIAL</v>
          </cell>
        </row>
        <row r="464">
          <cell r="A464">
            <v>4506</v>
          </cell>
          <cell r="B464" t="str">
            <v>CUTSL</v>
          </cell>
          <cell r="C464" t="str">
            <v>REGULAR</v>
          </cell>
          <cell r="D464" t="str">
            <v>GENERAL</v>
          </cell>
          <cell r="E464" t="str">
            <v>I</v>
          </cell>
          <cell r="G464" t="str">
            <v>I</v>
          </cell>
          <cell r="I464" t="str">
            <v/>
          </cell>
          <cell r="J464" t="str">
            <v>OTH</v>
          </cell>
          <cell r="L464" t="str">
            <v>INDUSTRIAL</v>
          </cell>
          <cell r="M464" t="str">
            <v>IND</v>
          </cell>
          <cell r="O464" t="str">
            <v>INDUSTRIAL</v>
          </cell>
          <cell r="P464" t="str">
            <v>INDUSTRIAL</v>
          </cell>
        </row>
        <row r="465">
          <cell r="A465">
            <v>4507</v>
          </cell>
          <cell r="B465" t="str">
            <v>CUTEPS</v>
          </cell>
          <cell r="C465" t="str">
            <v>REGULAR</v>
          </cell>
          <cell r="D465" t="str">
            <v>GENERAL</v>
          </cell>
          <cell r="E465" t="str">
            <v>I</v>
          </cell>
          <cell r="G465" t="str">
            <v>I</v>
          </cell>
          <cell r="I465" t="str">
            <v/>
          </cell>
          <cell r="J465" t="str">
            <v>OTH</v>
          </cell>
          <cell r="L465" t="str">
            <v>INDUSTRIAL</v>
          </cell>
          <cell r="M465" t="str">
            <v>IND</v>
          </cell>
          <cell r="O465" t="str">
            <v>INDUSTRIAL</v>
          </cell>
          <cell r="P465" t="str">
            <v>INDUSTRIAL</v>
          </cell>
        </row>
        <row r="466">
          <cell r="A466">
            <v>4508</v>
          </cell>
          <cell r="B466" t="str">
            <v>CUTEPNC</v>
          </cell>
          <cell r="C466" t="str">
            <v>REGULAR</v>
          </cell>
          <cell r="D466" t="str">
            <v>GENERAL</v>
          </cell>
          <cell r="E466" t="str">
            <v>I</v>
          </cell>
          <cell r="G466" t="str">
            <v>I</v>
          </cell>
          <cell r="I466" t="str">
            <v/>
          </cell>
          <cell r="J466" t="str">
            <v>OTH</v>
          </cell>
          <cell r="L466" t="str">
            <v>INDUSTRIAL</v>
          </cell>
          <cell r="M466" t="str">
            <v>IND</v>
          </cell>
          <cell r="O466" t="str">
            <v>INDUSTRIAL</v>
          </cell>
          <cell r="P466" t="str">
            <v>INDUSTRIAL</v>
          </cell>
        </row>
        <row r="467">
          <cell r="A467">
            <v>4509</v>
          </cell>
          <cell r="B467" t="str">
            <v>CUTAL23</v>
          </cell>
          <cell r="C467" t="str">
            <v>REGULAR</v>
          </cell>
          <cell r="D467" t="str">
            <v>GENERAL</v>
          </cell>
          <cell r="E467" t="str">
            <v>I</v>
          </cell>
          <cell r="G467" t="str">
            <v>I</v>
          </cell>
          <cell r="I467" t="str">
            <v/>
          </cell>
          <cell r="J467" t="str">
            <v>OTH</v>
          </cell>
          <cell r="L467" t="str">
            <v>INDUSTRIAL</v>
          </cell>
          <cell r="M467" t="str">
            <v>IND</v>
          </cell>
          <cell r="O467" t="str">
            <v>INDUSTRIAL</v>
          </cell>
          <cell r="P467" t="str">
            <v>INDUSTRIAL</v>
          </cell>
        </row>
        <row r="468">
          <cell r="A468">
            <v>4521</v>
          </cell>
          <cell r="B468" t="str">
            <v>CUT335</v>
          </cell>
          <cell r="C468" t="str">
            <v>REGULAR</v>
          </cell>
          <cell r="D468" t="str">
            <v>GENERAL</v>
          </cell>
          <cell r="E468" t="str">
            <v>I</v>
          </cell>
          <cell r="G468" t="str">
            <v>I</v>
          </cell>
          <cell r="I468" t="str">
            <v/>
          </cell>
          <cell r="J468" t="str">
            <v>OTH</v>
          </cell>
          <cell r="L468" t="str">
            <v>INDUSTRIAL</v>
          </cell>
          <cell r="M468" t="str">
            <v>IND</v>
          </cell>
          <cell r="O468" t="str">
            <v>INDUSTRIAL</v>
          </cell>
          <cell r="P468" t="str">
            <v>INDUSTRIAL</v>
          </cell>
        </row>
        <row r="469">
          <cell r="A469">
            <v>4522</v>
          </cell>
          <cell r="B469" t="str">
            <v>CUT345</v>
          </cell>
          <cell r="C469" t="str">
            <v>REGULAR</v>
          </cell>
          <cell r="D469" t="str">
            <v>GENERAL</v>
          </cell>
          <cell r="E469" t="str">
            <v>I</v>
          </cell>
          <cell r="G469" t="str">
            <v>I</v>
          </cell>
          <cell r="I469" t="str">
            <v/>
          </cell>
          <cell r="J469" t="str">
            <v>OTH</v>
          </cell>
          <cell r="L469" t="str">
            <v>INDUSTRIAL</v>
          </cell>
          <cell r="M469" t="str">
            <v>IND</v>
          </cell>
          <cell r="O469" t="str">
            <v>INDUSTRIAL</v>
          </cell>
          <cell r="P469" t="str">
            <v>INDUSTRIAL</v>
          </cell>
        </row>
        <row r="470">
          <cell r="A470">
            <v>4524</v>
          </cell>
          <cell r="B470" t="str">
            <v>CUT945</v>
          </cell>
          <cell r="C470" t="str">
            <v>REGULAR</v>
          </cell>
          <cell r="D470" t="str">
            <v>GENERAL</v>
          </cell>
          <cell r="E470" t="str">
            <v>I</v>
          </cell>
          <cell r="G470" t="str">
            <v>I</v>
          </cell>
          <cell r="I470" t="str">
            <v/>
          </cell>
          <cell r="J470" t="str">
            <v>OTH</v>
          </cell>
          <cell r="L470" t="str">
            <v>INDUSTRIAL</v>
          </cell>
          <cell r="M470" t="str">
            <v>IND</v>
          </cell>
          <cell r="O470" t="str">
            <v>INDUSTRIAL</v>
          </cell>
          <cell r="P470" t="str">
            <v>INDUSTRIAL</v>
          </cell>
        </row>
        <row r="471">
          <cell r="A471">
            <v>4525</v>
          </cell>
          <cell r="B471" t="str">
            <v>CUT945A</v>
          </cell>
          <cell r="C471" t="str">
            <v>REGULAR</v>
          </cell>
          <cell r="D471" t="str">
            <v>GENERAL</v>
          </cell>
          <cell r="E471" t="str">
            <v>I</v>
          </cell>
          <cell r="G471" t="str">
            <v>I</v>
          </cell>
          <cell r="I471" t="str">
            <v/>
          </cell>
          <cell r="J471" t="str">
            <v>OTH</v>
          </cell>
          <cell r="L471" t="str">
            <v>INDUSTRIAL</v>
          </cell>
          <cell r="M471" t="str">
            <v>IND</v>
          </cell>
          <cell r="O471" t="str">
            <v>INDUSTRIAL</v>
          </cell>
          <cell r="P471" t="str">
            <v>INDUSTRIAL</v>
          </cell>
        </row>
        <row r="472">
          <cell r="A472">
            <v>4526</v>
          </cell>
          <cell r="B472" t="str">
            <v>OILZX6</v>
          </cell>
          <cell r="C472" t="str">
            <v>REGULAR</v>
          </cell>
          <cell r="D472" t="str">
            <v>GENERAL</v>
          </cell>
          <cell r="E472" t="str">
            <v>I</v>
          </cell>
          <cell r="G472" t="str">
            <v>I</v>
          </cell>
          <cell r="I472" t="str">
            <v/>
          </cell>
          <cell r="J472" t="str">
            <v>OTH</v>
          </cell>
          <cell r="L472" t="str">
            <v>INDUSTRIAL</v>
          </cell>
          <cell r="M472" t="str">
            <v>IND</v>
          </cell>
          <cell r="O472" t="str">
            <v>INDUSTRIAL</v>
          </cell>
          <cell r="P472" t="str">
            <v>INDUSTRIAL</v>
          </cell>
        </row>
        <row r="473">
          <cell r="A473">
            <v>4527</v>
          </cell>
          <cell r="B473" t="str">
            <v>OILZX1</v>
          </cell>
          <cell r="C473" t="str">
            <v>REGULAR</v>
          </cell>
          <cell r="D473" t="str">
            <v>GENERAL</v>
          </cell>
          <cell r="E473" t="str">
            <v>I</v>
          </cell>
          <cell r="G473" t="str">
            <v>I</v>
          </cell>
          <cell r="I473" t="str">
            <v/>
          </cell>
          <cell r="J473" t="str">
            <v>OTH</v>
          </cell>
          <cell r="L473" t="str">
            <v>INDUSTRIAL</v>
          </cell>
          <cell r="M473" t="str">
            <v>IND</v>
          </cell>
          <cell r="O473" t="str">
            <v>INDUSTRIAL</v>
          </cell>
          <cell r="P473" t="str">
            <v>INDUSTRIAL</v>
          </cell>
        </row>
        <row r="474">
          <cell r="A474">
            <v>4530</v>
          </cell>
          <cell r="B474" t="str">
            <v>CUTANC</v>
          </cell>
          <cell r="C474" t="str">
            <v>REGULAR</v>
          </cell>
          <cell r="D474" t="str">
            <v>GENERAL</v>
          </cell>
          <cell r="E474" t="str">
            <v>I</v>
          </cell>
          <cell r="G474" t="str">
            <v>I</v>
          </cell>
          <cell r="I474" t="str">
            <v/>
          </cell>
          <cell r="J474" t="str">
            <v>OTH</v>
          </cell>
          <cell r="L474" t="str">
            <v>INDUSTRIAL</v>
          </cell>
          <cell r="M474" t="str">
            <v>IND</v>
          </cell>
          <cell r="O474" t="str">
            <v>INDUSTRIAL</v>
          </cell>
          <cell r="P474" t="str">
            <v>INDUSTRIAL</v>
          </cell>
        </row>
        <row r="475">
          <cell r="A475">
            <v>4531</v>
          </cell>
          <cell r="B475" t="str">
            <v>CUTBR</v>
          </cell>
          <cell r="C475" t="str">
            <v>REGULAR</v>
          </cell>
          <cell r="D475" t="str">
            <v>GENERAL</v>
          </cell>
          <cell r="E475" t="str">
            <v>I</v>
          </cell>
          <cell r="G475" t="str">
            <v>I</v>
          </cell>
          <cell r="I475" t="str">
            <v/>
          </cell>
          <cell r="J475" t="str">
            <v>OTH</v>
          </cell>
          <cell r="L475" t="str">
            <v>INDUSTRIAL</v>
          </cell>
          <cell r="M475" t="str">
            <v>IND</v>
          </cell>
          <cell r="O475" t="str">
            <v>INDUSTRIAL</v>
          </cell>
          <cell r="P475" t="str">
            <v>INDUSTRIAL</v>
          </cell>
        </row>
        <row r="476">
          <cell r="A476">
            <v>4532</v>
          </cell>
          <cell r="B476" t="str">
            <v>CUTGR</v>
          </cell>
          <cell r="C476" t="str">
            <v>REGULAR</v>
          </cell>
          <cell r="D476" t="str">
            <v>GENERAL</v>
          </cell>
          <cell r="E476" t="str">
            <v>I</v>
          </cell>
          <cell r="G476" t="str">
            <v>I</v>
          </cell>
          <cell r="I476" t="str">
            <v/>
          </cell>
          <cell r="J476" t="str">
            <v>OTH</v>
          </cell>
          <cell r="L476" t="str">
            <v>INDUSTRIAL</v>
          </cell>
          <cell r="M476" t="str">
            <v>IND</v>
          </cell>
          <cell r="O476" t="str">
            <v>INDUSTRIAL</v>
          </cell>
          <cell r="P476" t="str">
            <v>INDUSTRIAL</v>
          </cell>
        </row>
        <row r="477">
          <cell r="A477">
            <v>4534</v>
          </cell>
          <cell r="B477" t="str">
            <v>CUT151(CF)</v>
          </cell>
          <cell r="C477" t="str">
            <v>REGULAR</v>
          </cell>
          <cell r="D477" t="str">
            <v>GENERAL</v>
          </cell>
          <cell r="E477" t="str">
            <v>I</v>
          </cell>
          <cell r="G477" t="str">
            <v>I</v>
          </cell>
          <cell r="I477" t="str">
            <v/>
          </cell>
          <cell r="J477" t="str">
            <v>OTH</v>
          </cell>
          <cell r="L477" t="str">
            <v>INDUSTRIAL</v>
          </cell>
          <cell r="M477" t="str">
            <v>IND</v>
          </cell>
          <cell r="O477" t="str">
            <v>INDUSTRIAL</v>
          </cell>
          <cell r="P477" t="str">
            <v>INDUSTRIAL</v>
          </cell>
        </row>
        <row r="478">
          <cell r="A478">
            <v>4535</v>
          </cell>
          <cell r="B478" t="str">
            <v>CUT51</v>
          </cell>
          <cell r="C478" t="str">
            <v>REGULAR</v>
          </cell>
          <cell r="D478" t="str">
            <v>GENERAL</v>
          </cell>
          <cell r="E478" t="str">
            <v>I</v>
          </cell>
          <cell r="G478" t="str">
            <v>I</v>
          </cell>
          <cell r="I478" t="str">
            <v/>
          </cell>
          <cell r="J478" t="str">
            <v>OTH</v>
          </cell>
          <cell r="L478" t="str">
            <v>INDUSTRIAL</v>
          </cell>
          <cell r="M478" t="str">
            <v>IND</v>
          </cell>
          <cell r="O478" t="str">
            <v>INDUSTRIAL</v>
          </cell>
          <cell r="P478" t="str">
            <v>INDUSTRIAL</v>
          </cell>
        </row>
        <row r="479">
          <cell r="A479">
            <v>4536</v>
          </cell>
          <cell r="B479" t="str">
            <v>CUT151</v>
          </cell>
          <cell r="C479" t="str">
            <v>REGULAR</v>
          </cell>
          <cell r="D479" t="str">
            <v>GENERAL</v>
          </cell>
          <cell r="E479" t="str">
            <v>I</v>
          </cell>
          <cell r="G479" t="str">
            <v>I</v>
          </cell>
          <cell r="I479" t="str">
            <v/>
          </cell>
          <cell r="J479" t="str">
            <v>OTH</v>
          </cell>
          <cell r="L479" t="str">
            <v>INDUSTRIAL</v>
          </cell>
          <cell r="M479" t="str">
            <v>IND</v>
          </cell>
          <cell r="O479" t="str">
            <v>INDUSTRIAL</v>
          </cell>
          <cell r="P479" t="str">
            <v>INDUSTRIAL</v>
          </cell>
        </row>
        <row r="480">
          <cell r="A480">
            <v>4537</v>
          </cell>
          <cell r="B480" t="str">
            <v>CUT201</v>
          </cell>
          <cell r="C480" t="str">
            <v>REGULAR</v>
          </cell>
          <cell r="D480" t="str">
            <v>GENERAL</v>
          </cell>
          <cell r="E480" t="str">
            <v>I</v>
          </cell>
          <cell r="G480" t="str">
            <v>I</v>
          </cell>
          <cell r="I480" t="str">
            <v/>
          </cell>
          <cell r="J480" t="str">
            <v>OTH</v>
          </cell>
          <cell r="L480" t="str">
            <v>INDUSTRIAL</v>
          </cell>
          <cell r="M480" t="str">
            <v>IND</v>
          </cell>
          <cell r="O480" t="str">
            <v>INDUSTRIAL</v>
          </cell>
          <cell r="P480" t="str">
            <v>INDUSTRIAL</v>
          </cell>
        </row>
        <row r="481">
          <cell r="A481">
            <v>4538</v>
          </cell>
          <cell r="B481" t="str">
            <v>CUT253</v>
          </cell>
          <cell r="C481" t="str">
            <v>REGULAR</v>
          </cell>
          <cell r="D481" t="str">
            <v>GENERAL</v>
          </cell>
          <cell r="E481" t="str">
            <v>I</v>
          </cell>
          <cell r="G481" t="str">
            <v>I</v>
          </cell>
          <cell r="I481" t="str">
            <v/>
          </cell>
          <cell r="J481" t="str">
            <v>OTH</v>
          </cell>
          <cell r="L481" t="str">
            <v>INDUSTRIAL</v>
          </cell>
          <cell r="M481" t="str">
            <v>IND</v>
          </cell>
          <cell r="O481" t="str">
            <v>INDUSTRIAL</v>
          </cell>
          <cell r="P481" t="str">
            <v>INDUSTRIAL</v>
          </cell>
        </row>
        <row r="482">
          <cell r="A482">
            <v>4539</v>
          </cell>
          <cell r="B482" t="str">
            <v>CUT353</v>
          </cell>
          <cell r="C482" t="str">
            <v>REGULAR</v>
          </cell>
          <cell r="D482" t="str">
            <v>GENERAL</v>
          </cell>
          <cell r="E482" t="str">
            <v>I</v>
          </cell>
          <cell r="G482" t="str">
            <v>I</v>
          </cell>
          <cell r="I482" t="str">
            <v/>
          </cell>
          <cell r="J482" t="str">
            <v>OTH</v>
          </cell>
          <cell r="L482" t="str">
            <v>INDUSTRIAL</v>
          </cell>
          <cell r="M482" t="str">
            <v>IND</v>
          </cell>
          <cell r="O482" t="str">
            <v>INDUSTRIAL</v>
          </cell>
          <cell r="P482" t="str">
            <v>INDUSTRIAL</v>
          </cell>
        </row>
        <row r="483">
          <cell r="A483">
            <v>4540</v>
          </cell>
          <cell r="B483" t="str">
            <v>CUT355</v>
          </cell>
          <cell r="C483" t="str">
            <v>REGULAR</v>
          </cell>
          <cell r="D483" t="str">
            <v>GENERAL</v>
          </cell>
          <cell r="E483" t="str">
            <v>I</v>
          </cell>
          <cell r="G483" t="str">
            <v>I</v>
          </cell>
          <cell r="I483" t="str">
            <v/>
          </cell>
          <cell r="J483" t="str">
            <v>OTH</v>
          </cell>
          <cell r="L483" t="str">
            <v>INDUSTRIAL</v>
          </cell>
          <cell r="M483" t="str">
            <v>IND</v>
          </cell>
          <cell r="O483" t="str">
            <v>INDUSTRIAL</v>
          </cell>
          <cell r="P483" t="str">
            <v>INDUSTRIAL</v>
          </cell>
        </row>
        <row r="484">
          <cell r="A484">
            <v>4547</v>
          </cell>
          <cell r="B484" t="str">
            <v>STEEROLC5</v>
          </cell>
          <cell r="C484" t="str">
            <v>REGULAR</v>
          </cell>
          <cell r="D484" t="str">
            <v>GENERAL</v>
          </cell>
          <cell r="E484" t="str">
            <v>I</v>
          </cell>
          <cell r="G484" t="str">
            <v>I</v>
          </cell>
          <cell r="I484" t="str">
            <v/>
          </cell>
          <cell r="J484" t="str">
            <v>OTH</v>
          </cell>
          <cell r="L484" t="str">
            <v>INDUSTRIAL</v>
          </cell>
          <cell r="M484" t="str">
            <v>IND</v>
          </cell>
          <cell r="O484" t="str">
            <v>INDUSTRIAL</v>
          </cell>
          <cell r="P484" t="str">
            <v>INDUSTRIAL</v>
          </cell>
        </row>
        <row r="485">
          <cell r="A485">
            <v>4548</v>
          </cell>
          <cell r="B485" t="str">
            <v>STEEROLSSC6</v>
          </cell>
          <cell r="C485" t="str">
            <v>REGULAR</v>
          </cell>
          <cell r="D485" t="str">
            <v>GENERAL</v>
          </cell>
          <cell r="E485" t="str">
            <v>I</v>
          </cell>
          <cell r="G485" t="str">
            <v>I</v>
          </cell>
          <cell r="I485" t="str">
            <v/>
          </cell>
          <cell r="J485" t="str">
            <v>OTH</v>
          </cell>
          <cell r="L485" t="str">
            <v>INDUSTRIAL</v>
          </cell>
          <cell r="M485" t="str">
            <v>IND</v>
          </cell>
          <cell r="O485" t="str">
            <v>INDUSTRIAL</v>
          </cell>
          <cell r="P485" t="str">
            <v>INDUSTRIAL</v>
          </cell>
        </row>
        <row r="486">
          <cell r="A486">
            <v>4551</v>
          </cell>
          <cell r="B486" t="str">
            <v>HONE7</v>
          </cell>
          <cell r="C486" t="str">
            <v>REGULAR</v>
          </cell>
          <cell r="D486" t="str">
            <v>GENERAL</v>
          </cell>
          <cell r="E486" t="str">
            <v>I</v>
          </cell>
          <cell r="G486" t="str">
            <v>I</v>
          </cell>
          <cell r="I486" t="str">
            <v/>
          </cell>
          <cell r="J486" t="str">
            <v>OTH</v>
          </cell>
          <cell r="L486" t="str">
            <v>INDUSTRIAL</v>
          </cell>
          <cell r="M486" t="str">
            <v>IND</v>
          </cell>
          <cell r="O486" t="str">
            <v>INDUSTRIAL</v>
          </cell>
          <cell r="P486" t="str">
            <v>INDUSTRIAL</v>
          </cell>
        </row>
        <row r="487">
          <cell r="A487">
            <v>4552</v>
          </cell>
          <cell r="B487" t="str">
            <v>CUTBR16</v>
          </cell>
          <cell r="C487" t="str">
            <v>REGULAR</v>
          </cell>
          <cell r="D487" t="str">
            <v>GENERAL</v>
          </cell>
          <cell r="E487" t="str">
            <v>I</v>
          </cell>
          <cell r="G487" t="str">
            <v>I</v>
          </cell>
          <cell r="I487" t="str">
            <v/>
          </cell>
          <cell r="J487" t="str">
            <v>OTH</v>
          </cell>
          <cell r="L487" t="str">
            <v>INDUSTRIAL</v>
          </cell>
          <cell r="M487" t="str">
            <v>IND</v>
          </cell>
          <cell r="O487" t="str">
            <v>INDUSTRIAL</v>
          </cell>
          <cell r="P487" t="str">
            <v>INDUSTRIAL</v>
          </cell>
        </row>
        <row r="488">
          <cell r="A488">
            <v>4553</v>
          </cell>
          <cell r="B488" t="str">
            <v>HONE7XL</v>
          </cell>
          <cell r="C488" t="str">
            <v>REGULAR</v>
          </cell>
          <cell r="D488" t="str">
            <v>GENERAL</v>
          </cell>
          <cell r="E488" t="str">
            <v>I</v>
          </cell>
          <cell r="G488" t="str">
            <v>I</v>
          </cell>
          <cell r="I488" t="str">
            <v/>
          </cell>
          <cell r="J488" t="str">
            <v>OTH</v>
          </cell>
          <cell r="L488" t="str">
            <v>INDUSTRIAL</v>
          </cell>
          <cell r="M488" t="str">
            <v>IND</v>
          </cell>
          <cell r="O488" t="str">
            <v>INDUSTRIAL</v>
          </cell>
          <cell r="P488" t="str">
            <v>INDUSTRIAL</v>
          </cell>
        </row>
        <row r="489">
          <cell r="A489">
            <v>4554</v>
          </cell>
          <cell r="B489" t="str">
            <v>WIREDRAW</v>
          </cell>
          <cell r="C489" t="str">
            <v>REGULAR</v>
          </cell>
          <cell r="D489" t="str">
            <v>GENERAL</v>
          </cell>
          <cell r="E489" t="str">
            <v>I</v>
          </cell>
          <cell r="G489" t="str">
            <v>I</v>
          </cell>
          <cell r="I489" t="str">
            <v/>
          </cell>
          <cell r="J489" t="str">
            <v>OTH</v>
          </cell>
          <cell r="L489" t="str">
            <v>INDUSTRIAL</v>
          </cell>
          <cell r="M489" t="str">
            <v>IND</v>
          </cell>
          <cell r="O489" t="str">
            <v>INDUSTRIAL</v>
          </cell>
          <cell r="P489" t="str">
            <v>INDUSTRIAL</v>
          </cell>
        </row>
        <row r="490">
          <cell r="A490">
            <v>4556</v>
          </cell>
          <cell r="B490" t="str">
            <v>STEEROLH2</v>
          </cell>
          <cell r="C490" t="str">
            <v>REGULAR</v>
          </cell>
          <cell r="D490" t="str">
            <v>GENERAL</v>
          </cell>
          <cell r="E490" t="str">
            <v>I</v>
          </cell>
          <cell r="G490" t="str">
            <v>I</v>
          </cell>
          <cell r="I490" t="str">
            <v/>
          </cell>
          <cell r="J490" t="str">
            <v>OTH</v>
          </cell>
          <cell r="L490" t="str">
            <v>INDUSTRIAL</v>
          </cell>
          <cell r="M490" t="str">
            <v>IND</v>
          </cell>
          <cell r="O490" t="str">
            <v>INDUSTRIAL</v>
          </cell>
          <cell r="P490" t="str">
            <v>INDUSTRIAL</v>
          </cell>
        </row>
        <row r="491">
          <cell r="A491">
            <v>4557</v>
          </cell>
          <cell r="B491" t="str">
            <v>FORM220</v>
          </cell>
          <cell r="C491" t="str">
            <v>REGULAR</v>
          </cell>
          <cell r="D491" t="str">
            <v>GENERAL</v>
          </cell>
          <cell r="E491" t="str">
            <v>I</v>
          </cell>
          <cell r="G491" t="str">
            <v>I</v>
          </cell>
          <cell r="I491" t="str">
            <v/>
          </cell>
          <cell r="J491" t="str">
            <v>OTH</v>
          </cell>
          <cell r="L491" t="str">
            <v>INDUSTRIAL</v>
          </cell>
          <cell r="M491" t="str">
            <v>IND</v>
          </cell>
          <cell r="O491" t="str">
            <v>INDUSTRIAL</v>
          </cell>
          <cell r="P491" t="str">
            <v>INDUSTRIAL</v>
          </cell>
        </row>
        <row r="492">
          <cell r="A492">
            <v>4558</v>
          </cell>
          <cell r="B492" t="str">
            <v>WIREDRAWAL</v>
          </cell>
          <cell r="C492" t="str">
            <v>REGULAR</v>
          </cell>
          <cell r="D492" t="str">
            <v>GENERAL</v>
          </cell>
          <cell r="E492" t="str">
            <v>I</v>
          </cell>
          <cell r="G492" t="str">
            <v>I</v>
          </cell>
          <cell r="I492" t="str">
            <v/>
          </cell>
          <cell r="J492" t="str">
            <v>OTH</v>
          </cell>
          <cell r="L492" t="str">
            <v>INDUSTRIAL</v>
          </cell>
          <cell r="M492" t="str">
            <v>IND</v>
          </cell>
          <cell r="O492" t="str">
            <v>INDUSTRIAL</v>
          </cell>
          <cell r="P492" t="str">
            <v>INDUSTRIAL</v>
          </cell>
        </row>
        <row r="493">
          <cell r="A493">
            <v>4559</v>
          </cell>
          <cell r="B493" t="str">
            <v>HONE 7 XL (T)</v>
          </cell>
          <cell r="C493" t="str">
            <v>REGULAR</v>
          </cell>
          <cell r="D493" t="str">
            <v>GENERAL</v>
          </cell>
          <cell r="E493" t="str">
            <v>I</v>
          </cell>
          <cell r="G493" t="str">
            <v>I</v>
          </cell>
          <cell r="I493" t="str">
            <v/>
          </cell>
          <cell r="J493" t="str">
            <v>OTH</v>
          </cell>
          <cell r="L493" t="str">
            <v>INDUSTRIAL</v>
          </cell>
          <cell r="M493" t="str">
            <v>IND</v>
          </cell>
          <cell r="O493" t="str">
            <v>INDUSTRIAL</v>
          </cell>
          <cell r="P493" t="str">
            <v>INDUSTRIAL</v>
          </cell>
        </row>
        <row r="494">
          <cell r="A494">
            <v>4562</v>
          </cell>
          <cell r="B494" t="str">
            <v>MET033</v>
          </cell>
          <cell r="C494" t="str">
            <v>REGULAR</v>
          </cell>
          <cell r="D494" t="str">
            <v>GENERAL</v>
          </cell>
          <cell r="E494" t="str">
            <v>I</v>
          </cell>
          <cell r="G494" t="str">
            <v>I</v>
          </cell>
          <cell r="I494" t="str">
            <v/>
          </cell>
          <cell r="J494" t="str">
            <v>OTH</v>
          </cell>
          <cell r="L494" t="str">
            <v>INDUSTRIAL</v>
          </cell>
          <cell r="M494" t="str">
            <v>IND</v>
          </cell>
          <cell r="O494" t="str">
            <v>INDUSTRIAL</v>
          </cell>
          <cell r="P494" t="str">
            <v>INDUSTRIAL</v>
          </cell>
        </row>
        <row r="495">
          <cell r="A495">
            <v>4571</v>
          </cell>
          <cell r="B495" t="str">
            <v>GRIND12</v>
          </cell>
          <cell r="C495" t="str">
            <v>REGULAR</v>
          </cell>
          <cell r="D495" t="str">
            <v>GENERAL</v>
          </cell>
          <cell r="E495" t="str">
            <v>I</v>
          </cell>
          <cell r="G495" t="str">
            <v>I</v>
          </cell>
          <cell r="I495" t="str">
            <v/>
          </cell>
          <cell r="J495" t="str">
            <v>OTH</v>
          </cell>
          <cell r="L495" t="str">
            <v>INDUSTRIAL</v>
          </cell>
          <cell r="M495" t="str">
            <v>IND</v>
          </cell>
          <cell r="O495" t="str">
            <v>INDUSTRIAL</v>
          </cell>
          <cell r="P495" t="str">
            <v>INDUSTRIAL</v>
          </cell>
        </row>
        <row r="496">
          <cell r="A496">
            <v>4581</v>
          </cell>
          <cell r="B496" t="str">
            <v>SPARK2</v>
          </cell>
          <cell r="C496" t="str">
            <v>REGULAR</v>
          </cell>
          <cell r="D496" t="str">
            <v>GENERAL</v>
          </cell>
          <cell r="E496" t="str">
            <v>I</v>
          </cell>
          <cell r="G496" t="str">
            <v>I</v>
          </cell>
          <cell r="I496" t="str">
            <v/>
          </cell>
          <cell r="J496" t="str">
            <v>OTH</v>
          </cell>
          <cell r="L496" t="str">
            <v>INDUSTRIAL</v>
          </cell>
          <cell r="M496" t="str">
            <v>IND</v>
          </cell>
          <cell r="O496" t="str">
            <v>INDUSTRIAL</v>
          </cell>
          <cell r="P496" t="str">
            <v>INDUSTRIAL</v>
          </cell>
        </row>
        <row r="497">
          <cell r="A497">
            <v>4582</v>
          </cell>
          <cell r="B497" t="str">
            <v>SPARK3</v>
          </cell>
          <cell r="C497" t="str">
            <v>REGULAR</v>
          </cell>
          <cell r="D497" t="str">
            <v>GENERAL</v>
          </cell>
          <cell r="E497" t="str">
            <v>I</v>
          </cell>
          <cell r="G497" t="str">
            <v>I</v>
          </cell>
          <cell r="I497" t="str">
            <v/>
          </cell>
          <cell r="J497" t="str">
            <v>OTH</v>
          </cell>
          <cell r="L497" t="str">
            <v>INDUSTRIAL</v>
          </cell>
          <cell r="M497" t="str">
            <v>IND</v>
          </cell>
          <cell r="O497" t="str">
            <v>INDUSTRIAL</v>
          </cell>
          <cell r="P497" t="str">
            <v>INDUSTRIAL</v>
          </cell>
        </row>
        <row r="498">
          <cell r="A498">
            <v>4699</v>
          </cell>
          <cell r="B498" t="str">
            <v>RP105WD</v>
          </cell>
          <cell r="C498" t="str">
            <v>REGULAR</v>
          </cell>
          <cell r="D498" t="str">
            <v>GENERAL</v>
          </cell>
          <cell r="E498" t="str">
            <v>I</v>
          </cell>
          <cell r="G498" t="str">
            <v>I</v>
          </cell>
          <cell r="I498" t="str">
            <v/>
          </cell>
          <cell r="J498" t="str">
            <v>OTH</v>
          </cell>
          <cell r="L498" t="str">
            <v>INDUSTRIAL</v>
          </cell>
          <cell r="M498" t="str">
            <v>IND</v>
          </cell>
          <cell r="O498" t="str">
            <v>INDUSTRIAL</v>
          </cell>
          <cell r="P498" t="str">
            <v>INDUSTRIAL</v>
          </cell>
        </row>
        <row r="499">
          <cell r="A499">
            <v>4702</v>
          </cell>
          <cell r="B499" t="str">
            <v>RP125</v>
          </cell>
          <cell r="C499" t="str">
            <v>REGULAR</v>
          </cell>
          <cell r="D499" t="str">
            <v>GENERAL</v>
          </cell>
          <cell r="E499" t="str">
            <v>I</v>
          </cell>
          <cell r="G499" t="str">
            <v>I</v>
          </cell>
          <cell r="I499" t="str">
            <v/>
          </cell>
          <cell r="J499" t="str">
            <v>OTH</v>
          </cell>
          <cell r="L499" t="str">
            <v>INDUSTRIAL</v>
          </cell>
          <cell r="M499" t="str">
            <v>IND</v>
          </cell>
          <cell r="O499" t="str">
            <v>INDUSTRIAL</v>
          </cell>
          <cell r="P499" t="str">
            <v>INDUSTRIAL</v>
          </cell>
        </row>
        <row r="500">
          <cell r="A500">
            <v>4703</v>
          </cell>
          <cell r="B500" t="str">
            <v xml:space="preserve">RP330 </v>
          </cell>
          <cell r="C500" t="str">
            <v>REGULAR</v>
          </cell>
          <cell r="D500" t="str">
            <v>GENERAL</v>
          </cell>
          <cell r="E500" t="str">
            <v>I</v>
          </cell>
          <cell r="G500" t="str">
            <v>I</v>
          </cell>
          <cell r="I500" t="str">
            <v/>
          </cell>
          <cell r="J500" t="str">
            <v>OTH</v>
          </cell>
          <cell r="L500" t="str">
            <v>INDUSTRIAL</v>
          </cell>
          <cell r="M500" t="str">
            <v>IND</v>
          </cell>
          <cell r="O500" t="str">
            <v>INDUSTRIAL</v>
          </cell>
          <cell r="P500" t="str">
            <v>INDUSTRIAL</v>
          </cell>
        </row>
        <row r="501">
          <cell r="A501">
            <v>4704</v>
          </cell>
          <cell r="B501" t="str">
            <v>RP150</v>
          </cell>
          <cell r="C501" t="str">
            <v>REGULAR</v>
          </cell>
          <cell r="D501" t="str">
            <v>GENERAL</v>
          </cell>
          <cell r="E501" t="str">
            <v>I</v>
          </cell>
          <cell r="G501" t="str">
            <v>I</v>
          </cell>
          <cell r="I501" t="str">
            <v/>
          </cell>
          <cell r="J501" t="str">
            <v>OTH</v>
          </cell>
          <cell r="L501" t="str">
            <v>INDUSTRIAL</v>
          </cell>
          <cell r="M501" t="str">
            <v>IND</v>
          </cell>
          <cell r="O501" t="str">
            <v>INDUSTRIAL</v>
          </cell>
          <cell r="P501" t="str">
            <v>INDUSTRIAL</v>
          </cell>
        </row>
        <row r="502">
          <cell r="A502">
            <v>4705</v>
          </cell>
          <cell r="B502" t="str">
            <v>RP130PLUS</v>
          </cell>
          <cell r="C502" t="str">
            <v>REGULAR</v>
          </cell>
          <cell r="D502" t="str">
            <v>GENERAL</v>
          </cell>
          <cell r="E502" t="str">
            <v>I</v>
          </cell>
          <cell r="G502" t="str">
            <v>I</v>
          </cell>
          <cell r="I502" t="str">
            <v/>
          </cell>
          <cell r="J502" t="str">
            <v>OTH</v>
          </cell>
          <cell r="L502" t="str">
            <v>INDUSTRIAL</v>
          </cell>
          <cell r="M502" t="str">
            <v>IND</v>
          </cell>
          <cell r="O502" t="str">
            <v>INDUSTRIAL</v>
          </cell>
          <cell r="P502" t="str">
            <v>INDUSTRIAL</v>
          </cell>
        </row>
        <row r="503">
          <cell r="A503">
            <v>4706</v>
          </cell>
          <cell r="B503" t="str">
            <v>RP130</v>
          </cell>
          <cell r="C503" t="str">
            <v>REGULAR</v>
          </cell>
          <cell r="D503" t="str">
            <v>GENERAL</v>
          </cell>
          <cell r="E503" t="str">
            <v>I</v>
          </cell>
          <cell r="G503" t="str">
            <v>I</v>
          </cell>
          <cell r="I503" t="str">
            <v/>
          </cell>
          <cell r="J503" t="str">
            <v>OTH</v>
          </cell>
          <cell r="L503" t="str">
            <v>INDUSTRIAL</v>
          </cell>
          <cell r="M503" t="str">
            <v>IND</v>
          </cell>
          <cell r="O503" t="str">
            <v>INDUSTRIAL</v>
          </cell>
          <cell r="P503" t="str">
            <v>INDUSTRIAL</v>
          </cell>
        </row>
        <row r="504">
          <cell r="A504">
            <v>4710</v>
          </cell>
          <cell r="B504" t="str">
            <v>RP130LIGHT</v>
          </cell>
          <cell r="C504" t="str">
            <v>REGULAR</v>
          </cell>
          <cell r="D504" t="str">
            <v>GENERAL</v>
          </cell>
          <cell r="E504" t="str">
            <v>I</v>
          </cell>
          <cell r="G504" t="str">
            <v>I</v>
          </cell>
          <cell r="I504" t="str">
            <v/>
          </cell>
          <cell r="J504" t="str">
            <v>OTH</v>
          </cell>
          <cell r="L504" t="str">
            <v>INDUSTRIAL</v>
          </cell>
          <cell r="M504" t="str">
            <v>IND</v>
          </cell>
          <cell r="O504" t="str">
            <v>INDUSTRIAL</v>
          </cell>
          <cell r="P504" t="str">
            <v>INDUSTRIAL</v>
          </cell>
        </row>
        <row r="505">
          <cell r="A505">
            <v>4711</v>
          </cell>
          <cell r="B505" t="str">
            <v>RP130MEDIUM</v>
          </cell>
          <cell r="C505" t="str">
            <v>REGULAR</v>
          </cell>
          <cell r="D505" t="str">
            <v>GENERAL</v>
          </cell>
          <cell r="E505" t="str">
            <v>I</v>
          </cell>
          <cell r="G505" t="str">
            <v>I</v>
          </cell>
          <cell r="I505" t="str">
            <v/>
          </cell>
          <cell r="J505" t="str">
            <v>OTH</v>
          </cell>
          <cell r="L505" t="str">
            <v>INDUSTRIAL</v>
          </cell>
          <cell r="M505" t="str">
            <v>IND</v>
          </cell>
          <cell r="O505" t="str">
            <v>INDUSTRIAL</v>
          </cell>
          <cell r="P505" t="str">
            <v>INDUSTRIAL</v>
          </cell>
        </row>
        <row r="506">
          <cell r="A506">
            <v>4712</v>
          </cell>
          <cell r="B506" t="str">
            <v>RP180ES</v>
          </cell>
          <cell r="C506" t="str">
            <v>REGULAR</v>
          </cell>
          <cell r="D506" t="str">
            <v>GENERAL</v>
          </cell>
          <cell r="E506" t="str">
            <v>I</v>
          </cell>
          <cell r="G506" t="str">
            <v>I</v>
          </cell>
          <cell r="I506" t="str">
            <v/>
          </cell>
          <cell r="J506" t="str">
            <v>OTH</v>
          </cell>
          <cell r="L506" t="str">
            <v>INDUSTRIAL</v>
          </cell>
          <cell r="M506" t="str">
            <v>IND</v>
          </cell>
          <cell r="O506" t="str">
            <v>INDUSTRIAL</v>
          </cell>
          <cell r="P506" t="str">
            <v>INDUSTRIAL</v>
          </cell>
        </row>
        <row r="507">
          <cell r="A507">
            <v>4713</v>
          </cell>
          <cell r="B507" t="str">
            <v>GUARD30</v>
          </cell>
          <cell r="C507" t="str">
            <v>REGULAR</v>
          </cell>
          <cell r="D507" t="str">
            <v>GENERAL</v>
          </cell>
          <cell r="E507" t="str">
            <v>I</v>
          </cell>
          <cell r="G507" t="str">
            <v>I</v>
          </cell>
          <cell r="I507" t="str">
            <v/>
          </cell>
          <cell r="J507" t="str">
            <v>OTH</v>
          </cell>
          <cell r="L507" t="str">
            <v>INDUSTRIAL</v>
          </cell>
          <cell r="M507" t="str">
            <v>IND</v>
          </cell>
          <cell r="O507" t="str">
            <v>INDUSTRIAL</v>
          </cell>
          <cell r="P507" t="str">
            <v>INDUSTRIAL</v>
          </cell>
        </row>
        <row r="508">
          <cell r="A508">
            <v>4715</v>
          </cell>
          <cell r="B508" t="str">
            <v>GUARD50</v>
          </cell>
          <cell r="C508" t="str">
            <v>REGULAR</v>
          </cell>
          <cell r="D508" t="str">
            <v>GENERAL</v>
          </cell>
          <cell r="E508" t="str">
            <v>I</v>
          </cell>
          <cell r="G508" t="str">
            <v>I</v>
          </cell>
          <cell r="I508" t="str">
            <v/>
          </cell>
          <cell r="J508" t="str">
            <v>OTH</v>
          </cell>
          <cell r="L508" t="str">
            <v>INDUSTRIAL</v>
          </cell>
          <cell r="M508" t="str">
            <v>IND</v>
          </cell>
          <cell r="O508" t="str">
            <v>INDUSTRIAL</v>
          </cell>
          <cell r="P508" t="str">
            <v>INDUSTRIAL</v>
          </cell>
        </row>
        <row r="509">
          <cell r="A509">
            <v>4716</v>
          </cell>
          <cell r="B509" t="str">
            <v>RP200</v>
          </cell>
          <cell r="C509" t="str">
            <v>REGULAR</v>
          </cell>
          <cell r="D509" t="str">
            <v>GENERAL</v>
          </cell>
          <cell r="E509" t="str">
            <v>I</v>
          </cell>
          <cell r="G509" t="str">
            <v>I</v>
          </cell>
          <cell r="I509" t="str">
            <v/>
          </cell>
          <cell r="J509" t="str">
            <v>OTH</v>
          </cell>
          <cell r="L509" t="str">
            <v>INDUSTRIAL</v>
          </cell>
          <cell r="M509" t="str">
            <v>IND</v>
          </cell>
          <cell r="O509" t="str">
            <v>INDUSTRIAL</v>
          </cell>
          <cell r="P509" t="str">
            <v>INDUSTRIAL</v>
          </cell>
        </row>
        <row r="510">
          <cell r="A510">
            <v>4717</v>
          </cell>
          <cell r="B510" t="str">
            <v>RP106WD</v>
          </cell>
          <cell r="C510" t="str">
            <v>REGULAR</v>
          </cell>
          <cell r="D510" t="str">
            <v>GENERAL</v>
          </cell>
          <cell r="E510" t="str">
            <v>I</v>
          </cell>
          <cell r="G510" t="str">
            <v>I</v>
          </cell>
          <cell r="I510" t="str">
            <v/>
          </cell>
          <cell r="J510" t="str">
            <v>OTH</v>
          </cell>
          <cell r="L510" t="str">
            <v>INDUSTRIAL</v>
          </cell>
          <cell r="M510" t="str">
            <v>IND</v>
          </cell>
          <cell r="O510" t="str">
            <v>INDUSTRIAL</v>
          </cell>
          <cell r="P510" t="str">
            <v>INDUSTRIAL</v>
          </cell>
        </row>
        <row r="511">
          <cell r="A511">
            <v>4718</v>
          </cell>
          <cell r="B511" t="str">
            <v>RP103WD</v>
          </cell>
          <cell r="C511" t="str">
            <v>REGULAR</v>
          </cell>
          <cell r="D511" t="str">
            <v>GENERAL</v>
          </cell>
          <cell r="E511" t="str">
            <v>I</v>
          </cell>
          <cell r="G511" t="str">
            <v>I</v>
          </cell>
          <cell r="I511" t="str">
            <v/>
          </cell>
          <cell r="J511" t="str">
            <v>OTH</v>
          </cell>
          <cell r="L511" t="str">
            <v>INDUSTRIAL</v>
          </cell>
          <cell r="M511" t="str">
            <v>IND</v>
          </cell>
          <cell r="O511" t="str">
            <v>INDUSTRIAL</v>
          </cell>
          <cell r="P511" t="str">
            <v>INDUSTRIAL</v>
          </cell>
        </row>
        <row r="512">
          <cell r="A512">
            <v>4719</v>
          </cell>
          <cell r="B512" t="str">
            <v>RP104WD</v>
          </cell>
          <cell r="C512" t="str">
            <v>REGULAR</v>
          </cell>
          <cell r="D512" t="str">
            <v>GENERAL</v>
          </cell>
          <cell r="E512" t="str">
            <v>I</v>
          </cell>
          <cell r="G512" t="str">
            <v>I</v>
          </cell>
          <cell r="I512" t="str">
            <v/>
          </cell>
          <cell r="J512" t="str">
            <v>OTH</v>
          </cell>
          <cell r="L512" t="str">
            <v>INDUSTRIAL</v>
          </cell>
          <cell r="M512" t="str">
            <v>IND</v>
          </cell>
          <cell r="O512" t="str">
            <v>INDUSTRIAL</v>
          </cell>
          <cell r="P512" t="str">
            <v>INDUSTRIAL</v>
          </cell>
        </row>
        <row r="513">
          <cell r="A513">
            <v>4720</v>
          </cell>
          <cell r="B513" t="str">
            <v>RP116B</v>
          </cell>
          <cell r="C513" t="str">
            <v>REGULAR</v>
          </cell>
          <cell r="D513" t="str">
            <v>GENERAL</v>
          </cell>
          <cell r="E513" t="str">
            <v>I</v>
          </cell>
          <cell r="G513" t="str">
            <v>I</v>
          </cell>
          <cell r="I513" t="str">
            <v/>
          </cell>
          <cell r="J513" t="str">
            <v>OTH</v>
          </cell>
          <cell r="L513" t="str">
            <v>INDUSTRIAL</v>
          </cell>
          <cell r="M513" t="str">
            <v>IND</v>
          </cell>
          <cell r="O513" t="str">
            <v>INDUSTRIAL</v>
          </cell>
          <cell r="P513" t="str">
            <v>INDUSTRIAL</v>
          </cell>
        </row>
        <row r="514">
          <cell r="A514">
            <v>4721</v>
          </cell>
          <cell r="B514" t="str">
            <v>RP116BX</v>
          </cell>
          <cell r="C514" t="str">
            <v>REGULAR</v>
          </cell>
          <cell r="D514" t="str">
            <v>GENERAL</v>
          </cell>
          <cell r="E514" t="str">
            <v>I</v>
          </cell>
          <cell r="G514" t="str">
            <v>I</v>
          </cell>
          <cell r="I514" t="str">
            <v/>
          </cell>
          <cell r="J514" t="str">
            <v>OTH</v>
          </cell>
          <cell r="L514" t="str">
            <v>INDUSTRIAL</v>
          </cell>
          <cell r="M514" t="str">
            <v>IND</v>
          </cell>
          <cell r="O514" t="str">
            <v>INDUSTRIAL</v>
          </cell>
          <cell r="P514" t="str">
            <v>INDUSTRIAL</v>
          </cell>
        </row>
        <row r="515">
          <cell r="A515">
            <v>4722</v>
          </cell>
          <cell r="B515" t="str">
            <v>RP130RS</v>
          </cell>
          <cell r="C515" t="str">
            <v>REGULAR</v>
          </cell>
          <cell r="D515" t="str">
            <v>GENERAL</v>
          </cell>
          <cell r="E515" t="str">
            <v>I</v>
          </cell>
          <cell r="G515" t="str">
            <v>I</v>
          </cell>
          <cell r="I515" t="str">
            <v/>
          </cell>
          <cell r="J515" t="str">
            <v>OTH</v>
          </cell>
          <cell r="L515" t="str">
            <v>INDUSTRIAL</v>
          </cell>
          <cell r="M515" t="str">
            <v>IND</v>
          </cell>
          <cell r="O515" t="str">
            <v>INDUSTRIAL</v>
          </cell>
          <cell r="P515" t="str">
            <v>INDUSTRIAL</v>
          </cell>
        </row>
        <row r="516">
          <cell r="A516">
            <v>4723</v>
          </cell>
          <cell r="B516" t="str">
            <v>RP130SUPER(T)</v>
          </cell>
          <cell r="C516" t="str">
            <v>REGULAR</v>
          </cell>
          <cell r="D516" t="str">
            <v>GENERAL</v>
          </cell>
          <cell r="E516" t="str">
            <v>I</v>
          </cell>
          <cell r="G516" t="str">
            <v>I</v>
          </cell>
          <cell r="I516" t="str">
            <v/>
          </cell>
          <cell r="J516" t="str">
            <v>OTH</v>
          </cell>
          <cell r="L516" t="str">
            <v>INDUSTRIAL</v>
          </cell>
          <cell r="M516" t="str">
            <v>IND</v>
          </cell>
          <cell r="O516" t="str">
            <v>INDUSTRIAL</v>
          </cell>
          <cell r="P516" t="str">
            <v>INDUSTRIAL</v>
          </cell>
        </row>
        <row r="517">
          <cell r="A517">
            <v>4724</v>
          </cell>
          <cell r="B517" t="str">
            <v>RP130BSUPER</v>
          </cell>
          <cell r="C517" t="str">
            <v>REGULAR</v>
          </cell>
          <cell r="D517" t="str">
            <v>GENERAL</v>
          </cell>
          <cell r="E517" t="str">
            <v>I</v>
          </cell>
          <cell r="G517" t="str">
            <v>I</v>
          </cell>
          <cell r="I517" t="str">
            <v/>
          </cell>
          <cell r="J517" t="str">
            <v>OTH</v>
          </cell>
          <cell r="L517" t="str">
            <v>INDUSTRIAL</v>
          </cell>
          <cell r="M517" t="str">
            <v>IND</v>
          </cell>
          <cell r="O517" t="str">
            <v>INDUSTRIAL</v>
          </cell>
          <cell r="P517" t="str">
            <v>INDUSTRIAL</v>
          </cell>
        </row>
        <row r="518">
          <cell r="A518">
            <v>4726</v>
          </cell>
          <cell r="B518" t="str">
            <v>RPB</v>
          </cell>
          <cell r="C518" t="str">
            <v>REGULAR</v>
          </cell>
          <cell r="D518" t="str">
            <v>GENERAL</v>
          </cell>
          <cell r="E518" t="str">
            <v>I</v>
          </cell>
          <cell r="G518" t="str">
            <v>I</v>
          </cell>
          <cell r="I518" t="str">
            <v/>
          </cell>
          <cell r="J518" t="str">
            <v>OTH</v>
          </cell>
          <cell r="L518" t="str">
            <v>INDUSTRIAL</v>
          </cell>
          <cell r="M518" t="str">
            <v>IND</v>
          </cell>
          <cell r="O518" t="str">
            <v>INDUSTRIAL</v>
          </cell>
          <cell r="P518" t="str">
            <v>INDUSTRIAL</v>
          </cell>
        </row>
        <row r="519">
          <cell r="A519">
            <v>4727</v>
          </cell>
          <cell r="B519" t="str">
            <v>SYNSHOCXLV</v>
          </cell>
          <cell r="C519" t="str">
            <v>REGULAR</v>
          </cell>
          <cell r="D519" t="str">
            <v>GENERAL</v>
          </cell>
          <cell r="E519" t="str">
            <v>I</v>
          </cell>
          <cell r="G519" t="str">
            <v>I</v>
          </cell>
          <cell r="I519" t="str">
            <v/>
          </cell>
          <cell r="J519" t="str">
            <v>OTH</v>
          </cell>
          <cell r="L519" t="str">
            <v>INDUSTRIAL</v>
          </cell>
          <cell r="M519" t="str">
            <v>IND</v>
          </cell>
          <cell r="O519" t="str">
            <v>INDUSTRIAL</v>
          </cell>
          <cell r="P519" t="str">
            <v>INDUSTRIAL</v>
          </cell>
        </row>
        <row r="520">
          <cell r="A520">
            <v>4728</v>
          </cell>
          <cell r="B520" t="str">
            <v>GABRIELFRONTFORKOIL</v>
          </cell>
          <cell r="C520" t="str">
            <v>GEN.OIL</v>
          </cell>
          <cell r="D520" t="str">
            <v>GENERAL</v>
          </cell>
          <cell r="E520" t="str">
            <v>A</v>
          </cell>
          <cell r="F520" t="str">
            <v>2T</v>
          </cell>
          <cell r="G520" t="str">
            <v>A</v>
          </cell>
          <cell r="I520" t="str">
            <v/>
          </cell>
          <cell r="J520" t="str">
            <v>GFF</v>
          </cell>
          <cell r="L520" t="str">
            <v>2W</v>
          </cell>
          <cell r="M520" t="str">
            <v>Co-Branded</v>
          </cell>
          <cell r="O520" t="str">
            <v>SILVER</v>
          </cell>
          <cell r="P520" t="str">
            <v>SILVER</v>
          </cell>
        </row>
        <row r="521">
          <cell r="A521">
            <v>4730</v>
          </cell>
          <cell r="B521" t="str">
            <v>ENDURANCEFRONTFORKOIL</v>
          </cell>
          <cell r="C521" t="str">
            <v>GEN.OIL</v>
          </cell>
          <cell r="D521" t="str">
            <v>GENERAL</v>
          </cell>
          <cell r="E521" t="str">
            <v>A</v>
          </cell>
          <cell r="F521" t="str">
            <v>2T</v>
          </cell>
          <cell r="G521" t="str">
            <v>A</v>
          </cell>
          <cell r="I521" t="str">
            <v/>
          </cell>
          <cell r="J521" t="str">
            <v>EFF</v>
          </cell>
          <cell r="L521" t="str">
            <v>2W</v>
          </cell>
          <cell r="M521" t="str">
            <v>Co-Branded</v>
          </cell>
          <cell r="O521" t="str">
            <v>SILVER</v>
          </cell>
          <cell r="P521" t="str">
            <v>SILVER</v>
          </cell>
        </row>
        <row r="522">
          <cell r="A522">
            <v>4731</v>
          </cell>
          <cell r="B522" t="str">
            <v>SHOCAB</v>
          </cell>
          <cell r="C522" t="str">
            <v>REGULAR</v>
          </cell>
          <cell r="D522" t="str">
            <v>GENERAL</v>
          </cell>
          <cell r="E522" t="str">
            <v>I</v>
          </cell>
          <cell r="G522" t="str">
            <v>I</v>
          </cell>
          <cell r="I522" t="str">
            <v/>
          </cell>
          <cell r="J522" t="str">
            <v>OTH</v>
          </cell>
          <cell r="L522" t="str">
            <v>INDUSTRIAL</v>
          </cell>
          <cell r="M522" t="str">
            <v>IND</v>
          </cell>
          <cell r="O522" t="str">
            <v>INDUSTRIAL</v>
          </cell>
          <cell r="P522" t="str">
            <v>INDUSTRIAL</v>
          </cell>
        </row>
        <row r="523">
          <cell r="A523">
            <v>4732</v>
          </cell>
          <cell r="B523" t="str">
            <v>TELESHOCAB</v>
          </cell>
          <cell r="C523" t="str">
            <v>REGULAR</v>
          </cell>
          <cell r="D523" t="str">
            <v>GENERAL</v>
          </cell>
          <cell r="E523" t="str">
            <v>A</v>
          </cell>
          <cell r="F523" t="str">
            <v>2T</v>
          </cell>
          <cell r="G523" t="str">
            <v>A</v>
          </cell>
          <cell r="I523" t="str">
            <v/>
          </cell>
          <cell r="J523" t="str">
            <v>OTH</v>
          </cell>
          <cell r="L523" t="str">
            <v>SPECIALITY</v>
          </cell>
          <cell r="M523" t="str">
            <v>Servo-Auto</v>
          </cell>
          <cell r="O523" t="str">
            <v>SILVER</v>
          </cell>
          <cell r="P523" t="str">
            <v>SILVER</v>
          </cell>
        </row>
        <row r="524">
          <cell r="A524">
            <v>4733</v>
          </cell>
          <cell r="B524" t="str">
            <v>SHOCARM</v>
          </cell>
          <cell r="C524" t="str">
            <v>REGULAR</v>
          </cell>
          <cell r="D524" t="str">
            <v>GENERAL</v>
          </cell>
          <cell r="E524" t="str">
            <v>I</v>
          </cell>
          <cell r="G524" t="str">
            <v>I</v>
          </cell>
          <cell r="I524" t="str">
            <v/>
          </cell>
          <cell r="J524" t="str">
            <v>OTH</v>
          </cell>
          <cell r="L524" t="str">
            <v>INDUSTRIAL</v>
          </cell>
          <cell r="M524" t="str">
            <v>IND</v>
          </cell>
          <cell r="O524" t="str">
            <v>INDUSTRIAL</v>
          </cell>
          <cell r="P524" t="str">
            <v>INDUSTRIAL</v>
          </cell>
        </row>
        <row r="525">
          <cell r="A525">
            <v>4735</v>
          </cell>
          <cell r="B525" t="str">
            <v>SHOCABES</v>
          </cell>
          <cell r="C525" t="str">
            <v>REGULAR</v>
          </cell>
          <cell r="D525" t="str">
            <v>GENERAL</v>
          </cell>
          <cell r="E525" t="str">
            <v>I</v>
          </cell>
          <cell r="G525" t="str">
            <v>I</v>
          </cell>
          <cell r="I525" t="str">
            <v/>
          </cell>
          <cell r="J525" t="str">
            <v>OTH</v>
          </cell>
          <cell r="L525" t="str">
            <v>INDUSTRIAL</v>
          </cell>
          <cell r="M525" t="str">
            <v>IND</v>
          </cell>
          <cell r="O525" t="str">
            <v>INDUSTRIAL</v>
          </cell>
          <cell r="P525" t="str">
            <v>INDUSTRIAL</v>
          </cell>
        </row>
        <row r="526">
          <cell r="A526">
            <v>4738</v>
          </cell>
          <cell r="B526" t="str">
            <v>SHOCGR</v>
          </cell>
          <cell r="C526" t="str">
            <v>REGULAR</v>
          </cell>
          <cell r="D526" t="str">
            <v>GENERAL</v>
          </cell>
          <cell r="E526" t="str">
            <v>I</v>
          </cell>
          <cell r="G526" t="str">
            <v>I</v>
          </cell>
          <cell r="I526" t="str">
            <v/>
          </cell>
          <cell r="J526" t="str">
            <v>OTH</v>
          </cell>
          <cell r="L526" t="str">
            <v>INDUSTRIAL</v>
          </cell>
          <cell r="M526" t="str">
            <v>IND</v>
          </cell>
          <cell r="O526" t="str">
            <v>INDUSTRIAL</v>
          </cell>
          <cell r="P526" t="str">
            <v>INDUSTRIAL</v>
          </cell>
        </row>
        <row r="527">
          <cell r="A527">
            <v>4745</v>
          </cell>
          <cell r="B527" t="str">
            <v>SHOCABGS</v>
          </cell>
          <cell r="C527" t="str">
            <v>REGULAR</v>
          </cell>
          <cell r="D527" t="str">
            <v>GENERAL</v>
          </cell>
          <cell r="E527" t="str">
            <v>I</v>
          </cell>
          <cell r="G527" t="str">
            <v>I</v>
          </cell>
          <cell r="I527" t="str">
            <v/>
          </cell>
          <cell r="J527" t="str">
            <v>OTH</v>
          </cell>
          <cell r="L527" t="str">
            <v>INDUSTRIAL</v>
          </cell>
          <cell r="M527" t="str">
            <v>IND</v>
          </cell>
          <cell r="O527" t="str">
            <v>INDUSTRIAL</v>
          </cell>
          <cell r="P527" t="str">
            <v>INDUSTRIAL</v>
          </cell>
        </row>
        <row r="528">
          <cell r="A528">
            <v>4750</v>
          </cell>
          <cell r="B528" t="str">
            <v>CONMOULD22</v>
          </cell>
          <cell r="C528" t="str">
            <v>REGULAR</v>
          </cell>
          <cell r="D528" t="str">
            <v>GENERAL</v>
          </cell>
          <cell r="E528" t="str">
            <v>I</v>
          </cell>
          <cell r="G528" t="str">
            <v>I</v>
          </cell>
          <cell r="I528" t="str">
            <v/>
          </cell>
          <cell r="J528" t="str">
            <v>OTH</v>
          </cell>
          <cell r="L528" t="str">
            <v>INDUSTRIAL</v>
          </cell>
          <cell r="M528" t="str">
            <v>IND</v>
          </cell>
          <cell r="O528" t="str">
            <v>INDUSTRIAL</v>
          </cell>
          <cell r="P528" t="str">
            <v>INDUSTRIAL</v>
          </cell>
        </row>
        <row r="529">
          <cell r="A529">
            <v>4751</v>
          </cell>
          <cell r="B529" t="str">
            <v>CONMOULD</v>
          </cell>
          <cell r="C529" t="str">
            <v>REGULAR</v>
          </cell>
          <cell r="D529" t="str">
            <v>GENERAL</v>
          </cell>
          <cell r="E529" t="str">
            <v>I</v>
          </cell>
          <cell r="G529" t="str">
            <v>I</v>
          </cell>
          <cell r="I529" t="str">
            <v/>
          </cell>
          <cell r="J529" t="str">
            <v>OTH</v>
          </cell>
          <cell r="L529" t="str">
            <v>INDUSTRIAL</v>
          </cell>
          <cell r="M529" t="str">
            <v>IND</v>
          </cell>
          <cell r="O529" t="str">
            <v>INDUSTRIAL</v>
          </cell>
          <cell r="P529" t="str">
            <v>INDUSTRIAL</v>
          </cell>
        </row>
        <row r="530">
          <cell r="A530">
            <v>4761</v>
          </cell>
          <cell r="B530" t="str">
            <v>GLASMOULD</v>
          </cell>
          <cell r="C530" t="str">
            <v>REGULAR</v>
          </cell>
          <cell r="D530" t="str">
            <v>GENERAL</v>
          </cell>
          <cell r="E530" t="str">
            <v>I</v>
          </cell>
          <cell r="G530" t="str">
            <v>I</v>
          </cell>
          <cell r="I530" t="str">
            <v/>
          </cell>
          <cell r="J530" t="str">
            <v>OTH</v>
          </cell>
          <cell r="L530" t="str">
            <v>INDUSTRIAL</v>
          </cell>
          <cell r="M530" t="str">
            <v>IND</v>
          </cell>
          <cell r="O530" t="str">
            <v>INDUSTRIAL</v>
          </cell>
          <cell r="P530" t="str">
            <v>INDUSTRIAL</v>
          </cell>
        </row>
        <row r="531">
          <cell r="A531">
            <v>4762</v>
          </cell>
          <cell r="B531" t="str">
            <v>GLASSMOULD170G</v>
          </cell>
          <cell r="C531" t="str">
            <v>REGULAR</v>
          </cell>
          <cell r="D531" t="str">
            <v>GENERAL</v>
          </cell>
          <cell r="E531" t="str">
            <v>I</v>
          </cell>
          <cell r="G531" t="str">
            <v>I</v>
          </cell>
          <cell r="I531" t="str">
            <v/>
          </cell>
          <cell r="J531" t="str">
            <v>OTH</v>
          </cell>
          <cell r="L531" t="str">
            <v>INDUSTRIAL</v>
          </cell>
          <cell r="M531" t="str">
            <v>IND</v>
          </cell>
          <cell r="O531" t="str">
            <v>INDUSTRIAL</v>
          </cell>
          <cell r="P531" t="str">
            <v>INDUSTRIAL</v>
          </cell>
        </row>
        <row r="532">
          <cell r="A532">
            <v>4777</v>
          </cell>
          <cell r="B532" t="str">
            <v>CRESS220</v>
          </cell>
          <cell r="C532" t="str">
            <v>REGULAR</v>
          </cell>
          <cell r="D532" t="str">
            <v>GENERAL</v>
          </cell>
          <cell r="E532" t="str">
            <v>I</v>
          </cell>
          <cell r="G532" t="str">
            <v>I</v>
          </cell>
          <cell r="I532" t="str">
            <v/>
          </cell>
          <cell r="J532" t="str">
            <v>OTH</v>
          </cell>
          <cell r="L532" t="str">
            <v>INDUSTRIAL</v>
          </cell>
          <cell r="M532" t="str">
            <v>IND</v>
          </cell>
          <cell r="O532" t="str">
            <v>INDUSTRIAL</v>
          </cell>
          <cell r="P532" t="str">
            <v>INDUSTRIAL</v>
          </cell>
        </row>
        <row r="533">
          <cell r="A533">
            <v>4778</v>
          </cell>
          <cell r="B533" t="str">
            <v>CRESS68</v>
          </cell>
          <cell r="C533" t="str">
            <v>REGULAR</v>
          </cell>
          <cell r="D533" t="str">
            <v>GENERAL</v>
          </cell>
          <cell r="E533" t="str">
            <v>I</v>
          </cell>
          <cell r="G533" t="str">
            <v>I</v>
          </cell>
          <cell r="I533" t="str">
            <v/>
          </cell>
          <cell r="J533" t="str">
            <v>OTH</v>
          </cell>
          <cell r="L533" t="str">
            <v>INDUSTRIAL</v>
          </cell>
          <cell r="M533" t="str">
            <v>IND</v>
          </cell>
          <cell r="O533" t="str">
            <v>INDUSTRIAL</v>
          </cell>
          <cell r="P533" t="str">
            <v>INDUSTRIAL</v>
          </cell>
        </row>
        <row r="534">
          <cell r="A534">
            <v>4779</v>
          </cell>
          <cell r="B534" t="str">
            <v>CRESS150</v>
          </cell>
          <cell r="C534" t="str">
            <v>REGULAR</v>
          </cell>
          <cell r="D534" t="str">
            <v>GENERAL</v>
          </cell>
          <cell r="E534" t="str">
            <v>I</v>
          </cell>
          <cell r="G534" t="str">
            <v>I</v>
          </cell>
          <cell r="I534" t="str">
            <v/>
          </cell>
          <cell r="J534" t="str">
            <v>OTH</v>
          </cell>
          <cell r="L534" t="str">
            <v>INDUSTRIAL</v>
          </cell>
          <cell r="M534" t="str">
            <v>IND</v>
          </cell>
          <cell r="O534" t="str">
            <v>INDUSTRIAL</v>
          </cell>
          <cell r="P534" t="str">
            <v>INDUSTRIAL</v>
          </cell>
        </row>
        <row r="535">
          <cell r="A535">
            <v>4780</v>
          </cell>
          <cell r="B535" t="str">
            <v>CRESS100</v>
          </cell>
          <cell r="C535" t="str">
            <v>REGULAR</v>
          </cell>
          <cell r="D535" t="str">
            <v>GENERAL</v>
          </cell>
          <cell r="E535" t="str">
            <v>I</v>
          </cell>
          <cell r="G535" t="str">
            <v>I</v>
          </cell>
          <cell r="I535" t="str">
            <v/>
          </cell>
          <cell r="J535" t="str">
            <v>OTH</v>
          </cell>
          <cell r="L535" t="str">
            <v>INDUSTRIAL</v>
          </cell>
          <cell r="M535" t="str">
            <v>IND</v>
          </cell>
          <cell r="O535" t="str">
            <v>INDUSTRIAL</v>
          </cell>
          <cell r="P535" t="str">
            <v>INDUSTRIAL</v>
          </cell>
        </row>
        <row r="536">
          <cell r="A536">
            <v>4781</v>
          </cell>
          <cell r="B536" t="str">
            <v>CRYOSHC32</v>
          </cell>
          <cell r="C536" t="str">
            <v>REGULAR</v>
          </cell>
          <cell r="D536" t="str">
            <v>GENERAL</v>
          </cell>
          <cell r="E536" t="str">
            <v>I</v>
          </cell>
          <cell r="G536" t="str">
            <v>I</v>
          </cell>
          <cell r="I536" t="str">
            <v/>
          </cell>
          <cell r="J536" t="str">
            <v>OTH</v>
          </cell>
          <cell r="L536" t="str">
            <v>INDUSTRIAL</v>
          </cell>
          <cell r="M536" t="str">
            <v>IND</v>
          </cell>
          <cell r="O536" t="str">
            <v>INDUSTRIAL</v>
          </cell>
          <cell r="P536" t="str">
            <v>INDUSTRIAL</v>
          </cell>
        </row>
        <row r="537">
          <cell r="A537">
            <v>4782</v>
          </cell>
          <cell r="B537" t="str">
            <v>SYNCOE32</v>
          </cell>
          <cell r="C537" t="str">
            <v>REGULAR</v>
          </cell>
          <cell r="D537" t="str">
            <v>GENERAL</v>
          </cell>
          <cell r="E537" t="str">
            <v>I</v>
          </cell>
          <cell r="G537" t="str">
            <v>I</v>
          </cell>
          <cell r="I537" t="str">
            <v/>
          </cell>
          <cell r="J537" t="str">
            <v>OTH</v>
          </cell>
          <cell r="L537" t="str">
            <v>INDUSTRIAL</v>
          </cell>
          <cell r="M537" t="str">
            <v>IND</v>
          </cell>
          <cell r="O537" t="str">
            <v>INDUSTRIAL</v>
          </cell>
          <cell r="P537" t="str">
            <v>INDUSTRIAL</v>
          </cell>
        </row>
        <row r="538">
          <cell r="A538">
            <v>4783</v>
          </cell>
          <cell r="B538" t="str">
            <v>SYNCOE46</v>
          </cell>
          <cell r="C538" t="str">
            <v>REGULAR</v>
          </cell>
          <cell r="D538" t="str">
            <v>GENERAL</v>
          </cell>
          <cell r="E538" t="str">
            <v>I</v>
          </cell>
          <cell r="G538" t="str">
            <v>I</v>
          </cell>
          <cell r="I538" t="str">
            <v/>
          </cell>
          <cell r="J538" t="str">
            <v>OTH</v>
          </cell>
          <cell r="L538" t="str">
            <v>INDUSTRIAL</v>
          </cell>
          <cell r="M538" t="str">
            <v>IND</v>
          </cell>
          <cell r="O538" t="str">
            <v>INDUSTRIAL</v>
          </cell>
          <cell r="P538" t="str">
            <v>INDUSTRIAL</v>
          </cell>
        </row>
        <row r="539">
          <cell r="A539">
            <v>4784</v>
          </cell>
          <cell r="B539" t="str">
            <v>SYNCOE68</v>
          </cell>
          <cell r="C539" t="str">
            <v>REGULAR</v>
          </cell>
          <cell r="D539" t="str">
            <v>GENERAL</v>
          </cell>
          <cell r="E539" t="str">
            <v>I</v>
          </cell>
          <cell r="G539" t="str">
            <v>I</v>
          </cell>
          <cell r="I539" t="str">
            <v/>
          </cell>
          <cell r="J539" t="str">
            <v>OTH</v>
          </cell>
          <cell r="L539" t="str">
            <v>INDUSTRIAL</v>
          </cell>
          <cell r="M539" t="str">
            <v>IND</v>
          </cell>
          <cell r="O539" t="str">
            <v>INDUSTRIAL</v>
          </cell>
          <cell r="P539" t="str">
            <v>INDUSTRIAL</v>
          </cell>
        </row>
        <row r="540">
          <cell r="A540">
            <v>4785</v>
          </cell>
          <cell r="B540" t="str">
            <v>SYNCOE100</v>
          </cell>
          <cell r="C540" t="str">
            <v>REGULAR</v>
          </cell>
          <cell r="D540" t="str">
            <v>GENERAL</v>
          </cell>
          <cell r="E540" t="str">
            <v>I</v>
          </cell>
          <cell r="G540" t="str">
            <v>I</v>
          </cell>
          <cell r="I540" t="str">
            <v/>
          </cell>
          <cell r="J540" t="str">
            <v>OTH</v>
          </cell>
          <cell r="L540" t="str">
            <v>INDUSTRIAL</v>
          </cell>
          <cell r="M540" t="str">
            <v>IND</v>
          </cell>
          <cell r="O540" t="str">
            <v>INDUSTRIAL</v>
          </cell>
          <cell r="P540" t="str">
            <v>INDUSTRIAL</v>
          </cell>
        </row>
        <row r="541">
          <cell r="A541">
            <v>4786</v>
          </cell>
          <cell r="B541" t="str">
            <v>SYNCOE150</v>
          </cell>
          <cell r="C541" t="str">
            <v>REGULAR</v>
          </cell>
          <cell r="D541" t="str">
            <v>GENERAL</v>
          </cell>
          <cell r="E541" t="str">
            <v>I</v>
          </cell>
          <cell r="G541" t="str">
            <v>I</v>
          </cell>
          <cell r="I541" t="str">
            <v/>
          </cell>
          <cell r="J541" t="str">
            <v>OTH</v>
          </cell>
          <cell r="L541" t="str">
            <v>INDUSTRIAL</v>
          </cell>
          <cell r="M541" t="str">
            <v>IND</v>
          </cell>
          <cell r="O541" t="str">
            <v>INDUSTRIAL</v>
          </cell>
          <cell r="P541" t="str">
            <v>INDUSTRIAL</v>
          </cell>
        </row>
        <row r="542">
          <cell r="A542">
            <v>4790</v>
          </cell>
          <cell r="B542" t="str">
            <v>ALTRIMAL3000</v>
          </cell>
          <cell r="C542" t="str">
            <v>GEN.OIL</v>
          </cell>
          <cell r="D542" t="str">
            <v>GENERAL</v>
          </cell>
          <cell r="E542" t="str">
            <v>I</v>
          </cell>
          <cell r="G542" t="str">
            <v>I</v>
          </cell>
          <cell r="I542" t="str">
            <v/>
          </cell>
          <cell r="J542" t="str">
            <v>ALT</v>
          </cell>
          <cell r="L542" t="str">
            <v>INDUSTRIAL</v>
          </cell>
          <cell r="M542" t="str">
            <v>IND</v>
          </cell>
          <cell r="O542" t="str">
            <v>INDUSTRIAL</v>
          </cell>
          <cell r="P542" t="str">
            <v>INDUSTRIAL</v>
          </cell>
        </row>
        <row r="543">
          <cell r="A543">
            <v>4791</v>
          </cell>
          <cell r="B543" t="str">
            <v>SYNGEAR460RR</v>
          </cell>
          <cell r="C543" t="str">
            <v>REGULAR</v>
          </cell>
          <cell r="D543" t="str">
            <v>GENERAL</v>
          </cell>
          <cell r="E543" t="str">
            <v>I</v>
          </cell>
          <cell r="G543" t="str">
            <v>I</v>
          </cell>
          <cell r="I543" t="str">
            <v/>
          </cell>
          <cell r="J543" t="str">
            <v>OTH</v>
          </cell>
          <cell r="L543" t="str">
            <v>INDUSTRIAL</v>
          </cell>
          <cell r="M543" t="str">
            <v>IND</v>
          </cell>
          <cell r="O543" t="str">
            <v>INDUSTRIAL</v>
          </cell>
          <cell r="P543" t="str">
            <v>INDUSTRIAL</v>
          </cell>
        </row>
        <row r="544">
          <cell r="A544">
            <v>4792</v>
          </cell>
          <cell r="B544" t="str">
            <v>CHAINTEX</v>
          </cell>
          <cell r="C544" t="str">
            <v>REGULAR</v>
          </cell>
          <cell r="D544" t="str">
            <v>GENERAL</v>
          </cell>
          <cell r="E544" t="str">
            <v>I</v>
          </cell>
          <cell r="G544" t="str">
            <v>I</v>
          </cell>
          <cell r="I544" t="str">
            <v/>
          </cell>
          <cell r="J544" t="str">
            <v>OTH</v>
          </cell>
          <cell r="L544" t="str">
            <v>INDUSTRIAL</v>
          </cell>
          <cell r="M544" t="str">
            <v>IND</v>
          </cell>
          <cell r="O544" t="str">
            <v>INDUSTRIAL</v>
          </cell>
          <cell r="P544" t="str">
            <v>INDUSTRIAL</v>
          </cell>
        </row>
        <row r="545">
          <cell r="A545">
            <v>4801</v>
          </cell>
          <cell r="B545" t="str">
            <v>THERMLIGHT</v>
          </cell>
          <cell r="C545" t="str">
            <v>REGULAR</v>
          </cell>
          <cell r="D545" t="str">
            <v>GENERAL</v>
          </cell>
          <cell r="E545" t="str">
            <v>I</v>
          </cell>
          <cell r="G545" t="str">
            <v>I</v>
          </cell>
          <cell r="I545" t="str">
            <v/>
          </cell>
          <cell r="J545" t="str">
            <v>OTH</v>
          </cell>
          <cell r="L545" t="str">
            <v>INDUSTRIAL</v>
          </cell>
          <cell r="M545" t="str">
            <v>IND</v>
          </cell>
          <cell r="O545" t="str">
            <v>INDUSTRIAL</v>
          </cell>
          <cell r="P545" t="str">
            <v>INDUSTRIAL</v>
          </cell>
        </row>
        <row r="546">
          <cell r="A546">
            <v>4802</v>
          </cell>
          <cell r="B546" t="str">
            <v>THERMMEDIUM</v>
          </cell>
          <cell r="C546" t="str">
            <v>REGULAR</v>
          </cell>
          <cell r="D546" t="str">
            <v>GENERAL</v>
          </cell>
          <cell r="E546" t="str">
            <v>I</v>
          </cell>
          <cell r="G546" t="str">
            <v>I</v>
          </cell>
          <cell r="I546" t="str">
            <v/>
          </cell>
          <cell r="J546" t="str">
            <v>OTH</v>
          </cell>
          <cell r="L546" t="str">
            <v>INDUSTRIAL</v>
          </cell>
          <cell r="M546" t="str">
            <v>IND</v>
          </cell>
          <cell r="O546" t="str">
            <v>INDUSTRIAL</v>
          </cell>
          <cell r="P546" t="str">
            <v>INDUSTRIAL</v>
          </cell>
        </row>
        <row r="547">
          <cell r="A547">
            <v>4803</v>
          </cell>
          <cell r="B547" t="str">
            <v>THERMSPECIAL</v>
          </cell>
          <cell r="C547" t="str">
            <v>REGULAR</v>
          </cell>
          <cell r="D547" t="str">
            <v>GENERAL</v>
          </cell>
          <cell r="E547" t="str">
            <v>I</v>
          </cell>
          <cell r="G547" t="str">
            <v>I</v>
          </cell>
          <cell r="I547" t="str">
            <v/>
          </cell>
          <cell r="J547" t="str">
            <v>OTH</v>
          </cell>
          <cell r="L547" t="str">
            <v>INDUSTRIAL</v>
          </cell>
          <cell r="M547" t="str">
            <v>IND</v>
          </cell>
          <cell r="O547" t="str">
            <v>INDUSTRIAL</v>
          </cell>
          <cell r="P547" t="str">
            <v>INDUSTRIAL</v>
          </cell>
        </row>
        <row r="548">
          <cell r="A548">
            <v>4804</v>
          </cell>
          <cell r="B548" t="str">
            <v>THERMSUPER</v>
          </cell>
          <cell r="C548" t="str">
            <v>REGULAR</v>
          </cell>
          <cell r="D548" t="str">
            <v>GENERAL</v>
          </cell>
          <cell r="E548" t="str">
            <v>I</v>
          </cell>
          <cell r="G548" t="str">
            <v>I</v>
          </cell>
          <cell r="I548" t="str">
            <v/>
          </cell>
          <cell r="J548" t="str">
            <v>OTH</v>
          </cell>
          <cell r="L548" t="str">
            <v>INDUSTRIAL</v>
          </cell>
          <cell r="M548" t="str">
            <v>IND</v>
          </cell>
          <cell r="O548" t="str">
            <v>INDUSTRIAL</v>
          </cell>
          <cell r="P548" t="str">
            <v>INDUSTRIAL</v>
          </cell>
        </row>
        <row r="549">
          <cell r="A549">
            <v>4805</v>
          </cell>
          <cell r="B549" t="str">
            <v>THERMSMEDIUM</v>
          </cell>
          <cell r="C549" t="str">
            <v>REGULAR</v>
          </cell>
          <cell r="D549" t="str">
            <v>GENERAL</v>
          </cell>
          <cell r="E549" t="str">
            <v>I</v>
          </cell>
          <cell r="G549" t="str">
            <v>I</v>
          </cell>
          <cell r="I549" t="str">
            <v/>
          </cell>
          <cell r="J549" t="str">
            <v>OTH</v>
          </cell>
          <cell r="L549" t="str">
            <v>INDUSTRIAL</v>
          </cell>
          <cell r="M549" t="str">
            <v>IND</v>
          </cell>
          <cell r="O549" t="str">
            <v>INDUSTRIAL</v>
          </cell>
          <cell r="P549" t="str">
            <v>INDUSTRIAL</v>
          </cell>
        </row>
        <row r="550">
          <cell r="A550">
            <v>4806</v>
          </cell>
          <cell r="B550" t="str">
            <v>THERMSLIGHT</v>
          </cell>
          <cell r="C550" t="str">
            <v>REGULAR</v>
          </cell>
          <cell r="D550" t="str">
            <v>GENERAL</v>
          </cell>
          <cell r="E550" t="str">
            <v>I</v>
          </cell>
          <cell r="G550" t="str">
            <v>I</v>
          </cell>
          <cell r="I550" t="str">
            <v/>
          </cell>
          <cell r="J550" t="str">
            <v>OTH</v>
          </cell>
          <cell r="L550" t="str">
            <v>INDUSTRIAL</v>
          </cell>
          <cell r="M550" t="str">
            <v>IND</v>
          </cell>
          <cell r="O550" t="str">
            <v>INDUSTRIAL</v>
          </cell>
          <cell r="P550" t="str">
            <v>INDUSTRIAL</v>
          </cell>
        </row>
        <row r="551">
          <cell r="A551">
            <v>4807</v>
          </cell>
          <cell r="B551" t="str">
            <v>THERMMEDIUMPLUS</v>
          </cell>
          <cell r="C551" t="str">
            <v>REGULAR</v>
          </cell>
          <cell r="D551" t="str">
            <v>GENERAL</v>
          </cell>
          <cell r="E551" t="str">
            <v>I</v>
          </cell>
          <cell r="G551" t="str">
            <v>I</v>
          </cell>
          <cell r="I551" t="str">
            <v/>
          </cell>
          <cell r="J551" t="str">
            <v>OTH</v>
          </cell>
          <cell r="L551" t="str">
            <v>INDUSTRIAL</v>
          </cell>
          <cell r="M551" t="str">
            <v>IND</v>
          </cell>
          <cell r="O551" t="str">
            <v>INDUSTRIAL</v>
          </cell>
          <cell r="P551" t="str">
            <v>INDUSTRIAL</v>
          </cell>
        </row>
        <row r="552">
          <cell r="A552">
            <v>4808</v>
          </cell>
          <cell r="B552" t="str">
            <v>THERMSUPERIOR</v>
          </cell>
          <cell r="C552" t="str">
            <v>REGULAR</v>
          </cell>
          <cell r="D552" t="str">
            <v>GENERAL</v>
          </cell>
          <cell r="E552" t="str">
            <v>I</v>
          </cell>
          <cell r="G552" t="str">
            <v>I</v>
          </cell>
          <cell r="I552" t="str">
            <v/>
          </cell>
          <cell r="J552" t="str">
            <v>OTH</v>
          </cell>
          <cell r="L552" t="str">
            <v>INDUSTRIAL</v>
          </cell>
          <cell r="M552" t="str">
            <v>IND</v>
          </cell>
          <cell r="O552" t="str">
            <v>INDUSTRIAL</v>
          </cell>
          <cell r="P552" t="str">
            <v>INDUSTRIAL</v>
          </cell>
        </row>
        <row r="553">
          <cell r="A553">
            <v>4811</v>
          </cell>
          <cell r="B553" t="str">
            <v>SERVOTHERM S SPECIAL</v>
          </cell>
          <cell r="C553" t="str">
            <v>REGULAR</v>
          </cell>
          <cell r="D553" t="str">
            <v>GENERAL</v>
          </cell>
          <cell r="E553" t="str">
            <v>I</v>
          </cell>
          <cell r="G553" t="str">
            <v>I</v>
          </cell>
          <cell r="I553" t="str">
            <v/>
          </cell>
          <cell r="J553" t="str">
            <v>OTH</v>
          </cell>
          <cell r="L553" t="str">
            <v>INDUSTRIAL</v>
          </cell>
          <cell r="M553" t="str">
            <v>IND</v>
          </cell>
          <cell r="O553" t="str">
            <v>INDUSTRIAL</v>
          </cell>
          <cell r="P553" t="str">
            <v>INDUSTRIAL</v>
          </cell>
        </row>
        <row r="554">
          <cell r="A554">
            <v>4902</v>
          </cell>
          <cell r="B554" t="str">
            <v>TORQUE10</v>
          </cell>
          <cell r="C554" t="str">
            <v>REGULAR</v>
          </cell>
          <cell r="D554" t="str">
            <v>GENERAL</v>
          </cell>
          <cell r="E554" t="str">
            <v>I</v>
          </cell>
          <cell r="G554" t="str">
            <v>I</v>
          </cell>
          <cell r="I554" t="str">
            <v/>
          </cell>
          <cell r="J554" t="str">
            <v>OTH</v>
          </cell>
          <cell r="L554" t="str">
            <v>INDUSTRIAL</v>
          </cell>
          <cell r="M554" t="str">
            <v>IND</v>
          </cell>
          <cell r="O554" t="str">
            <v>INDUSTRIAL</v>
          </cell>
          <cell r="P554" t="str">
            <v>INDUSTRIAL</v>
          </cell>
        </row>
        <row r="555">
          <cell r="A555">
            <v>4903</v>
          </cell>
          <cell r="B555" t="str">
            <v>SERVO TRANSFLUID TH-A</v>
          </cell>
          <cell r="C555" t="str">
            <v>REGULAR</v>
          </cell>
          <cell r="D555" t="str">
            <v>GENERAL</v>
          </cell>
          <cell r="E555" t="str">
            <v>A</v>
          </cell>
          <cell r="G555" t="str">
            <v>A</v>
          </cell>
          <cell r="I555" t="str">
            <v/>
          </cell>
          <cell r="J555" t="str">
            <v>TH</v>
          </cell>
          <cell r="L555" t="str">
            <v>GEAR</v>
          </cell>
          <cell r="M555" t="str">
            <v>Co-Branded</v>
          </cell>
          <cell r="O555" t="str">
            <v>SILVER</v>
          </cell>
          <cell r="P555" t="str">
            <v>SILVER</v>
          </cell>
        </row>
        <row r="556">
          <cell r="A556">
            <v>4904</v>
          </cell>
          <cell r="B556" t="str">
            <v>FORCEGEAROIL</v>
          </cell>
          <cell r="C556" t="str">
            <v>GEN.OIL</v>
          </cell>
          <cell r="D556" t="str">
            <v>GENERAL</v>
          </cell>
          <cell r="E556" t="str">
            <v>A</v>
          </cell>
          <cell r="G556" t="str">
            <v>A</v>
          </cell>
          <cell r="I556" t="str">
            <v/>
          </cell>
          <cell r="J556" t="str">
            <v>FML</v>
          </cell>
          <cell r="L556" t="str">
            <v>GEAR</v>
          </cell>
          <cell r="M556" t="str">
            <v>Co-Branded</v>
          </cell>
          <cell r="O556" t="str">
            <v>SILVER</v>
          </cell>
          <cell r="P556" t="str">
            <v>SILVER</v>
          </cell>
        </row>
        <row r="557">
          <cell r="A557">
            <v>4905</v>
          </cell>
          <cell r="B557" t="str">
            <v>TRANSMISSIONFLUIDF10</v>
          </cell>
          <cell r="C557" t="str">
            <v>REGULAR</v>
          </cell>
          <cell r="D557" t="str">
            <v>GENERAL</v>
          </cell>
          <cell r="E557" t="str">
            <v>I</v>
          </cell>
          <cell r="G557" t="str">
            <v>I</v>
          </cell>
          <cell r="I557" t="str">
            <v/>
          </cell>
          <cell r="J557" t="str">
            <v>OTH</v>
          </cell>
          <cell r="L557" t="str">
            <v>GEAR</v>
          </cell>
          <cell r="M557" t="str">
            <v>Servo-Auto</v>
          </cell>
          <cell r="O557" t="str">
            <v>INDUSTRIAL</v>
          </cell>
          <cell r="P557" t="str">
            <v>INDUSTRIAL</v>
          </cell>
        </row>
        <row r="558">
          <cell r="A558">
            <v>4906</v>
          </cell>
          <cell r="B558" t="str">
            <v>TRANSFLUIDA</v>
          </cell>
          <cell r="C558" t="str">
            <v>REGULAR</v>
          </cell>
          <cell r="D558" t="str">
            <v>GENERAL</v>
          </cell>
          <cell r="E558" t="str">
            <v>A</v>
          </cell>
          <cell r="G558" t="str">
            <v>A</v>
          </cell>
          <cell r="J558" t="str">
            <v>OTH</v>
          </cell>
          <cell r="L558" t="str">
            <v>GEAR</v>
          </cell>
          <cell r="M558" t="str">
            <v>Servo-Auto</v>
          </cell>
          <cell r="O558" t="str">
            <v>SILVER</v>
          </cell>
          <cell r="P558" t="str">
            <v>SILVER</v>
          </cell>
        </row>
        <row r="559">
          <cell r="A559">
            <v>4907</v>
          </cell>
          <cell r="B559" t="str">
            <v>TRANSUNO80W-90</v>
          </cell>
          <cell r="C559" t="str">
            <v>REGULAR</v>
          </cell>
          <cell r="D559" t="str">
            <v>GENERAL</v>
          </cell>
          <cell r="E559" t="str">
            <v>I</v>
          </cell>
          <cell r="G559" t="str">
            <v>I</v>
          </cell>
          <cell r="I559" t="str">
            <v/>
          </cell>
          <cell r="J559" t="str">
            <v>OTH</v>
          </cell>
          <cell r="L559" t="str">
            <v>GEAR</v>
          </cell>
          <cell r="M559" t="str">
            <v>Servo-Auto</v>
          </cell>
          <cell r="O559" t="str">
            <v>INDUSTRIAL</v>
          </cell>
          <cell r="P559" t="str">
            <v>INDUSTRIAL</v>
          </cell>
        </row>
        <row r="560">
          <cell r="A560">
            <v>4908</v>
          </cell>
          <cell r="B560" t="str">
            <v>TRANSMISSIONFLUID10</v>
          </cell>
          <cell r="C560" t="str">
            <v>REGULAR</v>
          </cell>
          <cell r="D560" t="str">
            <v>GENERAL</v>
          </cell>
          <cell r="E560" t="str">
            <v>I</v>
          </cell>
          <cell r="G560" t="str">
            <v>I</v>
          </cell>
          <cell r="I560" t="str">
            <v/>
          </cell>
          <cell r="J560" t="str">
            <v>OTH</v>
          </cell>
          <cell r="L560" t="str">
            <v>GEAR</v>
          </cell>
          <cell r="M560" t="str">
            <v>Servo-Auto</v>
          </cell>
          <cell r="O560" t="str">
            <v>INDUSTRIAL</v>
          </cell>
          <cell r="P560" t="str">
            <v>INDUSTRIAL</v>
          </cell>
        </row>
        <row r="561">
          <cell r="A561">
            <v>4909</v>
          </cell>
          <cell r="B561" t="str">
            <v>EICHER POWER STEERING OIL</v>
          </cell>
          <cell r="C561" t="str">
            <v>GEN.OIL</v>
          </cell>
          <cell r="D561" t="str">
            <v>ONLY FOR OEM</v>
          </cell>
          <cell r="E561" t="str">
            <v>A</v>
          </cell>
          <cell r="G561" t="str">
            <v>A</v>
          </cell>
          <cell r="I561" t="str">
            <v/>
          </cell>
          <cell r="J561" t="str">
            <v>VEC</v>
          </cell>
          <cell r="L561" t="str">
            <v>GEAR</v>
          </cell>
          <cell r="M561" t="str">
            <v>Co-Branded</v>
          </cell>
          <cell r="O561" t="str">
            <v>SILVER</v>
          </cell>
          <cell r="P561" t="str">
            <v>SILVER</v>
          </cell>
        </row>
        <row r="562">
          <cell r="A562">
            <v>4911</v>
          </cell>
          <cell r="B562" t="str">
            <v>POWERSTEERALT</v>
          </cell>
          <cell r="C562" t="str">
            <v>GEN.OIL</v>
          </cell>
          <cell r="D562" t="str">
            <v>GENERAL</v>
          </cell>
          <cell r="E562" t="str">
            <v>A</v>
          </cell>
          <cell r="G562" t="str">
            <v>A</v>
          </cell>
          <cell r="I562" t="str">
            <v/>
          </cell>
          <cell r="J562" t="str">
            <v>ALT</v>
          </cell>
          <cell r="L562" t="str">
            <v>GEAR</v>
          </cell>
          <cell r="M562" t="str">
            <v>Co-Branded</v>
          </cell>
          <cell r="O562" t="str">
            <v>SILVER</v>
          </cell>
          <cell r="P562" t="str">
            <v>SILVER</v>
          </cell>
        </row>
        <row r="563">
          <cell r="A563">
            <v>4912</v>
          </cell>
          <cell r="B563" t="str">
            <v>TECHMILE STEERING OIL</v>
          </cell>
          <cell r="C563" t="str">
            <v>GEN.OIL</v>
          </cell>
          <cell r="D563" t="str">
            <v>ONLY FOR OEM</v>
          </cell>
          <cell r="E563" t="str">
            <v>A</v>
          </cell>
          <cell r="G563" t="str">
            <v>A</v>
          </cell>
          <cell r="I563" t="str">
            <v/>
          </cell>
          <cell r="J563" t="str">
            <v>MTBL</v>
          </cell>
          <cell r="L563" t="str">
            <v>GEAR</v>
          </cell>
          <cell r="M563" t="str">
            <v>Co-Branded</v>
          </cell>
          <cell r="O563" t="str">
            <v>SILVER</v>
          </cell>
          <cell r="P563" t="str">
            <v>SILVER</v>
          </cell>
        </row>
        <row r="564">
          <cell r="A564">
            <v>4916</v>
          </cell>
          <cell r="B564" t="str">
            <v>SERVO TRANS  TH SAE 30</v>
          </cell>
          <cell r="C564" t="str">
            <v>GEN.OIL</v>
          </cell>
          <cell r="D564" t="str">
            <v>GENERAL</v>
          </cell>
          <cell r="E564" t="str">
            <v>A</v>
          </cell>
          <cell r="G564" t="str">
            <v>A</v>
          </cell>
          <cell r="I564" t="str">
            <v/>
          </cell>
          <cell r="J564" t="str">
            <v>TH</v>
          </cell>
          <cell r="L564" t="str">
            <v>GEAR</v>
          </cell>
          <cell r="M564" t="str">
            <v>Co-Branded</v>
          </cell>
          <cell r="O564" t="str">
            <v>SILVER</v>
          </cell>
          <cell r="P564" t="str">
            <v>SILVER</v>
          </cell>
        </row>
        <row r="565">
          <cell r="A565">
            <v>4921</v>
          </cell>
          <cell r="B565" t="str">
            <v>TRANSMISSIONC3SAE10W</v>
          </cell>
          <cell r="C565" t="str">
            <v>REGULAR</v>
          </cell>
          <cell r="D565" t="str">
            <v>GENERAL</v>
          </cell>
          <cell r="E565" t="str">
            <v>A</v>
          </cell>
          <cell r="G565" t="str">
            <v>A</v>
          </cell>
          <cell r="I565" t="str">
            <v/>
          </cell>
          <cell r="J565" t="str">
            <v>OTH</v>
          </cell>
          <cell r="L565" t="str">
            <v>GEAR</v>
          </cell>
          <cell r="M565" t="str">
            <v>Servo-Auto</v>
          </cell>
          <cell r="O565" t="str">
            <v>SILVER</v>
          </cell>
          <cell r="P565" t="str">
            <v>SILVER</v>
          </cell>
        </row>
        <row r="566">
          <cell r="A566">
            <v>4923</v>
          </cell>
          <cell r="B566" t="str">
            <v>TRANSMISSIONC3SAE30</v>
          </cell>
          <cell r="C566" t="str">
            <v>REGULAR</v>
          </cell>
          <cell r="D566" t="str">
            <v>GENERAL</v>
          </cell>
          <cell r="E566" t="str">
            <v>A</v>
          </cell>
          <cell r="G566" t="str">
            <v>A</v>
          </cell>
          <cell r="I566" t="str">
            <v/>
          </cell>
          <cell r="J566" t="str">
            <v>OTH</v>
          </cell>
          <cell r="L566" t="str">
            <v>GEAR</v>
          </cell>
          <cell r="M566" t="str">
            <v>Servo-Auto</v>
          </cell>
          <cell r="O566" t="str">
            <v>SILVER</v>
          </cell>
          <cell r="P566" t="str">
            <v>SILVER</v>
          </cell>
        </row>
        <row r="567">
          <cell r="A567">
            <v>4924</v>
          </cell>
          <cell r="B567" t="str">
            <v>TRANSMISSIONC4SAE10W</v>
          </cell>
          <cell r="C567" t="str">
            <v>REGULAR</v>
          </cell>
          <cell r="D567" t="str">
            <v>GENERAL</v>
          </cell>
          <cell r="E567" t="str">
            <v>A</v>
          </cell>
          <cell r="G567" t="str">
            <v>A</v>
          </cell>
          <cell r="I567" t="str">
            <v/>
          </cell>
          <cell r="J567" t="str">
            <v>OTH</v>
          </cell>
          <cell r="L567" t="str">
            <v>GEAR</v>
          </cell>
          <cell r="M567" t="str">
            <v>Servo-Auto</v>
          </cell>
          <cell r="O567" t="str">
            <v>SILVER</v>
          </cell>
          <cell r="P567" t="str">
            <v>SILVER</v>
          </cell>
        </row>
        <row r="568">
          <cell r="A568">
            <v>4925</v>
          </cell>
          <cell r="B568" t="str">
            <v>TRANSMISSIONC4SAE30</v>
          </cell>
          <cell r="C568" t="str">
            <v>REGULAR</v>
          </cell>
          <cell r="D568" t="str">
            <v>GENERAL</v>
          </cell>
          <cell r="E568" t="str">
            <v>A</v>
          </cell>
          <cell r="G568" t="str">
            <v>A</v>
          </cell>
          <cell r="I568" t="str">
            <v/>
          </cell>
          <cell r="J568" t="str">
            <v>OTH</v>
          </cell>
          <cell r="L568" t="str">
            <v>GEAR</v>
          </cell>
          <cell r="M568" t="str">
            <v>Servo-Auto</v>
          </cell>
          <cell r="O568" t="str">
            <v>SILVER</v>
          </cell>
          <cell r="P568" t="str">
            <v>SILVER</v>
          </cell>
        </row>
        <row r="569">
          <cell r="A569">
            <v>4926</v>
          </cell>
          <cell r="B569" t="str">
            <v>TRANSCLEANC4SAE30</v>
          </cell>
          <cell r="C569" t="str">
            <v>REGULAR</v>
          </cell>
          <cell r="D569" t="str">
            <v>GENERAL</v>
          </cell>
          <cell r="E569" t="str">
            <v>A</v>
          </cell>
          <cell r="G569" t="str">
            <v>A</v>
          </cell>
          <cell r="I569" t="str">
            <v/>
          </cell>
          <cell r="J569" t="str">
            <v>OTH</v>
          </cell>
          <cell r="L569" t="str">
            <v>GEAR</v>
          </cell>
          <cell r="M569" t="str">
            <v>Servo-Auto</v>
          </cell>
          <cell r="O569" t="str">
            <v>SILVER</v>
          </cell>
          <cell r="P569" t="str">
            <v>SILVER</v>
          </cell>
        </row>
        <row r="570">
          <cell r="A570">
            <v>4927</v>
          </cell>
          <cell r="B570" t="str">
            <v>FDAO60</v>
          </cell>
          <cell r="C570" t="str">
            <v>REGULAR</v>
          </cell>
          <cell r="D570" t="str">
            <v>GENERAL</v>
          </cell>
          <cell r="E570" t="str">
            <v>I</v>
          </cell>
          <cell r="G570" t="str">
            <v>I</v>
          </cell>
          <cell r="I570" t="str">
            <v/>
          </cell>
          <cell r="J570" t="str">
            <v>OTH</v>
          </cell>
          <cell r="L570" t="str">
            <v>INDUSTRIAL</v>
          </cell>
          <cell r="M570" t="str">
            <v>IND</v>
          </cell>
          <cell r="O570" t="str">
            <v>INDUSTRIAL</v>
          </cell>
          <cell r="P570" t="str">
            <v>INDUSTRIAL</v>
          </cell>
        </row>
        <row r="571">
          <cell r="A571">
            <v>4929</v>
          </cell>
          <cell r="B571" t="str">
            <v>MAHINDRA EM TRNSMISON OIL</v>
          </cell>
          <cell r="C571" t="str">
            <v>GEN.OIL</v>
          </cell>
          <cell r="D571" t="str">
            <v>ONLY FOR OEM</v>
          </cell>
          <cell r="E571" t="str">
            <v>A</v>
          </cell>
          <cell r="G571" t="str">
            <v>A</v>
          </cell>
          <cell r="I571" t="str">
            <v/>
          </cell>
          <cell r="J571" t="str">
            <v>MEM</v>
          </cell>
          <cell r="L571" t="str">
            <v>GEAR</v>
          </cell>
          <cell r="M571" t="str">
            <v>Co-Branded</v>
          </cell>
          <cell r="O571" t="str">
            <v>SILVER</v>
          </cell>
          <cell r="P571" t="str">
            <v>SILVER</v>
          </cell>
        </row>
        <row r="572">
          <cell r="A572">
            <v>4930</v>
          </cell>
          <cell r="B572" t="str">
            <v>TAFEWETBRAKEOIL</v>
          </cell>
          <cell r="C572" t="str">
            <v>GEN.OIL</v>
          </cell>
          <cell r="D572" t="str">
            <v>ONLY FOR OEM</v>
          </cell>
          <cell r="E572" t="str">
            <v>A</v>
          </cell>
          <cell r="G572" t="str">
            <v>A</v>
          </cell>
          <cell r="I572" t="str">
            <v/>
          </cell>
          <cell r="J572" t="str">
            <v>TAF</v>
          </cell>
          <cell r="L572" t="str">
            <v>SPECIALITY</v>
          </cell>
          <cell r="M572" t="str">
            <v>Co-Branded</v>
          </cell>
          <cell r="O572" t="str">
            <v>SILVER</v>
          </cell>
          <cell r="P572" t="str">
            <v>SILVER</v>
          </cell>
        </row>
        <row r="573">
          <cell r="A573">
            <v>4931</v>
          </cell>
          <cell r="B573" t="str">
            <v>TRANSMISSIONT20</v>
          </cell>
          <cell r="C573" t="str">
            <v>REGULAR</v>
          </cell>
          <cell r="D573" t="str">
            <v>GENERAL</v>
          </cell>
          <cell r="E573" t="str">
            <v>I</v>
          </cell>
          <cell r="G573" t="str">
            <v>I</v>
          </cell>
          <cell r="I573" t="str">
            <v/>
          </cell>
          <cell r="J573" t="str">
            <v>OTH</v>
          </cell>
          <cell r="L573" t="str">
            <v>GEAR</v>
          </cell>
          <cell r="M573" t="str">
            <v>Servo-Auto</v>
          </cell>
          <cell r="O573" t="str">
            <v>INDUSTRIAL</v>
          </cell>
          <cell r="P573" t="str">
            <v>INDUSTRIAL</v>
          </cell>
        </row>
        <row r="574">
          <cell r="A574">
            <v>4932</v>
          </cell>
          <cell r="B574" t="str">
            <v>TRANSTRAC30</v>
          </cell>
          <cell r="C574" t="str">
            <v>REGULAR</v>
          </cell>
          <cell r="D574" t="str">
            <v>GENERAL</v>
          </cell>
          <cell r="E574" t="str">
            <v>I</v>
          </cell>
          <cell r="G574" t="str">
            <v>I</v>
          </cell>
          <cell r="I574" t="str">
            <v/>
          </cell>
          <cell r="J574" t="str">
            <v>OTH</v>
          </cell>
          <cell r="L574" t="str">
            <v>GEAR</v>
          </cell>
          <cell r="M574" t="str">
            <v>Servo-Auto</v>
          </cell>
          <cell r="O574" t="str">
            <v>INDUSTRIAL</v>
          </cell>
          <cell r="P574" t="str">
            <v>INDUSTRIAL</v>
          </cell>
        </row>
        <row r="575">
          <cell r="A575">
            <v>4935</v>
          </cell>
          <cell r="B575" t="str">
            <v>SERVO MTRAC 30</v>
          </cell>
          <cell r="C575" t="str">
            <v>REGULAR</v>
          </cell>
          <cell r="D575" t="str">
            <v>GENERAL</v>
          </cell>
          <cell r="E575" t="str">
            <v>I</v>
          </cell>
          <cell r="G575" t="str">
            <v>I</v>
          </cell>
          <cell r="I575" t="str">
            <v/>
          </cell>
          <cell r="J575" t="str">
            <v>OTH</v>
          </cell>
          <cell r="L575" t="str">
            <v>GEAR</v>
          </cell>
          <cell r="M575" t="str">
            <v>Servo-Auto</v>
          </cell>
          <cell r="O575" t="str">
            <v>INDUSTRIAL</v>
          </cell>
          <cell r="P575" t="str">
            <v>INDUSTRIAL</v>
          </cell>
        </row>
        <row r="576">
          <cell r="A576">
            <v>4938</v>
          </cell>
          <cell r="B576" t="str">
            <v>SERVO TRANSMISSION TO4 SAE 50</v>
          </cell>
          <cell r="C576" t="str">
            <v>REGULAR</v>
          </cell>
          <cell r="D576" t="str">
            <v>GENERAL</v>
          </cell>
          <cell r="E576" t="str">
            <v>I</v>
          </cell>
          <cell r="G576" t="str">
            <v>I</v>
          </cell>
          <cell r="I576" t="str">
            <v/>
          </cell>
          <cell r="J576" t="str">
            <v>OTH</v>
          </cell>
          <cell r="L576" t="str">
            <v>GEAR</v>
          </cell>
          <cell r="M576" t="str">
            <v>Servo-Auto</v>
          </cell>
          <cell r="O576" t="str">
            <v>INDUSTRIAL</v>
          </cell>
          <cell r="P576" t="str">
            <v>INDUSTRIAL</v>
          </cell>
        </row>
        <row r="577">
          <cell r="A577">
            <v>4939</v>
          </cell>
          <cell r="B577" t="str">
            <v>TRANSTRACHVI</v>
          </cell>
          <cell r="C577" t="str">
            <v>REGULAR</v>
          </cell>
          <cell r="D577" t="str">
            <v>GENERAL</v>
          </cell>
          <cell r="E577" t="str">
            <v>I</v>
          </cell>
          <cell r="G577" t="str">
            <v>I</v>
          </cell>
          <cell r="I577" t="str">
            <v/>
          </cell>
          <cell r="J577" t="str">
            <v>OTH</v>
          </cell>
          <cell r="L577" t="str">
            <v>GEAR</v>
          </cell>
          <cell r="M577" t="str">
            <v>Servo-Auto</v>
          </cell>
          <cell r="O577" t="str">
            <v>INDUSTRIAL</v>
          </cell>
          <cell r="P577" t="str">
            <v>INDUSTRIAL</v>
          </cell>
        </row>
        <row r="578">
          <cell r="A578">
            <v>4940</v>
          </cell>
          <cell r="B578" t="str">
            <v>SERVO TRANSTRAC HVI</v>
          </cell>
          <cell r="C578" t="str">
            <v>GEN.OIL</v>
          </cell>
          <cell r="D578" t="str">
            <v>GENERAL</v>
          </cell>
          <cell r="E578" t="str">
            <v>A</v>
          </cell>
          <cell r="G578" t="str">
            <v>A</v>
          </cell>
          <cell r="I578" t="str">
            <v/>
          </cell>
          <cell r="J578" t="str">
            <v>PVBU</v>
          </cell>
          <cell r="L578" t="str">
            <v>GEAR</v>
          </cell>
          <cell r="M578" t="str">
            <v>Co-Branded</v>
          </cell>
          <cell r="O578" t="str">
            <v>SILVER</v>
          </cell>
          <cell r="P578" t="str">
            <v>SILVER</v>
          </cell>
        </row>
        <row r="579">
          <cell r="A579">
            <v>4941</v>
          </cell>
          <cell r="B579" t="str">
            <v>TRANSDEXII</v>
          </cell>
          <cell r="C579" t="str">
            <v>REGULAR</v>
          </cell>
          <cell r="D579" t="str">
            <v>GENERAL</v>
          </cell>
          <cell r="E579" t="str">
            <v>A</v>
          </cell>
          <cell r="G579" t="str">
            <v>A</v>
          </cell>
          <cell r="J579" t="str">
            <v>OTH</v>
          </cell>
          <cell r="L579" t="str">
            <v>GEAR</v>
          </cell>
          <cell r="M579" t="str">
            <v>Servo-Auto</v>
          </cell>
          <cell r="O579" t="str">
            <v>SILVER</v>
          </cell>
          <cell r="P579" t="str">
            <v>SILVER</v>
          </cell>
        </row>
        <row r="580">
          <cell r="A580">
            <v>4942</v>
          </cell>
          <cell r="B580" t="str">
            <v>TRANSDEXIII</v>
          </cell>
          <cell r="C580" t="str">
            <v>REGULAR</v>
          </cell>
          <cell r="D580" t="str">
            <v>GENERAL</v>
          </cell>
          <cell r="E580" t="str">
            <v>A</v>
          </cell>
          <cell r="G580" t="str">
            <v>A</v>
          </cell>
          <cell r="I580" t="str">
            <v/>
          </cell>
          <cell r="J580" t="str">
            <v>OTH</v>
          </cell>
          <cell r="L580" t="str">
            <v>GEAR</v>
          </cell>
          <cell r="M580" t="str">
            <v>Servo-Auto</v>
          </cell>
          <cell r="O580" t="str">
            <v>SILVER</v>
          </cell>
          <cell r="P580" t="str">
            <v>SILVER</v>
          </cell>
        </row>
        <row r="581">
          <cell r="A581">
            <v>4943</v>
          </cell>
          <cell r="B581" t="str">
            <v>HYUNDAI SERVO STEERING OIL</v>
          </cell>
          <cell r="C581" t="str">
            <v>GEN.OIL</v>
          </cell>
          <cell r="D581" t="str">
            <v>ONLY FOR OEM</v>
          </cell>
          <cell r="E581" t="str">
            <v>A</v>
          </cell>
          <cell r="G581" t="str">
            <v>A</v>
          </cell>
          <cell r="I581" t="str">
            <v/>
          </cell>
          <cell r="J581" t="str">
            <v>HML</v>
          </cell>
          <cell r="L581" t="str">
            <v>GEAR</v>
          </cell>
          <cell r="M581" t="str">
            <v>Co-Branded</v>
          </cell>
          <cell r="O581" t="str">
            <v>SILVER</v>
          </cell>
          <cell r="P581" t="str">
            <v>SILVER</v>
          </cell>
        </row>
        <row r="582">
          <cell r="A582">
            <v>4944</v>
          </cell>
          <cell r="B582" t="str">
            <v>LANCERSTEERINGOIL</v>
          </cell>
          <cell r="C582" t="str">
            <v>GEN.OIL</v>
          </cell>
          <cell r="D582" t="str">
            <v>ONLY FOR OEM</v>
          </cell>
          <cell r="E582" t="str">
            <v>E</v>
          </cell>
          <cell r="G582" t="str">
            <v>E</v>
          </cell>
          <cell r="I582" t="str">
            <v/>
          </cell>
          <cell r="J582" t="str">
            <v>MTB</v>
          </cell>
          <cell r="L582" t="str">
            <v>GEAR</v>
          </cell>
          <cell r="M582" t="str">
            <v>Co-Branded</v>
          </cell>
          <cell r="O582" t="str">
            <v>SILVER</v>
          </cell>
          <cell r="P582" t="str">
            <v>SILVER</v>
          </cell>
        </row>
        <row r="583">
          <cell r="A583">
            <v>4945</v>
          </cell>
          <cell r="B583" t="str">
            <v>MANFORCETRUCKSSTEERINGOIL</v>
          </cell>
          <cell r="C583" t="str">
            <v>GEN.OIL</v>
          </cell>
          <cell r="D583" t="str">
            <v>ONLY FOR OEM</v>
          </cell>
          <cell r="E583" t="str">
            <v>A</v>
          </cell>
          <cell r="G583" t="str">
            <v>A</v>
          </cell>
          <cell r="I583" t="str">
            <v/>
          </cell>
          <cell r="J583" t="str">
            <v>MFT</v>
          </cell>
          <cell r="L583" t="str">
            <v>GEAR</v>
          </cell>
          <cell r="M583" t="str">
            <v>Co-Branded</v>
          </cell>
          <cell r="O583" t="str">
            <v>SILVER</v>
          </cell>
          <cell r="P583" t="str">
            <v>SILVER</v>
          </cell>
        </row>
        <row r="584">
          <cell r="A584">
            <v>4947</v>
          </cell>
          <cell r="B584" t="str">
            <v>STEERTM</v>
          </cell>
          <cell r="C584" t="str">
            <v>GEN.OIL</v>
          </cell>
          <cell r="D584" t="str">
            <v>GENERAL</v>
          </cell>
          <cell r="E584" t="str">
            <v>I</v>
          </cell>
          <cell r="G584" t="str">
            <v>I</v>
          </cell>
          <cell r="I584" t="str">
            <v/>
          </cell>
          <cell r="J584" t="str">
            <v>TML</v>
          </cell>
          <cell r="L584" t="str">
            <v>GEAR</v>
          </cell>
          <cell r="M584" t="str">
            <v>Co-Branded</v>
          </cell>
          <cell r="O584" t="str">
            <v>INDUSTRIAL</v>
          </cell>
          <cell r="P584" t="str">
            <v>INDUSTRIAL</v>
          </cell>
        </row>
        <row r="585">
          <cell r="A585">
            <v>4949</v>
          </cell>
          <cell r="B585" t="str">
            <v>SWARAJ XT-OL</v>
          </cell>
          <cell r="C585" t="str">
            <v>GEN.OIL</v>
          </cell>
          <cell r="D585" t="str">
            <v>ONLY FOR OEM</v>
          </cell>
          <cell r="E585" t="str">
            <v>A</v>
          </cell>
          <cell r="G585" t="str">
            <v>A</v>
          </cell>
          <cell r="I585" t="str">
            <v/>
          </cell>
          <cell r="J585" t="str">
            <v>PTL</v>
          </cell>
          <cell r="L585" t="str">
            <v>AGRI</v>
          </cell>
          <cell r="M585" t="str">
            <v>Co-Branded</v>
          </cell>
          <cell r="O585" t="str">
            <v>SILVER</v>
          </cell>
          <cell r="P585" t="str">
            <v>SILVER</v>
          </cell>
        </row>
        <row r="586">
          <cell r="A586">
            <v>4950</v>
          </cell>
          <cell r="B586" t="str">
            <v>SERVO OIB OIL</v>
          </cell>
          <cell r="C586" t="str">
            <v>REGULAR</v>
          </cell>
          <cell r="D586" t="str">
            <v>GENERAL</v>
          </cell>
          <cell r="E586" t="str">
            <v>A</v>
          </cell>
          <cell r="F586" t="str">
            <v>AGRI</v>
          </cell>
          <cell r="G586" t="str">
            <v>A</v>
          </cell>
          <cell r="J586" t="str">
            <v>OTH</v>
          </cell>
          <cell r="L586" t="str">
            <v>AGRI</v>
          </cell>
          <cell r="M586" t="str">
            <v>Servo-Auto</v>
          </cell>
          <cell r="O586" t="str">
            <v>SILVER</v>
          </cell>
          <cell r="P586" t="str">
            <v>SILVER</v>
          </cell>
        </row>
        <row r="587">
          <cell r="A587">
            <v>4951</v>
          </cell>
          <cell r="B587" t="str">
            <v>MAHINDRA MSTAR OIB OIL</v>
          </cell>
          <cell r="C587" t="str">
            <v>GEN.OIL</v>
          </cell>
          <cell r="D587" t="str">
            <v>ONLY FOR OEM</v>
          </cell>
          <cell r="E587" t="str">
            <v>A</v>
          </cell>
          <cell r="G587" t="str">
            <v>A</v>
          </cell>
          <cell r="I587" t="str">
            <v/>
          </cell>
          <cell r="J587" t="str">
            <v>MFE</v>
          </cell>
          <cell r="L587" t="str">
            <v>AGRI</v>
          </cell>
          <cell r="M587" t="str">
            <v>Co-Branded</v>
          </cell>
          <cell r="O587" t="str">
            <v>SILVER</v>
          </cell>
          <cell r="P587" t="str">
            <v>SILVER</v>
          </cell>
        </row>
        <row r="588">
          <cell r="A588">
            <v>4952</v>
          </cell>
          <cell r="B588" t="str">
            <v>SERVO TATA MOTORS GEN TRANSMISSION FLUID</v>
          </cell>
          <cell r="C588" t="str">
            <v>GEN.OIL</v>
          </cell>
          <cell r="D588" t="str">
            <v>GENERAL</v>
          </cell>
          <cell r="E588" t="str">
            <v>A</v>
          </cell>
          <cell r="G588" t="str">
            <v>A</v>
          </cell>
          <cell r="I588" t="str">
            <v/>
          </cell>
          <cell r="J588" t="str">
            <v>PVBU</v>
          </cell>
          <cell r="L588" t="str">
            <v>GEAR</v>
          </cell>
          <cell r="M588" t="str">
            <v>Co-Branded</v>
          </cell>
          <cell r="O588" t="str">
            <v>SILVER</v>
          </cell>
          <cell r="P588" t="str">
            <v>SILVER</v>
          </cell>
        </row>
        <row r="589">
          <cell r="A589">
            <v>4953</v>
          </cell>
          <cell r="B589" t="str">
            <v>SERVO TATA MOTORS GEN STEERING FLUID</v>
          </cell>
          <cell r="C589" t="str">
            <v>GEN.OIL</v>
          </cell>
          <cell r="D589" t="str">
            <v>GENERAL</v>
          </cell>
          <cell r="E589" t="str">
            <v>A</v>
          </cell>
          <cell r="G589" t="str">
            <v>A</v>
          </cell>
          <cell r="I589" t="str">
            <v/>
          </cell>
          <cell r="J589" t="str">
            <v>PVBU</v>
          </cell>
          <cell r="L589" t="str">
            <v>SPECIALITY</v>
          </cell>
          <cell r="M589" t="str">
            <v>Co-Branded</v>
          </cell>
          <cell r="O589" t="str">
            <v>SILVER</v>
          </cell>
          <cell r="P589" t="str">
            <v>SILVER</v>
          </cell>
        </row>
        <row r="590">
          <cell r="A590">
            <v>4954</v>
          </cell>
          <cell r="B590" t="str">
            <v>SERVO TATA MMOTORS GEN STEERING FLUID +</v>
          </cell>
          <cell r="C590" t="str">
            <v>GEN.OIL</v>
          </cell>
          <cell r="D590" t="str">
            <v>GENERAL</v>
          </cell>
          <cell r="E590" t="str">
            <v>A</v>
          </cell>
          <cell r="G590" t="str">
            <v>A</v>
          </cell>
          <cell r="I590" t="str">
            <v/>
          </cell>
          <cell r="J590" t="str">
            <v>PVBU</v>
          </cell>
          <cell r="L590" t="str">
            <v>SPECIALITY</v>
          </cell>
          <cell r="M590" t="str">
            <v>Co-Branded</v>
          </cell>
          <cell r="O590" t="str">
            <v>SILVER</v>
          </cell>
          <cell r="P590" t="str">
            <v>SILVER</v>
          </cell>
        </row>
        <row r="591">
          <cell r="A591">
            <v>4956</v>
          </cell>
          <cell r="B591" t="str">
            <v>MAXIMILE POWER STEERING FLUID</v>
          </cell>
          <cell r="C591" t="str">
            <v>GEN.OIL</v>
          </cell>
          <cell r="D591" t="str">
            <v>ONLY FOR OEM</v>
          </cell>
          <cell r="E591" t="str">
            <v>A</v>
          </cell>
          <cell r="G591" t="str">
            <v>A</v>
          </cell>
          <cell r="I591" t="str">
            <v/>
          </cell>
          <cell r="J591" t="str">
            <v>MNM</v>
          </cell>
          <cell r="L591" t="str">
            <v>SPECIALITY</v>
          </cell>
          <cell r="M591" t="str">
            <v>Co-Branded</v>
          </cell>
          <cell r="O591" t="str">
            <v>SILVER</v>
          </cell>
          <cell r="P591" t="str">
            <v>SILVER</v>
          </cell>
        </row>
        <row r="592">
          <cell r="A592">
            <v>4957</v>
          </cell>
          <cell r="B592" t="str">
            <v>HERO TRANS 75W-90 OIL</v>
          </cell>
          <cell r="C592" t="str">
            <v>GEN.OIL</v>
          </cell>
          <cell r="D592" t="str">
            <v>ONLY FOR OEM</v>
          </cell>
          <cell r="E592" t="str">
            <v>A</v>
          </cell>
          <cell r="G592" t="str">
            <v>A</v>
          </cell>
          <cell r="J592" t="str">
            <v>HERO</v>
          </cell>
          <cell r="L592" t="str">
            <v>4T</v>
          </cell>
          <cell r="M592" t="str">
            <v>Co-Branded</v>
          </cell>
          <cell r="O592" t="str">
            <v>SILVER</v>
          </cell>
          <cell r="P592" t="str">
            <v>SILVER</v>
          </cell>
        </row>
        <row r="593">
          <cell r="A593">
            <v>5000</v>
          </cell>
          <cell r="B593" t="str">
            <v>STEEL220</v>
          </cell>
          <cell r="C593" t="str">
            <v>REGULAR</v>
          </cell>
          <cell r="D593" t="str">
            <v>GENERAL</v>
          </cell>
          <cell r="E593" t="str">
            <v>I</v>
          </cell>
          <cell r="G593" t="str">
            <v>I</v>
          </cell>
          <cell r="I593" t="str">
            <v/>
          </cell>
          <cell r="J593" t="str">
            <v>OTH</v>
          </cell>
          <cell r="L593" t="str">
            <v>INDUSTRIAL</v>
          </cell>
          <cell r="M593" t="str">
            <v>IND</v>
          </cell>
          <cell r="O593" t="str">
            <v>INDUSTRIAL</v>
          </cell>
          <cell r="P593" t="str">
            <v>INDUSTRIAL</v>
          </cell>
        </row>
        <row r="594">
          <cell r="A594">
            <v>5001</v>
          </cell>
          <cell r="B594" t="str">
            <v>STEEL257</v>
          </cell>
          <cell r="C594" t="str">
            <v>REGULAR</v>
          </cell>
          <cell r="D594" t="str">
            <v>GENERAL</v>
          </cell>
          <cell r="E594" t="str">
            <v>I</v>
          </cell>
          <cell r="G594" t="str">
            <v>I</v>
          </cell>
          <cell r="I594" t="str">
            <v/>
          </cell>
          <cell r="J594" t="str">
            <v>OTH</v>
          </cell>
          <cell r="L594" t="str">
            <v>INDUSTRIAL</v>
          </cell>
          <cell r="M594" t="str">
            <v>IND</v>
          </cell>
          <cell r="O594" t="str">
            <v>INDUSTRIAL</v>
          </cell>
          <cell r="P594" t="str">
            <v>INDUSTRIAL</v>
          </cell>
        </row>
        <row r="595">
          <cell r="A595">
            <v>5002</v>
          </cell>
          <cell r="B595" t="str">
            <v>STEEL680</v>
          </cell>
          <cell r="C595" t="str">
            <v>REGULAR</v>
          </cell>
          <cell r="D595" t="str">
            <v>GENERAL</v>
          </cell>
          <cell r="E595" t="str">
            <v>I</v>
          </cell>
          <cell r="G595" t="str">
            <v>I</v>
          </cell>
          <cell r="I595" t="str">
            <v/>
          </cell>
          <cell r="J595" t="str">
            <v>OTH</v>
          </cell>
          <cell r="L595" t="str">
            <v>INDUSTRIAL</v>
          </cell>
          <cell r="M595" t="str">
            <v>IND</v>
          </cell>
          <cell r="O595" t="str">
            <v>INDUSTRIAL</v>
          </cell>
          <cell r="P595" t="str">
            <v>INDUSTRIAL</v>
          </cell>
        </row>
        <row r="596">
          <cell r="A596">
            <v>5003</v>
          </cell>
          <cell r="B596" t="str">
            <v>STEEL381</v>
          </cell>
          <cell r="C596" t="str">
            <v>REGULAR</v>
          </cell>
          <cell r="D596" t="str">
            <v>GENERAL</v>
          </cell>
          <cell r="E596" t="str">
            <v>I</v>
          </cell>
          <cell r="G596" t="str">
            <v>I</v>
          </cell>
          <cell r="I596" t="str">
            <v/>
          </cell>
          <cell r="J596" t="str">
            <v>OTH</v>
          </cell>
          <cell r="L596" t="str">
            <v>INDUSTRIAL</v>
          </cell>
          <cell r="M596" t="str">
            <v>IND</v>
          </cell>
          <cell r="O596" t="str">
            <v>INDUSTRIAL</v>
          </cell>
          <cell r="P596" t="str">
            <v>INDUSTRIAL</v>
          </cell>
        </row>
        <row r="597">
          <cell r="A597">
            <v>5004</v>
          </cell>
          <cell r="B597" t="str">
            <v>STEEL460</v>
          </cell>
          <cell r="C597" t="str">
            <v>REGULAR</v>
          </cell>
          <cell r="D597" t="str">
            <v>GENERAL</v>
          </cell>
          <cell r="E597" t="str">
            <v>I</v>
          </cell>
          <cell r="G597" t="str">
            <v>I</v>
          </cell>
          <cell r="I597" t="str">
            <v/>
          </cell>
          <cell r="J597" t="str">
            <v>OTH</v>
          </cell>
          <cell r="L597" t="str">
            <v>INDUSTRIAL</v>
          </cell>
          <cell r="M597" t="str">
            <v>IND</v>
          </cell>
          <cell r="O597" t="str">
            <v>INDUSTRIAL</v>
          </cell>
          <cell r="P597" t="str">
            <v>INDUSTRIAL</v>
          </cell>
        </row>
        <row r="598">
          <cell r="A598">
            <v>5005</v>
          </cell>
          <cell r="B598" t="str">
            <v>STEELEP150PLUS</v>
          </cell>
          <cell r="C598" t="str">
            <v>REGULAR</v>
          </cell>
          <cell r="D598" t="str">
            <v>GENERAL</v>
          </cell>
          <cell r="E598" t="str">
            <v>I</v>
          </cell>
          <cell r="G598" t="str">
            <v>I</v>
          </cell>
          <cell r="I598" t="str">
            <v/>
          </cell>
          <cell r="J598" t="str">
            <v>OTH</v>
          </cell>
          <cell r="L598" t="str">
            <v>INDUSTRIAL</v>
          </cell>
          <cell r="M598" t="str">
            <v>IND</v>
          </cell>
          <cell r="O598" t="str">
            <v>INDUSTRIAL</v>
          </cell>
          <cell r="P598" t="str">
            <v>INDUSTRIAL</v>
          </cell>
        </row>
        <row r="599">
          <cell r="A599">
            <v>5008</v>
          </cell>
          <cell r="B599" t="str">
            <v>STEELEP381</v>
          </cell>
          <cell r="C599" t="str">
            <v>REGULAR</v>
          </cell>
          <cell r="D599" t="str">
            <v>GENERAL</v>
          </cell>
          <cell r="E599" t="str">
            <v>I</v>
          </cell>
          <cell r="G599" t="str">
            <v>I</v>
          </cell>
          <cell r="I599" t="str">
            <v/>
          </cell>
          <cell r="J599" t="str">
            <v>OTH</v>
          </cell>
          <cell r="L599" t="str">
            <v>INDUSTRIAL</v>
          </cell>
          <cell r="M599" t="str">
            <v>IND</v>
          </cell>
          <cell r="O599" t="str">
            <v>INDUSTRIAL</v>
          </cell>
          <cell r="P599" t="str">
            <v>INDUSTRIAL</v>
          </cell>
        </row>
        <row r="600">
          <cell r="A600">
            <v>5009</v>
          </cell>
          <cell r="B600" t="str">
            <v>STEELEP460</v>
          </cell>
          <cell r="C600" t="str">
            <v>REGULAR</v>
          </cell>
          <cell r="D600" t="str">
            <v>GENERAL</v>
          </cell>
          <cell r="E600" t="str">
            <v>I</v>
          </cell>
          <cell r="G600" t="str">
            <v>I</v>
          </cell>
          <cell r="I600" t="str">
            <v/>
          </cell>
          <cell r="J600" t="str">
            <v>OTH</v>
          </cell>
          <cell r="L600" t="str">
            <v>INDUSTRIAL</v>
          </cell>
          <cell r="M600" t="str">
            <v>IND</v>
          </cell>
          <cell r="O600" t="str">
            <v>INDUSTRIAL</v>
          </cell>
          <cell r="P600" t="str">
            <v>INDUSTRIAL</v>
          </cell>
        </row>
        <row r="601">
          <cell r="A601">
            <v>5010</v>
          </cell>
          <cell r="B601" t="str">
            <v>STEELEP220PLUS</v>
          </cell>
          <cell r="C601" t="str">
            <v>REGULAR</v>
          </cell>
          <cell r="D601" t="str">
            <v>GENERAL</v>
          </cell>
          <cell r="E601" t="str">
            <v>I</v>
          </cell>
          <cell r="G601" t="str">
            <v>I</v>
          </cell>
          <cell r="I601" t="str">
            <v/>
          </cell>
          <cell r="J601" t="str">
            <v>OTH</v>
          </cell>
          <cell r="L601" t="str">
            <v>INDUSTRIAL</v>
          </cell>
          <cell r="M601" t="str">
            <v>IND</v>
          </cell>
          <cell r="O601" t="str">
            <v>INDUSTRIAL</v>
          </cell>
          <cell r="P601" t="str">
            <v>INDUSTRIAL</v>
          </cell>
        </row>
        <row r="602">
          <cell r="A602">
            <v>5013</v>
          </cell>
          <cell r="B602" t="str">
            <v>STEEL320</v>
          </cell>
          <cell r="C602" t="str">
            <v>REGULAR</v>
          </cell>
          <cell r="D602" t="str">
            <v>GENERAL</v>
          </cell>
          <cell r="E602" t="str">
            <v>I</v>
          </cell>
          <cell r="G602" t="str">
            <v>I</v>
          </cell>
          <cell r="I602" t="str">
            <v/>
          </cell>
          <cell r="J602" t="str">
            <v>OTH</v>
          </cell>
          <cell r="L602" t="str">
            <v>INDUSTRIAL</v>
          </cell>
          <cell r="M602" t="str">
            <v>IND</v>
          </cell>
          <cell r="O602" t="str">
            <v>INDUSTRIAL</v>
          </cell>
          <cell r="P602" t="str">
            <v>INDUSTRIAL</v>
          </cell>
        </row>
        <row r="603">
          <cell r="A603">
            <v>5014</v>
          </cell>
          <cell r="B603" t="str">
            <v>STEEL521</v>
          </cell>
          <cell r="C603" t="str">
            <v>REGULAR</v>
          </cell>
          <cell r="D603" t="str">
            <v>GENERAL</v>
          </cell>
          <cell r="E603" t="str">
            <v>I</v>
          </cell>
          <cell r="G603" t="str">
            <v>I</v>
          </cell>
          <cell r="I603" t="str">
            <v/>
          </cell>
          <cell r="J603" t="str">
            <v>OTH</v>
          </cell>
          <cell r="L603" t="str">
            <v>INDUSTRIAL</v>
          </cell>
          <cell r="M603" t="str">
            <v>IND</v>
          </cell>
          <cell r="O603" t="str">
            <v>INDUSTRIAL</v>
          </cell>
          <cell r="P603" t="str">
            <v>INDUSTRIAL</v>
          </cell>
        </row>
        <row r="604">
          <cell r="A604">
            <v>5015</v>
          </cell>
          <cell r="B604" t="str">
            <v>STEEL220PLUS</v>
          </cell>
          <cell r="C604" t="str">
            <v>REGULAR</v>
          </cell>
          <cell r="D604" t="str">
            <v>GENERAL</v>
          </cell>
          <cell r="E604" t="str">
            <v>I</v>
          </cell>
          <cell r="G604" t="str">
            <v>I</v>
          </cell>
          <cell r="I604" t="str">
            <v/>
          </cell>
          <cell r="J604" t="str">
            <v>OTH</v>
          </cell>
          <cell r="L604" t="str">
            <v>INDUSTRIAL</v>
          </cell>
          <cell r="M604" t="str">
            <v>IND</v>
          </cell>
          <cell r="O604" t="str">
            <v>INDUSTRIAL</v>
          </cell>
          <cell r="P604" t="str">
            <v>INDUSTRIAL</v>
          </cell>
        </row>
        <row r="605">
          <cell r="A605">
            <v>5016</v>
          </cell>
          <cell r="B605" t="str">
            <v>STEEROL22(J)L</v>
          </cell>
          <cell r="C605" t="str">
            <v>REGULAR</v>
          </cell>
          <cell r="D605" t="str">
            <v>GENERAL</v>
          </cell>
          <cell r="E605" t="str">
            <v>I</v>
          </cell>
          <cell r="G605" t="str">
            <v>I</v>
          </cell>
          <cell r="I605" t="str">
            <v/>
          </cell>
          <cell r="J605" t="str">
            <v>OTH</v>
          </cell>
          <cell r="L605" t="str">
            <v>INDUSTRIAL</v>
          </cell>
          <cell r="M605" t="str">
            <v>IND</v>
          </cell>
          <cell r="O605" t="str">
            <v>INDUSTRIAL</v>
          </cell>
          <cell r="P605" t="str">
            <v>INDUSTRIAL</v>
          </cell>
        </row>
        <row r="606">
          <cell r="A606">
            <v>5019</v>
          </cell>
          <cell r="B606" t="str">
            <v>STEEROL22(J)</v>
          </cell>
          <cell r="C606" t="str">
            <v>REGULAR</v>
          </cell>
          <cell r="D606" t="str">
            <v>GENERAL</v>
          </cell>
          <cell r="E606" t="str">
            <v>I</v>
          </cell>
          <cell r="G606" t="str">
            <v>I</v>
          </cell>
          <cell r="I606" t="str">
            <v/>
          </cell>
          <cell r="J606" t="str">
            <v>OTH</v>
          </cell>
          <cell r="L606" t="str">
            <v>INDUSTRIAL</v>
          </cell>
          <cell r="M606" t="str">
            <v>IND</v>
          </cell>
          <cell r="O606" t="str">
            <v>INDUSTRIAL</v>
          </cell>
          <cell r="P606" t="str">
            <v>INDUSTRIAL</v>
          </cell>
        </row>
        <row r="607">
          <cell r="A607">
            <v>5020</v>
          </cell>
          <cell r="B607" t="str">
            <v>STEEROLC29</v>
          </cell>
          <cell r="C607" t="str">
            <v>REGULAR</v>
          </cell>
          <cell r="D607" t="str">
            <v>GENERAL</v>
          </cell>
          <cell r="E607" t="str">
            <v>I</v>
          </cell>
          <cell r="G607" t="str">
            <v>I</v>
          </cell>
          <cell r="I607" t="str">
            <v/>
          </cell>
          <cell r="J607" t="str">
            <v>OTH</v>
          </cell>
          <cell r="L607" t="str">
            <v>INDUSTRIAL</v>
          </cell>
          <cell r="M607" t="str">
            <v>IND</v>
          </cell>
          <cell r="O607" t="str">
            <v>INDUSTRIAL</v>
          </cell>
          <cell r="P607" t="str">
            <v>INDUSTRIAL</v>
          </cell>
        </row>
        <row r="608">
          <cell r="A608">
            <v>5022</v>
          </cell>
          <cell r="B608" t="str">
            <v>STEEROLSSC28</v>
          </cell>
          <cell r="C608" t="str">
            <v>REGULAR</v>
          </cell>
          <cell r="D608" t="str">
            <v>GENERAL</v>
          </cell>
          <cell r="E608" t="str">
            <v>I</v>
          </cell>
          <cell r="G608" t="str">
            <v>I</v>
          </cell>
          <cell r="I608" t="str">
            <v/>
          </cell>
          <cell r="J608" t="str">
            <v>OTH</v>
          </cell>
          <cell r="L608" t="str">
            <v>INDUSTRIAL</v>
          </cell>
          <cell r="M608" t="str">
            <v>IND</v>
          </cell>
          <cell r="O608" t="str">
            <v>INDUSTRIAL</v>
          </cell>
          <cell r="P608" t="str">
            <v>INDUSTRIAL</v>
          </cell>
        </row>
        <row r="609">
          <cell r="A609">
            <v>5023</v>
          </cell>
          <cell r="B609" t="str">
            <v>STEEROL15</v>
          </cell>
          <cell r="C609" t="str">
            <v>REGULAR</v>
          </cell>
          <cell r="D609" t="str">
            <v>GENERAL</v>
          </cell>
          <cell r="E609" t="str">
            <v>I</v>
          </cell>
          <cell r="G609" t="str">
            <v>I</v>
          </cell>
          <cell r="I609" t="str">
            <v/>
          </cell>
          <cell r="J609" t="str">
            <v>OTH</v>
          </cell>
          <cell r="L609" t="str">
            <v>INDUSTRIAL</v>
          </cell>
          <cell r="M609" t="str">
            <v>IND</v>
          </cell>
          <cell r="O609" t="str">
            <v>INDUSTRIAL</v>
          </cell>
          <cell r="P609" t="str">
            <v>INDUSTRIAL</v>
          </cell>
        </row>
        <row r="610">
          <cell r="A610">
            <v>5024</v>
          </cell>
          <cell r="B610" t="str">
            <v>STEEROL22</v>
          </cell>
          <cell r="C610" t="str">
            <v>REGULAR</v>
          </cell>
          <cell r="D610" t="str">
            <v>GENERAL</v>
          </cell>
          <cell r="E610" t="str">
            <v>I</v>
          </cell>
          <cell r="G610" t="str">
            <v>I</v>
          </cell>
          <cell r="I610" t="str">
            <v/>
          </cell>
          <cell r="J610" t="str">
            <v>OTH</v>
          </cell>
          <cell r="L610" t="str">
            <v>INDUSTRIAL</v>
          </cell>
          <cell r="M610" t="str">
            <v>IND</v>
          </cell>
          <cell r="O610" t="str">
            <v>INDUSTRIAL</v>
          </cell>
          <cell r="P610" t="str">
            <v>INDUSTRIAL</v>
          </cell>
        </row>
        <row r="611">
          <cell r="A611">
            <v>5025</v>
          </cell>
          <cell r="B611" t="str">
            <v>STEEROLC17</v>
          </cell>
          <cell r="C611" t="str">
            <v>REGULAR</v>
          </cell>
          <cell r="D611" t="str">
            <v>GENERAL</v>
          </cell>
          <cell r="E611" t="str">
            <v>I</v>
          </cell>
          <cell r="G611" t="str">
            <v>I</v>
          </cell>
          <cell r="I611" t="str">
            <v/>
          </cell>
          <cell r="J611" t="str">
            <v>OTH</v>
          </cell>
          <cell r="L611" t="str">
            <v>INDUSTRIAL</v>
          </cell>
          <cell r="M611" t="str">
            <v>IND</v>
          </cell>
          <cell r="O611" t="str">
            <v>INDUSTRIAL</v>
          </cell>
          <cell r="P611" t="str">
            <v>INDUSTRIAL</v>
          </cell>
        </row>
        <row r="612">
          <cell r="A612">
            <v>5026</v>
          </cell>
          <cell r="B612" t="str">
            <v>STEEROLC30</v>
          </cell>
          <cell r="C612" t="str">
            <v>REGULAR</v>
          </cell>
          <cell r="D612" t="str">
            <v>GENERAL</v>
          </cell>
          <cell r="E612" t="str">
            <v>I</v>
          </cell>
          <cell r="G612" t="str">
            <v>I</v>
          </cell>
          <cell r="I612" t="str">
            <v/>
          </cell>
          <cell r="J612" t="str">
            <v>OTH</v>
          </cell>
          <cell r="L612" t="str">
            <v>INDUSTRIAL</v>
          </cell>
          <cell r="M612" t="str">
            <v>IND</v>
          </cell>
          <cell r="O612" t="str">
            <v>INDUSTRIAL</v>
          </cell>
          <cell r="P612" t="str">
            <v>INDUSTRIAL</v>
          </cell>
        </row>
        <row r="613">
          <cell r="A613">
            <v>5027</v>
          </cell>
          <cell r="B613" t="str">
            <v>STEEROLC19</v>
          </cell>
          <cell r="C613" t="str">
            <v>REGULAR</v>
          </cell>
          <cell r="D613" t="str">
            <v>GENERAL</v>
          </cell>
          <cell r="E613" t="str">
            <v>I</v>
          </cell>
          <cell r="G613" t="str">
            <v>I</v>
          </cell>
          <cell r="I613" t="str">
            <v/>
          </cell>
          <cell r="J613" t="str">
            <v>OTH</v>
          </cell>
          <cell r="L613" t="str">
            <v>INDUSTRIAL</v>
          </cell>
          <cell r="M613" t="str">
            <v>IND</v>
          </cell>
          <cell r="O613" t="str">
            <v>INDUSTRIAL</v>
          </cell>
          <cell r="P613" t="str">
            <v>INDUSTRIAL</v>
          </cell>
        </row>
        <row r="614">
          <cell r="A614">
            <v>5028</v>
          </cell>
          <cell r="B614" t="str">
            <v>STEEROLCP14</v>
          </cell>
          <cell r="C614" t="str">
            <v>REGULAR</v>
          </cell>
          <cell r="D614" t="str">
            <v>GENERAL</v>
          </cell>
          <cell r="E614" t="str">
            <v>I</v>
          </cell>
          <cell r="G614" t="str">
            <v>I</v>
          </cell>
          <cell r="I614" t="str">
            <v/>
          </cell>
          <cell r="J614" t="str">
            <v>OTH</v>
          </cell>
          <cell r="L614" t="str">
            <v>INDUSTRIAL</v>
          </cell>
          <cell r="M614" t="str">
            <v>IND</v>
          </cell>
          <cell r="O614" t="str">
            <v>INDUSTRIAL</v>
          </cell>
          <cell r="P614" t="str">
            <v>INDUSTRIAL</v>
          </cell>
        </row>
        <row r="615">
          <cell r="A615">
            <v>5029</v>
          </cell>
          <cell r="B615" t="str">
            <v>STEEROLCP20</v>
          </cell>
          <cell r="C615" t="str">
            <v>REGULAR</v>
          </cell>
          <cell r="D615" t="str">
            <v>GENERAL</v>
          </cell>
          <cell r="E615" t="str">
            <v>I</v>
          </cell>
          <cell r="G615" t="str">
            <v>I</v>
          </cell>
          <cell r="I615" t="str">
            <v/>
          </cell>
          <cell r="J615" t="str">
            <v>OTH</v>
          </cell>
          <cell r="L615" t="str">
            <v>INDUSTRIAL</v>
          </cell>
          <cell r="M615" t="str">
            <v>IND</v>
          </cell>
          <cell r="O615" t="str">
            <v>INDUSTRIAL</v>
          </cell>
          <cell r="P615" t="str">
            <v>INDUSTRIAL</v>
          </cell>
        </row>
        <row r="616">
          <cell r="A616">
            <v>5031</v>
          </cell>
          <cell r="B616" t="str">
            <v>SPECIALNG40</v>
          </cell>
          <cell r="C616" t="str">
            <v>REGULAR</v>
          </cell>
          <cell r="D616" t="str">
            <v>GENERAL</v>
          </cell>
          <cell r="E616" t="str">
            <v>I</v>
          </cell>
          <cell r="G616" t="str">
            <v>I</v>
          </cell>
          <cell r="I616" t="str">
            <v/>
          </cell>
          <cell r="J616" t="str">
            <v>OTH</v>
          </cell>
          <cell r="L616" t="str">
            <v>INDUSTRIAL</v>
          </cell>
          <cell r="M616" t="str">
            <v>IND</v>
          </cell>
          <cell r="O616" t="str">
            <v>INDUSTRIAL</v>
          </cell>
          <cell r="P616" t="str">
            <v>INDUSTRIAL</v>
          </cell>
        </row>
        <row r="617">
          <cell r="A617">
            <v>5032</v>
          </cell>
          <cell r="B617" t="str">
            <v>NG15W-40</v>
          </cell>
          <cell r="C617" t="str">
            <v>REGULAR</v>
          </cell>
          <cell r="D617" t="str">
            <v>GENERAL</v>
          </cell>
          <cell r="E617" t="str">
            <v>I</v>
          </cell>
          <cell r="G617" t="str">
            <v>I</v>
          </cell>
          <cell r="I617" t="str">
            <v/>
          </cell>
          <cell r="J617" t="str">
            <v>OTH</v>
          </cell>
          <cell r="L617" t="str">
            <v>INDUSTRIAL</v>
          </cell>
          <cell r="M617" t="str">
            <v>IND</v>
          </cell>
          <cell r="O617" t="str">
            <v>INDUSTRIAL</v>
          </cell>
          <cell r="P617" t="str">
            <v>INDUSTRIAL</v>
          </cell>
        </row>
        <row r="618">
          <cell r="A618">
            <v>5033</v>
          </cell>
          <cell r="B618" t="str">
            <v>NG40</v>
          </cell>
          <cell r="C618" t="str">
            <v>REGULAR</v>
          </cell>
          <cell r="D618" t="str">
            <v>GENERAL</v>
          </cell>
          <cell r="E618" t="str">
            <v>I</v>
          </cell>
          <cell r="G618" t="str">
            <v>I</v>
          </cell>
          <cell r="I618" t="str">
            <v/>
          </cell>
          <cell r="J618" t="str">
            <v>OTH</v>
          </cell>
          <cell r="L618" t="str">
            <v>INDUSTRIAL</v>
          </cell>
          <cell r="M618" t="str">
            <v>IND</v>
          </cell>
          <cell r="O618" t="str">
            <v>INDUSTRIAL</v>
          </cell>
          <cell r="P618" t="str">
            <v>INDUSTRIAL</v>
          </cell>
        </row>
        <row r="619">
          <cell r="A619">
            <v>5034</v>
          </cell>
          <cell r="B619" t="str">
            <v>GASENGINEOIL</v>
          </cell>
          <cell r="C619" t="str">
            <v>REGULAR</v>
          </cell>
          <cell r="D619" t="str">
            <v>GENERAL</v>
          </cell>
          <cell r="E619" t="str">
            <v>A</v>
          </cell>
          <cell r="G619" t="str">
            <v>A</v>
          </cell>
          <cell r="I619" t="str">
            <v/>
          </cell>
          <cell r="J619" t="str">
            <v>OTH</v>
          </cell>
          <cell r="L619" t="str">
            <v>DEO</v>
          </cell>
          <cell r="M619" t="str">
            <v>Servo-Auto</v>
          </cell>
          <cell r="O619" t="str">
            <v>BRONZE</v>
          </cell>
          <cell r="P619" t="str">
            <v>BRONZE</v>
          </cell>
        </row>
        <row r="620">
          <cell r="A620">
            <v>5035</v>
          </cell>
          <cell r="B620" t="str">
            <v>STEELEP100PLUS</v>
          </cell>
          <cell r="C620" t="str">
            <v>REGULAR</v>
          </cell>
          <cell r="D620" t="str">
            <v>GENERAL</v>
          </cell>
          <cell r="E620" t="str">
            <v>I</v>
          </cell>
          <cell r="G620" t="str">
            <v>I</v>
          </cell>
          <cell r="I620" t="str">
            <v/>
          </cell>
          <cell r="J620" t="str">
            <v>OTH</v>
          </cell>
          <cell r="L620" t="str">
            <v>INDUSTRIAL</v>
          </cell>
          <cell r="M620" t="str">
            <v>IND</v>
          </cell>
          <cell r="O620" t="str">
            <v>INDUSTRIAL</v>
          </cell>
          <cell r="P620" t="str">
            <v>INDUSTRIAL</v>
          </cell>
        </row>
        <row r="621">
          <cell r="A621">
            <v>5036</v>
          </cell>
          <cell r="B621" t="str">
            <v>STEEL257PLUS</v>
          </cell>
          <cell r="C621" t="str">
            <v>REGULAR</v>
          </cell>
          <cell r="D621" t="str">
            <v>GENERAL</v>
          </cell>
          <cell r="E621" t="str">
            <v>I</v>
          </cell>
          <cell r="G621" t="str">
            <v>I</v>
          </cell>
          <cell r="I621" t="str">
            <v/>
          </cell>
          <cell r="J621" t="str">
            <v>OTH</v>
          </cell>
          <cell r="L621" t="str">
            <v>INDUSTRIAL</v>
          </cell>
          <cell r="M621" t="str">
            <v>IND</v>
          </cell>
          <cell r="O621" t="str">
            <v>INDUSTRIAL</v>
          </cell>
          <cell r="P621" t="str">
            <v>INDUSTRIAL</v>
          </cell>
        </row>
        <row r="622">
          <cell r="A622">
            <v>5037</v>
          </cell>
          <cell r="B622" t="str">
            <v>STEEL320PLUS</v>
          </cell>
          <cell r="C622" t="str">
            <v>REGULAR</v>
          </cell>
          <cell r="D622" t="str">
            <v>GENERAL</v>
          </cell>
          <cell r="E622" t="str">
            <v>I</v>
          </cell>
          <cell r="G622" t="str">
            <v>I</v>
          </cell>
          <cell r="I622" t="str">
            <v/>
          </cell>
          <cell r="J622" t="str">
            <v>OTH</v>
          </cell>
          <cell r="L622" t="str">
            <v>INDUSTRIAL</v>
          </cell>
          <cell r="M622" t="str">
            <v>IND</v>
          </cell>
          <cell r="O622" t="str">
            <v>INDUSTRIAL</v>
          </cell>
          <cell r="P622" t="str">
            <v>INDUSTRIAL</v>
          </cell>
        </row>
        <row r="623">
          <cell r="A623">
            <v>5042</v>
          </cell>
          <cell r="B623" t="str">
            <v>STEEROLC17(B)</v>
          </cell>
          <cell r="C623" t="str">
            <v>REGULAR</v>
          </cell>
          <cell r="D623" t="str">
            <v>GENERAL</v>
          </cell>
          <cell r="E623" t="str">
            <v>I</v>
          </cell>
          <cell r="G623" t="str">
            <v>I</v>
          </cell>
          <cell r="I623" t="str">
            <v/>
          </cell>
          <cell r="J623" t="str">
            <v>OTH</v>
          </cell>
          <cell r="L623" t="str">
            <v>INDUSTRIAL</v>
          </cell>
          <cell r="M623" t="str">
            <v>IND</v>
          </cell>
          <cell r="O623" t="str">
            <v>INDUSTRIAL</v>
          </cell>
          <cell r="P623" t="str">
            <v>INDUSTRIAL</v>
          </cell>
        </row>
        <row r="624">
          <cell r="A624">
            <v>5045</v>
          </cell>
          <cell r="B624" t="str">
            <v>STEEROL22(J)M</v>
          </cell>
          <cell r="C624" t="str">
            <v>REGULAR</v>
          </cell>
          <cell r="D624" t="str">
            <v>GENERAL</v>
          </cell>
          <cell r="E624" t="str">
            <v>I</v>
          </cell>
          <cell r="G624" t="str">
            <v>I</v>
          </cell>
          <cell r="I624" t="str">
            <v/>
          </cell>
          <cell r="J624" t="str">
            <v>OTH</v>
          </cell>
          <cell r="L624" t="str">
            <v>INDUSTRIAL</v>
          </cell>
          <cell r="M624" t="str">
            <v>IND</v>
          </cell>
          <cell r="O624" t="str">
            <v>INDUSTRIAL</v>
          </cell>
          <cell r="P624" t="str">
            <v>INDUSTRIAL</v>
          </cell>
        </row>
        <row r="625">
          <cell r="A625">
            <v>5049</v>
          </cell>
          <cell r="B625" t="str">
            <v>TMGO GAS ENGINE OIL 15W-40 LL</v>
          </cell>
          <cell r="C625" t="str">
            <v>GEN.OIL</v>
          </cell>
          <cell r="D625" t="str">
            <v>ONLY FOR OEM</v>
          </cell>
          <cell r="E625" t="str">
            <v>A</v>
          </cell>
          <cell r="G625" t="str">
            <v>A</v>
          </cell>
          <cell r="I625" t="str">
            <v/>
          </cell>
          <cell r="J625" t="str">
            <v>TMGO</v>
          </cell>
          <cell r="L625" t="str">
            <v>DEO</v>
          </cell>
          <cell r="M625" t="str">
            <v>Co-Branded</v>
          </cell>
          <cell r="O625" t="str">
            <v>SILVER</v>
          </cell>
          <cell r="P625" t="str">
            <v>SILVER</v>
          </cell>
        </row>
        <row r="626">
          <cell r="A626">
            <v>5108</v>
          </cell>
          <cell r="B626" t="str">
            <v>TEXSHINE68</v>
          </cell>
          <cell r="C626" t="str">
            <v>REGULAR</v>
          </cell>
          <cell r="D626" t="str">
            <v>GENERAL</v>
          </cell>
          <cell r="E626" t="str">
            <v>I</v>
          </cell>
          <cell r="G626" t="str">
            <v>I</v>
          </cell>
          <cell r="I626" t="str">
            <v/>
          </cell>
          <cell r="J626" t="str">
            <v>OTH</v>
          </cell>
          <cell r="L626" t="str">
            <v>INDUSTRIAL</v>
          </cell>
          <cell r="M626" t="str">
            <v>IND</v>
          </cell>
          <cell r="O626" t="str">
            <v>INDUSTRIAL</v>
          </cell>
          <cell r="P626" t="str">
            <v>INDUSTRIAL</v>
          </cell>
        </row>
        <row r="627">
          <cell r="A627">
            <v>5111</v>
          </cell>
          <cell r="B627" t="str">
            <v>TEXSHINE100</v>
          </cell>
          <cell r="C627" t="str">
            <v>REGULAR</v>
          </cell>
          <cell r="D627" t="str">
            <v>GENERAL</v>
          </cell>
          <cell r="E627" t="str">
            <v>I</v>
          </cell>
          <cell r="G627" t="str">
            <v>I</v>
          </cell>
          <cell r="I627" t="str">
            <v/>
          </cell>
          <cell r="J627" t="str">
            <v>OTH</v>
          </cell>
          <cell r="L627" t="str">
            <v>INDUSTRIAL</v>
          </cell>
          <cell r="M627" t="str">
            <v>IND</v>
          </cell>
          <cell r="O627" t="str">
            <v>INDUSTRIAL</v>
          </cell>
          <cell r="P627" t="str">
            <v>INDUSTRIAL</v>
          </cell>
        </row>
        <row r="628">
          <cell r="A628">
            <v>5112</v>
          </cell>
          <cell r="B628" t="str">
            <v>TEXSHINEBD100</v>
          </cell>
          <cell r="C628" t="str">
            <v>REGULAR</v>
          </cell>
          <cell r="D628" t="str">
            <v>GENERAL</v>
          </cell>
          <cell r="E628" t="str">
            <v>I</v>
          </cell>
          <cell r="G628" t="str">
            <v>I</v>
          </cell>
          <cell r="I628" t="str">
            <v/>
          </cell>
          <cell r="J628" t="str">
            <v>OTH</v>
          </cell>
          <cell r="L628" t="str">
            <v>INDUSTRIAL</v>
          </cell>
          <cell r="M628" t="str">
            <v>IND</v>
          </cell>
          <cell r="O628" t="str">
            <v>INDUSTRIAL</v>
          </cell>
          <cell r="P628" t="str">
            <v>INDUSTRIAL</v>
          </cell>
        </row>
        <row r="629">
          <cell r="A629">
            <v>5113</v>
          </cell>
          <cell r="B629" t="str">
            <v>TEXSHINE150</v>
          </cell>
          <cell r="C629" t="str">
            <v>REGULAR</v>
          </cell>
          <cell r="D629" t="str">
            <v>GENERAL</v>
          </cell>
          <cell r="E629" t="str">
            <v>I</v>
          </cell>
          <cell r="G629" t="str">
            <v>I</v>
          </cell>
          <cell r="I629" t="str">
            <v/>
          </cell>
          <cell r="J629" t="str">
            <v>OTH</v>
          </cell>
          <cell r="L629" t="str">
            <v>INDUSTRIAL</v>
          </cell>
          <cell r="M629" t="str">
            <v>IND</v>
          </cell>
          <cell r="O629" t="str">
            <v>INDUSTRIAL</v>
          </cell>
          <cell r="P629" t="str">
            <v>INDUSTRIAL</v>
          </cell>
        </row>
        <row r="630">
          <cell r="A630">
            <v>5114</v>
          </cell>
          <cell r="B630" t="str">
            <v>TEXSTATLV40</v>
          </cell>
          <cell r="C630" t="str">
            <v>REGULAR</v>
          </cell>
          <cell r="D630" t="str">
            <v>GENERAL</v>
          </cell>
          <cell r="E630" t="str">
            <v>I</v>
          </cell>
          <cell r="G630" t="str">
            <v>I</v>
          </cell>
          <cell r="I630" t="str">
            <v/>
          </cell>
          <cell r="J630" t="str">
            <v>OTH</v>
          </cell>
          <cell r="L630" t="str">
            <v>INDUSTRIAL</v>
          </cell>
          <cell r="M630" t="str">
            <v>IND</v>
          </cell>
          <cell r="O630" t="str">
            <v>INDUSTRIAL</v>
          </cell>
          <cell r="P630" t="str">
            <v>INDUSTRIAL</v>
          </cell>
        </row>
        <row r="631">
          <cell r="A631">
            <v>5115</v>
          </cell>
          <cell r="B631" t="str">
            <v>TEX2152</v>
          </cell>
          <cell r="C631" t="str">
            <v>REGULAR</v>
          </cell>
          <cell r="D631" t="str">
            <v>GENERAL</v>
          </cell>
          <cell r="E631" t="str">
            <v>I</v>
          </cell>
          <cell r="G631" t="str">
            <v>I</v>
          </cell>
          <cell r="I631" t="str">
            <v/>
          </cell>
          <cell r="J631" t="str">
            <v>OTH</v>
          </cell>
          <cell r="L631" t="str">
            <v>INDUSTRIAL</v>
          </cell>
          <cell r="M631" t="str">
            <v>IND</v>
          </cell>
          <cell r="O631" t="str">
            <v>INDUSTRIAL</v>
          </cell>
          <cell r="P631" t="str">
            <v>INDUSTRIAL</v>
          </cell>
        </row>
        <row r="632">
          <cell r="A632">
            <v>5801</v>
          </cell>
          <cell r="B632" t="str">
            <v>MARINE003</v>
          </cell>
          <cell r="C632" t="str">
            <v>REGULAR</v>
          </cell>
          <cell r="D632" t="str">
            <v>GENERAL</v>
          </cell>
          <cell r="E632" t="str">
            <v>I</v>
          </cell>
          <cell r="G632" t="str">
            <v>I</v>
          </cell>
          <cell r="I632" t="str">
            <v/>
          </cell>
          <cell r="J632" t="str">
            <v>OTH</v>
          </cell>
          <cell r="L632" t="str">
            <v>INDUSTRIAL</v>
          </cell>
          <cell r="M632" t="str">
            <v>IND</v>
          </cell>
          <cell r="O632" t="str">
            <v>INDUSTRIAL</v>
          </cell>
          <cell r="P632" t="str">
            <v>INDUSTRIAL</v>
          </cell>
        </row>
        <row r="633">
          <cell r="A633">
            <v>5803</v>
          </cell>
          <cell r="B633" t="str">
            <v>MARINE0530</v>
          </cell>
          <cell r="C633" t="str">
            <v>REGULAR</v>
          </cell>
          <cell r="D633" t="str">
            <v>GENERAL</v>
          </cell>
          <cell r="E633" t="str">
            <v>I</v>
          </cell>
          <cell r="G633" t="str">
            <v>I</v>
          </cell>
          <cell r="I633" t="str">
            <v/>
          </cell>
          <cell r="J633" t="str">
            <v>OTH</v>
          </cell>
          <cell r="L633" t="str">
            <v>INDUSTRIAL</v>
          </cell>
          <cell r="M633" t="str">
            <v>IND</v>
          </cell>
          <cell r="O633" t="str">
            <v>INDUSTRIAL</v>
          </cell>
          <cell r="P633" t="str">
            <v>INDUSTRIAL</v>
          </cell>
        </row>
        <row r="634">
          <cell r="A634">
            <v>5804</v>
          </cell>
          <cell r="B634" t="str">
            <v>MARINE103</v>
          </cell>
          <cell r="C634" t="str">
            <v>REGULAR</v>
          </cell>
          <cell r="D634" t="str">
            <v>GENERAL</v>
          </cell>
          <cell r="E634" t="str">
            <v>I</v>
          </cell>
          <cell r="G634" t="str">
            <v>I</v>
          </cell>
          <cell r="I634" t="str">
            <v/>
          </cell>
          <cell r="J634" t="str">
            <v>OTH</v>
          </cell>
          <cell r="L634" t="str">
            <v>INDUSTRIAL</v>
          </cell>
          <cell r="M634" t="str">
            <v>IND</v>
          </cell>
          <cell r="O634" t="str">
            <v>INDUSTRIAL</v>
          </cell>
          <cell r="P634" t="str">
            <v>INDUSTRIAL</v>
          </cell>
        </row>
        <row r="635">
          <cell r="A635">
            <v>5805</v>
          </cell>
          <cell r="B635" t="str">
            <v>MARINE104</v>
          </cell>
          <cell r="C635" t="str">
            <v>REGULAR</v>
          </cell>
          <cell r="D635" t="str">
            <v>GENERAL</v>
          </cell>
          <cell r="E635" t="str">
            <v>I</v>
          </cell>
          <cell r="G635" t="str">
            <v>I</v>
          </cell>
          <cell r="I635" t="str">
            <v/>
          </cell>
          <cell r="J635" t="str">
            <v>OTH</v>
          </cell>
          <cell r="L635" t="str">
            <v>INDUSTRIAL</v>
          </cell>
          <cell r="M635" t="str">
            <v>IND</v>
          </cell>
          <cell r="O635" t="str">
            <v>INDUSTRIAL</v>
          </cell>
          <cell r="P635" t="str">
            <v>INDUSTRIAL</v>
          </cell>
        </row>
        <row r="636">
          <cell r="A636">
            <v>5806</v>
          </cell>
          <cell r="B636" t="str">
            <v>MARINE203</v>
          </cell>
          <cell r="C636" t="str">
            <v>REGULAR</v>
          </cell>
          <cell r="D636" t="str">
            <v>GENERAL</v>
          </cell>
          <cell r="E636" t="str">
            <v>I</v>
          </cell>
          <cell r="G636" t="str">
            <v>I</v>
          </cell>
          <cell r="I636" t="str">
            <v/>
          </cell>
          <cell r="J636" t="str">
            <v>OTH</v>
          </cell>
          <cell r="L636" t="str">
            <v>INDUSTRIAL</v>
          </cell>
          <cell r="M636" t="str">
            <v>IND</v>
          </cell>
          <cell r="O636" t="str">
            <v>INDUSTRIAL</v>
          </cell>
          <cell r="P636" t="str">
            <v>INDUSTRIAL</v>
          </cell>
        </row>
        <row r="637">
          <cell r="A637">
            <v>5807</v>
          </cell>
          <cell r="B637" t="str">
            <v>MARINE204</v>
          </cell>
          <cell r="C637" t="str">
            <v>REGULAR</v>
          </cell>
          <cell r="D637" t="str">
            <v>GENERAL</v>
          </cell>
          <cell r="E637" t="str">
            <v>I</v>
          </cell>
          <cell r="G637" t="str">
            <v>I</v>
          </cell>
          <cell r="I637" t="str">
            <v/>
          </cell>
          <cell r="J637" t="str">
            <v>OTH</v>
          </cell>
          <cell r="L637" t="str">
            <v>INDUSTRIAL</v>
          </cell>
          <cell r="M637" t="str">
            <v>IND</v>
          </cell>
          <cell r="O637" t="str">
            <v>INDUSTRIAL</v>
          </cell>
          <cell r="P637" t="str">
            <v>INDUSTRIAL</v>
          </cell>
        </row>
        <row r="638">
          <cell r="A638">
            <v>5808</v>
          </cell>
          <cell r="B638" t="str">
            <v>MARINE303</v>
          </cell>
          <cell r="C638" t="str">
            <v>REGULAR</v>
          </cell>
          <cell r="D638" t="str">
            <v>GENERAL</v>
          </cell>
          <cell r="E638" t="str">
            <v>I</v>
          </cell>
          <cell r="G638" t="str">
            <v>I</v>
          </cell>
          <cell r="I638" t="str">
            <v/>
          </cell>
          <cell r="J638" t="str">
            <v>OTH</v>
          </cell>
          <cell r="L638" t="str">
            <v>INDUSTRIAL</v>
          </cell>
          <cell r="M638" t="str">
            <v>IND</v>
          </cell>
          <cell r="O638" t="str">
            <v>INDUSTRIAL</v>
          </cell>
          <cell r="P638" t="str">
            <v>INDUSTRIAL</v>
          </cell>
        </row>
        <row r="639">
          <cell r="A639">
            <v>5809</v>
          </cell>
          <cell r="B639" t="str">
            <v>MARINE304</v>
          </cell>
          <cell r="C639" t="str">
            <v>REGULAR</v>
          </cell>
          <cell r="D639" t="str">
            <v>GENERAL</v>
          </cell>
          <cell r="E639" t="str">
            <v>I</v>
          </cell>
          <cell r="G639" t="str">
            <v>I</v>
          </cell>
          <cell r="I639" t="str">
            <v/>
          </cell>
          <cell r="J639" t="str">
            <v>OTH</v>
          </cell>
          <cell r="L639" t="str">
            <v>INDUSTRIAL</v>
          </cell>
          <cell r="M639" t="str">
            <v>IND</v>
          </cell>
          <cell r="O639" t="str">
            <v>INDUSTRIAL</v>
          </cell>
          <cell r="P639" t="str">
            <v>INDUSTRIAL</v>
          </cell>
        </row>
        <row r="640">
          <cell r="A640">
            <v>5811</v>
          </cell>
          <cell r="B640" t="str">
            <v>MARINE705</v>
          </cell>
          <cell r="C640" t="str">
            <v>REGULAR</v>
          </cell>
          <cell r="D640" t="str">
            <v>GENERAL</v>
          </cell>
          <cell r="E640" t="str">
            <v>I</v>
          </cell>
          <cell r="G640" t="str">
            <v>I</v>
          </cell>
          <cell r="I640" t="str">
            <v/>
          </cell>
          <cell r="J640" t="str">
            <v>OTH</v>
          </cell>
          <cell r="L640" t="str">
            <v>INDUSTRIAL</v>
          </cell>
          <cell r="M640" t="str">
            <v>IND</v>
          </cell>
          <cell r="O640" t="str">
            <v>INDUSTRIAL</v>
          </cell>
          <cell r="P640" t="str">
            <v>INDUSTRIAL</v>
          </cell>
        </row>
        <row r="641">
          <cell r="A641">
            <v>5812</v>
          </cell>
          <cell r="B641" t="str">
            <v>MARINE53</v>
          </cell>
          <cell r="C641" t="str">
            <v>REGULAR</v>
          </cell>
          <cell r="D641" t="str">
            <v>GENERAL</v>
          </cell>
          <cell r="E641" t="str">
            <v>I</v>
          </cell>
          <cell r="G641" t="str">
            <v>I</v>
          </cell>
          <cell r="I641" t="str">
            <v/>
          </cell>
          <cell r="J641" t="str">
            <v>OTH</v>
          </cell>
          <cell r="L641" t="str">
            <v>INDUSTRIAL</v>
          </cell>
          <cell r="M641" t="str">
            <v>IND</v>
          </cell>
          <cell r="O641" t="str">
            <v>INDUSTRIAL</v>
          </cell>
          <cell r="P641" t="str">
            <v>INDUSTRIAL</v>
          </cell>
        </row>
        <row r="642">
          <cell r="A642">
            <v>5814</v>
          </cell>
          <cell r="B642" t="str">
            <v>MARINE403</v>
          </cell>
          <cell r="C642" t="str">
            <v>REGULAR</v>
          </cell>
          <cell r="D642" t="str">
            <v>GENERAL</v>
          </cell>
          <cell r="E642" t="str">
            <v>I</v>
          </cell>
          <cell r="G642" t="str">
            <v>I</v>
          </cell>
          <cell r="I642" t="str">
            <v/>
          </cell>
          <cell r="J642" t="str">
            <v>OTH</v>
          </cell>
          <cell r="L642" t="str">
            <v>INDUSTRIAL</v>
          </cell>
          <cell r="M642" t="str">
            <v>IND</v>
          </cell>
          <cell r="O642" t="str">
            <v>INDUSTRIAL</v>
          </cell>
          <cell r="P642" t="str">
            <v>INDUSTRIAL</v>
          </cell>
        </row>
        <row r="643">
          <cell r="A643">
            <v>5815</v>
          </cell>
          <cell r="B643" t="str">
            <v>MARINE404</v>
          </cell>
          <cell r="C643" t="str">
            <v>REGULAR</v>
          </cell>
          <cell r="D643" t="str">
            <v>GENERAL</v>
          </cell>
          <cell r="E643" t="str">
            <v>I</v>
          </cell>
          <cell r="G643" t="str">
            <v>I</v>
          </cell>
          <cell r="I643" t="str">
            <v/>
          </cell>
          <cell r="J643" t="str">
            <v>OTH</v>
          </cell>
          <cell r="L643" t="str">
            <v>INDUSTRIAL</v>
          </cell>
          <cell r="M643" t="str">
            <v>IND</v>
          </cell>
          <cell r="O643" t="str">
            <v>INDUSTRIAL</v>
          </cell>
          <cell r="P643" t="str">
            <v>INDUSTRIAL</v>
          </cell>
        </row>
        <row r="644">
          <cell r="A644">
            <v>5816</v>
          </cell>
          <cell r="B644" t="str">
            <v>MARINE1050</v>
          </cell>
          <cell r="C644" t="str">
            <v>REGULAR</v>
          </cell>
          <cell r="D644" t="str">
            <v>GENERAL</v>
          </cell>
          <cell r="E644" t="str">
            <v>I</v>
          </cell>
          <cell r="G644" t="str">
            <v>I</v>
          </cell>
          <cell r="I644" t="str">
            <v/>
          </cell>
          <cell r="J644" t="str">
            <v>OTH</v>
          </cell>
          <cell r="L644" t="str">
            <v>INDUSTRIAL</v>
          </cell>
          <cell r="M644" t="str">
            <v>IND</v>
          </cell>
          <cell r="O644" t="str">
            <v>INDUSTRIAL</v>
          </cell>
          <cell r="P644" t="str">
            <v>INDUSTRIAL</v>
          </cell>
        </row>
        <row r="645">
          <cell r="A645">
            <v>5820</v>
          </cell>
          <cell r="B645" t="str">
            <v>MARINE2050</v>
          </cell>
          <cell r="C645" t="str">
            <v>REGULAR</v>
          </cell>
          <cell r="D645" t="str">
            <v>GENERAL</v>
          </cell>
          <cell r="E645" t="str">
            <v>I</v>
          </cell>
          <cell r="G645" t="str">
            <v>I</v>
          </cell>
          <cell r="I645" t="str">
            <v/>
          </cell>
          <cell r="J645" t="str">
            <v>OTH</v>
          </cell>
          <cell r="L645" t="str">
            <v>INDUSTRIAL</v>
          </cell>
          <cell r="M645" t="str">
            <v>IND</v>
          </cell>
          <cell r="O645" t="str">
            <v>INDUSTRIAL</v>
          </cell>
          <cell r="P645" t="str">
            <v>INDUSTRIAL</v>
          </cell>
        </row>
        <row r="646">
          <cell r="A646">
            <v>5823</v>
          </cell>
          <cell r="B646" t="str">
            <v>MARINE1030</v>
          </cell>
          <cell r="C646" t="str">
            <v>REGULAR</v>
          </cell>
          <cell r="D646" t="str">
            <v>GENERAL</v>
          </cell>
          <cell r="E646" t="str">
            <v>I</v>
          </cell>
          <cell r="G646" t="str">
            <v>I</v>
          </cell>
          <cell r="I646" t="str">
            <v/>
          </cell>
          <cell r="J646" t="str">
            <v>OTH</v>
          </cell>
          <cell r="L646" t="str">
            <v>INDUSTRIAL</v>
          </cell>
          <cell r="M646" t="str">
            <v>IND</v>
          </cell>
          <cell r="O646" t="str">
            <v>INDUSTRIAL</v>
          </cell>
          <cell r="P646" t="str">
            <v>INDUSTRIAL</v>
          </cell>
        </row>
        <row r="647">
          <cell r="A647">
            <v>5824</v>
          </cell>
          <cell r="B647" t="str">
            <v>MARINE1040</v>
          </cell>
          <cell r="C647" t="str">
            <v>REGULAR</v>
          </cell>
          <cell r="D647" t="str">
            <v>GENERAL</v>
          </cell>
          <cell r="E647" t="str">
            <v>I</v>
          </cell>
          <cell r="G647" t="str">
            <v>I</v>
          </cell>
          <cell r="I647" t="str">
            <v/>
          </cell>
          <cell r="J647" t="str">
            <v>OTH</v>
          </cell>
          <cell r="L647" t="str">
            <v>INDUSTRIAL</v>
          </cell>
          <cell r="M647" t="str">
            <v>IND</v>
          </cell>
          <cell r="O647" t="str">
            <v>INDUSTRIAL</v>
          </cell>
          <cell r="P647" t="str">
            <v>INDUSTRIAL</v>
          </cell>
        </row>
        <row r="648">
          <cell r="A648">
            <v>5825</v>
          </cell>
          <cell r="B648" t="str">
            <v>MARINE3040</v>
          </cell>
          <cell r="C648" t="str">
            <v>REGULAR</v>
          </cell>
          <cell r="D648" t="str">
            <v>GENERAL</v>
          </cell>
          <cell r="E648" t="str">
            <v>I</v>
          </cell>
          <cell r="G648" t="str">
            <v>I</v>
          </cell>
          <cell r="I648" t="str">
            <v/>
          </cell>
          <cell r="J648" t="str">
            <v>OTH</v>
          </cell>
          <cell r="L648" t="str">
            <v>INDUSTRIAL</v>
          </cell>
          <cell r="M648" t="str">
            <v>IND</v>
          </cell>
          <cell r="O648" t="str">
            <v>INDUSTRIAL</v>
          </cell>
          <cell r="P648" t="str">
            <v>INDUSTRIAL</v>
          </cell>
        </row>
        <row r="649">
          <cell r="A649">
            <v>5826</v>
          </cell>
          <cell r="B649" t="str">
            <v>MARINE4040</v>
          </cell>
          <cell r="C649" t="str">
            <v>REGULAR</v>
          </cell>
          <cell r="D649" t="str">
            <v>GENERAL</v>
          </cell>
          <cell r="E649" t="str">
            <v>I</v>
          </cell>
          <cell r="G649" t="str">
            <v>I</v>
          </cell>
          <cell r="I649" t="str">
            <v/>
          </cell>
          <cell r="J649" t="str">
            <v>OTH</v>
          </cell>
          <cell r="L649" t="str">
            <v>INDUSTRIAL</v>
          </cell>
          <cell r="M649" t="str">
            <v>IND</v>
          </cell>
          <cell r="O649" t="str">
            <v>INDUSTRIAL</v>
          </cell>
          <cell r="P649" t="str">
            <v>INDUSTRIAL</v>
          </cell>
        </row>
        <row r="650">
          <cell r="A650">
            <v>5827</v>
          </cell>
          <cell r="B650" t="str">
            <v>MARINE3050</v>
          </cell>
          <cell r="C650" t="str">
            <v>REGULAR</v>
          </cell>
          <cell r="D650" t="str">
            <v>GENERAL</v>
          </cell>
          <cell r="E650" t="str">
            <v>I</v>
          </cell>
          <cell r="G650" t="str">
            <v>I</v>
          </cell>
          <cell r="I650" t="str">
            <v/>
          </cell>
          <cell r="J650" t="str">
            <v>OTH</v>
          </cell>
          <cell r="L650" t="str">
            <v>INDUSTRIAL</v>
          </cell>
          <cell r="M650" t="str">
            <v>IND</v>
          </cell>
          <cell r="O650" t="str">
            <v>INDUSTRIAL</v>
          </cell>
          <cell r="P650" t="str">
            <v>INDUSTRIAL</v>
          </cell>
        </row>
        <row r="651">
          <cell r="A651">
            <v>5828</v>
          </cell>
          <cell r="B651" t="str">
            <v>MARINE3030</v>
          </cell>
          <cell r="C651" t="str">
            <v>REGULAR</v>
          </cell>
          <cell r="D651" t="str">
            <v>GENERAL</v>
          </cell>
          <cell r="E651" t="str">
            <v>I</v>
          </cell>
          <cell r="G651" t="str">
            <v>I</v>
          </cell>
          <cell r="I651" t="str">
            <v/>
          </cell>
          <cell r="J651" t="str">
            <v>OTH</v>
          </cell>
          <cell r="L651" t="str">
            <v>INDUSTRIAL</v>
          </cell>
          <cell r="M651" t="str">
            <v>IND</v>
          </cell>
          <cell r="O651" t="str">
            <v>INDUSTRIAL</v>
          </cell>
          <cell r="P651" t="str">
            <v>INDUSTRIAL</v>
          </cell>
        </row>
        <row r="652">
          <cell r="A652">
            <v>5829</v>
          </cell>
          <cell r="B652" t="str">
            <v>MARINE2030</v>
          </cell>
          <cell r="C652" t="str">
            <v>REGULAR</v>
          </cell>
          <cell r="D652" t="str">
            <v>GENERAL</v>
          </cell>
          <cell r="E652" t="str">
            <v>I</v>
          </cell>
          <cell r="G652" t="str">
            <v>I</v>
          </cell>
          <cell r="I652" t="str">
            <v/>
          </cell>
          <cell r="J652" t="str">
            <v>OTH</v>
          </cell>
          <cell r="L652" t="str">
            <v>INDUSTRIAL</v>
          </cell>
          <cell r="M652" t="str">
            <v>IND</v>
          </cell>
          <cell r="O652" t="str">
            <v>INDUSTRIAL</v>
          </cell>
          <cell r="P652" t="str">
            <v>INDUSTRIAL</v>
          </cell>
        </row>
        <row r="653">
          <cell r="A653">
            <v>5830</v>
          </cell>
          <cell r="B653" t="str">
            <v>MARINE2040</v>
          </cell>
          <cell r="C653" t="str">
            <v>REGULAR</v>
          </cell>
          <cell r="D653" t="str">
            <v>GENERAL</v>
          </cell>
          <cell r="E653" t="str">
            <v>I</v>
          </cell>
          <cell r="G653" t="str">
            <v>I</v>
          </cell>
          <cell r="I653" t="str">
            <v/>
          </cell>
          <cell r="J653" t="str">
            <v>OTH</v>
          </cell>
          <cell r="L653" t="str">
            <v>INDUSTRIAL</v>
          </cell>
          <cell r="M653" t="str">
            <v>IND</v>
          </cell>
          <cell r="O653" t="str">
            <v>INDUSTRIAL</v>
          </cell>
          <cell r="P653" t="str">
            <v>INDUSTRIAL</v>
          </cell>
        </row>
        <row r="654">
          <cell r="A654">
            <v>5831</v>
          </cell>
          <cell r="B654" t="str">
            <v>MARINE7050</v>
          </cell>
          <cell r="C654" t="str">
            <v>REGULAR</v>
          </cell>
          <cell r="D654" t="str">
            <v>GENERAL</v>
          </cell>
          <cell r="E654" t="str">
            <v>I</v>
          </cell>
          <cell r="G654" t="str">
            <v>I</v>
          </cell>
          <cell r="I654" t="str">
            <v/>
          </cell>
          <cell r="J654" t="str">
            <v>OTH</v>
          </cell>
          <cell r="L654" t="str">
            <v>INDUSTRIAL</v>
          </cell>
          <cell r="M654" t="str">
            <v>IND</v>
          </cell>
          <cell r="O654" t="str">
            <v>INDUSTRIAL</v>
          </cell>
          <cell r="P654" t="str">
            <v>INDUSTRIAL</v>
          </cell>
        </row>
        <row r="655">
          <cell r="A655">
            <v>5832</v>
          </cell>
          <cell r="B655" t="str">
            <v>MARINE3040S</v>
          </cell>
          <cell r="C655" t="str">
            <v>REGULAR</v>
          </cell>
          <cell r="D655" t="str">
            <v>GENERAL</v>
          </cell>
          <cell r="E655" t="str">
            <v>I</v>
          </cell>
          <cell r="G655" t="str">
            <v>I</v>
          </cell>
          <cell r="I655" t="str">
            <v/>
          </cell>
          <cell r="J655" t="str">
            <v>OTH</v>
          </cell>
          <cell r="L655" t="str">
            <v>INDUSTRIAL</v>
          </cell>
          <cell r="M655" t="str">
            <v>IND</v>
          </cell>
          <cell r="O655" t="str">
            <v>INDUSTRIAL</v>
          </cell>
          <cell r="P655" t="str">
            <v>INDUSTRIAL</v>
          </cell>
        </row>
        <row r="656">
          <cell r="A656">
            <v>5833</v>
          </cell>
          <cell r="B656" t="str">
            <v>MARINEK4040</v>
          </cell>
          <cell r="C656" t="str">
            <v>REGULAR</v>
          </cell>
          <cell r="D656" t="str">
            <v>GENERAL</v>
          </cell>
          <cell r="E656" t="str">
            <v>I</v>
          </cell>
          <cell r="G656" t="str">
            <v>I</v>
          </cell>
          <cell r="I656" t="str">
            <v/>
          </cell>
          <cell r="J656" t="str">
            <v>OTH</v>
          </cell>
          <cell r="L656" t="str">
            <v>INDUSTRIAL</v>
          </cell>
          <cell r="M656" t="str">
            <v>IND</v>
          </cell>
          <cell r="O656" t="str">
            <v>INDUSTRIAL</v>
          </cell>
          <cell r="P656" t="str">
            <v>INDUSTRIAL</v>
          </cell>
        </row>
        <row r="657">
          <cell r="A657">
            <v>5834</v>
          </cell>
          <cell r="B657" t="str">
            <v>MARINEK5540</v>
          </cell>
          <cell r="C657" t="str">
            <v>REGULAR</v>
          </cell>
          <cell r="D657" t="str">
            <v>GENERAL</v>
          </cell>
          <cell r="E657" t="str">
            <v>I</v>
          </cell>
          <cell r="G657" t="str">
            <v>I</v>
          </cell>
          <cell r="I657" t="str">
            <v/>
          </cell>
          <cell r="J657" t="str">
            <v>OTH</v>
          </cell>
          <cell r="L657" t="str">
            <v>INDUSTRIAL</v>
          </cell>
          <cell r="M657" t="str">
            <v>IND</v>
          </cell>
          <cell r="O657" t="str">
            <v>INDUSTRIAL</v>
          </cell>
          <cell r="P657" t="str">
            <v>INDUSTRIAL</v>
          </cell>
        </row>
        <row r="658">
          <cell r="A658">
            <v>5835</v>
          </cell>
          <cell r="B658" t="str">
            <v>MARINEK3040</v>
          </cell>
          <cell r="C658" t="str">
            <v>REGULAR</v>
          </cell>
          <cell r="D658" t="str">
            <v>GENERAL</v>
          </cell>
          <cell r="E658" t="str">
            <v>I</v>
          </cell>
          <cell r="G658" t="str">
            <v>I</v>
          </cell>
          <cell r="I658" t="str">
            <v/>
          </cell>
          <cell r="J658" t="str">
            <v>OTH</v>
          </cell>
          <cell r="L658" t="str">
            <v>INDUSTRIAL</v>
          </cell>
          <cell r="M658" t="str">
            <v>IND</v>
          </cell>
          <cell r="O658" t="str">
            <v>INDUSTRIAL</v>
          </cell>
          <cell r="P658" t="str">
            <v>INDUSTRIAL</v>
          </cell>
        </row>
        <row r="659">
          <cell r="A659">
            <v>5836</v>
          </cell>
          <cell r="B659" t="str">
            <v>MARINEK2040</v>
          </cell>
          <cell r="C659" t="str">
            <v>REGULAR</v>
          </cell>
          <cell r="D659" t="str">
            <v>GENERAL</v>
          </cell>
          <cell r="E659" t="str">
            <v>I</v>
          </cell>
          <cell r="G659" t="str">
            <v>I</v>
          </cell>
          <cell r="I659" t="str">
            <v/>
          </cell>
          <cell r="J659" t="str">
            <v>OTH</v>
          </cell>
          <cell r="L659" t="str">
            <v>INDUSTRIAL</v>
          </cell>
          <cell r="M659" t="str">
            <v>IND</v>
          </cell>
          <cell r="O659" t="str">
            <v>INDUSTRIAL</v>
          </cell>
          <cell r="P659" t="str">
            <v>INDUSTRIAL</v>
          </cell>
        </row>
        <row r="660">
          <cell r="A660">
            <v>5837</v>
          </cell>
          <cell r="B660" t="str">
            <v>MARINEK1040</v>
          </cell>
          <cell r="C660" t="str">
            <v>REGULAR</v>
          </cell>
          <cell r="D660" t="str">
            <v>GENERAL</v>
          </cell>
          <cell r="E660" t="str">
            <v>I</v>
          </cell>
          <cell r="G660" t="str">
            <v>I</v>
          </cell>
          <cell r="I660" t="str">
            <v/>
          </cell>
          <cell r="J660" t="str">
            <v>OTH</v>
          </cell>
          <cell r="L660" t="str">
            <v>INDUSTRIAL</v>
          </cell>
          <cell r="M660" t="str">
            <v>IND</v>
          </cell>
          <cell r="O660" t="str">
            <v>INDUSTRIAL</v>
          </cell>
          <cell r="P660" t="str">
            <v>INDUSTRIAL</v>
          </cell>
        </row>
        <row r="661">
          <cell r="A661">
            <v>5838</v>
          </cell>
          <cell r="B661" t="str">
            <v>MARINEK3030</v>
          </cell>
          <cell r="C661" t="str">
            <v>REGULAR</v>
          </cell>
          <cell r="D661" t="str">
            <v>GENERAL</v>
          </cell>
          <cell r="E661" t="str">
            <v>I</v>
          </cell>
          <cell r="G661" t="str">
            <v>I</v>
          </cell>
          <cell r="I661" t="str">
            <v/>
          </cell>
          <cell r="J661" t="str">
            <v>OTH</v>
          </cell>
          <cell r="L661" t="str">
            <v>INDUSTRIAL</v>
          </cell>
          <cell r="M661" t="str">
            <v>IND</v>
          </cell>
          <cell r="O661" t="str">
            <v>INDUSTRIAL</v>
          </cell>
          <cell r="P661" t="str">
            <v>INDUSTRIAL</v>
          </cell>
        </row>
        <row r="662">
          <cell r="A662">
            <v>5839</v>
          </cell>
          <cell r="B662" t="str">
            <v>MARINEK4030</v>
          </cell>
          <cell r="C662" t="str">
            <v>REGULAR</v>
          </cell>
          <cell r="D662" t="str">
            <v>GENERAL</v>
          </cell>
          <cell r="E662" t="str">
            <v>I</v>
          </cell>
          <cell r="G662" t="str">
            <v>I</v>
          </cell>
          <cell r="I662" t="str">
            <v/>
          </cell>
          <cell r="J662" t="str">
            <v>OTH</v>
          </cell>
          <cell r="L662" t="str">
            <v>INDUSTRIAL</v>
          </cell>
          <cell r="M662" t="str">
            <v>IND</v>
          </cell>
          <cell r="O662" t="str">
            <v>INDUSTRIAL</v>
          </cell>
          <cell r="P662" t="str">
            <v>INDUSTRIAL</v>
          </cell>
        </row>
        <row r="663">
          <cell r="A663">
            <v>5840</v>
          </cell>
          <cell r="B663" t="str">
            <v>MARINEK5040</v>
          </cell>
          <cell r="C663" t="str">
            <v>REGULAR</v>
          </cell>
          <cell r="D663" t="str">
            <v>GENERAL</v>
          </cell>
          <cell r="E663" t="str">
            <v>I</v>
          </cell>
          <cell r="G663" t="str">
            <v>I</v>
          </cell>
          <cell r="I663" t="str">
            <v/>
          </cell>
          <cell r="J663" t="str">
            <v>OTH</v>
          </cell>
          <cell r="L663" t="str">
            <v>INDUSTRIAL</v>
          </cell>
          <cell r="M663" t="str">
            <v>IND</v>
          </cell>
          <cell r="O663" t="str">
            <v>INDUSTRIAL</v>
          </cell>
          <cell r="P663" t="str">
            <v>INDUSTRIAL</v>
          </cell>
        </row>
        <row r="664">
          <cell r="A664">
            <v>5841</v>
          </cell>
          <cell r="B664" t="str">
            <v>MARINEK1030</v>
          </cell>
          <cell r="C664" t="str">
            <v>REGULAR</v>
          </cell>
          <cell r="D664" t="str">
            <v>GENERAL</v>
          </cell>
          <cell r="E664" t="str">
            <v>I</v>
          </cell>
          <cell r="G664" t="str">
            <v>I</v>
          </cell>
          <cell r="I664" t="str">
            <v/>
          </cell>
          <cell r="J664" t="str">
            <v>OTH</v>
          </cell>
          <cell r="L664" t="str">
            <v>INDUSTRIAL</v>
          </cell>
          <cell r="M664" t="str">
            <v>IND</v>
          </cell>
          <cell r="O664" t="str">
            <v>INDUSTRIAL</v>
          </cell>
          <cell r="P664" t="str">
            <v>INDUSTRIAL</v>
          </cell>
        </row>
        <row r="665">
          <cell r="A665">
            <v>5842</v>
          </cell>
          <cell r="B665" t="str">
            <v>MARINEL104</v>
          </cell>
          <cell r="C665" t="str">
            <v>REGULAR</v>
          </cell>
          <cell r="D665" t="str">
            <v>GENERAL</v>
          </cell>
          <cell r="E665" t="str">
            <v>I</v>
          </cell>
          <cell r="G665" t="str">
            <v>I</v>
          </cell>
          <cell r="I665" t="str">
            <v/>
          </cell>
          <cell r="J665" t="str">
            <v>OTH</v>
          </cell>
          <cell r="L665" t="str">
            <v>INDUSTRIAL</v>
          </cell>
          <cell r="M665" t="str">
            <v>IND</v>
          </cell>
          <cell r="O665" t="str">
            <v>INDUSTRIAL</v>
          </cell>
          <cell r="P665" t="str">
            <v>INDUSTRIAL</v>
          </cell>
        </row>
        <row r="666">
          <cell r="A666">
            <v>5843</v>
          </cell>
          <cell r="B666" t="str">
            <v>MARINE305</v>
          </cell>
          <cell r="C666" t="str">
            <v>REGULAR</v>
          </cell>
          <cell r="D666" t="str">
            <v>GENERAL</v>
          </cell>
          <cell r="E666" t="str">
            <v>I</v>
          </cell>
          <cell r="G666" t="str">
            <v>I</v>
          </cell>
          <cell r="I666" t="str">
            <v/>
          </cell>
          <cell r="J666" t="str">
            <v>OTH</v>
          </cell>
          <cell r="L666" t="str">
            <v>INDUSTRIAL</v>
          </cell>
          <cell r="M666" t="str">
            <v>IND</v>
          </cell>
          <cell r="O666" t="str">
            <v>INDUSTRIAL</v>
          </cell>
          <cell r="P666" t="str">
            <v>INDUSTRIAL</v>
          </cell>
        </row>
        <row r="667">
          <cell r="A667">
            <v>5844</v>
          </cell>
          <cell r="B667" t="str">
            <v>SKODAGENUINEOILHD</v>
          </cell>
          <cell r="C667" t="str">
            <v>GEN.OIL</v>
          </cell>
          <cell r="D667" t="str">
            <v>ONLY FOR OEM</v>
          </cell>
          <cell r="E667" t="str">
            <v>I</v>
          </cell>
          <cell r="G667" t="str">
            <v>I</v>
          </cell>
          <cell r="I667" t="str">
            <v/>
          </cell>
          <cell r="J667" t="str">
            <v>SGD</v>
          </cell>
          <cell r="L667" t="str">
            <v>INDUSTRIAL</v>
          </cell>
          <cell r="M667" t="str">
            <v>IND</v>
          </cell>
          <cell r="O667" t="str">
            <v>INDUSTRIAL</v>
          </cell>
          <cell r="P667" t="str">
            <v>INDUSTRIAL</v>
          </cell>
        </row>
        <row r="668">
          <cell r="A668">
            <v>5845</v>
          </cell>
          <cell r="B668" t="str">
            <v>SKODAGENUINEOILXHD</v>
          </cell>
          <cell r="C668" t="str">
            <v>GEN.OIL</v>
          </cell>
          <cell r="D668" t="str">
            <v>ONLY FOR OEM</v>
          </cell>
          <cell r="E668" t="str">
            <v>I</v>
          </cell>
          <cell r="G668" t="str">
            <v>I</v>
          </cell>
          <cell r="I668" t="str">
            <v/>
          </cell>
          <cell r="J668" t="str">
            <v>SGD</v>
          </cell>
          <cell r="L668" t="str">
            <v>INDUSTRIAL</v>
          </cell>
          <cell r="M668" t="str">
            <v>IND</v>
          </cell>
          <cell r="O668" t="str">
            <v>INDUSTRIAL</v>
          </cell>
          <cell r="P668" t="str">
            <v>INDUSTRIAL</v>
          </cell>
        </row>
        <row r="669">
          <cell r="A669">
            <v>5846</v>
          </cell>
          <cell r="B669" t="str">
            <v>MARINEK2030</v>
          </cell>
          <cell r="C669" t="str">
            <v>REGULAR</v>
          </cell>
          <cell r="D669" t="str">
            <v>GENERAL</v>
          </cell>
          <cell r="E669" t="str">
            <v>I</v>
          </cell>
          <cell r="G669" t="str">
            <v>I</v>
          </cell>
          <cell r="I669" t="str">
            <v/>
          </cell>
          <cell r="J669" t="str">
            <v>OTH</v>
          </cell>
          <cell r="L669" t="str">
            <v>INDUSTRIAL</v>
          </cell>
          <cell r="M669" t="str">
            <v>IND</v>
          </cell>
          <cell r="O669" t="str">
            <v>INDUSTRIAL</v>
          </cell>
          <cell r="P669" t="str">
            <v>INDUSTRIAL</v>
          </cell>
        </row>
        <row r="670">
          <cell r="A670">
            <v>5847</v>
          </cell>
          <cell r="B670" t="str">
            <v>MARINE4030</v>
          </cell>
          <cell r="C670" t="str">
            <v>REGULAR</v>
          </cell>
          <cell r="D670" t="str">
            <v>GENERAL</v>
          </cell>
          <cell r="E670" t="str">
            <v>I</v>
          </cell>
          <cell r="G670" t="str">
            <v>I</v>
          </cell>
          <cell r="I670" t="str">
            <v/>
          </cell>
          <cell r="J670" t="str">
            <v>OTH</v>
          </cell>
          <cell r="L670" t="str">
            <v>INDUSTRIAL</v>
          </cell>
          <cell r="M670" t="str">
            <v>IND</v>
          </cell>
          <cell r="O670" t="str">
            <v>INDUSTRIAL</v>
          </cell>
          <cell r="P670" t="str">
            <v>INDUSTRIAL</v>
          </cell>
        </row>
        <row r="671">
          <cell r="A671">
            <v>5848</v>
          </cell>
          <cell r="B671" t="str">
            <v>MARINE5040</v>
          </cell>
          <cell r="C671" t="str">
            <v>REGULAR</v>
          </cell>
          <cell r="D671" t="str">
            <v>GENERAL</v>
          </cell>
          <cell r="E671" t="str">
            <v>I</v>
          </cell>
          <cell r="G671" t="str">
            <v>I</v>
          </cell>
          <cell r="I671" t="str">
            <v/>
          </cell>
          <cell r="J671" t="str">
            <v>OTH</v>
          </cell>
          <cell r="L671" t="str">
            <v>INDUSTRIAL</v>
          </cell>
          <cell r="M671" t="str">
            <v>IND</v>
          </cell>
          <cell r="O671" t="str">
            <v>INDUSTRIAL</v>
          </cell>
          <cell r="P671" t="str">
            <v>INDUSTRIAL</v>
          </cell>
        </row>
        <row r="672">
          <cell r="A672">
            <v>5849</v>
          </cell>
          <cell r="B672" t="str">
            <v>MARINE5540</v>
          </cell>
          <cell r="C672" t="str">
            <v>REGULAR</v>
          </cell>
          <cell r="D672" t="str">
            <v>GENERAL</v>
          </cell>
          <cell r="E672" t="str">
            <v>I</v>
          </cell>
          <cell r="G672" t="str">
            <v>I</v>
          </cell>
          <cell r="I672" t="str">
            <v/>
          </cell>
          <cell r="J672" t="str">
            <v>OTH</v>
          </cell>
          <cell r="L672" t="str">
            <v>INDUSTRIAL</v>
          </cell>
          <cell r="M672" t="str">
            <v>IND</v>
          </cell>
          <cell r="O672" t="str">
            <v>INDUSTRIAL</v>
          </cell>
          <cell r="P672" t="str">
            <v>INDUSTRIAL</v>
          </cell>
        </row>
        <row r="673">
          <cell r="A673">
            <v>5850</v>
          </cell>
          <cell r="B673" t="str">
            <v>MARINE4050</v>
          </cell>
          <cell r="C673" t="str">
            <v>REGULAR</v>
          </cell>
          <cell r="D673" t="str">
            <v>GENERAL</v>
          </cell>
          <cell r="E673" t="str">
            <v>I</v>
          </cell>
          <cell r="G673" t="str">
            <v>I</v>
          </cell>
          <cell r="I673" t="str">
            <v/>
          </cell>
          <cell r="J673" t="str">
            <v>OTH</v>
          </cell>
          <cell r="L673" t="str">
            <v>INDUSTRIAL</v>
          </cell>
          <cell r="M673" t="str">
            <v>IND</v>
          </cell>
          <cell r="O673" t="str">
            <v>INDUSTRIAL</v>
          </cell>
          <cell r="P673" t="str">
            <v>INDUSTRIAL</v>
          </cell>
        </row>
        <row r="674">
          <cell r="A674">
            <v>5901</v>
          </cell>
          <cell r="B674" t="str">
            <v>MARINET32</v>
          </cell>
          <cell r="C674" t="str">
            <v>REGULAR</v>
          </cell>
          <cell r="D674" t="str">
            <v>GENERAL</v>
          </cell>
          <cell r="E674" t="str">
            <v>I</v>
          </cell>
          <cell r="G674" t="str">
            <v>I</v>
          </cell>
          <cell r="I674" t="str">
            <v/>
          </cell>
          <cell r="J674" t="str">
            <v>OTH</v>
          </cell>
          <cell r="L674" t="str">
            <v>INDUSTRIAL</v>
          </cell>
          <cell r="M674" t="str">
            <v>IND</v>
          </cell>
          <cell r="O674" t="str">
            <v>INDUSTRIAL</v>
          </cell>
          <cell r="P674" t="str">
            <v>INDUSTRIAL</v>
          </cell>
        </row>
        <row r="675">
          <cell r="A675">
            <v>5902</v>
          </cell>
          <cell r="B675" t="str">
            <v>MARINET68</v>
          </cell>
          <cell r="C675" t="str">
            <v>REGULAR</v>
          </cell>
          <cell r="D675" t="str">
            <v>GENERAL</v>
          </cell>
          <cell r="E675" t="str">
            <v>I</v>
          </cell>
          <cell r="G675" t="str">
            <v>I</v>
          </cell>
          <cell r="I675" t="str">
            <v/>
          </cell>
          <cell r="J675" t="str">
            <v>OTH</v>
          </cell>
          <cell r="L675" t="str">
            <v>INDUSTRIAL</v>
          </cell>
          <cell r="M675" t="str">
            <v>IND</v>
          </cell>
          <cell r="O675" t="str">
            <v>INDUSTRIAL</v>
          </cell>
          <cell r="P675" t="str">
            <v>INDUSTRIAL</v>
          </cell>
        </row>
        <row r="676">
          <cell r="A676">
            <v>5903</v>
          </cell>
          <cell r="B676" t="str">
            <v>MARINET76</v>
          </cell>
          <cell r="C676" t="str">
            <v>REGULAR</v>
          </cell>
          <cell r="D676" t="str">
            <v>GENERAL</v>
          </cell>
          <cell r="E676" t="str">
            <v>I</v>
          </cell>
          <cell r="G676" t="str">
            <v>I</v>
          </cell>
          <cell r="I676" t="str">
            <v/>
          </cell>
          <cell r="J676" t="str">
            <v>OTH</v>
          </cell>
          <cell r="L676" t="str">
            <v>INDUSTRIAL</v>
          </cell>
          <cell r="M676" t="str">
            <v>IND</v>
          </cell>
          <cell r="O676" t="str">
            <v>INDUSTRIAL</v>
          </cell>
          <cell r="P676" t="str">
            <v>INDUSTRIAL</v>
          </cell>
        </row>
        <row r="677">
          <cell r="A677">
            <v>5921</v>
          </cell>
          <cell r="B677" t="str">
            <v>MARINEHYD15</v>
          </cell>
          <cell r="C677" t="str">
            <v>REGULAR</v>
          </cell>
          <cell r="D677" t="str">
            <v>GENERAL</v>
          </cell>
          <cell r="E677" t="str">
            <v>I</v>
          </cell>
          <cell r="G677" t="str">
            <v>I</v>
          </cell>
          <cell r="I677" t="str">
            <v/>
          </cell>
          <cell r="J677" t="str">
            <v>OTH</v>
          </cell>
          <cell r="L677" t="str">
            <v>INDUSTRIAL</v>
          </cell>
          <cell r="M677" t="str">
            <v>IND</v>
          </cell>
          <cell r="O677" t="str">
            <v>INDUSTRIAL</v>
          </cell>
          <cell r="P677" t="str">
            <v>INDUSTRIAL</v>
          </cell>
        </row>
        <row r="678">
          <cell r="A678">
            <v>5922</v>
          </cell>
          <cell r="B678" t="str">
            <v>MARINEHYD32</v>
          </cell>
          <cell r="C678" t="str">
            <v>REGULAR</v>
          </cell>
          <cell r="D678" t="str">
            <v>GENERAL</v>
          </cell>
          <cell r="E678" t="str">
            <v>I</v>
          </cell>
          <cell r="G678" t="str">
            <v>I</v>
          </cell>
          <cell r="I678" t="str">
            <v/>
          </cell>
          <cell r="J678" t="str">
            <v>OTH</v>
          </cell>
          <cell r="L678" t="str">
            <v>INDUSTRIAL</v>
          </cell>
          <cell r="M678" t="str">
            <v>IND</v>
          </cell>
          <cell r="O678" t="str">
            <v>INDUSTRIAL</v>
          </cell>
          <cell r="P678" t="str">
            <v>INDUSTRIAL</v>
          </cell>
        </row>
        <row r="679">
          <cell r="A679">
            <v>5923</v>
          </cell>
          <cell r="B679" t="str">
            <v>MARINEHYD46</v>
          </cell>
          <cell r="C679" t="str">
            <v>REGULAR</v>
          </cell>
          <cell r="D679" t="str">
            <v>GENERAL</v>
          </cell>
          <cell r="E679" t="str">
            <v>I</v>
          </cell>
          <cell r="G679" t="str">
            <v>I</v>
          </cell>
          <cell r="I679" t="str">
            <v/>
          </cell>
          <cell r="J679" t="str">
            <v>OTH</v>
          </cell>
          <cell r="L679" t="str">
            <v>INDUSTRIAL</v>
          </cell>
          <cell r="M679" t="str">
            <v>IND</v>
          </cell>
          <cell r="O679" t="str">
            <v>INDUSTRIAL</v>
          </cell>
          <cell r="P679" t="str">
            <v>INDUSTRIAL</v>
          </cell>
        </row>
        <row r="680">
          <cell r="A680">
            <v>5924</v>
          </cell>
          <cell r="B680" t="str">
            <v>MARINEHYD68</v>
          </cell>
          <cell r="C680" t="str">
            <v>REGULAR</v>
          </cell>
          <cell r="D680" t="str">
            <v>GENERAL</v>
          </cell>
          <cell r="E680" t="str">
            <v>I</v>
          </cell>
          <cell r="G680" t="str">
            <v>I</v>
          </cell>
          <cell r="I680" t="str">
            <v/>
          </cell>
          <cell r="J680" t="str">
            <v>OTH</v>
          </cell>
          <cell r="L680" t="str">
            <v>INDUSTRIAL</v>
          </cell>
          <cell r="M680" t="str">
            <v>IND</v>
          </cell>
          <cell r="O680" t="str">
            <v>INDUSTRIAL</v>
          </cell>
          <cell r="P680" t="str">
            <v>INDUSTRIAL</v>
          </cell>
        </row>
        <row r="681">
          <cell r="A681">
            <v>5925</v>
          </cell>
          <cell r="B681" t="str">
            <v>MARINEHYD100</v>
          </cell>
          <cell r="C681" t="str">
            <v>REGULAR</v>
          </cell>
          <cell r="D681" t="str">
            <v>GENERAL</v>
          </cell>
          <cell r="E681" t="str">
            <v>I</v>
          </cell>
          <cell r="G681" t="str">
            <v>I</v>
          </cell>
          <cell r="I681" t="str">
            <v/>
          </cell>
          <cell r="J681" t="str">
            <v>OTH</v>
          </cell>
          <cell r="L681" t="str">
            <v>INDUSTRIAL</v>
          </cell>
          <cell r="M681" t="str">
            <v>IND</v>
          </cell>
          <cell r="O681" t="str">
            <v>INDUSTRIAL</v>
          </cell>
          <cell r="P681" t="str">
            <v>INDUSTRIAL</v>
          </cell>
        </row>
        <row r="682">
          <cell r="A682">
            <v>5941</v>
          </cell>
          <cell r="B682" t="str">
            <v>MARINEM680</v>
          </cell>
          <cell r="C682" t="str">
            <v>REGULAR</v>
          </cell>
          <cell r="D682" t="str">
            <v>GENERAL</v>
          </cell>
          <cell r="E682" t="str">
            <v>I</v>
          </cell>
          <cell r="G682" t="str">
            <v>I</v>
          </cell>
          <cell r="I682" t="str">
            <v/>
          </cell>
          <cell r="J682" t="str">
            <v>OTH</v>
          </cell>
          <cell r="L682" t="str">
            <v>INDUSTRIAL</v>
          </cell>
          <cell r="M682" t="str">
            <v>IND</v>
          </cell>
          <cell r="O682" t="str">
            <v>INDUSTRIAL</v>
          </cell>
          <cell r="P682" t="str">
            <v>INDUSTRIAL</v>
          </cell>
        </row>
        <row r="683">
          <cell r="A683">
            <v>5991</v>
          </cell>
          <cell r="B683" t="str">
            <v>MARINEGEAREP100</v>
          </cell>
          <cell r="C683" t="str">
            <v>REGULAR</v>
          </cell>
          <cell r="D683" t="str">
            <v>GENERAL</v>
          </cell>
          <cell r="E683" t="str">
            <v>I</v>
          </cell>
          <cell r="G683" t="str">
            <v>I</v>
          </cell>
          <cell r="I683" t="str">
            <v/>
          </cell>
          <cell r="J683" t="str">
            <v>OTH</v>
          </cell>
          <cell r="L683" t="str">
            <v>INDUSTRIAL</v>
          </cell>
          <cell r="M683" t="str">
            <v>IND</v>
          </cell>
          <cell r="O683" t="str">
            <v>INDUSTRIAL</v>
          </cell>
          <cell r="P683" t="str">
            <v>INDUSTRIAL</v>
          </cell>
        </row>
        <row r="684">
          <cell r="A684">
            <v>6001</v>
          </cell>
          <cell r="B684" t="str">
            <v>MARINEGEAREP150</v>
          </cell>
          <cell r="C684" t="str">
            <v>REGULAR</v>
          </cell>
          <cell r="D684" t="str">
            <v>GENERAL</v>
          </cell>
          <cell r="E684" t="str">
            <v>I</v>
          </cell>
          <cell r="G684" t="str">
            <v>I</v>
          </cell>
          <cell r="I684" t="str">
            <v/>
          </cell>
          <cell r="J684" t="str">
            <v>OTH</v>
          </cell>
          <cell r="L684" t="str">
            <v>INDUSTRIAL</v>
          </cell>
          <cell r="M684" t="str">
            <v>IND</v>
          </cell>
          <cell r="O684" t="str">
            <v>INDUSTRIAL</v>
          </cell>
          <cell r="P684" t="str">
            <v>INDUSTRIAL</v>
          </cell>
        </row>
        <row r="685">
          <cell r="A685">
            <v>6004</v>
          </cell>
          <cell r="B685" t="str">
            <v>MARINEGEAREP220</v>
          </cell>
          <cell r="C685" t="str">
            <v>REGULAR</v>
          </cell>
          <cell r="D685" t="str">
            <v>GENERAL</v>
          </cell>
          <cell r="E685" t="str">
            <v>I</v>
          </cell>
          <cell r="G685" t="str">
            <v>I</v>
          </cell>
          <cell r="I685" t="str">
            <v/>
          </cell>
          <cell r="J685" t="str">
            <v>OTH</v>
          </cell>
          <cell r="L685" t="str">
            <v>INDUSTRIAL</v>
          </cell>
          <cell r="M685" t="str">
            <v>IND</v>
          </cell>
          <cell r="O685" t="str">
            <v>INDUSTRIAL</v>
          </cell>
          <cell r="P685" t="str">
            <v>INDUSTRIAL</v>
          </cell>
        </row>
        <row r="686">
          <cell r="A686">
            <v>6005</v>
          </cell>
          <cell r="B686" t="str">
            <v>MARINEGEAREP320</v>
          </cell>
          <cell r="C686" t="str">
            <v>REGULAR</v>
          </cell>
          <cell r="D686" t="str">
            <v>GENERAL</v>
          </cell>
          <cell r="E686" t="str">
            <v>I</v>
          </cell>
          <cell r="G686" t="str">
            <v>I</v>
          </cell>
          <cell r="I686" t="str">
            <v/>
          </cell>
          <cell r="J686" t="str">
            <v>OTH</v>
          </cell>
          <cell r="L686" t="str">
            <v>INDUSTRIAL</v>
          </cell>
          <cell r="M686" t="str">
            <v>IND</v>
          </cell>
          <cell r="O686" t="str">
            <v>INDUSTRIAL</v>
          </cell>
          <cell r="P686" t="str">
            <v>INDUSTRIAL</v>
          </cell>
        </row>
        <row r="687">
          <cell r="A687">
            <v>6101</v>
          </cell>
          <cell r="B687" t="str">
            <v>SHAFT150</v>
          </cell>
          <cell r="C687" t="str">
            <v>REGULAR</v>
          </cell>
          <cell r="D687" t="str">
            <v>GENERAL</v>
          </cell>
          <cell r="E687" t="str">
            <v>I</v>
          </cell>
          <cell r="G687" t="str">
            <v>I</v>
          </cell>
          <cell r="I687" t="str">
            <v/>
          </cell>
          <cell r="J687" t="str">
            <v>OTH</v>
          </cell>
          <cell r="L687" t="str">
            <v>INDUSTRIAL</v>
          </cell>
          <cell r="M687" t="str">
            <v>IND</v>
          </cell>
          <cell r="O687" t="str">
            <v>INDUSTRIAL</v>
          </cell>
          <cell r="P687" t="str">
            <v>INDUSTRIAL</v>
          </cell>
        </row>
        <row r="688">
          <cell r="A688">
            <v>6102</v>
          </cell>
          <cell r="B688" t="str">
            <v>SHAFTC150</v>
          </cell>
          <cell r="C688" t="str">
            <v>REGULAR</v>
          </cell>
          <cell r="D688" t="str">
            <v>GENERAL</v>
          </cell>
          <cell r="E688" t="str">
            <v>I</v>
          </cell>
          <cell r="G688" t="str">
            <v>I</v>
          </cell>
          <cell r="I688" t="str">
            <v/>
          </cell>
          <cell r="J688" t="str">
            <v>OTH</v>
          </cell>
          <cell r="L688" t="str">
            <v>INDUSTRIAL</v>
          </cell>
          <cell r="M688" t="str">
            <v>IND</v>
          </cell>
          <cell r="O688" t="str">
            <v>INDUSTRIAL</v>
          </cell>
          <cell r="P688" t="str">
            <v>INDUSTRIAL</v>
          </cell>
        </row>
        <row r="689">
          <cell r="A689">
            <v>6114</v>
          </cell>
          <cell r="B689" t="str">
            <v>MARINESTERN220</v>
          </cell>
          <cell r="C689" t="str">
            <v>REGULAR</v>
          </cell>
          <cell r="D689" t="str">
            <v>GENERAL</v>
          </cell>
          <cell r="E689" t="str">
            <v>I</v>
          </cell>
          <cell r="G689" t="str">
            <v>I</v>
          </cell>
          <cell r="I689" t="str">
            <v/>
          </cell>
          <cell r="J689" t="str">
            <v>OTH</v>
          </cell>
          <cell r="L689" t="str">
            <v>INDUSTRIAL</v>
          </cell>
          <cell r="M689" t="str">
            <v>IND</v>
          </cell>
          <cell r="O689" t="str">
            <v>INDUSTRIAL</v>
          </cell>
          <cell r="P689" t="str">
            <v>INDUSTRIAL</v>
          </cell>
        </row>
        <row r="690">
          <cell r="A690">
            <v>6310</v>
          </cell>
          <cell r="B690" t="str">
            <v>SN 70</v>
          </cell>
          <cell r="C690" t="str">
            <v>REGULAR</v>
          </cell>
          <cell r="D690" t="str">
            <v>GENERAL</v>
          </cell>
          <cell r="E690" t="str">
            <v>I</v>
          </cell>
          <cell r="G690" t="str">
            <v>I</v>
          </cell>
          <cell r="I690" t="str">
            <v/>
          </cell>
          <cell r="J690" t="str">
            <v>OTH</v>
          </cell>
          <cell r="L690" t="str">
            <v>INDUSTRIAL</v>
          </cell>
          <cell r="M690" t="str">
            <v>IND</v>
          </cell>
          <cell r="O690" t="str">
            <v>INDUSTRIAL</v>
          </cell>
          <cell r="P690" t="str">
            <v>INDUSTRIAL</v>
          </cell>
        </row>
        <row r="691">
          <cell r="A691">
            <v>6311</v>
          </cell>
          <cell r="B691" t="str">
            <v>SN 150</v>
          </cell>
          <cell r="C691" t="str">
            <v>REGULAR</v>
          </cell>
          <cell r="D691" t="str">
            <v>GENERAL</v>
          </cell>
          <cell r="E691" t="str">
            <v>I</v>
          </cell>
          <cell r="G691" t="str">
            <v>I</v>
          </cell>
          <cell r="I691" t="str">
            <v/>
          </cell>
          <cell r="J691" t="str">
            <v>OTH</v>
          </cell>
          <cell r="L691" t="str">
            <v>INDUSTRIAL</v>
          </cell>
          <cell r="M691" t="str">
            <v>IND</v>
          </cell>
          <cell r="O691" t="str">
            <v>INDUSTRIAL</v>
          </cell>
          <cell r="P691" t="str">
            <v>INDUSTRIAL</v>
          </cell>
        </row>
        <row r="692">
          <cell r="A692">
            <v>6312</v>
          </cell>
          <cell r="B692" t="str">
            <v>SN500</v>
          </cell>
          <cell r="C692" t="str">
            <v>REGULAR</v>
          </cell>
          <cell r="D692" t="str">
            <v>GENERAL</v>
          </cell>
          <cell r="E692" t="str">
            <v>I</v>
          </cell>
          <cell r="G692" t="str">
            <v>I</v>
          </cell>
          <cell r="I692" t="str">
            <v/>
          </cell>
          <cell r="J692" t="str">
            <v>OTH</v>
          </cell>
          <cell r="L692" t="str">
            <v>INDUSTRIAL</v>
          </cell>
          <cell r="M692" t="str">
            <v>IND</v>
          </cell>
          <cell r="O692" t="str">
            <v>INDUSTRIAL</v>
          </cell>
          <cell r="P692" t="str">
            <v>INDUSTRIAL</v>
          </cell>
        </row>
        <row r="693">
          <cell r="A693">
            <v>6314</v>
          </cell>
          <cell r="B693" t="str">
            <v>SN 850</v>
          </cell>
          <cell r="C693" t="str">
            <v>REGULAR</v>
          </cell>
          <cell r="D693" t="str">
            <v>GENERAL</v>
          </cell>
          <cell r="E693" t="str">
            <v>I</v>
          </cell>
          <cell r="G693" t="str">
            <v>I</v>
          </cell>
          <cell r="I693" t="str">
            <v/>
          </cell>
          <cell r="J693" t="str">
            <v>OTH</v>
          </cell>
          <cell r="L693" t="str">
            <v>INDUSTRIAL</v>
          </cell>
          <cell r="M693" t="str">
            <v>IND</v>
          </cell>
          <cell r="O693" t="str">
            <v>INDUSTRIAL</v>
          </cell>
          <cell r="P693" t="str">
            <v>INDUSTRIAL</v>
          </cell>
        </row>
        <row r="694">
          <cell r="A694">
            <v>6315</v>
          </cell>
          <cell r="B694" t="str">
            <v>BS 150</v>
          </cell>
          <cell r="C694" t="str">
            <v>REGULAR</v>
          </cell>
          <cell r="D694" t="str">
            <v>GENERAL</v>
          </cell>
          <cell r="E694" t="str">
            <v>I</v>
          </cell>
          <cell r="G694" t="str">
            <v>I</v>
          </cell>
          <cell r="I694" t="str">
            <v/>
          </cell>
          <cell r="J694" t="str">
            <v>OTH</v>
          </cell>
          <cell r="L694" t="str">
            <v>INDUSTRIAL</v>
          </cell>
          <cell r="M694" t="str">
            <v>IND</v>
          </cell>
          <cell r="O694" t="str">
            <v>INDUSTRIAL</v>
          </cell>
          <cell r="P694" t="str">
            <v>INDUSTRIAL</v>
          </cell>
        </row>
        <row r="695">
          <cell r="A695">
            <v>6318</v>
          </cell>
          <cell r="B695" t="str">
            <v>DEDUSTINGOIL</v>
          </cell>
          <cell r="C695" t="str">
            <v>REGULAR</v>
          </cell>
          <cell r="D695" t="str">
            <v>GENERAL</v>
          </cell>
          <cell r="E695" t="str">
            <v>I</v>
          </cell>
          <cell r="G695" t="str">
            <v>I</v>
          </cell>
          <cell r="I695" t="str">
            <v/>
          </cell>
          <cell r="J695" t="str">
            <v>OTH</v>
          </cell>
          <cell r="L695" t="str">
            <v>INDUSTRIAL</v>
          </cell>
          <cell r="M695" t="str">
            <v>IND</v>
          </cell>
          <cell r="O695" t="str">
            <v>INDUSTRIAL</v>
          </cell>
          <cell r="P695" t="str">
            <v>INDUSTRIAL</v>
          </cell>
        </row>
        <row r="696">
          <cell r="A696">
            <v>6325</v>
          </cell>
          <cell r="B696" t="str">
            <v>IOCROEL280</v>
          </cell>
          <cell r="C696" t="str">
            <v>REGULAR</v>
          </cell>
          <cell r="D696" t="str">
            <v>GENERAL</v>
          </cell>
          <cell r="E696" t="str">
            <v>I</v>
          </cell>
          <cell r="G696" t="str">
            <v>I</v>
          </cell>
          <cell r="I696" t="str">
            <v/>
          </cell>
          <cell r="J696" t="str">
            <v>OTH</v>
          </cell>
          <cell r="L696" t="str">
            <v>INDUSTRIAL</v>
          </cell>
          <cell r="M696" t="str">
            <v>IND</v>
          </cell>
          <cell r="O696" t="str">
            <v>INDUSTRIAL</v>
          </cell>
          <cell r="P696" t="str">
            <v>INDUSTRIAL</v>
          </cell>
        </row>
        <row r="697">
          <cell r="A697">
            <v>6326</v>
          </cell>
          <cell r="B697" t="str">
            <v>IOCROEL320</v>
          </cell>
          <cell r="C697" t="str">
            <v>REGULAR</v>
          </cell>
          <cell r="D697" t="str">
            <v>GENERAL</v>
          </cell>
          <cell r="E697" t="str">
            <v>I</v>
          </cell>
          <cell r="G697" t="str">
            <v>I</v>
          </cell>
          <cell r="I697" t="str">
            <v/>
          </cell>
          <cell r="J697" t="str">
            <v>OTH</v>
          </cell>
          <cell r="L697" t="str">
            <v>INDUSTRIAL</v>
          </cell>
          <cell r="M697" t="str">
            <v>IND</v>
          </cell>
          <cell r="O697" t="str">
            <v>INDUSTRIAL</v>
          </cell>
          <cell r="P697" t="str">
            <v>INDUSTRIAL</v>
          </cell>
        </row>
        <row r="698">
          <cell r="A698">
            <v>6328</v>
          </cell>
          <cell r="B698" t="str">
            <v>CARRIEROIL</v>
          </cell>
          <cell r="C698" t="str">
            <v>REGULAR</v>
          </cell>
          <cell r="D698" t="str">
            <v>GENERAL</v>
          </cell>
          <cell r="E698" t="str">
            <v>I</v>
          </cell>
          <cell r="G698" t="str">
            <v>I</v>
          </cell>
          <cell r="I698" t="str">
            <v/>
          </cell>
          <cell r="J698" t="str">
            <v>OTH</v>
          </cell>
          <cell r="L698" t="str">
            <v>INDUSTRIAL</v>
          </cell>
          <cell r="M698" t="str">
            <v>IND</v>
          </cell>
          <cell r="O698" t="str">
            <v>INDUSTRIAL</v>
          </cell>
          <cell r="P698" t="str">
            <v>INDUSTRIAL</v>
          </cell>
        </row>
        <row r="699">
          <cell r="A699">
            <v>6330</v>
          </cell>
          <cell r="B699" t="str">
            <v>H 70</v>
          </cell>
          <cell r="C699" t="str">
            <v>REGULAR</v>
          </cell>
          <cell r="D699" t="str">
            <v>GENERAL</v>
          </cell>
          <cell r="E699" t="str">
            <v>I</v>
          </cell>
          <cell r="G699" t="str">
            <v>I</v>
          </cell>
          <cell r="I699" t="str">
            <v/>
          </cell>
          <cell r="J699" t="str">
            <v>OTH</v>
          </cell>
          <cell r="L699" t="str">
            <v>INDUSTRIAL</v>
          </cell>
          <cell r="M699" t="str">
            <v>IND</v>
          </cell>
          <cell r="O699" t="str">
            <v>INDUSTRIAL</v>
          </cell>
          <cell r="P699" t="str">
            <v>INDUSTRIAL</v>
          </cell>
        </row>
        <row r="700">
          <cell r="A700">
            <v>6331</v>
          </cell>
          <cell r="B700" t="str">
            <v>H 150</v>
          </cell>
          <cell r="C700" t="str">
            <v>REGULAR</v>
          </cell>
          <cell r="D700" t="str">
            <v>GENERAL</v>
          </cell>
          <cell r="E700" t="str">
            <v>I</v>
          </cell>
          <cell r="G700" t="str">
            <v>I</v>
          </cell>
          <cell r="I700" t="str">
            <v/>
          </cell>
          <cell r="J700" t="str">
            <v>OTH</v>
          </cell>
          <cell r="L700" t="str">
            <v>INDUSTRIAL</v>
          </cell>
          <cell r="M700" t="str">
            <v>IND</v>
          </cell>
          <cell r="O700" t="str">
            <v>INDUSTRIAL</v>
          </cell>
          <cell r="P700" t="str">
            <v>INDUSTRIAL</v>
          </cell>
        </row>
        <row r="701">
          <cell r="A701">
            <v>6332</v>
          </cell>
          <cell r="B701" t="str">
            <v>H 500</v>
          </cell>
          <cell r="C701" t="str">
            <v>REGULAR</v>
          </cell>
          <cell r="D701" t="str">
            <v>GENERAL</v>
          </cell>
          <cell r="E701" t="str">
            <v>I</v>
          </cell>
          <cell r="G701" t="str">
            <v>I</v>
          </cell>
          <cell r="I701" t="str">
            <v/>
          </cell>
          <cell r="J701" t="str">
            <v>OTH</v>
          </cell>
          <cell r="L701" t="str">
            <v>INDUSTRIAL</v>
          </cell>
          <cell r="M701" t="str">
            <v>IND</v>
          </cell>
          <cell r="O701" t="str">
            <v>INDUSTRIAL</v>
          </cell>
          <cell r="P701" t="str">
            <v>INDUSTRIAL</v>
          </cell>
        </row>
        <row r="702">
          <cell r="A702">
            <v>6350</v>
          </cell>
          <cell r="B702" t="str">
            <v>ANTICAKINGOIL</v>
          </cell>
          <cell r="C702" t="str">
            <v>REGULAR</v>
          </cell>
          <cell r="D702" t="str">
            <v>GENERAL</v>
          </cell>
          <cell r="E702" t="str">
            <v>I</v>
          </cell>
          <cell r="G702" t="str">
            <v>I</v>
          </cell>
          <cell r="I702" t="str">
            <v/>
          </cell>
          <cell r="J702" t="str">
            <v>OTH</v>
          </cell>
          <cell r="L702" t="str">
            <v>INDUSTRIAL</v>
          </cell>
          <cell r="M702" t="str">
            <v>IND</v>
          </cell>
          <cell r="O702" t="str">
            <v>INDUSTRIAL</v>
          </cell>
          <cell r="P702" t="str">
            <v>INDUSTRIAL</v>
          </cell>
        </row>
        <row r="703">
          <cell r="A703">
            <v>6352</v>
          </cell>
          <cell r="B703" t="str">
            <v>LUBREX22</v>
          </cell>
          <cell r="C703" t="str">
            <v>REGULAR</v>
          </cell>
          <cell r="D703" t="str">
            <v>GENERAL</v>
          </cell>
          <cell r="E703" t="str">
            <v>I</v>
          </cell>
          <cell r="G703" t="str">
            <v>I</v>
          </cell>
          <cell r="I703" t="str">
            <v/>
          </cell>
          <cell r="J703" t="str">
            <v>OTH</v>
          </cell>
          <cell r="L703" t="str">
            <v>INDUSTRIAL</v>
          </cell>
          <cell r="M703" t="str">
            <v>IND</v>
          </cell>
          <cell r="O703" t="str">
            <v>INDUSTRIAL</v>
          </cell>
          <cell r="P703" t="str">
            <v>INDUSTRIAL</v>
          </cell>
        </row>
        <row r="704">
          <cell r="A704">
            <v>6355</v>
          </cell>
          <cell r="B704" t="str">
            <v>LUBREX100</v>
          </cell>
          <cell r="C704" t="str">
            <v>REGULAR</v>
          </cell>
          <cell r="D704" t="str">
            <v>GENERAL</v>
          </cell>
          <cell r="E704" t="str">
            <v>I</v>
          </cell>
          <cell r="G704" t="str">
            <v>I</v>
          </cell>
          <cell r="I704" t="str">
            <v/>
          </cell>
          <cell r="J704" t="str">
            <v>OTH</v>
          </cell>
          <cell r="L704" t="str">
            <v>INDUSTRIAL</v>
          </cell>
          <cell r="M704" t="str">
            <v>IND</v>
          </cell>
          <cell r="O704" t="str">
            <v>INDUSTRIAL</v>
          </cell>
          <cell r="P704" t="str">
            <v>INDUSTRIAL</v>
          </cell>
        </row>
        <row r="705">
          <cell r="A705">
            <v>6356</v>
          </cell>
          <cell r="B705" t="str">
            <v>LUBREX150</v>
          </cell>
          <cell r="C705" t="str">
            <v>REGULAR</v>
          </cell>
          <cell r="D705" t="str">
            <v>GENERAL</v>
          </cell>
          <cell r="E705" t="str">
            <v>I</v>
          </cell>
          <cell r="G705" t="str">
            <v>I</v>
          </cell>
          <cell r="I705" t="str">
            <v/>
          </cell>
          <cell r="J705" t="str">
            <v>OTH</v>
          </cell>
          <cell r="L705" t="str">
            <v>INDUSTRIAL</v>
          </cell>
          <cell r="M705" t="str">
            <v>IND</v>
          </cell>
          <cell r="O705" t="str">
            <v>INDUSTRIAL</v>
          </cell>
          <cell r="P705" t="str">
            <v>INDUSTRIAL</v>
          </cell>
        </row>
        <row r="706">
          <cell r="A706">
            <v>6359</v>
          </cell>
          <cell r="B706" t="str">
            <v>LUBREX220</v>
          </cell>
          <cell r="C706" t="str">
            <v>REGULAR</v>
          </cell>
          <cell r="D706" t="str">
            <v>GENERAL</v>
          </cell>
          <cell r="E706" t="str">
            <v>I</v>
          </cell>
          <cell r="G706" t="str">
            <v>I</v>
          </cell>
          <cell r="I706" t="str">
            <v/>
          </cell>
          <cell r="J706" t="str">
            <v>OTH</v>
          </cell>
          <cell r="L706" t="str">
            <v>INDUSTRIAL</v>
          </cell>
          <cell r="M706" t="str">
            <v>IND</v>
          </cell>
          <cell r="O706" t="str">
            <v>INDUSTRIAL</v>
          </cell>
          <cell r="P706" t="str">
            <v>INDUSTRIAL</v>
          </cell>
        </row>
        <row r="707">
          <cell r="A707">
            <v>6360</v>
          </cell>
          <cell r="B707" t="str">
            <v>LUBREX320</v>
          </cell>
          <cell r="C707" t="str">
            <v>REGULAR</v>
          </cell>
          <cell r="D707" t="str">
            <v>GENERAL</v>
          </cell>
          <cell r="E707" t="str">
            <v>I</v>
          </cell>
          <cell r="G707" t="str">
            <v>I</v>
          </cell>
          <cell r="I707" t="str">
            <v/>
          </cell>
          <cell r="J707" t="str">
            <v>OTH</v>
          </cell>
          <cell r="L707" t="str">
            <v>INDUSTRIAL</v>
          </cell>
          <cell r="M707" t="str">
            <v>IND</v>
          </cell>
          <cell r="O707" t="str">
            <v>INDUSTRIAL</v>
          </cell>
          <cell r="P707" t="str">
            <v>INDUSTRIAL</v>
          </cell>
        </row>
        <row r="708">
          <cell r="A708">
            <v>6361</v>
          </cell>
          <cell r="B708" t="str">
            <v>LUBREX460</v>
          </cell>
          <cell r="C708" t="str">
            <v>REGULAR</v>
          </cell>
          <cell r="D708" t="str">
            <v>GENERAL</v>
          </cell>
          <cell r="E708" t="str">
            <v>I</v>
          </cell>
          <cell r="G708" t="str">
            <v>I</v>
          </cell>
          <cell r="I708" t="str">
            <v/>
          </cell>
          <cell r="J708" t="str">
            <v>OTH</v>
          </cell>
          <cell r="L708" t="str">
            <v>INDUSTRIAL</v>
          </cell>
          <cell r="M708" t="str">
            <v>IND</v>
          </cell>
          <cell r="O708" t="str">
            <v>INDUSTRIAL</v>
          </cell>
          <cell r="P708" t="str">
            <v>INDUSTRIAL</v>
          </cell>
        </row>
        <row r="709">
          <cell r="A709">
            <v>6367</v>
          </cell>
          <cell r="B709" t="str">
            <v>LUBREX68</v>
          </cell>
          <cell r="C709" t="str">
            <v>REGULAR</v>
          </cell>
          <cell r="D709" t="str">
            <v>GENERAL</v>
          </cell>
          <cell r="E709" t="str">
            <v>I</v>
          </cell>
          <cell r="G709" t="str">
            <v>I</v>
          </cell>
          <cell r="I709" t="str">
            <v/>
          </cell>
          <cell r="J709" t="str">
            <v>OTH</v>
          </cell>
          <cell r="L709" t="str">
            <v>INDUSTRIAL</v>
          </cell>
          <cell r="M709" t="str">
            <v>IND</v>
          </cell>
          <cell r="O709" t="str">
            <v>INDUSTRIAL</v>
          </cell>
          <cell r="P709" t="str">
            <v>INDUSTRIAL</v>
          </cell>
        </row>
        <row r="710">
          <cell r="A710">
            <v>6370</v>
          </cell>
          <cell r="B710" t="str">
            <v>TRANSCLEANM</v>
          </cell>
          <cell r="C710" t="str">
            <v>REGULAR</v>
          </cell>
          <cell r="D710" t="str">
            <v>GENERAL</v>
          </cell>
          <cell r="E710" t="str">
            <v>I</v>
          </cell>
          <cell r="G710" t="str">
            <v>I</v>
          </cell>
          <cell r="I710" t="str">
            <v/>
          </cell>
          <cell r="J710" t="str">
            <v>OTH</v>
          </cell>
          <cell r="L710" t="str">
            <v>INDUSTRIAL</v>
          </cell>
          <cell r="M710" t="str">
            <v>IND</v>
          </cell>
          <cell r="O710" t="str">
            <v>INDUSTRIAL</v>
          </cell>
          <cell r="P710" t="str">
            <v>INDUSTRIAL</v>
          </cell>
        </row>
        <row r="711">
          <cell r="A711">
            <v>6487</v>
          </cell>
          <cell r="B711" t="str">
            <v>HERO COOL PLUS</v>
          </cell>
          <cell r="C711" t="str">
            <v>GEN.OIL</v>
          </cell>
          <cell r="D711" t="str">
            <v>ONLY FOR OEM</v>
          </cell>
          <cell r="E711" t="str">
            <v>A</v>
          </cell>
          <cell r="G711" t="str">
            <v>A</v>
          </cell>
          <cell r="J711" t="str">
            <v>HERO</v>
          </cell>
          <cell r="L711" t="str">
            <v>4T</v>
          </cell>
          <cell r="M711" t="str">
            <v>Co-Branded</v>
          </cell>
          <cell r="O711" t="str">
            <v>SILVER</v>
          </cell>
          <cell r="P711" t="str">
            <v>SILVER</v>
          </cell>
        </row>
        <row r="712">
          <cell r="A712">
            <v>6721</v>
          </cell>
          <cell r="B712" t="str">
            <v>OILOM13</v>
          </cell>
          <cell r="C712" t="str">
            <v>REGULAR</v>
          </cell>
          <cell r="D712" t="str">
            <v>GENERAL</v>
          </cell>
          <cell r="E712" t="str">
            <v>I</v>
          </cell>
          <cell r="G712" t="str">
            <v>I</v>
          </cell>
          <cell r="I712" t="str">
            <v/>
          </cell>
          <cell r="J712" t="str">
            <v>OTH</v>
          </cell>
          <cell r="L712" t="str">
            <v>INDUSTRIAL</v>
          </cell>
          <cell r="M712" t="str">
            <v>IND</v>
          </cell>
          <cell r="O712" t="str">
            <v>INDUSTRIAL</v>
          </cell>
          <cell r="P712" t="str">
            <v>INDUSTRIAL</v>
          </cell>
        </row>
        <row r="713">
          <cell r="A713">
            <v>6722</v>
          </cell>
          <cell r="B713" t="str">
            <v>OILOM11(IB)</v>
          </cell>
          <cell r="C713" t="str">
            <v>REGULAR</v>
          </cell>
          <cell r="D713" t="str">
            <v>GENERAL</v>
          </cell>
          <cell r="E713" t="str">
            <v>I</v>
          </cell>
          <cell r="G713" t="str">
            <v>I</v>
          </cell>
          <cell r="I713" t="str">
            <v/>
          </cell>
          <cell r="J713" t="str">
            <v>OTH</v>
          </cell>
          <cell r="L713" t="str">
            <v>INDUSTRIAL</v>
          </cell>
          <cell r="M713" t="str">
            <v>IND</v>
          </cell>
          <cell r="O713" t="str">
            <v>INDUSTRIAL</v>
          </cell>
          <cell r="P713" t="str">
            <v>INDUSTRIAL</v>
          </cell>
        </row>
        <row r="714">
          <cell r="A714">
            <v>6723</v>
          </cell>
          <cell r="B714" t="str">
            <v>OILOM21</v>
          </cell>
          <cell r="C714" t="str">
            <v>REGULAR</v>
          </cell>
          <cell r="D714" t="str">
            <v>GENERAL</v>
          </cell>
          <cell r="E714" t="str">
            <v>I</v>
          </cell>
          <cell r="G714" t="str">
            <v>I</v>
          </cell>
          <cell r="I714" t="str">
            <v/>
          </cell>
          <cell r="J714" t="str">
            <v>OTH</v>
          </cell>
          <cell r="L714" t="str">
            <v>INDUSTRIAL</v>
          </cell>
          <cell r="M714" t="str">
            <v>IND</v>
          </cell>
          <cell r="O714" t="str">
            <v>INDUSTRIAL</v>
          </cell>
          <cell r="P714" t="str">
            <v>INDUSTRIAL</v>
          </cell>
        </row>
        <row r="715">
          <cell r="A715">
            <v>6724</v>
          </cell>
          <cell r="B715" t="str">
            <v>OILOM24</v>
          </cell>
          <cell r="C715" t="str">
            <v>REGULAR</v>
          </cell>
          <cell r="D715" t="str">
            <v>GENERAL</v>
          </cell>
          <cell r="E715" t="str">
            <v>I</v>
          </cell>
          <cell r="G715" t="str">
            <v>I</v>
          </cell>
          <cell r="I715" t="str">
            <v/>
          </cell>
          <cell r="J715" t="str">
            <v>OTH</v>
          </cell>
          <cell r="L715" t="str">
            <v>INDUSTRIAL</v>
          </cell>
          <cell r="M715" t="str">
            <v>IND</v>
          </cell>
          <cell r="O715" t="str">
            <v>INDUSTRIAL</v>
          </cell>
          <cell r="P715" t="str">
            <v>INDUSTRIAL</v>
          </cell>
        </row>
        <row r="716">
          <cell r="A716">
            <v>6726</v>
          </cell>
          <cell r="B716" t="str">
            <v>OILOM33</v>
          </cell>
          <cell r="C716" t="str">
            <v>REGULAR</v>
          </cell>
          <cell r="D716" t="str">
            <v>GENERAL</v>
          </cell>
          <cell r="E716" t="str">
            <v>I</v>
          </cell>
          <cell r="G716" t="str">
            <v>I</v>
          </cell>
          <cell r="I716" t="str">
            <v/>
          </cell>
          <cell r="J716" t="str">
            <v>OTH</v>
          </cell>
          <cell r="L716" t="str">
            <v>INDUSTRIAL</v>
          </cell>
          <cell r="M716" t="str">
            <v>IND</v>
          </cell>
          <cell r="O716" t="str">
            <v>INDUSTRIAL</v>
          </cell>
          <cell r="P716" t="str">
            <v>INDUSTRIAL</v>
          </cell>
        </row>
        <row r="717">
          <cell r="A717">
            <v>6727</v>
          </cell>
          <cell r="B717" t="str">
            <v>OILOM36</v>
          </cell>
          <cell r="C717" t="str">
            <v>REGULAR</v>
          </cell>
          <cell r="D717" t="str">
            <v>GENERAL</v>
          </cell>
          <cell r="E717" t="str">
            <v>I</v>
          </cell>
          <cell r="G717" t="str">
            <v>I</v>
          </cell>
          <cell r="I717" t="str">
            <v/>
          </cell>
          <cell r="J717" t="str">
            <v>OTH</v>
          </cell>
          <cell r="L717" t="str">
            <v>INDUSTRIAL</v>
          </cell>
          <cell r="M717" t="str">
            <v>IND</v>
          </cell>
          <cell r="O717" t="str">
            <v>INDUSTRIAL</v>
          </cell>
          <cell r="P717" t="str">
            <v>INDUSTRIAL</v>
          </cell>
        </row>
        <row r="718">
          <cell r="A718">
            <v>6729</v>
          </cell>
          <cell r="B718" t="str">
            <v>OILOM58</v>
          </cell>
          <cell r="C718" t="str">
            <v>REGULAR</v>
          </cell>
          <cell r="D718" t="str">
            <v>GENERAL</v>
          </cell>
          <cell r="E718" t="str">
            <v>I</v>
          </cell>
          <cell r="G718" t="str">
            <v>I</v>
          </cell>
          <cell r="I718" t="str">
            <v/>
          </cell>
          <cell r="J718" t="str">
            <v>OTH</v>
          </cell>
          <cell r="L718" t="str">
            <v>INDUSTRIAL</v>
          </cell>
          <cell r="M718" t="str">
            <v>IND</v>
          </cell>
          <cell r="O718" t="str">
            <v>INDUSTRIAL</v>
          </cell>
          <cell r="P718" t="str">
            <v>INDUSTRIAL</v>
          </cell>
        </row>
        <row r="719">
          <cell r="A719">
            <v>6730</v>
          </cell>
          <cell r="B719" t="str">
            <v>OILOM65</v>
          </cell>
          <cell r="C719" t="str">
            <v>REGULAR</v>
          </cell>
          <cell r="D719" t="str">
            <v>GENERAL</v>
          </cell>
          <cell r="E719" t="str">
            <v>I</v>
          </cell>
          <cell r="G719" t="str">
            <v>I</v>
          </cell>
          <cell r="I719" t="str">
            <v/>
          </cell>
          <cell r="J719" t="str">
            <v>OTH</v>
          </cell>
          <cell r="L719" t="str">
            <v>INDUSTRIAL</v>
          </cell>
          <cell r="M719" t="str">
            <v>IND</v>
          </cell>
          <cell r="O719" t="str">
            <v>INDUSTRIAL</v>
          </cell>
          <cell r="P719" t="str">
            <v>INDUSTRIAL</v>
          </cell>
        </row>
        <row r="720">
          <cell r="A720">
            <v>6731</v>
          </cell>
          <cell r="B720" t="str">
            <v>OILOM70</v>
          </cell>
          <cell r="C720" t="str">
            <v>REGULAR</v>
          </cell>
          <cell r="D720" t="str">
            <v>GENERAL</v>
          </cell>
          <cell r="E720" t="str">
            <v>I</v>
          </cell>
          <cell r="G720" t="str">
            <v>I</v>
          </cell>
          <cell r="I720" t="str">
            <v/>
          </cell>
          <cell r="J720" t="str">
            <v>OTH</v>
          </cell>
          <cell r="L720" t="str">
            <v>INDUSTRIAL</v>
          </cell>
          <cell r="M720" t="str">
            <v>IND</v>
          </cell>
          <cell r="O720" t="str">
            <v>INDUSTRIAL</v>
          </cell>
          <cell r="P720" t="str">
            <v>INDUSTRIAL</v>
          </cell>
        </row>
        <row r="721">
          <cell r="A721">
            <v>6733</v>
          </cell>
          <cell r="B721" t="str">
            <v>OILOM100</v>
          </cell>
          <cell r="C721" t="str">
            <v>REGULAR</v>
          </cell>
          <cell r="D721" t="str">
            <v>GENERAL</v>
          </cell>
          <cell r="E721" t="str">
            <v>I</v>
          </cell>
          <cell r="G721" t="str">
            <v>I</v>
          </cell>
          <cell r="I721" t="str">
            <v/>
          </cell>
          <cell r="J721" t="str">
            <v>OTH</v>
          </cell>
          <cell r="L721" t="str">
            <v>INDUSTRIAL</v>
          </cell>
          <cell r="M721" t="str">
            <v>IND</v>
          </cell>
          <cell r="O721" t="str">
            <v>INDUSTRIAL</v>
          </cell>
          <cell r="P721" t="str">
            <v>INDUSTRIAL</v>
          </cell>
        </row>
        <row r="722">
          <cell r="A722">
            <v>6738</v>
          </cell>
          <cell r="B722" t="str">
            <v>OILOM750</v>
          </cell>
          <cell r="C722" t="str">
            <v>REGULAR</v>
          </cell>
          <cell r="D722" t="str">
            <v>GENERAL</v>
          </cell>
          <cell r="E722" t="str">
            <v>I</v>
          </cell>
          <cell r="G722" t="str">
            <v>I</v>
          </cell>
          <cell r="I722" t="str">
            <v/>
          </cell>
          <cell r="J722" t="str">
            <v>OTH</v>
          </cell>
          <cell r="L722" t="str">
            <v>INDUSTRIAL</v>
          </cell>
          <cell r="M722" t="str">
            <v>IND</v>
          </cell>
          <cell r="O722" t="str">
            <v>INDUSTRIAL</v>
          </cell>
          <cell r="P722" t="str">
            <v>INDUSTRIAL</v>
          </cell>
        </row>
        <row r="723">
          <cell r="A723">
            <v>6741</v>
          </cell>
          <cell r="B723" t="str">
            <v>OILC70</v>
          </cell>
          <cell r="C723" t="str">
            <v>REGULAR</v>
          </cell>
          <cell r="D723" t="str">
            <v>GENERAL</v>
          </cell>
          <cell r="E723" t="str">
            <v>I</v>
          </cell>
          <cell r="G723" t="str">
            <v>I</v>
          </cell>
          <cell r="I723" t="str">
            <v/>
          </cell>
          <cell r="J723" t="str">
            <v>OTH</v>
          </cell>
          <cell r="L723" t="str">
            <v>INDUSTRIAL</v>
          </cell>
          <cell r="M723" t="str">
            <v>IND</v>
          </cell>
          <cell r="O723" t="str">
            <v>INDUSTRIAL</v>
          </cell>
          <cell r="P723" t="str">
            <v>INDUSTRIAL</v>
          </cell>
        </row>
        <row r="724">
          <cell r="A724">
            <v>6745</v>
          </cell>
          <cell r="B724" t="str">
            <v>OILC600</v>
          </cell>
          <cell r="C724" t="str">
            <v>REGULAR</v>
          </cell>
          <cell r="D724" t="str">
            <v>GENERAL</v>
          </cell>
          <cell r="E724" t="str">
            <v>I</v>
          </cell>
          <cell r="G724" t="str">
            <v>I</v>
          </cell>
          <cell r="I724" t="str">
            <v/>
          </cell>
          <cell r="J724" t="str">
            <v>OTH</v>
          </cell>
          <cell r="L724" t="str">
            <v>INDUSTRIAL</v>
          </cell>
          <cell r="M724" t="str">
            <v>IND</v>
          </cell>
          <cell r="O724" t="str">
            <v>INDUSTRIAL</v>
          </cell>
          <cell r="P724" t="str">
            <v>INDUSTRIAL</v>
          </cell>
        </row>
        <row r="725">
          <cell r="A725">
            <v>6749</v>
          </cell>
          <cell r="B725" t="str">
            <v>OILOC160</v>
          </cell>
          <cell r="C725" t="str">
            <v>REGULAR</v>
          </cell>
          <cell r="D725" t="str">
            <v>GENERAL</v>
          </cell>
          <cell r="E725" t="str">
            <v>I</v>
          </cell>
          <cell r="G725" t="str">
            <v>I</v>
          </cell>
          <cell r="I725" t="str">
            <v/>
          </cell>
          <cell r="J725" t="str">
            <v>OTH</v>
          </cell>
          <cell r="L725" t="str">
            <v>INDUSTRIAL</v>
          </cell>
          <cell r="M725" t="str">
            <v>IND</v>
          </cell>
          <cell r="O725" t="str">
            <v>INDUSTRIAL</v>
          </cell>
          <cell r="P725" t="str">
            <v>INDUSTRIAL</v>
          </cell>
        </row>
        <row r="726">
          <cell r="A726">
            <v>6750</v>
          </cell>
          <cell r="B726" t="str">
            <v>OILOC300</v>
          </cell>
          <cell r="C726" t="str">
            <v>REGULAR</v>
          </cell>
          <cell r="D726" t="str">
            <v>GENERAL</v>
          </cell>
          <cell r="E726" t="str">
            <v>I</v>
          </cell>
          <cell r="G726" t="str">
            <v>I</v>
          </cell>
          <cell r="I726" t="str">
            <v/>
          </cell>
          <cell r="J726" t="str">
            <v>OTH</v>
          </cell>
          <cell r="L726" t="str">
            <v>INDUSTRIAL</v>
          </cell>
          <cell r="M726" t="str">
            <v>IND</v>
          </cell>
          <cell r="O726" t="str">
            <v>INDUSTRIAL</v>
          </cell>
          <cell r="P726" t="str">
            <v>INDUSTRIAL</v>
          </cell>
        </row>
        <row r="727">
          <cell r="A727">
            <v>6751</v>
          </cell>
          <cell r="B727" t="str">
            <v>OILOX13</v>
          </cell>
          <cell r="C727" t="str">
            <v>REGULAR</v>
          </cell>
          <cell r="D727" t="str">
            <v>GENERAL</v>
          </cell>
          <cell r="E727" t="str">
            <v>I</v>
          </cell>
          <cell r="G727" t="str">
            <v>I</v>
          </cell>
          <cell r="I727" t="str">
            <v/>
          </cell>
          <cell r="J727" t="str">
            <v>OTH</v>
          </cell>
          <cell r="L727" t="str">
            <v>INDUSTRIAL</v>
          </cell>
          <cell r="M727" t="str">
            <v>IND</v>
          </cell>
          <cell r="O727" t="str">
            <v>INDUSTRIAL</v>
          </cell>
          <cell r="P727" t="str">
            <v>INDUSTRIAL</v>
          </cell>
        </row>
        <row r="728">
          <cell r="A728">
            <v>6752</v>
          </cell>
          <cell r="B728" t="str">
            <v>OILOX18</v>
          </cell>
          <cell r="C728" t="str">
            <v>REGULAR</v>
          </cell>
          <cell r="D728" t="str">
            <v>GENERAL</v>
          </cell>
          <cell r="E728" t="str">
            <v>I</v>
          </cell>
          <cell r="G728" t="str">
            <v>I</v>
          </cell>
          <cell r="I728" t="str">
            <v/>
          </cell>
          <cell r="J728" t="str">
            <v>OTH</v>
          </cell>
          <cell r="L728" t="str">
            <v>INDUSTRIAL</v>
          </cell>
          <cell r="M728" t="str">
            <v>IND</v>
          </cell>
          <cell r="O728" t="str">
            <v>INDUSTRIAL</v>
          </cell>
          <cell r="P728" t="str">
            <v>INDUSTRIAL</v>
          </cell>
        </row>
        <row r="729">
          <cell r="A729">
            <v>6753</v>
          </cell>
          <cell r="B729" t="str">
            <v>OILOX52</v>
          </cell>
          <cell r="C729" t="str">
            <v>REGULAR</v>
          </cell>
          <cell r="D729" t="str">
            <v>GENERAL</v>
          </cell>
          <cell r="E729" t="str">
            <v>I</v>
          </cell>
          <cell r="G729" t="str">
            <v>I</v>
          </cell>
          <cell r="I729" t="str">
            <v/>
          </cell>
          <cell r="J729" t="str">
            <v>OTH</v>
          </cell>
          <cell r="L729" t="str">
            <v>INDUSTRIAL</v>
          </cell>
          <cell r="M729" t="str">
            <v>IND</v>
          </cell>
          <cell r="O729" t="str">
            <v>INDUSTRIAL</v>
          </cell>
          <cell r="P729" t="str">
            <v>INDUSTRIAL</v>
          </cell>
        </row>
        <row r="730">
          <cell r="A730">
            <v>6754</v>
          </cell>
          <cell r="B730" t="str">
            <v>OILMS20</v>
          </cell>
          <cell r="C730" t="str">
            <v>REGULAR</v>
          </cell>
          <cell r="D730" t="str">
            <v>GENERAL</v>
          </cell>
          <cell r="E730" t="str">
            <v>I</v>
          </cell>
          <cell r="G730" t="str">
            <v>I</v>
          </cell>
          <cell r="I730" t="str">
            <v/>
          </cell>
          <cell r="J730" t="str">
            <v>OTH</v>
          </cell>
          <cell r="L730" t="str">
            <v>INDUSTRIAL</v>
          </cell>
          <cell r="M730" t="str">
            <v>IND</v>
          </cell>
          <cell r="O730" t="str">
            <v>INDUSTRIAL</v>
          </cell>
          <cell r="P730" t="str">
            <v>INDUSTRIAL</v>
          </cell>
        </row>
        <row r="731">
          <cell r="A731">
            <v>6761</v>
          </cell>
          <cell r="B731" t="str">
            <v>OILPX16</v>
          </cell>
          <cell r="C731" t="str">
            <v>REGULAR</v>
          </cell>
          <cell r="D731" t="str">
            <v>GENERAL</v>
          </cell>
          <cell r="E731" t="str">
            <v>I</v>
          </cell>
          <cell r="G731" t="str">
            <v>I</v>
          </cell>
          <cell r="I731" t="str">
            <v/>
          </cell>
          <cell r="J731" t="str">
            <v>OTH</v>
          </cell>
          <cell r="L731" t="str">
            <v>INDUSTRIAL</v>
          </cell>
          <cell r="M731" t="str">
            <v>IND</v>
          </cell>
          <cell r="O731" t="str">
            <v>INDUSTRIAL</v>
          </cell>
          <cell r="P731" t="str">
            <v>INDUSTRIAL</v>
          </cell>
        </row>
        <row r="732">
          <cell r="A732">
            <v>6762</v>
          </cell>
          <cell r="B732" t="str">
            <v>GASTURBINEOIL</v>
          </cell>
          <cell r="C732" t="str">
            <v>REGULAR</v>
          </cell>
          <cell r="D732" t="str">
            <v>GENERAL</v>
          </cell>
          <cell r="E732" t="str">
            <v>I</v>
          </cell>
          <cell r="G732" t="str">
            <v>I</v>
          </cell>
          <cell r="I732" t="str">
            <v/>
          </cell>
          <cell r="J732" t="str">
            <v>OTH</v>
          </cell>
          <cell r="L732" t="str">
            <v>INDUSTRIAL</v>
          </cell>
          <cell r="M732" t="str">
            <v>IND</v>
          </cell>
          <cell r="O732" t="str">
            <v>INDUSTRIAL</v>
          </cell>
          <cell r="P732" t="str">
            <v>INDUSTRIAL</v>
          </cell>
        </row>
        <row r="733">
          <cell r="A733">
            <v>6765</v>
          </cell>
          <cell r="B733" t="str">
            <v>OILPX27</v>
          </cell>
          <cell r="C733" t="str">
            <v>REGULAR</v>
          </cell>
          <cell r="D733" t="str">
            <v>GENERAL</v>
          </cell>
          <cell r="E733" t="str">
            <v>I</v>
          </cell>
          <cell r="G733" t="str">
            <v>I</v>
          </cell>
          <cell r="I733" t="str">
            <v/>
          </cell>
          <cell r="J733" t="str">
            <v>OTH</v>
          </cell>
          <cell r="L733" t="str">
            <v>INDUSTRIAL</v>
          </cell>
          <cell r="M733" t="str">
            <v>IND</v>
          </cell>
          <cell r="O733" t="str">
            <v>INDUSTRIAL</v>
          </cell>
          <cell r="P733" t="str">
            <v>INDUSTRIAL</v>
          </cell>
        </row>
        <row r="734">
          <cell r="A734">
            <v>6769</v>
          </cell>
          <cell r="B734" t="str">
            <v>OILOMD(N)50</v>
          </cell>
          <cell r="C734" t="str">
            <v>REGULAR</v>
          </cell>
          <cell r="D734" t="str">
            <v>GENERAL</v>
          </cell>
          <cell r="E734" t="str">
            <v>I</v>
          </cell>
          <cell r="G734" t="str">
            <v>I</v>
          </cell>
          <cell r="I734" t="str">
            <v/>
          </cell>
          <cell r="J734" t="str">
            <v>OTH</v>
          </cell>
          <cell r="L734" t="str">
            <v>INDUSTRIAL</v>
          </cell>
          <cell r="M734" t="str">
            <v>IND</v>
          </cell>
          <cell r="O734" t="str">
            <v>INDUSTRIAL</v>
          </cell>
          <cell r="P734" t="str">
            <v>INDUSTRIAL</v>
          </cell>
        </row>
        <row r="735">
          <cell r="A735">
            <v>6770</v>
          </cell>
          <cell r="B735" t="str">
            <v>INSTRUMENTOILMVP201</v>
          </cell>
          <cell r="C735" t="str">
            <v>REGULAR</v>
          </cell>
          <cell r="D735" t="str">
            <v>GENERAL</v>
          </cell>
          <cell r="E735" t="str">
            <v>I</v>
          </cell>
          <cell r="G735" t="str">
            <v>I</v>
          </cell>
          <cell r="I735" t="str">
            <v/>
          </cell>
          <cell r="J735" t="str">
            <v>OTH</v>
          </cell>
          <cell r="L735" t="str">
            <v>INDUSTRIAL</v>
          </cell>
          <cell r="M735" t="str">
            <v>IND</v>
          </cell>
          <cell r="O735" t="str">
            <v>INDUSTRIAL</v>
          </cell>
          <cell r="P735" t="str">
            <v>INDUSTRIAL</v>
          </cell>
        </row>
        <row r="736">
          <cell r="A736">
            <v>6771</v>
          </cell>
          <cell r="B736" t="str">
            <v>INDUSTRIALOIL20</v>
          </cell>
          <cell r="C736" t="str">
            <v>REGULAR</v>
          </cell>
          <cell r="D736" t="str">
            <v>GENERAL</v>
          </cell>
          <cell r="E736" t="str">
            <v>I</v>
          </cell>
          <cell r="G736" t="str">
            <v>I</v>
          </cell>
          <cell r="I736" t="str">
            <v/>
          </cell>
          <cell r="J736" t="str">
            <v>OTH</v>
          </cell>
          <cell r="L736" t="str">
            <v>INDUSTRIAL</v>
          </cell>
          <cell r="M736" t="str">
            <v>IND</v>
          </cell>
          <cell r="O736" t="str">
            <v>INDUSTRIAL</v>
          </cell>
          <cell r="P736" t="str">
            <v>INDUSTRIAL</v>
          </cell>
        </row>
        <row r="737">
          <cell r="A737">
            <v>6776</v>
          </cell>
          <cell r="B737" t="str">
            <v>SPINDLEAU</v>
          </cell>
          <cell r="C737" t="str">
            <v>REGULAR</v>
          </cell>
          <cell r="D737" t="str">
            <v>GENERAL</v>
          </cell>
          <cell r="E737" t="str">
            <v>I</v>
          </cell>
          <cell r="G737" t="str">
            <v>I</v>
          </cell>
          <cell r="I737" t="str">
            <v/>
          </cell>
          <cell r="J737" t="str">
            <v>OTH</v>
          </cell>
          <cell r="L737" t="str">
            <v>INDUSTRIAL</v>
          </cell>
          <cell r="M737" t="str">
            <v>IND</v>
          </cell>
          <cell r="O737" t="str">
            <v>INDUSTRIAL</v>
          </cell>
          <cell r="P737" t="str">
            <v>INDUSTRIAL</v>
          </cell>
        </row>
        <row r="738">
          <cell r="A738">
            <v>6777</v>
          </cell>
          <cell r="B738" t="str">
            <v>CPPHYDRAULICOIL</v>
          </cell>
          <cell r="C738" t="str">
            <v>REGULAR</v>
          </cell>
          <cell r="D738" t="str">
            <v>GENERAL</v>
          </cell>
          <cell r="E738" t="str">
            <v>I</v>
          </cell>
          <cell r="G738" t="str">
            <v>I</v>
          </cell>
          <cell r="I738" t="str">
            <v/>
          </cell>
          <cell r="J738" t="str">
            <v>OTH</v>
          </cell>
          <cell r="L738" t="str">
            <v>INDUSTRIAL</v>
          </cell>
          <cell r="M738" t="str">
            <v>IND</v>
          </cell>
          <cell r="O738" t="str">
            <v>INDUSTRIAL</v>
          </cell>
          <cell r="P738" t="str">
            <v>INDUSTRIAL</v>
          </cell>
        </row>
        <row r="739">
          <cell r="A739">
            <v>6778</v>
          </cell>
          <cell r="B739" t="str">
            <v>OEP70</v>
          </cell>
          <cell r="C739" t="str">
            <v>REGULAR</v>
          </cell>
          <cell r="D739" t="str">
            <v>GENERAL</v>
          </cell>
          <cell r="E739" t="str">
            <v>I</v>
          </cell>
          <cell r="G739" t="str">
            <v>I</v>
          </cell>
          <cell r="I739" t="str">
            <v/>
          </cell>
          <cell r="J739" t="str">
            <v>OTH</v>
          </cell>
          <cell r="L739" t="str">
            <v>INDUSTRIAL</v>
          </cell>
          <cell r="M739" t="str">
            <v>IND</v>
          </cell>
          <cell r="O739" t="str">
            <v>INDUSTRIAL</v>
          </cell>
          <cell r="P739" t="str">
            <v>INDUSTRIAL</v>
          </cell>
        </row>
        <row r="740">
          <cell r="A740">
            <v>6779</v>
          </cell>
          <cell r="B740" t="str">
            <v>OILOMD(N)1230</v>
          </cell>
          <cell r="C740" t="str">
            <v>REGULAR</v>
          </cell>
          <cell r="D740" t="str">
            <v>GENERAL</v>
          </cell>
          <cell r="E740" t="str">
            <v>I</v>
          </cell>
          <cell r="G740" t="str">
            <v>I</v>
          </cell>
          <cell r="I740" t="str">
            <v/>
          </cell>
          <cell r="J740" t="str">
            <v>OTH</v>
          </cell>
          <cell r="L740" t="str">
            <v>INDUSTRIAL</v>
          </cell>
          <cell r="M740" t="str">
            <v>IND</v>
          </cell>
          <cell r="O740" t="str">
            <v>INDUSTRIAL</v>
          </cell>
          <cell r="P740" t="str">
            <v>INDUSTRIAL</v>
          </cell>
        </row>
        <row r="741">
          <cell r="A741">
            <v>6780</v>
          </cell>
          <cell r="B741" t="str">
            <v>OILOMD(N)1240</v>
          </cell>
          <cell r="C741" t="str">
            <v>REGULAR</v>
          </cell>
          <cell r="D741" t="str">
            <v>GENERAL</v>
          </cell>
          <cell r="E741" t="str">
            <v>I</v>
          </cell>
          <cell r="G741" t="str">
            <v>I</v>
          </cell>
          <cell r="I741" t="str">
            <v/>
          </cell>
          <cell r="J741" t="str">
            <v>OTH</v>
          </cell>
          <cell r="L741" t="str">
            <v>INDUSTRIAL</v>
          </cell>
          <cell r="M741" t="str">
            <v>IND</v>
          </cell>
          <cell r="O741" t="str">
            <v>INDUSTRIAL</v>
          </cell>
          <cell r="P741" t="str">
            <v>INDUSTRIAL</v>
          </cell>
        </row>
        <row r="742">
          <cell r="A742">
            <v>6783</v>
          </cell>
          <cell r="B742" t="str">
            <v>OILOMD113ISSUE4</v>
          </cell>
          <cell r="C742" t="str">
            <v>REGULAR</v>
          </cell>
          <cell r="D742" t="str">
            <v>GENERAL</v>
          </cell>
          <cell r="E742" t="str">
            <v>I</v>
          </cell>
          <cell r="G742" t="str">
            <v>I</v>
          </cell>
          <cell r="I742" t="str">
            <v/>
          </cell>
          <cell r="J742" t="str">
            <v>OTH</v>
          </cell>
          <cell r="L742" t="str">
            <v>INDUSTRIAL</v>
          </cell>
          <cell r="M742" t="str">
            <v>IND</v>
          </cell>
          <cell r="O742" t="str">
            <v>INDUSTRIAL</v>
          </cell>
          <cell r="P742" t="str">
            <v>INDUSTRIAL</v>
          </cell>
        </row>
        <row r="743">
          <cell r="A743">
            <v>6786</v>
          </cell>
          <cell r="B743" t="str">
            <v>OEP220</v>
          </cell>
          <cell r="C743" t="str">
            <v>REGULAR</v>
          </cell>
          <cell r="D743" t="str">
            <v>GENERAL</v>
          </cell>
          <cell r="E743" t="str">
            <v>I</v>
          </cell>
          <cell r="G743" t="str">
            <v>I</v>
          </cell>
          <cell r="I743" t="str">
            <v/>
          </cell>
          <cell r="J743" t="str">
            <v>OTH</v>
          </cell>
          <cell r="L743" t="str">
            <v>INDUSTRIAL</v>
          </cell>
          <cell r="M743" t="str">
            <v>IND</v>
          </cell>
          <cell r="O743" t="str">
            <v>INDUSTRIAL</v>
          </cell>
          <cell r="P743" t="str">
            <v>INDUSTRIAL</v>
          </cell>
        </row>
        <row r="744">
          <cell r="A744">
            <v>6791</v>
          </cell>
          <cell r="B744" t="str">
            <v>STERNNDH</v>
          </cell>
          <cell r="C744" t="str">
            <v>REGULAR</v>
          </cell>
          <cell r="D744" t="str">
            <v>GENERAL</v>
          </cell>
          <cell r="E744" t="str">
            <v>I</v>
          </cell>
          <cell r="G744" t="str">
            <v>I</v>
          </cell>
          <cell r="I744" t="str">
            <v/>
          </cell>
          <cell r="J744" t="str">
            <v>OTH</v>
          </cell>
          <cell r="L744" t="str">
            <v>INDUSTRIAL</v>
          </cell>
          <cell r="M744" t="str">
            <v>IND</v>
          </cell>
          <cell r="O744" t="str">
            <v>INDUSTRIAL</v>
          </cell>
          <cell r="P744" t="str">
            <v>INDUSTRIAL</v>
          </cell>
        </row>
        <row r="745">
          <cell r="A745">
            <v>6796</v>
          </cell>
          <cell r="B745" t="str">
            <v>TRANSMISSIONGX</v>
          </cell>
          <cell r="C745" t="str">
            <v>REGULAR</v>
          </cell>
          <cell r="D745" t="str">
            <v>GENERAL</v>
          </cell>
          <cell r="E745" t="str">
            <v>I</v>
          </cell>
          <cell r="G745" t="str">
            <v>I</v>
          </cell>
          <cell r="I745" t="str">
            <v/>
          </cell>
          <cell r="J745" t="str">
            <v>OTH</v>
          </cell>
          <cell r="L745" t="str">
            <v>INDUSTRIAL</v>
          </cell>
          <cell r="M745" t="str">
            <v>IND</v>
          </cell>
          <cell r="O745" t="str">
            <v>INDUSTRIAL</v>
          </cell>
          <cell r="P745" t="str">
            <v>INDUSTRIAL</v>
          </cell>
        </row>
        <row r="746">
          <cell r="A746">
            <v>7202</v>
          </cell>
          <cell r="B746" t="str">
            <v>SERVO SUPERIOR EO 0W30 ACEA C2</v>
          </cell>
          <cell r="C746" t="str">
            <v>GEN.OIL</v>
          </cell>
          <cell r="D746" t="str">
            <v>ONLY FOR OEM</v>
          </cell>
          <cell r="E746" t="str">
            <v>A</v>
          </cell>
          <cell r="G746" t="str">
            <v>A</v>
          </cell>
          <cell r="I746" t="str">
            <v/>
          </cell>
          <cell r="J746" t="str">
            <v>KIA</v>
          </cell>
          <cell r="L746" t="str">
            <v>PCMO</v>
          </cell>
          <cell r="M746" t="str">
            <v>Co-Branded</v>
          </cell>
          <cell r="O746" t="str">
            <v>SILVER</v>
          </cell>
          <cell r="P746" t="str">
            <v>SILVER</v>
          </cell>
        </row>
        <row r="747">
          <cell r="A747">
            <v>7205</v>
          </cell>
          <cell r="B747" t="str">
            <v>HYUNDAI SERVO SUPERIOR 0W30</v>
          </cell>
          <cell r="C747" t="str">
            <v>REGULAR</v>
          </cell>
          <cell r="D747" t="str">
            <v>GENERAL</v>
          </cell>
          <cell r="E747" t="str">
            <v>A</v>
          </cell>
          <cell r="G747" t="str">
            <v>A</v>
          </cell>
          <cell r="I747" t="str">
            <v/>
          </cell>
          <cell r="J747" t="str">
            <v>HML</v>
          </cell>
          <cell r="L747" t="str">
            <v>PCMO</v>
          </cell>
          <cell r="M747" t="str">
            <v>Co-Branded</v>
          </cell>
          <cell r="O747" t="str">
            <v>SILVER</v>
          </cell>
          <cell r="P747" t="str">
            <v>SILVER</v>
          </cell>
        </row>
        <row r="748">
          <cell r="A748">
            <v>7206</v>
          </cell>
          <cell r="B748" t="str">
            <v>SERVO SUPERIOR EO 0W20 ACEA C5</v>
          </cell>
          <cell r="C748" t="str">
            <v>GEN.OIL</v>
          </cell>
          <cell r="D748" t="str">
            <v>ONLY FOR OEM</v>
          </cell>
          <cell r="E748" t="str">
            <v>A</v>
          </cell>
          <cell r="G748" t="str">
            <v>A</v>
          </cell>
          <cell r="I748" t="str">
            <v/>
          </cell>
          <cell r="J748" t="str">
            <v>KIA</v>
          </cell>
          <cell r="L748" t="str">
            <v>PCMO</v>
          </cell>
          <cell r="M748" t="str">
            <v>Co-Branded</v>
          </cell>
          <cell r="O748" t="str">
            <v>SILVER</v>
          </cell>
          <cell r="P748" t="str">
            <v>SILVER</v>
          </cell>
        </row>
        <row r="749">
          <cell r="A749">
            <v>7207</v>
          </cell>
          <cell r="B749" t="str">
            <v>SERVO SUPERIOR EO 5W30 ACEA A5/B5</v>
          </cell>
          <cell r="C749" t="str">
            <v>GEN.OIL</v>
          </cell>
          <cell r="D749" t="str">
            <v>ONLY FOR OEM</v>
          </cell>
          <cell r="E749" t="str">
            <v>A</v>
          </cell>
          <cell r="G749" t="str">
            <v>A</v>
          </cell>
          <cell r="I749" t="str">
            <v/>
          </cell>
          <cell r="J749" t="str">
            <v>KIA</v>
          </cell>
          <cell r="L749" t="str">
            <v>PCMO</v>
          </cell>
          <cell r="M749" t="str">
            <v>Co-Branded</v>
          </cell>
          <cell r="O749" t="str">
            <v>SILVER</v>
          </cell>
          <cell r="P749" t="str">
            <v>SILVER</v>
          </cell>
        </row>
        <row r="750">
          <cell r="A750">
            <v>7208</v>
          </cell>
          <cell r="B750" t="str">
            <v>SERVO SUPERIOR EO 0W20 SN PLUS</v>
          </cell>
          <cell r="C750" t="str">
            <v>GEN.OIL</v>
          </cell>
          <cell r="D750" t="str">
            <v>ONLY FOR OEM</v>
          </cell>
          <cell r="E750" t="str">
            <v>A</v>
          </cell>
          <cell r="G750" t="str">
            <v>A</v>
          </cell>
          <cell r="I750" t="str">
            <v/>
          </cell>
          <cell r="J750" t="str">
            <v>KIA</v>
          </cell>
          <cell r="L750" t="str">
            <v>PCMO</v>
          </cell>
          <cell r="M750" t="str">
            <v>Co-Branded</v>
          </cell>
          <cell r="O750" t="str">
            <v>SILVER</v>
          </cell>
          <cell r="P750" t="str">
            <v>SILVER</v>
          </cell>
        </row>
        <row r="751">
          <cell r="A751">
            <v>7209</v>
          </cell>
          <cell r="B751" t="str">
            <v>HY SERVO SYNTH 0W-30 SP/C3</v>
          </cell>
          <cell r="C751" t="str">
            <v>GEN.OIL</v>
          </cell>
          <cell r="D751" t="str">
            <v>GENERAL</v>
          </cell>
          <cell r="E751" t="str">
            <v>A</v>
          </cell>
          <cell r="G751" t="str">
            <v>A</v>
          </cell>
          <cell r="H751" t="str">
            <v>Synthetic</v>
          </cell>
          <cell r="J751" t="str">
            <v>HML</v>
          </cell>
          <cell r="L751" t="str">
            <v>PCMO</v>
          </cell>
          <cell r="M751" t="str">
            <v>Co-Branded</v>
          </cell>
          <cell r="O751" t="str">
            <v>SILVER</v>
          </cell>
          <cell r="P751" t="str">
            <v>SILVER</v>
          </cell>
        </row>
        <row r="752">
          <cell r="A752">
            <v>7211</v>
          </cell>
          <cell r="B752" t="str">
            <v>SERVO GREENMILE</v>
          </cell>
          <cell r="C752" t="str">
            <v>REGULAR</v>
          </cell>
          <cell r="D752" t="str">
            <v>GENERAL</v>
          </cell>
          <cell r="E752" t="str">
            <v>A</v>
          </cell>
          <cell r="G752" t="str">
            <v>A</v>
          </cell>
          <cell r="I752" t="str">
            <v>Greenmile &amp; Raaftar</v>
          </cell>
          <cell r="J752" t="str">
            <v>OTH</v>
          </cell>
          <cell r="L752" t="str">
            <v>PCMO</v>
          </cell>
          <cell r="M752" t="str">
            <v>Servo-Auto</v>
          </cell>
          <cell r="O752" t="str">
            <v>GREEN</v>
          </cell>
          <cell r="P752" t="str">
            <v>GREEN</v>
          </cell>
        </row>
        <row r="753">
          <cell r="A753">
            <v>7227</v>
          </cell>
          <cell r="B753" t="str">
            <v>SERVO TRACTOR GREEN</v>
          </cell>
          <cell r="C753" t="str">
            <v>REGULAR</v>
          </cell>
          <cell r="D753" t="str">
            <v>GENERAL</v>
          </cell>
          <cell r="E753" t="str">
            <v>A</v>
          </cell>
          <cell r="G753" t="str">
            <v>A</v>
          </cell>
          <cell r="I753" t="str">
            <v>SERVO TRACTOR GREEN</v>
          </cell>
          <cell r="J753" t="str">
            <v>OTH</v>
          </cell>
          <cell r="L753" t="str">
            <v>AGRI</v>
          </cell>
          <cell r="M753" t="str">
            <v>Servo-Auto</v>
          </cell>
          <cell r="O753" t="str">
            <v>GREEN</v>
          </cell>
          <cell r="P753" t="str">
            <v>GREEN</v>
          </cell>
        </row>
        <row r="754">
          <cell r="A754">
            <v>7231</v>
          </cell>
          <cell r="B754" t="str">
            <v>SERVO RAFTAAR</v>
          </cell>
          <cell r="C754" t="str">
            <v>REGULAR</v>
          </cell>
          <cell r="D754" t="str">
            <v>GENERAL</v>
          </cell>
          <cell r="E754" t="str">
            <v>A</v>
          </cell>
          <cell r="G754" t="str">
            <v>A</v>
          </cell>
          <cell r="I754" t="str">
            <v>Greenmile &amp; Raaftar</v>
          </cell>
          <cell r="J754" t="str">
            <v>OTH</v>
          </cell>
          <cell r="L754" t="str">
            <v>DEO</v>
          </cell>
          <cell r="M754" t="str">
            <v>Servo-Auto</v>
          </cell>
          <cell r="O754" t="str">
            <v>GREEN</v>
          </cell>
          <cell r="P754" t="str">
            <v>GREEN</v>
          </cell>
        </row>
        <row r="755">
          <cell r="A755">
            <v>7232</v>
          </cell>
          <cell r="B755" t="str">
            <v>HYUNDAI SERVO COOLANT 50</v>
          </cell>
          <cell r="C755" t="str">
            <v>GEN.OIL</v>
          </cell>
          <cell r="D755" t="str">
            <v>GENERAL</v>
          </cell>
          <cell r="E755" t="str">
            <v>A</v>
          </cell>
          <cell r="G755" t="str">
            <v>A</v>
          </cell>
          <cell r="J755" t="str">
            <v>HML</v>
          </cell>
          <cell r="L755" t="str">
            <v>PCMO</v>
          </cell>
          <cell r="M755" t="str">
            <v>Co-Branded</v>
          </cell>
          <cell r="O755" t="str">
            <v>SILVER</v>
          </cell>
          <cell r="P755" t="str">
            <v>SILVER</v>
          </cell>
        </row>
        <row r="756">
          <cell r="A756">
            <v>7264</v>
          </cell>
          <cell r="B756" t="str">
            <v>SERVO MG HECTOR PETROL ENGINE OIL</v>
          </cell>
          <cell r="C756" t="str">
            <v>GEN.OIL</v>
          </cell>
          <cell r="D756" t="str">
            <v>ONLY FOR OEM</v>
          </cell>
          <cell r="E756" t="str">
            <v>A</v>
          </cell>
          <cell r="G756" t="str">
            <v>A</v>
          </cell>
          <cell r="I756" t="str">
            <v/>
          </cell>
          <cell r="J756" t="str">
            <v>MG</v>
          </cell>
          <cell r="L756" t="str">
            <v>PCMO</v>
          </cell>
          <cell r="M756" t="str">
            <v>Co-Branded</v>
          </cell>
          <cell r="O756" t="str">
            <v>SILVER</v>
          </cell>
          <cell r="P756" t="str">
            <v>SILVER</v>
          </cell>
        </row>
        <row r="757">
          <cell r="A757">
            <v>7265</v>
          </cell>
          <cell r="B757" t="str">
            <v>SERVO MG GLOSTER DIESEL EO</v>
          </cell>
          <cell r="C757" t="str">
            <v>GEN.OIL</v>
          </cell>
          <cell r="D757" t="str">
            <v>ONLY FOR OEM</v>
          </cell>
          <cell r="E757" t="str">
            <v>A</v>
          </cell>
          <cell r="G757" t="str">
            <v>A</v>
          </cell>
          <cell r="I757" t="str">
            <v/>
          </cell>
          <cell r="J757" t="str">
            <v>MG</v>
          </cell>
          <cell r="L757" t="str">
            <v>PCMO</v>
          </cell>
          <cell r="M757" t="str">
            <v>Co-Branded</v>
          </cell>
          <cell r="O757" t="str">
            <v>SILVER</v>
          </cell>
          <cell r="P757" t="str">
            <v>SILVER</v>
          </cell>
        </row>
        <row r="758">
          <cell r="A758">
            <v>7267</v>
          </cell>
          <cell r="B758" t="str">
            <v>SERVO MG HECTOR DIESEL ENGINE OIL</v>
          </cell>
          <cell r="C758" t="str">
            <v>GEN.OIL</v>
          </cell>
          <cell r="D758" t="str">
            <v>ONLY FOR OEM</v>
          </cell>
          <cell r="E758" t="str">
            <v>A</v>
          </cell>
          <cell r="G758" t="str">
            <v>A</v>
          </cell>
          <cell r="I758" t="str">
            <v/>
          </cell>
          <cell r="J758" t="str">
            <v>MG</v>
          </cell>
          <cell r="L758" t="str">
            <v>PCMO</v>
          </cell>
          <cell r="M758" t="str">
            <v>Co-Branded</v>
          </cell>
          <cell r="O758" t="str">
            <v>SILVER</v>
          </cell>
          <cell r="P758" t="str">
            <v>SILVER</v>
          </cell>
        </row>
        <row r="759">
          <cell r="A759">
            <v>7271</v>
          </cell>
          <cell r="B759" t="str">
            <v>SERVO FUTURA NXT 0W-16</v>
          </cell>
          <cell r="C759" t="str">
            <v>REGULAR</v>
          </cell>
          <cell r="D759" t="str">
            <v>GENERAL</v>
          </cell>
          <cell r="E759" t="str">
            <v>A</v>
          </cell>
          <cell r="G759" t="str">
            <v>A</v>
          </cell>
          <cell r="I759" t="str">
            <v>Servo Futura NXT 0W-16</v>
          </cell>
          <cell r="J759" t="str">
            <v>OTH</v>
          </cell>
          <cell r="L759" t="str">
            <v>PCMO</v>
          </cell>
          <cell r="M759" t="str">
            <v>Servo-Auto</v>
          </cell>
          <cell r="O759" t="str">
            <v>GOLD</v>
          </cell>
          <cell r="P759" t="str">
            <v>GOLD</v>
          </cell>
        </row>
        <row r="760">
          <cell r="A760">
            <v>7272</v>
          </cell>
          <cell r="B760" t="str">
            <v>SERVO FUTURA NXT 0W-20</v>
          </cell>
          <cell r="C760" t="str">
            <v>REGULAR</v>
          </cell>
          <cell r="D760" t="str">
            <v>GENERAL</v>
          </cell>
          <cell r="E760" t="str">
            <v>A</v>
          </cell>
          <cell r="G760" t="str">
            <v>A</v>
          </cell>
          <cell r="J760" t="str">
            <v>OTH</v>
          </cell>
          <cell r="L760" t="str">
            <v>PCMO</v>
          </cell>
          <cell r="M760" t="str">
            <v>Servo-Auto</v>
          </cell>
          <cell r="O760" t="str">
            <v>SILVER</v>
          </cell>
          <cell r="P760" t="str">
            <v>SILVER</v>
          </cell>
        </row>
        <row r="761">
          <cell r="A761">
            <v>7273</v>
          </cell>
          <cell r="B761" t="str">
            <v>SERVO FUTURA NXT + 0W-20</v>
          </cell>
          <cell r="C761" t="str">
            <v>REGULAR</v>
          </cell>
          <cell r="D761" t="str">
            <v>GENERAL</v>
          </cell>
          <cell r="E761" t="str">
            <v>A</v>
          </cell>
          <cell r="G761" t="str">
            <v>A</v>
          </cell>
          <cell r="I761" t="str">
            <v/>
          </cell>
          <cell r="J761" t="str">
            <v>OTH</v>
          </cell>
          <cell r="L761" t="str">
            <v>PCMO</v>
          </cell>
          <cell r="M761" t="str">
            <v>Servo-Auto</v>
          </cell>
          <cell r="O761" t="str">
            <v>SILVER</v>
          </cell>
          <cell r="P761" t="str">
            <v>SILVER</v>
          </cell>
        </row>
        <row r="762">
          <cell r="A762">
            <v>7275</v>
          </cell>
          <cell r="B762" t="str">
            <v>SERVO BLACKBIRD X</v>
          </cell>
          <cell r="C762" t="str">
            <v>REGULAR</v>
          </cell>
          <cell r="D762" t="str">
            <v>GENERAL</v>
          </cell>
          <cell r="E762" t="str">
            <v>A</v>
          </cell>
          <cell r="G762" t="str">
            <v>A</v>
          </cell>
          <cell r="H762" t="str">
            <v>Synthetic</v>
          </cell>
          <cell r="J762" t="str">
            <v>BLACKBIRD</v>
          </cell>
          <cell r="L762" t="str">
            <v>PCMO</v>
          </cell>
          <cell r="M762" t="str">
            <v>Servo-Auto</v>
          </cell>
          <cell r="O762" t="str">
            <v>GOLD</v>
          </cell>
          <cell r="P762" t="str">
            <v>GOLD</v>
          </cell>
        </row>
        <row r="763">
          <cell r="A763">
            <v>7330</v>
          </cell>
          <cell r="B763" t="str">
            <v>IOC CLEARBLUE</v>
          </cell>
          <cell r="C763" t="str">
            <v>DEF</v>
          </cell>
          <cell r="D763" t="str">
            <v>GENERAL</v>
          </cell>
          <cell r="E763" t="str">
            <v>DEF</v>
          </cell>
          <cell r="G763" t="str">
            <v>DEF</v>
          </cell>
          <cell r="I763" t="str">
            <v/>
          </cell>
          <cell r="J763" t="str">
            <v>DEF</v>
          </cell>
          <cell r="L763" t="str">
            <v>DEF</v>
          </cell>
          <cell r="M763" t="str">
            <v>Servo-Auto</v>
          </cell>
          <cell r="O763" t="str">
            <v>DEF</v>
          </cell>
          <cell r="P763" t="str">
            <v>DEF</v>
          </cell>
        </row>
        <row r="764">
          <cell r="A764">
            <v>7384</v>
          </cell>
          <cell r="B764" t="str">
            <v>TMGO SYNTHETIC ENGINE OIL 05W30</v>
          </cell>
          <cell r="C764" t="str">
            <v>GEN.OIL</v>
          </cell>
          <cell r="D764" t="str">
            <v>ONLY FOR OEM</v>
          </cell>
          <cell r="E764" t="str">
            <v>A</v>
          </cell>
          <cell r="G764" t="str">
            <v>A</v>
          </cell>
          <cell r="H764" t="str">
            <v>Synthetic</v>
          </cell>
          <cell r="I764" t="str">
            <v/>
          </cell>
          <cell r="J764" t="str">
            <v>TMGO</v>
          </cell>
          <cell r="L764" t="str">
            <v>DEO</v>
          </cell>
          <cell r="M764" t="str">
            <v>Co-Branded</v>
          </cell>
          <cell r="O764" t="str">
            <v>SILVER</v>
          </cell>
          <cell r="P764" t="str">
            <v>SILVER</v>
          </cell>
        </row>
        <row r="765">
          <cell r="A765">
            <v>7386</v>
          </cell>
          <cell r="B765" t="str">
            <v>TMGO ENGINE OIL CK4 10W-30</v>
          </cell>
          <cell r="C765" t="str">
            <v>GEN.OIL</v>
          </cell>
          <cell r="D765" t="str">
            <v>ONLY FOR OEM</v>
          </cell>
          <cell r="E765" t="str">
            <v>A</v>
          </cell>
          <cell r="G765" t="str">
            <v>A</v>
          </cell>
          <cell r="I765" t="str">
            <v/>
          </cell>
          <cell r="J765" t="str">
            <v>TMGO</v>
          </cell>
          <cell r="L765" t="str">
            <v>DEO</v>
          </cell>
          <cell r="M765" t="str">
            <v>Co-Branded</v>
          </cell>
          <cell r="O765" t="str">
            <v>SILVER</v>
          </cell>
          <cell r="P765" t="str">
            <v>SILVER</v>
          </cell>
        </row>
        <row r="766">
          <cell r="A766">
            <v>7387</v>
          </cell>
          <cell r="B766" t="str">
            <v>TMGO ENGINE OIL CK4 15W-40</v>
          </cell>
          <cell r="C766" t="str">
            <v>GEN.OIL</v>
          </cell>
          <cell r="D766" t="str">
            <v>ONLY FOR OEM</v>
          </cell>
          <cell r="E766" t="str">
            <v>A</v>
          </cell>
          <cell r="G766" t="str">
            <v>A</v>
          </cell>
          <cell r="I766" t="str">
            <v/>
          </cell>
          <cell r="J766" t="str">
            <v>TMGO</v>
          </cell>
          <cell r="L766" t="str">
            <v>DEO</v>
          </cell>
          <cell r="M766" t="str">
            <v>Co-Branded</v>
          </cell>
          <cell r="O766" t="str">
            <v>SILVER</v>
          </cell>
          <cell r="P766" t="str">
            <v>SILVER</v>
          </cell>
        </row>
        <row r="767">
          <cell r="A767">
            <v>7388</v>
          </cell>
          <cell r="B767" t="str">
            <v>SERVO PRIDE XTRA CK4 15W-40</v>
          </cell>
          <cell r="C767" t="str">
            <v>REGULAR</v>
          </cell>
          <cell r="D767" t="str">
            <v>GENERAL</v>
          </cell>
          <cell r="E767" t="str">
            <v>A</v>
          </cell>
          <cell r="G767" t="str">
            <v>A</v>
          </cell>
          <cell r="I767" t="str">
            <v>CK4 Oils</v>
          </cell>
          <cell r="J767" t="str">
            <v>OTH</v>
          </cell>
          <cell r="L767" t="str">
            <v>DEO</v>
          </cell>
          <cell r="M767" t="str">
            <v>Servo-Auto</v>
          </cell>
          <cell r="O767" t="str">
            <v>GOLD</v>
          </cell>
          <cell r="P767" t="str">
            <v>GOLD</v>
          </cell>
        </row>
        <row r="768">
          <cell r="A768">
            <v>7393</v>
          </cell>
          <cell r="B768" t="str">
            <v>MAHINDRA MAXIMILE ULTRA</v>
          </cell>
          <cell r="C768" t="str">
            <v>GEN.OIL</v>
          </cell>
          <cell r="D768" t="str">
            <v>ONLY FOR OEM</v>
          </cell>
          <cell r="E768" t="str">
            <v>A</v>
          </cell>
          <cell r="G768" t="str">
            <v>A</v>
          </cell>
          <cell r="I768" t="str">
            <v/>
          </cell>
          <cell r="J768" t="str">
            <v>MNM</v>
          </cell>
          <cell r="L768" t="str">
            <v>DEO</v>
          </cell>
          <cell r="M768" t="str">
            <v>Co-Branded</v>
          </cell>
          <cell r="O768" t="str">
            <v>SILVER</v>
          </cell>
          <cell r="P768" t="str">
            <v>SILVER</v>
          </cell>
        </row>
        <row r="769">
          <cell r="A769">
            <v>7401</v>
          </cell>
          <cell r="B769" t="str">
            <v>LID</v>
          </cell>
          <cell r="C769" t="str">
            <v>REGULAR</v>
          </cell>
          <cell r="D769" t="str">
            <v>GENERAL</v>
          </cell>
          <cell r="E769" t="str">
            <v>I</v>
          </cell>
          <cell r="G769" t="str">
            <v>I</v>
          </cell>
          <cell r="I769" t="str">
            <v/>
          </cell>
          <cell r="J769" t="str">
            <v>OTH</v>
          </cell>
          <cell r="L769" t="str">
            <v>INDUSTRIAL</v>
          </cell>
          <cell r="M769" t="str">
            <v>IND</v>
          </cell>
          <cell r="O769" t="str">
            <v>INDUSTRIAL</v>
          </cell>
          <cell r="P769" t="str">
            <v>INDUSTRIAL</v>
          </cell>
        </row>
        <row r="770">
          <cell r="A770">
            <v>7402</v>
          </cell>
          <cell r="B770" t="str">
            <v>DS2</v>
          </cell>
          <cell r="C770" t="str">
            <v>REGULAR</v>
          </cell>
          <cell r="D770" t="str">
            <v>GENERAL</v>
          </cell>
          <cell r="E770" t="str">
            <v>I</v>
          </cell>
          <cell r="G770" t="str">
            <v>I</v>
          </cell>
          <cell r="I770" t="str">
            <v/>
          </cell>
          <cell r="J770" t="str">
            <v>OTH</v>
          </cell>
          <cell r="L770" t="str">
            <v>INDUSTRIAL</v>
          </cell>
          <cell r="M770" t="str">
            <v>IND</v>
          </cell>
          <cell r="O770" t="str">
            <v>INDUSTRIAL</v>
          </cell>
          <cell r="P770" t="str">
            <v>INDUSTRIAL</v>
          </cell>
        </row>
        <row r="771">
          <cell r="A771">
            <v>7403</v>
          </cell>
          <cell r="B771" t="str">
            <v>ELECTRA</v>
          </cell>
          <cell r="C771" t="str">
            <v>REGULAR</v>
          </cell>
          <cell r="D771" t="str">
            <v>GENERAL</v>
          </cell>
          <cell r="E771" t="str">
            <v>I</v>
          </cell>
          <cell r="G771" t="str">
            <v>I</v>
          </cell>
          <cell r="I771" t="str">
            <v/>
          </cell>
          <cell r="J771" t="str">
            <v>OTH</v>
          </cell>
          <cell r="L771" t="str">
            <v>INDUSTRIAL</v>
          </cell>
          <cell r="M771" t="str">
            <v>IND</v>
          </cell>
          <cell r="O771" t="str">
            <v>INDUSTRIAL</v>
          </cell>
          <cell r="P771" t="str">
            <v>INDUSTRIAL</v>
          </cell>
        </row>
        <row r="772">
          <cell r="A772">
            <v>7404</v>
          </cell>
          <cell r="B772" t="str">
            <v>AO</v>
          </cell>
          <cell r="C772" t="str">
            <v>REGULAR</v>
          </cell>
          <cell r="D772" t="str">
            <v>GENERAL</v>
          </cell>
          <cell r="E772" t="str">
            <v>I</v>
          </cell>
          <cell r="G772" t="str">
            <v>I</v>
          </cell>
          <cell r="I772" t="str">
            <v/>
          </cell>
          <cell r="J772" t="str">
            <v>OTH</v>
          </cell>
          <cell r="L772" t="str">
            <v>INDUSTRIAL</v>
          </cell>
          <cell r="M772" t="str">
            <v>IND</v>
          </cell>
          <cell r="O772" t="str">
            <v>INDUSTRIAL</v>
          </cell>
          <cell r="P772" t="str">
            <v>INDUSTRIAL</v>
          </cell>
        </row>
        <row r="773">
          <cell r="A773">
            <v>7405</v>
          </cell>
          <cell r="B773" t="str">
            <v>DMFA</v>
          </cell>
          <cell r="C773" t="str">
            <v>REGULAR</v>
          </cell>
          <cell r="D773" t="str">
            <v>GENERAL</v>
          </cell>
          <cell r="E773" t="str">
            <v>I</v>
          </cell>
          <cell r="G773" t="str">
            <v>I</v>
          </cell>
          <cell r="I773" t="str">
            <v/>
          </cell>
          <cell r="J773" t="str">
            <v>OTH</v>
          </cell>
          <cell r="L773" t="str">
            <v>INDUSTRIAL</v>
          </cell>
          <cell r="M773" t="str">
            <v>IND</v>
          </cell>
          <cell r="O773" t="str">
            <v>INDUSTRIAL</v>
          </cell>
          <cell r="P773" t="str">
            <v>INDUSTRIAL</v>
          </cell>
        </row>
        <row r="774">
          <cell r="A774">
            <v>7408</v>
          </cell>
          <cell r="B774" t="str">
            <v>DPPD</v>
          </cell>
          <cell r="C774" t="str">
            <v>REGULAR</v>
          </cell>
          <cell r="D774" t="str">
            <v>GENERAL</v>
          </cell>
          <cell r="E774" t="str">
            <v>I</v>
          </cell>
          <cell r="G774" t="str">
            <v>I</v>
          </cell>
          <cell r="I774" t="str">
            <v/>
          </cell>
          <cell r="J774" t="str">
            <v>OTH</v>
          </cell>
          <cell r="L774" t="str">
            <v>INDUSTRIAL</v>
          </cell>
          <cell r="M774" t="str">
            <v>IND</v>
          </cell>
          <cell r="O774" t="str">
            <v>INDUSTRIAL</v>
          </cell>
          <cell r="P774" t="str">
            <v>INDUSTRIAL</v>
          </cell>
        </row>
        <row r="775">
          <cell r="A775">
            <v>7420</v>
          </cell>
          <cell r="B775" t="str">
            <v>HY SERVO PETROL EO SN PLUS</v>
          </cell>
          <cell r="C775" t="str">
            <v>GEN.OIL</v>
          </cell>
          <cell r="D775" t="str">
            <v>ONLY FOR OEM</v>
          </cell>
          <cell r="E775" t="str">
            <v>A</v>
          </cell>
          <cell r="G775" t="str">
            <v>A</v>
          </cell>
          <cell r="I775" t="str">
            <v/>
          </cell>
          <cell r="J775" t="str">
            <v>HML</v>
          </cell>
          <cell r="L775" t="str">
            <v>PCMO</v>
          </cell>
          <cell r="M775" t="str">
            <v>Co-Branded</v>
          </cell>
          <cell r="O775" t="str">
            <v>SILVER</v>
          </cell>
          <cell r="P775" t="str">
            <v>SILVER</v>
          </cell>
        </row>
        <row r="776">
          <cell r="A776">
            <v>7421</v>
          </cell>
          <cell r="B776" t="str">
            <v>HYUNDAI SERVO DEO ACEA C5</v>
          </cell>
          <cell r="C776" t="str">
            <v>GEN.OIL</v>
          </cell>
          <cell r="D776" t="str">
            <v>ONLY FOR OEM</v>
          </cell>
          <cell r="E776" t="str">
            <v>A</v>
          </cell>
          <cell r="G776" t="str">
            <v>A</v>
          </cell>
          <cell r="I776" t="str">
            <v/>
          </cell>
          <cell r="J776" t="str">
            <v>HML</v>
          </cell>
          <cell r="L776" t="str">
            <v>PCMO</v>
          </cell>
          <cell r="M776" t="str">
            <v>Co-Branded</v>
          </cell>
          <cell r="O776" t="str">
            <v>SILVER</v>
          </cell>
          <cell r="P776" t="str">
            <v>SILVER</v>
          </cell>
        </row>
        <row r="777">
          <cell r="A777">
            <v>7422</v>
          </cell>
          <cell r="B777" t="str">
            <v>KIA SER GEN EO 0W20 ACEA C5</v>
          </cell>
          <cell r="C777" t="str">
            <v>GEN.OIL</v>
          </cell>
          <cell r="D777" t="str">
            <v>ONLY FOR OEM</v>
          </cell>
          <cell r="E777" t="str">
            <v>A</v>
          </cell>
          <cell r="G777" t="str">
            <v>A</v>
          </cell>
          <cell r="I777" t="str">
            <v/>
          </cell>
          <cell r="J777" t="str">
            <v>KIA</v>
          </cell>
          <cell r="L777" t="str">
            <v>PCMO</v>
          </cell>
          <cell r="M777" t="str">
            <v>Co-Branded</v>
          </cell>
          <cell r="O777" t="str">
            <v>SILVER</v>
          </cell>
          <cell r="P777" t="str">
            <v>SILVER</v>
          </cell>
        </row>
        <row r="778">
          <cell r="A778">
            <v>7423</v>
          </cell>
          <cell r="B778" t="str">
            <v>KIA SER GO 5W30 ACEA A5/B5</v>
          </cell>
          <cell r="C778" t="str">
            <v>GEN.OIL</v>
          </cell>
          <cell r="D778" t="str">
            <v>ONLY FOR OEM</v>
          </cell>
          <cell r="E778" t="str">
            <v>A</v>
          </cell>
          <cell r="G778" t="str">
            <v>A</v>
          </cell>
          <cell r="I778" t="str">
            <v/>
          </cell>
          <cell r="J778" t="str">
            <v>KIA</v>
          </cell>
          <cell r="L778" t="str">
            <v>PCMO</v>
          </cell>
          <cell r="M778" t="str">
            <v>Co-Branded</v>
          </cell>
          <cell r="O778" t="str">
            <v>SILVER</v>
          </cell>
          <cell r="P778" t="str">
            <v>SILVER</v>
          </cell>
        </row>
        <row r="779">
          <cell r="A779">
            <v>7424</v>
          </cell>
          <cell r="B779" t="str">
            <v>KIA SERVO GEN EO 0W20 SN PLUS</v>
          </cell>
          <cell r="C779" t="str">
            <v>GEN.OIL</v>
          </cell>
          <cell r="D779" t="str">
            <v>ONLY FOR OEM</v>
          </cell>
          <cell r="E779" t="str">
            <v>A</v>
          </cell>
          <cell r="G779" t="str">
            <v>A</v>
          </cell>
          <cell r="I779" t="str">
            <v/>
          </cell>
          <cell r="J779" t="str">
            <v>KIA</v>
          </cell>
          <cell r="L779" t="str">
            <v>PCMO</v>
          </cell>
          <cell r="M779" t="str">
            <v>Co-Branded</v>
          </cell>
          <cell r="O779" t="str">
            <v>SILVER</v>
          </cell>
          <cell r="P779" t="str">
            <v>SILVER</v>
          </cell>
        </row>
        <row r="780">
          <cell r="A780">
            <v>7426</v>
          </cell>
          <cell r="B780" t="str">
            <v>TMGO ENGINE OIL CI4 PLUS 10W-40</v>
          </cell>
          <cell r="C780" t="str">
            <v>GEN.OIL</v>
          </cell>
          <cell r="D780" t="str">
            <v>ONLY FOR OEM</v>
          </cell>
          <cell r="E780" t="str">
            <v>A</v>
          </cell>
          <cell r="G780" t="str">
            <v>A</v>
          </cell>
          <cell r="I780" t="str">
            <v/>
          </cell>
          <cell r="J780" t="str">
            <v>TMGO</v>
          </cell>
          <cell r="L780" t="str">
            <v>DEO</v>
          </cell>
          <cell r="M780" t="str">
            <v>Co-Branded</v>
          </cell>
          <cell r="O780" t="str">
            <v>SILVER</v>
          </cell>
          <cell r="P780" t="str">
            <v>SILVER</v>
          </cell>
        </row>
        <row r="781">
          <cell r="A781">
            <v>7427</v>
          </cell>
          <cell r="B781" t="str">
            <v>ECSTAR PETROL 0W-20</v>
          </cell>
          <cell r="C781" t="str">
            <v>GEN.OIL</v>
          </cell>
          <cell r="D781" t="str">
            <v>ONLY FOR OEM</v>
          </cell>
          <cell r="E781" t="str">
            <v>A</v>
          </cell>
          <cell r="G781" t="str">
            <v>A</v>
          </cell>
          <cell r="I781" t="str">
            <v/>
          </cell>
          <cell r="J781" t="str">
            <v>MUL</v>
          </cell>
          <cell r="L781" t="str">
            <v>PCMO</v>
          </cell>
          <cell r="M781" t="str">
            <v>Co-Branded</v>
          </cell>
          <cell r="O781" t="str">
            <v>SILVER</v>
          </cell>
          <cell r="P781" t="str">
            <v>SILVER</v>
          </cell>
        </row>
        <row r="782">
          <cell r="A782">
            <v>7428</v>
          </cell>
          <cell r="B782" t="str">
            <v>ECSTAR DIESEL 5W-30</v>
          </cell>
          <cell r="C782" t="str">
            <v>GEN.OIL</v>
          </cell>
          <cell r="D782" t="str">
            <v>ONLY FOR OEM</v>
          </cell>
          <cell r="E782" t="str">
            <v>A</v>
          </cell>
          <cell r="G782" t="str">
            <v>A</v>
          </cell>
          <cell r="I782" t="str">
            <v/>
          </cell>
          <cell r="J782" t="str">
            <v>MUL</v>
          </cell>
          <cell r="L782" t="str">
            <v>DEO</v>
          </cell>
          <cell r="M782" t="str">
            <v>Co-Branded</v>
          </cell>
          <cell r="O782" t="str">
            <v>SILVER</v>
          </cell>
          <cell r="P782" t="str">
            <v>SILVER</v>
          </cell>
        </row>
        <row r="783">
          <cell r="A783">
            <v>7429</v>
          </cell>
          <cell r="B783" t="str">
            <v>SUPERMILE</v>
          </cell>
          <cell r="C783" t="str">
            <v>REGULAR</v>
          </cell>
          <cell r="D783" t="str">
            <v>GENERAL</v>
          </cell>
          <cell r="E783" t="str">
            <v>A</v>
          </cell>
          <cell r="F783" t="str">
            <v>SUV</v>
          </cell>
          <cell r="G783" t="str">
            <v>A</v>
          </cell>
          <cell r="J783" t="str">
            <v>OTH</v>
          </cell>
          <cell r="L783" t="str">
            <v>PCMO</v>
          </cell>
          <cell r="M783" t="str">
            <v>Servo-Auto</v>
          </cell>
          <cell r="O783" t="str">
            <v>SILVER</v>
          </cell>
          <cell r="P783" t="str">
            <v>SILVER</v>
          </cell>
        </row>
        <row r="784">
          <cell r="A784">
            <v>7430</v>
          </cell>
          <cell r="B784" t="str">
            <v>SUPERMILE PLUS</v>
          </cell>
          <cell r="C784" t="str">
            <v>REGULAR</v>
          </cell>
          <cell r="D784" t="str">
            <v>GENERAL</v>
          </cell>
          <cell r="E784" t="str">
            <v>A</v>
          </cell>
          <cell r="F784" t="str">
            <v>SUV</v>
          </cell>
          <cell r="G784" t="str">
            <v>A</v>
          </cell>
          <cell r="J784" t="str">
            <v>OTH</v>
          </cell>
          <cell r="L784" t="str">
            <v>PCMO</v>
          </cell>
          <cell r="M784" t="str">
            <v>Servo-Auto</v>
          </cell>
          <cell r="O784" t="str">
            <v>GOLD</v>
          </cell>
          <cell r="P784" t="str">
            <v>GOLD</v>
          </cell>
        </row>
        <row r="785">
          <cell r="A785">
            <v>7434</v>
          </cell>
          <cell r="B785" t="str">
            <v>PRIDE NXT CK4 10W -30</v>
          </cell>
          <cell r="C785" t="str">
            <v>REGULAR</v>
          </cell>
          <cell r="D785" t="str">
            <v>GENERAL</v>
          </cell>
          <cell r="E785" t="str">
            <v>A</v>
          </cell>
          <cell r="F785" t="str">
            <v>FOCUS</v>
          </cell>
          <cell r="G785" t="str">
            <v>A</v>
          </cell>
          <cell r="I785" t="str">
            <v>CK4 Oils</v>
          </cell>
          <cell r="J785" t="str">
            <v>OTH</v>
          </cell>
          <cell r="K785" t="str">
            <v>PRIDE NXT</v>
          </cell>
          <cell r="L785" t="str">
            <v>DEO</v>
          </cell>
          <cell r="M785" t="str">
            <v>Servo-Auto</v>
          </cell>
          <cell r="O785" t="str">
            <v>GOLD</v>
          </cell>
          <cell r="P785" t="str">
            <v>GOLD</v>
          </cell>
        </row>
        <row r="786">
          <cell r="A786">
            <v>7435</v>
          </cell>
          <cell r="B786" t="str">
            <v>SERVO PRIDE NXT CK4 10W40</v>
          </cell>
          <cell r="C786" t="str">
            <v>REGULAR</v>
          </cell>
          <cell r="D786" t="str">
            <v>GENERAL</v>
          </cell>
          <cell r="E786" t="str">
            <v>A</v>
          </cell>
          <cell r="F786" t="str">
            <v>FOCUS</v>
          </cell>
          <cell r="G786" t="str">
            <v>A</v>
          </cell>
          <cell r="I786" t="str">
            <v/>
          </cell>
          <cell r="J786" t="str">
            <v>OTH</v>
          </cell>
          <cell r="K786" t="str">
            <v>PRIDE NXT</v>
          </cell>
          <cell r="L786" t="str">
            <v>DEO</v>
          </cell>
          <cell r="M786" t="str">
            <v>Servo-Auto</v>
          </cell>
          <cell r="O786" t="str">
            <v>GOLD</v>
          </cell>
          <cell r="P786" t="str">
            <v>GOLD</v>
          </cell>
        </row>
        <row r="787">
          <cell r="A787">
            <v>7436</v>
          </cell>
          <cell r="B787" t="str">
            <v>PRIDE NXT CK4 15W -40</v>
          </cell>
          <cell r="C787" t="str">
            <v>REGULAR</v>
          </cell>
          <cell r="D787" t="str">
            <v>GENERAL</v>
          </cell>
          <cell r="E787" t="str">
            <v>A</v>
          </cell>
          <cell r="F787" t="str">
            <v>FOCUS</v>
          </cell>
          <cell r="G787" t="str">
            <v>A</v>
          </cell>
          <cell r="I787" t="str">
            <v>CK4 Oils</v>
          </cell>
          <cell r="J787" t="str">
            <v>OTH</v>
          </cell>
          <cell r="K787" t="str">
            <v>PRIDE NXT</v>
          </cell>
          <cell r="L787" t="str">
            <v>DEO</v>
          </cell>
          <cell r="M787" t="str">
            <v>Servo-Auto</v>
          </cell>
          <cell r="O787" t="str">
            <v>GOLD</v>
          </cell>
          <cell r="P787" t="str">
            <v>GOLD</v>
          </cell>
        </row>
        <row r="788">
          <cell r="A788">
            <v>7439</v>
          </cell>
          <cell r="B788" t="str">
            <v xml:space="preserve">TMGO DEO CH4-210 </v>
          </cell>
          <cell r="C788" t="str">
            <v>GEN.OIL</v>
          </cell>
          <cell r="D788" t="str">
            <v>ONLY FOR OEM</v>
          </cell>
          <cell r="E788" t="str">
            <v>A</v>
          </cell>
          <cell r="G788" t="str">
            <v>A</v>
          </cell>
          <cell r="I788" t="str">
            <v/>
          </cell>
          <cell r="J788" t="str">
            <v>TMGO</v>
          </cell>
          <cell r="L788" t="str">
            <v>DEO</v>
          </cell>
          <cell r="M788" t="str">
            <v>Co-Branded</v>
          </cell>
          <cell r="O788" t="str">
            <v>SILVER</v>
          </cell>
          <cell r="P788" t="str">
            <v>SILVER</v>
          </cell>
        </row>
        <row r="789">
          <cell r="A789">
            <v>7440</v>
          </cell>
          <cell r="B789" t="str">
            <v>TMGO DEO CI4 PLUS</v>
          </cell>
          <cell r="C789" t="str">
            <v>GEN.OIL</v>
          </cell>
          <cell r="D789" t="str">
            <v>ONLY FOR OEM</v>
          </cell>
          <cell r="E789" t="str">
            <v>A</v>
          </cell>
          <cell r="G789" t="str">
            <v>A</v>
          </cell>
          <cell r="I789" t="str">
            <v/>
          </cell>
          <cell r="J789" t="str">
            <v>TMGO</v>
          </cell>
          <cell r="L789" t="str">
            <v>DEO</v>
          </cell>
          <cell r="M789" t="str">
            <v>Co-Branded</v>
          </cell>
          <cell r="O789" t="str">
            <v>SILVER</v>
          </cell>
          <cell r="P789" t="str">
            <v>SILVER</v>
          </cell>
        </row>
        <row r="790">
          <cell r="A790">
            <v>7442</v>
          </cell>
          <cell r="B790" t="str">
            <v>ECSTAR NEXA 0W-20 PETROL</v>
          </cell>
          <cell r="C790" t="str">
            <v>GEN.OIL</v>
          </cell>
          <cell r="D790" t="str">
            <v>ONLY FOR OEM</v>
          </cell>
          <cell r="E790" t="str">
            <v>A</v>
          </cell>
          <cell r="G790" t="str">
            <v>A</v>
          </cell>
          <cell r="I790" t="str">
            <v/>
          </cell>
          <cell r="J790" t="str">
            <v>MUL</v>
          </cell>
          <cell r="L790" t="str">
            <v>PCMO</v>
          </cell>
          <cell r="M790" t="str">
            <v>Co-Branded</v>
          </cell>
          <cell r="O790" t="str">
            <v>SILVER</v>
          </cell>
          <cell r="P790" t="str">
            <v>SILVER</v>
          </cell>
        </row>
        <row r="791">
          <cell r="A791">
            <v>7443</v>
          </cell>
          <cell r="B791" t="str">
            <v>ECSTAR NEXA 5W-30 DIESEL</v>
          </cell>
          <cell r="C791" t="str">
            <v>GEN.OIL</v>
          </cell>
          <cell r="D791" t="str">
            <v>ONLY FOR OEM</v>
          </cell>
          <cell r="E791" t="str">
            <v>A</v>
          </cell>
          <cell r="G791" t="str">
            <v>A</v>
          </cell>
          <cell r="I791" t="str">
            <v/>
          </cell>
          <cell r="J791" t="str">
            <v>MUL</v>
          </cell>
          <cell r="L791" t="str">
            <v>PCMO</v>
          </cell>
          <cell r="M791" t="str">
            <v>Co-Branded</v>
          </cell>
          <cell r="O791" t="str">
            <v>SILVER</v>
          </cell>
          <cell r="P791" t="str">
            <v>SILVER</v>
          </cell>
        </row>
        <row r="792">
          <cell r="A792">
            <v>7445</v>
          </cell>
          <cell r="B792" t="str">
            <v>SERVO TM GEN OIL SF 20W-40</v>
          </cell>
          <cell r="C792" t="str">
            <v>GEN.OIL</v>
          </cell>
          <cell r="D792" t="str">
            <v>GENERAL</v>
          </cell>
          <cell r="E792" t="str">
            <v>A</v>
          </cell>
          <cell r="G792" t="str">
            <v>A</v>
          </cell>
          <cell r="I792" t="str">
            <v/>
          </cell>
          <cell r="J792" t="str">
            <v>PVBU</v>
          </cell>
          <cell r="L792" t="str">
            <v>PCMO</v>
          </cell>
          <cell r="M792" t="str">
            <v>Co-Branded</v>
          </cell>
          <cell r="O792" t="str">
            <v>SILVER</v>
          </cell>
          <cell r="P792" t="str">
            <v>SILVER</v>
          </cell>
        </row>
        <row r="793">
          <cell r="A793">
            <v>7446</v>
          </cell>
          <cell r="B793" t="str">
            <v>SERVO TATA MOTORS GENUINE OIL SJ 15W-40</v>
          </cell>
          <cell r="C793" t="str">
            <v>GEN.OIL</v>
          </cell>
          <cell r="D793" t="str">
            <v>GENERAL</v>
          </cell>
          <cell r="E793" t="str">
            <v>A</v>
          </cell>
          <cell r="G793" t="str">
            <v>A</v>
          </cell>
          <cell r="I793" t="str">
            <v/>
          </cell>
          <cell r="J793" t="str">
            <v>PVBU</v>
          </cell>
          <cell r="L793" t="str">
            <v>PCMO</v>
          </cell>
          <cell r="M793" t="str">
            <v>Co-Branded</v>
          </cell>
          <cell r="O793" t="str">
            <v>SILVER</v>
          </cell>
          <cell r="P793" t="str">
            <v>SILVER</v>
          </cell>
        </row>
        <row r="794">
          <cell r="A794">
            <v>7447</v>
          </cell>
          <cell r="B794" t="str">
            <v>SERVO XEE SM 10W-30-210 L BRL</v>
          </cell>
          <cell r="C794" t="str">
            <v>REGULAR</v>
          </cell>
          <cell r="D794" t="str">
            <v>GENERAL</v>
          </cell>
          <cell r="E794" t="str">
            <v>A</v>
          </cell>
          <cell r="G794" t="str">
            <v>A</v>
          </cell>
          <cell r="I794" t="str">
            <v/>
          </cell>
          <cell r="J794" t="str">
            <v>OTH</v>
          </cell>
          <cell r="L794" t="str">
            <v>PCMO</v>
          </cell>
          <cell r="M794" t="str">
            <v>Servo-Auto</v>
          </cell>
          <cell r="O794" t="str">
            <v>SILVER</v>
          </cell>
          <cell r="P794" t="str">
            <v>SILVER</v>
          </cell>
        </row>
        <row r="795">
          <cell r="A795">
            <v>7448</v>
          </cell>
          <cell r="B795" t="str">
            <v>SERVO TECHNIC OL 5W-30</v>
          </cell>
          <cell r="C795" t="str">
            <v>GEN.OIL</v>
          </cell>
          <cell r="D795" t="str">
            <v>GENERAL</v>
          </cell>
          <cell r="E795" t="str">
            <v>A</v>
          </cell>
          <cell r="G795" t="str">
            <v>A</v>
          </cell>
          <cell r="I795" t="str">
            <v/>
          </cell>
          <cell r="J795" t="str">
            <v>TECHNIC</v>
          </cell>
          <cell r="L795" t="str">
            <v>PCMO</v>
          </cell>
          <cell r="M795" t="str">
            <v>Co-Branded</v>
          </cell>
          <cell r="O795" t="str">
            <v>SILVER</v>
          </cell>
          <cell r="P795" t="str">
            <v>SILVER</v>
          </cell>
        </row>
        <row r="796">
          <cell r="A796">
            <v>7449</v>
          </cell>
          <cell r="B796" t="str">
            <v>SERVO TECHNIC OL PLUS 5W-30</v>
          </cell>
          <cell r="C796" t="str">
            <v>GEN.OIL</v>
          </cell>
          <cell r="D796" t="str">
            <v>GENERAL</v>
          </cell>
          <cell r="E796" t="str">
            <v>A</v>
          </cell>
          <cell r="G796" t="str">
            <v>A</v>
          </cell>
          <cell r="I796" t="str">
            <v/>
          </cell>
          <cell r="J796" t="str">
            <v>TECHNIC</v>
          </cell>
          <cell r="L796" t="str">
            <v>PCMO</v>
          </cell>
          <cell r="M796" t="str">
            <v>Co-Branded</v>
          </cell>
          <cell r="O796" t="str">
            <v>SILVER</v>
          </cell>
          <cell r="P796" t="str">
            <v>SILVER</v>
          </cell>
        </row>
        <row r="797">
          <cell r="A797">
            <v>7450</v>
          </cell>
          <cell r="B797" t="str">
            <v>MAHINDRA MAXIMILE CNG PLUS</v>
          </cell>
          <cell r="C797" t="str">
            <v>GEN.OIL</v>
          </cell>
          <cell r="D797" t="str">
            <v>ONLY FOR OEM</v>
          </cell>
          <cell r="E797" t="str">
            <v>A</v>
          </cell>
          <cell r="G797" t="str">
            <v>A</v>
          </cell>
          <cell r="I797" t="str">
            <v/>
          </cell>
          <cell r="J797" t="str">
            <v>MNM</v>
          </cell>
          <cell r="L797" t="str">
            <v>PCMO</v>
          </cell>
          <cell r="M797" t="str">
            <v>Co-Branded</v>
          </cell>
          <cell r="O797" t="str">
            <v>SILVER</v>
          </cell>
          <cell r="P797" t="str">
            <v>SILVER</v>
          </cell>
        </row>
        <row r="798">
          <cell r="A798">
            <v>7453</v>
          </cell>
          <cell r="B798" t="str">
            <v>SERVO TM GEN OIL SM 10W-40</v>
          </cell>
          <cell r="C798" t="str">
            <v>GEN.OIL</v>
          </cell>
          <cell r="D798" t="str">
            <v>GENERAL</v>
          </cell>
          <cell r="E798" t="str">
            <v>A</v>
          </cell>
          <cell r="G798" t="str">
            <v>A</v>
          </cell>
          <cell r="I798" t="str">
            <v/>
          </cell>
          <cell r="J798" t="str">
            <v>PVBU</v>
          </cell>
          <cell r="L798" t="str">
            <v>PCMO</v>
          </cell>
          <cell r="M798" t="str">
            <v>Co-Branded</v>
          </cell>
          <cell r="O798" t="str">
            <v>SILVER</v>
          </cell>
          <cell r="P798" t="str">
            <v>SILVER</v>
          </cell>
        </row>
        <row r="799">
          <cell r="A799">
            <v>7459</v>
          </cell>
          <cell r="B799" t="str">
            <v>SERVO PRIDE TM PLUS 15W40</v>
          </cell>
          <cell r="C799" t="str">
            <v>GEN.OIL</v>
          </cell>
          <cell r="D799" t="str">
            <v>GENERAL</v>
          </cell>
          <cell r="E799" t="str">
            <v>A</v>
          </cell>
          <cell r="G799" t="str">
            <v>A</v>
          </cell>
          <cell r="J799" t="str">
            <v>TML</v>
          </cell>
          <cell r="L799" t="str">
            <v>DEO</v>
          </cell>
          <cell r="M799" t="str">
            <v>Co-Branded</v>
          </cell>
          <cell r="O799" t="str">
            <v>SILVER</v>
          </cell>
          <cell r="P799" t="str">
            <v>SILVER</v>
          </cell>
        </row>
        <row r="800">
          <cell r="A800">
            <v>7460</v>
          </cell>
          <cell r="B800" t="str">
            <v>SERVO PRIDE GEO TM 15W40</v>
          </cell>
          <cell r="C800" t="str">
            <v>GEN.OIL</v>
          </cell>
          <cell r="D800" t="str">
            <v>GENERAL</v>
          </cell>
          <cell r="E800" t="str">
            <v>A</v>
          </cell>
          <cell r="G800" t="str">
            <v>A</v>
          </cell>
          <cell r="I800" t="str">
            <v/>
          </cell>
          <cell r="J800" t="str">
            <v>TML</v>
          </cell>
          <cell r="L800" t="str">
            <v>DEO</v>
          </cell>
          <cell r="M800" t="str">
            <v>Co-Branded</v>
          </cell>
          <cell r="O800" t="str">
            <v>SILVER</v>
          </cell>
          <cell r="P800" t="str">
            <v>SILVER</v>
          </cell>
        </row>
        <row r="801">
          <cell r="A801">
            <v>7461</v>
          </cell>
          <cell r="B801" t="str">
            <v>SERVO PRIDE TH 15W-40</v>
          </cell>
          <cell r="C801" t="str">
            <v>GEN.OIL</v>
          </cell>
          <cell r="D801" t="str">
            <v>GENERAL</v>
          </cell>
          <cell r="E801" t="str">
            <v>A</v>
          </cell>
          <cell r="G801" t="str">
            <v>A</v>
          </cell>
          <cell r="I801" t="str">
            <v/>
          </cell>
          <cell r="J801" t="str">
            <v>TH</v>
          </cell>
          <cell r="L801" t="str">
            <v>DEO</v>
          </cell>
          <cell r="M801" t="str">
            <v>Co-Branded</v>
          </cell>
          <cell r="O801" t="str">
            <v>SILVER</v>
          </cell>
          <cell r="P801" t="str">
            <v>SILVER</v>
          </cell>
        </row>
        <row r="802">
          <cell r="A802">
            <v>7462</v>
          </cell>
          <cell r="B802" t="str">
            <v>SERVO PRIDE TH PLUS 15W-40</v>
          </cell>
          <cell r="C802" t="str">
            <v>GEN.OIL</v>
          </cell>
          <cell r="D802" t="str">
            <v>GENERAL</v>
          </cell>
          <cell r="E802" t="str">
            <v>A</v>
          </cell>
          <cell r="G802" t="str">
            <v>A</v>
          </cell>
          <cell r="I802" t="str">
            <v/>
          </cell>
          <cell r="J802" t="str">
            <v>TH</v>
          </cell>
          <cell r="L802" t="str">
            <v>DEO</v>
          </cell>
          <cell r="M802" t="str">
            <v>Co-Branded</v>
          </cell>
          <cell r="O802" t="str">
            <v>SILVER</v>
          </cell>
          <cell r="P802" t="str">
            <v>SILVER</v>
          </cell>
        </row>
        <row r="803">
          <cell r="A803">
            <v>7463</v>
          </cell>
          <cell r="B803" t="str">
            <v>SERVO TATA MOTORS GENUINE OIL CH4 15W-40</v>
          </cell>
          <cell r="C803" t="str">
            <v>GEN.OIL</v>
          </cell>
          <cell r="D803" t="str">
            <v>GENERAL</v>
          </cell>
          <cell r="E803" t="str">
            <v>A</v>
          </cell>
          <cell r="G803" t="str">
            <v>A</v>
          </cell>
          <cell r="I803" t="str">
            <v/>
          </cell>
          <cell r="J803" t="str">
            <v>PVBU</v>
          </cell>
          <cell r="L803" t="str">
            <v>PCMO</v>
          </cell>
          <cell r="M803" t="str">
            <v>Co-Branded</v>
          </cell>
          <cell r="O803" t="str">
            <v>SILVER</v>
          </cell>
          <cell r="P803" t="str">
            <v>SILVER</v>
          </cell>
        </row>
        <row r="804">
          <cell r="A804">
            <v>7464</v>
          </cell>
          <cell r="B804" t="str">
            <v>SERVO TM GEN OIL CI4 PLUS 15W-40</v>
          </cell>
          <cell r="C804" t="str">
            <v>GEN.OIL</v>
          </cell>
          <cell r="D804" t="str">
            <v>GENERAL</v>
          </cell>
          <cell r="E804" t="str">
            <v>A</v>
          </cell>
          <cell r="G804" t="str">
            <v>A</v>
          </cell>
          <cell r="I804" t="str">
            <v/>
          </cell>
          <cell r="J804" t="str">
            <v>PVBU</v>
          </cell>
          <cell r="L804" t="str">
            <v>PCMO</v>
          </cell>
          <cell r="M804" t="str">
            <v>Co-Branded</v>
          </cell>
          <cell r="O804" t="str">
            <v>SILVER</v>
          </cell>
          <cell r="P804" t="str">
            <v>SILVER</v>
          </cell>
        </row>
        <row r="805">
          <cell r="A805">
            <v>7465</v>
          </cell>
          <cell r="B805" t="str">
            <v>SERVO TATA MOTORS GENUINE COOLANT 4060</v>
          </cell>
          <cell r="C805" t="str">
            <v>GEN.OIL</v>
          </cell>
          <cell r="D805" t="str">
            <v>GENERAL</v>
          </cell>
          <cell r="E805" t="str">
            <v>A</v>
          </cell>
          <cell r="G805" t="str">
            <v>A</v>
          </cell>
          <cell r="I805" t="str">
            <v/>
          </cell>
          <cell r="J805" t="str">
            <v>PVBU</v>
          </cell>
          <cell r="L805" t="str">
            <v>SPECIALITY</v>
          </cell>
          <cell r="M805" t="str">
            <v>Co-Branded</v>
          </cell>
          <cell r="O805" t="str">
            <v>SILVER</v>
          </cell>
          <cell r="P805" t="str">
            <v>SILVER</v>
          </cell>
        </row>
        <row r="806">
          <cell r="A806">
            <v>7468</v>
          </cell>
          <cell r="B806" t="str">
            <v>SERVO PRIDE VE PLUS 15W-40</v>
          </cell>
          <cell r="C806" t="str">
            <v>REGULAR</v>
          </cell>
          <cell r="D806" t="str">
            <v>GENERAL</v>
          </cell>
          <cell r="E806" t="str">
            <v>A</v>
          </cell>
          <cell r="G806" t="str">
            <v>A</v>
          </cell>
          <cell r="I806" t="str">
            <v/>
          </cell>
          <cell r="J806" t="str">
            <v>OTH</v>
          </cell>
          <cell r="L806" t="str">
            <v>DEO</v>
          </cell>
          <cell r="M806" t="str">
            <v>Servo-Auto</v>
          </cell>
          <cell r="O806" t="str">
            <v>SILVER</v>
          </cell>
          <cell r="P806" t="str">
            <v>SILVER</v>
          </cell>
        </row>
        <row r="807">
          <cell r="A807">
            <v>7469</v>
          </cell>
          <cell r="B807" t="str">
            <v>MAHINDRA MAXIMILE FEO V2</v>
          </cell>
          <cell r="C807" t="str">
            <v>GEN.OIL</v>
          </cell>
          <cell r="D807" t="str">
            <v>ONLY FOR OEM</v>
          </cell>
          <cell r="E807" t="str">
            <v>A</v>
          </cell>
          <cell r="G807" t="str">
            <v>A</v>
          </cell>
          <cell r="I807" t="str">
            <v/>
          </cell>
          <cell r="J807" t="str">
            <v>MNM</v>
          </cell>
          <cell r="L807" t="str">
            <v>DEO</v>
          </cell>
          <cell r="M807" t="str">
            <v>Co-Branded</v>
          </cell>
          <cell r="O807" t="str">
            <v>SILVER</v>
          </cell>
          <cell r="P807" t="str">
            <v>SILVER</v>
          </cell>
        </row>
        <row r="808">
          <cell r="A808">
            <v>7470</v>
          </cell>
          <cell r="B808" t="str">
            <v>SERVO FLEET SUPREME CI4 PLUS 15W-40</v>
          </cell>
          <cell r="C808" t="str">
            <v>REGULAR</v>
          </cell>
          <cell r="D808" t="str">
            <v>GENERAL</v>
          </cell>
          <cell r="E808" t="str">
            <v>A</v>
          </cell>
          <cell r="G808" t="str">
            <v>A</v>
          </cell>
          <cell r="I808" t="str">
            <v>Fleet Supreme</v>
          </cell>
          <cell r="J808" t="str">
            <v>OTH</v>
          </cell>
          <cell r="L808" t="str">
            <v>DEO</v>
          </cell>
          <cell r="M808" t="str">
            <v>Servo-Auto</v>
          </cell>
          <cell r="O808" t="str">
            <v>BRONZE</v>
          </cell>
          <cell r="P808" t="str">
            <v>BRONZE</v>
          </cell>
        </row>
        <row r="809">
          <cell r="A809">
            <v>7472</v>
          </cell>
          <cell r="B809" t="str">
            <v>SERVO FLT CF4 15W-40</v>
          </cell>
          <cell r="C809" t="str">
            <v>REGULAR</v>
          </cell>
          <cell r="D809" t="str">
            <v>GENERAL</v>
          </cell>
          <cell r="E809" t="str">
            <v>A</v>
          </cell>
          <cell r="F809" t="str">
            <v>DEO</v>
          </cell>
          <cell r="G809" t="str">
            <v>A</v>
          </cell>
          <cell r="I809" t="str">
            <v/>
          </cell>
          <cell r="J809" t="str">
            <v>OTH</v>
          </cell>
          <cell r="L809" t="str">
            <v>DEO</v>
          </cell>
          <cell r="M809" t="str">
            <v>Servo-Auto</v>
          </cell>
          <cell r="O809" t="str">
            <v>BRONZE</v>
          </cell>
          <cell r="P809" t="str">
            <v>BRONZE</v>
          </cell>
        </row>
        <row r="810">
          <cell r="A810">
            <v>7473</v>
          </cell>
          <cell r="B810" t="str">
            <v>SERVO FLT XTRA CH4 15W-40</v>
          </cell>
          <cell r="C810" t="str">
            <v>REGULAR</v>
          </cell>
          <cell r="D810" t="str">
            <v>GENERAL</v>
          </cell>
          <cell r="E810" t="str">
            <v>A</v>
          </cell>
          <cell r="F810" t="str">
            <v>DEO</v>
          </cell>
          <cell r="G810" t="str">
            <v>A</v>
          </cell>
          <cell r="I810" t="str">
            <v/>
          </cell>
          <cell r="J810" t="str">
            <v>OTH</v>
          </cell>
          <cell r="L810" t="str">
            <v>DEO</v>
          </cell>
          <cell r="M810" t="str">
            <v>Servo-Auto</v>
          </cell>
          <cell r="O810" t="str">
            <v>BRONZE</v>
          </cell>
          <cell r="P810" t="str">
            <v>BRONZE</v>
          </cell>
        </row>
        <row r="811">
          <cell r="A811">
            <v>7474</v>
          </cell>
          <cell r="B811" t="str">
            <v>SERVO FLT SUPR CI4 15W-40</v>
          </cell>
          <cell r="C811" t="str">
            <v>REGULAR</v>
          </cell>
          <cell r="D811" t="str">
            <v>GENERAL</v>
          </cell>
          <cell r="E811" t="str">
            <v>A</v>
          </cell>
          <cell r="F811" t="str">
            <v>DEO</v>
          </cell>
          <cell r="G811" t="str">
            <v>A</v>
          </cell>
          <cell r="I811" t="str">
            <v/>
          </cell>
          <cell r="J811" t="str">
            <v>OTH</v>
          </cell>
          <cell r="L811" t="str">
            <v>DEO</v>
          </cell>
          <cell r="M811" t="str">
            <v>Servo-Auto</v>
          </cell>
          <cell r="O811" t="str">
            <v>BRONZE</v>
          </cell>
          <cell r="P811" t="str">
            <v>BRONZE</v>
          </cell>
        </row>
        <row r="812">
          <cell r="A812">
            <v>7475</v>
          </cell>
          <cell r="B812" t="str">
            <v>MGO 0W-20</v>
          </cell>
          <cell r="C812" t="str">
            <v>GEN.OIL</v>
          </cell>
          <cell r="D812" t="str">
            <v>GENERAL</v>
          </cell>
          <cell r="E812" t="str">
            <v>A</v>
          </cell>
          <cell r="G812" t="str">
            <v>A</v>
          </cell>
          <cell r="I812" t="str">
            <v/>
          </cell>
          <cell r="J812" t="str">
            <v>MUL</v>
          </cell>
          <cell r="L812" t="str">
            <v>PCMO</v>
          </cell>
          <cell r="M812" t="str">
            <v>Co-Branded</v>
          </cell>
          <cell r="O812" t="str">
            <v>SILVER</v>
          </cell>
          <cell r="P812" t="str">
            <v>SILVER</v>
          </cell>
        </row>
        <row r="813">
          <cell r="A813">
            <v>7476</v>
          </cell>
          <cell r="B813" t="str">
            <v>HY.SERVO CNG OIL SM 5W-30</v>
          </cell>
          <cell r="C813" t="str">
            <v>GEN.OIL</v>
          </cell>
          <cell r="D813" t="str">
            <v>ONLY FOR OEM</v>
          </cell>
          <cell r="E813" t="str">
            <v>A</v>
          </cell>
          <cell r="G813" t="str">
            <v>A</v>
          </cell>
          <cell r="I813" t="str">
            <v/>
          </cell>
          <cell r="J813" t="str">
            <v>HML</v>
          </cell>
          <cell r="L813" t="str">
            <v>PCMO</v>
          </cell>
          <cell r="M813" t="str">
            <v>Co-Branded</v>
          </cell>
          <cell r="O813" t="str">
            <v>SILVER</v>
          </cell>
          <cell r="P813" t="str">
            <v>SILVER</v>
          </cell>
        </row>
        <row r="814">
          <cell r="A814">
            <v>7477</v>
          </cell>
          <cell r="B814" t="str">
            <v>HY.SERVO PRM.EO SM 5W-30</v>
          </cell>
          <cell r="C814" t="str">
            <v>GEN.OIL</v>
          </cell>
          <cell r="D814" t="str">
            <v>ONLY FOR OEM</v>
          </cell>
          <cell r="E814" t="str">
            <v>A</v>
          </cell>
          <cell r="G814" t="str">
            <v>A</v>
          </cell>
          <cell r="I814" t="str">
            <v/>
          </cell>
          <cell r="J814" t="str">
            <v>HML</v>
          </cell>
          <cell r="L814" t="str">
            <v>PCMO</v>
          </cell>
          <cell r="M814" t="str">
            <v>Co-Branded</v>
          </cell>
          <cell r="O814" t="str">
            <v>SILVER</v>
          </cell>
          <cell r="P814" t="str">
            <v>SILVER</v>
          </cell>
        </row>
        <row r="815">
          <cell r="A815">
            <v>7479</v>
          </cell>
          <cell r="B815" t="str">
            <v>HORTIMIN-G</v>
          </cell>
          <cell r="C815" t="str">
            <v>REGULAR</v>
          </cell>
          <cell r="D815" t="str">
            <v>GENERAL</v>
          </cell>
          <cell r="E815" t="str">
            <v>E</v>
          </cell>
          <cell r="G815" t="str">
            <v>E</v>
          </cell>
          <cell r="I815" t="str">
            <v/>
          </cell>
          <cell r="J815" t="str">
            <v>OTH</v>
          </cell>
          <cell r="L815" t="str">
            <v>AGRI</v>
          </cell>
          <cell r="M815" t="str">
            <v>Servo-Auto</v>
          </cell>
          <cell r="O815" t="str">
            <v>SILVER</v>
          </cell>
          <cell r="P815" t="str">
            <v>SILVER</v>
          </cell>
        </row>
        <row r="816">
          <cell r="A816">
            <v>7481</v>
          </cell>
          <cell r="B816" t="str">
            <v>HYUNDAI SERVO COOLANT</v>
          </cell>
          <cell r="C816" t="str">
            <v>GEN.OIL</v>
          </cell>
          <cell r="D816" t="str">
            <v>ONLY FOR OEM</v>
          </cell>
          <cell r="E816" t="str">
            <v>A</v>
          </cell>
          <cell r="G816" t="str">
            <v>A</v>
          </cell>
          <cell r="I816" t="str">
            <v/>
          </cell>
          <cell r="J816" t="str">
            <v>HML</v>
          </cell>
          <cell r="L816" t="str">
            <v>SPECIALITY</v>
          </cell>
          <cell r="M816" t="str">
            <v>Co-Branded</v>
          </cell>
          <cell r="O816" t="str">
            <v>SILVER</v>
          </cell>
          <cell r="P816" t="str">
            <v>SILVER</v>
          </cell>
        </row>
        <row r="817">
          <cell r="A817">
            <v>7482</v>
          </cell>
          <cell r="B817" t="str">
            <v>SERVO KOOL TM PLUS</v>
          </cell>
          <cell r="C817" t="str">
            <v>GEN.OIL</v>
          </cell>
          <cell r="D817" t="str">
            <v>GENERAL</v>
          </cell>
          <cell r="E817" t="str">
            <v>A</v>
          </cell>
          <cell r="G817" t="str">
            <v>A</v>
          </cell>
          <cell r="I817" t="str">
            <v/>
          </cell>
          <cell r="J817" t="str">
            <v>TML</v>
          </cell>
          <cell r="L817" t="str">
            <v>SPECIALITY</v>
          </cell>
          <cell r="M817" t="str">
            <v>Co-Branded</v>
          </cell>
          <cell r="O817" t="str">
            <v>SILVER</v>
          </cell>
          <cell r="P817" t="str">
            <v>SILVER</v>
          </cell>
        </row>
        <row r="818">
          <cell r="A818">
            <v>7485</v>
          </cell>
          <cell r="B818" t="str">
            <v>SERVO SUPER 20W-40 MG</v>
          </cell>
          <cell r="C818" t="str">
            <v>REGULAR</v>
          </cell>
          <cell r="D818" t="str">
            <v>GENERAL</v>
          </cell>
          <cell r="E818" t="str">
            <v>A</v>
          </cell>
          <cell r="G818" t="str">
            <v>A</v>
          </cell>
          <cell r="I818" t="str">
            <v/>
          </cell>
          <cell r="J818" t="str">
            <v>OTH</v>
          </cell>
          <cell r="L818" t="str">
            <v>DEO</v>
          </cell>
          <cell r="M818" t="str">
            <v>Servo-Auto</v>
          </cell>
          <cell r="O818" t="str">
            <v>SILVER</v>
          </cell>
          <cell r="P818" t="str">
            <v>SILVER</v>
          </cell>
        </row>
        <row r="819">
          <cell r="A819">
            <v>7486</v>
          </cell>
          <cell r="B819" t="str">
            <v>SERVO SUPER TC 15W-40</v>
          </cell>
          <cell r="C819" t="str">
            <v>REGULAR</v>
          </cell>
          <cell r="D819" t="str">
            <v>GENERAL</v>
          </cell>
          <cell r="E819" t="str">
            <v>A</v>
          </cell>
          <cell r="G819" t="str">
            <v>A</v>
          </cell>
          <cell r="I819" t="str">
            <v/>
          </cell>
          <cell r="J819" t="str">
            <v>OTH</v>
          </cell>
          <cell r="L819" t="str">
            <v>DEO</v>
          </cell>
          <cell r="M819" t="str">
            <v>Servo-Auto</v>
          </cell>
          <cell r="O819" t="str">
            <v>SILVER</v>
          </cell>
          <cell r="P819" t="str">
            <v>SILVER</v>
          </cell>
        </row>
        <row r="820">
          <cell r="A820">
            <v>7487</v>
          </cell>
          <cell r="B820" t="str">
            <v>TECHMILE PLUS ENGINE OIL</v>
          </cell>
          <cell r="C820" t="str">
            <v>GEN.OIL</v>
          </cell>
          <cell r="D820" t="str">
            <v>ONLY FOR OEM</v>
          </cell>
          <cell r="E820" t="str">
            <v>A</v>
          </cell>
          <cell r="G820" t="str">
            <v>A</v>
          </cell>
          <cell r="I820" t="str">
            <v/>
          </cell>
          <cell r="J820" t="str">
            <v>MTBL</v>
          </cell>
          <cell r="L820" t="str">
            <v>DEO</v>
          </cell>
          <cell r="M820" t="str">
            <v>Co-Branded</v>
          </cell>
          <cell r="O820" t="str">
            <v>SILVER</v>
          </cell>
          <cell r="P820" t="str">
            <v>SILVER</v>
          </cell>
        </row>
        <row r="821">
          <cell r="A821">
            <v>7488</v>
          </cell>
          <cell r="B821" t="str">
            <v>SERVO PRIDE TM 15W-40</v>
          </cell>
          <cell r="C821" t="str">
            <v>GEN.OIL</v>
          </cell>
          <cell r="D821" t="str">
            <v>GENERAL</v>
          </cell>
          <cell r="E821" t="str">
            <v>A</v>
          </cell>
          <cell r="G821" t="str">
            <v>A</v>
          </cell>
          <cell r="I821" t="str">
            <v/>
          </cell>
          <cell r="J821" t="str">
            <v>TML</v>
          </cell>
          <cell r="L821" t="str">
            <v>DEO</v>
          </cell>
          <cell r="M821" t="str">
            <v>Co-Branded</v>
          </cell>
          <cell r="O821" t="str">
            <v>SILVER</v>
          </cell>
          <cell r="P821" t="str">
            <v>SILVER</v>
          </cell>
        </row>
        <row r="822">
          <cell r="A822">
            <v>7489</v>
          </cell>
          <cell r="B822" t="str">
            <v>SERVO PRIDE XL PLUS 15W40</v>
          </cell>
          <cell r="C822" t="str">
            <v>REGULAR</v>
          </cell>
          <cell r="D822" t="str">
            <v>GENERAL</v>
          </cell>
          <cell r="E822" t="str">
            <v>A</v>
          </cell>
          <cell r="F822" t="str">
            <v>DEO</v>
          </cell>
          <cell r="G822" t="str">
            <v>A</v>
          </cell>
          <cell r="J822" t="str">
            <v>OTH</v>
          </cell>
          <cell r="L822" t="str">
            <v>DEO</v>
          </cell>
          <cell r="M822" t="str">
            <v>Servo-Auto</v>
          </cell>
          <cell r="O822" t="str">
            <v>SILVER</v>
          </cell>
          <cell r="P822" t="str">
            <v>SILVER</v>
          </cell>
        </row>
        <row r="823">
          <cell r="A823">
            <v>7492</v>
          </cell>
          <cell r="B823" t="str">
            <v>SERVO FORCE SUPREME EO</v>
          </cell>
          <cell r="C823" t="str">
            <v>GEN.OIL</v>
          </cell>
          <cell r="D823" t="str">
            <v>GENERAL</v>
          </cell>
          <cell r="E823" t="str">
            <v>A</v>
          </cell>
          <cell r="G823" t="str">
            <v>A</v>
          </cell>
          <cell r="I823" t="str">
            <v/>
          </cell>
          <cell r="J823" t="str">
            <v>FML</v>
          </cell>
          <cell r="L823" t="str">
            <v>DEO</v>
          </cell>
          <cell r="M823" t="str">
            <v>Co-Branded</v>
          </cell>
          <cell r="O823" t="str">
            <v>SILVER</v>
          </cell>
          <cell r="P823" t="str">
            <v>SILVER</v>
          </cell>
        </row>
        <row r="824">
          <cell r="A824">
            <v>7493</v>
          </cell>
          <cell r="B824" t="str">
            <v>SERVO FORCE SUP PLUS EO</v>
          </cell>
          <cell r="C824" t="str">
            <v>GEN.OIL</v>
          </cell>
          <cell r="D824" t="str">
            <v>GENERAL</v>
          </cell>
          <cell r="E824" t="str">
            <v>A</v>
          </cell>
          <cell r="G824" t="str">
            <v>A</v>
          </cell>
          <cell r="I824" t="str">
            <v/>
          </cell>
          <cell r="J824" t="str">
            <v>FML</v>
          </cell>
          <cell r="L824" t="str">
            <v>DEO</v>
          </cell>
          <cell r="M824" t="str">
            <v>Co-Branded</v>
          </cell>
          <cell r="O824" t="str">
            <v>SILVER</v>
          </cell>
          <cell r="P824" t="str">
            <v>SILVER</v>
          </cell>
        </row>
        <row r="825">
          <cell r="A825">
            <v>7494</v>
          </cell>
          <cell r="B825" t="str">
            <v>SUPER MULTIGRADE 20W40</v>
          </cell>
          <cell r="C825" t="str">
            <v>REGULAR</v>
          </cell>
          <cell r="D825" t="str">
            <v>GENERAL</v>
          </cell>
          <cell r="E825" t="str">
            <v>A</v>
          </cell>
          <cell r="G825" t="str">
            <v>A</v>
          </cell>
          <cell r="I825" t="str">
            <v/>
          </cell>
          <cell r="J825" t="str">
            <v>OTH</v>
          </cell>
          <cell r="L825" t="str">
            <v>DEO</v>
          </cell>
          <cell r="M825" t="str">
            <v>Servo-Auto</v>
          </cell>
          <cell r="O825" t="str">
            <v>SILVER</v>
          </cell>
          <cell r="P825" t="str">
            <v>SILVER</v>
          </cell>
        </row>
        <row r="826">
          <cell r="A826">
            <v>7495</v>
          </cell>
          <cell r="B826" t="str">
            <v>CASE TRANSPOWER</v>
          </cell>
          <cell r="C826" t="str">
            <v>GEN.OIL</v>
          </cell>
          <cell r="D826" t="str">
            <v>ONLY FOR OEM</v>
          </cell>
          <cell r="E826" t="str">
            <v>A</v>
          </cell>
          <cell r="G826" t="str">
            <v>A</v>
          </cell>
          <cell r="I826" t="str">
            <v/>
          </cell>
          <cell r="J826" t="str">
            <v>CNH</v>
          </cell>
          <cell r="L826" t="str">
            <v>GEAR</v>
          </cell>
          <cell r="M826" t="str">
            <v>Co-Branded</v>
          </cell>
          <cell r="O826" t="str">
            <v>SILVER</v>
          </cell>
          <cell r="P826" t="str">
            <v>SILVER</v>
          </cell>
        </row>
        <row r="827">
          <cell r="A827">
            <v>7496</v>
          </cell>
          <cell r="B827" t="str">
            <v>CASE AXLPOWER</v>
          </cell>
          <cell r="C827" t="str">
            <v>GEN.OIL</v>
          </cell>
          <cell r="D827" t="str">
            <v>ONLY FOR OEM</v>
          </cell>
          <cell r="E827" t="str">
            <v>A</v>
          </cell>
          <cell r="G827" t="str">
            <v>A</v>
          </cell>
          <cell r="I827" t="str">
            <v/>
          </cell>
          <cell r="J827" t="str">
            <v>CNH</v>
          </cell>
          <cell r="L827" t="str">
            <v>GEAR</v>
          </cell>
          <cell r="M827" t="str">
            <v>Co-Branded</v>
          </cell>
          <cell r="O827" t="str">
            <v>SILVER</v>
          </cell>
          <cell r="P827" t="str">
            <v>SILVER</v>
          </cell>
        </row>
        <row r="828">
          <cell r="A828">
            <v>7497</v>
          </cell>
          <cell r="B828" t="str">
            <v>VSTSHAKTIUNIVERSALOIL</v>
          </cell>
          <cell r="C828" t="str">
            <v>GEN.OIL</v>
          </cell>
          <cell r="D828" t="str">
            <v>ONLY FOR OEM</v>
          </cell>
          <cell r="E828" t="str">
            <v>A</v>
          </cell>
          <cell r="G828" t="str">
            <v>A</v>
          </cell>
          <cell r="I828" t="str">
            <v/>
          </cell>
          <cell r="J828" t="str">
            <v>VST</v>
          </cell>
          <cell r="L828" t="str">
            <v>AGRI</v>
          </cell>
          <cell r="M828" t="str">
            <v>Co-Branded</v>
          </cell>
          <cell r="O828" t="str">
            <v>SILVER</v>
          </cell>
          <cell r="P828" t="str">
            <v>SILVER</v>
          </cell>
        </row>
        <row r="829">
          <cell r="A829">
            <v>7503</v>
          </cell>
          <cell r="B829" t="str">
            <v>INDANEBOATENGINEOIL</v>
          </cell>
          <cell r="C829" t="str">
            <v>REGULAR</v>
          </cell>
          <cell r="D829" t="str">
            <v>GENERAL</v>
          </cell>
          <cell r="E829" t="str">
            <v>A</v>
          </cell>
          <cell r="G829" t="str">
            <v>A</v>
          </cell>
          <cell r="I829" t="str">
            <v/>
          </cell>
          <cell r="J829" t="str">
            <v>OTH</v>
          </cell>
          <cell r="L829" t="str">
            <v>DEO</v>
          </cell>
          <cell r="M829" t="str">
            <v>Servo-Auto</v>
          </cell>
          <cell r="O829" t="str">
            <v>SILVER</v>
          </cell>
          <cell r="P829" t="str">
            <v>SILVER</v>
          </cell>
        </row>
        <row r="830">
          <cell r="A830">
            <v>7504</v>
          </cell>
          <cell r="B830" t="str">
            <v>TOWERGEN15W-40</v>
          </cell>
          <cell r="C830" t="str">
            <v>REGULAR</v>
          </cell>
          <cell r="D830" t="str">
            <v>GENERAL</v>
          </cell>
          <cell r="E830" t="str">
            <v>A</v>
          </cell>
          <cell r="G830" t="str">
            <v>A</v>
          </cell>
          <cell r="I830" t="str">
            <v/>
          </cell>
          <cell r="J830" t="str">
            <v>OTH</v>
          </cell>
          <cell r="L830" t="str">
            <v>DEO</v>
          </cell>
          <cell r="M830" t="str">
            <v>Servo-Auto</v>
          </cell>
          <cell r="O830" t="str">
            <v>SILVER</v>
          </cell>
          <cell r="P830" t="str">
            <v>SILVER</v>
          </cell>
        </row>
        <row r="831">
          <cell r="A831">
            <v>7505</v>
          </cell>
          <cell r="B831" t="str">
            <v>AUTORIKSHAWOIL20W-40</v>
          </cell>
          <cell r="C831" t="str">
            <v>REGULAR</v>
          </cell>
          <cell r="D831" t="str">
            <v>GENERAL</v>
          </cell>
          <cell r="E831" t="str">
            <v>A</v>
          </cell>
          <cell r="G831" t="str">
            <v>A</v>
          </cell>
          <cell r="I831" t="str">
            <v/>
          </cell>
          <cell r="J831" t="str">
            <v>OTH</v>
          </cell>
          <cell r="L831" t="str">
            <v>DEO</v>
          </cell>
          <cell r="M831" t="str">
            <v>Servo-Auto</v>
          </cell>
          <cell r="O831" t="str">
            <v>SILVER</v>
          </cell>
          <cell r="P831" t="str">
            <v>SILVER</v>
          </cell>
        </row>
        <row r="832">
          <cell r="A832">
            <v>7506</v>
          </cell>
          <cell r="B832" t="str">
            <v>VSTSHAKTIENGINEOIL</v>
          </cell>
          <cell r="C832" t="str">
            <v>GEN.OIL</v>
          </cell>
          <cell r="D832" t="str">
            <v>ONLY FOR OEM</v>
          </cell>
          <cell r="E832" t="str">
            <v>A</v>
          </cell>
          <cell r="G832" t="str">
            <v>A</v>
          </cell>
          <cell r="I832" t="str">
            <v/>
          </cell>
          <cell r="J832" t="str">
            <v>VST</v>
          </cell>
          <cell r="L832" t="str">
            <v>AGRI</v>
          </cell>
          <cell r="M832" t="str">
            <v>Co-Branded</v>
          </cell>
          <cell r="O832" t="str">
            <v>SILVER</v>
          </cell>
          <cell r="P832" t="str">
            <v>SILVER</v>
          </cell>
        </row>
        <row r="833">
          <cell r="A833">
            <v>7508</v>
          </cell>
          <cell r="B833" t="str">
            <v>SUPERIOR30</v>
          </cell>
          <cell r="C833" t="str">
            <v>REGULAR</v>
          </cell>
          <cell r="D833" t="str">
            <v>GENERAL</v>
          </cell>
          <cell r="E833" t="str">
            <v>A</v>
          </cell>
          <cell r="G833" t="str">
            <v>A</v>
          </cell>
          <cell r="I833" t="str">
            <v/>
          </cell>
          <cell r="J833" t="str">
            <v>OTH</v>
          </cell>
          <cell r="L833" t="str">
            <v>DEO</v>
          </cell>
          <cell r="M833" t="str">
            <v>Servo-Auto</v>
          </cell>
          <cell r="O833" t="str">
            <v>SILVER</v>
          </cell>
          <cell r="P833" t="str">
            <v>SILVER</v>
          </cell>
        </row>
        <row r="834">
          <cell r="A834">
            <v>7509</v>
          </cell>
          <cell r="B834" t="str">
            <v>SUPERIOR50</v>
          </cell>
          <cell r="C834" t="str">
            <v>REGULAR</v>
          </cell>
          <cell r="D834" t="str">
            <v>GENERAL</v>
          </cell>
          <cell r="E834" t="str">
            <v>A</v>
          </cell>
          <cell r="G834" t="str">
            <v>A</v>
          </cell>
          <cell r="I834" t="str">
            <v/>
          </cell>
          <cell r="J834" t="str">
            <v>OTH</v>
          </cell>
          <cell r="L834" t="str">
            <v>DEO</v>
          </cell>
          <cell r="M834" t="str">
            <v>Servo-Auto</v>
          </cell>
          <cell r="O834" t="str">
            <v>SILVER</v>
          </cell>
          <cell r="P834" t="str">
            <v>SILVER</v>
          </cell>
        </row>
        <row r="835">
          <cell r="A835">
            <v>7510</v>
          </cell>
          <cell r="B835" t="str">
            <v>SUPERIOR40</v>
          </cell>
          <cell r="C835" t="str">
            <v>REGULAR</v>
          </cell>
          <cell r="D835" t="str">
            <v>GENERAL</v>
          </cell>
          <cell r="E835" t="str">
            <v>A</v>
          </cell>
          <cell r="G835" t="str">
            <v>A</v>
          </cell>
          <cell r="I835" t="str">
            <v/>
          </cell>
          <cell r="J835" t="str">
            <v>OTH</v>
          </cell>
          <cell r="L835" t="str">
            <v>DEO</v>
          </cell>
          <cell r="M835" t="str">
            <v>Servo-Auto</v>
          </cell>
          <cell r="O835" t="str">
            <v>SILVER</v>
          </cell>
          <cell r="P835" t="str">
            <v>SILVER</v>
          </cell>
        </row>
        <row r="836">
          <cell r="A836">
            <v>7511</v>
          </cell>
          <cell r="B836" t="str">
            <v>GEARSUPER80W-90</v>
          </cell>
          <cell r="C836" t="str">
            <v>REGULAR</v>
          </cell>
          <cell r="D836" t="str">
            <v>GENERAL</v>
          </cell>
          <cell r="E836" t="str">
            <v>A</v>
          </cell>
          <cell r="F836" t="str">
            <v>FOCUS</v>
          </cell>
          <cell r="G836" t="str">
            <v>A</v>
          </cell>
          <cell r="J836" t="str">
            <v>OTH</v>
          </cell>
          <cell r="L836" t="str">
            <v>GEAR</v>
          </cell>
          <cell r="M836" t="str">
            <v>Servo-Auto</v>
          </cell>
          <cell r="O836" t="str">
            <v>SILVER</v>
          </cell>
          <cell r="P836" t="str">
            <v>SILVER</v>
          </cell>
        </row>
        <row r="837">
          <cell r="A837">
            <v>7512</v>
          </cell>
          <cell r="B837" t="str">
            <v>SUPERMULTIGRADE10W-30</v>
          </cell>
          <cell r="C837" t="str">
            <v>REGULAR</v>
          </cell>
          <cell r="D837" t="str">
            <v>GENERAL</v>
          </cell>
          <cell r="E837" t="str">
            <v>A</v>
          </cell>
          <cell r="G837" t="str">
            <v>A</v>
          </cell>
          <cell r="I837" t="str">
            <v/>
          </cell>
          <cell r="J837" t="str">
            <v>OTH</v>
          </cell>
          <cell r="L837" t="str">
            <v>DEO</v>
          </cell>
          <cell r="M837" t="str">
            <v>Servo-Auto</v>
          </cell>
          <cell r="O837" t="str">
            <v>SILVER</v>
          </cell>
          <cell r="P837" t="str">
            <v>SILVER</v>
          </cell>
        </row>
        <row r="838">
          <cell r="A838">
            <v>7513</v>
          </cell>
          <cell r="B838" t="str">
            <v>SUPER MG 20W-40</v>
          </cell>
          <cell r="C838" t="str">
            <v>REGULAR</v>
          </cell>
          <cell r="D838" t="str">
            <v>GENERAL</v>
          </cell>
          <cell r="E838" t="str">
            <v>A</v>
          </cell>
          <cell r="G838" t="str">
            <v>A</v>
          </cell>
          <cell r="I838" t="str">
            <v/>
          </cell>
          <cell r="J838" t="str">
            <v>OTH</v>
          </cell>
          <cell r="L838" t="str">
            <v>DEO</v>
          </cell>
          <cell r="M838" t="str">
            <v>Servo-Auto</v>
          </cell>
          <cell r="O838" t="str">
            <v>SILVER</v>
          </cell>
          <cell r="P838" t="str">
            <v>SILVER</v>
          </cell>
        </row>
        <row r="839">
          <cell r="A839">
            <v>7514</v>
          </cell>
          <cell r="B839" t="str">
            <v>SUPERMULTIGRADE20W-50</v>
          </cell>
          <cell r="C839" t="str">
            <v>REGULAR</v>
          </cell>
          <cell r="D839" t="str">
            <v>GENERAL</v>
          </cell>
          <cell r="E839" t="str">
            <v>A</v>
          </cell>
          <cell r="G839" t="str">
            <v>A</v>
          </cell>
          <cell r="I839" t="str">
            <v/>
          </cell>
          <cell r="J839" t="str">
            <v>OTH</v>
          </cell>
          <cell r="L839" t="str">
            <v>DEO</v>
          </cell>
          <cell r="M839" t="str">
            <v>Servo-Auto</v>
          </cell>
          <cell r="O839" t="str">
            <v>SILVER</v>
          </cell>
          <cell r="P839" t="str">
            <v>SILVER</v>
          </cell>
        </row>
        <row r="840">
          <cell r="A840">
            <v>7515</v>
          </cell>
          <cell r="B840" t="str">
            <v>GEARSUPER85W-140</v>
          </cell>
          <cell r="C840" t="str">
            <v>REGULAR</v>
          </cell>
          <cell r="D840" t="str">
            <v>GENERAL</v>
          </cell>
          <cell r="E840" t="str">
            <v>A</v>
          </cell>
          <cell r="F840" t="str">
            <v>FOCUS</v>
          </cell>
          <cell r="G840" t="str">
            <v>A</v>
          </cell>
          <cell r="J840" t="str">
            <v>OTH</v>
          </cell>
          <cell r="L840" t="str">
            <v>GEAR</v>
          </cell>
          <cell r="M840" t="str">
            <v>Servo-Auto</v>
          </cell>
          <cell r="O840" t="str">
            <v>SILVER</v>
          </cell>
          <cell r="P840" t="str">
            <v>SILVER</v>
          </cell>
        </row>
        <row r="841">
          <cell r="A841">
            <v>7518</v>
          </cell>
          <cell r="B841" t="str">
            <v>SUPERMG10W-40</v>
          </cell>
          <cell r="C841" t="str">
            <v>REGULAR</v>
          </cell>
          <cell r="D841" t="str">
            <v>GENERAL</v>
          </cell>
          <cell r="E841" t="str">
            <v>A</v>
          </cell>
          <cell r="G841" t="str">
            <v>A</v>
          </cell>
          <cell r="I841" t="str">
            <v/>
          </cell>
          <cell r="J841" t="str">
            <v>OTH</v>
          </cell>
          <cell r="L841" t="str">
            <v>DEO</v>
          </cell>
          <cell r="M841" t="str">
            <v>Servo-Auto</v>
          </cell>
          <cell r="O841" t="str">
            <v>SILVER</v>
          </cell>
          <cell r="P841" t="str">
            <v>SILVER</v>
          </cell>
        </row>
        <row r="842">
          <cell r="A842">
            <v>7521</v>
          </cell>
          <cell r="B842" t="str">
            <v>VACUUMVM4</v>
          </cell>
          <cell r="C842" t="str">
            <v>REGULAR</v>
          </cell>
          <cell r="D842" t="str">
            <v>GENERAL</v>
          </cell>
          <cell r="E842" t="str">
            <v>I</v>
          </cell>
          <cell r="G842" t="str">
            <v>I</v>
          </cell>
          <cell r="I842" t="str">
            <v/>
          </cell>
          <cell r="J842" t="str">
            <v>OTH</v>
          </cell>
          <cell r="L842" t="str">
            <v>INDUSTRIAL</v>
          </cell>
          <cell r="M842" t="str">
            <v>IND</v>
          </cell>
          <cell r="O842" t="str">
            <v>INDUSTRIAL</v>
          </cell>
          <cell r="P842" t="str">
            <v>INDUSTRIAL</v>
          </cell>
        </row>
        <row r="843">
          <cell r="A843">
            <v>7522</v>
          </cell>
          <cell r="B843" t="str">
            <v>TAXIOIL</v>
          </cell>
          <cell r="C843" t="str">
            <v>REGULAR</v>
          </cell>
          <cell r="D843" t="str">
            <v>GENERAL</v>
          </cell>
          <cell r="E843" t="str">
            <v>A</v>
          </cell>
          <cell r="G843" t="str">
            <v>A</v>
          </cell>
          <cell r="I843" t="str">
            <v/>
          </cell>
          <cell r="J843" t="str">
            <v>OTH</v>
          </cell>
          <cell r="L843" t="str">
            <v>DEO</v>
          </cell>
          <cell r="M843" t="str">
            <v>Servo-Auto</v>
          </cell>
          <cell r="O843" t="str">
            <v>SILVER</v>
          </cell>
          <cell r="P843" t="str">
            <v>SILVER</v>
          </cell>
        </row>
        <row r="844">
          <cell r="A844">
            <v>7523</v>
          </cell>
          <cell r="B844" t="str">
            <v>SEALG-46</v>
          </cell>
          <cell r="C844" t="str">
            <v>REGULAR</v>
          </cell>
          <cell r="D844" t="str">
            <v>GENERAL</v>
          </cell>
          <cell r="E844" t="str">
            <v>I</v>
          </cell>
          <cell r="G844" t="str">
            <v>I</v>
          </cell>
          <cell r="I844" t="str">
            <v/>
          </cell>
          <cell r="J844" t="str">
            <v>OTH</v>
          </cell>
          <cell r="L844" t="str">
            <v>INDUSTRIAL</v>
          </cell>
          <cell r="M844" t="str">
            <v>IND</v>
          </cell>
          <cell r="O844" t="str">
            <v>INDUSTRIAL</v>
          </cell>
          <cell r="P844" t="str">
            <v>INDUSTRIAL</v>
          </cell>
        </row>
        <row r="845">
          <cell r="A845">
            <v>7526</v>
          </cell>
          <cell r="B845" t="str">
            <v>SEALG-81</v>
          </cell>
          <cell r="C845" t="str">
            <v>REGULAR</v>
          </cell>
          <cell r="D845" t="str">
            <v>GENERAL</v>
          </cell>
          <cell r="E845" t="str">
            <v>I</v>
          </cell>
          <cell r="G845" t="str">
            <v>I</v>
          </cell>
          <cell r="I845" t="str">
            <v/>
          </cell>
          <cell r="J845" t="str">
            <v>OTH</v>
          </cell>
          <cell r="L845" t="str">
            <v>INDUSTRIAL</v>
          </cell>
          <cell r="M845" t="str">
            <v>IND</v>
          </cell>
          <cell r="O845" t="str">
            <v>INDUSTRIAL</v>
          </cell>
          <cell r="P845" t="str">
            <v>INDUSTRIAL</v>
          </cell>
        </row>
        <row r="846">
          <cell r="A846">
            <v>7527</v>
          </cell>
          <cell r="B846" t="str">
            <v>SUPER20W-40</v>
          </cell>
          <cell r="C846" t="str">
            <v>REGULAR</v>
          </cell>
          <cell r="D846" t="str">
            <v>GENERAL</v>
          </cell>
          <cell r="E846" t="str">
            <v>A</v>
          </cell>
          <cell r="G846" t="str">
            <v>A</v>
          </cell>
          <cell r="I846" t="str">
            <v/>
          </cell>
          <cell r="J846" t="str">
            <v>OTH</v>
          </cell>
          <cell r="L846" t="str">
            <v>DEO</v>
          </cell>
          <cell r="M846" t="str">
            <v>Servo-Auto</v>
          </cell>
          <cell r="O846" t="str">
            <v>SILVER</v>
          </cell>
          <cell r="P846" t="str">
            <v>SILVER</v>
          </cell>
        </row>
        <row r="847">
          <cell r="A847">
            <v>7528</v>
          </cell>
          <cell r="B847" t="str">
            <v>SERVO XEE SJ 15W-40</v>
          </cell>
          <cell r="C847" t="str">
            <v>REGULAR</v>
          </cell>
          <cell r="D847" t="str">
            <v>GENERAL</v>
          </cell>
          <cell r="E847" t="str">
            <v>A</v>
          </cell>
          <cell r="G847" t="str">
            <v>A</v>
          </cell>
          <cell r="I847" t="str">
            <v/>
          </cell>
          <cell r="J847" t="str">
            <v>OTH</v>
          </cell>
          <cell r="L847" t="str">
            <v>PCMO</v>
          </cell>
          <cell r="M847" t="str">
            <v>Servo-Auto</v>
          </cell>
          <cell r="O847" t="str">
            <v>SILVER</v>
          </cell>
          <cell r="P847" t="str">
            <v>SILVER</v>
          </cell>
        </row>
        <row r="848">
          <cell r="A848">
            <v>7530</v>
          </cell>
          <cell r="B848" t="str">
            <v>CHHAKADAENGINEOIL20W-40</v>
          </cell>
          <cell r="C848" t="str">
            <v>REGULAR</v>
          </cell>
          <cell r="D848" t="str">
            <v>GENERAL</v>
          </cell>
          <cell r="E848" t="str">
            <v>A</v>
          </cell>
          <cell r="G848" t="str">
            <v>A</v>
          </cell>
          <cell r="I848" t="str">
            <v/>
          </cell>
          <cell r="J848" t="str">
            <v>OTH</v>
          </cell>
          <cell r="L848" t="str">
            <v>DEO</v>
          </cell>
          <cell r="M848" t="str">
            <v>Servo-Auto</v>
          </cell>
          <cell r="O848" t="str">
            <v>SILVER</v>
          </cell>
          <cell r="P848" t="str">
            <v>SILVER</v>
          </cell>
        </row>
        <row r="849">
          <cell r="A849">
            <v>7531</v>
          </cell>
          <cell r="B849" t="str">
            <v>FORMARS</v>
          </cell>
          <cell r="C849" t="str">
            <v>REGULAR</v>
          </cell>
          <cell r="D849" t="str">
            <v>GENERAL</v>
          </cell>
          <cell r="E849" t="str">
            <v>I</v>
          </cell>
          <cell r="G849" t="str">
            <v>I</v>
          </cell>
          <cell r="I849" t="str">
            <v/>
          </cell>
          <cell r="J849" t="str">
            <v>OTH</v>
          </cell>
          <cell r="L849" t="str">
            <v>INDUSTRIAL</v>
          </cell>
          <cell r="M849" t="str">
            <v>IND</v>
          </cell>
          <cell r="O849" t="str">
            <v>INDUSTRIAL</v>
          </cell>
          <cell r="P849" t="str">
            <v>INDUSTRIAL</v>
          </cell>
        </row>
        <row r="850">
          <cell r="A850">
            <v>7532</v>
          </cell>
          <cell r="B850" t="str">
            <v>PREMIUMALT15W-40</v>
          </cell>
          <cell r="C850" t="str">
            <v>GEN.OIL</v>
          </cell>
          <cell r="D850" t="str">
            <v>GENERAL</v>
          </cell>
          <cell r="E850" t="str">
            <v>A</v>
          </cell>
          <cell r="G850" t="str">
            <v>A</v>
          </cell>
          <cell r="I850" t="str">
            <v/>
          </cell>
          <cell r="J850" t="str">
            <v>ALT</v>
          </cell>
          <cell r="L850" t="str">
            <v>DEO</v>
          </cell>
          <cell r="M850" t="str">
            <v>Co-Branded</v>
          </cell>
          <cell r="O850" t="str">
            <v>SILVER</v>
          </cell>
          <cell r="P850" t="str">
            <v>SILVER</v>
          </cell>
        </row>
        <row r="851">
          <cell r="A851">
            <v>7534</v>
          </cell>
          <cell r="B851" t="str">
            <v>SUPERIORXEE5W-30</v>
          </cell>
          <cell r="C851" t="str">
            <v>REGULAR</v>
          </cell>
          <cell r="D851" t="str">
            <v>GENERAL</v>
          </cell>
          <cell r="E851" t="str">
            <v>A</v>
          </cell>
          <cell r="G851" t="str">
            <v>A</v>
          </cell>
          <cell r="I851" t="str">
            <v/>
          </cell>
          <cell r="J851" t="str">
            <v>OTH</v>
          </cell>
          <cell r="L851" t="str">
            <v>PCMO</v>
          </cell>
          <cell r="M851" t="str">
            <v>Servo-Auto</v>
          </cell>
          <cell r="O851" t="str">
            <v>SILVER</v>
          </cell>
          <cell r="P851" t="str">
            <v>SILVER</v>
          </cell>
        </row>
        <row r="852">
          <cell r="A852">
            <v>7535</v>
          </cell>
          <cell r="B852" t="str">
            <v>FYRESSWG46</v>
          </cell>
          <cell r="C852" t="str">
            <v>REGULAR</v>
          </cell>
          <cell r="D852" t="str">
            <v>GENERAL</v>
          </cell>
          <cell r="E852" t="str">
            <v>I</v>
          </cell>
          <cell r="G852" t="str">
            <v>I</v>
          </cell>
          <cell r="I852" t="str">
            <v/>
          </cell>
          <cell r="J852" t="str">
            <v>OTH</v>
          </cell>
          <cell r="L852" t="str">
            <v>INDUSTRIAL</v>
          </cell>
          <cell r="M852" t="str">
            <v>IND</v>
          </cell>
          <cell r="O852" t="str">
            <v>INDUSTRIAL</v>
          </cell>
          <cell r="P852" t="str">
            <v>INDUSTRIAL</v>
          </cell>
        </row>
        <row r="853">
          <cell r="A853">
            <v>7536</v>
          </cell>
          <cell r="B853" t="str">
            <v>FYRESSWG68</v>
          </cell>
          <cell r="C853" t="str">
            <v>REGULAR</v>
          </cell>
          <cell r="D853" t="str">
            <v>GENERAL</v>
          </cell>
          <cell r="E853" t="str">
            <v>I</v>
          </cell>
          <cell r="G853" t="str">
            <v>I</v>
          </cell>
          <cell r="I853" t="str">
            <v/>
          </cell>
          <cell r="J853" t="str">
            <v>OTH</v>
          </cell>
          <cell r="L853" t="str">
            <v>INDUSTRIAL</v>
          </cell>
          <cell r="M853" t="str">
            <v>IND</v>
          </cell>
          <cell r="O853" t="str">
            <v>INDUSTRIAL</v>
          </cell>
          <cell r="P853" t="str">
            <v>INDUSTRIAL</v>
          </cell>
        </row>
        <row r="854">
          <cell r="A854">
            <v>7537</v>
          </cell>
          <cell r="B854" t="str">
            <v>FYRESSHFDU46</v>
          </cell>
          <cell r="C854" t="str">
            <v>REGULAR</v>
          </cell>
          <cell r="D854" t="str">
            <v>GENERAL</v>
          </cell>
          <cell r="E854" t="str">
            <v>I</v>
          </cell>
          <cell r="G854" t="str">
            <v>I</v>
          </cell>
          <cell r="I854" t="str">
            <v/>
          </cell>
          <cell r="J854" t="str">
            <v>OTH</v>
          </cell>
          <cell r="L854" t="str">
            <v>INDUSTRIAL</v>
          </cell>
          <cell r="M854" t="str">
            <v>IND</v>
          </cell>
          <cell r="O854" t="str">
            <v>INDUSTRIAL</v>
          </cell>
          <cell r="P854" t="str">
            <v>INDUSTRIAL</v>
          </cell>
        </row>
        <row r="855">
          <cell r="A855">
            <v>7538</v>
          </cell>
          <cell r="B855" t="str">
            <v>FYRESSHFDU68</v>
          </cell>
          <cell r="C855" t="str">
            <v>REGULAR</v>
          </cell>
          <cell r="D855" t="str">
            <v>GENERAL</v>
          </cell>
          <cell r="E855" t="str">
            <v>I</v>
          </cell>
          <cell r="G855" t="str">
            <v>I</v>
          </cell>
          <cell r="I855" t="str">
            <v/>
          </cell>
          <cell r="J855" t="str">
            <v>OTH</v>
          </cell>
          <cell r="L855" t="str">
            <v>INDUSTRIAL</v>
          </cell>
          <cell r="M855" t="str">
            <v>IND</v>
          </cell>
          <cell r="O855" t="str">
            <v>INDUSTRIAL</v>
          </cell>
          <cell r="P855" t="str">
            <v>INDUSTRIAL</v>
          </cell>
        </row>
        <row r="856">
          <cell r="A856">
            <v>7539</v>
          </cell>
          <cell r="B856" t="str">
            <v>PREMIUMCF-410W-40</v>
          </cell>
          <cell r="C856" t="str">
            <v>REGULAR</v>
          </cell>
          <cell r="D856" t="str">
            <v>GENERAL</v>
          </cell>
          <cell r="E856" t="str">
            <v>A</v>
          </cell>
          <cell r="G856" t="str">
            <v>A</v>
          </cell>
          <cell r="I856" t="str">
            <v/>
          </cell>
          <cell r="J856" t="str">
            <v>OTH</v>
          </cell>
          <cell r="L856" t="str">
            <v>DEO</v>
          </cell>
          <cell r="M856" t="str">
            <v>Servo-Auto</v>
          </cell>
          <cell r="O856" t="str">
            <v>SILVER</v>
          </cell>
          <cell r="P856" t="str">
            <v>SILVER</v>
          </cell>
        </row>
        <row r="857">
          <cell r="A857">
            <v>7540</v>
          </cell>
          <cell r="B857" t="str">
            <v>SYSTEMHFB68</v>
          </cell>
          <cell r="C857" t="str">
            <v>REGULAR</v>
          </cell>
          <cell r="D857" t="str">
            <v>GENERAL</v>
          </cell>
          <cell r="E857" t="str">
            <v>I</v>
          </cell>
          <cell r="G857" t="str">
            <v>I</v>
          </cell>
          <cell r="I857" t="str">
            <v/>
          </cell>
          <cell r="J857" t="str">
            <v>OTH</v>
          </cell>
          <cell r="L857" t="str">
            <v>INDUSTRIAL</v>
          </cell>
          <cell r="M857" t="str">
            <v>IND</v>
          </cell>
          <cell r="O857" t="str">
            <v>INDUSTRIAL</v>
          </cell>
          <cell r="P857" t="str">
            <v>INDUSTRIAL</v>
          </cell>
        </row>
        <row r="858">
          <cell r="A858">
            <v>7541</v>
          </cell>
          <cell r="B858" t="str">
            <v>AQUOL250</v>
          </cell>
          <cell r="C858" t="str">
            <v>REGULAR</v>
          </cell>
          <cell r="D858" t="str">
            <v>GENERAL</v>
          </cell>
          <cell r="E858" t="str">
            <v>I</v>
          </cell>
          <cell r="G858" t="str">
            <v>I</v>
          </cell>
          <cell r="I858" t="str">
            <v/>
          </cell>
          <cell r="J858" t="str">
            <v>OTH</v>
          </cell>
          <cell r="L858" t="str">
            <v>INDUSTRIAL</v>
          </cell>
          <cell r="M858" t="str">
            <v>IND</v>
          </cell>
          <cell r="O858" t="str">
            <v>INDUSTRIAL</v>
          </cell>
          <cell r="P858" t="str">
            <v>INDUSTRIAL</v>
          </cell>
        </row>
        <row r="859">
          <cell r="A859">
            <v>7545</v>
          </cell>
          <cell r="B859" t="str">
            <v>EICHERENGINEOIL</v>
          </cell>
          <cell r="C859" t="str">
            <v>GEN.OIL</v>
          </cell>
          <cell r="D859" t="str">
            <v>ONLY FOR OEM</v>
          </cell>
          <cell r="E859" t="str">
            <v>A</v>
          </cell>
          <cell r="G859" t="str">
            <v>A</v>
          </cell>
          <cell r="I859" t="str">
            <v/>
          </cell>
          <cell r="J859" t="str">
            <v>VEC</v>
          </cell>
          <cell r="L859" t="str">
            <v>DEO</v>
          </cell>
          <cell r="M859" t="str">
            <v>Co-Branded</v>
          </cell>
          <cell r="O859" t="str">
            <v>SILVER</v>
          </cell>
          <cell r="P859" t="str">
            <v>SILVER</v>
          </cell>
        </row>
        <row r="860">
          <cell r="A860">
            <v>7546</v>
          </cell>
          <cell r="B860" t="str">
            <v>TAFEGENUINEOIL(FF)</v>
          </cell>
          <cell r="C860" t="str">
            <v>GEN.OIL</v>
          </cell>
          <cell r="D860" t="str">
            <v>ONLY FOR OEM</v>
          </cell>
          <cell r="E860" t="str">
            <v>E</v>
          </cell>
          <cell r="G860" t="str">
            <v>E</v>
          </cell>
          <cell r="I860" t="str">
            <v/>
          </cell>
          <cell r="J860" t="str">
            <v>TAF</v>
          </cell>
          <cell r="L860" t="str">
            <v>AGRI</v>
          </cell>
          <cell r="M860" t="str">
            <v>Co-Branded</v>
          </cell>
          <cell r="O860" t="str">
            <v>SILVER</v>
          </cell>
          <cell r="P860" t="str">
            <v>SILVER</v>
          </cell>
        </row>
        <row r="861">
          <cell r="A861">
            <v>7547</v>
          </cell>
          <cell r="B861" t="str">
            <v>PREMIUM15W-40</v>
          </cell>
          <cell r="C861" t="str">
            <v>REGULAR</v>
          </cell>
          <cell r="D861" t="str">
            <v>GENERAL</v>
          </cell>
          <cell r="E861" t="str">
            <v>A</v>
          </cell>
          <cell r="G861" t="str">
            <v>A</v>
          </cell>
          <cell r="I861" t="str">
            <v/>
          </cell>
          <cell r="J861" t="str">
            <v>OTH</v>
          </cell>
          <cell r="L861" t="str">
            <v>DEO</v>
          </cell>
          <cell r="M861" t="str">
            <v>Servo-Auto</v>
          </cell>
          <cell r="O861" t="str">
            <v>SILVER</v>
          </cell>
          <cell r="P861" t="str">
            <v>SILVER</v>
          </cell>
        </row>
        <row r="862">
          <cell r="A862">
            <v>7548</v>
          </cell>
          <cell r="B862" t="str">
            <v>FORCEENGINEOIL</v>
          </cell>
          <cell r="C862" t="str">
            <v>GEN.OIL</v>
          </cell>
          <cell r="D862" t="str">
            <v>GENERAL</v>
          </cell>
          <cell r="E862" t="str">
            <v>A</v>
          </cell>
          <cell r="G862" t="str">
            <v>A</v>
          </cell>
          <cell r="I862" t="str">
            <v/>
          </cell>
          <cell r="J862" t="str">
            <v>FML</v>
          </cell>
          <cell r="L862" t="str">
            <v>DEO</v>
          </cell>
          <cell r="M862" t="str">
            <v>Co-Branded</v>
          </cell>
          <cell r="O862" t="str">
            <v>SILVER</v>
          </cell>
          <cell r="P862" t="str">
            <v>SILVER</v>
          </cell>
        </row>
        <row r="863">
          <cell r="A863">
            <v>7549</v>
          </cell>
          <cell r="B863" t="str">
            <v>FORCEPREMIUMENGINEOIL</v>
          </cell>
          <cell r="C863" t="str">
            <v>GEN.OIL</v>
          </cell>
          <cell r="D863" t="str">
            <v>GENERAL</v>
          </cell>
          <cell r="E863" t="str">
            <v>A</v>
          </cell>
          <cell r="G863" t="str">
            <v>A</v>
          </cell>
          <cell r="I863" t="str">
            <v/>
          </cell>
          <cell r="J863" t="str">
            <v>FML</v>
          </cell>
          <cell r="L863" t="str">
            <v>DEO</v>
          </cell>
          <cell r="M863" t="str">
            <v>Co-Branded</v>
          </cell>
          <cell r="O863" t="str">
            <v>SILVER</v>
          </cell>
          <cell r="P863" t="str">
            <v>SILVER</v>
          </cell>
        </row>
        <row r="864">
          <cell r="A864">
            <v>7552</v>
          </cell>
          <cell r="B864" t="str">
            <v>PREMIUM TM 15W-40</v>
          </cell>
          <cell r="C864" t="str">
            <v>GEN.OIL</v>
          </cell>
          <cell r="D864" t="str">
            <v>GENERAL</v>
          </cell>
          <cell r="E864" t="str">
            <v>A</v>
          </cell>
          <cell r="G864" t="str">
            <v>A</v>
          </cell>
          <cell r="I864" t="str">
            <v/>
          </cell>
          <cell r="J864" t="str">
            <v>TML</v>
          </cell>
          <cell r="L864" t="str">
            <v>DEO</v>
          </cell>
          <cell r="M864" t="str">
            <v>Co-Branded</v>
          </cell>
          <cell r="O864" t="str">
            <v>SILVER</v>
          </cell>
          <cell r="P864" t="str">
            <v>SILVER</v>
          </cell>
        </row>
        <row r="865">
          <cell r="A865">
            <v>7553</v>
          </cell>
          <cell r="B865" t="str">
            <v>SERVO TILLER SUPER 20W-40</v>
          </cell>
          <cell r="C865" t="str">
            <v>REGULAR</v>
          </cell>
          <cell r="D865" t="str">
            <v>GENERAL</v>
          </cell>
          <cell r="E865" t="str">
            <v>A</v>
          </cell>
          <cell r="G865" t="str">
            <v>A</v>
          </cell>
          <cell r="J865" t="str">
            <v>OTH</v>
          </cell>
          <cell r="L865" t="str">
            <v>AGRI</v>
          </cell>
          <cell r="M865" t="str">
            <v>Servo-Auto</v>
          </cell>
          <cell r="O865" t="str">
            <v>SILVER</v>
          </cell>
          <cell r="P865" t="str">
            <v>SILVER</v>
          </cell>
        </row>
        <row r="866">
          <cell r="A866">
            <v>7554</v>
          </cell>
          <cell r="B866" t="str">
            <v>SERVO TRACTOR OIL PLUS 15W-40</v>
          </cell>
          <cell r="C866" t="str">
            <v>REGULAR</v>
          </cell>
          <cell r="D866" t="str">
            <v>GENERAL</v>
          </cell>
          <cell r="E866" t="str">
            <v>A</v>
          </cell>
          <cell r="F866" t="str">
            <v>AGRI</v>
          </cell>
          <cell r="G866" t="str">
            <v>A</v>
          </cell>
          <cell r="J866" t="str">
            <v>OTH</v>
          </cell>
          <cell r="L866" t="str">
            <v>AGRI</v>
          </cell>
          <cell r="M866" t="str">
            <v>Servo-Auto</v>
          </cell>
          <cell r="O866" t="str">
            <v>SILVER</v>
          </cell>
          <cell r="P866" t="str">
            <v>SILVER</v>
          </cell>
        </row>
        <row r="867">
          <cell r="A867">
            <v>7555</v>
          </cell>
          <cell r="B867" t="str">
            <v>TAFEENGINEOIL</v>
          </cell>
          <cell r="C867" t="str">
            <v>GEN.OIL</v>
          </cell>
          <cell r="D867" t="str">
            <v>ONLY FOR OEM</v>
          </cell>
          <cell r="E867" t="str">
            <v>E</v>
          </cell>
          <cell r="G867" t="str">
            <v>E</v>
          </cell>
          <cell r="I867" t="str">
            <v/>
          </cell>
          <cell r="J867" t="str">
            <v>TAF</v>
          </cell>
          <cell r="L867" t="str">
            <v>AGRI</v>
          </cell>
          <cell r="M867" t="str">
            <v>Co-Branded</v>
          </cell>
          <cell r="O867" t="str">
            <v>SILVER</v>
          </cell>
          <cell r="P867" t="str">
            <v>SILVER</v>
          </cell>
        </row>
        <row r="868">
          <cell r="A868">
            <v>7556</v>
          </cell>
          <cell r="B868" t="str">
            <v>PRIDETC15W-40</v>
          </cell>
          <cell r="C868" t="str">
            <v>REGULAR</v>
          </cell>
          <cell r="D868" t="str">
            <v>GENERAL</v>
          </cell>
          <cell r="E868" t="str">
            <v>A</v>
          </cell>
          <cell r="F868" t="str">
            <v>DEO</v>
          </cell>
          <cell r="G868" t="str">
            <v>A</v>
          </cell>
          <cell r="I868" t="str">
            <v/>
          </cell>
          <cell r="J868" t="str">
            <v>OTH</v>
          </cell>
          <cell r="L868" t="str">
            <v>DEO</v>
          </cell>
          <cell r="M868" t="str">
            <v>Servo-Auto</v>
          </cell>
          <cell r="O868" t="str">
            <v>SILVER</v>
          </cell>
          <cell r="P868" t="str">
            <v>SILVER</v>
          </cell>
        </row>
        <row r="869">
          <cell r="A869">
            <v>7557</v>
          </cell>
          <cell r="B869" t="str">
            <v>KOOLST</v>
          </cell>
          <cell r="C869" t="str">
            <v>REGULAR</v>
          </cell>
          <cell r="D869" t="str">
            <v>GENERAL</v>
          </cell>
          <cell r="E869" t="str">
            <v>A</v>
          </cell>
          <cell r="G869" t="str">
            <v>A</v>
          </cell>
          <cell r="I869" t="str">
            <v/>
          </cell>
          <cell r="J869" t="str">
            <v>OTH</v>
          </cell>
          <cell r="L869" t="str">
            <v>SPECIALITY</v>
          </cell>
          <cell r="M869" t="str">
            <v>Servo-Auto</v>
          </cell>
          <cell r="O869" t="str">
            <v>SILVER</v>
          </cell>
          <cell r="P869" t="str">
            <v>SILVER</v>
          </cell>
        </row>
        <row r="870">
          <cell r="A870">
            <v>7558</v>
          </cell>
          <cell r="B870" t="str">
            <v>HYUNDAICOOLANT</v>
          </cell>
          <cell r="C870" t="str">
            <v>GEN.OIL</v>
          </cell>
          <cell r="D870" t="str">
            <v>ONLY FOR OEM</v>
          </cell>
          <cell r="E870" t="str">
            <v>A</v>
          </cell>
          <cell r="G870" t="str">
            <v>A</v>
          </cell>
          <cell r="I870" t="str">
            <v/>
          </cell>
          <cell r="J870" t="str">
            <v>HML</v>
          </cell>
          <cell r="L870" t="str">
            <v>SPECIALITY</v>
          </cell>
          <cell r="M870" t="str">
            <v>Co-Branded</v>
          </cell>
          <cell r="O870" t="str">
            <v>SILVER</v>
          </cell>
          <cell r="P870" t="str">
            <v>SILVER</v>
          </cell>
        </row>
        <row r="871">
          <cell r="A871">
            <v>7559</v>
          </cell>
          <cell r="B871" t="str">
            <v>TAFEGENUINEOIL(OIB)</v>
          </cell>
          <cell r="C871" t="str">
            <v>GEN.OIL</v>
          </cell>
          <cell r="D871" t="str">
            <v>ONLY FOR OEM</v>
          </cell>
          <cell r="E871" t="str">
            <v>E</v>
          </cell>
          <cell r="G871" t="str">
            <v>E</v>
          </cell>
          <cell r="I871" t="str">
            <v/>
          </cell>
          <cell r="J871" t="str">
            <v>TAF</v>
          </cell>
          <cell r="L871" t="str">
            <v>AGRI</v>
          </cell>
          <cell r="M871" t="str">
            <v>Co-Branded</v>
          </cell>
          <cell r="O871" t="str">
            <v>SILVER</v>
          </cell>
          <cell r="P871" t="str">
            <v>SILVER</v>
          </cell>
        </row>
        <row r="872">
          <cell r="A872">
            <v>7560</v>
          </cell>
          <cell r="B872" t="str">
            <v>PREMIUMXHP15W-40</v>
          </cell>
          <cell r="C872" t="str">
            <v>REGULAR</v>
          </cell>
          <cell r="D872" t="str">
            <v>GENERAL</v>
          </cell>
          <cell r="E872" t="str">
            <v>A</v>
          </cell>
          <cell r="G872" t="str">
            <v>A</v>
          </cell>
          <cell r="I872" t="str">
            <v/>
          </cell>
          <cell r="J872" t="str">
            <v>OTH</v>
          </cell>
          <cell r="L872" t="str">
            <v>DEO</v>
          </cell>
          <cell r="M872" t="str">
            <v>Servo-Auto</v>
          </cell>
          <cell r="O872" t="str">
            <v>SILVER</v>
          </cell>
          <cell r="P872" t="str">
            <v>SILVER</v>
          </cell>
        </row>
        <row r="873">
          <cell r="A873">
            <v>7561</v>
          </cell>
          <cell r="B873" t="str">
            <v>PREMIUM20W-40</v>
          </cell>
          <cell r="C873" t="str">
            <v>REGULAR</v>
          </cell>
          <cell r="D873" t="str">
            <v>GENERAL</v>
          </cell>
          <cell r="E873" t="str">
            <v>A</v>
          </cell>
          <cell r="G873" t="str">
            <v>A</v>
          </cell>
          <cell r="I873" t="str">
            <v/>
          </cell>
          <cell r="J873" t="str">
            <v>OTH</v>
          </cell>
          <cell r="L873" t="str">
            <v>DEO</v>
          </cell>
          <cell r="M873" t="str">
            <v>Servo-Auto</v>
          </cell>
          <cell r="O873" t="str">
            <v>SILVER</v>
          </cell>
          <cell r="P873" t="str">
            <v>SILVER</v>
          </cell>
        </row>
        <row r="874">
          <cell r="A874">
            <v>7562</v>
          </cell>
          <cell r="B874" t="str">
            <v>SUPERPLUS20W-40</v>
          </cell>
          <cell r="C874" t="str">
            <v>REGULAR</v>
          </cell>
          <cell r="D874" t="str">
            <v>GENERAL</v>
          </cell>
          <cell r="E874" t="str">
            <v>A</v>
          </cell>
          <cell r="G874" t="str">
            <v>A</v>
          </cell>
          <cell r="I874" t="str">
            <v/>
          </cell>
          <cell r="J874" t="str">
            <v>OTH</v>
          </cell>
          <cell r="L874" t="str">
            <v>DEO</v>
          </cell>
          <cell r="M874" t="str">
            <v>Servo-Auto</v>
          </cell>
          <cell r="O874" t="str">
            <v>SILVER</v>
          </cell>
          <cell r="P874" t="str">
            <v>SILVER</v>
          </cell>
        </row>
        <row r="875">
          <cell r="A875">
            <v>7563</v>
          </cell>
          <cell r="B875" t="str">
            <v>TRACTOROILMULTIGRADE20W-40</v>
          </cell>
          <cell r="C875" t="str">
            <v>REGULAR</v>
          </cell>
          <cell r="D875" t="str">
            <v>GENERAL</v>
          </cell>
          <cell r="E875" t="str">
            <v>A</v>
          </cell>
          <cell r="F875" t="str">
            <v>AGRI</v>
          </cell>
          <cell r="G875" t="str">
            <v>A</v>
          </cell>
          <cell r="I875" t="str">
            <v/>
          </cell>
          <cell r="J875" t="str">
            <v>OTH</v>
          </cell>
          <cell r="L875" t="str">
            <v>AGRI</v>
          </cell>
          <cell r="M875" t="str">
            <v>Servo-Auto</v>
          </cell>
          <cell r="O875" t="str">
            <v>SILVER</v>
          </cell>
          <cell r="P875" t="str">
            <v>SILVER</v>
          </cell>
        </row>
        <row r="876">
          <cell r="A876">
            <v>7564</v>
          </cell>
          <cell r="B876" t="str">
            <v>PRIDEMULTIGRADE10W-30</v>
          </cell>
          <cell r="C876" t="str">
            <v>REGULAR</v>
          </cell>
          <cell r="D876" t="str">
            <v>GENERAL</v>
          </cell>
          <cell r="E876" t="str">
            <v>A</v>
          </cell>
          <cell r="G876" t="str">
            <v>A</v>
          </cell>
          <cell r="I876" t="str">
            <v/>
          </cell>
          <cell r="J876" t="str">
            <v>OTH</v>
          </cell>
          <cell r="L876" t="str">
            <v>DEO</v>
          </cell>
          <cell r="M876" t="str">
            <v>Servo-Auto</v>
          </cell>
          <cell r="O876" t="str">
            <v>SILVER</v>
          </cell>
          <cell r="P876" t="str">
            <v>SILVER</v>
          </cell>
        </row>
        <row r="877">
          <cell r="A877">
            <v>7566</v>
          </cell>
          <cell r="B877" t="str">
            <v>SUPERIOR20W-40</v>
          </cell>
          <cell r="C877" t="str">
            <v>REGULAR</v>
          </cell>
          <cell r="D877" t="str">
            <v>GENERAL</v>
          </cell>
          <cell r="E877" t="str">
            <v>A</v>
          </cell>
          <cell r="G877" t="str">
            <v>A</v>
          </cell>
          <cell r="I877" t="str">
            <v/>
          </cell>
          <cell r="J877" t="str">
            <v>OTH</v>
          </cell>
          <cell r="L877" t="str">
            <v>DEO</v>
          </cell>
          <cell r="M877" t="str">
            <v>Servo-Auto</v>
          </cell>
          <cell r="O877" t="str">
            <v>SILVER</v>
          </cell>
          <cell r="P877" t="str">
            <v>SILVER</v>
          </cell>
        </row>
        <row r="878">
          <cell r="A878">
            <v>7568</v>
          </cell>
          <cell r="B878" t="str">
            <v>SUPERIORXEE10W-30</v>
          </cell>
          <cell r="C878" t="str">
            <v>REGULAR</v>
          </cell>
          <cell r="D878" t="str">
            <v>GENERAL</v>
          </cell>
          <cell r="E878" t="str">
            <v>A</v>
          </cell>
          <cell r="G878" t="str">
            <v>A</v>
          </cell>
          <cell r="I878" t="str">
            <v/>
          </cell>
          <cell r="J878" t="str">
            <v>OTH</v>
          </cell>
          <cell r="L878" t="str">
            <v>DEO</v>
          </cell>
          <cell r="M878" t="str">
            <v>Servo-Auto</v>
          </cell>
          <cell r="O878" t="str">
            <v>SILVER</v>
          </cell>
          <cell r="P878" t="str">
            <v>SILVER</v>
          </cell>
        </row>
        <row r="879">
          <cell r="A879">
            <v>7569</v>
          </cell>
          <cell r="B879" t="str">
            <v>SUPERIORXEE10W-40</v>
          </cell>
          <cell r="C879" t="str">
            <v>REGULAR</v>
          </cell>
          <cell r="D879" t="str">
            <v>GENERAL</v>
          </cell>
          <cell r="E879" t="str">
            <v>A</v>
          </cell>
          <cell r="G879" t="str">
            <v>A</v>
          </cell>
          <cell r="I879" t="str">
            <v/>
          </cell>
          <cell r="J879" t="str">
            <v>OTH</v>
          </cell>
          <cell r="L879" t="str">
            <v>DEO</v>
          </cell>
          <cell r="M879" t="str">
            <v>Servo-Auto</v>
          </cell>
          <cell r="O879" t="str">
            <v>SILVER</v>
          </cell>
          <cell r="P879" t="str">
            <v>SILVER</v>
          </cell>
        </row>
        <row r="880">
          <cell r="A880">
            <v>7571</v>
          </cell>
          <cell r="B880" t="str">
            <v>CALIB5</v>
          </cell>
          <cell r="C880" t="str">
            <v>REGULAR</v>
          </cell>
          <cell r="D880" t="str">
            <v>GENERAL</v>
          </cell>
          <cell r="E880" t="str">
            <v>I</v>
          </cell>
          <cell r="G880" t="str">
            <v>I</v>
          </cell>
          <cell r="I880" t="str">
            <v/>
          </cell>
          <cell r="J880" t="str">
            <v>OTH</v>
          </cell>
          <cell r="L880" t="str">
            <v>INDUSTRIAL</v>
          </cell>
          <cell r="M880" t="str">
            <v>IND</v>
          </cell>
          <cell r="O880" t="str">
            <v>INDUSTRIAL</v>
          </cell>
          <cell r="P880" t="str">
            <v>INDUSTRIAL</v>
          </cell>
        </row>
        <row r="881">
          <cell r="A881">
            <v>7572</v>
          </cell>
          <cell r="B881" t="str">
            <v>CALIB2</v>
          </cell>
          <cell r="C881" t="str">
            <v>REGULAR</v>
          </cell>
          <cell r="D881" t="str">
            <v>GENERAL</v>
          </cell>
          <cell r="E881" t="str">
            <v>I</v>
          </cell>
          <cell r="G881" t="str">
            <v>I</v>
          </cell>
          <cell r="I881" t="str">
            <v/>
          </cell>
          <cell r="J881" t="str">
            <v>OTH</v>
          </cell>
          <cell r="L881" t="str">
            <v>INDUSTRIAL</v>
          </cell>
          <cell r="M881" t="str">
            <v>IND</v>
          </cell>
          <cell r="O881" t="str">
            <v>INDUSTRIAL</v>
          </cell>
          <cell r="P881" t="str">
            <v>INDUSTRIAL</v>
          </cell>
        </row>
        <row r="882">
          <cell r="A882">
            <v>7573</v>
          </cell>
          <cell r="B882" t="str">
            <v>SUPERIOR20W-50</v>
          </cell>
          <cell r="C882" t="str">
            <v>REGULAR</v>
          </cell>
          <cell r="D882" t="str">
            <v>GENERAL</v>
          </cell>
          <cell r="E882" t="str">
            <v>A</v>
          </cell>
          <cell r="G882" t="str">
            <v>A</v>
          </cell>
          <cell r="I882" t="str">
            <v/>
          </cell>
          <cell r="J882" t="str">
            <v>OTH</v>
          </cell>
          <cell r="L882" t="str">
            <v>DEO</v>
          </cell>
          <cell r="M882" t="str">
            <v>Servo-Auto</v>
          </cell>
          <cell r="O882" t="str">
            <v>SILVER</v>
          </cell>
          <cell r="P882" t="str">
            <v>SILVER</v>
          </cell>
        </row>
        <row r="883">
          <cell r="A883">
            <v>7575</v>
          </cell>
          <cell r="B883" t="str">
            <v>PRIDESUPER15W-40</v>
          </cell>
          <cell r="C883" t="str">
            <v>REGULAR</v>
          </cell>
          <cell r="D883" t="str">
            <v>GENERAL</v>
          </cell>
          <cell r="E883" t="str">
            <v>A</v>
          </cell>
          <cell r="G883" t="str">
            <v>A</v>
          </cell>
          <cell r="I883" t="str">
            <v/>
          </cell>
          <cell r="J883" t="str">
            <v>OTH</v>
          </cell>
          <cell r="L883" t="str">
            <v>DEO</v>
          </cell>
          <cell r="M883" t="str">
            <v>Servo-Auto</v>
          </cell>
          <cell r="O883" t="str">
            <v>SILVER</v>
          </cell>
          <cell r="P883" t="str">
            <v>SILVER</v>
          </cell>
        </row>
        <row r="884">
          <cell r="A884">
            <v>7576</v>
          </cell>
          <cell r="B884" t="str">
            <v>TAFEGENUINEOIL</v>
          </cell>
          <cell r="C884" t="str">
            <v>GEN.OIL</v>
          </cell>
          <cell r="D884" t="str">
            <v>ONLY FOR OEM</v>
          </cell>
          <cell r="E884" t="str">
            <v>E</v>
          </cell>
          <cell r="G884" t="str">
            <v>E</v>
          </cell>
          <cell r="I884" t="str">
            <v/>
          </cell>
          <cell r="J884" t="str">
            <v>TAF</v>
          </cell>
          <cell r="L884" t="str">
            <v>AGRI</v>
          </cell>
          <cell r="M884" t="str">
            <v>Co-Branded</v>
          </cell>
          <cell r="O884" t="str">
            <v>SILVER</v>
          </cell>
          <cell r="P884" t="str">
            <v>SILVER</v>
          </cell>
        </row>
        <row r="885">
          <cell r="A885">
            <v>7577</v>
          </cell>
          <cell r="B885" t="str">
            <v>PREMIUMCF-415W-40</v>
          </cell>
          <cell r="C885" t="str">
            <v>REGULAR</v>
          </cell>
          <cell r="D885" t="str">
            <v>GENERAL</v>
          </cell>
          <cell r="E885" t="str">
            <v>A</v>
          </cell>
          <cell r="F885" t="str">
            <v>DEO</v>
          </cell>
          <cell r="G885" t="str">
            <v>A</v>
          </cell>
          <cell r="I885" t="str">
            <v/>
          </cell>
          <cell r="J885" t="str">
            <v>OTH</v>
          </cell>
          <cell r="L885" t="str">
            <v>DEO</v>
          </cell>
          <cell r="M885" t="str">
            <v>Servo-Auto</v>
          </cell>
          <cell r="O885" t="str">
            <v>SILVER</v>
          </cell>
          <cell r="P885" t="str">
            <v>SILVER</v>
          </cell>
        </row>
        <row r="886">
          <cell r="A886">
            <v>7578</v>
          </cell>
          <cell r="B886" t="str">
            <v>SUPERIORXEESG15W-40</v>
          </cell>
          <cell r="C886" t="str">
            <v>REGULAR</v>
          </cell>
          <cell r="D886" t="str">
            <v>GENERAL</v>
          </cell>
          <cell r="E886" t="str">
            <v>A</v>
          </cell>
          <cell r="G886" t="str">
            <v>A</v>
          </cell>
          <cell r="I886" t="str">
            <v/>
          </cell>
          <cell r="J886" t="str">
            <v>OTH</v>
          </cell>
          <cell r="L886" t="str">
            <v>PCMO</v>
          </cell>
          <cell r="M886" t="str">
            <v>Servo-Auto</v>
          </cell>
          <cell r="O886" t="str">
            <v>SILVER</v>
          </cell>
          <cell r="P886" t="str">
            <v>SILVER</v>
          </cell>
        </row>
        <row r="887">
          <cell r="A887">
            <v>7579</v>
          </cell>
          <cell r="B887" t="str">
            <v>SUPERIORXEE20W-50</v>
          </cell>
          <cell r="C887" t="str">
            <v>REGULAR</v>
          </cell>
          <cell r="D887" t="str">
            <v>GENERAL</v>
          </cell>
          <cell r="E887" t="str">
            <v>A</v>
          </cell>
          <cell r="G887" t="str">
            <v>A</v>
          </cell>
          <cell r="I887" t="str">
            <v/>
          </cell>
          <cell r="J887" t="str">
            <v>OTH</v>
          </cell>
          <cell r="L887" t="str">
            <v>SPECIALITY</v>
          </cell>
          <cell r="M887" t="str">
            <v>Servo-Auto</v>
          </cell>
          <cell r="O887" t="str">
            <v>SILVER</v>
          </cell>
          <cell r="P887" t="str">
            <v>SILVER</v>
          </cell>
        </row>
        <row r="888">
          <cell r="A888">
            <v>7581</v>
          </cell>
          <cell r="B888" t="str">
            <v>KOOL</v>
          </cell>
          <cell r="C888" t="str">
            <v>REGULAR</v>
          </cell>
          <cell r="D888" t="str">
            <v>GENERAL</v>
          </cell>
          <cell r="E888" t="str">
            <v>A</v>
          </cell>
          <cell r="G888" t="str">
            <v>A</v>
          </cell>
          <cell r="I888" t="str">
            <v/>
          </cell>
          <cell r="J888" t="str">
            <v>OTH</v>
          </cell>
          <cell r="L888" t="str">
            <v>SPECIALITY</v>
          </cell>
          <cell r="M888" t="str">
            <v>Servo-Auto</v>
          </cell>
          <cell r="O888" t="str">
            <v>SILVER</v>
          </cell>
          <cell r="P888" t="str">
            <v>SILVER</v>
          </cell>
        </row>
        <row r="889">
          <cell r="A889">
            <v>7582</v>
          </cell>
          <cell r="B889" t="str">
            <v>KOOL-MUL</v>
          </cell>
          <cell r="C889" t="str">
            <v>REGULAR</v>
          </cell>
          <cell r="D889" t="str">
            <v>GENERAL</v>
          </cell>
          <cell r="E889" t="str">
            <v>A</v>
          </cell>
          <cell r="G889" t="str">
            <v>A</v>
          </cell>
          <cell r="I889" t="str">
            <v/>
          </cell>
          <cell r="J889" t="str">
            <v>MUL</v>
          </cell>
          <cell r="L889" t="str">
            <v>SPECIALITY</v>
          </cell>
          <cell r="M889" t="str">
            <v>Co-Branded</v>
          </cell>
          <cell r="O889" t="str">
            <v>SILVER</v>
          </cell>
          <cell r="P889" t="str">
            <v>SILVER</v>
          </cell>
        </row>
        <row r="890">
          <cell r="A890">
            <v>7584</v>
          </cell>
          <cell r="B890" t="str">
            <v>KOOLPLUS</v>
          </cell>
          <cell r="C890" t="str">
            <v>REGULAR</v>
          </cell>
          <cell r="D890" t="str">
            <v>GENERAL</v>
          </cell>
          <cell r="E890" t="str">
            <v>A</v>
          </cell>
          <cell r="F890" t="str">
            <v>FOCUS</v>
          </cell>
          <cell r="G890" t="str">
            <v>A</v>
          </cell>
          <cell r="J890" t="str">
            <v>OTH</v>
          </cell>
          <cell r="L890" t="str">
            <v>SPECIALITY</v>
          </cell>
          <cell r="M890" t="str">
            <v>Servo-Auto</v>
          </cell>
          <cell r="O890" t="str">
            <v>GOLD</v>
          </cell>
          <cell r="P890" t="str">
            <v>GOLD</v>
          </cell>
        </row>
        <row r="891">
          <cell r="A891">
            <v>7586</v>
          </cell>
          <cell r="B891" t="str">
            <v>ORCHARDSPRAYOIL</v>
          </cell>
          <cell r="C891" t="str">
            <v>REGULAR</v>
          </cell>
          <cell r="D891" t="str">
            <v>GENERAL</v>
          </cell>
          <cell r="E891" t="str">
            <v>A</v>
          </cell>
          <cell r="G891" t="str">
            <v>A</v>
          </cell>
          <cell r="I891" t="str">
            <v/>
          </cell>
          <cell r="J891" t="str">
            <v>ORCHARD</v>
          </cell>
          <cell r="L891" t="str">
            <v>AGRI-ORCHARD</v>
          </cell>
          <cell r="M891" t="str">
            <v>Servo-Auto</v>
          </cell>
          <cell r="O891" t="str">
            <v>SILVER</v>
          </cell>
          <cell r="P891" t="str">
            <v>SILVER</v>
          </cell>
        </row>
        <row r="892">
          <cell r="A892">
            <v>7587</v>
          </cell>
          <cell r="B892" t="str">
            <v>RUBBERSPRAYOIL</v>
          </cell>
          <cell r="C892" t="str">
            <v>REGULAR</v>
          </cell>
          <cell r="D892" t="str">
            <v>GENERAL</v>
          </cell>
          <cell r="E892" t="str">
            <v>A</v>
          </cell>
          <cell r="G892" t="str">
            <v>A</v>
          </cell>
          <cell r="I892" t="str">
            <v/>
          </cell>
          <cell r="J892" t="str">
            <v>RUBBER</v>
          </cell>
          <cell r="L892" t="str">
            <v>AGRI-RUBBER</v>
          </cell>
          <cell r="M892" t="str">
            <v>Servo-Auto</v>
          </cell>
          <cell r="O892" t="str">
            <v>SILVER</v>
          </cell>
          <cell r="P892" t="str">
            <v>SILVER</v>
          </cell>
        </row>
        <row r="893">
          <cell r="A893">
            <v>7591</v>
          </cell>
          <cell r="B893" t="str">
            <v>OILMINERALHYDRAULICBUFFER</v>
          </cell>
          <cell r="C893" t="str">
            <v>REGULAR</v>
          </cell>
          <cell r="D893" t="str">
            <v>GENERAL</v>
          </cell>
          <cell r="E893" t="str">
            <v>I</v>
          </cell>
          <cell r="G893" t="str">
            <v>I</v>
          </cell>
          <cell r="I893" t="str">
            <v/>
          </cell>
          <cell r="J893" t="str">
            <v>OTH</v>
          </cell>
          <cell r="L893" t="str">
            <v>INDUSTRIAL</v>
          </cell>
          <cell r="M893" t="str">
            <v>IND</v>
          </cell>
          <cell r="O893" t="str">
            <v>INDUSTRIAL</v>
          </cell>
          <cell r="P893" t="str">
            <v>INDUSTRIAL</v>
          </cell>
        </row>
        <row r="894">
          <cell r="A894">
            <v>7593</v>
          </cell>
          <cell r="B894" t="str">
            <v>CHAINKOTE(162KGDRUMS)</v>
          </cell>
          <cell r="C894" t="str">
            <v>REGULAR</v>
          </cell>
          <cell r="D894" t="str">
            <v>GENERAL</v>
          </cell>
          <cell r="E894" t="str">
            <v>I</v>
          </cell>
          <cell r="G894" t="str">
            <v>I</v>
          </cell>
          <cell r="I894" t="str">
            <v/>
          </cell>
          <cell r="J894" t="str">
            <v>OTH</v>
          </cell>
          <cell r="L894" t="str">
            <v>INDUSTRIAL</v>
          </cell>
          <cell r="M894" t="str">
            <v>IND</v>
          </cell>
          <cell r="O894" t="str">
            <v>INDUSTRIAL</v>
          </cell>
          <cell r="P894" t="str">
            <v>INDUSTRIAL</v>
          </cell>
        </row>
        <row r="895">
          <cell r="A895">
            <v>7594</v>
          </cell>
          <cell r="B895" t="str">
            <v>UNITRAC15W-30</v>
          </cell>
          <cell r="C895" t="str">
            <v>REGULAR</v>
          </cell>
          <cell r="D895" t="str">
            <v>GENERAL</v>
          </cell>
          <cell r="E895" t="str">
            <v>A</v>
          </cell>
          <cell r="G895" t="str">
            <v>A</v>
          </cell>
          <cell r="I895" t="str">
            <v/>
          </cell>
          <cell r="J895" t="str">
            <v>OTH</v>
          </cell>
          <cell r="L895" t="str">
            <v>INDUSTRIAL</v>
          </cell>
          <cell r="M895" t="str">
            <v>IND</v>
          </cell>
          <cell r="O895" t="str">
            <v>SILVER</v>
          </cell>
          <cell r="P895" t="str">
            <v>SILVER</v>
          </cell>
        </row>
        <row r="896">
          <cell r="A896">
            <v>7596</v>
          </cell>
          <cell r="B896" t="str">
            <v>TEA SPRAY OIL I-210L BRL</v>
          </cell>
          <cell r="C896" t="str">
            <v>REGULAR</v>
          </cell>
          <cell r="D896" t="str">
            <v>GENERAL</v>
          </cell>
          <cell r="E896" t="str">
            <v>A</v>
          </cell>
          <cell r="G896" t="str">
            <v>A</v>
          </cell>
          <cell r="I896" t="str">
            <v/>
          </cell>
          <cell r="J896" t="str">
            <v>OTH</v>
          </cell>
          <cell r="L896" t="str">
            <v>INDUSTRIAL</v>
          </cell>
          <cell r="M896" t="str">
            <v>IND</v>
          </cell>
          <cell r="O896" t="str">
            <v>SILVER</v>
          </cell>
          <cell r="P896" t="str">
            <v>SILVER</v>
          </cell>
        </row>
        <row r="897">
          <cell r="A897">
            <v>7597</v>
          </cell>
          <cell r="B897" t="str">
            <v>TEA SPRAY OIL II-210L BRL</v>
          </cell>
          <cell r="C897" t="str">
            <v>REGULAR</v>
          </cell>
          <cell r="D897" t="str">
            <v>GENERAL</v>
          </cell>
          <cell r="E897" t="str">
            <v>A</v>
          </cell>
          <cell r="G897" t="str">
            <v>A</v>
          </cell>
          <cell r="I897" t="str">
            <v/>
          </cell>
          <cell r="J897" t="str">
            <v>OTH</v>
          </cell>
          <cell r="L897" t="str">
            <v>AGRI</v>
          </cell>
          <cell r="M897" t="str">
            <v>Servo-Auto</v>
          </cell>
          <cell r="O897" t="str">
            <v>SILVER</v>
          </cell>
          <cell r="P897" t="str">
            <v>SILVER</v>
          </cell>
        </row>
        <row r="898">
          <cell r="A898">
            <v>7598</v>
          </cell>
          <cell r="B898" t="str">
            <v>XEESJ10W-30</v>
          </cell>
          <cell r="C898" t="str">
            <v>REGULAR</v>
          </cell>
          <cell r="D898" t="str">
            <v>GENERAL</v>
          </cell>
          <cell r="E898" t="str">
            <v>A</v>
          </cell>
          <cell r="G898" t="str">
            <v>A</v>
          </cell>
          <cell r="I898" t="str">
            <v/>
          </cell>
          <cell r="J898" t="str">
            <v>OTH</v>
          </cell>
          <cell r="L898" t="str">
            <v>PCMO</v>
          </cell>
          <cell r="M898" t="str">
            <v>Servo-Auto</v>
          </cell>
          <cell r="O898" t="str">
            <v>SILVER</v>
          </cell>
          <cell r="P898" t="str">
            <v>SILVER</v>
          </cell>
        </row>
        <row r="899">
          <cell r="A899">
            <v>7599</v>
          </cell>
          <cell r="B899" t="str">
            <v>UNITRAC30</v>
          </cell>
          <cell r="C899" t="str">
            <v>REGULAR</v>
          </cell>
          <cell r="D899" t="str">
            <v>GENERAL</v>
          </cell>
          <cell r="E899" t="str">
            <v>A</v>
          </cell>
          <cell r="G899" t="str">
            <v>A</v>
          </cell>
          <cell r="I899" t="str">
            <v/>
          </cell>
          <cell r="J899" t="str">
            <v>OTH</v>
          </cell>
          <cell r="L899" t="str">
            <v>PCMO</v>
          </cell>
          <cell r="M899" t="str">
            <v>Servo-Auto</v>
          </cell>
          <cell r="O899" t="str">
            <v>SILVER</v>
          </cell>
          <cell r="P899" t="str">
            <v>SILVER</v>
          </cell>
        </row>
        <row r="900">
          <cell r="A900">
            <v>7600</v>
          </cell>
          <cell r="B900" t="str">
            <v>MARUTIGENUINEOIL</v>
          </cell>
          <cell r="C900" t="str">
            <v>GEN.OIL</v>
          </cell>
          <cell r="D900" t="str">
            <v>GENERAL</v>
          </cell>
          <cell r="E900" t="str">
            <v>A</v>
          </cell>
          <cell r="G900" t="str">
            <v>A</v>
          </cell>
          <cell r="I900" t="str">
            <v/>
          </cell>
          <cell r="J900" t="str">
            <v>MUL-MGO 20W-40</v>
          </cell>
          <cell r="L900" t="str">
            <v>PCMO</v>
          </cell>
          <cell r="M900" t="str">
            <v>Co-Branded</v>
          </cell>
          <cell r="O900" t="str">
            <v>SILVER</v>
          </cell>
          <cell r="P900" t="str">
            <v>SILVER</v>
          </cell>
        </row>
        <row r="901">
          <cell r="A901">
            <v>7601</v>
          </cell>
          <cell r="B901" t="str">
            <v>HYUNDAI ENGINE OIL</v>
          </cell>
          <cell r="C901" t="str">
            <v>GEN.OIL</v>
          </cell>
          <cell r="D901" t="str">
            <v>ONLY FOR OEM</v>
          </cell>
          <cell r="E901" t="str">
            <v>A</v>
          </cell>
          <cell r="G901" t="str">
            <v>A</v>
          </cell>
          <cell r="I901" t="str">
            <v/>
          </cell>
          <cell r="J901" t="str">
            <v>HML</v>
          </cell>
          <cell r="L901" t="str">
            <v>PCMO</v>
          </cell>
          <cell r="M901" t="str">
            <v>Co-Branded</v>
          </cell>
          <cell r="O901" t="str">
            <v>SILVER</v>
          </cell>
          <cell r="P901" t="str">
            <v>SILVER</v>
          </cell>
        </row>
        <row r="902">
          <cell r="A902">
            <v>7602</v>
          </cell>
          <cell r="B902" t="str">
            <v>PREMIUMCG415W-40</v>
          </cell>
          <cell r="C902" t="str">
            <v>REGULAR</v>
          </cell>
          <cell r="D902" t="str">
            <v>GENERAL</v>
          </cell>
          <cell r="E902" t="str">
            <v>A</v>
          </cell>
          <cell r="G902" t="str">
            <v>A</v>
          </cell>
          <cell r="I902" t="str">
            <v/>
          </cell>
          <cell r="J902" t="str">
            <v>OTH</v>
          </cell>
          <cell r="L902" t="str">
            <v>PCMO</v>
          </cell>
          <cell r="M902" t="str">
            <v>Servo-Auto</v>
          </cell>
          <cell r="O902" t="str">
            <v>SILVER</v>
          </cell>
          <cell r="P902" t="str">
            <v>SILVER</v>
          </cell>
        </row>
        <row r="903">
          <cell r="A903">
            <v>7603</v>
          </cell>
          <cell r="B903" t="str">
            <v>SERVO SUMO ENGINE OIL</v>
          </cell>
          <cell r="C903" t="str">
            <v>GEN.OIL</v>
          </cell>
          <cell r="D903" t="str">
            <v>GENERAL</v>
          </cell>
          <cell r="E903" t="str">
            <v>A</v>
          </cell>
          <cell r="G903" t="str">
            <v>A</v>
          </cell>
          <cell r="I903" t="str">
            <v/>
          </cell>
          <cell r="J903" t="str">
            <v>TML</v>
          </cell>
          <cell r="L903" t="str">
            <v>PCMO</v>
          </cell>
          <cell r="M903" t="str">
            <v>Co-Branded</v>
          </cell>
          <cell r="O903" t="str">
            <v>SILVER</v>
          </cell>
          <cell r="P903" t="str">
            <v>SILVER</v>
          </cell>
        </row>
        <row r="904">
          <cell r="A904">
            <v>7607</v>
          </cell>
          <cell r="B904" t="str">
            <v>KOOLREADY</v>
          </cell>
          <cell r="C904" t="str">
            <v>REGULAR</v>
          </cell>
          <cell r="D904" t="str">
            <v>GENERAL</v>
          </cell>
          <cell r="E904" t="str">
            <v>A</v>
          </cell>
          <cell r="G904" t="str">
            <v>A</v>
          </cell>
          <cell r="J904" t="str">
            <v>OTH</v>
          </cell>
          <cell r="L904" t="str">
            <v>SPECIALITY</v>
          </cell>
          <cell r="M904" t="str">
            <v>Servo-Auto</v>
          </cell>
          <cell r="O904" t="str">
            <v>SILVER</v>
          </cell>
          <cell r="P904" t="str">
            <v>SILVER</v>
          </cell>
        </row>
        <row r="905">
          <cell r="A905">
            <v>7608</v>
          </cell>
          <cell r="B905" t="str">
            <v>LANCERRADIATORCOOLANT</v>
          </cell>
          <cell r="C905" t="str">
            <v>GEN.OIL</v>
          </cell>
          <cell r="D905" t="str">
            <v>ONLY FOR OEM</v>
          </cell>
          <cell r="E905" t="str">
            <v>E</v>
          </cell>
          <cell r="G905" t="str">
            <v>E</v>
          </cell>
          <cell r="I905" t="str">
            <v/>
          </cell>
          <cell r="J905" t="str">
            <v>MTB</v>
          </cell>
          <cell r="L905" t="str">
            <v>SPECIALITY</v>
          </cell>
          <cell r="M905" t="str">
            <v>Co-Branded</v>
          </cell>
          <cell r="O905" t="str">
            <v>SILVER</v>
          </cell>
          <cell r="P905" t="str">
            <v>SILVER</v>
          </cell>
        </row>
        <row r="906">
          <cell r="A906">
            <v>7609</v>
          </cell>
          <cell r="B906" t="str">
            <v>BEMLANTICORROSIONFLUID</v>
          </cell>
          <cell r="C906" t="str">
            <v>REGULAR</v>
          </cell>
          <cell r="D906" t="str">
            <v>GENERAL</v>
          </cell>
          <cell r="E906" t="str">
            <v>I</v>
          </cell>
          <cell r="G906" t="str">
            <v>I</v>
          </cell>
          <cell r="I906" t="str">
            <v/>
          </cell>
          <cell r="J906" t="str">
            <v>OTH</v>
          </cell>
          <cell r="L906" t="str">
            <v>INDUSTRIAL</v>
          </cell>
          <cell r="M906" t="str">
            <v>IND</v>
          </cell>
          <cell r="O906" t="str">
            <v>INDUSTRIAL</v>
          </cell>
          <cell r="P906" t="str">
            <v>INDUSTRIAL</v>
          </cell>
        </row>
        <row r="907">
          <cell r="A907">
            <v>7610</v>
          </cell>
          <cell r="B907" t="str">
            <v>XEESJ20W-50</v>
          </cell>
          <cell r="C907" t="str">
            <v>REGULAR</v>
          </cell>
          <cell r="D907" t="str">
            <v>GENERAL</v>
          </cell>
          <cell r="E907" t="str">
            <v>A</v>
          </cell>
          <cell r="G907" t="str">
            <v>A</v>
          </cell>
          <cell r="I907" t="str">
            <v/>
          </cell>
          <cell r="J907" t="str">
            <v>OTH</v>
          </cell>
          <cell r="L907" t="str">
            <v>PCMO</v>
          </cell>
          <cell r="M907" t="str">
            <v>Servo-Auto</v>
          </cell>
          <cell r="O907" t="str">
            <v>SILVER</v>
          </cell>
          <cell r="P907" t="str">
            <v>SILVER</v>
          </cell>
        </row>
        <row r="908">
          <cell r="A908">
            <v>7611</v>
          </cell>
          <cell r="B908" t="str">
            <v>LANCERENGINEOIL</v>
          </cell>
          <cell r="C908" t="str">
            <v>GEN.OIL</v>
          </cell>
          <cell r="D908" t="str">
            <v>ONLY FOR OEM</v>
          </cell>
          <cell r="E908" t="str">
            <v>E</v>
          </cell>
          <cell r="G908" t="str">
            <v>E</v>
          </cell>
          <cell r="I908" t="str">
            <v/>
          </cell>
          <cell r="J908" t="str">
            <v>MTB</v>
          </cell>
          <cell r="L908" t="str">
            <v>PCMO</v>
          </cell>
          <cell r="M908" t="str">
            <v>Co-Branded</v>
          </cell>
          <cell r="O908" t="str">
            <v>SILVER</v>
          </cell>
          <cell r="P908" t="str">
            <v>SILVER</v>
          </cell>
        </row>
        <row r="909">
          <cell r="A909">
            <v>7612</v>
          </cell>
          <cell r="B909" t="str">
            <v>PRIDEXL15W-40</v>
          </cell>
          <cell r="C909" t="str">
            <v>REGULAR</v>
          </cell>
          <cell r="D909" t="str">
            <v>GENERAL</v>
          </cell>
          <cell r="E909" t="str">
            <v>A</v>
          </cell>
          <cell r="G909" t="str">
            <v>A</v>
          </cell>
          <cell r="I909" t="str">
            <v/>
          </cell>
          <cell r="J909" t="str">
            <v>OTH</v>
          </cell>
          <cell r="L909" t="str">
            <v>DEO</v>
          </cell>
          <cell r="M909" t="str">
            <v>Servo-Auto</v>
          </cell>
          <cell r="O909" t="str">
            <v>SILVER</v>
          </cell>
          <cell r="P909" t="str">
            <v>SILVER</v>
          </cell>
        </row>
        <row r="910">
          <cell r="A910">
            <v>7613</v>
          </cell>
          <cell r="B910" t="str">
            <v>HORTICULTURESPRAYOIL</v>
          </cell>
          <cell r="C910" t="str">
            <v>REGULAR</v>
          </cell>
          <cell r="D910" t="str">
            <v>GENERAL</v>
          </cell>
          <cell r="E910" t="str">
            <v>A</v>
          </cell>
          <cell r="G910" t="str">
            <v>A</v>
          </cell>
          <cell r="I910" t="str">
            <v/>
          </cell>
          <cell r="J910" t="str">
            <v>OTH</v>
          </cell>
          <cell r="L910" t="str">
            <v>AGRI</v>
          </cell>
          <cell r="M910" t="str">
            <v>Servo-Auto</v>
          </cell>
          <cell r="O910" t="str">
            <v>SILVER</v>
          </cell>
          <cell r="P910" t="str">
            <v>SILVER</v>
          </cell>
        </row>
        <row r="911">
          <cell r="A911">
            <v>7614</v>
          </cell>
          <cell r="B911" t="str">
            <v>PREMIUM(N)15W-40</v>
          </cell>
          <cell r="C911" t="str">
            <v>REGULAR</v>
          </cell>
          <cell r="D911" t="str">
            <v>GENERAL</v>
          </cell>
          <cell r="E911" t="str">
            <v>A</v>
          </cell>
          <cell r="G911" t="str">
            <v>A</v>
          </cell>
          <cell r="I911" t="str">
            <v/>
          </cell>
          <cell r="J911" t="str">
            <v>OTH</v>
          </cell>
          <cell r="L911" t="str">
            <v>DEO</v>
          </cell>
          <cell r="M911" t="str">
            <v>Servo-Auto</v>
          </cell>
          <cell r="O911" t="str">
            <v>SILVER</v>
          </cell>
          <cell r="P911" t="str">
            <v>SILVER</v>
          </cell>
        </row>
        <row r="912">
          <cell r="A912">
            <v>7615</v>
          </cell>
          <cell r="B912" t="str">
            <v>HYUNDAI SERVO CRDi ENG.OIL</v>
          </cell>
          <cell r="C912" t="str">
            <v>GEN.OIL</v>
          </cell>
          <cell r="D912" t="str">
            <v>ONLY FOR OEM</v>
          </cell>
          <cell r="E912" t="str">
            <v>A</v>
          </cell>
          <cell r="G912" t="str">
            <v>A</v>
          </cell>
          <cell r="I912" t="str">
            <v/>
          </cell>
          <cell r="J912" t="str">
            <v>HML</v>
          </cell>
          <cell r="L912" t="str">
            <v>PCMO</v>
          </cell>
          <cell r="M912" t="str">
            <v>Co-Branded</v>
          </cell>
          <cell r="O912" t="str">
            <v>SILVER</v>
          </cell>
          <cell r="P912" t="str">
            <v>SILVER</v>
          </cell>
        </row>
        <row r="913">
          <cell r="A913">
            <v>7617</v>
          </cell>
          <cell r="B913" t="str">
            <v>PRIDEGEO15W-40</v>
          </cell>
          <cell r="C913" t="str">
            <v>REGULAR</v>
          </cell>
          <cell r="D913" t="str">
            <v>GENERAL</v>
          </cell>
          <cell r="E913" t="str">
            <v>A</v>
          </cell>
          <cell r="G913" t="str">
            <v>A</v>
          </cell>
          <cell r="I913" t="str">
            <v/>
          </cell>
          <cell r="J913" t="str">
            <v>OTH</v>
          </cell>
          <cell r="L913" t="str">
            <v>DEO</v>
          </cell>
          <cell r="M913" t="str">
            <v>Servo-Auto</v>
          </cell>
          <cell r="O913" t="str">
            <v>SILVER</v>
          </cell>
          <cell r="P913" t="str">
            <v>SILVER</v>
          </cell>
        </row>
        <row r="914">
          <cell r="A914">
            <v>7618</v>
          </cell>
          <cell r="B914" t="str">
            <v>PRIDEGEOALT20W-50</v>
          </cell>
          <cell r="C914" t="str">
            <v>GEN.OIL</v>
          </cell>
          <cell r="D914" t="str">
            <v>GENERAL</v>
          </cell>
          <cell r="E914" t="str">
            <v>A</v>
          </cell>
          <cell r="G914" t="str">
            <v>A</v>
          </cell>
          <cell r="I914" t="str">
            <v/>
          </cell>
          <cell r="J914" t="str">
            <v>ALT</v>
          </cell>
          <cell r="L914" t="str">
            <v>DEO</v>
          </cell>
          <cell r="M914" t="str">
            <v>Co-Branded</v>
          </cell>
          <cell r="O914" t="str">
            <v>SILVER</v>
          </cell>
          <cell r="P914" t="str">
            <v>SILVER</v>
          </cell>
        </row>
        <row r="915">
          <cell r="A915">
            <v>7619</v>
          </cell>
          <cell r="B915" t="str">
            <v>PRIDEGEO20W-50</v>
          </cell>
          <cell r="C915" t="str">
            <v>REGULAR</v>
          </cell>
          <cell r="D915" t="str">
            <v>GENERAL</v>
          </cell>
          <cell r="E915" t="str">
            <v>A</v>
          </cell>
          <cell r="G915" t="str">
            <v>A</v>
          </cell>
          <cell r="I915" t="str">
            <v/>
          </cell>
          <cell r="J915" t="str">
            <v>OTH</v>
          </cell>
          <cell r="L915" t="str">
            <v>DEO</v>
          </cell>
          <cell r="M915" t="str">
            <v>Servo-Auto</v>
          </cell>
          <cell r="O915" t="str">
            <v>SILVER</v>
          </cell>
          <cell r="P915" t="str">
            <v>SILVER</v>
          </cell>
        </row>
        <row r="916">
          <cell r="A916">
            <v>7620</v>
          </cell>
          <cell r="B916" t="str">
            <v>BOATENGINEOIL20W-40</v>
          </cell>
          <cell r="C916" t="str">
            <v>REGULAR</v>
          </cell>
          <cell r="D916" t="str">
            <v>GENERAL</v>
          </cell>
          <cell r="E916" t="str">
            <v>A</v>
          </cell>
          <cell r="G916" t="str">
            <v>A</v>
          </cell>
          <cell r="I916" t="str">
            <v/>
          </cell>
          <cell r="J916" t="str">
            <v>OTH</v>
          </cell>
          <cell r="L916" t="str">
            <v>DEO</v>
          </cell>
          <cell r="M916" t="str">
            <v>Servo-Auto</v>
          </cell>
          <cell r="O916" t="str">
            <v>SILVER</v>
          </cell>
          <cell r="P916" t="str">
            <v>SILVER</v>
          </cell>
        </row>
        <row r="917">
          <cell r="A917">
            <v>7621</v>
          </cell>
          <cell r="B917" t="str">
            <v xml:space="preserve">DS </v>
          </cell>
          <cell r="C917" t="str">
            <v>REGULAR</v>
          </cell>
          <cell r="D917" t="str">
            <v>GENERAL</v>
          </cell>
          <cell r="E917" t="str">
            <v>I</v>
          </cell>
          <cell r="G917" t="str">
            <v>I</v>
          </cell>
          <cell r="I917" t="str">
            <v/>
          </cell>
          <cell r="J917" t="str">
            <v>OTH</v>
          </cell>
          <cell r="L917" t="str">
            <v>INDUSTRIAL</v>
          </cell>
          <cell r="M917" t="str">
            <v>IND</v>
          </cell>
          <cell r="O917" t="str">
            <v>INDUSTRIAL</v>
          </cell>
          <cell r="P917" t="str">
            <v>INDUSTRIAL</v>
          </cell>
        </row>
        <row r="918">
          <cell r="A918">
            <v>7622</v>
          </cell>
          <cell r="B918" t="str">
            <v>KOOLBLUE</v>
          </cell>
          <cell r="C918" t="str">
            <v>REGULAR</v>
          </cell>
          <cell r="D918" t="str">
            <v>GENERAL</v>
          </cell>
          <cell r="E918" t="str">
            <v>A</v>
          </cell>
          <cell r="G918" t="str">
            <v>A</v>
          </cell>
          <cell r="I918" t="str">
            <v/>
          </cell>
          <cell r="J918" t="str">
            <v>OTH</v>
          </cell>
          <cell r="L918" t="str">
            <v>INDUSTRIAL</v>
          </cell>
          <cell r="M918" t="str">
            <v>IND</v>
          </cell>
          <cell r="O918" t="str">
            <v>SILVER</v>
          </cell>
          <cell r="P918" t="str">
            <v>SILVER</v>
          </cell>
        </row>
        <row r="919">
          <cell r="A919">
            <v>7623</v>
          </cell>
          <cell r="B919" t="str">
            <v>ANTICORR</v>
          </cell>
          <cell r="C919" t="str">
            <v>REGULAR</v>
          </cell>
          <cell r="D919" t="str">
            <v>GENERAL</v>
          </cell>
          <cell r="E919" t="str">
            <v>I</v>
          </cell>
          <cell r="G919" t="str">
            <v>I</v>
          </cell>
          <cell r="I919" t="str">
            <v/>
          </cell>
          <cell r="J919" t="str">
            <v>OTH</v>
          </cell>
          <cell r="L919" t="str">
            <v>INDUSTRIAL</v>
          </cell>
          <cell r="M919" t="str">
            <v>IND</v>
          </cell>
          <cell r="O919" t="str">
            <v>INDUSTRIAL</v>
          </cell>
          <cell r="P919" t="str">
            <v>INDUSTRIAL</v>
          </cell>
        </row>
        <row r="920">
          <cell r="A920">
            <v>7624</v>
          </cell>
          <cell r="B920" t="str">
            <v>ANTICORRBF</v>
          </cell>
          <cell r="C920" t="str">
            <v>REGULAR</v>
          </cell>
          <cell r="D920" t="str">
            <v>GENERAL</v>
          </cell>
          <cell r="E920" t="str">
            <v>I</v>
          </cell>
          <cell r="G920" t="str">
            <v>I</v>
          </cell>
          <cell r="I920" t="str">
            <v/>
          </cell>
          <cell r="J920" t="str">
            <v>OTH</v>
          </cell>
          <cell r="L920" t="str">
            <v>INDUSTRIAL</v>
          </cell>
          <cell r="M920" t="str">
            <v>IND</v>
          </cell>
          <cell r="O920" t="str">
            <v>INDUSTRIAL</v>
          </cell>
          <cell r="P920" t="str">
            <v>INDUSTRIAL</v>
          </cell>
        </row>
        <row r="921">
          <cell r="A921">
            <v>7626</v>
          </cell>
          <cell r="B921" t="str">
            <v>MAXIMILESUPREME</v>
          </cell>
          <cell r="C921" t="str">
            <v>GEN.OIL</v>
          </cell>
          <cell r="D921" t="str">
            <v>ONLY FOR OEM</v>
          </cell>
          <cell r="E921" t="str">
            <v>A</v>
          </cell>
          <cell r="G921" t="str">
            <v>A</v>
          </cell>
          <cell r="I921" t="str">
            <v/>
          </cell>
          <cell r="J921" t="str">
            <v>MNM</v>
          </cell>
          <cell r="L921" t="str">
            <v>DEO</v>
          </cell>
          <cell r="M921" t="str">
            <v>Co-Branded</v>
          </cell>
          <cell r="O921" t="str">
            <v>SILVER</v>
          </cell>
          <cell r="P921" t="str">
            <v>SILVER</v>
          </cell>
        </row>
        <row r="922">
          <cell r="A922">
            <v>7627</v>
          </cell>
          <cell r="B922" t="str">
            <v>SUPERIORPLUS20W-50</v>
          </cell>
          <cell r="C922" t="str">
            <v>REGULAR</v>
          </cell>
          <cell r="D922" t="str">
            <v>GENERAL</v>
          </cell>
          <cell r="E922" t="str">
            <v>A</v>
          </cell>
          <cell r="G922" t="str">
            <v>A</v>
          </cell>
          <cell r="I922" t="str">
            <v/>
          </cell>
          <cell r="J922" t="str">
            <v>OTH</v>
          </cell>
          <cell r="L922" t="str">
            <v>DEO</v>
          </cell>
          <cell r="M922" t="str">
            <v>Servo-Auto</v>
          </cell>
          <cell r="O922" t="str">
            <v>SILVER</v>
          </cell>
          <cell r="P922" t="str">
            <v>SILVER</v>
          </cell>
        </row>
        <row r="923">
          <cell r="A923">
            <v>7629</v>
          </cell>
          <cell r="B923" t="str">
            <v>KOOLALT</v>
          </cell>
          <cell r="C923" t="str">
            <v>GEN.OIL</v>
          </cell>
          <cell r="D923" t="str">
            <v>GENERAL</v>
          </cell>
          <cell r="E923" t="str">
            <v>A</v>
          </cell>
          <cell r="G923" t="str">
            <v>A</v>
          </cell>
          <cell r="I923" t="str">
            <v/>
          </cell>
          <cell r="J923" t="str">
            <v>ALT</v>
          </cell>
          <cell r="L923" t="str">
            <v>SPECIALITY</v>
          </cell>
          <cell r="M923" t="str">
            <v>Co-Branded</v>
          </cell>
          <cell r="O923" t="str">
            <v>SILVER</v>
          </cell>
          <cell r="P923" t="str">
            <v>SILVER</v>
          </cell>
        </row>
        <row r="924">
          <cell r="A924">
            <v>7630</v>
          </cell>
          <cell r="B924" t="str">
            <v>PRIDEALT15W-40</v>
          </cell>
          <cell r="C924" t="str">
            <v>GEN.OIL</v>
          </cell>
          <cell r="D924" t="str">
            <v>GENERAL</v>
          </cell>
          <cell r="E924" t="str">
            <v>A</v>
          </cell>
          <cell r="G924" t="str">
            <v>A</v>
          </cell>
          <cell r="I924" t="str">
            <v/>
          </cell>
          <cell r="J924" t="str">
            <v>ALT</v>
          </cell>
          <cell r="L924" t="str">
            <v>DEO</v>
          </cell>
          <cell r="M924" t="str">
            <v>Co-Branded</v>
          </cell>
          <cell r="O924" t="str">
            <v>SILVER</v>
          </cell>
          <cell r="P924" t="str">
            <v>SILVER</v>
          </cell>
        </row>
        <row r="925">
          <cell r="A925">
            <v>7632</v>
          </cell>
          <cell r="B925" t="str">
            <v>XEESJ7.5W-30</v>
          </cell>
          <cell r="C925" t="str">
            <v>REGULAR</v>
          </cell>
          <cell r="D925" t="str">
            <v>GENERAL</v>
          </cell>
          <cell r="E925" t="str">
            <v>A</v>
          </cell>
          <cell r="G925" t="str">
            <v>A</v>
          </cell>
          <cell r="I925" t="str">
            <v/>
          </cell>
          <cell r="J925" t="str">
            <v>OTH</v>
          </cell>
          <cell r="L925" t="str">
            <v>PCMO</v>
          </cell>
          <cell r="M925" t="str">
            <v>Servo-Auto</v>
          </cell>
          <cell r="O925" t="str">
            <v>SILVER</v>
          </cell>
          <cell r="P925" t="str">
            <v>SILVER</v>
          </cell>
        </row>
        <row r="926">
          <cell r="A926">
            <v>7638</v>
          </cell>
          <cell r="B926" t="str">
            <v>HYUNDAI SERVO CRDi PREMIUM ENGINE OIL</v>
          </cell>
          <cell r="C926" t="str">
            <v>GEN.OIL</v>
          </cell>
          <cell r="D926" t="str">
            <v>ONLY FOR OEM</v>
          </cell>
          <cell r="E926" t="str">
            <v>A</v>
          </cell>
          <cell r="G926" t="str">
            <v>A</v>
          </cell>
          <cell r="I926" t="str">
            <v/>
          </cell>
          <cell r="J926" t="str">
            <v>HML</v>
          </cell>
          <cell r="L926" t="str">
            <v>PCMO</v>
          </cell>
          <cell r="M926" t="str">
            <v>Co-Branded</v>
          </cell>
          <cell r="O926" t="str">
            <v>SILVER</v>
          </cell>
          <cell r="P926" t="str">
            <v>SILVER</v>
          </cell>
        </row>
        <row r="927">
          <cell r="A927">
            <v>7639</v>
          </cell>
          <cell r="B927" t="str">
            <v>GLYSANTING05</v>
          </cell>
          <cell r="C927" t="str">
            <v>REGULAR</v>
          </cell>
          <cell r="D927" t="str">
            <v>GENERAL</v>
          </cell>
          <cell r="E927" t="str">
            <v>I</v>
          </cell>
          <cell r="G927" t="str">
            <v>I</v>
          </cell>
          <cell r="I927" t="str">
            <v/>
          </cell>
          <cell r="J927" t="str">
            <v>OTH</v>
          </cell>
          <cell r="L927" t="str">
            <v>INDUSTRIAL</v>
          </cell>
          <cell r="M927" t="str">
            <v>IND</v>
          </cell>
          <cell r="O927" t="str">
            <v>INDUSTRIAL</v>
          </cell>
          <cell r="P927" t="str">
            <v>INDUSTRIAL</v>
          </cell>
        </row>
        <row r="928">
          <cell r="A928">
            <v>7640</v>
          </cell>
          <cell r="B928" t="str">
            <v>GLYSANTING48</v>
          </cell>
          <cell r="C928" t="str">
            <v>REGULAR</v>
          </cell>
          <cell r="D928" t="str">
            <v>GENERAL</v>
          </cell>
          <cell r="E928" t="str">
            <v>I</v>
          </cell>
          <cell r="G928" t="str">
            <v>I</v>
          </cell>
          <cell r="I928" t="str">
            <v/>
          </cell>
          <cell r="J928" t="str">
            <v>OTH</v>
          </cell>
          <cell r="L928" t="str">
            <v>INDUSTRIAL</v>
          </cell>
          <cell r="M928" t="str">
            <v>IND</v>
          </cell>
          <cell r="O928" t="str">
            <v>INDUSTRIAL</v>
          </cell>
          <cell r="P928" t="str">
            <v>INDUSTRIAL</v>
          </cell>
        </row>
        <row r="929">
          <cell r="A929">
            <v>7641</v>
          </cell>
          <cell r="B929" t="str">
            <v>PRODUCTCODE49AO</v>
          </cell>
          <cell r="C929" t="str">
            <v>REGULAR</v>
          </cell>
          <cell r="D929" t="str">
            <v>GENERAL</v>
          </cell>
          <cell r="E929" t="str">
            <v>I</v>
          </cell>
          <cell r="G929" t="str">
            <v>I</v>
          </cell>
          <cell r="I929" t="str">
            <v/>
          </cell>
          <cell r="J929" t="str">
            <v>OTH</v>
          </cell>
          <cell r="L929" t="str">
            <v>INDUSTRIAL</v>
          </cell>
          <cell r="M929" t="str">
            <v>IND</v>
          </cell>
          <cell r="O929" t="str">
            <v>INDUSTRIAL</v>
          </cell>
          <cell r="P929" t="str">
            <v>INDUSTRIAL</v>
          </cell>
        </row>
        <row r="930">
          <cell r="A930">
            <v>7642</v>
          </cell>
          <cell r="B930" t="str">
            <v>KOOLNFSC</v>
          </cell>
          <cell r="C930" t="str">
            <v>REGULAR</v>
          </cell>
          <cell r="D930" t="str">
            <v>GENERAL</v>
          </cell>
          <cell r="E930" t="str">
            <v>I</v>
          </cell>
          <cell r="G930" t="str">
            <v>I</v>
          </cell>
          <cell r="I930" t="str">
            <v/>
          </cell>
          <cell r="J930" t="str">
            <v>OTH</v>
          </cell>
          <cell r="L930" t="str">
            <v>INDUSTRIAL</v>
          </cell>
          <cell r="M930" t="str">
            <v>IND</v>
          </cell>
          <cell r="O930" t="str">
            <v>INDUSTRIAL</v>
          </cell>
          <cell r="P930" t="str">
            <v>INDUSTRIAL</v>
          </cell>
        </row>
        <row r="931">
          <cell r="A931">
            <v>7643</v>
          </cell>
          <cell r="B931" t="str">
            <v>HYUNDAI SERVO PREMIUM ENGINE OIL</v>
          </cell>
          <cell r="C931" t="str">
            <v>GEN.OIL</v>
          </cell>
          <cell r="D931" t="str">
            <v>ONLY FOR OEM</v>
          </cell>
          <cell r="E931" t="str">
            <v>A</v>
          </cell>
          <cell r="G931" t="str">
            <v>A</v>
          </cell>
          <cell r="I931" t="str">
            <v/>
          </cell>
          <cell r="J931" t="str">
            <v>HML</v>
          </cell>
          <cell r="L931" t="str">
            <v>PCMO</v>
          </cell>
          <cell r="M931" t="str">
            <v>Co-Branded</v>
          </cell>
          <cell r="O931" t="str">
            <v>SILVER</v>
          </cell>
          <cell r="P931" t="str">
            <v>SILVER</v>
          </cell>
        </row>
        <row r="932">
          <cell r="A932">
            <v>7644</v>
          </cell>
          <cell r="B932" t="str">
            <v>SWARAJGENUINEENGINEOIL</v>
          </cell>
          <cell r="C932" t="str">
            <v>GEN.OIL</v>
          </cell>
          <cell r="D932" t="str">
            <v>GENERAL</v>
          </cell>
          <cell r="E932" t="str">
            <v>A</v>
          </cell>
          <cell r="G932" t="str">
            <v>A</v>
          </cell>
          <cell r="I932" t="str">
            <v/>
          </cell>
          <cell r="J932" t="str">
            <v>PTL</v>
          </cell>
          <cell r="L932" t="str">
            <v>AGRI</v>
          </cell>
          <cell r="M932" t="str">
            <v>Co-Branded</v>
          </cell>
          <cell r="O932" t="str">
            <v>SILVER</v>
          </cell>
          <cell r="P932" t="str">
            <v>SILVER</v>
          </cell>
        </row>
        <row r="933">
          <cell r="A933">
            <v>7645</v>
          </cell>
          <cell r="B933" t="str">
            <v>HMTTRACTOROIL</v>
          </cell>
          <cell r="C933" t="str">
            <v>GEN.OIL</v>
          </cell>
          <cell r="D933" t="str">
            <v>GENERAL</v>
          </cell>
          <cell r="E933" t="str">
            <v>A</v>
          </cell>
          <cell r="G933" t="str">
            <v>A</v>
          </cell>
          <cell r="I933" t="str">
            <v/>
          </cell>
          <cell r="J933" t="str">
            <v>HMT</v>
          </cell>
          <cell r="L933" t="str">
            <v>AGRI</v>
          </cell>
          <cell r="M933" t="str">
            <v>Co-Branded</v>
          </cell>
          <cell r="O933" t="str">
            <v>SILVER</v>
          </cell>
          <cell r="P933" t="str">
            <v>SILVER</v>
          </cell>
        </row>
        <row r="934">
          <cell r="A934">
            <v>7646</v>
          </cell>
          <cell r="B934" t="str">
            <v>PRIDEPLUS15W-40</v>
          </cell>
          <cell r="C934" t="str">
            <v>REGULAR</v>
          </cell>
          <cell r="D934" t="str">
            <v>GENERAL</v>
          </cell>
          <cell r="E934" t="str">
            <v>A</v>
          </cell>
          <cell r="G934" t="str">
            <v>A</v>
          </cell>
          <cell r="I934" t="str">
            <v/>
          </cell>
          <cell r="J934" t="str">
            <v>OTH</v>
          </cell>
          <cell r="L934" t="str">
            <v>DEO</v>
          </cell>
          <cell r="M934" t="str">
            <v>Servo-Auto</v>
          </cell>
          <cell r="O934" t="str">
            <v>SILVER</v>
          </cell>
          <cell r="P934" t="str">
            <v>SILVER</v>
          </cell>
        </row>
        <row r="935">
          <cell r="A935">
            <v>7647</v>
          </cell>
          <cell r="B935" t="str">
            <v>HMTPREMIUMTRACTOROIL</v>
          </cell>
          <cell r="C935" t="str">
            <v>GEN.OIL</v>
          </cell>
          <cell r="D935" t="str">
            <v>GENERAL</v>
          </cell>
          <cell r="E935" t="str">
            <v>A</v>
          </cell>
          <cell r="G935" t="str">
            <v>A</v>
          </cell>
          <cell r="I935" t="str">
            <v/>
          </cell>
          <cell r="J935" t="str">
            <v>HMT</v>
          </cell>
          <cell r="L935" t="str">
            <v>AGRI</v>
          </cell>
          <cell r="M935" t="str">
            <v>Co-Branded</v>
          </cell>
          <cell r="O935" t="str">
            <v>SILVER</v>
          </cell>
          <cell r="P935" t="str">
            <v>SILVER</v>
          </cell>
        </row>
        <row r="936">
          <cell r="A936">
            <v>7651</v>
          </cell>
          <cell r="B936" t="str">
            <v>AGROSPRAYT</v>
          </cell>
          <cell r="C936" t="str">
            <v>REGULAR</v>
          </cell>
          <cell r="D936" t="str">
            <v>GENERAL</v>
          </cell>
          <cell r="E936" t="str">
            <v>A</v>
          </cell>
          <cell r="G936" t="str">
            <v>A</v>
          </cell>
          <cell r="I936" t="str">
            <v/>
          </cell>
          <cell r="J936" t="str">
            <v>AGROSPRAYT</v>
          </cell>
          <cell r="L936" t="str">
            <v>AGRI-AGROSPRAY</v>
          </cell>
          <cell r="M936" t="str">
            <v>Servo-Auto</v>
          </cell>
          <cell r="O936" t="str">
            <v>SILVER</v>
          </cell>
          <cell r="P936" t="str">
            <v>SILVER</v>
          </cell>
        </row>
        <row r="937">
          <cell r="A937">
            <v>7652</v>
          </cell>
          <cell r="B937" t="str">
            <v>AGROSPRAYS</v>
          </cell>
          <cell r="C937" t="str">
            <v>REGULAR</v>
          </cell>
          <cell r="D937" t="str">
            <v>GENERAL</v>
          </cell>
          <cell r="E937" t="str">
            <v>A</v>
          </cell>
          <cell r="G937" t="str">
            <v>A</v>
          </cell>
          <cell r="I937" t="str">
            <v/>
          </cell>
          <cell r="J937" t="str">
            <v>OTH</v>
          </cell>
          <cell r="L937" t="str">
            <v>AGRI-AGROSPRAY</v>
          </cell>
          <cell r="M937" t="str">
            <v>Servo-Auto</v>
          </cell>
          <cell r="O937" t="str">
            <v>SILVER</v>
          </cell>
          <cell r="P937" t="str">
            <v>SILVER</v>
          </cell>
        </row>
        <row r="938">
          <cell r="A938">
            <v>7653</v>
          </cell>
          <cell r="B938" t="str">
            <v>AGROSPRAYM</v>
          </cell>
          <cell r="C938" t="str">
            <v>REGULAR</v>
          </cell>
          <cell r="D938" t="str">
            <v>GENERAL</v>
          </cell>
          <cell r="E938" t="str">
            <v>A</v>
          </cell>
          <cell r="G938" t="str">
            <v>A</v>
          </cell>
          <cell r="I938" t="str">
            <v/>
          </cell>
          <cell r="J938" t="str">
            <v>OTH</v>
          </cell>
          <cell r="L938" t="str">
            <v>AGRI-AGROSPRAY</v>
          </cell>
          <cell r="M938" t="str">
            <v>Servo-Auto</v>
          </cell>
          <cell r="O938" t="str">
            <v>SILVER</v>
          </cell>
          <cell r="P938" t="str">
            <v>SILVER</v>
          </cell>
        </row>
        <row r="939">
          <cell r="A939">
            <v>7654</v>
          </cell>
          <cell r="B939" t="str">
            <v>BEMLANTIFREEZE</v>
          </cell>
          <cell r="C939" t="str">
            <v>REGULAR</v>
          </cell>
          <cell r="D939" t="str">
            <v>GENERAL</v>
          </cell>
          <cell r="E939" t="str">
            <v>I</v>
          </cell>
          <cell r="G939" t="str">
            <v>I</v>
          </cell>
          <cell r="I939" t="str">
            <v/>
          </cell>
          <cell r="J939" t="str">
            <v>OTH</v>
          </cell>
          <cell r="L939" t="str">
            <v>INDUSTRIAL</v>
          </cell>
          <cell r="M939" t="str">
            <v>IND</v>
          </cell>
          <cell r="O939" t="str">
            <v>INDUSTRIAL</v>
          </cell>
          <cell r="P939" t="str">
            <v>INDUSTRIAL</v>
          </cell>
        </row>
        <row r="940">
          <cell r="A940">
            <v>7655</v>
          </cell>
          <cell r="B940" t="str">
            <v>SERVO XEE SM 5W-30</v>
          </cell>
          <cell r="C940" t="str">
            <v>REGULAR</v>
          </cell>
          <cell r="D940" t="str">
            <v>GENERAL</v>
          </cell>
          <cell r="E940" t="str">
            <v>A</v>
          </cell>
          <cell r="G940" t="str">
            <v>A</v>
          </cell>
          <cell r="I940" t="str">
            <v/>
          </cell>
          <cell r="J940" t="str">
            <v>OTH</v>
          </cell>
          <cell r="L940" t="str">
            <v>PCMO</v>
          </cell>
          <cell r="M940" t="str">
            <v>Servo-Auto</v>
          </cell>
          <cell r="O940" t="str">
            <v>SILVER</v>
          </cell>
          <cell r="P940" t="str">
            <v>SILVER</v>
          </cell>
        </row>
        <row r="941">
          <cell r="A941">
            <v>7656</v>
          </cell>
          <cell r="B941" t="str">
            <v>MANFORCETRUCKSENGINEOIL</v>
          </cell>
          <cell r="C941" t="str">
            <v>GEN.OIL</v>
          </cell>
          <cell r="D941" t="str">
            <v>ONLY FOR OEM</v>
          </cell>
          <cell r="E941" t="str">
            <v>A</v>
          </cell>
          <cell r="G941" t="str">
            <v>A</v>
          </cell>
          <cell r="I941" t="str">
            <v/>
          </cell>
          <cell r="J941" t="str">
            <v>MFT</v>
          </cell>
          <cell r="L941" t="str">
            <v>DEO</v>
          </cell>
          <cell r="M941" t="str">
            <v>Co-Branded</v>
          </cell>
          <cell r="O941" t="str">
            <v>SILVER</v>
          </cell>
          <cell r="P941" t="str">
            <v>SILVER</v>
          </cell>
        </row>
        <row r="942">
          <cell r="A942">
            <v>7657</v>
          </cell>
          <cell r="B942" t="str">
            <v>MANFORCETRUCKSKOOLNFSC</v>
          </cell>
          <cell r="C942" t="str">
            <v>GEN.OIL</v>
          </cell>
          <cell r="D942" t="str">
            <v>ONLY FOR OEM</v>
          </cell>
          <cell r="E942" t="str">
            <v>A</v>
          </cell>
          <cell r="G942" t="str">
            <v>A</v>
          </cell>
          <cell r="I942" t="str">
            <v/>
          </cell>
          <cell r="J942" t="str">
            <v>MFT</v>
          </cell>
          <cell r="L942" t="str">
            <v>SPECIALITY</v>
          </cell>
          <cell r="M942" t="str">
            <v>Co-Branded</v>
          </cell>
          <cell r="O942" t="str">
            <v>SILVER</v>
          </cell>
          <cell r="P942" t="str">
            <v>SILVER</v>
          </cell>
        </row>
        <row r="943">
          <cell r="A943">
            <v>7658</v>
          </cell>
          <cell r="B943" t="str">
            <v>PREMIUMCG-410W-40</v>
          </cell>
          <cell r="C943" t="str">
            <v>REGULAR</v>
          </cell>
          <cell r="D943" t="str">
            <v>GENERAL</v>
          </cell>
          <cell r="E943" t="str">
            <v>A</v>
          </cell>
          <cell r="G943" t="str">
            <v>A</v>
          </cell>
          <cell r="I943" t="str">
            <v/>
          </cell>
          <cell r="J943" t="str">
            <v>OTH</v>
          </cell>
          <cell r="L943" t="str">
            <v>DEO</v>
          </cell>
          <cell r="M943" t="str">
            <v>Servo-Auto</v>
          </cell>
          <cell r="O943" t="str">
            <v>SILVER</v>
          </cell>
          <cell r="P943" t="str">
            <v>SILVER</v>
          </cell>
        </row>
        <row r="944">
          <cell r="A944">
            <v>7660</v>
          </cell>
          <cell r="B944" t="str">
            <v>FUTURA D</v>
          </cell>
          <cell r="C944" t="str">
            <v>REGULAR</v>
          </cell>
          <cell r="D944" t="str">
            <v>GENERAL</v>
          </cell>
          <cell r="E944" t="str">
            <v>A</v>
          </cell>
          <cell r="F944" t="str">
            <v>PCMO</v>
          </cell>
          <cell r="G944" t="str">
            <v>A</v>
          </cell>
          <cell r="J944" t="str">
            <v>OTH</v>
          </cell>
          <cell r="L944" t="str">
            <v>PCMO</v>
          </cell>
          <cell r="M944" t="str">
            <v>Servo-Auto</v>
          </cell>
          <cell r="O944" t="str">
            <v>GOLD</v>
          </cell>
          <cell r="P944" t="str">
            <v>GOLD</v>
          </cell>
        </row>
        <row r="945">
          <cell r="A945">
            <v>7662</v>
          </cell>
          <cell r="B945" t="str">
            <v>PRIDEXL10W-40</v>
          </cell>
          <cell r="C945" t="str">
            <v>REGULAR</v>
          </cell>
          <cell r="D945" t="str">
            <v>GENERAL</v>
          </cell>
          <cell r="E945" t="str">
            <v>A</v>
          </cell>
          <cell r="G945" t="str">
            <v>A</v>
          </cell>
          <cell r="I945" t="str">
            <v/>
          </cell>
          <cell r="J945" t="str">
            <v>OTH</v>
          </cell>
          <cell r="L945" t="str">
            <v>DEO</v>
          </cell>
          <cell r="M945" t="str">
            <v>Servo-Auto</v>
          </cell>
          <cell r="O945" t="str">
            <v>SILVER</v>
          </cell>
          <cell r="P945" t="str">
            <v>SILVER</v>
          </cell>
        </row>
        <row r="946">
          <cell r="A946">
            <v>7663</v>
          </cell>
          <cell r="B946" t="str">
            <v>PRIDESUPREME15W-40</v>
          </cell>
          <cell r="C946" t="str">
            <v>REGULAR</v>
          </cell>
          <cell r="D946" t="str">
            <v>GENERAL</v>
          </cell>
          <cell r="E946" t="str">
            <v>A</v>
          </cell>
          <cell r="G946" t="str">
            <v>A</v>
          </cell>
          <cell r="I946" t="str">
            <v/>
          </cell>
          <cell r="J946" t="str">
            <v>OTH</v>
          </cell>
          <cell r="L946" t="str">
            <v>DEO</v>
          </cell>
          <cell r="M946" t="str">
            <v>Servo-Auto</v>
          </cell>
          <cell r="O946" t="str">
            <v>SILVER</v>
          </cell>
          <cell r="P946" t="str">
            <v>SILVER</v>
          </cell>
        </row>
        <row r="947">
          <cell r="A947">
            <v>7664</v>
          </cell>
          <cell r="B947" t="str">
            <v>KOOLTM</v>
          </cell>
          <cell r="C947" t="str">
            <v>GEN.OIL</v>
          </cell>
          <cell r="D947" t="str">
            <v>GENERAL</v>
          </cell>
          <cell r="E947" t="str">
            <v>A</v>
          </cell>
          <cell r="G947" t="str">
            <v>A</v>
          </cell>
          <cell r="I947" t="str">
            <v/>
          </cell>
          <cell r="J947" t="str">
            <v>TML</v>
          </cell>
          <cell r="L947" t="str">
            <v>SPECIALITY</v>
          </cell>
          <cell r="M947" t="str">
            <v>Co-Branded</v>
          </cell>
          <cell r="O947" t="str">
            <v>SILVER</v>
          </cell>
          <cell r="P947" t="str">
            <v>SILVER</v>
          </cell>
        </row>
        <row r="948">
          <cell r="A948">
            <v>7666</v>
          </cell>
          <cell r="B948" t="str">
            <v>FUTURA P</v>
          </cell>
          <cell r="C948" t="str">
            <v>REGULAR</v>
          </cell>
          <cell r="D948" t="str">
            <v>GENERAL</v>
          </cell>
          <cell r="E948" t="str">
            <v>A</v>
          </cell>
          <cell r="F948" t="str">
            <v>PCMO</v>
          </cell>
          <cell r="G948" t="str">
            <v>A</v>
          </cell>
          <cell r="J948" t="str">
            <v>OTH</v>
          </cell>
          <cell r="L948" t="str">
            <v>PCMO</v>
          </cell>
          <cell r="M948" t="str">
            <v>Servo-Auto</v>
          </cell>
          <cell r="O948" t="str">
            <v>GOLD</v>
          </cell>
          <cell r="P948" t="str">
            <v>GOLD</v>
          </cell>
        </row>
        <row r="949">
          <cell r="A949">
            <v>7667</v>
          </cell>
          <cell r="B949" t="str">
            <v>SERVO FUTURA P 10W-40</v>
          </cell>
          <cell r="C949" t="str">
            <v>REGULAR</v>
          </cell>
          <cell r="D949" t="str">
            <v>GENERAL</v>
          </cell>
          <cell r="E949" t="str">
            <v>A</v>
          </cell>
          <cell r="F949" t="str">
            <v>PCMO</v>
          </cell>
          <cell r="G949" t="str">
            <v>A</v>
          </cell>
          <cell r="J949" t="str">
            <v>OTH</v>
          </cell>
          <cell r="L949" t="str">
            <v>PCMO</v>
          </cell>
          <cell r="M949" t="str">
            <v>Servo-Auto</v>
          </cell>
          <cell r="O949" t="str">
            <v>GOLD</v>
          </cell>
          <cell r="P949" t="str">
            <v>GOLD</v>
          </cell>
        </row>
        <row r="950">
          <cell r="A950">
            <v>7669</v>
          </cell>
          <cell r="B950" t="str">
            <v>MAXIMILE CROWN</v>
          </cell>
          <cell r="C950" t="str">
            <v>GEN.OIL</v>
          </cell>
          <cell r="D950" t="str">
            <v>ONLY FOR OEM</v>
          </cell>
          <cell r="E950" t="str">
            <v>A</v>
          </cell>
          <cell r="G950" t="str">
            <v>A</v>
          </cell>
          <cell r="I950" t="str">
            <v/>
          </cell>
          <cell r="J950" t="str">
            <v>MNM</v>
          </cell>
          <cell r="L950" t="str">
            <v>DEO</v>
          </cell>
          <cell r="M950" t="str">
            <v>Co-Branded</v>
          </cell>
          <cell r="O950" t="str">
            <v>SILVER</v>
          </cell>
          <cell r="P950" t="str">
            <v>SILVER</v>
          </cell>
        </row>
        <row r="951">
          <cell r="A951">
            <v>7670</v>
          </cell>
          <cell r="B951" t="str">
            <v>MGDO 15W40</v>
          </cell>
          <cell r="C951" t="str">
            <v>GEN.OIL</v>
          </cell>
          <cell r="D951" t="str">
            <v>GENERAL</v>
          </cell>
          <cell r="E951" t="str">
            <v>A</v>
          </cell>
          <cell r="G951" t="str">
            <v>A</v>
          </cell>
          <cell r="I951" t="str">
            <v/>
          </cell>
          <cell r="J951" t="str">
            <v>MUL</v>
          </cell>
          <cell r="L951" t="str">
            <v>PCMO</v>
          </cell>
          <cell r="M951" t="str">
            <v>Co-Branded</v>
          </cell>
          <cell r="O951" t="str">
            <v>SILVER</v>
          </cell>
          <cell r="P951" t="str">
            <v>SILVER</v>
          </cell>
        </row>
        <row r="952">
          <cell r="A952">
            <v>7672</v>
          </cell>
          <cell r="B952" t="str">
            <v>KOOLHY</v>
          </cell>
          <cell r="C952" t="str">
            <v>REGULAR</v>
          </cell>
          <cell r="D952" t="str">
            <v>GENERAL</v>
          </cell>
          <cell r="E952" t="str">
            <v>A</v>
          </cell>
          <cell r="G952" t="str">
            <v>A</v>
          </cell>
          <cell r="I952" t="str">
            <v/>
          </cell>
          <cell r="J952" t="str">
            <v>OTH</v>
          </cell>
          <cell r="L952" t="str">
            <v>SPECIALITY</v>
          </cell>
          <cell r="M952" t="str">
            <v>Servo-Auto</v>
          </cell>
          <cell r="O952" t="str">
            <v>SILVER</v>
          </cell>
          <cell r="P952" t="str">
            <v>SILVER</v>
          </cell>
        </row>
        <row r="953">
          <cell r="A953">
            <v>7673</v>
          </cell>
          <cell r="B953" t="str">
            <v>MAXIMILE CNG ENGINE OIL</v>
          </cell>
          <cell r="C953" t="str">
            <v>GEN.OIL</v>
          </cell>
          <cell r="D953" t="str">
            <v>ONLY FOR OEM</v>
          </cell>
          <cell r="E953" t="str">
            <v>A</v>
          </cell>
          <cell r="G953" t="str">
            <v>A</v>
          </cell>
          <cell r="I953" t="str">
            <v/>
          </cell>
          <cell r="J953" t="str">
            <v>MNM</v>
          </cell>
          <cell r="L953" t="str">
            <v>DEO</v>
          </cell>
          <cell r="M953" t="str">
            <v>Co-Branded</v>
          </cell>
          <cell r="O953" t="str">
            <v>SILVER</v>
          </cell>
          <cell r="P953" t="str">
            <v>SILVER</v>
          </cell>
        </row>
        <row r="954">
          <cell r="A954">
            <v>7675</v>
          </cell>
          <cell r="B954" t="str">
            <v>EICHER PREMIUM DIESEL ENGINEOIL</v>
          </cell>
          <cell r="C954" t="str">
            <v>GEN.OIL</v>
          </cell>
          <cell r="D954" t="str">
            <v>ONLY FOR OEM</v>
          </cell>
          <cell r="E954" t="str">
            <v>A</v>
          </cell>
          <cell r="G954" t="str">
            <v>A</v>
          </cell>
          <cell r="I954" t="str">
            <v/>
          </cell>
          <cell r="J954" t="str">
            <v>VEC</v>
          </cell>
          <cell r="L954" t="str">
            <v>DEO</v>
          </cell>
          <cell r="M954" t="str">
            <v>Co-Branded</v>
          </cell>
          <cell r="O954" t="str">
            <v>SILVER</v>
          </cell>
          <cell r="P954" t="str">
            <v>SILVER</v>
          </cell>
        </row>
        <row r="955">
          <cell r="A955">
            <v>7676</v>
          </cell>
          <cell r="B955" t="str">
            <v>SERVO LTK ENGINE OIL</v>
          </cell>
          <cell r="C955" t="str">
            <v>GEN.OIL</v>
          </cell>
          <cell r="D955" t="str">
            <v>GENERAL</v>
          </cell>
          <cell r="E955" t="str">
            <v>A</v>
          </cell>
          <cell r="G955" t="str">
            <v>A</v>
          </cell>
          <cell r="I955" t="str">
            <v/>
          </cell>
          <cell r="J955" t="str">
            <v>LTK</v>
          </cell>
          <cell r="L955" t="str">
            <v>DEO</v>
          </cell>
          <cell r="M955" t="str">
            <v>Co-Branded</v>
          </cell>
          <cell r="O955" t="str">
            <v>SILVER</v>
          </cell>
          <cell r="P955" t="str">
            <v>SILVER</v>
          </cell>
        </row>
        <row r="956">
          <cell r="A956">
            <v>7677</v>
          </cell>
          <cell r="B956" t="str">
            <v>SERVO PRIDE ALT PLUS 15W40</v>
          </cell>
          <cell r="C956" t="str">
            <v>GEN.OIL</v>
          </cell>
          <cell r="D956" t="str">
            <v>GENERAL</v>
          </cell>
          <cell r="E956" t="str">
            <v>A</v>
          </cell>
          <cell r="F956" t="str">
            <v>FOCUS</v>
          </cell>
          <cell r="G956" t="str">
            <v>A</v>
          </cell>
          <cell r="J956" t="str">
            <v>ALT</v>
          </cell>
          <cell r="L956" t="str">
            <v>DEO</v>
          </cell>
          <cell r="M956" t="str">
            <v>Co-Branded</v>
          </cell>
          <cell r="O956" t="str">
            <v>SILVER</v>
          </cell>
          <cell r="P956" t="str">
            <v>SILVER</v>
          </cell>
        </row>
        <row r="957">
          <cell r="A957">
            <v>7681</v>
          </cell>
          <cell r="B957" t="str">
            <v xml:space="preserve">HYUNDAI SERVO CNG ENGINE OIL </v>
          </cell>
          <cell r="C957" t="str">
            <v>GEN.OIL</v>
          </cell>
          <cell r="D957" t="str">
            <v>ONLY FOR OEM</v>
          </cell>
          <cell r="E957" t="str">
            <v>A</v>
          </cell>
          <cell r="G957" t="str">
            <v>A</v>
          </cell>
          <cell r="I957" t="str">
            <v/>
          </cell>
          <cell r="J957" t="str">
            <v>HML</v>
          </cell>
          <cell r="L957" t="str">
            <v>PCMO</v>
          </cell>
          <cell r="M957" t="str">
            <v>Co-Branded</v>
          </cell>
          <cell r="O957" t="str">
            <v>SILVER</v>
          </cell>
          <cell r="P957" t="str">
            <v>SILVER</v>
          </cell>
        </row>
        <row r="958">
          <cell r="A958">
            <v>7682</v>
          </cell>
          <cell r="B958" t="str">
            <v xml:space="preserve">TECHMILE ENGINE OIL </v>
          </cell>
          <cell r="C958" t="str">
            <v>GEN.OIL</v>
          </cell>
          <cell r="D958" t="str">
            <v>ONLY FOR OEM</v>
          </cell>
          <cell r="E958" t="str">
            <v>A</v>
          </cell>
          <cell r="G958" t="str">
            <v>A</v>
          </cell>
          <cell r="I958" t="str">
            <v/>
          </cell>
          <cell r="J958" t="str">
            <v>MTBL</v>
          </cell>
          <cell r="L958" t="str">
            <v>DEO</v>
          </cell>
          <cell r="M958" t="str">
            <v>Co-Branded</v>
          </cell>
          <cell r="O958" t="str">
            <v>SILVER</v>
          </cell>
          <cell r="P958" t="str">
            <v>SILVER</v>
          </cell>
        </row>
        <row r="959">
          <cell r="A959">
            <v>7683</v>
          </cell>
          <cell r="B959" t="str">
            <v>TECHMILE COOLANT</v>
          </cell>
          <cell r="C959" t="str">
            <v>GEN.OIL</v>
          </cell>
          <cell r="D959" t="str">
            <v>ONLY FOR OEM</v>
          </cell>
          <cell r="E959" t="str">
            <v>A</v>
          </cell>
          <cell r="G959" t="str">
            <v>A</v>
          </cell>
          <cell r="I959" t="str">
            <v/>
          </cell>
          <cell r="J959" t="str">
            <v>MTBL</v>
          </cell>
          <cell r="L959" t="str">
            <v>SPECIALITY</v>
          </cell>
          <cell r="M959" t="str">
            <v>Co-Branded</v>
          </cell>
          <cell r="O959" t="str">
            <v>SILVER</v>
          </cell>
          <cell r="P959" t="str">
            <v>SILVER</v>
          </cell>
        </row>
        <row r="960">
          <cell r="A960">
            <v>7686</v>
          </cell>
          <cell r="B960" t="str">
            <v>SERVO KOOL ALT 50</v>
          </cell>
          <cell r="C960" t="str">
            <v>GEN.OIL</v>
          </cell>
          <cell r="D960" t="str">
            <v>GENERAL</v>
          </cell>
          <cell r="E960" t="str">
            <v>A</v>
          </cell>
          <cell r="G960" t="str">
            <v>A</v>
          </cell>
          <cell r="I960" t="str">
            <v/>
          </cell>
          <cell r="J960" t="str">
            <v>ALT</v>
          </cell>
          <cell r="L960" t="str">
            <v>SPECIALITY</v>
          </cell>
          <cell r="M960" t="str">
            <v>Co-Branded</v>
          </cell>
          <cell r="O960" t="str">
            <v>SILVER</v>
          </cell>
          <cell r="P960" t="str">
            <v>SILVER</v>
          </cell>
        </row>
        <row r="961">
          <cell r="A961">
            <v>7687</v>
          </cell>
          <cell r="B961" t="str">
            <v>SERVO PRIDE SU PLUS 15W40</v>
          </cell>
          <cell r="C961" t="str">
            <v>REGULAR</v>
          </cell>
          <cell r="D961" t="str">
            <v>GENERAL</v>
          </cell>
          <cell r="E961" t="str">
            <v>A</v>
          </cell>
          <cell r="G961" t="str">
            <v>A</v>
          </cell>
          <cell r="I961" t="str">
            <v/>
          </cell>
          <cell r="J961" t="str">
            <v>OTH</v>
          </cell>
          <cell r="L961" t="str">
            <v>DEO</v>
          </cell>
          <cell r="M961" t="str">
            <v>Servo-Auto</v>
          </cell>
          <cell r="O961" t="str">
            <v>SILVER</v>
          </cell>
          <cell r="P961" t="str">
            <v>SILVER</v>
          </cell>
        </row>
        <row r="962">
          <cell r="A962">
            <v>7688</v>
          </cell>
          <cell r="B962" t="str">
            <v>MGO 5W-30</v>
          </cell>
          <cell r="C962" t="str">
            <v>GEN.OIL</v>
          </cell>
          <cell r="D962" t="str">
            <v>GENERAL</v>
          </cell>
          <cell r="E962" t="str">
            <v>A</v>
          </cell>
          <cell r="G962" t="str">
            <v>A</v>
          </cell>
          <cell r="I962" t="str">
            <v/>
          </cell>
          <cell r="J962" t="str">
            <v>MUL</v>
          </cell>
          <cell r="L962" t="str">
            <v>PCMO</v>
          </cell>
          <cell r="M962" t="str">
            <v>Co-Branded</v>
          </cell>
          <cell r="O962" t="str">
            <v>SILVER</v>
          </cell>
          <cell r="P962" t="str">
            <v>SILVER</v>
          </cell>
        </row>
        <row r="963">
          <cell r="A963">
            <v>7690</v>
          </cell>
          <cell r="B963" t="str">
            <v>MAHINDRA MAXIMILE FEO</v>
          </cell>
          <cell r="C963" t="str">
            <v>GEN.OIL</v>
          </cell>
          <cell r="D963" t="str">
            <v>ONLY FOR OEM</v>
          </cell>
          <cell r="E963" t="str">
            <v>A</v>
          </cell>
          <cell r="G963" t="str">
            <v>A</v>
          </cell>
          <cell r="I963" t="str">
            <v/>
          </cell>
          <cell r="J963" t="str">
            <v>MNM</v>
          </cell>
          <cell r="L963" t="str">
            <v>DEO</v>
          </cell>
          <cell r="M963" t="str">
            <v>Co-Branded</v>
          </cell>
          <cell r="O963" t="str">
            <v>SILVER</v>
          </cell>
          <cell r="P963" t="str">
            <v>SILVER</v>
          </cell>
        </row>
        <row r="964">
          <cell r="A964">
            <v>7691</v>
          </cell>
          <cell r="B964" t="str">
            <v>SERVO FUTURA P+ 5W-30</v>
          </cell>
          <cell r="C964" t="str">
            <v>REGULAR</v>
          </cell>
          <cell r="D964" t="str">
            <v>GENERAL</v>
          </cell>
          <cell r="E964" t="str">
            <v>A</v>
          </cell>
          <cell r="F964" t="str">
            <v>PCMO</v>
          </cell>
          <cell r="G964" t="str">
            <v>A</v>
          </cell>
          <cell r="J964" t="str">
            <v>OTH</v>
          </cell>
          <cell r="L964" t="str">
            <v>PCMO</v>
          </cell>
          <cell r="M964" t="str">
            <v>Servo-Auto</v>
          </cell>
          <cell r="O964" t="str">
            <v>GOLD</v>
          </cell>
          <cell r="P964" t="str">
            <v>GOLD</v>
          </cell>
        </row>
        <row r="965">
          <cell r="A965">
            <v>7693</v>
          </cell>
          <cell r="B965" t="str">
            <v>SERVO MKM</v>
          </cell>
          <cell r="C965" t="str">
            <v>GEN.OIL</v>
          </cell>
          <cell r="D965" t="str">
            <v>GENERAL</v>
          </cell>
          <cell r="E965" t="str">
            <v>A</v>
          </cell>
          <cell r="G965" t="str">
            <v>A</v>
          </cell>
          <cell r="I965" t="str">
            <v/>
          </cell>
          <cell r="J965" t="str">
            <v>MFE</v>
          </cell>
          <cell r="L965" t="str">
            <v>AGRI</v>
          </cell>
          <cell r="M965" t="str">
            <v>Co-Branded</v>
          </cell>
          <cell r="O965" t="str">
            <v>SILVER</v>
          </cell>
          <cell r="P965" t="str">
            <v>SILVER</v>
          </cell>
        </row>
        <row r="966">
          <cell r="A966">
            <v>7694</v>
          </cell>
          <cell r="B966" t="str">
            <v>MAHINDRA MSTAR</v>
          </cell>
          <cell r="C966" t="str">
            <v>GEN.OIL</v>
          </cell>
          <cell r="D966" t="str">
            <v>ONLY FOR OEM</v>
          </cell>
          <cell r="E966" t="str">
            <v>A</v>
          </cell>
          <cell r="G966" t="str">
            <v>A</v>
          </cell>
          <cell r="I966" t="str">
            <v/>
          </cell>
          <cell r="J966" t="str">
            <v>MFE</v>
          </cell>
          <cell r="L966" t="str">
            <v>AGRI</v>
          </cell>
          <cell r="M966" t="str">
            <v>Co-Branded</v>
          </cell>
          <cell r="O966" t="str">
            <v>SILVER</v>
          </cell>
          <cell r="P966" t="str">
            <v>SILVER</v>
          </cell>
        </row>
        <row r="967">
          <cell r="A967">
            <v>7695</v>
          </cell>
          <cell r="B967" t="str">
            <v>TECHMILE CNG ENGINE OIL</v>
          </cell>
          <cell r="C967" t="str">
            <v>GEN.OIL</v>
          </cell>
          <cell r="D967" t="str">
            <v>ONLY FOR OEM</v>
          </cell>
          <cell r="E967" t="str">
            <v>A</v>
          </cell>
          <cell r="G967" t="str">
            <v>A</v>
          </cell>
          <cell r="I967" t="str">
            <v/>
          </cell>
          <cell r="J967" t="str">
            <v>MTBL</v>
          </cell>
          <cell r="L967" t="str">
            <v>DEO</v>
          </cell>
          <cell r="M967" t="str">
            <v>Co-Branded</v>
          </cell>
          <cell r="O967" t="str">
            <v>SILVER</v>
          </cell>
          <cell r="P967" t="str">
            <v>SILVER</v>
          </cell>
        </row>
        <row r="968">
          <cell r="A968">
            <v>7696</v>
          </cell>
          <cell r="B968" t="str">
            <v>TECHMILE CLUTCH GREASE</v>
          </cell>
          <cell r="C968" t="str">
            <v>GEN.OIL</v>
          </cell>
          <cell r="D968" t="str">
            <v>ONLY FOR OEM</v>
          </cell>
          <cell r="E968" t="str">
            <v>A</v>
          </cell>
          <cell r="G968" t="str">
            <v>A</v>
          </cell>
          <cell r="I968" t="str">
            <v/>
          </cell>
          <cell r="J968" t="str">
            <v>MTBL</v>
          </cell>
          <cell r="L968" t="str">
            <v>DEO</v>
          </cell>
          <cell r="M968" t="str">
            <v>Co-Branded</v>
          </cell>
          <cell r="O968" t="str">
            <v>SILVER</v>
          </cell>
          <cell r="P968" t="str">
            <v>SILVER</v>
          </cell>
        </row>
        <row r="969">
          <cell r="A969">
            <v>7698</v>
          </cell>
          <cell r="B969" t="str">
            <v xml:space="preserve">TECHMILE HUB GREASE </v>
          </cell>
          <cell r="C969" t="str">
            <v>GEN.OIL</v>
          </cell>
          <cell r="D969" t="str">
            <v>ONLY FOR OEM</v>
          </cell>
          <cell r="E969" t="str">
            <v>A</v>
          </cell>
          <cell r="G969" t="str">
            <v>A</v>
          </cell>
          <cell r="I969" t="str">
            <v/>
          </cell>
          <cell r="J969" t="str">
            <v>MTBL</v>
          </cell>
          <cell r="L969" t="str">
            <v>GREASE</v>
          </cell>
          <cell r="M969" t="str">
            <v>Co-Branded</v>
          </cell>
          <cell r="O969" t="str">
            <v>SILVER</v>
          </cell>
          <cell r="P969" t="str">
            <v>SILVER</v>
          </cell>
        </row>
        <row r="970">
          <cell r="A970">
            <v>7699</v>
          </cell>
          <cell r="B970" t="str">
            <v>GEMALT</v>
          </cell>
          <cell r="C970" t="str">
            <v>GEN.OIL</v>
          </cell>
          <cell r="D970" t="str">
            <v>GENERAL</v>
          </cell>
          <cell r="E970" t="str">
            <v>A</v>
          </cell>
          <cell r="G970" t="str">
            <v>A</v>
          </cell>
          <cell r="I970" t="str">
            <v/>
          </cell>
          <cell r="J970" t="str">
            <v>ALT</v>
          </cell>
          <cell r="L970" t="str">
            <v>GREASE</v>
          </cell>
          <cell r="M970" t="str">
            <v>Co-Branded</v>
          </cell>
          <cell r="O970" t="str">
            <v>SILVER</v>
          </cell>
          <cell r="P970" t="str">
            <v>SILVER</v>
          </cell>
        </row>
        <row r="971">
          <cell r="A971">
            <v>7700</v>
          </cell>
          <cell r="B971" t="str">
            <v>GREASEALT</v>
          </cell>
          <cell r="C971" t="str">
            <v>GEN.OIL</v>
          </cell>
          <cell r="D971" t="str">
            <v>GENERAL</v>
          </cell>
          <cell r="E971" t="str">
            <v>A</v>
          </cell>
          <cell r="G971" t="str">
            <v>A</v>
          </cell>
          <cell r="I971" t="str">
            <v/>
          </cell>
          <cell r="J971" t="str">
            <v>ALT</v>
          </cell>
          <cell r="L971" t="str">
            <v>GREASE</v>
          </cell>
          <cell r="M971" t="str">
            <v>Co-Branded</v>
          </cell>
          <cell r="O971" t="str">
            <v>SILVER</v>
          </cell>
          <cell r="P971" t="str">
            <v>SILVER</v>
          </cell>
        </row>
        <row r="972">
          <cell r="A972">
            <v>7701</v>
          </cell>
          <cell r="B972" t="str">
            <v>GREASEMP</v>
          </cell>
          <cell r="C972" t="str">
            <v>REGULAR</v>
          </cell>
          <cell r="D972" t="str">
            <v>GENERAL</v>
          </cell>
          <cell r="E972" t="str">
            <v>A</v>
          </cell>
          <cell r="G972" t="str">
            <v>A</v>
          </cell>
          <cell r="I972" t="str">
            <v/>
          </cell>
          <cell r="J972" t="str">
            <v>OTH</v>
          </cell>
          <cell r="L972" t="str">
            <v>GREASE</v>
          </cell>
          <cell r="M972" t="str">
            <v>Servo-Auto</v>
          </cell>
          <cell r="O972" t="str">
            <v>SILVER</v>
          </cell>
          <cell r="P972" t="str">
            <v>SILVER</v>
          </cell>
        </row>
        <row r="973">
          <cell r="A973">
            <v>7702</v>
          </cell>
          <cell r="B973" t="str">
            <v>GREASEC</v>
          </cell>
          <cell r="C973" t="str">
            <v>REGULAR</v>
          </cell>
          <cell r="D973" t="str">
            <v>GENERAL</v>
          </cell>
          <cell r="E973" t="str">
            <v>A</v>
          </cell>
          <cell r="G973" t="str">
            <v>A</v>
          </cell>
          <cell r="I973" t="str">
            <v/>
          </cell>
          <cell r="J973" t="str">
            <v>OTH</v>
          </cell>
          <cell r="L973" t="str">
            <v>GREASE</v>
          </cell>
          <cell r="M973" t="str">
            <v>Servo-Auto</v>
          </cell>
          <cell r="O973" t="str">
            <v>SILVER</v>
          </cell>
          <cell r="P973" t="str">
            <v>SILVER</v>
          </cell>
        </row>
        <row r="974">
          <cell r="A974">
            <v>7703</v>
          </cell>
          <cell r="B974" t="str">
            <v>GREASEWB(175Kgdrums)</v>
          </cell>
          <cell r="C974" t="str">
            <v>REGULAR</v>
          </cell>
          <cell r="D974" t="str">
            <v>GENERAL</v>
          </cell>
          <cell r="E974" t="str">
            <v>A</v>
          </cell>
          <cell r="G974" t="str">
            <v>A</v>
          </cell>
          <cell r="I974" t="str">
            <v/>
          </cell>
          <cell r="J974" t="str">
            <v>OTH</v>
          </cell>
          <cell r="L974" t="str">
            <v>GREASE</v>
          </cell>
          <cell r="M974" t="str">
            <v>Servo-Auto</v>
          </cell>
          <cell r="O974" t="str">
            <v>SILVER</v>
          </cell>
          <cell r="P974" t="str">
            <v>SILVER</v>
          </cell>
        </row>
        <row r="975">
          <cell r="A975">
            <v>7704</v>
          </cell>
          <cell r="B975" t="str">
            <v>HMTGREASE</v>
          </cell>
          <cell r="C975" t="str">
            <v>GEN.OIL</v>
          </cell>
          <cell r="D975" t="str">
            <v>GENERAL</v>
          </cell>
          <cell r="E975" t="str">
            <v>A</v>
          </cell>
          <cell r="G975" t="str">
            <v>A</v>
          </cell>
          <cell r="I975" t="str">
            <v/>
          </cell>
          <cell r="J975" t="str">
            <v>HMT</v>
          </cell>
          <cell r="L975" t="str">
            <v>GREASE</v>
          </cell>
          <cell r="M975" t="str">
            <v>Co-Branded</v>
          </cell>
          <cell r="O975" t="str">
            <v>SILVER</v>
          </cell>
          <cell r="P975" t="str">
            <v>SILVER</v>
          </cell>
        </row>
        <row r="976">
          <cell r="A976">
            <v>7705</v>
          </cell>
          <cell r="B976" t="str">
            <v>GREASEMP3</v>
          </cell>
          <cell r="C976" t="str">
            <v>REGULAR</v>
          </cell>
          <cell r="D976" t="str">
            <v>GENERAL</v>
          </cell>
          <cell r="E976" t="str">
            <v>A</v>
          </cell>
          <cell r="F976" t="str">
            <v>GREASE</v>
          </cell>
          <cell r="G976" t="str">
            <v>A</v>
          </cell>
          <cell r="I976" t="str">
            <v/>
          </cell>
          <cell r="J976" t="str">
            <v>OTH</v>
          </cell>
          <cell r="L976" t="str">
            <v>GREASE</v>
          </cell>
          <cell r="M976" t="str">
            <v>Servo-Auto</v>
          </cell>
          <cell r="N976" t="str">
            <v>Included</v>
          </cell>
          <cell r="O976" t="str">
            <v>SILVER</v>
          </cell>
          <cell r="P976" t="str">
            <v>SILVER</v>
          </cell>
        </row>
        <row r="977">
          <cell r="A977">
            <v>7706</v>
          </cell>
          <cell r="B977" t="str">
            <v>TAFEGREASE</v>
          </cell>
          <cell r="C977" t="str">
            <v>GEN.OIL</v>
          </cell>
          <cell r="D977" t="str">
            <v>ONLY FOR OEM</v>
          </cell>
          <cell r="E977" t="str">
            <v>A</v>
          </cell>
          <cell r="G977" t="str">
            <v>A</v>
          </cell>
          <cell r="I977" t="str">
            <v/>
          </cell>
          <cell r="J977" t="str">
            <v>TAF</v>
          </cell>
          <cell r="L977" t="str">
            <v>GREASE</v>
          </cell>
          <cell r="M977" t="str">
            <v>Co-Branded</v>
          </cell>
          <cell r="O977" t="str">
            <v>SILVER</v>
          </cell>
          <cell r="P977" t="str">
            <v>SILVER</v>
          </cell>
        </row>
        <row r="978">
          <cell r="A978">
            <v>7707</v>
          </cell>
          <cell r="B978" t="str">
            <v>GREASEMOLEX</v>
          </cell>
          <cell r="C978" t="str">
            <v>REGULAR</v>
          </cell>
          <cell r="D978" t="str">
            <v>GENERAL</v>
          </cell>
          <cell r="E978" t="str">
            <v>A</v>
          </cell>
          <cell r="G978" t="str">
            <v>A</v>
          </cell>
          <cell r="I978" t="str">
            <v/>
          </cell>
          <cell r="J978" t="str">
            <v>OTH</v>
          </cell>
          <cell r="L978" t="str">
            <v>GREASE</v>
          </cell>
          <cell r="M978" t="str">
            <v>Servo-Auto</v>
          </cell>
          <cell r="O978" t="str">
            <v>SILVER</v>
          </cell>
          <cell r="P978" t="str">
            <v>SILVER</v>
          </cell>
        </row>
        <row r="979">
          <cell r="A979">
            <v>7708</v>
          </cell>
          <cell r="B979" t="str">
            <v>GREASEMOLEX(M)</v>
          </cell>
          <cell r="C979" t="str">
            <v>REGULAR</v>
          </cell>
          <cell r="D979" t="str">
            <v>GENERAL</v>
          </cell>
          <cell r="E979" t="str">
            <v>I</v>
          </cell>
          <cell r="G979" t="str">
            <v>I</v>
          </cell>
          <cell r="I979" t="str">
            <v/>
          </cell>
          <cell r="J979" t="str">
            <v>OTH</v>
          </cell>
          <cell r="L979" t="str">
            <v>GREASE</v>
          </cell>
          <cell r="M979" t="str">
            <v>Servo-Auto</v>
          </cell>
          <cell r="O979" t="str">
            <v>INDUSTRIAL</v>
          </cell>
          <cell r="P979" t="str">
            <v>INDUSTRIAL</v>
          </cell>
        </row>
        <row r="980">
          <cell r="A980">
            <v>7711</v>
          </cell>
          <cell r="B980" t="str">
            <v>GREASETVS</v>
          </cell>
          <cell r="C980" t="str">
            <v>REGULAR</v>
          </cell>
          <cell r="D980" t="str">
            <v>GENERAL</v>
          </cell>
          <cell r="E980" t="str">
            <v>I</v>
          </cell>
          <cell r="G980" t="str">
            <v>I</v>
          </cell>
          <cell r="I980" t="str">
            <v/>
          </cell>
          <cell r="J980" t="str">
            <v>OTH</v>
          </cell>
          <cell r="L980" t="str">
            <v>GREASE</v>
          </cell>
          <cell r="M980" t="str">
            <v>Servo-Auto</v>
          </cell>
          <cell r="O980" t="str">
            <v>INDUSTRIAL</v>
          </cell>
          <cell r="P980" t="str">
            <v>INDUSTRIAL</v>
          </cell>
        </row>
        <row r="981">
          <cell r="A981">
            <v>7712</v>
          </cell>
          <cell r="B981" t="str">
            <v>VSTSHAKTIGREASE</v>
          </cell>
          <cell r="C981" t="str">
            <v>GEN.OIL</v>
          </cell>
          <cell r="D981" t="str">
            <v>ONLY FOR OEM</v>
          </cell>
          <cell r="E981" t="str">
            <v>A</v>
          </cell>
          <cell r="G981" t="str">
            <v>A</v>
          </cell>
          <cell r="I981" t="str">
            <v/>
          </cell>
          <cell r="J981" t="str">
            <v>VST</v>
          </cell>
          <cell r="L981" t="str">
            <v>GREASE</v>
          </cell>
          <cell r="M981" t="str">
            <v>Co-Branded</v>
          </cell>
          <cell r="O981" t="str">
            <v>SILVER</v>
          </cell>
          <cell r="P981" t="str">
            <v>SILVER</v>
          </cell>
        </row>
        <row r="982">
          <cell r="A982">
            <v>7713</v>
          </cell>
          <cell r="B982" t="str">
            <v>MANFORCETRUCKSCHASSISGREASE</v>
          </cell>
          <cell r="C982" t="str">
            <v>GEN.OIL</v>
          </cell>
          <cell r="D982" t="str">
            <v>ONLY FOR OEM</v>
          </cell>
          <cell r="E982" t="str">
            <v>A</v>
          </cell>
          <cell r="G982" t="str">
            <v>A</v>
          </cell>
          <cell r="I982" t="str">
            <v/>
          </cell>
          <cell r="J982" t="str">
            <v>MFT</v>
          </cell>
          <cell r="L982" t="str">
            <v>GREASE</v>
          </cell>
          <cell r="M982" t="str">
            <v>Co-Branded</v>
          </cell>
          <cell r="O982" t="str">
            <v>SILVER</v>
          </cell>
          <cell r="P982" t="str">
            <v>SILVER</v>
          </cell>
        </row>
        <row r="983">
          <cell r="A983">
            <v>7714</v>
          </cell>
          <cell r="B983" t="str">
            <v>MANFORCETRUCKSCOUPLERGREASE</v>
          </cell>
          <cell r="C983" t="str">
            <v>GEN.OIL</v>
          </cell>
          <cell r="D983" t="str">
            <v>ONLY FOR OEM</v>
          </cell>
          <cell r="E983" t="str">
            <v>A</v>
          </cell>
          <cell r="G983" t="str">
            <v>A</v>
          </cell>
          <cell r="I983" t="str">
            <v/>
          </cell>
          <cell r="J983" t="str">
            <v>MFT</v>
          </cell>
          <cell r="L983" t="str">
            <v>GREASE</v>
          </cell>
          <cell r="M983" t="str">
            <v>Co-Branded</v>
          </cell>
          <cell r="O983" t="str">
            <v>SILVER</v>
          </cell>
          <cell r="P983" t="str">
            <v>SILVER</v>
          </cell>
        </row>
        <row r="984">
          <cell r="A984">
            <v>7715</v>
          </cell>
          <cell r="B984" t="str">
            <v>EICHER PREMIUM MP3 GREASE</v>
          </cell>
          <cell r="C984" t="str">
            <v>GEN.OIL</v>
          </cell>
          <cell r="D984" t="str">
            <v>ONLY FOR OEM</v>
          </cell>
          <cell r="E984" t="str">
            <v>A</v>
          </cell>
          <cell r="G984" t="str">
            <v>A</v>
          </cell>
          <cell r="I984" t="str">
            <v/>
          </cell>
          <cell r="J984" t="str">
            <v>VEC</v>
          </cell>
          <cell r="L984" t="str">
            <v>GREASE</v>
          </cell>
          <cell r="M984" t="str">
            <v>Co-Branded</v>
          </cell>
          <cell r="O984" t="str">
            <v>SILVER</v>
          </cell>
          <cell r="P984" t="str">
            <v>SILVER</v>
          </cell>
        </row>
        <row r="985">
          <cell r="A985">
            <v>7716</v>
          </cell>
          <cell r="B985" t="str">
            <v>GREASE BRNG (T)</v>
          </cell>
          <cell r="C985" t="str">
            <v>REGULAR</v>
          </cell>
          <cell r="D985" t="str">
            <v>GENERAL</v>
          </cell>
          <cell r="E985" t="str">
            <v>I</v>
          </cell>
          <cell r="G985" t="str">
            <v>I</v>
          </cell>
          <cell r="I985" t="str">
            <v/>
          </cell>
          <cell r="J985" t="str">
            <v>OTH</v>
          </cell>
          <cell r="L985" t="str">
            <v>GREASE</v>
          </cell>
          <cell r="M985" t="str">
            <v>Servo-Auto</v>
          </cell>
          <cell r="O985" t="str">
            <v>INDUSTRIAL</v>
          </cell>
          <cell r="P985" t="str">
            <v>INDUSTRIAL</v>
          </cell>
        </row>
        <row r="986">
          <cell r="A986">
            <v>7720</v>
          </cell>
          <cell r="B986" t="str">
            <v>GEMSUPERHT(B)</v>
          </cell>
          <cell r="C986" t="str">
            <v>REGULAR</v>
          </cell>
          <cell r="D986" t="str">
            <v>GENERAL</v>
          </cell>
          <cell r="E986" t="str">
            <v>I</v>
          </cell>
          <cell r="G986" t="str">
            <v>I</v>
          </cell>
          <cell r="I986" t="str">
            <v/>
          </cell>
          <cell r="J986" t="str">
            <v>OTH</v>
          </cell>
          <cell r="L986" t="str">
            <v>GREASE</v>
          </cell>
          <cell r="M986" t="str">
            <v>Servo-Auto</v>
          </cell>
          <cell r="O986" t="str">
            <v>INDUSTRIAL</v>
          </cell>
          <cell r="P986" t="str">
            <v>INDUSTRIAL</v>
          </cell>
        </row>
        <row r="987">
          <cell r="A987">
            <v>7722</v>
          </cell>
          <cell r="B987" t="str">
            <v>GEM2</v>
          </cell>
          <cell r="C987" t="str">
            <v>REGULAR</v>
          </cell>
          <cell r="D987" t="str">
            <v>GENERAL</v>
          </cell>
          <cell r="E987" t="str">
            <v>I</v>
          </cell>
          <cell r="G987" t="str">
            <v>I</v>
          </cell>
          <cell r="I987" t="str">
            <v/>
          </cell>
          <cell r="J987" t="str">
            <v>OTH</v>
          </cell>
          <cell r="L987" t="str">
            <v>GREASE</v>
          </cell>
          <cell r="M987" t="str">
            <v>Servo-Auto</v>
          </cell>
          <cell r="O987" t="str">
            <v>INDUSTRIAL</v>
          </cell>
          <cell r="P987" t="str">
            <v>INDUSTRIAL</v>
          </cell>
        </row>
        <row r="988">
          <cell r="A988">
            <v>7723</v>
          </cell>
          <cell r="B988" t="str">
            <v>GEM3</v>
          </cell>
          <cell r="C988" t="str">
            <v>REGULAR</v>
          </cell>
          <cell r="D988" t="str">
            <v>GENERAL</v>
          </cell>
          <cell r="E988" t="str">
            <v>I</v>
          </cell>
          <cell r="G988" t="str">
            <v>I</v>
          </cell>
          <cell r="I988" t="str">
            <v/>
          </cell>
          <cell r="J988" t="str">
            <v>OTH</v>
          </cell>
          <cell r="L988" t="str">
            <v>GREASE</v>
          </cell>
          <cell r="M988" t="str">
            <v>Servo-Auto</v>
          </cell>
          <cell r="O988" t="str">
            <v>INDUSTRIAL</v>
          </cell>
          <cell r="P988" t="str">
            <v>INDUSTRIAL</v>
          </cell>
        </row>
        <row r="989">
          <cell r="A989">
            <v>7724</v>
          </cell>
          <cell r="B989" t="str">
            <v>GREASERR1</v>
          </cell>
          <cell r="C989" t="str">
            <v>REGULAR</v>
          </cell>
          <cell r="D989" t="str">
            <v>GENERAL</v>
          </cell>
          <cell r="E989" t="str">
            <v>I</v>
          </cell>
          <cell r="G989" t="str">
            <v>I</v>
          </cell>
          <cell r="I989" t="str">
            <v/>
          </cell>
          <cell r="J989" t="str">
            <v>OTH</v>
          </cell>
          <cell r="L989" t="str">
            <v>GREASE</v>
          </cell>
          <cell r="M989" t="str">
            <v>Servo-Auto</v>
          </cell>
          <cell r="O989" t="str">
            <v>INDUSTRIAL</v>
          </cell>
          <cell r="P989" t="str">
            <v>INDUSTRIAL</v>
          </cell>
        </row>
        <row r="990">
          <cell r="A990">
            <v>7725</v>
          </cell>
          <cell r="B990" t="str">
            <v>GEMBRBNO.3</v>
          </cell>
          <cell r="C990" t="str">
            <v>REGULAR</v>
          </cell>
          <cell r="D990" t="str">
            <v>GENERAL</v>
          </cell>
          <cell r="E990" t="str">
            <v>I</v>
          </cell>
          <cell r="G990" t="str">
            <v>I</v>
          </cell>
          <cell r="I990" t="str">
            <v/>
          </cell>
          <cell r="J990" t="str">
            <v>OTH</v>
          </cell>
          <cell r="L990" t="str">
            <v>GREASE</v>
          </cell>
          <cell r="M990" t="str">
            <v>Servo-Auto</v>
          </cell>
          <cell r="O990" t="str">
            <v>INDUSTRIAL</v>
          </cell>
          <cell r="P990" t="str">
            <v>INDUSTRIAL</v>
          </cell>
        </row>
        <row r="991">
          <cell r="A991">
            <v>7727</v>
          </cell>
          <cell r="B991" t="str">
            <v>GEMRR3</v>
          </cell>
          <cell r="C991" t="str">
            <v>REGULAR</v>
          </cell>
          <cell r="D991" t="str">
            <v>GENERAL</v>
          </cell>
          <cell r="E991" t="str">
            <v>A</v>
          </cell>
          <cell r="F991" t="str">
            <v>GREASE</v>
          </cell>
          <cell r="G991" t="str">
            <v>A</v>
          </cell>
          <cell r="I991" t="str">
            <v/>
          </cell>
          <cell r="J991" t="str">
            <v>OTH</v>
          </cell>
          <cell r="L991" t="str">
            <v>GREASE</v>
          </cell>
          <cell r="M991" t="str">
            <v>Servo-Auto</v>
          </cell>
          <cell r="N991" t="str">
            <v>Included</v>
          </cell>
          <cell r="O991" t="str">
            <v>SILVER</v>
          </cell>
          <cell r="P991" t="str">
            <v>SILVER</v>
          </cell>
        </row>
        <row r="992">
          <cell r="A992">
            <v>7729</v>
          </cell>
          <cell r="B992" t="str">
            <v xml:space="preserve">TRACLUB </v>
          </cell>
          <cell r="C992" t="str">
            <v>REGULAR</v>
          </cell>
          <cell r="D992" t="str">
            <v>GENERAL</v>
          </cell>
          <cell r="E992" t="str">
            <v>I</v>
          </cell>
          <cell r="G992" t="str">
            <v>I</v>
          </cell>
          <cell r="I992" t="str">
            <v/>
          </cell>
          <cell r="J992" t="str">
            <v>OTH</v>
          </cell>
          <cell r="L992" t="str">
            <v>INDUSTRIAL</v>
          </cell>
          <cell r="M992" t="str">
            <v>IND</v>
          </cell>
          <cell r="O992" t="str">
            <v>INDUSTRIAL</v>
          </cell>
          <cell r="P992" t="str">
            <v>INDUSTRIAL</v>
          </cell>
        </row>
        <row r="993">
          <cell r="A993">
            <v>7730</v>
          </cell>
          <cell r="B993" t="str">
            <v>REXL0</v>
          </cell>
          <cell r="C993" t="str">
            <v>REGULAR</v>
          </cell>
          <cell r="D993" t="str">
            <v>GENERAL</v>
          </cell>
          <cell r="E993" t="str">
            <v>I</v>
          </cell>
          <cell r="G993" t="str">
            <v>I</v>
          </cell>
          <cell r="I993" t="str">
            <v/>
          </cell>
          <cell r="J993" t="str">
            <v>OTH</v>
          </cell>
          <cell r="L993" t="str">
            <v>INDUSTRIAL</v>
          </cell>
          <cell r="M993" t="str">
            <v>IND</v>
          </cell>
          <cell r="O993" t="str">
            <v>INDUSTRIAL</v>
          </cell>
          <cell r="P993" t="str">
            <v>INDUSTRIAL</v>
          </cell>
        </row>
        <row r="994">
          <cell r="A994">
            <v>7731</v>
          </cell>
          <cell r="B994" t="str">
            <v>REXL1</v>
          </cell>
          <cell r="C994" t="str">
            <v>REGULAR</v>
          </cell>
          <cell r="D994" t="str">
            <v>GENERAL</v>
          </cell>
          <cell r="E994" t="str">
            <v>I</v>
          </cell>
          <cell r="G994" t="str">
            <v>I</v>
          </cell>
          <cell r="I994" t="str">
            <v/>
          </cell>
          <cell r="J994" t="str">
            <v>OTH</v>
          </cell>
          <cell r="L994" t="str">
            <v>INDUSTRIAL</v>
          </cell>
          <cell r="M994" t="str">
            <v>IND</v>
          </cell>
          <cell r="O994" t="str">
            <v>INDUSTRIAL</v>
          </cell>
          <cell r="P994" t="str">
            <v>INDUSTRIAL</v>
          </cell>
        </row>
        <row r="995">
          <cell r="A995">
            <v>7732</v>
          </cell>
          <cell r="B995" t="str">
            <v>REXL2</v>
          </cell>
          <cell r="C995" t="str">
            <v>REGULAR</v>
          </cell>
          <cell r="D995" t="str">
            <v>GENERAL</v>
          </cell>
          <cell r="E995" t="str">
            <v>I</v>
          </cell>
          <cell r="G995" t="str">
            <v>I</v>
          </cell>
          <cell r="I995" t="str">
            <v/>
          </cell>
          <cell r="J995" t="str">
            <v>OTH</v>
          </cell>
          <cell r="L995" t="str">
            <v>INDUSTRIAL</v>
          </cell>
          <cell r="M995" t="str">
            <v>IND</v>
          </cell>
          <cell r="O995" t="str">
            <v>INDUSTRIAL</v>
          </cell>
          <cell r="P995" t="str">
            <v>INDUSTRIAL</v>
          </cell>
        </row>
        <row r="996">
          <cell r="A996">
            <v>7733</v>
          </cell>
          <cell r="B996" t="str">
            <v>FORCEGREASE</v>
          </cell>
          <cell r="C996" t="str">
            <v>GEN.OIL</v>
          </cell>
          <cell r="D996" t="str">
            <v>GENERAL</v>
          </cell>
          <cell r="E996" t="str">
            <v>A</v>
          </cell>
          <cell r="G996" t="str">
            <v>A</v>
          </cell>
          <cell r="I996" t="str">
            <v/>
          </cell>
          <cell r="J996" t="str">
            <v>FML</v>
          </cell>
          <cell r="L996" t="str">
            <v>GREASE</v>
          </cell>
          <cell r="M996" t="str">
            <v>Co-Branded</v>
          </cell>
          <cell r="O996" t="str">
            <v>SILVER</v>
          </cell>
          <cell r="P996" t="str">
            <v>SILVER</v>
          </cell>
        </row>
        <row r="997">
          <cell r="A997">
            <v>7734</v>
          </cell>
          <cell r="B997" t="str">
            <v>GREASEREP1</v>
          </cell>
          <cell r="C997" t="str">
            <v>REGULAR</v>
          </cell>
          <cell r="D997" t="str">
            <v>GENERAL</v>
          </cell>
          <cell r="E997" t="str">
            <v>I</v>
          </cell>
          <cell r="G997" t="str">
            <v>I</v>
          </cell>
          <cell r="I997" t="str">
            <v/>
          </cell>
          <cell r="J997" t="str">
            <v>OTH</v>
          </cell>
          <cell r="L997" t="str">
            <v>GREASE</v>
          </cell>
          <cell r="M997" t="str">
            <v>Servo-Auto</v>
          </cell>
          <cell r="O997" t="str">
            <v>INDUSTRIAL</v>
          </cell>
          <cell r="P997" t="str">
            <v>INDUSTRIAL</v>
          </cell>
        </row>
        <row r="998">
          <cell r="A998">
            <v>7738</v>
          </cell>
          <cell r="B998" t="str">
            <v>GEMEP00</v>
          </cell>
          <cell r="C998" t="str">
            <v>REGULAR</v>
          </cell>
          <cell r="D998" t="str">
            <v>GENERAL</v>
          </cell>
          <cell r="E998" t="str">
            <v>I</v>
          </cell>
          <cell r="G998" t="str">
            <v>I</v>
          </cell>
          <cell r="I998" t="str">
            <v/>
          </cell>
          <cell r="J998" t="str">
            <v>OTH</v>
          </cell>
          <cell r="L998" t="str">
            <v>GREASE</v>
          </cell>
          <cell r="M998" t="str">
            <v>Servo-Auto</v>
          </cell>
          <cell r="O998" t="str">
            <v>INDUSTRIAL</v>
          </cell>
          <cell r="P998" t="str">
            <v>INDUSTRIAL</v>
          </cell>
        </row>
        <row r="999">
          <cell r="A999">
            <v>7740</v>
          </cell>
          <cell r="B999" t="str">
            <v>GEMEP0</v>
          </cell>
          <cell r="C999" t="str">
            <v>REGULAR</v>
          </cell>
          <cell r="D999" t="str">
            <v>GENERAL</v>
          </cell>
          <cell r="E999" t="str">
            <v>I</v>
          </cell>
          <cell r="G999" t="str">
            <v>I</v>
          </cell>
          <cell r="I999" t="str">
            <v/>
          </cell>
          <cell r="J999" t="str">
            <v>OTH</v>
          </cell>
          <cell r="L999" t="str">
            <v>GREASE</v>
          </cell>
          <cell r="M999" t="str">
            <v>Servo-Auto</v>
          </cell>
          <cell r="O999" t="str">
            <v>INDUSTRIAL</v>
          </cell>
          <cell r="P999" t="str">
            <v>INDUSTRIAL</v>
          </cell>
        </row>
        <row r="1000">
          <cell r="A1000">
            <v>7741</v>
          </cell>
          <cell r="B1000" t="str">
            <v>GEMEP1</v>
          </cell>
          <cell r="C1000" t="str">
            <v>REGULAR</v>
          </cell>
          <cell r="D1000" t="str">
            <v>GENERAL</v>
          </cell>
          <cell r="E1000" t="str">
            <v>I</v>
          </cell>
          <cell r="G1000" t="str">
            <v>I</v>
          </cell>
          <cell r="I1000" t="str">
            <v/>
          </cell>
          <cell r="J1000" t="str">
            <v>OTH</v>
          </cell>
          <cell r="L1000" t="str">
            <v>GREASE</v>
          </cell>
          <cell r="M1000" t="str">
            <v>Servo-Auto</v>
          </cell>
          <cell r="O1000" t="str">
            <v>INDUSTRIAL</v>
          </cell>
          <cell r="P1000" t="str">
            <v>INDUSTRIAL</v>
          </cell>
        </row>
        <row r="1001">
          <cell r="A1001">
            <v>7742</v>
          </cell>
          <cell r="B1001" t="str">
            <v>GEMEP2</v>
          </cell>
          <cell r="C1001" t="str">
            <v>REGULAR</v>
          </cell>
          <cell r="D1001" t="str">
            <v>GENERAL</v>
          </cell>
          <cell r="E1001" t="str">
            <v>I</v>
          </cell>
          <cell r="F1001" t="str">
            <v>I</v>
          </cell>
          <cell r="G1001" t="str">
            <v>I</v>
          </cell>
          <cell r="I1001" t="str">
            <v/>
          </cell>
          <cell r="J1001" t="str">
            <v>OTH</v>
          </cell>
          <cell r="L1001" t="str">
            <v>GREASE</v>
          </cell>
          <cell r="M1001" t="str">
            <v>Servo-Auto</v>
          </cell>
          <cell r="O1001" t="str">
            <v>INDUSTRIAL</v>
          </cell>
          <cell r="P1001" t="str">
            <v>INDUSTRIAL</v>
          </cell>
        </row>
        <row r="1002">
          <cell r="A1002">
            <v>7743</v>
          </cell>
          <cell r="B1002" t="str">
            <v>GEMHT</v>
          </cell>
          <cell r="C1002" t="str">
            <v>REGULAR</v>
          </cell>
          <cell r="D1002" t="str">
            <v>GENERAL</v>
          </cell>
          <cell r="E1002" t="str">
            <v>I</v>
          </cell>
          <cell r="G1002" t="str">
            <v>I</v>
          </cell>
          <cell r="I1002" t="str">
            <v/>
          </cell>
          <cell r="J1002" t="str">
            <v>OTH</v>
          </cell>
          <cell r="L1002" t="str">
            <v>GREASE</v>
          </cell>
          <cell r="M1002" t="str">
            <v>Servo-Auto</v>
          </cell>
          <cell r="O1002" t="str">
            <v>INDUSTRIAL</v>
          </cell>
          <cell r="P1002" t="str">
            <v>INDUSTRIAL</v>
          </cell>
        </row>
        <row r="1003">
          <cell r="A1003">
            <v>7744</v>
          </cell>
          <cell r="B1003" t="str">
            <v>GEMHTXX</v>
          </cell>
          <cell r="C1003" t="str">
            <v>REGULAR</v>
          </cell>
          <cell r="D1003" t="str">
            <v>GENERAL</v>
          </cell>
          <cell r="E1003" t="str">
            <v>I</v>
          </cell>
          <cell r="G1003" t="str">
            <v>I</v>
          </cell>
          <cell r="I1003" t="str">
            <v/>
          </cell>
          <cell r="J1003" t="str">
            <v>OTH</v>
          </cell>
          <cell r="L1003" t="str">
            <v>GREASE</v>
          </cell>
          <cell r="M1003" t="str">
            <v>Servo-Auto</v>
          </cell>
          <cell r="O1003" t="str">
            <v>INDUSTRIAL</v>
          </cell>
          <cell r="P1003" t="str">
            <v>INDUSTRIAL</v>
          </cell>
        </row>
        <row r="1004">
          <cell r="A1004">
            <v>7745</v>
          </cell>
          <cell r="B1004" t="str">
            <v>GEMSUPERHT</v>
          </cell>
          <cell r="C1004" t="str">
            <v>REGULAR</v>
          </cell>
          <cell r="D1004" t="str">
            <v>GENERAL</v>
          </cell>
          <cell r="E1004" t="str">
            <v>I</v>
          </cell>
          <cell r="G1004" t="str">
            <v>I</v>
          </cell>
          <cell r="I1004" t="str">
            <v/>
          </cell>
          <cell r="J1004" t="str">
            <v>OTH</v>
          </cell>
          <cell r="L1004" t="str">
            <v>INDUSTRIAL</v>
          </cell>
          <cell r="M1004" t="str">
            <v>IND</v>
          </cell>
          <cell r="O1004" t="str">
            <v>INDUSTRIAL</v>
          </cell>
          <cell r="P1004" t="str">
            <v>INDUSTRIAL</v>
          </cell>
        </row>
        <row r="1005">
          <cell r="A1005">
            <v>7748</v>
          </cell>
          <cell r="B1005" t="str">
            <v>GREASEGRAPHITED4080</v>
          </cell>
          <cell r="C1005" t="str">
            <v>REGULAR</v>
          </cell>
          <cell r="D1005" t="str">
            <v>GENERAL</v>
          </cell>
          <cell r="E1005" t="str">
            <v>I</v>
          </cell>
          <cell r="G1005" t="str">
            <v>I</v>
          </cell>
          <cell r="I1005" t="str">
            <v/>
          </cell>
          <cell r="J1005" t="str">
            <v>OTH</v>
          </cell>
          <cell r="L1005" t="str">
            <v>GREASE</v>
          </cell>
          <cell r="M1005" t="str">
            <v>Servo-Auto</v>
          </cell>
          <cell r="O1005" t="str">
            <v>INDUSTRIAL</v>
          </cell>
          <cell r="P1005" t="str">
            <v>INDUSTRIAL</v>
          </cell>
        </row>
        <row r="1006">
          <cell r="A1006">
            <v>7751</v>
          </cell>
          <cell r="B1006" t="str">
            <v xml:space="preserve">CHAINCOMPOUND(150KGDRUMS) </v>
          </cell>
          <cell r="C1006" t="str">
            <v>REGULAR</v>
          </cell>
          <cell r="D1006" t="str">
            <v>GENERAL</v>
          </cell>
          <cell r="E1006" t="str">
            <v>I</v>
          </cell>
          <cell r="G1006" t="str">
            <v>I</v>
          </cell>
          <cell r="I1006" t="str">
            <v/>
          </cell>
          <cell r="J1006" t="str">
            <v>OTH</v>
          </cell>
          <cell r="L1006" t="str">
            <v>INDUSTRIAL</v>
          </cell>
          <cell r="M1006" t="str">
            <v>IND</v>
          </cell>
          <cell r="O1006" t="str">
            <v>INDUSTRIAL</v>
          </cell>
          <cell r="P1006" t="str">
            <v>INDUSTRIAL</v>
          </cell>
        </row>
        <row r="1007">
          <cell r="A1007">
            <v>7752</v>
          </cell>
          <cell r="B1007" t="str">
            <v>LUBREXCUPGREASENO.2</v>
          </cell>
          <cell r="C1007" t="str">
            <v>REGULAR</v>
          </cell>
          <cell r="D1007" t="str">
            <v>GENERAL</v>
          </cell>
          <cell r="E1007" t="str">
            <v>I</v>
          </cell>
          <cell r="G1007" t="str">
            <v>I</v>
          </cell>
          <cell r="I1007" t="str">
            <v/>
          </cell>
          <cell r="J1007" t="str">
            <v>OTH</v>
          </cell>
          <cell r="L1007" t="str">
            <v>INDUSTRIAL</v>
          </cell>
          <cell r="M1007" t="str">
            <v>IND</v>
          </cell>
          <cell r="O1007" t="str">
            <v>INDUSTRIAL</v>
          </cell>
          <cell r="P1007" t="str">
            <v>INDUSTRIAL</v>
          </cell>
        </row>
        <row r="1008">
          <cell r="A1008">
            <v>7753</v>
          </cell>
          <cell r="B1008" t="str">
            <v>LUBREXCUPGREASENO.3</v>
          </cell>
          <cell r="C1008" t="str">
            <v>REGULAR</v>
          </cell>
          <cell r="D1008" t="str">
            <v>GENERAL</v>
          </cell>
          <cell r="E1008" t="str">
            <v>I</v>
          </cell>
          <cell r="G1008" t="str">
            <v>I</v>
          </cell>
          <cell r="I1008" t="str">
            <v/>
          </cell>
          <cell r="J1008" t="str">
            <v>OTH</v>
          </cell>
          <cell r="L1008" t="str">
            <v>INDUSTRIAL</v>
          </cell>
          <cell r="M1008" t="str">
            <v>IND</v>
          </cell>
          <cell r="O1008" t="str">
            <v>INDUSTRIAL</v>
          </cell>
          <cell r="P1008" t="str">
            <v>INDUSTRIAL</v>
          </cell>
        </row>
        <row r="1009">
          <cell r="A1009">
            <v>7754</v>
          </cell>
          <cell r="B1009" t="str">
            <v>GREASECVJ</v>
          </cell>
          <cell r="C1009" t="str">
            <v>REGULAR</v>
          </cell>
          <cell r="D1009" t="str">
            <v>GENERAL</v>
          </cell>
          <cell r="E1009" t="str">
            <v>I</v>
          </cell>
          <cell r="G1009" t="str">
            <v>I</v>
          </cell>
          <cell r="I1009" t="str">
            <v/>
          </cell>
          <cell r="J1009" t="str">
            <v>OTH</v>
          </cell>
          <cell r="L1009" t="str">
            <v>INDUSTRIAL</v>
          </cell>
          <cell r="M1009" t="str">
            <v>IND</v>
          </cell>
          <cell r="O1009" t="str">
            <v>INDUSTRIAL</v>
          </cell>
          <cell r="P1009" t="str">
            <v>INDUSTRIAL</v>
          </cell>
        </row>
        <row r="1010">
          <cell r="A1010">
            <v>7757</v>
          </cell>
          <cell r="B1010" t="str">
            <v>GEMEP2(S)</v>
          </cell>
          <cell r="C1010" t="str">
            <v>REGULAR</v>
          </cell>
          <cell r="D1010" t="str">
            <v>GENERAL</v>
          </cell>
          <cell r="E1010" t="str">
            <v>I</v>
          </cell>
          <cell r="G1010" t="str">
            <v>I</v>
          </cell>
          <cell r="I1010" t="str">
            <v/>
          </cell>
          <cell r="J1010" t="str">
            <v>OTH</v>
          </cell>
          <cell r="L1010" t="str">
            <v>INDUSTRIAL</v>
          </cell>
          <cell r="M1010" t="str">
            <v>IND</v>
          </cell>
          <cell r="O1010" t="str">
            <v>INDUSTRIAL</v>
          </cell>
          <cell r="P1010" t="str">
            <v>INDUSTRIAL</v>
          </cell>
        </row>
        <row r="1011">
          <cell r="A1011">
            <v>7758</v>
          </cell>
          <cell r="B1011" t="str">
            <v>GEMTX</v>
          </cell>
          <cell r="C1011" t="str">
            <v>REGULAR</v>
          </cell>
          <cell r="D1011" t="str">
            <v>GENERAL</v>
          </cell>
          <cell r="E1011" t="str">
            <v>I</v>
          </cell>
          <cell r="G1011" t="str">
            <v>I</v>
          </cell>
          <cell r="I1011" t="str">
            <v/>
          </cell>
          <cell r="J1011" t="str">
            <v>OTH</v>
          </cell>
          <cell r="L1011" t="str">
            <v>INDUSTRIAL</v>
          </cell>
          <cell r="M1011" t="str">
            <v>IND</v>
          </cell>
          <cell r="O1011" t="str">
            <v>INDUSTRIAL</v>
          </cell>
          <cell r="P1011" t="str">
            <v>INDUSTRIAL</v>
          </cell>
        </row>
        <row r="1012">
          <cell r="A1012">
            <v>7759</v>
          </cell>
          <cell r="B1012" t="str">
            <v>GEMEP0(N)</v>
          </cell>
          <cell r="C1012" t="str">
            <v>REGULAR</v>
          </cell>
          <cell r="D1012" t="str">
            <v>GENERAL</v>
          </cell>
          <cell r="E1012" t="str">
            <v>I</v>
          </cell>
          <cell r="G1012" t="str">
            <v>I</v>
          </cell>
          <cell r="I1012" t="str">
            <v/>
          </cell>
          <cell r="J1012" t="str">
            <v>OTH</v>
          </cell>
          <cell r="L1012" t="str">
            <v>INDUSTRIAL</v>
          </cell>
          <cell r="M1012" t="str">
            <v>IND</v>
          </cell>
          <cell r="O1012" t="str">
            <v>INDUSTRIAL</v>
          </cell>
          <cell r="P1012" t="str">
            <v>INDUSTRIAL</v>
          </cell>
        </row>
        <row r="1013">
          <cell r="A1013">
            <v>7760</v>
          </cell>
          <cell r="B1013" t="str">
            <v>GEMTXX</v>
          </cell>
          <cell r="C1013" t="str">
            <v>REGULAR</v>
          </cell>
          <cell r="D1013" t="str">
            <v>GENERAL</v>
          </cell>
          <cell r="E1013" t="str">
            <v>I</v>
          </cell>
          <cell r="G1013" t="str">
            <v>I</v>
          </cell>
          <cell r="I1013" t="str">
            <v/>
          </cell>
          <cell r="J1013" t="str">
            <v>OTH</v>
          </cell>
          <cell r="L1013" t="str">
            <v>INDUSTRIAL</v>
          </cell>
          <cell r="M1013" t="str">
            <v>IND</v>
          </cell>
          <cell r="O1013" t="str">
            <v>INDUSTRIAL</v>
          </cell>
          <cell r="P1013" t="str">
            <v>INDUSTRIAL</v>
          </cell>
        </row>
        <row r="1014">
          <cell r="A1014">
            <v>7763</v>
          </cell>
          <cell r="B1014" t="str">
            <v>GREASECG10</v>
          </cell>
          <cell r="C1014" t="str">
            <v>REGULAR</v>
          </cell>
          <cell r="D1014" t="str">
            <v>GENERAL</v>
          </cell>
          <cell r="E1014" t="str">
            <v>I</v>
          </cell>
          <cell r="G1014" t="str">
            <v>I</v>
          </cell>
          <cell r="I1014" t="str">
            <v/>
          </cell>
          <cell r="J1014" t="str">
            <v>OTH</v>
          </cell>
          <cell r="L1014" t="str">
            <v>INDUSTRIAL</v>
          </cell>
          <cell r="M1014" t="str">
            <v>IND</v>
          </cell>
          <cell r="O1014" t="str">
            <v>INDUSTRIAL</v>
          </cell>
          <cell r="P1014" t="str">
            <v>INDUSTRIAL</v>
          </cell>
        </row>
        <row r="1015">
          <cell r="A1015">
            <v>7764</v>
          </cell>
          <cell r="B1015" t="str">
            <v>GEMSUPERHTXX</v>
          </cell>
          <cell r="C1015" t="str">
            <v>REGULAR</v>
          </cell>
          <cell r="D1015" t="str">
            <v>GENERAL</v>
          </cell>
          <cell r="E1015" t="str">
            <v>I</v>
          </cell>
          <cell r="G1015" t="str">
            <v>I</v>
          </cell>
          <cell r="I1015" t="str">
            <v/>
          </cell>
          <cell r="J1015" t="str">
            <v>OTH</v>
          </cell>
          <cell r="L1015" t="str">
            <v>INDUSTRIAL</v>
          </cell>
          <cell r="M1015" t="str">
            <v>IND</v>
          </cell>
          <cell r="O1015" t="str">
            <v>INDUSTRIAL</v>
          </cell>
          <cell r="P1015" t="str">
            <v>INDUSTRIAL</v>
          </cell>
        </row>
        <row r="1016">
          <cell r="A1016">
            <v>7767</v>
          </cell>
          <cell r="B1016" t="str">
            <v>GREASECG20</v>
          </cell>
          <cell r="C1016" t="str">
            <v>REGULAR</v>
          </cell>
          <cell r="D1016" t="str">
            <v>GENERAL</v>
          </cell>
          <cell r="E1016" t="str">
            <v>I</v>
          </cell>
          <cell r="G1016" t="str">
            <v>I</v>
          </cell>
          <cell r="I1016" t="str">
            <v/>
          </cell>
          <cell r="J1016" t="str">
            <v>OTH</v>
          </cell>
          <cell r="L1016" t="str">
            <v>INDUSTRIAL</v>
          </cell>
          <cell r="M1016" t="str">
            <v>IND</v>
          </cell>
          <cell r="O1016" t="str">
            <v>INDUSTRIAL</v>
          </cell>
          <cell r="P1016" t="str">
            <v>INDUSTRIAL</v>
          </cell>
        </row>
        <row r="1017">
          <cell r="A1017">
            <v>7768</v>
          </cell>
          <cell r="B1017" t="str">
            <v>GREASECG50</v>
          </cell>
          <cell r="C1017" t="str">
            <v>REGULAR</v>
          </cell>
          <cell r="D1017" t="str">
            <v>GENERAL</v>
          </cell>
          <cell r="E1017" t="str">
            <v>I</v>
          </cell>
          <cell r="G1017" t="str">
            <v>I</v>
          </cell>
          <cell r="I1017" t="str">
            <v/>
          </cell>
          <cell r="J1017" t="str">
            <v>OTH</v>
          </cell>
          <cell r="L1017" t="str">
            <v>INDUSTRIAL</v>
          </cell>
          <cell r="M1017" t="str">
            <v>IND</v>
          </cell>
          <cell r="O1017" t="str">
            <v>INDUSTRIAL</v>
          </cell>
          <cell r="P1017" t="str">
            <v>INDUSTRIAL</v>
          </cell>
        </row>
        <row r="1018">
          <cell r="A1018">
            <v>7769</v>
          </cell>
          <cell r="B1018" t="str">
            <v>GEMSI0</v>
          </cell>
          <cell r="C1018" t="str">
            <v>REGULAR</v>
          </cell>
          <cell r="D1018" t="str">
            <v>GENERAL</v>
          </cell>
          <cell r="E1018" t="str">
            <v>I</v>
          </cell>
          <cell r="G1018" t="str">
            <v>I</v>
          </cell>
          <cell r="I1018" t="str">
            <v/>
          </cell>
          <cell r="J1018" t="str">
            <v>OTH</v>
          </cell>
          <cell r="L1018" t="str">
            <v>INDUSTRIAL</v>
          </cell>
          <cell r="M1018" t="str">
            <v>IND</v>
          </cell>
          <cell r="O1018" t="str">
            <v>INDUSTRIAL</v>
          </cell>
          <cell r="P1018" t="str">
            <v>INDUSTRIAL</v>
          </cell>
        </row>
        <row r="1019">
          <cell r="A1019">
            <v>7770</v>
          </cell>
          <cell r="B1019" t="str">
            <v>GREASE300</v>
          </cell>
          <cell r="C1019" t="str">
            <v>REGULAR</v>
          </cell>
          <cell r="D1019" t="str">
            <v>GENERAL</v>
          </cell>
          <cell r="E1019" t="str">
            <v>I</v>
          </cell>
          <cell r="G1019" t="str">
            <v>I</v>
          </cell>
          <cell r="I1019" t="str">
            <v/>
          </cell>
          <cell r="J1019" t="str">
            <v>OTH</v>
          </cell>
          <cell r="L1019" t="str">
            <v>INDUSTRIAL</v>
          </cell>
          <cell r="M1019" t="str">
            <v>IND</v>
          </cell>
          <cell r="O1019" t="str">
            <v>INDUSTRIAL</v>
          </cell>
          <cell r="P1019" t="str">
            <v>INDUSTRIAL</v>
          </cell>
        </row>
        <row r="1020">
          <cell r="A1020">
            <v>7776</v>
          </cell>
          <cell r="B1020" t="str">
            <v>GREASECUPIS507</v>
          </cell>
          <cell r="C1020" t="str">
            <v>REGULAR</v>
          </cell>
          <cell r="D1020" t="str">
            <v>GENERAL</v>
          </cell>
          <cell r="E1020" t="str">
            <v>I</v>
          </cell>
          <cell r="G1020" t="str">
            <v>I</v>
          </cell>
          <cell r="I1020" t="str">
            <v/>
          </cell>
          <cell r="J1020" t="str">
            <v>OTH</v>
          </cell>
          <cell r="L1020" t="str">
            <v>INDUSTRIAL</v>
          </cell>
          <cell r="M1020" t="str">
            <v>IND</v>
          </cell>
          <cell r="O1020" t="str">
            <v>INDUSTRIAL</v>
          </cell>
          <cell r="P1020" t="str">
            <v>INDUSTRIAL</v>
          </cell>
        </row>
        <row r="1021">
          <cell r="A1021">
            <v>7779</v>
          </cell>
          <cell r="B1021" t="str">
            <v>GEMEP3</v>
          </cell>
          <cell r="C1021" t="str">
            <v>REGULAR</v>
          </cell>
          <cell r="D1021" t="str">
            <v>GENERAL</v>
          </cell>
          <cell r="E1021" t="str">
            <v>I</v>
          </cell>
          <cell r="G1021" t="str">
            <v>I</v>
          </cell>
          <cell r="I1021" t="str">
            <v/>
          </cell>
          <cell r="J1021" t="str">
            <v>OTH</v>
          </cell>
          <cell r="L1021" t="str">
            <v>INDUSTRIAL</v>
          </cell>
          <cell r="M1021" t="str">
            <v>IND</v>
          </cell>
          <cell r="O1021" t="str">
            <v>INDUSTRIAL</v>
          </cell>
          <cell r="P1021" t="str">
            <v>INDUSTRIAL</v>
          </cell>
        </row>
        <row r="1022">
          <cell r="A1022">
            <v>7782</v>
          </cell>
          <cell r="B1022" t="str">
            <v>ROLONGREASE</v>
          </cell>
          <cell r="C1022" t="str">
            <v>REGULAR</v>
          </cell>
          <cell r="D1022" t="str">
            <v>GENERAL</v>
          </cell>
          <cell r="E1022" t="str">
            <v>I</v>
          </cell>
          <cell r="G1022" t="str">
            <v>I</v>
          </cell>
          <cell r="I1022" t="str">
            <v/>
          </cell>
          <cell r="J1022" t="str">
            <v>OTH</v>
          </cell>
          <cell r="L1022" t="str">
            <v>INDUSTRIAL</v>
          </cell>
          <cell r="M1022" t="str">
            <v>IND</v>
          </cell>
          <cell r="O1022" t="str">
            <v>INDUSTRIAL</v>
          </cell>
          <cell r="P1022" t="str">
            <v>INDUSTRIAL</v>
          </cell>
        </row>
        <row r="1023">
          <cell r="A1023">
            <v>7784</v>
          </cell>
          <cell r="B1023" t="str">
            <v>GREASECIATIM202</v>
          </cell>
          <cell r="C1023" t="str">
            <v>REGULAR</v>
          </cell>
          <cell r="D1023" t="str">
            <v>GENERAL</v>
          </cell>
          <cell r="E1023" t="str">
            <v>I</v>
          </cell>
          <cell r="G1023" t="str">
            <v>I</v>
          </cell>
          <cell r="I1023" t="str">
            <v/>
          </cell>
          <cell r="J1023" t="str">
            <v>OTH</v>
          </cell>
          <cell r="L1023" t="str">
            <v>INDUSTRIAL</v>
          </cell>
          <cell r="M1023" t="str">
            <v>IND</v>
          </cell>
          <cell r="O1023" t="str">
            <v>INDUSTRIAL</v>
          </cell>
          <cell r="P1023" t="str">
            <v>INDUSTRIAL</v>
          </cell>
        </row>
        <row r="1024">
          <cell r="A1024">
            <v>7785</v>
          </cell>
          <cell r="B1024" t="str">
            <v>GREASENK50</v>
          </cell>
          <cell r="C1024" t="str">
            <v>REGULAR</v>
          </cell>
          <cell r="D1024" t="str">
            <v>GENERAL</v>
          </cell>
          <cell r="E1024" t="str">
            <v>I</v>
          </cell>
          <cell r="G1024" t="str">
            <v>I</v>
          </cell>
          <cell r="I1024" t="str">
            <v/>
          </cell>
          <cell r="J1024" t="str">
            <v>OTH</v>
          </cell>
          <cell r="L1024" t="str">
            <v>INDUSTRIAL</v>
          </cell>
          <cell r="M1024" t="str">
            <v>IND</v>
          </cell>
          <cell r="O1024" t="str">
            <v>INDUSTRIAL</v>
          </cell>
          <cell r="P1024" t="str">
            <v>INDUSTRIAL</v>
          </cell>
        </row>
        <row r="1025">
          <cell r="A1025">
            <v>7786</v>
          </cell>
          <cell r="B1025" t="str">
            <v>GREASELG280</v>
          </cell>
          <cell r="C1025" t="str">
            <v>REGULAR</v>
          </cell>
          <cell r="D1025" t="str">
            <v>GENERAL</v>
          </cell>
          <cell r="E1025" t="str">
            <v>I</v>
          </cell>
          <cell r="G1025" t="str">
            <v>I</v>
          </cell>
          <cell r="I1025" t="str">
            <v/>
          </cell>
          <cell r="J1025" t="str">
            <v>OTH</v>
          </cell>
          <cell r="L1025" t="str">
            <v>INDUSTRIAL</v>
          </cell>
          <cell r="M1025" t="str">
            <v>IND</v>
          </cell>
          <cell r="O1025" t="str">
            <v>INDUSTRIAL</v>
          </cell>
          <cell r="P1025" t="str">
            <v>INDUSTRIAL</v>
          </cell>
        </row>
        <row r="1026">
          <cell r="A1026">
            <v>7787</v>
          </cell>
          <cell r="B1026" t="str">
            <v>NEUCLEASE2</v>
          </cell>
          <cell r="C1026" t="str">
            <v>REGULAR</v>
          </cell>
          <cell r="D1026" t="str">
            <v>GENERAL</v>
          </cell>
          <cell r="E1026" t="str">
            <v>I</v>
          </cell>
          <cell r="G1026" t="str">
            <v>I</v>
          </cell>
          <cell r="I1026" t="str">
            <v/>
          </cell>
          <cell r="J1026" t="str">
            <v>OTH</v>
          </cell>
          <cell r="L1026" t="str">
            <v>INDUSTRIAL</v>
          </cell>
          <cell r="M1026" t="str">
            <v>IND</v>
          </cell>
          <cell r="O1026" t="str">
            <v>INDUSTRIAL</v>
          </cell>
          <cell r="P1026" t="str">
            <v>INDUSTRIAL</v>
          </cell>
        </row>
        <row r="1027">
          <cell r="A1027">
            <v>7788</v>
          </cell>
          <cell r="B1027" t="str">
            <v>GEMXG271</v>
          </cell>
          <cell r="C1027" t="str">
            <v>REGULAR</v>
          </cell>
          <cell r="D1027" t="str">
            <v>GENERAL</v>
          </cell>
          <cell r="E1027" t="str">
            <v>I</v>
          </cell>
          <cell r="G1027" t="str">
            <v>I</v>
          </cell>
          <cell r="I1027" t="str">
            <v/>
          </cell>
          <cell r="J1027" t="str">
            <v>OTH</v>
          </cell>
          <cell r="L1027" t="str">
            <v>INDUSTRIAL</v>
          </cell>
          <cell r="M1027" t="str">
            <v>IND</v>
          </cell>
          <cell r="O1027" t="str">
            <v>INDUSTRIAL</v>
          </cell>
          <cell r="P1027" t="str">
            <v>INDUSTRIAL</v>
          </cell>
        </row>
        <row r="1028">
          <cell r="A1028">
            <v>7789</v>
          </cell>
          <cell r="B1028" t="str">
            <v>GEMXG284</v>
          </cell>
          <cell r="C1028" t="str">
            <v>REGULAR</v>
          </cell>
          <cell r="D1028" t="str">
            <v>GENERAL</v>
          </cell>
          <cell r="E1028" t="str">
            <v>I</v>
          </cell>
          <cell r="G1028" t="str">
            <v>I</v>
          </cell>
          <cell r="I1028" t="str">
            <v/>
          </cell>
          <cell r="J1028" t="str">
            <v>OTH</v>
          </cell>
          <cell r="L1028" t="str">
            <v>INDUSTRIAL</v>
          </cell>
          <cell r="M1028" t="str">
            <v>IND</v>
          </cell>
          <cell r="O1028" t="str">
            <v>INDUSTRIAL</v>
          </cell>
          <cell r="P1028" t="str">
            <v>INDUSTRIAL</v>
          </cell>
        </row>
        <row r="1029">
          <cell r="A1029">
            <v>7790</v>
          </cell>
          <cell r="B1029" t="str">
            <v>GEMXG285</v>
          </cell>
          <cell r="C1029" t="str">
            <v>REGULAR</v>
          </cell>
          <cell r="D1029" t="str">
            <v>GENERAL</v>
          </cell>
          <cell r="E1029" t="str">
            <v>I</v>
          </cell>
          <cell r="G1029" t="str">
            <v>I</v>
          </cell>
          <cell r="I1029" t="str">
            <v/>
          </cell>
          <cell r="J1029" t="str">
            <v>OTH</v>
          </cell>
          <cell r="L1029" t="str">
            <v>INDUSTRIAL</v>
          </cell>
          <cell r="M1029" t="str">
            <v>IND</v>
          </cell>
          <cell r="O1029" t="str">
            <v>INDUSTRIAL</v>
          </cell>
          <cell r="P1029" t="str">
            <v>INDUSTRIAL</v>
          </cell>
        </row>
        <row r="1030">
          <cell r="A1030">
            <v>7791</v>
          </cell>
          <cell r="B1030" t="str">
            <v>GREASESG240</v>
          </cell>
          <cell r="C1030" t="str">
            <v>REGULAR</v>
          </cell>
          <cell r="D1030" t="str">
            <v>GENERAL</v>
          </cell>
          <cell r="E1030" t="str">
            <v>I</v>
          </cell>
          <cell r="G1030" t="str">
            <v>I</v>
          </cell>
          <cell r="I1030" t="str">
            <v/>
          </cell>
          <cell r="J1030" t="str">
            <v>OTH</v>
          </cell>
          <cell r="L1030" t="str">
            <v>INDUSTRIAL</v>
          </cell>
          <cell r="M1030" t="str">
            <v>IND</v>
          </cell>
          <cell r="O1030" t="str">
            <v>INDUSTRIAL</v>
          </cell>
          <cell r="P1030" t="str">
            <v>INDUSTRIAL</v>
          </cell>
        </row>
        <row r="1031">
          <cell r="A1031">
            <v>7792</v>
          </cell>
          <cell r="B1031" t="str">
            <v>GREASECIATIM203</v>
          </cell>
          <cell r="C1031" t="str">
            <v>REGULAR</v>
          </cell>
          <cell r="D1031" t="str">
            <v>GENERAL</v>
          </cell>
          <cell r="E1031" t="str">
            <v>I</v>
          </cell>
          <cell r="G1031" t="str">
            <v>I</v>
          </cell>
          <cell r="I1031" t="str">
            <v/>
          </cell>
          <cell r="J1031" t="str">
            <v>OTH</v>
          </cell>
          <cell r="L1031" t="str">
            <v>INDUSTRIAL</v>
          </cell>
          <cell r="M1031" t="str">
            <v>IND</v>
          </cell>
          <cell r="O1031" t="str">
            <v>INDUSTRIAL</v>
          </cell>
          <cell r="P1031" t="str">
            <v>INDUSTRIAL</v>
          </cell>
        </row>
        <row r="1032">
          <cell r="A1032">
            <v>7793</v>
          </cell>
          <cell r="B1032" t="str">
            <v>GREASECIATIM201</v>
          </cell>
          <cell r="C1032" t="str">
            <v>REGULAR</v>
          </cell>
          <cell r="D1032" t="str">
            <v>GENERAL</v>
          </cell>
          <cell r="E1032" t="str">
            <v>I</v>
          </cell>
          <cell r="G1032" t="str">
            <v>I</v>
          </cell>
          <cell r="I1032" t="str">
            <v/>
          </cell>
          <cell r="J1032" t="str">
            <v>OTH</v>
          </cell>
          <cell r="L1032" t="str">
            <v>INDUSTRIAL</v>
          </cell>
          <cell r="M1032" t="str">
            <v>IND</v>
          </cell>
          <cell r="O1032" t="str">
            <v>INDUSTRIAL</v>
          </cell>
          <cell r="P1032" t="str">
            <v>INDUSTRIAL</v>
          </cell>
        </row>
        <row r="1033">
          <cell r="A1033">
            <v>7794</v>
          </cell>
          <cell r="B1033" t="str">
            <v>GREASEGRAPHITEDYCCA</v>
          </cell>
          <cell r="C1033" t="str">
            <v>REGULAR</v>
          </cell>
          <cell r="D1033" t="str">
            <v>GENERAL</v>
          </cell>
          <cell r="E1033" t="str">
            <v>I</v>
          </cell>
          <cell r="G1033" t="str">
            <v>I</v>
          </cell>
          <cell r="I1033" t="str">
            <v/>
          </cell>
          <cell r="J1033" t="str">
            <v>OTH</v>
          </cell>
          <cell r="L1033" t="str">
            <v>INDUSTRIAL</v>
          </cell>
          <cell r="M1033" t="str">
            <v>IND</v>
          </cell>
          <cell r="O1033" t="str">
            <v>INDUSTRIAL</v>
          </cell>
          <cell r="P1033" t="str">
            <v>INDUSTRIAL</v>
          </cell>
        </row>
        <row r="1034">
          <cell r="A1034">
            <v>7795</v>
          </cell>
          <cell r="B1034" t="str">
            <v>GREASEGRAPHITED5081</v>
          </cell>
          <cell r="C1034" t="str">
            <v>REGULAR</v>
          </cell>
          <cell r="D1034" t="str">
            <v>GENERAL</v>
          </cell>
          <cell r="E1034" t="str">
            <v>I</v>
          </cell>
          <cell r="G1034" t="str">
            <v>I</v>
          </cell>
          <cell r="I1034" t="str">
            <v/>
          </cell>
          <cell r="J1034" t="str">
            <v>OTH</v>
          </cell>
          <cell r="L1034" t="str">
            <v>INDUSTRIAL</v>
          </cell>
          <cell r="M1034" t="str">
            <v>IND</v>
          </cell>
          <cell r="O1034" t="str">
            <v>INDUSTRIAL</v>
          </cell>
          <cell r="P1034" t="str">
            <v>INDUSTRIAL</v>
          </cell>
        </row>
        <row r="1035">
          <cell r="A1035">
            <v>7796</v>
          </cell>
          <cell r="B1035" t="str">
            <v>GREASEGRAPHITED5082</v>
          </cell>
          <cell r="C1035" t="str">
            <v>REGULAR</v>
          </cell>
          <cell r="D1035" t="str">
            <v>GENERAL</v>
          </cell>
          <cell r="E1035" t="str">
            <v>I</v>
          </cell>
          <cell r="G1035" t="str">
            <v>I</v>
          </cell>
          <cell r="I1035" t="str">
            <v/>
          </cell>
          <cell r="J1035" t="str">
            <v>OTH</v>
          </cell>
          <cell r="L1035" t="str">
            <v>INDUSTRIAL</v>
          </cell>
          <cell r="M1035" t="str">
            <v>IND</v>
          </cell>
          <cell r="O1035" t="str">
            <v>INDUSTRIAL</v>
          </cell>
          <cell r="P1035" t="str">
            <v>INDUSTRIAL</v>
          </cell>
        </row>
        <row r="1036">
          <cell r="A1036">
            <v>7801</v>
          </cell>
          <cell r="B1036" t="str">
            <v>PLEXLC1</v>
          </cell>
          <cell r="C1036" t="str">
            <v>REGULAR</v>
          </cell>
          <cell r="D1036" t="str">
            <v>GENERAL</v>
          </cell>
          <cell r="E1036" t="str">
            <v>I</v>
          </cell>
          <cell r="G1036" t="str">
            <v>I</v>
          </cell>
          <cell r="I1036" t="str">
            <v/>
          </cell>
          <cell r="J1036" t="str">
            <v>OTH</v>
          </cell>
          <cell r="L1036" t="str">
            <v>INDUSTRIAL</v>
          </cell>
          <cell r="M1036" t="str">
            <v>IND</v>
          </cell>
          <cell r="O1036" t="str">
            <v>INDUSTRIAL</v>
          </cell>
          <cell r="P1036" t="str">
            <v>INDUSTRIAL</v>
          </cell>
        </row>
        <row r="1037">
          <cell r="A1037">
            <v>7802</v>
          </cell>
          <cell r="B1037" t="str">
            <v>GREASEZX38</v>
          </cell>
          <cell r="C1037" t="str">
            <v>REGULAR</v>
          </cell>
          <cell r="D1037" t="str">
            <v>GENERAL</v>
          </cell>
          <cell r="E1037" t="str">
            <v>I</v>
          </cell>
          <cell r="G1037" t="str">
            <v>I</v>
          </cell>
          <cell r="I1037" t="str">
            <v/>
          </cell>
          <cell r="J1037" t="str">
            <v>OTH</v>
          </cell>
          <cell r="L1037" t="str">
            <v>INDUSTRIAL</v>
          </cell>
          <cell r="M1037" t="str">
            <v>IND</v>
          </cell>
          <cell r="O1037" t="str">
            <v>INDUSTRIAL</v>
          </cell>
          <cell r="P1037" t="str">
            <v>INDUSTRIAL</v>
          </cell>
        </row>
        <row r="1038">
          <cell r="A1038">
            <v>7803</v>
          </cell>
          <cell r="B1038" t="str">
            <v>GEMXG279</v>
          </cell>
          <cell r="C1038" t="str">
            <v>REGULAR</v>
          </cell>
          <cell r="D1038" t="str">
            <v>GENERAL</v>
          </cell>
          <cell r="E1038" t="str">
            <v>I</v>
          </cell>
          <cell r="G1038" t="str">
            <v>I</v>
          </cell>
          <cell r="I1038" t="str">
            <v/>
          </cell>
          <cell r="J1038" t="str">
            <v>OTH</v>
          </cell>
          <cell r="L1038" t="str">
            <v>INDUSTRIAL</v>
          </cell>
          <cell r="M1038" t="str">
            <v>IND</v>
          </cell>
          <cell r="O1038" t="str">
            <v>INDUSTRIAL</v>
          </cell>
          <cell r="P1038" t="str">
            <v>INDUSTRIAL</v>
          </cell>
        </row>
        <row r="1039">
          <cell r="A1039">
            <v>7804</v>
          </cell>
          <cell r="B1039" t="str">
            <v>GEMXG274</v>
          </cell>
          <cell r="C1039" t="str">
            <v>REGULAR</v>
          </cell>
          <cell r="D1039" t="str">
            <v>GENERAL</v>
          </cell>
          <cell r="E1039" t="str">
            <v>I</v>
          </cell>
          <cell r="G1039" t="str">
            <v>I</v>
          </cell>
          <cell r="I1039" t="str">
            <v/>
          </cell>
          <cell r="J1039" t="str">
            <v>OTH</v>
          </cell>
          <cell r="L1039" t="str">
            <v>INDUSTRIAL</v>
          </cell>
          <cell r="M1039" t="str">
            <v>IND</v>
          </cell>
          <cell r="O1039" t="str">
            <v>INDUSTRIAL</v>
          </cell>
          <cell r="P1039" t="str">
            <v>INDUSTRIAL</v>
          </cell>
        </row>
        <row r="1040">
          <cell r="A1040">
            <v>7805</v>
          </cell>
          <cell r="B1040" t="str">
            <v>GREASELG380</v>
          </cell>
          <cell r="C1040" t="str">
            <v>REGULAR</v>
          </cell>
          <cell r="D1040" t="str">
            <v>GENERAL</v>
          </cell>
          <cell r="E1040" t="str">
            <v>I</v>
          </cell>
          <cell r="G1040" t="str">
            <v>I</v>
          </cell>
          <cell r="I1040" t="str">
            <v/>
          </cell>
          <cell r="J1040" t="str">
            <v>OTH</v>
          </cell>
          <cell r="L1040" t="str">
            <v>INDUSTRIAL</v>
          </cell>
          <cell r="M1040" t="str">
            <v>IND</v>
          </cell>
          <cell r="O1040" t="str">
            <v>INDUSTRIAL</v>
          </cell>
          <cell r="P1040" t="str">
            <v>INDUSTRIAL</v>
          </cell>
        </row>
        <row r="1041">
          <cell r="A1041">
            <v>7806</v>
          </cell>
          <cell r="B1041" t="str">
            <v>GREASESVINTSOL01</v>
          </cell>
          <cell r="C1041" t="str">
            <v>REGULAR</v>
          </cell>
          <cell r="D1041" t="str">
            <v>GENERAL</v>
          </cell>
          <cell r="E1041" t="str">
            <v>I</v>
          </cell>
          <cell r="G1041" t="str">
            <v>I</v>
          </cell>
          <cell r="I1041" t="str">
            <v/>
          </cell>
          <cell r="J1041" t="str">
            <v>OTH</v>
          </cell>
          <cell r="L1041" t="str">
            <v>INDUSTRIAL</v>
          </cell>
          <cell r="M1041" t="str">
            <v>IND</v>
          </cell>
          <cell r="O1041" t="str">
            <v>INDUSTRIAL</v>
          </cell>
          <cell r="P1041" t="str">
            <v>INDUSTRIAL</v>
          </cell>
        </row>
        <row r="1042">
          <cell r="A1042">
            <v>7807</v>
          </cell>
          <cell r="B1042" t="str">
            <v>PLEX3</v>
          </cell>
          <cell r="C1042" t="str">
            <v>REGULAR</v>
          </cell>
          <cell r="D1042" t="str">
            <v>GENERAL</v>
          </cell>
          <cell r="E1042" t="str">
            <v>I</v>
          </cell>
          <cell r="G1042" t="str">
            <v>I</v>
          </cell>
          <cell r="I1042" t="str">
            <v/>
          </cell>
          <cell r="J1042" t="str">
            <v>OTH</v>
          </cell>
          <cell r="L1042" t="str">
            <v>INDUSTRIAL</v>
          </cell>
          <cell r="M1042" t="str">
            <v>IND</v>
          </cell>
          <cell r="O1042" t="str">
            <v>INDUSTRIAL</v>
          </cell>
          <cell r="P1042" t="str">
            <v>INDUSTRIAL</v>
          </cell>
        </row>
        <row r="1043">
          <cell r="A1043">
            <v>7808</v>
          </cell>
          <cell r="B1043" t="str">
            <v>GREASEGRAPHITED5083</v>
          </cell>
          <cell r="C1043" t="str">
            <v>REGULAR</v>
          </cell>
          <cell r="D1043" t="str">
            <v>GENERAL</v>
          </cell>
          <cell r="E1043" t="str">
            <v>I</v>
          </cell>
          <cell r="G1043" t="str">
            <v>I</v>
          </cell>
          <cell r="I1043" t="str">
            <v/>
          </cell>
          <cell r="J1043" t="str">
            <v>OTH</v>
          </cell>
          <cell r="L1043" t="str">
            <v>INDUSTRIAL</v>
          </cell>
          <cell r="M1043" t="str">
            <v>IND</v>
          </cell>
          <cell r="O1043" t="str">
            <v>INDUSTRIAL</v>
          </cell>
          <cell r="P1043" t="str">
            <v>INDUSTRIAL</v>
          </cell>
        </row>
        <row r="1044">
          <cell r="A1044">
            <v>7809</v>
          </cell>
          <cell r="B1044" t="str">
            <v>GREASEVNIINP242</v>
          </cell>
          <cell r="C1044" t="str">
            <v>REGULAR</v>
          </cell>
          <cell r="D1044" t="str">
            <v>GENERAL</v>
          </cell>
          <cell r="E1044" t="str">
            <v>I</v>
          </cell>
          <cell r="G1044" t="str">
            <v>I</v>
          </cell>
          <cell r="I1044" t="str">
            <v/>
          </cell>
          <cell r="J1044" t="str">
            <v>OTH</v>
          </cell>
          <cell r="L1044" t="str">
            <v>INDUSTRIAL</v>
          </cell>
          <cell r="M1044" t="str">
            <v>IND</v>
          </cell>
          <cell r="O1044" t="str">
            <v>INDUSTRIAL</v>
          </cell>
          <cell r="P1044" t="str">
            <v>INDUSTRIAL</v>
          </cell>
        </row>
        <row r="1045">
          <cell r="A1045">
            <v>7810</v>
          </cell>
          <cell r="B1045" t="str">
            <v>PLEXLC2</v>
          </cell>
          <cell r="C1045" t="str">
            <v>REGULAR</v>
          </cell>
          <cell r="D1045" t="str">
            <v>GENERAL</v>
          </cell>
          <cell r="E1045" t="str">
            <v>I</v>
          </cell>
          <cell r="G1045" t="str">
            <v>I</v>
          </cell>
          <cell r="I1045" t="str">
            <v/>
          </cell>
          <cell r="J1045" t="str">
            <v>OTH</v>
          </cell>
          <cell r="L1045" t="str">
            <v>INDUSTRIAL</v>
          </cell>
          <cell r="M1045" t="str">
            <v>IND</v>
          </cell>
          <cell r="O1045" t="str">
            <v>INDUSTRIAL</v>
          </cell>
          <cell r="P1045" t="str">
            <v>INDUSTRIAL</v>
          </cell>
        </row>
        <row r="1046">
          <cell r="A1046">
            <v>7811</v>
          </cell>
          <cell r="B1046" t="str">
            <v>PLEXLC3</v>
          </cell>
          <cell r="C1046" t="str">
            <v>REGULAR</v>
          </cell>
          <cell r="D1046" t="str">
            <v>GENERAL</v>
          </cell>
          <cell r="E1046" t="str">
            <v>I</v>
          </cell>
          <cell r="G1046" t="str">
            <v>I</v>
          </cell>
          <cell r="I1046" t="str">
            <v/>
          </cell>
          <cell r="J1046" t="str">
            <v>OTH</v>
          </cell>
          <cell r="L1046" t="str">
            <v>INDUSTRIAL</v>
          </cell>
          <cell r="M1046" t="str">
            <v>IND</v>
          </cell>
          <cell r="O1046" t="str">
            <v>INDUSTRIAL</v>
          </cell>
          <cell r="P1046" t="str">
            <v>INDUSTRIAL</v>
          </cell>
        </row>
        <row r="1047">
          <cell r="A1047">
            <v>7812</v>
          </cell>
          <cell r="B1047" t="str">
            <v>PLEXTM3</v>
          </cell>
          <cell r="C1047" t="str">
            <v>GEN.OIL</v>
          </cell>
          <cell r="D1047" t="str">
            <v>GENERAL</v>
          </cell>
          <cell r="E1047" t="str">
            <v>I</v>
          </cell>
          <cell r="G1047" t="str">
            <v>I</v>
          </cell>
          <cell r="I1047" t="str">
            <v/>
          </cell>
          <cell r="J1047" t="str">
            <v>TML</v>
          </cell>
          <cell r="L1047" t="str">
            <v>INDUSTRIAL</v>
          </cell>
          <cell r="M1047" t="str">
            <v>IND</v>
          </cell>
          <cell r="O1047" t="str">
            <v>INDUSTRIAL</v>
          </cell>
          <cell r="P1047" t="str">
            <v>INDUSTRIAL</v>
          </cell>
        </row>
        <row r="1048">
          <cell r="A1048">
            <v>7813</v>
          </cell>
          <cell r="B1048" t="str">
            <v>TIMKENPREMIUMAUTOMOTIVEGREASE</v>
          </cell>
          <cell r="C1048" t="str">
            <v>GEN.OIL</v>
          </cell>
          <cell r="D1048" t="str">
            <v>ONLY FOR OEM</v>
          </cell>
          <cell r="E1048" t="str">
            <v>A</v>
          </cell>
          <cell r="G1048" t="str">
            <v>A</v>
          </cell>
          <cell r="I1048" t="str">
            <v/>
          </cell>
          <cell r="J1048" t="str">
            <v>TKN</v>
          </cell>
          <cell r="L1048" t="str">
            <v>INDUSTRIAL</v>
          </cell>
          <cell r="M1048" t="str">
            <v>IND</v>
          </cell>
          <cell r="O1048" t="str">
            <v>SILVER</v>
          </cell>
          <cell r="P1048" t="str">
            <v>SILVER</v>
          </cell>
        </row>
        <row r="1049">
          <cell r="A1049">
            <v>7815</v>
          </cell>
          <cell r="B1049" t="str">
            <v>GREASERN</v>
          </cell>
          <cell r="C1049" t="str">
            <v>REGULAR</v>
          </cell>
          <cell r="D1049" t="str">
            <v>GENERAL</v>
          </cell>
          <cell r="E1049" t="str">
            <v>I</v>
          </cell>
          <cell r="G1049" t="str">
            <v>I</v>
          </cell>
          <cell r="I1049" t="str">
            <v/>
          </cell>
          <cell r="J1049" t="str">
            <v>OTH</v>
          </cell>
          <cell r="L1049" t="str">
            <v>INDUSTRIAL</v>
          </cell>
          <cell r="M1049" t="str">
            <v>IND</v>
          </cell>
          <cell r="O1049" t="str">
            <v>INDUSTRIAL</v>
          </cell>
          <cell r="P1049" t="str">
            <v>INDUSTRIAL</v>
          </cell>
        </row>
        <row r="1050">
          <cell r="A1050">
            <v>7818</v>
          </cell>
          <cell r="B1050" t="str">
            <v>PLEX3M</v>
          </cell>
          <cell r="C1050" t="str">
            <v>REGULAR</v>
          </cell>
          <cell r="D1050" t="str">
            <v>GENERAL</v>
          </cell>
          <cell r="E1050" t="str">
            <v>I</v>
          </cell>
          <cell r="G1050" t="str">
            <v>I</v>
          </cell>
          <cell r="I1050" t="str">
            <v/>
          </cell>
          <cell r="J1050" t="str">
            <v>OTH</v>
          </cell>
          <cell r="L1050" t="str">
            <v>INDUSTRIAL</v>
          </cell>
          <cell r="M1050" t="str">
            <v>IND</v>
          </cell>
          <cell r="O1050" t="str">
            <v>INDUSTRIAL</v>
          </cell>
          <cell r="P1050" t="str">
            <v>INDUSTRIAL</v>
          </cell>
        </row>
        <row r="1051">
          <cell r="A1051">
            <v>7820</v>
          </cell>
          <cell r="B1051" t="str">
            <v>MANFORCETRUCKSWHEELBEARINGGREASE</v>
          </cell>
          <cell r="C1051" t="str">
            <v>GEN.OIL</v>
          </cell>
          <cell r="D1051" t="str">
            <v>ONLY FOR OEM</v>
          </cell>
          <cell r="E1051" t="str">
            <v>A</v>
          </cell>
          <cell r="G1051" t="str">
            <v>A</v>
          </cell>
          <cell r="I1051" t="str">
            <v/>
          </cell>
          <cell r="J1051" t="str">
            <v>MFT</v>
          </cell>
          <cell r="L1051" t="str">
            <v>GREASE</v>
          </cell>
          <cell r="M1051" t="str">
            <v>Co-Branded</v>
          </cell>
          <cell r="O1051" t="str">
            <v>SILVER</v>
          </cell>
          <cell r="P1051" t="str">
            <v>SILVER</v>
          </cell>
        </row>
        <row r="1052">
          <cell r="A1052">
            <v>7822</v>
          </cell>
          <cell r="B1052" t="str">
            <v>GEMTM3</v>
          </cell>
          <cell r="C1052" t="str">
            <v>GEN.OIL</v>
          </cell>
          <cell r="D1052" t="str">
            <v>GENERAL</v>
          </cell>
          <cell r="E1052" t="str">
            <v>A</v>
          </cell>
          <cell r="G1052" t="str">
            <v>A</v>
          </cell>
          <cell r="I1052" t="str">
            <v/>
          </cell>
          <cell r="J1052" t="str">
            <v>TML</v>
          </cell>
          <cell r="L1052" t="str">
            <v>GREASE</v>
          </cell>
          <cell r="M1052" t="str">
            <v>Co-Branded</v>
          </cell>
          <cell r="O1052" t="str">
            <v>SILVER</v>
          </cell>
          <cell r="P1052" t="str">
            <v>SILVER</v>
          </cell>
        </row>
        <row r="1053">
          <cell r="A1053">
            <v>7823</v>
          </cell>
          <cell r="B1053" t="str">
            <v>GREASETM</v>
          </cell>
          <cell r="C1053" t="str">
            <v>GEN.OIL</v>
          </cell>
          <cell r="D1053" t="str">
            <v>GENERAL</v>
          </cell>
          <cell r="E1053" t="str">
            <v>A</v>
          </cell>
          <cell r="G1053" t="str">
            <v>A</v>
          </cell>
          <cell r="I1053" t="str">
            <v/>
          </cell>
          <cell r="J1053" t="str">
            <v>TML</v>
          </cell>
          <cell r="L1053" t="str">
            <v>GREASE</v>
          </cell>
          <cell r="M1053" t="str">
            <v>Co-Branded</v>
          </cell>
          <cell r="O1053" t="str">
            <v>SILVER</v>
          </cell>
          <cell r="P1053" t="str">
            <v>SILVER</v>
          </cell>
        </row>
        <row r="1054">
          <cell r="A1054">
            <v>7829</v>
          </cell>
          <cell r="B1054" t="str">
            <v>GREASEWRL00</v>
          </cell>
          <cell r="C1054" t="str">
            <v>REGULAR</v>
          </cell>
          <cell r="D1054" t="str">
            <v>GENERAL</v>
          </cell>
          <cell r="E1054" t="str">
            <v>I</v>
          </cell>
          <cell r="G1054" t="str">
            <v>I</v>
          </cell>
          <cell r="I1054" t="str">
            <v/>
          </cell>
          <cell r="J1054" t="str">
            <v>OTH</v>
          </cell>
          <cell r="L1054" t="str">
            <v>GREASE</v>
          </cell>
          <cell r="M1054" t="str">
            <v>Servo-Auto</v>
          </cell>
          <cell r="O1054" t="str">
            <v>INDUSTRIAL</v>
          </cell>
          <cell r="P1054" t="str">
            <v>INDUSTRIAL</v>
          </cell>
        </row>
        <row r="1055">
          <cell r="A1055">
            <v>7830</v>
          </cell>
          <cell r="B1055" t="str">
            <v>GREASEWR1</v>
          </cell>
          <cell r="C1055" t="str">
            <v>REGULAR</v>
          </cell>
          <cell r="D1055" t="str">
            <v>GENERAL</v>
          </cell>
          <cell r="E1055" t="str">
            <v>I</v>
          </cell>
          <cell r="G1055" t="str">
            <v>I</v>
          </cell>
          <cell r="I1055" t="str">
            <v/>
          </cell>
          <cell r="J1055" t="str">
            <v>OTH</v>
          </cell>
          <cell r="L1055" t="str">
            <v>GREASE</v>
          </cell>
          <cell r="M1055" t="str">
            <v>Servo-Auto</v>
          </cell>
          <cell r="O1055" t="str">
            <v>INDUSTRIAL</v>
          </cell>
          <cell r="P1055" t="str">
            <v>INDUSTRIAL</v>
          </cell>
        </row>
        <row r="1056">
          <cell r="A1056">
            <v>7831</v>
          </cell>
          <cell r="B1056" t="str">
            <v>SERVOGREASE FG2</v>
          </cell>
          <cell r="C1056" t="str">
            <v>REGULAR</v>
          </cell>
          <cell r="D1056" t="str">
            <v>GENERAL</v>
          </cell>
          <cell r="E1056" t="str">
            <v>I</v>
          </cell>
          <cell r="G1056" t="str">
            <v>I</v>
          </cell>
          <cell r="I1056" t="str">
            <v/>
          </cell>
          <cell r="J1056" t="str">
            <v>OTH</v>
          </cell>
          <cell r="L1056" t="str">
            <v>GREASE</v>
          </cell>
          <cell r="M1056" t="str">
            <v>Servo-Auto</v>
          </cell>
          <cell r="O1056" t="str">
            <v>INDUSTRIAL</v>
          </cell>
          <cell r="P1056" t="str">
            <v>INDUSTRIAL</v>
          </cell>
        </row>
        <row r="1057">
          <cell r="A1057">
            <v>7837</v>
          </cell>
          <cell r="B1057" t="str">
            <v>SERVO GREASE SUPER 3</v>
          </cell>
          <cell r="C1057" t="str">
            <v>REGULAR</v>
          </cell>
          <cell r="D1057" t="str">
            <v>GENERAL</v>
          </cell>
          <cell r="E1057" t="str">
            <v>I</v>
          </cell>
          <cell r="G1057" t="str">
            <v>I</v>
          </cell>
          <cell r="I1057" t="str">
            <v/>
          </cell>
          <cell r="J1057" t="str">
            <v>OTH</v>
          </cell>
          <cell r="L1057" t="str">
            <v>GREASE</v>
          </cell>
          <cell r="M1057" t="str">
            <v>Servo-Auto</v>
          </cell>
          <cell r="O1057" t="str">
            <v>INDUSTRIAL</v>
          </cell>
          <cell r="P1057" t="str">
            <v>INDUSTRIAL</v>
          </cell>
        </row>
        <row r="1058">
          <cell r="A1058">
            <v>7847</v>
          </cell>
          <cell r="B1058" t="str">
            <v>SERVOPLEX ALT 3</v>
          </cell>
          <cell r="C1058" t="str">
            <v>GEN.OIL</v>
          </cell>
          <cell r="D1058" t="str">
            <v>GENERAL</v>
          </cell>
          <cell r="E1058" t="str">
            <v>A</v>
          </cell>
          <cell r="G1058" t="str">
            <v>A</v>
          </cell>
          <cell r="I1058" t="str">
            <v/>
          </cell>
          <cell r="J1058" t="str">
            <v>ALT</v>
          </cell>
          <cell r="L1058" t="str">
            <v>GREASE</v>
          </cell>
          <cell r="M1058" t="str">
            <v>Co-Branded</v>
          </cell>
          <cell r="O1058" t="str">
            <v>SILVER</v>
          </cell>
          <cell r="P1058" t="str">
            <v>SILVER</v>
          </cell>
        </row>
        <row r="1059">
          <cell r="A1059">
            <v>7849</v>
          </cell>
          <cell r="B1059" t="str">
            <v>SERVO LONG LIFE GREASE</v>
          </cell>
          <cell r="C1059" t="str">
            <v>REGULAR</v>
          </cell>
          <cell r="D1059" t="str">
            <v>GENERAL</v>
          </cell>
          <cell r="E1059" t="str">
            <v>A</v>
          </cell>
          <cell r="F1059" t="str">
            <v>GREASE</v>
          </cell>
          <cell r="G1059" t="str">
            <v>A</v>
          </cell>
          <cell r="J1059" t="str">
            <v>OTH</v>
          </cell>
          <cell r="L1059" t="str">
            <v>GREASE</v>
          </cell>
          <cell r="M1059" t="str">
            <v>Servo-Auto</v>
          </cell>
          <cell r="N1059" t="str">
            <v>Included</v>
          </cell>
          <cell r="O1059" t="str">
            <v>SILVER</v>
          </cell>
          <cell r="P1059" t="str">
            <v>SILVER</v>
          </cell>
        </row>
        <row r="1060">
          <cell r="A1060">
            <v>7850</v>
          </cell>
          <cell r="B1060" t="str">
            <v>SERVO GREASE TH EP2</v>
          </cell>
          <cell r="C1060" t="str">
            <v>GEN.OIL</v>
          </cell>
          <cell r="D1060" t="str">
            <v>GENERAL</v>
          </cell>
          <cell r="E1060" t="str">
            <v>A</v>
          </cell>
          <cell r="G1060" t="str">
            <v>A</v>
          </cell>
          <cell r="I1060" t="str">
            <v/>
          </cell>
          <cell r="J1060" t="str">
            <v>TH</v>
          </cell>
          <cell r="L1060" t="str">
            <v>GREASE</v>
          </cell>
          <cell r="M1060" t="str">
            <v>Co-Branded</v>
          </cell>
          <cell r="O1060" t="str">
            <v>SILVER</v>
          </cell>
          <cell r="P1060" t="str">
            <v>SILVER</v>
          </cell>
        </row>
        <row r="1061">
          <cell r="A1061">
            <v>7852</v>
          </cell>
          <cell r="B1061" t="str">
            <v>SERVO TATA MOTORS GENUINE GREASE MP2</v>
          </cell>
          <cell r="C1061" t="str">
            <v>GEN.OIL</v>
          </cell>
          <cell r="D1061" t="str">
            <v>GENERAL</v>
          </cell>
          <cell r="E1061" t="str">
            <v>A</v>
          </cell>
          <cell r="G1061" t="str">
            <v>A</v>
          </cell>
          <cell r="I1061" t="str">
            <v/>
          </cell>
          <cell r="J1061" t="str">
            <v>PVBU</v>
          </cell>
          <cell r="L1061" t="str">
            <v>GREASE</v>
          </cell>
          <cell r="M1061" t="str">
            <v>Co-Branded</v>
          </cell>
          <cell r="O1061" t="str">
            <v>SILVER</v>
          </cell>
          <cell r="P1061" t="str">
            <v>SILVER</v>
          </cell>
        </row>
        <row r="1062">
          <cell r="A1062">
            <v>7853</v>
          </cell>
          <cell r="B1062" t="str">
            <v>SERVO TM GENUINE GREASE MP3</v>
          </cell>
          <cell r="C1062" t="str">
            <v>GEN.OIL</v>
          </cell>
          <cell r="D1062" t="str">
            <v>GENERAL</v>
          </cell>
          <cell r="E1062" t="str">
            <v>A</v>
          </cell>
          <cell r="G1062" t="str">
            <v>A</v>
          </cell>
          <cell r="I1062" t="str">
            <v/>
          </cell>
          <cell r="J1062" t="str">
            <v>PVBU</v>
          </cell>
          <cell r="L1062" t="str">
            <v>GREASE</v>
          </cell>
          <cell r="M1062" t="str">
            <v>Co-Branded</v>
          </cell>
          <cell r="O1062" t="str">
            <v>SILVER</v>
          </cell>
          <cell r="P1062" t="str">
            <v>SILVER</v>
          </cell>
        </row>
        <row r="1063">
          <cell r="A1063">
            <v>7854</v>
          </cell>
          <cell r="B1063" t="str">
            <v>SERVO CRUSHER GREASE</v>
          </cell>
          <cell r="C1063" t="str">
            <v>REGULAR</v>
          </cell>
          <cell r="D1063" t="str">
            <v>GENERAL</v>
          </cell>
          <cell r="E1063" t="str">
            <v>I</v>
          </cell>
          <cell r="G1063" t="str">
            <v>I</v>
          </cell>
          <cell r="I1063" t="str">
            <v/>
          </cell>
          <cell r="J1063" t="str">
            <v>OTH</v>
          </cell>
          <cell r="L1063" t="str">
            <v>GREASE</v>
          </cell>
          <cell r="M1063" t="str">
            <v>Servo-Auto</v>
          </cell>
          <cell r="O1063" t="str">
            <v>INDUSTRIAL</v>
          </cell>
          <cell r="P1063" t="str">
            <v>INDUSTRIAL</v>
          </cell>
        </row>
        <row r="1064">
          <cell r="A1064">
            <v>7886</v>
          </cell>
          <cell r="B1064" t="str">
            <v>MAHINDRA EM GREASE</v>
          </cell>
          <cell r="C1064" t="str">
            <v>GEN.OIL</v>
          </cell>
          <cell r="D1064" t="str">
            <v>ONLY FOR OEM</v>
          </cell>
          <cell r="E1064" t="str">
            <v>A</v>
          </cell>
          <cell r="G1064" t="str">
            <v>A</v>
          </cell>
          <cell r="I1064" t="str">
            <v/>
          </cell>
          <cell r="J1064" t="str">
            <v>MEM</v>
          </cell>
          <cell r="L1064" t="str">
            <v>GREASE</v>
          </cell>
          <cell r="M1064" t="str">
            <v>Co-Branded</v>
          </cell>
          <cell r="O1064" t="str">
            <v>SILVER</v>
          </cell>
          <cell r="P1064" t="str">
            <v>SILVER</v>
          </cell>
        </row>
        <row r="1065">
          <cell r="A1065">
            <v>7887</v>
          </cell>
          <cell r="B1065" t="str">
            <v>SERVOGEM SINTR EP 2</v>
          </cell>
          <cell r="C1065" t="str">
            <v>REGULAR</v>
          </cell>
          <cell r="D1065" t="str">
            <v>GENERAL</v>
          </cell>
          <cell r="E1065" t="str">
            <v>I</v>
          </cell>
          <cell r="G1065" t="str">
            <v>I</v>
          </cell>
          <cell r="I1065" t="str">
            <v/>
          </cell>
          <cell r="J1065" t="str">
            <v>OTH</v>
          </cell>
          <cell r="L1065" t="str">
            <v>GREASE</v>
          </cell>
          <cell r="M1065" t="str">
            <v>Servo-Auto</v>
          </cell>
          <cell r="O1065" t="str">
            <v>INDUSTRIAL</v>
          </cell>
          <cell r="P1065" t="str">
            <v>INDUSTRIAL</v>
          </cell>
        </row>
        <row r="1066">
          <cell r="A1066">
            <v>7890</v>
          </cell>
          <cell r="B1066" t="str">
            <v>SERVOGEM EP2 (C)</v>
          </cell>
          <cell r="C1066" t="str">
            <v>REGULAR</v>
          </cell>
          <cell r="D1066" t="str">
            <v>GENERAL</v>
          </cell>
          <cell r="E1066" t="str">
            <v>I</v>
          </cell>
          <cell r="G1066" t="str">
            <v>I</v>
          </cell>
          <cell r="J1066" t="str">
            <v>OTH</v>
          </cell>
          <cell r="L1066" t="str">
            <v>GREASE</v>
          </cell>
          <cell r="M1066" t="str">
            <v>Servo-Auto</v>
          </cell>
          <cell r="O1066" t="str">
            <v>SILVER</v>
          </cell>
          <cell r="P1066" t="str">
            <v>SILVER</v>
          </cell>
        </row>
        <row r="1067">
          <cell r="A1067">
            <v>7903</v>
          </cell>
          <cell r="B1067" t="str">
            <v>SERVOGREASE MIRACLE 3</v>
          </cell>
          <cell r="C1067" t="str">
            <v>REGULAR</v>
          </cell>
          <cell r="D1067" t="str">
            <v>GENERAL</v>
          </cell>
          <cell r="E1067" t="str">
            <v>A</v>
          </cell>
          <cell r="G1067" t="str">
            <v>A</v>
          </cell>
          <cell r="I1067" t="str">
            <v/>
          </cell>
          <cell r="J1067" t="str">
            <v>OTH</v>
          </cell>
          <cell r="L1067" t="str">
            <v>GREASE</v>
          </cell>
          <cell r="M1067" t="str">
            <v>Servo-Auto</v>
          </cell>
          <cell r="N1067" t="str">
            <v>Included</v>
          </cell>
          <cell r="O1067" t="str">
            <v>SILVER</v>
          </cell>
          <cell r="P1067" t="str">
            <v>SILVER</v>
          </cell>
        </row>
        <row r="1068">
          <cell r="A1068">
            <v>8123</v>
          </cell>
          <cell r="B1068" t="str">
            <v>PRODUCTCODE19RO(B)</v>
          </cell>
          <cell r="C1068" t="str">
            <v>REGULAR</v>
          </cell>
          <cell r="D1068" t="str">
            <v>GENERAL</v>
          </cell>
          <cell r="E1068" t="str">
            <v>I</v>
          </cell>
          <cell r="G1068" t="str">
            <v>I</v>
          </cell>
          <cell r="I1068" t="str">
            <v/>
          </cell>
          <cell r="J1068" t="str">
            <v>OTH</v>
          </cell>
          <cell r="L1068" t="str">
            <v>GREASE</v>
          </cell>
          <cell r="M1068" t="str">
            <v>Servo-Auto</v>
          </cell>
          <cell r="O1068" t="str">
            <v>INDUSTRIAL</v>
          </cell>
          <cell r="P1068" t="str">
            <v>INDUSTRIAL</v>
          </cell>
        </row>
        <row r="1069">
          <cell r="A1069">
            <v>8124</v>
          </cell>
          <cell r="B1069" t="str">
            <v>ACTAF100</v>
          </cell>
          <cell r="C1069" t="str">
            <v>REGULAR</v>
          </cell>
          <cell r="D1069" t="str">
            <v>GENERAL</v>
          </cell>
          <cell r="E1069" t="str">
            <v>I</v>
          </cell>
          <cell r="G1069" t="str">
            <v>I</v>
          </cell>
          <cell r="I1069" t="str">
            <v/>
          </cell>
          <cell r="J1069" t="str">
            <v>OTH</v>
          </cell>
          <cell r="L1069" t="str">
            <v>GREASE</v>
          </cell>
          <cell r="M1069" t="str">
            <v>Servo-Auto</v>
          </cell>
          <cell r="O1069" t="str">
            <v>INDUSTRIAL</v>
          </cell>
          <cell r="P1069" t="str">
            <v>INDUSTRIAL</v>
          </cell>
        </row>
        <row r="1070">
          <cell r="A1070">
            <v>8128</v>
          </cell>
          <cell r="B1070" t="str">
            <v>GREASEWR2</v>
          </cell>
          <cell r="C1070" t="str">
            <v>REGULAR</v>
          </cell>
          <cell r="D1070" t="str">
            <v>GENERAL</v>
          </cell>
          <cell r="E1070" t="str">
            <v>I</v>
          </cell>
          <cell r="G1070" t="str">
            <v>I</v>
          </cell>
          <cell r="I1070" t="str">
            <v/>
          </cell>
          <cell r="J1070" t="str">
            <v>OTH</v>
          </cell>
          <cell r="L1070" t="str">
            <v>GREASE</v>
          </cell>
          <cell r="M1070" t="str">
            <v>Servo-Auto</v>
          </cell>
          <cell r="O1070" t="str">
            <v>INDUSTRIAL</v>
          </cell>
          <cell r="P1070" t="str">
            <v>INDUSTRIAL</v>
          </cell>
        </row>
        <row r="1071">
          <cell r="A1071">
            <v>8129</v>
          </cell>
          <cell r="B1071" t="str">
            <v>SHOCABKB</v>
          </cell>
          <cell r="C1071" t="str">
            <v>REGULAR</v>
          </cell>
          <cell r="D1071" t="str">
            <v>GENERAL</v>
          </cell>
          <cell r="E1071" t="str">
            <v>I</v>
          </cell>
          <cell r="G1071" t="str">
            <v>I</v>
          </cell>
          <cell r="I1071" t="str">
            <v/>
          </cell>
          <cell r="J1071" t="str">
            <v>OTH</v>
          </cell>
          <cell r="L1071" t="str">
            <v>GREASE</v>
          </cell>
          <cell r="M1071" t="str">
            <v>Servo-Auto</v>
          </cell>
          <cell r="O1071" t="str">
            <v>INDUSTRIAL</v>
          </cell>
          <cell r="P1071" t="str">
            <v>INDUSTRIAL</v>
          </cell>
        </row>
        <row r="1072">
          <cell r="A1072">
            <v>8130</v>
          </cell>
          <cell r="B1072" t="str">
            <v>2TSNOWMOBILE</v>
          </cell>
          <cell r="C1072" t="str">
            <v>REGULAR</v>
          </cell>
          <cell r="D1072" t="str">
            <v>GENERAL</v>
          </cell>
          <cell r="E1072" t="str">
            <v>I</v>
          </cell>
          <cell r="G1072" t="str">
            <v>I</v>
          </cell>
          <cell r="I1072" t="str">
            <v/>
          </cell>
          <cell r="J1072" t="str">
            <v>OTH</v>
          </cell>
          <cell r="L1072" t="str">
            <v>GREASE</v>
          </cell>
          <cell r="M1072" t="str">
            <v>Servo-Auto</v>
          </cell>
          <cell r="O1072" t="str">
            <v>INDUSTRIAL</v>
          </cell>
          <cell r="P1072" t="str">
            <v>INDUSTRIAL</v>
          </cell>
        </row>
        <row r="1073">
          <cell r="A1073">
            <v>8131</v>
          </cell>
          <cell r="B1073" t="str">
            <v>STEEROLSS</v>
          </cell>
          <cell r="C1073" t="str">
            <v>REGULAR</v>
          </cell>
          <cell r="D1073" t="str">
            <v>GENERAL</v>
          </cell>
          <cell r="E1073" t="str">
            <v>I</v>
          </cell>
          <cell r="G1073" t="str">
            <v>I</v>
          </cell>
          <cell r="I1073" t="str">
            <v/>
          </cell>
          <cell r="J1073" t="str">
            <v>OTH</v>
          </cell>
          <cell r="L1073" t="str">
            <v>GREASE</v>
          </cell>
          <cell r="M1073" t="str">
            <v>Servo-Auto</v>
          </cell>
          <cell r="O1073" t="str">
            <v>INDUSTRIAL</v>
          </cell>
          <cell r="P1073" t="str">
            <v>INDUSTRIAL</v>
          </cell>
        </row>
        <row r="1074">
          <cell r="A1074">
            <v>8132</v>
          </cell>
          <cell r="B1074" t="str">
            <v>PRODUCTCODE46AO</v>
          </cell>
          <cell r="C1074" t="str">
            <v>REGULAR</v>
          </cell>
          <cell r="D1074" t="str">
            <v>GENERAL</v>
          </cell>
          <cell r="E1074" t="str">
            <v>I</v>
          </cell>
          <cell r="G1074" t="str">
            <v>I</v>
          </cell>
          <cell r="I1074" t="str">
            <v/>
          </cell>
          <cell r="J1074" t="str">
            <v>OTH</v>
          </cell>
          <cell r="L1074" t="str">
            <v>GREASE</v>
          </cell>
          <cell r="M1074" t="str">
            <v>Servo-Auto</v>
          </cell>
          <cell r="O1074" t="str">
            <v>INDUSTRIAL</v>
          </cell>
          <cell r="P1074" t="str">
            <v>INDUSTRIAL</v>
          </cell>
        </row>
        <row r="1075">
          <cell r="A1075">
            <v>8134</v>
          </cell>
          <cell r="B1075" t="str">
            <v>STEEROLSSC25</v>
          </cell>
          <cell r="C1075" t="str">
            <v>REGULAR</v>
          </cell>
          <cell r="D1075" t="str">
            <v>GENERAL</v>
          </cell>
          <cell r="E1075" t="str">
            <v>I</v>
          </cell>
          <cell r="G1075" t="str">
            <v>I</v>
          </cell>
          <cell r="I1075" t="str">
            <v/>
          </cell>
          <cell r="J1075" t="str">
            <v>OTH</v>
          </cell>
          <cell r="L1075" t="str">
            <v>GREASE</v>
          </cell>
          <cell r="M1075" t="str">
            <v>Servo-Auto</v>
          </cell>
          <cell r="O1075" t="str">
            <v>INDUSTRIAL</v>
          </cell>
          <cell r="P1075" t="str">
            <v>INDUSTRIAL</v>
          </cell>
        </row>
        <row r="1076">
          <cell r="A1076">
            <v>8135</v>
          </cell>
          <cell r="B1076" t="str">
            <v>RP102WD</v>
          </cell>
          <cell r="C1076" t="str">
            <v>REGULAR</v>
          </cell>
          <cell r="D1076" t="str">
            <v>GENERAL</v>
          </cell>
          <cell r="E1076" t="str">
            <v>I</v>
          </cell>
          <cell r="G1076" t="str">
            <v>I</v>
          </cell>
          <cell r="I1076" t="str">
            <v/>
          </cell>
          <cell r="J1076" t="str">
            <v>OTH</v>
          </cell>
          <cell r="L1076" t="str">
            <v>GREASE</v>
          </cell>
          <cell r="M1076" t="str">
            <v>Servo-Auto</v>
          </cell>
          <cell r="O1076" t="str">
            <v>INDUSTRIAL</v>
          </cell>
          <cell r="P1076" t="str">
            <v>INDUSTRIAL</v>
          </cell>
        </row>
        <row r="1077">
          <cell r="A1077">
            <v>8137</v>
          </cell>
          <cell r="B1077" t="str">
            <v>PRODUCTCODE26RO</v>
          </cell>
          <cell r="C1077" t="str">
            <v>REGULAR</v>
          </cell>
          <cell r="D1077" t="str">
            <v>GENERAL</v>
          </cell>
          <cell r="E1077" t="str">
            <v>I</v>
          </cell>
          <cell r="G1077" t="str">
            <v>I</v>
          </cell>
          <cell r="I1077" t="str">
            <v/>
          </cell>
          <cell r="J1077" t="str">
            <v>OTH</v>
          </cell>
          <cell r="L1077" t="str">
            <v>GREASE</v>
          </cell>
          <cell r="M1077" t="str">
            <v>Servo-Auto</v>
          </cell>
          <cell r="O1077" t="str">
            <v>INDUSTRIAL</v>
          </cell>
          <cell r="P1077" t="str">
            <v>INDUSTRIAL</v>
          </cell>
        </row>
        <row r="1078">
          <cell r="A1078">
            <v>8138</v>
          </cell>
          <cell r="B1078" t="str">
            <v>GREASEWR2(B)</v>
          </cell>
          <cell r="C1078" t="str">
            <v>REGULAR</v>
          </cell>
          <cell r="D1078" t="str">
            <v>GENERAL</v>
          </cell>
          <cell r="E1078" t="str">
            <v>I</v>
          </cell>
          <cell r="G1078" t="str">
            <v>I</v>
          </cell>
          <cell r="I1078" t="str">
            <v/>
          </cell>
          <cell r="J1078" t="str">
            <v>OTH</v>
          </cell>
          <cell r="L1078" t="str">
            <v>GREASE</v>
          </cell>
          <cell r="M1078" t="str">
            <v>Servo-Auto</v>
          </cell>
          <cell r="O1078" t="str">
            <v>INDUSTRIAL</v>
          </cell>
          <cell r="P1078" t="str">
            <v>INDUSTRIAL</v>
          </cell>
        </row>
        <row r="1079">
          <cell r="A1079">
            <v>8139</v>
          </cell>
          <cell r="B1079" t="str">
            <v>GEM2(STEEL)</v>
          </cell>
          <cell r="C1079" t="str">
            <v>REGULAR</v>
          </cell>
          <cell r="D1079" t="str">
            <v>GENERAL</v>
          </cell>
          <cell r="E1079" t="str">
            <v>I</v>
          </cell>
          <cell r="G1079" t="str">
            <v>I</v>
          </cell>
          <cell r="I1079" t="str">
            <v/>
          </cell>
          <cell r="J1079" t="str">
            <v>OTH</v>
          </cell>
          <cell r="L1079" t="str">
            <v>GREASE</v>
          </cell>
          <cell r="M1079" t="str">
            <v>Servo-Auto</v>
          </cell>
          <cell r="O1079" t="str">
            <v>INDUSTRIAL</v>
          </cell>
          <cell r="P1079" t="str">
            <v>INDUSTRIAL</v>
          </cell>
        </row>
        <row r="1080">
          <cell r="A1080">
            <v>8140</v>
          </cell>
          <cell r="B1080" t="str">
            <v>GEM3(STEEL)</v>
          </cell>
          <cell r="C1080" t="str">
            <v>REGULAR</v>
          </cell>
          <cell r="D1080" t="str">
            <v>GENERAL</v>
          </cell>
          <cell r="E1080" t="str">
            <v>I</v>
          </cell>
          <cell r="G1080" t="str">
            <v>I</v>
          </cell>
          <cell r="I1080" t="str">
            <v/>
          </cell>
          <cell r="J1080" t="str">
            <v>OTH</v>
          </cell>
          <cell r="L1080" t="str">
            <v>GREASE</v>
          </cell>
          <cell r="M1080" t="str">
            <v>Servo-Auto</v>
          </cell>
          <cell r="O1080" t="str">
            <v>INDUSTRIAL</v>
          </cell>
          <cell r="P1080" t="str">
            <v>INDUSTRIAL</v>
          </cell>
        </row>
        <row r="1081">
          <cell r="A1081">
            <v>8141</v>
          </cell>
          <cell r="B1081" t="str">
            <v>GEMEP2(L)</v>
          </cell>
          <cell r="C1081" t="str">
            <v>REGULAR</v>
          </cell>
          <cell r="D1081" t="str">
            <v>GENERAL</v>
          </cell>
          <cell r="E1081" t="str">
            <v>I</v>
          </cell>
          <cell r="G1081" t="str">
            <v>I</v>
          </cell>
          <cell r="I1081" t="str">
            <v/>
          </cell>
          <cell r="J1081" t="str">
            <v>OTH</v>
          </cell>
          <cell r="L1081" t="str">
            <v>GREASE</v>
          </cell>
          <cell r="M1081" t="str">
            <v>Servo-Auto</v>
          </cell>
          <cell r="O1081" t="str">
            <v>INDUSTRIAL</v>
          </cell>
          <cell r="P1081" t="str">
            <v>INDUSTRIAL</v>
          </cell>
        </row>
        <row r="1082">
          <cell r="A1082">
            <v>8142</v>
          </cell>
          <cell r="B1082" t="str">
            <v>GEMSUPERHT(T)</v>
          </cell>
          <cell r="C1082" t="str">
            <v>REGULAR</v>
          </cell>
          <cell r="D1082" t="str">
            <v>GENERAL</v>
          </cell>
          <cell r="E1082" t="str">
            <v>I</v>
          </cell>
          <cell r="G1082" t="str">
            <v>I</v>
          </cell>
          <cell r="I1082" t="str">
            <v/>
          </cell>
          <cell r="J1082" t="str">
            <v>OTH</v>
          </cell>
          <cell r="L1082" t="str">
            <v>GREASE</v>
          </cell>
          <cell r="M1082" t="str">
            <v>Servo-Auto</v>
          </cell>
          <cell r="O1082" t="str">
            <v>INDUSTRIAL</v>
          </cell>
          <cell r="P1082" t="str">
            <v>INDUSTRIAL</v>
          </cell>
        </row>
        <row r="1083">
          <cell r="A1083">
            <v>8143</v>
          </cell>
          <cell r="B1083" t="str">
            <v>GEMSUPERHT(0)</v>
          </cell>
          <cell r="C1083" t="str">
            <v>REGULAR</v>
          </cell>
          <cell r="D1083" t="str">
            <v>GENERAL</v>
          </cell>
          <cell r="E1083" t="str">
            <v>I</v>
          </cell>
          <cell r="G1083" t="str">
            <v>I</v>
          </cell>
          <cell r="I1083" t="str">
            <v/>
          </cell>
          <cell r="J1083" t="str">
            <v>OTH</v>
          </cell>
          <cell r="L1083" t="str">
            <v>GREASE</v>
          </cell>
          <cell r="M1083" t="str">
            <v>Servo-Auto</v>
          </cell>
          <cell r="O1083" t="str">
            <v>INDUSTRIAL</v>
          </cell>
          <cell r="P1083" t="str">
            <v>INDUSTRIAL</v>
          </cell>
        </row>
        <row r="1084">
          <cell r="A1084">
            <v>8144</v>
          </cell>
          <cell r="B1084" t="str">
            <v>GEMSUPERHT(1)</v>
          </cell>
          <cell r="C1084" t="str">
            <v>REGULAR</v>
          </cell>
          <cell r="D1084" t="str">
            <v>GENERAL</v>
          </cell>
          <cell r="E1084" t="str">
            <v>I</v>
          </cell>
          <cell r="G1084" t="str">
            <v>I</v>
          </cell>
          <cell r="I1084" t="str">
            <v/>
          </cell>
          <cell r="J1084" t="str">
            <v>OTH</v>
          </cell>
          <cell r="L1084" t="str">
            <v>GREASE</v>
          </cell>
          <cell r="M1084" t="str">
            <v>Servo-Auto</v>
          </cell>
          <cell r="O1084" t="str">
            <v>INDUSTRIAL</v>
          </cell>
          <cell r="P1084" t="str">
            <v>INDUSTRIAL</v>
          </cell>
        </row>
        <row r="1085">
          <cell r="A1085">
            <v>8145</v>
          </cell>
          <cell r="B1085" t="str">
            <v>PLEXLC-2(AZ)</v>
          </cell>
          <cell r="C1085" t="str">
            <v>REGULAR</v>
          </cell>
          <cell r="D1085" t="str">
            <v>GENERAL</v>
          </cell>
          <cell r="E1085" t="str">
            <v>I</v>
          </cell>
          <cell r="G1085" t="str">
            <v>I</v>
          </cell>
          <cell r="I1085" t="str">
            <v/>
          </cell>
          <cell r="J1085" t="str">
            <v>OTH</v>
          </cell>
          <cell r="L1085" t="str">
            <v>GREASE</v>
          </cell>
          <cell r="M1085" t="str">
            <v>Servo-Auto</v>
          </cell>
          <cell r="O1085" t="str">
            <v>INDUSTRIAL</v>
          </cell>
          <cell r="P1085" t="str">
            <v>INDUSTRIAL</v>
          </cell>
        </row>
        <row r="1086">
          <cell r="A1086">
            <v>8146</v>
          </cell>
          <cell r="B1086" t="str">
            <v>PLEXLC2(T)</v>
          </cell>
          <cell r="C1086" t="str">
            <v>REGULAR</v>
          </cell>
          <cell r="D1086" t="str">
            <v>GENERAL</v>
          </cell>
          <cell r="E1086" t="str">
            <v>I</v>
          </cell>
          <cell r="G1086" t="str">
            <v>I</v>
          </cell>
          <cell r="I1086" t="str">
            <v/>
          </cell>
          <cell r="J1086" t="str">
            <v>OTH</v>
          </cell>
          <cell r="L1086" t="str">
            <v>GREASE</v>
          </cell>
          <cell r="M1086" t="str">
            <v>Servo-Auto</v>
          </cell>
          <cell r="O1086" t="str">
            <v>INDUSTRIAL</v>
          </cell>
          <cell r="P1086" t="str">
            <v>INDUSTRIAL</v>
          </cell>
        </row>
        <row r="1087">
          <cell r="A1087">
            <v>8147</v>
          </cell>
          <cell r="B1087" t="str">
            <v>PLEXALCOMP(VG150)</v>
          </cell>
          <cell r="C1087" t="str">
            <v>REGULAR</v>
          </cell>
          <cell r="D1087" t="str">
            <v>GENERAL</v>
          </cell>
          <cell r="E1087" t="str">
            <v>I</v>
          </cell>
          <cell r="G1087" t="str">
            <v>I</v>
          </cell>
          <cell r="I1087" t="str">
            <v/>
          </cell>
          <cell r="J1087" t="str">
            <v>OTH</v>
          </cell>
          <cell r="L1087" t="str">
            <v>GREASE</v>
          </cell>
          <cell r="M1087" t="str">
            <v>Servo-Auto</v>
          </cell>
          <cell r="O1087" t="str">
            <v>INDUSTRIAL</v>
          </cell>
          <cell r="P1087" t="str">
            <v>INDUSTRIAL</v>
          </cell>
        </row>
        <row r="1088">
          <cell r="A1088">
            <v>8148</v>
          </cell>
          <cell r="B1088" t="str">
            <v>PLEXALCOMP(VG320)</v>
          </cell>
          <cell r="C1088" t="str">
            <v>REGULAR</v>
          </cell>
          <cell r="D1088" t="str">
            <v>GENERAL</v>
          </cell>
          <cell r="E1088" t="str">
            <v>I</v>
          </cell>
          <cell r="G1088" t="str">
            <v>I</v>
          </cell>
          <cell r="I1088" t="str">
            <v/>
          </cell>
          <cell r="J1088" t="str">
            <v>OTH</v>
          </cell>
          <cell r="L1088" t="str">
            <v>GREASE</v>
          </cell>
          <cell r="M1088" t="str">
            <v>Servo-Auto</v>
          </cell>
          <cell r="O1088" t="str">
            <v>INDUSTRIAL</v>
          </cell>
          <cell r="P1088" t="str">
            <v>INDUSTRIAL</v>
          </cell>
        </row>
        <row r="1089">
          <cell r="A1089">
            <v>8149</v>
          </cell>
          <cell r="B1089" t="str">
            <v>PLEXALCOMP(VG460)</v>
          </cell>
          <cell r="C1089" t="str">
            <v>REGULAR</v>
          </cell>
          <cell r="D1089" t="str">
            <v>GENERAL</v>
          </cell>
          <cell r="E1089" t="str">
            <v>I</v>
          </cell>
          <cell r="G1089" t="str">
            <v>I</v>
          </cell>
          <cell r="I1089" t="str">
            <v/>
          </cell>
          <cell r="J1089" t="str">
            <v>OTH</v>
          </cell>
          <cell r="L1089" t="str">
            <v>GREASE</v>
          </cell>
          <cell r="M1089" t="str">
            <v>Servo-Auto</v>
          </cell>
          <cell r="O1089" t="str">
            <v>INDUSTRIAL</v>
          </cell>
          <cell r="P1089" t="str">
            <v>INDUSTRIAL</v>
          </cell>
        </row>
        <row r="1090">
          <cell r="A1090">
            <v>8150</v>
          </cell>
          <cell r="B1090" t="str">
            <v>GREASEMP(T)</v>
          </cell>
          <cell r="C1090" t="str">
            <v>REGULAR</v>
          </cell>
          <cell r="D1090" t="str">
            <v>GENERAL</v>
          </cell>
          <cell r="E1090" t="str">
            <v>I</v>
          </cell>
          <cell r="G1090" t="str">
            <v>I</v>
          </cell>
          <cell r="I1090" t="str">
            <v/>
          </cell>
          <cell r="J1090" t="str">
            <v>OTH</v>
          </cell>
          <cell r="L1090" t="str">
            <v>GREASE</v>
          </cell>
          <cell r="M1090" t="str">
            <v>Servo-Auto</v>
          </cell>
          <cell r="O1090" t="str">
            <v>INDUSTRIAL</v>
          </cell>
          <cell r="P1090" t="str">
            <v>INDUSTRIAL</v>
          </cell>
        </row>
        <row r="1091">
          <cell r="A1091">
            <v>8151</v>
          </cell>
          <cell r="B1091" t="str">
            <v>PLEX2</v>
          </cell>
          <cell r="C1091" t="str">
            <v>REGULAR</v>
          </cell>
          <cell r="D1091" t="str">
            <v>GENERAL</v>
          </cell>
          <cell r="E1091" t="str">
            <v>I</v>
          </cell>
          <cell r="G1091" t="str">
            <v>I</v>
          </cell>
          <cell r="I1091" t="str">
            <v/>
          </cell>
          <cell r="J1091" t="str">
            <v>OTH</v>
          </cell>
          <cell r="L1091" t="str">
            <v>GREASE</v>
          </cell>
          <cell r="M1091" t="str">
            <v>Servo-Auto</v>
          </cell>
          <cell r="O1091" t="str">
            <v>INDUSTRIAL</v>
          </cell>
          <cell r="P1091" t="str">
            <v>INDUSTRIAL</v>
          </cell>
        </row>
        <row r="1092">
          <cell r="A1092">
            <v>8152</v>
          </cell>
          <cell r="B1092" t="str">
            <v>GREASEWR2(460)</v>
          </cell>
          <cell r="C1092" t="str">
            <v>REGULAR</v>
          </cell>
          <cell r="D1092" t="str">
            <v>GENERAL</v>
          </cell>
          <cell r="E1092" t="str">
            <v>I</v>
          </cell>
          <cell r="G1092" t="str">
            <v>I</v>
          </cell>
          <cell r="I1092" t="str">
            <v/>
          </cell>
          <cell r="J1092" t="str">
            <v>OTH</v>
          </cell>
          <cell r="L1092" t="str">
            <v>GREASE</v>
          </cell>
          <cell r="M1092" t="str">
            <v>Servo-Auto</v>
          </cell>
          <cell r="O1092" t="str">
            <v>INDUSTRIAL</v>
          </cell>
          <cell r="P1092" t="str">
            <v>INDUSTRIAL</v>
          </cell>
        </row>
        <row r="1093">
          <cell r="A1093">
            <v>8155</v>
          </cell>
          <cell r="B1093" t="str">
            <v>PLEXSHC120</v>
          </cell>
          <cell r="C1093" t="str">
            <v>REGULAR</v>
          </cell>
          <cell r="D1093" t="str">
            <v>GENERAL</v>
          </cell>
          <cell r="E1093" t="str">
            <v>I</v>
          </cell>
          <cell r="G1093" t="str">
            <v>I</v>
          </cell>
          <cell r="I1093" t="str">
            <v/>
          </cell>
          <cell r="J1093" t="str">
            <v>OTH</v>
          </cell>
          <cell r="L1093" t="str">
            <v>GREASE</v>
          </cell>
          <cell r="M1093" t="str">
            <v>Servo-Auto</v>
          </cell>
          <cell r="O1093" t="str">
            <v>INDUSTRIAL</v>
          </cell>
          <cell r="P1093" t="str">
            <v>INDUSTRIAL</v>
          </cell>
        </row>
        <row r="1094">
          <cell r="A1094">
            <v>8156</v>
          </cell>
          <cell r="B1094" t="str">
            <v>PLEXAL0</v>
          </cell>
          <cell r="C1094" t="str">
            <v>REGULAR</v>
          </cell>
          <cell r="D1094" t="str">
            <v>GENERAL</v>
          </cell>
          <cell r="E1094" t="str">
            <v>I</v>
          </cell>
          <cell r="G1094" t="str">
            <v>I</v>
          </cell>
          <cell r="I1094" t="str">
            <v/>
          </cell>
          <cell r="J1094" t="str">
            <v>OTH</v>
          </cell>
          <cell r="L1094" t="str">
            <v>GREASE</v>
          </cell>
          <cell r="M1094" t="str">
            <v>Servo-Auto</v>
          </cell>
          <cell r="O1094" t="str">
            <v>INDUSTRIAL</v>
          </cell>
          <cell r="P1094" t="str">
            <v>INDUSTRIAL</v>
          </cell>
        </row>
        <row r="1095">
          <cell r="A1095">
            <v>8157</v>
          </cell>
          <cell r="B1095" t="str">
            <v>PLEXGCI-1000</v>
          </cell>
          <cell r="C1095" t="str">
            <v>REGULAR</v>
          </cell>
          <cell r="D1095" t="str">
            <v>GENERAL</v>
          </cell>
          <cell r="E1095" t="str">
            <v>I</v>
          </cell>
          <cell r="G1095" t="str">
            <v>I</v>
          </cell>
          <cell r="I1095" t="str">
            <v/>
          </cell>
          <cell r="J1095" t="str">
            <v>OTH</v>
          </cell>
          <cell r="L1095" t="str">
            <v>GREASE</v>
          </cell>
          <cell r="M1095" t="str">
            <v>Servo-Auto</v>
          </cell>
          <cell r="O1095" t="str">
            <v>INDUSTRIAL</v>
          </cell>
          <cell r="P1095" t="str">
            <v>INDUSTRIAL</v>
          </cell>
        </row>
        <row r="1096">
          <cell r="A1096">
            <v>8158</v>
          </cell>
          <cell r="B1096" t="str">
            <v>PLEXBQ-2</v>
          </cell>
          <cell r="C1096" t="str">
            <v>REGULAR</v>
          </cell>
          <cell r="D1096" t="str">
            <v>GENERAL</v>
          </cell>
          <cell r="E1096" t="str">
            <v>I</v>
          </cell>
          <cell r="G1096" t="str">
            <v>I</v>
          </cell>
          <cell r="I1096" t="str">
            <v/>
          </cell>
          <cell r="J1096" t="str">
            <v>OTH</v>
          </cell>
          <cell r="L1096" t="str">
            <v>GREASE</v>
          </cell>
          <cell r="M1096" t="str">
            <v>Servo-Auto</v>
          </cell>
          <cell r="O1096" t="str">
            <v>INDUSTRIAL</v>
          </cell>
          <cell r="P1096" t="str">
            <v>INDUSTRIAL</v>
          </cell>
        </row>
        <row r="1097">
          <cell r="A1097">
            <v>8161</v>
          </cell>
          <cell r="B1097" t="str">
            <v>GREASEWR2(VSP)</v>
          </cell>
          <cell r="C1097" t="str">
            <v>REGULAR</v>
          </cell>
          <cell r="D1097" t="str">
            <v>GENERAL</v>
          </cell>
          <cell r="E1097" t="str">
            <v>I</v>
          </cell>
          <cell r="G1097" t="str">
            <v>I</v>
          </cell>
          <cell r="I1097" t="str">
            <v/>
          </cell>
          <cell r="J1097" t="str">
            <v>OTH</v>
          </cell>
          <cell r="L1097" t="str">
            <v>GREASE</v>
          </cell>
          <cell r="M1097" t="str">
            <v>Servo-Auto</v>
          </cell>
          <cell r="O1097" t="str">
            <v>INDUSTRIAL</v>
          </cell>
          <cell r="P1097" t="str">
            <v>INDUSTRIAL</v>
          </cell>
        </row>
        <row r="1098">
          <cell r="A1098">
            <v>8168</v>
          </cell>
          <cell r="B1098" t="str">
            <v>SERVO SYNTHPLEX 2</v>
          </cell>
          <cell r="C1098" t="str">
            <v>REGULAR</v>
          </cell>
          <cell r="D1098" t="str">
            <v>GENERAL</v>
          </cell>
          <cell r="E1098" t="str">
            <v>A</v>
          </cell>
          <cell r="G1098" t="str">
            <v>A</v>
          </cell>
          <cell r="J1098" t="str">
            <v>OTH</v>
          </cell>
          <cell r="L1098" t="str">
            <v>GREASE</v>
          </cell>
          <cell r="M1098" t="str">
            <v>Servo-Auto</v>
          </cell>
          <cell r="O1098" t="str">
            <v>GOLD</v>
          </cell>
          <cell r="P1098" t="str">
            <v>GOLD</v>
          </cell>
        </row>
        <row r="1099">
          <cell r="A1099">
            <v>8572</v>
          </cell>
          <cell r="B1099" t="str">
            <v>UNIVIS N 46</v>
          </cell>
          <cell r="C1099" t="str">
            <v>REGULAR</v>
          </cell>
          <cell r="D1099" t="str">
            <v>GENERAL</v>
          </cell>
          <cell r="E1099" t="str">
            <v>I</v>
          </cell>
          <cell r="G1099" t="str">
            <v>I</v>
          </cell>
          <cell r="I1099" t="str">
            <v/>
          </cell>
          <cell r="J1099" t="str">
            <v>OTH</v>
          </cell>
          <cell r="L1099" t="str">
            <v>INDUSTRIAL</v>
          </cell>
          <cell r="M1099" t="str">
            <v>IND</v>
          </cell>
          <cell r="O1099" t="str">
            <v>INDUSTRIAL</v>
          </cell>
          <cell r="P1099" t="str">
            <v>INDUSTRIAL</v>
          </cell>
        </row>
        <row r="1100">
          <cell r="A1100">
            <v>9101</v>
          </cell>
          <cell r="B1100" t="str">
            <v>IBP LS 2T</v>
          </cell>
          <cell r="C1100" t="str">
            <v>REGULAR</v>
          </cell>
          <cell r="D1100" t="str">
            <v>GENERAL</v>
          </cell>
          <cell r="E1100" t="str">
            <v>A</v>
          </cell>
          <cell r="F1100" t="str">
            <v>2T</v>
          </cell>
          <cell r="G1100" t="str">
            <v>A</v>
          </cell>
          <cell r="I1100" t="str">
            <v/>
          </cell>
          <cell r="J1100" t="str">
            <v>OTH</v>
          </cell>
          <cell r="L1100" t="str">
            <v>2W</v>
          </cell>
          <cell r="M1100" t="str">
            <v>Servo-Auto</v>
          </cell>
          <cell r="O1100" t="str">
            <v>SILVER</v>
          </cell>
          <cell r="P1100" t="str">
            <v>SILVER</v>
          </cell>
        </row>
        <row r="1101">
          <cell r="A1101">
            <v>9102</v>
          </cell>
          <cell r="B1101" t="str">
            <v>IBP ZIP 4T OIL</v>
          </cell>
          <cell r="C1101" t="str">
            <v>REGULAR</v>
          </cell>
          <cell r="D1101" t="str">
            <v>GENERAL</v>
          </cell>
          <cell r="E1101" t="str">
            <v>A</v>
          </cell>
          <cell r="G1101" t="str">
            <v>A</v>
          </cell>
          <cell r="I1101" t="str">
            <v/>
          </cell>
          <cell r="J1101" t="str">
            <v>OTH</v>
          </cell>
          <cell r="L1101" t="str">
            <v>4T</v>
          </cell>
          <cell r="M1101" t="str">
            <v>Servo-Auto</v>
          </cell>
          <cell r="O1101" t="str">
            <v>SILVER</v>
          </cell>
          <cell r="P1101" t="str">
            <v>SILVER</v>
          </cell>
        </row>
        <row r="1102">
          <cell r="A1102">
            <v>9105</v>
          </cell>
          <cell r="B1102" t="str">
            <v>IBP MG 20W40</v>
          </cell>
          <cell r="C1102" t="str">
            <v>REGULAR</v>
          </cell>
          <cell r="D1102" t="str">
            <v>GENERAL</v>
          </cell>
          <cell r="E1102" t="str">
            <v>A</v>
          </cell>
          <cell r="G1102" t="str">
            <v>A</v>
          </cell>
          <cell r="I1102" t="str">
            <v/>
          </cell>
          <cell r="J1102" t="str">
            <v>OTH</v>
          </cell>
          <cell r="L1102" t="str">
            <v>DEO</v>
          </cell>
          <cell r="M1102" t="str">
            <v>Servo-Auto</v>
          </cell>
          <cell r="O1102" t="str">
            <v>SILVER</v>
          </cell>
          <cell r="P1102" t="str">
            <v>SILVER</v>
          </cell>
        </row>
        <row r="1103">
          <cell r="A1103">
            <v>9111</v>
          </cell>
          <cell r="B1103" t="str">
            <v>IBP  XXX SG 20W50</v>
          </cell>
          <cell r="C1103" t="str">
            <v>REGULAR</v>
          </cell>
          <cell r="D1103" t="str">
            <v>GENERAL</v>
          </cell>
          <cell r="E1103" t="str">
            <v>A</v>
          </cell>
          <cell r="G1103" t="str">
            <v>A</v>
          </cell>
          <cell r="I1103" t="str">
            <v/>
          </cell>
          <cell r="J1103" t="str">
            <v>OTH</v>
          </cell>
          <cell r="L1103" t="str">
            <v>DEO</v>
          </cell>
          <cell r="M1103" t="str">
            <v>Servo-Auto</v>
          </cell>
          <cell r="O1103" t="str">
            <v>SILVER</v>
          </cell>
          <cell r="P1103" t="str">
            <v>SILVER</v>
          </cell>
        </row>
        <row r="1104">
          <cell r="A1104">
            <v>9113</v>
          </cell>
          <cell r="B1104" t="str">
            <v>IBP  XXX SG 15W40</v>
          </cell>
          <cell r="C1104" t="str">
            <v>REGULAR</v>
          </cell>
          <cell r="D1104" t="str">
            <v>GENERAL</v>
          </cell>
          <cell r="E1104" t="str">
            <v>A</v>
          </cell>
          <cell r="G1104" t="str">
            <v>A</v>
          </cell>
          <cell r="I1104" t="str">
            <v/>
          </cell>
          <cell r="J1104" t="str">
            <v>OTH</v>
          </cell>
          <cell r="L1104" t="str">
            <v>DEO</v>
          </cell>
          <cell r="M1104" t="str">
            <v>Servo-Auto</v>
          </cell>
          <cell r="O1104" t="str">
            <v>SILVER</v>
          </cell>
          <cell r="P1104" t="str">
            <v>SILVER</v>
          </cell>
        </row>
        <row r="1105">
          <cell r="A1105">
            <v>9120</v>
          </cell>
          <cell r="B1105" t="str">
            <v>IBP ESEO 40</v>
          </cell>
          <cell r="C1105" t="str">
            <v>REGULAR</v>
          </cell>
          <cell r="D1105" t="str">
            <v>GENERAL</v>
          </cell>
          <cell r="E1105" t="str">
            <v>A</v>
          </cell>
          <cell r="G1105" t="str">
            <v>A</v>
          </cell>
          <cell r="I1105" t="str">
            <v/>
          </cell>
          <cell r="J1105" t="str">
            <v>OTH</v>
          </cell>
          <cell r="L1105" t="str">
            <v>DEO</v>
          </cell>
          <cell r="M1105" t="str">
            <v>Servo-Auto</v>
          </cell>
          <cell r="O1105" t="str">
            <v>SILVER</v>
          </cell>
          <cell r="P1105" t="str">
            <v>SILVER</v>
          </cell>
        </row>
        <row r="1106">
          <cell r="A1106">
            <v>9130</v>
          </cell>
          <cell r="B1106" t="str">
            <v>IBP SGO 90</v>
          </cell>
          <cell r="C1106" t="str">
            <v>REGULAR</v>
          </cell>
          <cell r="D1106" t="str">
            <v>GENERAL</v>
          </cell>
          <cell r="E1106" t="str">
            <v>A</v>
          </cell>
          <cell r="G1106" t="str">
            <v>A</v>
          </cell>
          <cell r="I1106" t="str">
            <v/>
          </cell>
          <cell r="J1106" t="str">
            <v>OTH</v>
          </cell>
          <cell r="L1106" t="str">
            <v>GEAR</v>
          </cell>
          <cell r="M1106" t="str">
            <v>Servo-Auto</v>
          </cell>
          <cell r="O1106" t="str">
            <v>SILVER</v>
          </cell>
          <cell r="P1106" t="str">
            <v>SILVER</v>
          </cell>
        </row>
        <row r="1107">
          <cell r="A1107">
            <v>9135</v>
          </cell>
          <cell r="B1107" t="str">
            <v>IBP SGO 140</v>
          </cell>
          <cell r="C1107" t="str">
            <v>REGULAR</v>
          </cell>
          <cell r="D1107" t="str">
            <v>GENERAL</v>
          </cell>
          <cell r="E1107" t="str">
            <v>A</v>
          </cell>
          <cell r="G1107" t="str">
            <v>A</v>
          </cell>
          <cell r="I1107" t="str">
            <v/>
          </cell>
          <cell r="J1107" t="str">
            <v>OTH</v>
          </cell>
          <cell r="L1107" t="str">
            <v>GEAR</v>
          </cell>
          <cell r="M1107" t="str">
            <v>Servo-Auto</v>
          </cell>
          <cell r="O1107" t="str">
            <v>SILVER</v>
          </cell>
          <cell r="P1107" t="str">
            <v>SILVER</v>
          </cell>
        </row>
        <row r="1108">
          <cell r="A1108">
            <v>9150</v>
          </cell>
          <cell r="B1108" t="str">
            <v>IBP ULTRA 40</v>
          </cell>
          <cell r="C1108" t="str">
            <v>REGULAR</v>
          </cell>
          <cell r="D1108" t="str">
            <v>GENERAL</v>
          </cell>
          <cell r="E1108" t="str">
            <v>A</v>
          </cell>
          <cell r="G1108" t="str">
            <v>A</v>
          </cell>
          <cell r="I1108" t="str">
            <v/>
          </cell>
          <cell r="J1108" t="str">
            <v>OTH</v>
          </cell>
          <cell r="L1108" t="str">
            <v>DEO</v>
          </cell>
          <cell r="M1108" t="str">
            <v>Servo-Auto</v>
          </cell>
          <cell r="O1108" t="str">
            <v>SILVER</v>
          </cell>
          <cell r="P1108" t="str">
            <v>SILVER</v>
          </cell>
        </row>
        <row r="1109">
          <cell r="A1109">
            <v>9199</v>
          </cell>
          <cell r="B1109" t="str">
            <v>IBP GPMO 220</v>
          </cell>
          <cell r="C1109" t="str">
            <v>REGULAR</v>
          </cell>
          <cell r="D1109" t="str">
            <v>GENERAL</v>
          </cell>
          <cell r="E1109" t="str">
            <v>I</v>
          </cell>
          <cell r="G1109" t="str">
            <v>I</v>
          </cell>
          <cell r="I1109" t="str">
            <v/>
          </cell>
          <cell r="J1109" t="str">
            <v>OTH</v>
          </cell>
          <cell r="L1109" t="str">
            <v>INDUSTRIAL</v>
          </cell>
          <cell r="M1109" t="str">
            <v>IND</v>
          </cell>
          <cell r="O1109" t="str">
            <v>INDUSTRIAL</v>
          </cell>
          <cell r="P1109" t="str">
            <v>INDUSTRIAL</v>
          </cell>
        </row>
        <row r="1110">
          <cell r="A1110">
            <v>9221</v>
          </cell>
          <cell r="B1110" t="str">
            <v>IBP LCV OIL 20W40</v>
          </cell>
          <cell r="C1110" t="str">
            <v>REGULAR</v>
          </cell>
          <cell r="D1110" t="str">
            <v>GENERAL</v>
          </cell>
          <cell r="E1110" t="str">
            <v>A</v>
          </cell>
          <cell r="G1110" t="str">
            <v>A</v>
          </cell>
          <cell r="I1110" t="str">
            <v/>
          </cell>
          <cell r="J1110" t="str">
            <v>OTH</v>
          </cell>
          <cell r="L1110" t="str">
            <v>DEO</v>
          </cell>
          <cell r="M1110" t="str">
            <v>Servo-Auto</v>
          </cell>
          <cell r="O1110" t="str">
            <v>SILVER</v>
          </cell>
          <cell r="P1110" t="str">
            <v>SILVER</v>
          </cell>
        </row>
        <row r="1111">
          <cell r="A1111">
            <v>9239</v>
          </cell>
          <cell r="B1111" t="str">
            <v>IBP TF DII</v>
          </cell>
          <cell r="C1111" t="str">
            <v>REGULAR</v>
          </cell>
          <cell r="D1111" t="str">
            <v>GENERAL</v>
          </cell>
          <cell r="E1111" t="str">
            <v>A</v>
          </cell>
          <cell r="G1111" t="str">
            <v>A</v>
          </cell>
          <cell r="I1111" t="str">
            <v/>
          </cell>
          <cell r="J1111" t="str">
            <v>OTH</v>
          </cell>
          <cell r="L1111" t="str">
            <v>AGRI</v>
          </cell>
          <cell r="M1111" t="str">
            <v>Servo-Auto</v>
          </cell>
          <cell r="O1111" t="str">
            <v>SILVER</v>
          </cell>
          <cell r="P1111" t="str">
            <v>SILVER</v>
          </cell>
        </row>
        <row r="1112">
          <cell r="A1112">
            <v>9328</v>
          </cell>
          <cell r="B1112" t="str">
            <v>IBP KIS TRAC EO 20W40</v>
          </cell>
          <cell r="C1112" t="str">
            <v>REGULAR</v>
          </cell>
          <cell r="D1112" t="str">
            <v>GENERAL</v>
          </cell>
          <cell r="E1112" t="str">
            <v>A</v>
          </cell>
          <cell r="G1112" t="str">
            <v>A</v>
          </cell>
          <cell r="I1112" t="str">
            <v/>
          </cell>
          <cell r="J1112" t="str">
            <v>OTH</v>
          </cell>
          <cell r="L1112" t="str">
            <v>AGRI</v>
          </cell>
          <cell r="M1112" t="str">
            <v>Servo-Auto</v>
          </cell>
          <cell r="O1112" t="str">
            <v>SILVER</v>
          </cell>
          <cell r="P1112" t="str">
            <v>SILVER</v>
          </cell>
        </row>
        <row r="1113">
          <cell r="A1113">
            <v>9329</v>
          </cell>
          <cell r="B1113" t="str">
            <v>IBP HARIT</v>
          </cell>
          <cell r="C1113" t="str">
            <v>REGULAR</v>
          </cell>
          <cell r="D1113" t="str">
            <v>GENERAL</v>
          </cell>
          <cell r="E1113" t="str">
            <v>A</v>
          </cell>
          <cell r="G1113" t="str">
            <v>A</v>
          </cell>
          <cell r="I1113" t="str">
            <v/>
          </cell>
          <cell r="J1113" t="str">
            <v>OTH</v>
          </cell>
          <cell r="L1113" t="str">
            <v>AGRI</v>
          </cell>
          <cell r="M1113" t="str">
            <v>Servo-Auto</v>
          </cell>
          <cell r="O1113" t="str">
            <v>SILVER</v>
          </cell>
          <cell r="P1113" t="str">
            <v>SILVER</v>
          </cell>
        </row>
        <row r="1114">
          <cell r="A1114">
            <v>9400</v>
          </cell>
          <cell r="B1114" t="str">
            <v>IBP COOL</v>
          </cell>
          <cell r="C1114" t="str">
            <v>REGULAR</v>
          </cell>
          <cell r="D1114" t="str">
            <v>GENERAL</v>
          </cell>
          <cell r="E1114" t="str">
            <v>A</v>
          </cell>
          <cell r="G1114" t="str">
            <v>A</v>
          </cell>
          <cell r="I1114" t="str">
            <v/>
          </cell>
          <cell r="J1114" t="str">
            <v>OTH</v>
          </cell>
          <cell r="L1114" t="str">
            <v>SPECIALITY</v>
          </cell>
          <cell r="M1114" t="str">
            <v>Servo-Auto</v>
          </cell>
          <cell r="O1114" t="str">
            <v>SILVER</v>
          </cell>
          <cell r="P1114" t="str">
            <v>SILVER</v>
          </cell>
        </row>
        <row r="1115">
          <cell r="A1115">
            <v>9500</v>
          </cell>
          <cell r="B1115" t="str">
            <v>IBP WB GREASE</v>
          </cell>
          <cell r="C1115" t="str">
            <v>REGULAR</v>
          </cell>
          <cell r="D1115" t="str">
            <v>GENERAL</v>
          </cell>
          <cell r="E1115" t="str">
            <v>A</v>
          </cell>
          <cell r="G1115" t="str">
            <v>A</v>
          </cell>
          <cell r="I1115" t="str">
            <v/>
          </cell>
          <cell r="J1115" t="str">
            <v>OTH</v>
          </cell>
          <cell r="L1115" t="str">
            <v>GREASE</v>
          </cell>
          <cell r="M1115" t="str">
            <v>Servo-Auto</v>
          </cell>
          <cell r="O1115" t="str">
            <v>SILVER</v>
          </cell>
          <cell r="P1115" t="str">
            <v>SILVER</v>
          </cell>
        </row>
        <row r="1116">
          <cell r="A1116">
            <v>9505</v>
          </cell>
          <cell r="B1116" t="str">
            <v>IBP MP GREASE</v>
          </cell>
          <cell r="C1116" t="str">
            <v>REGULAR</v>
          </cell>
          <cell r="D1116" t="str">
            <v>GENERAL</v>
          </cell>
          <cell r="E1116" t="str">
            <v>A</v>
          </cell>
          <cell r="G1116" t="str">
            <v>A</v>
          </cell>
          <cell r="I1116" t="str">
            <v/>
          </cell>
          <cell r="J1116" t="str">
            <v>OTH</v>
          </cell>
          <cell r="L1116" t="str">
            <v>GREASE</v>
          </cell>
          <cell r="M1116" t="str">
            <v>Servo-Auto</v>
          </cell>
          <cell r="O1116" t="str">
            <v>SILVER</v>
          </cell>
          <cell r="P1116" t="str">
            <v>SILVER</v>
          </cell>
        </row>
        <row r="1117">
          <cell r="A1117">
            <v>9510</v>
          </cell>
          <cell r="B1117" t="str">
            <v>IBP CH GREASE</v>
          </cell>
          <cell r="C1117" t="str">
            <v>REGULAR</v>
          </cell>
          <cell r="D1117" t="str">
            <v>GENERAL</v>
          </cell>
          <cell r="E1117" t="str">
            <v>A</v>
          </cell>
          <cell r="G1117" t="str">
            <v>A</v>
          </cell>
          <cell r="I1117" t="str">
            <v/>
          </cell>
          <cell r="J1117" t="str">
            <v>OTH</v>
          </cell>
          <cell r="L1117" t="str">
            <v>GREASE</v>
          </cell>
          <cell r="M1117" t="str">
            <v>Servo-Auto</v>
          </cell>
          <cell r="O1117" t="str">
            <v>SILVER</v>
          </cell>
          <cell r="P1117" t="str">
            <v>SILVER</v>
          </cell>
        </row>
        <row r="1118">
          <cell r="A1118">
            <v>9521</v>
          </cell>
          <cell r="B1118" t="str">
            <v>IBP WH.GREASE AP3</v>
          </cell>
          <cell r="C1118" t="str">
            <v>REGULAR</v>
          </cell>
          <cell r="D1118" t="str">
            <v>GENERAL</v>
          </cell>
          <cell r="E1118" t="str">
            <v>A</v>
          </cell>
          <cell r="G1118" t="str">
            <v>A</v>
          </cell>
          <cell r="I1118" t="str">
            <v/>
          </cell>
          <cell r="J1118" t="str">
            <v>OTH</v>
          </cell>
          <cell r="L1118" t="str">
            <v>GREASE</v>
          </cell>
          <cell r="M1118" t="str">
            <v>Servo-Auto</v>
          </cell>
          <cell r="O1118" t="str">
            <v>SILVER</v>
          </cell>
          <cell r="P1118" t="str">
            <v>SILVER</v>
          </cell>
        </row>
        <row r="1119">
          <cell r="A1119">
            <v>2972</v>
          </cell>
          <cell r="B1119" t="str">
            <v>HYU SERVO BRAKE FLUID DOT 4 LV</v>
          </cell>
          <cell r="C1119" t="str">
            <v>GEN.OIL</v>
          </cell>
          <cell r="D1119" t="str">
            <v>ONLY FOR OEM</v>
          </cell>
          <cell r="E1119" t="str">
            <v>A</v>
          </cell>
          <cell r="G1119" t="str">
            <v>A</v>
          </cell>
          <cell r="I1119" t="str">
            <v/>
          </cell>
          <cell r="J1119" t="str">
            <v>HML</v>
          </cell>
          <cell r="L1119" t="str">
            <v>GEAR</v>
          </cell>
          <cell r="M1119" t="str">
            <v>Co-Branded</v>
          </cell>
          <cell r="O1119" t="str">
            <v>SILVER</v>
          </cell>
          <cell r="P1119" t="str">
            <v>SILVER</v>
          </cell>
        </row>
        <row r="1120">
          <cell r="A1120">
            <v>6488</v>
          </cell>
          <cell r="B1120" t="str">
            <v>SERVO TROPIKOOL</v>
          </cell>
          <cell r="C1120" t="str">
            <v>REGULAR</v>
          </cell>
          <cell r="D1120" t="str">
            <v>GENERAL</v>
          </cell>
          <cell r="E1120" t="str">
            <v>A</v>
          </cell>
          <cell r="F1120" t="str">
            <v>FOCUS</v>
          </cell>
          <cell r="G1120" t="str">
            <v>A</v>
          </cell>
          <cell r="J1120" t="str">
            <v>OTH</v>
          </cell>
          <cell r="L1120" t="str">
            <v>SPECIALITY</v>
          </cell>
          <cell r="M1120" t="str">
            <v>Servo-Auto</v>
          </cell>
          <cell r="O1120" t="str">
            <v>SILVER</v>
          </cell>
          <cell r="P1120" t="str">
            <v>SILVER</v>
          </cell>
        </row>
        <row r="1121">
          <cell r="A1121">
            <v>3035</v>
          </cell>
          <cell r="B1121" t="str">
            <v>SERVOSYSTEM FG 46-20 L</v>
          </cell>
          <cell r="P1121" t="str">
            <v>SILVER</v>
          </cell>
        </row>
        <row r="1122">
          <cell r="A1122">
            <v>3036</v>
          </cell>
          <cell r="B1122" t="str">
            <v>SERVOSYSTEM FG 68-20 L</v>
          </cell>
          <cell r="P1122" t="str">
            <v>SILVER</v>
          </cell>
        </row>
        <row r="1123">
          <cell r="A1123">
            <v>4964</v>
          </cell>
          <cell r="B1123" t="str">
            <v>SERVO MKM OIB OIL</v>
          </cell>
          <cell r="C1123" t="str">
            <v>GEN.OIL</v>
          </cell>
          <cell r="P1123" t="str">
            <v>SILVER</v>
          </cell>
        </row>
        <row r="1124">
          <cell r="A1124">
            <v>6489</v>
          </cell>
          <cell r="B1124" t="str">
            <v>SERVO TROPIKOOL READY-20 X 1 L</v>
          </cell>
          <cell r="P1124" t="str">
            <v>SILVER</v>
          </cell>
        </row>
        <row r="1125">
          <cell r="A1125">
            <v>7226</v>
          </cell>
          <cell r="B1125" t="str">
            <v>SERVO MKM TRACTOR OIL</v>
          </cell>
          <cell r="C1125" t="str">
            <v>GEN.OIL</v>
          </cell>
          <cell r="P1125" t="str">
            <v>SILVER</v>
          </cell>
        </row>
        <row r="1126">
          <cell r="A1126">
            <v>7856</v>
          </cell>
          <cell r="B1126" t="str">
            <v>SERVOGREASE ZDP 1-20 KG</v>
          </cell>
          <cell r="P1126" t="str">
            <v>SILVER</v>
          </cell>
        </row>
        <row r="1127">
          <cell r="A1127">
            <v>2885</v>
          </cell>
          <cell r="B1127" t="str">
            <v>SERVO SCOOTOMATIC XTRA 5W-30 - 20 X 0.6 L</v>
          </cell>
          <cell r="P1127" t="str">
            <v>SILVER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3564"/>
  <sheetViews>
    <sheetView workbookViewId="0">
      <selection activeCell="H2" sqref="H2"/>
    </sheetView>
  </sheetViews>
  <sheetFormatPr defaultColWidth="8.6640625" defaultRowHeight="13.2" x14ac:dyDescent="0.25"/>
  <cols>
    <col min="1" max="1" width="10.109375" bestFit="1" customWidth="1"/>
    <col min="2" max="2" width="10" bestFit="1" customWidth="1"/>
    <col min="3" max="3" width="9.6640625" bestFit="1" customWidth="1"/>
    <col min="4" max="4" width="9.44140625" bestFit="1" customWidth="1"/>
    <col min="5" max="5" width="11.6640625" bestFit="1" customWidth="1"/>
    <col min="6" max="6" width="9.6640625" bestFit="1" customWidth="1"/>
    <col min="7" max="7" width="10.33203125" bestFit="1" customWidth="1"/>
    <col min="8" max="8" width="44.6640625" bestFit="1" customWidth="1"/>
    <col min="9" max="9" width="20.6640625" bestFit="1" customWidth="1"/>
    <col min="10" max="10" width="15.44140625" bestFit="1" customWidth="1"/>
    <col min="11" max="11" width="21.6640625" bestFit="1" customWidth="1"/>
    <col min="12" max="12" width="11.6640625" bestFit="1" customWidth="1"/>
  </cols>
  <sheetData>
    <row r="1" spans="1:9" ht="26.4" x14ac:dyDescent="0.25">
      <c r="A1" s="4" t="s">
        <v>6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4" t="s">
        <v>12</v>
      </c>
      <c r="H1" s="16" t="s">
        <v>3585</v>
      </c>
      <c r="I1" s="16"/>
    </row>
    <row r="2" spans="1:9" x14ac:dyDescent="0.25">
      <c r="A2" t="s">
        <v>0</v>
      </c>
      <c r="B2" t="s">
        <v>1</v>
      </c>
      <c r="C2">
        <v>1403173</v>
      </c>
      <c r="D2" s="2">
        <v>2958465</v>
      </c>
      <c r="E2" s="2">
        <v>44764</v>
      </c>
      <c r="F2" s="28">
        <v>175</v>
      </c>
      <c r="G2" t="s">
        <v>2</v>
      </c>
    </row>
    <row r="3" spans="1:9" x14ac:dyDescent="0.25">
      <c r="A3" t="s">
        <v>0</v>
      </c>
      <c r="B3" t="s">
        <v>1</v>
      </c>
      <c r="C3">
        <v>1403174</v>
      </c>
      <c r="D3" s="2">
        <v>2958465</v>
      </c>
      <c r="E3" s="2">
        <v>44764</v>
      </c>
      <c r="F3" s="28">
        <v>175</v>
      </c>
      <c r="G3" t="s">
        <v>2</v>
      </c>
    </row>
    <row r="4" spans="1:9" x14ac:dyDescent="0.25">
      <c r="A4" t="s">
        <v>0</v>
      </c>
      <c r="B4" t="s">
        <v>1</v>
      </c>
      <c r="C4">
        <v>1403176</v>
      </c>
      <c r="D4" s="2">
        <v>2958465</v>
      </c>
      <c r="E4" s="2">
        <v>44764</v>
      </c>
      <c r="F4" s="28">
        <v>175</v>
      </c>
      <c r="G4" t="s">
        <v>2</v>
      </c>
    </row>
    <row r="5" spans="1:9" x14ac:dyDescent="0.25">
      <c r="A5" t="s">
        <v>0</v>
      </c>
      <c r="B5" t="s">
        <v>1</v>
      </c>
      <c r="C5">
        <v>1403177</v>
      </c>
      <c r="D5" s="2">
        <v>2958465</v>
      </c>
      <c r="E5" s="2">
        <v>44764</v>
      </c>
      <c r="F5" s="28">
        <v>175</v>
      </c>
      <c r="G5" t="s">
        <v>2</v>
      </c>
    </row>
    <row r="6" spans="1:9" x14ac:dyDescent="0.25">
      <c r="A6" t="s">
        <v>0</v>
      </c>
      <c r="B6" t="s">
        <v>1</v>
      </c>
      <c r="C6">
        <v>1403183</v>
      </c>
      <c r="D6" s="2">
        <v>2958465</v>
      </c>
      <c r="E6" s="2">
        <v>44764</v>
      </c>
      <c r="F6" s="28">
        <v>335</v>
      </c>
      <c r="G6" t="s">
        <v>2</v>
      </c>
    </row>
    <row r="7" spans="1:9" x14ac:dyDescent="0.25">
      <c r="A7" t="s">
        <v>0</v>
      </c>
      <c r="B7" t="s">
        <v>1</v>
      </c>
      <c r="C7">
        <v>1403184</v>
      </c>
      <c r="D7" s="2">
        <v>2958465</v>
      </c>
      <c r="E7" s="2">
        <v>44764</v>
      </c>
      <c r="F7" s="28">
        <v>335</v>
      </c>
      <c r="G7" t="s">
        <v>2</v>
      </c>
    </row>
    <row r="8" spans="1:9" x14ac:dyDescent="0.25">
      <c r="A8" t="s">
        <v>0</v>
      </c>
      <c r="B8" t="s">
        <v>1</v>
      </c>
      <c r="C8">
        <v>1403187</v>
      </c>
      <c r="D8" s="2">
        <v>2958465</v>
      </c>
      <c r="E8" s="2">
        <v>44764</v>
      </c>
      <c r="F8" s="28">
        <v>335</v>
      </c>
      <c r="G8" t="s">
        <v>2</v>
      </c>
    </row>
    <row r="9" spans="1:9" x14ac:dyDescent="0.25">
      <c r="A9" t="s">
        <v>0</v>
      </c>
      <c r="B9" t="s">
        <v>1</v>
      </c>
      <c r="C9">
        <v>1403188</v>
      </c>
      <c r="D9" s="2">
        <v>2958465</v>
      </c>
      <c r="E9" s="2">
        <v>44764</v>
      </c>
      <c r="F9" s="28">
        <v>335</v>
      </c>
      <c r="G9" t="s">
        <v>2</v>
      </c>
    </row>
    <row r="10" spans="1:9" x14ac:dyDescent="0.25">
      <c r="A10" t="s">
        <v>0</v>
      </c>
      <c r="B10" t="s">
        <v>1</v>
      </c>
      <c r="C10">
        <v>1403229</v>
      </c>
      <c r="D10" s="2">
        <v>2958465</v>
      </c>
      <c r="E10" s="2">
        <v>44764</v>
      </c>
      <c r="F10" s="28">
        <v>335</v>
      </c>
      <c r="G10" t="s">
        <v>2</v>
      </c>
    </row>
    <row r="11" spans="1:9" x14ac:dyDescent="0.25">
      <c r="A11" t="s">
        <v>0</v>
      </c>
      <c r="B11" t="s">
        <v>1</v>
      </c>
      <c r="C11">
        <v>1403233</v>
      </c>
      <c r="D11" s="2">
        <v>2958465</v>
      </c>
      <c r="E11" s="2">
        <v>44764</v>
      </c>
      <c r="F11" s="28">
        <v>1650</v>
      </c>
      <c r="G11" t="s">
        <v>2</v>
      </c>
    </row>
    <row r="12" spans="1:9" x14ac:dyDescent="0.25">
      <c r="A12" t="s">
        <v>0</v>
      </c>
      <c r="B12" t="s">
        <v>1</v>
      </c>
      <c r="C12">
        <v>1403234</v>
      </c>
      <c r="D12" s="2">
        <v>2958465</v>
      </c>
      <c r="E12" s="2">
        <v>44764</v>
      </c>
      <c r="F12" s="28">
        <v>1650</v>
      </c>
      <c r="G12" t="s">
        <v>2</v>
      </c>
    </row>
    <row r="13" spans="1:9" x14ac:dyDescent="0.25">
      <c r="A13" t="s">
        <v>0</v>
      </c>
      <c r="B13" t="s">
        <v>1</v>
      </c>
      <c r="C13">
        <v>1403240</v>
      </c>
      <c r="D13" s="2">
        <v>2958465</v>
      </c>
      <c r="E13" s="2">
        <v>44764</v>
      </c>
      <c r="F13" s="28">
        <v>1650</v>
      </c>
      <c r="G13" t="s">
        <v>2</v>
      </c>
    </row>
    <row r="14" spans="1:9" x14ac:dyDescent="0.25">
      <c r="A14" t="s">
        <v>0</v>
      </c>
      <c r="B14" t="s">
        <v>1</v>
      </c>
      <c r="C14">
        <v>1403242</v>
      </c>
      <c r="D14" s="2">
        <v>2958465</v>
      </c>
      <c r="E14" s="2">
        <v>44764</v>
      </c>
      <c r="F14" s="28">
        <v>3300</v>
      </c>
      <c r="G14" t="s">
        <v>3</v>
      </c>
    </row>
    <row r="15" spans="1:9" x14ac:dyDescent="0.25">
      <c r="A15" t="s">
        <v>0</v>
      </c>
      <c r="B15" t="s">
        <v>1</v>
      </c>
      <c r="C15">
        <v>1403245</v>
      </c>
      <c r="D15" s="2">
        <v>2958465</v>
      </c>
      <c r="E15" s="2">
        <v>44764</v>
      </c>
      <c r="F15" s="28">
        <v>1650</v>
      </c>
      <c r="G15" t="s">
        <v>2</v>
      </c>
    </row>
    <row r="16" spans="1:9" x14ac:dyDescent="0.25">
      <c r="A16" t="s">
        <v>0</v>
      </c>
      <c r="B16" t="s">
        <v>1</v>
      </c>
      <c r="C16">
        <v>1403263</v>
      </c>
      <c r="D16" s="2">
        <v>2958465</v>
      </c>
      <c r="E16" s="2">
        <v>44764</v>
      </c>
      <c r="F16" s="28">
        <v>6500</v>
      </c>
      <c r="G16" t="s">
        <v>3</v>
      </c>
    </row>
    <row r="17" spans="1:7" x14ac:dyDescent="0.25">
      <c r="A17" t="s">
        <v>0</v>
      </c>
      <c r="B17" t="s">
        <v>1</v>
      </c>
      <c r="C17">
        <v>1403265</v>
      </c>
      <c r="D17" s="2">
        <v>2958465</v>
      </c>
      <c r="E17" s="2">
        <v>44764</v>
      </c>
      <c r="F17" s="28">
        <v>6500</v>
      </c>
      <c r="G17" t="s">
        <v>3</v>
      </c>
    </row>
    <row r="18" spans="1:7" x14ac:dyDescent="0.25">
      <c r="A18" t="s">
        <v>0</v>
      </c>
      <c r="B18" t="s">
        <v>1</v>
      </c>
      <c r="C18">
        <v>1404173</v>
      </c>
      <c r="D18" s="2">
        <v>2958465</v>
      </c>
      <c r="E18" s="2">
        <v>45223</v>
      </c>
      <c r="F18" s="28">
        <v>183</v>
      </c>
      <c r="G18" t="s">
        <v>2</v>
      </c>
    </row>
    <row r="19" spans="1:7" x14ac:dyDescent="0.25">
      <c r="A19" t="s">
        <v>0</v>
      </c>
      <c r="B19" t="s">
        <v>1</v>
      </c>
      <c r="C19">
        <v>1404174</v>
      </c>
      <c r="D19" s="2">
        <v>2958465</v>
      </c>
      <c r="E19" s="2">
        <v>45223</v>
      </c>
      <c r="F19" s="28">
        <v>183</v>
      </c>
      <c r="G19" t="s">
        <v>2</v>
      </c>
    </row>
    <row r="20" spans="1:7" x14ac:dyDescent="0.25">
      <c r="A20" t="s">
        <v>0</v>
      </c>
      <c r="B20" t="s">
        <v>1</v>
      </c>
      <c r="C20">
        <v>1404176</v>
      </c>
      <c r="D20" s="2">
        <v>2958465</v>
      </c>
      <c r="E20" s="2">
        <v>44764</v>
      </c>
      <c r="F20" s="28">
        <v>172</v>
      </c>
      <c r="G20" t="s">
        <v>2</v>
      </c>
    </row>
    <row r="21" spans="1:7" x14ac:dyDescent="0.25">
      <c r="A21" t="s">
        <v>0</v>
      </c>
      <c r="B21" t="s">
        <v>1</v>
      </c>
      <c r="C21">
        <v>1404177</v>
      </c>
      <c r="D21" s="2">
        <v>2958465</v>
      </c>
      <c r="E21" s="2">
        <v>44764</v>
      </c>
      <c r="F21" s="28">
        <v>172</v>
      </c>
      <c r="G21" t="s">
        <v>2</v>
      </c>
    </row>
    <row r="22" spans="1:7" x14ac:dyDescent="0.25">
      <c r="A22" t="s">
        <v>0</v>
      </c>
      <c r="B22" t="s">
        <v>1</v>
      </c>
      <c r="C22">
        <v>1404178</v>
      </c>
      <c r="D22" s="2">
        <v>2958465</v>
      </c>
      <c r="E22" s="2">
        <v>44764</v>
      </c>
      <c r="F22" s="28">
        <v>172</v>
      </c>
      <c r="G22" t="s">
        <v>2</v>
      </c>
    </row>
    <row r="23" spans="1:7" x14ac:dyDescent="0.25">
      <c r="A23" t="s">
        <v>0</v>
      </c>
      <c r="B23" t="s">
        <v>1</v>
      </c>
      <c r="C23">
        <v>1404183</v>
      </c>
      <c r="D23" s="2">
        <v>2958465</v>
      </c>
      <c r="E23" s="2">
        <v>45223</v>
      </c>
      <c r="F23" s="28">
        <v>355</v>
      </c>
      <c r="G23" t="s">
        <v>2</v>
      </c>
    </row>
    <row r="24" spans="1:7" x14ac:dyDescent="0.25">
      <c r="A24" t="s">
        <v>0</v>
      </c>
      <c r="B24" t="s">
        <v>1</v>
      </c>
      <c r="C24">
        <v>1404184</v>
      </c>
      <c r="D24" s="2">
        <v>2958465</v>
      </c>
      <c r="E24" s="2">
        <v>45223</v>
      </c>
      <c r="F24" s="28">
        <v>355</v>
      </c>
      <c r="G24" t="s">
        <v>2</v>
      </c>
    </row>
    <row r="25" spans="1:7" x14ac:dyDescent="0.25">
      <c r="A25" t="s">
        <v>0</v>
      </c>
      <c r="B25" t="s">
        <v>1</v>
      </c>
      <c r="C25">
        <v>1404187</v>
      </c>
      <c r="D25" s="2">
        <v>2958465</v>
      </c>
      <c r="E25" s="2">
        <v>44764</v>
      </c>
      <c r="F25" s="28">
        <v>338</v>
      </c>
      <c r="G25" t="s">
        <v>2</v>
      </c>
    </row>
    <row r="26" spans="1:7" x14ac:dyDescent="0.25">
      <c r="A26" t="s">
        <v>0</v>
      </c>
      <c r="B26" t="s">
        <v>1</v>
      </c>
      <c r="C26">
        <v>1404188</v>
      </c>
      <c r="D26" s="2">
        <v>2958465</v>
      </c>
      <c r="E26" s="2">
        <v>44764</v>
      </c>
      <c r="F26" s="28">
        <v>338</v>
      </c>
      <c r="G26" t="s">
        <v>2</v>
      </c>
    </row>
    <row r="27" spans="1:7" x14ac:dyDescent="0.25">
      <c r="A27" t="s">
        <v>0</v>
      </c>
      <c r="B27" t="s">
        <v>1</v>
      </c>
      <c r="C27">
        <v>1404214</v>
      </c>
      <c r="D27" s="2">
        <v>2958465</v>
      </c>
      <c r="E27" s="2">
        <v>45223</v>
      </c>
      <c r="F27" s="28">
        <v>1775</v>
      </c>
      <c r="G27" t="s">
        <v>2</v>
      </c>
    </row>
    <row r="28" spans="1:7" x14ac:dyDescent="0.25">
      <c r="A28" t="s">
        <v>0</v>
      </c>
      <c r="B28" t="s">
        <v>1</v>
      </c>
      <c r="C28">
        <v>1404215</v>
      </c>
      <c r="D28" s="2">
        <v>2958465</v>
      </c>
      <c r="E28" s="2">
        <v>45223</v>
      </c>
      <c r="F28" s="28">
        <v>1775</v>
      </c>
      <c r="G28" t="s">
        <v>2</v>
      </c>
    </row>
    <row r="29" spans="1:7" x14ac:dyDescent="0.25">
      <c r="A29" t="s">
        <v>0</v>
      </c>
      <c r="B29" t="s">
        <v>1</v>
      </c>
      <c r="C29">
        <v>1404229</v>
      </c>
      <c r="D29" s="2">
        <v>2958465</v>
      </c>
      <c r="E29" s="2">
        <v>45223</v>
      </c>
      <c r="F29" s="28">
        <v>355</v>
      </c>
      <c r="G29" t="s">
        <v>2</v>
      </c>
    </row>
    <row r="30" spans="1:7" x14ac:dyDescent="0.25">
      <c r="A30" t="s">
        <v>0</v>
      </c>
      <c r="B30" t="s">
        <v>1</v>
      </c>
      <c r="C30">
        <v>1404233</v>
      </c>
      <c r="D30" s="2">
        <v>2958465</v>
      </c>
      <c r="E30" s="2">
        <v>45223</v>
      </c>
      <c r="F30" s="28">
        <v>1775</v>
      </c>
      <c r="G30" t="s">
        <v>2</v>
      </c>
    </row>
    <row r="31" spans="1:7" x14ac:dyDescent="0.25">
      <c r="A31" t="s">
        <v>0</v>
      </c>
      <c r="B31" t="s">
        <v>1</v>
      </c>
      <c r="C31">
        <v>1404234</v>
      </c>
      <c r="D31" s="2">
        <v>2958465</v>
      </c>
      <c r="E31" s="2">
        <v>45223</v>
      </c>
      <c r="F31" s="28">
        <v>1775</v>
      </c>
      <c r="G31" t="s">
        <v>2</v>
      </c>
    </row>
    <row r="32" spans="1:7" x14ac:dyDescent="0.25">
      <c r="A32" t="s">
        <v>0</v>
      </c>
      <c r="B32" t="s">
        <v>1</v>
      </c>
      <c r="C32">
        <v>1404240</v>
      </c>
      <c r="D32" s="2">
        <v>2958465</v>
      </c>
      <c r="E32" s="2">
        <v>45223</v>
      </c>
      <c r="F32" s="28">
        <v>1775</v>
      </c>
      <c r="G32" t="s">
        <v>2</v>
      </c>
    </row>
    <row r="33" spans="1:7" x14ac:dyDescent="0.25">
      <c r="A33" t="s">
        <v>0</v>
      </c>
      <c r="B33" t="s">
        <v>1</v>
      </c>
      <c r="C33">
        <v>1404241</v>
      </c>
      <c r="D33" s="2">
        <v>2958465</v>
      </c>
      <c r="E33" s="2">
        <v>45223</v>
      </c>
      <c r="F33" s="28">
        <v>3550</v>
      </c>
      <c r="G33" t="s">
        <v>3</v>
      </c>
    </row>
    <row r="34" spans="1:7" x14ac:dyDescent="0.25">
      <c r="A34" t="s">
        <v>0</v>
      </c>
      <c r="B34" t="s">
        <v>1</v>
      </c>
      <c r="C34">
        <v>1404242</v>
      </c>
      <c r="D34" s="2">
        <v>2958465</v>
      </c>
      <c r="E34" s="2">
        <v>45223</v>
      </c>
      <c r="F34" s="28">
        <v>3550</v>
      </c>
      <c r="G34" t="s">
        <v>3</v>
      </c>
    </row>
    <row r="35" spans="1:7" x14ac:dyDescent="0.25">
      <c r="A35" t="s">
        <v>0</v>
      </c>
      <c r="B35" t="s">
        <v>1</v>
      </c>
      <c r="C35">
        <v>1404245</v>
      </c>
      <c r="D35" s="2">
        <v>2958465</v>
      </c>
      <c r="E35" s="2">
        <v>45223</v>
      </c>
      <c r="F35" s="28">
        <v>1775</v>
      </c>
      <c r="G35" t="s">
        <v>2</v>
      </c>
    </row>
    <row r="36" spans="1:7" x14ac:dyDescent="0.25">
      <c r="A36" t="s">
        <v>0</v>
      </c>
      <c r="B36" t="s">
        <v>1</v>
      </c>
      <c r="C36">
        <v>1404249</v>
      </c>
      <c r="D36" s="2">
        <v>2958465</v>
      </c>
      <c r="E36" s="2">
        <v>45223</v>
      </c>
      <c r="F36" s="28">
        <v>3550</v>
      </c>
      <c r="G36" t="s">
        <v>3</v>
      </c>
    </row>
    <row r="37" spans="1:7" x14ac:dyDescent="0.25">
      <c r="A37" t="s">
        <v>0</v>
      </c>
      <c r="B37" t="s">
        <v>1</v>
      </c>
      <c r="C37">
        <v>1404263</v>
      </c>
      <c r="D37" s="2">
        <v>2958465</v>
      </c>
      <c r="E37" s="2">
        <v>45223</v>
      </c>
      <c r="F37" s="28">
        <v>6900</v>
      </c>
      <c r="G37" t="s">
        <v>3</v>
      </c>
    </row>
    <row r="38" spans="1:7" x14ac:dyDescent="0.25">
      <c r="A38" t="s">
        <v>0</v>
      </c>
      <c r="B38" t="s">
        <v>1</v>
      </c>
      <c r="C38">
        <v>1404264</v>
      </c>
      <c r="D38" s="2">
        <v>2958465</v>
      </c>
      <c r="E38" s="2">
        <v>45223</v>
      </c>
      <c r="F38" s="28">
        <v>6900</v>
      </c>
      <c r="G38" t="s">
        <v>3</v>
      </c>
    </row>
    <row r="39" spans="1:7" x14ac:dyDescent="0.25">
      <c r="A39" t="s">
        <v>0</v>
      </c>
      <c r="B39" t="s">
        <v>1</v>
      </c>
      <c r="C39">
        <v>1404265</v>
      </c>
      <c r="D39" s="2">
        <v>2958465</v>
      </c>
      <c r="E39" s="2">
        <v>45223</v>
      </c>
      <c r="F39" s="28">
        <v>6900</v>
      </c>
      <c r="G39" t="s">
        <v>3</v>
      </c>
    </row>
    <row r="40" spans="1:7" x14ac:dyDescent="0.25">
      <c r="A40" t="s">
        <v>0</v>
      </c>
      <c r="B40" t="s">
        <v>1</v>
      </c>
      <c r="C40">
        <v>1404267</v>
      </c>
      <c r="D40" s="2">
        <v>2958465</v>
      </c>
      <c r="E40" s="2">
        <v>44764</v>
      </c>
      <c r="F40" s="28">
        <v>6600</v>
      </c>
      <c r="G40" t="s">
        <v>3</v>
      </c>
    </row>
    <row r="41" spans="1:7" x14ac:dyDescent="0.25">
      <c r="A41" t="s">
        <v>0</v>
      </c>
      <c r="B41" t="s">
        <v>1</v>
      </c>
      <c r="C41">
        <v>1404273</v>
      </c>
      <c r="D41" s="2">
        <v>2958465</v>
      </c>
      <c r="E41" s="2">
        <v>45223</v>
      </c>
      <c r="F41" s="28">
        <v>6900</v>
      </c>
      <c r="G41" t="s">
        <v>3</v>
      </c>
    </row>
    <row r="42" spans="1:7" x14ac:dyDescent="0.25">
      <c r="A42" t="s">
        <v>0</v>
      </c>
      <c r="B42" t="s">
        <v>1</v>
      </c>
      <c r="C42">
        <v>1404674</v>
      </c>
      <c r="D42" s="2">
        <v>2958465</v>
      </c>
      <c r="E42" s="2">
        <v>43344</v>
      </c>
      <c r="F42" s="28">
        <v>127</v>
      </c>
      <c r="G42" t="s">
        <v>2</v>
      </c>
    </row>
    <row r="43" spans="1:7" x14ac:dyDescent="0.25">
      <c r="A43" t="s">
        <v>0</v>
      </c>
      <c r="B43" t="s">
        <v>1</v>
      </c>
      <c r="C43">
        <v>1404683</v>
      </c>
      <c r="D43" s="2">
        <v>2958465</v>
      </c>
      <c r="E43" s="2">
        <v>43344</v>
      </c>
      <c r="F43" s="28">
        <v>246</v>
      </c>
      <c r="G43" t="s">
        <v>2</v>
      </c>
    </row>
    <row r="44" spans="1:7" x14ac:dyDescent="0.25">
      <c r="A44" t="s">
        <v>0</v>
      </c>
      <c r="B44" t="s">
        <v>1</v>
      </c>
      <c r="C44">
        <v>1404688</v>
      </c>
      <c r="D44" s="2">
        <v>2958465</v>
      </c>
      <c r="E44" s="2">
        <v>43344</v>
      </c>
      <c r="F44" s="28">
        <v>241</v>
      </c>
      <c r="G44" t="s">
        <v>2</v>
      </c>
    </row>
    <row r="45" spans="1:7" x14ac:dyDescent="0.25">
      <c r="A45" t="s">
        <v>0</v>
      </c>
      <c r="B45" t="s">
        <v>1</v>
      </c>
      <c r="C45">
        <v>1404715</v>
      </c>
      <c r="D45" s="2">
        <v>2958465</v>
      </c>
      <c r="E45" s="2">
        <v>43344</v>
      </c>
      <c r="F45" s="28">
        <v>1094</v>
      </c>
      <c r="G45" t="s">
        <v>2</v>
      </c>
    </row>
    <row r="46" spans="1:7" x14ac:dyDescent="0.25">
      <c r="A46" t="s">
        <v>0</v>
      </c>
      <c r="B46" t="s">
        <v>1</v>
      </c>
      <c r="C46">
        <v>1405173</v>
      </c>
      <c r="D46" s="2">
        <v>2958465</v>
      </c>
      <c r="E46" s="2">
        <v>42917</v>
      </c>
      <c r="F46" s="28">
        <v>124</v>
      </c>
      <c r="G46" t="s">
        <v>2</v>
      </c>
    </row>
    <row r="47" spans="1:7" x14ac:dyDescent="0.25">
      <c r="A47" t="s">
        <v>0</v>
      </c>
      <c r="B47" t="s">
        <v>1</v>
      </c>
      <c r="C47">
        <v>1405174</v>
      </c>
      <c r="D47" s="2">
        <v>2958465</v>
      </c>
      <c r="E47" s="2">
        <v>42917</v>
      </c>
      <c r="F47" s="28">
        <v>124</v>
      </c>
      <c r="G47" t="s">
        <v>2</v>
      </c>
    </row>
    <row r="48" spans="1:7" x14ac:dyDescent="0.25">
      <c r="A48" t="s">
        <v>0</v>
      </c>
      <c r="B48" t="s">
        <v>1</v>
      </c>
      <c r="C48">
        <v>1405176</v>
      </c>
      <c r="D48" s="2">
        <v>2958465</v>
      </c>
      <c r="E48" s="2">
        <v>42917</v>
      </c>
      <c r="F48" s="28">
        <v>123</v>
      </c>
      <c r="G48" t="s">
        <v>2</v>
      </c>
    </row>
    <row r="49" spans="1:7" x14ac:dyDescent="0.25">
      <c r="A49" t="s">
        <v>0</v>
      </c>
      <c r="B49" t="s">
        <v>1</v>
      </c>
      <c r="C49">
        <v>1405177</v>
      </c>
      <c r="D49" s="2">
        <v>2958465</v>
      </c>
      <c r="E49" s="2">
        <v>42917</v>
      </c>
      <c r="F49" s="28">
        <v>123</v>
      </c>
      <c r="G49" t="s">
        <v>2</v>
      </c>
    </row>
    <row r="50" spans="1:7" x14ac:dyDescent="0.25">
      <c r="A50" t="s">
        <v>0</v>
      </c>
      <c r="B50" t="s">
        <v>1</v>
      </c>
      <c r="C50">
        <v>1405183</v>
      </c>
      <c r="D50" s="2">
        <v>2958465</v>
      </c>
      <c r="E50" s="2">
        <v>42917</v>
      </c>
      <c r="F50" s="28">
        <v>241</v>
      </c>
      <c r="G50" t="s">
        <v>2</v>
      </c>
    </row>
    <row r="51" spans="1:7" x14ac:dyDescent="0.25">
      <c r="A51" t="s">
        <v>0</v>
      </c>
      <c r="B51" t="s">
        <v>1</v>
      </c>
      <c r="C51">
        <v>1405184</v>
      </c>
      <c r="D51" s="2">
        <v>2958465</v>
      </c>
      <c r="E51" s="2">
        <v>42917</v>
      </c>
      <c r="F51" s="28">
        <v>241</v>
      </c>
      <c r="G51" t="s">
        <v>2</v>
      </c>
    </row>
    <row r="52" spans="1:7" x14ac:dyDescent="0.25">
      <c r="A52" t="s">
        <v>0</v>
      </c>
      <c r="B52" t="s">
        <v>1</v>
      </c>
      <c r="C52">
        <v>1405187</v>
      </c>
      <c r="D52" s="2">
        <v>2958465</v>
      </c>
      <c r="E52" s="2">
        <v>42917</v>
      </c>
      <c r="F52" s="28">
        <v>239</v>
      </c>
      <c r="G52" t="s">
        <v>2</v>
      </c>
    </row>
    <row r="53" spans="1:7" x14ac:dyDescent="0.25">
      <c r="A53" t="s">
        <v>0</v>
      </c>
      <c r="B53" t="s">
        <v>1</v>
      </c>
      <c r="C53">
        <v>1405188</v>
      </c>
      <c r="D53" s="2">
        <v>2958465</v>
      </c>
      <c r="E53" s="2">
        <v>42917</v>
      </c>
      <c r="F53" s="28">
        <v>239</v>
      </c>
      <c r="G53" t="s">
        <v>2</v>
      </c>
    </row>
    <row r="54" spans="1:7" x14ac:dyDescent="0.25">
      <c r="A54" t="s">
        <v>0</v>
      </c>
      <c r="B54" t="s">
        <v>1</v>
      </c>
      <c r="C54">
        <v>1405233</v>
      </c>
      <c r="D54" s="2">
        <v>2958465</v>
      </c>
      <c r="E54" s="2">
        <v>42917</v>
      </c>
      <c r="F54" s="28">
        <v>1179</v>
      </c>
      <c r="G54" t="s">
        <v>2</v>
      </c>
    </row>
    <row r="55" spans="1:7" x14ac:dyDescent="0.25">
      <c r="A55" t="s">
        <v>0</v>
      </c>
      <c r="B55" t="s">
        <v>1</v>
      </c>
      <c r="C55">
        <v>1405234</v>
      </c>
      <c r="D55" s="2">
        <v>2958465</v>
      </c>
      <c r="E55" s="2">
        <v>42917</v>
      </c>
      <c r="F55" s="28">
        <v>1179</v>
      </c>
      <c r="G55" t="s">
        <v>2</v>
      </c>
    </row>
    <row r="56" spans="1:7" x14ac:dyDescent="0.25">
      <c r="A56" t="s">
        <v>0</v>
      </c>
      <c r="B56" t="s">
        <v>1</v>
      </c>
      <c r="C56">
        <v>1408163</v>
      </c>
      <c r="D56" s="2">
        <v>2958465</v>
      </c>
      <c r="E56" s="2">
        <v>42929</v>
      </c>
      <c r="F56" s="28">
        <v>74</v>
      </c>
      <c r="G56" t="s">
        <v>2</v>
      </c>
    </row>
    <row r="57" spans="1:7" x14ac:dyDescent="0.25">
      <c r="A57" t="s">
        <v>0</v>
      </c>
      <c r="B57" t="s">
        <v>1</v>
      </c>
      <c r="C57">
        <v>1408164</v>
      </c>
      <c r="D57" s="2">
        <v>2958465</v>
      </c>
      <c r="E57" s="2">
        <v>42929</v>
      </c>
      <c r="F57" s="28">
        <v>74</v>
      </c>
      <c r="G57" t="s">
        <v>2</v>
      </c>
    </row>
    <row r="58" spans="1:7" x14ac:dyDescent="0.25">
      <c r="A58" t="s">
        <v>0</v>
      </c>
      <c r="B58" t="s">
        <v>1</v>
      </c>
      <c r="C58">
        <v>1408183</v>
      </c>
      <c r="D58" s="2">
        <v>2958465</v>
      </c>
      <c r="E58" s="2">
        <v>42929</v>
      </c>
      <c r="F58" s="28">
        <v>262</v>
      </c>
      <c r="G58" t="s">
        <v>2</v>
      </c>
    </row>
    <row r="59" spans="1:7" x14ac:dyDescent="0.25">
      <c r="A59" t="s">
        <v>0</v>
      </c>
      <c r="B59" t="s">
        <v>1</v>
      </c>
      <c r="C59">
        <v>1408184</v>
      </c>
      <c r="D59" s="2">
        <v>2958465</v>
      </c>
      <c r="E59" s="2">
        <v>42929</v>
      </c>
      <c r="F59" s="28">
        <v>262</v>
      </c>
      <c r="G59" t="s">
        <v>2</v>
      </c>
    </row>
    <row r="60" spans="1:7" x14ac:dyDescent="0.25">
      <c r="A60" t="s">
        <v>0</v>
      </c>
      <c r="B60" t="s">
        <v>1</v>
      </c>
      <c r="C60">
        <v>1408243</v>
      </c>
      <c r="D60" s="2">
        <v>2958465</v>
      </c>
      <c r="E60" s="2">
        <v>42929</v>
      </c>
      <c r="F60" s="28">
        <v>1572</v>
      </c>
      <c r="G60" t="s">
        <v>2</v>
      </c>
    </row>
    <row r="61" spans="1:7" x14ac:dyDescent="0.25">
      <c r="A61" t="s">
        <v>0</v>
      </c>
      <c r="B61" t="s">
        <v>1</v>
      </c>
      <c r="C61">
        <v>1408244</v>
      </c>
      <c r="D61" s="2">
        <v>2958465</v>
      </c>
      <c r="E61" s="2">
        <v>42929</v>
      </c>
      <c r="F61" s="28">
        <v>1572</v>
      </c>
      <c r="G61" t="s">
        <v>2</v>
      </c>
    </row>
    <row r="62" spans="1:7" x14ac:dyDescent="0.25">
      <c r="A62" t="s">
        <v>0</v>
      </c>
      <c r="B62" t="s">
        <v>1</v>
      </c>
      <c r="C62">
        <v>1408285</v>
      </c>
      <c r="D62" s="2">
        <v>2958465</v>
      </c>
      <c r="E62" s="2">
        <v>73051</v>
      </c>
      <c r="F62" s="28">
        <v>13360</v>
      </c>
      <c r="G62" t="s">
        <v>3</v>
      </c>
    </row>
    <row r="63" spans="1:7" x14ac:dyDescent="0.25">
      <c r="A63" t="s">
        <v>0</v>
      </c>
      <c r="B63" t="s">
        <v>1</v>
      </c>
      <c r="C63">
        <v>1408664</v>
      </c>
      <c r="D63" s="2">
        <v>2958465</v>
      </c>
      <c r="E63" s="2">
        <v>42929</v>
      </c>
      <c r="F63" s="28">
        <v>80</v>
      </c>
      <c r="G63" t="s">
        <v>2</v>
      </c>
    </row>
    <row r="64" spans="1:7" x14ac:dyDescent="0.25">
      <c r="A64" t="s">
        <v>0</v>
      </c>
      <c r="B64" t="s">
        <v>1</v>
      </c>
      <c r="C64">
        <v>1408684</v>
      </c>
      <c r="D64" s="2">
        <v>2958465</v>
      </c>
      <c r="E64" s="2">
        <v>42929</v>
      </c>
      <c r="F64" s="28">
        <v>282</v>
      </c>
      <c r="G64" t="s">
        <v>2</v>
      </c>
    </row>
    <row r="65" spans="1:7" x14ac:dyDescent="0.25">
      <c r="A65" t="s">
        <v>0</v>
      </c>
      <c r="B65" t="s">
        <v>1</v>
      </c>
      <c r="C65">
        <v>1408785</v>
      </c>
      <c r="D65" s="2">
        <v>2958465</v>
      </c>
      <c r="E65" s="2">
        <v>73051</v>
      </c>
      <c r="F65" s="28">
        <v>12840</v>
      </c>
      <c r="G65" t="s">
        <v>3</v>
      </c>
    </row>
    <row r="66" spans="1:7" x14ac:dyDescent="0.25">
      <c r="A66" t="s">
        <v>0</v>
      </c>
      <c r="B66" t="s">
        <v>1</v>
      </c>
      <c r="C66">
        <v>1412183</v>
      </c>
      <c r="D66" s="2">
        <v>2958465</v>
      </c>
      <c r="E66" s="2">
        <v>44057</v>
      </c>
      <c r="F66" s="28">
        <v>284</v>
      </c>
      <c r="G66" t="s">
        <v>2</v>
      </c>
    </row>
    <row r="67" spans="1:7" x14ac:dyDescent="0.25">
      <c r="A67" t="s">
        <v>0</v>
      </c>
      <c r="B67" t="s">
        <v>1</v>
      </c>
      <c r="C67">
        <v>1412184</v>
      </c>
      <c r="D67" s="2">
        <v>2958465</v>
      </c>
      <c r="E67" s="2">
        <v>44057</v>
      </c>
      <c r="F67" s="28">
        <v>284</v>
      </c>
      <c r="G67" t="s">
        <v>2</v>
      </c>
    </row>
    <row r="68" spans="1:7" x14ac:dyDescent="0.25">
      <c r="A68" t="s">
        <v>0</v>
      </c>
      <c r="B68" t="s">
        <v>1</v>
      </c>
      <c r="C68">
        <v>1412196</v>
      </c>
      <c r="D68" s="2">
        <v>2958465</v>
      </c>
      <c r="E68" s="2">
        <v>44057</v>
      </c>
      <c r="F68" s="28">
        <v>560</v>
      </c>
      <c r="G68" t="s">
        <v>2</v>
      </c>
    </row>
    <row r="69" spans="1:7" x14ac:dyDescent="0.25">
      <c r="A69" t="s">
        <v>0</v>
      </c>
      <c r="B69" t="s">
        <v>1</v>
      </c>
      <c r="C69">
        <v>1412197</v>
      </c>
      <c r="D69" s="2">
        <v>2958465</v>
      </c>
      <c r="E69" s="2">
        <v>44057</v>
      </c>
      <c r="F69" s="28">
        <v>560</v>
      </c>
      <c r="G69" t="s">
        <v>2</v>
      </c>
    </row>
    <row r="70" spans="1:7" x14ac:dyDescent="0.25">
      <c r="A70" t="s">
        <v>0</v>
      </c>
      <c r="B70" t="s">
        <v>1</v>
      </c>
      <c r="C70">
        <v>1412233</v>
      </c>
      <c r="D70" s="2">
        <v>2958465</v>
      </c>
      <c r="E70" s="2">
        <v>44057</v>
      </c>
      <c r="F70" s="28">
        <v>1385</v>
      </c>
      <c r="G70" t="s">
        <v>2</v>
      </c>
    </row>
    <row r="71" spans="1:7" x14ac:dyDescent="0.25">
      <c r="A71" t="s">
        <v>0</v>
      </c>
      <c r="B71" t="s">
        <v>1</v>
      </c>
      <c r="C71">
        <v>1412234</v>
      </c>
      <c r="D71" s="2">
        <v>2958465</v>
      </c>
      <c r="E71" s="2">
        <v>44057</v>
      </c>
      <c r="F71" s="28">
        <v>1385</v>
      </c>
      <c r="G71" t="s">
        <v>2</v>
      </c>
    </row>
    <row r="72" spans="1:7" x14ac:dyDescent="0.25">
      <c r="A72" t="s">
        <v>0</v>
      </c>
      <c r="B72" t="s">
        <v>1</v>
      </c>
      <c r="C72">
        <v>1412285</v>
      </c>
      <c r="D72" s="2">
        <v>2958465</v>
      </c>
      <c r="E72" s="2">
        <v>73051</v>
      </c>
      <c r="F72" s="28">
        <v>11470</v>
      </c>
      <c r="G72" t="s">
        <v>3</v>
      </c>
    </row>
    <row r="73" spans="1:7" x14ac:dyDescent="0.25">
      <c r="A73" t="s">
        <v>0</v>
      </c>
      <c r="B73" t="s">
        <v>1</v>
      </c>
      <c r="C73">
        <v>1412734</v>
      </c>
      <c r="D73" s="2">
        <v>2958465</v>
      </c>
      <c r="E73" s="2">
        <v>42929</v>
      </c>
      <c r="F73" s="28">
        <v>1320</v>
      </c>
      <c r="G73" t="s">
        <v>2</v>
      </c>
    </row>
    <row r="74" spans="1:7" x14ac:dyDescent="0.25">
      <c r="A74" t="s">
        <v>0</v>
      </c>
      <c r="B74" t="s">
        <v>1</v>
      </c>
      <c r="C74">
        <v>1412785</v>
      </c>
      <c r="D74" s="2">
        <v>2958465</v>
      </c>
      <c r="E74" s="2">
        <v>73051</v>
      </c>
      <c r="F74" s="28">
        <v>11020</v>
      </c>
      <c r="G74" t="s">
        <v>3</v>
      </c>
    </row>
    <row r="75" spans="1:7" x14ac:dyDescent="0.25">
      <c r="A75" t="s">
        <v>0</v>
      </c>
      <c r="B75" t="s">
        <v>1</v>
      </c>
      <c r="C75">
        <v>1414196</v>
      </c>
      <c r="D75" s="2">
        <v>2958465</v>
      </c>
      <c r="E75" s="2">
        <v>44299</v>
      </c>
      <c r="F75" s="28">
        <v>574</v>
      </c>
      <c r="G75" t="s">
        <v>2</v>
      </c>
    </row>
    <row r="76" spans="1:7" x14ac:dyDescent="0.25">
      <c r="A76" t="s">
        <v>0</v>
      </c>
      <c r="B76" t="s">
        <v>1</v>
      </c>
      <c r="C76">
        <v>1414197</v>
      </c>
      <c r="D76" s="2">
        <v>2958465</v>
      </c>
      <c r="E76" s="2">
        <v>44299</v>
      </c>
      <c r="F76" s="28">
        <v>574</v>
      </c>
      <c r="G76" t="s">
        <v>2</v>
      </c>
    </row>
    <row r="77" spans="1:7" x14ac:dyDescent="0.25">
      <c r="A77" t="s">
        <v>0</v>
      </c>
      <c r="B77" t="s">
        <v>1</v>
      </c>
      <c r="C77">
        <v>1415097</v>
      </c>
      <c r="D77" s="2">
        <v>2958465</v>
      </c>
      <c r="E77" s="2">
        <v>44299</v>
      </c>
      <c r="F77" s="28">
        <v>626</v>
      </c>
      <c r="G77" t="s">
        <v>2</v>
      </c>
    </row>
    <row r="78" spans="1:7" x14ac:dyDescent="0.25">
      <c r="A78" t="s">
        <v>0</v>
      </c>
      <c r="B78" t="s">
        <v>1</v>
      </c>
      <c r="C78">
        <v>1415163</v>
      </c>
      <c r="D78" s="2">
        <v>2958465</v>
      </c>
      <c r="E78" s="2">
        <v>44299</v>
      </c>
      <c r="F78" s="28">
        <v>86</v>
      </c>
      <c r="G78" t="s">
        <v>2</v>
      </c>
    </row>
    <row r="79" spans="1:7" x14ac:dyDescent="0.25">
      <c r="A79" t="s">
        <v>0</v>
      </c>
      <c r="B79" t="s">
        <v>1</v>
      </c>
      <c r="C79">
        <v>1415164</v>
      </c>
      <c r="D79" s="2">
        <v>2958465</v>
      </c>
      <c r="E79" s="2">
        <v>44299</v>
      </c>
      <c r="F79" s="28">
        <v>86</v>
      </c>
      <c r="G79" t="s">
        <v>2</v>
      </c>
    </row>
    <row r="80" spans="1:7" x14ac:dyDescent="0.25">
      <c r="A80" t="s">
        <v>0</v>
      </c>
      <c r="B80" t="s">
        <v>1</v>
      </c>
      <c r="C80">
        <v>1415183</v>
      </c>
      <c r="D80" s="2">
        <v>2958465</v>
      </c>
      <c r="E80" s="2">
        <v>44299</v>
      </c>
      <c r="F80" s="28">
        <v>318</v>
      </c>
      <c r="G80" t="s">
        <v>2</v>
      </c>
    </row>
    <row r="81" spans="1:7" x14ac:dyDescent="0.25">
      <c r="A81" t="s">
        <v>0</v>
      </c>
      <c r="B81" t="s">
        <v>1</v>
      </c>
      <c r="C81">
        <v>1415184</v>
      </c>
      <c r="D81" s="2">
        <v>2958465</v>
      </c>
      <c r="E81" s="2">
        <v>44299</v>
      </c>
      <c r="F81" s="28">
        <v>318</v>
      </c>
      <c r="G81" t="s">
        <v>2</v>
      </c>
    </row>
    <row r="82" spans="1:7" x14ac:dyDescent="0.25">
      <c r="A82" t="s">
        <v>0</v>
      </c>
      <c r="B82" t="s">
        <v>1</v>
      </c>
      <c r="C82">
        <v>1415196</v>
      </c>
      <c r="D82" s="2">
        <v>2958465</v>
      </c>
      <c r="E82" s="2">
        <v>44299</v>
      </c>
      <c r="F82" s="28">
        <v>626</v>
      </c>
      <c r="G82" t="s">
        <v>2</v>
      </c>
    </row>
    <row r="83" spans="1:7" x14ac:dyDescent="0.25">
      <c r="A83" t="s">
        <v>0</v>
      </c>
      <c r="B83" t="s">
        <v>1</v>
      </c>
      <c r="C83">
        <v>1415197</v>
      </c>
      <c r="D83" s="2">
        <v>2958465</v>
      </c>
      <c r="E83" s="2">
        <v>44299</v>
      </c>
      <c r="F83" s="28">
        <v>626</v>
      </c>
      <c r="G83" t="s">
        <v>2</v>
      </c>
    </row>
    <row r="84" spans="1:7" x14ac:dyDescent="0.25">
      <c r="A84" t="s">
        <v>0</v>
      </c>
      <c r="B84" t="s">
        <v>1</v>
      </c>
      <c r="C84">
        <v>1415201</v>
      </c>
      <c r="D84" s="2">
        <v>2958465</v>
      </c>
      <c r="E84" s="2">
        <v>44299</v>
      </c>
      <c r="F84" s="28">
        <v>936</v>
      </c>
      <c r="G84" t="s">
        <v>2</v>
      </c>
    </row>
    <row r="85" spans="1:7" x14ac:dyDescent="0.25">
      <c r="A85" t="s">
        <v>0</v>
      </c>
      <c r="B85" t="s">
        <v>1</v>
      </c>
      <c r="C85">
        <v>1415203</v>
      </c>
      <c r="D85" s="2">
        <v>2958465</v>
      </c>
      <c r="E85" s="2">
        <v>44299</v>
      </c>
      <c r="F85" s="28">
        <v>936</v>
      </c>
      <c r="G85" t="s">
        <v>2</v>
      </c>
    </row>
    <row r="86" spans="1:7" x14ac:dyDescent="0.25">
      <c r="A86" t="s">
        <v>0</v>
      </c>
      <c r="B86" t="s">
        <v>1</v>
      </c>
      <c r="C86">
        <v>1415243</v>
      </c>
      <c r="D86" s="2">
        <v>2958465</v>
      </c>
      <c r="E86" s="2">
        <v>44299</v>
      </c>
      <c r="F86" s="28">
        <v>1860</v>
      </c>
      <c r="G86" t="s">
        <v>2</v>
      </c>
    </row>
    <row r="87" spans="1:7" x14ac:dyDescent="0.25">
      <c r="A87" t="s">
        <v>0</v>
      </c>
      <c r="B87" t="s">
        <v>1</v>
      </c>
      <c r="C87">
        <v>1415244</v>
      </c>
      <c r="D87" s="2">
        <v>2958465</v>
      </c>
      <c r="E87" s="2">
        <v>44299</v>
      </c>
      <c r="F87" s="28">
        <v>1860</v>
      </c>
      <c r="G87" t="s">
        <v>2</v>
      </c>
    </row>
    <row r="88" spans="1:7" x14ac:dyDescent="0.25">
      <c r="A88" t="s">
        <v>0</v>
      </c>
      <c r="B88" t="s">
        <v>1</v>
      </c>
      <c r="C88">
        <v>1415289</v>
      </c>
      <c r="D88" s="2">
        <v>2958465</v>
      </c>
      <c r="E88" s="2">
        <v>44299</v>
      </c>
      <c r="F88" s="28">
        <v>2310</v>
      </c>
      <c r="G88" t="s">
        <v>2</v>
      </c>
    </row>
    <row r="89" spans="1:7" x14ac:dyDescent="0.25">
      <c r="A89" t="s">
        <v>0</v>
      </c>
      <c r="B89" t="s">
        <v>1</v>
      </c>
      <c r="C89">
        <v>1415290</v>
      </c>
      <c r="D89" s="2">
        <v>2958465</v>
      </c>
      <c r="E89" s="2">
        <v>44299</v>
      </c>
      <c r="F89" s="28">
        <v>2310</v>
      </c>
      <c r="G89" t="s">
        <v>2</v>
      </c>
    </row>
    <row r="90" spans="1:7" x14ac:dyDescent="0.25">
      <c r="A90" t="s">
        <v>0</v>
      </c>
      <c r="B90" t="s">
        <v>1</v>
      </c>
      <c r="C90">
        <v>1415291</v>
      </c>
      <c r="D90" s="2">
        <v>2958465</v>
      </c>
      <c r="E90" s="2">
        <v>44299</v>
      </c>
      <c r="F90" s="28">
        <v>2156</v>
      </c>
      <c r="G90" t="s">
        <v>2</v>
      </c>
    </row>
    <row r="91" spans="1:7" x14ac:dyDescent="0.25">
      <c r="A91" t="s">
        <v>0</v>
      </c>
      <c r="B91" t="s">
        <v>1</v>
      </c>
      <c r="C91">
        <v>1415292</v>
      </c>
      <c r="D91" s="2">
        <v>2958465</v>
      </c>
      <c r="E91" s="2">
        <v>44299</v>
      </c>
      <c r="F91" s="28">
        <v>2156</v>
      </c>
      <c r="G91" t="s">
        <v>2</v>
      </c>
    </row>
    <row r="92" spans="1:7" x14ac:dyDescent="0.25">
      <c r="A92" t="s">
        <v>0</v>
      </c>
      <c r="B92" t="s">
        <v>1</v>
      </c>
      <c r="C92">
        <v>1415295</v>
      </c>
      <c r="D92" s="2">
        <v>2958465</v>
      </c>
      <c r="E92" s="2">
        <v>44299</v>
      </c>
      <c r="F92" s="28">
        <v>2156</v>
      </c>
      <c r="G92" t="s">
        <v>2</v>
      </c>
    </row>
    <row r="93" spans="1:7" x14ac:dyDescent="0.25">
      <c r="A93" t="s">
        <v>0</v>
      </c>
      <c r="B93" t="s">
        <v>1</v>
      </c>
      <c r="C93">
        <v>1415664</v>
      </c>
      <c r="D93" s="2">
        <v>2958465</v>
      </c>
      <c r="E93" s="2">
        <v>42929</v>
      </c>
      <c r="F93" s="28">
        <v>80</v>
      </c>
      <c r="G93" t="s">
        <v>2</v>
      </c>
    </row>
    <row r="94" spans="1:7" x14ac:dyDescent="0.25">
      <c r="A94" t="s">
        <v>0</v>
      </c>
      <c r="B94" t="s">
        <v>1</v>
      </c>
      <c r="C94">
        <v>2050180</v>
      </c>
      <c r="D94" s="2">
        <v>2958465</v>
      </c>
      <c r="E94" s="2">
        <v>41132</v>
      </c>
      <c r="F94" s="28">
        <v>359</v>
      </c>
      <c r="G94" t="s">
        <v>2</v>
      </c>
    </row>
    <row r="95" spans="1:7" x14ac:dyDescent="0.25">
      <c r="A95" t="s">
        <v>0</v>
      </c>
      <c r="B95" t="s">
        <v>1</v>
      </c>
      <c r="C95">
        <v>2050183</v>
      </c>
      <c r="D95" s="2">
        <v>2958465</v>
      </c>
      <c r="E95" s="2">
        <v>41132</v>
      </c>
      <c r="F95" s="28">
        <v>359</v>
      </c>
      <c r="G95" t="s">
        <v>2</v>
      </c>
    </row>
    <row r="96" spans="1:7" x14ac:dyDescent="0.25">
      <c r="A96" t="s">
        <v>0</v>
      </c>
      <c r="B96" t="s">
        <v>1</v>
      </c>
      <c r="C96">
        <v>2050221</v>
      </c>
      <c r="D96" s="2">
        <v>2958465</v>
      </c>
      <c r="E96" s="2">
        <v>41132</v>
      </c>
      <c r="F96" s="28">
        <v>1324</v>
      </c>
      <c r="G96" t="s">
        <v>2</v>
      </c>
    </row>
    <row r="97" spans="1:7" x14ac:dyDescent="0.25">
      <c r="A97" t="s">
        <v>0</v>
      </c>
      <c r="B97" t="s">
        <v>1</v>
      </c>
      <c r="C97">
        <v>2050223</v>
      </c>
      <c r="D97" s="2">
        <v>2958465</v>
      </c>
      <c r="E97" s="2">
        <v>41132</v>
      </c>
      <c r="F97" s="28">
        <v>1324</v>
      </c>
      <c r="G97" t="s">
        <v>2</v>
      </c>
    </row>
    <row r="98" spans="1:7" x14ac:dyDescent="0.25">
      <c r="A98" t="s">
        <v>0</v>
      </c>
      <c r="B98" t="s">
        <v>1</v>
      </c>
      <c r="C98">
        <v>2050723</v>
      </c>
      <c r="D98" s="2">
        <v>2958465</v>
      </c>
      <c r="E98" s="2">
        <v>41132</v>
      </c>
      <c r="F98" s="28">
        <v>1252</v>
      </c>
      <c r="G98" t="s">
        <v>2</v>
      </c>
    </row>
    <row r="99" spans="1:7" x14ac:dyDescent="0.25">
      <c r="A99" t="s">
        <v>0</v>
      </c>
      <c r="B99" t="s">
        <v>1</v>
      </c>
      <c r="C99">
        <v>2051180</v>
      </c>
      <c r="D99" s="2">
        <v>2958465</v>
      </c>
      <c r="E99" s="2">
        <v>41132</v>
      </c>
      <c r="F99" s="28">
        <v>370</v>
      </c>
      <c r="G99" t="s">
        <v>2</v>
      </c>
    </row>
    <row r="100" spans="1:7" x14ac:dyDescent="0.25">
      <c r="A100" t="s">
        <v>0</v>
      </c>
      <c r="B100" t="s">
        <v>1</v>
      </c>
      <c r="C100">
        <v>2051183</v>
      </c>
      <c r="D100" s="2">
        <v>2958465</v>
      </c>
      <c r="E100" s="2">
        <v>41132</v>
      </c>
      <c r="F100" s="28">
        <v>370</v>
      </c>
      <c r="G100" t="s">
        <v>2</v>
      </c>
    </row>
    <row r="101" spans="1:7" x14ac:dyDescent="0.25">
      <c r="A101" t="s">
        <v>0</v>
      </c>
      <c r="B101" t="s">
        <v>1</v>
      </c>
      <c r="C101">
        <v>2051221</v>
      </c>
      <c r="D101" s="2">
        <v>2958465</v>
      </c>
      <c r="E101" s="2">
        <v>41132</v>
      </c>
      <c r="F101" s="28">
        <v>1359</v>
      </c>
      <c r="G101" t="s">
        <v>2</v>
      </c>
    </row>
    <row r="102" spans="1:7" x14ac:dyDescent="0.25">
      <c r="A102" t="s">
        <v>0</v>
      </c>
      <c r="B102" t="s">
        <v>1</v>
      </c>
      <c r="C102">
        <v>2051223</v>
      </c>
      <c r="D102" s="2">
        <v>2958465</v>
      </c>
      <c r="E102" s="2">
        <v>41132</v>
      </c>
      <c r="F102" s="28">
        <v>1359</v>
      </c>
      <c r="G102" t="s">
        <v>2</v>
      </c>
    </row>
    <row r="103" spans="1:7" x14ac:dyDescent="0.25">
      <c r="A103" t="s">
        <v>0</v>
      </c>
      <c r="B103" t="s">
        <v>1</v>
      </c>
      <c r="C103">
        <v>2051680</v>
      </c>
      <c r="D103" s="2">
        <v>2958465</v>
      </c>
      <c r="E103" s="2">
        <v>41132</v>
      </c>
      <c r="F103" s="28">
        <v>331</v>
      </c>
      <c r="G103" t="s">
        <v>2</v>
      </c>
    </row>
    <row r="104" spans="1:7" x14ac:dyDescent="0.25">
      <c r="A104" t="s">
        <v>0</v>
      </c>
      <c r="B104" t="s">
        <v>1</v>
      </c>
      <c r="C104">
        <v>2406218</v>
      </c>
      <c r="D104" s="2">
        <v>2958465</v>
      </c>
      <c r="E104" s="2">
        <v>44713</v>
      </c>
      <c r="F104" s="28">
        <v>2248</v>
      </c>
      <c r="G104" t="s">
        <v>3</v>
      </c>
    </row>
    <row r="105" spans="1:7" x14ac:dyDescent="0.25">
      <c r="A105" t="s">
        <v>0</v>
      </c>
      <c r="B105" t="s">
        <v>1</v>
      </c>
      <c r="C105">
        <v>2406242</v>
      </c>
      <c r="D105" s="2">
        <v>2958465</v>
      </c>
      <c r="E105" s="2">
        <v>39367</v>
      </c>
      <c r="F105" s="28">
        <v>1250</v>
      </c>
      <c r="G105" t="s">
        <v>3</v>
      </c>
    </row>
    <row r="106" spans="1:7" x14ac:dyDescent="0.25">
      <c r="A106" t="s">
        <v>0</v>
      </c>
      <c r="B106" t="s">
        <v>1</v>
      </c>
      <c r="C106">
        <v>2406265</v>
      </c>
      <c r="D106" s="2">
        <v>2958465</v>
      </c>
      <c r="E106" s="2">
        <v>38959</v>
      </c>
      <c r="F106" s="28">
        <v>2540</v>
      </c>
      <c r="G106" t="s">
        <v>3</v>
      </c>
    </row>
    <row r="107" spans="1:7" x14ac:dyDescent="0.25">
      <c r="A107" t="s">
        <v>0</v>
      </c>
      <c r="B107" t="s">
        <v>1</v>
      </c>
      <c r="C107">
        <v>2411173</v>
      </c>
      <c r="D107" s="2">
        <v>2958465</v>
      </c>
      <c r="E107" s="2">
        <v>43116</v>
      </c>
      <c r="F107" s="28">
        <v>149</v>
      </c>
      <c r="G107" t="s">
        <v>2</v>
      </c>
    </row>
    <row r="108" spans="1:7" x14ac:dyDescent="0.25">
      <c r="A108" t="s">
        <v>0</v>
      </c>
      <c r="B108" t="s">
        <v>1</v>
      </c>
      <c r="C108">
        <v>2411175</v>
      </c>
      <c r="D108" s="2">
        <v>2958465</v>
      </c>
      <c r="E108" s="2">
        <v>43116</v>
      </c>
      <c r="F108" s="28">
        <v>149</v>
      </c>
      <c r="G108" t="s">
        <v>2</v>
      </c>
    </row>
    <row r="109" spans="1:7" x14ac:dyDescent="0.25">
      <c r="A109" t="s">
        <v>0</v>
      </c>
      <c r="B109" t="s">
        <v>1</v>
      </c>
      <c r="C109">
        <v>2485201</v>
      </c>
      <c r="D109" s="2">
        <v>2958465</v>
      </c>
      <c r="E109" s="2">
        <v>45889</v>
      </c>
      <c r="F109" s="28">
        <v>1404</v>
      </c>
      <c r="G109" t="s">
        <v>2</v>
      </c>
    </row>
    <row r="110" spans="1:7" x14ac:dyDescent="0.25">
      <c r="A110" t="s">
        <v>0</v>
      </c>
      <c r="B110" t="s">
        <v>1</v>
      </c>
      <c r="C110">
        <v>2485203</v>
      </c>
      <c r="D110" s="2">
        <v>2958465</v>
      </c>
      <c r="E110" s="2">
        <v>45889</v>
      </c>
      <c r="F110" s="28">
        <v>1404</v>
      </c>
      <c r="G110" t="s">
        <v>2</v>
      </c>
    </row>
    <row r="111" spans="1:7" x14ac:dyDescent="0.25">
      <c r="A111" t="s">
        <v>0</v>
      </c>
      <c r="B111" t="s">
        <v>1</v>
      </c>
      <c r="C111">
        <v>2485254</v>
      </c>
      <c r="D111" s="2">
        <v>2958465</v>
      </c>
      <c r="E111" s="2">
        <v>45876</v>
      </c>
      <c r="F111" s="28">
        <v>7965</v>
      </c>
      <c r="G111" t="s">
        <v>3</v>
      </c>
    </row>
    <row r="112" spans="1:7" x14ac:dyDescent="0.25">
      <c r="A112" t="s">
        <v>0</v>
      </c>
      <c r="B112" t="s">
        <v>1</v>
      </c>
      <c r="C112">
        <v>2486089</v>
      </c>
      <c r="D112" s="2">
        <v>2958465</v>
      </c>
      <c r="E112" s="2">
        <v>44299</v>
      </c>
      <c r="F112" s="28">
        <v>871</v>
      </c>
      <c r="G112" t="s">
        <v>2</v>
      </c>
    </row>
    <row r="113" spans="1:7" x14ac:dyDescent="0.25">
      <c r="A113" t="s">
        <v>0</v>
      </c>
      <c r="B113" t="s">
        <v>1</v>
      </c>
      <c r="C113">
        <v>2486163</v>
      </c>
      <c r="D113" s="2">
        <v>2958465</v>
      </c>
      <c r="E113" s="2">
        <v>44299</v>
      </c>
      <c r="F113" s="28">
        <v>128</v>
      </c>
      <c r="G113" t="s">
        <v>2</v>
      </c>
    </row>
    <row r="114" spans="1:7" x14ac:dyDescent="0.25">
      <c r="A114" t="s">
        <v>0</v>
      </c>
      <c r="B114" t="s">
        <v>1</v>
      </c>
      <c r="C114">
        <v>2486164</v>
      </c>
      <c r="D114" s="2">
        <v>2958465</v>
      </c>
      <c r="E114" s="2">
        <v>44299</v>
      </c>
      <c r="F114" s="28">
        <v>128</v>
      </c>
      <c r="G114" t="s">
        <v>2</v>
      </c>
    </row>
    <row r="115" spans="1:7" x14ac:dyDescent="0.25">
      <c r="A115" t="s">
        <v>0</v>
      </c>
      <c r="B115" t="s">
        <v>1</v>
      </c>
      <c r="C115">
        <v>2486183</v>
      </c>
      <c r="D115" s="2">
        <v>2958465</v>
      </c>
      <c r="E115" s="2">
        <v>44299</v>
      </c>
      <c r="F115" s="28">
        <v>487</v>
      </c>
      <c r="G115" t="s">
        <v>2</v>
      </c>
    </row>
    <row r="116" spans="1:7" x14ac:dyDescent="0.25">
      <c r="A116" t="s">
        <v>0</v>
      </c>
      <c r="B116" t="s">
        <v>1</v>
      </c>
      <c r="C116">
        <v>2486184</v>
      </c>
      <c r="D116" s="2">
        <v>2958465</v>
      </c>
      <c r="E116" s="2">
        <v>44299</v>
      </c>
      <c r="F116" s="28">
        <v>487</v>
      </c>
      <c r="G116" t="s">
        <v>2</v>
      </c>
    </row>
    <row r="117" spans="1:7" x14ac:dyDescent="0.25">
      <c r="A117" t="s">
        <v>0</v>
      </c>
      <c r="B117" t="s">
        <v>1</v>
      </c>
      <c r="C117">
        <v>2486189</v>
      </c>
      <c r="D117" s="2">
        <v>2958465</v>
      </c>
      <c r="E117" s="2">
        <v>44299</v>
      </c>
      <c r="F117" s="28">
        <v>871</v>
      </c>
      <c r="G117" t="s">
        <v>2</v>
      </c>
    </row>
    <row r="118" spans="1:7" x14ac:dyDescent="0.25">
      <c r="A118" t="s">
        <v>0</v>
      </c>
      <c r="B118" t="s">
        <v>1</v>
      </c>
      <c r="C118">
        <v>2486190</v>
      </c>
      <c r="D118" s="2">
        <v>2958465</v>
      </c>
      <c r="E118" s="2">
        <v>44299</v>
      </c>
      <c r="F118" s="28">
        <v>871</v>
      </c>
      <c r="G118" t="s">
        <v>2</v>
      </c>
    </row>
    <row r="119" spans="1:7" x14ac:dyDescent="0.25">
      <c r="A119" t="s">
        <v>0</v>
      </c>
      <c r="B119" t="s">
        <v>1</v>
      </c>
      <c r="C119">
        <v>2486663</v>
      </c>
      <c r="D119" s="2">
        <v>2958465</v>
      </c>
      <c r="E119" s="2">
        <v>43070</v>
      </c>
      <c r="F119" s="28">
        <v>111</v>
      </c>
      <c r="G119" t="s">
        <v>2</v>
      </c>
    </row>
    <row r="120" spans="1:7" x14ac:dyDescent="0.25">
      <c r="A120" t="s">
        <v>0</v>
      </c>
      <c r="B120" t="s">
        <v>1</v>
      </c>
      <c r="C120">
        <v>2490183</v>
      </c>
      <c r="D120" s="2">
        <v>2958465</v>
      </c>
      <c r="E120" s="2">
        <v>44764</v>
      </c>
      <c r="F120" s="28">
        <v>300</v>
      </c>
      <c r="G120" t="s">
        <v>2</v>
      </c>
    </row>
    <row r="121" spans="1:7" x14ac:dyDescent="0.25">
      <c r="A121" t="s">
        <v>0</v>
      </c>
      <c r="B121" t="s">
        <v>1</v>
      </c>
      <c r="C121">
        <v>2490184</v>
      </c>
      <c r="D121" s="2">
        <v>2958465</v>
      </c>
      <c r="E121" s="2">
        <v>44764</v>
      </c>
      <c r="F121" s="28">
        <v>300</v>
      </c>
      <c r="G121" t="s">
        <v>2</v>
      </c>
    </row>
    <row r="122" spans="1:7" x14ac:dyDescent="0.25">
      <c r="A122" t="s">
        <v>0</v>
      </c>
      <c r="B122" t="s">
        <v>1</v>
      </c>
      <c r="C122">
        <v>2490233</v>
      </c>
      <c r="D122" s="2">
        <v>2958465</v>
      </c>
      <c r="E122" s="2">
        <v>44764</v>
      </c>
      <c r="F122" s="28">
        <v>1450</v>
      </c>
      <c r="G122" t="s">
        <v>2</v>
      </c>
    </row>
    <row r="123" spans="1:7" x14ac:dyDescent="0.25">
      <c r="A123" t="s">
        <v>0</v>
      </c>
      <c r="B123" t="s">
        <v>1</v>
      </c>
      <c r="C123">
        <v>2490234</v>
      </c>
      <c r="D123" s="2">
        <v>2958465</v>
      </c>
      <c r="E123" s="2">
        <v>44764</v>
      </c>
      <c r="F123" s="28">
        <v>1450</v>
      </c>
      <c r="G123" t="s">
        <v>2</v>
      </c>
    </row>
    <row r="124" spans="1:7" x14ac:dyDescent="0.25">
      <c r="A124" t="s">
        <v>0</v>
      </c>
      <c r="B124" t="s">
        <v>1</v>
      </c>
      <c r="C124">
        <v>2490242</v>
      </c>
      <c r="D124" s="2">
        <v>2958465</v>
      </c>
      <c r="E124" s="2">
        <v>44764</v>
      </c>
      <c r="F124" s="28">
        <v>2850</v>
      </c>
      <c r="G124" t="s">
        <v>3</v>
      </c>
    </row>
    <row r="125" spans="1:7" x14ac:dyDescent="0.25">
      <c r="A125" t="s">
        <v>0</v>
      </c>
      <c r="B125" t="s">
        <v>1</v>
      </c>
      <c r="C125">
        <v>2494183</v>
      </c>
      <c r="D125" s="2">
        <v>2958465</v>
      </c>
      <c r="E125" s="2">
        <v>41071</v>
      </c>
      <c r="F125" s="28">
        <v>248</v>
      </c>
      <c r="G125" t="s">
        <v>2</v>
      </c>
    </row>
    <row r="126" spans="1:7" x14ac:dyDescent="0.25">
      <c r="A126" t="s">
        <v>0</v>
      </c>
      <c r="B126" t="s">
        <v>1</v>
      </c>
      <c r="C126">
        <v>2494184</v>
      </c>
      <c r="D126" s="2">
        <v>2958465</v>
      </c>
      <c r="E126" s="2">
        <v>41071</v>
      </c>
      <c r="F126" s="28">
        <v>248</v>
      </c>
      <c r="G126" t="s">
        <v>2</v>
      </c>
    </row>
    <row r="127" spans="1:7" x14ac:dyDescent="0.25">
      <c r="A127" t="s">
        <v>0</v>
      </c>
      <c r="B127" t="s">
        <v>1</v>
      </c>
      <c r="C127">
        <v>2494233</v>
      </c>
      <c r="D127" s="2">
        <v>2958465</v>
      </c>
      <c r="E127" s="2">
        <v>41071</v>
      </c>
      <c r="F127" s="28">
        <v>1210</v>
      </c>
      <c r="G127" t="s">
        <v>2</v>
      </c>
    </row>
    <row r="128" spans="1:7" x14ac:dyDescent="0.25">
      <c r="A128" t="s">
        <v>0</v>
      </c>
      <c r="B128" t="s">
        <v>1</v>
      </c>
      <c r="C128">
        <v>2494234</v>
      </c>
      <c r="D128" s="2">
        <v>2958465</v>
      </c>
      <c r="E128" s="2">
        <v>41071</v>
      </c>
      <c r="F128" s="28">
        <v>1210</v>
      </c>
      <c r="G128" t="s">
        <v>2</v>
      </c>
    </row>
    <row r="129" spans="1:7" x14ac:dyDescent="0.25">
      <c r="A129" t="s">
        <v>0</v>
      </c>
      <c r="B129" t="s">
        <v>1</v>
      </c>
      <c r="C129">
        <v>2494242</v>
      </c>
      <c r="D129" s="2">
        <v>2958465</v>
      </c>
      <c r="E129" s="2">
        <v>39101</v>
      </c>
      <c r="F129" s="28">
        <v>1340</v>
      </c>
      <c r="G129" t="s">
        <v>3</v>
      </c>
    </row>
    <row r="130" spans="1:7" x14ac:dyDescent="0.25">
      <c r="A130" t="s">
        <v>0</v>
      </c>
      <c r="B130" t="s">
        <v>1</v>
      </c>
      <c r="C130">
        <v>2495183</v>
      </c>
      <c r="D130" s="2">
        <v>2958465</v>
      </c>
      <c r="E130" s="2">
        <v>41071</v>
      </c>
      <c r="F130" s="28">
        <v>252</v>
      </c>
      <c r="G130" t="s">
        <v>2</v>
      </c>
    </row>
    <row r="131" spans="1:7" x14ac:dyDescent="0.25">
      <c r="A131" t="s">
        <v>0</v>
      </c>
      <c r="B131" t="s">
        <v>1</v>
      </c>
      <c r="C131">
        <v>2495184</v>
      </c>
      <c r="D131" s="2">
        <v>2958465</v>
      </c>
      <c r="E131" s="2">
        <v>41071</v>
      </c>
      <c r="F131" s="28">
        <v>252</v>
      </c>
      <c r="G131" t="s">
        <v>2</v>
      </c>
    </row>
    <row r="132" spans="1:7" x14ac:dyDescent="0.25">
      <c r="A132" t="s">
        <v>0</v>
      </c>
      <c r="B132" t="s">
        <v>1</v>
      </c>
      <c r="C132">
        <v>2495233</v>
      </c>
      <c r="D132" s="2">
        <v>2958465</v>
      </c>
      <c r="E132" s="2">
        <v>39777</v>
      </c>
      <c r="F132" s="28">
        <v>850</v>
      </c>
      <c r="G132" t="s">
        <v>2</v>
      </c>
    </row>
    <row r="133" spans="1:7" x14ac:dyDescent="0.25">
      <c r="A133" t="s">
        <v>0</v>
      </c>
      <c r="B133" t="s">
        <v>1</v>
      </c>
      <c r="C133">
        <v>2495234</v>
      </c>
      <c r="D133" s="2">
        <v>2958465</v>
      </c>
      <c r="E133" s="2">
        <v>39777</v>
      </c>
      <c r="F133" s="28">
        <v>850</v>
      </c>
      <c r="G133" t="s">
        <v>2</v>
      </c>
    </row>
    <row r="134" spans="1:7" x14ac:dyDescent="0.25">
      <c r="A134" t="s">
        <v>0</v>
      </c>
      <c r="B134" t="s">
        <v>1</v>
      </c>
      <c r="C134">
        <v>2495265</v>
      </c>
      <c r="D134" s="2">
        <v>2958465</v>
      </c>
      <c r="E134" s="2">
        <v>41071</v>
      </c>
      <c r="F134" s="28">
        <v>4790</v>
      </c>
      <c r="G134" t="s">
        <v>3</v>
      </c>
    </row>
    <row r="135" spans="1:7" x14ac:dyDescent="0.25">
      <c r="A135" t="s">
        <v>0</v>
      </c>
      <c r="B135" t="s">
        <v>1</v>
      </c>
      <c r="C135">
        <v>2499183</v>
      </c>
      <c r="D135" s="2">
        <v>2958465</v>
      </c>
      <c r="E135" s="2">
        <v>45223</v>
      </c>
      <c r="F135" s="28">
        <v>430</v>
      </c>
      <c r="G135" t="s">
        <v>2</v>
      </c>
    </row>
    <row r="136" spans="1:7" x14ac:dyDescent="0.25">
      <c r="A136" t="s">
        <v>0</v>
      </c>
      <c r="B136" t="s">
        <v>1</v>
      </c>
      <c r="C136">
        <v>2499184</v>
      </c>
      <c r="D136" s="2">
        <v>2958465</v>
      </c>
      <c r="E136" s="2">
        <v>45223</v>
      </c>
      <c r="F136" s="28">
        <v>430</v>
      </c>
      <c r="G136" t="s">
        <v>2</v>
      </c>
    </row>
    <row r="137" spans="1:7" x14ac:dyDescent="0.25">
      <c r="A137" t="s">
        <v>0</v>
      </c>
      <c r="B137" t="s">
        <v>1</v>
      </c>
      <c r="C137">
        <v>2499193</v>
      </c>
      <c r="D137" s="2">
        <v>2958465</v>
      </c>
      <c r="E137" s="2">
        <v>45223</v>
      </c>
      <c r="F137" s="28">
        <v>1088</v>
      </c>
      <c r="G137" t="s">
        <v>2</v>
      </c>
    </row>
    <row r="138" spans="1:7" x14ac:dyDescent="0.25">
      <c r="A138" t="s">
        <v>0</v>
      </c>
      <c r="B138" t="s">
        <v>1</v>
      </c>
      <c r="C138">
        <v>2499195</v>
      </c>
      <c r="D138" s="2">
        <v>2958465</v>
      </c>
      <c r="E138" s="2">
        <v>45223</v>
      </c>
      <c r="F138" s="28">
        <v>1088</v>
      </c>
      <c r="G138" t="s">
        <v>2</v>
      </c>
    </row>
    <row r="139" spans="1:7" x14ac:dyDescent="0.25">
      <c r="A139" t="s">
        <v>0</v>
      </c>
      <c r="B139" t="s">
        <v>1</v>
      </c>
      <c r="C139">
        <v>2499265</v>
      </c>
      <c r="D139" s="2">
        <v>2958465</v>
      </c>
      <c r="E139" s="2">
        <v>45223</v>
      </c>
      <c r="F139" s="28">
        <v>8200</v>
      </c>
      <c r="G139" t="s">
        <v>3</v>
      </c>
    </row>
    <row r="140" spans="1:7" x14ac:dyDescent="0.25">
      <c r="A140" t="s">
        <v>0</v>
      </c>
      <c r="B140" t="s">
        <v>1</v>
      </c>
      <c r="C140">
        <v>2501233</v>
      </c>
      <c r="D140" s="2">
        <v>2958465</v>
      </c>
      <c r="E140" s="2">
        <v>39777</v>
      </c>
      <c r="F140" s="28">
        <v>755</v>
      </c>
      <c r="G140" t="s">
        <v>2</v>
      </c>
    </row>
    <row r="141" spans="1:7" x14ac:dyDescent="0.25">
      <c r="A141" t="s">
        <v>0</v>
      </c>
      <c r="B141" t="s">
        <v>1</v>
      </c>
      <c r="C141">
        <v>2501234</v>
      </c>
      <c r="D141" s="2">
        <v>2958465</v>
      </c>
      <c r="E141" s="2">
        <v>39777</v>
      </c>
      <c r="F141" s="28">
        <v>755</v>
      </c>
      <c r="G141" t="s">
        <v>2</v>
      </c>
    </row>
    <row r="142" spans="1:7" x14ac:dyDescent="0.25">
      <c r="A142" t="s">
        <v>0</v>
      </c>
      <c r="B142" t="s">
        <v>1</v>
      </c>
      <c r="C142">
        <v>2502173</v>
      </c>
      <c r="D142" s="2">
        <v>2958465</v>
      </c>
      <c r="E142" s="2">
        <v>45783</v>
      </c>
      <c r="F142" s="28">
        <v>185</v>
      </c>
      <c r="G142" t="s">
        <v>2</v>
      </c>
    </row>
    <row r="143" spans="1:7" x14ac:dyDescent="0.25">
      <c r="A143" t="s">
        <v>0</v>
      </c>
      <c r="B143" t="s">
        <v>1</v>
      </c>
      <c r="C143">
        <v>2502174</v>
      </c>
      <c r="D143" s="2">
        <v>2958465</v>
      </c>
      <c r="E143" s="2">
        <v>45783</v>
      </c>
      <c r="F143" s="28">
        <v>185</v>
      </c>
      <c r="G143" t="s">
        <v>2</v>
      </c>
    </row>
    <row r="144" spans="1:7" x14ac:dyDescent="0.25">
      <c r="A144" t="s">
        <v>0</v>
      </c>
      <c r="B144" t="s">
        <v>1</v>
      </c>
      <c r="C144">
        <v>2502175</v>
      </c>
      <c r="D144" s="2">
        <v>2958465</v>
      </c>
      <c r="E144" s="2">
        <v>45783</v>
      </c>
      <c r="F144" s="28">
        <v>185</v>
      </c>
      <c r="G144" t="s">
        <v>2</v>
      </c>
    </row>
    <row r="145" spans="1:7" x14ac:dyDescent="0.25">
      <c r="A145" t="s">
        <v>0</v>
      </c>
      <c r="B145" t="s">
        <v>1</v>
      </c>
      <c r="C145">
        <v>2502176</v>
      </c>
      <c r="D145" s="2">
        <v>2958465</v>
      </c>
      <c r="E145" s="2">
        <v>44764</v>
      </c>
      <c r="F145" s="28">
        <v>176</v>
      </c>
      <c r="G145" t="s">
        <v>2</v>
      </c>
    </row>
    <row r="146" spans="1:7" x14ac:dyDescent="0.25">
      <c r="A146" t="s">
        <v>0</v>
      </c>
      <c r="B146" t="s">
        <v>1</v>
      </c>
      <c r="C146">
        <v>2502177</v>
      </c>
      <c r="D146" s="2">
        <v>2958465</v>
      </c>
      <c r="E146" s="2">
        <v>44764</v>
      </c>
      <c r="F146" s="28">
        <v>176</v>
      </c>
      <c r="G146" t="s">
        <v>2</v>
      </c>
    </row>
    <row r="147" spans="1:7" x14ac:dyDescent="0.25">
      <c r="A147" t="s">
        <v>0</v>
      </c>
      <c r="B147" t="s">
        <v>1</v>
      </c>
      <c r="C147">
        <v>2502178</v>
      </c>
      <c r="D147" s="2">
        <v>2958465</v>
      </c>
      <c r="E147" s="2">
        <v>44764</v>
      </c>
      <c r="F147" s="28">
        <v>176</v>
      </c>
      <c r="G147" t="s">
        <v>2</v>
      </c>
    </row>
    <row r="148" spans="1:7" x14ac:dyDescent="0.25">
      <c r="A148" t="s">
        <v>0</v>
      </c>
      <c r="B148" t="s">
        <v>1</v>
      </c>
      <c r="C148">
        <v>2502181</v>
      </c>
      <c r="D148" s="2">
        <v>2958465</v>
      </c>
      <c r="E148" s="2">
        <v>45783</v>
      </c>
      <c r="F148" s="28">
        <v>355</v>
      </c>
      <c r="G148" t="s">
        <v>2</v>
      </c>
    </row>
    <row r="149" spans="1:7" x14ac:dyDescent="0.25">
      <c r="A149" t="s">
        <v>0</v>
      </c>
      <c r="B149" t="s">
        <v>1</v>
      </c>
      <c r="C149">
        <v>2502183</v>
      </c>
      <c r="D149" s="2">
        <v>2958465</v>
      </c>
      <c r="E149" s="2">
        <v>45783</v>
      </c>
      <c r="F149" s="28">
        <v>355</v>
      </c>
      <c r="G149" t="s">
        <v>2</v>
      </c>
    </row>
    <row r="150" spans="1:7" x14ac:dyDescent="0.25">
      <c r="A150" t="s">
        <v>0</v>
      </c>
      <c r="B150" t="s">
        <v>1</v>
      </c>
      <c r="C150">
        <v>2502184</v>
      </c>
      <c r="D150" s="2">
        <v>2958465</v>
      </c>
      <c r="E150" s="2">
        <v>45783</v>
      </c>
      <c r="F150" s="28">
        <v>355</v>
      </c>
      <c r="G150" t="s">
        <v>2</v>
      </c>
    </row>
    <row r="151" spans="1:7" x14ac:dyDescent="0.25">
      <c r="A151" t="s">
        <v>0</v>
      </c>
      <c r="B151" t="s">
        <v>1</v>
      </c>
      <c r="C151">
        <v>2502185</v>
      </c>
      <c r="D151" s="2">
        <v>2958465</v>
      </c>
      <c r="E151" s="2">
        <v>45223</v>
      </c>
      <c r="F151" s="28">
        <v>360</v>
      </c>
      <c r="G151" t="s">
        <v>2</v>
      </c>
    </row>
    <row r="152" spans="1:7" x14ac:dyDescent="0.25">
      <c r="A152" t="s">
        <v>0</v>
      </c>
      <c r="B152" t="s">
        <v>1</v>
      </c>
      <c r="C152">
        <v>2502187</v>
      </c>
      <c r="D152" s="2">
        <v>2958465</v>
      </c>
      <c r="E152" s="2">
        <v>44764</v>
      </c>
      <c r="F152" s="28">
        <v>340</v>
      </c>
      <c r="G152" t="s">
        <v>2</v>
      </c>
    </row>
    <row r="153" spans="1:7" x14ac:dyDescent="0.25">
      <c r="A153" t="s">
        <v>0</v>
      </c>
      <c r="B153" t="s">
        <v>1</v>
      </c>
      <c r="C153">
        <v>2502188</v>
      </c>
      <c r="D153" s="2">
        <v>2958465</v>
      </c>
      <c r="E153" s="2">
        <v>44764</v>
      </c>
      <c r="F153" s="28">
        <v>340</v>
      </c>
      <c r="G153" t="s">
        <v>2</v>
      </c>
    </row>
    <row r="154" spans="1:7" x14ac:dyDescent="0.25">
      <c r="A154" t="s">
        <v>0</v>
      </c>
      <c r="B154" t="s">
        <v>1</v>
      </c>
      <c r="C154">
        <v>2502214</v>
      </c>
      <c r="D154" s="2">
        <v>2958465</v>
      </c>
      <c r="E154" s="2">
        <v>45223</v>
      </c>
      <c r="F154" s="28">
        <v>1775</v>
      </c>
      <c r="G154" t="s">
        <v>2</v>
      </c>
    </row>
    <row r="155" spans="1:7" x14ac:dyDescent="0.25">
      <c r="A155" t="s">
        <v>0</v>
      </c>
      <c r="B155" t="s">
        <v>1</v>
      </c>
      <c r="C155">
        <v>2502215</v>
      </c>
      <c r="D155" s="2">
        <v>2958465</v>
      </c>
      <c r="E155" s="2">
        <v>45223</v>
      </c>
      <c r="F155" s="28">
        <v>1775</v>
      </c>
      <c r="G155" t="s">
        <v>2</v>
      </c>
    </row>
    <row r="156" spans="1:7" x14ac:dyDescent="0.25">
      <c r="A156" t="s">
        <v>0</v>
      </c>
      <c r="B156" t="s">
        <v>1</v>
      </c>
      <c r="C156">
        <v>2502222</v>
      </c>
      <c r="D156" s="2">
        <v>2958465</v>
      </c>
      <c r="E156" s="2">
        <v>37678</v>
      </c>
      <c r="F156" s="28">
        <v>365</v>
      </c>
      <c r="G156" t="s">
        <v>4</v>
      </c>
    </row>
    <row r="157" spans="1:7" x14ac:dyDescent="0.25">
      <c r="A157" t="s">
        <v>0</v>
      </c>
      <c r="B157" t="s">
        <v>1</v>
      </c>
      <c r="C157">
        <v>2502229</v>
      </c>
      <c r="D157" s="2">
        <v>2958465</v>
      </c>
      <c r="E157" s="2">
        <v>45783</v>
      </c>
      <c r="F157" s="28">
        <v>355</v>
      </c>
      <c r="G157" t="s">
        <v>2</v>
      </c>
    </row>
    <row r="158" spans="1:7" x14ac:dyDescent="0.25">
      <c r="A158" t="s">
        <v>0</v>
      </c>
      <c r="B158" t="s">
        <v>1</v>
      </c>
      <c r="C158">
        <v>2502233</v>
      </c>
      <c r="D158" s="2">
        <v>2958465</v>
      </c>
      <c r="E158" s="2">
        <v>45783</v>
      </c>
      <c r="F158" s="28">
        <v>1745</v>
      </c>
      <c r="G158" t="s">
        <v>2</v>
      </c>
    </row>
    <row r="159" spans="1:7" x14ac:dyDescent="0.25">
      <c r="A159" t="s">
        <v>0</v>
      </c>
      <c r="B159" t="s">
        <v>1</v>
      </c>
      <c r="C159">
        <v>2502234</v>
      </c>
      <c r="D159" s="2">
        <v>2958465</v>
      </c>
      <c r="E159" s="2">
        <v>45783</v>
      </c>
      <c r="F159" s="28">
        <v>1745</v>
      </c>
      <c r="G159" t="s">
        <v>2</v>
      </c>
    </row>
    <row r="160" spans="1:7" x14ac:dyDescent="0.25">
      <c r="A160" t="s">
        <v>0</v>
      </c>
      <c r="B160" t="s">
        <v>1</v>
      </c>
      <c r="C160">
        <v>2502240</v>
      </c>
      <c r="D160" s="2">
        <v>2958465</v>
      </c>
      <c r="E160" s="2">
        <v>45783</v>
      </c>
      <c r="F160" s="28">
        <v>1745</v>
      </c>
      <c r="G160" t="s">
        <v>2</v>
      </c>
    </row>
    <row r="161" spans="1:7" x14ac:dyDescent="0.25">
      <c r="A161" t="s">
        <v>0</v>
      </c>
      <c r="B161" t="s">
        <v>1</v>
      </c>
      <c r="C161">
        <v>2502245</v>
      </c>
      <c r="D161" s="2">
        <v>2958465</v>
      </c>
      <c r="E161" s="2">
        <v>45783</v>
      </c>
      <c r="F161" s="28">
        <v>1745</v>
      </c>
      <c r="G161" t="s">
        <v>2</v>
      </c>
    </row>
    <row r="162" spans="1:7" x14ac:dyDescent="0.25">
      <c r="A162" t="s">
        <v>0</v>
      </c>
      <c r="B162" t="s">
        <v>1</v>
      </c>
      <c r="C162">
        <v>2502263</v>
      </c>
      <c r="D162" s="2">
        <v>2958465</v>
      </c>
      <c r="E162" s="2">
        <v>45223</v>
      </c>
      <c r="F162" s="28">
        <v>6950</v>
      </c>
      <c r="G162" t="s">
        <v>3</v>
      </c>
    </row>
    <row r="163" spans="1:7" x14ac:dyDescent="0.25">
      <c r="A163" t="s">
        <v>0</v>
      </c>
      <c r="B163" t="s">
        <v>1</v>
      </c>
      <c r="C163">
        <v>2502264</v>
      </c>
      <c r="D163" s="2">
        <v>2958465</v>
      </c>
      <c r="E163" s="2">
        <v>45223</v>
      </c>
      <c r="F163" s="28">
        <v>6950</v>
      </c>
      <c r="G163" t="s">
        <v>3</v>
      </c>
    </row>
    <row r="164" spans="1:7" x14ac:dyDescent="0.25">
      <c r="A164" t="s">
        <v>0</v>
      </c>
      <c r="B164" t="s">
        <v>1</v>
      </c>
      <c r="C164">
        <v>2502265</v>
      </c>
      <c r="D164" s="2">
        <v>2958465</v>
      </c>
      <c r="E164" s="2">
        <v>45783</v>
      </c>
      <c r="F164" s="28">
        <v>6830</v>
      </c>
      <c r="G164" t="s">
        <v>3</v>
      </c>
    </row>
    <row r="165" spans="1:7" x14ac:dyDescent="0.25">
      <c r="A165" t="s">
        <v>0</v>
      </c>
      <c r="B165" t="s">
        <v>1</v>
      </c>
      <c r="C165">
        <v>2502273</v>
      </c>
      <c r="D165" s="2">
        <v>2958465</v>
      </c>
      <c r="E165" s="2">
        <v>45223</v>
      </c>
      <c r="F165" s="28">
        <v>6950</v>
      </c>
      <c r="G165" t="s">
        <v>3</v>
      </c>
    </row>
    <row r="166" spans="1:7" x14ac:dyDescent="0.25">
      <c r="A166" t="s">
        <v>0</v>
      </c>
      <c r="B166" t="s">
        <v>1</v>
      </c>
      <c r="C166">
        <v>2502678</v>
      </c>
      <c r="D166" s="2">
        <v>2958465</v>
      </c>
      <c r="E166" s="2">
        <v>43344</v>
      </c>
      <c r="F166" s="28">
        <v>120</v>
      </c>
      <c r="G166" t="s">
        <v>2</v>
      </c>
    </row>
    <row r="167" spans="1:7" x14ac:dyDescent="0.25">
      <c r="A167" t="s">
        <v>0</v>
      </c>
      <c r="B167" t="s">
        <v>1</v>
      </c>
      <c r="C167">
        <v>2502688</v>
      </c>
      <c r="D167" s="2">
        <v>2958465</v>
      </c>
      <c r="E167" s="2">
        <v>43344</v>
      </c>
      <c r="F167" s="28">
        <v>234</v>
      </c>
      <c r="G167" t="s">
        <v>2</v>
      </c>
    </row>
    <row r="168" spans="1:7" x14ac:dyDescent="0.25">
      <c r="A168" t="s">
        <v>0</v>
      </c>
      <c r="B168" t="s">
        <v>1</v>
      </c>
      <c r="C168">
        <v>2502734</v>
      </c>
      <c r="D168" s="2">
        <v>2958465</v>
      </c>
      <c r="E168" s="2">
        <v>43344</v>
      </c>
      <c r="F168" s="28">
        <v>1169</v>
      </c>
      <c r="G168" t="s">
        <v>2</v>
      </c>
    </row>
    <row r="169" spans="1:7" x14ac:dyDescent="0.25">
      <c r="A169" t="s">
        <v>0</v>
      </c>
      <c r="B169" t="s">
        <v>1</v>
      </c>
      <c r="C169">
        <v>2502773</v>
      </c>
      <c r="D169" s="2">
        <v>2958465</v>
      </c>
      <c r="E169" s="2">
        <v>43344</v>
      </c>
      <c r="F169" s="28">
        <v>4201</v>
      </c>
      <c r="G169" t="s">
        <v>3</v>
      </c>
    </row>
    <row r="170" spans="1:7" x14ac:dyDescent="0.25">
      <c r="A170" t="s">
        <v>0</v>
      </c>
      <c r="B170" t="s">
        <v>1</v>
      </c>
      <c r="C170">
        <v>2503173</v>
      </c>
      <c r="D170" s="2">
        <v>2958465</v>
      </c>
      <c r="E170" s="2">
        <v>45223</v>
      </c>
      <c r="F170" s="28">
        <v>195</v>
      </c>
      <c r="G170" t="s">
        <v>2</v>
      </c>
    </row>
    <row r="171" spans="1:7" x14ac:dyDescent="0.25">
      <c r="A171" t="s">
        <v>0</v>
      </c>
      <c r="B171" t="s">
        <v>1</v>
      </c>
      <c r="C171">
        <v>2503174</v>
      </c>
      <c r="D171" s="2">
        <v>2958465</v>
      </c>
      <c r="E171" s="2">
        <v>45223</v>
      </c>
      <c r="F171" s="28">
        <v>195</v>
      </c>
      <c r="G171" t="s">
        <v>2</v>
      </c>
    </row>
    <row r="172" spans="1:7" x14ac:dyDescent="0.25">
      <c r="A172" t="s">
        <v>0</v>
      </c>
      <c r="B172" t="s">
        <v>1</v>
      </c>
      <c r="C172">
        <v>2503175</v>
      </c>
      <c r="D172" s="2">
        <v>2958465</v>
      </c>
      <c r="E172" s="2">
        <v>45223</v>
      </c>
      <c r="F172" s="28">
        <v>195</v>
      </c>
      <c r="G172" t="s">
        <v>2</v>
      </c>
    </row>
    <row r="173" spans="1:7" x14ac:dyDescent="0.25">
      <c r="A173" t="s">
        <v>0</v>
      </c>
      <c r="B173" t="s">
        <v>1</v>
      </c>
      <c r="C173">
        <v>2503176</v>
      </c>
      <c r="D173" s="2">
        <v>2958465</v>
      </c>
      <c r="E173" s="2">
        <v>44764</v>
      </c>
      <c r="F173" s="28">
        <v>184</v>
      </c>
      <c r="G173" t="s">
        <v>2</v>
      </c>
    </row>
    <row r="174" spans="1:7" x14ac:dyDescent="0.25">
      <c r="A174" t="s">
        <v>0</v>
      </c>
      <c r="B174" t="s">
        <v>1</v>
      </c>
      <c r="C174">
        <v>2503177</v>
      </c>
      <c r="D174" s="2">
        <v>2958465</v>
      </c>
      <c r="E174" s="2">
        <v>44764</v>
      </c>
      <c r="F174" s="28">
        <v>184</v>
      </c>
      <c r="G174" t="s">
        <v>2</v>
      </c>
    </row>
    <row r="175" spans="1:7" x14ac:dyDescent="0.25">
      <c r="A175" t="s">
        <v>0</v>
      </c>
      <c r="B175" t="s">
        <v>1</v>
      </c>
      <c r="C175">
        <v>2503183</v>
      </c>
      <c r="D175" s="2">
        <v>2958465</v>
      </c>
      <c r="E175" s="2">
        <v>45783</v>
      </c>
      <c r="F175" s="28">
        <v>372</v>
      </c>
      <c r="G175" t="s">
        <v>2</v>
      </c>
    </row>
    <row r="176" spans="1:7" x14ac:dyDescent="0.25">
      <c r="A176" t="s">
        <v>0</v>
      </c>
      <c r="B176" t="s">
        <v>1</v>
      </c>
      <c r="C176">
        <v>2503184</v>
      </c>
      <c r="D176" s="2">
        <v>2958465</v>
      </c>
      <c r="E176" s="2">
        <v>45783</v>
      </c>
      <c r="F176" s="28">
        <v>372</v>
      </c>
      <c r="G176" t="s">
        <v>2</v>
      </c>
    </row>
    <row r="177" spans="1:7" x14ac:dyDescent="0.25">
      <c r="A177" t="s">
        <v>0</v>
      </c>
      <c r="B177" t="s">
        <v>1</v>
      </c>
      <c r="C177">
        <v>2503185</v>
      </c>
      <c r="D177" s="2">
        <v>2958465</v>
      </c>
      <c r="E177" s="2">
        <v>45223</v>
      </c>
      <c r="F177" s="28">
        <v>380</v>
      </c>
      <c r="G177" t="s">
        <v>2</v>
      </c>
    </row>
    <row r="178" spans="1:7" x14ac:dyDescent="0.25">
      <c r="A178" t="s">
        <v>0</v>
      </c>
      <c r="B178" t="s">
        <v>1</v>
      </c>
      <c r="C178">
        <v>2503187</v>
      </c>
      <c r="D178" s="2">
        <v>2958465</v>
      </c>
      <c r="E178" s="2">
        <v>44764</v>
      </c>
      <c r="F178" s="28">
        <v>360</v>
      </c>
      <c r="G178" t="s">
        <v>2</v>
      </c>
    </row>
    <row r="179" spans="1:7" x14ac:dyDescent="0.25">
      <c r="A179" t="s">
        <v>0</v>
      </c>
      <c r="B179" t="s">
        <v>1</v>
      </c>
      <c r="C179">
        <v>2503188</v>
      </c>
      <c r="D179" s="2">
        <v>2958465</v>
      </c>
      <c r="E179" s="2">
        <v>44764</v>
      </c>
      <c r="F179" s="28">
        <v>360</v>
      </c>
      <c r="G179" t="s">
        <v>2</v>
      </c>
    </row>
    <row r="180" spans="1:7" x14ac:dyDescent="0.25">
      <c r="A180" t="s">
        <v>0</v>
      </c>
      <c r="B180" t="s">
        <v>1</v>
      </c>
      <c r="C180">
        <v>2503222</v>
      </c>
      <c r="D180" s="2">
        <v>2958465</v>
      </c>
      <c r="E180" s="2">
        <v>37561</v>
      </c>
      <c r="F180" s="28">
        <v>358</v>
      </c>
      <c r="G180" t="s">
        <v>2</v>
      </c>
    </row>
    <row r="181" spans="1:7" x14ac:dyDescent="0.25">
      <c r="A181" t="s">
        <v>0</v>
      </c>
      <c r="B181" t="s">
        <v>1</v>
      </c>
      <c r="C181">
        <v>2503233</v>
      </c>
      <c r="D181" s="2">
        <v>2958465</v>
      </c>
      <c r="E181" s="2">
        <v>45783</v>
      </c>
      <c r="F181" s="28">
        <v>1795</v>
      </c>
      <c r="G181" t="s">
        <v>2</v>
      </c>
    </row>
    <row r="182" spans="1:7" x14ac:dyDescent="0.25">
      <c r="A182" t="s">
        <v>0</v>
      </c>
      <c r="B182" t="s">
        <v>1</v>
      </c>
      <c r="C182">
        <v>2503234</v>
      </c>
      <c r="D182" s="2">
        <v>2958465</v>
      </c>
      <c r="E182" s="2">
        <v>45783</v>
      </c>
      <c r="F182" s="28">
        <v>1795</v>
      </c>
      <c r="G182" t="s">
        <v>2</v>
      </c>
    </row>
    <row r="183" spans="1:7" x14ac:dyDescent="0.25">
      <c r="A183" t="s">
        <v>0</v>
      </c>
      <c r="B183" t="s">
        <v>1</v>
      </c>
      <c r="C183">
        <v>2503263</v>
      </c>
      <c r="D183" s="2">
        <v>2958465</v>
      </c>
      <c r="E183" s="2">
        <v>45223</v>
      </c>
      <c r="F183" s="28">
        <v>7300</v>
      </c>
      <c r="G183" t="s">
        <v>3</v>
      </c>
    </row>
    <row r="184" spans="1:7" x14ac:dyDescent="0.25">
      <c r="A184" t="s">
        <v>0</v>
      </c>
      <c r="B184" t="s">
        <v>1</v>
      </c>
      <c r="C184">
        <v>2503264</v>
      </c>
      <c r="D184" s="2">
        <v>2958465</v>
      </c>
      <c r="E184" s="2">
        <v>45223</v>
      </c>
      <c r="F184" s="28">
        <v>7300</v>
      </c>
      <c r="G184" t="s">
        <v>3</v>
      </c>
    </row>
    <row r="185" spans="1:7" x14ac:dyDescent="0.25">
      <c r="A185" t="s">
        <v>0</v>
      </c>
      <c r="B185" t="s">
        <v>1</v>
      </c>
      <c r="C185">
        <v>2503265</v>
      </c>
      <c r="D185" s="2">
        <v>2958465</v>
      </c>
      <c r="E185" s="2">
        <v>45783</v>
      </c>
      <c r="F185" s="28">
        <v>7140</v>
      </c>
      <c r="G185" t="s">
        <v>3</v>
      </c>
    </row>
    <row r="186" spans="1:7" x14ac:dyDescent="0.25">
      <c r="A186" t="s">
        <v>0</v>
      </c>
      <c r="B186" t="s">
        <v>1</v>
      </c>
      <c r="C186">
        <v>2503733</v>
      </c>
      <c r="D186" s="2">
        <v>2958465</v>
      </c>
      <c r="E186" s="2">
        <v>43344</v>
      </c>
      <c r="F186" s="28">
        <v>1213</v>
      </c>
      <c r="G186" t="s">
        <v>2</v>
      </c>
    </row>
    <row r="187" spans="1:7" x14ac:dyDescent="0.25">
      <c r="A187" t="s">
        <v>0</v>
      </c>
      <c r="B187" t="s">
        <v>1</v>
      </c>
      <c r="C187">
        <v>2504183</v>
      </c>
      <c r="D187" s="2">
        <v>2958465</v>
      </c>
      <c r="E187" s="2">
        <v>45223</v>
      </c>
      <c r="F187" s="28">
        <v>456</v>
      </c>
      <c r="G187" t="s">
        <v>2</v>
      </c>
    </row>
    <row r="188" spans="1:7" x14ac:dyDescent="0.25">
      <c r="A188" t="s">
        <v>0</v>
      </c>
      <c r="B188" t="s">
        <v>1</v>
      </c>
      <c r="C188">
        <v>2504184</v>
      </c>
      <c r="D188" s="2">
        <v>2958465</v>
      </c>
      <c r="E188" s="2">
        <v>45223</v>
      </c>
      <c r="F188" s="28">
        <v>456</v>
      </c>
      <c r="G188" t="s">
        <v>2</v>
      </c>
    </row>
    <row r="189" spans="1:7" x14ac:dyDescent="0.25">
      <c r="A189" t="s">
        <v>0</v>
      </c>
      <c r="B189" t="s">
        <v>1</v>
      </c>
      <c r="C189">
        <v>2504193</v>
      </c>
      <c r="D189" s="2">
        <v>2958465</v>
      </c>
      <c r="E189" s="2">
        <v>45223</v>
      </c>
      <c r="F189" s="28">
        <v>1018</v>
      </c>
      <c r="G189" t="s">
        <v>2</v>
      </c>
    </row>
    <row r="190" spans="1:7" x14ac:dyDescent="0.25">
      <c r="A190" t="s">
        <v>0</v>
      </c>
      <c r="B190" t="s">
        <v>1</v>
      </c>
      <c r="C190">
        <v>2504195</v>
      </c>
      <c r="D190" s="2">
        <v>2958465</v>
      </c>
      <c r="E190" s="2">
        <v>45223</v>
      </c>
      <c r="F190" s="28">
        <v>1018</v>
      </c>
      <c r="G190" t="s">
        <v>2</v>
      </c>
    </row>
    <row r="191" spans="1:7" x14ac:dyDescent="0.25">
      <c r="A191" t="s">
        <v>0</v>
      </c>
      <c r="B191" t="s">
        <v>1</v>
      </c>
      <c r="C191">
        <v>2510183</v>
      </c>
      <c r="D191" s="2">
        <v>2958465</v>
      </c>
      <c r="E191" s="2">
        <v>38497</v>
      </c>
      <c r="F191" s="28">
        <v>150</v>
      </c>
      <c r="G191" t="s">
        <v>2</v>
      </c>
    </row>
    <row r="192" spans="1:7" x14ac:dyDescent="0.25">
      <c r="A192" t="s">
        <v>0</v>
      </c>
      <c r="B192" t="s">
        <v>1</v>
      </c>
      <c r="C192">
        <v>2510184</v>
      </c>
      <c r="D192" s="2">
        <v>2958465</v>
      </c>
      <c r="E192" s="2">
        <v>38497</v>
      </c>
      <c r="F192" s="28">
        <v>150</v>
      </c>
      <c r="G192" t="s">
        <v>2</v>
      </c>
    </row>
    <row r="193" spans="1:7" x14ac:dyDescent="0.25">
      <c r="A193" t="s">
        <v>0</v>
      </c>
      <c r="B193" t="s">
        <v>1</v>
      </c>
      <c r="C193">
        <v>2510193</v>
      </c>
      <c r="D193" s="2">
        <v>2958465</v>
      </c>
      <c r="E193" s="2">
        <v>41396</v>
      </c>
      <c r="F193" s="28">
        <v>638</v>
      </c>
      <c r="G193" t="s">
        <v>2</v>
      </c>
    </row>
    <row r="194" spans="1:7" x14ac:dyDescent="0.25">
      <c r="A194" t="s">
        <v>0</v>
      </c>
      <c r="B194" t="s">
        <v>1</v>
      </c>
      <c r="C194">
        <v>2510195</v>
      </c>
      <c r="D194" s="2">
        <v>2958465</v>
      </c>
      <c r="E194" s="2">
        <v>41396</v>
      </c>
      <c r="F194" s="28">
        <v>638</v>
      </c>
      <c r="G194" t="s">
        <v>2</v>
      </c>
    </row>
    <row r="195" spans="1:7" x14ac:dyDescent="0.25">
      <c r="A195" t="s">
        <v>0</v>
      </c>
      <c r="B195" t="s">
        <v>1</v>
      </c>
      <c r="C195">
        <v>2516184</v>
      </c>
      <c r="D195" s="2">
        <v>2958465</v>
      </c>
      <c r="E195" s="2">
        <v>41933</v>
      </c>
      <c r="F195" s="28">
        <v>275</v>
      </c>
      <c r="G195" t="s">
        <v>2</v>
      </c>
    </row>
    <row r="196" spans="1:7" x14ac:dyDescent="0.25">
      <c r="A196" t="s">
        <v>0</v>
      </c>
      <c r="B196" t="s">
        <v>1</v>
      </c>
      <c r="C196">
        <v>2516251</v>
      </c>
      <c r="D196" s="2">
        <v>2958465</v>
      </c>
      <c r="E196" s="2">
        <v>41933</v>
      </c>
      <c r="F196" s="28">
        <v>2011</v>
      </c>
      <c r="G196" t="s">
        <v>3</v>
      </c>
    </row>
    <row r="197" spans="1:7" x14ac:dyDescent="0.25">
      <c r="A197" t="s">
        <v>0</v>
      </c>
      <c r="B197" t="s">
        <v>1</v>
      </c>
      <c r="C197">
        <v>2518183</v>
      </c>
      <c r="D197" s="2">
        <v>2958465</v>
      </c>
      <c r="E197" s="2">
        <v>44713</v>
      </c>
      <c r="F197" s="28">
        <v>359</v>
      </c>
      <c r="G197" t="s">
        <v>2</v>
      </c>
    </row>
    <row r="198" spans="1:7" x14ac:dyDescent="0.25">
      <c r="A198" t="s">
        <v>0</v>
      </c>
      <c r="B198" t="s">
        <v>1</v>
      </c>
      <c r="C198">
        <v>2518184</v>
      </c>
      <c r="D198" s="2">
        <v>2958465</v>
      </c>
      <c r="E198" s="2">
        <v>44713</v>
      </c>
      <c r="F198" s="28">
        <v>359</v>
      </c>
      <c r="G198" t="s">
        <v>2</v>
      </c>
    </row>
    <row r="199" spans="1:7" x14ac:dyDescent="0.25">
      <c r="A199" t="s">
        <v>0</v>
      </c>
      <c r="B199" t="s">
        <v>1</v>
      </c>
      <c r="C199">
        <v>2518251</v>
      </c>
      <c r="D199" s="2">
        <v>2958465</v>
      </c>
      <c r="E199" s="2">
        <v>44713</v>
      </c>
      <c r="F199" s="28">
        <v>2646</v>
      </c>
      <c r="G199" t="s">
        <v>3</v>
      </c>
    </row>
    <row r="200" spans="1:7" x14ac:dyDescent="0.25">
      <c r="A200" t="s">
        <v>0</v>
      </c>
      <c r="B200" t="s">
        <v>1</v>
      </c>
      <c r="C200">
        <v>2519183</v>
      </c>
      <c r="D200" s="2">
        <v>2958465</v>
      </c>
      <c r="E200" s="2">
        <v>44713</v>
      </c>
      <c r="F200" s="28">
        <v>365</v>
      </c>
      <c r="G200" t="s">
        <v>2</v>
      </c>
    </row>
    <row r="201" spans="1:7" x14ac:dyDescent="0.25">
      <c r="A201" t="s">
        <v>0</v>
      </c>
      <c r="B201" t="s">
        <v>1</v>
      </c>
      <c r="C201">
        <v>2519184</v>
      </c>
      <c r="D201" s="2">
        <v>2958465</v>
      </c>
      <c r="E201" s="2">
        <v>44713</v>
      </c>
      <c r="F201" s="28">
        <v>365</v>
      </c>
      <c r="G201" t="s">
        <v>2</v>
      </c>
    </row>
    <row r="202" spans="1:7" x14ac:dyDescent="0.25">
      <c r="A202" t="s">
        <v>0</v>
      </c>
      <c r="B202" t="s">
        <v>1</v>
      </c>
      <c r="C202">
        <v>2519187</v>
      </c>
      <c r="D202" s="2">
        <v>2958465</v>
      </c>
      <c r="E202" s="2">
        <v>44713</v>
      </c>
      <c r="F202" s="28">
        <v>363</v>
      </c>
      <c r="G202" t="s">
        <v>2</v>
      </c>
    </row>
    <row r="203" spans="1:7" x14ac:dyDescent="0.25">
      <c r="A203" t="s">
        <v>0</v>
      </c>
      <c r="B203" t="s">
        <v>1</v>
      </c>
      <c r="C203">
        <v>2519188</v>
      </c>
      <c r="D203" s="2">
        <v>2958465</v>
      </c>
      <c r="E203" s="2">
        <v>44713</v>
      </c>
      <c r="F203" s="28">
        <v>363</v>
      </c>
      <c r="G203" t="s">
        <v>2</v>
      </c>
    </row>
    <row r="204" spans="1:7" x14ac:dyDescent="0.25">
      <c r="A204" t="s">
        <v>0</v>
      </c>
      <c r="B204" t="s">
        <v>1</v>
      </c>
      <c r="C204">
        <v>2519242</v>
      </c>
      <c r="D204" s="2">
        <v>2958465</v>
      </c>
      <c r="E204" s="2">
        <v>44713</v>
      </c>
      <c r="F204" s="28">
        <v>3559</v>
      </c>
      <c r="G204" t="s">
        <v>3</v>
      </c>
    </row>
    <row r="205" spans="1:7" x14ac:dyDescent="0.25">
      <c r="A205" t="s">
        <v>0</v>
      </c>
      <c r="B205" t="s">
        <v>1</v>
      </c>
      <c r="C205">
        <v>2523183</v>
      </c>
      <c r="D205" s="2">
        <v>2958465</v>
      </c>
      <c r="E205" s="2">
        <v>41933</v>
      </c>
      <c r="F205" s="28">
        <v>313</v>
      </c>
      <c r="G205" t="s">
        <v>2</v>
      </c>
    </row>
    <row r="206" spans="1:7" x14ac:dyDescent="0.25">
      <c r="A206" t="s">
        <v>0</v>
      </c>
      <c r="B206" t="s">
        <v>1</v>
      </c>
      <c r="C206">
        <v>2523184</v>
      </c>
      <c r="D206" s="2">
        <v>2958465</v>
      </c>
      <c r="E206" s="2">
        <v>41933</v>
      </c>
      <c r="F206" s="28">
        <v>313</v>
      </c>
      <c r="G206" t="s">
        <v>2</v>
      </c>
    </row>
    <row r="207" spans="1:7" x14ac:dyDescent="0.25">
      <c r="A207" t="s">
        <v>0</v>
      </c>
      <c r="B207" t="s">
        <v>1</v>
      </c>
      <c r="C207">
        <v>2523242</v>
      </c>
      <c r="D207" s="2">
        <v>2958465</v>
      </c>
      <c r="E207" s="2">
        <v>41933</v>
      </c>
      <c r="F207" s="28">
        <v>3000</v>
      </c>
      <c r="G207" t="s">
        <v>3</v>
      </c>
    </row>
    <row r="208" spans="1:7" x14ac:dyDescent="0.25">
      <c r="A208" t="s">
        <v>0</v>
      </c>
      <c r="B208" t="s">
        <v>1</v>
      </c>
      <c r="C208">
        <v>2523256</v>
      </c>
      <c r="D208" s="2">
        <v>2958465</v>
      </c>
      <c r="E208" s="2">
        <v>41933</v>
      </c>
      <c r="F208" s="28">
        <v>4465</v>
      </c>
      <c r="G208" t="s">
        <v>3</v>
      </c>
    </row>
    <row r="209" spans="1:7" x14ac:dyDescent="0.25">
      <c r="A209" t="s">
        <v>0</v>
      </c>
      <c r="B209" t="s">
        <v>1</v>
      </c>
      <c r="C209">
        <v>2524189</v>
      </c>
      <c r="D209" s="2">
        <v>2958465</v>
      </c>
      <c r="E209" s="2">
        <v>39654</v>
      </c>
      <c r="F209" s="28">
        <v>268</v>
      </c>
      <c r="G209" t="s">
        <v>2</v>
      </c>
    </row>
    <row r="210" spans="1:7" x14ac:dyDescent="0.25">
      <c r="A210" t="s">
        <v>0</v>
      </c>
      <c r="B210" t="s">
        <v>1</v>
      </c>
      <c r="C210">
        <v>2524190</v>
      </c>
      <c r="D210" s="2">
        <v>2958465</v>
      </c>
      <c r="E210" s="2">
        <v>39654</v>
      </c>
      <c r="F210" s="28">
        <v>268</v>
      </c>
      <c r="G210" t="s">
        <v>2</v>
      </c>
    </row>
    <row r="211" spans="1:7" x14ac:dyDescent="0.25">
      <c r="A211" t="s">
        <v>0</v>
      </c>
      <c r="B211" t="s">
        <v>1</v>
      </c>
      <c r="C211">
        <v>2524271</v>
      </c>
      <c r="D211" s="2">
        <v>2958465</v>
      </c>
      <c r="E211" s="2">
        <v>73051</v>
      </c>
      <c r="F211" s="28">
        <v>5460</v>
      </c>
      <c r="G211" t="s">
        <v>3</v>
      </c>
    </row>
    <row r="212" spans="1:7" x14ac:dyDescent="0.25">
      <c r="A212" t="s">
        <v>0</v>
      </c>
      <c r="B212" t="s">
        <v>1</v>
      </c>
      <c r="C212">
        <v>2524771</v>
      </c>
      <c r="D212" s="2">
        <v>2958465</v>
      </c>
      <c r="E212" s="2">
        <v>73051</v>
      </c>
      <c r="F212" s="28">
        <v>5180</v>
      </c>
      <c r="G212" t="s">
        <v>3</v>
      </c>
    </row>
    <row r="213" spans="1:7" x14ac:dyDescent="0.25">
      <c r="A213" t="s">
        <v>0</v>
      </c>
      <c r="B213" t="s">
        <v>1</v>
      </c>
      <c r="C213">
        <v>2525189</v>
      </c>
      <c r="D213" s="2">
        <v>2958465</v>
      </c>
      <c r="E213" s="2">
        <v>39654</v>
      </c>
      <c r="F213" s="28">
        <v>275</v>
      </c>
      <c r="G213" t="s">
        <v>2</v>
      </c>
    </row>
    <row r="214" spans="1:7" x14ac:dyDescent="0.25">
      <c r="A214" t="s">
        <v>0</v>
      </c>
      <c r="B214" t="s">
        <v>1</v>
      </c>
      <c r="C214">
        <v>2525190</v>
      </c>
      <c r="D214" s="2">
        <v>2958465</v>
      </c>
      <c r="E214" s="2">
        <v>39654</v>
      </c>
      <c r="F214" s="28">
        <v>275</v>
      </c>
      <c r="G214" t="s">
        <v>2</v>
      </c>
    </row>
    <row r="215" spans="1:7" x14ac:dyDescent="0.25">
      <c r="A215" t="s">
        <v>0</v>
      </c>
      <c r="B215" t="s">
        <v>1</v>
      </c>
      <c r="C215">
        <v>2526196</v>
      </c>
      <c r="D215" s="2">
        <v>2958465</v>
      </c>
      <c r="E215" s="2">
        <v>39654</v>
      </c>
      <c r="F215" s="28">
        <v>302</v>
      </c>
      <c r="G215" t="s">
        <v>2</v>
      </c>
    </row>
    <row r="216" spans="1:7" x14ac:dyDescent="0.25">
      <c r="A216" t="s">
        <v>0</v>
      </c>
      <c r="B216" t="s">
        <v>1</v>
      </c>
      <c r="C216">
        <v>2526197</v>
      </c>
      <c r="D216" s="2">
        <v>2958465</v>
      </c>
      <c r="E216" s="2">
        <v>39654</v>
      </c>
      <c r="F216" s="28">
        <v>302</v>
      </c>
      <c r="G216" t="s">
        <v>2</v>
      </c>
    </row>
    <row r="217" spans="1:7" x14ac:dyDescent="0.25">
      <c r="A217" t="s">
        <v>0</v>
      </c>
      <c r="B217" t="s">
        <v>1</v>
      </c>
      <c r="C217">
        <v>2527163</v>
      </c>
      <c r="D217" s="2">
        <v>2958465</v>
      </c>
      <c r="E217" s="2">
        <v>42929</v>
      </c>
      <c r="F217" s="28">
        <v>71</v>
      </c>
      <c r="G217" t="s">
        <v>2</v>
      </c>
    </row>
    <row r="218" spans="1:7" x14ac:dyDescent="0.25">
      <c r="A218" t="s">
        <v>0</v>
      </c>
      <c r="B218" t="s">
        <v>1</v>
      </c>
      <c r="C218">
        <v>2527164</v>
      </c>
      <c r="D218" s="2">
        <v>2958465</v>
      </c>
      <c r="E218" s="2">
        <v>42929</v>
      </c>
      <c r="F218" s="28">
        <v>71</v>
      </c>
      <c r="G218" t="s">
        <v>2</v>
      </c>
    </row>
    <row r="219" spans="1:7" x14ac:dyDescent="0.25">
      <c r="A219" t="s">
        <v>0</v>
      </c>
      <c r="B219" t="s">
        <v>1</v>
      </c>
      <c r="C219">
        <v>2527183</v>
      </c>
      <c r="D219" s="2">
        <v>2958465</v>
      </c>
      <c r="E219" s="2">
        <v>42929</v>
      </c>
      <c r="F219" s="28">
        <v>278</v>
      </c>
      <c r="G219" t="s">
        <v>2</v>
      </c>
    </row>
    <row r="220" spans="1:7" x14ac:dyDescent="0.25">
      <c r="A220" t="s">
        <v>0</v>
      </c>
      <c r="B220" t="s">
        <v>1</v>
      </c>
      <c r="C220">
        <v>2527184</v>
      </c>
      <c r="D220" s="2">
        <v>2958465</v>
      </c>
      <c r="E220" s="2">
        <v>42929</v>
      </c>
      <c r="F220" s="28">
        <v>278</v>
      </c>
      <c r="G220" t="s">
        <v>2</v>
      </c>
    </row>
    <row r="221" spans="1:7" x14ac:dyDescent="0.25">
      <c r="A221" t="s">
        <v>0</v>
      </c>
      <c r="B221" t="s">
        <v>1</v>
      </c>
      <c r="C221">
        <v>2527196</v>
      </c>
      <c r="D221" s="2">
        <v>2958465</v>
      </c>
      <c r="E221" s="2">
        <v>42929</v>
      </c>
      <c r="F221" s="28">
        <v>556</v>
      </c>
      <c r="G221" t="s">
        <v>2</v>
      </c>
    </row>
    <row r="222" spans="1:7" x14ac:dyDescent="0.25">
      <c r="A222" t="s">
        <v>0</v>
      </c>
      <c r="B222" t="s">
        <v>1</v>
      </c>
      <c r="C222">
        <v>2527197</v>
      </c>
      <c r="D222" s="2">
        <v>2958465</v>
      </c>
      <c r="E222" s="2">
        <v>42929</v>
      </c>
      <c r="F222" s="28">
        <v>556</v>
      </c>
      <c r="G222" t="s">
        <v>2</v>
      </c>
    </row>
    <row r="223" spans="1:7" x14ac:dyDescent="0.25">
      <c r="A223" t="s">
        <v>0</v>
      </c>
      <c r="B223" t="s">
        <v>1</v>
      </c>
      <c r="C223">
        <v>2528183</v>
      </c>
      <c r="D223" s="2">
        <v>2958465</v>
      </c>
      <c r="E223" s="2">
        <v>44764</v>
      </c>
      <c r="F223" s="28">
        <v>400</v>
      </c>
      <c r="G223" t="s">
        <v>2</v>
      </c>
    </row>
    <row r="224" spans="1:7" x14ac:dyDescent="0.25">
      <c r="A224" t="s">
        <v>0</v>
      </c>
      <c r="B224" t="s">
        <v>1</v>
      </c>
      <c r="C224">
        <v>2528184</v>
      </c>
      <c r="D224" s="2">
        <v>2958465</v>
      </c>
      <c r="E224" s="2">
        <v>44764</v>
      </c>
      <c r="F224" s="28">
        <v>400</v>
      </c>
      <c r="G224" t="s">
        <v>2</v>
      </c>
    </row>
    <row r="225" spans="1:7" x14ac:dyDescent="0.25">
      <c r="A225" t="s">
        <v>0</v>
      </c>
      <c r="B225" t="s">
        <v>1</v>
      </c>
      <c r="C225">
        <v>2528242</v>
      </c>
      <c r="D225" s="2">
        <v>2958465</v>
      </c>
      <c r="E225" s="2">
        <v>44764</v>
      </c>
      <c r="F225" s="28">
        <v>3900</v>
      </c>
      <c r="G225" t="s">
        <v>3</v>
      </c>
    </row>
    <row r="226" spans="1:7" x14ac:dyDescent="0.25">
      <c r="A226" t="s">
        <v>0</v>
      </c>
      <c r="B226" t="s">
        <v>1</v>
      </c>
      <c r="C226">
        <v>2528256</v>
      </c>
      <c r="D226" s="2">
        <v>2958465</v>
      </c>
      <c r="E226" s="2">
        <v>44764</v>
      </c>
      <c r="F226" s="28">
        <v>5800</v>
      </c>
      <c r="G226" t="s">
        <v>3</v>
      </c>
    </row>
    <row r="227" spans="1:7" x14ac:dyDescent="0.25">
      <c r="A227" t="s">
        <v>0</v>
      </c>
      <c r="B227" t="s">
        <v>1</v>
      </c>
      <c r="C227">
        <v>2532183</v>
      </c>
      <c r="D227" s="2">
        <v>2958465</v>
      </c>
      <c r="E227" s="2">
        <v>42931</v>
      </c>
      <c r="F227" s="28">
        <v>255</v>
      </c>
      <c r="G227" t="s">
        <v>2</v>
      </c>
    </row>
    <row r="228" spans="1:7" x14ac:dyDescent="0.25">
      <c r="A228" t="s">
        <v>0</v>
      </c>
      <c r="B228" t="s">
        <v>1</v>
      </c>
      <c r="C228">
        <v>2532184</v>
      </c>
      <c r="D228" s="2">
        <v>2958465</v>
      </c>
      <c r="E228" s="2">
        <v>42931</v>
      </c>
      <c r="F228" s="28">
        <v>255</v>
      </c>
      <c r="G228" t="s">
        <v>2</v>
      </c>
    </row>
    <row r="229" spans="1:7" x14ac:dyDescent="0.25">
      <c r="A229" t="s">
        <v>0</v>
      </c>
      <c r="B229" t="s">
        <v>1</v>
      </c>
      <c r="C229">
        <v>2532233</v>
      </c>
      <c r="D229" s="2">
        <v>2958465</v>
      </c>
      <c r="E229" s="2">
        <v>42931</v>
      </c>
      <c r="F229" s="28">
        <v>1275</v>
      </c>
      <c r="G229" t="s">
        <v>2</v>
      </c>
    </row>
    <row r="230" spans="1:7" x14ac:dyDescent="0.25">
      <c r="A230" t="s">
        <v>0</v>
      </c>
      <c r="B230" t="s">
        <v>1</v>
      </c>
      <c r="C230">
        <v>2532234</v>
      </c>
      <c r="D230" s="2">
        <v>2958465</v>
      </c>
      <c r="E230" s="2">
        <v>42931</v>
      </c>
      <c r="F230" s="28">
        <v>1275</v>
      </c>
      <c r="G230" t="s">
        <v>2</v>
      </c>
    </row>
    <row r="231" spans="1:7" x14ac:dyDescent="0.25">
      <c r="A231" t="s">
        <v>0</v>
      </c>
      <c r="B231" t="s">
        <v>1</v>
      </c>
      <c r="C231">
        <v>2532263</v>
      </c>
      <c r="D231" s="2">
        <v>2958465</v>
      </c>
      <c r="E231" s="2">
        <v>44287</v>
      </c>
      <c r="F231" s="28">
        <v>5100</v>
      </c>
      <c r="G231" t="s">
        <v>3</v>
      </c>
    </row>
    <row r="232" spans="1:7" x14ac:dyDescent="0.25">
      <c r="A232" t="s">
        <v>0</v>
      </c>
      <c r="B232" t="s">
        <v>1</v>
      </c>
      <c r="C232">
        <v>2532265</v>
      </c>
      <c r="D232" s="2">
        <v>2958465</v>
      </c>
      <c r="E232" s="2">
        <v>42931</v>
      </c>
      <c r="F232" s="28">
        <v>5100</v>
      </c>
      <c r="G232" t="s">
        <v>3</v>
      </c>
    </row>
    <row r="233" spans="1:7" x14ac:dyDescent="0.25">
      <c r="A233" t="s">
        <v>0</v>
      </c>
      <c r="B233" t="s">
        <v>1</v>
      </c>
      <c r="C233">
        <v>2533183</v>
      </c>
      <c r="D233" s="2">
        <v>2958465</v>
      </c>
      <c r="E233" s="2">
        <v>42931</v>
      </c>
      <c r="F233" s="28">
        <v>303</v>
      </c>
      <c r="G233" t="s">
        <v>2</v>
      </c>
    </row>
    <row r="234" spans="1:7" x14ac:dyDescent="0.25">
      <c r="A234" t="s">
        <v>0</v>
      </c>
      <c r="B234" t="s">
        <v>1</v>
      </c>
      <c r="C234">
        <v>2533184</v>
      </c>
      <c r="D234" s="2">
        <v>2958465</v>
      </c>
      <c r="E234" s="2">
        <v>42931</v>
      </c>
      <c r="F234" s="28">
        <v>303</v>
      </c>
      <c r="G234" t="s">
        <v>2</v>
      </c>
    </row>
    <row r="235" spans="1:7" x14ac:dyDescent="0.25">
      <c r="A235" t="s">
        <v>0</v>
      </c>
      <c r="B235" t="s">
        <v>1</v>
      </c>
      <c r="C235">
        <v>2533233</v>
      </c>
      <c r="D235" s="2">
        <v>2958465</v>
      </c>
      <c r="E235" s="2">
        <v>42931</v>
      </c>
      <c r="F235" s="28">
        <v>1515</v>
      </c>
      <c r="G235" t="s">
        <v>2</v>
      </c>
    </row>
    <row r="236" spans="1:7" x14ac:dyDescent="0.25">
      <c r="A236" t="s">
        <v>0</v>
      </c>
      <c r="B236" t="s">
        <v>1</v>
      </c>
      <c r="C236">
        <v>2533234</v>
      </c>
      <c r="D236" s="2">
        <v>2958465</v>
      </c>
      <c r="E236" s="2">
        <v>42931</v>
      </c>
      <c r="F236" s="28">
        <v>1515</v>
      </c>
      <c r="G236" t="s">
        <v>2</v>
      </c>
    </row>
    <row r="237" spans="1:7" x14ac:dyDescent="0.25">
      <c r="A237" t="s">
        <v>0</v>
      </c>
      <c r="B237" t="s">
        <v>1</v>
      </c>
      <c r="C237">
        <v>2533263</v>
      </c>
      <c r="D237" s="2">
        <v>2958465</v>
      </c>
      <c r="E237" s="2">
        <v>44305</v>
      </c>
      <c r="F237" s="28">
        <v>6060</v>
      </c>
      <c r="G237" t="s">
        <v>3</v>
      </c>
    </row>
    <row r="238" spans="1:7" x14ac:dyDescent="0.25">
      <c r="A238" t="s">
        <v>0</v>
      </c>
      <c r="B238" t="s">
        <v>1</v>
      </c>
      <c r="C238">
        <v>2533265</v>
      </c>
      <c r="D238" s="2">
        <v>2958465</v>
      </c>
      <c r="E238" s="2">
        <v>42931</v>
      </c>
      <c r="F238" s="28">
        <v>6060</v>
      </c>
      <c r="G238" t="s">
        <v>3</v>
      </c>
    </row>
    <row r="239" spans="1:7" x14ac:dyDescent="0.25">
      <c r="A239" t="s">
        <v>0</v>
      </c>
      <c r="B239" t="s">
        <v>1</v>
      </c>
      <c r="C239">
        <v>2533734</v>
      </c>
      <c r="D239" s="2">
        <v>2958465</v>
      </c>
      <c r="E239" s="2">
        <v>42931</v>
      </c>
      <c r="F239" s="28">
        <v>1645</v>
      </c>
      <c r="G239" t="s">
        <v>2</v>
      </c>
    </row>
    <row r="240" spans="1:7" x14ac:dyDescent="0.25">
      <c r="A240" t="s">
        <v>0</v>
      </c>
      <c r="B240" t="s">
        <v>1</v>
      </c>
      <c r="C240">
        <v>2537183</v>
      </c>
      <c r="D240" s="2">
        <v>2958465</v>
      </c>
      <c r="E240" s="2">
        <v>40893</v>
      </c>
      <c r="F240" s="28">
        <v>364</v>
      </c>
      <c r="G240" t="s">
        <v>2</v>
      </c>
    </row>
    <row r="241" spans="1:7" x14ac:dyDescent="0.25">
      <c r="A241" t="s">
        <v>0</v>
      </c>
      <c r="B241" t="s">
        <v>1</v>
      </c>
      <c r="C241">
        <v>2537184</v>
      </c>
      <c r="D241" s="2">
        <v>2958465</v>
      </c>
      <c r="E241" s="2">
        <v>40893</v>
      </c>
      <c r="F241" s="28">
        <v>364</v>
      </c>
      <c r="G241" t="s">
        <v>2</v>
      </c>
    </row>
    <row r="242" spans="1:7" x14ac:dyDescent="0.25">
      <c r="A242" t="s">
        <v>0</v>
      </c>
      <c r="B242" t="s">
        <v>1</v>
      </c>
      <c r="C242">
        <v>2537196</v>
      </c>
      <c r="D242" s="2">
        <v>2958465</v>
      </c>
      <c r="E242" s="2">
        <v>40868</v>
      </c>
      <c r="F242" s="28">
        <v>722</v>
      </c>
      <c r="G242" t="s">
        <v>2</v>
      </c>
    </row>
    <row r="243" spans="1:7" x14ac:dyDescent="0.25">
      <c r="A243" t="s">
        <v>0</v>
      </c>
      <c r="B243" t="s">
        <v>1</v>
      </c>
      <c r="C243">
        <v>2537197</v>
      </c>
      <c r="D243" s="2">
        <v>2958465</v>
      </c>
      <c r="E243" s="2">
        <v>40868</v>
      </c>
      <c r="F243" s="28">
        <v>722</v>
      </c>
      <c r="G243" t="s">
        <v>2</v>
      </c>
    </row>
    <row r="244" spans="1:7" x14ac:dyDescent="0.25">
      <c r="A244" t="s">
        <v>0</v>
      </c>
      <c r="B244" t="s">
        <v>1</v>
      </c>
      <c r="C244">
        <v>2540183</v>
      </c>
      <c r="D244" s="2">
        <v>2958465</v>
      </c>
      <c r="E244" s="2">
        <v>44894</v>
      </c>
      <c r="F244" s="28">
        <v>357</v>
      </c>
      <c r="G244" t="s">
        <v>2</v>
      </c>
    </row>
    <row r="245" spans="1:7" x14ac:dyDescent="0.25">
      <c r="A245" t="s">
        <v>0</v>
      </c>
      <c r="B245" t="s">
        <v>1</v>
      </c>
      <c r="C245">
        <v>2540184</v>
      </c>
      <c r="D245" s="2">
        <v>2958465</v>
      </c>
      <c r="E245" s="2">
        <v>44894</v>
      </c>
      <c r="F245" s="28">
        <v>357</v>
      </c>
      <c r="G245" t="s">
        <v>2</v>
      </c>
    </row>
    <row r="246" spans="1:7" x14ac:dyDescent="0.25">
      <c r="A246" t="s">
        <v>0</v>
      </c>
      <c r="B246" t="s">
        <v>1</v>
      </c>
      <c r="C246">
        <v>2540198</v>
      </c>
      <c r="D246" s="2">
        <v>2958465</v>
      </c>
      <c r="E246" s="2">
        <v>44894</v>
      </c>
      <c r="F246" s="28">
        <v>750</v>
      </c>
      <c r="G246" t="s">
        <v>2</v>
      </c>
    </row>
    <row r="247" spans="1:7" x14ac:dyDescent="0.25">
      <c r="A247" t="s">
        <v>0</v>
      </c>
      <c r="B247" t="s">
        <v>1</v>
      </c>
      <c r="C247">
        <v>2540199</v>
      </c>
      <c r="D247" s="2">
        <v>2958465</v>
      </c>
      <c r="E247" s="2">
        <v>44894</v>
      </c>
      <c r="F247" s="28">
        <v>750</v>
      </c>
      <c r="G247" t="s">
        <v>2</v>
      </c>
    </row>
    <row r="248" spans="1:7" x14ac:dyDescent="0.25">
      <c r="A248" t="s">
        <v>0</v>
      </c>
      <c r="B248" t="s">
        <v>1</v>
      </c>
      <c r="C248">
        <v>2542251</v>
      </c>
      <c r="D248" s="2">
        <v>2958465</v>
      </c>
      <c r="E248" s="2">
        <v>41071</v>
      </c>
      <c r="F248" s="28">
        <v>1966</v>
      </c>
      <c r="G248" t="s">
        <v>3</v>
      </c>
    </row>
    <row r="249" spans="1:7" x14ac:dyDescent="0.25">
      <c r="A249" t="s">
        <v>0</v>
      </c>
      <c r="B249" t="s">
        <v>1</v>
      </c>
      <c r="C249">
        <v>2543233</v>
      </c>
      <c r="D249" s="2">
        <v>2958465</v>
      </c>
      <c r="E249" s="2">
        <v>41071</v>
      </c>
      <c r="F249" s="28">
        <v>1320</v>
      </c>
      <c r="G249" t="s">
        <v>2</v>
      </c>
    </row>
    <row r="250" spans="1:7" x14ac:dyDescent="0.25">
      <c r="A250" t="s">
        <v>0</v>
      </c>
      <c r="B250" t="s">
        <v>1</v>
      </c>
      <c r="C250">
        <v>2543234</v>
      </c>
      <c r="D250" s="2">
        <v>2958465</v>
      </c>
      <c r="E250" s="2">
        <v>41071</v>
      </c>
      <c r="F250" s="28">
        <v>1320</v>
      </c>
      <c r="G250" t="s">
        <v>2</v>
      </c>
    </row>
    <row r="251" spans="1:7" x14ac:dyDescent="0.25">
      <c r="A251" t="s">
        <v>0</v>
      </c>
      <c r="B251" t="s">
        <v>1</v>
      </c>
      <c r="C251">
        <v>2543263</v>
      </c>
      <c r="D251" s="2">
        <v>2958465</v>
      </c>
      <c r="E251" s="2">
        <v>40299</v>
      </c>
      <c r="F251" s="28">
        <v>3990</v>
      </c>
      <c r="G251" t="s">
        <v>3</v>
      </c>
    </row>
    <row r="252" spans="1:7" x14ac:dyDescent="0.25">
      <c r="A252" t="s">
        <v>0</v>
      </c>
      <c r="B252" t="s">
        <v>1</v>
      </c>
      <c r="C252">
        <v>2543265</v>
      </c>
      <c r="D252" s="2">
        <v>2958465</v>
      </c>
      <c r="E252" s="2">
        <v>41071</v>
      </c>
      <c r="F252" s="28">
        <v>5150</v>
      </c>
      <c r="G252" t="s">
        <v>3</v>
      </c>
    </row>
    <row r="253" spans="1:7" x14ac:dyDescent="0.25">
      <c r="A253" t="s">
        <v>0</v>
      </c>
      <c r="B253" t="s">
        <v>1</v>
      </c>
      <c r="C253">
        <v>2544263</v>
      </c>
      <c r="D253" s="2">
        <v>2958465</v>
      </c>
      <c r="E253" s="2">
        <v>40299</v>
      </c>
      <c r="F253" s="28">
        <v>4480</v>
      </c>
      <c r="G253" t="s">
        <v>3</v>
      </c>
    </row>
    <row r="254" spans="1:7" x14ac:dyDescent="0.25">
      <c r="A254" t="s">
        <v>0</v>
      </c>
      <c r="B254" t="s">
        <v>1</v>
      </c>
      <c r="C254">
        <v>2544265</v>
      </c>
      <c r="D254" s="2">
        <v>2958465</v>
      </c>
      <c r="E254" s="2">
        <v>41071</v>
      </c>
      <c r="F254" s="28">
        <v>5700</v>
      </c>
      <c r="G254" t="s">
        <v>3</v>
      </c>
    </row>
    <row r="255" spans="1:7" x14ac:dyDescent="0.25">
      <c r="A255" t="s">
        <v>0</v>
      </c>
      <c r="B255" t="s">
        <v>1</v>
      </c>
      <c r="C255">
        <v>2545189</v>
      </c>
      <c r="D255" s="2">
        <v>2958465</v>
      </c>
      <c r="E255" s="2">
        <v>40868</v>
      </c>
      <c r="F255" s="28">
        <v>464</v>
      </c>
      <c r="G255" t="s">
        <v>2</v>
      </c>
    </row>
    <row r="256" spans="1:7" x14ac:dyDescent="0.25">
      <c r="A256" t="s">
        <v>0</v>
      </c>
      <c r="B256" t="s">
        <v>1</v>
      </c>
      <c r="C256">
        <v>2545190</v>
      </c>
      <c r="D256" s="2">
        <v>2958465</v>
      </c>
      <c r="E256" s="2">
        <v>40868</v>
      </c>
      <c r="F256" s="28">
        <v>464</v>
      </c>
      <c r="G256" t="s">
        <v>2</v>
      </c>
    </row>
    <row r="257" spans="1:7" x14ac:dyDescent="0.25">
      <c r="A257" t="s">
        <v>0</v>
      </c>
      <c r="B257" t="s">
        <v>1</v>
      </c>
      <c r="C257">
        <v>2547183</v>
      </c>
      <c r="D257" s="2">
        <v>2958465</v>
      </c>
      <c r="E257" s="2">
        <v>42917</v>
      </c>
      <c r="F257" s="28">
        <v>251</v>
      </c>
      <c r="G257" t="s">
        <v>2</v>
      </c>
    </row>
    <row r="258" spans="1:7" x14ac:dyDescent="0.25">
      <c r="A258" t="s">
        <v>0</v>
      </c>
      <c r="B258" t="s">
        <v>1</v>
      </c>
      <c r="C258">
        <v>2547184</v>
      </c>
      <c r="D258" s="2">
        <v>2958465</v>
      </c>
      <c r="E258" s="2">
        <v>42917</v>
      </c>
      <c r="F258" s="28">
        <v>251</v>
      </c>
      <c r="G258" t="s">
        <v>2</v>
      </c>
    </row>
    <row r="259" spans="1:7" x14ac:dyDescent="0.25">
      <c r="A259" t="s">
        <v>0</v>
      </c>
      <c r="B259" t="s">
        <v>1</v>
      </c>
      <c r="C259">
        <v>2547265</v>
      </c>
      <c r="D259" s="2">
        <v>2958465</v>
      </c>
      <c r="E259" s="2">
        <v>42917</v>
      </c>
      <c r="F259" s="28">
        <v>4842</v>
      </c>
      <c r="G259" t="s">
        <v>3</v>
      </c>
    </row>
    <row r="260" spans="1:7" x14ac:dyDescent="0.25">
      <c r="A260" t="s">
        <v>0</v>
      </c>
      <c r="B260" t="s">
        <v>1</v>
      </c>
      <c r="C260">
        <v>2554163</v>
      </c>
      <c r="D260" s="2">
        <v>2958465</v>
      </c>
      <c r="E260" s="2">
        <v>44299</v>
      </c>
      <c r="F260" s="28">
        <v>124</v>
      </c>
      <c r="G260" t="s">
        <v>2</v>
      </c>
    </row>
    <row r="261" spans="1:7" x14ac:dyDescent="0.25">
      <c r="A261" t="s">
        <v>0</v>
      </c>
      <c r="B261" t="s">
        <v>1</v>
      </c>
      <c r="C261">
        <v>2554164</v>
      </c>
      <c r="D261" s="2">
        <v>2958465</v>
      </c>
      <c r="E261" s="2">
        <v>44299</v>
      </c>
      <c r="F261" s="28">
        <v>124</v>
      </c>
      <c r="G261" t="s">
        <v>2</v>
      </c>
    </row>
    <row r="262" spans="1:7" x14ac:dyDescent="0.25">
      <c r="A262" t="s">
        <v>0</v>
      </c>
      <c r="B262" t="s">
        <v>1</v>
      </c>
      <c r="C262">
        <v>2554183</v>
      </c>
      <c r="D262" s="2">
        <v>2958465</v>
      </c>
      <c r="E262" s="2">
        <v>44299</v>
      </c>
      <c r="F262" s="28">
        <v>461</v>
      </c>
      <c r="G262" t="s">
        <v>2</v>
      </c>
    </row>
    <row r="263" spans="1:7" x14ac:dyDescent="0.25">
      <c r="A263" t="s">
        <v>0</v>
      </c>
      <c r="B263" t="s">
        <v>1</v>
      </c>
      <c r="C263">
        <v>2554184</v>
      </c>
      <c r="D263" s="2">
        <v>2958465</v>
      </c>
      <c r="E263" s="2">
        <v>44299</v>
      </c>
      <c r="F263" s="28">
        <v>461</v>
      </c>
      <c r="G263" t="s">
        <v>2</v>
      </c>
    </row>
    <row r="264" spans="1:7" x14ac:dyDescent="0.25">
      <c r="A264" t="s">
        <v>0</v>
      </c>
      <c r="B264" t="s">
        <v>1</v>
      </c>
      <c r="C264">
        <v>2554196</v>
      </c>
      <c r="D264" s="2">
        <v>2958465</v>
      </c>
      <c r="E264" s="2">
        <v>44299</v>
      </c>
      <c r="F264" s="28">
        <v>918</v>
      </c>
      <c r="G264" t="s">
        <v>2</v>
      </c>
    </row>
    <row r="265" spans="1:7" x14ac:dyDescent="0.25">
      <c r="A265" t="s">
        <v>0</v>
      </c>
      <c r="B265" t="s">
        <v>1</v>
      </c>
      <c r="C265">
        <v>2554197</v>
      </c>
      <c r="D265" s="2">
        <v>2958465</v>
      </c>
      <c r="E265" s="2">
        <v>44299</v>
      </c>
      <c r="F265" s="28">
        <v>918</v>
      </c>
      <c r="G265" t="s">
        <v>2</v>
      </c>
    </row>
    <row r="266" spans="1:7" x14ac:dyDescent="0.25">
      <c r="A266" t="s">
        <v>0</v>
      </c>
      <c r="B266" t="s">
        <v>1</v>
      </c>
      <c r="C266">
        <v>2557193</v>
      </c>
      <c r="D266" s="2">
        <v>2958465</v>
      </c>
      <c r="E266" s="2">
        <v>45821</v>
      </c>
      <c r="F266" s="28">
        <v>1050</v>
      </c>
      <c r="G266" t="s">
        <v>2</v>
      </c>
    </row>
    <row r="267" spans="1:7" x14ac:dyDescent="0.25">
      <c r="A267" t="s">
        <v>0</v>
      </c>
      <c r="B267" t="s">
        <v>1</v>
      </c>
      <c r="C267">
        <v>2557195</v>
      </c>
      <c r="D267" s="2">
        <v>2958465</v>
      </c>
      <c r="E267" s="2">
        <v>45821</v>
      </c>
      <c r="F267" s="28">
        <v>1050</v>
      </c>
      <c r="G267" t="s">
        <v>2</v>
      </c>
    </row>
    <row r="268" spans="1:7" x14ac:dyDescent="0.25">
      <c r="A268" t="s">
        <v>0</v>
      </c>
      <c r="B268" t="s">
        <v>1</v>
      </c>
      <c r="C268">
        <v>2558183</v>
      </c>
      <c r="D268" s="2">
        <v>2958465</v>
      </c>
      <c r="E268" s="2">
        <v>42931</v>
      </c>
      <c r="F268" s="28">
        <v>262</v>
      </c>
      <c r="G268" t="s">
        <v>2</v>
      </c>
    </row>
    <row r="269" spans="1:7" x14ac:dyDescent="0.25">
      <c r="A269" t="s">
        <v>0</v>
      </c>
      <c r="B269" t="s">
        <v>1</v>
      </c>
      <c r="C269">
        <v>2558184</v>
      </c>
      <c r="D269" s="2">
        <v>2958465</v>
      </c>
      <c r="E269" s="2">
        <v>42931</v>
      </c>
      <c r="F269" s="28">
        <v>262</v>
      </c>
      <c r="G269" t="s">
        <v>2</v>
      </c>
    </row>
    <row r="270" spans="1:7" x14ac:dyDescent="0.25">
      <c r="A270" t="s">
        <v>0</v>
      </c>
      <c r="B270" t="s">
        <v>1</v>
      </c>
      <c r="C270">
        <v>2558233</v>
      </c>
      <c r="D270" s="2">
        <v>2958465</v>
      </c>
      <c r="E270" s="2">
        <v>42931</v>
      </c>
      <c r="F270" s="28">
        <v>1310</v>
      </c>
      <c r="G270" t="s">
        <v>2</v>
      </c>
    </row>
    <row r="271" spans="1:7" x14ac:dyDescent="0.25">
      <c r="A271" t="s">
        <v>0</v>
      </c>
      <c r="B271" t="s">
        <v>1</v>
      </c>
      <c r="C271">
        <v>2558234</v>
      </c>
      <c r="D271" s="2">
        <v>2958465</v>
      </c>
      <c r="E271" s="2">
        <v>42931</v>
      </c>
      <c r="F271" s="28">
        <v>1310</v>
      </c>
      <c r="G271" t="s">
        <v>2</v>
      </c>
    </row>
    <row r="272" spans="1:7" x14ac:dyDescent="0.25">
      <c r="A272" t="s">
        <v>0</v>
      </c>
      <c r="B272" t="s">
        <v>1</v>
      </c>
      <c r="C272">
        <v>2558265</v>
      </c>
      <c r="D272" s="2">
        <v>2958465</v>
      </c>
      <c r="E272" s="2">
        <v>42931</v>
      </c>
      <c r="F272" s="28">
        <v>5240</v>
      </c>
      <c r="G272" t="s">
        <v>3</v>
      </c>
    </row>
    <row r="273" spans="1:7" x14ac:dyDescent="0.25">
      <c r="A273" t="s">
        <v>0</v>
      </c>
      <c r="B273" t="s">
        <v>1</v>
      </c>
      <c r="C273">
        <v>2559183</v>
      </c>
      <c r="D273" s="2">
        <v>2958465</v>
      </c>
      <c r="E273" s="2">
        <v>42931</v>
      </c>
      <c r="F273" s="28">
        <v>263</v>
      </c>
      <c r="G273" t="s">
        <v>2</v>
      </c>
    </row>
    <row r="274" spans="1:7" x14ac:dyDescent="0.25">
      <c r="A274" t="s">
        <v>0</v>
      </c>
      <c r="B274" t="s">
        <v>1</v>
      </c>
      <c r="C274">
        <v>2559184</v>
      </c>
      <c r="D274" s="2">
        <v>2958465</v>
      </c>
      <c r="E274" s="2">
        <v>42931</v>
      </c>
      <c r="F274" s="28">
        <v>263</v>
      </c>
      <c r="G274" t="s">
        <v>2</v>
      </c>
    </row>
    <row r="275" spans="1:7" x14ac:dyDescent="0.25">
      <c r="A275" t="s">
        <v>0</v>
      </c>
      <c r="B275" t="s">
        <v>1</v>
      </c>
      <c r="C275">
        <v>2559233</v>
      </c>
      <c r="D275" s="2">
        <v>2958465</v>
      </c>
      <c r="E275" s="2">
        <v>42931</v>
      </c>
      <c r="F275" s="28">
        <v>1315</v>
      </c>
      <c r="G275" t="s">
        <v>2</v>
      </c>
    </row>
    <row r="276" spans="1:7" x14ac:dyDescent="0.25">
      <c r="A276" t="s">
        <v>0</v>
      </c>
      <c r="B276" t="s">
        <v>1</v>
      </c>
      <c r="C276">
        <v>2559234</v>
      </c>
      <c r="D276" s="2">
        <v>2958465</v>
      </c>
      <c r="E276" s="2">
        <v>42931</v>
      </c>
      <c r="F276" s="28">
        <v>1315</v>
      </c>
      <c r="G276" t="s">
        <v>2</v>
      </c>
    </row>
    <row r="277" spans="1:7" x14ac:dyDescent="0.25">
      <c r="A277" t="s">
        <v>0</v>
      </c>
      <c r="B277" t="s">
        <v>1</v>
      </c>
      <c r="C277">
        <v>2559265</v>
      </c>
      <c r="D277" s="2">
        <v>2958465</v>
      </c>
      <c r="E277" s="2">
        <v>42931</v>
      </c>
      <c r="F277" s="28">
        <v>5260</v>
      </c>
      <c r="G277" t="s">
        <v>3</v>
      </c>
    </row>
    <row r="278" spans="1:7" x14ac:dyDescent="0.25">
      <c r="A278" t="s">
        <v>0</v>
      </c>
      <c r="B278" t="s">
        <v>1</v>
      </c>
      <c r="C278">
        <v>2559734</v>
      </c>
      <c r="D278" s="2">
        <v>2958465</v>
      </c>
      <c r="E278" s="2">
        <v>42931</v>
      </c>
      <c r="F278" s="28">
        <v>1860</v>
      </c>
      <c r="G278" t="s">
        <v>2</v>
      </c>
    </row>
    <row r="279" spans="1:7" x14ac:dyDescent="0.25">
      <c r="A279" t="s">
        <v>0</v>
      </c>
      <c r="B279" t="s">
        <v>1</v>
      </c>
      <c r="C279">
        <v>2560163</v>
      </c>
      <c r="D279" s="2">
        <v>2958465</v>
      </c>
      <c r="E279" s="2">
        <v>44299</v>
      </c>
      <c r="F279" s="28">
        <v>87</v>
      </c>
      <c r="G279" t="s">
        <v>2</v>
      </c>
    </row>
    <row r="280" spans="1:7" x14ac:dyDescent="0.25">
      <c r="A280" t="s">
        <v>0</v>
      </c>
      <c r="B280" t="s">
        <v>1</v>
      </c>
      <c r="C280">
        <v>2560164</v>
      </c>
      <c r="D280" s="2">
        <v>2958465</v>
      </c>
      <c r="E280" s="2">
        <v>44299</v>
      </c>
      <c r="F280" s="28">
        <v>87</v>
      </c>
      <c r="G280" t="s">
        <v>2</v>
      </c>
    </row>
    <row r="281" spans="1:7" x14ac:dyDescent="0.25">
      <c r="A281" t="s">
        <v>0</v>
      </c>
      <c r="B281" t="s">
        <v>1</v>
      </c>
      <c r="C281">
        <v>2560183</v>
      </c>
      <c r="D281" s="2">
        <v>2958465</v>
      </c>
      <c r="E281" s="2">
        <v>44299</v>
      </c>
      <c r="F281" s="28">
        <v>324</v>
      </c>
      <c r="G281" t="s">
        <v>2</v>
      </c>
    </row>
    <row r="282" spans="1:7" x14ac:dyDescent="0.25">
      <c r="A282" t="s">
        <v>0</v>
      </c>
      <c r="B282" t="s">
        <v>1</v>
      </c>
      <c r="C282">
        <v>2560184</v>
      </c>
      <c r="D282" s="2">
        <v>2958465</v>
      </c>
      <c r="E282" s="2">
        <v>44299</v>
      </c>
      <c r="F282" s="28">
        <v>324</v>
      </c>
      <c r="G282" t="s">
        <v>2</v>
      </c>
    </row>
    <row r="283" spans="1:7" x14ac:dyDescent="0.25">
      <c r="A283" t="s">
        <v>0</v>
      </c>
      <c r="B283" t="s">
        <v>1</v>
      </c>
      <c r="C283">
        <v>2560196</v>
      </c>
      <c r="D283" s="2">
        <v>2958465</v>
      </c>
      <c r="E283" s="2">
        <v>44299</v>
      </c>
      <c r="F283" s="28">
        <v>644</v>
      </c>
      <c r="G283" t="s">
        <v>2</v>
      </c>
    </row>
    <row r="284" spans="1:7" x14ac:dyDescent="0.25">
      <c r="A284" t="s">
        <v>0</v>
      </c>
      <c r="B284" t="s">
        <v>1</v>
      </c>
      <c r="C284">
        <v>2560197</v>
      </c>
      <c r="D284" s="2">
        <v>2958465</v>
      </c>
      <c r="E284" s="2">
        <v>44299</v>
      </c>
      <c r="F284" s="28">
        <v>644</v>
      </c>
      <c r="G284" t="s">
        <v>2</v>
      </c>
    </row>
    <row r="285" spans="1:7" x14ac:dyDescent="0.25">
      <c r="A285" t="s">
        <v>0</v>
      </c>
      <c r="B285" t="s">
        <v>1</v>
      </c>
      <c r="C285">
        <v>2560697</v>
      </c>
      <c r="D285" s="2">
        <v>2958465</v>
      </c>
      <c r="E285" s="2">
        <v>42929</v>
      </c>
      <c r="F285" s="28">
        <v>588</v>
      </c>
      <c r="G285" t="s">
        <v>2</v>
      </c>
    </row>
    <row r="286" spans="1:7" x14ac:dyDescent="0.25">
      <c r="A286" t="s">
        <v>0</v>
      </c>
      <c r="B286" t="s">
        <v>1</v>
      </c>
      <c r="C286">
        <v>2563233</v>
      </c>
      <c r="D286" s="2">
        <v>2958465</v>
      </c>
      <c r="E286" s="2">
        <v>44764</v>
      </c>
      <c r="F286" s="28">
        <v>1470</v>
      </c>
      <c r="G286" t="s">
        <v>2</v>
      </c>
    </row>
    <row r="287" spans="1:7" x14ac:dyDescent="0.25">
      <c r="A287" t="s">
        <v>0</v>
      </c>
      <c r="B287" t="s">
        <v>1</v>
      </c>
      <c r="C287">
        <v>2563234</v>
      </c>
      <c r="D287" s="2">
        <v>2958465</v>
      </c>
      <c r="E287" s="2">
        <v>44764</v>
      </c>
      <c r="F287" s="28">
        <v>1470</v>
      </c>
      <c r="G287" t="s">
        <v>2</v>
      </c>
    </row>
    <row r="288" spans="1:7" x14ac:dyDescent="0.25">
      <c r="A288" t="s">
        <v>0</v>
      </c>
      <c r="B288" t="s">
        <v>1</v>
      </c>
      <c r="C288">
        <v>2563265</v>
      </c>
      <c r="D288" s="2">
        <v>2958465</v>
      </c>
      <c r="E288" s="2">
        <v>44764</v>
      </c>
      <c r="F288" s="28">
        <v>5775</v>
      </c>
      <c r="G288" t="s">
        <v>3</v>
      </c>
    </row>
    <row r="289" spans="1:7" x14ac:dyDescent="0.25">
      <c r="A289" t="s">
        <v>0</v>
      </c>
      <c r="B289" t="s">
        <v>1</v>
      </c>
      <c r="C289">
        <v>2564233</v>
      </c>
      <c r="D289" s="2">
        <v>2958465</v>
      </c>
      <c r="E289" s="2">
        <v>44764</v>
      </c>
      <c r="F289" s="28">
        <v>1950</v>
      </c>
      <c r="G289" t="s">
        <v>2</v>
      </c>
    </row>
    <row r="290" spans="1:7" x14ac:dyDescent="0.25">
      <c r="A290" t="s">
        <v>0</v>
      </c>
      <c r="B290" t="s">
        <v>1</v>
      </c>
      <c r="C290">
        <v>2564234</v>
      </c>
      <c r="D290" s="2">
        <v>2958465</v>
      </c>
      <c r="E290" s="2">
        <v>44764</v>
      </c>
      <c r="F290" s="28">
        <v>1950</v>
      </c>
      <c r="G290" t="s">
        <v>2</v>
      </c>
    </row>
    <row r="291" spans="1:7" x14ac:dyDescent="0.25">
      <c r="A291" t="s">
        <v>0</v>
      </c>
      <c r="B291" t="s">
        <v>1</v>
      </c>
      <c r="C291">
        <v>2564265</v>
      </c>
      <c r="D291" s="2">
        <v>2958465</v>
      </c>
      <c r="E291" s="2">
        <v>44764</v>
      </c>
      <c r="F291" s="28">
        <v>7600</v>
      </c>
      <c r="G291" t="s">
        <v>3</v>
      </c>
    </row>
    <row r="292" spans="1:7" x14ac:dyDescent="0.25">
      <c r="A292" t="s">
        <v>0</v>
      </c>
      <c r="B292" t="s">
        <v>1</v>
      </c>
      <c r="C292">
        <v>2567183</v>
      </c>
      <c r="D292" s="2">
        <v>2958465</v>
      </c>
      <c r="E292" s="2">
        <v>43372</v>
      </c>
      <c r="F292" s="28">
        <v>285</v>
      </c>
      <c r="G292" t="s">
        <v>2</v>
      </c>
    </row>
    <row r="293" spans="1:7" x14ac:dyDescent="0.25">
      <c r="A293" t="s">
        <v>0</v>
      </c>
      <c r="B293" t="s">
        <v>1</v>
      </c>
      <c r="C293">
        <v>2567184</v>
      </c>
      <c r="D293" s="2">
        <v>2958465</v>
      </c>
      <c r="E293" s="2">
        <v>43372</v>
      </c>
      <c r="F293" s="28">
        <v>285</v>
      </c>
      <c r="G293" t="s">
        <v>2</v>
      </c>
    </row>
    <row r="294" spans="1:7" x14ac:dyDescent="0.25">
      <c r="A294" t="s">
        <v>0</v>
      </c>
      <c r="B294" t="s">
        <v>1</v>
      </c>
      <c r="C294">
        <v>2567233</v>
      </c>
      <c r="D294" s="2">
        <v>2958465</v>
      </c>
      <c r="E294" s="2">
        <v>43372</v>
      </c>
      <c r="F294" s="28">
        <v>1400</v>
      </c>
      <c r="G294" t="s">
        <v>2</v>
      </c>
    </row>
    <row r="295" spans="1:7" x14ac:dyDescent="0.25">
      <c r="A295" t="s">
        <v>0</v>
      </c>
      <c r="B295" t="s">
        <v>1</v>
      </c>
      <c r="C295">
        <v>2567234</v>
      </c>
      <c r="D295" s="2">
        <v>2958465</v>
      </c>
      <c r="E295" s="2">
        <v>43372</v>
      </c>
      <c r="F295" s="28">
        <v>1400</v>
      </c>
      <c r="G295" t="s">
        <v>2</v>
      </c>
    </row>
    <row r="296" spans="1:7" x14ac:dyDescent="0.25">
      <c r="A296" t="s">
        <v>0</v>
      </c>
      <c r="B296" t="s">
        <v>1</v>
      </c>
      <c r="C296">
        <v>2568183</v>
      </c>
      <c r="D296" s="2">
        <v>2958465</v>
      </c>
      <c r="E296" s="2">
        <v>43372</v>
      </c>
      <c r="F296" s="28">
        <v>375</v>
      </c>
      <c r="G296" t="s">
        <v>2</v>
      </c>
    </row>
    <row r="297" spans="1:7" x14ac:dyDescent="0.25">
      <c r="A297" t="s">
        <v>0</v>
      </c>
      <c r="B297" t="s">
        <v>1</v>
      </c>
      <c r="C297">
        <v>2568184</v>
      </c>
      <c r="D297" s="2">
        <v>2958465</v>
      </c>
      <c r="E297" s="2">
        <v>43372</v>
      </c>
      <c r="F297" s="28">
        <v>375</v>
      </c>
      <c r="G297" t="s">
        <v>2</v>
      </c>
    </row>
    <row r="298" spans="1:7" x14ac:dyDescent="0.25">
      <c r="A298" t="s">
        <v>0</v>
      </c>
      <c r="B298" t="s">
        <v>1</v>
      </c>
      <c r="C298">
        <v>2568233</v>
      </c>
      <c r="D298" s="2">
        <v>2958465</v>
      </c>
      <c r="E298" s="2">
        <v>43372</v>
      </c>
      <c r="F298" s="28">
        <v>1840</v>
      </c>
      <c r="G298" t="s">
        <v>2</v>
      </c>
    </row>
    <row r="299" spans="1:7" x14ac:dyDescent="0.25">
      <c r="A299" t="s">
        <v>0</v>
      </c>
      <c r="B299" t="s">
        <v>1</v>
      </c>
      <c r="C299">
        <v>2568234</v>
      </c>
      <c r="D299" s="2">
        <v>2958465</v>
      </c>
      <c r="E299" s="2">
        <v>43372</v>
      </c>
      <c r="F299" s="28">
        <v>1840</v>
      </c>
      <c r="G299" t="s">
        <v>2</v>
      </c>
    </row>
    <row r="300" spans="1:7" x14ac:dyDescent="0.25">
      <c r="A300" t="s">
        <v>0</v>
      </c>
      <c r="B300" t="s">
        <v>1</v>
      </c>
      <c r="C300">
        <v>2568265</v>
      </c>
      <c r="D300" s="2">
        <v>2958465</v>
      </c>
      <c r="E300" s="2">
        <v>43372</v>
      </c>
      <c r="F300" s="28">
        <v>7200</v>
      </c>
      <c r="G300" t="s">
        <v>3</v>
      </c>
    </row>
    <row r="301" spans="1:7" x14ac:dyDescent="0.25">
      <c r="A301" t="s">
        <v>0</v>
      </c>
      <c r="B301" t="s">
        <v>1</v>
      </c>
      <c r="C301">
        <v>2569183</v>
      </c>
      <c r="D301" s="2">
        <v>2958465</v>
      </c>
      <c r="E301" s="2">
        <v>43372</v>
      </c>
      <c r="F301" s="28">
        <v>560</v>
      </c>
      <c r="G301" t="s">
        <v>2</v>
      </c>
    </row>
    <row r="302" spans="1:7" x14ac:dyDescent="0.25">
      <c r="A302" t="s">
        <v>0</v>
      </c>
      <c r="B302" t="s">
        <v>1</v>
      </c>
      <c r="C302">
        <v>2569184</v>
      </c>
      <c r="D302" s="2">
        <v>2958465</v>
      </c>
      <c r="E302" s="2">
        <v>43372</v>
      </c>
      <c r="F302" s="28">
        <v>560</v>
      </c>
      <c r="G302" t="s">
        <v>2</v>
      </c>
    </row>
    <row r="303" spans="1:7" x14ac:dyDescent="0.25">
      <c r="A303" t="s">
        <v>0</v>
      </c>
      <c r="B303" t="s">
        <v>1</v>
      </c>
      <c r="C303">
        <v>2569233</v>
      </c>
      <c r="D303" s="2">
        <v>2958465</v>
      </c>
      <c r="E303" s="2">
        <v>43372</v>
      </c>
      <c r="F303" s="28">
        <v>2775</v>
      </c>
      <c r="G303" t="s">
        <v>2</v>
      </c>
    </row>
    <row r="304" spans="1:7" x14ac:dyDescent="0.25">
      <c r="A304" t="s">
        <v>0</v>
      </c>
      <c r="B304" t="s">
        <v>1</v>
      </c>
      <c r="C304">
        <v>2569234</v>
      </c>
      <c r="D304" s="2">
        <v>2958465</v>
      </c>
      <c r="E304" s="2">
        <v>43372</v>
      </c>
      <c r="F304" s="28">
        <v>2775</v>
      </c>
      <c r="G304" t="s">
        <v>2</v>
      </c>
    </row>
    <row r="305" spans="1:7" x14ac:dyDescent="0.25">
      <c r="A305" t="s">
        <v>0</v>
      </c>
      <c r="B305" t="s">
        <v>1</v>
      </c>
      <c r="C305">
        <v>2569265</v>
      </c>
      <c r="D305" s="2">
        <v>2958465</v>
      </c>
      <c r="E305" s="2">
        <v>43372</v>
      </c>
      <c r="F305" s="28">
        <v>11000</v>
      </c>
      <c r="G305" t="s">
        <v>3</v>
      </c>
    </row>
    <row r="306" spans="1:7" x14ac:dyDescent="0.25">
      <c r="A306" t="s">
        <v>0</v>
      </c>
      <c r="B306" t="s">
        <v>1</v>
      </c>
      <c r="C306">
        <v>2570183</v>
      </c>
      <c r="D306" s="2">
        <v>2958465</v>
      </c>
      <c r="E306" s="2">
        <v>43372</v>
      </c>
      <c r="F306" s="28">
        <v>295</v>
      </c>
      <c r="G306" t="s">
        <v>2</v>
      </c>
    </row>
    <row r="307" spans="1:7" x14ac:dyDescent="0.25">
      <c r="A307" t="s">
        <v>0</v>
      </c>
      <c r="B307" t="s">
        <v>1</v>
      </c>
      <c r="C307">
        <v>2570184</v>
      </c>
      <c r="D307" s="2">
        <v>2958465</v>
      </c>
      <c r="E307" s="2">
        <v>43372</v>
      </c>
      <c r="F307" s="28">
        <v>295</v>
      </c>
      <c r="G307" t="s">
        <v>2</v>
      </c>
    </row>
    <row r="308" spans="1:7" x14ac:dyDescent="0.25">
      <c r="A308" t="s">
        <v>0</v>
      </c>
      <c r="B308" t="s">
        <v>1</v>
      </c>
      <c r="C308">
        <v>2570233</v>
      </c>
      <c r="D308" s="2">
        <v>2958465</v>
      </c>
      <c r="E308" s="2">
        <v>43372</v>
      </c>
      <c r="F308" s="28">
        <v>1435</v>
      </c>
      <c r="G308" t="s">
        <v>2</v>
      </c>
    </row>
    <row r="309" spans="1:7" x14ac:dyDescent="0.25">
      <c r="A309" t="s">
        <v>0</v>
      </c>
      <c r="B309" t="s">
        <v>1</v>
      </c>
      <c r="C309">
        <v>2570234</v>
      </c>
      <c r="D309" s="2">
        <v>2958465</v>
      </c>
      <c r="E309" s="2">
        <v>43372</v>
      </c>
      <c r="F309" s="28">
        <v>1435</v>
      </c>
      <c r="G309" t="s">
        <v>2</v>
      </c>
    </row>
    <row r="310" spans="1:7" x14ac:dyDescent="0.25">
      <c r="A310" t="s">
        <v>0</v>
      </c>
      <c r="B310" t="s">
        <v>1</v>
      </c>
      <c r="C310">
        <v>2570265</v>
      </c>
      <c r="D310" s="2">
        <v>2958465</v>
      </c>
      <c r="E310" s="2">
        <v>43372</v>
      </c>
      <c r="F310" s="28">
        <v>5600</v>
      </c>
      <c r="G310" t="s">
        <v>3</v>
      </c>
    </row>
    <row r="311" spans="1:7" x14ac:dyDescent="0.25">
      <c r="A311" t="s">
        <v>0</v>
      </c>
      <c r="B311" t="s">
        <v>1</v>
      </c>
      <c r="C311">
        <v>2571181</v>
      </c>
      <c r="D311" s="2">
        <v>2958465</v>
      </c>
      <c r="E311" s="2">
        <v>45505</v>
      </c>
      <c r="F311" s="28">
        <v>425</v>
      </c>
      <c r="G311" t="s">
        <v>2</v>
      </c>
    </row>
    <row r="312" spans="1:7" x14ac:dyDescent="0.25">
      <c r="A312" t="s">
        <v>0</v>
      </c>
      <c r="B312" t="s">
        <v>1</v>
      </c>
      <c r="C312">
        <v>2571183</v>
      </c>
      <c r="D312" s="2">
        <v>2958465</v>
      </c>
      <c r="E312" s="2">
        <v>45505</v>
      </c>
      <c r="F312" s="28">
        <v>425</v>
      </c>
      <c r="G312" t="s">
        <v>2</v>
      </c>
    </row>
    <row r="313" spans="1:7" x14ac:dyDescent="0.25">
      <c r="A313" t="s">
        <v>0</v>
      </c>
      <c r="B313" t="s">
        <v>1</v>
      </c>
      <c r="C313">
        <v>2571184</v>
      </c>
      <c r="D313" s="2">
        <v>2958465</v>
      </c>
      <c r="E313" s="2">
        <v>45505</v>
      </c>
      <c r="F313" s="28">
        <v>425</v>
      </c>
      <c r="G313" t="s">
        <v>2</v>
      </c>
    </row>
    <row r="314" spans="1:7" x14ac:dyDescent="0.25">
      <c r="A314" t="s">
        <v>0</v>
      </c>
      <c r="B314" t="s">
        <v>1</v>
      </c>
      <c r="C314">
        <v>2571201</v>
      </c>
      <c r="D314" s="2">
        <v>2958465</v>
      </c>
      <c r="E314" s="2">
        <v>43475</v>
      </c>
      <c r="F314" s="28">
        <v>723</v>
      </c>
      <c r="G314" t="s">
        <v>2</v>
      </c>
    </row>
    <row r="315" spans="1:7" x14ac:dyDescent="0.25">
      <c r="A315" t="s">
        <v>0</v>
      </c>
      <c r="B315" t="s">
        <v>1</v>
      </c>
      <c r="C315">
        <v>2571203</v>
      </c>
      <c r="D315" s="2">
        <v>2958465</v>
      </c>
      <c r="E315" s="2">
        <v>43475</v>
      </c>
      <c r="F315" s="28">
        <v>723</v>
      </c>
      <c r="G315" t="s">
        <v>2</v>
      </c>
    </row>
    <row r="316" spans="1:7" x14ac:dyDescent="0.25">
      <c r="A316" t="s">
        <v>0</v>
      </c>
      <c r="B316" t="s">
        <v>1</v>
      </c>
      <c r="C316">
        <v>2571204</v>
      </c>
      <c r="D316" s="2">
        <v>2958465</v>
      </c>
      <c r="E316" s="2">
        <v>44083</v>
      </c>
      <c r="F316" s="28">
        <v>723</v>
      </c>
      <c r="G316" t="s">
        <v>2</v>
      </c>
    </row>
    <row r="317" spans="1:7" x14ac:dyDescent="0.25">
      <c r="A317" t="s">
        <v>0</v>
      </c>
      <c r="B317" t="s">
        <v>1</v>
      </c>
      <c r="C317">
        <v>2571229</v>
      </c>
      <c r="D317" s="2">
        <v>2958465</v>
      </c>
      <c r="E317" s="2">
        <v>45505</v>
      </c>
      <c r="F317" s="28">
        <v>425</v>
      </c>
      <c r="G317" t="s">
        <v>2</v>
      </c>
    </row>
    <row r="318" spans="1:7" x14ac:dyDescent="0.25">
      <c r="A318" t="s">
        <v>0</v>
      </c>
      <c r="B318" t="s">
        <v>1</v>
      </c>
      <c r="C318">
        <v>2571233</v>
      </c>
      <c r="D318" s="2">
        <v>2958465</v>
      </c>
      <c r="E318" s="2">
        <v>43475</v>
      </c>
      <c r="F318" s="28">
        <v>1180</v>
      </c>
      <c r="G318" t="s">
        <v>2</v>
      </c>
    </row>
    <row r="319" spans="1:7" x14ac:dyDescent="0.25">
      <c r="A319" t="s">
        <v>0</v>
      </c>
      <c r="B319" t="s">
        <v>1</v>
      </c>
      <c r="C319">
        <v>2571234</v>
      </c>
      <c r="D319" s="2">
        <v>2958465</v>
      </c>
      <c r="E319" s="2">
        <v>43475</v>
      </c>
      <c r="F319" s="28">
        <v>1180</v>
      </c>
      <c r="G319" t="s">
        <v>2</v>
      </c>
    </row>
    <row r="320" spans="1:7" x14ac:dyDescent="0.25">
      <c r="A320" t="s">
        <v>0</v>
      </c>
      <c r="B320" t="s">
        <v>1</v>
      </c>
      <c r="C320">
        <v>2571240</v>
      </c>
      <c r="D320" s="2">
        <v>2958465</v>
      </c>
      <c r="E320" s="2">
        <v>45853</v>
      </c>
      <c r="F320" s="28">
        <v>2018</v>
      </c>
      <c r="G320" t="s">
        <v>2</v>
      </c>
    </row>
    <row r="321" spans="1:7" x14ac:dyDescent="0.25">
      <c r="A321" t="s">
        <v>0</v>
      </c>
      <c r="B321" t="s">
        <v>1</v>
      </c>
      <c r="C321">
        <v>2571241</v>
      </c>
      <c r="D321" s="2">
        <v>2958465</v>
      </c>
      <c r="E321" s="2">
        <v>45505</v>
      </c>
      <c r="F321" s="28">
        <v>4043</v>
      </c>
      <c r="G321" t="s">
        <v>3</v>
      </c>
    </row>
    <row r="322" spans="1:7" x14ac:dyDescent="0.25">
      <c r="A322" t="s">
        <v>0</v>
      </c>
      <c r="B322" t="s">
        <v>1</v>
      </c>
      <c r="C322">
        <v>2571242</v>
      </c>
      <c r="D322" s="2">
        <v>2958465</v>
      </c>
      <c r="E322" s="2">
        <v>45505</v>
      </c>
      <c r="F322" s="28">
        <v>4043</v>
      </c>
      <c r="G322" t="s">
        <v>3</v>
      </c>
    </row>
    <row r="323" spans="1:7" x14ac:dyDescent="0.25">
      <c r="A323" t="s">
        <v>0</v>
      </c>
      <c r="B323" t="s">
        <v>1</v>
      </c>
      <c r="C323">
        <v>2571245</v>
      </c>
      <c r="D323" s="2">
        <v>2958465</v>
      </c>
      <c r="E323" s="2">
        <v>45853</v>
      </c>
      <c r="F323" s="28">
        <v>2018</v>
      </c>
      <c r="G323" t="s">
        <v>2</v>
      </c>
    </row>
    <row r="324" spans="1:7" x14ac:dyDescent="0.25">
      <c r="A324" t="s">
        <v>0</v>
      </c>
      <c r="B324" t="s">
        <v>1</v>
      </c>
      <c r="C324">
        <v>2571250</v>
      </c>
      <c r="D324" s="2">
        <v>2958465</v>
      </c>
      <c r="E324" s="2">
        <v>45689</v>
      </c>
      <c r="F324" s="28">
        <v>2810</v>
      </c>
      <c r="G324" t="s">
        <v>3</v>
      </c>
    </row>
    <row r="325" spans="1:7" x14ac:dyDescent="0.25">
      <c r="A325" t="s">
        <v>0</v>
      </c>
      <c r="B325" t="s">
        <v>1</v>
      </c>
      <c r="C325">
        <v>2571251</v>
      </c>
      <c r="D325" s="2">
        <v>2958465</v>
      </c>
      <c r="E325" s="2">
        <v>45505</v>
      </c>
      <c r="F325" s="28">
        <v>3113</v>
      </c>
      <c r="G325" t="s">
        <v>3</v>
      </c>
    </row>
    <row r="326" spans="1:7" x14ac:dyDescent="0.25">
      <c r="A326" t="s">
        <v>0</v>
      </c>
      <c r="B326" t="s">
        <v>1</v>
      </c>
      <c r="C326">
        <v>2571265</v>
      </c>
      <c r="D326" s="2">
        <v>2958465</v>
      </c>
      <c r="E326" s="2">
        <v>43475</v>
      </c>
      <c r="F326" s="28">
        <v>4560</v>
      </c>
      <c r="G326" t="s">
        <v>3</v>
      </c>
    </row>
    <row r="327" spans="1:7" x14ac:dyDescent="0.25">
      <c r="A327" t="s">
        <v>0</v>
      </c>
      <c r="B327" t="s">
        <v>1</v>
      </c>
      <c r="C327">
        <v>2571269</v>
      </c>
      <c r="D327" s="2">
        <v>2958465</v>
      </c>
      <c r="E327" s="2">
        <v>44083</v>
      </c>
      <c r="F327" s="28">
        <v>4560</v>
      </c>
      <c r="G327" t="s">
        <v>3</v>
      </c>
    </row>
    <row r="328" spans="1:7" x14ac:dyDescent="0.25">
      <c r="A328" t="s">
        <v>0</v>
      </c>
      <c r="B328" t="s">
        <v>1</v>
      </c>
      <c r="C328">
        <v>2571296</v>
      </c>
      <c r="D328" s="2">
        <v>2958465</v>
      </c>
      <c r="E328" s="2">
        <v>45657</v>
      </c>
      <c r="F328" s="28">
        <v>2637</v>
      </c>
      <c r="G328" t="s">
        <v>3</v>
      </c>
    </row>
    <row r="329" spans="1:7" x14ac:dyDescent="0.25">
      <c r="A329" t="s">
        <v>0</v>
      </c>
      <c r="B329" t="s">
        <v>1</v>
      </c>
      <c r="C329">
        <v>2571297</v>
      </c>
      <c r="D329" s="2">
        <v>2958465</v>
      </c>
      <c r="E329" s="2">
        <v>45657</v>
      </c>
      <c r="F329" s="28">
        <v>2637</v>
      </c>
      <c r="G329" t="s">
        <v>3</v>
      </c>
    </row>
    <row r="330" spans="1:7" x14ac:dyDescent="0.25">
      <c r="A330" t="s">
        <v>0</v>
      </c>
      <c r="B330" t="s">
        <v>1</v>
      </c>
      <c r="C330">
        <v>2572181</v>
      </c>
      <c r="D330" s="2">
        <v>2958465</v>
      </c>
      <c r="E330" s="2">
        <v>45505</v>
      </c>
      <c r="F330" s="28">
        <v>509</v>
      </c>
      <c r="G330" t="s">
        <v>2</v>
      </c>
    </row>
    <row r="331" spans="1:7" x14ac:dyDescent="0.25">
      <c r="A331" t="s">
        <v>0</v>
      </c>
      <c r="B331" t="s">
        <v>1</v>
      </c>
      <c r="C331">
        <v>2572183</v>
      </c>
      <c r="D331" s="2">
        <v>2958465</v>
      </c>
      <c r="E331" s="2">
        <v>45853</v>
      </c>
      <c r="F331" s="28">
        <v>519</v>
      </c>
      <c r="G331" t="s">
        <v>2</v>
      </c>
    </row>
    <row r="332" spans="1:7" x14ac:dyDescent="0.25">
      <c r="A332" t="s">
        <v>0</v>
      </c>
      <c r="B332" t="s">
        <v>1</v>
      </c>
      <c r="C332">
        <v>2572184</v>
      </c>
      <c r="D332" s="2">
        <v>2958465</v>
      </c>
      <c r="E332" s="2">
        <v>45853</v>
      </c>
      <c r="F332" s="28">
        <v>519</v>
      </c>
      <c r="G332" t="s">
        <v>2</v>
      </c>
    </row>
    <row r="333" spans="1:7" x14ac:dyDescent="0.25">
      <c r="A333" t="s">
        <v>0</v>
      </c>
      <c r="B333" t="s">
        <v>1</v>
      </c>
      <c r="C333">
        <v>2572201</v>
      </c>
      <c r="D333" s="2">
        <v>2958465</v>
      </c>
      <c r="E333" s="2">
        <v>43475</v>
      </c>
      <c r="F333" s="28">
        <v>819</v>
      </c>
      <c r="G333" t="s">
        <v>2</v>
      </c>
    </row>
    <row r="334" spans="1:7" x14ac:dyDescent="0.25">
      <c r="A334" t="s">
        <v>0</v>
      </c>
      <c r="B334" t="s">
        <v>1</v>
      </c>
      <c r="C334">
        <v>2572203</v>
      </c>
      <c r="D334" s="2">
        <v>2958465</v>
      </c>
      <c r="E334" s="2">
        <v>43475</v>
      </c>
      <c r="F334" s="28">
        <v>819</v>
      </c>
      <c r="G334" t="s">
        <v>2</v>
      </c>
    </row>
    <row r="335" spans="1:7" x14ac:dyDescent="0.25">
      <c r="A335" t="s">
        <v>0</v>
      </c>
      <c r="B335" t="s">
        <v>1</v>
      </c>
      <c r="C335">
        <v>2572204</v>
      </c>
      <c r="D335" s="2">
        <v>2958465</v>
      </c>
      <c r="E335" s="2">
        <v>44083</v>
      </c>
      <c r="F335" s="28">
        <v>819</v>
      </c>
      <c r="G335" t="s">
        <v>2</v>
      </c>
    </row>
    <row r="336" spans="1:7" x14ac:dyDescent="0.25">
      <c r="A336" t="s">
        <v>0</v>
      </c>
      <c r="B336" t="s">
        <v>1</v>
      </c>
      <c r="C336">
        <v>2572229</v>
      </c>
      <c r="D336" s="2">
        <v>2958465</v>
      </c>
      <c r="E336" s="2">
        <v>45505</v>
      </c>
      <c r="F336" s="28">
        <v>509</v>
      </c>
      <c r="G336" t="s">
        <v>2</v>
      </c>
    </row>
    <row r="337" spans="1:7" x14ac:dyDescent="0.25">
      <c r="A337" t="s">
        <v>0</v>
      </c>
      <c r="B337" t="s">
        <v>1</v>
      </c>
      <c r="C337">
        <v>2572233</v>
      </c>
      <c r="D337" s="2">
        <v>2958465</v>
      </c>
      <c r="E337" s="2">
        <v>43475</v>
      </c>
      <c r="F337" s="28">
        <v>1355</v>
      </c>
      <c r="G337" t="s">
        <v>2</v>
      </c>
    </row>
    <row r="338" spans="1:7" x14ac:dyDescent="0.25">
      <c r="A338" t="s">
        <v>0</v>
      </c>
      <c r="B338" t="s">
        <v>1</v>
      </c>
      <c r="C338">
        <v>2572234</v>
      </c>
      <c r="D338" s="2">
        <v>2958465</v>
      </c>
      <c r="E338" s="2">
        <v>43475</v>
      </c>
      <c r="F338" s="28">
        <v>1355</v>
      </c>
      <c r="G338" t="s">
        <v>2</v>
      </c>
    </row>
    <row r="339" spans="1:7" x14ac:dyDescent="0.25">
      <c r="A339" t="s">
        <v>0</v>
      </c>
      <c r="B339" t="s">
        <v>1</v>
      </c>
      <c r="C339">
        <v>2572240</v>
      </c>
      <c r="D339" s="2">
        <v>2958465</v>
      </c>
      <c r="E339" s="2">
        <v>45356</v>
      </c>
      <c r="F339" s="28">
        <v>2370</v>
      </c>
      <c r="G339" t="s">
        <v>2</v>
      </c>
    </row>
    <row r="340" spans="1:7" x14ac:dyDescent="0.25">
      <c r="A340" t="s">
        <v>0</v>
      </c>
      <c r="B340" t="s">
        <v>1</v>
      </c>
      <c r="C340">
        <v>2572241</v>
      </c>
      <c r="D340" s="2">
        <v>2958465</v>
      </c>
      <c r="E340" s="2">
        <v>45505</v>
      </c>
      <c r="F340" s="28">
        <v>4906</v>
      </c>
      <c r="G340" t="s">
        <v>3</v>
      </c>
    </row>
    <row r="341" spans="1:7" x14ac:dyDescent="0.25">
      <c r="A341" t="s">
        <v>0</v>
      </c>
      <c r="B341" t="s">
        <v>1</v>
      </c>
      <c r="C341">
        <v>2572242</v>
      </c>
      <c r="D341" s="2">
        <v>2958465</v>
      </c>
      <c r="E341" s="2">
        <v>45853</v>
      </c>
      <c r="F341" s="28">
        <v>5025</v>
      </c>
      <c r="G341" t="s">
        <v>3</v>
      </c>
    </row>
    <row r="342" spans="1:7" x14ac:dyDescent="0.25">
      <c r="A342" t="s">
        <v>0</v>
      </c>
      <c r="B342" t="s">
        <v>1</v>
      </c>
      <c r="C342">
        <v>2572245</v>
      </c>
      <c r="D342" s="2">
        <v>2958465</v>
      </c>
      <c r="E342" s="2">
        <v>45356</v>
      </c>
      <c r="F342" s="28">
        <v>2370</v>
      </c>
      <c r="G342" t="s">
        <v>2</v>
      </c>
    </row>
    <row r="343" spans="1:7" x14ac:dyDescent="0.25">
      <c r="A343" t="s">
        <v>0</v>
      </c>
      <c r="B343" t="s">
        <v>1</v>
      </c>
      <c r="C343">
        <v>2572250</v>
      </c>
      <c r="D343" s="2">
        <v>2958465</v>
      </c>
      <c r="E343" s="2">
        <v>44083</v>
      </c>
      <c r="F343" s="28">
        <v>2025</v>
      </c>
      <c r="G343" t="s">
        <v>3</v>
      </c>
    </row>
    <row r="344" spans="1:7" x14ac:dyDescent="0.25">
      <c r="A344" t="s">
        <v>0</v>
      </c>
      <c r="B344" t="s">
        <v>1</v>
      </c>
      <c r="C344">
        <v>2572251</v>
      </c>
      <c r="D344" s="2">
        <v>2958465</v>
      </c>
      <c r="E344" s="2">
        <v>43475</v>
      </c>
      <c r="F344" s="28">
        <v>2025</v>
      </c>
      <c r="G344" t="s">
        <v>3</v>
      </c>
    </row>
    <row r="345" spans="1:7" x14ac:dyDescent="0.25">
      <c r="A345" t="s">
        <v>0</v>
      </c>
      <c r="B345" t="s">
        <v>1</v>
      </c>
      <c r="C345">
        <v>2572253</v>
      </c>
      <c r="D345" s="2">
        <v>2958465</v>
      </c>
      <c r="E345" s="2">
        <v>45505</v>
      </c>
      <c r="F345" s="28">
        <v>7296</v>
      </c>
      <c r="G345" t="s">
        <v>3</v>
      </c>
    </row>
    <row r="346" spans="1:7" x14ac:dyDescent="0.25">
      <c r="A346" t="s">
        <v>0</v>
      </c>
      <c r="B346" t="s">
        <v>1</v>
      </c>
      <c r="C346">
        <v>2572256</v>
      </c>
      <c r="D346" s="2">
        <v>2958465</v>
      </c>
      <c r="E346" s="2">
        <v>45853</v>
      </c>
      <c r="F346" s="28">
        <v>7449</v>
      </c>
      <c r="G346" t="s">
        <v>3</v>
      </c>
    </row>
    <row r="347" spans="1:7" x14ac:dyDescent="0.25">
      <c r="A347" t="s">
        <v>0</v>
      </c>
      <c r="B347" t="s">
        <v>1</v>
      </c>
      <c r="C347">
        <v>2572265</v>
      </c>
      <c r="D347" s="2">
        <v>2958465</v>
      </c>
      <c r="E347" s="2">
        <v>43475</v>
      </c>
      <c r="F347" s="28">
        <v>5260</v>
      </c>
      <c r="G347" t="s">
        <v>3</v>
      </c>
    </row>
    <row r="348" spans="1:7" x14ac:dyDescent="0.25">
      <c r="A348" t="s">
        <v>0</v>
      </c>
      <c r="B348" t="s">
        <v>1</v>
      </c>
      <c r="C348">
        <v>2572269</v>
      </c>
      <c r="D348" s="2">
        <v>2958465</v>
      </c>
      <c r="E348" s="2">
        <v>44083</v>
      </c>
      <c r="F348" s="28">
        <v>5260</v>
      </c>
      <c r="G348" t="s">
        <v>3</v>
      </c>
    </row>
    <row r="349" spans="1:7" x14ac:dyDescent="0.25">
      <c r="A349" t="s">
        <v>0</v>
      </c>
      <c r="B349" t="s">
        <v>1</v>
      </c>
      <c r="C349">
        <v>2577183</v>
      </c>
      <c r="D349" s="2">
        <v>2958465</v>
      </c>
      <c r="E349" s="2">
        <v>44713</v>
      </c>
      <c r="F349" s="28">
        <v>464</v>
      </c>
      <c r="G349" t="s">
        <v>2</v>
      </c>
    </row>
    <row r="350" spans="1:7" x14ac:dyDescent="0.25">
      <c r="A350" t="s">
        <v>0</v>
      </c>
      <c r="B350" t="s">
        <v>1</v>
      </c>
      <c r="C350">
        <v>2577184</v>
      </c>
      <c r="D350" s="2">
        <v>2958465</v>
      </c>
      <c r="E350" s="2">
        <v>44713</v>
      </c>
      <c r="F350" s="28">
        <v>464</v>
      </c>
      <c r="G350" t="s">
        <v>2</v>
      </c>
    </row>
    <row r="351" spans="1:7" x14ac:dyDescent="0.25">
      <c r="A351" t="s">
        <v>0</v>
      </c>
      <c r="B351" t="s">
        <v>1</v>
      </c>
      <c r="C351">
        <v>2577242</v>
      </c>
      <c r="D351" s="2">
        <v>2958465</v>
      </c>
      <c r="E351" s="2">
        <v>44713</v>
      </c>
      <c r="F351" s="28">
        <v>4494</v>
      </c>
      <c r="G351" t="s">
        <v>3</v>
      </c>
    </row>
    <row r="352" spans="1:7" x14ac:dyDescent="0.25">
      <c r="A352" t="s">
        <v>0</v>
      </c>
      <c r="B352" t="s">
        <v>1</v>
      </c>
      <c r="C352">
        <v>2577251</v>
      </c>
      <c r="D352" s="2">
        <v>2958465</v>
      </c>
      <c r="E352" s="2">
        <v>44713</v>
      </c>
      <c r="F352" s="28">
        <v>3358</v>
      </c>
      <c r="G352" t="s">
        <v>3</v>
      </c>
    </row>
    <row r="353" spans="1:7" x14ac:dyDescent="0.25">
      <c r="A353" t="s">
        <v>0</v>
      </c>
      <c r="B353" t="s">
        <v>1</v>
      </c>
      <c r="C353">
        <v>2578183</v>
      </c>
      <c r="D353" s="2">
        <v>2958465</v>
      </c>
      <c r="E353" s="2">
        <v>44713</v>
      </c>
      <c r="F353" s="28">
        <v>489</v>
      </c>
      <c r="G353" t="s">
        <v>2</v>
      </c>
    </row>
    <row r="354" spans="1:7" x14ac:dyDescent="0.25">
      <c r="A354" t="s">
        <v>0</v>
      </c>
      <c r="B354" t="s">
        <v>1</v>
      </c>
      <c r="C354">
        <v>2578184</v>
      </c>
      <c r="D354" s="2">
        <v>2958465</v>
      </c>
      <c r="E354" s="2">
        <v>44713</v>
      </c>
      <c r="F354" s="28">
        <v>489</v>
      </c>
      <c r="G354" t="s">
        <v>2</v>
      </c>
    </row>
    <row r="355" spans="1:7" x14ac:dyDescent="0.25">
      <c r="A355" t="s">
        <v>0</v>
      </c>
      <c r="B355" t="s">
        <v>1</v>
      </c>
      <c r="C355">
        <v>2578242</v>
      </c>
      <c r="D355" s="2">
        <v>2958465</v>
      </c>
      <c r="E355" s="2">
        <v>44713</v>
      </c>
      <c r="F355" s="28">
        <v>4744</v>
      </c>
      <c r="G355" t="s">
        <v>3</v>
      </c>
    </row>
    <row r="356" spans="1:7" x14ac:dyDescent="0.25">
      <c r="A356" t="s">
        <v>0</v>
      </c>
      <c r="B356" t="s">
        <v>1</v>
      </c>
      <c r="C356">
        <v>2578256</v>
      </c>
      <c r="D356" s="2">
        <v>2958465</v>
      </c>
      <c r="E356" s="2">
        <v>44713</v>
      </c>
      <c r="F356" s="28">
        <v>7016</v>
      </c>
      <c r="G356" t="s">
        <v>3</v>
      </c>
    </row>
    <row r="357" spans="1:7" x14ac:dyDescent="0.25">
      <c r="A357" t="s">
        <v>0</v>
      </c>
      <c r="B357" t="s">
        <v>1</v>
      </c>
      <c r="C357">
        <v>2578265</v>
      </c>
      <c r="D357" s="2">
        <v>2958465</v>
      </c>
      <c r="E357" s="2">
        <v>44713</v>
      </c>
      <c r="F357" s="28">
        <v>9288</v>
      </c>
      <c r="G357" t="s">
        <v>3</v>
      </c>
    </row>
    <row r="358" spans="1:7" x14ac:dyDescent="0.25">
      <c r="A358" t="s">
        <v>0</v>
      </c>
      <c r="B358" t="s">
        <v>1</v>
      </c>
      <c r="C358">
        <v>2585155</v>
      </c>
      <c r="D358" s="2">
        <v>2958465</v>
      </c>
      <c r="E358" s="2">
        <v>45038</v>
      </c>
      <c r="F358" s="28">
        <v>2064</v>
      </c>
      <c r="G358" t="s">
        <v>2</v>
      </c>
    </row>
    <row r="359" spans="1:7" x14ac:dyDescent="0.25">
      <c r="A359" t="s">
        <v>0</v>
      </c>
      <c r="B359" t="s">
        <v>1</v>
      </c>
      <c r="C359">
        <v>2585159</v>
      </c>
      <c r="D359" s="2">
        <v>2958465</v>
      </c>
      <c r="E359" s="2">
        <v>45038</v>
      </c>
      <c r="F359" s="28">
        <v>2064</v>
      </c>
      <c r="G359" t="s">
        <v>2</v>
      </c>
    </row>
    <row r="360" spans="1:7" x14ac:dyDescent="0.25">
      <c r="A360" t="s">
        <v>0</v>
      </c>
      <c r="B360" t="s">
        <v>1</v>
      </c>
      <c r="C360">
        <v>2586183</v>
      </c>
      <c r="D360" s="2">
        <v>2958465</v>
      </c>
      <c r="E360" s="2">
        <v>45068</v>
      </c>
      <c r="F360" s="28">
        <v>990</v>
      </c>
      <c r="G360" t="s">
        <v>2</v>
      </c>
    </row>
    <row r="361" spans="1:7" x14ac:dyDescent="0.25">
      <c r="A361" t="s">
        <v>0</v>
      </c>
      <c r="B361" t="s">
        <v>1</v>
      </c>
      <c r="C361">
        <v>2586184</v>
      </c>
      <c r="D361" s="2">
        <v>2958465</v>
      </c>
      <c r="E361" s="2">
        <v>45068</v>
      </c>
      <c r="F361" s="28">
        <v>990</v>
      </c>
      <c r="G361" t="s">
        <v>2</v>
      </c>
    </row>
    <row r="362" spans="1:7" x14ac:dyDescent="0.25">
      <c r="A362" t="s">
        <v>0</v>
      </c>
      <c r="B362" t="s">
        <v>1</v>
      </c>
      <c r="C362">
        <v>2587155</v>
      </c>
      <c r="D362" s="2">
        <v>2958465</v>
      </c>
      <c r="E362" s="2">
        <v>45392</v>
      </c>
      <c r="F362" s="28">
        <v>480</v>
      </c>
      <c r="G362" t="s">
        <v>2</v>
      </c>
    </row>
    <row r="363" spans="1:7" x14ac:dyDescent="0.25">
      <c r="A363" t="s">
        <v>0</v>
      </c>
      <c r="B363" t="s">
        <v>1</v>
      </c>
      <c r="C363">
        <v>2587156</v>
      </c>
      <c r="D363" s="2">
        <v>2958465</v>
      </c>
      <c r="E363" s="2">
        <v>45392</v>
      </c>
      <c r="F363" s="28">
        <v>480</v>
      </c>
      <c r="G363" t="s">
        <v>2</v>
      </c>
    </row>
    <row r="364" spans="1:7" x14ac:dyDescent="0.25">
      <c r="A364" t="s">
        <v>0</v>
      </c>
      <c r="B364" t="s">
        <v>1</v>
      </c>
      <c r="C364">
        <v>2588196</v>
      </c>
      <c r="D364" s="2">
        <v>2958465</v>
      </c>
      <c r="E364" s="2">
        <v>45575</v>
      </c>
      <c r="F364" s="28">
        <v>2334</v>
      </c>
      <c r="G364" t="s">
        <v>2</v>
      </c>
    </row>
    <row r="365" spans="1:7" x14ac:dyDescent="0.25">
      <c r="A365" t="s">
        <v>0</v>
      </c>
      <c r="B365" t="s">
        <v>1</v>
      </c>
      <c r="C365">
        <v>2588205</v>
      </c>
      <c r="D365" s="2">
        <v>2958465</v>
      </c>
      <c r="E365" s="2">
        <v>45575</v>
      </c>
      <c r="F365" s="28">
        <v>2334</v>
      </c>
      <c r="G365" t="s">
        <v>2</v>
      </c>
    </row>
    <row r="366" spans="1:7" x14ac:dyDescent="0.25">
      <c r="A366" t="s">
        <v>0</v>
      </c>
      <c r="B366" t="s">
        <v>1</v>
      </c>
      <c r="C366">
        <v>2589183</v>
      </c>
      <c r="D366" s="2">
        <v>2958465</v>
      </c>
      <c r="E366" s="2">
        <v>45685</v>
      </c>
      <c r="F366" s="28">
        <v>890</v>
      </c>
      <c r="G366" t="s">
        <v>2</v>
      </c>
    </row>
    <row r="367" spans="1:7" x14ac:dyDescent="0.25">
      <c r="A367" t="s">
        <v>0</v>
      </c>
      <c r="B367" t="s">
        <v>1</v>
      </c>
      <c r="C367">
        <v>2589185</v>
      </c>
      <c r="D367" s="2">
        <v>2958465</v>
      </c>
      <c r="E367" s="2">
        <v>45685</v>
      </c>
      <c r="F367" s="28">
        <v>890</v>
      </c>
      <c r="G367" t="s">
        <v>2</v>
      </c>
    </row>
    <row r="368" spans="1:7" x14ac:dyDescent="0.25">
      <c r="A368" t="s">
        <v>0</v>
      </c>
      <c r="B368" t="s">
        <v>1</v>
      </c>
      <c r="C368">
        <v>2590183</v>
      </c>
      <c r="D368" s="2">
        <v>2958465</v>
      </c>
      <c r="E368" s="2">
        <v>45685</v>
      </c>
      <c r="F368" s="28">
        <v>950</v>
      </c>
      <c r="G368" t="s">
        <v>2</v>
      </c>
    </row>
    <row r="369" spans="1:7" x14ac:dyDescent="0.25">
      <c r="A369" t="s">
        <v>0</v>
      </c>
      <c r="B369" t="s">
        <v>1</v>
      </c>
      <c r="C369">
        <v>2590185</v>
      </c>
      <c r="D369" s="2">
        <v>2958465</v>
      </c>
      <c r="E369" s="2">
        <v>45685</v>
      </c>
      <c r="F369" s="28">
        <v>950</v>
      </c>
      <c r="G369" t="s">
        <v>2</v>
      </c>
    </row>
    <row r="370" spans="1:7" x14ac:dyDescent="0.25">
      <c r="A370" t="s">
        <v>0</v>
      </c>
      <c r="B370" t="s">
        <v>1</v>
      </c>
      <c r="C370">
        <v>2594183</v>
      </c>
      <c r="D370" s="2">
        <v>2958465</v>
      </c>
      <c r="E370" s="2">
        <v>45930</v>
      </c>
      <c r="F370" s="28">
        <v>900</v>
      </c>
      <c r="G370" t="s">
        <v>2</v>
      </c>
    </row>
    <row r="371" spans="1:7" x14ac:dyDescent="0.25">
      <c r="A371" t="s">
        <v>0</v>
      </c>
      <c r="B371" t="s">
        <v>1</v>
      </c>
      <c r="C371">
        <v>2594184</v>
      </c>
      <c r="D371" s="2">
        <v>2958465</v>
      </c>
      <c r="E371" s="2">
        <v>45930</v>
      </c>
      <c r="F371" s="28">
        <v>900</v>
      </c>
      <c r="G371" t="s">
        <v>2</v>
      </c>
    </row>
    <row r="372" spans="1:7" x14ac:dyDescent="0.25">
      <c r="A372" t="s">
        <v>0</v>
      </c>
      <c r="B372" t="s">
        <v>1</v>
      </c>
      <c r="C372">
        <v>2607183</v>
      </c>
      <c r="D372" s="2">
        <v>2958465</v>
      </c>
      <c r="E372" s="2">
        <v>40742</v>
      </c>
      <c r="F372" s="28">
        <v>231</v>
      </c>
      <c r="G372" t="s">
        <v>2</v>
      </c>
    </row>
    <row r="373" spans="1:7" x14ac:dyDescent="0.25">
      <c r="A373" t="s">
        <v>0</v>
      </c>
      <c r="B373" t="s">
        <v>1</v>
      </c>
      <c r="C373">
        <v>2607184</v>
      </c>
      <c r="D373" s="2">
        <v>2958465</v>
      </c>
      <c r="E373" s="2">
        <v>40742</v>
      </c>
      <c r="F373" s="28">
        <v>231</v>
      </c>
      <c r="G373" t="s">
        <v>2</v>
      </c>
    </row>
    <row r="374" spans="1:7" x14ac:dyDescent="0.25">
      <c r="A374" t="s">
        <v>0</v>
      </c>
      <c r="B374" t="s">
        <v>1</v>
      </c>
      <c r="C374">
        <v>2607201</v>
      </c>
      <c r="D374" s="2">
        <v>2958465</v>
      </c>
      <c r="E374" s="2">
        <v>40742</v>
      </c>
      <c r="F374" s="28">
        <v>671</v>
      </c>
      <c r="G374" t="s">
        <v>2</v>
      </c>
    </row>
    <row r="375" spans="1:7" x14ac:dyDescent="0.25">
      <c r="A375" t="s">
        <v>0</v>
      </c>
      <c r="B375" t="s">
        <v>1</v>
      </c>
      <c r="C375">
        <v>2607203</v>
      </c>
      <c r="D375" s="2">
        <v>2958465</v>
      </c>
      <c r="E375" s="2">
        <v>40742</v>
      </c>
      <c r="F375" s="28">
        <v>671</v>
      </c>
      <c r="G375" t="s">
        <v>2</v>
      </c>
    </row>
    <row r="376" spans="1:7" x14ac:dyDescent="0.25">
      <c r="A376" t="s">
        <v>0</v>
      </c>
      <c r="B376" t="s">
        <v>1</v>
      </c>
      <c r="C376">
        <v>2607263</v>
      </c>
      <c r="D376" s="2">
        <v>2958465</v>
      </c>
      <c r="E376" s="2">
        <v>39777</v>
      </c>
      <c r="F376" s="28">
        <v>3330</v>
      </c>
      <c r="G376" t="s">
        <v>3</v>
      </c>
    </row>
    <row r="377" spans="1:7" x14ac:dyDescent="0.25">
      <c r="A377" t="s">
        <v>0</v>
      </c>
      <c r="B377" t="s">
        <v>1</v>
      </c>
      <c r="C377">
        <v>2607264</v>
      </c>
      <c r="D377" s="2">
        <v>2958465</v>
      </c>
      <c r="E377" s="2">
        <v>39777</v>
      </c>
      <c r="F377" s="28">
        <v>3330</v>
      </c>
      <c r="G377" t="s">
        <v>3</v>
      </c>
    </row>
    <row r="378" spans="1:7" x14ac:dyDescent="0.25">
      <c r="A378" t="s">
        <v>0</v>
      </c>
      <c r="B378" t="s">
        <v>1</v>
      </c>
      <c r="C378">
        <v>2607265</v>
      </c>
      <c r="D378" s="2">
        <v>2958465</v>
      </c>
      <c r="E378" s="2">
        <v>39777</v>
      </c>
      <c r="F378" s="28">
        <v>3330</v>
      </c>
      <c r="G378" t="s">
        <v>3</v>
      </c>
    </row>
    <row r="379" spans="1:7" x14ac:dyDescent="0.25">
      <c r="A379" t="s">
        <v>0</v>
      </c>
      <c r="B379" t="s">
        <v>1</v>
      </c>
      <c r="C379">
        <v>2615183</v>
      </c>
      <c r="D379" s="2">
        <v>2958465</v>
      </c>
      <c r="E379" s="2">
        <v>41320</v>
      </c>
      <c r="F379" s="28">
        <v>264</v>
      </c>
      <c r="G379" t="s">
        <v>2</v>
      </c>
    </row>
    <row r="380" spans="1:7" x14ac:dyDescent="0.25">
      <c r="A380" t="s">
        <v>0</v>
      </c>
      <c r="B380" t="s">
        <v>1</v>
      </c>
      <c r="C380">
        <v>2615184</v>
      </c>
      <c r="D380" s="2">
        <v>2958465</v>
      </c>
      <c r="E380" s="2">
        <v>41320</v>
      </c>
      <c r="F380" s="28">
        <v>264</v>
      </c>
      <c r="G380" t="s">
        <v>2</v>
      </c>
    </row>
    <row r="381" spans="1:7" x14ac:dyDescent="0.25">
      <c r="A381" t="s">
        <v>0</v>
      </c>
      <c r="B381" t="s">
        <v>1</v>
      </c>
      <c r="C381">
        <v>2615233</v>
      </c>
      <c r="D381" s="2">
        <v>2958465</v>
      </c>
      <c r="E381" s="2">
        <v>41320</v>
      </c>
      <c r="F381" s="28">
        <v>1300</v>
      </c>
      <c r="G381" t="s">
        <v>2</v>
      </c>
    </row>
    <row r="382" spans="1:7" x14ac:dyDescent="0.25">
      <c r="A382" t="s">
        <v>0</v>
      </c>
      <c r="B382" t="s">
        <v>1</v>
      </c>
      <c r="C382">
        <v>2615234</v>
      </c>
      <c r="D382" s="2">
        <v>2958465</v>
      </c>
      <c r="E382" s="2">
        <v>41320</v>
      </c>
      <c r="F382" s="28">
        <v>1300</v>
      </c>
      <c r="G382" t="s">
        <v>2</v>
      </c>
    </row>
    <row r="383" spans="1:7" x14ac:dyDescent="0.25">
      <c r="A383" t="s">
        <v>0</v>
      </c>
      <c r="B383" t="s">
        <v>1</v>
      </c>
      <c r="C383">
        <v>2615237</v>
      </c>
      <c r="D383" s="2">
        <v>2958465</v>
      </c>
      <c r="E383" s="2">
        <v>41320</v>
      </c>
      <c r="F383" s="28">
        <v>1300</v>
      </c>
      <c r="G383" t="s">
        <v>3</v>
      </c>
    </row>
    <row r="384" spans="1:7" x14ac:dyDescent="0.25">
      <c r="A384" t="s">
        <v>0</v>
      </c>
      <c r="B384" t="s">
        <v>1</v>
      </c>
      <c r="C384">
        <v>2615263</v>
      </c>
      <c r="D384" s="2">
        <v>2958465</v>
      </c>
      <c r="E384" s="2">
        <v>40240</v>
      </c>
      <c r="F384" s="28">
        <v>4300</v>
      </c>
      <c r="G384" t="s">
        <v>3</v>
      </c>
    </row>
    <row r="385" spans="1:7" x14ac:dyDescent="0.25">
      <c r="A385" t="s">
        <v>0</v>
      </c>
      <c r="B385" t="s">
        <v>1</v>
      </c>
      <c r="C385">
        <v>2615265</v>
      </c>
      <c r="D385" s="2">
        <v>2958465</v>
      </c>
      <c r="E385" s="2">
        <v>41320</v>
      </c>
      <c r="F385" s="28">
        <v>5120</v>
      </c>
      <c r="G385" t="s">
        <v>3</v>
      </c>
    </row>
    <row r="386" spans="1:7" x14ac:dyDescent="0.25">
      <c r="A386" t="s">
        <v>0</v>
      </c>
      <c r="B386" t="s">
        <v>1</v>
      </c>
      <c r="C386">
        <v>2616183</v>
      </c>
      <c r="D386" s="2">
        <v>2958465</v>
      </c>
      <c r="E386" s="2">
        <v>41320</v>
      </c>
      <c r="F386" s="28">
        <v>268</v>
      </c>
      <c r="G386" t="s">
        <v>2</v>
      </c>
    </row>
    <row r="387" spans="1:7" x14ac:dyDescent="0.25">
      <c r="A387" t="s">
        <v>0</v>
      </c>
      <c r="B387" t="s">
        <v>1</v>
      </c>
      <c r="C387">
        <v>2616184</v>
      </c>
      <c r="D387" s="2">
        <v>2958465</v>
      </c>
      <c r="E387" s="2">
        <v>41320</v>
      </c>
      <c r="F387" s="28">
        <v>268</v>
      </c>
      <c r="G387" t="s">
        <v>2</v>
      </c>
    </row>
    <row r="388" spans="1:7" x14ac:dyDescent="0.25">
      <c r="A388" t="s">
        <v>0</v>
      </c>
      <c r="B388" t="s">
        <v>1</v>
      </c>
      <c r="C388">
        <v>2616233</v>
      </c>
      <c r="D388" s="2">
        <v>2958465</v>
      </c>
      <c r="E388" s="2">
        <v>41320</v>
      </c>
      <c r="F388" s="28">
        <v>1310</v>
      </c>
      <c r="G388" t="s">
        <v>2</v>
      </c>
    </row>
    <row r="389" spans="1:7" x14ac:dyDescent="0.25">
      <c r="A389" t="s">
        <v>0</v>
      </c>
      <c r="B389" t="s">
        <v>1</v>
      </c>
      <c r="C389">
        <v>2616234</v>
      </c>
      <c r="D389" s="2">
        <v>2958465</v>
      </c>
      <c r="E389" s="2">
        <v>41320</v>
      </c>
      <c r="F389" s="28">
        <v>1310</v>
      </c>
      <c r="G389" t="s">
        <v>2</v>
      </c>
    </row>
    <row r="390" spans="1:7" x14ac:dyDescent="0.25">
      <c r="A390" t="s">
        <v>0</v>
      </c>
      <c r="B390" t="s">
        <v>1</v>
      </c>
      <c r="C390">
        <v>2616237</v>
      </c>
      <c r="D390" s="2">
        <v>2958465</v>
      </c>
      <c r="E390" s="2">
        <v>41320</v>
      </c>
      <c r="F390" s="28">
        <v>1310</v>
      </c>
      <c r="G390" t="s">
        <v>3</v>
      </c>
    </row>
    <row r="391" spans="1:7" x14ac:dyDescent="0.25">
      <c r="A391" t="s">
        <v>0</v>
      </c>
      <c r="B391" t="s">
        <v>1</v>
      </c>
      <c r="C391">
        <v>2617193</v>
      </c>
      <c r="D391" s="2">
        <v>2958465</v>
      </c>
      <c r="E391" s="2">
        <v>40747</v>
      </c>
      <c r="F391" s="28">
        <v>690</v>
      </c>
      <c r="G391" t="s">
        <v>2</v>
      </c>
    </row>
    <row r="392" spans="1:7" x14ac:dyDescent="0.25">
      <c r="A392" t="s">
        <v>0</v>
      </c>
      <c r="B392" t="s">
        <v>1</v>
      </c>
      <c r="C392">
        <v>2617195</v>
      </c>
      <c r="D392" s="2">
        <v>2958465</v>
      </c>
      <c r="E392" s="2">
        <v>40747</v>
      </c>
      <c r="F392" s="28">
        <v>690</v>
      </c>
      <c r="G392" t="s">
        <v>2</v>
      </c>
    </row>
    <row r="393" spans="1:7" x14ac:dyDescent="0.25">
      <c r="A393" t="s">
        <v>0</v>
      </c>
      <c r="B393" t="s">
        <v>1</v>
      </c>
      <c r="C393">
        <v>2617201</v>
      </c>
      <c r="D393" s="2">
        <v>2958465</v>
      </c>
      <c r="E393" s="2">
        <v>41233</v>
      </c>
      <c r="F393" s="28">
        <v>921</v>
      </c>
      <c r="G393" t="s">
        <v>2</v>
      </c>
    </row>
    <row r="394" spans="1:7" x14ac:dyDescent="0.25">
      <c r="A394" t="s">
        <v>0</v>
      </c>
      <c r="B394" t="s">
        <v>1</v>
      </c>
      <c r="C394">
        <v>2617203</v>
      </c>
      <c r="D394" s="2">
        <v>2958465</v>
      </c>
      <c r="E394" s="2">
        <v>41233</v>
      </c>
      <c r="F394" s="28">
        <v>921</v>
      </c>
      <c r="G394" t="s">
        <v>2</v>
      </c>
    </row>
    <row r="395" spans="1:7" x14ac:dyDescent="0.25">
      <c r="A395" t="s">
        <v>0</v>
      </c>
      <c r="B395" t="s">
        <v>1</v>
      </c>
      <c r="C395">
        <v>2617242</v>
      </c>
      <c r="D395" s="2">
        <v>2958465</v>
      </c>
      <c r="E395" s="2">
        <v>41233</v>
      </c>
      <c r="F395" s="28">
        <v>2912</v>
      </c>
      <c r="G395" t="s">
        <v>3</v>
      </c>
    </row>
    <row r="396" spans="1:7" x14ac:dyDescent="0.25">
      <c r="A396" t="s">
        <v>0</v>
      </c>
      <c r="B396" t="s">
        <v>1</v>
      </c>
      <c r="C396">
        <v>2618201</v>
      </c>
      <c r="D396" s="2">
        <v>2958465</v>
      </c>
      <c r="E396" s="2">
        <v>41233</v>
      </c>
      <c r="F396" s="28">
        <v>863</v>
      </c>
      <c r="G396" t="s">
        <v>2</v>
      </c>
    </row>
    <row r="397" spans="1:7" x14ac:dyDescent="0.25">
      <c r="A397" t="s">
        <v>0</v>
      </c>
      <c r="B397" t="s">
        <v>1</v>
      </c>
      <c r="C397">
        <v>2618203</v>
      </c>
      <c r="D397" s="2">
        <v>2958465</v>
      </c>
      <c r="E397" s="2">
        <v>41233</v>
      </c>
      <c r="F397" s="28">
        <v>863</v>
      </c>
      <c r="G397" t="s">
        <v>2</v>
      </c>
    </row>
    <row r="398" spans="1:7" x14ac:dyDescent="0.25">
      <c r="A398" t="s">
        <v>0</v>
      </c>
      <c r="B398" t="s">
        <v>1</v>
      </c>
      <c r="C398">
        <v>2618211</v>
      </c>
      <c r="D398" s="2">
        <v>2958465</v>
      </c>
      <c r="E398" s="2">
        <v>40747</v>
      </c>
      <c r="F398" s="28">
        <v>890</v>
      </c>
      <c r="G398" t="s">
        <v>2</v>
      </c>
    </row>
    <row r="399" spans="1:7" x14ac:dyDescent="0.25">
      <c r="A399" t="s">
        <v>0</v>
      </c>
      <c r="B399" t="s">
        <v>1</v>
      </c>
      <c r="C399">
        <v>2618213</v>
      </c>
      <c r="D399" s="2">
        <v>2958465</v>
      </c>
      <c r="E399" s="2">
        <v>40747</v>
      </c>
      <c r="F399" s="28">
        <v>890</v>
      </c>
      <c r="G399" t="s">
        <v>2</v>
      </c>
    </row>
    <row r="400" spans="1:7" x14ac:dyDescent="0.25">
      <c r="A400" t="s">
        <v>0</v>
      </c>
      <c r="B400" t="s">
        <v>1</v>
      </c>
      <c r="C400">
        <v>2618251</v>
      </c>
      <c r="D400" s="2">
        <v>2958465</v>
      </c>
      <c r="E400" s="2">
        <v>41233</v>
      </c>
      <c r="F400" s="28">
        <v>2094</v>
      </c>
      <c r="G400" t="s">
        <v>3</v>
      </c>
    </row>
    <row r="401" spans="1:7" x14ac:dyDescent="0.25">
      <c r="A401" t="s">
        <v>0</v>
      </c>
      <c r="B401" t="s">
        <v>1</v>
      </c>
      <c r="C401">
        <v>2618265</v>
      </c>
      <c r="D401" s="2">
        <v>2958465</v>
      </c>
      <c r="E401" s="2">
        <v>41233</v>
      </c>
      <c r="F401" s="28">
        <v>5493</v>
      </c>
      <c r="G401" t="s">
        <v>3</v>
      </c>
    </row>
    <row r="402" spans="1:7" x14ac:dyDescent="0.25">
      <c r="A402" t="s">
        <v>0</v>
      </c>
      <c r="B402" t="s">
        <v>1</v>
      </c>
      <c r="C402">
        <v>2624052</v>
      </c>
      <c r="D402" s="2">
        <v>2958465</v>
      </c>
      <c r="E402" s="2">
        <v>45853</v>
      </c>
      <c r="F402" s="28">
        <v>4935</v>
      </c>
      <c r="G402" t="s">
        <v>3</v>
      </c>
    </row>
    <row r="403" spans="1:7" x14ac:dyDescent="0.25">
      <c r="A403" t="s">
        <v>0</v>
      </c>
      <c r="B403" t="s">
        <v>1</v>
      </c>
      <c r="C403">
        <v>2624181</v>
      </c>
      <c r="D403" s="2">
        <v>2958465</v>
      </c>
      <c r="E403" s="2">
        <v>45853</v>
      </c>
      <c r="F403" s="28">
        <v>440</v>
      </c>
      <c r="G403" t="s">
        <v>2</v>
      </c>
    </row>
    <row r="404" spans="1:7" x14ac:dyDescent="0.25">
      <c r="A404" t="s">
        <v>0</v>
      </c>
      <c r="B404" t="s">
        <v>1</v>
      </c>
      <c r="C404">
        <v>2624183</v>
      </c>
      <c r="D404" s="2">
        <v>2958465</v>
      </c>
      <c r="E404" s="2">
        <v>45589</v>
      </c>
      <c r="F404" s="28">
        <v>430</v>
      </c>
      <c r="G404" t="s">
        <v>2</v>
      </c>
    </row>
    <row r="405" spans="1:7" x14ac:dyDescent="0.25">
      <c r="A405" t="s">
        <v>0</v>
      </c>
      <c r="B405" t="s">
        <v>1</v>
      </c>
      <c r="C405">
        <v>2624184</v>
      </c>
      <c r="D405" s="2">
        <v>2958465</v>
      </c>
      <c r="E405" s="2">
        <v>45589</v>
      </c>
      <c r="F405" s="28">
        <v>430</v>
      </c>
      <c r="G405" t="s">
        <v>2</v>
      </c>
    </row>
    <row r="406" spans="1:7" x14ac:dyDescent="0.25">
      <c r="A406" t="s">
        <v>0</v>
      </c>
      <c r="B406" t="s">
        <v>1</v>
      </c>
      <c r="C406">
        <v>2624200</v>
      </c>
      <c r="D406" s="2">
        <v>2958465</v>
      </c>
      <c r="E406" s="2">
        <v>45589</v>
      </c>
      <c r="F406" s="28">
        <v>1256</v>
      </c>
      <c r="G406" t="s">
        <v>2</v>
      </c>
    </row>
    <row r="407" spans="1:7" x14ac:dyDescent="0.25">
      <c r="A407" t="s">
        <v>0</v>
      </c>
      <c r="B407" t="s">
        <v>1</v>
      </c>
      <c r="C407">
        <v>2624201</v>
      </c>
      <c r="D407" s="2">
        <v>2958465</v>
      </c>
      <c r="E407" s="2">
        <v>45589</v>
      </c>
      <c r="F407" s="28">
        <v>1256</v>
      </c>
      <c r="G407" t="s">
        <v>2</v>
      </c>
    </row>
    <row r="408" spans="1:7" x14ac:dyDescent="0.25">
      <c r="A408" t="s">
        <v>0</v>
      </c>
      <c r="B408" t="s">
        <v>1</v>
      </c>
      <c r="C408">
        <v>2624203</v>
      </c>
      <c r="D408" s="2">
        <v>2958465</v>
      </c>
      <c r="E408" s="2">
        <v>45589</v>
      </c>
      <c r="F408" s="28">
        <v>1256</v>
      </c>
      <c r="G408" t="s">
        <v>2</v>
      </c>
    </row>
    <row r="409" spans="1:7" x14ac:dyDescent="0.25">
      <c r="A409" t="s">
        <v>0</v>
      </c>
      <c r="B409" t="s">
        <v>1</v>
      </c>
      <c r="C409">
        <v>2624204</v>
      </c>
      <c r="D409" s="2">
        <v>2958465</v>
      </c>
      <c r="E409" s="2">
        <v>45589</v>
      </c>
      <c r="F409" s="28">
        <v>1256</v>
      </c>
      <c r="G409" t="s">
        <v>2</v>
      </c>
    </row>
    <row r="410" spans="1:7" x14ac:dyDescent="0.25">
      <c r="A410" t="s">
        <v>0</v>
      </c>
      <c r="B410" t="s">
        <v>1</v>
      </c>
      <c r="C410">
        <v>2624229</v>
      </c>
      <c r="D410" s="2">
        <v>2958465</v>
      </c>
      <c r="E410" s="2">
        <v>45853</v>
      </c>
      <c r="F410" s="28">
        <v>440</v>
      </c>
      <c r="G410" t="s">
        <v>2</v>
      </c>
    </row>
    <row r="411" spans="1:7" x14ac:dyDescent="0.25">
      <c r="A411" t="s">
        <v>0</v>
      </c>
      <c r="B411" t="s">
        <v>1</v>
      </c>
      <c r="C411">
        <v>2624233</v>
      </c>
      <c r="D411" s="2">
        <v>2958465</v>
      </c>
      <c r="E411" s="2">
        <v>45589</v>
      </c>
      <c r="F411" s="28">
        <v>2055</v>
      </c>
      <c r="G411" t="s">
        <v>2</v>
      </c>
    </row>
    <row r="412" spans="1:7" x14ac:dyDescent="0.25">
      <c r="A412" t="s">
        <v>0</v>
      </c>
      <c r="B412" t="s">
        <v>1</v>
      </c>
      <c r="C412">
        <v>2624234</v>
      </c>
      <c r="D412" s="2">
        <v>2958465</v>
      </c>
      <c r="E412" s="2">
        <v>45589</v>
      </c>
      <c r="F412" s="28">
        <v>2055</v>
      </c>
      <c r="G412" t="s">
        <v>2</v>
      </c>
    </row>
    <row r="413" spans="1:7" x14ac:dyDescent="0.25">
      <c r="A413" t="s">
        <v>0</v>
      </c>
      <c r="B413" t="s">
        <v>1</v>
      </c>
      <c r="C413">
        <v>2624240</v>
      </c>
      <c r="D413" s="2">
        <v>2958465</v>
      </c>
      <c r="E413" s="2">
        <v>45853</v>
      </c>
      <c r="F413" s="28">
        <v>2102</v>
      </c>
      <c r="G413" t="s">
        <v>2</v>
      </c>
    </row>
    <row r="414" spans="1:7" x14ac:dyDescent="0.25">
      <c r="A414" t="s">
        <v>0</v>
      </c>
      <c r="B414" t="s">
        <v>1</v>
      </c>
      <c r="C414">
        <v>2624245</v>
      </c>
      <c r="D414" s="2">
        <v>2958465</v>
      </c>
      <c r="E414" s="2">
        <v>45853</v>
      </c>
      <c r="F414" s="28">
        <v>2102</v>
      </c>
      <c r="G414" t="s">
        <v>2</v>
      </c>
    </row>
    <row r="415" spans="1:7" x14ac:dyDescent="0.25">
      <c r="A415" t="s">
        <v>0</v>
      </c>
      <c r="B415" t="s">
        <v>1</v>
      </c>
      <c r="C415">
        <v>2624253</v>
      </c>
      <c r="D415" s="2">
        <v>2958465</v>
      </c>
      <c r="E415" s="2">
        <v>45917</v>
      </c>
      <c r="F415" s="28">
        <v>6133</v>
      </c>
      <c r="G415" t="s">
        <v>3</v>
      </c>
    </row>
    <row r="416" spans="1:7" x14ac:dyDescent="0.25">
      <c r="A416" t="s">
        <v>0</v>
      </c>
      <c r="B416" t="s">
        <v>1</v>
      </c>
      <c r="C416">
        <v>2624256</v>
      </c>
      <c r="D416" s="2">
        <v>2958465</v>
      </c>
      <c r="E416" s="2">
        <v>45917</v>
      </c>
      <c r="F416" s="28">
        <v>6133</v>
      </c>
      <c r="G416" t="s">
        <v>3</v>
      </c>
    </row>
    <row r="417" spans="1:7" x14ac:dyDescent="0.25">
      <c r="A417" t="s">
        <v>0</v>
      </c>
      <c r="B417" t="s">
        <v>1</v>
      </c>
      <c r="C417">
        <v>2624296</v>
      </c>
      <c r="D417" s="2">
        <v>2958465</v>
      </c>
      <c r="E417" s="2">
        <v>45589</v>
      </c>
      <c r="F417" s="28">
        <v>2872</v>
      </c>
      <c r="G417" t="s">
        <v>3</v>
      </c>
    </row>
    <row r="418" spans="1:7" x14ac:dyDescent="0.25">
      <c r="A418" t="s">
        <v>0</v>
      </c>
      <c r="B418" t="s">
        <v>1</v>
      </c>
      <c r="C418">
        <v>2624297</v>
      </c>
      <c r="D418" s="2">
        <v>2958465</v>
      </c>
      <c r="E418" s="2">
        <v>45853</v>
      </c>
      <c r="F418" s="28">
        <v>2933</v>
      </c>
      <c r="G418" t="s">
        <v>3</v>
      </c>
    </row>
    <row r="419" spans="1:7" x14ac:dyDescent="0.25">
      <c r="A419" t="s">
        <v>0</v>
      </c>
      <c r="B419" t="s">
        <v>1</v>
      </c>
      <c r="C419">
        <v>2640265</v>
      </c>
      <c r="D419" s="2">
        <v>2958465</v>
      </c>
      <c r="E419" s="2">
        <v>45649</v>
      </c>
      <c r="F419" s="28">
        <v>6034</v>
      </c>
      <c r="G419" t="s">
        <v>3</v>
      </c>
    </row>
    <row r="420" spans="1:7" x14ac:dyDescent="0.25">
      <c r="A420" t="s">
        <v>0</v>
      </c>
      <c r="B420" t="s">
        <v>1</v>
      </c>
      <c r="C420">
        <v>2641242</v>
      </c>
      <c r="D420" s="2">
        <v>2958465</v>
      </c>
      <c r="E420" s="2">
        <v>45649</v>
      </c>
      <c r="F420" s="28">
        <v>4014</v>
      </c>
      <c r="G420" t="s">
        <v>3</v>
      </c>
    </row>
    <row r="421" spans="1:7" x14ac:dyDescent="0.25">
      <c r="A421" t="s">
        <v>0</v>
      </c>
      <c r="B421" t="s">
        <v>1</v>
      </c>
      <c r="C421">
        <v>2642265</v>
      </c>
      <c r="D421" s="2">
        <v>2958465</v>
      </c>
      <c r="E421" s="2">
        <v>45649</v>
      </c>
      <c r="F421" s="28">
        <v>5838</v>
      </c>
      <c r="G421" t="s">
        <v>3</v>
      </c>
    </row>
    <row r="422" spans="1:7" x14ac:dyDescent="0.25">
      <c r="A422" t="s">
        <v>0</v>
      </c>
      <c r="B422" t="s">
        <v>1</v>
      </c>
      <c r="C422">
        <v>2824151</v>
      </c>
      <c r="D422" s="2">
        <v>2958465</v>
      </c>
      <c r="E422" s="2">
        <v>45223</v>
      </c>
      <c r="F422" s="28">
        <v>323</v>
      </c>
      <c r="G422" t="s">
        <v>2</v>
      </c>
    </row>
    <row r="423" spans="1:7" x14ac:dyDescent="0.25">
      <c r="A423" t="s">
        <v>0</v>
      </c>
      <c r="B423" t="s">
        <v>1</v>
      </c>
      <c r="C423">
        <v>2824152</v>
      </c>
      <c r="D423" s="2">
        <v>2958465</v>
      </c>
      <c r="E423" s="2">
        <v>45223</v>
      </c>
      <c r="F423" s="28">
        <v>323</v>
      </c>
      <c r="G423" t="s">
        <v>2</v>
      </c>
    </row>
    <row r="424" spans="1:7" x14ac:dyDescent="0.25">
      <c r="A424" t="s">
        <v>0</v>
      </c>
      <c r="B424" t="s">
        <v>1</v>
      </c>
      <c r="C424">
        <v>2824183</v>
      </c>
      <c r="D424" s="2">
        <v>2958465</v>
      </c>
      <c r="E424" s="2">
        <v>45223</v>
      </c>
      <c r="F424" s="28">
        <v>358</v>
      </c>
      <c r="G424" t="s">
        <v>2</v>
      </c>
    </row>
    <row r="425" spans="1:7" x14ac:dyDescent="0.25">
      <c r="A425" t="s">
        <v>0</v>
      </c>
      <c r="B425" t="s">
        <v>1</v>
      </c>
      <c r="C425">
        <v>2824184</v>
      </c>
      <c r="D425" s="2">
        <v>2958465</v>
      </c>
      <c r="E425" s="2">
        <v>45223</v>
      </c>
      <c r="F425" s="28">
        <v>358</v>
      </c>
      <c r="G425" t="s">
        <v>2</v>
      </c>
    </row>
    <row r="426" spans="1:7" x14ac:dyDescent="0.25">
      <c r="A426" t="s">
        <v>0</v>
      </c>
      <c r="B426" t="s">
        <v>1</v>
      </c>
      <c r="C426">
        <v>2825022</v>
      </c>
      <c r="D426" s="2">
        <v>2958465</v>
      </c>
      <c r="E426" s="2">
        <v>45748</v>
      </c>
      <c r="F426" s="28">
        <v>1054</v>
      </c>
      <c r="G426" t="s">
        <v>2</v>
      </c>
    </row>
    <row r="427" spans="1:7" x14ac:dyDescent="0.25">
      <c r="A427" t="s">
        <v>0</v>
      </c>
      <c r="B427" t="s">
        <v>1</v>
      </c>
      <c r="C427">
        <v>2825023</v>
      </c>
      <c r="D427" s="2">
        <v>2958465</v>
      </c>
      <c r="E427" s="2">
        <v>45748</v>
      </c>
      <c r="F427" s="28">
        <v>1054</v>
      </c>
      <c r="G427" t="s">
        <v>2</v>
      </c>
    </row>
    <row r="428" spans="1:7" x14ac:dyDescent="0.25">
      <c r="A428" t="s">
        <v>0</v>
      </c>
      <c r="B428" t="s">
        <v>1</v>
      </c>
      <c r="C428">
        <v>2825024</v>
      </c>
      <c r="D428" s="2">
        <v>2958465</v>
      </c>
      <c r="E428" s="2">
        <v>45748</v>
      </c>
      <c r="F428" s="28">
        <v>1054</v>
      </c>
      <c r="G428" t="s">
        <v>2</v>
      </c>
    </row>
    <row r="429" spans="1:7" x14ac:dyDescent="0.25">
      <c r="A429" t="s">
        <v>0</v>
      </c>
      <c r="B429" t="s">
        <v>1</v>
      </c>
      <c r="C429">
        <v>2825029</v>
      </c>
      <c r="D429" s="2">
        <v>2958465</v>
      </c>
      <c r="E429" s="2">
        <v>45748</v>
      </c>
      <c r="F429" s="28">
        <v>2450</v>
      </c>
      <c r="G429" t="s">
        <v>2</v>
      </c>
    </row>
    <row r="430" spans="1:7" x14ac:dyDescent="0.25">
      <c r="A430" t="s">
        <v>0</v>
      </c>
      <c r="B430" t="s">
        <v>1</v>
      </c>
      <c r="C430">
        <v>2825030</v>
      </c>
      <c r="D430" s="2">
        <v>2958465</v>
      </c>
      <c r="E430" s="2">
        <v>45748</v>
      </c>
      <c r="F430" s="28">
        <v>2450</v>
      </c>
      <c r="G430" t="s">
        <v>2</v>
      </c>
    </row>
    <row r="431" spans="1:7" x14ac:dyDescent="0.25">
      <c r="A431" t="s">
        <v>0</v>
      </c>
      <c r="B431" t="s">
        <v>1</v>
      </c>
      <c r="C431">
        <v>2825181</v>
      </c>
      <c r="D431" s="2">
        <v>2958465</v>
      </c>
      <c r="E431" s="2">
        <v>45748</v>
      </c>
      <c r="F431" s="28">
        <v>880</v>
      </c>
      <c r="G431" t="s">
        <v>2</v>
      </c>
    </row>
    <row r="432" spans="1:7" x14ac:dyDescent="0.25">
      <c r="A432" t="s">
        <v>0</v>
      </c>
      <c r="B432" t="s">
        <v>1</v>
      </c>
      <c r="C432">
        <v>2825183</v>
      </c>
      <c r="D432" s="2">
        <v>2958465</v>
      </c>
      <c r="E432" s="2">
        <v>45748</v>
      </c>
      <c r="F432" s="28">
        <v>880</v>
      </c>
      <c r="G432" t="s">
        <v>2</v>
      </c>
    </row>
    <row r="433" spans="1:7" x14ac:dyDescent="0.25">
      <c r="A433" t="s">
        <v>0</v>
      </c>
      <c r="B433" t="s">
        <v>1</v>
      </c>
      <c r="C433">
        <v>2825185</v>
      </c>
      <c r="D433" s="2">
        <v>2958465</v>
      </c>
      <c r="E433" s="2">
        <v>45748</v>
      </c>
      <c r="F433" s="28">
        <v>880</v>
      </c>
      <c r="G433" t="s">
        <v>2</v>
      </c>
    </row>
    <row r="434" spans="1:7" x14ac:dyDescent="0.25">
      <c r="A434" t="s">
        <v>0</v>
      </c>
      <c r="B434" t="s">
        <v>1</v>
      </c>
      <c r="C434">
        <v>2825193</v>
      </c>
      <c r="D434" s="2">
        <v>2958465</v>
      </c>
      <c r="E434" s="2">
        <v>45748</v>
      </c>
      <c r="F434" s="28">
        <v>2190</v>
      </c>
      <c r="G434" t="s">
        <v>2</v>
      </c>
    </row>
    <row r="435" spans="1:7" x14ac:dyDescent="0.25">
      <c r="A435" t="s">
        <v>0</v>
      </c>
      <c r="B435" t="s">
        <v>1</v>
      </c>
      <c r="C435">
        <v>2825195</v>
      </c>
      <c r="D435" s="2">
        <v>2958465</v>
      </c>
      <c r="E435" s="2">
        <v>45748</v>
      </c>
      <c r="F435" s="28">
        <v>2190</v>
      </c>
      <c r="G435" t="s">
        <v>2</v>
      </c>
    </row>
    <row r="436" spans="1:7" x14ac:dyDescent="0.25">
      <c r="A436" t="s">
        <v>0</v>
      </c>
      <c r="B436" t="s">
        <v>1</v>
      </c>
      <c r="C436">
        <v>2825224</v>
      </c>
      <c r="D436" s="2">
        <v>2958465</v>
      </c>
      <c r="E436" s="2">
        <v>45748</v>
      </c>
      <c r="F436" s="28">
        <v>1054</v>
      </c>
      <c r="G436" t="s">
        <v>2</v>
      </c>
    </row>
    <row r="437" spans="1:7" x14ac:dyDescent="0.25">
      <c r="A437" t="s">
        <v>0</v>
      </c>
      <c r="B437" t="s">
        <v>1</v>
      </c>
      <c r="C437">
        <v>2825258</v>
      </c>
      <c r="D437" s="2">
        <v>2958465</v>
      </c>
      <c r="E437" s="2">
        <v>45748</v>
      </c>
      <c r="F437" s="28">
        <v>880</v>
      </c>
      <c r="G437" t="s">
        <v>2</v>
      </c>
    </row>
    <row r="438" spans="1:7" x14ac:dyDescent="0.25">
      <c r="A438" t="s">
        <v>0</v>
      </c>
      <c r="B438" t="s">
        <v>1</v>
      </c>
      <c r="C438">
        <v>2828151</v>
      </c>
      <c r="D438" s="2">
        <v>2958465</v>
      </c>
      <c r="E438" s="2">
        <v>45223</v>
      </c>
      <c r="F438" s="28">
        <v>422</v>
      </c>
      <c r="G438" t="s">
        <v>2</v>
      </c>
    </row>
    <row r="439" spans="1:7" x14ac:dyDescent="0.25">
      <c r="A439" t="s">
        <v>0</v>
      </c>
      <c r="B439" t="s">
        <v>1</v>
      </c>
      <c r="C439">
        <v>2828152</v>
      </c>
      <c r="D439" s="2">
        <v>2958465</v>
      </c>
      <c r="E439" s="2">
        <v>45223</v>
      </c>
      <c r="F439" s="28">
        <v>422</v>
      </c>
      <c r="G439" t="s">
        <v>2</v>
      </c>
    </row>
    <row r="440" spans="1:7" x14ac:dyDescent="0.25">
      <c r="A440" t="s">
        <v>0</v>
      </c>
      <c r="B440" t="s">
        <v>1</v>
      </c>
      <c r="C440">
        <v>2828160</v>
      </c>
      <c r="D440" s="2">
        <v>2958465</v>
      </c>
      <c r="E440" s="2">
        <v>45223</v>
      </c>
      <c r="F440" s="28">
        <v>422</v>
      </c>
      <c r="G440" t="s">
        <v>2</v>
      </c>
    </row>
    <row r="441" spans="1:7" x14ac:dyDescent="0.25">
      <c r="A441" t="s">
        <v>0</v>
      </c>
      <c r="B441" t="s">
        <v>1</v>
      </c>
      <c r="C441">
        <v>2828181</v>
      </c>
      <c r="D441" s="2">
        <v>2958465</v>
      </c>
      <c r="E441" s="2">
        <v>45223</v>
      </c>
      <c r="F441" s="28">
        <v>464</v>
      </c>
      <c r="G441" t="s">
        <v>2</v>
      </c>
    </row>
    <row r="442" spans="1:7" x14ac:dyDescent="0.25">
      <c r="A442" t="s">
        <v>0</v>
      </c>
      <c r="B442" t="s">
        <v>1</v>
      </c>
      <c r="C442">
        <v>2828183</v>
      </c>
      <c r="D442" s="2">
        <v>2958465</v>
      </c>
      <c r="E442" s="2">
        <v>45223</v>
      </c>
      <c r="F442" s="28">
        <v>464</v>
      </c>
      <c r="G442" t="s">
        <v>2</v>
      </c>
    </row>
    <row r="443" spans="1:7" x14ac:dyDescent="0.25">
      <c r="A443" t="s">
        <v>0</v>
      </c>
      <c r="B443" t="s">
        <v>1</v>
      </c>
      <c r="C443">
        <v>2828184</v>
      </c>
      <c r="D443" s="2">
        <v>2958465</v>
      </c>
      <c r="E443" s="2">
        <v>45223</v>
      </c>
      <c r="F443" s="28">
        <v>464</v>
      </c>
      <c r="G443" t="s">
        <v>2</v>
      </c>
    </row>
    <row r="444" spans="1:7" x14ac:dyDescent="0.25">
      <c r="A444" t="s">
        <v>0</v>
      </c>
      <c r="B444" t="s">
        <v>1</v>
      </c>
      <c r="C444">
        <v>2828229</v>
      </c>
      <c r="D444" s="2">
        <v>2958465</v>
      </c>
      <c r="E444" s="2">
        <v>45223</v>
      </c>
      <c r="F444" s="28">
        <v>464</v>
      </c>
      <c r="G444" t="s">
        <v>2</v>
      </c>
    </row>
    <row r="445" spans="1:7" x14ac:dyDescent="0.25">
      <c r="A445" t="s">
        <v>0</v>
      </c>
      <c r="B445" t="s">
        <v>1</v>
      </c>
      <c r="C445">
        <v>2828230</v>
      </c>
      <c r="D445" s="2">
        <v>2958465</v>
      </c>
      <c r="E445" s="2">
        <v>45223</v>
      </c>
      <c r="F445" s="28">
        <v>422</v>
      </c>
      <c r="G445" t="s">
        <v>2</v>
      </c>
    </row>
    <row r="446" spans="1:7" x14ac:dyDescent="0.25">
      <c r="A446" t="s">
        <v>0</v>
      </c>
      <c r="B446" t="s">
        <v>1</v>
      </c>
      <c r="C446">
        <v>2829151</v>
      </c>
      <c r="D446" s="2">
        <v>2958465</v>
      </c>
      <c r="E446" s="2">
        <v>45223</v>
      </c>
      <c r="F446" s="28">
        <v>422</v>
      </c>
      <c r="G446" t="s">
        <v>2</v>
      </c>
    </row>
    <row r="447" spans="1:7" x14ac:dyDescent="0.25">
      <c r="A447" t="s">
        <v>0</v>
      </c>
      <c r="B447" t="s">
        <v>1</v>
      </c>
      <c r="C447">
        <v>2829152</v>
      </c>
      <c r="D447" s="2">
        <v>2958465</v>
      </c>
      <c r="E447" s="2">
        <v>45223</v>
      </c>
      <c r="F447" s="28">
        <v>422</v>
      </c>
      <c r="G447" t="s">
        <v>2</v>
      </c>
    </row>
    <row r="448" spans="1:7" x14ac:dyDescent="0.25">
      <c r="A448" t="s">
        <v>0</v>
      </c>
      <c r="B448" t="s">
        <v>1</v>
      </c>
      <c r="C448">
        <v>2829160</v>
      </c>
      <c r="D448" s="2">
        <v>2958465</v>
      </c>
      <c r="E448" s="2">
        <v>45223</v>
      </c>
      <c r="F448" s="28">
        <v>422</v>
      </c>
      <c r="G448" t="s">
        <v>2</v>
      </c>
    </row>
    <row r="449" spans="1:7" x14ac:dyDescent="0.25">
      <c r="A449" t="s">
        <v>0</v>
      </c>
      <c r="B449" t="s">
        <v>1</v>
      </c>
      <c r="C449">
        <v>2829181</v>
      </c>
      <c r="D449" s="2">
        <v>2958465</v>
      </c>
      <c r="E449" s="2">
        <v>45223</v>
      </c>
      <c r="F449" s="28">
        <v>464</v>
      </c>
      <c r="G449" t="s">
        <v>2</v>
      </c>
    </row>
    <row r="450" spans="1:7" x14ac:dyDescent="0.25">
      <c r="A450" t="s">
        <v>0</v>
      </c>
      <c r="B450" t="s">
        <v>1</v>
      </c>
      <c r="C450">
        <v>2829183</v>
      </c>
      <c r="D450" s="2">
        <v>2958465</v>
      </c>
      <c r="E450" s="2">
        <v>45223</v>
      </c>
      <c r="F450" s="28">
        <v>464</v>
      </c>
      <c r="G450" t="s">
        <v>2</v>
      </c>
    </row>
    <row r="451" spans="1:7" x14ac:dyDescent="0.25">
      <c r="A451" t="s">
        <v>0</v>
      </c>
      <c r="B451" t="s">
        <v>1</v>
      </c>
      <c r="C451">
        <v>2829184</v>
      </c>
      <c r="D451" s="2">
        <v>2958465</v>
      </c>
      <c r="E451" s="2">
        <v>45223</v>
      </c>
      <c r="F451" s="28">
        <v>464</v>
      </c>
      <c r="G451" t="s">
        <v>2</v>
      </c>
    </row>
    <row r="452" spans="1:7" x14ac:dyDescent="0.25">
      <c r="A452" t="s">
        <v>0</v>
      </c>
      <c r="B452" t="s">
        <v>1</v>
      </c>
      <c r="C452">
        <v>2829229</v>
      </c>
      <c r="D452" s="2">
        <v>2958465</v>
      </c>
      <c r="E452" s="2">
        <v>45223</v>
      </c>
      <c r="F452" s="28">
        <v>464</v>
      </c>
      <c r="G452" t="s">
        <v>2</v>
      </c>
    </row>
    <row r="453" spans="1:7" x14ac:dyDescent="0.25">
      <c r="A453" t="s">
        <v>0</v>
      </c>
      <c r="B453" t="s">
        <v>1</v>
      </c>
      <c r="C453">
        <v>2829230</v>
      </c>
      <c r="D453" s="2">
        <v>2958465</v>
      </c>
      <c r="E453" s="2">
        <v>45223</v>
      </c>
      <c r="F453" s="28">
        <v>422</v>
      </c>
      <c r="G453" t="s">
        <v>2</v>
      </c>
    </row>
    <row r="454" spans="1:7" x14ac:dyDescent="0.25">
      <c r="A454" t="s">
        <v>0</v>
      </c>
      <c r="B454" t="s">
        <v>1</v>
      </c>
      <c r="C454">
        <v>2830151</v>
      </c>
      <c r="D454" s="2">
        <v>2958465</v>
      </c>
      <c r="E454" s="2">
        <v>45223</v>
      </c>
      <c r="F454" s="28">
        <v>422</v>
      </c>
      <c r="G454" t="s">
        <v>2</v>
      </c>
    </row>
    <row r="455" spans="1:7" x14ac:dyDescent="0.25">
      <c r="A455" t="s">
        <v>0</v>
      </c>
      <c r="B455" t="s">
        <v>1</v>
      </c>
      <c r="C455">
        <v>2830152</v>
      </c>
      <c r="D455" s="2">
        <v>2958465</v>
      </c>
      <c r="E455" s="2">
        <v>45223</v>
      </c>
      <c r="F455" s="28">
        <v>422</v>
      </c>
      <c r="G455" t="s">
        <v>2</v>
      </c>
    </row>
    <row r="456" spans="1:7" x14ac:dyDescent="0.25">
      <c r="A456" t="s">
        <v>0</v>
      </c>
      <c r="B456" t="s">
        <v>1</v>
      </c>
      <c r="C456">
        <v>2830160</v>
      </c>
      <c r="D456" s="2">
        <v>2958465</v>
      </c>
      <c r="E456" s="2">
        <v>45223</v>
      </c>
      <c r="F456" s="28">
        <v>422</v>
      </c>
      <c r="G456" t="s">
        <v>2</v>
      </c>
    </row>
    <row r="457" spans="1:7" x14ac:dyDescent="0.25">
      <c r="A457" t="s">
        <v>0</v>
      </c>
      <c r="B457" t="s">
        <v>1</v>
      </c>
      <c r="C457">
        <v>2830181</v>
      </c>
      <c r="D457" s="2">
        <v>2958465</v>
      </c>
      <c r="E457" s="2">
        <v>45223</v>
      </c>
      <c r="F457" s="28">
        <v>464</v>
      </c>
      <c r="G457" t="s">
        <v>2</v>
      </c>
    </row>
    <row r="458" spans="1:7" x14ac:dyDescent="0.25">
      <c r="A458" t="s">
        <v>0</v>
      </c>
      <c r="B458" t="s">
        <v>1</v>
      </c>
      <c r="C458">
        <v>2830183</v>
      </c>
      <c r="D458" s="2">
        <v>2958465</v>
      </c>
      <c r="E458" s="2">
        <v>45223</v>
      </c>
      <c r="F458" s="28">
        <v>464</v>
      </c>
      <c r="G458" t="s">
        <v>2</v>
      </c>
    </row>
    <row r="459" spans="1:7" x14ac:dyDescent="0.25">
      <c r="A459" t="s">
        <v>0</v>
      </c>
      <c r="B459" t="s">
        <v>1</v>
      </c>
      <c r="C459">
        <v>2830184</v>
      </c>
      <c r="D459" s="2">
        <v>2958465</v>
      </c>
      <c r="E459" s="2">
        <v>45223</v>
      </c>
      <c r="F459" s="28">
        <v>464</v>
      </c>
      <c r="G459" t="s">
        <v>2</v>
      </c>
    </row>
    <row r="460" spans="1:7" x14ac:dyDescent="0.25">
      <c r="A460" t="s">
        <v>0</v>
      </c>
      <c r="B460" t="s">
        <v>1</v>
      </c>
      <c r="C460">
        <v>2830229</v>
      </c>
      <c r="D460" s="2">
        <v>2958465</v>
      </c>
      <c r="E460" s="2">
        <v>45223</v>
      </c>
      <c r="F460" s="28">
        <v>464</v>
      </c>
      <c r="G460" t="s">
        <v>2</v>
      </c>
    </row>
    <row r="461" spans="1:7" x14ac:dyDescent="0.25">
      <c r="A461" t="s">
        <v>0</v>
      </c>
      <c r="B461" t="s">
        <v>1</v>
      </c>
      <c r="C461">
        <v>2830230</v>
      </c>
      <c r="D461" s="2">
        <v>2958465</v>
      </c>
      <c r="E461" s="2">
        <v>45223</v>
      </c>
      <c r="F461" s="28">
        <v>422</v>
      </c>
      <c r="G461" t="s">
        <v>2</v>
      </c>
    </row>
    <row r="462" spans="1:7" x14ac:dyDescent="0.25">
      <c r="A462" t="s">
        <v>0</v>
      </c>
      <c r="B462" t="s">
        <v>1</v>
      </c>
      <c r="C462">
        <v>2835151</v>
      </c>
      <c r="D462" s="2">
        <v>2958465</v>
      </c>
      <c r="E462" s="2">
        <v>45323</v>
      </c>
      <c r="F462" s="28">
        <v>350</v>
      </c>
      <c r="G462" t="s">
        <v>2</v>
      </c>
    </row>
    <row r="463" spans="1:7" x14ac:dyDescent="0.25">
      <c r="A463" t="s">
        <v>0</v>
      </c>
      <c r="B463" t="s">
        <v>1</v>
      </c>
      <c r="C463">
        <v>2835152</v>
      </c>
      <c r="D463" s="2">
        <v>2958465</v>
      </c>
      <c r="E463" s="2">
        <v>45323</v>
      </c>
      <c r="F463" s="28">
        <v>350</v>
      </c>
      <c r="G463" t="s">
        <v>2</v>
      </c>
    </row>
    <row r="464" spans="1:7" x14ac:dyDescent="0.25">
      <c r="A464" t="s">
        <v>0</v>
      </c>
      <c r="B464" t="s">
        <v>1</v>
      </c>
      <c r="C464">
        <v>2835183</v>
      </c>
      <c r="D464" s="2">
        <v>2958465</v>
      </c>
      <c r="E464" s="2">
        <v>45323</v>
      </c>
      <c r="F464" s="28">
        <v>380</v>
      </c>
      <c r="G464" t="s">
        <v>2</v>
      </c>
    </row>
    <row r="465" spans="1:7" x14ac:dyDescent="0.25">
      <c r="A465" t="s">
        <v>0</v>
      </c>
      <c r="B465" t="s">
        <v>1</v>
      </c>
      <c r="C465">
        <v>2835184</v>
      </c>
      <c r="D465" s="2">
        <v>2958465</v>
      </c>
      <c r="E465" s="2">
        <v>45323</v>
      </c>
      <c r="F465" s="28">
        <v>380</v>
      </c>
      <c r="G465" t="s">
        <v>2</v>
      </c>
    </row>
    <row r="466" spans="1:7" x14ac:dyDescent="0.25">
      <c r="A466" t="s">
        <v>0</v>
      </c>
      <c r="B466" t="s">
        <v>1</v>
      </c>
      <c r="C466">
        <v>2841133</v>
      </c>
      <c r="D466" s="2">
        <v>2958465</v>
      </c>
      <c r="E466" s="2">
        <v>45267</v>
      </c>
      <c r="F466" s="28">
        <v>315</v>
      </c>
      <c r="G466" t="s">
        <v>2</v>
      </c>
    </row>
    <row r="467" spans="1:7" x14ac:dyDescent="0.25">
      <c r="A467" t="s">
        <v>0</v>
      </c>
      <c r="B467" t="s">
        <v>1</v>
      </c>
      <c r="C467">
        <v>2841151</v>
      </c>
      <c r="D467" s="2">
        <v>2958465</v>
      </c>
      <c r="E467" s="2">
        <v>45615</v>
      </c>
      <c r="F467" s="28">
        <v>390</v>
      </c>
      <c r="G467" t="s">
        <v>2</v>
      </c>
    </row>
    <row r="468" spans="1:7" x14ac:dyDescent="0.25">
      <c r="A468" t="s">
        <v>0</v>
      </c>
      <c r="B468" t="s">
        <v>1</v>
      </c>
      <c r="C468">
        <v>2841152</v>
      </c>
      <c r="D468" s="2">
        <v>2958465</v>
      </c>
      <c r="E468" s="2">
        <v>45615</v>
      </c>
      <c r="F468" s="28">
        <v>390</v>
      </c>
      <c r="G468" t="s">
        <v>2</v>
      </c>
    </row>
    <row r="469" spans="1:7" x14ac:dyDescent="0.25">
      <c r="A469" t="s">
        <v>0</v>
      </c>
      <c r="B469" t="s">
        <v>1</v>
      </c>
      <c r="C469">
        <v>2841155</v>
      </c>
      <c r="D469" s="2">
        <v>2958465</v>
      </c>
      <c r="E469" s="2">
        <v>45615</v>
      </c>
      <c r="F469" s="28">
        <v>350</v>
      </c>
      <c r="G469" t="s">
        <v>2</v>
      </c>
    </row>
    <row r="470" spans="1:7" x14ac:dyDescent="0.25">
      <c r="A470" t="s">
        <v>0</v>
      </c>
      <c r="B470" t="s">
        <v>1</v>
      </c>
      <c r="C470">
        <v>2841156</v>
      </c>
      <c r="D470" s="2">
        <v>2958465</v>
      </c>
      <c r="E470" s="2">
        <v>45615</v>
      </c>
      <c r="F470" s="28">
        <v>350</v>
      </c>
      <c r="G470" t="s">
        <v>2</v>
      </c>
    </row>
    <row r="471" spans="1:7" x14ac:dyDescent="0.25">
      <c r="A471" t="s">
        <v>0</v>
      </c>
      <c r="B471" t="s">
        <v>1</v>
      </c>
      <c r="C471">
        <v>2841160</v>
      </c>
      <c r="D471" s="2">
        <v>2958465</v>
      </c>
      <c r="E471" s="2">
        <v>45498</v>
      </c>
      <c r="F471" s="28">
        <v>380</v>
      </c>
      <c r="G471" t="s">
        <v>2</v>
      </c>
    </row>
    <row r="472" spans="1:7" x14ac:dyDescent="0.25">
      <c r="A472" t="s">
        <v>0</v>
      </c>
      <c r="B472" t="s">
        <v>1</v>
      </c>
      <c r="C472">
        <v>2841183</v>
      </c>
      <c r="D472" s="2">
        <v>2958465</v>
      </c>
      <c r="E472" s="2">
        <v>45615</v>
      </c>
      <c r="F472" s="28">
        <v>440</v>
      </c>
      <c r="G472" t="s">
        <v>2</v>
      </c>
    </row>
    <row r="473" spans="1:7" x14ac:dyDescent="0.25">
      <c r="A473" t="s">
        <v>0</v>
      </c>
      <c r="B473" t="s">
        <v>1</v>
      </c>
      <c r="C473">
        <v>2841184</v>
      </c>
      <c r="D473" s="2">
        <v>2958465</v>
      </c>
      <c r="E473" s="2">
        <v>45615</v>
      </c>
      <c r="F473" s="28">
        <v>440</v>
      </c>
      <c r="G473" t="s">
        <v>2</v>
      </c>
    </row>
    <row r="474" spans="1:7" x14ac:dyDescent="0.25">
      <c r="A474" t="s">
        <v>0</v>
      </c>
      <c r="B474" t="s">
        <v>1</v>
      </c>
      <c r="C474">
        <v>2841188</v>
      </c>
      <c r="D474" s="2">
        <v>2958465</v>
      </c>
      <c r="E474" s="2">
        <v>45302</v>
      </c>
      <c r="F474" s="28">
        <v>395</v>
      </c>
      <c r="G474" t="s">
        <v>2</v>
      </c>
    </row>
    <row r="475" spans="1:7" x14ac:dyDescent="0.25">
      <c r="A475" t="s">
        <v>0</v>
      </c>
      <c r="B475" t="s">
        <v>1</v>
      </c>
      <c r="C475">
        <v>2841224</v>
      </c>
      <c r="D475" s="2">
        <v>2958465</v>
      </c>
      <c r="E475" s="2">
        <v>45615</v>
      </c>
      <c r="F475" s="28">
        <v>520</v>
      </c>
      <c r="G475" t="s">
        <v>2</v>
      </c>
    </row>
    <row r="476" spans="1:7" x14ac:dyDescent="0.25">
      <c r="A476" t="s">
        <v>0</v>
      </c>
      <c r="B476" t="s">
        <v>1</v>
      </c>
      <c r="C476">
        <v>2841225</v>
      </c>
      <c r="D476" s="2">
        <v>2958465</v>
      </c>
      <c r="E476" s="2">
        <v>45615</v>
      </c>
      <c r="F476" s="28">
        <v>520</v>
      </c>
      <c r="G476" t="s">
        <v>2</v>
      </c>
    </row>
    <row r="477" spans="1:7" x14ac:dyDescent="0.25">
      <c r="A477" t="s">
        <v>0</v>
      </c>
      <c r="B477" t="s">
        <v>1</v>
      </c>
      <c r="C477">
        <v>2841229</v>
      </c>
      <c r="D477" s="2">
        <v>2958465</v>
      </c>
      <c r="E477" s="2">
        <v>45807</v>
      </c>
      <c r="F477" s="28">
        <v>410</v>
      </c>
      <c r="G477" t="s">
        <v>2</v>
      </c>
    </row>
    <row r="478" spans="1:7" x14ac:dyDescent="0.25">
      <c r="A478" t="s">
        <v>0</v>
      </c>
      <c r="B478" t="s">
        <v>1</v>
      </c>
      <c r="C478">
        <v>2841230</v>
      </c>
      <c r="D478" s="2">
        <v>2958465</v>
      </c>
      <c r="E478" s="2">
        <v>45498</v>
      </c>
      <c r="F478" s="28">
        <v>380</v>
      </c>
      <c r="G478" t="s">
        <v>2</v>
      </c>
    </row>
    <row r="479" spans="1:7" x14ac:dyDescent="0.25">
      <c r="A479" t="s">
        <v>0</v>
      </c>
      <c r="B479" t="s">
        <v>1</v>
      </c>
      <c r="C479">
        <v>2841684</v>
      </c>
      <c r="D479" s="2">
        <v>2958465</v>
      </c>
      <c r="E479" s="2">
        <v>45253</v>
      </c>
      <c r="F479" s="28">
        <v>395</v>
      </c>
      <c r="G479" t="s">
        <v>2</v>
      </c>
    </row>
    <row r="480" spans="1:7" x14ac:dyDescent="0.25">
      <c r="A480" t="s">
        <v>0</v>
      </c>
      <c r="B480" t="s">
        <v>1</v>
      </c>
      <c r="C480">
        <v>2842131</v>
      </c>
      <c r="D480" s="2">
        <v>2958465</v>
      </c>
      <c r="E480" s="2">
        <v>45498</v>
      </c>
      <c r="F480" s="28">
        <v>365</v>
      </c>
      <c r="G480" t="s">
        <v>2</v>
      </c>
    </row>
    <row r="481" spans="1:7" x14ac:dyDescent="0.25">
      <c r="A481" t="s">
        <v>0</v>
      </c>
      <c r="B481" t="s">
        <v>1</v>
      </c>
      <c r="C481">
        <v>2842133</v>
      </c>
      <c r="D481" s="2">
        <v>2958465</v>
      </c>
      <c r="E481" s="2">
        <v>45498</v>
      </c>
      <c r="F481" s="28">
        <v>365</v>
      </c>
      <c r="G481" t="s">
        <v>2</v>
      </c>
    </row>
    <row r="482" spans="1:7" x14ac:dyDescent="0.25">
      <c r="A482" t="s">
        <v>0</v>
      </c>
      <c r="B482" t="s">
        <v>1</v>
      </c>
      <c r="C482">
        <v>2842155</v>
      </c>
      <c r="D482" s="2">
        <v>2958465</v>
      </c>
      <c r="E482" s="2">
        <v>45615</v>
      </c>
      <c r="F482" s="28">
        <v>370</v>
      </c>
      <c r="G482" t="s">
        <v>2</v>
      </c>
    </row>
    <row r="483" spans="1:7" x14ac:dyDescent="0.25">
      <c r="A483" t="s">
        <v>0</v>
      </c>
      <c r="B483" t="s">
        <v>1</v>
      </c>
      <c r="C483">
        <v>2842156</v>
      </c>
      <c r="D483" s="2">
        <v>2958465</v>
      </c>
      <c r="E483" s="2">
        <v>45615</v>
      </c>
      <c r="F483" s="28">
        <v>370</v>
      </c>
      <c r="G483" t="s">
        <v>2</v>
      </c>
    </row>
    <row r="484" spans="1:7" x14ac:dyDescent="0.25">
      <c r="A484" t="s">
        <v>0</v>
      </c>
      <c r="B484" t="s">
        <v>1</v>
      </c>
      <c r="C484">
        <v>2844024</v>
      </c>
      <c r="D484" s="2">
        <v>2958465</v>
      </c>
      <c r="E484" s="2">
        <v>44768</v>
      </c>
      <c r="F484" s="28">
        <v>1150</v>
      </c>
      <c r="G484" t="s">
        <v>2</v>
      </c>
    </row>
    <row r="485" spans="1:7" x14ac:dyDescent="0.25">
      <c r="A485" t="s">
        <v>0</v>
      </c>
      <c r="B485" t="s">
        <v>1</v>
      </c>
      <c r="C485">
        <v>2844033</v>
      </c>
      <c r="D485" s="2">
        <v>2958465</v>
      </c>
      <c r="E485" s="2">
        <v>45309</v>
      </c>
      <c r="F485" s="28">
        <v>1200</v>
      </c>
      <c r="G485" t="s">
        <v>2</v>
      </c>
    </row>
    <row r="486" spans="1:7" x14ac:dyDescent="0.25">
      <c r="A486" t="s">
        <v>0</v>
      </c>
      <c r="B486" t="s">
        <v>1</v>
      </c>
      <c r="C486">
        <v>2844034</v>
      </c>
      <c r="D486" s="2">
        <v>2958465</v>
      </c>
      <c r="E486" s="2">
        <v>45309</v>
      </c>
      <c r="F486" s="28">
        <v>1200</v>
      </c>
      <c r="G486" t="s">
        <v>2</v>
      </c>
    </row>
    <row r="487" spans="1:7" x14ac:dyDescent="0.25">
      <c r="A487" t="s">
        <v>0</v>
      </c>
      <c r="B487" t="s">
        <v>1</v>
      </c>
      <c r="C487">
        <v>2844090</v>
      </c>
      <c r="D487" s="2">
        <v>2958465</v>
      </c>
      <c r="E487" s="2">
        <v>44768</v>
      </c>
      <c r="F487" s="28">
        <v>1300</v>
      </c>
      <c r="G487" t="s">
        <v>2</v>
      </c>
    </row>
    <row r="488" spans="1:7" x14ac:dyDescent="0.25">
      <c r="A488" t="s">
        <v>0</v>
      </c>
      <c r="B488" t="s">
        <v>1</v>
      </c>
      <c r="C488">
        <v>2844091</v>
      </c>
      <c r="D488" s="2">
        <v>2958465</v>
      </c>
      <c r="E488" s="2">
        <v>44768</v>
      </c>
      <c r="F488" s="28">
        <v>1300</v>
      </c>
      <c r="G488" t="s">
        <v>2</v>
      </c>
    </row>
    <row r="489" spans="1:7" x14ac:dyDescent="0.25">
      <c r="A489" t="s">
        <v>0</v>
      </c>
      <c r="B489" t="s">
        <v>1</v>
      </c>
      <c r="C489">
        <v>2844155</v>
      </c>
      <c r="D489" s="2">
        <v>2958465</v>
      </c>
      <c r="E489" s="2">
        <v>45812</v>
      </c>
      <c r="F489" s="28">
        <v>800</v>
      </c>
      <c r="G489" t="s">
        <v>2</v>
      </c>
    </row>
    <row r="490" spans="1:7" x14ac:dyDescent="0.25">
      <c r="A490" t="s">
        <v>0</v>
      </c>
      <c r="B490" t="s">
        <v>1</v>
      </c>
      <c r="C490">
        <v>2844156</v>
      </c>
      <c r="D490" s="2">
        <v>2958465</v>
      </c>
      <c r="E490" s="2">
        <v>45812</v>
      </c>
      <c r="F490" s="28">
        <v>800</v>
      </c>
      <c r="G490" t="s">
        <v>2</v>
      </c>
    </row>
    <row r="491" spans="1:7" x14ac:dyDescent="0.25">
      <c r="A491" t="s">
        <v>0</v>
      </c>
      <c r="B491" t="s">
        <v>1</v>
      </c>
      <c r="C491">
        <v>2844224</v>
      </c>
      <c r="D491" s="2">
        <v>2958465</v>
      </c>
      <c r="E491" s="2">
        <v>44768</v>
      </c>
      <c r="F491" s="28">
        <v>1150</v>
      </c>
      <c r="G491" t="s">
        <v>2</v>
      </c>
    </row>
    <row r="492" spans="1:7" x14ac:dyDescent="0.25">
      <c r="A492" t="s">
        <v>0</v>
      </c>
      <c r="B492" t="s">
        <v>1</v>
      </c>
      <c r="C492">
        <v>2845151</v>
      </c>
      <c r="D492" s="2">
        <v>2958465</v>
      </c>
      <c r="E492" s="2">
        <v>45292</v>
      </c>
      <c r="F492" s="28">
        <v>429</v>
      </c>
      <c r="G492" t="s">
        <v>2</v>
      </c>
    </row>
    <row r="493" spans="1:7" x14ac:dyDescent="0.25">
      <c r="A493" t="s">
        <v>0</v>
      </c>
      <c r="B493" t="s">
        <v>1</v>
      </c>
      <c r="C493">
        <v>2845152</v>
      </c>
      <c r="D493" s="2">
        <v>2958465</v>
      </c>
      <c r="E493" s="2">
        <v>45292</v>
      </c>
      <c r="F493" s="28">
        <v>429</v>
      </c>
      <c r="G493" t="s">
        <v>2</v>
      </c>
    </row>
    <row r="494" spans="1:7" x14ac:dyDescent="0.25">
      <c r="A494" t="s">
        <v>0</v>
      </c>
      <c r="B494" t="s">
        <v>1</v>
      </c>
      <c r="C494">
        <v>2845183</v>
      </c>
      <c r="D494" s="2">
        <v>2958465</v>
      </c>
      <c r="E494" s="2">
        <v>45292</v>
      </c>
      <c r="F494" s="28">
        <v>455</v>
      </c>
      <c r="G494" t="s">
        <v>2</v>
      </c>
    </row>
    <row r="495" spans="1:7" x14ac:dyDescent="0.25">
      <c r="A495" t="s">
        <v>0</v>
      </c>
      <c r="B495" t="s">
        <v>1</v>
      </c>
      <c r="C495">
        <v>2845184</v>
      </c>
      <c r="D495" s="2">
        <v>2958465</v>
      </c>
      <c r="E495" s="2">
        <v>45292</v>
      </c>
      <c r="F495" s="28">
        <v>455</v>
      </c>
      <c r="G495" t="s">
        <v>2</v>
      </c>
    </row>
    <row r="496" spans="1:7" x14ac:dyDescent="0.25">
      <c r="A496" t="s">
        <v>0</v>
      </c>
      <c r="B496" t="s">
        <v>1</v>
      </c>
      <c r="C496">
        <v>2846027</v>
      </c>
      <c r="D496" s="2">
        <v>2958465</v>
      </c>
      <c r="E496" s="2">
        <v>44868</v>
      </c>
      <c r="F496" s="28">
        <v>340</v>
      </c>
      <c r="G496" t="s">
        <v>2</v>
      </c>
    </row>
    <row r="497" spans="1:7" x14ac:dyDescent="0.25">
      <c r="A497" t="s">
        <v>0</v>
      </c>
      <c r="B497" t="s">
        <v>1</v>
      </c>
      <c r="C497">
        <v>2846028</v>
      </c>
      <c r="D497" s="2">
        <v>2958465</v>
      </c>
      <c r="E497" s="2">
        <v>44868</v>
      </c>
      <c r="F497" s="28">
        <v>340</v>
      </c>
      <c r="G497" t="s">
        <v>2</v>
      </c>
    </row>
    <row r="498" spans="1:7" x14ac:dyDescent="0.25">
      <c r="A498" t="s">
        <v>0</v>
      </c>
      <c r="B498" t="s">
        <v>1</v>
      </c>
      <c r="C498">
        <v>2846151</v>
      </c>
      <c r="D498" s="2">
        <v>2958465</v>
      </c>
      <c r="E498" s="2">
        <v>45292</v>
      </c>
      <c r="F498" s="28">
        <v>475</v>
      </c>
      <c r="G498" t="s">
        <v>2</v>
      </c>
    </row>
    <row r="499" spans="1:7" x14ac:dyDescent="0.25">
      <c r="A499" t="s">
        <v>0</v>
      </c>
      <c r="B499" t="s">
        <v>1</v>
      </c>
      <c r="C499">
        <v>2846152</v>
      </c>
      <c r="D499" s="2">
        <v>2958465</v>
      </c>
      <c r="E499" s="2">
        <v>45292</v>
      </c>
      <c r="F499" s="28">
        <v>475</v>
      </c>
      <c r="G499" t="s">
        <v>2</v>
      </c>
    </row>
    <row r="500" spans="1:7" x14ac:dyDescent="0.25">
      <c r="A500" t="s">
        <v>0</v>
      </c>
      <c r="B500" t="s">
        <v>1</v>
      </c>
      <c r="C500">
        <v>2846183</v>
      </c>
      <c r="D500" s="2">
        <v>2958465</v>
      </c>
      <c r="E500" s="2">
        <v>45292</v>
      </c>
      <c r="F500" s="28">
        <v>490</v>
      </c>
      <c r="G500" t="s">
        <v>2</v>
      </c>
    </row>
    <row r="501" spans="1:7" x14ac:dyDescent="0.25">
      <c r="A501" t="s">
        <v>0</v>
      </c>
      <c r="B501" t="s">
        <v>1</v>
      </c>
      <c r="C501">
        <v>2846184</v>
      </c>
      <c r="D501" s="2">
        <v>2958465</v>
      </c>
      <c r="E501" s="2">
        <v>45292</v>
      </c>
      <c r="F501" s="28">
        <v>490</v>
      </c>
      <c r="G501" t="s">
        <v>2</v>
      </c>
    </row>
    <row r="502" spans="1:7" x14ac:dyDescent="0.25">
      <c r="A502" t="s">
        <v>0</v>
      </c>
      <c r="B502" t="s">
        <v>1</v>
      </c>
      <c r="C502">
        <v>2847025</v>
      </c>
      <c r="D502" s="2">
        <v>2958465</v>
      </c>
      <c r="E502" s="2">
        <v>44868</v>
      </c>
      <c r="F502" s="28">
        <v>1750</v>
      </c>
      <c r="G502" t="s">
        <v>2</v>
      </c>
    </row>
    <row r="503" spans="1:7" x14ac:dyDescent="0.25">
      <c r="A503" t="s">
        <v>0</v>
      </c>
      <c r="B503" t="s">
        <v>1</v>
      </c>
      <c r="C503">
        <v>2847026</v>
      </c>
      <c r="D503" s="2">
        <v>2958465</v>
      </c>
      <c r="E503" s="2">
        <v>44868</v>
      </c>
      <c r="F503" s="28">
        <v>1750</v>
      </c>
      <c r="G503" t="s">
        <v>2</v>
      </c>
    </row>
    <row r="504" spans="1:7" x14ac:dyDescent="0.25">
      <c r="A504" t="s">
        <v>0</v>
      </c>
      <c r="B504" t="s">
        <v>1</v>
      </c>
      <c r="C504">
        <v>2847183</v>
      </c>
      <c r="D504" s="2">
        <v>2958465</v>
      </c>
      <c r="E504" s="2">
        <v>45292</v>
      </c>
      <c r="F504" s="28">
        <v>799</v>
      </c>
      <c r="G504" t="s">
        <v>2</v>
      </c>
    </row>
    <row r="505" spans="1:7" x14ac:dyDescent="0.25">
      <c r="A505" t="s">
        <v>0</v>
      </c>
      <c r="B505" t="s">
        <v>1</v>
      </c>
      <c r="C505">
        <v>2847184</v>
      </c>
      <c r="D505" s="2">
        <v>2958465</v>
      </c>
      <c r="E505" s="2">
        <v>45292</v>
      </c>
      <c r="F505" s="28">
        <v>799</v>
      </c>
      <c r="G505" t="s">
        <v>2</v>
      </c>
    </row>
    <row r="506" spans="1:7" x14ac:dyDescent="0.25">
      <c r="A506" t="s">
        <v>0</v>
      </c>
      <c r="B506" t="s">
        <v>1</v>
      </c>
      <c r="C506">
        <v>2847224</v>
      </c>
      <c r="D506" s="2">
        <v>2958465</v>
      </c>
      <c r="E506" s="2">
        <v>45292</v>
      </c>
      <c r="F506" s="28">
        <v>899</v>
      </c>
      <c r="G506" t="s">
        <v>2</v>
      </c>
    </row>
    <row r="507" spans="1:7" x14ac:dyDescent="0.25">
      <c r="A507" t="s">
        <v>0</v>
      </c>
      <c r="B507" t="s">
        <v>1</v>
      </c>
      <c r="C507">
        <v>2847225</v>
      </c>
      <c r="D507" s="2">
        <v>2958465</v>
      </c>
      <c r="E507" s="2">
        <v>45292</v>
      </c>
      <c r="F507" s="28">
        <v>899</v>
      </c>
      <c r="G507" t="s">
        <v>2</v>
      </c>
    </row>
    <row r="508" spans="1:7" x14ac:dyDescent="0.25">
      <c r="A508" t="s">
        <v>0</v>
      </c>
      <c r="B508" t="s">
        <v>1</v>
      </c>
      <c r="C508">
        <v>2848029</v>
      </c>
      <c r="D508" s="2">
        <v>2958465</v>
      </c>
      <c r="E508" s="2">
        <v>45152</v>
      </c>
      <c r="F508" s="28">
        <v>2700</v>
      </c>
      <c r="G508" t="s">
        <v>2</v>
      </c>
    </row>
    <row r="509" spans="1:7" x14ac:dyDescent="0.25">
      <c r="A509" t="s">
        <v>0</v>
      </c>
      <c r="B509" t="s">
        <v>1</v>
      </c>
      <c r="C509">
        <v>2848030</v>
      </c>
      <c r="D509" s="2">
        <v>2958465</v>
      </c>
      <c r="E509" s="2">
        <v>45152</v>
      </c>
      <c r="F509" s="28">
        <v>2700</v>
      </c>
      <c r="G509" t="s">
        <v>2</v>
      </c>
    </row>
    <row r="510" spans="1:7" x14ac:dyDescent="0.25">
      <c r="A510" t="s">
        <v>0</v>
      </c>
      <c r="B510" t="s">
        <v>1</v>
      </c>
      <c r="C510">
        <v>2848039</v>
      </c>
      <c r="D510" s="2">
        <v>2958465</v>
      </c>
      <c r="E510" s="2">
        <v>45555</v>
      </c>
      <c r="F510" s="28">
        <v>2200</v>
      </c>
      <c r="G510" t="s">
        <v>2</v>
      </c>
    </row>
    <row r="511" spans="1:7" x14ac:dyDescent="0.25">
      <c r="A511" t="s">
        <v>0</v>
      </c>
      <c r="B511" t="s">
        <v>1</v>
      </c>
      <c r="C511">
        <v>2848040</v>
      </c>
      <c r="D511" s="2">
        <v>2958465</v>
      </c>
      <c r="E511" s="2">
        <v>45555</v>
      </c>
      <c r="F511" s="28">
        <v>2200</v>
      </c>
      <c r="G511" t="s">
        <v>2</v>
      </c>
    </row>
    <row r="512" spans="1:7" x14ac:dyDescent="0.25">
      <c r="A512" t="s">
        <v>0</v>
      </c>
      <c r="B512" t="s">
        <v>1</v>
      </c>
      <c r="C512">
        <v>2849029</v>
      </c>
      <c r="D512" s="2">
        <v>2958465</v>
      </c>
      <c r="E512" s="2">
        <v>45152</v>
      </c>
      <c r="F512" s="28">
        <v>2700</v>
      </c>
      <c r="G512" t="s">
        <v>2</v>
      </c>
    </row>
    <row r="513" spans="1:7" x14ac:dyDescent="0.25">
      <c r="A513" t="s">
        <v>0</v>
      </c>
      <c r="B513" t="s">
        <v>1</v>
      </c>
      <c r="C513">
        <v>2849030</v>
      </c>
      <c r="D513" s="2">
        <v>2958465</v>
      </c>
      <c r="E513" s="2">
        <v>45152</v>
      </c>
      <c r="F513" s="28">
        <v>2700</v>
      </c>
      <c r="G513" t="s">
        <v>2</v>
      </c>
    </row>
    <row r="514" spans="1:7" x14ac:dyDescent="0.25">
      <c r="A514" t="s">
        <v>0</v>
      </c>
      <c r="B514" t="s">
        <v>1</v>
      </c>
      <c r="C514">
        <v>2849039</v>
      </c>
      <c r="D514" s="2">
        <v>2958465</v>
      </c>
      <c r="E514" s="2">
        <v>45555</v>
      </c>
      <c r="F514" s="28">
        <v>2500</v>
      </c>
      <c r="G514" t="s">
        <v>2</v>
      </c>
    </row>
    <row r="515" spans="1:7" x14ac:dyDescent="0.25">
      <c r="A515" t="s">
        <v>0</v>
      </c>
      <c r="B515" t="s">
        <v>1</v>
      </c>
      <c r="C515">
        <v>2849040</v>
      </c>
      <c r="D515" s="2">
        <v>2958465</v>
      </c>
      <c r="E515" s="2">
        <v>45555</v>
      </c>
      <c r="F515" s="28">
        <v>2500</v>
      </c>
      <c r="G515" t="s">
        <v>2</v>
      </c>
    </row>
    <row r="516" spans="1:7" x14ac:dyDescent="0.25">
      <c r="A516" t="s">
        <v>0</v>
      </c>
      <c r="B516" t="s">
        <v>1</v>
      </c>
      <c r="C516">
        <v>2850151</v>
      </c>
      <c r="D516" s="2">
        <v>2958465</v>
      </c>
      <c r="E516" s="2">
        <v>45323</v>
      </c>
      <c r="F516" s="28">
        <v>410</v>
      </c>
      <c r="G516" t="s">
        <v>2</v>
      </c>
    </row>
    <row r="517" spans="1:7" x14ac:dyDescent="0.25">
      <c r="A517" t="s">
        <v>0</v>
      </c>
      <c r="B517" t="s">
        <v>1</v>
      </c>
      <c r="C517">
        <v>2850152</v>
      </c>
      <c r="D517" s="2">
        <v>2958465</v>
      </c>
      <c r="E517" s="2">
        <v>45323</v>
      </c>
      <c r="F517" s="28">
        <v>410</v>
      </c>
      <c r="G517" t="s">
        <v>2</v>
      </c>
    </row>
    <row r="518" spans="1:7" x14ac:dyDescent="0.25">
      <c r="A518" t="s">
        <v>0</v>
      </c>
      <c r="B518" t="s">
        <v>1</v>
      </c>
      <c r="C518">
        <v>2850160</v>
      </c>
      <c r="D518" s="2">
        <v>2958465</v>
      </c>
      <c r="E518" s="2">
        <v>45323</v>
      </c>
      <c r="F518" s="28">
        <v>410</v>
      </c>
      <c r="G518" t="s">
        <v>2</v>
      </c>
    </row>
    <row r="519" spans="1:7" x14ac:dyDescent="0.25">
      <c r="A519" t="s">
        <v>0</v>
      </c>
      <c r="B519" t="s">
        <v>1</v>
      </c>
      <c r="C519">
        <v>2850181</v>
      </c>
      <c r="D519" s="2">
        <v>2958465</v>
      </c>
      <c r="E519" s="2">
        <v>45323</v>
      </c>
      <c r="F519" s="28">
        <v>456</v>
      </c>
      <c r="G519" t="s">
        <v>2</v>
      </c>
    </row>
    <row r="520" spans="1:7" x14ac:dyDescent="0.25">
      <c r="A520" t="s">
        <v>0</v>
      </c>
      <c r="B520" t="s">
        <v>1</v>
      </c>
      <c r="C520">
        <v>2850183</v>
      </c>
      <c r="D520" s="2">
        <v>2958465</v>
      </c>
      <c r="E520" s="2">
        <v>45323</v>
      </c>
      <c r="F520" s="28">
        <v>456</v>
      </c>
      <c r="G520" t="s">
        <v>2</v>
      </c>
    </row>
    <row r="521" spans="1:7" x14ac:dyDescent="0.25">
      <c r="A521" t="s">
        <v>0</v>
      </c>
      <c r="B521" t="s">
        <v>1</v>
      </c>
      <c r="C521">
        <v>2850184</v>
      </c>
      <c r="D521" s="2">
        <v>2958465</v>
      </c>
      <c r="E521" s="2">
        <v>45323</v>
      </c>
      <c r="F521" s="28">
        <v>456</v>
      </c>
      <c r="G521" t="s">
        <v>2</v>
      </c>
    </row>
    <row r="522" spans="1:7" x14ac:dyDescent="0.25">
      <c r="A522" t="s">
        <v>0</v>
      </c>
      <c r="B522" t="s">
        <v>1</v>
      </c>
      <c r="C522">
        <v>2850229</v>
      </c>
      <c r="D522" s="2">
        <v>2958465</v>
      </c>
      <c r="E522" s="2">
        <v>45323</v>
      </c>
      <c r="F522" s="28">
        <v>456</v>
      </c>
      <c r="G522" t="s">
        <v>2</v>
      </c>
    </row>
    <row r="523" spans="1:7" x14ac:dyDescent="0.25">
      <c r="A523" t="s">
        <v>0</v>
      </c>
      <c r="B523" t="s">
        <v>1</v>
      </c>
      <c r="C523">
        <v>2850230</v>
      </c>
      <c r="D523" s="2">
        <v>2958465</v>
      </c>
      <c r="E523" s="2">
        <v>45323</v>
      </c>
      <c r="F523" s="28">
        <v>410</v>
      </c>
      <c r="G523" t="s">
        <v>2</v>
      </c>
    </row>
    <row r="524" spans="1:7" x14ac:dyDescent="0.25">
      <c r="A524" t="s">
        <v>0</v>
      </c>
      <c r="B524" t="s">
        <v>1</v>
      </c>
      <c r="C524">
        <v>2851160</v>
      </c>
      <c r="D524" s="2">
        <v>2958465</v>
      </c>
      <c r="E524" s="2">
        <v>45348</v>
      </c>
      <c r="F524" s="28">
        <v>429</v>
      </c>
      <c r="G524" t="s">
        <v>2</v>
      </c>
    </row>
    <row r="525" spans="1:7" x14ac:dyDescent="0.25">
      <c r="A525" t="s">
        <v>0</v>
      </c>
      <c r="B525" t="s">
        <v>1</v>
      </c>
      <c r="C525">
        <v>2851181</v>
      </c>
      <c r="D525" s="2">
        <v>2958465</v>
      </c>
      <c r="E525" s="2">
        <v>45348</v>
      </c>
      <c r="F525" s="28">
        <v>455</v>
      </c>
      <c r="G525" t="s">
        <v>2</v>
      </c>
    </row>
    <row r="526" spans="1:7" x14ac:dyDescent="0.25">
      <c r="A526" t="s">
        <v>0</v>
      </c>
      <c r="B526" t="s">
        <v>1</v>
      </c>
      <c r="C526">
        <v>2851229</v>
      </c>
      <c r="D526" s="2">
        <v>2958465</v>
      </c>
      <c r="E526" s="2">
        <v>45348</v>
      </c>
      <c r="F526" s="28">
        <v>455</v>
      </c>
      <c r="G526" t="s">
        <v>2</v>
      </c>
    </row>
    <row r="527" spans="1:7" x14ac:dyDescent="0.25">
      <c r="A527" t="s">
        <v>0</v>
      </c>
      <c r="B527" t="s">
        <v>1</v>
      </c>
      <c r="C527">
        <v>2851230</v>
      </c>
      <c r="D527" s="2">
        <v>2958465</v>
      </c>
      <c r="E527" s="2">
        <v>45348</v>
      </c>
      <c r="F527" s="28">
        <v>429</v>
      </c>
      <c r="G527" t="s">
        <v>2</v>
      </c>
    </row>
    <row r="528" spans="1:7" x14ac:dyDescent="0.25">
      <c r="A528" t="s">
        <v>0</v>
      </c>
      <c r="B528" t="s">
        <v>1</v>
      </c>
      <c r="C528">
        <v>2851257</v>
      </c>
      <c r="D528" s="2">
        <v>2958465</v>
      </c>
      <c r="E528" s="2">
        <v>45348</v>
      </c>
      <c r="F528" s="28">
        <v>429</v>
      </c>
      <c r="G528" t="s">
        <v>2</v>
      </c>
    </row>
    <row r="529" spans="1:7" x14ac:dyDescent="0.25">
      <c r="A529" t="s">
        <v>0</v>
      </c>
      <c r="B529" t="s">
        <v>1</v>
      </c>
      <c r="C529">
        <v>2851258</v>
      </c>
      <c r="D529" s="2">
        <v>2958465</v>
      </c>
      <c r="E529" s="2">
        <v>45348</v>
      </c>
      <c r="F529" s="28">
        <v>455</v>
      </c>
      <c r="G529" t="s">
        <v>2</v>
      </c>
    </row>
    <row r="530" spans="1:7" x14ac:dyDescent="0.25">
      <c r="A530" t="s">
        <v>0</v>
      </c>
      <c r="B530" t="s">
        <v>1</v>
      </c>
      <c r="C530">
        <v>2852131</v>
      </c>
      <c r="D530" s="2">
        <v>2958465</v>
      </c>
      <c r="E530" s="2">
        <v>45831</v>
      </c>
      <c r="F530" s="28">
        <v>398</v>
      </c>
      <c r="G530" t="s">
        <v>2</v>
      </c>
    </row>
    <row r="531" spans="1:7" x14ac:dyDescent="0.25">
      <c r="A531" t="s">
        <v>0</v>
      </c>
      <c r="B531" t="s">
        <v>1</v>
      </c>
      <c r="C531">
        <v>2852132</v>
      </c>
      <c r="D531" s="2">
        <v>2958465</v>
      </c>
      <c r="E531" s="2">
        <v>45831</v>
      </c>
      <c r="F531" s="28">
        <v>398</v>
      </c>
      <c r="G531" t="s">
        <v>2</v>
      </c>
    </row>
    <row r="532" spans="1:7" x14ac:dyDescent="0.25">
      <c r="A532" t="s">
        <v>0</v>
      </c>
      <c r="B532" t="s">
        <v>1</v>
      </c>
      <c r="C532">
        <v>2852160</v>
      </c>
      <c r="D532" s="2">
        <v>2958465</v>
      </c>
      <c r="E532" s="2">
        <v>45348</v>
      </c>
      <c r="F532" s="28">
        <v>475</v>
      </c>
      <c r="G532" t="s">
        <v>2</v>
      </c>
    </row>
    <row r="533" spans="1:7" x14ac:dyDescent="0.25">
      <c r="A533" t="s">
        <v>0</v>
      </c>
      <c r="B533" t="s">
        <v>1</v>
      </c>
      <c r="C533">
        <v>2852181</v>
      </c>
      <c r="D533" s="2">
        <v>2958465</v>
      </c>
      <c r="E533" s="2">
        <v>45348</v>
      </c>
      <c r="F533" s="28">
        <v>490</v>
      </c>
      <c r="G533" t="s">
        <v>2</v>
      </c>
    </row>
    <row r="534" spans="1:7" x14ac:dyDescent="0.25">
      <c r="A534" t="s">
        <v>0</v>
      </c>
      <c r="B534" t="s">
        <v>1</v>
      </c>
      <c r="C534">
        <v>2852229</v>
      </c>
      <c r="D534" s="2">
        <v>2958465</v>
      </c>
      <c r="E534" s="2">
        <v>45348</v>
      </c>
      <c r="F534" s="28">
        <v>490</v>
      </c>
      <c r="G534" t="s">
        <v>2</v>
      </c>
    </row>
    <row r="535" spans="1:7" x14ac:dyDescent="0.25">
      <c r="A535" t="s">
        <v>0</v>
      </c>
      <c r="B535" t="s">
        <v>1</v>
      </c>
      <c r="C535">
        <v>2852230</v>
      </c>
      <c r="D535" s="2">
        <v>2958465</v>
      </c>
      <c r="E535" s="2">
        <v>45348</v>
      </c>
      <c r="F535" s="28">
        <v>475</v>
      </c>
      <c r="G535" t="s">
        <v>2</v>
      </c>
    </row>
    <row r="536" spans="1:7" x14ac:dyDescent="0.25">
      <c r="A536" t="s">
        <v>0</v>
      </c>
      <c r="B536" t="s">
        <v>1</v>
      </c>
      <c r="C536">
        <v>2852257</v>
      </c>
      <c r="D536" s="2">
        <v>2958465</v>
      </c>
      <c r="E536" s="2">
        <v>45348</v>
      </c>
      <c r="F536" s="28">
        <v>475</v>
      </c>
      <c r="G536" t="s">
        <v>2</v>
      </c>
    </row>
    <row r="537" spans="1:7" x14ac:dyDescent="0.25">
      <c r="A537" t="s">
        <v>0</v>
      </c>
      <c r="B537" t="s">
        <v>1</v>
      </c>
      <c r="C537">
        <v>2852258</v>
      </c>
      <c r="D537" s="2">
        <v>2958465</v>
      </c>
      <c r="E537" s="2">
        <v>45348</v>
      </c>
      <c r="F537" s="28">
        <v>490</v>
      </c>
      <c r="G537" t="s">
        <v>2</v>
      </c>
    </row>
    <row r="538" spans="1:7" x14ac:dyDescent="0.25">
      <c r="A538" t="s">
        <v>0</v>
      </c>
      <c r="B538" t="s">
        <v>1</v>
      </c>
      <c r="C538">
        <v>2853022</v>
      </c>
      <c r="D538" s="2">
        <v>2958465</v>
      </c>
      <c r="E538" s="2">
        <v>45348</v>
      </c>
      <c r="F538" s="28">
        <v>899</v>
      </c>
      <c r="G538" t="s">
        <v>2</v>
      </c>
    </row>
    <row r="539" spans="1:7" x14ac:dyDescent="0.25">
      <c r="A539" t="s">
        <v>0</v>
      </c>
      <c r="B539" t="s">
        <v>1</v>
      </c>
      <c r="C539">
        <v>2853023</v>
      </c>
      <c r="D539" s="2">
        <v>2958465</v>
      </c>
      <c r="E539" s="2">
        <v>45348</v>
      </c>
      <c r="F539" s="28">
        <v>899</v>
      </c>
      <c r="G539" t="s">
        <v>2</v>
      </c>
    </row>
    <row r="540" spans="1:7" x14ac:dyDescent="0.25">
      <c r="A540" t="s">
        <v>0</v>
      </c>
      <c r="B540" t="s">
        <v>1</v>
      </c>
      <c r="C540">
        <v>2853181</v>
      </c>
      <c r="D540" s="2">
        <v>2958465</v>
      </c>
      <c r="E540" s="2">
        <v>45348</v>
      </c>
      <c r="F540" s="28">
        <v>799</v>
      </c>
      <c r="G540" t="s">
        <v>2</v>
      </c>
    </row>
    <row r="541" spans="1:7" x14ac:dyDescent="0.25">
      <c r="A541" t="s">
        <v>0</v>
      </c>
      <c r="B541" t="s">
        <v>1</v>
      </c>
      <c r="C541">
        <v>2853229</v>
      </c>
      <c r="D541" s="2">
        <v>2958465</v>
      </c>
      <c r="E541" s="2">
        <v>45348</v>
      </c>
      <c r="F541" s="28">
        <v>799</v>
      </c>
      <c r="G541" t="s">
        <v>2</v>
      </c>
    </row>
    <row r="542" spans="1:7" x14ac:dyDescent="0.25">
      <c r="A542" t="s">
        <v>0</v>
      </c>
      <c r="B542" t="s">
        <v>1</v>
      </c>
      <c r="C542">
        <v>2853258</v>
      </c>
      <c r="D542" s="2">
        <v>2958465</v>
      </c>
      <c r="E542" s="2">
        <v>45348</v>
      </c>
      <c r="F542" s="28">
        <v>799</v>
      </c>
      <c r="G542" t="s">
        <v>2</v>
      </c>
    </row>
    <row r="543" spans="1:7" x14ac:dyDescent="0.25">
      <c r="A543" t="s">
        <v>0</v>
      </c>
      <c r="B543" t="s">
        <v>1</v>
      </c>
      <c r="C543">
        <v>2874151</v>
      </c>
      <c r="D543" s="2">
        <v>2958465</v>
      </c>
      <c r="E543" s="2">
        <v>45931</v>
      </c>
      <c r="F543" s="28">
        <v>305</v>
      </c>
      <c r="G543" t="s">
        <v>2</v>
      </c>
    </row>
    <row r="544" spans="1:7" x14ac:dyDescent="0.25">
      <c r="A544" t="s">
        <v>0</v>
      </c>
      <c r="B544" t="s">
        <v>1</v>
      </c>
      <c r="C544">
        <v>2874152</v>
      </c>
      <c r="D544" s="2">
        <v>2958465</v>
      </c>
      <c r="E544" s="2">
        <v>45931</v>
      </c>
      <c r="F544" s="28">
        <v>305</v>
      </c>
      <c r="G544" t="s">
        <v>2</v>
      </c>
    </row>
    <row r="545" spans="1:7" x14ac:dyDescent="0.25">
      <c r="A545" t="s">
        <v>0</v>
      </c>
      <c r="B545" t="s">
        <v>1</v>
      </c>
      <c r="C545">
        <v>2874183</v>
      </c>
      <c r="D545" s="2">
        <v>2958465</v>
      </c>
      <c r="E545" s="2">
        <v>45931</v>
      </c>
      <c r="F545" s="28">
        <v>336</v>
      </c>
      <c r="G545" t="s">
        <v>2</v>
      </c>
    </row>
    <row r="546" spans="1:7" x14ac:dyDescent="0.25">
      <c r="A546" t="s">
        <v>0</v>
      </c>
      <c r="B546" t="s">
        <v>1</v>
      </c>
      <c r="C546">
        <v>2874184</v>
      </c>
      <c r="D546" s="2">
        <v>2958465</v>
      </c>
      <c r="E546" s="2">
        <v>45931</v>
      </c>
      <c r="F546" s="28">
        <v>336</v>
      </c>
      <c r="G546" t="s">
        <v>2</v>
      </c>
    </row>
    <row r="547" spans="1:7" x14ac:dyDescent="0.25">
      <c r="A547" t="s">
        <v>0</v>
      </c>
      <c r="B547" t="s">
        <v>1</v>
      </c>
      <c r="C547">
        <v>2877183</v>
      </c>
      <c r="D547" s="2">
        <v>2958465</v>
      </c>
      <c r="E547" s="2">
        <v>45849</v>
      </c>
      <c r="F547" s="28">
        <v>430</v>
      </c>
      <c r="G547" t="s">
        <v>2</v>
      </c>
    </row>
    <row r="548" spans="1:7" x14ac:dyDescent="0.25">
      <c r="A548" t="s">
        <v>0</v>
      </c>
      <c r="B548" t="s">
        <v>1</v>
      </c>
      <c r="C548">
        <v>2877184</v>
      </c>
      <c r="D548" s="2">
        <v>2958465</v>
      </c>
      <c r="E548" s="2">
        <v>45849</v>
      </c>
      <c r="F548" s="28">
        <v>430</v>
      </c>
      <c r="G548" t="s">
        <v>2</v>
      </c>
    </row>
    <row r="549" spans="1:7" x14ac:dyDescent="0.25">
      <c r="A549" t="s">
        <v>0</v>
      </c>
      <c r="B549" t="s">
        <v>1</v>
      </c>
      <c r="C549">
        <v>2877193</v>
      </c>
      <c r="D549" s="2">
        <v>2958465</v>
      </c>
      <c r="E549" s="2">
        <v>45849</v>
      </c>
      <c r="F549" s="28">
        <v>1050</v>
      </c>
      <c r="G549" t="s">
        <v>2</v>
      </c>
    </row>
    <row r="550" spans="1:7" x14ac:dyDescent="0.25">
      <c r="A550" t="s">
        <v>0</v>
      </c>
      <c r="B550" t="s">
        <v>1</v>
      </c>
      <c r="C550">
        <v>2877194</v>
      </c>
      <c r="D550" s="2">
        <v>2958465</v>
      </c>
      <c r="E550" s="2">
        <v>45849</v>
      </c>
      <c r="F550" s="28">
        <v>1050</v>
      </c>
      <c r="G550" t="s">
        <v>2</v>
      </c>
    </row>
    <row r="551" spans="1:7" x14ac:dyDescent="0.25">
      <c r="A551" t="s">
        <v>0</v>
      </c>
      <c r="B551" t="s">
        <v>1</v>
      </c>
      <c r="C551">
        <v>2877201</v>
      </c>
      <c r="D551" s="2">
        <v>2958465</v>
      </c>
      <c r="E551" s="2">
        <v>45849</v>
      </c>
      <c r="F551" s="28">
        <v>1230</v>
      </c>
      <c r="G551" t="s">
        <v>2</v>
      </c>
    </row>
    <row r="552" spans="1:7" x14ac:dyDescent="0.25">
      <c r="A552" t="s">
        <v>0</v>
      </c>
      <c r="B552" t="s">
        <v>1</v>
      </c>
      <c r="C552">
        <v>2877202</v>
      </c>
      <c r="D552" s="2">
        <v>2958465</v>
      </c>
      <c r="E552" s="2">
        <v>45849</v>
      </c>
      <c r="F552" s="28">
        <v>1230</v>
      </c>
      <c r="G552" t="s">
        <v>2</v>
      </c>
    </row>
    <row r="553" spans="1:7" x14ac:dyDescent="0.25">
      <c r="A553" t="s">
        <v>0</v>
      </c>
      <c r="B553" t="s">
        <v>1</v>
      </c>
      <c r="C553">
        <v>2885035</v>
      </c>
      <c r="D553" s="2">
        <v>2958465</v>
      </c>
      <c r="E553" s="2">
        <v>45536</v>
      </c>
      <c r="F553" s="28">
        <v>340</v>
      </c>
      <c r="G553" t="s">
        <v>2</v>
      </c>
    </row>
    <row r="554" spans="1:7" x14ac:dyDescent="0.25">
      <c r="A554" t="s">
        <v>0</v>
      </c>
      <c r="B554" t="s">
        <v>1</v>
      </c>
      <c r="C554">
        <v>2885036</v>
      </c>
      <c r="D554" s="2">
        <v>2958465</v>
      </c>
      <c r="E554" s="2">
        <v>45536</v>
      </c>
      <c r="F554" s="28">
        <v>340</v>
      </c>
      <c r="G554" t="s">
        <v>2</v>
      </c>
    </row>
    <row r="555" spans="1:7" x14ac:dyDescent="0.25">
      <c r="A555" t="s">
        <v>0</v>
      </c>
      <c r="B555" t="s">
        <v>1</v>
      </c>
      <c r="C555">
        <v>2889131</v>
      </c>
      <c r="D555" s="2">
        <v>2958465</v>
      </c>
      <c r="E555" s="2">
        <v>45223</v>
      </c>
      <c r="F555" s="28">
        <v>342</v>
      </c>
      <c r="G555" t="s">
        <v>2</v>
      </c>
    </row>
    <row r="556" spans="1:7" x14ac:dyDescent="0.25">
      <c r="A556" t="s">
        <v>0</v>
      </c>
      <c r="B556" t="s">
        <v>1</v>
      </c>
      <c r="C556">
        <v>2889132</v>
      </c>
      <c r="D556" s="2">
        <v>2958465</v>
      </c>
      <c r="E556" s="2">
        <v>45223</v>
      </c>
      <c r="F556" s="28">
        <v>342</v>
      </c>
      <c r="G556" t="s">
        <v>2</v>
      </c>
    </row>
    <row r="557" spans="1:7" x14ac:dyDescent="0.25">
      <c r="A557" t="s">
        <v>0</v>
      </c>
      <c r="B557" t="s">
        <v>1</v>
      </c>
      <c r="C557">
        <v>2889133</v>
      </c>
      <c r="D557" s="2">
        <v>2958465</v>
      </c>
      <c r="E557" s="2">
        <v>45223</v>
      </c>
      <c r="F557" s="28">
        <v>342</v>
      </c>
      <c r="G557" t="s">
        <v>2</v>
      </c>
    </row>
    <row r="558" spans="1:7" x14ac:dyDescent="0.25">
      <c r="A558" t="s">
        <v>0</v>
      </c>
      <c r="B558" t="s">
        <v>1</v>
      </c>
      <c r="C558">
        <v>2889155</v>
      </c>
      <c r="D558" s="2">
        <v>2958465</v>
      </c>
      <c r="E558" s="2">
        <v>45223</v>
      </c>
      <c r="F558" s="28">
        <v>342</v>
      </c>
      <c r="G558" t="s">
        <v>2</v>
      </c>
    </row>
    <row r="559" spans="1:7" x14ac:dyDescent="0.25">
      <c r="A559" t="s">
        <v>0</v>
      </c>
      <c r="B559" t="s">
        <v>1</v>
      </c>
      <c r="C559">
        <v>2889156</v>
      </c>
      <c r="D559" s="2">
        <v>2958465</v>
      </c>
      <c r="E559" s="2">
        <v>45223</v>
      </c>
      <c r="F559" s="28">
        <v>342</v>
      </c>
      <c r="G559" t="s">
        <v>2</v>
      </c>
    </row>
    <row r="560" spans="1:7" x14ac:dyDescent="0.25">
      <c r="A560" t="s">
        <v>0</v>
      </c>
      <c r="B560" t="s">
        <v>1</v>
      </c>
      <c r="C560">
        <v>2889159</v>
      </c>
      <c r="D560" s="2">
        <v>2958465</v>
      </c>
      <c r="E560" s="2">
        <v>45223</v>
      </c>
      <c r="F560" s="28">
        <v>342</v>
      </c>
      <c r="G560" t="s">
        <v>2</v>
      </c>
    </row>
    <row r="561" spans="1:7" x14ac:dyDescent="0.25">
      <c r="A561" t="s">
        <v>0</v>
      </c>
      <c r="B561" t="s">
        <v>1</v>
      </c>
      <c r="C561">
        <v>2889655</v>
      </c>
      <c r="D561" s="2">
        <v>2958465</v>
      </c>
      <c r="E561" s="2">
        <v>43344</v>
      </c>
      <c r="F561" s="28">
        <v>272</v>
      </c>
      <c r="G561" t="s">
        <v>2</v>
      </c>
    </row>
    <row r="562" spans="1:7" x14ac:dyDescent="0.25">
      <c r="A562" t="s">
        <v>0</v>
      </c>
      <c r="B562" t="s">
        <v>1</v>
      </c>
      <c r="C562">
        <v>2889659</v>
      </c>
      <c r="D562" s="2">
        <v>2958465</v>
      </c>
      <c r="E562" s="2">
        <v>43344</v>
      </c>
      <c r="F562" s="28">
        <v>272</v>
      </c>
      <c r="G562" t="s">
        <v>2</v>
      </c>
    </row>
    <row r="563" spans="1:7" x14ac:dyDescent="0.25">
      <c r="A563" t="s">
        <v>0</v>
      </c>
      <c r="B563" t="s">
        <v>1</v>
      </c>
      <c r="C563">
        <v>2890163</v>
      </c>
      <c r="D563" s="2">
        <v>2958465</v>
      </c>
      <c r="E563" s="2">
        <v>42929</v>
      </c>
      <c r="F563" s="28">
        <v>69</v>
      </c>
      <c r="G563" t="s">
        <v>2</v>
      </c>
    </row>
    <row r="564" spans="1:7" x14ac:dyDescent="0.25">
      <c r="A564" t="s">
        <v>0</v>
      </c>
      <c r="B564" t="s">
        <v>1</v>
      </c>
      <c r="C564">
        <v>2890165</v>
      </c>
      <c r="D564" s="2">
        <v>2958465</v>
      </c>
      <c r="E564" s="2">
        <v>42929</v>
      </c>
      <c r="F564" s="28">
        <v>69</v>
      </c>
      <c r="G564" t="s">
        <v>2</v>
      </c>
    </row>
    <row r="565" spans="1:7" x14ac:dyDescent="0.25">
      <c r="A565" t="s">
        <v>0</v>
      </c>
      <c r="B565" t="s">
        <v>1</v>
      </c>
      <c r="C565">
        <v>2892173</v>
      </c>
      <c r="D565" s="2">
        <v>2958465</v>
      </c>
      <c r="E565" s="2">
        <v>40747</v>
      </c>
      <c r="F565" s="28">
        <v>140</v>
      </c>
      <c r="G565" t="s">
        <v>2</v>
      </c>
    </row>
    <row r="566" spans="1:7" x14ac:dyDescent="0.25">
      <c r="A566" t="s">
        <v>0</v>
      </c>
      <c r="B566" t="s">
        <v>1</v>
      </c>
      <c r="C566">
        <v>2892175</v>
      </c>
      <c r="D566" s="2">
        <v>2958465</v>
      </c>
      <c r="E566" s="2">
        <v>40747</v>
      </c>
      <c r="F566" s="28">
        <v>140</v>
      </c>
      <c r="G566" t="s">
        <v>2</v>
      </c>
    </row>
    <row r="567" spans="1:7" x14ac:dyDescent="0.25">
      <c r="A567" t="s">
        <v>0</v>
      </c>
      <c r="B567" t="s">
        <v>1</v>
      </c>
      <c r="C567">
        <v>2892183</v>
      </c>
      <c r="D567" s="2">
        <v>2958465</v>
      </c>
      <c r="E567" s="2">
        <v>41233</v>
      </c>
      <c r="F567" s="28">
        <v>312</v>
      </c>
      <c r="G567" t="s">
        <v>2</v>
      </c>
    </row>
    <row r="568" spans="1:7" x14ac:dyDescent="0.25">
      <c r="A568" t="s">
        <v>0</v>
      </c>
      <c r="B568" t="s">
        <v>1</v>
      </c>
      <c r="C568">
        <v>2892185</v>
      </c>
      <c r="D568" s="2">
        <v>2958465</v>
      </c>
      <c r="E568" s="2">
        <v>41233</v>
      </c>
      <c r="F568" s="28">
        <v>312</v>
      </c>
      <c r="G568" t="s">
        <v>2</v>
      </c>
    </row>
    <row r="569" spans="1:7" x14ac:dyDescent="0.25">
      <c r="A569" t="s">
        <v>0</v>
      </c>
      <c r="B569" t="s">
        <v>1</v>
      </c>
      <c r="C569">
        <v>2893163</v>
      </c>
      <c r="D569" s="2">
        <v>2958465</v>
      </c>
      <c r="E569" s="2">
        <v>41520</v>
      </c>
      <c r="F569" s="28">
        <v>59</v>
      </c>
      <c r="G569" t="s">
        <v>2</v>
      </c>
    </row>
    <row r="570" spans="1:7" x14ac:dyDescent="0.25">
      <c r="A570" t="s">
        <v>0</v>
      </c>
      <c r="B570" t="s">
        <v>1</v>
      </c>
      <c r="C570">
        <v>2893164</v>
      </c>
      <c r="D570" s="2">
        <v>2958465</v>
      </c>
      <c r="E570" s="2">
        <v>41520</v>
      </c>
      <c r="F570" s="28">
        <v>59</v>
      </c>
      <c r="G570" t="s">
        <v>2</v>
      </c>
    </row>
    <row r="571" spans="1:7" x14ac:dyDescent="0.25">
      <c r="A571" t="s">
        <v>0</v>
      </c>
      <c r="B571" t="s">
        <v>1</v>
      </c>
      <c r="C571">
        <v>2893173</v>
      </c>
      <c r="D571" s="2">
        <v>2958465</v>
      </c>
      <c r="E571" s="2">
        <v>41520</v>
      </c>
      <c r="F571" s="28">
        <v>113</v>
      </c>
      <c r="G571" t="s">
        <v>2</v>
      </c>
    </row>
    <row r="572" spans="1:7" x14ac:dyDescent="0.25">
      <c r="A572" t="s">
        <v>0</v>
      </c>
      <c r="B572" t="s">
        <v>1</v>
      </c>
      <c r="C572">
        <v>2893175</v>
      </c>
      <c r="D572" s="2">
        <v>2958465</v>
      </c>
      <c r="E572" s="2">
        <v>41520</v>
      </c>
      <c r="F572" s="28">
        <v>113</v>
      </c>
      <c r="G572" t="s">
        <v>2</v>
      </c>
    </row>
    <row r="573" spans="1:7" x14ac:dyDescent="0.25">
      <c r="A573" t="s">
        <v>0</v>
      </c>
      <c r="B573" t="s">
        <v>1</v>
      </c>
      <c r="C573">
        <v>2893183</v>
      </c>
      <c r="D573" s="2">
        <v>2958465</v>
      </c>
      <c r="E573" s="2">
        <v>41520</v>
      </c>
      <c r="F573" s="28">
        <v>219</v>
      </c>
      <c r="G573" t="s">
        <v>2</v>
      </c>
    </row>
    <row r="574" spans="1:7" x14ac:dyDescent="0.25">
      <c r="A574" t="s">
        <v>0</v>
      </c>
      <c r="B574" t="s">
        <v>1</v>
      </c>
      <c r="C574">
        <v>2893184</v>
      </c>
      <c r="D574" s="2">
        <v>2958465</v>
      </c>
      <c r="E574" s="2">
        <v>41520</v>
      </c>
      <c r="F574" s="28">
        <v>219</v>
      </c>
      <c r="G574" t="s">
        <v>2</v>
      </c>
    </row>
    <row r="575" spans="1:7" x14ac:dyDescent="0.25">
      <c r="A575" t="s">
        <v>0</v>
      </c>
      <c r="B575" t="s">
        <v>1</v>
      </c>
      <c r="C575">
        <v>2893233</v>
      </c>
      <c r="D575" s="2">
        <v>2958465</v>
      </c>
      <c r="E575" s="2">
        <v>41520</v>
      </c>
      <c r="F575" s="28">
        <v>1050</v>
      </c>
      <c r="G575" t="s">
        <v>2</v>
      </c>
    </row>
    <row r="576" spans="1:7" x14ac:dyDescent="0.25">
      <c r="A576" t="s">
        <v>0</v>
      </c>
      <c r="B576" t="s">
        <v>1</v>
      </c>
      <c r="C576">
        <v>2893234</v>
      </c>
      <c r="D576" s="2">
        <v>2958465</v>
      </c>
      <c r="E576" s="2">
        <v>41520</v>
      </c>
      <c r="F576" s="28">
        <v>1050</v>
      </c>
      <c r="G576" t="s">
        <v>2</v>
      </c>
    </row>
    <row r="577" spans="1:7" x14ac:dyDescent="0.25">
      <c r="A577" t="s">
        <v>0</v>
      </c>
      <c r="B577" t="s">
        <v>1</v>
      </c>
      <c r="C577">
        <v>2894150</v>
      </c>
      <c r="D577" s="2">
        <v>2958465</v>
      </c>
      <c r="E577" s="2">
        <v>43344</v>
      </c>
      <c r="F577" s="28">
        <v>222</v>
      </c>
      <c r="G577" t="s">
        <v>2</v>
      </c>
    </row>
    <row r="578" spans="1:7" x14ac:dyDescent="0.25">
      <c r="A578" t="s">
        <v>0</v>
      </c>
      <c r="B578" t="s">
        <v>1</v>
      </c>
      <c r="C578">
        <v>2894151</v>
      </c>
      <c r="D578" s="2">
        <v>2958465</v>
      </c>
      <c r="E578" s="2">
        <v>43344</v>
      </c>
      <c r="F578" s="28">
        <v>222</v>
      </c>
      <c r="G578" t="s">
        <v>2</v>
      </c>
    </row>
    <row r="579" spans="1:7" x14ac:dyDescent="0.25">
      <c r="A579" t="s">
        <v>0</v>
      </c>
      <c r="B579" t="s">
        <v>1</v>
      </c>
      <c r="C579">
        <v>2894152</v>
      </c>
      <c r="D579" s="2">
        <v>2958465</v>
      </c>
      <c r="E579" s="2">
        <v>43344</v>
      </c>
      <c r="F579" s="28">
        <v>222</v>
      </c>
      <c r="G579" t="s">
        <v>2</v>
      </c>
    </row>
    <row r="580" spans="1:7" x14ac:dyDescent="0.25">
      <c r="A580" t="s">
        <v>0</v>
      </c>
      <c r="B580" t="s">
        <v>1</v>
      </c>
      <c r="C580">
        <v>2894183</v>
      </c>
      <c r="D580" s="2">
        <v>2958465</v>
      </c>
      <c r="E580" s="2">
        <v>43344</v>
      </c>
      <c r="F580" s="28">
        <v>243</v>
      </c>
      <c r="G580" t="s">
        <v>2</v>
      </c>
    </row>
    <row r="581" spans="1:7" x14ac:dyDescent="0.25">
      <c r="A581" t="s">
        <v>0</v>
      </c>
      <c r="B581" t="s">
        <v>1</v>
      </c>
      <c r="C581">
        <v>2894184</v>
      </c>
      <c r="D581" s="2">
        <v>2958465</v>
      </c>
      <c r="E581" s="2">
        <v>43344</v>
      </c>
      <c r="F581" s="28">
        <v>243</v>
      </c>
      <c r="G581" t="s">
        <v>2</v>
      </c>
    </row>
    <row r="582" spans="1:7" x14ac:dyDescent="0.25">
      <c r="A582" t="s">
        <v>0</v>
      </c>
      <c r="B582" t="s">
        <v>1</v>
      </c>
      <c r="C582">
        <v>2894185</v>
      </c>
      <c r="D582" s="2">
        <v>2958465</v>
      </c>
      <c r="E582" s="2">
        <v>43344</v>
      </c>
      <c r="F582" s="28">
        <v>243</v>
      </c>
      <c r="G582" t="s">
        <v>2</v>
      </c>
    </row>
    <row r="583" spans="1:7" x14ac:dyDescent="0.25">
      <c r="A583" t="s">
        <v>0</v>
      </c>
      <c r="B583" t="s">
        <v>1</v>
      </c>
      <c r="C583">
        <v>2894652</v>
      </c>
      <c r="D583" s="2">
        <v>2958465</v>
      </c>
      <c r="E583" s="2">
        <v>43344</v>
      </c>
      <c r="F583" s="28">
        <v>214</v>
      </c>
      <c r="G583" t="s">
        <v>2</v>
      </c>
    </row>
    <row r="584" spans="1:7" x14ac:dyDescent="0.25">
      <c r="A584" t="s">
        <v>0</v>
      </c>
      <c r="B584" t="s">
        <v>1</v>
      </c>
      <c r="C584">
        <v>2895131</v>
      </c>
      <c r="D584" s="2">
        <v>2958465</v>
      </c>
      <c r="E584" s="2">
        <v>44764</v>
      </c>
      <c r="F584" s="28">
        <v>325</v>
      </c>
      <c r="G584" t="s">
        <v>2</v>
      </c>
    </row>
    <row r="585" spans="1:7" x14ac:dyDescent="0.25">
      <c r="A585" t="s">
        <v>0</v>
      </c>
      <c r="B585" t="s">
        <v>1</v>
      </c>
      <c r="C585">
        <v>2895132</v>
      </c>
      <c r="D585" s="2">
        <v>2958465</v>
      </c>
      <c r="E585" s="2">
        <v>44764</v>
      </c>
      <c r="F585" s="28">
        <v>325</v>
      </c>
      <c r="G585" t="s">
        <v>2</v>
      </c>
    </row>
    <row r="586" spans="1:7" x14ac:dyDescent="0.25">
      <c r="A586" t="s">
        <v>0</v>
      </c>
      <c r="B586" t="s">
        <v>1</v>
      </c>
      <c r="C586">
        <v>2895133</v>
      </c>
      <c r="D586" s="2">
        <v>2958465</v>
      </c>
      <c r="E586" s="2">
        <v>44764</v>
      </c>
      <c r="F586" s="28">
        <v>325</v>
      </c>
      <c r="G586" t="s">
        <v>2</v>
      </c>
    </row>
    <row r="587" spans="1:7" x14ac:dyDescent="0.25">
      <c r="A587" t="s">
        <v>0</v>
      </c>
      <c r="B587" t="s">
        <v>1</v>
      </c>
      <c r="C587">
        <v>2895155</v>
      </c>
      <c r="D587" s="2">
        <v>2958465</v>
      </c>
      <c r="E587" s="2">
        <v>44764</v>
      </c>
      <c r="F587" s="28">
        <v>325</v>
      </c>
      <c r="G587" t="s">
        <v>2</v>
      </c>
    </row>
    <row r="588" spans="1:7" x14ac:dyDescent="0.25">
      <c r="A588" t="s">
        <v>0</v>
      </c>
      <c r="B588" t="s">
        <v>1</v>
      </c>
      <c r="C588">
        <v>2895156</v>
      </c>
      <c r="D588" s="2">
        <v>2958465</v>
      </c>
      <c r="E588" s="2">
        <v>44764</v>
      </c>
      <c r="F588" s="28">
        <v>325</v>
      </c>
      <c r="G588" t="s">
        <v>2</v>
      </c>
    </row>
    <row r="589" spans="1:7" x14ac:dyDescent="0.25">
      <c r="A589" t="s">
        <v>0</v>
      </c>
      <c r="B589" t="s">
        <v>1</v>
      </c>
      <c r="C589">
        <v>2895159</v>
      </c>
      <c r="D589" s="2">
        <v>2958465</v>
      </c>
      <c r="E589" s="2">
        <v>44764</v>
      </c>
      <c r="F589" s="28">
        <v>325</v>
      </c>
      <c r="G589" t="s">
        <v>2</v>
      </c>
    </row>
    <row r="590" spans="1:7" x14ac:dyDescent="0.25">
      <c r="A590" t="s">
        <v>0</v>
      </c>
      <c r="B590" t="s">
        <v>1</v>
      </c>
      <c r="C590">
        <v>2895655</v>
      </c>
      <c r="D590" s="2">
        <v>2958465</v>
      </c>
      <c r="E590" s="2">
        <v>43344</v>
      </c>
      <c r="F590" s="28">
        <v>272</v>
      </c>
      <c r="G590" t="s">
        <v>2</v>
      </c>
    </row>
    <row r="591" spans="1:7" x14ac:dyDescent="0.25">
      <c r="A591" t="s">
        <v>0</v>
      </c>
      <c r="B591" t="s">
        <v>1</v>
      </c>
      <c r="C591">
        <v>2896150</v>
      </c>
      <c r="D591" s="2">
        <v>2958465</v>
      </c>
      <c r="E591" s="2">
        <v>44495</v>
      </c>
      <c r="F591" s="28">
        <v>320</v>
      </c>
      <c r="G591" t="s">
        <v>2</v>
      </c>
    </row>
    <row r="592" spans="1:7" x14ac:dyDescent="0.25">
      <c r="A592" t="s">
        <v>0</v>
      </c>
      <c r="B592" t="s">
        <v>1</v>
      </c>
      <c r="C592">
        <v>2896151</v>
      </c>
      <c r="D592" s="2">
        <v>2958465</v>
      </c>
      <c r="E592" s="2">
        <v>44495</v>
      </c>
      <c r="F592" s="28">
        <v>320</v>
      </c>
      <c r="G592" t="s">
        <v>2</v>
      </c>
    </row>
    <row r="593" spans="1:7" x14ac:dyDescent="0.25">
      <c r="A593" t="s">
        <v>0</v>
      </c>
      <c r="B593" t="s">
        <v>1</v>
      </c>
      <c r="C593">
        <v>2896183</v>
      </c>
      <c r="D593" s="2">
        <v>2958465</v>
      </c>
      <c r="E593" s="2">
        <v>44495</v>
      </c>
      <c r="F593" s="28">
        <v>350</v>
      </c>
      <c r="G593" t="s">
        <v>2</v>
      </c>
    </row>
    <row r="594" spans="1:7" x14ac:dyDescent="0.25">
      <c r="A594" t="s">
        <v>0</v>
      </c>
      <c r="B594" t="s">
        <v>1</v>
      </c>
      <c r="C594">
        <v>2896185</v>
      </c>
      <c r="D594" s="2">
        <v>2958465</v>
      </c>
      <c r="E594" s="2">
        <v>44495</v>
      </c>
      <c r="F594" s="28">
        <v>350</v>
      </c>
      <c r="G594" t="s">
        <v>2</v>
      </c>
    </row>
    <row r="595" spans="1:7" x14ac:dyDescent="0.25">
      <c r="A595" t="s">
        <v>0</v>
      </c>
      <c r="B595" t="s">
        <v>1</v>
      </c>
      <c r="C595">
        <v>2900101</v>
      </c>
      <c r="D595" s="2">
        <v>2958465</v>
      </c>
      <c r="E595" s="2">
        <v>45223</v>
      </c>
      <c r="F595" s="28">
        <v>11</v>
      </c>
      <c r="G595" t="s">
        <v>5</v>
      </c>
    </row>
    <row r="596" spans="1:7" x14ac:dyDescent="0.25">
      <c r="A596" t="s">
        <v>0</v>
      </c>
      <c r="B596" t="s">
        <v>1</v>
      </c>
      <c r="C596">
        <v>2900103</v>
      </c>
      <c r="D596" s="2">
        <v>2958465</v>
      </c>
      <c r="E596" s="2">
        <v>45223</v>
      </c>
      <c r="F596" s="28">
        <v>11</v>
      </c>
      <c r="G596" t="s">
        <v>5</v>
      </c>
    </row>
    <row r="597" spans="1:7" x14ac:dyDescent="0.25">
      <c r="A597" t="s">
        <v>0</v>
      </c>
      <c r="B597" t="s">
        <v>1</v>
      </c>
      <c r="C597">
        <v>2900122</v>
      </c>
      <c r="D597" s="2">
        <v>2958465</v>
      </c>
      <c r="E597" s="2">
        <v>45223</v>
      </c>
      <c r="F597" s="28">
        <v>18</v>
      </c>
      <c r="G597" t="s">
        <v>5</v>
      </c>
    </row>
    <row r="598" spans="1:7" x14ac:dyDescent="0.25">
      <c r="A598" t="s">
        <v>0</v>
      </c>
      <c r="B598" t="s">
        <v>1</v>
      </c>
      <c r="C598">
        <v>2900125</v>
      </c>
      <c r="D598" s="2">
        <v>2958465</v>
      </c>
      <c r="E598" s="2">
        <v>45223</v>
      </c>
      <c r="F598" s="28">
        <v>18</v>
      </c>
      <c r="G598" t="s">
        <v>5</v>
      </c>
    </row>
    <row r="599" spans="1:7" x14ac:dyDescent="0.25">
      <c r="A599" t="s">
        <v>0</v>
      </c>
      <c r="B599" t="s">
        <v>1</v>
      </c>
      <c r="C599">
        <v>2900141</v>
      </c>
      <c r="D599" s="2">
        <v>2958465</v>
      </c>
      <c r="E599" s="2">
        <v>45223</v>
      </c>
      <c r="F599" s="28">
        <v>23</v>
      </c>
      <c r="G599" t="s">
        <v>5</v>
      </c>
    </row>
    <row r="600" spans="1:7" x14ac:dyDescent="0.25">
      <c r="A600" t="s">
        <v>0</v>
      </c>
      <c r="B600" t="s">
        <v>1</v>
      </c>
      <c r="C600">
        <v>2900142</v>
      </c>
      <c r="D600" s="2">
        <v>2958465</v>
      </c>
      <c r="E600" s="2">
        <v>45223</v>
      </c>
      <c r="F600" s="28">
        <v>23</v>
      </c>
      <c r="G600" t="s">
        <v>5</v>
      </c>
    </row>
    <row r="601" spans="1:7" x14ac:dyDescent="0.25">
      <c r="A601" t="s">
        <v>0</v>
      </c>
      <c r="B601" t="s">
        <v>1</v>
      </c>
      <c r="C601">
        <v>2900145</v>
      </c>
      <c r="D601" s="2">
        <v>2958465</v>
      </c>
      <c r="E601" s="2">
        <v>45223</v>
      </c>
      <c r="F601" s="28">
        <v>23</v>
      </c>
      <c r="G601" t="s">
        <v>5</v>
      </c>
    </row>
    <row r="602" spans="1:7" x14ac:dyDescent="0.25">
      <c r="A602" t="s">
        <v>0</v>
      </c>
      <c r="B602" t="s">
        <v>1</v>
      </c>
      <c r="C602">
        <v>2900163</v>
      </c>
      <c r="D602" s="2">
        <v>2958465</v>
      </c>
      <c r="E602" s="2">
        <v>45223</v>
      </c>
      <c r="F602" s="28">
        <v>106</v>
      </c>
      <c r="G602" t="s">
        <v>2</v>
      </c>
    </row>
    <row r="603" spans="1:7" x14ac:dyDescent="0.25">
      <c r="A603" t="s">
        <v>0</v>
      </c>
      <c r="B603" t="s">
        <v>1</v>
      </c>
      <c r="C603">
        <v>2900164</v>
      </c>
      <c r="D603" s="2">
        <v>2958465</v>
      </c>
      <c r="E603" s="2">
        <v>45223</v>
      </c>
      <c r="F603" s="28">
        <v>106</v>
      </c>
      <c r="G603" t="s">
        <v>2</v>
      </c>
    </row>
    <row r="604" spans="1:7" x14ac:dyDescent="0.25">
      <c r="A604" t="s">
        <v>0</v>
      </c>
      <c r="B604" t="s">
        <v>1</v>
      </c>
      <c r="C604">
        <v>2900165</v>
      </c>
      <c r="D604" s="2">
        <v>2958465</v>
      </c>
      <c r="E604" s="2">
        <v>45223</v>
      </c>
      <c r="F604" s="28">
        <v>106</v>
      </c>
      <c r="G604" t="s">
        <v>2</v>
      </c>
    </row>
    <row r="605" spans="1:7" x14ac:dyDescent="0.25">
      <c r="A605" t="s">
        <v>0</v>
      </c>
      <c r="B605" t="s">
        <v>1</v>
      </c>
      <c r="C605">
        <v>2900173</v>
      </c>
      <c r="D605" s="2">
        <v>2958465</v>
      </c>
      <c r="E605" s="2">
        <v>45223</v>
      </c>
      <c r="F605" s="28">
        <v>188</v>
      </c>
      <c r="G605" t="s">
        <v>2</v>
      </c>
    </row>
    <row r="606" spans="1:7" x14ac:dyDescent="0.25">
      <c r="A606" t="s">
        <v>0</v>
      </c>
      <c r="B606" t="s">
        <v>1</v>
      </c>
      <c r="C606">
        <v>2900174</v>
      </c>
      <c r="D606" s="2">
        <v>2958465</v>
      </c>
      <c r="E606" s="2">
        <v>45223</v>
      </c>
      <c r="F606" s="28">
        <v>188</v>
      </c>
      <c r="G606" t="s">
        <v>2</v>
      </c>
    </row>
    <row r="607" spans="1:7" x14ac:dyDescent="0.25">
      <c r="A607" t="s">
        <v>0</v>
      </c>
      <c r="B607" t="s">
        <v>1</v>
      </c>
      <c r="C607">
        <v>2900175</v>
      </c>
      <c r="D607" s="2">
        <v>2958465</v>
      </c>
      <c r="E607" s="2">
        <v>45223</v>
      </c>
      <c r="F607" s="28">
        <v>188</v>
      </c>
      <c r="G607" t="s">
        <v>2</v>
      </c>
    </row>
    <row r="608" spans="1:7" x14ac:dyDescent="0.25">
      <c r="A608" t="s">
        <v>0</v>
      </c>
      <c r="B608" t="s">
        <v>1</v>
      </c>
      <c r="C608">
        <v>2900176</v>
      </c>
      <c r="D608" s="2">
        <v>2958465</v>
      </c>
      <c r="E608" s="2">
        <v>44713</v>
      </c>
      <c r="F608" s="28">
        <v>182</v>
      </c>
      <c r="G608" t="s">
        <v>2</v>
      </c>
    </row>
    <row r="609" spans="1:7" x14ac:dyDescent="0.25">
      <c r="A609" t="s">
        <v>0</v>
      </c>
      <c r="B609" t="s">
        <v>1</v>
      </c>
      <c r="C609">
        <v>2900177</v>
      </c>
      <c r="D609" s="2">
        <v>2958465</v>
      </c>
      <c r="E609" s="2">
        <v>44713</v>
      </c>
      <c r="F609" s="28">
        <v>182</v>
      </c>
      <c r="G609" t="s">
        <v>2</v>
      </c>
    </row>
    <row r="610" spans="1:7" x14ac:dyDescent="0.25">
      <c r="A610" t="s">
        <v>0</v>
      </c>
      <c r="B610" t="s">
        <v>1</v>
      </c>
      <c r="C610">
        <v>2900183</v>
      </c>
      <c r="D610" s="2">
        <v>2958465</v>
      </c>
      <c r="E610" s="2">
        <v>45223</v>
      </c>
      <c r="F610" s="28">
        <v>357</v>
      </c>
      <c r="G610" t="s">
        <v>2</v>
      </c>
    </row>
    <row r="611" spans="1:7" x14ac:dyDescent="0.25">
      <c r="A611" t="s">
        <v>0</v>
      </c>
      <c r="B611" t="s">
        <v>1</v>
      </c>
      <c r="C611">
        <v>2900184</v>
      </c>
      <c r="D611" s="2">
        <v>2958465</v>
      </c>
      <c r="E611" s="2">
        <v>45223</v>
      </c>
      <c r="F611" s="28">
        <v>357</v>
      </c>
      <c r="G611" t="s">
        <v>2</v>
      </c>
    </row>
    <row r="612" spans="1:7" x14ac:dyDescent="0.25">
      <c r="A612" t="s">
        <v>0</v>
      </c>
      <c r="B612" t="s">
        <v>1</v>
      </c>
      <c r="C612">
        <v>2900185</v>
      </c>
      <c r="D612" s="2">
        <v>2958465</v>
      </c>
      <c r="E612" s="2">
        <v>45223</v>
      </c>
      <c r="F612" s="28">
        <v>357</v>
      </c>
      <c r="G612" t="s">
        <v>2</v>
      </c>
    </row>
    <row r="613" spans="1:7" x14ac:dyDescent="0.25">
      <c r="A613" t="s">
        <v>0</v>
      </c>
      <c r="B613" t="s">
        <v>1</v>
      </c>
      <c r="C613">
        <v>2900187</v>
      </c>
      <c r="D613" s="2">
        <v>2958465</v>
      </c>
      <c r="E613" s="2">
        <v>44713</v>
      </c>
      <c r="F613" s="28">
        <v>345</v>
      </c>
      <c r="G613" t="s">
        <v>2</v>
      </c>
    </row>
    <row r="614" spans="1:7" x14ac:dyDescent="0.25">
      <c r="A614" t="s">
        <v>0</v>
      </c>
      <c r="B614" t="s">
        <v>1</v>
      </c>
      <c r="C614">
        <v>2900188</v>
      </c>
      <c r="D614" s="2">
        <v>2958465</v>
      </c>
      <c r="E614" s="2">
        <v>44713</v>
      </c>
      <c r="F614" s="28">
        <v>345</v>
      </c>
      <c r="G614" t="s">
        <v>2</v>
      </c>
    </row>
    <row r="615" spans="1:7" x14ac:dyDescent="0.25">
      <c r="A615" t="s">
        <v>0</v>
      </c>
      <c r="B615" t="s">
        <v>1</v>
      </c>
      <c r="C615">
        <v>2900221</v>
      </c>
      <c r="D615" s="2">
        <v>2958465</v>
      </c>
      <c r="E615" s="2">
        <v>39777</v>
      </c>
      <c r="F615" s="28">
        <v>664</v>
      </c>
      <c r="G615" t="s">
        <v>2</v>
      </c>
    </row>
    <row r="616" spans="1:7" x14ac:dyDescent="0.25">
      <c r="A616" t="s">
        <v>0</v>
      </c>
      <c r="B616" t="s">
        <v>1</v>
      </c>
      <c r="C616">
        <v>2900222</v>
      </c>
      <c r="D616" s="2">
        <v>2958465</v>
      </c>
      <c r="E616" s="2">
        <v>39777</v>
      </c>
      <c r="F616" s="28">
        <v>664</v>
      </c>
      <c r="G616" t="s">
        <v>2</v>
      </c>
    </row>
    <row r="617" spans="1:7" x14ac:dyDescent="0.25">
      <c r="A617" t="s">
        <v>0</v>
      </c>
      <c r="B617" t="s">
        <v>1</v>
      </c>
      <c r="C617">
        <v>2900233</v>
      </c>
      <c r="D617" s="2">
        <v>2958465</v>
      </c>
      <c r="E617" s="2">
        <v>45223</v>
      </c>
      <c r="F617" s="28">
        <v>1790</v>
      </c>
      <c r="G617" t="s">
        <v>2</v>
      </c>
    </row>
    <row r="618" spans="1:7" x14ac:dyDescent="0.25">
      <c r="A618" t="s">
        <v>0</v>
      </c>
      <c r="B618" t="s">
        <v>1</v>
      </c>
      <c r="C618">
        <v>2900234</v>
      </c>
      <c r="D618" s="2">
        <v>2958465</v>
      </c>
      <c r="E618" s="2">
        <v>45223</v>
      </c>
      <c r="F618" s="28">
        <v>1790</v>
      </c>
      <c r="G618" t="s">
        <v>2</v>
      </c>
    </row>
    <row r="619" spans="1:7" x14ac:dyDescent="0.25">
      <c r="A619" t="s">
        <v>0</v>
      </c>
      <c r="B619" t="s">
        <v>1</v>
      </c>
      <c r="C619">
        <v>2900645</v>
      </c>
      <c r="D619" s="2">
        <v>2958465</v>
      </c>
      <c r="E619" s="2">
        <v>43344</v>
      </c>
      <c r="F619" s="28">
        <v>16</v>
      </c>
      <c r="G619" t="s">
        <v>5</v>
      </c>
    </row>
    <row r="620" spans="1:7" x14ac:dyDescent="0.25">
      <c r="A620" t="s">
        <v>0</v>
      </c>
      <c r="B620" t="s">
        <v>1</v>
      </c>
      <c r="C620">
        <v>2900673</v>
      </c>
      <c r="D620" s="2">
        <v>2958465</v>
      </c>
      <c r="E620" s="2">
        <v>43344</v>
      </c>
      <c r="F620" s="28">
        <v>137</v>
      </c>
      <c r="G620" t="s">
        <v>2</v>
      </c>
    </row>
    <row r="621" spans="1:7" x14ac:dyDescent="0.25">
      <c r="A621" t="s">
        <v>0</v>
      </c>
      <c r="B621" t="s">
        <v>1</v>
      </c>
      <c r="C621">
        <v>2900683</v>
      </c>
      <c r="D621" s="2">
        <v>2958465</v>
      </c>
      <c r="E621" s="2">
        <v>43344</v>
      </c>
      <c r="F621" s="28">
        <v>263</v>
      </c>
      <c r="G621" t="s">
        <v>2</v>
      </c>
    </row>
    <row r="622" spans="1:7" x14ac:dyDescent="0.25">
      <c r="A622" t="s">
        <v>0</v>
      </c>
      <c r="B622" t="s">
        <v>1</v>
      </c>
      <c r="C622">
        <v>2900733</v>
      </c>
      <c r="D622" s="2">
        <v>2958465</v>
      </c>
      <c r="E622" s="2">
        <v>43344</v>
      </c>
      <c r="F622" s="28">
        <v>1281</v>
      </c>
      <c r="G622" t="s">
        <v>2</v>
      </c>
    </row>
    <row r="623" spans="1:7" x14ac:dyDescent="0.25">
      <c r="A623" t="s">
        <v>0</v>
      </c>
      <c r="B623" t="s">
        <v>1</v>
      </c>
      <c r="C623">
        <v>2907173</v>
      </c>
      <c r="D623" s="2">
        <v>2958465</v>
      </c>
      <c r="E623" s="2">
        <v>38937</v>
      </c>
      <c r="F623" s="28">
        <v>68</v>
      </c>
      <c r="G623" t="s">
        <v>2</v>
      </c>
    </row>
    <row r="624" spans="1:7" x14ac:dyDescent="0.25">
      <c r="A624" t="s">
        <v>0</v>
      </c>
      <c r="B624" t="s">
        <v>1</v>
      </c>
      <c r="C624">
        <v>2907174</v>
      </c>
      <c r="D624" s="2">
        <v>2958465</v>
      </c>
      <c r="E624" s="2">
        <v>38937</v>
      </c>
      <c r="F624" s="28">
        <v>68</v>
      </c>
      <c r="G624" t="s">
        <v>2</v>
      </c>
    </row>
    <row r="625" spans="1:7" x14ac:dyDescent="0.25">
      <c r="A625" t="s">
        <v>0</v>
      </c>
      <c r="B625" t="s">
        <v>1</v>
      </c>
      <c r="C625">
        <v>2907183</v>
      </c>
      <c r="D625" s="2">
        <v>2958465</v>
      </c>
      <c r="E625" s="2">
        <v>38937</v>
      </c>
      <c r="F625" s="28">
        <v>135</v>
      </c>
      <c r="G625" t="s">
        <v>2</v>
      </c>
    </row>
    <row r="626" spans="1:7" x14ac:dyDescent="0.25">
      <c r="A626" t="s">
        <v>0</v>
      </c>
      <c r="B626" t="s">
        <v>1</v>
      </c>
      <c r="C626">
        <v>2907184</v>
      </c>
      <c r="D626" s="2">
        <v>2958465</v>
      </c>
      <c r="E626" s="2">
        <v>38937</v>
      </c>
      <c r="F626" s="28">
        <v>135</v>
      </c>
      <c r="G626" t="s">
        <v>2</v>
      </c>
    </row>
    <row r="627" spans="1:7" x14ac:dyDescent="0.25">
      <c r="A627" t="s">
        <v>0</v>
      </c>
      <c r="B627" t="s">
        <v>1</v>
      </c>
      <c r="C627">
        <v>2907233</v>
      </c>
      <c r="D627" s="2">
        <v>2958465</v>
      </c>
      <c r="E627" s="2">
        <v>38937</v>
      </c>
      <c r="F627" s="28">
        <v>650</v>
      </c>
      <c r="G627" t="s">
        <v>2</v>
      </c>
    </row>
    <row r="628" spans="1:7" x14ac:dyDescent="0.25">
      <c r="A628" t="s">
        <v>0</v>
      </c>
      <c r="B628" t="s">
        <v>1</v>
      </c>
      <c r="C628">
        <v>2907234</v>
      </c>
      <c r="D628" s="2">
        <v>2958465</v>
      </c>
      <c r="E628" s="2">
        <v>38937</v>
      </c>
      <c r="F628" s="28">
        <v>650</v>
      </c>
      <c r="G628" t="s">
        <v>2</v>
      </c>
    </row>
    <row r="629" spans="1:7" x14ac:dyDescent="0.25">
      <c r="A629" t="s">
        <v>0</v>
      </c>
      <c r="B629" t="s">
        <v>1</v>
      </c>
      <c r="C629">
        <v>2907263</v>
      </c>
      <c r="D629" s="2">
        <v>2958465</v>
      </c>
      <c r="E629" s="2">
        <v>38937</v>
      </c>
      <c r="F629" s="28">
        <v>2530</v>
      </c>
      <c r="G629" t="s">
        <v>3</v>
      </c>
    </row>
    <row r="630" spans="1:7" x14ac:dyDescent="0.25">
      <c r="A630" t="s">
        <v>0</v>
      </c>
      <c r="B630" t="s">
        <v>1</v>
      </c>
      <c r="C630">
        <v>2907264</v>
      </c>
      <c r="D630" s="2">
        <v>2958465</v>
      </c>
      <c r="E630" s="2">
        <v>38937</v>
      </c>
      <c r="F630" s="28">
        <v>2530</v>
      </c>
      <c r="G630" t="s">
        <v>3</v>
      </c>
    </row>
    <row r="631" spans="1:7" x14ac:dyDescent="0.25">
      <c r="A631" t="s">
        <v>0</v>
      </c>
      <c r="B631" t="s">
        <v>1</v>
      </c>
      <c r="C631">
        <v>2907265</v>
      </c>
      <c r="D631" s="2">
        <v>2958465</v>
      </c>
      <c r="E631" s="2">
        <v>38937</v>
      </c>
      <c r="F631" s="28">
        <v>2530</v>
      </c>
      <c r="G631" t="s">
        <v>3</v>
      </c>
    </row>
    <row r="632" spans="1:7" x14ac:dyDescent="0.25">
      <c r="A632" t="s">
        <v>0</v>
      </c>
      <c r="B632" t="s">
        <v>1</v>
      </c>
      <c r="C632">
        <v>2909139</v>
      </c>
      <c r="D632" s="2">
        <v>2958465</v>
      </c>
      <c r="E632" s="2">
        <v>45223</v>
      </c>
      <c r="F632" s="28">
        <v>49</v>
      </c>
      <c r="G632" t="s">
        <v>2</v>
      </c>
    </row>
    <row r="633" spans="1:7" x14ac:dyDescent="0.25">
      <c r="A633" t="s">
        <v>0</v>
      </c>
      <c r="B633" t="s">
        <v>1</v>
      </c>
      <c r="C633">
        <v>2909140</v>
      </c>
      <c r="D633" s="2">
        <v>2958465</v>
      </c>
      <c r="E633" s="2">
        <v>45223</v>
      </c>
      <c r="F633" s="28">
        <v>49</v>
      </c>
      <c r="G633" t="s">
        <v>2</v>
      </c>
    </row>
    <row r="634" spans="1:7" x14ac:dyDescent="0.25">
      <c r="A634" t="s">
        <v>0</v>
      </c>
      <c r="B634" t="s">
        <v>1</v>
      </c>
      <c r="C634">
        <v>2909163</v>
      </c>
      <c r="D634" s="2">
        <v>2958465</v>
      </c>
      <c r="E634" s="2">
        <v>45223</v>
      </c>
      <c r="F634" s="28">
        <v>110</v>
      </c>
      <c r="G634" t="s">
        <v>2</v>
      </c>
    </row>
    <row r="635" spans="1:7" x14ac:dyDescent="0.25">
      <c r="A635" t="s">
        <v>0</v>
      </c>
      <c r="B635" t="s">
        <v>1</v>
      </c>
      <c r="C635">
        <v>2909164</v>
      </c>
      <c r="D635" s="2">
        <v>2958465</v>
      </c>
      <c r="E635" s="2">
        <v>45223</v>
      </c>
      <c r="F635" s="28">
        <v>110</v>
      </c>
      <c r="G635" t="s">
        <v>2</v>
      </c>
    </row>
    <row r="636" spans="1:7" x14ac:dyDescent="0.25">
      <c r="A636" t="s">
        <v>0</v>
      </c>
      <c r="B636" t="s">
        <v>1</v>
      </c>
      <c r="C636">
        <v>2909165</v>
      </c>
      <c r="D636" s="2">
        <v>2958465</v>
      </c>
      <c r="E636" s="2">
        <v>45223</v>
      </c>
      <c r="F636" s="28">
        <v>110</v>
      </c>
      <c r="G636" t="s">
        <v>2</v>
      </c>
    </row>
    <row r="637" spans="1:7" x14ac:dyDescent="0.25">
      <c r="A637" t="s">
        <v>0</v>
      </c>
      <c r="B637" t="s">
        <v>1</v>
      </c>
      <c r="C637">
        <v>2909173</v>
      </c>
      <c r="D637" s="2">
        <v>2958465</v>
      </c>
      <c r="E637" s="2">
        <v>45223</v>
      </c>
      <c r="F637" s="28">
        <v>212</v>
      </c>
      <c r="G637" t="s">
        <v>2</v>
      </c>
    </row>
    <row r="638" spans="1:7" x14ac:dyDescent="0.25">
      <c r="A638" t="s">
        <v>0</v>
      </c>
      <c r="B638" t="s">
        <v>1</v>
      </c>
      <c r="C638">
        <v>2909174</v>
      </c>
      <c r="D638" s="2">
        <v>2958465</v>
      </c>
      <c r="E638" s="2">
        <v>45223</v>
      </c>
      <c r="F638" s="28">
        <v>212</v>
      </c>
      <c r="G638" t="s">
        <v>2</v>
      </c>
    </row>
    <row r="639" spans="1:7" x14ac:dyDescent="0.25">
      <c r="A639" t="s">
        <v>0</v>
      </c>
      <c r="B639" t="s">
        <v>1</v>
      </c>
      <c r="C639">
        <v>2909175</v>
      </c>
      <c r="D639" s="2">
        <v>2958465</v>
      </c>
      <c r="E639" s="2">
        <v>45223</v>
      </c>
      <c r="F639" s="28">
        <v>212</v>
      </c>
      <c r="G639" t="s">
        <v>2</v>
      </c>
    </row>
    <row r="640" spans="1:7" x14ac:dyDescent="0.25">
      <c r="A640" t="s">
        <v>0</v>
      </c>
      <c r="B640" t="s">
        <v>1</v>
      </c>
      <c r="C640">
        <v>2909263</v>
      </c>
      <c r="D640" s="2">
        <v>2958465</v>
      </c>
      <c r="E640" s="2">
        <v>45223</v>
      </c>
      <c r="F640" s="28">
        <v>8417</v>
      </c>
      <c r="G640" t="s">
        <v>3</v>
      </c>
    </row>
    <row r="641" spans="1:7" x14ac:dyDescent="0.25">
      <c r="A641" t="s">
        <v>0</v>
      </c>
      <c r="B641" t="s">
        <v>1</v>
      </c>
      <c r="C641">
        <v>2909265</v>
      </c>
      <c r="D641" s="2">
        <v>2958465</v>
      </c>
      <c r="E641" s="2">
        <v>45223</v>
      </c>
      <c r="F641" s="28">
        <v>8417</v>
      </c>
      <c r="G641" t="s">
        <v>3</v>
      </c>
    </row>
    <row r="642" spans="1:7" x14ac:dyDescent="0.25">
      <c r="A642" t="s">
        <v>0</v>
      </c>
      <c r="B642" t="s">
        <v>1</v>
      </c>
      <c r="C642">
        <v>2909663</v>
      </c>
      <c r="D642" s="2">
        <v>2958465</v>
      </c>
      <c r="E642" s="2">
        <v>43344</v>
      </c>
      <c r="F642" s="28">
        <v>92</v>
      </c>
      <c r="G642" t="s">
        <v>2</v>
      </c>
    </row>
    <row r="643" spans="1:7" x14ac:dyDescent="0.25">
      <c r="A643" t="s">
        <v>0</v>
      </c>
      <c r="B643" t="s">
        <v>1</v>
      </c>
      <c r="C643">
        <v>2909665</v>
      </c>
      <c r="D643" s="2">
        <v>2958465</v>
      </c>
      <c r="E643" s="2">
        <v>43344</v>
      </c>
      <c r="F643" s="28">
        <v>92</v>
      </c>
      <c r="G643" t="s">
        <v>2</v>
      </c>
    </row>
    <row r="644" spans="1:7" x14ac:dyDescent="0.25">
      <c r="A644" t="s">
        <v>0</v>
      </c>
      <c r="B644" t="s">
        <v>1</v>
      </c>
      <c r="C644">
        <v>2909673</v>
      </c>
      <c r="D644" s="2">
        <v>2958465</v>
      </c>
      <c r="E644" s="2">
        <v>43344</v>
      </c>
      <c r="F644" s="28">
        <v>177</v>
      </c>
      <c r="G644" t="s">
        <v>2</v>
      </c>
    </row>
    <row r="645" spans="1:7" x14ac:dyDescent="0.25">
      <c r="A645" t="s">
        <v>0</v>
      </c>
      <c r="B645" t="s">
        <v>1</v>
      </c>
      <c r="C645">
        <v>2909674</v>
      </c>
      <c r="D645" s="2">
        <v>2958465</v>
      </c>
      <c r="E645" s="2">
        <v>43122</v>
      </c>
      <c r="F645" s="28">
        <v>174</v>
      </c>
      <c r="G645" t="s">
        <v>2</v>
      </c>
    </row>
    <row r="646" spans="1:7" x14ac:dyDescent="0.25">
      <c r="A646" t="s">
        <v>0</v>
      </c>
      <c r="B646" t="s">
        <v>1</v>
      </c>
      <c r="C646">
        <v>2909675</v>
      </c>
      <c r="D646" s="2">
        <v>2958465</v>
      </c>
      <c r="E646" s="2">
        <v>43344</v>
      </c>
      <c r="F646" s="28">
        <v>177</v>
      </c>
      <c r="G646" t="s">
        <v>2</v>
      </c>
    </row>
    <row r="647" spans="1:7" x14ac:dyDescent="0.25">
      <c r="A647" t="s">
        <v>0</v>
      </c>
      <c r="B647" t="s">
        <v>1</v>
      </c>
      <c r="C647">
        <v>2912113</v>
      </c>
      <c r="D647" s="2">
        <v>2958465</v>
      </c>
      <c r="E647" s="2">
        <v>37561</v>
      </c>
      <c r="F647" s="28">
        <v>4.9000000000000004</v>
      </c>
      <c r="G647" t="s">
        <v>5</v>
      </c>
    </row>
    <row r="648" spans="1:7" x14ac:dyDescent="0.25">
      <c r="A648" t="s">
        <v>0</v>
      </c>
      <c r="B648" t="s">
        <v>1</v>
      </c>
      <c r="C648">
        <v>2914163</v>
      </c>
      <c r="D648" s="2">
        <v>2958465</v>
      </c>
      <c r="E648" s="2">
        <v>45292</v>
      </c>
      <c r="F648" s="28">
        <v>159</v>
      </c>
      <c r="G648" t="s">
        <v>2</v>
      </c>
    </row>
    <row r="649" spans="1:7" x14ac:dyDescent="0.25">
      <c r="A649" t="s">
        <v>0</v>
      </c>
      <c r="B649" t="s">
        <v>1</v>
      </c>
      <c r="C649">
        <v>2914164</v>
      </c>
      <c r="D649" s="2">
        <v>2958465</v>
      </c>
      <c r="E649" s="2">
        <v>45292</v>
      </c>
      <c r="F649" s="28">
        <v>159</v>
      </c>
      <c r="G649" t="s">
        <v>2</v>
      </c>
    </row>
    <row r="650" spans="1:7" x14ac:dyDescent="0.25">
      <c r="A650" t="s">
        <v>0</v>
      </c>
      <c r="B650" t="s">
        <v>1</v>
      </c>
      <c r="C650">
        <v>2914165</v>
      </c>
      <c r="D650" s="2">
        <v>2958465</v>
      </c>
      <c r="E650" s="2">
        <v>45797</v>
      </c>
      <c r="F650" s="28">
        <v>159</v>
      </c>
      <c r="G650" t="s">
        <v>2</v>
      </c>
    </row>
    <row r="651" spans="1:7" x14ac:dyDescent="0.25">
      <c r="A651" t="s">
        <v>0</v>
      </c>
      <c r="B651" t="s">
        <v>1</v>
      </c>
      <c r="C651">
        <v>2914173</v>
      </c>
      <c r="D651" s="2">
        <v>2958465</v>
      </c>
      <c r="E651" s="2">
        <v>45292</v>
      </c>
      <c r="F651" s="28">
        <v>302</v>
      </c>
      <c r="G651" t="s">
        <v>2</v>
      </c>
    </row>
    <row r="652" spans="1:7" x14ac:dyDescent="0.25">
      <c r="A652" t="s">
        <v>0</v>
      </c>
      <c r="B652" t="s">
        <v>1</v>
      </c>
      <c r="C652">
        <v>2914175</v>
      </c>
      <c r="D652" s="2">
        <v>2958465</v>
      </c>
      <c r="E652" s="2">
        <v>45292</v>
      </c>
      <c r="F652" s="28">
        <v>302</v>
      </c>
      <c r="G652" t="s">
        <v>2</v>
      </c>
    </row>
    <row r="653" spans="1:7" x14ac:dyDescent="0.25">
      <c r="A653" t="s">
        <v>0</v>
      </c>
      <c r="B653" t="s">
        <v>1</v>
      </c>
      <c r="C653">
        <v>2917173</v>
      </c>
      <c r="D653" s="2">
        <v>2958465</v>
      </c>
      <c r="E653" s="2">
        <v>40742</v>
      </c>
      <c r="F653" s="28">
        <v>145</v>
      </c>
      <c r="G653" t="s">
        <v>2</v>
      </c>
    </row>
    <row r="654" spans="1:7" x14ac:dyDescent="0.25">
      <c r="A654" t="s">
        <v>0</v>
      </c>
      <c r="B654" t="s">
        <v>1</v>
      </c>
      <c r="C654">
        <v>2917175</v>
      </c>
      <c r="D654" s="2">
        <v>2958465</v>
      </c>
      <c r="E654" s="2">
        <v>40742</v>
      </c>
      <c r="F654" s="28">
        <v>145</v>
      </c>
      <c r="G654" t="s">
        <v>2</v>
      </c>
    </row>
    <row r="655" spans="1:7" x14ac:dyDescent="0.25">
      <c r="A655" t="s">
        <v>0</v>
      </c>
      <c r="B655" t="s">
        <v>1</v>
      </c>
      <c r="C655">
        <v>2917183</v>
      </c>
      <c r="D655" s="2">
        <v>2958465</v>
      </c>
      <c r="E655" s="2">
        <v>39613</v>
      </c>
      <c r="F655" s="28">
        <v>230</v>
      </c>
      <c r="G655" t="s">
        <v>2</v>
      </c>
    </row>
    <row r="656" spans="1:7" x14ac:dyDescent="0.25">
      <c r="A656" t="s">
        <v>0</v>
      </c>
      <c r="B656" t="s">
        <v>1</v>
      </c>
      <c r="C656">
        <v>2917184</v>
      </c>
      <c r="D656" s="2">
        <v>2958465</v>
      </c>
      <c r="E656" s="2">
        <v>39613</v>
      </c>
      <c r="F656" s="28">
        <v>230</v>
      </c>
      <c r="G656" t="s">
        <v>2</v>
      </c>
    </row>
    <row r="657" spans="1:7" x14ac:dyDescent="0.25">
      <c r="A657" t="s">
        <v>0</v>
      </c>
      <c r="B657" t="s">
        <v>1</v>
      </c>
      <c r="C657">
        <v>2917185</v>
      </c>
      <c r="D657" s="2">
        <v>2958465</v>
      </c>
      <c r="E657" s="2">
        <v>39613</v>
      </c>
      <c r="F657" s="28">
        <v>230</v>
      </c>
      <c r="G657" t="s">
        <v>2</v>
      </c>
    </row>
    <row r="658" spans="1:7" x14ac:dyDescent="0.25">
      <c r="A658" t="s">
        <v>0</v>
      </c>
      <c r="B658" t="s">
        <v>1</v>
      </c>
      <c r="C658">
        <v>2918163</v>
      </c>
      <c r="D658" s="2">
        <v>2958465</v>
      </c>
      <c r="E658" s="2">
        <v>43108</v>
      </c>
      <c r="F658" s="28">
        <v>81</v>
      </c>
      <c r="G658" t="s">
        <v>2</v>
      </c>
    </row>
    <row r="659" spans="1:7" x14ac:dyDescent="0.25">
      <c r="A659" t="s">
        <v>0</v>
      </c>
      <c r="B659" t="s">
        <v>1</v>
      </c>
      <c r="C659">
        <v>2918165</v>
      </c>
      <c r="D659" s="2">
        <v>2958465</v>
      </c>
      <c r="E659" s="2">
        <v>43108</v>
      </c>
      <c r="F659" s="28">
        <v>81</v>
      </c>
      <c r="G659" t="s">
        <v>2</v>
      </c>
    </row>
    <row r="660" spans="1:7" x14ac:dyDescent="0.25">
      <c r="A660" t="s">
        <v>0</v>
      </c>
      <c r="B660" t="s">
        <v>1</v>
      </c>
      <c r="C660">
        <v>2918173</v>
      </c>
      <c r="D660" s="2">
        <v>2958465</v>
      </c>
      <c r="E660" s="2">
        <v>43108</v>
      </c>
      <c r="F660" s="28">
        <v>161</v>
      </c>
      <c r="G660" t="s">
        <v>2</v>
      </c>
    </row>
    <row r="661" spans="1:7" x14ac:dyDescent="0.25">
      <c r="A661" t="s">
        <v>0</v>
      </c>
      <c r="B661" t="s">
        <v>1</v>
      </c>
      <c r="C661">
        <v>2918175</v>
      </c>
      <c r="D661" s="2">
        <v>2958465</v>
      </c>
      <c r="E661" s="2">
        <v>43108</v>
      </c>
      <c r="F661" s="28">
        <v>161</v>
      </c>
      <c r="G661" t="s">
        <v>2</v>
      </c>
    </row>
    <row r="662" spans="1:7" x14ac:dyDescent="0.25">
      <c r="A662" t="s">
        <v>0</v>
      </c>
      <c r="B662" t="s">
        <v>1</v>
      </c>
      <c r="C662">
        <v>2918673</v>
      </c>
      <c r="D662" s="2">
        <v>2958465</v>
      </c>
      <c r="E662" s="2">
        <v>43108</v>
      </c>
      <c r="F662" s="28">
        <v>175</v>
      </c>
      <c r="G662" t="s">
        <v>2</v>
      </c>
    </row>
    <row r="663" spans="1:7" x14ac:dyDescent="0.25">
      <c r="A663" t="s">
        <v>0</v>
      </c>
      <c r="B663" t="s">
        <v>1</v>
      </c>
      <c r="C663">
        <v>2918675</v>
      </c>
      <c r="D663" s="2">
        <v>2958465</v>
      </c>
      <c r="E663" s="2">
        <v>43108</v>
      </c>
      <c r="F663" s="28">
        <v>175</v>
      </c>
      <c r="G663" t="s">
        <v>2</v>
      </c>
    </row>
    <row r="664" spans="1:7" x14ac:dyDescent="0.25">
      <c r="A664" t="s">
        <v>0</v>
      </c>
      <c r="B664" t="s">
        <v>1</v>
      </c>
      <c r="C664">
        <v>2920101</v>
      </c>
      <c r="D664" s="2">
        <v>2958465</v>
      </c>
      <c r="E664" s="2">
        <v>39777</v>
      </c>
      <c r="F664" s="28">
        <v>4</v>
      </c>
      <c r="G664" t="s">
        <v>5</v>
      </c>
    </row>
    <row r="665" spans="1:7" x14ac:dyDescent="0.25">
      <c r="A665" t="s">
        <v>0</v>
      </c>
      <c r="B665" t="s">
        <v>1</v>
      </c>
      <c r="C665">
        <v>2920103</v>
      </c>
      <c r="D665" s="2">
        <v>2958465</v>
      </c>
      <c r="E665" s="2">
        <v>39777</v>
      </c>
      <c r="F665" s="28">
        <v>4</v>
      </c>
      <c r="G665" t="s">
        <v>5</v>
      </c>
    </row>
    <row r="666" spans="1:7" x14ac:dyDescent="0.25">
      <c r="A666" t="s">
        <v>0</v>
      </c>
      <c r="B666" t="s">
        <v>1</v>
      </c>
      <c r="C666">
        <v>2920173</v>
      </c>
      <c r="D666" s="2">
        <v>2958465</v>
      </c>
      <c r="E666" s="2">
        <v>39777</v>
      </c>
      <c r="F666" s="28">
        <v>90</v>
      </c>
      <c r="G666" t="s">
        <v>2</v>
      </c>
    </row>
    <row r="667" spans="1:7" x14ac:dyDescent="0.25">
      <c r="A667" t="s">
        <v>0</v>
      </c>
      <c r="B667" t="s">
        <v>1</v>
      </c>
      <c r="C667">
        <v>2920174</v>
      </c>
      <c r="D667" s="2">
        <v>2958465</v>
      </c>
      <c r="E667" s="2">
        <v>39777</v>
      </c>
      <c r="F667" s="28">
        <v>90</v>
      </c>
      <c r="G667" t="s">
        <v>2</v>
      </c>
    </row>
    <row r="668" spans="1:7" x14ac:dyDescent="0.25">
      <c r="A668" t="s">
        <v>0</v>
      </c>
      <c r="B668" t="s">
        <v>1</v>
      </c>
      <c r="C668">
        <v>2920183</v>
      </c>
      <c r="D668" s="2">
        <v>2958465</v>
      </c>
      <c r="E668" s="2">
        <v>39777</v>
      </c>
      <c r="F668" s="28">
        <v>174</v>
      </c>
      <c r="G668" t="s">
        <v>2</v>
      </c>
    </row>
    <row r="669" spans="1:7" x14ac:dyDescent="0.25">
      <c r="A669" t="s">
        <v>0</v>
      </c>
      <c r="B669" t="s">
        <v>1</v>
      </c>
      <c r="C669">
        <v>2920184</v>
      </c>
      <c r="D669" s="2">
        <v>2958465</v>
      </c>
      <c r="E669" s="2">
        <v>39777</v>
      </c>
      <c r="F669" s="28">
        <v>174</v>
      </c>
      <c r="G669" t="s">
        <v>2</v>
      </c>
    </row>
    <row r="670" spans="1:7" x14ac:dyDescent="0.25">
      <c r="A670" t="s">
        <v>0</v>
      </c>
      <c r="B670" t="s">
        <v>1</v>
      </c>
      <c r="C670">
        <v>2921175</v>
      </c>
      <c r="D670" s="2">
        <v>2958465</v>
      </c>
      <c r="E670" s="2">
        <v>37561</v>
      </c>
      <c r="F670" s="28">
        <v>64</v>
      </c>
      <c r="G670" t="s">
        <v>2</v>
      </c>
    </row>
    <row r="671" spans="1:7" x14ac:dyDescent="0.25">
      <c r="A671" t="s">
        <v>0</v>
      </c>
      <c r="B671" t="s">
        <v>1</v>
      </c>
      <c r="C671">
        <v>2924104</v>
      </c>
      <c r="D671" s="2">
        <v>2958465</v>
      </c>
      <c r="E671" s="2">
        <v>45223</v>
      </c>
      <c r="F671" s="28">
        <v>344</v>
      </c>
      <c r="G671" t="s">
        <v>2</v>
      </c>
    </row>
    <row r="672" spans="1:7" x14ac:dyDescent="0.25">
      <c r="A672" t="s">
        <v>0</v>
      </c>
      <c r="B672" t="s">
        <v>1</v>
      </c>
      <c r="C672">
        <v>2924105</v>
      </c>
      <c r="D672" s="2">
        <v>2958465</v>
      </c>
      <c r="E672" s="2">
        <v>45223</v>
      </c>
      <c r="F672" s="28">
        <v>344</v>
      </c>
      <c r="G672" t="s">
        <v>2</v>
      </c>
    </row>
    <row r="673" spans="1:7" x14ac:dyDescent="0.25">
      <c r="A673" t="s">
        <v>0</v>
      </c>
      <c r="B673" t="s">
        <v>1</v>
      </c>
      <c r="C673">
        <v>2924106</v>
      </c>
      <c r="D673" s="2">
        <v>2958465</v>
      </c>
      <c r="E673" s="2">
        <v>45223</v>
      </c>
      <c r="F673" s="28">
        <v>380</v>
      </c>
      <c r="G673" t="s">
        <v>2</v>
      </c>
    </row>
    <row r="674" spans="1:7" x14ac:dyDescent="0.25">
      <c r="A674" t="s">
        <v>0</v>
      </c>
      <c r="B674" t="s">
        <v>1</v>
      </c>
      <c r="C674">
        <v>2924107</v>
      </c>
      <c r="D674" s="2">
        <v>2958465</v>
      </c>
      <c r="E674" s="2">
        <v>45223</v>
      </c>
      <c r="F674" s="28">
        <v>380</v>
      </c>
      <c r="G674" t="s">
        <v>2</v>
      </c>
    </row>
    <row r="675" spans="1:7" x14ac:dyDescent="0.25">
      <c r="A675" t="s">
        <v>0</v>
      </c>
      <c r="B675" t="s">
        <v>1</v>
      </c>
      <c r="C675">
        <v>2924128</v>
      </c>
      <c r="D675" s="2">
        <v>2958465</v>
      </c>
      <c r="E675" s="2">
        <v>45223</v>
      </c>
      <c r="F675" s="28">
        <v>344</v>
      </c>
      <c r="G675" t="s">
        <v>2</v>
      </c>
    </row>
    <row r="676" spans="1:7" x14ac:dyDescent="0.25">
      <c r="A676" t="s">
        <v>0</v>
      </c>
      <c r="B676" t="s">
        <v>1</v>
      </c>
      <c r="C676">
        <v>2924129</v>
      </c>
      <c r="D676" s="2">
        <v>2958465</v>
      </c>
      <c r="E676" s="2">
        <v>45223</v>
      </c>
      <c r="F676" s="28">
        <v>344</v>
      </c>
      <c r="G676" t="s">
        <v>2</v>
      </c>
    </row>
    <row r="677" spans="1:7" x14ac:dyDescent="0.25">
      <c r="A677" t="s">
        <v>0</v>
      </c>
      <c r="B677" t="s">
        <v>1</v>
      </c>
      <c r="C677">
        <v>2924130</v>
      </c>
      <c r="D677" s="2">
        <v>2958465</v>
      </c>
      <c r="E677" s="2">
        <v>45223</v>
      </c>
      <c r="F677" s="28">
        <v>344</v>
      </c>
      <c r="G677" t="s">
        <v>2</v>
      </c>
    </row>
    <row r="678" spans="1:7" x14ac:dyDescent="0.25">
      <c r="A678" t="s">
        <v>0</v>
      </c>
      <c r="B678" t="s">
        <v>1</v>
      </c>
      <c r="C678">
        <v>2924150</v>
      </c>
      <c r="D678" s="2">
        <v>2958465</v>
      </c>
      <c r="E678" s="2">
        <v>45223</v>
      </c>
      <c r="F678" s="28">
        <v>344</v>
      </c>
      <c r="G678" t="s">
        <v>2</v>
      </c>
    </row>
    <row r="679" spans="1:7" x14ac:dyDescent="0.25">
      <c r="A679" t="s">
        <v>0</v>
      </c>
      <c r="B679" t="s">
        <v>1</v>
      </c>
      <c r="C679">
        <v>2924151</v>
      </c>
      <c r="D679" s="2">
        <v>2958465</v>
      </c>
      <c r="E679" s="2">
        <v>45223</v>
      </c>
      <c r="F679" s="28">
        <v>344</v>
      </c>
      <c r="G679" t="s">
        <v>2</v>
      </c>
    </row>
    <row r="680" spans="1:7" x14ac:dyDescent="0.25">
      <c r="A680" t="s">
        <v>0</v>
      </c>
      <c r="B680" t="s">
        <v>1</v>
      </c>
      <c r="C680">
        <v>2924152</v>
      </c>
      <c r="D680" s="2">
        <v>2958465</v>
      </c>
      <c r="E680" s="2">
        <v>45223</v>
      </c>
      <c r="F680" s="28">
        <v>344</v>
      </c>
      <c r="G680" t="s">
        <v>2</v>
      </c>
    </row>
    <row r="681" spans="1:7" x14ac:dyDescent="0.25">
      <c r="A681" t="s">
        <v>0</v>
      </c>
      <c r="B681" t="s">
        <v>1</v>
      </c>
      <c r="C681">
        <v>2924160</v>
      </c>
      <c r="D681" s="2">
        <v>2958465</v>
      </c>
      <c r="E681" s="2">
        <v>45223</v>
      </c>
      <c r="F681" s="28">
        <v>344</v>
      </c>
      <c r="G681" t="s">
        <v>2</v>
      </c>
    </row>
    <row r="682" spans="1:7" x14ac:dyDescent="0.25">
      <c r="A682" t="s">
        <v>0</v>
      </c>
      <c r="B682" t="s">
        <v>1</v>
      </c>
      <c r="C682">
        <v>2924181</v>
      </c>
      <c r="D682" s="2">
        <v>2958465</v>
      </c>
      <c r="E682" s="2">
        <v>45223</v>
      </c>
      <c r="F682" s="28">
        <v>380</v>
      </c>
      <c r="G682" t="s">
        <v>2</v>
      </c>
    </row>
    <row r="683" spans="1:7" x14ac:dyDescent="0.25">
      <c r="A683" t="s">
        <v>0</v>
      </c>
      <c r="B683" t="s">
        <v>1</v>
      </c>
      <c r="C683">
        <v>2924183</v>
      </c>
      <c r="D683" s="2">
        <v>2958465</v>
      </c>
      <c r="E683" s="2">
        <v>45223</v>
      </c>
      <c r="F683" s="28">
        <v>380</v>
      </c>
      <c r="G683" t="s">
        <v>2</v>
      </c>
    </row>
    <row r="684" spans="1:7" x14ac:dyDescent="0.25">
      <c r="A684" t="s">
        <v>0</v>
      </c>
      <c r="B684" t="s">
        <v>1</v>
      </c>
      <c r="C684">
        <v>2924184</v>
      </c>
      <c r="D684" s="2">
        <v>2958465</v>
      </c>
      <c r="E684" s="2">
        <v>45223</v>
      </c>
      <c r="F684" s="28">
        <v>380</v>
      </c>
      <c r="G684" t="s">
        <v>2</v>
      </c>
    </row>
    <row r="685" spans="1:7" x14ac:dyDescent="0.25">
      <c r="A685" t="s">
        <v>0</v>
      </c>
      <c r="B685" t="s">
        <v>1</v>
      </c>
      <c r="C685">
        <v>2924185</v>
      </c>
      <c r="D685" s="2">
        <v>2958465</v>
      </c>
      <c r="E685" s="2">
        <v>45223</v>
      </c>
      <c r="F685" s="28">
        <v>380</v>
      </c>
      <c r="G685" t="s">
        <v>2</v>
      </c>
    </row>
    <row r="686" spans="1:7" x14ac:dyDescent="0.25">
      <c r="A686" t="s">
        <v>0</v>
      </c>
      <c r="B686" t="s">
        <v>1</v>
      </c>
      <c r="C686">
        <v>2924206</v>
      </c>
      <c r="D686" s="2">
        <v>2958465</v>
      </c>
      <c r="E686" s="2">
        <v>45223</v>
      </c>
      <c r="F686" s="28">
        <v>380</v>
      </c>
      <c r="G686" t="s">
        <v>2</v>
      </c>
    </row>
    <row r="687" spans="1:7" x14ac:dyDescent="0.25">
      <c r="A687" t="s">
        <v>0</v>
      </c>
      <c r="B687" t="s">
        <v>1</v>
      </c>
      <c r="C687">
        <v>2924207</v>
      </c>
      <c r="D687" s="2">
        <v>2958465</v>
      </c>
      <c r="E687" s="2">
        <v>45223</v>
      </c>
      <c r="F687" s="28">
        <v>380</v>
      </c>
      <c r="G687" t="s">
        <v>2</v>
      </c>
    </row>
    <row r="688" spans="1:7" x14ac:dyDescent="0.25">
      <c r="A688" t="s">
        <v>0</v>
      </c>
      <c r="B688" t="s">
        <v>1</v>
      </c>
      <c r="C688">
        <v>2924208</v>
      </c>
      <c r="D688" s="2">
        <v>2958465</v>
      </c>
      <c r="E688" s="2">
        <v>45223</v>
      </c>
      <c r="F688" s="28">
        <v>380</v>
      </c>
      <c r="G688" t="s">
        <v>2</v>
      </c>
    </row>
    <row r="689" spans="1:7" x14ac:dyDescent="0.25">
      <c r="A689" t="s">
        <v>0</v>
      </c>
      <c r="B689" t="s">
        <v>1</v>
      </c>
      <c r="C689">
        <v>2924229</v>
      </c>
      <c r="D689" s="2">
        <v>2958465</v>
      </c>
      <c r="E689" s="2">
        <v>45223</v>
      </c>
      <c r="F689" s="28">
        <v>380</v>
      </c>
      <c r="G689" t="s">
        <v>2</v>
      </c>
    </row>
    <row r="690" spans="1:7" x14ac:dyDescent="0.25">
      <c r="A690" t="s">
        <v>0</v>
      </c>
      <c r="B690" t="s">
        <v>1</v>
      </c>
      <c r="C690">
        <v>2924230</v>
      </c>
      <c r="D690" s="2">
        <v>2958465</v>
      </c>
      <c r="E690" s="2">
        <v>45223</v>
      </c>
      <c r="F690" s="28">
        <v>344</v>
      </c>
      <c r="G690" t="s">
        <v>2</v>
      </c>
    </row>
    <row r="691" spans="1:7" x14ac:dyDescent="0.25">
      <c r="A691" t="s">
        <v>0</v>
      </c>
      <c r="B691" t="s">
        <v>1</v>
      </c>
      <c r="C691">
        <v>2924257</v>
      </c>
      <c r="D691" s="2">
        <v>2958465</v>
      </c>
      <c r="E691" s="2">
        <v>44764</v>
      </c>
      <c r="F691" s="28">
        <v>330</v>
      </c>
      <c r="G691" t="s">
        <v>2</v>
      </c>
    </row>
    <row r="692" spans="1:7" x14ac:dyDescent="0.25">
      <c r="A692" t="s">
        <v>0</v>
      </c>
      <c r="B692" t="s">
        <v>1</v>
      </c>
      <c r="C692">
        <v>2924258</v>
      </c>
      <c r="D692" s="2">
        <v>2958465</v>
      </c>
      <c r="E692" s="2">
        <v>45223</v>
      </c>
      <c r="F692" s="28">
        <v>380</v>
      </c>
      <c r="G692" t="s">
        <v>2</v>
      </c>
    </row>
    <row r="693" spans="1:7" x14ac:dyDescent="0.25">
      <c r="A693" t="s">
        <v>0</v>
      </c>
      <c r="B693" t="s">
        <v>1</v>
      </c>
      <c r="C693">
        <v>2924604</v>
      </c>
      <c r="D693" s="2">
        <v>2958465</v>
      </c>
      <c r="E693" s="2">
        <v>43344</v>
      </c>
      <c r="F693" s="28">
        <v>228</v>
      </c>
      <c r="G693" t="s">
        <v>2</v>
      </c>
    </row>
    <row r="694" spans="1:7" x14ac:dyDescent="0.25">
      <c r="A694" t="s">
        <v>0</v>
      </c>
      <c r="B694" t="s">
        <v>1</v>
      </c>
      <c r="C694">
        <v>2924606</v>
      </c>
      <c r="D694" s="2">
        <v>2958465</v>
      </c>
      <c r="E694" s="2">
        <v>43344</v>
      </c>
      <c r="F694" s="28">
        <v>253</v>
      </c>
      <c r="G694" t="s">
        <v>2</v>
      </c>
    </row>
    <row r="695" spans="1:7" x14ac:dyDescent="0.25">
      <c r="A695" t="s">
        <v>0</v>
      </c>
      <c r="B695" t="s">
        <v>1</v>
      </c>
      <c r="C695">
        <v>2924628</v>
      </c>
      <c r="D695" s="2">
        <v>2958465</v>
      </c>
      <c r="E695" s="2">
        <v>43344</v>
      </c>
      <c r="F695" s="28">
        <v>228</v>
      </c>
      <c r="G695" t="s">
        <v>2</v>
      </c>
    </row>
    <row r="696" spans="1:7" x14ac:dyDescent="0.25">
      <c r="A696" t="s">
        <v>0</v>
      </c>
      <c r="B696" t="s">
        <v>1</v>
      </c>
      <c r="C696">
        <v>2924629</v>
      </c>
      <c r="D696" s="2">
        <v>2958465</v>
      </c>
      <c r="E696" s="2">
        <v>43344</v>
      </c>
      <c r="F696" s="28">
        <v>228</v>
      </c>
      <c r="G696" t="s">
        <v>2</v>
      </c>
    </row>
    <row r="697" spans="1:7" x14ac:dyDescent="0.25">
      <c r="A697" t="s">
        <v>0</v>
      </c>
      <c r="B697" t="s">
        <v>1</v>
      </c>
      <c r="C697">
        <v>2924630</v>
      </c>
      <c r="D697" s="2">
        <v>2958465</v>
      </c>
      <c r="E697" s="2">
        <v>43344</v>
      </c>
      <c r="F697" s="28">
        <v>228</v>
      </c>
      <c r="G697" t="s">
        <v>2</v>
      </c>
    </row>
    <row r="698" spans="1:7" x14ac:dyDescent="0.25">
      <c r="A698" t="s">
        <v>0</v>
      </c>
      <c r="B698" t="s">
        <v>1</v>
      </c>
      <c r="C698">
        <v>2924651</v>
      </c>
      <c r="D698" s="2">
        <v>2958465</v>
      </c>
      <c r="E698" s="2">
        <v>43344</v>
      </c>
      <c r="F698" s="28">
        <v>266</v>
      </c>
      <c r="G698" t="s">
        <v>2</v>
      </c>
    </row>
    <row r="699" spans="1:7" x14ac:dyDescent="0.25">
      <c r="A699" t="s">
        <v>0</v>
      </c>
      <c r="B699" t="s">
        <v>1</v>
      </c>
      <c r="C699">
        <v>2924652</v>
      </c>
      <c r="D699" s="2">
        <v>2958465</v>
      </c>
      <c r="E699" s="2">
        <v>43344</v>
      </c>
      <c r="F699" s="28">
        <v>266</v>
      </c>
      <c r="G699" t="s">
        <v>2</v>
      </c>
    </row>
    <row r="700" spans="1:7" x14ac:dyDescent="0.25">
      <c r="A700" t="s">
        <v>0</v>
      </c>
      <c r="B700" t="s">
        <v>1</v>
      </c>
      <c r="C700">
        <v>2924683</v>
      </c>
      <c r="D700" s="2">
        <v>2958465</v>
      </c>
      <c r="E700" s="2">
        <v>43344</v>
      </c>
      <c r="F700" s="28">
        <v>296</v>
      </c>
      <c r="G700" t="s">
        <v>2</v>
      </c>
    </row>
    <row r="701" spans="1:7" x14ac:dyDescent="0.25">
      <c r="A701" t="s">
        <v>0</v>
      </c>
      <c r="B701" t="s">
        <v>1</v>
      </c>
      <c r="C701">
        <v>2924684</v>
      </c>
      <c r="D701" s="2">
        <v>2958465</v>
      </c>
      <c r="E701" s="2">
        <v>43344</v>
      </c>
      <c r="F701" s="28">
        <v>296</v>
      </c>
      <c r="G701" t="s">
        <v>2</v>
      </c>
    </row>
    <row r="702" spans="1:7" x14ac:dyDescent="0.25">
      <c r="A702" t="s">
        <v>0</v>
      </c>
      <c r="B702" t="s">
        <v>1</v>
      </c>
      <c r="C702">
        <v>2924708</v>
      </c>
      <c r="D702" s="2">
        <v>2958465</v>
      </c>
      <c r="E702" s="2">
        <v>43344</v>
      </c>
      <c r="F702" s="28">
        <v>253</v>
      </c>
      <c r="G702" t="s">
        <v>2</v>
      </c>
    </row>
    <row r="703" spans="1:7" x14ac:dyDescent="0.25">
      <c r="A703" t="s">
        <v>0</v>
      </c>
      <c r="B703" t="s">
        <v>1</v>
      </c>
      <c r="C703">
        <v>2926151</v>
      </c>
      <c r="D703" s="2">
        <v>2958465</v>
      </c>
      <c r="E703" s="2">
        <v>39777</v>
      </c>
      <c r="F703" s="28">
        <v>188</v>
      </c>
      <c r="G703" t="s">
        <v>2</v>
      </c>
    </row>
    <row r="704" spans="1:7" x14ac:dyDescent="0.25">
      <c r="A704" t="s">
        <v>0</v>
      </c>
      <c r="B704" t="s">
        <v>1</v>
      </c>
      <c r="C704">
        <v>2926152</v>
      </c>
      <c r="D704" s="2">
        <v>2958465</v>
      </c>
      <c r="E704" s="2">
        <v>39777</v>
      </c>
      <c r="F704" s="28">
        <v>188</v>
      </c>
      <c r="G704" t="s">
        <v>2</v>
      </c>
    </row>
    <row r="705" spans="1:7" x14ac:dyDescent="0.25">
      <c r="A705" t="s">
        <v>0</v>
      </c>
      <c r="B705" t="s">
        <v>1</v>
      </c>
      <c r="C705">
        <v>2927151</v>
      </c>
      <c r="D705" s="2">
        <v>2958465</v>
      </c>
      <c r="E705" s="2">
        <v>44406</v>
      </c>
      <c r="F705" s="28">
        <v>342</v>
      </c>
      <c r="G705" t="s">
        <v>2</v>
      </c>
    </row>
    <row r="706" spans="1:7" x14ac:dyDescent="0.25">
      <c r="A706" t="s">
        <v>0</v>
      </c>
      <c r="B706" t="s">
        <v>1</v>
      </c>
      <c r="C706">
        <v>2927152</v>
      </c>
      <c r="D706" s="2">
        <v>2958465</v>
      </c>
      <c r="E706" s="2">
        <v>44406</v>
      </c>
      <c r="F706" s="28">
        <v>342</v>
      </c>
      <c r="G706" t="s">
        <v>2</v>
      </c>
    </row>
    <row r="707" spans="1:7" x14ac:dyDescent="0.25">
      <c r="A707" t="s">
        <v>0</v>
      </c>
      <c r="B707" t="s">
        <v>1</v>
      </c>
      <c r="C707">
        <v>2927155</v>
      </c>
      <c r="D707" s="2">
        <v>2958465</v>
      </c>
      <c r="E707" s="2">
        <v>44406</v>
      </c>
      <c r="F707" s="28">
        <v>304</v>
      </c>
      <c r="G707" t="s">
        <v>2</v>
      </c>
    </row>
    <row r="708" spans="1:7" x14ac:dyDescent="0.25">
      <c r="A708" t="s">
        <v>0</v>
      </c>
      <c r="B708" t="s">
        <v>1</v>
      </c>
      <c r="C708">
        <v>2927156</v>
      </c>
      <c r="D708" s="2">
        <v>2958465</v>
      </c>
      <c r="E708" s="2">
        <v>44406</v>
      </c>
      <c r="F708" s="28">
        <v>304</v>
      </c>
      <c r="G708" t="s">
        <v>2</v>
      </c>
    </row>
    <row r="709" spans="1:7" x14ac:dyDescent="0.25">
      <c r="A709" t="s">
        <v>0</v>
      </c>
      <c r="B709" t="s">
        <v>1</v>
      </c>
      <c r="C709">
        <v>2927183</v>
      </c>
      <c r="D709" s="2">
        <v>2958465</v>
      </c>
      <c r="E709" s="2">
        <v>44406</v>
      </c>
      <c r="F709" s="28">
        <v>380</v>
      </c>
      <c r="G709" t="s">
        <v>2</v>
      </c>
    </row>
    <row r="710" spans="1:7" x14ac:dyDescent="0.25">
      <c r="A710" t="s">
        <v>0</v>
      </c>
      <c r="B710" t="s">
        <v>1</v>
      </c>
      <c r="C710">
        <v>2927184</v>
      </c>
      <c r="D710" s="2">
        <v>2958465</v>
      </c>
      <c r="E710" s="2">
        <v>44406</v>
      </c>
      <c r="F710" s="28">
        <v>380</v>
      </c>
      <c r="G710" t="s">
        <v>2</v>
      </c>
    </row>
    <row r="711" spans="1:7" x14ac:dyDescent="0.25">
      <c r="A711" t="s">
        <v>0</v>
      </c>
      <c r="B711" t="s">
        <v>1</v>
      </c>
      <c r="C711">
        <v>2928173</v>
      </c>
      <c r="D711" s="2">
        <v>2958465</v>
      </c>
      <c r="E711" s="2">
        <v>40742</v>
      </c>
      <c r="F711" s="28">
        <v>215</v>
      </c>
      <c r="G711" t="s">
        <v>2</v>
      </c>
    </row>
    <row r="712" spans="1:7" x14ac:dyDescent="0.25">
      <c r="A712" t="s">
        <v>0</v>
      </c>
      <c r="B712" t="s">
        <v>1</v>
      </c>
      <c r="C712">
        <v>2928175</v>
      </c>
      <c r="D712" s="2">
        <v>2958465</v>
      </c>
      <c r="E712" s="2">
        <v>40742</v>
      </c>
      <c r="F712" s="28">
        <v>215</v>
      </c>
      <c r="G712" t="s">
        <v>2</v>
      </c>
    </row>
    <row r="713" spans="1:7" x14ac:dyDescent="0.25">
      <c r="A713" t="s">
        <v>0</v>
      </c>
      <c r="B713" t="s">
        <v>1</v>
      </c>
      <c r="C713">
        <v>2928183</v>
      </c>
      <c r="D713" s="2">
        <v>2958465</v>
      </c>
      <c r="E713" s="2">
        <v>40742</v>
      </c>
      <c r="F713" s="28">
        <v>419</v>
      </c>
      <c r="G713" t="s">
        <v>2</v>
      </c>
    </row>
    <row r="714" spans="1:7" x14ac:dyDescent="0.25">
      <c r="A714" t="s">
        <v>0</v>
      </c>
      <c r="B714" t="s">
        <v>1</v>
      </c>
      <c r="C714">
        <v>2928184</v>
      </c>
      <c r="D714" s="2">
        <v>2958465</v>
      </c>
      <c r="E714" s="2">
        <v>40742</v>
      </c>
      <c r="F714" s="28">
        <v>419</v>
      </c>
      <c r="G714" t="s">
        <v>2</v>
      </c>
    </row>
    <row r="715" spans="1:7" x14ac:dyDescent="0.25">
      <c r="A715" t="s">
        <v>0</v>
      </c>
      <c r="B715" t="s">
        <v>1</v>
      </c>
      <c r="C715">
        <v>2928185</v>
      </c>
      <c r="D715" s="2">
        <v>2958465</v>
      </c>
      <c r="E715" s="2">
        <v>40742</v>
      </c>
      <c r="F715" s="28">
        <v>419</v>
      </c>
      <c r="G715" t="s">
        <v>2</v>
      </c>
    </row>
    <row r="716" spans="1:7" x14ac:dyDescent="0.25">
      <c r="A716" t="s">
        <v>0</v>
      </c>
      <c r="B716" t="s">
        <v>1</v>
      </c>
      <c r="C716">
        <v>2929173</v>
      </c>
      <c r="D716" s="2">
        <v>2958465</v>
      </c>
      <c r="E716" s="2">
        <v>44713</v>
      </c>
      <c r="F716" s="28">
        <v>211</v>
      </c>
      <c r="G716" t="s">
        <v>2</v>
      </c>
    </row>
    <row r="717" spans="1:7" x14ac:dyDescent="0.25">
      <c r="A717" t="s">
        <v>0</v>
      </c>
      <c r="B717" t="s">
        <v>1</v>
      </c>
      <c r="C717">
        <v>2929174</v>
      </c>
      <c r="D717" s="2">
        <v>2958465</v>
      </c>
      <c r="E717" s="2">
        <v>44713</v>
      </c>
      <c r="F717" s="28">
        <v>211</v>
      </c>
      <c r="G717" t="s">
        <v>2</v>
      </c>
    </row>
    <row r="718" spans="1:7" x14ac:dyDescent="0.25">
      <c r="A718" t="s">
        <v>0</v>
      </c>
      <c r="B718" t="s">
        <v>1</v>
      </c>
      <c r="C718">
        <v>2929175</v>
      </c>
      <c r="D718" s="2">
        <v>2958465</v>
      </c>
      <c r="E718" s="2">
        <v>44713</v>
      </c>
      <c r="F718" s="28">
        <v>211</v>
      </c>
      <c r="G718" t="s">
        <v>2</v>
      </c>
    </row>
    <row r="719" spans="1:7" x14ac:dyDescent="0.25">
      <c r="A719" t="s">
        <v>0</v>
      </c>
      <c r="B719" t="s">
        <v>1</v>
      </c>
      <c r="C719">
        <v>2930173</v>
      </c>
      <c r="D719" s="2">
        <v>2958465</v>
      </c>
      <c r="E719" s="2">
        <v>41071</v>
      </c>
      <c r="F719" s="28">
        <v>167</v>
      </c>
      <c r="G719" t="s">
        <v>2</v>
      </c>
    </row>
    <row r="720" spans="1:7" x14ac:dyDescent="0.25">
      <c r="A720" t="s">
        <v>0</v>
      </c>
      <c r="B720" t="s">
        <v>1</v>
      </c>
      <c r="C720">
        <v>2930175</v>
      </c>
      <c r="D720" s="2">
        <v>2958465</v>
      </c>
      <c r="E720" s="2">
        <v>41071</v>
      </c>
      <c r="F720" s="28">
        <v>167</v>
      </c>
      <c r="G720" t="s">
        <v>2</v>
      </c>
    </row>
    <row r="721" spans="1:7" x14ac:dyDescent="0.25">
      <c r="A721" t="s">
        <v>0</v>
      </c>
      <c r="B721" t="s">
        <v>1</v>
      </c>
      <c r="C721">
        <v>2931181</v>
      </c>
      <c r="D721" s="2">
        <v>2958465</v>
      </c>
      <c r="E721" s="2">
        <v>45223</v>
      </c>
      <c r="F721" s="28">
        <v>435</v>
      </c>
      <c r="G721" t="s">
        <v>2</v>
      </c>
    </row>
    <row r="722" spans="1:7" x14ac:dyDescent="0.25">
      <c r="A722" t="s">
        <v>0</v>
      </c>
      <c r="B722" t="s">
        <v>1</v>
      </c>
      <c r="C722">
        <v>2931183</v>
      </c>
      <c r="D722" s="2">
        <v>2958465</v>
      </c>
      <c r="E722" s="2">
        <v>45223</v>
      </c>
      <c r="F722" s="28">
        <v>435</v>
      </c>
      <c r="G722" t="s">
        <v>2</v>
      </c>
    </row>
    <row r="723" spans="1:7" x14ac:dyDescent="0.25">
      <c r="A723" t="s">
        <v>0</v>
      </c>
      <c r="B723" t="s">
        <v>1</v>
      </c>
      <c r="C723">
        <v>2931184</v>
      </c>
      <c r="D723" s="2">
        <v>2958465</v>
      </c>
      <c r="E723" s="2">
        <v>45223</v>
      </c>
      <c r="F723" s="28">
        <v>435</v>
      </c>
      <c r="G723" t="s">
        <v>2</v>
      </c>
    </row>
    <row r="724" spans="1:7" x14ac:dyDescent="0.25">
      <c r="A724" t="s">
        <v>0</v>
      </c>
      <c r="B724" t="s">
        <v>1</v>
      </c>
      <c r="C724">
        <v>2931185</v>
      </c>
      <c r="D724" s="2">
        <v>2958465</v>
      </c>
      <c r="E724" s="2">
        <v>45223</v>
      </c>
      <c r="F724" s="28">
        <v>435</v>
      </c>
      <c r="G724" t="s">
        <v>2</v>
      </c>
    </row>
    <row r="725" spans="1:7" x14ac:dyDescent="0.25">
      <c r="A725" t="s">
        <v>0</v>
      </c>
      <c r="B725" t="s">
        <v>1</v>
      </c>
      <c r="C725">
        <v>2931224</v>
      </c>
      <c r="D725" s="2">
        <v>2958465</v>
      </c>
      <c r="E725" s="2">
        <v>45223</v>
      </c>
      <c r="F725" s="28">
        <v>518</v>
      </c>
      <c r="G725" t="s">
        <v>2</v>
      </c>
    </row>
    <row r="726" spans="1:7" x14ac:dyDescent="0.25">
      <c r="A726" t="s">
        <v>0</v>
      </c>
      <c r="B726" t="s">
        <v>1</v>
      </c>
      <c r="C726">
        <v>2931225</v>
      </c>
      <c r="D726" s="2">
        <v>2958465</v>
      </c>
      <c r="E726" s="2">
        <v>45223</v>
      </c>
      <c r="F726" s="28">
        <v>518</v>
      </c>
      <c r="G726" t="s">
        <v>2</v>
      </c>
    </row>
    <row r="727" spans="1:7" x14ac:dyDescent="0.25">
      <c r="A727" t="s">
        <v>0</v>
      </c>
      <c r="B727" t="s">
        <v>1</v>
      </c>
      <c r="C727">
        <v>2931229</v>
      </c>
      <c r="D727" s="2">
        <v>2958465</v>
      </c>
      <c r="E727" s="2">
        <v>45223</v>
      </c>
      <c r="F727" s="28">
        <v>435</v>
      </c>
      <c r="G727" t="s">
        <v>2</v>
      </c>
    </row>
    <row r="728" spans="1:7" x14ac:dyDescent="0.25">
      <c r="A728" t="s">
        <v>0</v>
      </c>
      <c r="B728" t="s">
        <v>1</v>
      </c>
      <c r="C728">
        <v>2931683</v>
      </c>
      <c r="D728" s="2">
        <v>2958465</v>
      </c>
      <c r="E728" s="2">
        <v>43344</v>
      </c>
      <c r="F728" s="28">
        <v>343</v>
      </c>
      <c r="G728" t="s">
        <v>2</v>
      </c>
    </row>
    <row r="729" spans="1:7" x14ac:dyDescent="0.25">
      <c r="A729" t="s">
        <v>0</v>
      </c>
      <c r="B729" t="s">
        <v>1</v>
      </c>
      <c r="C729">
        <v>2931684</v>
      </c>
      <c r="D729" s="2">
        <v>2958465</v>
      </c>
      <c r="E729" s="2">
        <v>43344</v>
      </c>
      <c r="F729" s="28">
        <v>343</v>
      </c>
      <c r="G729" t="s">
        <v>2</v>
      </c>
    </row>
    <row r="730" spans="1:7" x14ac:dyDescent="0.25">
      <c r="A730" t="s">
        <v>0</v>
      </c>
      <c r="B730" t="s">
        <v>1</v>
      </c>
      <c r="C730">
        <v>2932150</v>
      </c>
      <c r="D730" s="2">
        <v>2958465</v>
      </c>
      <c r="E730" s="2">
        <v>45223</v>
      </c>
      <c r="F730" s="28">
        <v>281</v>
      </c>
      <c r="G730" t="s">
        <v>2</v>
      </c>
    </row>
    <row r="731" spans="1:7" x14ac:dyDescent="0.25">
      <c r="A731" t="s">
        <v>0</v>
      </c>
      <c r="B731" t="s">
        <v>1</v>
      </c>
      <c r="C731">
        <v>2932151</v>
      </c>
      <c r="D731" s="2">
        <v>2958465</v>
      </c>
      <c r="E731" s="2">
        <v>45223</v>
      </c>
      <c r="F731" s="28">
        <v>281</v>
      </c>
      <c r="G731" t="s">
        <v>2</v>
      </c>
    </row>
    <row r="732" spans="1:7" x14ac:dyDescent="0.25">
      <c r="A732" t="s">
        <v>0</v>
      </c>
      <c r="B732" t="s">
        <v>1</v>
      </c>
      <c r="C732">
        <v>2932183</v>
      </c>
      <c r="D732" s="2">
        <v>2958465</v>
      </c>
      <c r="E732" s="2">
        <v>45223</v>
      </c>
      <c r="F732" s="28">
        <v>308</v>
      </c>
      <c r="G732" t="s">
        <v>2</v>
      </c>
    </row>
    <row r="733" spans="1:7" x14ac:dyDescent="0.25">
      <c r="A733" t="s">
        <v>0</v>
      </c>
      <c r="B733" t="s">
        <v>1</v>
      </c>
      <c r="C733">
        <v>2932184</v>
      </c>
      <c r="D733" s="2">
        <v>2958465</v>
      </c>
      <c r="E733" s="2">
        <v>45223</v>
      </c>
      <c r="F733" s="28">
        <v>308</v>
      </c>
      <c r="G733" t="s">
        <v>2</v>
      </c>
    </row>
    <row r="734" spans="1:7" x14ac:dyDescent="0.25">
      <c r="A734" t="s">
        <v>0</v>
      </c>
      <c r="B734" t="s">
        <v>1</v>
      </c>
      <c r="C734">
        <v>2932185</v>
      </c>
      <c r="D734" s="2">
        <v>2958465</v>
      </c>
      <c r="E734" s="2">
        <v>45223</v>
      </c>
      <c r="F734" s="28">
        <v>308</v>
      </c>
      <c r="G734" t="s">
        <v>2</v>
      </c>
    </row>
    <row r="735" spans="1:7" x14ac:dyDescent="0.25">
      <c r="A735" t="s">
        <v>0</v>
      </c>
      <c r="B735" t="s">
        <v>1</v>
      </c>
      <c r="C735">
        <v>2932230</v>
      </c>
      <c r="D735" s="2">
        <v>2958465</v>
      </c>
      <c r="E735" s="2">
        <v>45223</v>
      </c>
      <c r="F735" s="28">
        <v>281</v>
      </c>
      <c r="G735" t="s">
        <v>2</v>
      </c>
    </row>
    <row r="736" spans="1:7" x14ac:dyDescent="0.25">
      <c r="A736" t="s">
        <v>0</v>
      </c>
      <c r="B736" t="s">
        <v>1</v>
      </c>
      <c r="C736">
        <v>2933155</v>
      </c>
      <c r="D736" s="2">
        <v>2958465</v>
      </c>
      <c r="E736" s="2">
        <v>44406</v>
      </c>
      <c r="F736" s="28">
        <v>324</v>
      </c>
      <c r="G736" t="s">
        <v>2</v>
      </c>
    </row>
    <row r="737" spans="1:7" x14ac:dyDescent="0.25">
      <c r="A737" t="s">
        <v>0</v>
      </c>
      <c r="B737" t="s">
        <v>1</v>
      </c>
      <c r="C737">
        <v>2933156</v>
      </c>
      <c r="D737" s="2">
        <v>2958465</v>
      </c>
      <c r="E737" s="2">
        <v>44406</v>
      </c>
      <c r="F737" s="28">
        <v>324</v>
      </c>
      <c r="G737" t="s">
        <v>2</v>
      </c>
    </row>
    <row r="738" spans="1:7" x14ac:dyDescent="0.25">
      <c r="A738" t="s">
        <v>0</v>
      </c>
      <c r="B738" t="s">
        <v>1</v>
      </c>
      <c r="C738">
        <v>2935150</v>
      </c>
      <c r="D738" s="2">
        <v>2958465</v>
      </c>
      <c r="E738" s="2">
        <v>42917</v>
      </c>
      <c r="F738" s="28">
        <v>232</v>
      </c>
      <c r="G738" t="s">
        <v>2</v>
      </c>
    </row>
    <row r="739" spans="1:7" x14ac:dyDescent="0.25">
      <c r="A739" t="s">
        <v>0</v>
      </c>
      <c r="B739" t="s">
        <v>1</v>
      </c>
      <c r="C739">
        <v>2935151</v>
      </c>
      <c r="D739" s="2">
        <v>2958465</v>
      </c>
      <c r="E739" s="2">
        <v>42917</v>
      </c>
      <c r="F739" s="28">
        <v>232</v>
      </c>
      <c r="G739" t="s">
        <v>2</v>
      </c>
    </row>
    <row r="740" spans="1:7" x14ac:dyDescent="0.25">
      <c r="A740" t="s">
        <v>0</v>
      </c>
      <c r="B740" t="s">
        <v>1</v>
      </c>
      <c r="C740">
        <v>2935183</v>
      </c>
      <c r="D740" s="2">
        <v>2958465</v>
      </c>
      <c r="E740" s="2">
        <v>42917</v>
      </c>
      <c r="F740" s="28">
        <v>255</v>
      </c>
      <c r="G740" t="s">
        <v>2</v>
      </c>
    </row>
    <row r="741" spans="1:7" x14ac:dyDescent="0.25">
      <c r="A741" t="s">
        <v>0</v>
      </c>
      <c r="B741" t="s">
        <v>1</v>
      </c>
      <c r="C741">
        <v>2935185</v>
      </c>
      <c r="D741" s="2">
        <v>2958465</v>
      </c>
      <c r="E741" s="2">
        <v>42917</v>
      </c>
      <c r="F741" s="28">
        <v>255</v>
      </c>
      <c r="G741" t="s">
        <v>2</v>
      </c>
    </row>
    <row r="742" spans="1:7" x14ac:dyDescent="0.25">
      <c r="A742" t="s">
        <v>0</v>
      </c>
      <c r="B742" t="s">
        <v>1</v>
      </c>
      <c r="C742">
        <v>2936128</v>
      </c>
      <c r="D742" s="2">
        <v>2958465</v>
      </c>
      <c r="E742" s="2">
        <v>45223</v>
      </c>
      <c r="F742" s="28">
        <v>354</v>
      </c>
      <c r="G742" t="s">
        <v>2</v>
      </c>
    </row>
    <row r="743" spans="1:7" x14ac:dyDescent="0.25">
      <c r="A743" t="s">
        <v>0</v>
      </c>
      <c r="B743" t="s">
        <v>1</v>
      </c>
      <c r="C743">
        <v>2936129</v>
      </c>
      <c r="D743" s="2">
        <v>2958465</v>
      </c>
      <c r="E743" s="2">
        <v>45223</v>
      </c>
      <c r="F743" s="28">
        <v>354</v>
      </c>
      <c r="G743" t="s">
        <v>2</v>
      </c>
    </row>
    <row r="744" spans="1:7" x14ac:dyDescent="0.25">
      <c r="A744" t="s">
        <v>0</v>
      </c>
      <c r="B744" t="s">
        <v>1</v>
      </c>
      <c r="C744">
        <v>2936130</v>
      </c>
      <c r="D744" s="2">
        <v>2958465</v>
      </c>
      <c r="E744" s="2">
        <v>45223</v>
      </c>
      <c r="F744" s="28">
        <v>354</v>
      </c>
      <c r="G744" t="s">
        <v>2</v>
      </c>
    </row>
    <row r="745" spans="1:7" x14ac:dyDescent="0.25">
      <c r="A745" t="s">
        <v>0</v>
      </c>
      <c r="B745" t="s">
        <v>1</v>
      </c>
      <c r="C745">
        <v>2936150</v>
      </c>
      <c r="D745" s="2">
        <v>2958465</v>
      </c>
      <c r="E745" s="2">
        <v>45223</v>
      </c>
      <c r="F745" s="28">
        <v>354</v>
      </c>
      <c r="G745" t="s">
        <v>2</v>
      </c>
    </row>
    <row r="746" spans="1:7" x14ac:dyDescent="0.25">
      <c r="A746" t="s">
        <v>0</v>
      </c>
      <c r="B746" t="s">
        <v>1</v>
      </c>
      <c r="C746">
        <v>2936151</v>
      </c>
      <c r="D746" s="2">
        <v>2958465</v>
      </c>
      <c r="E746" s="2">
        <v>45223</v>
      </c>
      <c r="F746" s="28">
        <v>354</v>
      </c>
      <c r="G746" t="s">
        <v>2</v>
      </c>
    </row>
    <row r="747" spans="1:7" x14ac:dyDescent="0.25">
      <c r="A747" t="s">
        <v>0</v>
      </c>
      <c r="B747" t="s">
        <v>1</v>
      </c>
      <c r="C747">
        <v>2936152</v>
      </c>
      <c r="D747" s="2">
        <v>2958465</v>
      </c>
      <c r="E747" s="2">
        <v>45223</v>
      </c>
      <c r="F747" s="28">
        <v>354</v>
      </c>
      <c r="G747" t="s">
        <v>2</v>
      </c>
    </row>
    <row r="748" spans="1:7" x14ac:dyDescent="0.25">
      <c r="A748" t="s">
        <v>0</v>
      </c>
      <c r="B748" t="s">
        <v>1</v>
      </c>
      <c r="C748">
        <v>2936160</v>
      </c>
      <c r="D748" s="2">
        <v>2958465</v>
      </c>
      <c r="E748" s="2">
        <v>45223</v>
      </c>
      <c r="F748" s="28">
        <v>354</v>
      </c>
      <c r="G748" t="s">
        <v>2</v>
      </c>
    </row>
    <row r="749" spans="1:7" x14ac:dyDescent="0.25">
      <c r="A749" t="s">
        <v>0</v>
      </c>
      <c r="B749" t="s">
        <v>1</v>
      </c>
      <c r="C749">
        <v>2936181</v>
      </c>
      <c r="D749" s="2">
        <v>2958465</v>
      </c>
      <c r="E749" s="2">
        <v>45223</v>
      </c>
      <c r="F749" s="28">
        <v>392</v>
      </c>
      <c r="G749" t="s">
        <v>2</v>
      </c>
    </row>
    <row r="750" spans="1:7" x14ac:dyDescent="0.25">
      <c r="A750" t="s">
        <v>0</v>
      </c>
      <c r="B750" t="s">
        <v>1</v>
      </c>
      <c r="C750">
        <v>2936183</v>
      </c>
      <c r="D750" s="2">
        <v>2958465</v>
      </c>
      <c r="E750" s="2">
        <v>45223</v>
      </c>
      <c r="F750" s="28">
        <v>392</v>
      </c>
      <c r="G750" t="s">
        <v>2</v>
      </c>
    </row>
    <row r="751" spans="1:7" x14ac:dyDescent="0.25">
      <c r="A751" t="s">
        <v>0</v>
      </c>
      <c r="B751" t="s">
        <v>1</v>
      </c>
      <c r="C751">
        <v>2936184</v>
      </c>
      <c r="D751" s="2">
        <v>2958465</v>
      </c>
      <c r="E751" s="2">
        <v>45223</v>
      </c>
      <c r="F751" s="28">
        <v>392</v>
      </c>
      <c r="G751" t="s">
        <v>2</v>
      </c>
    </row>
    <row r="752" spans="1:7" x14ac:dyDescent="0.25">
      <c r="A752" t="s">
        <v>0</v>
      </c>
      <c r="B752" t="s">
        <v>1</v>
      </c>
      <c r="C752">
        <v>2936185</v>
      </c>
      <c r="D752" s="2">
        <v>2958465</v>
      </c>
      <c r="E752" s="2">
        <v>45223</v>
      </c>
      <c r="F752" s="28">
        <v>392</v>
      </c>
      <c r="G752" t="s">
        <v>2</v>
      </c>
    </row>
    <row r="753" spans="1:7" x14ac:dyDescent="0.25">
      <c r="A753" t="s">
        <v>0</v>
      </c>
      <c r="B753" t="s">
        <v>1</v>
      </c>
      <c r="C753">
        <v>2936229</v>
      </c>
      <c r="D753" s="2">
        <v>2958465</v>
      </c>
      <c r="E753" s="2">
        <v>45223</v>
      </c>
      <c r="F753" s="28">
        <v>392</v>
      </c>
      <c r="G753" t="s">
        <v>2</v>
      </c>
    </row>
    <row r="754" spans="1:7" x14ac:dyDescent="0.25">
      <c r="A754" t="s">
        <v>0</v>
      </c>
      <c r="B754" t="s">
        <v>1</v>
      </c>
      <c r="C754">
        <v>2936230</v>
      </c>
      <c r="D754" s="2">
        <v>2958465</v>
      </c>
      <c r="E754" s="2">
        <v>45223</v>
      </c>
      <c r="F754" s="28">
        <v>354</v>
      </c>
      <c r="G754" t="s">
        <v>2</v>
      </c>
    </row>
    <row r="755" spans="1:7" x14ac:dyDescent="0.25">
      <c r="A755" t="s">
        <v>0</v>
      </c>
      <c r="B755" t="s">
        <v>1</v>
      </c>
      <c r="C755">
        <v>2936257</v>
      </c>
      <c r="D755" s="2">
        <v>2958465</v>
      </c>
      <c r="E755" s="2">
        <v>44305</v>
      </c>
      <c r="F755" s="28">
        <v>340</v>
      </c>
      <c r="G755" t="s">
        <v>2</v>
      </c>
    </row>
    <row r="756" spans="1:7" x14ac:dyDescent="0.25">
      <c r="A756" t="s">
        <v>0</v>
      </c>
      <c r="B756" t="s">
        <v>1</v>
      </c>
      <c r="C756">
        <v>2936258</v>
      </c>
      <c r="D756" s="2">
        <v>2958465</v>
      </c>
      <c r="E756" s="2">
        <v>45223</v>
      </c>
      <c r="F756" s="28">
        <v>392</v>
      </c>
      <c r="G756" t="s">
        <v>2</v>
      </c>
    </row>
    <row r="757" spans="1:7" x14ac:dyDescent="0.25">
      <c r="A757" t="s">
        <v>0</v>
      </c>
      <c r="B757" t="s">
        <v>1</v>
      </c>
      <c r="C757">
        <v>2936628</v>
      </c>
      <c r="D757" s="2">
        <v>2958465</v>
      </c>
      <c r="E757" s="2">
        <v>43344</v>
      </c>
      <c r="F757" s="28">
        <v>232</v>
      </c>
      <c r="G757" t="s">
        <v>2</v>
      </c>
    </row>
    <row r="758" spans="1:7" x14ac:dyDescent="0.25">
      <c r="A758" t="s">
        <v>0</v>
      </c>
      <c r="B758" t="s">
        <v>1</v>
      </c>
      <c r="C758">
        <v>2936629</v>
      </c>
      <c r="D758" s="2">
        <v>2958465</v>
      </c>
      <c r="E758" s="2">
        <v>43344</v>
      </c>
      <c r="F758" s="28">
        <v>232</v>
      </c>
      <c r="G758" t="s">
        <v>2</v>
      </c>
    </row>
    <row r="759" spans="1:7" x14ac:dyDescent="0.25">
      <c r="A759" t="s">
        <v>0</v>
      </c>
      <c r="B759" t="s">
        <v>1</v>
      </c>
      <c r="C759">
        <v>2936630</v>
      </c>
      <c r="D759" s="2">
        <v>2958465</v>
      </c>
      <c r="E759" s="2">
        <v>43344</v>
      </c>
      <c r="F759" s="28">
        <v>232</v>
      </c>
      <c r="G759" t="s">
        <v>2</v>
      </c>
    </row>
    <row r="760" spans="1:7" x14ac:dyDescent="0.25">
      <c r="A760" t="s">
        <v>0</v>
      </c>
      <c r="B760" t="s">
        <v>1</v>
      </c>
      <c r="C760">
        <v>2936651</v>
      </c>
      <c r="D760" s="2">
        <v>2958465</v>
      </c>
      <c r="E760" s="2">
        <v>43344</v>
      </c>
      <c r="F760" s="28">
        <v>266</v>
      </c>
      <c r="G760" t="s">
        <v>2</v>
      </c>
    </row>
    <row r="761" spans="1:7" x14ac:dyDescent="0.25">
      <c r="A761" t="s">
        <v>0</v>
      </c>
      <c r="B761" t="s">
        <v>1</v>
      </c>
      <c r="C761">
        <v>2937155</v>
      </c>
      <c r="D761" s="2">
        <v>2958465</v>
      </c>
      <c r="E761" s="2">
        <v>42891</v>
      </c>
      <c r="F761" s="28">
        <v>245</v>
      </c>
      <c r="G761" t="s">
        <v>2</v>
      </c>
    </row>
    <row r="762" spans="1:7" x14ac:dyDescent="0.25">
      <c r="A762" t="s">
        <v>0</v>
      </c>
      <c r="B762" t="s">
        <v>1</v>
      </c>
      <c r="C762">
        <v>2937159</v>
      </c>
      <c r="D762" s="2">
        <v>2958465</v>
      </c>
      <c r="E762" s="2">
        <v>42891</v>
      </c>
      <c r="F762" s="28">
        <v>245</v>
      </c>
      <c r="G762" t="s">
        <v>2</v>
      </c>
    </row>
    <row r="763" spans="1:7" x14ac:dyDescent="0.25">
      <c r="A763" t="s">
        <v>0</v>
      </c>
      <c r="B763" t="s">
        <v>1</v>
      </c>
      <c r="C763">
        <v>2941183</v>
      </c>
      <c r="D763" s="2">
        <v>2958465</v>
      </c>
      <c r="E763" s="2">
        <v>45223</v>
      </c>
      <c r="F763" s="28">
        <v>355</v>
      </c>
      <c r="G763" t="s">
        <v>2</v>
      </c>
    </row>
    <row r="764" spans="1:7" x14ac:dyDescent="0.25">
      <c r="A764" t="s">
        <v>0</v>
      </c>
      <c r="B764" t="s">
        <v>1</v>
      </c>
      <c r="C764">
        <v>2941184</v>
      </c>
      <c r="D764" s="2">
        <v>2958465</v>
      </c>
      <c r="E764" s="2">
        <v>45223</v>
      </c>
      <c r="F764" s="28">
        <v>355</v>
      </c>
      <c r="G764" t="s">
        <v>2</v>
      </c>
    </row>
    <row r="765" spans="1:7" x14ac:dyDescent="0.25">
      <c r="A765" t="s">
        <v>0</v>
      </c>
      <c r="B765" t="s">
        <v>1</v>
      </c>
      <c r="C765">
        <v>2941185</v>
      </c>
      <c r="D765" s="2">
        <v>2958465</v>
      </c>
      <c r="E765" s="2">
        <v>45223</v>
      </c>
      <c r="F765" s="28">
        <v>355</v>
      </c>
      <c r="G765" t="s">
        <v>2</v>
      </c>
    </row>
    <row r="766" spans="1:7" x14ac:dyDescent="0.25">
      <c r="A766" t="s">
        <v>0</v>
      </c>
      <c r="B766" t="s">
        <v>1</v>
      </c>
      <c r="C766">
        <v>2941233</v>
      </c>
      <c r="D766" s="2">
        <v>2958465</v>
      </c>
      <c r="E766" s="2">
        <v>45223</v>
      </c>
      <c r="F766" s="28">
        <v>1775</v>
      </c>
      <c r="G766" t="s">
        <v>2</v>
      </c>
    </row>
    <row r="767" spans="1:7" x14ac:dyDescent="0.25">
      <c r="A767" t="s">
        <v>0</v>
      </c>
      <c r="B767" t="s">
        <v>1</v>
      </c>
      <c r="C767">
        <v>2941234</v>
      </c>
      <c r="D767" s="2">
        <v>2958465</v>
      </c>
      <c r="E767" s="2">
        <v>45223</v>
      </c>
      <c r="F767" s="28">
        <v>1775</v>
      </c>
      <c r="G767" t="s">
        <v>2</v>
      </c>
    </row>
    <row r="768" spans="1:7" x14ac:dyDescent="0.25">
      <c r="A768" t="s">
        <v>0</v>
      </c>
      <c r="B768" t="s">
        <v>1</v>
      </c>
      <c r="C768">
        <v>2941265</v>
      </c>
      <c r="D768" s="2">
        <v>2958465</v>
      </c>
      <c r="E768" s="2">
        <v>45223</v>
      </c>
      <c r="F768" s="28">
        <v>6850</v>
      </c>
      <c r="G768" t="s">
        <v>3</v>
      </c>
    </row>
    <row r="769" spans="1:7" x14ac:dyDescent="0.25">
      <c r="A769" t="s">
        <v>0</v>
      </c>
      <c r="B769" t="s">
        <v>1</v>
      </c>
      <c r="C769">
        <v>2943150</v>
      </c>
      <c r="D769" s="2">
        <v>2958465</v>
      </c>
      <c r="E769" s="2">
        <v>42917</v>
      </c>
      <c r="F769" s="28">
        <v>261</v>
      </c>
      <c r="G769" t="s">
        <v>2</v>
      </c>
    </row>
    <row r="770" spans="1:7" x14ac:dyDescent="0.25">
      <c r="A770" t="s">
        <v>0</v>
      </c>
      <c r="B770" t="s">
        <v>1</v>
      </c>
      <c r="C770">
        <v>2943151</v>
      </c>
      <c r="D770" s="2">
        <v>2958465</v>
      </c>
      <c r="E770" s="2">
        <v>42917</v>
      </c>
      <c r="F770" s="28">
        <v>261</v>
      </c>
      <c r="G770" t="s">
        <v>2</v>
      </c>
    </row>
    <row r="771" spans="1:7" x14ac:dyDescent="0.25">
      <c r="A771" t="s">
        <v>0</v>
      </c>
      <c r="B771" t="s">
        <v>1</v>
      </c>
      <c r="C771">
        <v>2943152</v>
      </c>
      <c r="D771" s="2">
        <v>2958465</v>
      </c>
      <c r="E771" s="2">
        <v>42917</v>
      </c>
      <c r="F771" s="28">
        <v>261</v>
      </c>
      <c r="G771" t="s">
        <v>2</v>
      </c>
    </row>
    <row r="772" spans="1:7" x14ac:dyDescent="0.25">
      <c r="A772" t="s">
        <v>0</v>
      </c>
      <c r="B772" t="s">
        <v>1</v>
      </c>
      <c r="C772">
        <v>2943230</v>
      </c>
      <c r="D772" s="2">
        <v>2958465</v>
      </c>
      <c r="E772" s="2">
        <v>42917</v>
      </c>
      <c r="F772" s="28">
        <v>261</v>
      </c>
      <c r="G772" t="s">
        <v>2</v>
      </c>
    </row>
    <row r="773" spans="1:7" x14ac:dyDescent="0.25">
      <c r="A773" t="s">
        <v>0</v>
      </c>
      <c r="B773" t="s">
        <v>1</v>
      </c>
      <c r="C773">
        <v>2943257</v>
      </c>
      <c r="D773" s="2">
        <v>2958465</v>
      </c>
      <c r="E773" s="2">
        <v>42917</v>
      </c>
      <c r="F773" s="28">
        <v>261</v>
      </c>
      <c r="G773" t="s">
        <v>2</v>
      </c>
    </row>
    <row r="774" spans="1:7" x14ac:dyDescent="0.25">
      <c r="A774" t="s">
        <v>0</v>
      </c>
      <c r="B774" t="s">
        <v>1</v>
      </c>
      <c r="C774">
        <v>2944151</v>
      </c>
      <c r="D774" s="2">
        <v>2958465</v>
      </c>
      <c r="E774" s="2">
        <v>45223</v>
      </c>
      <c r="F774" s="28">
        <v>349</v>
      </c>
      <c r="G774" t="s">
        <v>2</v>
      </c>
    </row>
    <row r="775" spans="1:7" x14ac:dyDescent="0.25">
      <c r="A775" t="s">
        <v>0</v>
      </c>
      <c r="B775" t="s">
        <v>1</v>
      </c>
      <c r="C775">
        <v>2944152</v>
      </c>
      <c r="D775" s="2">
        <v>2958465</v>
      </c>
      <c r="E775" s="2">
        <v>45223</v>
      </c>
      <c r="F775" s="28">
        <v>349</v>
      </c>
      <c r="G775" t="s">
        <v>2</v>
      </c>
    </row>
    <row r="776" spans="1:7" x14ac:dyDescent="0.25">
      <c r="A776" t="s">
        <v>0</v>
      </c>
      <c r="B776" t="s">
        <v>1</v>
      </c>
      <c r="C776">
        <v>2944160</v>
      </c>
      <c r="D776" s="2">
        <v>2958465</v>
      </c>
      <c r="E776" s="2">
        <v>45223</v>
      </c>
      <c r="F776" s="28">
        <v>349</v>
      </c>
      <c r="G776" t="s">
        <v>2</v>
      </c>
    </row>
    <row r="777" spans="1:7" x14ac:dyDescent="0.25">
      <c r="A777" t="s">
        <v>0</v>
      </c>
      <c r="B777" t="s">
        <v>1</v>
      </c>
      <c r="C777">
        <v>2944181</v>
      </c>
      <c r="D777" s="2">
        <v>2958465</v>
      </c>
      <c r="E777" s="2">
        <v>45223</v>
      </c>
      <c r="F777" s="28">
        <v>381</v>
      </c>
      <c r="G777" t="s">
        <v>2</v>
      </c>
    </row>
    <row r="778" spans="1:7" x14ac:dyDescent="0.25">
      <c r="A778" t="s">
        <v>0</v>
      </c>
      <c r="B778" t="s">
        <v>1</v>
      </c>
      <c r="C778">
        <v>2944183</v>
      </c>
      <c r="D778" s="2">
        <v>2958465</v>
      </c>
      <c r="E778" s="2">
        <v>45223</v>
      </c>
      <c r="F778" s="28">
        <v>381</v>
      </c>
      <c r="G778" t="s">
        <v>2</v>
      </c>
    </row>
    <row r="779" spans="1:7" x14ac:dyDescent="0.25">
      <c r="A779" t="s">
        <v>0</v>
      </c>
      <c r="B779" t="s">
        <v>1</v>
      </c>
      <c r="C779">
        <v>2944184</v>
      </c>
      <c r="D779" s="2">
        <v>2958465</v>
      </c>
      <c r="E779" s="2">
        <v>45223</v>
      </c>
      <c r="F779" s="28">
        <v>381</v>
      </c>
      <c r="G779" t="s">
        <v>2</v>
      </c>
    </row>
    <row r="780" spans="1:7" x14ac:dyDescent="0.25">
      <c r="A780" t="s">
        <v>0</v>
      </c>
      <c r="B780" t="s">
        <v>1</v>
      </c>
      <c r="C780">
        <v>2944229</v>
      </c>
      <c r="D780" s="2">
        <v>2958465</v>
      </c>
      <c r="E780" s="2">
        <v>45223</v>
      </c>
      <c r="F780" s="28">
        <v>381</v>
      </c>
      <c r="G780" t="s">
        <v>2</v>
      </c>
    </row>
    <row r="781" spans="1:7" x14ac:dyDescent="0.25">
      <c r="A781" t="s">
        <v>0</v>
      </c>
      <c r="B781" t="s">
        <v>1</v>
      </c>
      <c r="C781">
        <v>2944230</v>
      </c>
      <c r="D781" s="2">
        <v>2958465</v>
      </c>
      <c r="E781" s="2">
        <v>45223</v>
      </c>
      <c r="F781" s="28">
        <v>349</v>
      </c>
      <c r="G781" t="s">
        <v>2</v>
      </c>
    </row>
    <row r="782" spans="1:7" x14ac:dyDescent="0.25">
      <c r="A782" t="s">
        <v>0</v>
      </c>
      <c r="B782" t="s">
        <v>1</v>
      </c>
      <c r="C782">
        <v>2948180</v>
      </c>
      <c r="D782" s="2">
        <v>2958465</v>
      </c>
      <c r="E782" s="2">
        <v>44713</v>
      </c>
      <c r="F782" s="28">
        <v>1542</v>
      </c>
      <c r="G782" t="s">
        <v>2</v>
      </c>
    </row>
    <row r="783" spans="1:7" x14ac:dyDescent="0.25">
      <c r="A783" t="s">
        <v>0</v>
      </c>
      <c r="B783" t="s">
        <v>1</v>
      </c>
      <c r="C783">
        <v>2948183</v>
      </c>
      <c r="D783" s="2">
        <v>2958465</v>
      </c>
      <c r="E783" s="2">
        <v>44713</v>
      </c>
      <c r="F783" s="28">
        <v>1542</v>
      </c>
      <c r="G783" t="s">
        <v>2</v>
      </c>
    </row>
    <row r="784" spans="1:7" x14ac:dyDescent="0.25">
      <c r="A784" t="s">
        <v>0</v>
      </c>
      <c r="B784" t="s">
        <v>1</v>
      </c>
      <c r="C784">
        <v>2948185</v>
      </c>
      <c r="D784" s="2">
        <v>2958465</v>
      </c>
      <c r="E784" s="2">
        <v>44713</v>
      </c>
      <c r="F784" s="28">
        <v>1542</v>
      </c>
      <c r="G784" t="s">
        <v>2</v>
      </c>
    </row>
    <row r="785" spans="1:7" x14ac:dyDescent="0.25">
      <c r="A785" t="s">
        <v>0</v>
      </c>
      <c r="B785" t="s">
        <v>1</v>
      </c>
      <c r="C785">
        <v>2948221</v>
      </c>
      <c r="D785" s="2">
        <v>2958465</v>
      </c>
      <c r="E785" s="2">
        <v>44713</v>
      </c>
      <c r="F785" s="28">
        <v>6039</v>
      </c>
      <c r="G785" t="s">
        <v>2</v>
      </c>
    </row>
    <row r="786" spans="1:7" x14ac:dyDescent="0.25">
      <c r="A786" t="s">
        <v>0</v>
      </c>
      <c r="B786" t="s">
        <v>1</v>
      </c>
      <c r="C786">
        <v>2948222</v>
      </c>
      <c r="D786" s="2">
        <v>2958465</v>
      </c>
      <c r="E786" s="2">
        <v>44713</v>
      </c>
      <c r="F786" s="28">
        <v>6039</v>
      </c>
      <c r="G786" t="s">
        <v>2</v>
      </c>
    </row>
    <row r="787" spans="1:7" x14ac:dyDescent="0.25">
      <c r="A787" t="s">
        <v>0</v>
      </c>
      <c r="B787" t="s">
        <v>1</v>
      </c>
      <c r="C787">
        <v>2948223</v>
      </c>
      <c r="D787" s="2">
        <v>2958465</v>
      </c>
      <c r="E787" s="2">
        <v>44713</v>
      </c>
      <c r="F787" s="28">
        <v>6039</v>
      </c>
      <c r="G787" t="s">
        <v>2</v>
      </c>
    </row>
    <row r="788" spans="1:7" x14ac:dyDescent="0.25">
      <c r="A788" t="s">
        <v>0</v>
      </c>
      <c r="B788" t="s">
        <v>1</v>
      </c>
      <c r="C788">
        <v>2948680</v>
      </c>
      <c r="D788" s="2">
        <v>2958465</v>
      </c>
      <c r="E788" s="2">
        <v>41109</v>
      </c>
      <c r="F788" s="28">
        <v>1010</v>
      </c>
      <c r="G788" t="s">
        <v>2</v>
      </c>
    </row>
    <row r="789" spans="1:7" x14ac:dyDescent="0.25">
      <c r="A789" t="s">
        <v>0</v>
      </c>
      <c r="B789" t="s">
        <v>1</v>
      </c>
      <c r="C789">
        <v>2948723</v>
      </c>
      <c r="D789" s="2">
        <v>2958465</v>
      </c>
      <c r="E789" s="2">
        <v>43122</v>
      </c>
      <c r="F789" s="28">
        <v>5775</v>
      </c>
      <c r="G789" t="s">
        <v>2</v>
      </c>
    </row>
    <row r="790" spans="1:7" x14ac:dyDescent="0.25">
      <c r="A790" t="s">
        <v>0</v>
      </c>
      <c r="B790" t="s">
        <v>1</v>
      </c>
      <c r="C790">
        <v>2949181</v>
      </c>
      <c r="D790" s="2">
        <v>2958465</v>
      </c>
      <c r="E790" s="2">
        <v>45223</v>
      </c>
      <c r="F790" s="28">
        <v>600</v>
      </c>
      <c r="G790" t="s">
        <v>2</v>
      </c>
    </row>
    <row r="791" spans="1:7" x14ac:dyDescent="0.25">
      <c r="A791" t="s">
        <v>0</v>
      </c>
      <c r="B791" t="s">
        <v>1</v>
      </c>
      <c r="C791">
        <v>2949183</v>
      </c>
      <c r="D791" s="2">
        <v>2958465</v>
      </c>
      <c r="E791" s="2">
        <v>45223</v>
      </c>
      <c r="F791" s="28">
        <v>600</v>
      </c>
      <c r="G791" t="s">
        <v>2</v>
      </c>
    </row>
    <row r="792" spans="1:7" x14ac:dyDescent="0.25">
      <c r="A792" t="s">
        <v>0</v>
      </c>
      <c r="B792" t="s">
        <v>1</v>
      </c>
      <c r="C792">
        <v>2949184</v>
      </c>
      <c r="D792" s="2">
        <v>2958465</v>
      </c>
      <c r="E792" s="2">
        <v>45223</v>
      </c>
      <c r="F792" s="28">
        <v>600</v>
      </c>
      <c r="G792" t="s">
        <v>2</v>
      </c>
    </row>
    <row r="793" spans="1:7" x14ac:dyDescent="0.25">
      <c r="A793" t="s">
        <v>0</v>
      </c>
      <c r="B793" t="s">
        <v>1</v>
      </c>
      <c r="C793">
        <v>2949185</v>
      </c>
      <c r="D793" s="2">
        <v>2958465</v>
      </c>
      <c r="E793" s="2">
        <v>45223</v>
      </c>
      <c r="F793" s="28">
        <v>600</v>
      </c>
      <c r="G793" t="s">
        <v>2</v>
      </c>
    </row>
    <row r="794" spans="1:7" x14ac:dyDescent="0.25">
      <c r="A794" t="s">
        <v>0</v>
      </c>
      <c r="B794" t="s">
        <v>1</v>
      </c>
      <c r="C794">
        <v>2949229</v>
      </c>
      <c r="D794" s="2">
        <v>2958465</v>
      </c>
      <c r="E794" s="2">
        <v>45223</v>
      </c>
      <c r="F794" s="28">
        <v>600</v>
      </c>
      <c r="G794" t="s">
        <v>2</v>
      </c>
    </row>
    <row r="795" spans="1:7" x14ac:dyDescent="0.25">
      <c r="A795" t="s">
        <v>0</v>
      </c>
      <c r="B795" t="s">
        <v>1</v>
      </c>
      <c r="C795">
        <v>2949298</v>
      </c>
      <c r="D795" s="2">
        <v>2958465</v>
      </c>
      <c r="E795" s="2">
        <v>44713</v>
      </c>
      <c r="F795" s="28">
        <v>585</v>
      </c>
      <c r="G795" t="s">
        <v>2</v>
      </c>
    </row>
    <row r="796" spans="1:7" x14ac:dyDescent="0.25">
      <c r="A796" t="s">
        <v>0</v>
      </c>
      <c r="B796" t="s">
        <v>1</v>
      </c>
      <c r="C796">
        <v>2949299</v>
      </c>
      <c r="D796" s="2">
        <v>2958465</v>
      </c>
      <c r="E796" s="2">
        <v>44713</v>
      </c>
      <c r="F796" s="28">
        <v>585</v>
      </c>
      <c r="G796" t="s">
        <v>2</v>
      </c>
    </row>
    <row r="797" spans="1:7" x14ac:dyDescent="0.25">
      <c r="A797" t="s">
        <v>0</v>
      </c>
      <c r="B797" t="s">
        <v>1</v>
      </c>
      <c r="C797">
        <v>2953183</v>
      </c>
      <c r="D797" s="2">
        <v>2958465</v>
      </c>
      <c r="E797" s="2">
        <v>44946</v>
      </c>
      <c r="F797" s="28">
        <v>900</v>
      </c>
      <c r="G797" t="s">
        <v>2</v>
      </c>
    </row>
    <row r="798" spans="1:7" x14ac:dyDescent="0.25">
      <c r="A798" t="s">
        <v>0</v>
      </c>
      <c r="B798" t="s">
        <v>1</v>
      </c>
      <c r="C798">
        <v>2953184</v>
      </c>
      <c r="D798" s="2">
        <v>2958465</v>
      </c>
      <c r="E798" s="2">
        <v>44946</v>
      </c>
      <c r="F798" s="28">
        <v>900</v>
      </c>
      <c r="G798" t="s">
        <v>2</v>
      </c>
    </row>
    <row r="799" spans="1:7" x14ac:dyDescent="0.25">
      <c r="A799" t="s">
        <v>0</v>
      </c>
      <c r="B799" t="s">
        <v>1</v>
      </c>
      <c r="C799">
        <v>2953211</v>
      </c>
      <c r="D799" s="2">
        <v>2958465</v>
      </c>
      <c r="E799" s="2">
        <v>45821</v>
      </c>
      <c r="F799" s="28">
        <v>3255</v>
      </c>
      <c r="G799" t="s">
        <v>2</v>
      </c>
    </row>
    <row r="800" spans="1:7" x14ac:dyDescent="0.25">
      <c r="A800" t="s">
        <v>0</v>
      </c>
      <c r="B800" t="s">
        <v>1</v>
      </c>
      <c r="C800">
        <v>2953213</v>
      </c>
      <c r="D800" s="2">
        <v>2958465</v>
      </c>
      <c r="E800" s="2">
        <v>45821</v>
      </c>
      <c r="F800" s="28">
        <v>3255</v>
      </c>
      <c r="G800" t="s">
        <v>2</v>
      </c>
    </row>
    <row r="801" spans="1:7" x14ac:dyDescent="0.25">
      <c r="A801" t="s">
        <v>0</v>
      </c>
      <c r="B801" t="s">
        <v>1</v>
      </c>
      <c r="C801">
        <v>2957183</v>
      </c>
      <c r="D801" s="2">
        <v>2958465</v>
      </c>
      <c r="E801" s="2">
        <v>42917</v>
      </c>
      <c r="F801" s="28">
        <v>1013</v>
      </c>
      <c r="G801" t="s">
        <v>2</v>
      </c>
    </row>
    <row r="802" spans="1:7" x14ac:dyDescent="0.25">
      <c r="A802" t="s">
        <v>0</v>
      </c>
      <c r="B802" t="s">
        <v>1</v>
      </c>
      <c r="C802">
        <v>2957185</v>
      </c>
      <c r="D802" s="2">
        <v>2958465</v>
      </c>
      <c r="E802" s="2">
        <v>42917</v>
      </c>
      <c r="F802" s="28">
        <v>1013</v>
      </c>
      <c r="G802" t="s">
        <v>2</v>
      </c>
    </row>
    <row r="803" spans="1:7" x14ac:dyDescent="0.25">
      <c r="A803" t="s">
        <v>0</v>
      </c>
      <c r="B803" t="s">
        <v>1</v>
      </c>
      <c r="C803">
        <v>2957211</v>
      </c>
      <c r="D803" s="2">
        <v>2958465</v>
      </c>
      <c r="E803" s="2">
        <v>42917</v>
      </c>
      <c r="F803" s="28">
        <v>3516</v>
      </c>
      <c r="G803" t="s">
        <v>2</v>
      </c>
    </row>
    <row r="804" spans="1:7" x14ac:dyDescent="0.25">
      <c r="A804" t="s">
        <v>0</v>
      </c>
      <c r="B804" t="s">
        <v>1</v>
      </c>
      <c r="C804">
        <v>2957213</v>
      </c>
      <c r="D804" s="2">
        <v>2958465</v>
      </c>
      <c r="E804" s="2">
        <v>42917</v>
      </c>
      <c r="F804" s="28">
        <v>3516</v>
      </c>
      <c r="G804" t="s">
        <v>2</v>
      </c>
    </row>
    <row r="805" spans="1:7" x14ac:dyDescent="0.25">
      <c r="A805" t="s">
        <v>0</v>
      </c>
      <c r="B805" t="s">
        <v>1</v>
      </c>
      <c r="C805">
        <v>2957221</v>
      </c>
      <c r="D805" s="2">
        <v>2958465</v>
      </c>
      <c r="E805" s="2">
        <v>42917</v>
      </c>
      <c r="F805" s="28">
        <v>3998</v>
      </c>
      <c r="G805" t="s">
        <v>2</v>
      </c>
    </row>
    <row r="806" spans="1:7" x14ac:dyDescent="0.25">
      <c r="A806" t="s">
        <v>0</v>
      </c>
      <c r="B806" t="s">
        <v>1</v>
      </c>
      <c r="C806">
        <v>2957222</v>
      </c>
      <c r="D806" s="2">
        <v>2958465</v>
      </c>
      <c r="E806" s="2">
        <v>42917</v>
      </c>
      <c r="F806" s="28">
        <v>3998</v>
      </c>
      <c r="G806" t="s">
        <v>2</v>
      </c>
    </row>
    <row r="807" spans="1:7" x14ac:dyDescent="0.25">
      <c r="A807" t="s">
        <v>0</v>
      </c>
      <c r="B807" t="s">
        <v>1</v>
      </c>
      <c r="C807">
        <v>2959110</v>
      </c>
      <c r="D807" s="2">
        <v>2958465</v>
      </c>
      <c r="E807" s="2">
        <v>44305</v>
      </c>
      <c r="F807" s="28">
        <v>1399</v>
      </c>
      <c r="G807" t="s">
        <v>2</v>
      </c>
    </row>
    <row r="808" spans="1:7" x14ac:dyDescent="0.25">
      <c r="A808" t="s">
        <v>0</v>
      </c>
      <c r="B808" t="s">
        <v>1</v>
      </c>
      <c r="C808">
        <v>2959111</v>
      </c>
      <c r="D808" s="2">
        <v>2958465</v>
      </c>
      <c r="E808" s="2">
        <v>44305</v>
      </c>
      <c r="F808" s="28">
        <v>1399</v>
      </c>
      <c r="G808" t="s">
        <v>2</v>
      </c>
    </row>
    <row r="809" spans="1:7" x14ac:dyDescent="0.25">
      <c r="A809" t="s">
        <v>0</v>
      </c>
      <c r="B809" t="s">
        <v>1</v>
      </c>
      <c r="C809">
        <v>2959173</v>
      </c>
      <c r="D809" s="2">
        <v>2958465</v>
      </c>
      <c r="E809" s="2">
        <v>44305</v>
      </c>
      <c r="F809" s="28">
        <v>203</v>
      </c>
      <c r="G809" t="s">
        <v>2</v>
      </c>
    </row>
    <row r="810" spans="1:7" x14ac:dyDescent="0.25">
      <c r="A810" t="s">
        <v>0</v>
      </c>
      <c r="B810" t="s">
        <v>1</v>
      </c>
      <c r="C810">
        <v>2959175</v>
      </c>
      <c r="D810" s="2">
        <v>2958465</v>
      </c>
      <c r="E810" s="2">
        <v>44305</v>
      </c>
      <c r="F810" s="28">
        <v>203</v>
      </c>
      <c r="G810" t="s">
        <v>2</v>
      </c>
    </row>
    <row r="811" spans="1:7" x14ac:dyDescent="0.25">
      <c r="A811" t="s">
        <v>0</v>
      </c>
      <c r="B811" t="s">
        <v>1</v>
      </c>
      <c r="C811">
        <v>2959200</v>
      </c>
      <c r="D811" s="2">
        <v>2958465</v>
      </c>
      <c r="E811" s="2">
        <v>44305</v>
      </c>
      <c r="F811" s="28">
        <v>1202</v>
      </c>
      <c r="G811" t="s">
        <v>2</v>
      </c>
    </row>
    <row r="812" spans="1:7" x14ac:dyDescent="0.25">
      <c r="A812" t="s">
        <v>0</v>
      </c>
      <c r="B812" t="s">
        <v>1</v>
      </c>
      <c r="C812">
        <v>2959201</v>
      </c>
      <c r="D812" s="2">
        <v>2958465</v>
      </c>
      <c r="E812" s="2">
        <v>44305</v>
      </c>
      <c r="F812" s="28">
        <v>1202</v>
      </c>
      <c r="G812" t="s">
        <v>2</v>
      </c>
    </row>
    <row r="813" spans="1:7" x14ac:dyDescent="0.25">
      <c r="A813" t="s">
        <v>0</v>
      </c>
      <c r="B813" t="s">
        <v>1</v>
      </c>
      <c r="C813">
        <v>2959203</v>
      </c>
      <c r="D813" s="2">
        <v>2958465</v>
      </c>
      <c r="E813" s="2">
        <v>44305</v>
      </c>
      <c r="F813" s="28">
        <v>1202</v>
      </c>
      <c r="G813" t="s">
        <v>2</v>
      </c>
    </row>
    <row r="814" spans="1:7" x14ac:dyDescent="0.25">
      <c r="A814" t="s">
        <v>0</v>
      </c>
      <c r="B814" t="s">
        <v>1</v>
      </c>
      <c r="C814">
        <v>2959204</v>
      </c>
      <c r="D814" s="2">
        <v>2958465</v>
      </c>
      <c r="E814" s="2">
        <v>44305</v>
      </c>
      <c r="F814" s="28">
        <v>1202</v>
      </c>
      <c r="G814" t="s">
        <v>2</v>
      </c>
    </row>
    <row r="815" spans="1:7" x14ac:dyDescent="0.25">
      <c r="A815" t="s">
        <v>0</v>
      </c>
      <c r="B815" t="s">
        <v>1</v>
      </c>
      <c r="C815">
        <v>2959211</v>
      </c>
      <c r="D815" s="2">
        <v>2958465</v>
      </c>
      <c r="E815" s="2">
        <v>44305</v>
      </c>
      <c r="F815" s="28">
        <v>1399</v>
      </c>
      <c r="G815" t="s">
        <v>2</v>
      </c>
    </row>
    <row r="816" spans="1:7" x14ac:dyDescent="0.25">
      <c r="A816" t="s">
        <v>0</v>
      </c>
      <c r="B816" t="s">
        <v>1</v>
      </c>
      <c r="C816">
        <v>2959213</v>
      </c>
      <c r="D816" s="2">
        <v>2958465</v>
      </c>
      <c r="E816" s="2">
        <v>44305</v>
      </c>
      <c r="F816" s="28">
        <v>1399</v>
      </c>
      <c r="G816" t="s">
        <v>2</v>
      </c>
    </row>
    <row r="817" spans="1:7" x14ac:dyDescent="0.25">
      <c r="A817" t="s">
        <v>0</v>
      </c>
      <c r="B817" t="s">
        <v>1</v>
      </c>
      <c r="C817">
        <v>2959233</v>
      </c>
      <c r="D817" s="2">
        <v>2958465</v>
      </c>
      <c r="E817" s="2">
        <v>44305</v>
      </c>
      <c r="F817" s="28">
        <v>2066</v>
      </c>
      <c r="G817" t="s">
        <v>2</v>
      </c>
    </row>
    <row r="818" spans="1:7" x14ac:dyDescent="0.25">
      <c r="A818" t="s">
        <v>0</v>
      </c>
      <c r="B818" t="s">
        <v>1</v>
      </c>
      <c r="C818">
        <v>2959234</v>
      </c>
      <c r="D818" s="2">
        <v>2958465</v>
      </c>
      <c r="E818" s="2">
        <v>44305</v>
      </c>
      <c r="F818" s="28">
        <v>2066</v>
      </c>
      <c r="G818" t="s">
        <v>2</v>
      </c>
    </row>
    <row r="819" spans="1:7" x14ac:dyDescent="0.25">
      <c r="A819" t="s">
        <v>0</v>
      </c>
      <c r="B819" t="s">
        <v>1</v>
      </c>
      <c r="C819">
        <v>2959243</v>
      </c>
      <c r="D819" s="2">
        <v>2958465</v>
      </c>
      <c r="E819" s="2">
        <v>44305</v>
      </c>
      <c r="F819" s="28">
        <v>2302</v>
      </c>
      <c r="G819" t="s">
        <v>2</v>
      </c>
    </row>
    <row r="820" spans="1:7" x14ac:dyDescent="0.25">
      <c r="A820" t="s">
        <v>0</v>
      </c>
      <c r="B820" t="s">
        <v>1</v>
      </c>
      <c r="C820">
        <v>2959244</v>
      </c>
      <c r="D820" s="2">
        <v>2958465</v>
      </c>
      <c r="E820" s="2">
        <v>44305</v>
      </c>
      <c r="F820" s="28">
        <v>2302</v>
      </c>
      <c r="G820" t="s">
        <v>2</v>
      </c>
    </row>
    <row r="821" spans="1:7" x14ac:dyDescent="0.25">
      <c r="A821" t="s">
        <v>0</v>
      </c>
      <c r="B821" t="s">
        <v>1</v>
      </c>
      <c r="C821">
        <v>2959610</v>
      </c>
      <c r="D821" s="2">
        <v>2958465</v>
      </c>
      <c r="E821" s="2">
        <v>43344</v>
      </c>
      <c r="F821" s="28">
        <v>1286</v>
      </c>
      <c r="G821" t="s">
        <v>2</v>
      </c>
    </row>
    <row r="822" spans="1:7" x14ac:dyDescent="0.25">
      <c r="A822" t="s">
        <v>0</v>
      </c>
      <c r="B822" t="s">
        <v>1</v>
      </c>
      <c r="C822">
        <v>2959701</v>
      </c>
      <c r="D822" s="2">
        <v>2958465</v>
      </c>
      <c r="E822" s="2">
        <v>43344</v>
      </c>
      <c r="F822" s="28">
        <v>1105</v>
      </c>
      <c r="G822" t="s">
        <v>2</v>
      </c>
    </row>
    <row r="823" spans="1:7" x14ac:dyDescent="0.25">
      <c r="A823" t="s">
        <v>0</v>
      </c>
      <c r="B823" t="s">
        <v>1</v>
      </c>
      <c r="C823">
        <v>2959711</v>
      </c>
      <c r="D823" s="2">
        <v>2958465</v>
      </c>
      <c r="E823" s="2">
        <v>43344</v>
      </c>
      <c r="F823" s="28">
        <v>1286</v>
      </c>
      <c r="G823" t="s">
        <v>2</v>
      </c>
    </row>
    <row r="824" spans="1:7" x14ac:dyDescent="0.25">
      <c r="A824" t="s">
        <v>0</v>
      </c>
      <c r="B824" t="s">
        <v>1</v>
      </c>
      <c r="C824">
        <v>2960183</v>
      </c>
      <c r="D824" s="2">
        <v>2958465</v>
      </c>
      <c r="E824" s="2">
        <v>44420</v>
      </c>
      <c r="F824" s="28">
        <v>1165</v>
      </c>
      <c r="G824" t="s">
        <v>2</v>
      </c>
    </row>
    <row r="825" spans="1:7" x14ac:dyDescent="0.25">
      <c r="A825" t="s">
        <v>0</v>
      </c>
      <c r="B825" t="s">
        <v>1</v>
      </c>
      <c r="C825">
        <v>2960184</v>
      </c>
      <c r="D825" s="2">
        <v>2958465</v>
      </c>
      <c r="E825" s="2">
        <v>44420</v>
      </c>
      <c r="F825" s="28">
        <v>1165</v>
      </c>
      <c r="G825" t="s">
        <v>2</v>
      </c>
    </row>
    <row r="826" spans="1:7" x14ac:dyDescent="0.25">
      <c r="A826" t="s">
        <v>0</v>
      </c>
      <c r="B826" t="s">
        <v>1</v>
      </c>
      <c r="C826">
        <v>2960219</v>
      </c>
      <c r="D826" s="2">
        <v>2958465</v>
      </c>
      <c r="E826" s="2">
        <v>44460</v>
      </c>
      <c r="F826" s="28">
        <v>4660</v>
      </c>
      <c r="G826" t="s">
        <v>2</v>
      </c>
    </row>
    <row r="827" spans="1:7" x14ac:dyDescent="0.25">
      <c r="A827" t="s">
        <v>0</v>
      </c>
      <c r="B827" t="s">
        <v>1</v>
      </c>
      <c r="C827">
        <v>2960220</v>
      </c>
      <c r="D827" s="2">
        <v>2958465</v>
      </c>
      <c r="E827" s="2">
        <v>44460</v>
      </c>
      <c r="F827" s="28">
        <v>4660</v>
      </c>
      <c r="G827" t="s">
        <v>2</v>
      </c>
    </row>
    <row r="828" spans="1:7" x14ac:dyDescent="0.25">
      <c r="A828" t="s">
        <v>0</v>
      </c>
      <c r="B828" t="s">
        <v>1</v>
      </c>
      <c r="C828">
        <v>2960221</v>
      </c>
      <c r="D828" s="2">
        <v>2958465</v>
      </c>
      <c r="E828" s="2">
        <v>44420</v>
      </c>
      <c r="F828" s="28">
        <v>4660</v>
      </c>
      <c r="G828" t="s">
        <v>2</v>
      </c>
    </row>
    <row r="829" spans="1:7" x14ac:dyDescent="0.25">
      <c r="A829" t="s">
        <v>0</v>
      </c>
      <c r="B829" t="s">
        <v>1</v>
      </c>
      <c r="C829">
        <v>2960222</v>
      </c>
      <c r="D829" s="2">
        <v>2958465</v>
      </c>
      <c r="E829" s="2">
        <v>44420</v>
      </c>
      <c r="F829" s="28">
        <v>4660</v>
      </c>
      <c r="G829" t="s">
        <v>2</v>
      </c>
    </row>
    <row r="830" spans="1:7" x14ac:dyDescent="0.25">
      <c r="A830" t="s">
        <v>0</v>
      </c>
      <c r="B830" t="s">
        <v>1</v>
      </c>
      <c r="C830">
        <v>2960684</v>
      </c>
      <c r="D830" s="2">
        <v>2958465</v>
      </c>
      <c r="E830" s="2">
        <v>43494</v>
      </c>
      <c r="F830" s="28">
        <v>942</v>
      </c>
      <c r="G830" t="s">
        <v>2</v>
      </c>
    </row>
    <row r="831" spans="1:7" x14ac:dyDescent="0.25">
      <c r="A831" t="s">
        <v>0</v>
      </c>
      <c r="B831" t="s">
        <v>1</v>
      </c>
      <c r="C831">
        <v>2960722</v>
      </c>
      <c r="D831" s="2">
        <v>2958465</v>
      </c>
      <c r="E831" s="2">
        <v>43494</v>
      </c>
      <c r="F831" s="28">
        <v>3717</v>
      </c>
      <c r="G831" t="s">
        <v>2</v>
      </c>
    </row>
    <row r="832" spans="1:7" x14ac:dyDescent="0.25">
      <c r="A832" t="s">
        <v>0</v>
      </c>
      <c r="B832" t="s">
        <v>1</v>
      </c>
      <c r="C832">
        <v>2961163</v>
      </c>
      <c r="D832" s="2">
        <v>2958465</v>
      </c>
      <c r="E832" s="2">
        <v>43372</v>
      </c>
      <c r="F832" s="28">
        <v>118</v>
      </c>
      <c r="G832" t="s">
        <v>2</v>
      </c>
    </row>
    <row r="833" spans="1:7" x14ac:dyDescent="0.25">
      <c r="A833" t="s">
        <v>0</v>
      </c>
      <c r="B833" t="s">
        <v>1</v>
      </c>
      <c r="C833">
        <v>2961165</v>
      </c>
      <c r="D833" s="2">
        <v>2958465</v>
      </c>
      <c r="E833" s="2">
        <v>43372</v>
      </c>
      <c r="F833" s="28">
        <v>118</v>
      </c>
      <c r="G833" t="s">
        <v>2</v>
      </c>
    </row>
    <row r="834" spans="1:7" x14ac:dyDescent="0.25">
      <c r="A834" t="s">
        <v>0</v>
      </c>
      <c r="B834" t="s">
        <v>1</v>
      </c>
      <c r="C834">
        <v>2961173</v>
      </c>
      <c r="D834" s="2">
        <v>2958465</v>
      </c>
      <c r="E834" s="2">
        <v>43372</v>
      </c>
      <c r="F834" s="28">
        <v>215</v>
      </c>
      <c r="G834" t="s">
        <v>2</v>
      </c>
    </row>
    <row r="835" spans="1:7" x14ac:dyDescent="0.25">
      <c r="A835" t="s">
        <v>0</v>
      </c>
      <c r="B835" t="s">
        <v>1</v>
      </c>
      <c r="C835">
        <v>2961175</v>
      </c>
      <c r="D835" s="2">
        <v>2958465</v>
      </c>
      <c r="E835" s="2">
        <v>43372</v>
      </c>
      <c r="F835" s="28">
        <v>215</v>
      </c>
      <c r="G835" t="s">
        <v>2</v>
      </c>
    </row>
    <row r="836" spans="1:7" x14ac:dyDescent="0.25">
      <c r="A836" t="s">
        <v>0</v>
      </c>
      <c r="B836" t="s">
        <v>1</v>
      </c>
      <c r="C836">
        <v>2961183</v>
      </c>
      <c r="D836" s="2">
        <v>2958465</v>
      </c>
      <c r="E836" s="2">
        <v>43372</v>
      </c>
      <c r="F836" s="28">
        <v>410</v>
      </c>
      <c r="G836" t="s">
        <v>2</v>
      </c>
    </row>
    <row r="837" spans="1:7" x14ac:dyDescent="0.25">
      <c r="A837" t="s">
        <v>0</v>
      </c>
      <c r="B837" t="s">
        <v>1</v>
      </c>
      <c r="C837">
        <v>2961185</v>
      </c>
      <c r="D837" s="2">
        <v>2958465</v>
      </c>
      <c r="E837" s="2">
        <v>43372</v>
      </c>
      <c r="F837" s="28">
        <v>410</v>
      </c>
      <c r="G837" t="s">
        <v>2</v>
      </c>
    </row>
    <row r="838" spans="1:7" x14ac:dyDescent="0.25">
      <c r="A838" t="s">
        <v>0</v>
      </c>
      <c r="B838" t="s">
        <v>1</v>
      </c>
      <c r="C838">
        <v>2962163</v>
      </c>
      <c r="D838" s="2">
        <v>2958465</v>
      </c>
      <c r="E838" s="2">
        <v>43372</v>
      </c>
      <c r="F838" s="28">
        <v>165</v>
      </c>
      <c r="G838" t="s">
        <v>2</v>
      </c>
    </row>
    <row r="839" spans="1:7" x14ac:dyDescent="0.25">
      <c r="A839" t="s">
        <v>0</v>
      </c>
      <c r="B839" t="s">
        <v>1</v>
      </c>
      <c r="C839">
        <v>2962165</v>
      </c>
      <c r="D839" s="2">
        <v>2958465</v>
      </c>
      <c r="E839" s="2">
        <v>43372</v>
      </c>
      <c r="F839" s="28">
        <v>165</v>
      </c>
      <c r="G839" t="s">
        <v>2</v>
      </c>
    </row>
    <row r="840" spans="1:7" x14ac:dyDescent="0.25">
      <c r="A840" t="s">
        <v>0</v>
      </c>
      <c r="B840" t="s">
        <v>1</v>
      </c>
      <c r="C840">
        <v>2962173</v>
      </c>
      <c r="D840" s="2">
        <v>2958465</v>
      </c>
      <c r="E840" s="2">
        <v>43372</v>
      </c>
      <c r="F840" s="28">
        <v>316</v>
      </c>
      <c r="G840" t="s">
        <v>2</v>
      </c>
    </row>
    <row r="841" spans="1:7" x14ac:dyDescent="0.25">
      <c r="A841" t="s">
        <v>0</v>
      </c>
      <c r="B841" t="s">
        <v>1</v>
      </c>
      <c r="C841">
        <v>2962175</v>
      </c>
      <c r="D841" s="2">
        <v>2958465</v>
      </c>
      <c r="E841" s="2">
        <v>43372</v>
      </c>
      <c r="F841" s="28">
        <v>316</v>
      </c>
      <c r="G841" t="s">
        <v>2</v>
      </c>
    </row>
    <row r="842" spans="1:7" x14ac:dyDescent="0.25">
      <c r="A842" t="s">
        <v>0</v>
      </c>
      <c r="B842" t="s">
        <v>1</v>
      </c>
      <c r="C842">
        <v>2962183</v>
      </c>
      <c r="D842" s="2">
        <v>2958465</v>
      </c>
      <c r="E842" s="2">
        <v>43372</v>
      </c>
      <c r="F842" s="28">
        <v>610</v>
      </c>
      <c r="G842" t="s">
        <v>2</v>
      </c>
    </row>
    <row r="843" spans="1:7" x14ac:dyDescent="0.25">
      <c r="A843" t="s">
        <v>0</v>
      </c>
      <c r="B843" t="s">
        <v>1</v>
      </c>
      <c r="C843">
        <v>2962185</v>
      </c>
      <c r="D843" s="2">
        <v>2958465</v>
      </c>
      <c r="E843" s="2">
        <v>43372</v>
      </c>
      <c r="F843" s="28">
        <v>610</v>
      </c>
      <c r="G843" t="s">
        <v>2</v>
      </c>
    </row>
    <row r="844" spans="1:7" x14ac:dyDescent="0.25">
      <c r="A844" t="s">
        <v>0</v>
      </c>
      <c r="B844" t="s">
        <v>1</v>
      </c>
      <c r="C844">
        <v>2964183</v>
      </c>
      <c r="D844" s="2">
        <v>2958465</v>
      </c>
      <c r="E844" s="2">
        <v>42935</v>
      </c>
      <c r="F844" s="28">
        <v>514</v>
      </c>
      <c r="G844" t="s">
        <v>2</v>
      </c>
    </row>
    <row r="845" spans="1:7" x14ac:dyDescent="0.25">
      <c r="A845" t="s">
        <v>0</v>
      </c>
      <c r="B845" t="s">
        <v>1</v>
      </c>
      <c r="C845">
        <v>2964184</v>
      </c>
      <c r="D845" s="2">
        <v>2958465</v>
      </c>
      <c r="E845" s="2">
        <v>42935</v>
      </c>
      <c r="F845" s="28">
        <v>514</v>
      </c>
      <c r="G845" t="s">
        <v>2</v>
      </c>
    </row>
    <row r="846" spans="1:7" x14ac:dyDescent="0.25">
      <c r="A846" t="s">
        <v>0</v>
      </c>
      <c r="B846" t="s">
        <v>1</v>
      </c>
      <c r="C846">
        <v>2964211</v>
      </c>
      <c r="D846" s="2">
        <v>2958465</v>
      </c>
      <c r="E846" s="2">
        <v>42935</v>
      </c>
      <c r="F846" s="28">
        <v>1799</v>
      </c>
      <c r="G846" t="s">
        <v>2</v>
      </c>
    </row>
    <row r="847" spans="1:7" x14ac:dyDescent="0.25">
      <c r="A847" t="s">
        <v>0</v>
      </c>
      <c r="B847" t="s">
        <v>1</v>
      </c>
      <c r="C847">
        <v>2964213</v>
      </c>
      <c r="D847" s="2">
        <v>2958465</v>
      </c>
      <c r="E847" s="2">
        <v>42935</v>
      </c>
      <c r="F847" s="28">
        <v>1799</v>
      </c>
      <c r="G847" t="s">
        <v>2</v>
      </c>
    </row>
    <row r="848" spans="1:7" x14ac:dyDescent="0.25">
      <c r="A848" t="s">
        <v>0</v>
      </c>
      <c r="B848" t="s">
        <v>1</v>
      </c>
      <c r="C848">
        <v>2965183</v>
      </c>
      <c r="D848" s="2">
        <v>2958465</v>
      </c>
      <c r="E848" s="2">
        <v>44249</v>
      </c>
      <c r="F848" s="28">
        <v>746</v>
      </c>
      <c r="G848" t="s">
        <v>2</v>
      </c>
    </row>
    <row r="849" spans="1:7" x14ac:dyDescent="0.25">
      <c r="A849" t="s">
        <v>0</v>
      </c>
      <c r="B849" t="s">
        <v>1</v>
      </c>
      <c r="C849">
        <v>2965185</v>
      </c>
      <c r="D849" s="2">
        <v>2958465</v>
      </c>
      <c r="E849" s="2">
        <v>44249</v>
      </c>
      <c r="F849" s="28">
        <v>746</v>
      </c>
      <c r="G849" t="s">
        <v>2</v>
      </c>
    </row>
    <row r="850" spans="1:7" x14ac:dyDescent="0.25">
      <c r="A850" t="s">
        <v>0</v>
      </c>
      <c r="B850" t="s">
        <v>1</v>
      </c>
      <c r="C850">
        <v>2965211</v>
      </c>
      <c r="D850" s="2">
        <v>2958465</v>
      </c>
      <c r="E850" s="2">
        <v>44249</v>
      </c>
      <c r="F850" s="28">
        <v>2564</v>
      </c>
      <c r="G850" t="s">
        <v>2</v>
      </c>
    </row>
    <row r="851" spans="1:7" x14ac:dyDescent="0.25">
      <c r="A851" t="s">
        <v>0</v>
      </c>
      <c r="B851" t="s">
        <v>1</v>
      </c>
      <c r="C851">
        <v>2965213</v>
      </c>
      <c r="D851" s="2">
        <v>2958465</v>
      </c>
      <c r="E851" s="2">
        <v>44249</v>
      </c>
      <c r="F851" s="28">
        <v>2564</v>
      </c>
      <c r="G851" t="s">
        <v>2</v>
      </c>
    </row>
    <row r="852" spans="1:7" x14ac:dyDescent="0.25">
      <c r="A852" t="s">
        <v>0</v>
      </c>
      <c r="B852" t="s">
        <v>1</v>
      </c>
      <c r="C852">
        <v>2965221</v>
      </c>
      <c r="D852" s="2">
        <v>2958465</v>
      </c>
      <c r="E852" s="2">
        <v>44249</v>
      </c>
      <c r="F852" s="28">
        <v>2894</v>
      </c>
      <c r="G852" t="s">
        <v>2</v>
      </c>
    </row>
    <row r="853" spans="1:7" x14ac:dyDescent="0.25">
      <c r="A853" t="s">
        <v>0</v>
      </c>
      <c r="B853" t="s">
        <v>1</v>
      </c>
      <c r="C853">
        <v>2965222</v>
      </c>
      <c r="D853" s="2">
        <v>2958465</v>
      </c>
      <c r="E853" s="2">
        <v>44249</v>
      </c>
      <c r="F853" s="28">
        <v>2894</v>
      </c>
      <c r="G853" t="s">
        <v>2</v>
      </c>
    </row>
    <row r="854" spans="1:7" x14ac:dyDescent="0.25">
      <c r="A854" t="s">
        <v>0</v>
      </c>
      <c r="B854" t="s">
        <v>1</v>
      </c>
      <c r="C854">
        <v>2966183</v>
      </c>
      <c r="D854" s="2">
        <v>2958465</v>
      </c>
      <c r="E854" s="2">
        <v>43344</v>
      </c>
      <c r="F854" s="28">
        <v>362</v>
      </c>
      <c r="G854" t="s">
        <v>2</v>
      </c>
    </row>
    <row r="855" spans="1:7" x14ac:dyDescent="0.25">
      <c r="A855" t="s">
        <v>0</v>
      </c>
      <c r="B855" t="s">
        <v>1</v>
      </c>
      <c r="C855">
        <v>2966184</v>
      </c>
      <c r="D855" s="2">
        <v>2958465</v>
      </c>
      <c r="E855" s="2">
        <v>43344</v>
      </c>
      <c r="F855" s="28">
        <v>362</v>
      </c>
      <c r="G855" t="s">
        <v>2</v>
      </c>
    </row>
    <row r="856" spans="1:7" x14ac:dyDescent="0.25">
      <c r="A856" t="s">
        <v>0</v>
      </c>
      <c r="B856" t="s">
        <v>1</v>
      </c>
      <c r="C856">
        <v>2966193</v>
      </c>
      <c r="D856" s="2">
        <v>2958465</v>
      </c>
      <c r="E856" s="2">
        <v>43344</v>
      </c>
      <c r="F856" s="28">
        <v>876</v>
      </c>
      <c r="G856" t="s">
        <v>2</v>
      </c>
    </row>
    <row r="857" spans="1:7" x14ac:dyDescent="0.25">
      <c r="A857" t="s">
        <v>0</v>
      </c>
      <c r="B857" t="s">
        <v>1</v>
      </c>
      <c r="C857">
        <v>2966195</v>
      </c>
      <c r="D857" s="2">
        <v>2958465</v>
      </c>
      <c r="E857" s="2">
        <v>43344</v>
      </c>
      <c r="F857" s="28">
        <v>876</v>
      </c>
      <c r="G857" t="s">
        <v>2</v>
      </c>
    </row>
    <row r="858" spans="1:7" x14ac:dyDescent="0.25">
      <c r="A858" t="s">
        <v>0</v>
      </c>
      <c r="B858" t="s">
        <v>1</v>
      </c>
      <c r="C858">
        <v>2966293</v>
      </c>
      <c r="D858" s="2">
        <v>2958465</v>
      </c>
      <c r="E858" s="2">
        <v>43518</v>
      </c>
      <c r="F858" s="28">
        <v>876</v>
      </c>
      <c r="G858" t="s">
        <v>2</v>
      </c>
    </row>
    <row r="859" spans="1:7" x14ac:dyDescent="0.25">
      <c r="A859" t="s">
        <v>0</v>
      </c>
      <c r="B859" t="s">
        <v>1</v>
      </c>
      <c r="C859">
        <v>2966294</v>
      </c>
      <c r="D859" s="2">
        <v>2958465</v>
      </c>
      <c r="E859" s="2">
        <v>43518</v>
      </c>
      <c r="F859" s="28">
        <v>876</v>
      </c>
      <c r="G859" t="s">
        <v>2</v>
      </c>
    </row>
    <row r="860" spans="1:7" x14ac:dyDescent="0.25">
      <c r="A860" t="s">
        <v>0</v>
      </c>
      <c r="B860" t="s">
        <v>1</v>
      </c>
      <c r="C860">
        <v>2966693</v>
      </c>
      <c r="D860" s="2">
        <v>2958465</v>
      </c>
      <c r="E860" s="2">
        <v>43344</v>
      </c>
      <c r="F860" s="28">
        <v>853</v>
      </c>
      <c r="G860" t="s">
        <v>2</v>
      </c>
    </row>
    <row r="861" spans="1:7" x14ac:dyDescent="0.25">
      <c r="A861" t="s">
        <v>0</v>
      </c>
      <c r="B861" t="s">
        <v>1</v>
      </c>
      <c r="C861">
        <v>2967110</v>
      </c>
      <c r="D861" s="2">
        <v>2958465</v>
      </c>
      <c r="E861" s="2">
        <v>45223</v>
      </c>
      <c r="F861" s="28">
        <v>2005</v>
      </c>
      <c r="G861" t="s">
        <v>2</v>
      </c>
    </row>
    <row r="862" spans="1:7" x14ac:dyDescent="0.25">
      <c r="A862" t="s">
        <v>0</v>
      </c>
      <c r="B862" t="s">
        <v>1</v>
      </c>
      <c r="C862">
        <v>2967111</v>
      </c>
      <c r="D862" s="2">
        <v>2958465</v>
      </c>
      <c r="E862" s="2">
        <v>45223</v>
      </c>
      <c r="F862" s="28">
        <v>2005</v>
      </c>
      <c r="G862" t="s">
        <v>2</v>
      </c>
    </row>
    <row r="863" spans="1:7" x14ac:dyDescent="0.25">
      <c r="A863" t="s">
        <v>0</v>
      </c>
      <c r="B863" t="s">
        <v>1</v>
      </c>
      <c r="C863">
        <v>2967173</v>
      </c>
      <c r="D863" s="2">
        <v>2958465</v>
      </c>
      <c r="E863" s="2">
        <v>45223</v>
      </c>
      <c r="F863" s="28">
        <v>294</v>
      </c>
      <c r="G863" t="s">
        <v>2</v>
      </c>
    </row>
    <row r="864" spans="1:7" x14ac:dyDescent="0.25">
      <c r="A864" t="s">
        <v>0</v>
      </c>
      <c r="B864" t="s">
        <v>1</v>
      </c>
      <c r="C864">
        <v>2967175</v>
      </c>
      <c r="D864" s="2">
        <v>2958465</v>
      </c>
      <c r="E864" s="2">
        <v>45223</v>
      </c>
      <c r="F864" s="28">
        <v>294</v>
      </c>
      <c r="G864" t="s">
        <v>2</v>
      </c>
    </row>
    <row r="865" spans="1:7" x14ac:dyDescent="0.25">
      <c r="A865" t="s">
        <v>0</v>
      </c>
      <c r="B865" t="s">
        <v>1</v>
      </c>
      <c r="C865">
        <v>2967183</v>
      </c>
      <c r="D865" s="2">
        <v>2958465</v>
      </c>
      <c r="E865" s="2">
        <v>45223</v>
      </c>
      <c r="F865" s="28">
        <v>587</v>
      </c>
      <c r="G865" t="s">
        <v>2</v>
      </c>
    </row>
    <row r="866" spans="1:7" x14ac:dyDescent="0.25">
      <c r="A866" t="s">
        <v>0</v>
      </c>
      <c r="B866" t="s">
        <v>1</v>
      </c>
      <c r="C866">
        <v>2967184</v>
      </c>
      <c r="D866" s="2">
        <v>2958465</v>
      </c>
      <c r="E866" s="2">
        <v>45223</v>
      </c>
      <c r="F866" s="28">
        <v>587</v>
      </c>
      <c r="G866" t="s">
        <v>2</v>
      </c>
    </row>
    <row r="867" spans="1:7" x14ac:dyDescent="0.25">
      <c r="A867" t="s">
        <v>0</v>
      </c>
      <c r="B867" t="s">
        <v>1</v>
      </c>
      <c r="C867">
        <v>2967200</v>
      </c>
      <c r="D867" s="2">
        <v>2958465</v>
      </c>
      <c r="E867" s="2">
        <v>45574</v>
      </c>
      <c r="F867" s="28">
        <v>1721</v>
      </c>
      <c r="G867" t="s">
        <v>2</v>
      </c>
    </row>
    <row r="868" spans="1:7" x14ac:dyDescent="0.25">
      <c r="A868" t="s">
        <v>0</v>
      </c>
      <c r="B868" t="s">
        <v>1</v>
      </c>
      <c r="C868">
        <v>2967201</v>
      </c>
      <c r="D868" s="2">
        <v>2958465</v>
      </c>
      <c r="E868" s="2">
        <v>45223</v>
      </c>
      <c r="F868" s="28">
        <v>1721</v>
      </c>
      <c r="G868" t="s">
        <v>2</v>
      </c>
    </row>
    <row r="869" spans="1:7" x14ac:dyDescent="0.25">
      <c r="A869" t="s">
        <v>0</v>
      </c>
      <c r="B869" t="s">
        <v>1</v>
      </c>
      <c r="C869">
        <v>2967203</v>
      </c>
      <c r="D869" s="2">
        <v>2958465</v>
      </c>
      <c r="E869" s="2">
        <v>45223</v>
      </c>
      <c r="F869" s="28">
        <v>1721</v>
      </c>
      <c r="G869" t="s">
        <v>2</v>
      </c>
    </row>
    <row r="870" spans="1:7" x14ac:dyDescent="0.25">
      <c r="A870" t="s">
        <v>0</v>
      </c>
      <c r="B870" t="s">
        <v>1</v>
      </c>
      <c r="C870">
        <v>2967204</v>
      </c>
      <c r="D870" s="2">
        <v>2958465</v>
      </c>
      <c r="E870" s="2">
        <v>45574</v>
      </c>
      <c r="F870" s="28">
        <v>1721</v>
      </c>
      <c r="G870" t="s">
        <v>2</v>
      </c>
    </row>
    <row r="871" spans="1:7" x14ac:dyDescent="0.25">
      <c r="A871" t="s">
        <v>0</v>
      </c>
      <c r="B871" t="s">
        <v>1</v>
      </c>
      <c r="C871">
        <v>2967211</v>
      </c>
      <c r="D871" s="2">
        <v>2958465</v>
      </c>
      <c r="E871" s="2">
        <v>45223</v>
      </c>
      <c r="F871" s="28">
        <v>2005</v>
      </c>
      <c r="G871" t="s">
        <v>2</v>
      </c>
    </row>
    <row r="872" spans="1:7" x14ac:dyDescent="0.25">
      <c r="A872" t="s">
        <v>0</v>
      </c>
      <c r="B872" t="s">
        <v>1</v>
      </c>
      <c r="C872">
        <v>2967213</v>
      </c>
      <c r="D872" s="2">
        <v>2958465</v>
      </c>
      <c r="E872" s="2">
        <v>45223</v>
      </c>
      <c r="F872" s="28">
        <v>2005</v>
      </c>
      <c r="G872" t="s">
        <v>2</v>
      </c>
    </row>
    <row r="873" spans="1:7" x14ac:dyDescent="0.25">
      <c r="A873" t="s">
        <v>0</v>
      </c>
      <c r="B873" t="s">
        <v>1</v>
      </c>
      <c r="C873">
        <v>2967219</v>
      </c>
      <c r="D873" s="2">
        <v>2958465</v>
      </c>
      <c r="E873" s="2">
        <v>45574</v>
      </c>
      <c r="F873" s="28">
        <v>2288</v>
      </c>
      <c r="G873" t="s">
        <v>2</v>
      </c>
    </row>
    <row r="874" spans="1:7" x14ac:dyDescent="0.25">
      <c r="A874" t="s">
        <v>0</v>
      </c>
      <c r="B874" t="s">
        <v>1</v>
      </c>
      <c r="C874">
        <v>2967220</v>
      </c>
      <c r="D874" s="2">
        <v>2958465</v>
      </c>
      <c r="E874" s="2">
        <v>45574</v>
      </c>
      <c r="F874" s="28">
        <v>2288</v>
      </c>
      <c r="G874" t="s">
        <v>2</v>
      </c>
    </row>
    <row r="875" spans="1:7" x14ac:dyDescent="0.25">
      <c r="A875" t="s">
        <v>0</v>
      </c>
      <c r="B875" t="s">
        <v>1</v>
      </c>
      <c r="C875">
        <v>2967221</v>
      </c>
      <c r="D875" s="2">
        <v>2958465</v>
      </c>
      <c r="E875" s="2">
        <v>45223</v>
      </c>
      <c r="F875" s="28">
        <v>2288</v>
      </c>
      <c r="G875" t="s">
        <v>2</v>
      </c>
    </row>
    <row r="876" spans="1:7" x14ac:dyDescent="0.25">
      <c r="A876" t="s">
        <v>0</v>
      </c>
      <c r="B876" t="s">
        <v>1</v>
      </c>
      <c r="C876">
        <v>2967222</v>
      </c>
      <c r="D876" s="2">
        <v>2958465</v>
      </c>
      <c r="E876" s="2">
        <v>45223</v>
      </c>
      <c r="F876" s="28">
        <v>2288</v>
      </c>
      <c r="G876" t="s">
        <v>2</v>
      </c>
    </row>
    <row r="877" spans="1:7" x14ac:dyDescent="0.25">
      <c r="A877" t="s">
        <v>0</v>
      </c>
      <c r="B877" t="s">
        <v>1</v>
      </c>
      <c r="C877">
        <v>2967233</v>
      </c>
      <c r="D877" s="2">
        <v>2958465</v>
      </c>
      <c r="E877" s="2">
        <v>45223</v>
      </c>
      <c r="F877" s="28">
        <v>2775</v>
      </c>
      <c r="G877" t="s">
        <v>2</v>
      </c>
    </row>
    <row r="878" spans="1:7" x14ac:dyDescent="0.25">
      <c r="A878" t="s">
        <v>0</v>
      </c>
      <c r="B878" t="s">
        <v>1</v>
      </c>
      <c r="C878">
        <v>2967234</v>
      </c>
      <c r="D878" s="2">
        <v>2958465</v>
      </c>
      <c r="E878" s="2">
        <v>45223</v>
      </c>
      <c r="F878" s="28">
        <v>2775</v>
      </c>
      <c r="G878" t="s">
        <v>2</v>
      </c>
    </row>
    <row r="879" spans="1:7" x14ac:dyDescent="0.25">
      <c r="A879" t="s">
        <v>0</v>
      </c>
      <c r="B879" t="s">
        <v>1</v>
      </c>
      <c r="C879">
        <v>2967243</v>
      </c>
      <c r="D879" s="2">
        <v>2958465</v>
      </c>
      <c r="E879" s="2">
        <v>45223</v>
      </c>
      <c r="F879" s="28">
        <v>3331</v>
      </c>
      <c r="G879" t="s">
        <v>2</v>
      </c>
    </row>
    <row r="880" spans="1:7" x14ac:dyDescent="0.25">
      <c r="A880" t="s">
        <v>0</v>
      </c>
      <c r="B880" t="s">
        <v>1</v>
      </c>
      <c r="C880">
        <v>2967244</v>
      </c>
      <c r="D880" s="2">
        <v>2958465</v>
      </c>
      <c r="E880" s="2">
        <v>45223</v>
      </c>
      <c r="F880" s="28">
        <v>3331</v>
      </c>
      <c r="G880" t="s">
        <v>2</v>
      </c>
    </row>
    <row r="881" spans="1:7" x14ac:dyDescent="0.25">
      <c r="A881" t="s">
        <v>0</v>
      </c>
      <c r="B881" t="s">
        <v>1</v>
      </c>
      <c r="C881">
        <v>2968183</v>
      </c>
      <c r="D881" s="2">
        <v>2958465</v>
      </c>
      <c r="E881" s="2">
        <v>44946</v>
      </c>
      <c r="F881" s="28">
        <v>399</v>
      </c>
      <c r="G881" t="s">
        <v>2</v>
      </c>
    </row>
    <row r="882" spans="1:7" x14ac:dyDescent="0.25">
      <c r="A882" t="s">
        <v>0</v>
      </c>
      <c r="B882" t="s">
        <v>1</v>
      </c>
      <c r="C882">
        <v>2968184</v>
      </c>
      <c r="D882" s="2">
        <v>2958465</v>
      </c>
      <c r="E882" s="2">
        <v>44946</v>
      </c>
      <c r="F882" s="28">
        <v>399</v>
      </c>
      <c r="G882" t="s">
        <v>2</v>
      </c>
    </row>
    <row r="883" spans="1:7" x14ac:dyDescent="0.25">
      <c r="A883" t="s">
        <v>0</v>
      </c>
      <c r="B883" t="s">
        <v>1</v>
      </c>
      <c r="C883">
        <v>2968211</v>
      </c>
      <c r="D883" s="2">
        <v>2958465</v>
      </c>
      <c r="E883" s="2">
        <v>45821</v>
      </c>
      <c r="F883" s="28">
        <v>1502</v>
      </c>
      <c r="G883" t="s">
        <v>2</v>
      </c>
    </row>
    <row r="884" spans="1:7" x14ac:dyDescent="0.25">
      <c r="A884" t="s">
        <v>0</v>
      </c>
      <c r="B884" t="s">
        <v>1</v>
      </c>
      <c r="C884">
        <v>2968213</v>
      </c>
      <c r="D884" s="2">
        <v>2958465</v>
      </c>
      <c r="E884" s="2">
        <v>45821</v>
      </c>
      <c r="F884" s="28">
        <v>1502</v>
      </c>
      <c r="G884" t="s">
        <v>2</v>
      </c>
    </row>
    <row r="885" spans="1:7" x14ac:dyDescent="0.25">
      <c r="A885" t="s">
        <v>0</v>
      </c>
      <c r="B885" t="s">
        <v>1</v>
      </c>
      <c r="C885">
        <v>2968233</v>
      </c>
      <c r="D885" s="2">
        <v>2958465</v>
      </c>
      <c r="E885" s="2">
        <v>44946</v>
      </c>
      <c r="F885" s="28">
        <v>1995</v>
      </c>
      <c r="G885" t="s">
        <v>2</v>
      </c>
    </row>
    <row r="886" spans="1:7" x14ac:dyDescent="0.25">
      <c r="A886" t="s">
        <v>0</v>
      </c>
      <c r="B886" t="s">
        <v>1</v>
      </c>
      <c r="C886">
        <v>2968234</v>
      </c>
      <c r="D886" s="2">
        <v>2958465</v>
      </c>
      <c r="E886" s="2">
        <v>44946</v>
      </c>
      <c r="F886" s="28">
        <v>1995</v>
      </c>
      <c r="G886" t="s">
        <v>2</v>
      </c>
    </row>
    <row r="887" spans="1:7" x14ac:dyDescent="0.25">
      <c r="A887" t="s">
        <v>0</v>
      </c>
      <c r="B887" t="s">
        <v>1</v>
      </c>
      <c r="C887">
        <v>2970183</v>
      </c>
      <c r="D887" s="2">
        <v>2958465</v>
      </c>
      <c r="E887" s="2">
        <v>44946</v>
      </c>
      <c r="F887" s="28">
        <v>490</v>
      </c>
      <c r="G887" t="s">
        <v>2</v>
      </c>
    </row>
    <row r="888" spans="1:7" x14ac:dyDescent="0.25">
      <c r="A888" t="s">
        <v>0</v>
      </c>
      <c r="B888" t="s">
        <v>1</v>
      </c>
      <c r="C888">
        <v>2970184</v>
      </c>
      <c r="D888" s="2">
        <v>2958465</v>
      </c>
      <c r="E888" s="2">
        <v>44946</v>
      </c>
      <c r="F888" s="28">
        <v>490</v>
      </c>
      <c r="G888" t="s">
        <v>2</v>
      </c>
    </row>
    <row r="889" spans="1:7" x14ac:dyDescent="0.25">
      <c r="A889" t="s">
        <v>0</v>
      </c>
      <c r="B889" t="s">
        <v>1</v>
      </c>
      <c r="C889">
        <v>2970211</v>
      </c>
      <c r="D889" s="2">
        <v>2958465</v>
      </c>
      <c r="E889" s="2">
        <v>44946</v>
      </c>
      <c r="F889" s="28">
        <v>1715</v>
      </c>
      <c r="G889" t="s">
        <v>2</v>
      </c>
    </row>
    <row r="890" spans="1:7" x14ac:dyDescent="0.25">
      <c r="A890" t="s">
        <v>0</v>
      </c>
      <c r="B890" t="s">
        <v>1</v>
      </c>
      <c r="C890">
        <v>2970213</v>
      </c>
      <c r="D890" s="2">
        <v>2958465</v>
      </c>
      <c r="E890" s="2">
        <v>44946</v>
      </c>
      <c r="F890" s="28">
        <v>1715</v>
      </c>
      <c r="G890" t="s">
        <v>2</v>
      </c>
    </row>
    <row r="891" spans="1:7" x14ac:dyDescent="0.25">
      <c r="A891" t="s">
        <v>0</v>
      </c>
      <c r="B891" t="s">
        <v>1</v>
      </c>
      <c r="C891">
        <v>2971183</v>
      </c>
      <c r="D891" s="2">
        <v>2958465</v>
      </c>
      <c r="E891" s="2">
        <v>45223</v>
      </c>
      <c r="F891" s="28">
        <v>440</v>
      </c>
      <c r="G891" t="s">
        <v>2</v>
      </c>
    </row>
    <row r="892" spans="1:7" x14ac:dyDescent="0.25">
      <c r="A892" t="s">
        <v>0</v>
      </c>
      <c r="B892" t="s">
        <v>1</v>
      </c>
      <c r="C892">
        <v>2971184</v>
      </c>
      <c r="D892" s="2">
        <v>2958465</v>
      </c>
      <c r="E892" s="2">
        <v>45223</v>
      </c>
      <c r="F892" s="28">
        <v>440</v>
      </c>
      <c r="G892" t="s">
        <v>2</v>
      </c>
    </row>
    <row r="893" spans="1:7" x14ac:dyDescent="0.25">
      <c r="A893" t="s">
        <v>0</v>
      </c>
      <c r="B893" t="s">
        <v>1</v>
      </c>
      <c r="C893">
        <v>2971193</v>
      </c>
      <c r="D893" s="2">
        <v>2958465</v>
      </c>
      <c r="E893" s="2">
        <v>45223</v>
      </c>
      <c r="F893" s="28">
        <v>1068</v>
      </c>
      <c r="G893" t="s">
        <v>2</v>
      </c>
    </row>
    <row r="894" spans="1:7" x14ac:dyDescent="0.25">
      <c r="A894" t="s">
        <v>0</v>
      </c>
      <c r="B894" t="s">
        <v>1</v>
      </c>
      <c r="C894">
        <v>2971195</v>
      </c>
      <c r="D894" s="2">
        <v>2958465</v>
      </c>
      <c r="E894" s="2">
        <v>45223</v>
      </c>
      <c r="F894" s="28">
        <v>1068</v>
      </c>
      <c r="G894" t="s">
        <v>2</v>
      </c>
    </row>
    <row r="895" spans="1:7" x14ac:dyDescent="0.25">
      <c r="A895" t="s">
        <v>0</v>
      </c>
      <c r="B895" t="s">
        <v>1</v>
      </c>
      <c r="C895">
        <v>2971224</v>
      </c>
      <c r="D895" s="2">
        <v>2958465</v>
      </c>
      <c r="E895" s="2">
        <v>45223</v>
      </c>
      <c r="F895" s="28">
        <v>538</v>
      </c>
      <c r="G895" t="s">
        <v>2</v>
      </c>
    </row>
    <row r="896" spans="1:7" x14ac:dyDescent="0.25">
      <c r="A896" t="s">
        <v>0</v>
      </c>
      <c r="B896" t="s">
        <v>1</v>
      </c>
      <c r="C896">
        <v>2971225</v>
      </c>
      <c r="D896" s="2">
        <v>2958465</v>
      </c>
      <c r="E896" s="2">
        <v>45223</v>
      </c>
      <c r="F896" s="28">
        <v>538</v>
      </c>
      <c r="G896" t="s">
        <v>2</v>
      </c>
    </row>
    <row r="897" spans="1:7" x14ac:dyDescent="0.25">
      <c r="A897" t="s">
        <v>0</v>
      </c>
      <c r="B897" t="s">
        <v>1</v>
      </c>
      <c r="C897">
        <v>2971293</v>
      </c>
      <c r="D897" s="2">
        <v>2958465</v>
      </c>
      <c r="E897" s="2">
        <v>45223</v>
      </c>
      <c r="F897" s="28">
        <v>1068</v>
      </c>
      <c r="G897" t="s">
        <v>2</v>
      </c>
    </row>
    <row r="898" spans="1:7" x14ac:dyDescent="0.25">
      <c r="A898" t="s">
        <v>0</v>
      </c>
      <c r="B898" t="s">
        <v>1</v>
      </c>
      <c r="C898">
        <v>2971294</v>
      </c>
      <c r="D898" s="2">
        <v>2958465</v>
      </c>
      <c r="E898" s="2">
        <v>45223</v>
      </c>
      <c r="F898" s="28">
        <v>1068</v>
      </c>
      <c r="G898" t="s">
        <v>2</v>
      </c>
    </row>
    <row r="899" spans="1:7" x14ac:dyDescent="0.25">
      <c r="A899" t="s">
        <v>0</v>
      </c>
      <c r="B899" t="s">
        <v>1</v>
      </c>
      <c r="C899">
        <v>2972183</v>
      </c>
      <c r="D899" s="2">
        <v>2958465</v>
      </c>
      <c r="E899" s="2">
        <v>45257</v>
      </c>
      <c r="F899" s="28">
        <v>600</v>
      </c>
      <c r="G899" t="s">
        <v>2</v>
      </c>
    </row>
    <row r="900" spans="1:7" x14ac:dyDescent="0.25">
      <c r="A900" t="s">
        <v>0</v>
      </c>
      <c r="B900" t="s">
        <v>1</v>
      </c>
      <c r="C900">
        <v>2972184</v>
      </c>
      <c r="D900" s="2">
        <v>2958465</v>
      </c>
      <c r="E900" s="2">
        <v>45329</v>
      </c>
      <c r="F900" s="28">
        <v>600</v>
      </c>
      <c r="G900" t="s">
        <v>2</v>
      </c>
    </row>
    <row r="901" spans="1:7" x14ac:dyDescent="0.25">
      <c r="A901" t="s">
        <v>0</v>
      </c>
      <c r="B901" t="s">
        <v>1</v>
      </c>
      <c r="C901">
        <v>2972185</v>
      </c>
      <c r="D901" s="2">
        <v>2958465</v>
      </c>
      <c r="E901" s="2">
        <v>45257</v>
      </c>
      <c r="F901" s="28">
        <v>600</v>
      </c>
      <c r="G901" t="s">
        <v>2</v>
      </c>
    </row>
    <row r="902" spans="1:7" x14ac:dyDescent="0.25">
      <c r="A902" t="s">
        <v>0</v>
      </c>
      <c r="B902" t="s">
        <v>1</v>
      </c>
      <c r="C902">
        <v>2998265</v>
      </c>
      <c r="D902" s="2">
        <v>2958465</v>
      </c>
      <c r="E902" s="2">
        <v>45505</v>
      </c>
      <c r="F902" s="28">
        <v>5090</v>
      </c>
      <c r="G902" t="s">
        <v>3</v>
      </c>
    </row>
    <row r="903" spans="1:7" x14ac:dyDescent="0.25">
      <c r="A903" t="s">
        <v>0</v>
      </c>
      <c r="B903" t="s">
        <v>1</v>
      </c>
      <c r="C903">
        <v>2998269</v>
      </c>
      <c r="D903" s="2">
        <v>2958465</v>
      </c>
      <c r="E903" s="2">
        <v>45505</v>
      </c>
      <c r="F903" s="28">
        <v>5090</v>
      </c>
      <c r="G903" t="s">
        <v>3</v>
      </c>
    </row>
    <row r="904" spans="1:7" x14ac:dyDescent="0.25">
      <c r="A904" t="s">
        <v>0</v>
      </c>
      <c r="B904" t="s">
        <v>1</v>
      </c>
      <c r="C904">
        <v>2999263</v>
      </c>
      <c r="D904" s="2">
        <v>2958465</v>
      </c>
      <c r="E904" s="2">
        <v>44713</v>
      </c>
      <c r="F904" s="28">
        <v>5826</v>
      </c>
      <c r="G904" t="s">
        <v>3</v>
      </c>
    </row>
    <row r="905" spans="1:7" x14ac:dyDescent="0.25">
      <c r="A905" t="s">
        <v>0</v>
      </c>
      <c r="B905" t="s">
        <v>1</v>
      </c>
      <c r="C905">
        <v>2999264</v>
      </c>
      <c r="D905" s="2">
        <v>2958465</v>
      </c>
      <c r="E905" s="2">
        <v>44713</v>
      </c>
      <c r="F905" s="28">
        <v>5826</v>
      </c>
      <c r="G905" t="s">
        <v>3</v>
      </c>
    </row>
    <row r="906" spans="1:7" x14ac:dyDescent="0.25">
      <c r="A906" t="s">
        <v>0</v>
      </c>
      <c r="B906" t="s">
        <v>1</v>
      </c>
      <c r="C906">
        <v>2999265</v>
      </c>
      <c r="D906" s="2">
        <v>2958465</v>
      </c>
      <c r="E906" s="2">
        <v>44713</v>
      </c>
      <c r="F906" s="28">
        <v>5826</v>
      </c>
      <c r="G906" t="s">
        <v>3</v>
      </c>
    </row>
    <row r="907" spans="1:7" x14ac:dyDescent="0.25">
      <c r="A907" t="s">
        <v>0</v>
      </c>
      <c r="B907" t="s">
        <v>1</v>
      </c>
      <c r="C907">
        <v>3001261</v>
      </c>
      <c r="D907" s="2">
        <v>2958465</v>
      </c>
      <c r="E907" s="2">
        <v>44713</v>
      </c>
      <c r="F907" s="28">
        <v>5010</v>
      </c>
      <c r="G907" t="s">
        <v>3</v>
      </c>
    </row>
    <row r="908" spans="1:7" x14ac:dyDescent="0.25">
      <c r="A908" t="s">
        <v>0</v>
      </c>
      <c r="B908" t="s">
        <v>1</v>
      </c>
      <c r="C908">
        <v>3001265</v>
      </c>
      <c r="D908" s="2">
        <v>2958465</v>
      </c>
      <c r="E908" s="2">
        <v>44713</v>
      </c>
      <c r="F908" s="28">
        <v>5010</v>
      </c>
      <c r="G908" t="s">
        <v>3</v>
      </c>
    </row>
    <row r="909" spans="1:7" x14ac:dyDescent="0.25">
      <c r="A909" t="s">
        <v>0</v>
      </c>
      <c r="B909" t="s">
        <v>1</v>
      </c>
      <c r="C909">
        <v>3002261</v>
      </c>
      <c r="D909" s="2">
        <v>2958465</v>
      </c>
      <c r="E909" s="2">
        <v>44713</v>
      </c>
      <c r="F909" s="28">
        <v>5082</v>
      </c>
      <c r="G909" t="s">
        <v>3</v>
      </c>
    </row>
    <row r="910" spans="1:7" x14ac:dyDescent="0.25">
      <c r="A910" t="s">
        <v>0</v>
      </c>
      <c r="B910" t="s">
        <v>1</v>
      </c>
      <c r="C910">
        <v>3002265</v>
      </c>
      <c r="D910" s="2">
        <v>2958465</v>
      </c>
      <c r="E910" s="2">
        <v>44713</v>
      </c>
      <c r="F910" s="28">
        <v>5082</v>
      </c>
      <c r="G910" t="s">
        <v>3</v>
      </c>
    </row>
    <row r="911" spans="1:7" x14ac:dyDescent="0.25">
      <c r="A911" t="s">
        <v>0</v>
      </c>
      <c r="B911" t="s">
        <v>1</v>
      </c>
      <c r="C911">
        <v>3006233</v>
      </c>
      <c r="D911" s="2">
        <v>2958465</v>
      </c>
      <c r="E911" s="2">
        <v>44713</v>
      </c>
      <c r="F911" s="28">
        <v>1383</v>
      </c>
      <c r="G911" t="s">
        <v>2</v>
      </c>
    </row>
    <row r="912" spans="1:7" x14ac:dyDescent="0.25">
      <c r="A912" t="s">
        <v>0</v>
      </c>
      <c r="B912" t="s">
        <v>1</v>
      </c>
      <c r="C912">
        <v>3006234</v>
      </c>
      <c r="D912" s="2">
        <v>2958465</v>
      </c>
      <c r="E912" s="2">
        <v>44713</v>
      </c>
      <c r="F912" s="28">
        <v>1383</v>
      </c>
      <c r="G912" t="s">
        <v>2</v>
      </c>
    </row>
    <row r="913" spans="1:7" x14ac:dyDescent="0.25">
      <c r="A913" t="s">
        <v>0</v>
      </c>
      <c r="B913" t="s">
        <v>1</v>
      </c>
      <c r="C913">
        <v>3006261</v>
      </c>
      <c r="D913" s="2">
        <v>2958465</v>
      </c>
      <c r="E913" s="2">
        <v>44713</v>
      </c>
      <c r="F913" s="28">
        <v>5336</v>
      </c>
      <c r="G913" t="s">
        <v>3</v>
      </c>
    </row>
    <row r="914" spans="1:7" x14ac:dyDescent="0.25">
      <c r="A914" t="s">
        <v>0</v>
      </c>
      <c r="B914" t="s">
        <v>1</v>
      </c>
      <c r="C914">
        <v>3006265</v>
      </c>
      <c r="D914" s="2">
        <v>2958465</v>
      </c>
      <c r="E914" s="2">
        <v>44713</v>
      </c>
      <c r="F914" s="28">
        <v>5336</v>
      </c>
      <c r="G914" t="s">
        <v>3</v>
      </c>
    </row>
    <row r="915" spans="1:7" x14ac:dyDescent="0.25">
      <c r="A915" t="s">
        <v>0</v>
      </c>
      <c r="B915" t="s">
        <v>1</v>
      </c>
      <c r="C915">
        <v>3006273</v>
      </c>
      <c r="D915" s="2">
        <v>2958465</v>
      </c>
      <c r="E915" s="2">
        <v>44713</v>
      </c>
      <c r="F915" s="28">
        <v>5336</v>
      </c>
      <c r="G915" t="s">
        <v>3</v>
      </c>
    </row>
    <row r="916" spans="1:7" x14ac:dyDescent="0.25">
      <c r="A916" t="s">
        <v>0</v>
      </c>
      <c r="B916" t="s">
        <v>1</v>
      </c>
      <c r="C916">
        <v>3006765</v>
      </c>
      <c r="D916" s="2">
        <v>2958465</v>
      </c>
      <c r="E916" s="2">
        <v>43344</v>
      </c>
      <c r="F916" s="28">
        <v>3715</v>
      </c>
      <c r="G916" t="s">
        <v>3</v>
      </c>
    </row>
    <row r="917" spans="1:7" x14ac:dyDescent="0.25">
      <c r="A917" t="s">
        <v>0</v>
      </c>
      <c r="B917" t="s">
        <v>1</v>
      </c>
      <c r="C917">
        <v>3008265</v>
      </c>
      <c r="D917" s="2">
        <v>2958465</v>
      </c>
      <c r="E917" s="2">
        <v>44305</v>
      </c>
      <c r="F917" s="28">
        <v>3969</v>
      </c>
      <c r="G917" t="s">
        <v>3</v>
      </c>
    </row>
    <row r="918" spans="1:7" x14ac:dyDescent="0.25">
      <c r="A918" t="s">
        <v>0</v>
      </c>
      <c r="B918" t="s">
        <v>1</v>
      </c>
      <c r="C918">
        <v>3009263</v>
      </c>
      <c r="D918" s="2">
        <v>2958465</v>
      </c>
      <c r="E918" s="2">
        <v>40299</v>
      </c>
      <c r="F918" s="28">
        <v>2810</v>
      </c>
      <c r="G918" t="s">
        <v>3</v>
      </c>
    </row>
    <row r="919" spans="1:7" x14ac:dyDescent="0.25">
      <c r="A919" t="s">
        <v>0</v>
      </c>
      <c r="B919" t="s">
        <v>1</v>
      </c>
      <c r="C919">
        <v>3009264</v>
      </c>
      <c r="D919" s="2">
        <v>2958465</v>
      </c>
      <c r="E919" s="2">
        <v>39672</v>
      </c>
      <c r="F919" s="28">
        <v>2600</v>
      </c>
      <c r="G919" t="s">
        <v>3</v>
      </c>
    </row>
    <row r="920" spans="1:7" x14ac:dyDescent="0.25">
      <c r="A920" t="s">
        <v>0</v>
      </c>
      <c r="B920" t="s">
        <v>1</v>
      </c>
      <c r="C920">
        <v>3009265</v>
      </c>
      <c r="D920" s="2">
        <v>2958465</v>
      </c>
      <c r="E920" s="2">
        <v>42929</v>
      </c>
      <c r="F920" s="28">
        <v>3375</v>
      </c>
      <c r="G920" t="s">
        <v>3</v>
      </c>
    </row>
    <row r="921" spans="1:7" x14ac:dyDescent="0.25">
      <c r="A921" t="s">
        <v>0</v>
      </c>
      <c r="B921" t="s">
        <v>1</v>
      </c>
      <c r="C921">
        <v>3010263</v>
      </c>
      <c r="D921" s="2">
        <v>2958465</v>
      </c>
      <c r="E921" s="2">
        <v>40240</v>
      </c>
      <c r="F921" s="28">
        <v>3700</v>
      </c>
      <c r="G921" t="s">
        <v>3</v>
      </c>
    </row>
    <row r="922" spans="1:7" x14ac:dyDescent="0.25">
      <c r="A922" t="s">
        <v>0</v>
      </c>
      <c r="B922" t="s">
        <v>1</v>
      </c>
      <c r="C922">
        <v>3010265</v>
      </c>
      <c r="D922" s="2">
        <v>2958465</v>
      </c>
      <c r="E922" s="2">
        <v>41320</v>
      </c>
      <c r="F922" s="28">
        <v>4390</v>
      </c>
      <c r="G922" t="s">
        <v>3</v>
      </c>
    </row>
    <row r="923" spans="1:7" x14ac:dyDescent="0.25">
      <c r="A923" t="s">
        <v>0</v>
      </c>
      <c r="B923" t="s">
        <v>1</v>
      </c>
      <c r="C923">
        <v>3020265</v>
      </c>
      <c r="D923" s="2">
        <v>2958465</v>
      </c>
      <c r="E923" s="2">
        <v>44305</v>
      </c>
      <c r="F923" s="28">
        <v>5153</v>
      </c>
      <c r="G923" t="s">
        <v>3</v>
      </c>
    </row>
    <row r="924" spans="1:7" x14ac:dyDescent="0.25">
      <c r="A924" t="s">
        <v>0</v>
      </c>
      <c r="B924" t="s">
        <v>1</v>
      </c>
      <c r="C924">
        <v>3029275</v>
      </c>
      <c r="D924" s="2">
        <v>2958465</v>
      </c>
      <c r="E924" s="2">
        <v>43518</v>
      </c>
      <c r="F924" s="28">
        <v>3385</v>
      </c>
      <c r="G924" t="s">
        <v>3</v>
      </c>
    </row>
    <row r="925" spans="1:7" x14ac:dyDescent="0.25">
      <c r="A925" t="s">
        <v>0</v>
      </c>
      <c r="B925" t="s">
        <v>1</v>
      </c>
      <c r="C925">
        <v>3033183</v>
      </c>
      <c r="D925" s="2">
        <v>2958465</v>
      </c>
      <c r="E925" s="2">
        <v>44713</v>
      </c>
      <c r="F925" s="28">
        <v>1806</v>
      </c>
      <c r="G925" t="s">
        <v>2</v>
      </c>
    </row>
    <row r="926" spans="1:7" x14ac:dyDescent="0.25">
      <c r="A926" t="s">
        <v>0</v>
      </c>
      <c r="B926" t="s">
        <v>1</v>
      </c>
      <c r="C926">
        <v>3033185</v>
      </c>
      <c r="D926" s="2">
        <v>2958465</v>
      </c>
      <c r="E926" s="2">
        <v>44713</v>
      </c>
      <c r="F926" s="28">
        <v>1806</v>
      </c>
      <c r="G926" t="s">
        <v>2</v>
      </c>
    </row>
    <row r="927" spans="1:7" x14ac:dyDescent="0.25">
      <c r="A927" t="s">
        <v>0</v>
      </c>
      <c r="B927" t="s">
        <v>1</v>
      </c>
      <c r="C927">
        <v>3033233</v>
      </c>
      <c r="D927" s="2">
        <v>2958465</v>
      </c>
      <c r="E927" s="2">
        <v>44713</v>
      </c>
      <c r="F927" s="28">
        <v>8806</v>
      </c>
      <c r="G927" t="s">
        <v>2</v>
      </c>
    </row>
    <row r="928" spans="1:7" x14ac:dyDescent="0.25">
      <c r="A928" t="s">
        <v>0</v>
      </c>
      <c r="B928" t="s">
        <v>1</v>
      </c>
      <c r="C928">
        <v>3033234</v>
      </c>
      <c r="D928" s="2">
        <v>2958465</v>
      </c>
      <c r="E928" s="2">
        <v>44713</v>
      </c>
      <c r="F928" s="28">
        <v>8806</v>
      </c>
      <c r="G928" t="s">
        <v>2</v>
      </c>
    </row>
    <row r="929" spans="1:7" x14ac:dyDescent="0.25">
      <c r="A929" t="s">
        <v>0</v>
      </c>
      <c r="B929" t="s">
        <v>1</v>
      </c>
      <c r="C929">
        <v>3034183</v>
      </c>
      <c r="D929" s="2">
        <v>2958465</v>
      </c>
      <c r="E929" s="2">
        <v>44713</v>
      </c>
      <c r="F929" s="28">
        <v>1806</v>
      </c>
      <c r="G929" t="s">
        <v>2</v>
      </c>
    </row>
    <row r="930" spans="1:7" x14ac:dyDescent="0.25">
      <c r="A930" t="s">
        <v>0</v>
      </c>
      <c r="B930" t="s">
        <v>1</v>
      </c>
      <c r="C930">
        <v>3034185</v>
      </c>
      <c r="D930" s="2">
        <v>2958465</v>
      </c>
      <c r="E930" s="2">
        <v>44713</v>
      </c>
      <c r="F930" s="28">
        <v>1806</v>
      </c>
      <c r="G930" t="s">
        <v>2</v>
      </c>
    </row>
    <row r="931" spans="1:7" x14ac:dyDescent="0.25">
      <c r="A931" t="s">
        <v>0</v>
      </c>
      <c r="B931" t="s">
        <v>1</v>
      </c>
      <c r="C931">
        <v>3034233</v>
      </c>
      <c r="D931" s="2">
        <v>2958465</v>
      </c>
      <c r="E931" s="2">
        <v>44713</v>
      </c>
      <c r="F931" s="28">
        <v>8806</v>
      </c>
      <c r="G931" t="s">
        <v>2</v>
      </c>
    </row>
    <row r="932" spans="1:7" x14ac:dyDescent="0.25">
      <c r="A932" t="s">
        <v>0</v>
      </c>
      <c r="B932" t="s">
        <v>1</v>
      </c>
      <c r="C932">
        <v>3034234</v>
      </c>
      <c r="D932" s="2">
        <v>2958465</v>
      </c>
      <c r="E932" s="2">
        <v>44713</v>
      </c>
      <c r="F932" s="28">
        <v>8806</v>
      </c>
      <c r="G932" t="s">
        <v>2</v>
      </c>
    </row>
    <row r="933" spans="1:7" x14ac:dyDescent="0.25">
      <c r="A933" t="s">
        <v>0</v>
      </c>
      <c r="B933" t="s">
        <v>1</v>
      </c>
      <c r="C933">
        <v>3035183</v>
      </c>
      <c r="D933" s="2">
        <v>2958465</v>
      </c>
      <c r="E933" s="2">
        <v>44713</v>
      </c>
      <c r="F933" s="28">
        <v>1806</v>
      </c>
      <c r="G933" t="s">
        <v>2</v>
      </c>
    </row>
    <row r="934" spans="1:7" x14ac:dyDescent="0.25">
      <c r="A934" t="s">
        <v>0</v>
      </c>
      <c r="B934" t="s">
        <v>1</v>
      </c>
      <c r="C934">
        <v>3035185</v>
      </c>
      <c r="D934" s="2">
        <v>2958465</v>
      </c>
      <c r="E934" s="2">
        <v>44713</v>
      </c>
      <c r="F934" s="28">
        <v>1806</v>
      </c>
      <c r="G934" t="s">
        <v>2</v>
      </c>
    </row>
    <row r="935" spans="1:7" x14ac:dyDescent="0.25">
      <c r="A935" t="s">
        <v>0</v>
      </c>
      <c r="B935" t="s">
        <v>1</v>
      </c>
      <c r="C935">
        <v>3035233</v>
      </c>
      <c r="D935" s="2">
        <v>2958465</v>
      </c>
      <c r="E935" s="2">
        <v>44713</v>
      </c>
      <c r="F935" s="28">
        <v>8806</v>
      </c>
      <c r="G935" t="s">
        <v>2</v>
      </c>
    </row>
    <row r="936" spans="1:7" x14ac:dyDescent="0.25">
      <c r="A936" t="s">
        <v>0</v>
      </c>
      <c r="B936" t="s">
        <v>1</v>
      </c>
      <c r="C936">
        <v>3035234</v>
      </c>
      <c r="D936" s="2">
        <v>2958465</v>
      </c>
      <c r="E936" s="2">
        <v>44713</v>
      </c>
      <c r="F936" s="28">
        <v>8806</v>
      </c>
      <c r="G936" t="s">
        <v>2</v>
      </c>
    </row>
    <row r="937" spans="1:7" x14ac:dyDescent="0.25">
      <c r="A937" t="s">
        <v>0</v>
      </c>
      <c r="B937" t="s">
        <v>1</v>
      </c>
      <c r="C937">
        <v>3035265</v>
      </c>
      <c r="D937" s="2">
        <v>2958465</v>
      </c>
      <c r="E937" s="2">
        <v>44713</v>
      </c>
      <c r="F937" s="28">
        <v>35115</v>
      </c>
      <c r="G937" t="s">
        <v>3</v>
      </c>
    </row>
    <row r="938" spans="1:7" x14ac:dyDescent="0.25">
      <c r="A938" t="s">
        <v>0</v>
      </c>
      <c r="B938" t="s">
        <v>1</v>
      </c>
      <c r="C938">
        <v>3036183</v>
      </c>
      <c r="D938" s="2">
        <v>2958465</v>
      </c>
      <c r="E938" s="2">
        <v>44713</v>
      </c>
      <c r="F938" s="28">
        <v>1806</v>
      </c>
      <c r="G938" t="s">
        <v>2</v>
      </c>
    </row>
    <row r="939" spans="1:7" x14ac:dyDescent="0.25">
      <c r="A939" t="s">
        <v>0</v>
      </c>
      <c r="B939" t="s">
        <v>1</v>
      </c>
      <c r="C939">
        <v>3036185</v>
      </c>
      <c r="D939" s="2">
        <v>2958465</v>
      </c>
      <c r="E939" s="2">
        <v>44713</v>
      </c>
      <c r="F939" s="28">
        <v>1806</v>
      </c>
      <c r="G939" t="s">
        <v>2</v>
      </c>
    </row>
    <row r="940" spans="1:7" x14ac:dyDescent="0.25">
      <c r="A940" t="s">
        <v>0</v>
      </c>
      <c r="B940" t="s">
        <v>1</v>
      </c>
      <c r="C940">
        <v>3036233</v>
      </c>
      <c r="D940" s="2">
        <v>2958465</v>
      </c>
      <c r="E940" s="2">
        <v>44713</v>
      </c>
      <c r="F940" s="28">
        <v>8806</v>
      </c>
      <c r="G940" t="s">
        <v>2</v>
      </c>
    </row>
    <row r="941" spans="1:7" x14ac:dyDescent="0.25">
      <c r="A941" t="s">
        <v>0</v>
      </c>
      <c r="B941" t="s">
        <v>1</v>
      </c>
      <c r="C941">
        <v>3036234</v>
      </c>
      <c r="D941" s="2">
        <v>2958465</v>
      </c>
      <c r="E941" s="2">
        <v>44713</v>
      </c>
      <c r="F941" s="28">
        <v>8806</v>
      </c>
      <c r="G941" t="s">
        <v>2</v>
      </c>
    </row>
    <row r="942" spans="1:7" x14ac:dyDescent="0.25">
      <c r="A942" t="s">
        <v>0</v>
      </c>
      <c r="B942" t="s">
        <v>1</v>
      </c>
      <c r="C942">
        <v>3036265</v>
      </c>
      <c r="D942" s="2">
        <v>2958465</v>
      </c>
      <c r="E942" s="2">
        <v>44713</v>
      </c>
      <c r="F942" s="28">
        <v>35115</v>
      </c>
      <c r="G942" t="s">
        <v>3</v>
      </c>
    </row>
    <row r="943" spans="1:7" x14ac:dyDescent="0.25">
      <c r="A943" t="s">
        <v>0</v>
      </c>
      <c r="B943" t="s">
        <v>1</v>
      </c>
      <c r="C943">
        <v>3040265</v>
      </c>
      <c r="D943" s="2">
        <v>2958465</v>
      </c>
      <c r="E943" s="2">
        <v>44764</v>
      </c>
      <c r="F943" s="28">
        <v>4575</v>
      </c>
      <c r="G943" t="s">
        <v>3</v>
      </c>
    </row>
    <row r="944" spans="1:7" x14ac:dyDescent="0.25">
      <c r="A944" t="s">
        <v>0</v>
      </c>
      <c r="B944" t="s">
        <v>1</v>
      </c>
      <c r="C944">
        <v>3052265</v>
      </c>
      <c r="D944" s="2">
        <v>2958465</v>
      </c>
      <c r="E944" s="2">
        <v>44713</v>
      </c>
      <c r="F944" s="28">
        <v>7010</v>
      </c>
      <c r="G944" t="s">
        <v>3</v>
      </c>
    </row>
    <row r="945" spans="1:7" x14ac:dyDescent="0.25">
      <c r="A945" t="s">
        <v>0</v>
      </c>
      <c r="B945" t="s">
        <v>1</v>
      </c>
      <c r="C945">
        <v>3054265</v>
      </c>
      <c r="D945" s="2">
        <v>2958465</v>
      </c>
      <c r="E945" s="2">
        <v>43088</v>
      </c>
      <c r="F945" s="28">
        <v>5200</v>
      </c>
      <c r="G945" t="s">
        <v>3</v>
      </c>
    </row>
    <row r="946" spans="1:7" x14ac:dyDescent="0.25">
      <c r="A946" t="s">
        <v>0</v>
      </c>
      <c r="B946" t="s">
        <v>1</v>
      </c>
      <c r="C946">
        <v>3055265</v>
      </c>
      <c r="D946" s="2">
        <v>2958465</v>
      </c>
      <c r="E946" s="2">
        <v>44713</v>
      </c>
      <c r="F946" s="28">
        <v>6453</v>
      </c>
      <c r="G946" t="s">
        <v>3</v>
      </c>
    </row>
    <row r="947" spans="1:7" x14ac:dyDescent="0.25">
      <c r="A947" t="s">
        <v>0</v>
      </c>
      <c r="B947" t="s">
        <v>1</v>
      </c>
      <c r="C947">
        <v>3056265</v>
      </c>
      <c r="D947" s="2">
        <v>2958465</v>
      </c>
      <c r="E947" s="2">
        <v>44713</v>
      </c>
      <c r="F947" s="28">
        <v>6423</v>
      </c>
      <c r="G947" t="s">
        <v>3</v>
      </c>
    </row>
    <row r="948" spans="1:7" x14ac:dyDescent="0.25">
      <c r="A948" t="s">
        <v>0</v>
      </c>
      <c r="B948" t="s">
        <v>1</v>
      </c>
      <c r="C948">
        <v>3057265</v>
      </c>
      <c r="D948" s="2">
        <v>2958465</v>
      </c>
      <c r="E948" s="2">
        <v>44713</v>
      </c>
      <c r="F948" s="28">
        <v>6704</v>
      </c>
      <c r="G948" t="s">
        <v>3</v>
      </c>
    </row>
    <row r="949" spans="1:7" x14ac:dyDescent="0.25">
      <c r="A949" t="s">
        <v>0</v>
      </c>
      <c r="B949" t="s">
        <v>1</v>
      </c>
      <c r="C949">
        <v>3058265</v>
      </c>
      <c r="D949" s="2">
        <v>2958465</v>
      </c>
      <c r="E949" s="2">
        <v>44764</v>
      </c>
      <c r="F949" s="28">
        <v>6500</v>
      </c>
      <c r="G949" t="s">
        <v>3</v>
      </c>
    </row>
    <row r="950" spans="1:7" x14ac:dyDescent="0.25">
      <c r="A950" t="s">
        <v>0</v>
      </c>
      <c r="B950" t="s">
        <v>1</v>
      </c>
      <c r="C950">
        <v>3059265</v>
      </c>
      <c r="D950" s="2">
        <v>2958465</v>
      </c>
      <c r="E950" s="2">
        <v>44713</v>
      </c>
      <c r="F950" s="28">
        <v>7303</v>
      </c>
      <c r="G950" t="s">
        <v>3</v>
      </c>
    </row>
    <row r="951" spans="1:7" x14ac:dyDescent="0.25">
      <c r="A951" t="s">
        <v>0</v>
      </c>
      <c r="B951" t="s">
        <v>1</v>
      </c>
      <c r="C951">
        <v>3060265</v>
      </c>
      <c r="D951" s="2">
        <v>2958465</v>
      </c>
      <c r="E951" s="2">
        <v>45876</v>
      </c>
      <c r="F951" s="28">
        <v>7300</v>
      </c>
      <c r="G951" t="s">
        <v>3</v>
      </c>
    </row>
    <row r="952" spans="1:7" x14ac:dyDescent="0.25">
      <c r="A952" t="s">
        <v>0</v>
      </c>
      <c r="B952" t="s">
        <v>1</v>
      </c>
      <c r="C952">
        <v>3064263</v>
      </c>
      <c r="D952" s="2">
        <v>2958465</v>
      </c>
      <c r="E952" s="2">
        <v>44713</v>
      </c>
      <c r="F952" s="28">
        <v>5892</v>
      </c>
      <c r="G952" t="s">
        <v>3</v>
      </c>
    </row>
    <row r="953" spans="1:7" x14ac:dyDescent="0.25">
      <c r="A953" t="s">
        <v>0</v>
      </c>
      <c r="B953" t="s">
        <v>1</v>
      </c>
      <c r="C953">
        <v>3064265</v>
      </c>
      <c r="D953" s="2">
        <v>2958465</v>
      </c>
      <c r="E953" s="2">
        <v>44713</v>
      </c>
      <c r="F953" s="28">
        <v>5892</v>
      </c>
      <c r="G953" t="s">
        <v>3</v>
      </c>
    </row>
    <row r="954" spans="1:7" x14ac:dyDescent="0.25">
      <c r="A954" t="s">
        <v>0</v>
      </c>
      <c r="B954" t="s">
        <v>1</v>
      </c>
      <c r="C954">
        <v>3067263</v>
      </c>
      <c r="D954" s="2">
        <v>2958465</v>
      </c>
      <c r="E954" s="2">
        <v>40220</v>
      </c>
      <c r="F954" s="28">
        <v>3750</v>
      </c>
      <c r="G954" t="s">
        <v>3</v>
      </c>
    </row>
    <row r="955" spans="1:7" x14ac:dyDescent="0.25">
      <c r="A955" t="s">
        <v>0</v>
      </c>
      <c r="B955" t="s">
        <v>1</v>
      </c>
      <c r="C955">
        <v>3067264</v>
      </c>
      <c r="D955" s="2">
        <v>2958465</v>
      </c>
      <c r="E955" s="2">
        <v>39777</v>
      </c>
      <c r="F955" s="28">
        <v>3590</v>
      </c>
      <c r="G955" t="s">
        <v>3</v>
      </c>
    </row>
    <row r="956" spans="1:7" x14ac:dyDescent="0.25">
      <c r="A956" t="s">
        <v>0</v>
      </c>
      <c r="B956" t="s">
        <v>1</v>
      </c>
      <c r="C956">
        <v>3067265</v>
      </c>
      <c r="D956" s="2">
        <v>2958465</v>
      </c>
      <c r="E956" s="2">
        <v>41071</v>
      </c>
      <c r="F956" s="28">
        <v>4850</v>
      </c>
      <c r="G956" t="s">
        <v>3</v>
      </c>
    </row>
    <row r="957" spans="1:7" x14ac:dyDescent="0.25">
      <c r="A957" t="s">
        <v>0</v>
      </c>
      <c r="B957" t="s">
        <v>1</v>
      </c>
      <c r="C957">
        <v>3068263</v>
      </c>
      <c r="D957" s="2">
        <v>2958465</v>
      </c>
      <c r="E957" s="2">
        <v>40220</v>
      </c>
      <c r="F957" s="28">
        <v>3750</v>
      </c>
      <c r="G957" t="s">
        <v>3</v>
      </c>
    </row>
    <row r="958" spans="1:7" x14ac:dyDescent="0.25">
      <c r="A958" t="s">
        <v>0</v>
      </c>
      <c r="B958" t="s">
        <v>1</v>
      </c>
      <c r="C958">
        <v>3068264</v>
      </c>
      <c r="D958" s="2">
        <v>2958465</v>
      </c>
      <c r="E958" s="2">
        <v>39777</v>
      </c>
      <c r="F958" s="28">
        <v>3590</v>
      </c>
      <c r="G958" t="s">
        <v>3</v>
      </c>
    </row>
    <row r="959" spans="1:7" x14ac:dyDescent="0.25">
      <c r="A959" t="s">
        <v>0</v>
      </c>
      <c r="B959" t="s">
        <v>1</v>
      </c>
      <c r="C959">
        <v>3068265</v>
      </c>
      <c r="D959" s="2">
        <v>2958465</v>
      </c>
      <c r="E959" s="2">
        <v>40220</v>
      </c>
      <c r="F959" s="28">
        <v>3750</v>
      </c>
      <c r="G959" t="s">
        <v>3</v>
      </c>
    </row>
    <row r="960" spans="1:7" x14ac:dyDescent="0.25">
      <c r="A960" t="s">
        <v>0</v>
      </c>
      <c r="B960" t="s">
        <v>1</v>
      </c>
      <c r="C960">
        <v>3072183</v>
      </c>
      <c r="D960" s="2">
        <v>2958465</v>
      </c>
      <c r="E960" s="2">
        <v>42917</v>
      </c>
      <c r="F960" s="28">
        <v>220</v>
      </c>
      <c r="G960" t="s">
        <v>2</v>
      </c>
    </row>
    <row r="961" spans="1:7" x14ac:dyDescent="0.25">
      <c r="A961" t="s">
        <v>0</v>
      </c>
      <c r="B961" t="s">
        <v>1</v>
      </c>
      <c r="C961">
        <v>3072184</v>
      </c>
      <c r="D961" s="2">
        <v>2958465</v>
      </c>
      <c r="E961" s="2">
        <v>42917</v>
      </c>
      <c r="F961" s="28">
        <v>220</v>
      </c>
      <c r="G961" t="s">
        <v>2</v>
      </c>
    </row>
    <row r="962" spans="1:7" x14ac:dyDescent="0.25">
      <c r="A962" t="s">
        <v>0</v>
      </c>
      <c r="B962" t="s">
        <v>1</v>
      </c>
      <c r="C962">
        <v>3072201</v>
      </c>
      <c r="D962" s="2">
        <v>2958465</v>
      </c>
      <c r="E962" s="2">
        <v>42917</v>
      </c>
      <c r="F962" s="28">
        <v>647</v>
      </c>
      <c r="G962" t="s">
        <v>2</v>
      </c>
    </row>
    <row r="963" spans="1:7" x14ac:dyDescent="0.25">
      <c r="A963" t="s">
        <v>0</v>
      </c>
      <c r="B963" t="s">
        <v>1</v>
      </c>
      <c r="C963">
        <v>3072203</v>
      </c>
      <c r="D963" s="2">
        <v>2958465</v>
      </c>
      <c r="E963" s="2">
        <v>42917</v>
      </c>
      <c r="F963" s="28">
        <v>647</v>
      </c>
      <c r="G963" t="s">
        <v>2</v>
      </c>
    </row>
    <row r="964" spans="1:7" x14ac:dyDescent="0.25">
      <c r="A964" t="s">
        <v>0</v>
      </c>
      <c r="B964" t="s">
        <v>1</v>
      </c>
      <c r="C964">
        <v>3073263</v>
      </c>
      <c r="D964" s="2">
        <v>2958465</v>
      </c>
      <c r="E964" s="2">
        <v>40299</v>
      </c>
      <c r="F964" s="28">
        <v>3420</v>
      </c>
      <c r="G964" t="s">
        <v>3</v>
      </c>
    </row>
    <row r="965" spans="1:7" x14ac:dyDescent="0.25">
      <c r="A965" t="s">
        <v>0</v>
      </c>
      <c r="B965" t="s">
        <v>1</v>
      </c>
      <c r="C965">
        <v>3073265</v>
      </c>
      <c r="D965" s="2">
        <v>2958465</v>
      </c>
      <c r="E965" s="2">
        <v>41071</v>
      </c>
      <c r="F965" s="28">
        <v>4420</v>
      </c>
      <c r="G965" t="s">
        <v>3</v>
      </c>
    </row>
    <row r="966" spans="1:7" x14ac:dyDescent="0.25">
      <c r="A966" t="s">
        <v>0</v>
      </c>
      <c r="B966" t="s">
        <v>1</v>
      </c>
      <c r="C966">
        <v>3077183</v>
      </c>
      <c r="D966" s="2">
        <v>2958465</v>
      </c>
      <c r="E966" s="2">
        <v>45876</v>
      </c>
      <c r="F966" s="28">
        <v>375</v>
      </c>
      <c r="G966" t="s">
        <v>2</v>
      </c>
    </row>
    <row r="967" spans="1:7" x14ac:dyDescent="0.25">
      <c r="A967" t="s">
        <v>0</v>
      </c>
      <c r="B967" t="s">
        <v>1</v>
      </c>
      <c r="C967">
        <v>3077184</v>
      </c>
      <c r="D967" s="2">
        <v>2958465</v>
      </c>
      <c r="E967" s="2">
        <v>45876</v>
      </c>
      <c r="F967" s="28">
        <v>375</v>
      </c>
      <c r="G967" t="s">
        <v>2</v>
      </c>
    </row>
    <row r="968" spans="1:7" x14ac:dyDescent="0.25">
      <c r="A968" t="s">
        <v>0</v>
      </c>
      <c r="B968" t="s">
        <v>1</v>
      </c>
      <c r="C968">
        <v>3077684</v>
      </c>
      <c r="D968" s="2">
        <v>2958465</v>
      </c>
      <c r="E968" s="2">
        <v>43084</v>
      </c>
      <c r="F968" s="28">
        <v>467</v>
      </c>
      <c r="G968" t="s">
        <v>2</v>
      </c>
    </row>
    <row r="969" spans="1:7" x14ac:dyDescent="0.25">
      <c r="A969" t="s">
        <v>0</v>
      </c>
      <c r="B969" t="s">
        <v>1</v>
      </c>
      <c r="C969">
        <v>3084263</v>
      </c>
      <c r="D969" s="2">
        <v>2958465</v>
      </c>
      <c r="E969" s="2">
        <v>44713</v>
      </c>
      <c r="F969" s="28">
        <v>5478</v>
      </c>
      <c r="G969" t="s">
        <v>3</v>
      </c>
    </row>
    <row r="970" spans="1:7" x14ac:dyDescent="0.25">
      <c r="A970" t="s">
        <v>0</v>
      </c>
      <c r="B970" t="s">
        <v>1</v>
      </c>
      <c r="C970">
        <v>3084264</v>
      </c>
      <c r="D970" s="2">
        <v>2958465</v>
      </c>
      <c r="E970" s="2">
        <v>44713</v>
      </c>
      <c r="F970" s="28">
        <v>5478</v>
      </c>
      <c r="G970" t="s">
        <v>3</v>
      </c>
    </row>
    <row r="971" spans="1:7" x14ac:dyDescent="0.25">
      <c r="A971" t="s">
        <v>0</v>
      </c>
      <c r="B971" t="s">
        <v>1</v>
      </c>
      <c r="C971">
        <v>3084265</v>
      </c>
      <c r="D971" s="2">
        <v>2958465</v>
      </c>
      <c r="E971" s="2">
        <v>44713</v>
      </c>
      <c r="F971" s="28">
        <v>5478</v>
      </c>
      <c r="G971" t="s">
        <v>3</v>
      </c>
    </row>
    <row r="972" spans="1:7" x14ac:dyDescent="0.25">
      <c r="A972" t="s">
        <v>0</v>
      </c>
      <c r="B972" t="s">
        <v>1</v>
      </c>
      <c r="C972">
        <v>3085263</v>
      </c>
      <c r="D972" s="2">
        <v>2958465</v>
      </c>
      <c r="E972" s="2">
        <v>40299</v>
      </c>
      <c r="F972" s="28">
        <v>3100</v>
      </c>
      <c r="G972" t="s">
        <v>3</v>
      </c>
    </row>
    <row r="973" spans="1:7" x14ac:dyDescent="0.25">
      <c r="A973" t="s">
        <v>0</v>
      </c>
      <c r="B973" t="s">
        <v>1</v>
      </c>
      <c r="C973">
        <v>3085264</v>
      </c>
      <c r="D973" s="2">
        <v>2958465</v>
      </c>
      <c r="E973" s="2">
        <v>39777</v>
      </c>
      <c r="F973" s="28">
        <v>2890</v>
      </c>
      <c r="G973" t="s">
        <v>3</v>
      </c>
    </row>
    <row r="974" spans="1:7" x14ac:dyDescent="0.25">
      <c r="A974" t="s">
        <v>0</v>
      </c>
      <c r="B974" t="s">
        <v>1</v>
      </c>
      <c r="C974">
        <v>3085265</v>
      </c>
      <c r="D974" s="2">
        <v>2958465</v>
      </c>
      <c r="E974" s="2">
        <v>42917</v>
      </c>
      <c r="F974" s="28">
        <v>3685</v>
      </c>
      <c r="G974" t="s">
        <v>3</v>
      </c>
    </row>
    <row r="975" spans="1:7" x14ac:dyDescent="0.25">
      <c r="A975" t="s">
        <v>0</v>
      </c>
      <c r="B975" t="s">
        <v>1</v>
      </c>
      <c r="C975">
        <v>3402263</v>
      </c>
      <c r="D975" s="2">
        <v>2958465</v>
      </c>
      <c r="E975" s="2">
        <v>44713</v>
      </c>
      <c r="F975" s="28">
        <v>5021</v>
      </c>
      <c r="G975" t="s">
        <v>3</v>
      </c>
    </row>
    <row r="976" spans="1:7" x14ac:dyDescent="0.25">
      <c r="A976" t="s">
        <v>0</v>
      </c>
      <c r="B976" t="s">
        <v>1</v>
      </c>
      <c r="C976">
        <v>3402264</v>
      </c>
      <c r="D976" s="2">
        <v>2958465</v>
      </c>
      <c r="E976" s="2">
        <v>44713</v>
      </c>
      <c r="F976" s="28">
        <v>5021</v>
      </c>
      <c r="G976" t="s">
        <v>3</v>
      </c>
    </row>
    <row r="977" spans="1:7" x14ac:dyDescent="0.25">
      <c r="A977" t="s">
        <v>0</v>
      </c>
      <c r="B977" t="s">
        <v>1</v>
      </c>
      <c r="C977">
        <v>3404263</v>
      </c>
      <c r="D977" s="2">
        <v>2958465</v>
      </c>
      <c r="E977" s="2">
        <v>44713</v>
      </c>
      <c r="F977" s="28">
        <v>5797</v>
      </c>
      <c r="G977" t="s">
        <v>3</v>
      </c>
    </row>
    <row r="978" spans="1:7" x14ac:dyDescent="0.25">
      <c r="A978" t="s">
        <v>0</v>
      </c>
      <c r="B978" t="s">
        <v>1</v>
      </c>
      <c r="C978">
        <v>3414263</v>
      </c>
      <c r="D978" s="2">
        <v>48304</v>
      </c>
      <c r="E978" s="2">
        <v>40299</v>
      </c>
      <c r="F978" s="28">
        <v>2330</v>
      </c>
      <c r="G978" t="s">
        <v>3</v>
      </c>
    </row>
    <row r="979" spans="1:7" x14ac:dyDescent="0.25">
      <c r="A979" t="s">
        <v>0</v>
      </c>
      <c r="B979" t="s">
        <v>1</v>
      </c>
      <c r="C979">
        <v>3414263</v>
      </c>
      <c r="D979" s="2">
        <v>2958465</v>
      </c>
      <c r="E979" s="2">
        <v>48305</v>
      </c>
      <c r="F979" s="28">
        <v>3658</v>
      </c>
      <c r="G979" t="s">
        <v>3</v>
      </c>
    </row>
    <row r="980" spans="1:7" x14ac:dyDescent="0.25">
      <c r="A980" t="s">
        <v>0</v>
      </c>
      <c r="B980" t="s">
        <v>1</v>
      </c>
      <c r="C980">
        <v>3522263</v>
      </c>
      <c r="D980" s="2">
        <v>2958465</v>
      </c>
      <c r="E980" s="2">
        <v>44713</v>
      </c>
      <c r="F980" s="28">
        <v>5648</v>
      </c>
      <c r="G980" t="s">
        <v>3</v>
      </c>
    </row>
    <row r="981" spans="1:7" x14ac:dyDescent="0.25">
      <c r="A981" t="s">
        <v>0</v>
      </c>
      <c r="B981" t="s">
        <v>1</v>
      </c>
      <c r="C981">
        <v>3522265</v>
      </c>
      <c r="D981" s="2">
        <v>2958465</v>
      </c>
      <c r="E981" s="2">
        <v>44713</v>
      </c>
      <c r="F981" s="28">
        <v>5648</v>
      </c>
      <c r="G981" t="s">
        <v>3</v>
      </c>
    </row>
    <row r="982" spans="1:7" x14ac:dyDescent="0.25">
      <c r="A982" t="s">
        <v>0</v>
      </c>
      <c r="B982" t="s">
        <v>1</v>
      </c>
      <c r="C982">
        <v>3529265</v>
      </c>
      <c r="D982" s="2">
        <v>2958465</v>
      </c>
      <c r="E982" s="2">
        <v>44305</v>
      </c>
      <c r="F982" s="28">
        <v>10464</v>
      </c>
      <c r="G982" t="s">
        <v>3</v>
      </c>
    </row>
    <row r="983" spans="1:7" x14ac:dyDescent="0.25">
      <c r="A983" t="s">
        <v>0</v>
      </c>
      <c r="B983" t="s">
        <v>1</v>
      </c>
      <c r="C983">
        <v>3530265</v>
      </c>
      <c r="D983" s="2">
        <v>2958465</v>
      </c>
      <c r="E983" s="2">
        <v>44305</v>
      </c>
      <c r="F983" s="28">
        <v>10521</v>
      </c>
      <c r="G983" t="s">
        <v>3</v>
      </c>
    </row>
    <row r="984" spans="1:7" x14ac:dyDescent="0.25">
      <c r="A984" t="s">
        <v>0</v>
      </c>
      <c r="B984" t="s">
        <v>1</v>
      </c>
      <c r="C984">
        <v>3614265</v>
      </c>
      <c r="D984" s="2">
        <v>2958465</v>
      </c>
      <c r="E984" s="2">
        <v>44713</v>
      </c>
      <c r="F984" s="28">
        <v>5685</v>
      </c>
      <c r="G984" t="s">
        <v>3</v>
      </c>
    </row>
    <row r="985" spans="1:7" x14ac:dyDescent="0.25">
      <c r="A985" t="s">
        <v>0</v>
      </c>
      <c r="B985" t="s">
        <v>1</v>
      </c>
      <c r="C985">
        <v>3617265</v>
      </c>
      <c r="D985" s="2">
        <v>2958465</v>
      </c>
      <c r="E985" s="2">
        <v>44713</v>
      </c>
      <c r="F985" s="28">
        <v>5483</v>
      </c>
      <c r="G985" t="s">
        <v>3</v>
      </c>
    </row>
    <row r="986" spans="1:7" x14ac:dyDescent="0.25">
      <c r="A986" t="s">
        <v>0</v>
      </c>
      <c r="B986" t="s">
        <v>1</v>
      </c>
      <c r="C986">
        <v>3648263</v>
      </c>
      <c r="D986" s="2">
        <v>2958465</v>
      </c>
      <c r="E986" s="2">
        <v>44713</v>
      </c>
      <c r="F986" s="28">
        <v>23388</v>
      </c>
      <c r="G986" t="s">
        <v>3</v>
      </c>
    </row>
    <row r="987" spans="1:7" x14ac:dyDescent="0.25">
      <c r="A987" t="s">
        <v>0</v>
      </c>
      <c r="B987" t="s">
        <v>1</v>
      </c>
      <c r="C987">
        <v>3649263</v>
      </c>
      <c r="D987" s="2">
        <v>2958465</v>
      </c>
      <c r="E987" s="2">
        <v>44713</v>
      </c>
      <c r="F987" s="28">
        <v>23388</v>
      </c>
      <c r="G987" t="s">
        <v>3</v>
      </c>
    </row>
    <row r="988" spans="1:7" x14ac:dyDescent="0.25">
      <c r="A988" t="s">
        <v>0</v>
      </c>
      <c r="B988" t="s">
        <v>1</v>
      </c>
      <c r="C988">
        <v>3650263</v>
      </c>
      <c r="D988" s="2">
        <v>2958465</v>
      </c>
      <c r="E988" s="2">
        <v>44713</v>
      </c>
      <c r="F988" s="28">
        <v>23388</v>
      </c>
      <c r="G988" t="s">
        <v>3</v>
      </c>
    </row>
    <row r="989" spans="1:7" x14ac:dyDescent="0.25">
      <c r="A989" t="s">
        <v>0</v>
      </c>
      <c r="B989" t="s">
        <v>1</v>
      </c>
      <c r="C989">
        <v>3650265</v>
      </c>
      <c r="D989" s="2">
        <v>2958465</v>
      </c>
      <c r="E989" s="2">
        <v>44713</v>
      </c>
      <c r="F989" s="28">
        <v>23388</v>
      </c>
      <c r="G989" t="s">
        <v>3</v>
      </c>
    </row>
    <row r="990" spans="1:7" x14ac:dyDescent="0.25">
      <c r="A990" t="s">
        <v>0</v>
      </c>
      <c r="B990" t="s">
        <v>1</v>
      </c>
      <c r="C990">
        <v>3651263</v>
      </c>
      <c r="D990" s="2">
        <v>2958465</v>
      </c>
      <c r="E990" s="2">
        <v>44713</v>
      </c>
      <c r="F990" s="28">
        <v>23388</v>
      </c>
      <c r="G990" t="s">
        <v>3</v>
      </c>
    </row>
    <row r="991" spans="1:7" x14ac:dyDescent="0.25">
      <c r="A991" t="s">
        <v>0</v>
      </c>
      <c r="B991" t="s">
        <v>1</v>
      </c>
      <c r="C991">
        <v>3651265</v>
      </c>
      <c r="D991" s="2">
        <v>2958465</v>
      </c>
      <c r="E991" s="2">
        <v>44713</v>
      </c>
      <c r="F991" s="28">
        <v>23388</v>
      </c>
      <c r="G991" t="s">
        <v>3</v>
      </c>
    </row>
    <row r="992" spans="1:7" x14ac:dyDescent="0.25">
      <c r="A992" t="s">
        <v>0</v>
      </c>
      <c r="B992" t="s">
        <v>1</v>
      </c>
      <c r="C992">
        <v>3655263</v>
      </c>
      <c r="D992" s="2">
        <v>2958465</v>
      </c>
      <c r="E992" s="2">
        <v>44713</v>
      </c>
      <c r="F992" s="28">
        <v>30964</v>
      </c>
      <c r="G992" t="s">
        <v>3</v>
      </c>
    </row>
    <row r="993" spans="1:7" x14ac:dyDescent="0.25">
      <c r="A993" t="s">
        <v>0</v>
      </c>
      <c r="B993" t="s">
        <v>1</v>
      </c>
      <c r="C993">
        <v>3655265</v>
      </c>
      <c r="D993" s="2">
        <v>2958465</v>
      </c>
      <c r="E993" s="2">
        <v>44713</v>
      </c>
      <c r="F993" s="28">
        <v>30964</v>
      </c>
      <c r="G993" t="s">
        <v>3</v>
      </c>
    </row>
    <row r="994" spans="1:7" x14ac:dyDescent="0.25">
      <c r="A994" t="s">
        <v>0</v>
      </c>
      <c r="B994" t="s">
        <v>1</v>
      </c>
      <c r="C994">
        <v>3675183</v>
      </c>
      <c r="D994" s="2">
        <v>2958465</v>
      </c>
      <c r="E994" s="2">
        <v>44713</v>
      </c>
      <c r="F994" s="28">
        <v>2024</v>
      </c>
      <c r="G994" t="s">
        <v>2</v>
      </c>
    </row>
    <row r="995" spans="1:7" x14ac:dyDescent="0.25">
      <c r="A995" t="s">
        <v>0</v>
      </c>
      <c r="B995" t="s">
        <v>1</v>
      </c>
      <c r="C995">
        <v>3675185</v>
      </c>
      <c r="D995" s="2">
        <v>2958465</v>
      </c>
      <c r="E995" s="2">
        <v>44713</v>
      </c>
      <c r="F995" s="28">
        <v>2024</v>
      </c>
      <c r="G995" t="s">
        <v>2</v>
      </c>
    </row>
    <row r="996" spans="1:7" x14ac:dyDescent="0.25">
      <c r="A996" t="s">
        <v>0</v>
      </c>
      <c r="B996" t="s">
        <v>1</v>
      </c>
      <c r="C996">
        <v>3675233</v>
      </c>
      <c r="D996" s="2">
        <v>2958465</v>
      </c>
      <c r="E996" s="2">
        <v>44713</v>
      </c>
      <c r="F996" s="28">
        <v>9853</v>
      </c>
      <c r="G996" t="s">
        <v>2</v>
      </c>
    </row>
    <row r="997" spans="1:7" x14ac:dyDescent="0.25">
      <c r="A997" t="s">
        <v>0</v>
      </c>
      <c r="B997" t="s">
        <v>1</v>
      </c>
      <c r="C997">
        <v>3675234</v>
      </c>
      <c r="D997" s="2">
        <v>2958465</v>
      </c>
      <c r="E997" s="2">
        <v>44713</v>
      </c>
      <c r="F997" s="28">
        <v>9853</v>
      </c>
      <c r="G997" t="s">
        <v>2</v>
      </c>
    </row>
    <row r="998" spans="1:7" x14ac:dyDescent="0.25">
      <c r="A998" t="s">
        <v>0</v>
      </c>
      <c r="B998" t="s">
        <v>1</v>
      </c>
      <c r="C998">
        <v>3675265</v>
      </c>
      <c r="D998" s="2">
        <v>2958465</v>
      </c>
      <c r="E998" s="2">
        <v>44713</v>
      </c>
      <c r="F998" s="28">
        <v>39739</v>
      </c>
      <c r="G998" t="s">
        <v>3</v>
      </c>
    </row>
    <row r="999" spans="1:7" x14ac:dyDescent="0.25">
      <c r="A999" t="s">
        <v>0</v>
      </c>
      <c r="B999" t="s">
        <v>1</v>
      </c>
      <c r="C999">
        <v>3676183</v>
      </c>
      <c r="D999" s="2">
        <v>2958465</v>
      </c>
      <c r="E999" s="2">
        <v>44713</v>
      </c>
      <c r="F999" s="28">
        <v>2024</v>
      </c>
      <c r="G999" t="s">
        <v>2</v>
      </c>
    </row>
    <row r="1000" spans="1:7" x14ac:dyDescent="0.25">
      <c r="A1000" t="s">
        <v>0</v>
      </c>
      <c r="B1000" t="s">
        <v>1</v>
      </c>
      <c r="C1000">
        <v>3676185</v>
      </c>
      <c r="D1000" s="2">
        <v>2958465</v>
      </c>
      <c r="E1000" s="2">
        <v>44713</v>
      </c>
      <c r="F1000" s="28">
        <v>2024</v>
      </c>
      <c r="G1000" t="s">
        <v>2</v>
      </c>
    </row>
    <row r="1001" spans="1:7" x14ac:dyDescent="0.25">
      <c r="A1001" t="s">
        <v>0</v>
      </c>
      <c r="B1001" t="s">
        <v>1</v>
      </c>
      <c r="C1001">
        <v>3676233</v>
      </c>
      <c r="D1001" s="2">
        <v>2958465</v>
      </c>
      <c r="E1001" s="2">
        <v>44713</v>
      </c>
      <c r="F1001" s="28">
        <v>9853</v>
      </c>
      <c r="G1001" t="s">
        <v>2</v>
      </c>
    </row>
    <row r="1002" spans="1:7" x14ac:dyDescent="0.25">
      <c r="A1002" t="s">
        <v>0</v>
      </c>
      <c r="B1002" t="s">
        <v>1</v>
      </c>
      <c r="C1002">
        <v>3676234</v>
      </c>
      <c r="D1002" s="2">
        <v>2958465</v>
      </c>
      <c r="E1002" s="2">
        <v>44713</v>
      </c>
      <c r="F1002" s="28">
        <v>9853</v>
      </c>
      <c r="G1002" t="s">
        <v>2</v>
      </c>
    </row>
    <row r="1003" spans="1:7" x14ac:dyDescent="0.25">
      <c r="A1003" t="s">
        <v>0</v>
      </c>
      <c r="B1003" t="s">
        <v>1</v>
      </c>
      <c r="C1003">
        <v>3677183</v>
      </c>
      <c r="D1003" s="2">
        <v>2958465</v>
      </c>
      <c r="E1003" s="2">
        <v>44713</v>
      </c>
      <c r="F1003" s="28">
        <v>2024</v>
      </c>
      <c r="G1003" t="s">
        <v>2</v>
      </c>
    </row>
    <row r="1004" spans="1:7" x14ac:dyDescent="0.25">
      <c r="A1004" t="s">
        <v>0</v>
      </c>
      <c r="B1004" t="s">
        <v>1</v>
      </c>
      <c r="C1004">
        <v>3677185</v>
      </c>
      <c r="D1004" s="2">
        <v>2958465</v>
      </c>
      <c r="E1004" s="2">
        <v>44713</v>
      </c>
      <c r="F1004" s="28">
        <v>2024</v>
      </c>
      <c r="G1004" t="s">
        <v>2</v>
      </c>
    </row>
    <row r="1005" spans="1:7" x14ac:dyDescent="0.25">
      <c r="A1005" t="s">
        <v>0</v>
      </c>
      <c r="B1005" t="s">
        <v>1</v>
      </c>
      <c r="C1005">
        <v>3677233</v>
      </c>
      <c r="D1005" s="2">
        <v>2958465</v>
      </c>
      <c r="E1005" s="2">
        <v>44713</v>
      </c>
      <c r="F1005" s="28">
        <v>9853</v>
      </c>
      <c r="G1005" t="s">
        <v>2</v>
      </c>
    </row>
    <row r="1006" spans="1:7" x14ac:dyDescent="0.25">
      <c r="A1006" t="s">
        <v>0</v>
      </c>
      <c r="B1006" t="s">
        <v>1</v>
      </c>
      <c r="C1006">
        <v>3677234</v>
      </c>
      <c r="D1006" s="2">
        <v>2958465</v>
      </c>
      <c r="E1006" s="2">
        <v>44713</v>
      </c>
      <c r="F1006" s="28">
        <v>9853</v>
      </c>
      <c r="G1006" t="s">
        <v>2</v>
      </c>
    </row>
    <row r="1007" spans="1:7" x14ac:dyDescent="0.25">
      <c r="A1007" t="s">
        <v>0</v>
      </c>
      <c r="B1007" t="s">
        <v>1</v>
      </c>
      <c r="C1007">
        <v>3677265</v>
      </c>
      <c r="D1007" s="2">
        <v>2958465</v>
      </c>
      <c r="E1007" s="2">
        <v>44713</v>
      </c>
      <c r="F1007" s="28">
        <v>39314</v>
      </c>
      <c r="G1007" t="s">
        <v>3</v>
      </c>
    </row>
    <row r="1008" spans="1:7" x14ac:dyDescent="0.25">
      <c r="A1008" t="s">
        <v>0</v>
      </c>
      <c r="B1008" t="s">
        <v>1</v>
      </c>
      <c r="C1008">
        <v>3678183</v>
      </c>
      <c r="D1008" s="2">
        <v>2958465</v>
      </c>
      <c r="E1008" s="2">
        <v>44713</v>
      </c>
      <c r="F1008" s="28">
        <v>2236</v>
      </c>
      <c r="G1008" t="s">
        <v>2</v>
      </c>
    </row>
    <row r="1009" spans="1:7" x14ac:dyDescent="0.25">
      <c r="A1009" t="s">
        <v>0</v>
      </c>
      <c r="B1009" t="s">
        <v>1</v>
      </c>
      <c r="C1009">
        <v>3678185</v>
      </c>
      <c r="D1009" s="2">
        <v>2958465</v>
      </c>
      <c r="E1009" s="2">
        <v>44713</v>
      </c>
      <c r="F1009" s="28">
        <v>2236</v>
      </c>
      <c r="G1009" t="s">
        <v>2</v>
      </c>
    </row>
    <row r="1010" spans="1:7" x14ac:dyDescent="0.25">
      <c r="A1010" t="s">
        <v>0</v>
      </c>
      <c r="B1010" t="s">
        <v>1</v>
      </c>
      <c r="C1010">
        <v>3678233</v>
      </c>
      <c r="D1010" s="2">
        <v>2958465</v>
      </c>
      <c r="E1010" s="2">
        <v>44713</v>
      </c>
      <c r="F1010" s="28">
        <v>10915</v>
      </c>
      <c r="G1010" t="s">
        <v>2</v>
      </c>
    </row>
    <row r="1011" spans="1:7" x14ac:dyDescent="0.25">
      <c r="A1011" t="s">
        <v>0</v>
      </c>
      <c r="B1011" t="s">
        <v>1</v>
      </c>
      <c r="C1011">
        <v>3678234</v>
      </c>
      <c r="D1011" s="2">
        <v>2958465</v>
      </c>
      <c r="E1011" s="2">
        <v>44713</v>
      </c>
      <c r="F1011" s="28">
        <v>10915</v>
      </c>
      <c r="G1011" t="s">
        <v>2</v>
      </c>
    </row>
    <row r="1012" spans="1:7" x14ac:dyDescent="0.25">
      <c r="A1012" t="s">
        <v>0</v>
      </c>
      <c r="B1012" t="s">
        <v>1</v>
      </c>
      <c r="C1012">
        <v>3713263</v>
      </c>
      <c r="D1012" s="2">
        <v>2958465</v>
      </c>
      <c r="E1012" s="2">
        <v>38643</v>
      </c>
      <c r="F1012" s="28">
        <v>1750</v>
      </c>
      <c r="G1012" t="s">
        <v>3</v>
      </c>
    </row>
    <row r="1013" spans="1:7" x14ac:dyDescent="0.25">
      <c r="A1013" t="s">
        <v>0</v>
      </c>
      <c r="B1013" t="s">
        <v>1</v>
      </c>
      <c r="C1013">
        <v>3713264</v>
      </c>
      <c r="D1013" s="2">
        <v>2958465</v>
      </c>
      <c r="E1013" s="2">
        <v>38643</v>
      </c>
      <c r="F1013" s="28">
        <v>1750</v>
      </c>
      <c r="G1013" t="s">
        <v>3</v>
      </c>
    </row>
    <row r="1014" spans="1:7" x14ac:dyDescent="0.25">
      <c r="A1014" t="s">
        <v>0</v>
      </c>
      <c r="B1014" t="s">
        <v>1</v>
      </c>
      <c r="C1014">
        <v>3713265</v>
      </c>
      <c r="D1014" s="2">
        <v>2958465</v>
      </c>
      <c r="E1014" s="2">
        <v>38643</v>
      </c>
      <c r="F1014" s="28">
        <v>1750</v>
      </c>
      <c r="G1014" t="s">
        <v>3</v>
      </c>
    </row>
    <row r="1015" spans="1:7" x14ac:dyDescent="0.25">
      <c r="A1015" t="s">
        <v>0</v>
      </c>
      <c r="B1015" t="s">
        <v>1</v>
      </c>
      <c r="C1015">
        <v>3714263</v>
      </c>
      <c r="D1015" s="2">
        <v>2958465</v>
      </c>
      <c r="E1015" s="2">
        <v>40220</v>
      </c>
      <c r="F1015" s="28">
        <v>3600</v>
      </c>
      <c r="G1015" t="s">
        <v>3</v>
      </c>
    </row>
    <row r="1016" spans="1:7" x14ac:dyDescent="0.25">
      <c r="A1016" t="s">
        <v>0</v>
      </c>
      <c r="B1016" t="s">
        <v>1</v>
      </c>
      <c r="C1016">
        <v>3714264</v>
      </c>
      <c r="D1016" s="2">
        <v>2958465</v>
      </c>
      <c r="E1016" s="2">
        <v>39777</v>
      </c>
      <c r="F1016" s="28">
        <v>3010</v>
      </c>
      <c r="G1016" t="s">
        <v>3</v>
      </c>
    </row>
    <row r="1017" spans="1:7" x14ac:dyDescent="0.25">
      <c r="A1017" t="s">
        <v>0</v>
      </c>
      <c r="B1017" t="s">
        <v>1</v>
      </c>
      <c r="C1017">
        <v>3714265</v>
      </c>
      <c r="D1017" s="2">
        <v>2958465</v>
      </c>
      <c r="E1017" s="2">
        <v>41071</v>
      </c>
      <c r="F1017" s="28">
        <v>4640</v>
      </c>
      <c r="G1017" t="s">
        <v>3</v>
      </c>
    </row>
    <row r="1018" spans="1:7" x14ac:dyDescent="0.25">
      <c r="A1018" t="s">
        <v>0</v>
      </c>
      <c r="B1018" t="s">
        <v>1</v>
      </c>
      <c r="C1018">
        <v>3723183</v>
      </c>
      <c r="D1018" s="2">
        <v>2958465</v>
      </c>
      <c r="E1018" s="2">
        <v>45223</v>
      </c>
      <c r="F1018" s="28">
        <v>335</v>
      </c>
      <c r="G1018" t="s">
        <v>2</v>
      </c>
    </row>
    <row r="1019" spans="1:7" x14ac:dyDescent="0.25">
      <c r="A1019" t="s">
        <v>0</v>
      </c>
      <c r="B1019" t="s">
        <v>1</v>
      </c>
      <c r="C1019">
        <v>3723184</v>
      </c>
      <c r="D1019" s="2">
        <v>2958465</v>
      </c>
      <c r="E1019" s="2">
        <v>45223</v>
      </c>
      <c r="F1019" s="28">
        <v>335</v>
      </c>
      <c r="G1019" t="s">
        <v>2</v>
      </c>
    </row>
    <row r="1020" spans="1:7" x14ac:dyDescent="0.25">
      <c r="A1020" t="s">
        <v>0</v>
      </c>
      <c r="B1020" t="s">
        <v>1</v>
      </c>
      <c r="C1020">
        <v>3723211</v>
      </c>
      <c r="D1020" s="2">
        <v>2958465</v>
      </c>
      <c r="E1020" s="2">
        <v>45223</v>
      </c>
      <c r="F1020" s="28">
        <v>1123</v>
      </c>
      <c r="G1020" t="s">
        <v>2</v>
      </c>
    </row>
    <row r="1021" spans="1:7" x14ac:dyDescent="0.25">
      <c r="A1021" t="s">
        <v>0</v>
      </c>
      <c r="B1021" t="s">
        <v>1</v>
      </c>
      <c r="C1021">
        <v>3723213</v>
      </c>
      <c r="D1021" s="2">
        <v>2958465</v>
      </c>
      <c r="E1021" s="2">
        <v>45223</v>
      </c>
      <c r="F1021" s="28">
        <v>1123</v>
      </c>
      <c r="G1021" t="s">
        <v>2</v>
      </c>
    </row>
    <row r="1022" spans="1:7" x14ac:dyDescent="0.25">
      <c r="A1022" t="s">
        <v>0</v>
      </c>
      <c r="B1022" t="s">
        <v>1</v>
      </c>
      <c r="C1022">
        <v>3724211</v>
      </c>
      <c r="D1022" s="2">
        <v>2958465</v>
      </c>
      <c r="E1022" s="2">
        <v>38325</v>
      </c>
      <c r="F1022" s="28">
        <v>257</v>
      </c>
      <c r="G1022" t="s">
        <v>2</v>
      </c>
    </row>
    <row r="1023" spans="1:7" x14ac:dyDescent="0.25">
      <c r="A1023" t="s">
        <v>0</v>
      </c>
      <c r="B1023" t="s">
        <v>1</v>
      </c>
      <c r="C1023">
        <v>3724213</v>
      </c>
      <c r="D1023" s="2">
        <v>2958465</v>
      </c>
      <c r="E1023" s="2">
        <v>38325</v>
      </c>
      <c r="F1023" s="28">
        <v>257</v>
      </c>
      <c r="G1023" t="s">
        <v>2</v>
      </c>
    </row>
    <row r="1024" spans="1:7" x14ac:dyDescent="0.25">
      <c r="A1024" t="s">
        <v>0</v>
      </c>
      <c r="B1024" t="s">
        <v>1</v>
      </c>
      <c r="C1024">
        <v>3725183</v>
      </c>
      <c r="D1024" s="2">
        <v>2958465</v>
      </c>
      <c r="E1024" s="2">
        <v>45223</v>
      </c>
      <c r="F1024" s="28">
        <v>305</v>
      </c>
      <c r="G1024" t="s">
        <v>2</v>
      </c>
    </row>
    <row r="1025" spans="1:7" x14ac:dyDescent="0.25">
      <c r="A1025" t="s">
        <v>0</v>
      </c>
      <c r="B1025" t="s">
        <v>1</v>
      </c>
      <c r="C1025">
        <v>3725184</v>
      </c>
      <c r="D1025" s="2">
        <v>2958465</v>
      </c>
      <c r="E1025" s="2">
        <v>45223</v>
      </c>
      <c r="F1025" s="28">
        <v>305</v>
      </c>
      <c r="G1025" t="s">
        <v>2</v>
      </c>
    </row>
    <row r="1026" spans="1:7" x14ac:dyDescent="0.25">
      <c r="A1026" t="s">
        <v>0</v>
      </c>
      <c r="B1026" t="s">
        <v>1</v>
      </c>
      <c r="C1026">
        <v>3725211</v>
      </c>
      <c r="D1026" s="2">
        <v>2958465</v>
      </c>
      <c r="E1026" s="2">
        <v>45223</v>
      </c>
      <c r="F1026" s="28">
        <v>963</v>
      </c>
      <c r="G1026" t="s">
        <v>2</v>
      </c>
    </row>
    <row r="1027" spans="1:7" x14ac:dyDescent="0.25">
      <c r="A1027" t="s">
        <v>0</v>
      </c>
      <c r="B1027" t="s">
        <v>1</v>
      </c>
      <c r="C1027">
        <v>3725213</v>
      </c>
      <c r="D1027" s="2">
        <v>2958465</v>
      </c>
      <c r="E1027" s="2">
        <v>45223</v>
      </c>
      <c r="F1027" s="28">
        <v>963</v>
      </c>
      <c r="G1027" t="s">
        <v>2</v>
      </c>
    </row>
    <row r="1028" spans="1:7" x14ac:dyDescent="0.25">
      <c r="A1028" t="s">
        <v>0</v>
      </c>
      <c r="B1028" t="s">
        <v>1</v>
      </c>
      <c r="C1028">
        <v>3726183</v>
      </c>
      <c r="D1028" s="2">
        <v>2958465</v>
      </c>
      <c r="E1028" s="2">
        <v>44713</v>
      </c>
      <c r="F1028" s="28">
        <v>299</v>
      </c>
      <c r="G1028" t="s">
        <v>2</v>
      </c>
    </row>
    <row r="1029" spans="1:7" x14ac:dyDescent="0.25">
      <c r="A1029" t="s">
        <v>0</v>
      </c>
      <c r="B1029" t="s">
        <v>1</v>
      </c>
      <c r="C1029">
        <v>3726184</v>
      </c>
      <c r="D1029" s="2">
        <v>2958465</v>
      </c>
      <c r="E1029" s="2">
        <v>44713</v>
      </c>
      <c r="F1029" s="28">
        <v>299</v>
      </c>
      <c r="G1029" t="s">
        <v>2</v>
      </c>
    </row>
    <row r="1030" spans="1:7" x14ac:dyDescent="0.25">
      <c r="A1030" t="s">
        <v>0</v>
      </c>
      <c r="B1030" t="s">
        <v>1</v>
      </c>
      <c r="C1030">
        <v>3726211</v>
      </c>
      <c r="D1030" s="2">
        <v>2958465</v>
      </c>
      <c r="E1030" s="2">
        <v>44713</v>
      </c>
      <c r="F1030" s="28">
        <v>1040</v>
      </c>
      <c r="G1030" t="s">
        <v>2</v>
      </c>
    </row>
    <row r="1031" spans="1:7" x14ac:dyDescent="0.25">
      <c r="A1031" t="s">
        <v>0</v>
      </c>
      <c r="B1031" t="s">
        <v>1</v>
      </c>
      <c r="C1031">
        <v>3726213</v>
      </c>
      <c r="D1031" s="2">
        <v>2958465</v>
      </c>
      <c r="E1031" s="2">
        <v>44713</v>
      </c>
      <c r="F1031" s="28">
        <v>1040</v>
      </c>
      <c r="G1031" t="s">
        <v>2</v>
      </c>
    </row>
    <row r="1032" spans="1:7" x14ac:dyDescent="0.25">
      <c r="A1032" t="s">
        <v>0</v>
      </c>
      <c r="B1032" t="s">
        <v>1</v>
      </c>
      <c r="C1032">
        <v>3908263</v>
      </c>
      <c r="D1032" s="2">
        <v>2958465</v>
      </c>
      <c r="E1032" s="2">
        <v>44713</v>
      </c>
      <c r="F1032" s="28">
        <v>5121</v>
      </c>
      <c r="G1032" t="s">
        <v>3</v>
      </c>
    </row>
    <row r="1033" spans="1:7" x14ac:dyDescent="0.25">
      <c r="A1033" t="s">
        <v>0</v>
      </c>
      <c r="B1033" t="s">
        <v>1</v>
      </c>
      <c r="C1033">
        <v>3908265</v>
      </c>
      <c r="D1033" s="2">
        <v>2958465</v>
      </c>
      <c r="E1033" s="2">
        <v>44713</v>
      </c>
      <c r="F1033" s="28">
        <v>5121</v>
      </c>
      <c r="G1033" t="s">
        <v>3</v>
      </c>
    </row>
    <row r="1034" spans="1:7" x14ac:dyDescent="0.25">
      <c r="A1034" t="s">
        <v>0</v>
      </c>
      <c r="B1034" t="s">
        <v>1</v>
      </c>
      <c r="C1034">
        <v>3935263</v>
      </c>
      <c r="D1034" s="2">
        <v>2958465</v>
      </c>
      <c r="E1034" s="2">
        <v>44713</v>
      </c>
      <c r="F1034" s="28">
        <v>33932</v>
      </c>
      <c r="G1034" t="s">
        <v>3</v>
      </c>
    </row>
    <row r="1035" spans="1:7" x14ac:dyDescent="0.25">
      <c r="A1035" t="s">
        <v>0</v>
      </c>
      <c r="B1035" t="s">
        <v>1</v>
      </c>
      <c r="C1035">
        <v>3935265</v>
      </c>
      <c r="D1035" s="2">
        <v>2958465</v>
      </c>
      <c r="E1035" s="2">
        <v>44713</v>
      </c>
      <c r="F1035" s="28">
        <v>33932</v>
      </c>
      <c r="G1035" t="s">
        <v>3</v>
      </c>
    </row>
    <row r="1036" spans="1:7" x14ac:dyDescent="0.25">
      <c r="A1036" t="s">
        <v>0</v>
      </c>
      <c r="B1036" t="s">
        <v>1</v>
      </c>
      <c r="C1036">
        <v>3936265</v>
      </c>
      <c r="D1036" s="2">
        <v>2958465</v>
      </c>
      <c r="E1036" s="2">
        <v>44713</v>
      </c>
      <c r="F1036" s="28">
        <v>35628</v>
      </c>
      <c r="G1036" t="s">
        <v>3</v>
      </c>
    </row>
    <row r="1037" spans="1:7" x14ac:dyDescent="0.25">
      <c r="A1037" t="s">
        <v>0</v>
      </c>
      <c r="B1037" t="s">
        <v>1</v>
      </c>
      <c r="C1037">
        <v>3939173</v>
      </c>
      <c r="D1037" s="2">
        <v>2958465</v>
      </c>
      <c r="E1037" s="2">
        <v>44713</v>
      </c>
      <c r="F1037" s="28">
        <v>879</v>
      </c>
      <c r="G1037" t="s">
        <v>2</v>
      </c>
    </row>
    <row r="1038" spans="1:7" x14ac:dyDescent="0.25">
      <c r="A1038" t="s">
        <v>0</v>
      </c>
      <c r="B1038" t="s">
        <v>1</v>
      </c>
      <c r="C1038">
        <v>3939175</v>
      </c>
      <c r="D1038" s="2">
        <v>2958465</v>
      </c>
      <c r="E1038" s="2">
        <v>44713</v>
      </c>
      <c r="F1038" s="28">
        <v>879</v>
      </c>
      <c r="G1038" t="s">
        <v>2</v>
      </c>
    </row>
    <row r="1039" spans="1:7" x14ac:dyDescent="0.25">
      <c r="A1039" t="s">
        <v>0</v>
      </c>
      <c r="B1039" t="s">
        <v>1</v>
      </c>
      <c r="C1039">
        <v>4241263</v>
      </c>
      <c r="D1039" s="2">
        <v>2958465</v>
      </c>
      <c r="E1039" s="2">
        <v>44713</v>
      </c>
      <c r="F1039" s="28">
        <v>5875</v>
      </c>
      <c r="G1039" t="s">
        <v>3</v>
      </c>
    </row>
    <row r="1040" spans="1:7" x14ac:dyDescent="0.25">
      <c r="A1040" t="s">
        <v>0</v>
      </c>
      <c r="B1040" t="s">
        <v>1</v>
      </c>
      <c r="C1040">
        <v>4241265</v>
      </c>
      <c r="D1040" s="2">
        <v>2958465</v>
      </c>
      <c r="E1040" s="2">
        <v>44713</v>
      </c>
      <c r="F1040" s="28">
        <v>5875</v>
      </c>
      <c r="G1040" t="s">
        <v>3</v>
      </c>
    </row>
    <row r="1041" spans="1:7" x14ac:dyDescent="0.25">
      <c r="A1041" t="s">
        <v>0</v>
      </c>
      <c r="B1041" t="s">
        <v>1</v>
      </c>
      <c r="C1041">
        <v>4501263</v>
      </c>
      <c r="D1041" s="2">
        <v>2958465</v>
      </c>
      <c r="E1041" s="2">
        <v>44305</v>
      </c>
      <c r="F1041" s="28">
        <v>5198</v>
      </c>
      <c r="G1041" t="s">
        <v>3</v>
      </c>
    </row>
    <row r="1042" spans="1:7" x14ac:dyDescent="0.25">
      <c r="A1042" t="s">
        <v>0</v>
      </c>
      <c r="B1042" t="s">
        <v>1</v>
      </c>
      <c r="C1042">
        <v>4501264</v>
      </c>
      <c r="D1042" s="2">
        <v>2958465</v>
      </c>
      <c r="E1042" s="2">
        <v>44305</v>
      </c>
      <c r="F1042" s="28">
        <v>5198</v>
      </c>
      <c r="G1042" t="s">
        <v>3</v>
      </c>
    </row>
    <row r="1043" spans="1:7" x14ac:dyDescent="0.25">
      <c r="A1043" t="s">
        <v>0</v>
      </c>
      <c r="B1043" t="s">
        <v>1</v>
      </c>
      <c r="C1043">
        <v>4501265</v>
      </c>
      <c r="D1043" s="2">
        <v>2958465</v>
      </c>
      <c r="E1043" s="2">
        <v>44305</v>
      </c>
      <c r="F1043" s="28">
        <v>5198</v>
      </c>
      <c r="G1043" t="s">
        <v>3</v>
      </c>
    </row>
    <row r="1044" spans="1:7" x14ac:dyDescent="0.25">
      <c r="A1044" t="s">
        <v>0</v>
      </c>
      <c r="B1044" t="s">
        <v>1</v>
      </c>
      <c r="C1044">
        <v>4501765</v>
      </c>
      <c r="D1044" s="2">
        <v>2958465</v>
      </c>
      <c r="E1044" s="2">
        <v>43344</v>
      </c>
      <c r="F1044" s="28">
        <v>4314</v>
      </c>
      <c r="G1044" t="s">
        <v>3</v>
      </c>
    </row>
    <row r="1045" spans="1:7" x14ac:dyDescent="0.25">
      <c r="A1045" t="s">
        <v>0</v>
      </c>
      <c r="B1045" t="s">
        <v>1</v>
      </c>
      <c r="C1045">
        <v>4524263</v>
      </c>
      <c r="D1045" s="2">
        <v>2958465</v>
      </c>
      <c r="E1045" s="2">
        <v>44305</v>
      </c>
      <c r="F1045" s="28">
        <v>4521</v>
      </c>
      <c r="G1045" t="s">
        <v>3</v>
      </c>
    </row>
    <row r="1046" spans="1:7" x14ac:dyDescent="0.25">
      <c r="A1046" t="s">
        <v>0</v>
      </c>
      <c r="B1046" t="s">
        <v>1</v>
      </c>
      <c r="C1046">
        <v>4524264</v>
      </c>
      <c r="D1046" s="2">
        <v>2958465</v>
      </c>
      <c r="E1046" s="2">
        <v>44305</v>
      </c>
      <c r="F1046" s="28">
        <v>4521</v>
      </c>
      <c r="G1046" t="s">
        <v>3</v>
      </c>
    </row>
    <row r="1047" spans="1:7" x14ac:dyDescent="0.25">
      <c r="A1047" t="s">
        <v>0</v>
      </c>
      <c r="B1047" t="s">
        <v>1</v>
      </c>
      <c r="C1047">
        <v>4524265</v>
      </c>
      <c r="D1047" s="2">
        <v>2958465</v>
      </c>
      <c r="E1047" s="2">
        <v>44305</v>
      </c>
      <c r="F1047" s="28">
        <v>4521</v>
      </c>
      <c r="G1047" t="s">
        <v>3</v>
      </c>
    </row>
    <row r="1048" spans="1:7" x14ac:dyDescent="0.25">
      <c r="A1048" t="s">
        <v>0</v>
      </c>
      <c r="B1048" t="s">
        <v>1</v>
      </c>
      <c r="C1048">
        <v>4728148</v>
      </c>
      <c r="D1048" s="2">
        <v>2958465</v>
      </c>
      <c r="E1048" s="2">
        <v>39651</v>
      </c>
      <c r="F1048" s="28">
        <v>78</v>
      </c>
      <c r="G1048" t="s">
        <v>2</v>
      </c>
    </row>
    <row r="1049" spans="1:7" x14ac:dyDescent="0.25">
      <c r="A1049" t="s">
        <v>0</v>
      </c>
      <c r="B1049" t="s">
        <v>1</v>
      </c>
      <c r="C1049">
        <v>4728149</v>
      </c>
      <c r="D1049" s="2">
        <v>2958465</v>
      </c>
      <c r="E1049" s="2">
        <v>39651</v>
      </c>
      <c r="F1049" s="28">
        <v>78</v>
      </c>
      <c r="G1049" t="s">
        <v>2</v>
      </c>
    </row>
    <row r="1050" spans="1:7" x14ac:dyDescent="0.25">
      <c r="A1050" t="s">
        <v>0</v>
      </c>
      <c r="B1050" t="s">
        <v>1</v>
      </c>
      <c r="C1050">
        <v>4728153</v>
      </c>
      <c r="D1050" s="2">
        <v>2958465</v>
      </c>
      <c r="E1050" s="2">
        <v>39651</v>
      </c>
      <c r="F1050" s="28">
        <v>43</v>
      </c>
      <c r="G1050" t="s">
        <v>2</v>
      </c>
    </row>
    <row r="1051" spans="1:7" x14ac:dyDescent="0.25">
      <c r="A1051" t="s">
        <v>0</v>
      </c>
      <c r="B1051" t="s">
        <v>1</v>
      </c>
      <c r="C1051">
        <v>4728154</v>
      </c>
      <c r="D1051" s="2">
        <v>2958465</v>
      </c>
      <c r="E1051" s="2">
        <v>39651</v>
      </c>
      <c r="F1051" s="28">
        <v>43</v>
      </c>
      <c r="G1051" t="s">
        <v>2</v>
      </c>
    </row>
    <row r="1052" spans="1:7" x14ac:dyDescent="0.25">
      <c r="A1052" t="s">
        <v>0</v>
      </c>
      <c r="B1052" t="s">
        <v>1</v>
      </c>
      <c r="C1052">
        <v>4730648</v>
      </c>
      <c r="D1052" s="2">
        <v>2958465</v>
      </c>
      <c r="E1052" s="2">
        <v>39722</v>
      </c>
      <c r="F1052" s="28">
        <v>64</v>
      </c>
      <c r="G1052" t="s">
        <v>2</v>
      </c>
    </row>
    <row r="1053" spans="1:7" x14ac:dyDescent="0.25">
      <c r="A1053" t="s">
        <v>0</v>
      </c>
      <c r="B1053" t="s">
        <v>1</v>
      </c>
      <c r="C1053">
        <v>4732147</v>
      </c>
      <c r="D1053" s="2">
        <v>2958465</v>
      </c>
      <c r="E1053" s="2">
        <v>44713</v>
      </c>
      <c r="F1053" s="28">
        <v>127</v>
      </c>
      <c r="G1053" t="s">
        <v>2</v>
      </c>
    </row>
    <row r="1054" spans="1:7" x14ac:dyDescent="0.25">
      <c r="A1054" t="s">
        <v>0</v>
      </c>
      <c r="B1054" t="s">
        <v>1</v>
      </c>
      <c r="C1054">
        <v>4732149</v>
      </c>
      <c r="D1054" s="2">
        <v>2958465</v>
      </c>
      <c r="E1054" s="2">
        <v>44713</v>
      </c>
      <c r="F1054" s="28">
        <v>127</v>
      </c>
      <c r="G1054" t="s">
        <v>2</v>
      </c>
    </row>
    <row r="1055" spans="1:7" x14ac:dyDescent="0.25">
      <c r="A1055" t="s">
        <v>0</v>
      </c>
      <c r="B1055" t="s">
        <v>1</v>
      </c>
      <c r="C1055">
        <v>4732153</v>
      </c>
      <c r="D1055" s="2">
        <v>2958465</v>
      </c>
      <c r="E1055" s="2">
        <v>44713</v>
      </c>
      <c r="F1055" s="28">
        <v>68</v>
      </c>
      <c r="G1055" t="s">
        <v>2</v>
      </c>
    </row>
    <row r="1056" spans="1:7" x14ac:dyDescent="0.25">
      <c r="A1056" t="s">
        <v>0</v>
      </c>
      <c r="B1056" t="s">
        <v>1</v>
      </c>
      <c r="C1056">
        <v>4732154</v>
      </c>
      <c r="D1056" s="2">
        <v>2958465</v>
      </c>
      <c r="E1056" s="2">
        <v>44713</v>
      </c>
      <c r="F1056" s="28">
        <v>68</v>
      </c>
      <c r="G1056" t="s">
        <v>2</v>
      </c>
    </row>
    <row r="1057" spans="1:7" x14ac:dyDescent="0.25">
      <c r="A1057" t="s">
        <v>0</v>
      </c>
      <c r="B1057" t="s">
        <v>1</v>
      </c>
      <c r="C1057">
        <v>4732649</v>
      </c>
      <c r="D1057" s="2">
        <v>2958465</v>
      </c>
      <c r="E1057" s="2">
        <v>43344</v>
      </c>
      <c r="F1057" s="28">
        <v>106</v>
      </c>
      <c r="G1057" t="s">
        <v>2</v>
      </c>
    </row>
    <row r="1058" spans="1:7" x14ac:dyDescent="0.25">
      <c r="A1058" t="s">
        <v>0</v>
      </c>
      <c r="B1058" t="s">
        <v>1</v>
      </c>
      <c r="C1058">
        <v>4745148</v>
      </c>
      <c r="D1058" s="2">
        <v>2958465</v>
      </c>
      <c r="E1058" s="2">
        <v>41933</v>
      </c>
      <c r="F1058" s="28">
        <v>114</v>
      </c>
      <c r="G1058" t="s">
        <v>2</v>
      </c>
    </row>
    <row r="1059" spans="1:7" x14ac:dyDescent="0.25">
      <c r="A1059" t="s">
        <v>0</v>
      </c>
      <c r="B1059" t="s">
        <v>1</v>
      </c>
      <c r="C1059">
        <v>4745149</v>
      </c>
      <c r="D1059" s="2">
        <v>2958465</v>
      </c>
      <c r="E1059" s="2">
        <v>42917</v>
      </c>
      <c r="F1059" s="28">
        <v>104</v>
      </c>
      <c r="G1059" t="s">
        <v>2</v>
      </c>
    </row>
    <row r="1060" spans="1:7" x14ac:dyDescent="0.25">
      <c r="A1060" t="s">
        <v>0</v>
      </c>
      <c r="B1060" t="s">
        <v>1</v>
      </c>
      <c r="C1060">
        <v>4757019</v>
      </c>
      <c r="D1060" s="2">
        <v>2958465</v>
      </c>
      <c r="E1060" s="2">
        <v>45602</v>
      </c>
      <c r="F1060" s="28">
        <v>61</v>
      </c>
      <c r="G1060" t="s">
        <v>2</v>
      </c>
    </row>
    <row r="1061" spans="1:7" x14ac:dyDescent="0.25">
      <c r="A1061" t="s">
        <v>0</v>
      </c>
      <c r="B1061" t="s">
        <v>1</v>
      </c>
      <c r="C1061">
        <v>4757020</v>
      </c>
      <c r="D1061" s="2">
        <v>2958465</v>
      </c>
      <c r="E1061" s="2">
        <v>45602</v>
      </c>
      <c r="F1061" s="28">
        <v>61</v>
      </c>
      <c r="G1061" t="s">
        <v>2</v>
      </c>
    </row>
    <row r="1062" spans="1:7" x14ac:dyDescent="0.25">
      <c r="A1062" t="s">
        <v>0</v>
      </c>
      <c r="B1062" t="s">
        <v>1</v>
      </c>
      <c r="C1062">
        <v>4757044</v>
      </c>
      <c r="D1062" s="2">
        <v>2958465</v>
      </c>
      <c r="E1062" s="2">
        <v>45602</v>
      </c>
      <c r="F1062" s="28">
        <v>85</v>
      </c>
      <c r="G1062" t="s">
        <v>2</v>
      </c>
    </row>
    <row r="1063" spans="1:7" x14ac:dyDescent="0.25">
      <c r="A1063" t="s">
        <v>0</v>
      </c>
      <c r="B1063" t="s">
        <v>1</v>
      </c>
      <c r="C1063">
        <v>4757045</v>
      </c>
      <c r="D1063" s="2">
        <v>2958465</v>
      </c>
      <c r="E1063" s="2">
        <v>45602</v>
      </c>
      <c r="F1063" s="28">
        <v>85</v>
      </c>
      <c r="G1063" t="s">
        <v>2</v>
      </c>
    </row>
    <row r="1064" spans="1:7" x14ac:dyDescent="0.25">
      <c r="A1064" t="s">
        <v>0</v>
      </c>
      <c r="B1064" t="s">
        <v>1</v>
      </c>
      <c r="C1064">
        <v>4757046</v>
      </c>
      <c r="D1064" s="2">
        <v>2958465</v>
      </c>
      <c r="E1064" s="2">
        <v>45602</v>
      </c>
      <c r="F1064" s="28">
        <v>85</v>
      </c>
      <c r="G1064" t="s">
        <v>2</v>
      </c>
    </row>
    <row r="1065" spans="1:7" x14ac:dyDescent="0.25">
      <c r="A1065" t="s">
        <v>0</v>
      </c>
      <c r="B1065" t="s">
        <v>1</v>
      </c>
      <c r="C1065">
        <v>4762341</v>
      </c>
      <c r="D1065" s="2">
        <v>73050</v>
      </c>
      <c r="E1065" s="2">
        <v>39030</v>
      </c>
      <c r="F1065" s="28">
        <v>5500</v>
      </c>
      <c r="G1065" t="s">
        <v>3</v>
      </c>
    </row>
    <row r="1066" spans="1:7" x14ac:dyDescent="0.25">
      <c r="A1066" t="s">
        <v>0</v>
      </c>
      <c r="B1066" t="s">
        <v>1</v>
      </c>
      <c r="C1066">
        <v>4767048</v>
      </c>
      <c r="D1066" s="2">
        <v>2958465</v>
      </c>
      <c r="E1066" s="2">
        <v>44406</v>
      </c>
      <c r="F1066" s="28">
        <v>125</v>
      </c>
      <c r="G1066" t="s">
        <v>2</v>
      </c>
    </row>
    <row r="1067" spans="1:7" x14ac:dyDescent="0.25">
      <c r="A1067" t="s">
        <v>0</v>
      </c>
      <c r="B1067" t="s">
        <v>1</v>
      </c>
      <c r="C1067">
        <v>4767049</v>
      </c>
      <c r="D1067" s="2">
        <v>2958465</v>
      </c>
      <c r="E1067" s="2">
        <v>44406</v>
      </c>
      <c r="F1067" s="28">
        <v>125</v>
      </c>
      <c r="G1067" t="s">
        <v>2</v>
      </c>
    </row>
    <row r="1068" spans="1:7" x14ac:dyDescent="0.25">
      <c r="A1068" t="s">
        <v>0</v>
      </c>
      <c r="B1068" t="s">
        <v>1</v>
      </c>
      <c r="C1068">
        <v>4767118</v>
      </c>
      <c r="D1068" s="2">
        <v>2958465</v>
      </c>
      <c r="E1068" s="2">
        <v>44256</v>
      </c>
      <c r="F1068" s="28">
        <v>140</v>
      </c>
      <c r="G1068" t="s">
        <v>2</v>
      </c>
    </row>
    <row r="1069" spans="1:7" x14ac:dyDescent="0.25">
      <c r="A1069" t="s">
        <v>0</v>
      </c>
      <c r="B1069" t="s">
        <v>1</v>
      </c>
      <c r="C1069">
        <v>4767148</v>
      </c>
      <c r="D1069" s="2">
        <v>2958465</v>
      </c>
      <c r="E1069" s="2">
        <v>44256</v>
      </c>
      <c r="F1069" s="28">
        <v>140</v>
      </c>
      <c r="G1069" t="s">
        <v>2</v>
      </c>
    </row>
    <row r="1070" spans="1:7" x14ac:dyDescent="0.25">
      <c r="A1070" t="s">
        <v>0</v>
      </c>
      <c r="B1070" t="s">
        <v>1</v>
      </c>
      <c r="C1070">
        <v>4774265</v>
      </c>
      <c r="D1070" s="2">
        <v>2958465</v>
      </c>
      <c r="E1070" s="2">
        <v>43056</v>
      </c>
      <c r="F1070" s="28">
        <v>31670</v>
      </c>
      <c r="G1070" t="s">
        <v>3</v>
      </c>
    </row>
    <row r="1071" spans="1:7" x14ac:dyDescent="0.25">
      <c r="A1071" t="s">
        <v>0</v>
      </c>
      <c r="B1071" t="s">
        <v>1</v>
      </c>
      <c r="C1071">
        <v>4775265</v>
      </c>
      <c r="D1071" s="2">
        <v>2958465</v>
      </c>
      <c r="E1071" s="2">
        <v>44713</v>
      </c>
      <c r="F1071" s="28">
        <v>35578</v>
      </c>
      <c r="G1071" t="s">
        <v>3</v>
      </c>
    </row>
    <row r="1072" spans="1:7" x14ac:dyDescent="0.25">
      <c r="A1072" t="s">
        <v>0</v>
      </c>
      <c r="B1072" t="s">
        <v>1</v>
      </c>
      <c r="C1072">
        <v>4786263</v>
      </c>
      <c r="D1072" s="2">
        <v>51591</v>
      </c>
      <c r="E1072" s="2">
        <v>39721</v>
      </c>
      <c r="F1072" s="28">
        <v>23700</v>
      </c>
      <c r="G1072" t="s">
        <v>3</v>
      </c>
    </row>
    <row r="1073" spans="1:7" x14ac:dyDescent="0.25">
      <c r="A1073" t="s">
        <v>0</v>
      </c>
      <c r="B1073" t="s">
        <v>1</v>
      </c>
      <c r="C1073">
        <v>4786263</v>
      </c>
      <c r="D1073" s="2">
        <v>2958465</v>
      </c>
      <c r="E1073" s="2">
        <v>51592</v>
      </c>
      <c r="F1073" s="28">
        <v>22690</v>
      </c>
      <c r="G1073" t="s">
        <v>3</v>
      </c>
    </row>
    <row r="1074" spans="1:7" x14ac:dyDescent="0.25">
      <c r="A1074" t="s">
        <v>0</v>
      </c>
      <c r="B1074" t="s">
        <v>1</v>
      </c>
      <c r="C1074">
        <v>4786265</v>
      </c>
      <c r="D1074" s="2">
        <v>2958465</v>
      </c>
      <c r="E1074" s="2">
        <v>43056</v>
      </c>
      <c r="F1074" s="28">
        <v>22690</v>
      </c>
      <c r="G1074" t="s">
        <v>3</v>
      </c>
    </row>
    <row r="1075" spans="1:7" x14ac:dyDescent="0.25">
      <c r="A1075" t="s">
        <v>0</v>
      </c>
      <c r="B1075" t="s">
        <v>1</v>
      </c>
      <c r="C1075">
        <v>4792263</v>
      </c>
      <c r="D1075" s="2">
        <v>2958465</v>
      </c>
      <c r="E1075" s="2">
        <v>44305</v>
      </c>
      <c r="F1075" s="28">
        <v>9733</v>
      </c>
      <c r="G1075" t="s">
        <v>3</v>
      </c>
    </row>
    <row r="1076" spans="1:7" x14ac:dyDescent="0.25">
      <c r="A1076" t="s">
        <v>0</v>
      </c>
      <c r="B1076" t="s">
        <v>1</v>
      </c>
      <c r="C1076">
        <v>4792265</v>
      </c>
      <c r="D1076" s="2">
        <v>2958465</v>
      </c>
      <c r="E1076" s="2">
        <v>43122</v>
      </c>
      <c r="F1076" s="28">
        <v>9733</v>
      </c>
      <c r="G1076" t="s">
        <v>3</v>
      </c>
    </row>
    <row r="1077" spans="1:7" x14ac:dyDescent="0.25">
      <c r="A1077" t="s">
        <v>0</v>
      </c>
      <c r="B1077" t="s">
        <v>1</v>
      </c>
      <c r="C1077">
        <v>4796265</v>
      </c>
      <c r="D1077" s="2">
        <v>2958465</v>
      </c>
      <c r="E1077" s="2">
        <v>44713</v>
      </c>
      <c r="F1077" s="28">
        <v>34292</v>
      </c>
      <c r="G1077" t="s">
        <v>3</v>
      </c>
    </row>
    <row r="1078" spans="1:7" x14ac:dyDescent="0.25">
      <c r="A1078" t="s">
        <v>0</v>
      </c>
      <c r="B1078" t="s">
        <v>1</v>
      </c>
      <c r="C1078">
        <v>4797265</v>
      </c>
      <c r="D1078" s="2">
        <v>2958465</v>
      </c>
      <c r="E1078" s="2">
        <v>44713</v>
      </c>
      <c r="F1078" s="28">
        <v>36652</v>
      </c>
      <c r="G1078" t="s">
        <v>3</v>
      </c>
    </row>
    <row r="1079" spans="1:7" x14ac:dyDescent="0.25">
      <c r="A1079" t="s">
        <v>0</v>
      </c>
      <c r="B1079" t="s">
        <v>1</v>
      </c>
      <c r="C1079">
        <v>4903233</v>
      </c>
      <c r="D1079" s="2">
        <v>2958465</v>
      </c>
      <c r="E1079" s="2">
        <v>44256</v>
      </c>
      <c r="F1079" s="28">
        <v>1300</v>
      </c>
      <c r="G1079" t="s">
        <v>2</v>
      </c>
    </row>
    <row r="1080" spans="1:7" x14ac:dyDescent="0.25">
      <c r="A1080" t="s">
        <v>0</v>
      </c>
      <c r="B1080" t="s">
        <v>1</v>
      </c>
      <c r="C1080">
        <v>4903234</v>
      </c>
      <c r="D1080" s="2">
        <v>2958465</v>
      </c>
      <c r="E1080" s="2">
        <v>44256</v>
      </c>
      <c r="F1080" s="28">
        <v>1300</v>
      </c>
      <c r="G1080" t="s">
        <v>2</v>
      </c>
    </row>
    <row r="1081" spans="1:7" x14ac:dyDescent="0.25">
      <c r="A1081" t="s">
        <v>0</v>
      </c>
      <c r="B1081" t="s">
        <v>1</v>
      </c>
      <c r="C1081">
        <v>4903265</v>
      </c>
      <c r="D1081" s="2">
        <v>2958465</v>
      </c>
      <c r="E1081" s="2">
        <v>44256</v>
      </c>
      <c r="F1081" s="28">
        <v>5050</v>
      </c>
      <c r="G1081" t="s">
        <v>3</v>
      </c>
    </row>
    <row r="1082" spans="1:7" x14ac:dyDescent="0.25">
      <c r="A1082" t="s">
        <v>0</v>
      </c>
      <c r="B1082" t="s">
        <v>1</v>
      </c>
      <c r="C1082">
        <v>4904183</v>
      </c>
      <c r="D1082" s="2">
        <v>2958465</v>
      </c>
      <c r="E1082" s="2">
        <v>40742</v>
      </c>
      <c r="F1082" s="28">
        <v>208</v>
      </c>
      <c r="G1082" t="s">
        <v>2</v>
      </c>
    </row>
    <row r="1083" spans="1:7" x14ac:dyDescent="0.25">
      <c r="A1083" t="s">
        <v>0</v>
      </c>
      <c r="B1083" t="s">
        <v>1</v>
      </c>
      <c r="C1083">
        <v>4904184</v>
      </c>
      <c r="D1083" s="2">
        <v>2958465</v>
      </c>
      <c r="E1083" s="2">
        <v>40742</v>
      </c>
      <c r="F1083" s="28">
        <v>208</v>
      </c>
      <c r="G1083" t="s">
        <v>2</v>
      </c>
    </row>
    <row r="1084" spans="1:7" x14ac:dyDescent="0.25">
      <c r="A1084" t="s">
        <v>0</v>
      </c>
      <c r="B1084" t="s">
        <v>1</v>
      </c>
      <c r="C1084">
        <v>4904233</v>
      </c>
      <c r="D1084" s="2">
        <v>2958465</v>
      </c>
      <c r="E1084" s="2">
        <v>39777</v>
      </c>
      <c r="F1084" s="28">
        <v>770</v>
      </c>
      <c r="G1084" t="s">
        <v>2</v>
      </c>
    </row>
    <row r="1085" spans="1:7" x14ac:dyDescent="0.25">
      <c r="A1085" t="s">
        <v>0</v>
      </c>
      <c r="B1085" t="s">
        <v>1</v>
      </c>
      <c r="C1085">
        <v>4904234</v>
      </c>
      <c r="D1085" s="2">
        <v>2958465</v>
      </c>
      <c r="E1085" s="2">
        <v>39777</v>
      </c>
      <c r="F1085" s="28">
        <v>770</v>
      </c>
      <c r="G1085" t="s">
        <v>2</v>
      </c>
    </row>
    <row r="1086" spans="1:7" x14ac:dyDescent="0.25">
      <c r="A1086" t="s">
        <v>0</v>
      </c>
      <c r="B1086" t="s">
        <v>1</v>
      </c>
      <c r="C1086">
        <v>4904263</v>
      </c>
      <c r="D1086" s="2">
        <v>2958465</v>
      </c>
      <c r="E1086" s="2">
        <v>40299</v>
      </c>
      <c r="F1086" s="28">
        <v>3220</v>
      </c>
      <c r="G1086" t="s">
        <v>3</v>
      </c>
    </row>
    <row r="1087" spans="1:7" x14ac:dyDescent="0.25">
      <c r="A1087" t="s">
        <v>0</v>
      </c>
      <c r="B1087" t="s">
        <v>1</v>
      </c>
      <c r="C1087">
        <v>4904264</v>
      </c>
      <c r="D1087" s="2">
        <v>2958465</v>
      </c>
      <c r="E1087" s="2">
        <v>39777</v>
      </c>
      <c r="F1087" s="28">
        <v>3010</v>
      </c>
      <c r="G1087" t="s">
        <v>3</v>
      </c>
    </row>
    <row r="1088" spans="1:7" x14ac:dyDescent="0.25">
      <c r="A1088" t="s">
        <v>0</v>
      </c>
      <c r="B1088" t="s">
        <v>1</v>
      </c>
      <c r="C1088">
        <v>4904265</v>
      </c>
      <c r="D1088" s="2">
        <v>2958465</v>
      </c>
      <c r="E1088" s="2">
        <v>40742</v>
      </c>
      <c r="F1088" s="28">
        <v>3880</v>
      </c>
      <c r="G1088" t="s">
        <v>3</v>
      </c>
    </row>
    <row r="1089" spans="1:7" x14ac:dyDescent="0.25">
      <c r="A1089" t="s">
        <v>0</v>
      </c>
      <c r="B1089" t="s">
        <v>1</v>
      </c>
      <c r="C1089">
        <v>4906173</v>
      </c>
      <c r="D1089" s="2">
        <v>2958465</v>
      </c>
      <c r="E1089" s="2">
        <v>45223</v>
      </c>
      <c r="F1089" s="28">
        <v>198</v>
      </c>
      <c r="G1089" t="s">
        <v>2</v>
      </c>
    </row>
    <row r="1090" spans="1:7" x14ac:dyDescent="0.25">
      <c r="A1090" t="s">
        <v>0</v>
      </c>
      <c r="B1090" t="s">
        <v>1</v>
      </c>
      <c r="C1090">
        <v>4906174</v>
      </c>
      <c r="D1090" s="2">
        <v>2958465</v>
      </c>
      <c r="E1090" s="2">
        <v>45223</v>
      </c>
      <c r="F1090" s="28">
        <v>198</v>
      </c>
      <c r="G1090" t="s">
        <v>2</v>
      </c>
    </row>
    <row r="1091" spans="1:7" x14ac:dyDescent="0.25">
      <c r="A1091" t="s">
        <v>0</v>
      </c>
      <c r="B1091" t="s">
        <v>1</v>
      </c>
      <c r="C1091">
        <v>4906175</v>
      </c>
      <c r="D1091" s="2">
        <v>2958465</v>
      </c>
      <c r="E1091" s="2">
        <v>45223</v>
      </c>
      <c r="F1091" s="28">
        <v>198</v>
      </c>
      <c r="G1091" t="s">
        <v>2</v>
      </c>
    </row>
    <row r="1092" spans="1:7" x14ac:dyDescent="0.25">
      <c r="A1092" t="s">
        <v>0</v>
      </c>
      <c r="B1092" t="s">
        <v>1</v>
      </c>
      <c r="C1092">
        <v>4906181</v>
      </c>
      <c r="D1092" s="2">
        <v>2958465</v>
      </c>
      <c r="E1092" s="2">
        <v>45223</v>
      </c>
      <c r="F1092" s="28">
        <v>375</v>
      </c>
      <c r="G1092" t="s">
        <v>2</v>
      </c>
    </row>
    <row r="1093" spans="1:7" x14ac:dyDescent="0.25">
      <c r="A1093" t="s">
        <v>0</v>
      </c>
      <c r="B1093" t="s">
        <v>1</v>
      </c>
      <c r="C1093">
        <v>4906183</v>
      </c>
      <c r="D1093" s="2">
        <v>2958465</v>
      </c>
      <c r="E1093" s="2">
        <v>45223</v>
      </c>
      <c r="F1093" s="28">
        <v>375</v>
      </c>
      <c r="G1093" t="s">
        <v>2</v>
      </c>
    </row>
    <row r="1094" spans="1:7" x14ac:dyDescent="0.25">
      <c r="A1094" t="s">
        <v>0</v>
      </c>
      <c r="B1094" t="s">
        <v>1</v>
      </c>
      <c r="C1094">
        <v>4906184</v>
      </c>
      <c r="D1094" s="2">
        <v>2958465</v>
      </c>
      <c r="E1094" s="2">
        <v>45223</v>
      </c>
      <c r="F1094" s="28">
        <v>375</v>
      </c>
      <c r="G1094" t="s">
        <v>2</v>
      </c>
    </row>
    <row r="1095" spans="1:7" x14ac:dyDescent="0.25">
      <c r="A1095" t="s">
        <v>0</v>
      </c>
      <c r="B1095" t="s">
        <v>1</v>
      </c>
      <c r="C1095">
        <v>4906187</v>
      </c>
      <c r="D1095" s="2">
        <v>2958465</v>
      </c>
      <c r="E1095" s="2">
        <v>44764</v>
      </c>
      <c r="F1095" s="28">
        <v>360</v>
      </c>
      <c r="G1095" t="s">
        <v>2</v>
      </c>
    </row>
    <row r="1096" spans="1:7" x14ac:dyDescent="0.25">
      <c r="A1096" t="s">
        <v>0</v>
      </c>
      <c r="B1096" t="s">
        <v>1</v>
      </c>
      <c r="C1096">
        <v>4906188</v>
      </c>
      <c r="D1096" s="2">
        <v>2958465</v>
      </c>
      <c r="E1096" s="2">
        <v>44764</v>
      </c>
      <c r="F1096" s="28">
        <v>360</v>
      </c>
      <c r="G1096" t="s">
        <v>2</v>
      </c>
    </row>
    <row r="1097" spans="1:7" x14ac:dyDescent="0.25">
      <c r="A1097" t="s">
        <v>0</v>
      </c>
      <c r="B1097" t="s">
        <v>1</v>
      </c>
      <c r="C1097">
        <v>4906221</v>
      </c>
      <c r="D1097" s="2">
        <v>2958465</v>
      </c>
      <c r="E1097" s="2">
        <v>37561</v>
      </c>
      <c r="F1097" s="28">
        <v>433</v>
      </c>
      <c r="G1097" t="s">
        <v>2</v>
      </c>
    </row>
    <row r="1098" spans="1:7" x14ac:dyDescent="0.25">
      <c r="A1098" t="s">
        <v>0</v>
      </c>
      <c r="B1098" t="s">
        <v>1</v>
      </c>
      <c r="C1098">
        <v>4906229</v>
      </c>
      <c r="D1098" s="2">
        <v>2958465</v>
      </c>
      <c r="E1098" s="2">
        <v>45223</v>
      </c>
      <c r="F1098" s="28">
        <v>375</v>
      </c>
      <c r="G1098" t="s">
        <v>2</v>
      </c>
    </row>
    <row r="1099" spans="1:7" x14ac:dyDescent="0.25">
      <c r="A1099" t="s">
        <v>0</v>
      </c>
      <c r="B1099" t="s">
        <v>1</v>
      </c>
      <c r="C1099">
        <v>4906233</v>
      </c>
      <c r="D1099" s="2">
        <v>2958465</v>
      </c>
      <c r="E1099" s="2">
        <v>45223</v>
      </c>
      <c r="F1099" s="28">
        <v>1775</v>
      </c>
      <c r="G1099" t="s">
        <v>2</v>
      </c>
    </row>
    <row r="1100" spans="1:7" x14ac:dyDescent="0.25">
      <c r="A1100" t="s">
        <v>0</v>
      </c>
      <c r="B1100" t="s">
        <v>1</v>
      </c>
      <c r="C1100">
        <v>4906234</v>
      </c>
      <c r="D1100" s="2">
        <v>2958465</v>
      </c>
      <c r="E1100" s="2">
        <v>45223</v>
      </c>
      <c r="F1100" s="28">
        <v>1775</v>
      </c>
      <c r="G1100" t="s">
        <v>2</v>
      </c>
    </row>
    <row r="1101" spans="1:7" x14ac:dyDescent="0.25">
      <c r="A1101" t="s">
        <v>0</v>
      </c>
      <c r="B1101" t="s">
        <v>1</v>
      </c>
      <c r="C1101">
        <v>4906240</v>
      </c>
      <c r="D1101" s="2">
        <v>2958465</v>
      </c>
      <c r="E1101" s="2">
        <v>45223</v>
      </c>
      <c r="F1101" s="28">
        <v>1775</v>
      </c>
      <c r="G1101" t="s">
        <v>2</v>
      </c>
    </row>
    <row r="1102" spans="1:7" x14ac:dyDescent="0.25">
      <c r="A1102" t="s">
        <v>0</v>
      </c>
      <c r="B1102" t="s">
        <v>1</v>
      </c>
      <c r="C1102">
        <v>4906242</v>
      </c>
      <c r="D1102" s="2">
        <v>2958465</v>
      </c>
      <c r="E1102" s="2">
        <v>45694</v>
      </c>
      <c r="F1102" s="28">
        <v>3520</v>
      </c>
      <c r="G1102" t="s">
        <v>3</v>
      </c>
    </row>
    <row r="1103" spans="1:7" x14ac:dyDescent="0.25">
      <c r="A1103" t="s">
        <v>0</v>
      </c>
      <c r="B1103" t="s">
        <v>1</v>
      </c>
      <c r="C1103">
        <v>4906245</v>
      </c>
      <c r="D1103" s="2">
        <v>2958465</v>
      </c>
      <c r="E1103" s="2">
        <v>45223</v>
      </c>
      <c r="F1103" s="28">
        <v>1775</v>
      </c>
      <c r="G1103" t="s">
        <v>2</v>
      </c>
    </row>
    <row r="1104" spans="1:7" x14ac:dyDescent="0.25">
      <c r="A1104" t="s">
        <v>0</v>
      </c>
      <c r="B1104" t="s">
        <v>1</v>
      </c>
      <c r="C1104">
        <v>4906683</v>
      </c>
      <c r="D1104" s="2">
        <v>2958465</v>
      </c>
      <c r="E1104" s="2">
        <v>43344</v>
      </c>
      <c r="F1104" s="28">
        <v>244</v>
      </c>
      <c r="G1104" t="s">
        <v>2</v>
      </c>
    </row>
    <row r="1105" spans="1:7" x14ac:dyDescent="0.25">
      <c r="A1105" t="s">
        <v>0</v>
      </c>
      <c r="B1105" t="s">
        <v>1</v>
      </c>
      <c r="C1105">
        <v>4906733</v>
      </c>
      <c r="D1105" s="2">
        <v>2958465</v>
      </c>
      <c r="E1105" s="2">
        <v>43344</v>
      </c>
      <c r="F1105" s="28">
        <v>1180</v>
      </c>
      <c r="G1105" t="s">
        <v>2</v>
      </c>
    </row>
    <row r="1106" spans="1:7" x14ac:dyDescent="0.25">
      <c r="A1106" t="s">
        <v>0</v>
      </c>
      <c r="B1106" t="s">
        <v>1</v>
      </c>
      <c r="C1106">
        <v>4909183</v>
      </c>
      <c r="D1106" s="2">
        <v>2958465</v>
      </c>
      <c r="E1106" s="2">
        <v>41320</v>
      </c>
      <c r="F1106" s="28">
        <v>242</v>
      </c>
      <c r="G1106" t="s">
        <v>2</v>
      </c>
    </row>
    <row r="1107" spans="1:7" x14ac:dyDescent="0.25">
      <c r="A1107" t="s">
        <v>0</v>
      </c>
      <c r="B1107" t="s">
        <v>1</v>
      </c>
      <c r="C1107">
        <v>4909184</v>
      </c>
      <c r="D1107" s="2">
        <v>2958465</v>
      </c>
      <c r="E1107" s="2">
        <v>41320</v>
      </c>
      <c r="F1107" s="28">
        <v>242</v>
      </c>
      <c r="G1107" t="s">
        <v>2</v>
      </c>
    </row>
    <row r="1108" spans="1:7" x14ac:dyDescent="0.25">
      <c r="A1108" t="s">
        <v>0</v>
      </c>
      <c r="B1108" t="s">
        <v>1</v>
      </c>
      <c r="C1108">
        <v>4909233</v>
      </c>
      <c r="D1108" s="2">
        <v>2958465</v>
      </c>
      <c r="E1108" s="2">
        <v>41320</v>
      </c>
      <c r="F1108" s="28">
        <v>1185</v>
      </c>
      <c r="G1108" t="s">
        <v>2</v>
      </c>
    </row>
    <row r="1109" spans="1:7" x14ac:dyDescent="0.25">
      <c r="A1109" t="s">
        <v>0</v>
      </c>
      <c r="B1109" t="s">
        <v>1</v>
      </c>
      <c r="C1109">
        <v>4909234</v>
      </c>
      <c r="D1109" s="2">
        <v>2958465</v>
      </c>
      <c r="E1109" s="2">
        <v>41320</v>
      </c>
      <c r="F1109" s="28">
        <v>1185</v>
      </c>
      <c r="G1109" t="s">
        <v>2</v>
      </c>
    </row>
    <row r="1110" spans="1:7" x14ac:dyDescent="0.25">
      <c r="A1110" t="s">
        <v>0</v>
      </c>
      <c r="B1110" t="s">
        <v>1</v>
      </c>
      <c r="C1110">
        <v>4909263</v>
      </c>
      <c r="D1110" s="2">
        <v>2958465</v>
      </c>
      <c r="E1110" s="2">
        <v>40240</v>
      </c>
      <c r="F1110" s="28">
        <v>4000</v>
      </c>
      <c r="G1110" t="s">
        <v>3</v>
      </c>
    </row>
    <row r="1111" spans="1:7" x14ac:dyDescent="0.25">
      <c r="A1111" t="s">
        <v>0</v>
      </c>
      <c r="B1111" t="s">
        <v>1</v>
      </c>
      <c r="C1111">
        <v>4909265</v>
      </c>
      <c r="D1111" s="2">
        <v>2958465</v>
      </c>
      <c r="E1111" s="2">
        <v>41320</v>
      </c>
      <c r="F1111" s="28">
        <v>4650</v>
      </c>
      <c r="G1111" t="s">
        <v>3</v>
      </c>
    </row>
    <row r="1112" spans="1:7" x14ac:dyDescent="0.25">
      <c r="A1112" t="s">
        <v>0</v>
      </c>
      <c r="B1112" t="s">
        <v>1</v>
      </c>
      <c r="C1112">
        <v>4911183</v>
      </c>
      <c r="D1112" s="2">
        <v>2958465</v>
      </c>
      <c r="E1112" s="2">
        <v>44764</v>
      </c>
      <c r="F1112" s="28">
        <v>360</v>
      </c>
      <c r="G1112" t="s">
        <v>2</v>
      </c>
    </row>
    <row r="1113" spans="1:7" x14ac:dyDescent="0.25">
      <c r="A1113" t="s">
        <v>0</v>
      </c>
      <c r="B1113" t="s">
        <v>1</v>
      </c>
      <c r="C1113">
        <v>4911184</v>
      </c>
      <c r="D1113" s="2">
        <v>2958465</v>
      </c>
      <c r="E1113" s="2">
        <v>44764</v>
      </c>
      <c r="F1113" s="28">
        <v>360</v>
      </c>
      <c r="G1113" t="s">
        <v>2</v>
      </c>
    </row>
    <row r="1114" spans="1:7" x14ac:dyDescent="0.25">
      <c r="A1114" t="s">
        <v>0</v>
      </c>
      <c r="B1114" t="s">
        <v>1</v>
      </c>
      <c r="C1114">
        <v>4911187</v>
      </c>
      <c r="D1114" s="2">
        <v>2958465</v>
      </c>
      <c r="E1114" s="2">
        <v>39777</v>
      </c>
      <c r="F1114" s="28">
        <v>172</v>
      </c>
      <c r="G1114" t="s">
        <v>2</v>
      </c>
    </row>
    <row r="1115" spans="1:7" x14ac:dyDescent="0.25">
      <c r="A1115" t="s">
        <v>0</v>
      </c>
      <c r="B1115" t="s">
        <v>1</v>
      </c>
      <c r="C1115">
        <v>4911188</v>
      </c>
      <c r="D1115" s="2">
        <v>2958465</v>
      </c>
      <c r="E1115" s="2">
        <v>39777</v>
      </c>
      <c r="F1115" s="28">
        <v>172</v>
      </c>
      <c r="G1115" t="s">
        <v>2</v>
      </c>
    </row>
    <row r="1116" spans="1:7" x14ac:dyDescent="0.25">
      <c r="A1116" t="s">
        <v>0</v>
      </c>
      <c r="B1116" t="s">
        <v>1</v>
      </c>
      <c r="C1116">
        <v>4911221</v>
      </c>
      <c r="D1116" s="2">
        <v>2958465</v>
      </c>
      <c r="E1116" s="2">
        <v>39777</v>
      </c>
      <c r="F1116" s="28">
        <v>676</v>
      </c>
      <c r="G1116" t="s">
        <v>2</v>
      </c>
    </row>
    <row r="1117" spans="1:7" x14ac:dyDescent="0.25">
      <c r="A1117" t="s">
        <v>0</v>
      </c>
      <c r="B1117" t="s">
        <v>1</v>
      </c>
      <c r="C1117">
        <v>4911222</v>
      </c>
      <c r="D1117" s="2">
        <v>2958465</v>
      </c>
      <c r="E1117" s="2">
        <v>39777</v>
      </c>
      <c r="F1117" s="28">
        <v>676</v>
      </c>
      <c r="G1117" t="s">
        <v>2</v>
      </c>
    </row>
    <row r="1118" spans="1:7" x14ac:dyDescent="0.25">
      <c r="A1118" t="s">
        <v>0</v>
      </c>
      <c r="B1118" t="s">
        <v>1</v>
      </c>
      <c r="C1118">
        <v>4912183</v>
      </c>
      <c r="D1118" s="2">
        <v>2958465</v>
      </c>
      <c r="E1118" s="2">
        <v>41233</v>
      </c>
      <c r="F1118" s="28">
        <v>292</v>
      </c>
      <c r="G1118" t="s">
        <v>2</v>
      </c>
    </row>
    <row r="1119" spans="1:7" x14ac:dyDescent="0.25">
      <c r="A1119" t="s">
        <v>0</v>
      </c>
      <c r="B1119" t="s">
        <v>1</v>
      </c>
      <c r="C1119">
        <v>4912184</v>
      </c>
      <c r="D1119" s="2">
        <v>2958465</v>
      </c>
      <c r="E1119" s="2">
        <v>41233</v>
      </c>
      <c r="F1119" s="28">
        <v>292</v>
      </c>
      <c r="G1119" t="s">
        <v>2</v>
      </c>
    </row>
    <row r="1120" spans="1:7" x14ac:dyDescent="0.25">
      <c r="A1120" t="s">
        <v>0</v>
      </c>
      <c r="B1120" t="s">
        <v>1</v>
      </c>
      <c r="C1120">
        <v>4920233</v>
      </c>
      <c r="D1120" s="2">
        <v>2958465</v>
      </c>
      <c r="E1120" s="2">
        <v>45356</v>
      </c>
      <c r="F1120" s="28">
        <v>1482</v>
      </c>
      <c r="G1120" t="s">
        <v>2</v>
      </c>
    </row>
    <row r="1121" spans="1:7" x14ac:dyDescent="0.25">
      <c r="A1121" t="s">
        <v>0</v>
      </c>
      <c r="B1121" t="s">
        <v>1</v>
      </c>
      <c r="C1121">
        <v>4920234</v>
      </c>
      <c r="D1121" s="2">
        <v>2958465</v>
      </c>
      <c r="E1121" s="2">
        <v>45356</v>
      </c>
      <c r="F1121" s="28">
        <v>1482</v>
      </c>
      <c r="G1121" t="s">
        <v>2</v>
      </c>
    </row>
    <row r="1122" spans="1:7" x14ac:dyDescent="0.25">
      <c r="A1122" t="s">
        <v>0</v>
      </c>
      <c r="B1122" t="s">
        <v>1</v>
      </c>
      <c r="C1122">
        <v>4920275</v>
      </c>
      <c r="D1122" s="2">
        <v>2958465</v>
      </c>
      <c r="E1122" s="2">
        <v>44713</v>
      </c>
      <c r="F1122" s="28">
        <v>2900</v>
      </c>
      <c r="G1122" t="s">
        <v>3</v>
      </c>
    </row>
    <row r="1123" spans="1:7" x14ac:dyDescent="0.25">
      <c r="A1123" t="s">
        <v>0</v>
      </c>
      <c r="B1123" t="s">
        <v>1</v>
      </c>
      <c r="C1123">
        <v>4929242</v>
      </c>
      <c r="D1123" s="2">
        <v>2958465</v>
      </c>
      <c r="E1123" s="2">
        <v>45876</v>
      </c>
      <c r="F1123" s="28">
        <v>4400</v>
      </c>
      <c r="G1123" t="s">
        <v>3</v>
      </c>
    </row>
    <row r="1124" spans="1:7" x14ac:dyDescent="0.25">
      <c r="A1124" t="s">
        <v>0</v>
      </c>
      <c r="B1124" t="s">
        <v>1</v>
      </c>
      <c r="C1124">
        <v>4929255</v>
      </c>
      <c r="D1124" s="2">
        <v>2958465</v>
      </c>
      <c r="E1124" s="2">
        <v>41244</v>
      </c>
      <c r="F1124" s="28">
        <v>3400</v>
      </c>
      <c r="G1124" t="s">
        <v>3</v>
      </c>
    </row>
    <row r="1125" spans="1:7" x14ac:dyDescent="0.25">
      <c r="A1125" t="s">
        <v>0</v>
      </c>
      <c r="B1125" t="s">
        <v>1</v>
      </c>
      <c r="C1125">
        <v>4929256</v>
      </c>
      <c r="D1125" s="2">
        <v>2958465</v>
      </c>
      <c r="E1125" s="2">
        <v>45876</v>
      </c>
      <c r="F1125" s="28">
        <v>5985</v>
      </c>
      <c r="G1125" t="s">
        <v>3</v>
      </c>
    </row>
    <row r="1126" spans="1:7" x14ac:dyDescent="0.25">
      <c r="A1126" t="s">
        <v>0</v>
      </c>
      <c r="B1126" t="s">
        <v>1</v>
      </c>
      <c r="C1126">
        <v>4929755</v>
      </c>
      <c r="D1126" s="2">
        <v>2958465</v>
      </c>
      <c r="E1126" s="2">
        <v>41244</v>
      </c>
      <c r="F1126" s="28">
        <v>3230</v>
      </c>
      <c r="G1126" t="s">
        <v>3</v>
      </c>
    </row>
    <row r="1127" spans="1:7" x14ac:dyDescent="0.25">
      <c r="A1127" t="s">
        <v>0</v>
      </c>
      <c r="B1127" t="s">
        <v>1</v>
      </c>
      <c r="C1127">
        <v>4929756</v>
      </c>
      <c r="D1127" s="2">
        <v>2958465</v>
      </c>
      <c r="E1127" s="2">
        <v>42929</v>
      </c>
      <c r="F1127" s="28">
        <v>4065</v>
      </c>
      <c r="G1127" t="s">
        <v>3</v>
      </c>
    </row>
    <row r="1128" spans="1:7" x14ac:dyDescent="0.25">
      <c r="A1128" t="s">
        <v>0</v>
      </c>
      <c r="B1128" t="s">
        <v>1</v>
      </c>
      <c r="C1128">
        <v>4930238</v>
      </c>
      <c r="D1128" s="2">
        <v>2958465</v>
      </c>
      <c r="E1128" s="2">
        <v>38959</v>
      </c>
      <c r="F1128" s="28">
        <v>760</v>
      </c>
      <c r="G1128" t="s">
        <v>3</v>
      </c>
    </row>
    <row r="1129" spans="1:7" x14ac:dyDescent="0.25">
      <c r="A1129" t="s">
        <v>0</v>
      </c>
      <c r="B1129" t="s">
        <v>1</v>
      </c>
      <c r="C1129">
        <v>4930242</v>
      </c>
      <c r="D1129" s="2">
        <v>2958465</v>
      </c>
      <c r="E1129" s="2">
        <v>38959</v>
      </c>
      <c r="F1129" s="28">
        <v>1470</v>
      </c>
      <c r="G1129" t="s">
        <v>3</v>
      </c>
    </row>
    <row r="1130" spans="1:7" x14ac:dyDescent="0.25">
      <c r="A1130" t="s">
        <v>0</v>
      </c>
      <c r="B1130" t="s">
        <v>1</v>
      </c>
      <c r="C1130">
        <v>4930265</v>
      </c>
      <c r="D1130" s="2">
        <v>2958465</v>
      </c>
      <c r="E1130" s="2">
        <v>38959</v>
      </c>
      <c r="F1130" s="28">
        <v>2875</v>
      </c>
      <c r="G1130" t="s">
        <v>3</v>
      </c>
    </row>
    <row r="1131" spans="1:7" x14ac:dyDescent="0.25">
      <c r="A1131" t="s">
        <v>0</v>
      </c>
      <c r="B1131" t="s">
        <v>1</v>
      </c>
      <c r="C1131">
        <v>4939173</v>
      </c>
      <c r="D1131" s="2">
        <v>2958465</v>
      </c>
      <c r="E1131" s="2">
        <v>42929</v>
      </c>
      <c r="F1131" s="28">
        <v>218</v>
      </c>
      <c r="G1131" t="s">
        <v>2</v>
      </c>
    </row>
    <row r="1132" spans="1:7" x14ac:dyDescent="0.25">
      <c r="A1132" t="s">
        <v>0</v>
      </c>
      <c r="B1132" t="s">
        <v>1</v>
      </c>
      <c r="C1132">
        <v>4939175</v>
      </c>
      <c r="D1132" s="2">
        <v>2958465</v>
      </c>
      <c r="E1132" s="2">
        <v>42929</v>
      </c>
      <c r="F1132" s="28">
        <v>218</v>
      </c>
      <c r="G1132" t="s">
        <v>2</v>
      </c>
    </row>
    <row r="1133" spans="1:7" x14ac:dyDescent="0.25">
      <c r="A1133" t="s">
        <v>0</v>
      </c>
      <c r="B1133" t="s">
        <v>1</v>
      </c>
      <c r="C1133">
        <v>4939263</v>
      </c>
      <c r="D1133" s="2">
        <v>2958465</v>
      </c>
      <c r="E1133" s="2">
        <v>39672</v>
      </c>
      <c r="F1133" s="28">
        <v>6770</v>
      </c>
      <c r="G1133" t="s">
        <v>3</v>
      </c>
    </row>
    <row r="1134" spans="1:7" x14ac:dyDescent="0.25">
      <c r="A1134" t="s">
        <v>0</v>
      </c>
      <c r="B1134" t="s">
        <v>1</v>
      </c>
      <c r="C1134">
        <v>4939265</v>
      </c>
      <c r="D1134" s="2">
        <v>2958465</v>
      </c>
      <c r="E1134" s="2">
        <v>42929</v>
      </c>
      <c r="F1134" s="28">
        <v>7590</v>
      </c>
      <c r="G1134" t="s">
        <v>3</v>
      </c>
    </row>
    <row r="1135" spans="1:7" x14ac:dyDescent="0.25">
      <c r="A1135" t="s">
        <v>0</v>
      </c>
      <c r="B1135" t="s">
        <v>1</v>
      </c>
      <c r="C1135">
        <v>4940265</v>
      </c>
      <c r="D1135" s="2">
        <v>2958465</v>
      </c>
      <c r="E1135" s="2">
        <v>44305</v>
      </c>
      <c r="F1135" s="28">
        <v>7514</v>
      </c>
      <c r="G1135" t="s">
        <v>3</v>
      </c>
    </row>
    <row r="1136" spans="1:7" x14ac:dyDescent="0.25">
      <c r="A1136" t="s">
        <v>0</v>
      </c>
      <c r="B1136" t="s">
        <v>1</v>
      </c>
      <c r="C1136">
        <v>4941180</v>
      </c>
      <c r="D1136" s="2">
        <v>2958465</v>
      </c>
      <c r="E1136" s="2">
        <v>45223</v>
      </c>
      <c r="F1136" s="28">
        <v>435</v>
      </c>
      <c r="G1136" t="s">
        <v>2</v>
      </c>
    </row>
    <row r="1137" spans="1:7" x14ac:dyDescent="0.25">
      <c r="A1137" t="s">
        <v>0</v>
      </c>
      <c r="B1137" t="s">
        <v>1</v>
      </c>
      <c r="C1137">
        <v>4941183</v>
      </c>
      <c r="D1137" s="2">
        <v>2958465</v>
      </c>
      <c r="E1137" s="2">
        <v>45223</v>
      </c>
      <c r="F1137" s="28">
        <v>435</v>
      </c>
      <c r="G1137" t="s">
        <v>2</v>
      </c>
    </row>
    <row r="1138" spans="1:7" x14ac:dyDescent="0.25">
      <c r="A1138" t="s">
        <v>0</v>
      </c>
      <c r="B1138" t="s">
        <v>1</v>
      </c>
      <c r="C1138">
        <v>4941184</v>
      </c>
      <c r="D1138" s="2">
        <v>2958465</v>
      </c>
      <c r="E1138" s="2">
        <v>45223</v>
      </c>
      <c r="F1138" s="28">
        <v>435</v>
      </c>
      <c r="G1138" t="s">
        <v>2</v>
      </c>
    </row>
    <row r="1139" spans="1:7" x14ac:dyDescent="0.25">
      <c r="A1139" t="s">
        <v>0</v>
      </c>
      <c r="B1139" t="s">
        <v>1</v>
      </c>
      <c r="C1139">
        <v>4941185</v>
      </c>
      <c r="D1139" s="2">
        <v>2958465</v>
      </c>
      <c r="E1139" s="2">
        <v>45223</v>
      </c>
      <c r="F1139" s="28">
        <v>435</v>
      </c>
      <c r="G1139" t="s">
        <v>2</v>
      </c>
    </row>
    <row r="1140" spans="1:7" x14ac:dyDescent="0.25">
      <c r="A1140" t="s">
        <v>0</v>
      </c>
      <c r="B1140" t="s">
        <v>1</v>
      </c>
      <c r="C1140">
        <v>4941223</v>
      </c>
      <c r="D1140" s="2">
        <v>2958465</v>
      </c>
      <c r="E1140" s="2">
        <v>41109</v>
      </c>
      <c r="F1140" s="28">
        <v>1168</v>
      </c>
      <c r="G1140" t="s">
        <v>2</v>
      </c>
    </row>
    <row r="1141" spans="1:7" x14ac:dyDescent="0.25">
      <c r="A1141" t="s">
        <v>0</v>
      </c>
      <c r="B1141" t="s">
        <v>1</v>
      </c>
      <c r="C1141">
        <v>4943183</v>
      </c>
      <c r="D1141" s="2">
        <v>2958465</v>
      </c>
      <c r="E1141" s="2">
        <v>45821</v>
      </c>
      <c r="F1141" s="28">
        <v>350</v>
      </c>
      <c r="G1141" t="s">
        <v>2</v>
      </c>
    </row>
    <row r="1142" spans="1:7" x14ac:dyDescent="0.25">
      <c r="A1142" t="s">
        <v>0</v>
      </c>
      <c r="B1142" t="s">
        <v>1</v>
      </c>
      <c r="C1142">
        <v>4943184</v>
      </c>
      <c r="D1142" s="2">
        <v>2958465</v>
      </c>
      <c r="E1142" s="2">
        <v>45821</v>
      </c>
      <c r="F1142" s="28">
        <v>350</v>
      </c>
      <c r="G1142" t="s">
        <v>2</v>
      </c>
    </row>
    <row r="1143" spans="1:7" x14ac:dyDescent="0.25">
      <c r="A1143" t="s">
        <v>0</v>
      </c>
      <c r="B1143" t="s">
        <v>1</v>
      </c>
      <c r="C1143">
        <v>4943683</v>
      </c>
      <c r="D1143" s="2">
        <v>2958465</v>
      </c>
      <c r="E1143" s="2">
        <v>42929</v>
      </c>
      <c r="F1143" s="28">
        <v>284</v>
      </c>
      <c r="G1143" t="s">
        <v>2</v>
      </c>
    </row>
    <row r="1144" spans="1:7" x14ac:dyDescent="0.25">
      <c r="A1144" t="s">
        <v>0</v>
      </c>
      <c r="B1144" t="s">
        <v>1</v>
      </c>
      <c r="C1144">
        <v>4943684</v>
      </c>
      <c r="D1144" s="2">
        <v>2958465</v>
      </c>
      <c r="E1144" s="2">
        <v>42929</v>
      </c>
      <c r="F1144" s="28">
        <v>284</v>
      </c>
      <c r="G1144" t="s">
        <v>2</v>
      </c>
    </row>
    <row r="1145" spans="1:7" x14ac:dyDescent="0.25">
      <c r="A1145" t="s">
        <v>0</v>
      </c>
      <c r="B1145" t="s">
        <v>1</v>
      </c>
      <c r="C1145">
        <v>4945221</v>
      </c>
      <c r="D1145" s="2">
        <v>2958465</v>
      </c>
      <c r="E1145" s="2">
        <v>41071</v>
      </c>
      <c r="F1145" s="28">
        <v>1022</v>
      </c>
      <c r="G1145" t="s">
        <v>2</v>
      </c>
    </row>
    <row r="1146" spans="1:7" x14ac:dyDescent="0.25">
      <c r="A1146" t="s">
        <v>0</v>
      </c>
      <c r="B1146" t="s">
        <v>1</v>
      </c>
      <c r="C1146">
        <v>4945222</v>
      </c>
      <c r="D1146" s="2">
        <v>2958465</v>
      </c>
      <c r="E1146" s="2">
        <v>41071</v>
      </c>
      <c r="F1146" s="28">
        <v>1022</v>
      </c>
      <c r="G1146" t="s">
        <v>2</v>
      </c>
    </row>
    <row r="1147" spans="1:7" x14ac:dyDescent="0.25">
      <c r="A1147" t="s">
        <v>0</v>
      </c>
      <c r="B1147" t="s">
        <v>1</v>
      </c>
      <c r="C1147">
        <v>4949233</v>
      </c>
      <c r="D1147" s="2">
        <v>2958465</v>
      </c>
      <c r="E1147" s="2">
        <v>42929</v>
      </c>
      <c r="F1147" s="28">
        <v>1193</v>
      </c>
      <c r="G1147" t="s">
        <v>2</v>
      </c>
    </row>
    <row r="1148" spans="1:7" x14ac:dyDescent="0.25">
      <c r="A1148" t="s">
        <v>0</v>
      </c>
      <c r="B1148" t="s">
        <v>1</v>
      </c>
      <c r="C1148">
        <v>4949234</v>
      </c>
      <c r="D1148" s="2">
        <v>2958465</v>
      </c>
      <c r="E1148" s="2">
        <v>42929</v>
      </c>
      <c r="F1148" s="28">
        <v>1193</v>
      </c>
      <c r="G1148" t="s">
        <v>2</v>
      </c>
    </row>
    <row r="1149" spans="1:7" x14ac:dyDescent="0.25">
      <c r="A1149" t="s">
        <v>0</v>
      </c>
      <c r="B1149" t="s">
        <v>1</v>
      </c>
      <c r="C1149">
        <v>4949734</v>
      </c>
      <c r="D1149" s="2">
        <v>2958465</v>
      </c>
      <c r="E1149" s="2">
        <v>42929</v>
      </c>
      <c r="F1149" s="28">
        <v>1340</v>
      </c>
      <c r="G1149" t="s">
        <v>2</v>
      </c>
    </row>
    <row r="1150" spans="1:7" x14ac:dyDescent="0.25">
      <c r="A1150" t="s">
        <v>0</v>
      </c>
      <c r="B1150" t="s">
        <v>1</v>
      </c>
      <c r="C1150">
        <v>4950183</v>
      </c>
      <c r="D1150" s="2">
        <v>2958465</v>
      </c>
      <c r="E1150" s="2">
        <v>45223</v>
      </c>
      <c r="F1150" s="28">
        <v>340</v>
      </c>
      <c r="G1150" t="s">
        <v>2</v>
      </c>
    </row>
    <row r="1151" spans="1:7" x14ac:dyDescent="0.25">
      <c r="A1151" t="s">
        <v>0</v>
      </c>
      <c r="B1151" t="s">
        <v>1</v>
      </c>
      <c r="C1151">
        <v>4950184</v>
      </c>
      <c r="D1151" s="2">
        <v>2958465</v>
      </c>
      <c r="E1151" s="2">
        <v>45223</v>
      </c>
      <c r="F1151" s="28">
        <v>340</v>
      </c>
      <c r="G1151" t="s">
        <v>2</v>
      </c>
    </row>
    <row r="1152" spans="1:7" x14ac:dyDescent="0.25">
      <c r="A1152" t="s">
        <v>0</v>
      </c>
      <c r="B1152" t="s">
        <v>1</v>
      </c>
      <c r="C1152">
        <v>4950233</v>
      </c>
      <c r="D1152" s="2">
        <v>2958465</v>
      </c>
      <c r="E1152" s="2">
        <v>45223</v>
      </c>
      <c r="F1152" s="28">
        <v>1675</v>
      </c>
      <c r="G1152" t="s">
        <v>2</v>
      </c>
    </row>
    <row r="1153" spans="1:7" x14ac:dyDescent="0.25">
      <c r="A1153" t="s">
        <v>0</v>
      </c>
      <c r="B1153" t="s">
        <v>1</v>
      </c>
      <c r="C1153">
        <v>4950234</v>
      </c>
      <c r="D1153" s="2">
        <v>2958465</v>
      </c>
      <c r="E1153" s="2">
        <v>45223</v>
      </c>
      <c r="F1153" s="28">
        <v>1675</v>
      </c>
      <c r="G1153" t="s">
        <v>2</v>
      </c>
    </row>
    <row r="1154" spans="1:7" x14ac:dyDescent="0.25">
      <c r="A1154" t="s">
        <v>0</v>
      </c>
      <c r="B1154" t="s">
        <v>1</v>
      </c>
      <c r="C1154">
        <v>4950240</v>
      </c>
      <c r="D1154" s="2">
        <v>2958465</v>
      </c>
      <c r="E1154" s="2">
        <v>45680</v>
      </c>
      <c r="F1154" s="28">
        <v>1675</v>
      </c>
      <c r="G1154" t="s">
        <v>2</v>
      </c>
    </row>
    <row r="1155" spans="1:7" x14ac:dyDescent="0.25">
      <c r="A1155" t="s">
        <v>0</v>
      </c>
      <c r="B1155" t="s">
        <v>1</v>
      </c>
      <c r="C1155">
        <v>4950245</v>
      </c>
      <c r="D1155" s="2">
        <v>2958465</v>
      </c>
      <c r="E1155" s="2">
        <v>45680</v>
      </c>
      <c r="F1155" s="28">
        <v>1675</v>
      </c>
      <c r="G1155" t="s">
        <v>2</v>
      </c>
    </row>
    <row r="1156" spans="1:7" x14ac:dyDescent="0.25">
      <c r="A1156" t="s">
        <v>0</v>
      </c>
      <c r="B1156" t="s">
        <v>1</v>
      </c>
      <c r="C1156">
        <v>4950265</v>
      </c>
      <c r="D1156" s="2">
        <v>2958465</v>
      </c>
      <c r="E1156" s="2">
        <v>45223</v>
      </c>
      <c r="F1156" s="28">
        <v>6320</v>
      </c>
      <c r="G1156" t="s">
        <v>3</v>
      </c>
    </row>
    <row r="1157" spans="1:7" x14ac:dyDescent="0.25">
      <c r="A1157" t="s">
        <v>0</v>
      </c>
      <c r="B1157" t="s">
        <v>1</v>
      </c>
      <c r="C1157">
        <v>4950269</v>
      </c>
      <c r="D1157" s="2">
        <v>2958465</v>
      </c>
      <c r="E1157" s="2">
        <v>45223</v>
      </c>
      <c r="F1157" s="28">
        <v>6320</v>
      </c>
      <c r="G1157" t="s">
        <v>3</v>
      </c>
    </row>
    <row r="1158" spans="1:7" x14ac:dyDescent="0.25">
      <c r="A1158" t="s">
        <v>0</v>
      </c>
      <c r="B1158" t="s">
        <v>1</v>
      </c>
      <c r="C1158">
        <v>4950683</v>
      </c>
      <c r="D1158" s="2">
        <v>2958465</v>
      </c>
      <c r="E1158" s="2">
        <v>43344</v>
      </c>
      <c r="F1158" s="28">
        <v>240</v>
      </c>
      <c r="G1158" t="s">
        <v>2</v>
      </c>
    </row>
    <row r="1159" spans="1:7" x14ac:dyDescent="0.25">
      <c r="A1159" t="s">
        <v>0</v>
      </c>
      <c r="B1159" t="s">
        <v>1</v>
      </c>
      <c r="C1159">
        <v>4950684</v>
      </c>
      <c r="D1159" s="2">
        <v>2958465</v>
      </c>
      <c r="E1159" s="2">
        <v>43344</v>
      </c>
      <c r="F1159" s="28">
        <v>240</v>
      </c>
      <c r="G1159" t="s">
        <v>2</v>
      </c>
    </row>
    <row r="1160" spans="1:7" x14ac:dyDescent="0.25">
      <c r="A1160" t="s">
        <v>0</v>
      </c>
      <c r="B1160" t="s">
        <v>1</v>
      </c>
      <c r="C1160">
        <v>4951183</v>
      </c>
      <c r="D1160" s="2">
        <v>2958465</v>
      </c>
      <c r="E1160" s="2">
        <v>42929</v>
      </c>
      <c r="F1160" s="28">
        <v>266</v>
      </c>
      <c r="G1160" t="s">
        <v>2</v>
      </c>
    </row>
    <row r="1161" spans="1:7" x14ac:dyDescent="0.25">
      <c r="A1161" t="s">
        <v>0</v>
      </c>
      <c r="B1161" t="s">
        <v>1</v>
      </c>
      <c r="C1161">
        <v>4951184</v>
      </c>
      <c r="D1161" s="2">
        <v>2958465</v>
      </c>
      <c r="E1161" s="2">
        <v>42929</v>
      </c>
      <c r="F1161" s="28">
        <v>266</v>
      </c>
      <c r="G1161" t="s">
        <v>2</v>
      </c>
    </row>
    <row r="1162" spans="1:7" x14ac:dyDescent="0.25">
      <c r="A1162" t="s">
        <v>0</v>
      </c>
      <c r="B1162" t="s">
        <v>1</v>
      </c>
      <c r="C1162">
        <v>4951233</v>
      </c>
      <c r="D1162" s="2">
        <v>2958465</v>
      </c>
      <c r="E1162" s="2">
        <v>42929</v>
      </c>
      <c r="F1162" s="28">
        <v>1300</v>
      </c>
      <c r="G1162" t="s">
        <v>2</v>
      </c>
    </row>
    <row r="1163" spans="1:7" x14ac:dyDescent="0.25">
      <c r="A1163" t="s">
        <v>0</v>
      </c>
      <c r="B1163" t="s">
        <v>1</v>
      </c>
      <c r="C1163">
        <v>4951234</v>
      </c>
      <c r="D1163" s="2">
        <v>2958465</v>
      </c>
      <c r="E1163" s="2">
        <v>42929</v>
      </c>
      <c r="F1163" s="28">
        <v>1300</v>
      </c>
      <c r="G1163" t="s">
        <v>2</v>
      </c>
    </row>
    <row r="1164" spans="1:7" x14ac:dyDescent="0.25">
      <c r="A1164" t="s">
        <v>0</v>
      </c>
      <c r="B1164" t="s">
        <v>1</v>
      </c>
      <c r="C1164">
        <v>4951265</v>
      </c>
      <c r="D1164" s="2">
        <v>2958465</v>
      </c>
      <c r="E1164" s="2">
        <v>42929</v>
      </c>
      <c r="F1164" s="28">
        <v>5075</v>
      </c>
      <c r="G1164" t="s">
        <v>3</v>
      </c>
    </row>
    <row r="1165" spans="1:7" x14ac:dyDescent="0.25">
      <c r="A1165" t="s">
        <v>0</v>
      </c>
      <c r="B1165" t="s">
        <v>1</v>
      </c>
      <c r="C1165">
        <v>4951684</v>
      </c>
      <c r="D1165" s="2">
        <v>2958465</v>
      </c>
      <c r="E1165" s="2">
        <v>42929</v>
      </c>
      <c r="F1165" s="28">
        <v>299</v>
      </c>
      <c r="G1165" t="s">
        <v>2</v>
      </c>
    </row>
    <row r="1166" spans="1:7" x14ac:dyDescent="0.25">
      <c r="A1166" t="s">
        <v>0</v>
      </c>
      <c r="B1166" t="s">
        <v>1</v>
      </c>
      <c r="C1166">
        <v>4952183</v>
      </c>
      <c r="D1166" s="2">
        <v>2958465</v>
      </c>
      <c r="E1166" s="2">
        <v>43372</v>
      </c>
      <c r="F1166" s="28">
        <v>278</v>
      </c>
      <c r="G1166" t="s">
        <v>2</v>
      </c>
    </row>
    <row r="1167" spans="1:7" x14ac:dyDescent="0.25">
      <c r="A1167" t="s">
        <v>0</v>
      </c>
      <c r="B1167" t="s">
        <v>1</v>
      </c>
      <c r="C1167">
        <v>4952184</v>
      </c>
      <c r="D1167" s="2">
        <v>2958465</v>
      </c>
      <c r="E1167" s="2">
        <v>43372</v>
      </c>
      <c r="F1167" s="28">
        <v>278</v>
      </c>
      <c r="G1167" t="s">
        <v>2</v>
      </c>
    </row>
    <row r="1168" spans="1:7" x14ac:dyDescent="0.25">
      <c r="A1168" t="s">
        <v>0</v>
      </c>
      <c r="B1168" t="s">
        <v>1</v>
      </c>
      <c r="C1168">
        <v>4952233</v>
      </c>
      <c r="D1168" s="2">
        <v>2958465</v>
      </c>
      <c r="E1168" s="2">
        <v>43372</v>
      </c>
      <c r="F1168" s="28">
        <v>1375</v>
      </c>
      <c r="G1168" t="s">
        <v>2</v>
      </c>
    </row>
    <row r="1169" spans="1:7" x14ac:dyDescent="0.25">
      <c r="A1169" t="s">
        <v>0</v>
      </c>
      <c r="B1169" t="s">
        <v>1</v>
      </c>
      <c r="C1169">
        <v>4952234</v>
      </c>
      <c r="D1169" s="2">
        <v>2958465</v>
      </c>
      <c r="E1169" s="2">
        <v>43372</v>
      </c>
      <c r="F1169" s="28">
        <v>1375</v>
      </c>
      <c r="G1169" t="s">
        <v>2</v>
      </c>
    </row>
    <row r="1170" spans="1:7" x14ac:dyDescent="0.25">
      <c r="A1170" t="s">
        <v>0</v>
      </c>
      <c r="B1170" t="s">
        <v>1</v>
      </c>
      <c r="C1170">
        <v>4953183</v>
      </c>
      <c r="D1170" s="2">
        <v>2958465</v>
      </c>
      <c r="E1170" s="2">
        <v>43372</v>
      </c>
      <c r="F1170" s="28">
        <v>300</v>
      </c>
      <c r="G1170" t="s">
        <v>2</v>
      </c>
    </row>
    <row r="1171" spans="1:7" x14ac:dyDescent="0.25">
      <c r="A1171" t="s">
        <v>0</v>
      </c>
      <c r="B1171" t="s">
        <v>1</v>
      </c>
      <c r="C1171">
        <v>4953184</v>
      </c>
      <c r="D1171" s="2">
        <v>2958465</v>
      </c>
      <c r="E1171" s="2">
        <v>43372</v>
      </c>
      <c r="F1171" s="28">
        <v>300</v>
      </c>
      <c r="G1171" t="s">
        <v>2</v>
      </c>
    </row>
    <row r="1172" spans="1:7" x14ac:dyDescent="0.25">
      <c r="A1172" t="s">
        <v>0</v>
      </c>
      <c r="B1172" t="s">
        <v>1</v>
      </c>
      <c r="C1172">
        <v>4953265</v>
      </c>
      <c r="D1172" s="2">
        <v>2958465</v>
      </c>
      <c r="E1172" s="2">
        <v>43372</v>
      </c>
      <c r="F1172" s="28">
        <v>5900</v>
      </c>
      <c r="G1172" t="s">
        <v>3</v>
      </c>
    </row>
    <row r="1173" spans="1:7" x14ac:dyDescent="0.25">
      <c r="A1173" t="s">
        <v>0</v>
      </c>
      <c r="B1173" t="s">
        <v>1</v>
      </c>
      <c r="C1173">
        <v>4954183</v>
      </c>
      <c r="D1173" s="2">
        <v>2958465</v>
      </c>
      <c r="E1173" s="2">
        <v>43372</v>
      </c>
      <c r="F1173" s="28">
        <v>320</v>
      </c>
      <c r="G1173" t="s">
        <v>2</v>
      </c>
    </row>
    <row r="1174" spans="1:7" x14ac:dyDescent="0.25">
      <c r="A1174" t="s">
        <v>0</v>
      </c>
      <c r="B1174" t="s">
        <v>1</v>
      </c>
      <c r="C1174">
        <v>4954184</v>
      </c>
      <c r="D1174" s="2">
        <v>2958465</v>
      </c>
      <c r="E1174" s="2">
        <v>43372</v>
      </c>
      <c r="F1174" s="28">
        <v>320</v>
      </c>
      <c r="G1174" t="s">
        <v>2</v>
      </c>
    </row>
    <row r="1175" spans="1:7" x14ac:dyDescent="0.25">
      <c r="A1175" t="s">
        <v>0</v>
      </c>
      <c r="B1175" t="s">
        <v>1</v>
      </c>
      <c r="C1175">
        <v>4954265</v>
      </c>
      <c r="D1175" s="2">
        <v>2958465</v>
      </c>
      <c r="E1175" s="2">
        <v>43372</v>
      </c>
      <c r="F1175" s="28">
        <v>6200</v>
      </c>
      <c r="G1175" t="s">
        <v>3</v>
      </c>
    </row>
    <row r="1176" spans="1:7" x14ac:dyDescent="0.25">
      <c r="A1176" t="s">
        <v>0</v>
      </c>
      <c r="B1176" t="s">
        <v>1</v>
      </c>
      <c r="C1176">
        <v>4956183</v>
      </c>
      <c r="D1176" s="2">
        <v>2958465</v>
      </c>
      <c r="E1176" s="2">
        <v>44299</v>
      </c>
      <c r="F1176" s="28">
        <v>416</v>
      </c>
      <c r="G1176" t="s">
        <v>2</v>
      </c>
    </row>
    <row r="1177" spans="1:7" x14ac:dyDescent="0.25">
      <c r="A1177" t="s">
        <v>0</v>
      </c>
      <c r="B1177" t="s">
        <v>1</v>
      </c>
      <c r="C1177">
        <v>4956184</v>
      </c>
      <c r="D1177" s="2">
        <v>2958465</v>
      </c>
      <c r="E1177" s="2">
        <v>44299</v>
      </c>
      <c r="F1177" s="28">
        <v>416</v>
      </c>
      <c r="G1177" t="s">
        <v>2</v>
      </c>
    </row>
    <row r="1178" spans="1:7" x14ac:dyDescent="0.25">
      <c r="A1178" t="s">
        <v>0</v>
      </c>
      <c r="B1178" t="s">
        <v>1</v>
      </c>
      <c r="C1178">
        <v>4957031</v>
      </c>
      <c r="D1178" s="2">
        <v>2958465</v>
      </c>
      <c r="E1178" s="2">
        <v>45184</v>
      </c>
      <c r="F1178" s="28">
        <v>110</v>
      </c>
      <c r="G1178" t="s">
        <v>2</v>
      </c>
    </row>
    <row r="1179" spans="1:7" x14ac:dyDescent="0.25">
      <c r="A1179" t="s">
        <v>0</v>
      </c>
      <c r="B1179" t="s">
        <v>1</v>
      </c>
      <c r="C1179">
        <v>4957032</v>
      </c>
      <c r="D1179" s="2">
        <v>2958465</v>
      </c>
      <c r="E1179" s="2">
        <v>45184</v>
      </c>
      <c r="F1179" s="28">
        <v>110</v>
      </c>
      <c r="G1179" t="s">
        <v>2</v>
      </c>
    </row>
    <row r="1180" spans="1:7" x14ac:dyDescent="0.25">
      <c r="A1180" t="s">
        <v>0</v>
      </c>
      <c r="B1180" t="s">
        <v>1</v>
      </c>
      <c r="C1180">
        <v>4960183</v>
      </c>
      <c r="D1180" s="2">
        <v>2958465</v>
      </c>
      <c r="E1180" s="2">
        <v>45780</v>
      </c>
      <c r="F1180" s="28">
        <v>380</v>
      </c>
      <c r="G1180" t="s">
        <v>2</v>
      </c>
    </row>
    <row r="1181" spans="1:7" x14ac:dyDescent="0.25">
      <c r="A1181" t="s">
        <v>0</v>
      </c>
      <c r="B1181" t="s">
        <v>1</v>
      </c>
      <c r="C1181">
        <v>4960184</v>
      </c>
      <c r="D1181" s="2">
        <v>2958465</v>
      </c>
      <c r="E1181" s="2">
        <v>45780</v>
      </c>
      <c r="F1181" s="28">
        <v>380</v>
      </c>
      <c r="G1181" t="s">
        <v>2</v>
      </c>
    </row>
    <row r="1182" spans="1:7" x14ac:dyDescent="0.25">
      <c r="A1182" t="s">
        <v>0</v>
      </c>
      <c r="B1182" t="s">
        <v>1</v>
      </c>
      <c r="C1182">
        <v>4960233</v>
      </c>
      <c r="D1182" s="2">
        <v>2958465</v>
      </c>
      <c r="E1182" s="2">
        <v>45780</v>
      </c>
      <c r="F1182" s="28">
        <v>1848</v>
      </c>
      <c r="G1182" t="s">
        <v>2</v>
      </c>
    </row>
    <row r="1183" spans="1:7" x14ac:dyDescent="0.25">
      <c r="A1183" t="s">
        <v>0</v>
      </c>
      <c r="B1183" t="s">
        <v>1</v>
      </c>
      <c r="C1183">
        <v>4960234</v>
      </c>
      <c r="D1183" s="2">
        <v>2958465</v>
      </c>
      <c r="E1183" s="2">
        <v>45780</v>
      </c>
      <c r="F1183" s="28">
        <v>1848</v>
      </c>
      <c r="G1183" t="s">
        <v>2</v>
      </c>
    </row>
    <row r="1184" spans="1:7" x14ac:dyDescent="0.25">
      <c r="A1184" t="s">
        <v>0</v>
      </c>
      <c r="B1184" t="s">
        <v>1</v>
      </c>
      <c r="C1184">
        <v>4960242</v>
      </c>
      <c r="D1184" s="2">
        <v>2958465</v>
      </c>
      <c r="E1184" s="2">
        <v>45780</v>
      </c>
      <c r="F1184" s="28">
        <v>3690</v>
      </c>
      <c r="G1184" t="s">
        <v>3</v>
      </c>
    </row>
    <row r="1185" spans="1:7" x14ac:dyDescent="0.25">
      <c r="A1185" t="s">
        <v>0</v>
      </c>
      <c r="B1185" t="s">
        <v>1</v>
      </c>
      <c r="C1185">
        <v>4960265</v>
      </c>
      <c r="D1185" s="2">
        <v>2958465</v>
      </c>
      <c r="E1185" s="2">
        <v>45780</v>
      </c>
      <c r="F1185" s="28">
        <v>7289</v>
      </c>
      <c r="G1185" t="s">
        <v>3</v>
      </c>
    </row>
    <row r="1186" spans="1:7" x14ac:dyDescent="0.25">
      <c r="A1186" t="s">
        <v>0</v>
      </c>
      <c r="B1186" t="s">
        <v>1</v>
      </c>
      <c r="C1186">
        <v>4964183</v>
      </c>
      <c r="D1186" s="2">
        <v>2958465</v>
      </c>
      <c r="E1186" s="2">
        <v>45780</v>
      </c>
      <c r="F1186" s="28">
        <v>390</v>
      </c>
      <c r="G1186" t="s">
        <v>2</v>
      </c>
    </row>
    <row r="1187" spans="1:7" x14ac:dyDescent="0.25">
      <c r="A1187" t="s">
        <v>0</v>
      </c>
      <c r="B1187" t="s">
        <v>1</v>
      </c>
      <c r="C1187">
        <v>4964184</v>
      </c>
      <c r="D1187" s="2">
        <v>2958465</v>
      </c>
      <c r="E1187" s="2">
        <v>45780</v>
      </c>
      <c r="F1187" s="28">
        <v>390</v>
      </c>
      <c r="G1187" t="s">
        <v>2</v>
      </c>
    </row>
    <row r="1188" spans="1:7" x14ac:dyDescent="0.25">
      <c r="A1188" t="s">
        <v>0</v>
      </c>
      <c r="B1188" t="s">
        <v>1</v>
      </c>
      <c r="C1188">
        <v>4964233</v>
      </c>
      <c r="D1188" s="2">
        <v>2958465</v>
      </c>
      <c r="E1188" s="2">
        <v>45780</v>
      </c>
      <c r="F1188" s="28">
        <v>1858</v>
      </c>
      <c r="G1188" t="s">
        <v>2</v>
      </c>
    </row>
    <row r="1189" spans="1:7" x14ac:dyDescent="0.25">
      <c r="A1189" t="s">
        <v>0</v>
      </c>
      <c r="B1189" t="s">
        <v>1</v>
      </c>
      <c r="C1189">
        <v>4964234</v>
      </c>
      <c r="D1189" s="2">
        <v>2958465</v>
      </c>
      <c r="E1189" s="2">
        <v>45780</v>
      </c>
      <c r="F1189" s="28">
        <v>1858</v>
      </c>
      <c r="G1189" t="s">
        <v>2</v>
      </c>
    </row>
    <row r="1190" spans="1:7" x14ac:dyDescent="0.25">
      <c r="A1190" t="s">
        <v>0</v>
      </c>
      <c r="B1190" t="s">
        <v>1</v>
      </c>
      <c r="C1190">
        <v>4964242</v>
      </c>
      <c r="D1190" s="2">
        <v>2958465</v>
      </c>
      <c r="E1190" s="2">
        <v>45780</v>
      </c>
      <c r="F1190" s="28">
        <v>3700</v>
      </c>
      <c r="G1190" t="s">
        <v>3</v>
      </c>
    </row>
    <row r="1191" spans="1:7" x14ac:dyDescent="0.25">
      <c r="A1191" t="s">
        <v>0</v>
      </c>
      <c r="B1191" t="s">
        <v>1</v>
      </c>
      <c r="C1191">
        <v>4964265</v>
      </c>
      <c r="D1191" s="2">
        <v>2958465</v>
      </c>
      <c r="E1191" s="2">
        <v>45780</v>
      </c>
      <c r="F1191" s="28">
        <v>7299</v>
      </c>
      <c r="G1191" t="s">
        <v>3</v>
      </c>
    </row>
    <row r="1192" spans="1:7" x14ac:dyDescent="0.25">
      <c r="A1192" t="s">
        <v>0</v>
      </c>
      <c r="B1192" t="s">
        <v>1</v>
      </c>
      <c r="C1192">
        <v>4971233</v>
      </c>
      <c r="D1192" s="2">
        <v>2958465</v>
      </c>
      <c r="E1192" s="2">
        <v>45348</v>
      </c>
      <c r="F1192" s="28">
        <v>1799</v>
      </c>
      <c r="G1192" t="s">
        <v>2</v>
      </c>
    </row>
    <row r="1193" spans="1:7" x14ac:dyDescent="0.25">
      <c r="A1193" t="s">
        <v>0</v>
      </c>
      <c r="B1193" t="s">
        <v>1</v>
      </c>
      <c r="C1193">
        <v>4971234</v>
      </c>
      <c r="D1193" s="2">
        <v>2958465</v>
      </c>
      <c r="E1193" s="2">
        <v>45348</v>
      </c>
      <c r="F1193" s="28">
        <v>1799</v>
      </c>
      <c r="G1193" t="s">
        <v>2</v>
      </c>
    </row>
    <row r="1194" spans="1:7" x14ac:dyDescent="0.25">
      <c r="A1194" t="s">
        <v>0</v>
      </c>
      <c r="B1194" t="s">
        <v>1</v>
      </c>
      <c r="C1194">
        <v>4971265</v>
      </c>
      <c r="D1194" s="2">
        <v>2958465</v>
      </c>
      <c r="E1194" s="2">
        <v>45348</v>
      </c>
      <c r="F1194" s="28">
        <v>6999</v>
      </c>
      <c r="G1194" t="s">
        <v>3</v>
      </c>
    </row>
    <row r="1195" spans="1:7" x14ac:dyDescent="0.25">
      <c r="A1195" t="s">
        <v>0</v>
      </c>
      <c r="B1195" t="s">
        <v>1</v>
      </c>
      <c r="C1195">
        <v>5034173</v>
      </c>
      <c r="D1195" s="2">
        <v>2958465</v>
      </c>
      <c r="E1195" s="2">
        <v>45223</v>
      </c>
      <c r="F1195" s="28">
        <v>163</v>
      </c>
      <c r="G1195" t="s">
        <v>2</v>
      </c>
    </row>
    <row r="1196" spans="1:7" x14ac:dyDescent="0.25">
      <c r="A1196" t="s">
        <v>0</v>
      </c>
      <c r="B1196" t="s">
        <v>1</v>
      </c>
      <c r="C1196">
        <v>5034174</v>
      </c>
      <c r="D1196" s="2">
        <v>2958465</v>
      </c>
      <c r="E1196" s="2">
        <v>45223</v>
      </c>
      <c r="F1196" s="28">
        <v>163</v>
      </c>
      <c r="G1196" t="s">
        <v>2</v>
      </c>
    </row>
    <row r="1197" spans="1:7" x14ac:dyDescent="0.25">
      <c r="A1197" t="s">
        <v>0</v>
      </c>
      <c r="B1197" t="s">
        <v>1</v>
      </c>
      <c r="C1197">
        <v>5034175</v>
      </c>
      <c r="D1197" s="2">
        <v>2958465</v>
      </c>
      <c r="E1197" s="2">
        <v>45223</v>
      </c>
      <c r="F1197" s="28">
        <v>163</v>
      </c>
      <c r="G1197" t="s">
        <v>2</v>
      </c>
    </row>
    <row r="1198" spans="1:7" x14ac:dyDescent="0.25">
      <c r="A1198" t="s">
        <v>0</v>
      </c>
      <c r="B1198" t="s">
        <v>1</v>
      </c>
      <c r="C1198">
        <v>5034181</v>
      </c>
      <c r="D1198" s="2">
        <v>2958465</v>
      </c>
      <c r="E1198" s="2">
        <v>45223</v>
      </c>
      <c r="F1198" s="28">
        <v>310</v>
      </c>
      <c r="G1198" t="s">
        <v>2</v>
      </c>
    </row>
    <row r="1199" spans="1:7" x14ac:dyDescent="0.25">
      <c r="A1199" t="s">
        <v>0</v>
      </c>
      <c r="B1199" t="s">
        <v>1</v>
      </c>
      <c r="C1199">
        <v>5034183</v>
      </c>
      <c r="D1199" s="2">
        <v>2958465</v>
      </c>
      <c r="E1199" s="2">
        <v>45223</v>
      </c>
      <c r="F1199" s="28">
        <v>310</v>
      </c>
      <c r="G1199" t="s">
        <v>2</v>
      </c>
    </row>
    <row r="1200" spans="1:7" x14ac:dyDescent="0.25">
      <c r="A1200" t="s">
        <v>0</v>
      </c>
      <c r="B1200" t="s">
        <v>1</v>
      </c>
      <c r="C1200">
        <v>5034184</v>
      </c>
      <c r="D1200" s="2">
        <v>2958465</v>
      </c>
      <c r="E1200" s="2">
        <v>45223</v>
      </c>
      <c r="F1200" s="28">
        <v>310</v>
      </c>
      <c r="G1200" t="s">
        <v>2</v>
      </c>
    </row>
    <row r="1201" spans="1:7" x14ac:dyDescent="0.25">
      <c r="A1201" t="s">
        <v>0</v>
      </c>
      <c r="B1201" t="s">
        <v>1</v>
      </c>
      <c r="C1201">
        <v>5034185</v>
      </c>
      <c r="D1201" s="2">
        <v>2958465</v>
      </c>
      <c r="E1201" s="2">
        <v>45223</v>
      </c>
      <c r="F1201" s="28">
        <v>310</v>
      </c>
      <c r="G1201" t="s">
        <v>2</v>
      </c>
    </row>
    <row r="1202" spans="1:7" x14ac:dyDescent="0.25">
      <c r="A1202" t="s">
        <v>0</v>
      </c>
      <c r="B1202" t="s">
        <v>1</v>
      </c>
      <c r="C1202">
        <v>5034200</v>
      </c>
      <c r="D1202" s="2">
        <v>2958465</v>
      </c>
      <c r="E1202" s="2">
        <v>45223</v>
      </c>
      <c r="F1202" s="28">
        <v>905</v>
      </c>
      <c r="G1202" t="s">
        <v>2</v>
      </c>
    </row>
    <row r="1203" spans="1:7" x14ac:dyDescent="0.25">
      <c r="A1203" t="s">
        <v>0</v>
      </c>
      <c r="B1203" t="s">
        <v>1</v>
      </c>
      <c r="C1203">
        <v>5034201</v>
      </c>
      <c r="D1203" s="2">
        <v>2958465</v>
      </c>
      <c r="E1203" s="2">
        <v>45223</v>
      </c>
      <c r="F1203" s="28">
        <v>905</v>
      </c>
      <c r="G1203" t="s">
        <v>2</v>
      </c>
    </row>
    <row r="1204" spans="1:7" x14ac:dyDescent="0.25">
      <c r="A1204" t="s">
        <v>0</v>
      </c>
      <c r="B1204" t="s">
        <v>1</v>
      </c>
      <c r="C1204">
        <v>5034202</v>
      </c>
      <c r="D1204" s="2">
        <v>2958465</v>
      </c>
      <c r="E1204" s="2">
        <v>45223</v>
      </c>
      <c r="F1204" s="28">
        <v>905</v>
      </c>
      <c r="G1204" t="s">
        <v>2</v>
      </c>
    </row>
    <row r="1205" spans="1:7" x14ac:dyDescent="0.25">
      <c r="A1205" t="s">
        <v>0</v>
      </c>
      <c r="B1205" t="s">
        <v>1</v>
      </c>
      <c r="C1205">
        <v>5034203</v>
      </c>
      <c r="D1205" s="2">
        <v>2958465</v>
      </c>
      <c r="E1205" s="2">
        <v>45223</v>
      </c>
      <c r="F1205" s="28">
        <v>905</v>
      </c>
      <c r="G1205" t="s">
        <v>2</v>
      </c>
    </row>
    <row r="1206" spans="1:7" x14ac:dyDescent="0.25">
      <c r="A1206" t="s">
        <v>0</v>
      </c>
      <c r="B1206" t="s">
        <v>1</v>
      </c>
      <c r="C1206">
        <v>5034204</v>
      </c>
      <c r="D1206" s="2">
        <v>2958465</v>
      </c>
      <c r="E1206" s="2">
        <v>45223</v>
      </c>
      <c r="F1206" s="28">
        <v>905</v>
      </c>
      <c r="G1206" t="s">
        <v>2</v>
      </c>
    </row>
    <row r="1207" spans="1:7" x14ac:dyDescent="0.25">
      <c r="A1207" t="s">
        <v>0</v>
      </c>
      <c r="B1207" t="s">
        <v>1</v>
      </c>
      <c r="C1207">
        <v>5034209</v>
      </c>
      <c r="D1207" s="2">
        <v>2958465</v>
      </c>
      <c r="E1207" s="2">
        <v>45223</v>
      </c>
      <c r="F1207" s="28">
        <v>310</v>
      </c>
      <c r="G1207" t="s">
        <v>2</v>
      </c>
    </row>
    <row r="1208" spans="1:7" x14ac:dyDescent="0.25">
      <c r="A1208" t="s">
        <v>0</v>
      </c>
      <c r="B1208" t="s">
        <v>1</v>
      </c>
      <c r="C1208">
        <v>5034210</v>
      </c>
      <c r="D1208" s="2">
        <v>2958465</v>
      </c>
      <c r="E1208" s="2">
        <v>45223</v>
      </c>
      <c r="F1208" s="28">
        <v>310</v>
      </c>
      <c r="G1208" t="s">
        <v>2</v>
      </c>
    </row>
    <row r="1209" spans="1:7" x14ac:dyDescent="0.25">
      <c r="A1209" t="s">
        <v>0</v>
      </c>
      <c r="B1209" t="s">
        <v>1</v>
      </c>
      <c r="C1209">
        <v>5034216</v>
      </c>
      <c r="D1209" s="2">
        <v>2958465</v>
      </c>
      <c r="E1209" s="2">
        <v>45223</v>
      </c>
      <c r="F1209" s="28">
        <v>905</v>
      </c>
      <c r="G1209" t="s">
        <v>2</v>
      </c>
    </row>
    <row r="1210" spans="1:7" x14ac:dyDescent="0.25">
      <c r="A1210" t="s">
        <v>0</v>
      </c>
      <c r="B1210" t="s">
        <v>1</v>
      </c>
      <c r="C1210">
        <v>5034217</v>
      </c>
      <c r="D1210" s="2">
        <v>2958465</v>
      </c>
      <c r="E1210" s="2">
        <v>45223</v>
      </c>
      <c r="F1210" s="28">
        <v>905</v>
      </c>
      <c r="G1210" t="s">
        <v>2</v>
      </c>
    </row>
    <row r="1211" spans="1:7" x14ac:dyDescent="0.25">
      <c r="A1211" t="s">
        <v>0</v>
      </c>
      <c r="B1211" t="s">
        <v>1</v>
      </c>
      <c r="C1211">
        <v>5034229</v>
      </c>
      <c r="D1211" s="2">
        <v>2958465</v>
      </c>
      <c r="E1211" s="2">
        <v>45223</v>
      </c>
      <c r="F1211" s="28">
        <v>310</v>
      </c>
      <c r="G1211" t="s">
        <v>2</v>
      </c>
    </row>
    <row r="1212" spans="1:7" x14ac:dyDescent="0.25">
      <c r="A1212" t="s">
        <v>0</v>
      </c>
      <c r="B1212" t="s">
        <v>1</v>
      </c>
      <c r="C1212">
        <v>5034233</v>
      </c>
      <c r="D1212" s="2">
        <v>2958465</v>
      </c>
      <c r="E1212" s="2">
        <v>45223</v>
      </c>
      <c r="F1212" s="28">
        <v>1475</v>
      </c>
      <c r="G1212" t="s">
        <v>2</v>
      </c>
    </row>
    <row r="1213" spans="1:7" x14ac:dyDescent="0.25">
      <c r="A1213" t="s">
        <v>0</v>
      </c>
      <c r="B1213" t="s">
        <v>1</v>
      </c>
      <c r="C1213">
        <v>5034234</v>
      </c>
      <c r="D1213" s="2">
        <v>2958465</v>
      </c>
      <c r="E1213" s="2">
        <v>45223</v>
      </c>
      <c r="F1213" s="28">
        <v>1475</v>
      </c>
      <c r="G1213" t="s">
        <v>2</v>
      </c>
    </row>
    <row r="1214" spans="1:7" x14ac:dyDescent="0.25">
      <c r="A1214" t="s">
        <v>0</v>
      </c>
      <c r="B1214" t="s">
        <v>1</v>
      </c>
      <c r="C1214">
        <v>5034263</v>
      </c>
      <c r="D1214" s="2">
        <v>2958465</v>
      </c>
      <c r="E1214" s="2">
        <v>45223</v>
      </c>
      <c r="F1214" s="28">
        <v>5800</v>
      </c>
      <c r="G1214" t="s">
        <v>3</v>
      </c>
    </row>
    <row r="1215" spans="1:7" x14ac:dyDescent="0.25">
      <c r="A1215" t="s">
        <v>0</v>
      </c>
      <c r="B1215" t="s">
        <v>1</v>
      </c>
      <c r="C1215">
        <v>5034265</v>
      </c>
      <c r="D1215" s="2">
        <v>2958465</v>
      </c>
      <c r="E1215" s="2">
        <v>45223</v>
      </c>
      <c r="F1215" s="28">
        <v>5800</v>
      </c>
      <c r="G1215" t="s">
        <v>3</v>
      </c>
    </row>
    <row r="1216" spans="1:7" x14ac:dyDescent="0.25">
      <c r="A1216" t="s">
        <v>0</v>
      </c>
      <c r="B1216" t="s">
        <v>1</v>
      </c>
      <c r="C1216">
        <v>5034269</v>
      </c>
      <c r="D1216" s="2">
        <v>2958465</v>
      </c>
      <c r="E1216" s="2">
        <v>45223</v>
      </c>
      <c r="F1216" s="28">
        <v>5800</v>
      </c>
      <c r="G1216" t="s">
        <v>3</v>
      </c>
    </row>
    <row r="1217" spans="1:7" x14ac:dyDescent="0.25">
      <c r="A1217" t="s">
        <v>0</v>
      </c>
      <c r="B1217" t="s">
        <v>1</v>
      </c>
      <c r="C1217">
        <v>5034683</v>
      </c>
      <c r="D1217" s="2">
        <v>2958465</v>
      </c>
      <c r="E1217" s="2">
        <v>43396</v>
      </c>
      <c r="F1217" s="28">
        <v>227</v>
      </c>
      <c r="G1217" t="s">
        <v>2</v>
      </c>
    </row>
    <row r="1218" spans="1:7" x14ac:dyDescent="0.25">
      <c r="A1218" t="s">
        <v>0</v>
      </c>
      <c r="B1218" t="s">
        <v>1</v>
      </c>
      <c r="C1218">
        <v>5034684</v>
      </c>
      <c r="D1218" s="2">
        <v>2958465</v>
      </c>
      <c r="E1218" s="2">
        <v>43396</v>
      </c>
      <c r="F1218" s="28">
        <v>227</v>
      </c>
      <c r="G1218" t="s">
        <v>2</v>
      </c>
    </row>
    <row r="1219" spans="1:7" x14ac:dyDescent="0.25">
      <c r="A1219" t="s">
        <v>0</v>
      </c>
      <c r="B1219" t="s">
        <v>1</v>
      </c>
      <c r="C1219">
        <v>5034716</v>
      </c>
      <c r="D1219" s="2">
        <v>2958465</v>
      </c>
      <c r="E1219" s="2">
        <v>43396</v>
      </c>
      <c r="F1219" s="28">
        <v>569</v>
      </c>
      <c r="G1219" t="s">
        <v>2</v>
      </c>
    </row>
    <row r="1220" spans="1:7" x14ac:dyDescent="0.25">
      <c r="A1220" t="s">
        <v>0</v>
      </c>
      <c r="B1220" t="s">
        <v>1</v>
      </c>
      <c r="C1220">
        <v>5049181</v>
      </c>
      <c r="D1220" s="2">
        <v>2958465</v>
      </c>
      <c r="E1220" s="2">
        <v>45356</v>
      </c>
      <c r="F1220" s="28">
        <v>333</v>
      </c>
      <c r="G1220" t="s">
        <v>2</v>
      </c>
    </row>
    <row r="1221" spans="1:7" x14ac:dyDescent="0.25">
      <c r="A1221" t="s">
        <v>0</v>
      </c>
      <c r="B1221" t="s">
        <v>1</v>
      </c>
      <c r="C1221">
        <v>5049183</v>
      </c>
      <c r="D1221" s="2">
        <v>2958465</v>
      </c>
      <c r="E1221" s="2">
        <v>44607</v>
      </c>
      <c r="F1221" s="28">
        <v>369</v>
      </c>
      <c r="G1221" t="s">
        <v>2</v>
      </c>
    </row>
    <row r="1222" spans="1:7" x14ac:dyDescent="0.25">
      <c r="A1222" t="s">
        <v>0</v>
      </c>
      <c r="B1222" t="s">
        <v>1</v>
      </c>
      <c r="C1222">
        <v>5049184</v>
      </c>
      <c r="D1222" s="2">
        <v>2958465</v>
      </c>
      <c r="E1222" s="2">
        <v>44607</v>
      </c>
      <c r="F1222" s="28">
        <v>369</v>
      </c>
      <c r="G1222" t="s">
        <v>2</v>
      </c>
    </row>
    <row r="1223" spans="1:7" x14ac:dyDescent="0.25">
      <c r="A1223" t="s">
        <v>0</v>
      </c>
      <c r="B1223" t="s">
        <v>1</v>
      </c>
      <c r="C1223">
        <v>5049200</v>
      </c>
      <c r="D1223" s="2">
        <v>2958465</v>
      </c>
      <c r="E1223" s="2">
        <v>45505</v>
      </c>
      <c r="F1223" s="28">
        <v>1039</v>
      </c>
      <c r="G1223" t="s">
        <v>2</v>
      </c>
    </row>
    <row r="1224" spans="1:7" x14ac:dyDescent="0.25">
      <c r="A1224" t="s">
        <v>0</v>
      </c>
      <c r="B1224" t="s">
        <v>1</v>
      </c>
      <c r="C1224">
        <v>5049201</v>
      </c>
      <c r="D1224" s="2">
        <v>2958465</v>
      </c>
      <c r="E1224" s="2">
        <v>45505</v>
      </c>
      <c r="F1224" s="28">
        <v>1039</v>
      </c>
      <c r="G1224" t="s">
        <v>2</v>
      </c>
    </row>
    <row r="1225" spans="1:7" x14ac:dyDescent="0.25">
      <c r="A1225" t="s">
        <v>0</v>
      </c>
      <c r="B1225" t="s">
        <v>1</v>
      </c>
      <c r="C1225">
        <v>5049203</v>
      </c>
      <c r="D1225" s="2">
        <v>2958465</v>
      </c>
      <c r="E1225" s="2">
        <v>45505</v>
      </c>
      <c r="F1225" s="28">
        <v>1039</v>
      </c>
      <c r="G1225" t="s">
        <v>2</v>
      </c>
    </row>
    <row r="1226" spans="1:7" x14ac:dyDescent="0.25">
      <c r="A1226" t="s">
        <v>0</v>
      </c>
      <c r="B1226" t="s">
        <v>1</v>
      </c>
      <c r="C1226">
        <v>5049204</v>
      </c>
      <c r="D1226" s="2">
        <v>2958465</v>
      </c>
      <c r="E1226" s="2">
        <v>45505</v>
      </c>
      <c r="F1226" s="28">
        <v>1039</v>
      </c>
      <c r="G1226" t="s">
        <v>2</v>
      </c>
    </row>
    <row r="1227" spans="1:7" x14ac:dyDescent="0.25">
      <c r="A1227" t="s">
        <v>0</v>
      </c>
      <c r="B1227" t="s">
        <v>1</v>
      </c>
      <c r="C1227">
        <v>5049229</v>
      </c>
      <c r="D1227" s="2">
        <v>2958465</v>
      </c>
      <c r="E1227" s="2">
        <v>45356</v>
      </c>
      <c r="F1227" s="28">
        <v>333</v>
      </c>
      <c r="G1227" t="s">
        <v>2</v>
      </c>
    </row>
    <row r="1228" spans="1:7" x14ac:dyDescent="0.25">
      <c r="A1228" t="s">
        <v>0</v>
      </c>
      <c r="B1228" t="s">
        <v>1</v>
      </c>
      <c r="C1228">
        <v>5049282</v>
      </c>
      <c r="D1228" s="2">
        <v>2958465</v>
      </c>
      <c r="E1228" s="2">
        <v>45472</v>
      </c>
      <c r="F1228" s="28">
        <v>3498</v>
      </c>
      <c r="G1228" t="s">
        <v>3</v>
      </c>
    </row>
    <row r="1229" spans="1:7" x14ac:dyDescent="0.25">
      <c r="A1229" t="s">
        <v>0</v>
      </c>
      <c r="B1229" t="s">
        <v>1</v>
      </c>
      <c r="C1229">
        <v>5051173</v>
      </c>
      <c r="D1229" s="2">
        <v>2958465</v>
      </c>
      <c r="E1229" s="2">
        <v>45882</v>
      </c>
      <c r="F1229" s="28">
        <v>140</v>
      </c>
      <c r="G1229" t="s">
        <v>2</v>
      </c>
    </row>
    <row r="1230" spans="1:7" x14ac:dyDescent="0.25">
      <c r="A1230" t="s">
        <v>0</v>
      </c>
      <c r="B1230" t="s">
        <v>1</v>
      </c>
      <c r="C1230">
        <v>5051175</v>
      </c>
      <c r="D1230" s="2">
        <v>2958465</v>
      </c>
      <c r="E1230" s="2">
        <v>45882</v>
      </c>
      <c r="F1230" s="28">
        <v>140</v>
      </c>
      <c r="G1230" t="s">
        <v>2</v>
      </c>
    </row>
    <row r="1231" spans="1:7" x14ac:dyDescent="0.25">
      <c r="A1231" t="s">
        <v>0</v>
      </c>
      <c r="B1231" t="s">
        <v>1</v>
      </c>
      <c r="C1231">
        <v>5051183</v>
      </c>
      <c r="D1231" s="2">
        <v>2958465</v>
      </c>
      <c r="E1231" s="2">
        <v>45882</v>
      </c>
      <c r="F1231" s="28">
        <v>280</v>
      </c>
      <c r="G1231" t="s">
        <v>2</v>
      </c>
    </row>
    <row r="1232" spans="1:7" x14ac:dyDescent="0.25">
      <c r="A1232" t="s">
        <v>0</v>
      </c>
      <c r="B1232" t="s">
        <v>1</v>
      </c>
      <c r="C1232">
        <v>5051184</v>
      </c>
      <c r="D1232" s="2">
        <v>2958465</v>
      </c>
      <c r="E1232" s="2">
        <v>45882</v>
      </c>
      <c r="F1232" s="28">
        <v>280</v>
      </c>
      <c r="G1232" t="s">
        <v>2</v>
      </c>
    </row>
    <row r="1233" spans="1:7" x14ac:dyDescent="0.25">
      <c r="A1233" t="s">
        <v>0</v>
      </c>
      <c r="B1233" t="s">
        <v>1</v>
      </c>
      <c r="C1233">
        <v>5051201</v>
      </c>
      <c r="D1233" s="2">
        <v>2958465</v>
      </c>
      <c r="E1233" s="2">
        <v>45882</v>
      </c>
      <c r="F1233" s="28">
        <v>840</v>
      </c>
      <c r="G1233" t="s">
        <v>2</v>
      </c>
    </row>
    <row r="1234" spans="1:7" x14ac:dyDescent="0.25">
      <c r="A1234" t="s">
        <v>0</v>
      </c>
      <c r="B1234" t="s">
        <v>1</v>
      </c>
      <c r="C1234">
        <v>5051203</v>
      </c>
      <c r="D1234" s="2">
        <v>2958465</v>
      </c>
      <c r="E1234" s="2">
        <v>45882</v>
      </c>
      <c r="F1234" s="28">
        <v>840</v>
      </c>
      <c r="G1234" t="s">
        <v>2</v>
      </c>
    </row>
    <row r="1235" spans="1:7" x14ac:dyDescent="0.25">
      <c r="A1235" t="s">
        <v>0</v>
      </c>
      <c r="B1235" t="s">
        <v>1</v>
      </c>
      <c r="C1235">
        <v>5051265</v>
      </c>
      <c r="D1235" s="2">
        <v>2958465</v>
      </c>
      <c r="E1235" s="2">
        <v>45882</v>
      </c>
      <c r="F1235" s="28">
        <v>5600</v>
      </c>
      <c r="G1235" t="s">
        <v>3</v>
      </c>
    </row>
    <row r="1236" spans="1:7" x14ac:dyDescent="0.25">
      <c r="A1236" t="s">
        <v>0</v>
      </c>
      <c r="B1236" t="s">
        <v>1</v>
      </c>
      <c r="C1236">
        <v>5108265</v>
      </c>
      <c r="D1236" s="2">
        <v>2958465</v>
      </c>
      <c r="E1236" s="2">
        <v>43344</v>
      </c>
      <c r="F1236" s="28">
        <v>3854</v>
      </c>
      <c r="G1236" t="s">
        <v>3</v>
      </c>
    </row>
    <row r="1237" spans="1:7" x14ac:dyDescent="0.25">
      <c r="A1237" t="s">
        <v>0</v>
      </c>
      <c r="B1237" t="s">
        <v>1</v>
      </c>
      <c r="C1237">
        <v>5114263</v>
      </c>
      <c r="D1237" s="2">
        <v>2958465</v>
      </c>
      <c r="E1237" s="2">
        <v>44305</v>
      </c>
      <c r="F1237" s="28">
        <v>4893</v>
      </c>
      <c r="G1237" t="s">
        <v>3</v>
      </c>
    </row>
    <row r="1238" spans="1:7" x14ac:dyDescent="0.25">
      <c r="A1238" t="s">
        <v>0</v>
      </c>
      <c r="B1238" t="s">
        <v>1</v>
      </c>
      <c r="C1238">
        <v>5114265</v>
      </c>
      <c r="D1238" s="2">
        <v>2958465</v>
      </c>
      <c r="E1238" s="2">
        <v>44305</v>
      </c>
      <c r="F1238" s="28">
        <v>4893</v>
      </c>
      <c r="G1238" t="s">
        <v>3</v>
      </c>
    </row>
    <row r="1239" spans="1:7" x14ac:dyDescent="0.25">
      <c r="A1239" t="s">
        <v>0</v>
      </c>
      <c r="B1239" t="s">
        <v>1</v>
      </c>
      <c r="C1239">
        <v>5115263</v>
      </c>
      <c r="D1239" s="2">
        <v>2958465</v>
      </c>
      <c r="E1239" s="2">
        <v>44305</v>
      </c>
      <c r="F1239" s="28">
        <v>5077</v>
      </c>
      <c r="G1239" t="s">
        <v>3</v>
      </c>
    </row>
    <row r="1240" spans="1:7" x14ac:dyDescent="0.25">
      <c r="A1240" t="s">
        <v>0</v>
      </c>
      <c r="B1240" t="s">
        <v>1</v>
      </c>
      <c r="C1240">
        <v>5115265</v>
      </c>
      <c r="D1240" s="2">
        <v>2958465</v>
      </c>
      <c r="E1240" s="2">
        <v>44305</v>
      </c>
      <c r="F1240" s="28">
        <v>5077</v>
      </c>
      <c r="G1240" t="s">
        <v>3</v>
      </c>
    </row>
    <row r="1241" spans="1:7" x14ac:dyDescent="0.25">
      <c r="A1241" t="s">
        <v>0</v>
      </c>
      <c r="B1241" t="s">
        <v>1</v>
      </c>
      <c r="C1241">
        <v>6487183</v>
      </c>
      <c r="D1241" s="2">
        <v>2958465</v>
      </c>
      <c r="E1241" s="2">
        <v>45222</v>
      </c>
      <c r="F1241" s="28">
        <v>290</v>
      </c>
      <c r="G1241" t="s">
        <v>2</v>
      </c>
    </row>
    <row r="1242" spans="1:7" x14ac:dyDescent="0.25">
      <c r="A1242" t="s">
        <v>0</v>
      </c>
      <c r="B1242" t="s">
        <v>1</v>
      </c>
      <c r="C1242">
        <v>6487185</v>
      </c>
      <c r="D1242" s="2">
        <v>2958465</v>
      </c>
      <c r="E1242" s="2">
        <v>45222</v>
      </c>
      <c r="F1242" s="28">
        <v>290</v>
      </c>
      <c r="G1242" t="s">
        <v>2</v>
      </c>
    </row>
    <row r="1243" spans="1:7" x14ac:dyDescent="0.25">
      <c r="A1243" t="s">
        <v>0</v>
      </c>
      <c r="B1243" t="s">
        <v>1</v>
      </c>
      <c r="C1243">
        <v>6488183</v>
      </c>
      <c r="D1243" s="2">
        <v>2958465</v>
      </c>
      <c r="E1243" s="2">
        <v>45528</v>
      </c>
      <c r="F1243" s="28">
        <v>250</v>
      </c>
      <c r="G1243" t="s">
        <v>2</v>
      </c>
    </row>
    <row r="1244" spans="1:7" x14ac:dyDescent="0.25">
      <c r="A1244" t="s">
        <v>0</v>
      </c>
      <c r="B1244" t="s">
        <v>1</v>
      </c>
      <c r="C1244">
        <v>6488184</v>
      </c>
      <c r="D1244" s="2">
        <v>2958465</v>
      </c>
      <c r="E1244" s="2">
        <v>45528</v>
      </c>
      <c r="F1244" s="28">
        <v>250</v>
      </c>
      <c r="G1244" t="s">
        <v>2</v>
      </c>
    </row>
    <row r="1245" spans="1:7" x14ac:dyDescent="0.25">
      <c r="A1245" t="s">
        <v>0</v>
      </c>
      <c r="B1245" t="s">
        <v>1</v>
      </c>
      <c r="C1245">
        <v>6489183</v>
      </c>
      <c r="D1245" s="2">
        <v>2958465</v>
      </c>
      <c r="E1245" s="2">
        <v>45528</v>
      </c>
      <c r="F1245" s="28">
        <v>225</v>
      </c>
      <c r="G1245" t="s">
        <v>2</v>
      </c>
    </row>
    <row r="1246" spans="1:7" x14ac:dyDescent="0.25">
      <c r="A1246" t="s">
        <v>0</v>
      </c>
      <c r="B1246" t="s">
        <v>1</v>
      </c>
      <c r="C1246">
        <v>6489184</v>
      </c>
      <c r="D1246" s="2">
        <v>2958465</v>
      </c>
      <c r="E1246" s="2">
        <v>45528</v>
      </c>
      <c r="F1246" s="28">
        <v>225</v>
      </c>
      <c r="G1246" t="s">
        <v>2</v>
      </c>
    </row>
    <row r="1247" spans="1:7" x14ac:dyDescent="0.25">
      <c r="A1247" t="s">
        <v>0</v>
      </c>
      <c r="B1247" t="s">
        <v>1</v>
      </c>
      <c r="C1247">
        <v>6495183</v>
      </c>
      <c r="D1247" s="2">
        <v>2958465</v>
      </c>
      <c r="E1247" s="2">
        <v>45685</v>
      </c>
      <c r="F1247" s="28">
        <v>350</v>
      </c>
      <c r="G1247" t="s">
        <v>2</v>
      </c>
    </row>
    <row r="1248" spans="1:7" x14ac:dyDescent="0.25">
      <c r="A1248" t="s">
        <v>0</v>
      </c>
      <c r="B1248" t="s">
        <v>1</v>
      </c>
      <c r="C1248">
        <v>6495185</v>
      </c>
      <c r="D1248" s="2">
        <v>2958465</v>
      </c>
      <c r="E1248" s="2">
        <v>45685</v>
      </c>
      <c r="F1248" s="28">
        <v>350</v>
      </c>
      <c r="G1248" t="s">
        <v>2</v>
      </c>
    </row>
    <row r="1249" spans="1:7" x14ac:dyDescent="0.25">
      <c r="A1249" t="s">
        <v>0</v>
      </c>
      <c r="B1249" t="s">
        <v>1</v>
      </c>
      <c r="C1249">
        <v>7204183</v>
      </c>
      <c r="D1249" s="2">
        <v>2958465</v>
      </c>
      <c r="E1249" s="2">
        <v>45082</v>
      </c>
      <c r="F1249" s="28">
        <v>1299</v>
      </c>
      <c r="G1249" t="s">
        <v>2</v>
      </c>
    </row>
    <row r="1250" spans="1:7" x14ac:dyDescent="0.25">
      <c r="A1250" t="s">
        <v>0</v>
      </c>
      <c r="B1250" t="s">
        <v>1</v>
      </c>
      <c r="C1250">
        <v>7204184</v>
      </c>
      <c r="D1250" s="2">
        <v>2958465</v>
      </c>
      <c r="E1250" s="2">
        <v>45082</v>
      </c>
      <c r="F1250" s="28">
        <v>1299</v>
      </c>
      <c r="G1250" t="s">
        <v>2</v>
      </c>
    </row>
    <row r="1251" spans="1:7" x14ac:dyDescent="0.25">
      <c r="A1251" t="s">
        <v>0</v>
      </c>
      <c r="B1251" t="s">
        <v>1</v>
      </c>
      <c r="C1251">
        <v>7204211</v>
      </c>
      <c r="D1251" s="2">
        <v>2958465</v>
      </c>
      <c r="E1251" s="2">
        <v>45082</v>
      </c>
      <c r="F1251" s="28">
        <v>4399</v>
      </c>
      <c r="G1251" t="s">
        <v>2</v>
      </c>
    </row>
    <row r="1252" spans="1:7" x14ac:dyDescent="0.25">
      <c r="A1252" t="s">
        <v>0</v>
      </c>
      <c r="B1252" t="s">
        <v>1</v>
      </c>
      <c r="C1252">
        <v>7204213</v>
      </c>
      <c r="D1252" s="2">
        <v>2958465</v>
      </c>
      <c r="E1252" s="2">
        <v>45082</v>
      </c>
      <c r="F1252" s="28">
        <v>4399</v>
      </c>
      <c r="G1252" t="s">
        <v>2</v>
      </c>
    </row>
    <row r="1253" spans="1:7" x14ac:dyDescent="0.25">
      <c r="A1253" t="s">
        <v>0</v>
      </c>
      <c r="B1253" t="s">
        <v>1</v>
      </c>
      <c r="C1253">
        <v>7204221</v>
      </c>
      <c r="D1253" s="2">
        <v>2958465</v>
      </c>
      <c r="E1253" s="2">
        <v>45082</v>
      </c>
      <c r="F1253" s="28">
        <v>4999</v>
      </c>
      <c r="G1253" t="s">
        <v>2</v>
      </c>
    </row>
    <row r="1254" spans="1:7" x14ac:dyDescent="0.25">
      <c r="A1254" t="s">
        <v>0</v>
      </c>
      <c r="B1254" t="s">
        <v>1</v>
      </c>
      <c r="C1254">
        <v>7204222</v>
      </c>
      <c r="D1254" s="2">
        <v>2958465</v>
      </c>
      <c r="E1254" s="2">
        <v>45082</v>
      </c>
      <c r="F1254" s="28">
        <v>4999</v>
      </c>
      <c r="G1254" t="s">
        <v>2</v>
      </c>
    </row>
    <row r="1255" spans="1:7" x14ac:dyDescent="0.25">
      <c r="A1255" t="s">
        <v>0</v>
      </c>
      <c r="B1255" t="s">
        <v>1</v>
      </c>
      <c r="C1255">
        <v>7205183</v>
      </c>
      <c r="D1255" s="2">
        <v>2958465</v>
      </c>
      <c r="E1255" s="2">
        <v>44946</v>
      </c>
      <c r="F1255" s="28">
        <v>430</v>
      </c>
      <c r="G1255" t="s">
        <v>2</v>
      </c>
    </row>
    <row r="1256" spans="1:7" x14ac:dyDescent="0.25">
      <c r="A1256" t="s">
        <v>0</v>
      </c>
      <c r="B1256" t="s">
        <v>1</v>
      </c>
      <c r="C1256">
        <v>7205184</v>
      </c>
      <c r="D1256" s="2">
        <v>2958465</v>
      </c>
      <c r="E1256" s="2">
        <v>44946</v>
      </c>
      <c r="F1256" s="28">
        <v>430</v>
      </c>
      <c r="G1256" t="s">
        <v>2</v>
      </c>
    </row>
    <row r="1257" spans="1:7" x14ac:dyDescent="0.25">
      <c r="A1257" t="s">
        <v>0</v>
      </c>
      <c r="B1257" t="s">
        <v>1</v>
      </c>
      <c r="C1257">
        <v>7205221</v>
      </c>
      <c r="D1257" s="2">
        <v>2958465</v>
      </c>
      <c r="E1257" s="2">
        <v>45821</v>
      </c>
      <c r="F1257" s="28">
        <v>1960</v>
      </c>
      <c r="G1257" t="s">
        <v>2</v>
      </c>
    </row>
    <row r="1258" spans="1:7" x14ac:dyDescent="0.25">
      <c r="A1258" t="s">
        <v>0</v>
      </c>
      <c r="B1258" t="s">
        <v>1</v>
      </c>
      <c r="C1258">
        <v>7205222</v>
      </c>
      <c r="D1258" s="2">
        <v>2958465</v>
      </c>
      <c r="E1258" s="2">
        <v>45821</v>
      </c>
      <c r="F1258" s="28">
        <v>1960</v>
      </c>
      <c r="G1258" t="s">
        <v>2</v>
      </c>
    </row>
    <row r="1259" spans="1:7" x14ac:dyDescent="0.25">
      <c r="A1259" t="s">
        <v>0</v>
      </c>
      <c r="B1259" t="s">
        <v>1</v>
      </c>
      <c r="C1259">
        <v>7209183</v>
      </c>
      <c r="D1259" s="2">
        <v>2958465</v>
      </c>
      <c r="E1259" s="2">
        <v>45006</v>
      </c>
      <c r="F1259" s="28">
        <v>970</v>
      </c>
      <c r="G1259" t="s">
        <v>2</v>
      </c>
    </row>
    <row r="1260" spans="1:7" x14ac:dyDescent="0.25">
      <c r="A1260" t="s">
        <v>0</v>
      </c>
      <c r="B1260" t="s">
        <v>1</v>
      </c>
      <c r="C1260">
        <v>7209184</v>
      </c>
      <c r="D1260" s="2">
        <v>2958465</v>
      </c>
      <c r="E1260" s="2">
        <v>45006</v>
      </c>
      <c r="F1260" s="28">
        <v>970</v>
      </c>
      <c r="G1260" t="s">
        <v>2</v>
      </c>
    </row>
    <row r="1261" spans="1:7" x14ac:dyDescent="0.25">
      <c r="A1261" t="s">
        <v>0</v>
      </c>
      <c r="B1261" t="s">
        <v>1</v>
      </c>
      <c r="C1261">
        <v>7209211</v>
      </c>
      <c r="D1261" s="2">
        <v>2958465</v>
      </c>
      <c r="E1261" s="2">
        <v>45821</v>
      </c>
      <c r="F1261" s="28">
        <v>3885</v>
      </c>
      <c r="G1261" t="s">
        <v>2</v>
      </c>
    </row>
    <row r="1262" spans="1:7" x14ac:dyDescent="0.25">
      <c r="A1262" t="s">
        <v>0</v>
      </c>
      <c r="B1262" t="s">
        <v>1</v>
      </c>
      <c r="C1262">
        <v>7209213</v>
      </c>
      <c r="D1262" s="2">
        <v>2958465</v>
      </c>
      <c r="E1262" s="2">
        <v>45821</v>
      </c>
      <c r="F1262" s="28">
        <v>3885</v>
      </c>
      <c r="G1262" t="s">
        <v>2</v>
      </c>
    </row>
    <row r="1263" spans="1:7" x14ac:dyDescent="0.25">
      <c r="A1263" t="s">
        <v>0</v>
      </c>
      <c r="B1263" t="s">
        <v>1</v>
      </c>
      <c r="C1263">
        <v>7209233</v>
      </c>
      <c r="D1263" s="2">
        <v>2958465</v>
      </c>
      <c r="E1263" s="2">
        <v>45006</v>
      </c>
      <c r="F1263" s="28">
        <v>4850</v>
      </c>
      <c r="G1263" t="s">
        <v>2</v>
      </c>
    </row>
    <row r="1264" spans="1:7" x14ac:dyDescent="0.25">
      <c r="A1264" t="s">
        <v>0</v>
      </c>
      <c r="B1264" t="s">
        <v>1</v>
      </c>
      <c r="C1264">
        <v>7209234</v>
      </c>
      <c r="D1264" s="2">
        <v>2958465</v>
      </c>
      <c r="E1264" s="2">
        <v>45006</v>
      </c>
      <c r="F1264" s="28">
        <v>4850</v>
      </c>
      <c r="G1264" t="s">
        <v>2</v>
      </c>
    </row>
    <row r="1265" spans="1:7" x14ac:dyDescent="0.25">
      <c r="A1265" t="s">
        <v>0</v>
      </c>
      <c r="B1265" t="s">
        <v>1</v>
      </c>
      <c r="C1265">
        <v>7211183</v>
      </c>
      <c r="D1265" s="2">
        <v>2958465</v>
      </c>
      <c r="E1265" s="2">
        <v>45223</v>
      </c>
      <c r="F1265" s="28">
        <v>475</v>
      </c>
      <c r="G1265" t="s">
        <v>2</v>
      </c>
    </row>
    <row r="1266" spans="1:7" x14ac:dyDescent="0.25">
      <c r="A1266" t="s">
        <v>0</v>
      </c>
      <c r="B1266" t="s">
        <v>1</v>
      </c>
      <c r="C1266">
        <v>7211184</v>
      </c>
      <c r="D1266" s="2">
        <v>2958465</v>
      </c>
      <c r="E1266" s="2">
        <v>45223</v>
      </c>
      <c r="F1266" s="28">
        <v>475</v>
      </c>
      <c r="G1266" t="s">
        <v>2</v>
      </c>
    </row>
    <row r="1267" spans="1:7" x14ac:dyDescent="0.25">
      <c r="A1267" t="s">
        <v>0</v>
      </c>
      <c r="B1267" t="s">
        <v>1</v>
      </c>
      <c r="C1267">
        <v>7211211</v>
      </c>
      <c r="D1267" s="2">
        <v>2958465</v>
      </c>
      <c r="E1267" s="2">
        <v>45223</v>
      </c>
      <c r="F1267" s="28">
        <v>1628</v>
      </c>
      <c r="G1267" t="s">
        <v>2</v>
      </c>
    </row>
    <row r="1268" spans="1:7" x14ac:dyDescent="0.25">
      <c r="A1268" t="s">
        <v>0</v>
      </c>
      <c r="B1268" t="s">
        <v>1</v>
      </c>
      <c r="C1268">
        <v>7211213</v>
      </c>
      <c r="D1268" s="2">
        <v>2958465</v>
      </c>
      <c r="E1268" s="2">
        <v>45223</v>
      </c>
      <c r="F1268" s="28">
        <v>1628</v>
      </c>
      <c r="G1268" t="s">
        <v>2</v>
      </c>
    </row>
    <row r="1269" spans="1:7" x14ac:dyDescent="0.25">
      <c r="A1269" t="s">
        <v>0</v>
      </c>
      <c r="B1269" t="s">
        <v>1</v>
      </c>
      <c r="C1269">
        <v>7211221</v>
      </c>
      <c r="D1269" s="2">
        <v>2958465</v>
      </c>
      <c r="E1269" s="2">
        <v>45223</v>
      </c>
      <c r="F1269" s="28">
        <v>1860</v>
      </c>
      <c r="G1269" t="s">
        <v>2</v>
      </c>
    </row>
    <row r="1270" spans="1:7" x14ac:dyDescent="0.25">
      <c r="A1270" t="s">
        <v>0</v>
      </c>
      <c r="B1270" t="s">
        <v>1</v>
      </c>
      <c r="C1270">
        <v>7211222</v>
      </c>
      <c r="D1270" s="2">
        <v>2958465</v>
      </c>
      <c r="E1270" s="2">
        <v>45223</v>
      </c>
      <c r="F1270" s="28">
        <v>1860</v>
      </c>
      <c r="G1270" t="s">
        <v>2</v>
      </c>
    </row>
    <row r="1271" spans="1:7" x14ac:dyDescent="0.25">
      <c r="A1271" t="s">
        <v>0</v>
      </c>
      <c r="B1271" t="s">
        <v>1</v>
      </c>
      <c r="C1271">
        <v>7223183</v>
      </c>
      <c r="D1271" s="2">
        <v>2958465</v>
      </c>
      <c r="E1271" s="2">
        <v>44764</v>
      </c>
      <c r="F1271" s="28">
        <v>445</v>
      </c>
      <c r="G1271" t="s">
        <v>2</v>
      </c>
    </row>
    <row r="1272" spans="1:7" x14ac:dyDescent="0.25">
      <c r="A1272" t="s">
        <v>0</v>
      </c>
      <c r="B1272" t="s">
        <v>1</v>
      </c>
      <c r="C1272">
        <v>7223184</v>
      </c>
      <c r="D1272" s="2">
        <v>2958465</v>
      </c>
      <c r="E1272" s="2">
        <v>44764</v>
      </c>
      <c r="F1272" s="28">
        <v>445</v>
      </c>
      <c r="G1272" t="s">
        <v>2</v>
      </c>
    </row>
    <row r="1273" spans="1:7" x14ac:dyDescent="0.25">
      <c r="A1273" t="s">
        <v>0</v>
      </c>
      <c r="B1273" t="s">
        <v>1</v>
      </c>
      <c r="C1273">
        <v>7223242</v>
      </c>
      <c r="D1273" s="2">
        <v>2958465</v>
      </c>
      <c r="E1273" s="2">
        <v>44764</v>
      </c>
      <c r="F1273" s="28">
        <v>4320</v>
      </c>
      <c r="G1273" t="s">
        <v>3</v>
      </c>
    </row>
    <row r="1274" spans="1:7" x14ac:dyDescent="0.25">
      <c r="A1274" t="s">
        <v>0</v>
      </c>
      <c r="B1274" t="s">
        <v>1</v>
      </c>
      <c r="C1274">
        <v>7223254</v>
      </c>
      <c r="D1274" s="2">
        <v>2958465</v>
      </c>
      <c r="E1274" s="2">
        <v>44764</v>
      </c>
      <c r="F1274" s="28">
        <v>7800</v>
      </c>
      <c r="G1274" t="s">
        <v>3</v>
      </c>
    </row>
    <row r="1275" spans="1:7" x14ac:dyDescent="0.25">
      <c r="A1275" t="s">
        <v>0</v>
      </c>
      <c r="B1275" t="s">
        <v>1</v>
      </c>
      <c r="C1275">
        <v>7223256</v>
      </c>
      <c r="D1275" s="2">
        <v>2958465</v>
      </c>
      <c r="E1275" s="2">
        <v>44764</v>
      </c>
      <c r="F1275" s="28">
        <v>6450</v>
      </c>
      <c r="G1275" t="s">
        <v>3</v>
      </c>
    </row>
    <row r="1276" spans="1:7" x14ac:dyDescent="0.25">
      <c r="A1276" t="s">
        <v>0</v>
      </c>
      <c r="B1276" t="s">
        <v>1</v>
      </c>
      <c r="C1276">
        <v>7223282</v>
      </c>
      <c r="D1276" s="2">
        <v>2958465</v>
      </c>
      <c r="E1276" s="2">
        <v>44764</v>
      </c>
      <c r="F1276" s="28">
        <v>4800</v>
      </c>
      <c r="G1276" t="s">
        <v>3</v>
      </c>
    </row>
    <row r="1277" spans="1:7" x14ac:dyDescent="0.25">
      <c r="A1277" t="s">
        <v>0</v>
      </c>
      <c r="B1277" t="s">
        <v>1</v>
      </c>
      <c r="C1277">
        <v>7223283</v>
      </c>
      <c r="D1277" s="2">
        <v>2958465</v>
      </c>
      <c r="E1277" s="2">
        <v>44764</v>
      </c>
      <c r="F1277" s="28">
        <v>6900</v>
      </c>
      <c r="G1277" t="s">
        <v>3</v>
      </c>
    </row>
    <row r="1278" spans="1:7" x14ac:dyDescent="0.25">
      <c r="A1278" t="s">
        <v>0</v>
      </c>
      <c r="B1278" t="s">
        <v>1</v>
      </c>
      <c r="C1278">
        <v>7224051</v>
      </c>
      <c r="D1278" s="2">
        <v>2958465</v>
      </c>
      <c r="E1278" s="2">
        <v>45780</v>
      </c>
      <c r="F1278" s="28">
        <v>2118</v>
      </c>
      <c r="G1278" t="s">
        <v>3</v>
      </c>
    </row>
    <row r="1279" spans="1:7" x14ac:dyDescent="0.25">
      <c r="A1279" t="s">
        <v>0</v>
      </c>
      <c r="B1279" t="s">
        <v>1</v>
      </c>
      <c r="C1279">
        <v>7224096</v>
      </c>
      <c r="D1279" s="2">
        <v>2958465</v>
      </c>
      <c r="E1279" s="2">
        <v>45780</v>
      </c>
      <c r="F1279" s="28">
        <v>718</v>
      </c>
      <c r="G1279" t="s">
        <v>2</v>
      </c>
    </row>
    <row r="1280" spans="1:7" x14ac:dyDescent="0.25">
      <c r="A1280" t="s">
        <v>0</v>
      </c>
      <c r="B1280" t="s">
        <v>1</v>
      </c>
      <c r="C1280">
        <v>7224183</v>
      </c>
      <c r="D1280" s="2">
        <v>2958465</v>
      </c>
      <c r="E1280" s="2">
        <v>45780</v>
      </c>
      <c r="F1280" s="28">
        <v>364</v>
      </c>
      <c r="G1280" t="s">
        <v>2</v>
      </c>
    </row>
    <row r="1281" spans="1:7" x14ac:dyDescent="0.25">
      <c r="A1281" t="s">
        <v>0</v>
      </c>
      <c r="B1281" t="s">
        <v>1</v>
      </c>
      <c r="C1281">
        <v>7224184</v>
      </c>
      <c r="D1281" s="2">
        <v>2958465</v>
      </c>
      <c r="E1281" s="2">
        <v>45780</v>
      </c>
      <c r="F1281" s="28">
        <v>364</v>
      </c>
      <c r="G1281" t="s">
        <v>2</v>
      </c>
    </row>
    <row r="1282" spans="1:7" x14ac:dyDescent="0.25">
      <c r="A1282" t="s">
        <v>0</v>
      </c>
      <c r="B1282" t="s">
        <v>1</v>
      </c>
      <c r="C1282">
        <v>7224196</v>
      </c>
      <c r="D1282" s="2">
        <v>2958465</v>
      </c>
      <c r="E1282" s="2">
        <v>45780</v>
      </c>
      <c r="F1282" s="28">
        <v>718</v>
      </c>
      <c r="G1282" t="s">
        <v>2</v>
      </c>
    </row>
    <row r="1283" spans="1:7" x14ac:dyDescent="0.25">
      <c r="A1283" t="s">
        <v>0</v>
      </c>
      <c r="B1283" t="s">
        <v>1</v>
      </c>
      <c r="C1283">
        <v>7224233</v>
      </c>
      <c r="D1283" s="2">
        <v>2958465</v>
      </c>
      <c r="E1283" s="2">
        <v>45780</v>
      </c>
      <c r="F1283" s="28">
        <v>1764</v>
      </c>
      <c r="G1283" t="s">
        <v>2</v>
      </c>
    </row>
    <row r="1284" spans="1:7" x14ac:dyDescent="0.25">
      <c r="A1284" t="s">
        <v>0</v>
      </c>
      <c r="B1284" t="s">
        <v>1</v>
      </c>
      <c r="C1284">
        <v>7224234</v>
      </c>
      <c r="D1284" s="2">
        <v>2958465</v>
      </c>
      <c r="E1284" s="2">
        <v>45780</v>
      </c>
      <c r="F1284" s="28">
        <v>1764</v>
      </c>
      <c r="G1284" t="s">
        <v>2</v>
      </c>
    </row>
    <row r="1285" spans="1:7" x14ac:dyDescent="0.25">
      <c r="A1285" t="s">
        <v>0</v>
      </c>
      <c r="B1285" t="s">
        <v>1</v>
      </c>
      <c r="C1285">
        <v>7224251</v>
      </c>
      <c r="D1285" s="2">
        <v>2958465</v>
      </c>
      <c r="E1285" s="2">
        <v>45780</v>
      </c>
      <c r="F1285" s="28">
        <v>2624</v>
      </c>
      <c r="G1285" t="s">
        <v>3</v>
      </c>
    </row>
    <row r="1286" spans="1:7" x14ac:dyDescent="0.25">
      <c r="A1286" t="s">
        <v>0</v>
      </c>
      <c r="B1286" t="s">
        <v>1</v>
      </c>
      <c r="C1286">
        <v>7225183</v>
      </c>
      <c r="D1286" s="2">
        <v>2958465</v>
      </c>
      <c r="E1286" s="2">
        <v>45780</v>
      </c>
      <c r="F1286" s="28">
        <v>374</v>
      </c>
      <c r="G1286" t="s">
        <v>2</v>
      </c>
    </row>
    <row r="1287" spans="1:7" x14ac:dyDescent="0.25">
      <c r="A1287" t="s">
        <v>0</v>
      </c>
      <c r="B1287" t="s">
        <v>1</v>
      </c>
      <c r="C1287">
        <v>7225184</v>
      </c>
      <c r="D1287" s="2">
        <v>2958465</v>
      </c>
      <c r="E1287" s="2">
        <v>45780</v>
      </c>
      <c r="F1287" s="28">
        <v>374</v>
      </c>
      <c r="G1287" t="s">
        <v>2</v>
      </c>
    </row>
    <row r="1288" spans="1:7" x14ac:dyDescent="0.25">
      <c r="A1288" t="s">
        <v>0</v>
      </c>
      <c r="B1288" t="s">
        <v>1</v>
      </c>
      <c r="C1288">
        <v>7225242</v>
      </c>
      <c r="D1288" s="2">
        <v>2958465</v>
      </c>
      <c r="E1288" s="2">
        <v>45780</v>
      </c>
      <c r="F1288" s="28">
        <v>3589</v>
      </c>
      <c r="G1288" t="s">
        <v>3</v>
      </c>
    </row>
    <row r="1289" spans="1:7" x14ac:dyDescent="0.25">
      <c r="A1289" t="s">
        <v>0</v>
      </c>
      <c r="B1289" t="s">
        <v>1</v>
      </c>
      <c r="C1289">
        <v>7225251</v>
      </c>
      <c r="D1289" s="2">
        <v>2958465</v>
      </c>
      <c r="E1289" s="2">
        <v>44842</v>
      </c>
      <c r="F1289" s="28">
        <v>2550</v>
      </c>
      <c r="G1289" t="s">
        <v>3</v>
      </c>
    </row>
    <row r="1290" spans="1:7" x14ac:dyDescent="0.25">
      <c r="A1290" t="s">
        <v>0</v>
      </c>
      <c r="B1290" t="s">
        <v>1</v>
      </c>
      <c r="C1290">
        <v>7226183</v>
      </c>
      <c r="D1290" s="2">
        <v>2958465</v>
      </c>
      <c r="E1290" s="2">
        <v>45780</v>
      </c>
      <c r="F1290" s="28">
        <v>369</v>
      </c>
      <c r="G1290" t="s">
        <v>2</v>
      </c>
    </row>
    <row r="1291" spans="1:7" x14ac:dyDescent="0.25">
      <c r="A1291" t="s">
        <v>0</v>
      </c>
      <c r="B1291" t="s">
        <v>1</v>
      </c>
      <c r="C1291">
        <v>7226184</v>
      </c>
      <c r="D1291" s="2">
        <v>2958465</v>
      </c>
      <c r="E1291" s="2">
        <v>45780</v>
      </c>
      <c r="F1291" s="28">
        <v>369</v>
      </c>
      <c r="G1291" t="s">
        <v>2</v>
      </c>
    </row>
    <row r="1292" spans="1:7" x14ac:dyDescent="0.25">
      <c r="A1292" t="s">
        <v>0</v>
      </c>
      <c r="B1292" t="s">
        <v>1</v>
      </c>
      <c r="C1292">
        <v>7226233</v>
      </c>
      <c r="D1292" s="2">
        <v>2958465</v>
      </c>
      <c r="E1292" s="2">
        <v>45780</v>
      </c>
      <c r="F1292" s="28">
        <v>1769</v>
      </c>
      <c r="G1292" t="s">
        <v>2</v>
      </c>
    </row>
    <row r="1293" spans="1:7" x14ac:dyDescent="0.25">
      <c r="A1293" t="s">
        <v>0</v>
      </c>
      <c r="B1293" t="s">
        <v>1</v>
      </c>
      <c r="C1293">
        <v>7226234</v>
      </c>
      <c r="D1293" s="2">
        <v>2958465</v>
      </c>
      <c r="E1293" s="2">
        <v>45780</v>
      </c>
      <c r="F1293" s="28">
        <v>1769</v>
      </c>
      <c r="G1293" t="s">
        <v>2</v>
      </c>
    </row>
    <row r="1294" spans="1:7" x14ac:dyDescent="0.25">
      <c r="A1294" t="s">
        <v>0</v>
      </c>
      <c r="B1294" t="s">
        <v>1</v>
      </c>
      <c r="C1294">
        <v>7226251</v>
      </c>
      <c r="D1294" s="2">
        <v>2958465</v>
      </c>
      <c r="E1294" s="2">
        <v>45780</v>
      </c>
      <c r="F1294" s="28">
        <v>2629</v>
      </c>
      <c r="G1294" t="s">
        <v>3</v>
      </c>
    </row>
    <row r="1295" spans="1:7" x14ac:dyDescent="0.25">
      <c r="A1295" t="s">
        <v>0</v>
      </c>
      <c r="B1295" t="s">
        <v>1</v>
      </c>
      <c r="C1295">
        <v>7227183</v>
      </c>
      <c r="D1295" s="2">
        <v>2958465</v>
      </c>
      <c r="E1295" s="2">
        <v>45223</v>
      </c>
      <c r="F1295" s="28">
        <v>415</v>
      </c>
      <c r="G1295" t="s">
        <v>2</v>
      </c>
    </row>
    <row r="1296" spans="1:7" x14ac:dyDescent="0.25">
      <c r="A1296" t="s">
        <v>0</v>
      </c>
      <c r="B1296" t="s">
        <v>1</v>
      </c>
      <c r="C1296">
        <v>7227184</v>
      </c>
      <c r="D1296" s="2">
        <v>2958465</v>
      </c>
      <c r="E1296" s="2">
        <v>45223</v>
      </c>
      <c r="F1296" s="28">
        <v>415</v>
      </c>
      <c r="G1296" t="s">
        <v>2</v>
      </c>
    </row>
    <row r="1297" spans="1:7" x14ac:dyDescent="0.25">
      <c r="A1297" t="s">
        <v>0</v>
      </c>
      <c r="B1297" t="s">
        <v>1</v>
      </c>
      <c r="C1297">
        <v>7227251</v>
      </c>
      <c r="D1297" s="2">
        <v>2958465</v>
      </c>
      <c r="E1297" s="2">
        <v>45223</v>
      </c>
      <c r="F1297" s="28">
        <v>3073</v>
      </c>
      <c r="G1297" t="s">
        <v>3</v>
      </c>
    </row>
    <row r="1298" spans="1:7" x14ac:dyDescent="0.25">
      <c r="A1298" t="s">
        <v>0</v>
      </c>
      <c r="B1298" t="s">
        <v>1</v>
      </c>
      <c r="C1298">
        <v>7227252</v>
      </c>
      <c r="D1298" s="2">
        <v>2958465</v>
      </c>
      <c r="E1298" s="2">
        <v>45223</v>
      </c>
      <c r="F1298" s="28">
        <v>3468</v>
      </c>
      <c r="G1298" t="s">
        <v>3</v>
      </c>
    </row>
    <row r="1299" spans="1:7" x14ac:dyDescent="0.25">
      <c r="A1299" t="s">
        <v>0</v>
      </c>
      <c r="B1299" t="s">
        <v>1</v>
      </c>
      <c r="C1299">
        <v>7231183</v>
      </c>
      <c r="D1299" s="2">
        <v>2958465</v>
      </c>
      <c r="E1299" s="2">
        <v>45223</v>
      </c>
      <c r="F1299" s="28">
        <v>385</v>
      </c>
      <c r="G1299" t="s">
        <v>2</v>
      </c>
    </row>
    <row r="1300" spans="1:7" x14ac:dyDescent="0.25">
      <c r="A1300" t="s">
        <v>0</v>
      </c>
      <c r="B1300" t="s">
        <v>1</v>
      </c>
      <c r="C1300">
        <v>7231184</v>
      </c>
      <c r="D1300" s="2">
        <v>2958465</v>
      </c>
      <c r="E1300" s="2">
        <v>45223</v>
      </c>
      <c r="F1300" s="28">
        <v>385</v>
      </c>
      <c r="G1300" t="s">
        <v>2</v>
      </c>
    </row>
    <row r="1301" spans="1:7" x14ac:dyDescent="0.25">
      <c r="A1301" t="s">
        <v>0</v>
      </c>
      <c r="B1301" t="s">
        <v>1</v>
      </c>
      <c r="C1301">
        <v>7231201</v>
      </c>
      <c r="D1301" s="2">
        <v>2958465</v>
      </c>
      <c r="E1301" s="2">
        <v>45223</v>
      </c>
      <c r="F1301" s="28">
        <v>1145</v>
      </c>
      <c r="G1301" t="s">
        <v>2</v>
      </c>
    </row>
    <row r="1302" spans="1:7" x14ac:dyDescent="0.25">
      <c r="A1302" t="s">
        <v>0</v>
      </c>
      <c r="B1302" t="s">
        <v>1</v>
      </c>
      <c r="C1302">
        <v>7231203</v>
      </c>
      <c r="D1302" s="2">
        <v>2958465</v>
      </c>
      <c r="E1302" s="2">
        <v>45223</v>
      </c>
      <c r="F1302" s="28">
        <v>1145</v>
      </c>
      <c r="G1302" t="s">
        <v>2</v>
      </c>
    </row>
    <row r="1303" spans="1:7" x14ac:dyDescent="0.25">
      <c r="A1303" t="s">
        <v>0</v>
      </c>
      <c r="B1303" t="s">
        <v>1</v>
      </c>
      <c r="C1303">
        <v>7231233</v>
      </c>
      <c r="D1303" s="2">
        <v>2958465</v>
      </c>
      <c r="E1303" s="2">
        <v>45223</v>
      </c>
      <c r="F1303" s="28">
        <v>1905</v>
      </c>
      <c r="G1303" t="s">
        <v>2</v>
      </c>
    </row>
    <row r="1304" spans="1:7" x14ac:dyDescent="0.25">
      <c r="A1304" t="s">
        <v>0</v>
      </c>
      <c r="B1304" t="s">
        <v>1</v>
      </c>
      <c r="C1304">
        <v>7231234</v>
      </c>
      <c r="D1304" s="2">
        <v>2958465</v>
      </c>
      <c r="E1304" s="2">
        <v>45223</v>
      </c>
      <c r="F1304" s="28">
        <v>1905</v>
      </c>
      <c r="G1304" t="s">
        <v>2</v>
      </c>
    </row>
    <row r="1305" spans="1:7" x14ac:dyDescent="0.25">
      <c r="A1305" t="s">
        <v>0</v>
      </c>
      <c r="B1305" t="s">
        <v>1</v>
      </c>
      <c r="C1305">
        <v>7231251</v>
      </c>
      <c r="D1305" s="2">
        <v>2958465</v>
      </c>
      <c r="E1305" s="2">
        <v>45223</v>
      </c>
      <c r="F1305" s="28">
        <v>2813</v>
      </c>
      <c r="G1305" t="s">
        <v>3</v>
      </c>
    </row>
    <row r="1306" spans="1:7" x14ac:dyDescent="0.25">
      <c r="A1306" t="s">
        <v>0</v>
      </c>
      <c r="B1306" t="s">
        <v>1</v>
      </c>
      <c r="C1306">
        <v>7231256</v>
      </c>
      <c r="D1306" s="2">
        <v>2958465</v>
      </c>
      <c r="E1306" s="2">
        <v>45223</v>
      </c>
      <c r="F1306" s="28">
        <v>5625</v>
      </c>
      <c r="G1306" t="s">
        <v>3</v>
      </c>
    </row>
    <row r="1307" spans="1:7" x14ac:dyDescent="0.25">
      <c r="A1307" t="s">
        <v>0</v>
      </c>
      <c r="B1307" t="s">
        <v>1</v>
      </c>
      <c r="C1307">
        <v>7232183</v>
      </c>
      <c r="D1307" s="2">
        <v>2958465</v>
      </c>
      <c r="E1307" s="2">
        <v>45257</v>
      </c>
      <c r="F1307" s="28">
        <v>301</v>
      </c>
      <c r="G1307" t="s">
        <v>2</v>
      </c>
    </row>
    <row r="1308" spans="1:7" x14ac:dyDescent="0.25">
      <c r="A1308" t="s">
        <v>0</v>
      </c>
      <c r="B1308" t="s">
        <v>1</v>
      </c>
      <c r="C1308">
        <v>7232184</v>
      </c>
      <c r="D1308" s="2">
        <v>2958465</v>
      </c>
      <c r="E1308" s="2">
        <v>45281</v>
      </c>
      <c r="F1308" s="28">
        <v>301</v>
      </c>
      <c r="G1308" t="s">
        <v>2</v>
      </c>
    </row>
    <row r="1309" spans="1:7" x14ac:dyDescent="0.25">
      <c r="A1309" t="s">
        <v>0</v>
      </c>
      <c r="B1309" t="s">
        <v>1</v>
      </c>
      <c r="C1309">
        <v>7232185</v>
      </c>
      <c r="D1309" s="2">
        <v>2958465</v>
      </c>
      <c r="E1309" s="2">
        <v>45257</v>
      </c>
      <c r="F1309" s="28">
        <v>301</v>
      </c>
      <c r="G1309" t="s">
        <v>2</v>
      </c>
    </row>
    <row r="1310" spans="1:7" x14ac:dyDescent="0.25">
      <c r="A1310" t="s">
        <v>0</v>
      </c>
      <c r="B1310" t="s">
        <v>1</v>
      </c>
      <c r="C1310">
        <v>7264221</v>
      </c>
      <c r="D1310" s="2">
        <v>2958465</v>
      </c>
      <c r="E1310" s="2">
        <v>45082</v>
      </c>
      <c r="F1310" s="28">
        <v>1760</v>
      </c>
      <c r="G1310" t="s">
        <v>2</v>
      </c>
    </row>
    <row r="1311" spans="1:7" x14ac:dyDescent="0.25">
      <c r="A1311" t="s">
        <v>0</v>
      </c>
      <c r="B1311" t="s">
        <v>1</v>
      </c>
      <c r="C1311">
        <v>7264222</v>
      </c>
      <c r="D1311" s="2">
        <v>2958465</v>
      </c>
      <c r="E1311" s="2">
        <v>45082</v>
      </c>
      <c r="F1311" s="28">
        <v>1760</v>
      </c>
      <c r="G1311" t="s">
        <v>2</v>
      </c>
    </row>
    <row r="1312" spans="1:7" x14ac:dyDescent="0.25">
      <c r="A1312" t="s">
        <v>0</v>
      </c>
      <c r="B1312" t="s">
        <v>1</v>
      </c>
      <c r="C1312">
        <v>7265233</v>
      </c>
      <c r="D1312" s="2">
        <v>2958465</v>
      </c>
      <c r="E1312" s="2">
        <v>45082</v>
      </c>
      <c r="F1312" s="28">
        <v>3215</v>
      </c>
      <c r="G1312" t="s">
        <v>2</v>
      </c>
    </row>
    <row r="1313" spans="1:7" x14ac:dyDescent="0.25">
      <c r="A1313" t="s">
        <v>0</v>
      </c>
      <c r="B1313" t="s">
        <v>1</v>
      </c>
      <c r="C1313">
        <v>7265234</v>
      </c>
      <c r="D1313" s="2">
        <v>2958465</v>
      </c>
      <c r="E1313" s="2">
        <v>45082</v>
      </c>
      <c r="F1313" s="28">
        <v>3215</v>
      </c>
      <c r="G1313" t="s">
        <v>2</v>
      </c>
    </row>
    <row r="1314" spans="1:7" x14ac:dyDescent="0.25">
      <c r="A1314" t="s">
        <v>0</v>
      </c>
      <c r="B1314" t="s">
        <v>1</v>
      </c>
      <c r="C1314">
        <v>7266242</v>
      </c>
      <c r="D1314" s="2">
        <v>2958465</v>
      </c>
      <c r="E1314" s="2">
        <v>45649</v>
      </c>
      <c r="F1314" s="28">
        <v>3443</v>
      </c>
      <c r="G1314" t="s">
        <v>3</v>
      </c>
    </row>
    <row r="1315" spans="1:7" x14ac:dyDescent="0.25">
      <c r="A1315" t="s">
        <v>0</v>
      </c>
      <c r="B1315" t="s">
        <v>1</v>
      </c>
      <c r="C1315">
        <v>7266265</v>
      </c>
      <c r="D1315" s="2">
        <v>2958465</v>
      </c>
      <c r="E1315" s="2">
        <v>45649</v>
      </c>
      <c r="F1315" s="28">
        <v>6721</v>
      </c>
      <c r="G1315" t="s">
        <v>3</v>
      </c>
    </row>
    <row r="1316" spans="1:7" x14ac:dyDescent="0.25">
      <c r="A1316" t="s">
        <v>0</v>
      </c>
      <c r="B1316" t="s">
        <v>1</v>
      </c>
      <c r="C1316">
        <v>7267233</v>
      </c>
      <c r="D1316" s="2">
        <v>2958465</v>
      </c>
      <c r="E1316" s="2">
        <v>45121</v>
      </c>
      <c r="F1316" s="28">
        <v>5025</v>
      </c>
      <c r="G1316" t="s">
        <v>2</v>
      </c>
    </row>
    <row r="1317" spans="1:7" x14ac:dyDescent="0.25">
      <c r="A1317" t="s">
        <v>0</v>
      </c>
      <c r="B1317" t="s">
        <v>1</v>
      </c>
      <c r="C1317">
        <v>7267234</v>
      </c>
      <c r="D1317" s="2">
        <v>2958465</v>
      </c>
      <c r="E1317" s="2">
        <v>45121</v>
      </c>
      <c r="F1317" s="28">
        <v>5025</v>
      </c>
      <c r="G1317" t="s">
        <v>2</v>
      </c>
    </row>
    <row r="1318" spans="1:7" x14ac:dyDescent="0.25">
      <c r="A1318" t="s">
        <v>0</v>
      </c>
      <c r="B1318" t="s">
        <v>1</v>
      </c>
      <c r="C1318">
        <v>7271110</v>
      </c>
      <c r="D1318" s="2">
        <v>2958465</v>
      </c>
      <c r="E1318" s="2">
        <v>45931</v>
      </c>
      <c r="F1318" s="28">
        <v>2520</v>
      </c>
      <c r="G1318" t="s">
        <v>2</v>
      </c>
    </row>
    <row r="1319" spans="1:7" x14ac:dyDescent="0.25">
      <c r="A1319" t="s">
        <v>0</v>
      </c>
      <c r="B1319" t="s">
        <v>1</v>
      </c>
      <c r="C1319">
        <v>7271111</v>
      </c>
      <c r="D1319" s="2">
        <v>2958465</v>
      </c>
      <c r="E1319" s="2">
        <v>45931</v>
      </c>
      <c r="F1319" s="28">
        <v>2520</v>
      </c>
      <c r="G1319" t="s">
        <v>2</v>
      </c>
    </row>
    <row r="1320" spans="1:7" x14ac:dyDescent="0.25">
      <c r="A1320" t="s">
        <v>0</v>
      </c>
      <c r="B1320" t="s">
        <v>1</v>
      </c>
      <c r="C1320">
        <v>7271181</v>
      </c>
      <c r="D1320" s="2">
        <v>2958465</v>
      </c>
      <c r="E1320" s="2">
        <v>45931</v>
      </c>
      <c r="F1320" s="28">
        <v>720</v>
      </c>
      <c r="G1320" t="s">
        <v>2</v>
      </c>
    </row>
    <row r="1321" spans="1:7" x14ac:dyDescent="0.25">
      <c r="A1321" t="s">
        <v>0</v>
      </c>
      <c r="B1321" t="s">
        <v>1</v>
      </c>
      <c r="C1321">
        <v>7271183</v>
      </c>
      <c r="D1321" s="2">
        <v>2958465</v>
      </c>
      <c r="E1321" s="2">
        <v>45931</v>
      </c>
      <c r="F1321" s="28">
        <v>720</v>
      </c>
      <c r="G1321" t="s">
        <v>2</v>
      </c>
    </row>
    <row r="1322" spans="1:7" x14ac:dyDescent="0.25">
      <c r="A1322" t="s">
        <v>0</v>
      </c>
      <c r="B1322" t="s">
        <v>1</v>
      </c>
      <c r="C1322">
        <v>7271184</v>
      </c>
      <c r="D1322" s="2">
        <v>2958465</v>
      </c>
      <c r="E1322" s="2">
        <v>45931</v>
      </c>
      <c r="F1322" s="28">
        <v>720</v>
      </c>
      <c r="G1322" t="s">
        <v>2</v>
      </c>
    </row>
    <row r="1323" spans="1:7" x14ac:dyDescent="0.25">
      <c r="A1323" t="s">
        <v>0</v>
      </c>
      <c r="B1323" t="s">
        <v>1</v>
      </c>
      <c r="C1323">
        <v>7271211</v>
      </c>
      <c r="D1323" s="2">
        <v>2958465</v>
      </c>
      <c r="E1323" s="2">
        <v>45931</v>
      </c>
      <c r="F1323" s="28">
        <v>2520</v>
      </c>
      <c r="G1323" t="s">
        <v>2</v>
      </c>
    </row>
    <row r="1324" spans="1:7" x14ac:dyDescent="0.25">
      <c r="A1324" t="s">
        <v>0</v>
      </c>
      <c r="B1324" t="s">
        <v>1</v>
      </c>
      <c r="C1324">
        <v>7271213</v>
      </c>
      <c r="D1324" s="2">
        <v>2958465</v>
      </c>
      <c r="E1324" s="2">
        <v>45931</v>
      </c>
      <c r="F1324" s="28">
        <v>2520</v>
      </c>
      <c r="G1324" t="s">
        <v>2</v>
      </c>
    </row>
    <row r="1325" spans="1:7" x14ac:dyDescent="0.25">
      <c r="A1325" t="s">
        <v>0</v>
      </c>
      <c r="B1325" t="s">
        <v>1</v>
      </c>
      <c r="C1325">
        <v>7271229</v>
      </c>
      <c r="D1325" s="2">
        <v>2958465</v>
      </c>
      <c r="E1325" s="2">
        <v>45223</v>
      </c>
      <c r="F1325" s="28">
        <v>436</v>
      </c>
      <c r="G1325" t="s">
        <v>2</v>
      </c>
    </row>
    <row r="1326" spans="1:7" x14ac:dyDescent="0.25">
      <c r="A1326" t="s">
        <v>0</v>
      </c>
      <c r="B1326" t="s">
        <v>1</v>
      </c>
      <c r="C1326">
        <v>7272110</v>
      </c>
      <c r="D1326" s="2">
        <v>2958465</v>
      </c>
      <c r="E1326" s="2">
        <v>45931</v>
      </c>
      <c r="F1326" s="28">
        <v>2380</v>
      </c>
      <c r="G1326" t="s">
        <v>2</v>
      </c>
    </row>
    <row r="1327" spans="1:7" x14ac:dyDescent="0.25">
      <c r="A1327" t="s">
        <v>0</v>
      </c>
      <c r="B1327" t="s">
        <v>1</v>
      </c>
      <c r="C1327">
        <v>7272111</v>
      </c>
      <c r="D1327" s="2">
        <v>2958465</v>
      </c>
      <c r="E1327" s="2">
        <v>45931</v>
      </c>
      <c r="F1327" s="28">
        <v>2380</v>
      </c>
      <c r="G1327" t="s">
        <v>2</v>
      </c>
    </row>
    <row r="1328" spans="1:7" x14ac:dyDescent="0.25">
      <c r="A1328" t="s">
        <v>0</v>
      </c>
      <c r="B1328" t="s">
        <v>1</v>
      </c>
      <c r="C1328">
        <v>7272183</v>
      </c>
      <c r="D1328" s="2">
        <v>2958465</v>
      </c>
      <c r="E1328" s="2">
        <v>45931</v>
      </c>
      <c r="F1328" s="28">
        <v>680</v>
      </c>
      <c r="G1328" t="s">
        <v>2</v>
      </c>
    </row>
    <row r="1329" spans="1:7" x14ac:dyDescent="0.25">
      <c r="A1329" t="s">
        <v>0</v>
      </c>
      <c r="B1329" t="s">
        <v>1</v>
      </c>
      <c r="C1329">
        <v>7272184</v>
      </c>
      <c r="D1329" s="2">
        <v>2958465</v>
      </c>
      <c r="E1329" s="2">
        <v>45931</v>
      </c>
      <c r="F1329" s="28">
        <v>680</v>
      </c>
      <c r="G1329" t="s">
        <v>2</v>
      </c>
    </row>
    <row r="1330" spans="1:7" x14ac:dyDescent="0.25">
      <c r="A1330" t="s">
        <v>0</v>
      </c>
      <c r="B1330" t="s">
        <v>1</v>
      </c>
      <c r="C1330">
        <v>7272211</v>
      </c>
      <c r="D1330" s="2">
        <v>2958465</v>
      </c>
      <c r="E1330" s="2">
        <v>45931</v>
      </c>
      <c r="F1330" s="28">
        <v>2380</v>
      </c>
      <c r="G1330" t="s">
        <v>2</v>
      </c>
    </row>
    <row r="1331" spans="1:7" x14ac:dyDescent="0.25">
      <c r="A1331" t="s">
        <v>0</v>
      </c>
      <c r="B1331" t="s">
        <v>1</v>
      </c>
      <c r="C1331">
        <v>7272213</v>
      </c>
      <c r="D1331" s="2">
        <v>2958465</v>
      </c>
      <c r="E1331" s="2">
        <v>45931</v>
      </c>
      <c r="F1331" s="28">
        <v>2380</v>
      </c>
      <c r="G1331" t="s">
        <v>2</v>
      </c>
    </row>
    <row r="1332" spans="1:7" x14ac:dyDescent="0.25">
      <c r="A1332" t="s">
        <v>0</v>
      </c>
      <c r="B1332" t="s">
        <v>1</v>
      </c>
      <c r="C1332">
        <v>7272221</v>
      </c>
      <c r="D1332" s="2">
        <v>2958465</v>
      </c>
      <c r="E1332" s="2">
        <v>45931</v>
      </c>
      <c r="F1332" s="28">
        <v>2720</v>
      </c>
      <c r="G1332" t="s">
        <v>2</v>
      </c>
    </row>
    <row r="1333" spans="1:7" x14ac:dyDescent="0.25">
      <c r="A1333" t="s">
        <v>0</v>
      </c>
      <c r="B1333" t="s">
        <v>1</v>
      </c>
      <c r="C1333">
        <v>7272222</v>
      </c>
      <c r="D1333" s="2">
        <v>2958465</v>
      </c>
      <c r="E1333" s="2">
        <v>45931</v>
      </c>
      <c r="F1333" s="28">
        <v>2720</v>
      </c>
      <c r="G1333" t="s">
        <v>2</v>
      </c>
    </row>
    <row r="1334" spans="1:7" x14ac:dyDescent="0.25">
      <c r="A1334" t="s">
        <v>0</v>
      </c>
      <c r="B1334" t="s">
        <v>1</v>
      </c>
      <c r="C1334">
        <v>7273183</v>
      </c>
      <c r="D1334" s="2">
        <v>2958465</v>
      </c>
      <c r="E1334" s="2">
        <v>44713</v>
      </c>
      <c r="F1334" s="28">
        <v>401</v>
      </c>
      <c r="G1334" t="s">
        <v>2</v>
      </c>
    </row>
    <row r="1335" spans="1:7" x14ac:dyDescent="0.25">
      <c r="A1335" t="s">
        <v>0</v>
      </c>
      <c r="B1335" t="s">
        <v>1</v>
      </c>
      <c r="C1335">
        <v>7273184</v>
      </c>
      <c r="D1335" s="2">
        <v>2958465</v>
      </c>
      <c r="E1335" s="2">
        <v>44713</v>
      </c>
      <c r="F1335" s="28">
        <v>401</v>
      </c>
      <c r="G1335" t="s">
        <v>2</v>
      </c>
    </row>
    <row r="1336" spans="1:7" x14ac:dyDescent="0.25">
      <c r="A1336" t="s">
        <v>0</v>
      </c>
      <c r="B1336" t="s">
        <v>1</v>
      </c>
      <c r="C1336">
        <v>7273211</v>
      </c>
      <c r="D1336" s="2">
        <v>2958465</v>
      </c>
      <c r="E1336" s="2">
        <v>44713</v>
      </c>
      <c r="F1336" s="28">
        <v>1437</v>
      </c>
      <c r="G1336" t="s">
        <v>2</v>
      </c>
    </row>
    <row r="1337" spans="1:7" x14ac:dyDescent="0.25">
      <c r="A1337" t="s">
        <v>0</v>
      </c>
      <c r="B1337" t="s">
        <v>1</v>
      </c>
      <c r="C1337">
        <v>7273213</v>
      </c>
      <c r="D1337" s="2">
        <v>2958465</v>
      </c>
      <c r="E1337" s="2">
        <v>44713</v>
      </c>
      <c r="F1337" s="28">
        <v>1437</v>
      </c>
      <c r="G1337" t="s">
        <v>2</v>
      </c>
    </row>
    <row r="1338" spans="1:7" x14ac:dyDescent="0.25">
      <c r="A1338" t="s">
        <v>0</v>
      </c>
      <c r="B1338" t="s">
        <v>1</v>
      </c>
      <c r="C1338">
        <v>7273221</v>
      </c>
      <c r="D1338" s="2">
        <v>2958465</v>
      </c>
      <c r="E1338" s="2">
        <v>44713</v>
      </c>
      <c r="F1338" s="28">
        <v>1644</v>
      </c>
      <c r="G1338" t="s">
        <v>2</v>
      </c>
    </row>
    <row r="1339" spans="1:7" x14ac:dyDescent="0.25">
      <c r="A1339" t="s">
        <v>0</v>
      </c>
      <c r="B1339" t="s">
        <v>1</v>
      </c>
      <c r="C1339">
        <v>7273222</v>
      </c>
      <c r="D1339" s="2">
        <v>2958465</v>
      </c>
      <c r="E1339" s="2">
        <v>44713</v>
      </c>
      <c r="F1339" s="28">
        <v>1644</v>
      </c>
      <c r="G1339" t="s">
        <v>2</v>
      </c>
    </row>
    <row r="1340" spans="1:7" x14ac:dyDescent="0.25">
      <c r="A1340" t="s">
        <v>0</v>
      </c>
      <c r="B1340" t="s">
        <v>1</v>
      </c>
      <c r="C1340">
        <v>7275110</v>
      </c>
      <c r="D1340" s="2">
        <v>2958465</v>
      </c>
      <c r="E1340" s="2">
        <v>45331</v>
      </c>
      <c r="F1340" s="28">
        <v>4549</v>
      </c>
      <c r="G1340" t="s">
        <v>2</v>
      </c>
    </row>
    <row r="1341" spans="1:7" x14ac:dyDescent="0.25">
      <c r="A1341" t="s">
        <v>0</v>
      </c>
      <c r="B1341" t="s">
        <v>1</v>
      </c>
      <c r="C1341">
        <v>7275111</v>
      </c>
      <c r="D1341" s="2">
        <v>2958465</v>
      </c>
      <c r="E1341" s="2">
        <v>45331</v>
      </c>
      <c r="F1341" s="28">
        <v>4549</v>
      </c>
      <c r="G1341" t="s">
        <v>2</v>
      </c>
    </row>
    <row r="1342" spans="1:7" x14ac:dyDescent="0.25">
      <c r="A1342" t="s">
        <v>0</v>
      </c>
      <c r="B1342" t="s">
        <v>1</v>
      </c>
      <c r="C1342">
        <v>7275181</v>
      </c>
      <c r="D1342" s="2">
        <v>2958465</v>
      </c>
      <c r="E1342" s="2">
        <v>45069</v>
      </c>
      <c r="F1342" s="28">
        <v>1300</v>
      </c>
      <c r="G1342" t="s">
        <v>2</v>
      </c>
    </row>
    <row r="1343" spans="1:7" x14ac:dyDescent="0.25">
      <c r="A1343" t="s">
        <v>0</v>
      </c>
      <c r="B1343" t="s">
        <v>1</v>
      </c>
      <c r="C1343">
        <v>7275183</v>
      </c>
      <c r="D1343" s="2">
        <v>2958465</v>
      </c>
      <c r="E1343" s="2">
        <v>45043</v>
      </c>
      <c r="F1343" s="28">
        <v>1300</v>
      </c>
      <c r="G1343" t="s">
        <v>2</v>
      </c>
    </row>
    <row r="1344" spans="1:7" x14ac:dyDescent="0.25">
      <c r="A1344" t="s">
        <v>0</v>
      </c>
      <c r="B1344" t="s">
        <v>1</v>
      </c>
      <c r="C1344">
        <v>7275185</v>
      </c>
      <c r="D1344" s="2">
        <v>2958465</v>
      </c>
      <c r="E1344" s="2">
        <v>45043</v>
      </c>
      <c r="F1344" s="28">
        <v>1300</v>
      </c>
      <c r="G1344" t="s">
        <v>2</v>
      </c>
    </row>
    <row r="1345" spans="1:7" x14ac:dyDescent="0.25">
      <c r="A1345" t="s">
        <v>0</v>
      </c>
      <c r="B1345" t="s">
        <v>1</v>
      </c>
      <c r="C1345">
        <v>7275211</v>
      </c>
      <c r="D1345" s="2">
        <v>2958465</v>
      </c>
      <c r="E1345" s="2">
        <v>45043</v>
      </c>
      <c r="F1345" s="28">
        <v>4549</v>
      </c>
      <c r="G1345" t="s">
        <v>2</v>
      </c>
    </row>
    <row r="1346" spans="1:7" x14ac:dyDescent="0.25">
      <c r="A1346" t="s">
        <v>0</v>
      </c>
      <c r="B1346" t="s">
        <v>1</v>
      </c>
      <c r="C1346">
        <v>7275213</v>
      </c>
      <c r="D1346" s="2">
        <v>2958465</v>
      </c>
      <c r="E1346" s="2">
        <v>45043</v>
      </c>
      <c r="F1346" s="28">
        <v>4549</v>
      </c>
      <c r="G1346" t="s">
        <v>2</v>
      </c>
    </row>
    <row r="1347" spans="1:7" x14ac:dyDescent="0.25">
      <c r="A1347" t="s">
        <v>0</v>
      </c>
      <c r="B1347" t="s">
        <v>1</v>
      </c>
      <c r="C1347">
        <v>7275219</v>
      </c>
      <c r="D1347" s="2">
        <v>2958465</v>
      </c>
      <c r="E1347" s="2">
        <v>45331</v>
      </c>
      <c r="F1347" s="28">
        <v>5199</v>
      </c>
      <c r="G1347" t="s">
        <v>2</v>
      </c>
    </row>
    <row r="1348" spans="1:7" x14ac:dyDescent="0.25">
      <c r="A1348" t="s">
        <v>0</v>
      </c>
      <c r="B1348" t="s">
        <v>1</v>
      </c>
      <c r="C1348">
        <v>7275220</v>
      </c>
      <c r="D1348" s="2">
        <v>2958465</v>
      </c>
      <c r="E1348" s="2">
        <v>45331</v>
      </c>
      <c r="F1348" s="28">
        <v>5199</v>
      </c>
      <c r="G1348" t="s">
        <v>2</v>
      </c>
    </row>
    <row r="1349" spans="1:7" x14ac:dyDescent="0.25">
      <c r="A1349" t="s">
        <v>0</v>
      </c>
      <c r="B1349" t="s">
        <v>1</v>
      </c>
      <c r="C1349">
        <v>7275221</v>
      </c>
      <c r="D1349" s="2">
        <v>2958465</v>
      </c>
      <c r="E1349" s="2">
        <v>45043</v>
      </c>
      <c r="F1349" s="28">
        <v>5199</v>
      </c>
      <c r="G1349" t="s">
        <v>2</v>
      </c>
    </row>
    <row r="1350" spans="1:7" x14ac:dyDescent="0.25">
      <c r="A1350" t="s">
        <v>0</v>
      </c>
      <c r="B1350" t="s">
        <v>1</v>
      </c>
      <c r="C1350">
        <v>7275222</v>
      </c>
      <c r="D1350" s="2">
        <v>2958465</v>
      </c>
      <c r="E1350" s="2">
        <v>45043</v>
      </c>
      <c r="F1350" s="28">
        <v>5199</v>
      </c>
      <c r="G1350" t="s">
        <v>2</v>
      </c>
    </row>
    <row r="1351" spans="1:7" x14ac:dyDescent="0.25">
      <c r="A1351" t="s">
        <v>0</v>
      </c>
      <c r="B1351" t="s">
        <v>1</v>
      </c>
      <c r="C1351">
        <v>7275258</v>
      </c>
      <c r="D1351" s="2">
        <v>2958465</v>
      </c>
      <c r="E1351" s="2">
        <v>45069</v>
      </c>
      <c r="F1351" s="28">
        <v>1300</v>
      </c>
      <c r="G1351" t="s">
        <v>2</v>
      </c>
    </row>
    <row r="1352" spans="1:7" x14ac:dyDescent="0.25">
      <c r="A1352" t="s">
        <v>0</v>
      </c>
      <c r="B1352" t="s">
        <v>1</v>
      </c>
      <c r="C1352">
        <v>7286233</v>
      </c>
      <c r="D1352" s="2">
        <v>2958465</v>
      </c>
      <c r="E1352" s="2">
        <v>45835</v>
      </c>
      <c r="F1352" s="28">
        <v>1550</v>
      </c>
      <c r="G1352" t="s">
        <v>2</v>
      </c>
    </row>
    <row r="1353" spans="1:7" x14ac:dyDescent="0.25">
      <c r="A1353" t="s">
        <v>0</v>
      </c>
      <c r="B1353" t="s">
        <v>1</v>
      </c>
      <c r="C1353">
        <v>7286234</v>
      </c>
      <c r="D1353" s="2">
        <v>2958465</v>
      </c>
      <c r="E1353" s="2">
        <v>45835</v>
      </c>
      <c r="F1353" s="28">
        <v>1550</v>
      </c>
      <c r="G1353" t="s">
        <v>2</v>
      </c>
    </row>
    <row r="1354" spans="1:7" x14ac:dyDescent="0.25">
      <c r="A1354" t="s">
        <v>0</v>
      </c>
      <c r="B1354" t="s">
        <v>1</v>
      </c>
      <c r="C1354">
        <v>7330233</v>
      </c>
      <c r="D1354" s="2">
        <v>2958465</v>
      </c>
      <c r="E1354" s="2">
        <v>45527</v>
      </c>
      <c r="F1354" s="28">
        <v>350</v>
      </c>
      <c r="G1354" t="s">
        <v>2</v>
      </c>
    </row>
    <row r="1355" spans="1:7" x14ac:dyDescent="0.25">
      <c r="A1355" t="s">
        <v>0</v>
      </c>
      <c r="B1355" t="s">
        <v>1</v>
      </c>
      <c r="C1355">
        <v>7330234</v>
      </c>
      <c r="D1355" s="2">
        <v>2958465</v>
      </c>
      <c r="E1355" s="2">
        <v>45527</v>
      </c>
      <c r="F1355" s="28">
        <v>350</v>
      </c>
      <c r="G1355" t="s">
        <v>2</v>
      </c>
    </row>
    <row r="1356" spans="1:7" x14ac:dyDescent="0.25">
      <c r="A1356" t="s">
        <v>0</v>
      </c>
      <c r="B1356" t="s">
        <v>1</v>
      </c>
      <c r="C1356">
        <v>7330237</v>
      </c>
      <c r="D1356" s="2">
        <v>2958465</v>
      </c>
      <c r="E1356" s="2">
        <v>45419</v>
      </c>
      <c r="F1356" s="28">
        <v>380</v>
      </c>
      <c r="G1356" t="s">
        <v>2</v>
      </c>
    </row>
    <row r="1357" spans="1:7" x14ac:dyDescent="0.25">
      <c r="A1357" t="s">
        <v>0</v>
      </c>
      <c r="B1357" t="s">
        <v>1</v>
      </c>
      <c r="C1357">
        <v>7330242</v>
      </c>
      <c r="D1357" s="2">
        <v>2958465</v>
      </c>
      <c r="E1357" s="2">
        <v>45527</v>
      </c>
      <c r="F1357" s="28">
        <v>670</v>
      </c>
      <c r="G1357" t="s">
        <v>3</v>
      </c>
    </row>
    <row r="1358" spans="1:7" x14ac:dyDescent="0.25">
      <c r="A1358" t="s">
        <v>0</v>
      </c>
      <c r="B1358" t="s">
        <v>1</v>
      </c>
      <c r="C1358">
        <v>7330265</v>
      </c>
      <c r="D1358" s="2">
        <v>2958465</v>
      </c>
      <c r="E1358" s="2">
        <v>45527</v>
      </c>
      <c r="F1358" s="28">
        <v>1300</v>
      </c>
      <c r="G1358" t="s">
        <v>3</v>
      </c>
    </row>
    <row r="1359" spans="1:7" x14ac:dyDescent="0.25">
      <c r="A1359" t="s">
        <v>0</v>
      </c>
      <c r="B1359" t="s">
        <v>1</v>
      </c>
      <c r="C1359">
        <v>7332242</v>
      </c>
      <c r="D1359" s="2">
        <v>2958465</v>
      </c>
      <c r="E1359" s="2">
        <v>45448</v>
      </c>
      <c r="F1359" s="28">
        <v>820</v>
      </c>
      <c r="G1359" t="s">
        <v>3</v>
      </c>
    </row>
    <row r="1360" spans="1:7" x14ac:dyDescent="0.25">
      <c r="A1360" t="s">
        <v>0</v>
      </c>
      <c r="B1360" t="s">
        <v>1</v>
      </c>
      <c r="C1360">
        <v>7332265</v>
      </c>
      <c r="D1360" s="2">
        <v>2958465</v>
      </c>
      <c r="E1360" s="2">
        <v>44764</v>
      </c>
      <c r="F1360" s="28">
        <v>2220</v>
      </c>
      <c r="G1360" t="s">
        <v>3</v>
      </c>
    </row>
    <row r="1361" spans="1:7" x14ac:dyDescent="0.25">
      <c r="A1361" t="s">
        <v>0</v>
      </c>
      <c r="B1361" t="s">
        <v>1</v>
      </c>
      <c r="C1361">
        <v>7364183</v>
      </c>
      <c r="D1361" s="2">
        <v>2958465</v>
      </c>
      <c r="E1361" s="2">
        <v>45931</v>
      </c>
      <c r="F1361" s="28">
        <v>250</v>
      </c>
      <c r="G1361" t="s">
        <v>2</v>
      </c>
    </row>
    <row r="1362" spans="1:7" x14ac:dyDescent="0.25">
      <c r="A1362" t="s">
        <v>0</v>
      </c>
      <c r="B1362" t="s">
        <v>1</v>
      </c>
      <c r="C1362">
        <v>7364184</v>
      </c>
      <c r="D1362" s="2">
        <v>2958465</v>
      </c>
      <c r="E1362" s="2">
        <v>45931</v>
      </c>
      <c r="F1362" s="28">
        <v>250</v>
      </c>
      <c r="G1362" t="s">
        <v>2</v>
      </c>
    </row>
    <row r="1363" spans="1:7" x14ac:dyDescent="0.25">
      <c r="A1363" t="s">
        <v>0</v>
      </c>
      <c r="B1363" t="s">
        <v>1</v>
      </c>
      <c r="C1363">
        <v>7364201</v>
      </c>
      <c r="D1363" s="2">
        <v>2958465</v>
      </c>
      <c r="E1363" s="2">
        <v>45931</v>
      </c>
      <c r="F1363" s="28">
        <v>810</v>
      </c>
      <c r="G1363" t="s">
        <v>2</v>
      </c>
    </row>
    <row r="1364" spans="1:7" x14ac:dyDescent="0.25">
      <c r="A1364" t="s">
        <v>0</v>
      </c>
      <c r="B1364" t="s">
        <v>1</v>
      </c>
      <c r="C1364">
        <v>7364203</v>
      </c>
      <c r="D1364" s="2">
        <v>2958465</v>
      </c>
      <c r="E1364" s="2">
        <v>45931</v>
      </c>
      <c r="F1364" s="28">
        <v>810</v>
      </c>
      <c r="G1364" t="s">
        <v>2</v>
      </c>
    </row>
    <row r="1365" spans="1:7" x14ac:dyDescent="0.25">
      <c r="A1365" t="s">
        <v>0</v>
      </c>
      <c r="B1365" t="s">
        <v>1</v>
      </c>
      <c r="C1365">
        <v>7364233</v>
      </c>
      <c r="D1365" s="2">
        <v>2958465</v>
      </c>
      <c r="E1365" s="2">
        <v>45931</v>
      </c>
      <c r="F1365" s="28">
        <v>1350</v>
      </c>
      <c r="G1365" t="s">
        <v>2</v>
      </c>
    </row>
    <row r="1366" spans="1:7" x14ac:dyDescent="0.25">
      <c r="A1366" t="s">
        <v>0</v>
      </c>
      <c r="B1366" t="s">
        <v>1</v>
      </c>
      <c r="C1366">
        <v>7364234</v>
      </c>
      <c r="D1366" s="2">
        <v>2958465</v>
      </c>
      <c r="E1366" s="2">
        <v>45931</v>
      </c>
      <c r="F1366" s="28">
        <v>1350</v>
      </c>
      <c r="G1366" t="s">
        <v>2</v>
      </c>
    </row>
    <row r="1367" spans="1:7" x14ac:dyDescent="0.25">
      <c r="A1367" t="s">
        <v>0</v>
      </c>
      <c r="B1367" t="s">
        <v>1</v>
      </c>
      <c r="C1367">
        <v>7364242</v>
      </c>
      <c r="D1367" s="2">
        <v>2958465</v>
      </c>
      <c r="E1367" s="2">
        <v>45931</v>
      </c>
      <c r="F1367" s="28">
        <v>2750</v>
      </c>
      <c r="G1367" t="s">
        <v>3</v>
      </c>
    </row>
    <row r="1368" spans="1:7" x14ac:dyDescent="0.25">
      <c r="A1368" t="s">
        <v>0</v>
      </c>
      <c r="B1368" t="s">
        <v>1</v>
      </c>
      <c r="C1368">
        <v>7364251</v>
      </c>
      <c r="D1368" s="2">
        <v>2958465</v>
      </c>
      <c r="E1368" s="2">
        <v>45931</v>
      </c>
      <c r="F1368" s="28">
        <v>2025</v>
      </c>
      <c r="G1368" t="s">
        <v>3</v>
      </c>
    </row>
    <row r="1369" spans="1:7" x14ac:dyDescent="0.25">
      <c r="A1369" t="s">
        <v>0</v>
      </c>
      <c r="B1369" t="s">
        <v>1</v>
      </c>
      <c r="C1369">
        <v>7364256</v>
      </c>
      <c r="D1369" s="2">
        <v>2958465</v>
      </c>
      <c r="E1369" s="2">
        <v>45931</v>
      </c>
      <c r="F1369" s="28">
        <v>4125</v>
      </c>
      <c r="G1369" t="s">
        <v>3</v>
      </c>
    </row>
    <row r="1370" spans="1:7" x14ac:dyDescent="0.25">
      <c r="A1370" t="s">
        <v>0</v>
      </c>
      <c r="B1370" t="s">
        <v>1</v>
      </c>
      <c r="C1370">
        <v>7364265</v>
      </c>
      <c r="D1370" s="2">
        <v>2958465</v>
      </c>
      <c r="E1370" s="2">
        <v>45931</v>
      </c>
      <c r="F1370" s="28">
        <v>5500</v>
      </c>
      <c r="G1370" t="s">
        <v>3</v>
      </c>
    </row>
    <row r="1371" spans="1:7" x14ac:dyDescent="0.25">
      <c r="A1371" t="s">
        <v>0</v>
      </c>
      <c r="B1371" t="s">
        <v>1</v>
      </c>
      <c r="C1371">
        <v>7368233</v>
      </c>
      <c r="D1371" s="2">
        <v>2958465</v>
      </c>
      <c r="E1371" s="2">
        <v>45555</v>
      </c>
      <c r="F1371" s="28">
        <v>5295</v>
      </c>
      <c r="G1371" t="s">
        <v>2</v>
      </c>
    </row>
    <row r="1372" spans="1:7" x14ac:dyDescent="0.25">
      <c r="A1372" t="s">
        <v>0</v>
      </c>
      <c r="B1372" t="s">
        <v>1</v>
      </c>
      <c r="C1372">
        <v>7368234</v>
      </c>
      <c r="D1372" s="2">
        <v>2958465</v>
      </c>
      <c r="E1372" s="2">
        <v>45555</v>
      </c>
      <c r="F1372" s="28">
        <v>5295</v>
      </c>
      <c r="G1372" t="s">
        <v>2</v>
      </c>
    </row>
    <row r="1373" spans="1:7" x14ac:dyDescent="0.25">
      <c r="A1373" t="s">
        <v>0</v>
      </c>
      <c r="B1373" t="s">
        <v>1</v>
      </c>
      <c r="C1373">
        <v>7370183</v>
      </c>
      <c r="D1373" s="2">
        <v>2958465</v>
      </c>
      <c r="E1373" s="2">
        <v>45931</v>
      </c>
      <c r="F1373" s="28">
        <v>300</v>
      </c>
      <c r="G1373" t="s">
        <v>2</v>
      </c>
    </row>
    <row r="1374" spans="1:7" x14ac:dyDescent="0.25">
      <c r="A1374" t="s">
        <v>0</v>
      </c>
      <c r="B1374" t="s">
        <v>1</v>
      </c>
      <c r="C1374">
        <v>7370184</v>
      </c>
      <c r="D1374" s="2">
        <v>2958465</v>
      </c>
      <c r="E1374" s="2">
        <v>45931</v>
      </c>
      <c r="F1374" s="28">
        <v>300</v>
      </c>
      <c r="G1374" t="s">
        <v>2</v>
      </c>
    </row>
    <row r="1375" spans="1:7" x14ac:dyDescent="0.25">
      <c r="A1375" t="s">
        <v>0</v>
      </c>
      <c r="B1375" t="s">
        <v>1</v>
      </c>
      <c r="C1375">
        <v>7370233</v>
      </c>
      <c r="D1375" s="2">
        <v>2958465</v>
      </c>
      <c r="E1375" s="2">
        <v>45931</v>
      </c>
      <c r="F1375" s="28">
        <v>1525</v>
      </c>
      <c r="G1375" t="s">
        <v>2</v>
      </c>
    </row>
    <row r="1376" spans="1:7" x14ac:dyDescent="0.25">
      <c r="A1376" t="s">
        <v>0</v>
      </c>
      <c r="B1376" t="s">
        <v>1</v>
      </c>
      <c r="C1376">
        <v>7370234</v>
      </c>
      <c r="D1376" s="2">
        <v>2958465</v>
      </c>
      <c r="E1376" s="2">
        <v>45931</v>
      </c>
      <c r="F1376" s="28">
        <v>1525</v>
      </c>
      <c r="G1376" t="s">
        <v>2</v>
      </c>
    </row>
    <row r="1377" spans="1:7" x14ac:dyDescent="0.25">
      <c r="A1377" t="s">
        <v>0</v>
      </c>
      <c r="B1377" t="s">
        <v>1</v>
      </c>
      <c r="C1377">
        <v>7370242</v>
      </c>
      <c r="D1377" s="2">
        <v>2958465</v>
      </c>
      <c r="E1377" s="2">
        <v>45931</v>
      </c>
      <c r="F1377" s="28">
        <v>3100</v>
      </c>
      <c r="G1377" t="s">
        <v>3</v>
      </c>
    </row>
    <row r="1378" spans="1:7" x14ac:dyDescent="0.25">
      <c r="A1378" t="s">
        <v>0</v>
      </c>
      <c r="B1378" t="s">
        <v>1</v>
      </c>
      <c r="C1378">
        <v>7370251</v>
      </c>
      <c r="D1378" s="2">
        <v>2958465</v>
      </c>
      <c r="E1378" s="2">
        <v>45931</v>
      </c>
      <c r="F1378" s="28">
        <v>2325</v>
      </c>
      <c r="G1378" t="s">
        <v>3</v>
      </c>
    </row>
    <row r="1379" spans="1:7" x14ac:dyDescent="0.25">
      <c r="A1379" t="s">
        <v>0</v>
      </c>
      <c r="B1379" t="s">
        <v>1</v>
      </c>
      <c r="C1379">
        <v>7370256</v>
      </c>
      <c r="D1379" s="2">
        <v>2958465</v>
      </c>
      <c r="E1379" s="2">
        <v>45931</v>
      </c>
      <c r="F1379" s="28">
        <v>4650</v>
      </c>
      <c r="G1379" t="s">
        <v>3</v>
      </c>
    </row>
    <row r="1380" spans="1:7" x14ac:dyDescent="0.25">
      <c r="A1380" t="s">
        <v>0</v>
      </c>
      <c r="B1380" t="s">
        <v>1</v>
      </c>
      <c r="C1380">
        <v>7376183</v>
      </c>
      <c r="D1380" s="2">
        <v>2958465</v>
      </c>
      <c r="E1380" s="2">
        <v>45931</v>
      </c>
      <c r="F1380" s="28">
        <v>270</v>
      </c>
      <c r="G1380" t="s">
        <v>2</v>
      </c>
    </row>
    <row r="1381" spans="1:7" x14ac:dyDescent="0.25">
      <c r="A1381" t="s">
        <v>0</v>
      </c>
      <c r="B1381" t="s">
        <v>1</v>
      </c>
      <c r="C1381">
        <v>7376184</v>
      </c>
      <c r="D1381" s="2">
        <v>2958465</v>
      </c>
      <c r="E1381" s="2">
        <v>45931</v>
      </c>
      <c r="F1381" s="28">
        <v>270</v>
      </c>
      <c r="G1381" t="s">
        <v>2</v>
      </c>
    </row>
    <row r="1382" spans="1:7" x14ac:dyDescent="0.25">
      <c r="A1382" t="s">
        <v>0</v>
      </c>
      <c r="B1382" t="s">
        <v>1</v>
      </c>
      <c r="C1382">
        <v>7376251</v>
      </c>
      <c r="D1382" s="2">
        <v>2958465</v>
      </c>
      <c r="E1382" s="2">
        <v>45931</v>
      </c>
      <c r="F1382" s="28">
        <v>2100</v>
      </c>
      <c r="G1382" t="s">
        <v>3</v>
      </c>
    </row>
    <row r="1383" spans="1:7" x14ac:dyDescent="0.25">
      <c r="A1383" t="s">
        <v>0</v>
      </c>
      <c r="B1383" t="s">
        <v>1</v>
      </c>
      <c r="C1383">
        <v>7376252</v>
      </c>
      <c r="D1383" s="2">
        <v>2958465</v>
      </c>
      <c r="E1383" s="2">
        <v>45931</v>
      </c>
      <c r="F1383" s="28">
        <v>2465</v>
      </c>
      <c r="G1383" t="s">
        <v>3</v>
      </c>
    </row>
    <row r="1384" spans="1:7" x14ac:dyDescent="0.25">
      <c r="A1384" t="s">
        <v>0</v>
      </c>
      <c r="B1384" t="s">
        <v>1</v>
      </c>
      <c r="C1384">
        <v>7384110</v>
      </c>
      <c r="D1384" s="2">
        <v>2958465</v>
      </c>
      <c r="E1384" s="2">
        <v>45667</v>
      </c>
      <c r="F1384" s="28">
        <v>1599</v>
      </c>
      <c r="G1384" t="s">
        <v>2</v>
      </c>
    </row>
    <row r="1385" spans="1:7" x14ac:dyDescent="0.25">
      <c r="A1385" t="s">
        <v>0</v>
      </c>
      <c r="B1385" t="s">
        <v>1</v>
      </c>
      <c r="C1385">
        <v>7384111</v>
      </c>
      <c r="D1385" s="2">
        <v>2958465</v>
      </c>
      <c r="E1385" s="2">
        <v>45667</v>
      </c>
      <c r="F1385" s="28">
        <v>1599</v>
      </c>
      <c r="G1385" t="s">
        <v>2</v>
      </c>
    </row>
    <row r="1386" spans="1:7" x14ac:dyDescent="0.25">
      <c r="A1386" t="s">
        <v>0</v>
      </c>
      <c r="B1386" t="s">
        <v>1</v>
      </c>
      <c r="C1386">
        <v>7384181</v>
      </c>
      <c r="D1386" s="2">
        <v>2958465</v>
      </c>
      <c r="E1386" s="2">
        <v>45472</v>
      </c>
      <c r="F1386" s="28">
        <v>487</v>
      </c>
      <c r="G1386" t="s">
        <v>2</v>
      </c>
    </row>
    <row r="1387" spans="1:7" x14ac:dyDescent="0.25">
      <c r="A1387" t="s">
        <v>0</v>
      </c>
      <c r="B1387" t="s">
        <v>1</v>
      </c>
      <c r="C1387">
        <v>7384183</v>
      </c>
      <c r="D1387" s="2">
        <v>2958465</v>
      </c>
      <c r="E1387" s="2">
        <v>45472</v>
      </c>
      <c r="F1387" s="28">
        <v>487</v>
      </c>
      <c r="G1387" t="s">
        <v>2</v>
      </c>
    </row>
    <row r="1388" spans="1:7" x14ac:dyDescent="0.25">
      <c r="A1388" t="s">
        <v>0</v>
      </c>
      <c r="B1388" t="s">
        <v>1</v>
      </c>
      <c r="C1388">
        <v>7384184</v>
      </c>
      <c r="D1388" s="2">
        <v>2958465</v>
      </c>
      <c r="E1388" s="2">
        <v>45472</v>
      </c>
      <c r="F1388" s="28">
        <v>487</v>
      </c>
      <c r="G1388" t="s">
        <v>2</v>
      </c>
    </row>
    <row r="1389" spans="1:7" x14ac:dyDescent="0.25">
      <c r="A1389" t="s">
        <v>0</v>
      </c>
      <c r="B1389" t="s">
        <v>1</v>
      </c>
      <c r="C1389">
        <v>7384200</v>
      </c>
      <c r="D1389" s="2">
        <v>2958465</v>
      </c>
      <c r="E1389" s="2">
        <v>45472</v>
      </c>
      <c r="F1389" s="28">
        <v>1451</v>
      </c>
      <c r="G1389" t="s">
        <v>2</v>
      </c>
    </row>
    <row r="1390" spans="1:7" x14ac:dyDescent="0.25">
      <c r="A1390" t="s">
        <v>0</v>
      </c>
      <c r="B1390" t="s">
        <v>1</v>
      </c>
      <c r="C1390">
        <v>7384201</v>
      </c>
      <c r="D1390" s="2">
        <v>2958465</v>
      </c>
      <c r="E1390" s="2">
        <v>45472</v>
      </c>
      <c r="F1390" s="28">
        <v>1451</v>
      </c>
      <c r="G1390" t="s">
        <v>2</v>
      </c>
    </row>
    <row r="1391" spans="1:7" x14ac:dyDescent="0.25">
      <c r="A1391" t="s">
        <v>0</v>
      </c>
      <c r="B1391" t="s">
        <v>1</v>
      </c>
      <c r="C1391">
        <v>7384203</v>
      </c>
      <c r="D1391" s="2">
        <v>2958465</v>
      </c>
      <c r="E1391" s="2">
        <v>45472</v>
      </c>
      <c r="F1391" s="28">
        <v>1451</v>
      </c>
      <c r="G1391" t="s">
        <v>2</v>
      </c>
    </row>
    <row r="1392" spans="1:7" x14ac:dyDescent="0.25">
      <c r="A1392" t="s">
        <v>0</v>
      </c>
      <c r="B1392" t="s">
        <v>1</v>
      </c>
      <c r="C1392">
        <v>7384204</v>
      </c>
      <c r="D1392" s="2">
        <v>2958465</v>
      </c>
      <c r="E1392" s="2">
        <v>45472</v>
      </c>
      <c r="F1392" s="28">
        <v>1451</v>
      </c>
      <c r="G1392" t="s">
        <v>2</v>
      </c>
    </row>
    <row r="1393" spans="1:7" x14ac:dyDescent="0.25">
      <c r="A1393" t="s">
        <v>0</v>
      </c>
      <c r="B1393" t="s">
        <v>1</v>
      </c>
      <c r="C1393">
        <v>7384211</v>
      </c>
      <c r="D1393" s="2">
        <v>2958465</v>
      </c>
      <c r="E1393" s="2">
        <v>45657</v>
      </c>
      <c r="F1393" s="28">
        <v>1599</v>
      </c>
      <c r="G1393" t="s">
        <v>2</v>
      </c>
    </row>
    <row r="1394" spans="1:7" x14ac:dyDescent="0.25">
      <c r="A1394" t="s">
        <v>0</v>
      </c>
      <c r="B1394" t="s">
        <v>1</v>
      </c>
      <c r="C1394">
        <v>7384213</v>
      </c>
      <c r="D1394" s="2">
        <v>2958465</v>
      </c>
      <c r="E1394" s="2">
        <v>45657</v>
      </c>
      <c r="F1394" s="28">
        <v>1599</v>
      </c>
      <c r="G1394" t="s">
        <v>2</v>
      </c>
    </row>
    <row r="1395" spans="1:7" x14ac:dyDescent="0.25">
      <c r="A1395" t="s">
        <v>0</v>
      </c>
      <c r="B1395" t="s">
        <v>1</v>
      </c>
      <c r="C1395">
        <v>7384229</v>
      </c>
      <c r="D1395" s="2">
        <v>2958465</v>
      </c>
      <c r="E1395" s="2">
        <v>45472</v>
      </c>
      <c r="F1395" s="28">
        <v>487</v>
      </c>
      <c r="G1395" t="s">
        <v>2</v>
      </c>
    </row>
    <row r="1396" spans="1:7" x14ac:dyDescent="0.25">
      <c r="A1396" t="s">
        <v>0</v>
      </c>
      <c r="B1396" t="s">
        <v>1</v>
      </c>
      <c r="C1396">
        <v>7384233</v>
      </c>
      <c r="D1396" s="2">
        <v>2958465</v>
      </c>
      <c r="E1396" s="2">
        <v>45472</v>
      </c>
      <c r="F1396" s="28">
        <v>2398</v>
      </c>
      <c r="G1396" t="s">
        <v>2</v>
      </c>
    </row>
    <row r="1397" spans="1:7" x14ac:dyDescent="0.25">
      <c r="A1397" t="s">
        <v>0</v>
      </c>
      <c r="B1397" t="s">
        <v>1</v>
      </c>
      <c r="C1397">
        <v>7384234</v>
      </c>
      <c r="D1397" s="2">
        <v>2958465</v>
      </c>
      <c r="E1397" s="2">
        <v>45472</v>
      </c>
      <c r="F1397" s="28">
        <v>2398</v>
      </c>
      <c r="G1397" t="s">
        <v>2</v>
      </c>
    </row>
    <row r="1398" spans="1:7" x14ac:dyDescent="0.25">
      <c r="A1398" t="s">
        <v>0</v>
      </c>
      <c r="B1398" t="s">
        <v>1</v>
      </c>
      <c r="C1398">
        <v>7384240</v>
      </c>
      <c r="D1398" s="2">
        <v>2958465</v>
      </c>
      <c r="E1398" s="2">
        <v>45472</v>
      </c>
      <c r="F1398" s="28">
        <v>2398</v>
      </c>
      <c r="G1398" t="s">
        <v>2</v>
      </c>
    </row>
    <row r="1399" spans="1:7" x14ac:dyDescent="0.25">
      <c r="A1399" t="s">
        <v>0</v>
      </c>
      <c r="B1399" t="s">
        <v>1</v>
      </c>
      <c r="C1399">
        <v>7384245</v>
      </c>
      <c r="D1399" s="2">
        <v>2958465</v>
      </c>
      <c r="E1399" s="2">
        <v>45472</v>
      </c>
      <c r="F1399" s="28">
        <v>2398</v>
      </c>
      <c r="G1399" t="s">
        <v>2</v>
      </c>
    </row>
    <row r="1400" spans="1:7" x14ac:dyDescent="0.25">
      <c r="A1400" t="s">
        <v>0</v>
      </c>
      <c r="B1400" t="s">
        <v>1</v>
      </c>
      <c r="C1400">
        <v>7384250</v>
      </c>
      <c r="D1400" s="2">
        <v>2958465</v>
      </c>
      <c r="E1400" s="2">
        <v>45472</v>
      </c>
      <c r="F1400" s="28">
        <v>3577</v>
      </c>
      <c r="G1400" t="s">
        <v>3</v>
      </c>
    </row>
    <row r="1401" spans="1:7" x14ac:dyDescent="0.25">
      <c r="A1401" t="s">
        <v>0</v>
      </c>
      <c r="B1401" t="s">
        <v>1</v>
      </c>
      <c r="C1401">
        <v>7384251</v>
      </c>
      <c r="D1401" s="2">
        <v>2958465</v>
      </c>
      <c r="E1401" s="2">
        <v>45472</v>
      </c>
      <c r="F1401" s="28">
        <v>3577</v>
      </c>
      <c r="G1401" t="s">
        <v>3</v>
      </c>
    </row>
    <row r="1402" spans="1:7" x14ac:dyDescent="0.25">
      <c r="A1402" t="s">
        <v>0</v>
      </c>
      <c r="B1402" t="s">
        <v>1</v>
      </c>
      <c r="C1402">
        <v>7386181</v>
      </c>
      <c r="D1402" s="2">
        <v>2958465</v>
      </c>
      <c r="E1402" s="2">
        <v>45505</v>
      </c>
      <c r="F1402" s="28">
        <v>421</v>
      </c>
      <c r="G1402" t="s">
        <v>2</v>
      </c>
    </row>
    <row r="1403" spans="1:7" x14ac:dyDescent="0.25">
      <c r="A1403" t="s">
        <v>0</v>
      </c>
      <c r="B1403" t="s">
        <v>1</v>
      </c>
      <c r="C1403">
        <v>7386183</v>
      </c>
      <c r="D1403" s="2">
        <v>2958465</v>
      </c>
      <c r="E1403" s="2">
        <v>45505</v>
      </c>
      <c r="F1403" s="28">
        <v>421</v>
      </c>
      <c r="G1403" t="s">
        <v>2</v>
      </c>
    </row>
    <row r="1404" spans="1:7" x14ac:dyDescent="0.25">
      <c r="A1404" t="s">
        <v>0</v>
      </c>
      <c r="B1404" t="s">
        <v>1</v>
      </c>
      <c r="C1404">
        <v>7386184</v>
      </c>
      <c r="D1404" s="2">
        <v>2958465</v>
      </c>
      <c r="E1404" s="2">
        <v>45505</v>
      </c>
      <c r="F1404" s="28">
        <v>421</v>
      </c>
      <c r="G1404" t="s">
        <v>2</v>
      </c>
    </row>
    <row r="1405" spans="1:7" x14ac:dyDescent="0.25">
      <c r="A1405" t="s">
        <v>0</v>
      </c>
      <c r="B1405" t="s">
        <v>1</v>
      </c>
      <c r="C1405">
        <v>7386200</v>
      </c>
      <c r="D1405" s="2">
        <v>2958465</v>
      </c>
      <c r="E1405" s="2">
        <v>45505</v>
      </c>
      <c r="F1405" s="28">
        <v>1182</v>
      </c>
      <c r="G1405" t="s">
        <v>2</v>
      </c>
    </row>
    <row r="1406" spans="1:7" x14ac:dyDescent="0.25">
      <c r="A1406" t="s">
        <v>0</v>
      </c>
      <c r="B1406" t="s">
        <v>1</v>
      </c>
      <c r="C1406">
        <v>7386201</v>
      </c>
      <c r="D1406" s="2">
        <v>2958465</v>
      </c>
      <c r="E1406" s="2">
        <v>45505</v>
      </c>
      <c r="F1406" s="28">
        <v>1182</v>
      </c>
      <c r="G1406" t="s">
        <v>2</v>
      </c>
    </row>
    <row r="1407" spans="1:7" x14ac:dyDescent="0.25">
      <c r="A1407" t="s">
        <v>0</v>
      </c>
      <c r="B1407" t="s">
        <v>1</v>
      </c>
      <c r="C1407">
        <v>7386203</v>
      </c>
      <c r="D1407" s="2">
        <v>2958465</v>
      </c>
      <c r="E1407" s="2">
        <v>45505</v>
      </c>
      <c r="F1407" s="28">
        <v>1182</v>
      </c>
      <c r="G1407" t="s">
        <v>2</v>
      </c>
    </row>
    <row r="1408" spans="1:7" x14ac:dyDescent="0.25">
      <c r="A1408" t="s">
        <v>0</v>
      </c>
      <c r="B1408" t="s">
        <v>1</v>
      </c>
      <c r="C1408">
        <v>7386204</v>
      </c>
      <c r="D1408" s="2">
        <v>2958465</v>
      </c>
      <c r="E1408" s="2">
        <v>45505</v>
      </c>
      <c r="F1408" s="28">
        <v>1182</v>
      </c>
      <c r="G1408" t="s">
        <v>2</v>
      </c>
    </row>
    <row r="1409" spans="1:7" x14ac:dyDescent="0.25">
      <c r="A1409" t="s">
        <v>0</v>
      </c>
      <c r="B1409" t="s">
        <v>1</v>
      </c>
      <c r="C1409">
        <v>7386229</v>
      </c>
      <c r="D1409" s="2">
        <v>2958465</v>
      </c>
      <c r="E1409" s="2">
        <v>45505</v>
      </c>
      <c r="F1409" s="28">
        <v>421</v>
      </c>
      <c r="G1409" t="s">
        <v>2</v>
      </c>
    </row>
    <row r="1410" spans="1:7" x14ac:dyDescent="0.25">
      <c r="A1410" t="s">
        <v>0</v>
      </c>
      <c r="B1410" t="s">
        <v>1</v>
      </c>
      <c r="C1410">
        <v>7386233</v>
      </c>
      <c r="D1410" s="2">
        <v>2958465</v>
      </c>
      <c r="E1410" s="2">
        <v>45505</v>
      </c>
      <c r="F1410" s="28">
        <v>1928</v>
      </c>
      <c r="G1410" t="s">
        <v>2</v>
      </c>
    </row>
    <row r="1411" spans="1:7" x14ac:dyDescent="0.25">
      <c r="A1411" t="s">
        <v>0</v>
      </c>
      <c r="B1411" t="s">
        <v>1</v>
      </c>
      <c r="C1411">
        <v>7386234</v>
      </c>
      <c r="D1411" s="2">
        <v>2958465</v>
      </c>
      <c r="E1411" s="2">
        <v>45505</v>
      </c>
      <c r="F1411" s="28">
        <v>1928</v>
      </c>
      <c r="G1411" t="s">
        <v>2</v>
      </c>
    </row>
    <row r="1412" spans="1:7" x14ac:dyDescent="0.25">
      <c r="A1412" t="s">
        <v>0</v>
      </c>
      <c r="B1412" t="s">
        <v>1</v>
      </c>
      <c r="C1412">
        <v>7386240</v>
      </c>
      <c r="D1412" s="2">
        <v>2958465</v>
      </c>
      <c r="E1412" s="2">
        <v>45505</v>
      </c>
      <c r="F1412" s="28">
        <v>1928</v>
      </c>
      <c r="G1412" t="s">
        <v>2</v>
      </c>
    </row>
    <row r="1413" spans="1:7" x14ac:dyDescent="0.25">
      <c r="A1413" t="s">
        <v>0</v>
      </c>
      <c r="B1413" t="s">
        <v>1</v>
      </c>
      <c r="C1413">
        <v>7386245</v>
      </c>
      <c r="D1413" s="2">
        <v>2958465</v>
      </c>
      <c r="E1413" s="2">
        <v>45505</v>
      </c>
      <c r="F1413" s="28">
        <v>1928</v>
      </c>
      <c r="G1413" t="s">
        <v>2</v>
      </c>
    </row>
    <row r="1414" spans="1:7" x14ac:dyDescent="0.25">
      <c r="A1414" t="s">
        <v>0</v>
      </c>
      <c r="B1414" t="s">
        <v>1</v>
      </c>
      <c r="C1414">
        <v>7386253</v>
      </c>
      <c r="D1414" s="2">
        <v>2958465</v>
      </c>
      <c r="E1414" s="2">
        <v>45505</v>
      </c>
      <c r="F1414" s="28">
        <v>5729</v>
      </c>
      <c r="G1414" t="s">
        <v>3</v>
      </c>
    </row>
    <row r="1415" spans="1:7" x14ac:dyDescent="0.25">
      <c r="A1415" t="s">
        <v>0</v>
      </c>
      <c r="B1415" t="s">
        <v>1</v>
      </c>
      <c r="C1415">
        <v>7386256</v>
      </c>
      <c r="D1415" s="2">
        <v>2958465</v>
      </c>
      <c r="E1415" s="2">
        <v>45505</v>
      </c>
      <c r="F1415" s="28">
        <v>5729</v>
      </c>
      <c r="G1415" t="s">
        <v>3</v>
      </c>
    </row>
    <row r="1416" spans="1:7" x14ac:dyDescent="0.25">
      <c r="A1416" t="s">
        <v>0</v>
      </c>
      <c r="B1416" t="s">
        <v>1</v>
      </c>
      <c r="C1416">
        <v>7386282</v>
      </c>
      <c r="D1416" s="2">
        <v>2958465</v>
      </c>
      <c r="E1416" s="2">
        <v>45917</v>
      </c>
      <c r="F1416" s="28">
        <v>4219</v>
      </c>
      <c r="G1416" t="s">
        <v>3</v>
      </c>
    </row>
    <row r="1417" spans="1:7" x14ac:dyDescent="0.25">
      <c r="A1417" t="s">
        <v>0</v>
      </c>
      <c r="B1417" t="s">
        <v>1</v>
      </c>
      <c r="C1417">
        <v>7387098</v>
      </c>
      <c r="D1417" s="2">
        <v>2958465</v>
      </c>
      <c r="E1417" s="2">
        <v>45917</v>
      </c>
      <c r="F1417" s="28">
        <v>7820</v>
      </c>
      <c r="G1417" t="s">
        <v>3</v>
      </c>
    </row>
    <row r="1418" spans="1:7" x14ac:dyDescent="0.25">
      <c r="A1418" t="s">
        <v>0</v>
      </c>
      <c r="B1418" t="s">
        <v>1</v>
      </c>
      <c r="C1418">
        <v>7387181</v>
      </c>
      <c r="D1418" s="2">
        <v>2958465</v>
      </c>
      <c r="E1418" s="2">
        <v>45505</v>
      </c>
      <c r="F1418" s="28">
        <v>431</v>
      </c>
      <c r="G1418" t="s">
        <v>2</v>
      </c>
    </row>
    <row r="1419" spans="1:7" x14ac:dyDescent="0.25">
      <c r="A1419" t="s">
        <v>0</v>
      </c>
      <c r="B1419" t="s">
        <v>1</v>
      </c>
      <c r="C1419">
        <v>7387183</v>
      </c>
      <c r="D1419" s="2">
        <v>2958465</v>
      </c>
      <c r="E1419" s="2">
        <v>45505</v>
      </c>
      <c r="F1419" s="28">
        <v>431</v>
      </c>
      <c r="G1419" t="s">
        <v>2</v>
      </c>
    </row>
    <row r="1420" spans="1:7" x14ac:dyDescent="0.25">
      <c r="A1420" t="s">
        <v>0</v>
      </c>
      <c r="B1420" t="s">
        <v>1</v>
      </c>
      <c r="C1420">
        <v>7387184</v>
      </c>
      <c r="D1420" s="2">
        <v>2958465</v>
      </c>
      <c r="E1420" s="2">
        <v>45505</v>
      </c>
      <c r="F1420" s="28">
        <v>431</v>
      </c>
      <c r="G1420" t="s">
        <v>2</v>
      </c>
    </row>
    <row r="1421" spans="1:7" x14ac:dyDescent="0.25">
      <c r="A1421" t="s">
        <v>0</v>
      </c>
      <c r="B1421" t="s">
        <v>1</v>
      </c>
      <c r="C1421">
        <v>7387229</v>
      </c>
      <c r="D1421" s="2">
        <v>2958465</v>
      </c>
      <c r="E1421" s="2">
        <v>45505</v>
      </c>
      <c r="F1421" s="28">
        <v>431</v>
      </c>
      <c r="G1421" t="s">
        <v>2</v>
      </c>
    </row>
    <row r="1422" spans="1:7" x14ac:dyDescent="0.25">
      <c r="A1422" t="s">
        <v>0</v>
      </c>
      <c r="B1422" t="s">
        <v>1</v>
      </c>
      <c r="C1422">
        <v>7387233</v>
      </c>
      <c r="D1422" s="2">
        <v>2958465</v>
      </c>
      <c r="E1422" s="2">
        <v>45505</v>
      </c>
      <c r="F1422" s="28">
        <v>1954</v>
      </c>
      <c r="G1422" t="s">
        <v>2</v>
      </c>
    </row>
    <row r="1423" spans="1:7" x14ac:dyDescent="0.25">
      <c r="A1423" t="s">
        <v>0</v>
      </c>
      <c r="B1423" t="s">
        <v>1</v>
      </c>
      <c r="C1423">
        <v>7387234</v>
      </c>
      <c r="D1423" s="2">
        <v>2958465</v>
      </c>
      <c r="E1423" s="2">
        <v>45505</v>
      </c>
      <c r="F1423" s="28">
        <v>1954</v>
      </c>
      <c r="G1423" t="s">
        <v>2</v>
      </c>
    </row>
    <row r="1424" spans="1:7" x14ac:dyDescent="0.25">
      <c r="A1424" t="s">
        <v>0</v>
      </c>
      <c r="B1424" t="s">
        <v>1</v>
      </c>
      <c r="C1424">
        <v>7387240</v>
      </c>
      <c r="D1424" s="2">
        <v>2958465</v>
      </c>
      <c r="E1424" s="2">
        <v>45505</v>
      </c>
      <c r="F1424" s="28">
        <v>1954</v>
      </c>
      <c r="G1424" t="s">
        <v>2</v>
      </c>
    </row>
    <row r="1425" spans="1:7" x14ac:dyDescent="0.25">
      <c r="A1425" t="s">
        <v>0</v>
      </c>
      <c r="B1425" t="s">
        <v>1</v>
      </c>
      <c r="C1425">
        <v>7387241</v>
      </c>
      <c r="D1425" s="2">
        <v>2958465</v>
      </c>
      <c r="E1425" s="2">
        <v>45356</v>
      </c>
      <c r="F1425" s="28">
        <v>3798</v>
      </c>
      <c r="G1425" t="s">
        <v>3</v>
      </c>
    </row>
    <row r="1426" spans="1:7" x14ac:dyDescent="0.25">
      <c r="A1426" t="s">
        <v>0</v>
      </c>
      <c r="B1426" t="s">
        <v>1</v>
      </c>
      <c r="C1426">
        <v>7387245</v>
      </c>
      <c r="D1426" s="2">
        <v>2958465</v>
      </c>
      <c r="E1426" s="2">
        <v>45505</v>
      </c>
      <c r="F1426" s="28">
        <v>1954</v>
      </c>
      <c r="G1426" t="s">
        <v>2</v>
      </c>
    </row>
    <row r="1427" spans="1:7" x14ac:dyDescent="0.25">
      <c r="A1427" t="s">
        <v>0</v>
      </c>
      <c r="B1427" t="s">
        <v>1</v>
      </c>
      <c r="C1427">
        <v>7387253</v>
      </c>
      <c r="D1427" s="2">
        <v>2958465</v>
      </c>
      <c r="E1427" s="2">
        <v>45694</v>
      </c>
      <c r="F1427" s="28">
        <v>5618</v>
      </c>
      <c r="G1427" t="s">
        <v>3</v>
      </c>
    </row>
    <row r="1428" spans="1:7" x14ac:dyDescent="0.25">
      <c r="A1428" t="s">
        <v>0</v>
      </c>
      <c r="B1428" t="s">
        <v>1</v>
      </c>
      <c r="C1428">
        <v>7387256</v>
      </c>
      <c r="D1428" s="2">
        <v>2958465</v>
      </c>
      <c r="E1428" s="2">
        <v>45694</v>
      </c>
      <c r="F1428" s="28">
        <v>5618</v>
      </c>
      <c r="G1428" t="s">
        <v>3</v>
      </c>
    </row>
    <row r="1429" spans="1:7" x14ac:dyDescent="0.25">
      <c r="A1429" t="s">
        <v>0</v>
      </c>
      <c r="B1429" t="s">
        <v>1</v>
      </c>
      <c r="C1429">
        <v>7387265</v>
      </c>
      <c r="D1429" s="2">
        <v>2958465</v>
      </c>
      <c r="E1429" s="2">
        <v>45505</v>
      </c>
      <c r="F1429" s="28">
        <v>7746</v>
      </c>
      <c r="G1429" t="s">
        <v>3</v>
      </c>
    </row>
    <row r="1430" spans="1:7" x14ac:dyDescent="0.25">
      <c r="A1430" t="s">
        <v>0</v>
      </c>
      <c r="B1430" t="s">
        <v>1</v>
      </c>
      <c r="C1430">
        <v>7387269</v>
      </c>
      <c r="D1430" s="2">
        <v>2958465</v>
      </c>
      <c r="E1430" s="2">
        <v>45689</v>
      </c>
      <c r="F1430" s="28">
        <v>7495</v>
      </c>
      <c r="G1430" t="s">
        <v>3</v>
      </c>
    </row>
    <row r="1431" spans="1:7" x14ac:dyDescent="0.25">
      <c r="A1431" t="s">
        <v>0</v>
      </c>
      <c r="B1431" t="s">
        <v>1</v>
      </c>
      <c r="C1431">
        <v>7388181</v>
      </c>
      <c r="D1431" s="2">
        <v>2958465</v>
      </c>
      <c r="E1431" s="2">
        <v>45223</v>
      </c>
      <c r="F1431" s="28">
        <v>505</v>
      </c>
      <c r="G1431" t="s">
        <v>2</v>
      </c>
    </row>
    <row r="1432" spans="1:7" x14ac:dyDescent="0.25">
      <c r="A1432" t="s">
        <v>0</v>
      </c>
      <c r="B1432" t="s">
        <v>1</v>
      </c>
      <c r="C1432">
        <v>7388183</v>
      </c>
      <c r="D1432" s="2">
        <v>2958465</v>
      </c>
      <c r="E1432" s="2">
        <v>45223</v>
      </c>
      <c r="F1432" s="28">
        <v>505</v>
      </c>
      <c r="G1432" t="s">
        <v>2</v>
      </c>
    </row>
    <row r="1433" spans="1:7" x14ac:dyDescent="0.25">
      <c r="A1433" t="s">
        <v>0</v>
      </c>
      <c r="B1433" t="s">
        <v>1</v>
      </c>
      <c r="C1433">
        <v>7388184</v>
      </c>
      <c r="D1433" s="2">
        <v>2958465</v>
      </c>
      <c r="E1433" s="2">
        <v>45223</v>
      </c>
      <c r="F1433" s="28">
        <v>505</v>
      </c>
      <c r="G1433" t="s">
        <v>2</v>
      </c>
    </row>
    <row r="1434" spans="1:7" x14ac:dyDescent="0.25">
      <c r="A1434" t="s">
        <v>0</v>
      </c>
      <c r="B1434" t="s">
        <v>1</v>
      </c>
      <c r="C1434">
        <v>7388200</v>
      </c>
      <c r="D1434" s="2">
        <v>2958465</v>
      </c>
      <c r="E1434" s="2">
        <v>45223</v>
      </c>
      <c r="F1434" s="28">
        <v>1475</v>
      </c>
      <c r="G1434" t="s">
        <v>2</v>
      </c>
    </row>
    <row r="1435" spans="1:7" x14ac:dyDescent="0.25">
      <c r="A1435" t="s">
        <v>0</v>
      </c>
      <c r="B1435" t="s">
        <v>1</v>
      </c>
      <c r="C1435">
        <v>7388201</v>
      </c>
      <c r="D1435" s="2">
        <v>2958465</v>
      </c>
      <c r="E1435" s="2">
        <v>45223</v>
      </c>
      <c r="F1435" s="28">
        <v>1475</v>
      </c>
      <c r="G1435" t="s">
        <v>2</v>
      </c>
    </row>
    <row r="1436" spans="1:7" x14ac:dyDescent="0.25">
      <c r="A1436" t="s">
        <v>0</v>
      </c>
      <c r="B1436" t="s">
        <v>1</v>
      </c>
      <c r="C1436">
        <v>7388203</v>
      </c>
      <c r="D1436" s="2">
        <v>2958465</v>
      </c>
      <c r="E1436" s="2">
        <v>45223</v>
      </c>
      <c r="F1436" s="28">
        <v>1475</v>
      </c>
      <c r="G1436" t="s">
        <v>2</v>
      </c>
    </row>
    <row r="1437" spans="1:7" x14ac:dyDescent="0.25">
      <c r="A1437" t="s">
        <v>0</v>
      </c>
      <c r="B1437" t="s">
        <v>1</v>
      </c>
      <c r="C1437">
        <v>7388204</v>
      </c>
      <c r="D1437" s="2">
        <v>2958465</v>
      </c>
      <c r="E1437" s="2">
        <v>45223</v>
      </c>
      <c r="F1437" s="28">
        <v>1475</v>
      </c>
      <c r="G1437" t="s">
        <v>2</v>
      </c>
    </row>
    <row r="1438" spans="1:7" x14ac:dyDescent="0.25">
      <c r="A1438" t="s">
        <v>0</v>
      </c>
      <c r="B1438" t="s">
        <v>1</v>
      </c>
      <c r="C1438">
        <v>7388229</v>
      </c>
      <c r="D1438" s="2">
        <v>2958465</v>
      </c>
      <c r="E1438" s="2">
        <v>45223</v>
      </c>
      <c r="F1438" s="28">
        <v>505</v>
      </c>
      <c r="G1438" t="s">
        <v>2</v>
      </c>
    </row>
    <row r="1439" spans="1:7" x14ac:dyDescent="0.25">
      <c r="A1439" t="s">
        <v>0</v>
      </c>
      <c r="B1439" t="s">
        <v>1</v>
      </c>
      <c r="C1439">
        <v>7388233</v>
      </c>
      <c r="D1439" s="2">
        <v>2958465</v>
      </c>
      <c r="E1439" s="2">
        <v>45223</v>
      </c>
      <c r="F1439" s="28">
        <v>2275</v>
      </c>
      <c r="G1439" t="s">
        <v>2</v>
      </c>
    </row>
    <row r="1440" spans="1:7" x14ac:dyDescent="0.25">
      <c r="A1440" t="s">
        <v>0</v>
      </c>
      <c r="B1440" t="s">
        <v>1</v>
      </c>
      <c r="C1440">
        <v>7388234</v>
      </c>
      <c r="D1440" s="2">
        <v>2958465</v>
      </c>
      <c r="E1440" s="2">
        <v>45223</v>
      </c>
      <c r="F1440" s="28">
        <v>2275</v>
      </c>
      <c r="G1440" t="s">
        <v>2</v>
      </c>
    </row>
    <row r="1441" spans="1:7" x14ac:dyDescent="0.25">
      <c r="A1441" t="s">
        <v>0</v>
      </c>
      <c r="B1441" t="s">
        <v>1</v>
      </c>
      <c r="C1441">
        <v>7388240</v>
      </c>
      <c r="D1441" s="2">
        <v>2958465</v>
      </c>
      <c r="E1441" s="2">
        <v>45223</v>
      </c>
      <c r="F1441" s="28">
        <v>2275</v>
      </c>
      <c r="G1441" t="s">
        <v>2</v>
      </c>
    </row>
    <row r="1442" spans="1:7" x14ac:dyDescent="0.25">
      <c r="A1442" t="s">
        <v>0</v>
      </c>
      <c r="B1442" t="s">
        <v>1</v>
      </c>
      <c r="C1442">
        <v>7388241</v>
      </c>
      <c r="D1442" s="2">
        <v>2958465</v>
      </c>
      <c r="E1442" s="2">
        <v>45223</v>
      </c>
      <c r="F1442" s="28">
        <v>4475</v>
      </c>
      <c r="G1442" t="s">
        <v>3</v>
      </c>
    </row>
    <row r="1443" spans="1:7" x14ac:dyDescent="0.25">
      <c r="A1443" t="s">
        <v>0</v>
      </c>
      <c r="B1443" t="s">
        <v>1</v>
      </c>
      <c r="C1443">
        <v>7388242</v>
      </c>
      <c r="D1443" s="2">
        <v>2958465</v>
      </c>
      <c r="E1443" s="2">
        <v>45223</v>
      </c>
      <c r="F1443" s="28">
        <v>4475</v>
      </c>
      <c r="G1443" t="s">
        <v>3</v>
      </c>
    </row>
    <row r="1444" spans="1:7" x14ac:dyDescent="0.25">
      <c r="A1444" t="s">
        <v>0</v>
      </c>
      <c r="B1444" t="s">
        <v>1</v>
      </c>
      <c r="C1444">
        <v>7388245</v>
      </c>
      <c r="D1444" s="2">
        <v>2958465</v>
      </c>
      <c r="E1444" s="2">
        <v>45223</v>
      </c>
      <c r="F1444" s="28">
        <v>2275</v>
      </c>
      <c r="G1444" t="s">
        <v>2</v>
      </c>
    </row>
    <row r="1445" spans="1:7" x14ac:dyDescent="0.25">
      <c r="A1445" t="s">
        <v>0</v>
      </c>
      <c r="B1445" t="s">
        <v>1</v>
      </c>
      <c r="C1445">
        <v>7388250</v>
      </c>
      <c r="D1445" s="2">
        <v>2958465</v>
      </c>
      <c r="E1445" s="2">
        <v>45223</v>
      </c>
      <c r="F1445" s="28">
        <v>3393</v>
      </c>
      <c r="G1445" t="s">
        <v>3</v>
      </c>
    </row>
    <row r="1446" spans="1:7" x14ac:dyDescent="0.25">
      <c r="A1446" t="s">
        <v>0</v>
      </c>
      <c r="B1446" t="s">
        <v>1</v>
      </c>
      <c r="C1446">
        <v>7388251</v>
      </c>
      <c r="D1446" s="2">
        <v>2958465</v>
      </c>
      <c r="E1446" s="2">
        <v>45223</v>
      </c>
      <c r="F1446" s="28">
        <v>3393</v>
      </c>
      <c r="G1446" t="s">
        <v>3</v>
      </c>
    </row>
    <row r="1447" spans="1:7" x14ac:dyDescent="0.25">
      <c r="A1447" t="s">
        <v>0</v>
      </c>
      <c r="B1447" t="s">
        <v>1</v>
      </c>
      <c r="C1447">
        <v>7388253</v>
      </c>
      <c r="D1447" s="2">
        <v>2958465</v>
      </c>
      <c r="E1447" s="2">
        <v>45223</v>
      </c>
      <c r="F1447" s="28">
        <v>6625</v>
      </c>
      <c r="G1447" t="s">
        <v>3</v>
      </c>
    </row>
    <row r="1448" spans="1:7" x14ac:dyDescent="0.25">
      <c r="A1448" t="s">
        <v>0</v>
      </c>
      <c r="B1448" t="s">
        <v>1</v>
      </c>
      <c r="C1448">
        <v>7388256</v>
      </c>
      <c r="D1448" s="2">
        <v>2958465</v>
      </c>
      <c r="E1448" s="2">
        <v>45223</v>
      </c>
      <c r="F1448" s="28">
        <v>6625</v>
      </c>
      <c r="G1448" t="s">
        <v>3</v>
      </c>
    </row>
    <row r="1449" spans="1:7" x14ac:dyDescent="0.25">
      <c r="A1449" t="s">
        <v>0</v>
      </c>
      <c r="B1449" t="s">
        <v>1</v>
      </c>
      <c r="C1449">
        <v>7393097</v>
      </c>
      <c r="D1449" s="2">
        <v>2958465</v>
      </c>
      <c r="E1449" s="2">
        <v>44299</v>
      </c>
      <c r="F1449" s="28">
        <v>750</v>
      </c>
      <c r="G1449" t="s">
        <v>2</v>
      </c>
    </row>
    <row r="1450" spans="1:7" x14ac:dyDescent="0.25">
      <c r="A1450" t="s">
        <v>0</v>
      </c>
      <c r="B1450" t="s">
        <v>1</v>
      </c>
      <c r="C1450">
        <v>7393163</v>
      </c>
      <c r="D1450" s="2">
        <v>2958465</v>
      </c>
      <c r="E1450" s="2">
        <v>44299</v>
      </c>
      <c r="F1450" s="28">
        <v>103</v>
      </c>
      <c r="G1450" t="s">
        <v>2</v>
      </c>
    </row>
    <row r="1451" spans="1:7" x14ac:dyDescent="0.25">
      <c r="A1451" t="s">
        <v>0</v>
      </c>
      <c r="B1451" t="s">
        <v>1</v>
      </c>
      <c r="C1451">
        <v>7393164</v>
      </c>
      <c r="D1451" s="2">
        <v>2958465</v>
      </c>
      <c r="E1451" s="2">
        <v>44299</v>
      </c>
      <c r="F1451" s="28">
        <v>103</v>
      </c>
      <c r="G1451" t="s">
        <v>2</v>
      </c>
    </row>
    <row r="1452" spans="1:7" x14ac:dyDescent="0.25">
      <c r="A1452" t="s">
        <v>0</v>
      </c>
      <c r="B1452" t="s">
        <v>1</v>
      </c>
      <c r="C1452">
        <v>7393183</v>
      </c>
      <c r="D1452" s="2">
        <v>2958465</v>
      </c>
      <c r="E1452" s="2">
        <v>44299</v>
      </c>
      <c r="F1452" s="28">
        <v>379</v>
      </c>
      <c r="G1452" t="s">
        <v>2</v>
      </c>
    </row>
    <row r="1453" spans="1:7" x14ac:dyDescent="0.25">
      <c r="A1453" t="s">
        <v>0</v>
      </c>
      <c r="B1453" t="s">
        <v>1</v>
      </c>
      <c r="C1453">
        <v>7393184</v>
      </c>
      <c r="D1453" s="2">
        <v>2958465</v>
      </c>
      <c r="E1453" s="2">
        <v>44299</v>
      </c>
      <c r="F1453" s="28">
        <v>379</v>
      </c>
      <c r="G1453" t="s">
        <v>2</v>
      </c>
    </row>
    <row r="1454" spans="1:7" x14ac:dyDescent="0.25">
      <c r="A1454" t="s">
        <v>0</v>
      </c>
      <c r="B1454" t="s">
        <v>1</v>
      </c>
      <c r="C1454">
        <v>7393196</v>
      </c>
      <c r="D1454" s="2">
        <v>2958465</v>
      </c>
      <c r="E1454" s="2">
        <v>44299</v>
      </c>
      <c r="F1454" s="28">
        <v>750</v>
      </c>
      <c r="G1454" t="s">
        <v>2</v>
      </c>
    </row>
    <row r="1455" spans="1:7" x14ac:dyDescent="0.25">
      <c r="A1455" t="s">
        <v>0</v>
      </c>
      <c r="B1455" t="s">
        <v>1</v>
      </c>
      <c r="C1455">
        <v>7393197</v>
      </c>
      <c r="D1455" s="2">
        <v>2958465</v>
      </c>
      <c r="E1455" s="2">
        <v>44299</v>
      </c>
      <c r="F1455" s="28">
        <v>750</v>
      </c>
      <c r="G1455" t="s">
        <v>2</v>
      </c>
    </row>
    <row r="1456" spans="1:7" x14ac:dyDescent="0.25">
      <c r="A1456" t="s">
        <v>0</v>
      </c>
      <c r="B1456" t="s">
        <v>1</v>
      </c>
      <c r="C1456">
        <v>7393211</v>
      </c>
      <c r="D1456" s="2">
        <v>2958465</v>
      </c>
      <c r="E1456" s="2">
        <v>44299</v>
      </c>
      <c r="F1456" s="28">
        <v>1295</v>
      </c>
      <c r="G1456" t="s">
        <v>2</v>
      </c>
    </row>
    <row r="1457" spans="1:7" x14ac:dyDescent="0.25">
      <c r="A1457" t="s">
        <v>0</v>
      </c>
      <c r="B1457" t="s">
        <v>1</v>
      </c>
      <c r="C1457">
        <v>7393213</v>
      </c>
      <c r="D1457" s="2">
        <v>2958465</v>
      </c>
      <c r="E1457" s="2">
        <v>44299</v>
      </c>
      <c r="F1457" s="28">
        <v>1295</v>
      </c>
      <c r="G1457" t="s">
        <v>2</v>
      </c>
    </row>
    <row r="1458" spans="1:7" x14ac:dyDescent="0.25">
      <c r="A1458" t="s">
        <v>0</v>
      </c>
      <c r="B1458" t="s">
        <v>1</v>
      </c>
      <c r="C1458">
        <v>7393221</v>
      </c>
      <c r="D1458" s="2">
        <v>2958465</v>
      </c>
      <c r="E1458" s="2">
        <v>44299</v>
      </c>
      <c r="F1458" s="28">
        <v>1480</v>
      </c>
      <c r="G1458" t="s">
        <v>2</v>
      </c>
    </row>
    <row r="1459" spans="1:7" x14ac:dyDescent="0.25">
      <c r="A1459" t="s">
        <v>0</v>
      </c>
      <c r="B1459" t="s">
        <v>1</v>
      </c>
      <c r="C1459">
        <v>7393222</v>
      </c>
      <c r="D1459" s="2">
        <v>2958465</v>
      </c>
      <c r="E1459" s="2">
        <v>44299</v>
      </c>
      <c r="F1459" s="28">
        <v>1480</v>
      </c>
      <c r="G1459" t="s">
        <v>2</v>
      </c>
    </row>
    <row r="1460" spans="1:7" x14ac:dyDescent="0.25">
      <c r="A1460" t="s">
        <v>0</v>
      </c>
      <c r="B1460" t="s">
        <v>1</v>
      </c>
      <c r="C1460">
        <v>7393243</v>
      </c>
      <c r="D1460" s="2">
        <v>2958465</v>
      </c>
      <c r="E1460" s="2">
        <v>44299</v>
      </c>
      <c r="F1460" s="28">
        <v>2226</v>
      </c>
      <c r="G1460" t="s">
        <v>2</v>
      </c>
    </row>
    <row r="1461" spans="1:7" x14ac:dyDescent="0.25">
      <c r="A1461" t="s">
        <v>0</v>
      </c>
      <c r="B1461" t="s">
        <v>1</v>
      </c>
      <c r="C1461">
        <v>7393244</v>
      </c>
      <c r="D1461" s="2">
        <v>2958465</v>
      </c>
      <c r="E1461" s="2">
        <v>44299</v>
      </c>
      <c r="F1461" s="28">
        <v>2226</v>
      </c>
      <c r="G1461" t="s">
        <v>2</v>
      </c>
    </row>
    <row r="1462" spans="1:7" x14ac:dyDescent="0.25">
      <c r="A1462" t="s">
        <v>0</v>
      </c>
      <c r="B1462" t="s">
        <v>1</v>
      </c>
      <c r="C1462">
        <v>7397242</v>
      </c>
      <c r="D1462" s="2">
        <v>2958465</v>
      </c>
      <c r="E1462" s="2">
        <v>44789</v>
      </c>
      <c r="F1462" s="28">
        <v>3699</v>
      </c>
      <c r="G1462" t="s">
        <v>3</v>
      </c>
    </row>
    <row r="1463" spans="1:7" x14ac:dyDescent="0.25">
      <c r="A1463" t="s">
        <v>0</v>
      </c>
      <c r="B1463" t="s">
        <v>1</v>
      </c>
      <c r="C1463">
        <v>7397251</v>
      </c>
      <c r="D1463" s="2">
        <v>2958465</v>
      </c>
      <c r="E1463" s="2">
        <v>45356</v>
      </c>
      <c r="F1463" s="28">
        <v>2899</v>
      </c>
      <c r="G1463" t="s">
        <v>3</v>
      </c>
    </row>
    <row r="1464" spans="1:7" x14ac:dyDescent="0.25">
      <c r="A1464" t="s">
        <v>0</v>
      </c>
      <c r="B1464" t="s">
        <v>1</v>
      </c>
      <c r="C1464">
        <v>7397252</v>
      </c>
      <c r="D1464" s="2">
        <v>2958465</v>
      </c>
      <c r="E1464" s="2">
        <v>45356</v>
      </c>
      <c r="F1464" s="28">
        <v>3279</v>
      </c>
      <c r="G1464" t="s">
        <v>3</v>
      </c>
    </row>
    <row r="1465" spans="1:7" x14ac:dyDescent="0.25">
      <c r="A1465" t="s">
        <v>0</v>
      </c>
      <c r="B1465" t="s">
        <v>1</v>
      </c>
      <c r="C1465">
        <v>7397277</v>
      </c>
      <c r="D1465" s="2">
        <v>2958465</v>
      </c>
      <c r="E1465" s="2">
        <v>45356</v>
      </c>
      <c r="F1465" s="28">
        <v>2899</v>
      </c>
      <c r="G1465" t="s">
        <v>3</v>
      </c>
    </row>
    <row r="1466" spans="1:7" x14ac:dyDescent="0.25">
      <c r="A1466" t="s">
        <v>0</v>
      </c>
      <c r="B1466" t="s">
        <v>1</v>
      </c>
      <c r="C1466">
        <v>7397278</v>
      </c>
      <c r="D1466" s="2">
        <v>2958465</v>
      </c>
      <c r="E1466" s="2">
        <v>45356</v>
      </c>
      <c r="F1466" s="28">
        <v>3279</v>
      </c>
      <c r="G1466" t="s">
        <v>3</v>
      </c>
    </row>
    <row r="1467" spans="1:7" x14ac:dyDescent="0.25">
      <c r="A1467" t="s">
        <v>0</v>
      </c>
      <c r="B1467" t="s">
        <v>1</v>
      </c>
      <c r="C1467">
        <v>7398183</v>
      </c>
      <c r="D1467" s="2">
        <v>2958465</v>
      </c>
      <c r="E1467" s="2">
        <v>44713</v>
      </c>
      <c r="F1467" s="28">
        <v>342</v>
      </c>
      <c r="G1467" t="s">
        <v>2</v>
      </c>
    </row>
    <row r="1468" spans="1:7" x14ac:dyDescent="0.25">
      <c r="A1468" t="s">
        <v>0</v>
      </c>
      <c r="B1468" t="s">
        <v>1</v>
      </c>
      <c r="C1468">
        <v>7398184</v>
      </c>
      <c r="D1468" s="2">
        <v>2958465</v>
      </c>
      <c r="E1468" s="2">
        <v>44713</v>
      </c>
      <c r="F1468" s="28">
        <v>342</v>
      </c>
      <c r="G1468" t="s">
        <v>2</v>
      </c>
    </row>
    <row r="1469" spans="1:7" x14ac:dyDescent="0.25">
      <c r="A1469" t="s">
        <v>0</v>
      </c>
      <c r="B1469" t="s">
        <v>1</v>
      </c>
      <c r="C1469">
        <v>7398233</v>
      </c>
      <c r="D1469" s="2">
        <v>2958465</v>
      </c>
      <c r="E1469" s="2">
        <v>44713</v>
      </c>
      <c r="F1469" s="28">
        <v>1629</v>
      </c>
      <c r="G1469" t="s">
        <v>2</v>
      </c>
    </row>
    <row r="1470" spans="1:7" x14ac:dyDescent="0.25">
      <c r="A1470" t="s">
        <v>0</v>
      </c>
      <c r="B1470" t="s">
        <v>1</v>
      </c>
      <c r="C1470">
        <v>7398234</v>
      </c>
      <c r="D1470" s="2">
        <v>2958465</v>
      </c>
      <c r="E1470" s="2">
        <v>44713</v>
      </c>
      <c r="F1470" s="28">
        <v>1629</v>
      </c>
      <c r="G1470" t="s">
        <v>2</v>
      </c>
    </row>
    <row r="1471" spans="1:7" x14ac:dyDescent="0.25">
      <c r="A1471" t="s">
        <v>0</v>
      </c>
      <c r="B1471" t="s">
        <v>1</v>
      </c>
      <c r="C1471">
        <v>7398242</v>
      </c>
      <c r="D1471" s="2">
        <v>2958465</v>
      </c>
      <c r="E1471" s="2">
        <v>44789</v>
      </c>
      <c r="F1471" s="28">
        <v>3990</v>
      </c>
      <c r="G1471" t="s">
        <v>3</v>
      </c>
    </row>
    <row r="1472" spans="1:7" x14ac:dyDescent="0.25">
      <c r="A1472" t="s">
        <v>0</v>
      </c>
      <c r="B1472" t="s">
        <v>1</v>
      </c>
      <c r="C1472">
        <v>7398251</v>
      </c>
      <c r="D1472" s="2">
        <v>2958465</v>
      </c>
      <c r="E1472" s="2">
        <v>45356</v>
      </c>
      <c r="F1472" s="28">
        <v>3099</v>
      </c>
      <c r="G1472" t="s">
        <v>3</v>
      </c>
    </row>
    <row r="1473" spans="1:7" x14ac:dyDescent="0.25">
      <c r="A1473" t="s">
        <v>0</v>
      </c>
      <c r="B1473" t="s">
        <v>1</v>
      </c>
      <c r="C1473">
        <v>7398252</v>
      </c>
      <c r="D1473" s="2">
        <v>2958465</v>
      </c>
      <c r="E1473" s="2">
        <v>45356</v>
      </c>
      <c r="F1473" s="28">
        <v>3499</v>
      </c>
      <c r="G1473" t="s">
        <v>3</v>
      </c>
    </row>
    <row r="1474" spans="1:7" x14ac:dyDescent="0.25">
      <c r="A1474" t="s">
        <v>0</v>
      </c>
      <c r="B1474" t="s">
        <v>1</v>
      </c>
      <c r="C1474">
        <v>7398277</v>
      </c>
      <c r="D1474" s="2">
        <v>2958465</v>
      </c>
      <c r="E1474" s="2">
        <v>45356</v>
      </c>
      <c r="F1474" s="28">
        <v>3099</v>
      </c>
      <c r="G1474" t="s">
        <v>3</v>
      </c>
    </row>
    <row r="1475" spans="1:7" x14ac:dyDescent="0.25">
      <c r="A1475" t="s">
        <v>0</v>
      </c>
      <c r="B1475" t="s">
        <v>1</v>
      </c>
      <c r="C1475">
        <v>7398278</v>
      </c>
      <c r="D1475" s="2">
        <v>2958465</v>
      </c>
      <c r="E1475" s="2">
        <v>45356</v>
      </c>
      <c r="F1475" s="28">
        <v>3499</v>
      </c>
      <c r="G1475" t="s">
        <v>3</v>
      </c>
    </row>
    <row r="1476" spans="1:7" x14ac:dyDescent="0.25">
      <c r="A1476" t="s">
        <v>0</v>
      </c>
      <c r="B1476" t="s">
        <v>1</v>
      </c>
      <c r="C1476">
        <v>7403265</v>
      </c>
      <c r="D1476" s="2">
        <v>2958465</v>
      </c>
      <c r="E1476" s="2">
        <v>44713</v>
      </c>
      <c r="F1476" s="28">
        <v>4029</v>
      </c>
      <c r="G1476" t="s">
        <v>3</v>
      </c>
    </row>
    <row r="1477" spans="1:7" x14ac:dyDescent="0.25">
      <c r="A1477" t="s">
        <v>0</v>
      </c>
      <c r="B1477" t="s">
        <v>1</v>
      </c>
      <c r="C1477">
        <v>7408101</v>
      </c>
      <c r="D1477" s="2">
        <v>2958465</v>
      </c>
      <c r="E1477" s="2">
        <v>43056</v>
      </c>
      <c r="F1477" s="28">
        <v>27</v>
      </c>
      <c r="G1477" t="s">
        <v>5</v>
      </c>
    </row>
    <row r="1478" spans="1:7" x14ac:dyDescent="0.25">
      <c r="A1478" t="s">
        <v>0</v>
      </c>
      <c r="B1478" t="s">
        <v>1</v>
      </c>
      <c r="C1478">
        <v>7408103</v>
      </c>
      <c r="D1478" s="2">
        <v>2958465</v>
      </c>
      <c r="E1478" s="2">
        <v>43056</v>
      </c>
      <c r="F1478" s="28">
        <v>27</v>
      </c>
      <c r="G1478" t="s">
        <v>5</v>
      </c>
    </row>
    <row r="1479" spans="1:7" x14ac:dyDescent="0.25">
      <c r="A1479" t="s">
        <v>0</v>
      </c>
      <c r="B1479" t="s">
        <v>1</v>
      </c>
      <c r="C1479">
        <v>7408119</v>
      </c>
      <c r="D1479" s="2">
        <v>2958465</v>
      </c>
      <c r="E1479" s="2">
        <v>43056</v>
      </c>
      <c r="F1479" s="28">
        <v>60</v>
      </c>
      <c r="G1479" t="s">
        <v>2</v>
      </c>
    </row>
    <row r="1480" spans="1:7" x14ac:dyDescent="0.25">
      <c r="A1480" t="s">
        <v>0</v>
      </c>
      <c r="B1480" t="s">
        <v>1</v>
      </c>
      <c r="C1480">
        <v>7408120</v>
      </c>
      <c r="D1480" s="2">
        <v>2958465</v>
      </c>
      <c r="E1480" s="2">
        <v>43056</v>
      </c>
      <c r="F1480" s="28">
        <v>60</v>
      </c>
      <c r="G1480" t="s">
        <v>2</v>
      </c>
    </row>
    <row r="1481" spans="1:7" x14ac:dyDescent="0.25">
      <c r="A1481" t="s">
        <v>0</v>
      </c>
      <c r="B1481" t="s">
        <v>1</v>
      </c>
      <c r="C1481">
        <v>7408183</v>
      </c>
      <c r="D1481" s="2">
        <v>2958465</v>
      </c>
      <c r="E1481" s="2">
        <v>43122</v>
      </c>
      <c r="F1481" s="28">
        <v>1346</v>
      </c>
      <c r="G1481" t="s">
        <v>2</v>
      </c>
    </row>
    <row r="1482" spans="1:7" x14ac:dyDescent="0.25">
      <c r="A1482" t="s">
        <v>0</v>
      </c>
      <c r="B1482" t="s">
        <v>1</v>
      </c>
      <c r="C1482">
        <v>7408185</v>
      </c>
      <c r="D1482" s="2">
        <v>2958465</v>
      </c>
      <c r="E1482" s="2">
        <v>43122</v>
      </c>
      <c r="F1482" s="28">
        <v>1346</v>
      </c>
      <c r="G1482" t="s">
        <v>2</v>
      </c>
    </row>
    <row r="1483" spans="1:7" x14ac:dyDescent="0.25">
      <c r="A1483" t="s">
        <v>0</v>
      </c>
      <c r="B1483" t="s">
        <v>1</v>
      </c>
      <c r="C1483">
        <v>7408620</v>
      </c>
      <c r="D1483" s="2">
        <v>2958465</v>
      </c>
      <c r="E1483" s="2">
        <v>43056</v>
      </c>
      <c r="F1483" s="28">
        <v>65</v>
      </c>
      <c r="G1483" t="s">
        <v>2</v>
      </c>
    </row>
    <row r="1484" spans="1:7" x14ac:dyDescent="0.25">
      <c r="A1484" t="s">
        <v>0</v>
      </c>
      <c r="B1484" t="s">
        <v>1</v>
      </c>
      <c r="C1484">
        <v>7410126</v>
      </c>
      <c r="D1484" s="2">
        <v>2958465</v>
      </c>
      <c r="E1484" s="2">
        <v>43056</v>
      </c>
      <c r="F1484" s="28">
        <v>180</v>
      </c>
      <c r="G1484" t="s">
        <v>2</v>
      </c>
    </row>
    <row r="1485" spans="1:7" x14ac:dyDescent="0.25">
      <c r="A1485" t="s">
        <v>0</v>
      </c>
      <c r="B1485" t="s">
        <v>1</v>
      </c>
      <c r="C1485">
        <v>7410127</v>
      </c>
      <c r="D1485" s="2">
        <v>2958465</v>
      </c>
      <c r="E1485" s="2">
        <v>43056</v>
      </c>
      <c r="F1485" s="28">
        <v>180</v>
      </c>
      <c r="G1485" t="s">
        <v>2</v>
      </c>
    </row>
    <row r="1486" spans="1:7" x14ac:dyDescent="0.25">
      <c r="A1486" t="s">
        <v>0</v>
      </c>
      <c r="B1486" t="s">
        <v>1</v>
      </c>
      <c r="C1486">
        <v>7410627</v>
      </c>
      <c r="D1486" s="2">
        <v>2958465</v>
      </c>
      <c r="E1486" s="2">
        <v>43056</v>
      </c>
      <c r="F1486" s="28">
        <v>195</v>
      </c>
      <c r="G1486" t="s">
        <v>2</v>
      </c>
    </row>
    <row r="1487" spans="1:7" x14ac:dyDescent="0.25">
      <c r="A1487" t="s">
        <v>0</v>
      </c>
      <c r="B1487" t="s">
        <v>1</v>
      </c>
      <c r="C1487">
        <v>7417341</v>
      </c>
      <c r="D1487" s="2">
        <v>2958465</v>
      </c>
      <c r="E1487" s="2">
        <v>43314</v>
      </c>
      <c r="F1487" s="28">
        <v>36500</v>
      </c>
      <c r="G1487" t="s">
        <v>3</v>
      </c>
    </row>
    <row r="1488" spans="1:7" x14ac:dyDescent="0.25">
      <c r="A1488" t="s">
        <v>0</v>
      </c>
      <c r="B1488" t="s">
        <v>1</v>
      </c>
      <c r="C1488">
        <v>7420183</v>
      </c>
      <c r="D1488" s="2">
        <v>2958465</v>
      </c>
      <c r="E1488" s="2">
        <v>44946</v>
      </c>
      <c r="F1488" s="28">
        <v>415</v>
      </c>
      <c r="G1488" t="s">
        <v>2</v>
      </c>
    </row>
    <row r="1489" spans="1:7" x14ac:dyDescent="0.25">
      <c r="A1489" t="s">
        <v>0</v>
      </c>
      <c r="B1489" t="s">
        <v>1</v>
      </c>
      <c r="C1489">
        <v>7420184</v>
      </c>
      <c r="D1489" s="2">
        <v>2958465</v>
      </c>
      <c r="E1489" s="2">
        <v>44946</v>
      </c>
      <c r="F1489" s="28">
        <v>415</v>
      </c>
      <c r="G1489" t="s">
        <v>2</v>
      </c>
    </row>
    <row r="1490" spans="1:7" x14ac:dyDescent="0.25">
      <c r="A1490" t="s">
        <v>0</v>
      </c>
      <c r="B1490" t="s">
        <v>1</v>
      </c>
      <c r="C1490">
        <v>7420211</v>
      </c>
      <c r="D1490" s="2">
        <v>2958465</v>
      </c>
      <c r="E1490" s="2">
        <v>45821</v>
      </c>
      <c r="F1490" s="28">
        <v>1575</v>
      </c>
      <c r="G1490" t="s">
        <v>2</v>
      </c>
    </row>
    <row r="1491" spans="1:7" x14ac:dyDescent="0.25">
      <c r="A1491" t="s">
        <v>0</v>
      </c>
      <c r="B1491" t="s">
        <v>1</v>
      </c>
      <c r="C1491">
        <v>7420213</v>
      </c>
      <c r="D1491" s="2">
        <v>2958465</v>
      </c>
      <c r="E1491" s="2">
        <v>45821</v>
      </c>
      <c r="F1491" s="28">
        <v>1575</v>
      </c>
      <c r="G1491" t="s">
        <v>2</v>
      </c>
    </row>
    <row r="1492" spans="1:7" x14ac:dyDescent="0.25">
      <c r="A1492" t="s">
        <v>0</v>
      </c>
      <c r="B1492" t="s">
        <v>1</v>
      </c>
      <c r="C1492">
        <v>7420221</v>
      </c>
      <c r="D1492" s="2">
        <v>2958465</v>
      </c>
      <c r="E1492" s="2">
        <v>45821</v>
      </c>
      <c r="F1492" s="28">
        <v>1800</v>
      </c>
      <c r="G1492" t="s">
        <v>2</v>
      </c>
    </row>
    <row r="1493" spans="1:7" x14ac:dyDescent="0.25">
      <c r="A1493" t="s">
        <v>0</v>
      </c>
      <c r="B1493" t="s">
        <v>1</v>
      </c>
      <c r="C1493">
        <v>7420222</v>
      </c>
      <c r="D1493" s="2">
        <v>2958465</v>
      </c>
      <c r="E1493" s="2">
        <v>45821</v>
      </c>
      <c r="F1493" s="28">
        <v>1800</v>
      </c>
      <c r="G1493" t="s">
        <v>2</v>
      </c>
    </row>
    <row r="1494" spans="1:7" x14ac:dyDescent="0.25">
      <c r="A1494" t="s">
        <v>0</v>
      </c>
      <c r="B1494" t="s">
        <v>1</v>
      </c>
      <c r="C1494">
        <v>7421183</v>
      </c>
      <c r="D1494" s="2">
        <v>2958465</v>
      </c>
      <c r="E1494" s="2">
        <v>44946</v>
      </c>
      <c r="F1494" s="28">
        <v>425</v>
      </c>
      <c r="G1494" t="s">
        <v>2</v>
      </c>
    </row>
    <row r="1495" spans="1:7" x14ac:dyDescent="0.25">
      <c r="A1495" t="s">
        <v>0</v>
      </c>
      <c r="B1495" t="s">
        <v>1</v>
      </c>
      <c r="C1495">
        <v>7421184</v>
      </c>
      <c r="D1495" s="2">
        <v>2958465</v>
      </c>
      <c r="E1495" s="2">
        <v>44946</v>
      </c>
      <c r="F1495" s="28">
        <v>425</v>
      </c>
      <c r="G1495" t="s">
        <v>2</v>
      </c>
    </row>
    <row r="1496" spans="1:7" x14ac:dyDescent="0.25">
      <c r="A1496" t="s">
        <v>0</v>
      </c>
      <c r="B1496" t="s">
        <v>1</v>
      </c>
      <c r="C1496">
        <v>7421233</v>
      </c>
      <c r="D1496" s="2">
        <v>2958465</v>
      </c>
      <c r="E1496" s="2">
        <v>45821</v>
      </c>
      <c r="F1496" s="28">
        <v>2400</v>
      </c>
      <c r="G1496" t="s">
        <v>2</v>
      </c>
    </row>
    <row r="1497" spans="1:7" x14ac:dyDescent="0.25">
      <c r="A1497" t="s">
        <v>0</v>
      </c>
      <c r="B1497" t="s">
        <v>1</v>
      </c>
      <c r="C1497">
        <v>7421234</v>
      </c>
      <c r="D1497" s="2">
        <v>2958465</v>
      </c>
      <c r="E1497" s="2">
        <v>45821</v>
      </c>
      <c r="F1497" s="28">
        <v>2400</v>
      </c>
      <c r="G1497" t="s">
        <v>2</v>
      </c>
    </row>
    <row r="1498" spans="1:7" x14ac:dyDescent="0.25">
      <c r="A1498" t="s">
        <v>0</v>
      </c>
      <c r="B1498" t="s">
        <v>1</v>
      </c>
      <c r="C1498">
        <v>7427183</v>
      </c>
      <c r="D1498" s="2">
        <v>2958465</v>
      </c>
      <c r="E1498" s="2">
        <v>44894</v>
      </c>
      <c r="F1498" s="28">
        <v>461</v>
      </c>
      <c r="G1498" t="s">
        <v>2</v>
      </c>
    </row>
    <row r="1499" spans="1:7" x14ac:dyDescent="0.25">
      <c r="A1499" t="s">
        <v>0</v>
      </c>
      <c r="B1499" t="s">
        <v>1</v>
      </c>
      <c r="C1499">
        <v>7427184</v>
      </c>
      <c r="D1499" s="2">
        <v>2958465</v>
      </c>
      <c r="E1499" s="2">
        <v>44894</v>
      </c>
      <c r="F1499" s="28">
        <v>461</v>
      </c>
      <c r="G1499" t="s">
        <v>2</v>
      </c>
    </row>
    <row r="1500" spans="1:7" x14ac:dyDescent="0.25">
      <c r="A1500" t="s">
        <v>0</v>
      </c>
      <c r="B1500" t="s">
        <v>1</v>
      </c>
      <c r="C1500">
        <v>7427211</v>
      </c>
      <c r="D1500" s="2">
        <v>2958465</v>
      </c>
      <c r="E1500" s="2">
        <v>44894</v>
      </c>
      <c r="F1500" s="28">
        <v>1614</v>
      </c>
      <c r="G1500" t="s">
        <v>2</v>
      </c>
    </row>
    <row r="1501" spans="1:7" x14ac:dyDescent="0.25">
      <c r="A1501" t="s">
        <v>0</v>
      </c>
      <c r="B1501" t="s">
        <v>1</v>
      </c>
      <c r="C1501">
        <v>7427213</v>
      </c>
      <c r="D1501" s="2">
        <v>2958465</v>
      </c>
      <c r="E1501" s="2">
        <v>44894</v>
      </c>
      <c r="F1501" s="28">
        <v>1614</v>
      </c>
      <c r="G1501" t="s">
        <v>2</v>
      </c>
    </row>
    <row r="1502" spans="1:7" x14ac:dyDescent="0.25">
      <c r="A1502" t="s">
        <v>0</v>
      </c>
      <c r="B1502" t="s">
        <v>1</v>
      </c>
      <c r="C1502">
        <v>7428183</v>
      </c>
      <c r="D1502" s="2">
        <v>2958465</v>
      </c>
      <c r="E1502" s="2">
        <v>44894</v>
      </c>
      <c r="F1502" s="28">
        <v>619</v>
      </c>
      <c r="G1502" t="s">
        <v>2</v>
      </c>
    </row>
    <row r="1503" spans="1:7" x14ac:dyDescent="0.25">
      <c r="A1503" t="s">
        <v>0</v>
      </c>
      <c r="B1503" t="s">
        <v>1</v>
      </c>
      <c r="C1503">
        <v>7428184</v>
      </c>
      <c r="D1503" s="2">
        <v>2958465</v>
      </c>
      <c r="E1503" s="2">
        <v>44894</v>
      </c>
      <c r="F1503" s="28">
        <v>619</v>
      </c>
      <c r="G1503" t="s">
        <v>2</v>
      </c>
    </row>
    <row r="1504" spans="1:7" x14ac:dyDescent="0.25">
      <c r="A1504" t="s">
        <v>0</v>
      </c>
      <c r="B1504" t="s">
        <v>1</v>
      </c>
      <c r="C1504">
        <v>7428211</v>
      </c>
      <c r="D1504" s="2">
        <v>2958465</v>
      </c>
      <c r="E1504" s="2">
        <v>44894</v>
      </c>
      <c r="F1504" s="28">
        <v>2167</v>
      </c>
      <c r="G1504" t="s">
        <v>2</v>
      </c>
    </row>
    <row r="1505" spans="1:7" x14ac:dyDescent="0.25">
      <c r="A1505" t="s">
        <v>0</v>
      </c>
      <c r="B1505" t="s">
        <v>1</v>
      </c>
      <c r="C1505">
        <v>7428213</v>
      </c>
      <c r="D1505" s="2">
        <v>2958465</v>
      </c>
      <c r="E1505" s="2">
        <v>44894</v>
      </c>
      <c r="F1505" s="28">
        <v>2167</v>
      </c>
      <c r="G1505" t="s">
        <v>2</v>
      </c>
    </row>
    <row r="1506" spans="1:7" x14ac:dyDescent="0.25">
      <c r="A1506" t="s">
        <v>0</v>
      </c>
      <c r="B1506" t="s">
        <v>1</v>
      </c>
      <c r="C1506">
        <v>7429183</v>
      </c>
      <c r="D1506" s="2">
        <v>2958465</v>
      </c>
      <c r="E1506" s="2">
        <v>45223</v>
      </c>
      <c r="F1506" s="28">
        <v>415</v>
      </c>
      <c r="G1506" t="s">
        <v>2</v>
      </c>
    </row>
    <row r="1507" spans="1:7" x14ac:dyDescent="0.25">
      <c r="A1507" t="s">
        <v>0</v>
      </c>
      <c r="B1507" t="s">
        <v>1</v>
      </c>
      <c r="C1507">
        <v>7429184</v>
      </c>
      <c r="D1507" s="2">
        <v>2958465</v>
      </c>
      <c r="E1507" s="2">
        <v>45223</v>
      </c>
      <c r="F1507" s="28">
        <v>415</v>
      </c>
      <c r="G1507" t="s">
        <v>2</v>
      </c>
    </row>
    <row r="1508" spans="1:7" x14ac:dyDescent="0.25">
      <c r="A1508" t="s">
        <v>0</v>
      </c>
      <c r="B1508" t="s">
        <v>1</v>
      </c>
      <c r="C1508">
        <v>7429233</v>
      </c>
      <c r="D1508" s="2">
        <v>2958465</v>
      </c>
      <c r="E1508" s="2">
        <v>45223</v>
      </c>
      <c r="F1508" s="28">
        <v>2075</v>
      </c>
      <c r="G1508" t="s">
        <v>2</v>
      </c>
    </row>
    <row r="1509" spans="1:7" x14ac:dyDescent="0.25">
      <c r="A1509" t="s">
        <v>0</v>
      </c>
      <c r="B1509" t="s">
        <v>1</v>
      </c>
      <c r="C1509">
        <v>7429234</v>
      </c>
      <c r="D1509" s="2">
        <v>2958465</v>
      </c>
      <c r="E1509" s="2">
        <v>45223</v>
      </c>
      <c r="F1509" s="28">
        <v>2075</v>
      </c>
      <c r="G1509" t="s">
        <v>2</v>
      </c>
    </row>
    <row r="1510" spans="1:7" x14ac:dyDescent="0.25">
      <c r="A1510" t="s">
        <v>0</v>
      </c>
      <c r="B1510" t="s">
        <v>1</v>
      </c>
      <c r="C1510">
        <v>7429240</v>
      </c>
      <c r="D1510" s="2">
        <v>2958465</v>
      </c>
      <c r="E1510" s="2">
        <v>45223</v>
      </c>
      <c r="F1510" s="28">
        <v>2075</v>
      </c>
      <c r="G1510" t="s">
        <v>2</v>
      </c>
    </row>
    <row r="1511" spans="1:7" x14ac:dyDescent="0.25">
      <c r="A1511" t="s">
        <v>0</v>
      </c>
      <c r="B1511" t="s">
        <v>1</v>
      </c>
      <c r="C1511">
        <v>7429243</v>
      </c>
      <c r="D1511" s="2">
        <v>2958465</v>
      </c>
      <c r="E1511" s="2">
        <v>45223</v>
      </c>
      <c r="F1511" s="28">
        <v>2290</v>
      </c>
      <c r="G1511" t="s">
        <v>2</v>
      </c>
    </row>
    <row r="1512" spans="1:7" x14ac:dyDescent="0.25">
      <c r="A1512" t="s">
        <v>0</v>
      </c>
      <c r="B1512" t="s">
        <v>1</v>
      </c>
      <c r="C1512">
        <v>7429244</v>
      </c>
      <c r="D1512" s="2">
        <v>2958465</v>
      </c>
      <c r="E1512" s="2">
        <v>45223</v>
      </c>
      <c r="F1512" s="28">
        <v>2290</v>
      </c>
      <c r="G1512" t="s">
        <v>2</v>
      </c>
    </row>
    <row r="1513" spans="1:7" x14ac:dyDescent="0.25">
      <c r="A1513" t="s">
        <v>0</v>
      </c>
      <c r="B1513" t="s">
        <v>1</v>
      </c>
      <c r="C1513">
        <v>7429245</v>
      </c>
      <c r="D1513" s="2">
        <v>2958465</v>
      </c>
      <c r="E1513" s="2">
        <v>45223</v>
      </c>
      <c r="F1513" s="28">
        <v>2075</v>
      </c>
      <c r="G1513" t="s">
        <v>2</v>
      </c>
    </row>
    <row r="1514" spans="1:7" x14ac:dyDescent="0.25">
      <c r="A1514" t="s">
        <v>0</v>
      </c>
      <c r="B1514" t="s">
        <v>1</v>
      </c>
      <c r="C1514">
        <v>7429296</v>
      </c>
      <c r="D1514" s="2">
        <v>2958465</v>
      </c>
      <c r="E1514" s="2">
        <v>45223</v>
      </c>
      <c r="F1514" s="28">
        <v>2805</v>
      </c>
      <c r="G1514" t="s">
        <v>3</v>
      </c>
    </row>
    <row r="1515" spans="1:7" x14ac:dyDescent="0.25">
      <c r="A1515" t="s">
        <v>0</v>
      </c>
      <c r="B1515" t="s">
        <v>1</v>
      </c>
      <c r="C1515">
        <v>7429297</v>
      </c>
      <c r="D1515" s="2">
        <v>2958465</v>
      </c>
      <c r="E1515" s="2">
        <v>45223</v>
      </c>
      <c r="F1515" s="28">
        <v>2805</v>
      </c>
      <c r="G1515" t="s">
        <v>3</v>
      </c>
    </row>
    <row r="1516" spans="1:7" x14ac:dyDescent="0.25">
      <c r="A1516" t="s">
        <v>0</v>
      </c>
      <c r="B1516" t="s">
        <v>1</v>
      </c>
      <c r="C1516">
        <v>7430183</v>
      </c>
      <c r="D1516" s="2">
        <v>2958465</v>
      </c>
      <c r="E1516" s="2">
        <v>45223</v>
      </c>
      <c r="F1516" s="28">
        <v>440</v>
      </c>
      <c r="G1516" t="s">
        <v>2</v>
      </c>
    </row>
    <row r="1517" spans="1:7" x14ac:dyDescent="0.25">
      <c r="A1517" t="s">
        <v>0</v>
      </c>
      <c r="B1517" t="s">
        <v>1</v>
      </c>
      <c r="C1517">
        <v>7430184</v>
      </c>
      <c r="D1517" s="2">
        <v>2958465</v>
      </c>
      <c r="E1517" s="2">
        <v>45223</v>
      </c>
      <c r="F1517" s="28">
        <v>440</v>
      </c>
      <c r="G1517" t="s">
        <v>2</v>
      </c>
    </row>
    <row r="1518" spans="1:7" x14ac:dyDescent="0.25">
      <c r="A1518" t="s">
        <v>0</v>
      </c>
      <c r="B1518" t="s">
        <v>1</v>
      </c>
      <c r="C1518">
        <v>7430233</v>
      </c>
      <c r="D1518" s="2">
        <v>2958465</v>
      </c>
      <c r="E1518" s="2">
        <v>45223</v>
      </c>
      <c r="F1518" s="28">
        <v>2175</v>
      </c>
      <c r="G1518" t="s">
        <v>2</v>
      </c>
    </row>
    <row r="1519" spans="1:7" x14ac:dyDescent="0.25">
      <c r="A1519" t="s">
        <v>0</v>
      </c>
      <c r="B1519" t="s">
        <v>1</v>
      </c>
      <c r="C1519">
        <v>7430234</v>
      </c>
      <c r="D1519" s="2">
        <v>2958465</v>
      </c>
      <c r="E1519" s="2">
        <v>45223</v>
      </c>
      <c r="F1519" s="28">
        <v>2175</v>
      </c>
      <c r="G1519" t="s">
        <v>2</v>
      </c>
    </row>
    <row r="1520" spans="1:7" x14ac:dyDescent="0.25">
      <c r="A1520" t="s">
        <v>0</v>
      </c>
      <c r="B1520" t="s">
        <v>1</v>
      </c>
      <c r="C1520">
        <v>7430240</v>
      </c>
      <c r="D1520" s="2">
        <v>2958465</v>
      </c>
      <c r="E1520" s="2">
        <v>45223</v>
      </c>
      <c r="F1520" s="28">
        <v>2175</v>
      </c>
      <c r="G1520" t="s">
        <v>2</v>
      </c>
    </row>
    <row r="1521" spans="1:7" x14ac:dyDescent="0.25">
      <c r="A1521" t="s">
        <v>0</v>
      </c>
      <c r="B1521" t="s">
        <v>1</v>
      </c>
      <c r="C1521">
        <v>7430245</v>
      </c>
      <c r="D1521" s="2">
        <v>2958465</v>
      </c>
      <c r="E1521" s="2">
        <v>45223</v>
      </c>
      <c r="F1521" s="28">
        <v>2175</v>
      </c>
      <c r="G1521" t="s">
        <v>2</v>
      </c>
    </row>
    <row r="1522" spans="1:7" x14ac:dyDescent="0.25">
      <c r="A1522" t="s">
        <v>0</v>
      </c>
      <c r="B1522" t="s">
        <v>1</v>
      </c>
      <c r="C1522">
        <v>7430296</v>
      </c>
      <c r="D1522" s="2">
        <v>2958465</v>
      </c>
      <c r="E1522" s="2">
        <v>45223</v>
      </c>
      <c r="F1522" s="28">
        <v>3005</v>
      </c>
      <c r="G1522" t="s">
        <v>3</v>
      </c>
    </row>
    <row r="1523" spans="1:7" x14ac:dyDescent="0.25">
      <c r="A1523" t="s">
        <v>0</v>
      </c>
      <c r="B1523" t="s">
        <v>1</v>
      </c>
      <c r="C1523">
        <v>7430297</v>
      </c>
      <c r="D1523" s="2">
        <v>2958465</v>
      </c>
      <c r="E1523" s="2">
        <v>45223</v>
      </c>
      <c r="F1523" s="28">
        <v>3005</v>
      </c>
      <c r="G1523" t="s">
        <v>3</v>
      </c>
    </row>
    <row r="1524" spans="1:7" x14ac:dyDescent="0.25">
      <c r="A1524" t="s">
        <v>0</v>
      </c>
      <c r="B1524" t="s">
        <v>1</v>
      </c>
      <c r="C1524">
        <v>7434183</v>
      </c>
      <c r="D1524" s="2">
        <v>2958465</v>
      </c>
      <c r="E1524" s="2">
        <v>45223</v>
      </c>
      <c r="F1524" s="28">
        <v>435</v>
      </c>
      <c r="G1524" t="s">
        <v>2</v>
      </c>
    </row>
    <row r="1525" spans="1:7" x14ac:dyDescent="0.25">
      <c r="A1525" t="s">
        <v>0</v>
      </c>
      <c r="B1525" t="s">
        <v>1</v>
      </c>
      <c r="C1525">
        <v>7434184</v>
      </c>
      <c r="D1525" s="2">
        <v>2958465</v>
      </c>
      <c r="E1525" s="2">
        <v>45223</v>
      </c>
      <c r="F1525" s="28">
        <v>435</v>
      </c>
      <c r="G1525" t="s">
        <v>2</v>
      </c>
    </row>
    <row r="1526" spans="1:7" x14ac:dyDescent="0.25">
      <c r="A1526" t="s">
        <v>0</v>
      </c>
      <c r="B1526" t="s">
        <v>1</v>
      </c>
      <c r="C1526">
        <v>7434201</v>
      </c>
      <c r="D1526" s="2">
        <v>2958465</v>
      </c>
      <c r="E1526" s="2">
        <v>45223</v>
      </c>
      <c r="F1526" s="28">
        <v>1265</v>
      </c>
      <c r="G1526" t="s">
        <v>2</v>
      </c>
    </row>
    <row r="1527" spans="1:7" x14ac:dyDescent="0.25">
      <c r="A1527" t="s">
        <v>0</v>
      </c>
      <c r="B1527" t="s">
        <v>1</v>
      </c>
      <c r="C1527">
        <v>7434203</v>
      </c>
      <c r="D1527" s="2">
        <v>2958465</v>
      </c>
      <c r="E1527" s="2">
        <v>45223</v>
      </c>
      <c r="F1527" s="28">
        <v>1265</v>
      </c>
      <c r="G1527" t="s">
        <v>2</v>
      </c>
    </row>
    <row r="1528" spans="1:7" x14ac:dyDescent="0.25">
      <c r="A1528" t="s">
        <v>0</v>
      </c>
      <c r="B1528" t="s">
        <v>1</v>
      </c>
      <c r="C1528">
        <v>7434233</v>
      </c>
      <c r="D1528" s="2">
        <v>2958465</v>
      </c>
      <c r="E1528" s="2">
        <v>45223</v>
      </c>
      <c r="F1528" s="28">
        <v>2095</v>
      </c>
      <c r="G1528" t="s">
        <v>2</v>
      </c>
    </row>
    <row r="1529" spans="1:7" x14ac:dyDescent="0.25">
      <c r="A1529" t="s">
        <v>0</v>
      </c>
      <c r="B1529" t="s">
        <v>1</v>
      </c>
      <c r="C1529">
        <v>7434234</v>
      </c>
      <c r="D1529" s="2">
        <v>2958465</v>
      </c>
      <c r="E1529" s="2">
        <v>45223</v>
      </c>
      <c r="F1529" s="28">
        <v>2095</v>
      </c>
      <c r="G1529" t="s">
        <v>2</v>
      </c>
    </row>
    <row r="1530" spans="1:7" x14ac:dyDescent="0.25">
      <c r="A1530" t="s">
        <v>0</v>
      </c>
      <c r="B1530" t="s">
        <v>1</v>
      </c>
      <c r="C1530">
        <v>7434242</v>
      </c>
      <c r="D1530" s="2">
        <v>2958465</v>
      </c>
      <c r="E1530" s="2">
        <v>45223</v>
      </c>
      <c r="F1530" s="28">
        <v>4150</v>
      </c>
      <c r="G1530" t="s">
        <v>3</v>
      </c>
    </row>
    <row r="1531" spans="1:7" x14ac:dyDescent="0.25">
      <c r="A1531" t="s">
        <v>0</v>
      </c>
      <c r="B1531" t="s">
        <v>1</v>
      </c>
      <c r="C1531">
        <v>7434243</v>
      </c>
      <c r="D1531" s="2">
        <v>2958465</v>
      </c>
      <c r="E1531" s="2">
        <v>45223</v>
      </c>
      <c r="F1531" s="28">
        <v>2510</v>
      </c>
      <c r="G1531" t="s">
        <v>2</v>
      </c>
    </row>
    <row r="1532" spans="1:7" x14ac:dyDescent="0.25">
      <c r="A1532" t="s">
        <v>0</v>
      </c>
      <c r="B1532" t="s">
        <v>1</v>
      </c>
      <c r="C1532">
        <v>7434244</v>
      </c>
      <c r="D1532" s="2">
        <v>2958465</v>
      </c>
      <c r="E1532" s="2">
        <v>45223</v>
      </c>
      <c r="F1532" s="28">
        <v>2510</v>
      </c>
      <c r="G1532" t="s">
        <v>2</v>
      </c>
    </row>
    <row r="1533" spans="1:7" x14ac:dyDescent="0.25">
      <c r="A1533" t="s">
        <v>0</v>
      </c>
      <c r="B1533" t="s">
        <v>1</v>
      </c>
      <c r="C1533">
        <v>7434251</v>
      </c>
      <c r="D1533" s="2">
        <v>2958465</v>
      </c>
      <c r="E1533" s="2">
        <v>45223</v>
      </c>
      <c r="F1533" s="28">
        <v>3113</v>
      </c>
      <c r="G1533" t="s">
        <v>3</v>
      </c>
    </row>
    <row r="1534" spans="1:7" x14ac:dyDescent="0.25">
      <c r="A1534" t="s">
        <v>0</v>
      </c>
      <c r="B1534" t="s">
        <v>1</v>
      </c>
      <c r="C1534">
        <v>7434253</v>
      </c>
      <c r="D1534" s="2">
        <v>2958465</v>
      </c>
      <c r="E1534" s="2">
        <v>45223</v>
      </c>
      <c r="F1534" s="28">
        <v>6175</v>
      </c>
      <c r="G1534" t="s">
        <v>3</v>
      </c>
    </row>
    <row r="1535" spans="1:7" x14ac:dyDescent="0.25">
      <c r="A1535" t="s">
        <v>0</v>
      </c>
      <c r="B1535" t="s">
        <v>1</v>
      </c>
      <c r="C1535">
        <v>7434256</v>
      </c>
      <c r="D1535" s="2">
        <v>2958465</v>
      </c>
      <c r="E1535" s="2">
        <v>45223</v>
      </c>
      <c r="F1535" s="28">
        <v>6175</v>
      </c>
      <c r="G1535" t="s">
        <v>3</v>
      </c>
    </row>
    <row r="1536" spans="1:7" x14ac:dyDescent="0.25">
      <c r="A1536" t="s">
        <v>0</v>
      </c>
      <c r="B1536" t="s">
        <v>1</v>
      </c>
      <c r="C1536">
        <v>7434265</v>
      </c>
      <c r="D1536" s="2">
        <v>2958465</v>
      </c>
      <c r="E1536" s="2">
        <v>45223</v>
      </c>
      <c r="F1536" s="28">
        <v>8200</v>
      </c>
      <c r="G1536" t="s">
        <v>3</v>
      </c>
    </row>
    <row r="1537" spans="1:7" x14ac:dyDescent="0.25">
      <c r="A1537" t="s">
        <v>0</v>
      </c>
      <c r="B1537" t="s">
        <v>1</v>
      </c>
      <c r="C1537">
        <v>7435173</v>
      </c>
      <c r="D1537" s="2">
        <v>2958465</v>
      </c>
      <c r="E1537" s="2">
        <v>45223</v>
      </c>
      <c r="F1537" s="28">
        <v>216</v>
      </c>
      <c r="G1537" t="s">
        <v>2</v>
      </c>
    </row>
    <row r="1538" spans="1:7" x14ac:dyDescent="0.25">
      <c r="A1538" t="s">
        <v>0</v>
      </c>
      <c r="B1538" t="s">
        <v>1</v>
      </c>
      <c r="C1538">
        <v>7435175</v>
      </c>
      <c r="D1538" s="2">
        <v>2958465</v>
      </c>
      <c r="E1538" s="2">
        <v>45223</v>
      </c>
      <c r="F1538" s="28">
        <v>216</v>
      </c>
      <c r="G1538" t="s">
        <v>2</v>
      </c>
    </row>
    <row r="1539" spans="1:7" x14ac:dyDescent="0.25">
      <c r="A1539" t="s">
        <v>0</v>
      </c>
      <c r="B1539" t="s">
        <v>1</v>
      </c>
      <c r="C1539">
        <v>7435183</v>
      </c>
      <c r="D1539" s="2">
        <v>2958465</v>
      </c>
      <c r="E1539" s="2">
        <v>45223</v>
      </c>
      <c r="F1539" s="28">
        <v>425</v>
      </c>
      <c r="G1539" t="s">
        <v>2</v>
      </c>
    </row>
    <row r="1540" spans="1:7" x14ac:dyDescent="0.25">
      <c r="A1540" t="s">
        <v>0</v>
      </c>
      <c r="B1540" t="s">
        <v>1</v>
      </c>
      <c r="C1540">
        <v>7435184</v>
      </c>
      <c r="D1540" s="2">
        <v>2958465</v>
      </c>
      <c r="E1540" s="2">
        <v>45223</v>
      </c>
      <c r="F1540" s="28">
        <v>425</v>
      </c>
      <c r="G1540" t="s">
        <v>2</v>
      </c>
    </row>
    <row r="1541" spans="1:7" x14ac:dyDescent="0.25">
      <c r="A1541" t="s">
        <v>0</v>
      </c>
      <c r="B1541" t="s">
        <v>1</v>
      </c>
      <c r="C1541">
        <v>7435201</v>
      </c>
      <c r="D1541" s="2">
        <v>2958465</v>
      </c>
      <c r="E1541" s="2">
        <v>45223</v>
      </c>
      <c r="F1541" s="28">
        <v>1265</v>
      </c>
      <c r="G1541" t="s">
        <v>2</v>
      </c>
    </row>
    <row r="1542" spans="1:7" x14ac:dyDescent="0.25">
      <c r="A1542" t="s">
        <v>0</v>
      </c>
      <c r="B1542" t="s">
        <v>1</v>
      </c>
      <c r="C1542">
        <v>7435203</v>
      </c>
      <c r="D1542" s="2">
        <v>2958465</v>
      </c>
      <c r="E1542" s="2">
        <v>45223</v>
      </c>
      <c r="F1542" s="28">
        <v>1265</v>
      </c>
      <c r="G1542" t="s">
        <v>2</v>
      </c>
    </row>
    <row r="1543" spans="1:7" x14ac:dyDescent="0.25">
      <c r="A1543" t="s">
        <v>0</v>
      </c>
      <c r="B1543" t="s">
        <v>1</v>
      </c>
      <c r="C1543">
        <v>7435233</v>
      </c>
      <c r="D1543" s="2">
        <v>2958465</v>
      </c>
      <c r="E1543" s="2">
        <v>45223</v>
      </c>
      <c r="F1543" s="28">
        <v>2125</v>
      </c>
      <c r="G1543" t="s">
        <v>2</v>
      </c>
    </row>
    <row r="1544" spans="1:7" x14ac:dyDescent="0.25">
      <c r="A1544" t="s">
        <v>0</v>
      </c>
      <c r="B1544" t="s">
        <v>1</v>
      </c>
      <c r="C1544">
        <v>7435234</v>
      </c>
      <c r="D1544" s="2">
        <v>2958465</v>
      </c>
      <c r="E1544" s="2">
        <v>45223</v>
      </c>
      <c r="F1544" s="28">
        <v>2125</v>
      </c>
      <c r="G1544" t="s">
        <v>2</v>
      </c>
    </row>
    <row r="1545" spans="1:7" x14ac:dyDescent="0.25">
      <c r="A1545" t="s">
        <v>0</v>
      </c>
      <c r="B1545" t="s">
        <v>1</v>
      </c>
      <c r="C1545">
        <v>7435242</v>
      </c>
      <c r="D1545" s="2">
        <v>2958465</v>
      </c>
      <c r="E1545" s="2">
        <v>45223</v>
      </c>
      <c r="F1545" s="28">
        <v>4150</v>
      </c>
      <c r="G1545" t="s">
        <v>3</v>
      </c>
    </row>
    <row r="1546" spans="1:7" x14ac:dyDescent="0.25">
      <c r="A1546" t="s">
        <v>0</v>
      </c>
      <c r="B1546" t="s">
        <v>1</v>
      </c>
      <c r="C1546">
        <v>7435251</v>
      </c>
      <c r="D1546" s="2">
        <v>2958465</v>
      </c>
      <c r="E1546" s="2">
        <v>45223</v>
      </c>
      <c r="F1546" s="28">
        <v>3113</v>
      </c>
      <c r="G1546" t="s">
        <v>3</v>
      </c>
    </row>
    <row r="1547" spans="1:7" x14ac:dyDescent="0.25">
      <c r="A1547" t="s">
        <v>0</v>
      </c>
      <c r="B1547" t="s">
        <v>1</v>
      </c>
      <c r="C1547">
        <v>7435256</v>
      </c>
      <c r="D1547" s="2">
        <v>2958465</v>
      </c>
      <c r="E1547" s="2">
        <v>45223</v>
      </c>
      <c r="F1547" s="28">
        <v>6175</v>
      </c>
      <c r="G1547" t="s">
        <v>3</v>
      </c>
    </row>
    <row r="1548" spans="1:7" x14ac:dyDescent="0.25">
      <c r="A1548" t="s">
        <v>0</v>
      </c>
      <c r="B1548" t="s">
        <v>1</v>
      </c>
      <c r="C1548">
        <v>7435265</v>
      </c>
      <c r="D1548" s="2">
        <v>2958465</v>
      </c>
      <c r="E1548" s="2">
        <v>45223</v>
      </c>
      <c r="F1548" s="28">
        <v>8200</v>
      </c>
      <c r="G1548" t="s">
        <v>3</v>
      </c>
    </row>
    <row r="1549" spans="1:7" x14ac:dyDescent="0.25">
      <c r="A1549" t="s">
        <v>0</v>
      </c>
      <c r="B1549" t="s">
        <v>1</v>
      </c>
      <c r="C1549">
        <v>7436181</v>
      </c>
      <c r="D1549" s="2">
        <v>2958465</v>
      </c>
      <c r="E1549" s="2">
        <v>45223</v>
      </c>
      <c r="F1549" s="28">
        <v>425</v>
      </c>
      <c r="G1549" t="s">
        <v>2</v>
      </c>
    </row>
    <row r="1550" spans="1:7" x14ac:dyDescent="0.25">
      <c r="A1550" t="s">
        <v>0</v>
      </c>
      <c r="B1550" t="s">
        <v>1</v>
      </c>
      <c r="C1550">
        <v>7436183</v>
      </c>
      <c r="D1550" s="2">
        <v>2958465</v>
      </c>
      <c r="E1550" s="2">
        <v>45223</v>
      </c>
      <c r="F1550" s="28">
        <v>425</v>
      </c>
      <c r="G1550" t="s">
        <v>2</v>
      </c>
    </row>
    <row r="1551" spans="1:7" x14ac:dyDescent="0.25">
      <c r="A1551" t="s">
        <v>0</v>
      </c>
      <c r="B1551" t="s">
        <v>1</v>
      </c>
      <c r="C1551">
        <v>7436184</v>
      </c>
      <c r="D1551" s="2">
        <v>2958465</v>
      </c>
      <c r="E1551" s="2">
        <v>45223</v>
      </c>
      <c r="F1551" s="28">
        <v>425</v>
      </c>
      <c r="G1551" t="s">
        <v>2</v>
      </c>
    </row>
    <row r="1552" spans="1:7" x14ac:dyDescent="0.25">
      <c r="A1552" t="s">
        <v>0</v>
      </c>
      <c r="B1552" t="s">
        <v>1</v>
      </c>
      <c r="C1552">
        <v>7436200</v>
      </c>
      <c r="D1552" s="2">
        <v>2958465</v>
      </c>
      <c r="E1552" s="2">
        <v>45898</v>
      </c>
      <c r="F1552" s="28">
        <v>1265</v>
      </c>
      <c r="G1552" t="s">
        <v>2</v>
      </c>
    </row>
    <row r="1553" spans="1:7" x14ac:dyDescent="0.25">
      <c r="A1553" t="s">
        <v>0</v>
      </c>
      <c r="B1553" t="s">
        <v>1</v>
      </c>
      <c r="C1553">
        <v>7436201</v>
      </c>
      <c r="D1553" s="2">
        <v>2958465</v>
      </c>
      <c r="E1553" s="2">
        <v>45223</v>
      </c>
      <c r="F1553" s="28">
        <v>1265</v>
      </c>
      <c r="G1553" t="s">
        <v>2</v>
      </c>
    </row>
    <row r="1554" spans="1:7" x14ac:dyDescent="0.25">
      <c r="A1554" t="s">
        <v>0</v>
      </c>
      <c r="B1554" t="s">
        <v>1</v>
      </c>
      <c r="C1554">
        <v>7436203</v>
      </c>
      <c r="D1554" s="2">
        <v>2958465</v>
      </c>
      <c r="E1554" s="2">
        <v>45223</v>
      </c>
      <c r="F1554" s="28">
        <v>1265</v>
      </c>
      <c r="G1554" t="s">
        <v>2</v>
      </c>
    </row>
    <row r="1555" spans="1:7" x14ac:dyDescent="0.25">
      <c r="A1555" t="s">
        <v>0</v>
      </c>
      <c r="B1555" t="s">
        <v>1</v>
      </c>
      <c r="C1555">
        <v>7436204</v>
      </c>
      <c r="D1555" s="2">
        <v>2958465</v>
      </c>
      <c r="E1555" s="2">
        <v>45898</v>
      </c>
      <c r="F1555" s="28">
        <v>1265</v>
      </c>
      <c r="G1555" t="s">
        <v>2</v>
      </c>
    </row>
    <row r="1556" spans="1:7" x14ac:dyDescent="0.25">
      <c r="A1556" t="s">
        <v>0</v>
      </c>
      <c r="B1556" t="s">
        <v>1</v>
      </c>
      <c r="C1556">
        <v>7436229</v>
      </c>
      <c r="D1556" s="2">
        <v>2958465</v>
      </c>
      <c r="E1556" s="2">
        <v>45223</v>
      </c>
      <c r="F1556" s="28">
        <v>425</v>
      </c>
      <c r="G1556" t="s">
        <v>2</v>
      </c>
    </row>
    <row r="1557" spans="1:7" x14ac:dyDescent="0.25">
      <c r="A1557" t="s">
        <v>0</v>
      </c>
      <c r="B1557" t="s">
        <v>1</v>
      </c>
      <c r="C1557">
        <v>7436233</v>
      </c>
      <c r="D1557" s="2">
        <v>2958465</v>
      </c>
      <c r="E1557" s="2">
        <v>45223</v>
      </c>
      <c r="F1557" s="28">
        <v>2095</v>
      </c>
      <c r="G1557" t="s">
        <v>2</v>
      </c>
    </row>
    <row r="1558" spans="1:7" x14ac:dyDescent="0.25">
      <c r="A1558" t="s">
        <v>0</v>
      </c>
      <c r="B1558" t="s">
        <v>1</v>
      </c>
      <c r="C1558">
        <v>7436234</v>
      </c>
      <c r="D1558" s="2">
        <v>2958465</v>
      </c>
      <c r="E1558" s="2">
        <v>45223</v>
      </c>
      <c r="F1558" s="28">
        <v>2095</v>
      </c>
      <c r="G1558" t="s">
        <v>2</v>
      </c>
    </row>
    <row r="1559" spans="1:7" x14ac:dyDescent="0.25">
      <c r="A1559" t="s">
        <v>0</v>
      </c>
      <c r="B1559" t="s">
        <v>1</v>
      </c>
      <c r="C1559">
        <v>7436240</v>
      </c>
      <c r="D1559" s="2">
        <v>2958465</v>
      </c>
      <c r="E1559" s="2">
        <v>45898</v>
      </c>
      <c r="F1559" s="28">
        <v>2095</v>
      </c>
      <c r="G1559" t="s">
        <v>2</v>
      </c>
    </row>
    <row r="1560" spans="1:7" x14ac:dyDescent="0.25">
      <c r="A1560" t="s">
        <v>0</v>
      </c>
      <c r="B1560" t="s">
        <v>1</v>
      </c>
      <c r="C1560">
        <v>7436242</v>
      </c>
      <c r="D1560" s="2">
        <v>2958465</v>
      </c>
      <c r="E1560" s="2">
        <v>45223</v>
      </c>
      <c r="F1560" s="28">
        <v>4150</v>
      </c>
      <c r="G1560" t="s">
        <v>3</v>
      </c>
    </row>
    <row r="1561" spans="1:7" x14ac:dyDescent="0.25">
      <c r="A1561" t="s">
        <v>0</v>
      </c>
      <c r="B1561" t="s">
        <v>1</v>
      </c>
      <c r="C1561">
        <v>7436243</v>
      </c>
      <c r="D1561" s="2">
        <v>2958465</v>
      </c>
      <c r="E1561" s="2">
        <v>45223</v>
      </c>
      <c r="F1561" s="28">
        <v>2510</v>
      </c>
      <c r="G1561" t="s">
        <v>2</v>
      </c>
    </row>
    <row r="1562" spans="1:7" x14ac:dyDescent="0.25">
      <c r="A1562" t="s">
        <v>0</v>
      </c>
      <c r="B1562" t="s">
        <v>1</v>
      </c>
      <c r="C1562">
        <v>7436244</v>
      </c>
      <c r="D1562" s="2">
        <v>2958465</v>
      </c>
      <c r="E1562" s="2">
        <v>45223</v>
      </c>
      <c r="F1562" s="28">
        <v>2510</v>
      </c>
      <c r="G1562" t="s">
        <v>2</v>
      </c>
    </row>
    <row r="1563" spans="1:7" x14ac:dyDescent="0.25">
      <c r="A1563" t="s">
        <v>0</v>
      </c>
      <c r="B1563" t="s">
        <v>1</v>
      </c>
      <c r="C1563">
        <v>7436245</v>
      </c>
      <c r="D1563" s="2">
        <v>2958465</v>
      </c>
      <c r="E1563" s="2">
        <v>45898</v>
      </c>
      <c r="F1563" s="28">
        <v>2095</v>
      </c>
      <c r="G1563" t="s">
        <v>2</v>
      </c>
    </row>
    <row r="1564" spans="1:7" x14ac:dyDescent="0.25">
      <c r="A1564" t="s">
        <v>0</v>
      </c>
      <c r="B1564" t="s">
        <v>1</v>
      </c>
      <c r="C1564">
        <v>7436250</v>
      </c>
      <c r="D1564" s="2">
        <v>2958465</v>
      </c>
      <c r="E1564" s="2">
        <v>45223</v>
      </c>
      <c r="F1564" s="28">
        <v>3113</v>
      </c>
      <c r="G1564" t="s">
        <v>3</v>
      </c>
    </row>
    <row r="1565" spans="1:7" x14ac:dyDescent="0.25">
      <c r="A1565" t="s">
        <v>0</v>
      </c>
      <c r="B1565" t="s">
        <v>1</v>
      </c>
      <c r="C1565">
        <v>7436251</v>
      </c>
      <c r="D1565" s="2">
        <v>2958465</v>
      </c>
      <c r="E1565" s="2">
        <v>45223</v>
      </c>
      <c r="F1565" s="28">
        <v>3113</v>
      </c>
      <c r="G1565" t="s">
        <v>3</v>
      </c>
    </row>
    <row r="1566" spans="1:7" x14ac:dyDescent="0.25">
      <c r="A1566" t="s">
        <v>0</v>
      </c>
      <c r="B1566" t="s">
        <v>1</v>
      </c>
      <c r="C1566">
        <v>7436253</v>
      </c>
      <c r="D1566" s="2">
        <v>2958465</v>
      </c>
      <c r="E1566" s="2">
        <v>45223</v>
      </c>
      <c r="F1566" s="28">
        <v>6175</v>
      </c>
      <c r="G1566" t="s">
        <v>3</v>
      </c>
    </row>
    <row r="1567" spans="1:7" x14ac:dyDescent="0.25">
      <c r="A1567" t="s">
        <v>0</v>
      </c>
      <c r="B1567" t="s">
        <v>1</v>
      </c>
      <c r="C1567">
        <v>7436256</v>
      </c>
      <c r="D1567" s="2">
        <v>2958465</v>
      </c>
      <c r="E1567" s="2">
        <v>45223</v>
      </c>
      <c r="F1567" s="28">
        <v>6175</v>
      </c>
      <c r="G1567" t="s">
        <v>3</v>
      </c>
    </row>
    <row r="1568" spans="1:7" x14ac:dyDescent="0.25">
      <c r="A1568" t="s">
        <v>0</v>
      </c>
      <c r="B1568" t="s">
        <v>1</v>
      </c>
      <c r="C1568">
        <v>7436265</v>
      </c>
      <c r="D1568" s="2">
        <v>2958465</v>
      </c>
      <c r="E1568" s="2">
        <v>45223</v>
      </c>
      <c r="F1568" s="28">
        <v>8200</v>
      </c>
      <c r="G1568" t="s">
        <v>3</v>
      </c>
    </row>
    <row r="1569" spans="1:7" x14ac:dyDescent="0.25">
      <c r="A1569" t="s">
        <v>0</v>
      </c>
      <c r="B1569" t="s">
        <v>1</v>
      </c>
      <c r="C1569">
        <v>7437265</v>
      </c>
      <c r="D1569" s="2">
        <v>2958465</v>
      </c>
      <c r="E1569" s="2">
        <v>43293</v>
      </c>
      <c r="F1569" s="28">
        <v>5520</v>
      </c>
      <c r="G1569" t="s">
        <v>3</v>
      </c>
    </row>
    <row r="1570" spans="1:7" x14ac:dyDescent="0.25">
      <c r="A1570" t="s">
        <v>0</v>
      </c>
      <c r="B1570" t="s">
        <v>1</v>
      </c>
      <c r="C1570">
        <v>7438183</v>
      </c>
      <c r="D1570" s="2">
        <v>2958465</v>
      </c>
      <c r="E1570" s="2">
        <v>43544</v>
      </c>
      <c r="F1570" s="28">
        <v>273</v>
      </c>
      <c r="G1570" t="s">
        <v>2</v>
      </c>
    </row>
    <row r="1571" spans="1:7" x14ac:dyDescent="0.25">
      <c r="A1571" t="s">
        <v>0</v>
      </c>
      <c r="B1571" t="s">
        <v>1</v>
      </c>
      <c r="C1571">
        <v>7438184</v>
      </c>
      <c r="D1571" s="2">
        <v>2958465</v>
      </c>
      <c r="E1571" s="2">
        <v>43544</v>
      </c>
      <c r="F1571" s="28">
        <v>273</v>
      </c>
      <c r="G1571" t="s">
        <v>2</v>
      </c>
    </row>
    <row r="1572" spans="1:7" x14ac:dyDescent="0.25">
      <c r="A1572" t="s">
        <v>0</v>
      </c>
      <c r="B1572" t="s">
        <v>1</v>
      </c>
      <c r="C1572">
        <v>7438201</v>
      </c>
      <c r="D1572" s="2">
        <v>2958465</v>
      </c>
      <c r="E1572" s="2">
        <v>43544</v>
      </c>
      <c r="F1572" s="28">
        <v>781</v>
      </c>
      <c r="G1572" t="s">
        <v>2</v>
      </c>
    </row>
    <row r="1573" spans="1:7" x14ac:dyDescent="0.25">
      <c r="A1573" t="s">
        <v>0</v>
      </c>
      <c r="B1573" t="s">
        <v>1</v>
      </c>
      <c r="C1573">
        <v>7438203</v>
      </c>
      <c r="D1573" s="2">
        <v>2958465</v>
      </c>
      <c r="E1573" s="2">
        <v>43544</v>
      </c>
      <c r="F1573" s="28">
        <v>781</v>
      </c>
      <c r="G1573" t="s">
        <v>2</v>
      </c>
    </row>
    <row r="1574" spans="1:7" x14ac:dyDescent="0.25">
      <c r="A1574" t="s">
        <v>0</v>
      </c>
      <c r="B1574" t="s">
        <v>1</v>
      </c>
      <c r="C1574">
        <v>7438233</v>
      </c>
      <c r="D1574" s="2">
        <v>2958465</v>
      </c>
      <c r="E1574" s="2">
        <v>43544</v>
      </c>
      <c r="F1574" s="28">
        <v>1230</v>
      </c>
      <c r="G1574" t="s">
        <v>2</v>
      </c>
    </row>
    <row r="1575" spans="1:7" x14ac:dyDescent="0.25">
      <c r="A1575" t="s">
        <v>0</v>
      </c>
      <c r="B1575" t="s">
        <v>1</v>
      </c>
      <c r="C1575">
        <v>7438234</v>
      </c>
      <c r="D1575" s="2">
        <v>2958465</v>
      </c>
      <c r="E1575" s="2">
        <v>43544</v>
      </c>
      <c r="F1575" s="28">
        <v>1230</v>
      </c>
      <c r="G1575" t="s">
        <v>2</v>
      </c>
    </row>
    <row r="1576" spans="1:7" x14ac:dyDescent="0.25">
      <c r="A1576" t="s">
        <v>0</v>
      </c>
      <c r="B1576" t="s">
        <v>1</v>
      </c>
      <c r="C1576">
        <v>7438242</v>
      </c>
      <c r="D1576" s="2">
        <v>2958465</v>
      </c>
      <c r="E1576" s="2">
        <v>43544</v>
      </c>
      <c r="F1576" s="28">
        <v>2420</v>
      </c>
      <c r="G1576" t="s">
        <v>3</v>
      </c>
    </row>
    <row r="1577" spans="1:7" x14ac:dyDescent="0.25">
      <c r="A1577" t="s">
        <v>0</v>
      </c>
      <c r="B1577" t="s">
        <v>1</v>
      </c>
      <c r="C1577">
        <v>7439181</v>
      </c>
      <c r="D1577" s="2">
        <v>2958465</v>
      </c>
      <c r="E1577" s="2">
        <v>45505</v>
      </c>
      <c r="F1577" s="28">
        <v>374</v>
      </c>
      <c r="G1577" t="s">
        <v>2</v>
      </c>
    </row>
    <row r="1578" spans="1:7" x14ac:dyDescent="0.25">
      <c r="A1578" t="s">
        <v>0</v>
      </c>
      <c r="B1578" t="s">
        <v>1</v>
      </c>
      <c r="C1578">
        <v>7439183</v>
      </c>
      <c r="D1578" s="2">
        <v>2958465</v>
      </c>
      <c r="E1578" s="2">
        <v>45505</v>
      </c>
      <c r="F1578" s="28">
        <v>374</v>
      </c>
      <c r="G1578" t="s">
        <v>2</v>
      </c>
    </row>
    <row r="1579" spans="1:7" x14ac:dyDescent="0.25">
      <c r="A1579" t="s">
        <v>0</v>
      </c>
      <c r="B1579" t="s">
        <v>1</v>
      </c>
      <c r="C1579">
        <v>7439184</v>
      </c>
      <c r="D1579" s="2">
        <v>2958465</v>
      </c>
      <c r="E1579" s="2">
        <v>45505</v>
      </c>
      <c r="F1579" s="28">
        <v>374</v>
      </c>
      <c r="G1579" t="s">
        <v>2</v>
      </c>
    </row>
    <row r="1580" spans="1:7" x14ac:dyDescent="0.25">
      <c r="A1580" t="s">
        <v>0</v>
      </c>
      <c r="B1580" t="s">
        <v>1</v>
      </c>
      <c r="C1580">
        <v>7439200</v>
      </c>
      <c r="D1580" s="2">
        <v>2958465</v>
      </c>
      <c r="E1580" s="2">
        <v>45505</v>
      </c>
      <c r="F1580" s="28">
        <v>1065</v>
      </c>
      <c r="G1580" t="s">
        <v>2</v>
      </c>
    </row>
    <row r="1581" spans="1:7" x14ac:dyDescent="0.25">
      <c r="A1581" t="s">
        <v>0</v>
      </c>
      <c r="B1581" t="s">
        <v>1</v>
      </c>
      <c r="C1581">
        <v>7439201</v>
      </c>
      <c r="D1581" s="2">
        <v>2958465</v>
      </c>
      <c r="E1581" s="2">
        <v>45505</v>
      </c>
      <c r="F1581" s="28">
        <v>1065</v>
      </c>
      <c r="G1581" t="s">
        <v>2</v>
      </c>
    </row>
    <row r="1582" spans="1:7" x14ac:dyDescent="0.25">
      <c r="A1582" t="s">
        <v>0</v>
      </c>
      <c r="B1582" t="s">
        <v>1</v>
      </c>
      <c r="C1582">
        <v>7439203</v>
      </c>
      <c r="D1582" s="2">
        <v>2958465</v>
      </c>
      <c r="E1582" s="2">
        <v>45505</v>
      </c>
      <c r="F1582" s="28">
        <v>1065</v>
      </c>
      <c r="G1582" t="s">
        <v>2</v>
      </c>
    </row>
    <row r="1583" spans="1:7" x14ac:dyDescent="0.25">
      <c r="A1583" t="s">
        <v>0</v>
      </c>
      <c r="B1583" t="s">
        <v>1</v>
      </c>
      <c r="C1583">
        <v>7439204</v>
      </c>
      <c r="D1583" s="2">
        <v>2958465</v>
      </c>
      <c r="E1583" s="2">
        <v>45505</v>
      </c>
      <c r="F1583" s="28">
        <v>1065</v>
      </c>
      <c r="G1583" t="s">
        <v>2</v>
      </c>
    </row>
    <row r="1584" spans="1:7" x14ac:dyDescent="0.25">
      <c r="A1584" t="s">
        <v>0</v>
      </c>
      <c r="B1584" t="s">
        <v>1</v>
      </c>
      <c r="C1584">
        <v>7439229</v>
      </c>
      <c r="D1584" s="2">
        <v>2958465</v>
      </c>
      <c r="E1584" s="2">
        <v>45505</v>
      </c>
      <c r="F1584" s="28">
        <v>374</v>
      </c>
      <c r="G1584" t="s">
        <v>2</v>
      </c>
    </row>
    <row r="1585" spans="1:7" x14ac:dyDescent="0.25">
      <c r="A1585" t="s">
        <v>0</v>
      </c>
      <c r="B1585" t="s">
        <v>1</v>
      </c>
      <c r="C1585">
        <v>7439233</v>
      </c>
      <c r="D1585" s="2">
        <v>2958465</v>
      </c>
      <c r="E1585" s="2">
        <v>45505</v>
      </c>
      <c r="F1585" s="28">
        <v>1750</v>
      </c>
      <c r="G1585" t="s">
        <v>2</v>
      </c>
    </row>
    <row r="1586" spans="1:7" x14ac:dyDescent="0.25">
      <c r="A1586" t="s">
        <v>0</v>
      </c>
      <c r="B1586" t="s">
        <v>1</v>
      </c>
      <c r="C1586">
        <v>7439234</v>
      </c>
      <c r="D1586" s="2">
        <v>2958465</v>
      </c>
      <c r="E1586" s="2">
        <v>45505</v>
      </c>
      <c r="F1586" s="28">
        <v>1750</v>
      </c>
      <c r="G1586" t="s">
        <v>2</v>
      </c>
    </row>
    <row r="1587" spans="1:7" x14ac:dyDescent="0.25">
      <c r="A1587" t="s">
        <v>0</v>
      </c>
      <c r="B1587" t="s">
        <v>1</v>
      </c>
      <c r="C1587">
        <v>7439240</v>
      </c>
      <c r="D1587" s="2">
        <v>2958465</v>
      </c>
      <c r="E1587" s="2">
        <v>45505</v>
      </c>
      <c r="F1587" s="28">
        <v>1750</v>
      </c>
      <c r="G1587" t="s">
        <v>2</v>
      </c>
    </row>
    <row r="1588" spans="1:7" x14ac:dyDescent="0.25">
      <c r="A1588" t="s">
        <v>0</v>
      </c>
      <c r="B1588" t="s">
        <v>1</v>
      </c>
      <c r="C1588">
        <v>7439241</v>
      </c>
      <c r="D1588" s="2">
        <v>2958465</v>
      </c>
      <c r="E1588" s="2">
        <v>44083</v>
      </c>
      <c r="F1588" s="28">
        <v>2070</v>
      </c>
      <c r="G1588" t="s">
        <v>3</v>
      </c>
    </row>
    <row r="1589" spans="1:7" x14ac:dyDescent="0.25">
      <c r="A1589" t="s">
        <v>0</v>
      </c>
      <c r="B1589" t="s">
        <v>1</v>
      </c>
      <c r="C1589">
        <v>7439242</v>
      </c>
      <c r="D1589" s="2">
        <v>2958465</v>
      </c>
      <c r="E1589" s="2">
        <v>43475</v>
      </c>
      <c r="F1589" s="28">
        <v>2070</v>
      </c>
      <c r="G1589" t="s">
        <v>3</v>
      </c>
    </row>
    <row r="1590" spans="1:7" x14ac:dyDescent="0.25">
      <c r="A1590" t="s">
        <v>0</v>
      </c>
      <c r="B1590" t="s">
        <v>1</v>
      </c>
      <c r="C1590">
        <v>7439245</v>
      </c>
      <c r="D1590" s="2">
        <v>2958465</v>
      </c>
      <c r="E1590" s="2">
        <v>45505</v>
      </c>
      <c r="F1590" s="28">
        <v>1750</v>
      </c>
      <c r="G1590" t="s">
        <v>2</v>
      </c>
    </row>
    <row r="1591" spans="1:7" x14ac:dyDescent="0.25">
      <c r="A1591" t="s">
        <v>0</v>
      </c>
      <c r="B1591" t="s">
        <v>1</v>
      </c>
      <c r="C1591">
        <v>7439250</v>
      </c>
      <c r="D1591" s="2">
        <v>2958465</v>
      </c>
      <c r="E1591" s="2">
        <v>45505</v>
      </c>
      <c r="F1591" s="28">
        <v>2641</v>
      </c>
      <c r="G1591" t="s">
        <v>3</v>
      </c>
    </row>
    <row r="1592" spans="1:7" x14ac:dyDescent="0.25">
      <c r="A1592" t="s">
        <v>0</v>
      </c>
      <c r="B1592" t="s">
        <v>1</v>
      </c>
      <c r="C1592">
        <v>7439251</v>
      </c>
      <c r="D1592" s="2">
        <v>2958465</v>
      </c>
      <c r="E1592" s="2">
        <v>45505</v>
      </c>
      <c r="F1592" s="28">
        <v>2641</v>
      </c>
      <c r="G1592" t="s">
        <v>3</v>
      </c>
    </row>
    <row r="1593" spans="1:7" x14ac:dyDescent="0.25">
      <c r="A1593" t="s">
        <v>0</v>
      </c>
      <c r="B1593" t="s">
        <v>1</v>
      </c>
      <c r="C1593">
        <v>7439253</v>
      </c>
      <c r="D1593" s="2">
        <v>2958465</v>
      </c>
      <c r="E1593" s="2">
        <v>44083</v>
      </c>
      <c r="F1593" s="28">
        <v>3075</v>
      </c>
      <c r="G1593" t="s">
        <v>3</v>
      </c>
    </row>
    <row r="1594" spans="1:7" x14ac:dyDescent="0.25">
      <c r="A1594" t="s">
        <v>0</v>
      </c>
      <c r="B1594" t="s">
        <v>1</v>
      </c>
      <c r="C1594">
        <v>7439265</v>
      </c>
      <c r="D1594" s="2">
        <v>2958465</v>
      </c>
      <c r="E1594" s="2">
        <v>43475</v>
      </c>
      <c r="F1594" s="28">
        <v>4040</v>
      </c>
      <c r="G1594" t="s">
        <v>3</v>
      </c>
    </row>
    <row r="1595" spans="1:7" x14ac:dyDescent="0.25">
      <c r="A1595" t="s">
        <v>0</v>
      </c>
      <c r="B1595" t="s">
        <v>1</v>
      </c>
      <c r="C1595">
        <v>7439269</v>
      </c>
      <c r="D1595" s="2">
        <v>2958465</v>
      </c>
      <c r="E1595" s="2">
        <v>44083</v>
      </c>
      <c r="F1595" s="28">
        <v>4040</v>
      </c>
      <c r="G1595" t="s">
        <v>3</v>
      </c>
    </row>
    <row r="1596" spans="1:7" x14ac:dyDescent="0.25">
      <c r="A1596" t="s">
        <v>0</v>
      </c>
      <c r="B1596" t="s">
        <v>1</v>
      </c>
      <c r="C1596">
        <v>7440098</v>
      </c>
      <c r="D1596" s="2">
        <v>2958465</v>
      </c>
      <c r="E1596" s="2">
        <v>45917</v>
      </c>
      <c r="F1596" s="28">
        <v>6887</v>
      </c>
      <c r="G1596" t="s">
        <v>3</v>
      </c>
    </row>
    <row r="1597" spans="1:7" x14ac:dyDescent="0.25">
      <c r="A1597" t="s">
        <v>0</v>
      </c>
      <c r="B1597" t="s">
        <v>1</v>
      </c>
      <c r="C1597">
        <v>7440136</v>
      </c>
      <c r="D1597" s="2">
        <v>2958465</v>
      </c>
      <c r="E1597" s="2">
        <v>45671</v>
      </c>
      <c r="F1597" s="28">
        <v>6194</v>
      </c>
      <c r="G1597" t="s">
        <v>3</v>
      </c>
    </row>
    <row r="1598" spans="1:7" x14ac:dyDescent="0.25">
      <c r="A1598" t="s">
        <v>0</v>
      </c>
      <c r="B1598" t="s">
        <v>1</v>
      </c>
      <c r="C1598">
        <v>7440181</v>
      </c>
      <c r="D1598" s="2">
        <v>2958465</v>
      </c>
      <c r="E1598" s="2">
        <v>45505</v>
      </c>
      <c r="F1598" s="28">
        <v>391</v>
      </c>
      <c r="G1598" t="s">
        <v>2</v>
      </c>
    </row>
    <row r="1599" spans="1:7" x14ac:dyDescent="0.25">
      <c r="A1599" t="s">
        <v>0</v>
      </c>
      <c r="B1599" t="s">
        <v>1</v>
      </c>
      <c r="C1599">
        <v>7440183</v>
      </c>
      <c r="D1599" s="2">
        <v>2958465</v>
      </c>
      <c r="E1599" s="2">
        <v>45505</v>
      </c>
      <c r="F1599" s="28">
        <v>391</v>
      </c>
      <c r="G1599" t="s">
        <v>2</v>
      </c>
    </row>
    <row r="1600" spans="1:7" x14ac:dyDescent="0.25">
      <c r="A1600" t="s">
        <v>0</v>
      </c>
      <c r="B1600" t="s">
        <v>1</v>
      </c>
      <c r="C1600">
        <v>7440184</v>
      </c>
      <c r="D1600" s="2">
        <v>2958465</v>
      </c>
      <c r="E1600" s="2">
        <v>45505</v>
      </c>
      <c r="F1600" s="28">
        <v>391</v>
      </c>
      <c r="G1600" t="s">
        <v>2</v>
      </c>
    </row>
    <row r="1601" spans="1:7" x14ac:dyDescent="0.25">
      <c r="A1601" t="s">
        <v>0</v>
      </c>
      <c r="B1601" t="s">
        <v>1</v>
      </c>
      <c r="C1601">
        <v>7440200</v>
      </c>
      <c r="D1601" s="2">
        <v>2958465</v>
      </c>
      <c r="E1601" s="2">
        <v>45505</v>
      </c>
      <c r="F1601" s="28">
        <v>1147</v>
      </c>
      <c r="G1601" t="s">
        <v>2</v>
      </c>
    </row>
    <row r="1602" spans="1:7" x14ac:dyDescent="0.25">
      <c r="A1602" t="s">
        <v>0</v>
      </c>
      <c r="B1602" t="s">
        <v>1</v>
      </c>
      <c r="C1602">
        <v>7440201</v>
      </c>
      <c r="D1602" s="2">
        <v>2958465</v>
      </c>
      <c r="E1602" s="2">
        <v>45505</v>
      </c>
      <c r="F1602" s="28">
        <v>1147</v>
      </c>
      <c r="G1602" t="s">
        <v>2</v>
      </c>
    </row>
    <row r="1603" spans="1:7" x14ac:dyDescent="0.25">
      <c r="A1603" t="s">
        <v>0</v>
      </c>
      <c r="B1603" t="s">
        <v>1</v>
      </c>
      <c r="C1603">
        <v>7440203</v>
      </c>
      <c r="D1603" s="2">
        <v>2958465</v>
      </c>
      <c r="E1603" s="2">
        <v>45505</v>
      </c>
      <c r="F1603" s="28">
        <v>1147</v>
      </c>
      <c r="G1603" t="s">
        <v>2</v>
      </c>
    </row>
    <row r="1604" spans="1:7" x14ac:dyDescent="0.25">
      <c r="A1604" t="s">
        <v>0</v>
      </c>
      <c r="B1604" t="s">
        <v>1</v>
      </c>
      <c r="C1604">
        <v>7440204</v>
      </c>
      <c r="D1604" s="2">
        <v>2958465</v>
      </c>
      <c r="E1604" s="2">
        <v>45505</v>
      </c>
      <c r="F1604" s="28">
        <v>1147</v>
      </c>
      <c r="G1604" t="s">
        <v>2</v>
      </c>
    </row>
    <row r="1605" spans="1:7" x14ac:dyDescent="0.25">
      <c r="A1605" t="s">
        <v>0</v>
      </c>
      <c r="B1605" t="s">
        <v>1</v>
      </c>
      <c r="C1605">
        <v>7440229</v>
      </c>
      <c r="D1605" s="2">
        <v>2958465</v>
      </c>
      <c r="E1605" s="2">
        <v>45505</v>
      </c>
      <c r="F1605" s="28">
        <v>391</v>
      </c>
      <c r="G1605" t="s">
        <v>2</v>
      </c>
    </row>
    <row r="1606" spans="1:7" x14ac:dyDescent="0.25">
      <c r="A1606" t="s">
        <v>0</v>
      </c>
      <c r="B1606" t="s">
        <v>1</v>
      </c>
      <c r="C1606">
        <v>7440233</v>
      </c>
      <c r="D1606" s="2">
        <v>2958465</v>
      </c>
      <c r="E1606" s="2">
        <v>45505</v>
      </c>
      <c r="F1606" s="28">
        <v>1907</v>
      </c>
      <c r="G1606" t="s">
        <v>2</v>
      </c>
    </row>
    <row r="1607" spans="1:7" x14ac:dyDescent="0.25">
      <c r="A1607" t="s">
        <v>0</v>
      </c>
      <c r="B1607" t="s">
        <v>1</v>
      </c>
      <c r="C1607">
        <v>7440234</v>
      </c>
      <c r="D1607" s="2">
        <v>2958465</v>
      </c>
      <c r="E1607" s="2">
        <v>45505</v>
      </c>
      <c r="F1607" s="28">
        <v>1907</v>
      </c>
      <c r="G1607" t="s">
        <v>2</v>
      </c>
    </row>
    <row r="1608" spans="1:7" x14ac:dyDescent="0.25">
      <c r="A1608" t="s">
        <v>0</v>
      </c>
      <c r="B1608" t="s">
        <v>1</v>
      </c>
      <c r="C1608">
        <v>7440240</v>
      </c>
      <c r="D1608" s="2">
        <v>2958465</v>
      </c>
      <c r="E1608" s="2">
        <v>45505</v>
      </c>
      <c r="F1608" s="28">
        <v>1907</v>
      </c>
      <c r="G1608" t="s">
        <v>2</v>
      </c>
    </row>
    <row r="1609" spans="1:7" x14ac:dyDescent="0.25">
      <c r="A1609" t="s">
        <v>0</v>
      </c>
      <c r="B1609" t="s">
        <v>1</v>
      </c>
      <c r="C1609">
        <v>7440241</v>
      </c>
      <c r="D1609" s="2">
        <v>2958465</v>
      </c>
      <c r="E1609" s="2">
        <v>45505</v>
      </c>
      <c r="F1609" s="28">
        <v>3789</v>
      </c>
      <c r="G1609" t="s">
        <v>3</v>
      </c>
    </row>
    <row r="1610" spans="1:7" x14ac:dyDescent="0.25">
      <c r="A1610" t="s">
        <v>0</v>
      </c>
      <c r="B1610" t="s">
        <v>1</v>
      </c>
      <c r="C1610">
        <v>7440242</v>
      </c>
      <c r="D1610" s="2">
        <v>2958465</v>
      </c>
      <c r="E1610" s="2">
        <v>45505</v>
      </c>
      <c r="F1610" s="28">
        <v>3789</v>
      </c>
      <c r="G1610" t="s">
        <v>3</v>
      </c>
    </row>
    <row r="1611" spans="1:7" x14ac:dyDescent="0.25">
      <c r="A1611" t="s">
        <v>0</v>
      </c>
      <c r="B1611" t="s">
        <v>1</v>
      </c>
      <c r="C1611">
        <v>7440245</v>
      </c>
      <c r="D1611" s="2">
        <v>2958465</v>
      </c>
      <c r="E1611" s="2">
        <v>45505</v>
      </c>
      <c r="F1611" s="28">
        <v>1907</v>
      </c>
      <c r="G1611" t="s">
        <v>2</v>
      </c>
    </row>
    <row r="1612" spans="1:7" x14ac:dyDescent="0.25">
      <c r="A1612" t="s">
        <v>0</v>
      </c>
      <c r="B1612" t="s">
        <v>1</v>
      </c>
      <c r="C1612">
        <v>7440250</v>
      </c>
      <c r="D1612" s="2">
        <v>2958465</v>
      </c>
      <c r="E1612" s="2">
        <v>45505</v>
      </c>
      <c r="F1612" s="28">
        <v>2844</v>
      </c>
      <c r="G1612" t="s">
        <v>3</v>
      </c>
    </row>
    <row r="1613" spans="1:7" x14ac:dyDescent="0.25">
      <c r="A1613" t="s">
        <v>0</v>
      </c>
      <c r="B1613" t="s">
        <v>1</v>
      </c>
      <c r="C1613">
        <v>7440251</v>
      </c>
      <c r="D1613" s="2">
        <v>2958465</v>
      </c>
      <c r="E1613" s="2">
        <v>45505</v>
      </c>
      <c r="F1613" s="28">
        <v>2844</v>
      </c>
      <c r="G1613" t="s">
        <v>3</v>
      </c>
    </row>
    <row r="1614" spans="1:7" x14ac:dyDescent="0.25">
      <c r="A1614" t="s">
        <v>0</v>
      </c>
      <c r="B1614" t="s">
        <v>1</v>
      </c>
      <c r="C1614">
        <v>7440253</v>
      </c>
      <c r="D1614" s="2">
        <v>2958465</v>
      </c>
      <c r="E1614" s="2">
        <v>45505</v>
      </c>
      <c r="F1614" s="28">
        <v>5419</v>
      </c>
      <c r="G1614" t="s">
        <v>3</v>
      </c>
    </row>
    <row r="1615" spans="1:7" x14ac:dyDescent="0.25">
      <c r="A1615" t="s">
        <v>0</v>
      </c>
      <c r="B1615" t="s">
        <v>1</v>
      </c>
      <c r="C1615">
        <v>7440254</v>
      </c>
      <c r="D1615" s="2">
        <v>2958465</v>
      </c>
      <c r="E1615" s="2">
        <v>45657</v>
      </c>
      <c r="F1615" s="28">
        <v>6194</v>
      </c>
      <c r="G1615" t="s">
        <v>3</v>
      </c>
    </row>
    <row r="1616" spans="1:7" x14ac:dyDescent="0.25">
      <c r="A1616" t="s">
        <v>0</v>
      </c>
      <c r="B1616" t="s">
        <v>1</v>
      </c>
      <c r="C1616">
        <v>7440256</v>
      </c>
      <c r="D1616" s="2">
        <v>2958465</v>
      </c>
      <c r="E1616" s="2">
        <v>45505</v>
      </c>
      <c r="F1616" s="28">
        <v>5419</v>
      </c>
      <c r="G1616" t="s">
        <v>3</v>
      </c>
    </row>
    <row r="1617" spans="1:7" x14ac:dyDescent="0.25">
      <c r="A1617" t="s">
        <v>0</v>
      </c>
      <c r="B1617" t="s">
        <v>1</v>
      </c>
      <c r="C1617">
        <v>7440265</v>
      </c>
      <c r="D1617" s="2">
        <v>2958465</v>
      </c>
      <c r="E1617" s="2">
        <v>43475</v>
      </c>
      <c r="F1617" s="28">
        <v>4600</v>
      </c>
      <c r="G1617" t="s">
        <v>3</v>
      </c>
    </row>
    <row r="1618" spans="1:7" x14ac:dyDescent="0.25">
      <c r="A1618" t="s">
        <v>0</v>
      </c>
      <c r="B1618" t="s">
        <v>1</v>
      </c>
      <c r="C1618">
        <v>7440269</v>
      </c>
      <c r="D1618" s="2">
        <v>2958465</v>
      </c>
      <c r="E1618" s="2">
        <v>44083</v>
      </c>
      <c r="F1618" s="28">
        <v>4600</v>
      </c>
      <c r="G1618" t="s">
        <v>3</v>
      </c>
    </row>
    <row r="1619" spans="1:7" x14ac:dyDescent="0.25">
      <c r="A1619" t="s">
        <v>0</v>
      </c>
      <c r="B1619" t="s">
        <v>1</v>
      </c>
      <c r="C1619">
        <v>7440282</v>
      </c>
      <c r="D1619" s="2">
        <v>2958465</v>
      </c>
      <c r="E1619" s="2">
        <v>45917</v>
      </c>
      <c r="F1619" s="28">
        <v>4089</v>
      </c>
      <c r="G1619" t="s">
        <v>3</v>
      </c>
    </row>
    <row r="1620" spans="1:7" x14ac:dyDescent="0.25">
      <c r="A1620" t="s">
        <v>0</v>
      </c>
      <c r="B1620" t="s">
        <v>1</v>
      </c>
      <c r="C1620">
        <v>7442183</v>
      </c>
      <c r="D1620" s="2">
        <v>2958465</v>
      </c>
      <c r="E1620" s="2">
        <v>44894</v>
      </c>
      <c r="F1620" s="28">
        <v>461</v>
      </c>
      <c r="G1620" t="s">
        <v>2</v>
      </c>
    </row>
    <row r="1621" spans="1:7" x14ac:dyDescent="0.25">
      <c r="A1621" t="s">
        <v>0</v>
      </c>
      <c r="B1621" t="s">
        <v>1</v>
      </c>
      <c r="C1621">
        <v>7442184</v>
      </c>
      <c r="D1621" s="2">
        <v>2958465</v>
      </c>
      <c r="E1621" s="2">
        <v>44894</v>
      </c>
      <c r="F1621" s="28">
        <v>461</v>
      </c>
      <c r="G1621" t="s">
        <v>2</v>
      </c>
    </row>
    <row r="1622" spans="1:7" x14ac:dyDescent="0.25">
      <c r="A1622" t="s">
        <v>0</v>
      </c>
      <c r="B1622" t="s">
        <v>1</v>
      </c>
      <c r="C1622">
        <v>7442211</v>
      </c>
      <c r="D1622" s="2">
        <v>2958465</v>
      </c>
      <c r="E1622" s="2">
        <v>44894</v>
      </c>
      <c r="F1622" s="28">
        <v>1614</v>
      </c>
      <c r="G1622" t="s">
        <v>2</v>
      </c>
    </row>
    <row r="1623" spans="1:7" x14ac:dyDescent="0.25">
      <c r="A1623" t="s">
        <v>0</v>
      </c>
      <c r="B1623" t="s">
        <v>1</v>
      </c>
      <c r="C1623">
        <v>7442213</v>
      </c>
      <c r="D1623" s="2">
        <v>2958465</v>
      </c>
      <c r="E1623" s="2">
        <v>44894</v>
      </c>
      <c r="F1623" s="28">
        <v>1614</v>
      </c>
      <c r="G1623" t="s">
        <v>2</v>
      </c>
    </row>
    <row r="1624" spans="1:7" x14ac:dyDescent="0.25">
      <c r="A1624" t="s">
        <v>0</v>
      </c>
      <c r="B1624" t="s">
        <v>1</v>
      </c>
      <c r="C1624">
        <v>7443183</v>
      </c>
      <c r="D1624" s="2">
        <v>2958465</v>
      </c>
      <c r="E1624" s="2">
        <v>44894</v>
      </c>
      <c r="F1624" s="28">
        <v>619</v>
      </c>
      <c r="G1624" t="s">
        <v>2</v>
      </c>
    </row>
    <row r="1625" spans="1:7" x14ac:dyDescent="0.25">
      <c r="A1625" t="s">
        <v>0</v>
      </c>
      <c r="B1625" t="s">
        <v>1</v>
      </c>
      <c r="C1625">
        <v>7443184</v>
      </c>
      <c r="D1625" s="2">
        <v>2958465</v>
      </c>
      <c r="E1625" s="2">
        <v>44894</v>
      </c>
      <c r="F1625" s="28">
        <v>619</v>
      </c>
      <c r="G1625" t="s">
        <v>2</v>
      </c>
    </row>
    <row r="1626" spans="1:7" x14ac:dyDescent="0.25">
      <c r="A1626" t="s">
        <v>0</v>
      </c>
      <c r="B1626" t="s">
        <v>1</v>
      </c>
      <c r="C1626">
        <v>7443211</v>
      </c>
      <c r="D1626" s="2">
        <v>2958465</v>
      </c>
      <c r="E1626" s="2">
        <v>44894</v>
      </c>
      <c r="F1626" s="28">
        <v>2167</v>
      </c>
      <c r="G1626" t="s">
        <v>2</v>
      </c>
    </row>
    <row r="1627" spans="1:7" x14ac:dyDescent="0.25">
      <c r="A1627" t="s">
        <v>0</v>
      </c>
      <c r="B1627" t="s">
        <v>1</v>
      </c>
      <c r="C1627">
        <v>7443213</v>
      </c>
      <c r="D1627" s="2">
        <v>2958465</v>
      </c>
      <c r="E1627" s="2">
        <v>44894</v>
      </c>
      <c r="F1627" s="28">
        <v>2167</v>
      </c>
      <c r="G1627" t="s">
        <v>2</v>
      </c>
    </row>
    <row r="1628" spans="1:7" x14ac:dyDescent="0.25">
      <c r="A1628" t="s">
        <v>0</v>
      </c>
      <c r="B1628" t="s">
        <v>1</v>
      </c>
      <c r="C1628">
        <v>7444183</v>
      </c>
      <c r="D1628" s="2">
        <v>2958465</v>
      </c>
      <c r="E1628" s="2">
        <v>45356</v>
      </c>
      <c r="F1628" s="28">
        <v>411</v>
      </c>
      <c r="G1628" t="s">
        <v>2</v>
      </c>
    </row>
    <row r="1629" spans="1:7" x14ac:dyDescent="0.25">
      <c r="A1629" t="s">
        <v>0</v>
      </c>
      <c r="B1629" t="s">
        <v>1</v>
      </c>
      <c r="C1629">
        <v>7444184</v>
      </c>
      <c r="D1629" s="2">
        <v>2958465</v>
      </c>
      <c r="E1629" s="2">
        <v>45356</v>
      </c>
      <c r="F1629" s="28">
        <v>411</v>
      </c>
      <c r="G1629" t="s">
        <v>2</v>
      </c>
    </row>
    <row r="1630" spans="1:7" x14ac:dyDescent="0.25">
      <c r="A1630" t="s">
        <v>0</v>
      </c>
      <c r="B1630" t="s">
        <v>1</v>
      </c>
      <c r="C1630">
        <v>7444233</v>
      </c>
      <c r="D1630" s="2">
        <v>2958465</v>
      </c>
      <c r="E1630" s="2">
        <v>45356</v>
      </c>
      <c r="F1630" s="28">
        <v>2061</v>
      </c>
      <c r="G1630" t="s">
        <v>2</v>
      </c>
    </row>
    <row r="1631" spans="1:7" x14ac:dyDescent="0.25">
      <c r="A1631" t="s">
        <v>0</v>
      </c>
      <c r="B1631" t="s">
        <v>1</v>
      </c>
      <c r="C1631">
        <v>7444234</v>
      </c>
      <c r="D1631" s="2">
        <v>2958465</v>
      </c>
      <c r="E1631" s="2">
        <v>45356</v>
      </c>
      <c r="F1631" s="28">
        <v>2061</v>
      </c>
      <c r="G1631" t="s">
        <v>2</v>
      </c>
    </row>
    <row r="1632" spans="1:7" x14ac:dyDescent="0.25">
      <c r="A1632" t="s">
        <v>0</v>
      </c>
      <c r="B1632" t="s">
        <v>1</v>
      </c>
      <c r="C1632">
        <v>7444242</v>
      </c>
      <c r="D1632" s="2">
        <v>2958465</v>
      </c>
      <c r="E1632" s="2">
        <v>43391</v>
      </c>
      <c r="F1632" s="28">
        <v>3159</v>
      </c>
      <c r="G1632" t="s">
        <v>3</v>
      </c>
    </row>
    <row r="1633" spans="1:7" x14ac:dyDescent="0.25">
      <c r="A1633" t="s">
        <v>0</v>
      </c>
      <c r="B1633" t="s">
        <v>1</v>
      </c>
      <c r="C1633">
        <v>7444251</v>
      </c>
      <c r="D1633" s="2">
        <v>2958465</v>
      </c>
      <c r="E1633" s="2">
        <v>43391</v>
      </c>
      <c r="F1633" s="28">
        <v>2389</v>
      </c>
      <c r="G1633" t="s">
        <v>3</v>
      </c>
    </row>
    <row r="1634" spans="1:7" x14ac:dyDescent="0.25">
      <c r="A1634" t="s">
        <v>0</v>
      </c>
      <c r="B1634" t="s">
        <v>1</v>
      </c>
      <c r="C1634">
        <v>7444252</v>
      </c>
      <c r="D1634" s="2">
        <v>2958465</v>
      </c>
      <c r="E1634" s="2">
        <v>43391</v>
      </c>
      <c r="F1634" s="28">
        <v>2689</v>
      </c>
      <c r="G1634" t="s">
        <v>3</v>
      </c>
    </row>
    <row r="1635" spans="1:7" x14ac:dyDescent="0.25">
      <c r="A1635" t="s">
        <v>0</v>
      </c>
      <c r="B1635" t="s">
        <v>1</v>
      </c>
      <c r="C1635">
        <v>7444277</v>
      </c>
      <c r="D1635" s="2">
        <v>2958465</v>
      </c>
      <c r="E1635" s="2">
        <v>43391</v>
      </c>
      <c r="F1635" s="28">
        <v>2389</v>
      </c>
      <c r="G1635" t="s">
        <v>3</v>
      </c>
    </row>
    <row r="1636" spans="1:7" x14ac:dyDescent="0.25">
      <c r="A1636" t="s">
        <v>0</v>
      </c>
      <c r="B1636" t="s">
        <v>1</v>
      </c>
      <c r="C1636">
        <v>7444278</v>
      </c>
      <c r="D1636" s="2">
        <v>2958465</v>
      </c>
      <c r="E1636" s="2">
        <v>43391</v>
      </c>
      <c r="F1636" s="28">
        <v>2689</v>
      </c>
      <c r="G1636" t="s">
        <v>3</v>
      </c>
    </row>
    <row r="1637" spans="1:7" x14ac:dyDescent="0.25">
      <c r="A1637" t="s">
        <v>0</v>
      </c>
      <c r="B1637" t="s">
        <v>1</v>
      </c>
      <c r="C1637">
        <v>7444683</v>
      </c>
      <c r="D1637" s="2">
        <v>2958465</v>
      </c>
      <c r="E1637" s="2">
        <v>43391</v>
      </c>
      <c r="F1637" s="28">
        <v>309</v>
      </c>
      <c r="G1637" t="s">
        <v>2</v>
      </c>
    </row>
    <row r="1638" spans="1:7" x14ac:dyDescent="0.25">
      <c r="A1638" t="s">
        <v>0</v>
      </c>
      <c r="B1638" t="s">
        <v>1</v>
      </c>
      <c r="C1638">
        <v>7444684</v>
      </c>
      <c r="D1638" s="2">
        <v>2958465</v>
      </c>
      <c r="E1638" s="2">
        <v>43391</v>
      </c>
      <c r="F1638" s="28">
        <v>309</v>
      </c>
      <c r="G1638" t="s">
        <v>2</v>
      </c>
    </row>
    <row r="1639" spans="1:7" x14ac:dyDescent="0.25">
      <c r="A1639" t="s">
        <v>0</v>
      </c>
      <c r="B1639" t="s">
        <v>1</v>
      </c>
      <c r="C1639">
        <v>7444742</v>
      </c>
      <c r="D1639" s="2">
        <v>2958465</v>
      </c>
      <c r="E1639" s="2">
        <v>43391</v>
      </c>
      <c r="F1639" s="28">
        <v>2929</v>
      </c>
      <c r="G1639" t="s">
        <v>3</v>
      </c>
    </row>
    <row r="1640" spans="1:7" x14ac:dyDescent="0.25">
      <c r="A1640" t="s">
        <v>0</v>
      </c>
      <c r="B1640" t="s">
        <v>1</v>
      </c>
      <c r="C1640">
        <v>7444751</v>
      </c>
      <c r="D1640" s="2">
        <v>2958465</v>
      </c>
      <c r="E1640" s="2">
        <v>43391</v>
      </c>
      <c r="F1640" s="28">
        <v>2209</v>
      </c>
      <c r="G1640" t="s">
        <v>3</v>
      </c>
    </row>
    <row r="1641" spans="1:7" x14ac:dyDescent="0.25">
      <c r="A1641" t="s">
        <v>0</v>
      </c>
      <c r="B1641" t="s">
        <v>1</v>
      </c>
      <c r="C1641">
        <v>7444752</v>
      </c>
      <c r="D1641" s="2">
        <v>2958465</v>
      </c>
      <c r="E1641" s="2">
        <v>43391</v>
      </c>
      <c r="F1641" s="28">
        <v>2489</v>
      </c>
      <c r="G1641" t="s">
        <v>3</v>
      </c>
    </row>
    <row r="1642" spans="1:7" x14ac:dyDescent="0.25">
      <c r="A1642" t="s">
        <v>0</v>
      </c>
      <c r="B1642" t="s">
        <v>1</v>
      </c>
      <c r="C1642">
        <v>7444777</v>
      </c>
      <c r="D1642" s="2">
        <v>2958465</v>
      </c>
      <c r="E1642" s="2">
        <v>43391</v>
      </c>
      <c r="F1642" s="28">
        <v>2209</v>
      </c>
      <c r="G1642" t="s">
        <v>3</v>
      </c>
    </row>
    <row r="1643" spans="1:7" x14ac:dyDescent="0.25">
      <c r="A1643" t="s">
        <v>0</v>
      </c>
      <c r="B1643" t="s">
        <v>1</v>
      </c>
      <c r="C1643">
        <v>7444778</v>
      </c>
      <c r="D1643" s="2">
        <v>2958465</v>
      </c>
      <c r="E1643" s="2">
        <v>43391</v>
      </c>
      <c r="F1643" s="28">
        <v>2489</v>
      </c>
      <c r="G1643" t="s">
        <v>3</v>
      </c>
    </row>
    <row r="1644" spans="1:7" x14ac:dyDescent="0.25">
      <c r="A1644" t="s">
        <v>0</v>
      </c>
      <c r="B1644" t="s">
        <v>1</v>
      </c>
      <c r="C1644">
        <v>7445183</v>
      </c>
      <c r="D1644" s="2">
        <v>2958465</v>
      </c>
      <c r="E1644" s="2">
        <v>43372</v>
      </c>
      <c r="F1644" s="28">
        <v>275</v>
      </c>
      <c r="G1644" t="s">
        <v>2</v>
      </c>
    </row>
    <row r="1645" spans="1:7" x14ac:dyDescent="0.25">
      <c r="A1645" t="s">
        <v>0</v>
      </c>
      <c r="B1645" t="s">
        <v>1</v>
      </c>
      <c r="C1645">
        <v>7445184</v>
      </c>
      <c r="D1645" s="2">
        <v>2958465</v>
      </c>
      <c r="E1645" s="2">
        <v>43372</v>
      </c>
      <c r="F1645" s="28">
        <v>275</v>
      </c>
      <c r="G1645" t="s">
        <v>2</v>
      </c>
    </row>
    <row r="1646" spans="1:7" x14ac:dyDescent="0.25">
      <c r="A1646" t="s">
        <v>0</v>
      </c>
      <c r="B1646" t="s">
        <v>1</v>
      </c>
      <c r="C1646">
        <v>7445221</v>
      </c>
      <c r="D1646" s="2">
        <v>2958465</v>
      </c>
      <c r="E1646" s="2">
        <v>43372</v>
      </c>
      <c r="F1646" s="28">
        <v>1080</v>
      </c>
      <c r="G1646" t="s">
        <v>2</v>
      </c>
    </row>
    <row r="1647" spans="1:7" x14ac:dyDescent="0.25">
      <c r="A1647" t="s">
        <v>0</v>
      </c>
      <c r="B1647" t="s">
        <v>1</v>
      </c>
      <c r="C1647">
        <v>7445222</v>
      </c>
      <c r="D1647" s="2">
        <v>2958465</v>
      </c>
      <c r="E1647" s="2">
        <v>43372</v>
      </c>
      <c r="F1647" s="28">
        <v>1080</v>
      </c>
      <c r="G1647" t="s">
        <v>2</v>
      </c>
    </row>
    <row r="1648" spans="1:7" x14ac:dyDescent="0.25">
      <c r="A1648" t="s">
        <v>0</v>
      </c>
      <c r="B1648" t="s">
        <v>1</v>
      </c>
      <c r="C1648">
        <v>7445683</v>
      </c>
      <c r="D1648" s="2">
        <v>2958465</v>
      </c>
      <c r="E1648" s="2">
        <v>43372</v>
      </c>
      <c r="F1648" s="28">
        <v>242</v>
      </c>
      <c r="G1648" t="s">
        <v>2</v>
      </c>
    </row>
    <row r="1649" spans="1:7" x14ac:dyDescent="0.25">
      <c r="A1649" t="s">
        <v>0</v>
      </c>
      <c r="B1649" t="s">
        <v>1</v>
      </c>
      <c r="C1649">
        <v>7445684</v>
      </c>
      <c r="D1649" s="2">
        <v>2958465</v>
      </c>
      <c r="E1649" s="2">
        <v>43372</v>
      </c>
      <c r="F1649" s="28">
        <v>242</v>
      </c>
      <c r="G1649" t="s">
        <v>2</v>
      </c>
    </row>
    <row r="1650" spans="1:7" x14ac:dyDescent="0.25">
      <c r="A1650" t="s">
        <v>0</v>
      </c>
      <c r="B1650" t="s">
        <v>1</v>
      </c>
      <c r="C1650">
        <v>7445721</v>
      </c>
      <c r="D1650" s="2">
        <v>2958465</v>
      </c>
      <c r="E1650" s="2">
        <v>43372</v>
      </c>
      <c r="F1650" s="28">
        <v>955</v>
      </c>
      <c r="G1650" t="s">
        <v>2</v>
      </c>
    </row>
    <row r="1651" spans="1:7" x14ac:dyDescent="0.25">
      <c r="A1651" t="s">
        <v>0</v>
      </c>
      <c r="B1651" t="s">
        <v>1</v>
      </c>
      <c r="C1651">
        <v>7445722</v>
      </c>
      <c r="D1651" s="2">
        <v>2958465</v>
      </c>
      <c r="E1651" s="2">
        <v>43372</v>
      </c>
      <c r="F1651" s="28">
        <v>955</v>
      </c>
      <c r="G1651" t="s">
        <v>2</v>
      </c>
    </row>
    <row r="1652" spans="1:7" x14ac:dyDescent="0.25">
      <c r="A1652" t="s">
        <v>0</v>
      </c>
      <c r="B1652" t="s">
        <v>1</v>
      </c>
      <c r="C1652">
        <v>7446183</v>
      </c>
      <c r="D1652" s="2">
        <v>2958465</v>
      </c>
      <c r="E1652" s="2">
        <v>43372</v>
      </c>
      <c r="F1652" s="28">
        <v>290</v>
      </c>
      <c r="G1652" t="s">
        <v>2</v>
      </c>
    </row>
    <row r="1653" spans="1:7" x14ac:dyDescent="0.25">
      <c r="A1653" t="s">
        <v>0</v>
      </c>
      <c r="B1653" t="s">
        <v>1</v>
      </c>
      <c r="C1653">
        <v>7446184</v>
      </c>
      <c r="D1653" s="2">
        <v>2958465</v>
      </c>
      <c r="E1653" s="2">
        <v>43372</v>
      </c>
      <c r="F1653" s="28">
        <v>290</v>
      </c>
      <c r="G1653" t="s">
        <v>2</v>
      </c>
    </row>
    <row r="1654" spans="1:7" x14ac:dyDescent="0.25">
      <c r="A1654" t="s">
        <v>0</v>
      </c>
      <c r="B1654" t="s">
        <v>1</v>
      </c>
      <c r="C1654">
        <v>7446193</v>
      </c>
      <c r="D1654" s="2">
        <v>2958465</v>
      </c>
      <c r="E1654" s="2">
        <v>43372</v>
      </c>
      <c r="F1654" s="28">
        <v>715</v>
      </c>
      <c r="G1654" t="s">
        <v>2</v>
      </c>
    </row>
    <row r="1655" spans="1:7" x14ac:dyDescent="0.25">
      <c r="A1655" t="s">
        <v>0</v>
      </c>
      <c r="B1655" t="s">
        <v>1</v>
      </c>
      <c r="C1655">
        <v>7446195</v>
      </c>
      <c r="D1655" s="2">
        <v>2958465</v>
      </c>
      <c r="E1655" s="2">
        <v>43372</v>
      </c>
      <c r="F1655" s="28">
        <v>715</v>
      </c>
      <c r="G1655" t="s">
        <v>2</v>
      </c>
    </row>
    <row r="1656" spans="1:7" x14ac:dyDescent="0.25">
      <c r="A1656" t="s">
        <v>0</v>
      </c>
      <c r="B1656" t="s">
        <v>1</v>
      </c>
      <c r="C1656">
        <v>7446683</v>
      </c>
      <c r="D1656" s="2">
        <v>2958465</v>
      </c>
      <c r="E1656" s="2">
        <v>43372</v>
      </c>
      <c r="F1656" s="28">
        <v>260</v>
      </c>
      <c r="G1656" t="s">
        <v>2</v>
      </c>
    </row>
    <row r="1657" spans="1:7" x14ac:dyDescent="0.25">
      <c r="A1657" t="s">
        <v>0</v>
      </c>
      <c r="B1657" t="s">
        <v>1</v>
      </c>
      <c r="C1657">
        <v>7446684</v>
      </c>
      <c r="D1657" s="2">
        <v>2958465</v>
      </c>
      <c r="E1657" s="2">
        <v>43372</v>
      </c>
      <c r="F1657" s="28">
        <v>260</v>
      </c>
      <c r="G1657" t="s">
        <v>2</v>
      </c>
    </row>
    <row r="1658" spans="1:7" x14ac:dyDescent="0.25">
      <c r="A1658" t="s">
        <v>0</v>
      </c>
      <c r="B1658" t="s">
        <v>1</v>
      </c>
      <c r="C1658">
        <v>7446693</v>
      </c>
      <c r="D1658" s="2">
        <v>2958465</v>
      </c>
      <c r="E1658" s="2">
        <v>43372</v>
      </c>
      <c r="F1658" s="28">
        <v>637</v>
      </c>
      <c r="G1658" t="s">
        <v>2</v>
      </c>
    </row>
    <row r="1659" spans="1:7" x14ac:dyDescent="0.25">
      <c r="A1659" t="s">
        <v>0</v>
      </c>
      <c r="B1659" t="s">
        <v>1</v>
      </c>
      <c r="C1659">
        <v>7446695</v>
      </c>
      <c r="D1659" s="2">
        <v>2958465</v>
      </c>
      <c r="E1659" s="2">
        <v>43372</v>
      </c>
      <c r="F1659" s="28">
        <v>637</v>
      </c>
      <c r="G1659" t="s">
        <v>2</v>
      </c>
    </row>
    <row r="1660" spans="1:7" x14ac:dyDescent="0.25">
      <c r="A1660" t="s">
        <v>0</v>
      </c>
      <c r="B1660" t="s">
        <v>1</v>
      </c>
      <c r="C1660">
        <v>7448137</v>
      </c>
      <c r="D1660" s="2">
        <v>2958465</v>
      </c>
      <c r="E1660" s="2">
        <v>44713</v>
      </c>
      <c r="F1660" s="28">
        <v>3140</v>
      </c>
      <c r="G1660" t="s">
        <v>2</v>
      </c>
    </row>
    <row r="1661" spans="1:7" x14ac:dyDescent="0.25">
      <c r="A1661" t="s">
        <v>0</v>
      </c>
      <c r="B1661" t="s">
        <v>1</v>
      </c>
      <c r="C1661">
        <v>7448138</v>
      </c>
      <c r="D1661" s="2">
        <v>2958465</v>
      </c>
      <c r="E1661" s="2">
        <v>44713</v>
      </c>
      <c r="F1661" s="28">
        <v>3140</v>
      </c>
      <c r="G1661" t="s">
        <v>2</v>
      </c>
    </row>
    <row r="1662" spans="1:7" x14ac:dyDescent="0.25">
      <c r="A1662" t="s">
        <v>0</v>
      </c>
      <c r="B1662" t="s">
        <v>1</v>
      </c>
      <c r="C1662">
        <v>7448183</v>
      </c>
      <c r="D1662" s="2">
        <v>2958465</v>
      </c>
      <c r="E1662" s="2">
        <v>44713</v>
      </c>
      <c r="F1662" s="28">
        <v>683</v>
      </c>
      <c r="G1662" t="s">
        <v>2</v>
      </c>
    </row>
    <row r="1663" spans="1:7" x14ac:dyDescent="0.25">
      <c r="A1663" t="s">
        <v>0</v>
      </c>
      <c r="B1663" t="s">
        <v>1</v>
      </c>
      <c r="C1663">
        <v>7448184</v>
      </c>
      <c r="D1663" s="2">
        <v>2958465</v>
      </c>
      <c r="E1663" s="2">
        <v>44713</v>
      </c>
      <c r="F1663" s="28">
        <v>683</v>
      </c>
      <c r="G1663" t="s">
        <v>2</v>
      </c>
    </row>
    <row r="1664" spans="1:7" x14ac:dyDescent="0.25">
      <c r="A1664" t="s">
        <v>0</v>
      </c>
      <c r="B1664" t="s">
        <v>1</v>
      </c>
      <c r="C1664">
        <v>7448637</v>
      </c>
      <c r="D1664" s="2">
        <v>2958465</v>
      </c>
      <c r="E1664" s="2">
        <v>43344</v>
      </c>
      <c r="F1664" s="28">
        <v>2796</v>
      </c>
      <c r="G1664" t="s">
        <v>2</v>
      </c>
    </row>
    <row r="1665" spans="1:7" x14ac:dyDescent="0.25">
      <c r="A1665" t="s">
        <v>0</v>
      </c>
      <c r="B1665" t="s">
        <v>1</v>
      </c>
      <c r="C1665">
        <v>7448638</v>
      </c>
      <c r="D1665" s="2">
        <v>2958465</v>
      </c>
      <c r="E1665" s="2">
        <v>43344</v>
      </c>
      <c r="F1665" s="28">
        <v>2796</v>
      </c>
      <c r="G1665" t="s">
        <v>2</v>
      </c>
    </row>
    <row r="1666" spans="1:7" x14ac:dyDescent="0.25">
      <c r="A1666" t="s">
        <v>0</v>
      </c>
      <c r="B1666" t="s">
        <v>1</v>
      </c>
      <c r="C1666">
        <v>7448683</v>
      </c>
      <c r="D1666" s="2">
        <v>2958465</v>
      </c>
      <c r="E1666" s="2">
        <v>43344</v>
      </c>
      <c r="F1666" s="28">
        <v>608</v>
      </c>
      <c r="G1666" t="s">
        <v>2</v>
      </c>
    </row>
    <row r="1667" spans="1:7" x14ac:dyDescent="0.25">
      <c r="A1667" t="s">
        <v>0</v>
      </c>
      <c r="B1667" t="s">
        <v>1</v>
      </c>
      <c r="C1667">
        <v>7448684</v>
      </c>
      <c r="D1667" s="2">
        <v>2958465</v>
      </c>
      <c r="E1667" s="2">
        <v>43344</v>
      </c>
      <c r="F1667" s="28">
        <v>608</v>
      </c>
      <c r="G1667" t="s">
        <v>2</v>
      </c>
    </row>
    <row r="1668" spans="1:7" x14ac:dyDescent="0.25">
      <c r="A1668" t="s">
        <v>0</v>
      </c>
      <c r="B1668" t="s">
        <v>1</v>
      </c>
      <c r="C1668">
        <v>7449137</v>
      </c>
      <c r="D1668" s="2">
        <v>2958465</v>
      </c>
      <c r="E1668" s="2">
        <v>44713</v>
      </c>
      <c r="F1668" s="28">
        <v>3296</v>
      </c>
      <c r="G1668" t="s">
        <v>2</v>
      </c>
    </row>
    <row r="1669" spans="1:7" x14ac:dyDescent="0.25">
      <c r="A1669" t="s">
        <v>0</v>
      </c>
      <c r="B1669" t="s">
        <v>1</v>
      </c>
      <c r="C1669">
        <v>7449138</v>
      </c>
      <c r="D1669" s="2">
        <v>2958465</v>
      </c>
      <c r="E1669" s="2">
        <v>44713</v>
      </c>
      <c r="F1669" s="28">
        <v>3296</v>
      </c>
      <c r="G1669" t="s">
        <v>2</v>
      </c>
    </row>
    <row r="1670" spans="1:7" x14ac:dyDescent="0.25">
      <c r="A1670" t="s">
        <v>0</v>
      </c>
      <c r="B1670" t="s">
        <v>1</v>
      </c>
      <c r="C1670">
        <v>7449183</v>
      </c>
      <c r="D1670" s="2">
        <v>2958465</v>
      </c>
      <c r="E1670" s="2">
        <v>44713</v>
      </c>
      <c r="F1670" s="28">
        <v>716</v>
      </c>
      <c r="G1670" t="s">
        <v>2</v>
      </c>
    </row>
    <row r="1671" spans="1:7" x14ac:dyDescent="0.25">
      <c r="A1671" t="s">
        <v>0</v>
      </c>
      <c r="B1671" t="s">
        <v>1</v>
      </c>
      <c r="C1671">
        <v>7449184</v>
      </c>
      <c r="D1671" s="2">
        <v>2958465</v>
      </c>
      <c r="E1671" s="2">
        <v>44713</v>
      </c>
      <c r="F1671" s="28">
        <v>716</v>
      </c>
      <c r="G1671" t="s">
        <v>2</v>
      </c>
    </row>
    <row r="1672" spans="1:7" x14ac:dyDescent="0.25">
      <c r="A1672" t="s">
        <v>0</v>
      </c>
      <c r="B1672" t="s">
        <v>1</v>
      </c>
      <c r="C1672">
        <v>7449637</v>
      </c>
      <c r="D1672" s="2">
        <v>2958465</v>
      </c>
      <c r="E1672" s="2">
        <v>43344</v>
      </c>
      <c r="F1672" s="28">
        <v>2952</v>
      </c>
      <c r="G1672" t="s">
        <v>2</v>
      </c>
    </row>
    <row r="1673" spans="1:7" x14ac:dyDescent="0.25">
      <c r="A1673" t="s">
        <v>0</v>
      </c>
      <c r="B1673" t="s">
        <v>1</v>
      </c>
      <c r="C1673">
        <v>7449638</v>
      </c>
      <c r="D1673" s="2">
        <v>2958465</v>
      </c>
      <c r="E1673" s="2">
        <v>43344</v>
      </c>
      <c r="F1673" s="28">
        <v>2952</v>
      </c>
      <c r="G1673" t="s">
        <v>2</v>
      </c>
    </row>
    <row r="1674" spans="1:7" x14ac:dyDescent="0.25">
      <c r="A1674" t="s">
        <v>0</v>
      </c>
      <c r="B1674" t="s">
        <v>1</v>
      </c>
      <c r="C1674">
        <v>7449683</v>
      </c>
      <c r="D1674" s="2">
        <v>2958465</v>
      </c>
      <c r="E1674" s="2">
        <v>43344</v>
      </c>
      <c r="F1674" s="28">
        <v>641</v>
      </c>
      <c r="G1674" t="s">
        <v>2</v>
      </c>
    </row>
    <row r="1675" spans="1:7" x14ac:dyDescent="0.25">
      <c r="A1675" t="s">
        <v>0</v>
      </c>
      <c r="B1675" t="s">
        <v>1</v>
      </c>
      <c r="C1675">
        <v>7449684</v>
      </c>
      <c r="D1675" s="2">
        <v>2958465</v>
      </c>
      <c r="E1675" s="2">
        <v>43344</v>
      </c>
      <c r="F1675" s="28">
        <v>641</v>
      </c>
      <c r="G1675" t="s">
        <v>2</v>
      </c>
    </row>
    <row r="1676" spans="1:7" x14ac:dyDescent="0.25">
      <c r="A1676" t="s">
        <v>0</v>
      </c>
      <c r="B1676" t="s">
        <v>1</v>
      </c>
      <c r="C1676">
        <v>7450163</v>
      </c>
      <c r="D1676" s="2">
        <v>2958465</v>
      </c>
      <c r="E1676" s="2">
        <v>44299</v>
      </c>
      <c r="F1676" s="28">
        <v>90</v>
      </c>
      <c r="G1676" t="s">
        <v>2</v>
      </c>
    </row>
    <row r="1677" spans="1:7" x14ac:dyDescent="0.25">
      <c r="A1677" t="s">
        <v>0</v>
      </c>
      <c r="B1677" t="s">
        <v>1</v>
      </c>
      <c r="C1677">
        <v>7450164</v>
      </c>
      <c r="D1677" s="2">
        <v>2958465</v>
      </c>
      <c r="E1677" s="2">
        <v>44299</v>
      </c>
      <c r="F1677" s="28">
        <v>90</v>
      </c>
      <c r="G1677" t="s">
        <v>2</v>
      </c>
    </row>
    <row r="1678" spans="1:7" x14ac:dyDescent="0.25">
      <c r="A1678" t="s">
        <v>0</v>
      </c>
      <c r="B1678" t="s">
        <v>1</v>
      </c>
      <c r="C1678">
        <v>7450183</v>
      </c>
      <c r="D1678" s="2">
        <v>2958465</v>
      </c>
      <c r="E1678" s="2">
        <v>44299</v>
      </c>
      <c r="F1678" s="28">
        <v>331</v>
      </c>
      <c r="G1678" t="s">
        <v>2</v>
      </c>
    </row>
    <row r="1679" spans="1:7" x14ac:dyDescent="0.25">
      <c r="A1679" t="s">
        <v>0</v>
      </c>
      <c r="B1679" t="s">
        <v>1</v>
      </c>
      <c r="C1679">
        <v>7450184</v>
      </c>
      <c r="D1679" s="2">
        <v>2958465</v>
      </c>
      <c r="E1679" s="2">
        <v>44299</v>
      </c>
      <c r="F1679" s="28">
        <v>331</v>
      </c>
      <c r="G1679" t="s">
        <v>2</v>
      </c>
    </row>
    <row r="1680" spans="1:7" x14ac:dyDescent="0.25">
      <c r="A1680" t="s">
        <v>0</v>
      </c>
      <c r="B1680" t="s">
        <v>1</v>
      </c>
      <c r="C1680">
        <v>7450201</v>
      </c>
      <c r="D1680" s="2">
        <v>2958465</v>
      </c>
      <c r="E1680" s="2">
        <v>44299</v>
      </c>
      <c r="F1680" s="28">
        <v>969</v>
      </c>
      <c r="G1680" t="s">
        <v>2</v>
      </c>
    </row>
    <row r="1681" spans="1:7" x14ac:dyDescent="0.25">
      <c r="A1681" t="s">
        <v>0</v>
      </c>
      <c r="B1681" t="s">
        <v>1</v>
      </c>
      <c r="C1681">
        <v>7450203</v>
      </c>
      <c r="D1681" s="2">
        <v>2958465</v>
      </c>
      <c r="E1681" s="2">
        <v>44299</v>
      </c>
      <c r="F1681" s="28">
        <v>969</v>
      </c>
      <c r="G1681" t="s">
        <v>2</v>
      </c>
    </row>
    <row r="1682" spans="1:7" x14ac:dyDescent="0.25">
      <c r="A1682" t="s">
        <v>0</v>
      </c>
      <c r="B1682" t="s">
        <v>1</v>
      </c>
      <c r="C1682">
        <v>7452173</v>
      </c>
      <c r="D1682" s="2">
        <v>2958465</v>
      </c>
      <c r="E1682" s="2">
        <v>43344</v>
      </c>
      <c r="F1682" s="28">
        <v>140</v>
      </c>
      <c r="G1682" t="s">
        <v>2</v>
      </c>
    </row>
    <row r="1683" spans="1:7" x14ac:dyDescent="0.25">
      <c r="A1683" t="s">
        <v>0</v>
      </c>
      <c r="B1683" t="s">
        <v>1</v>
      </c>
      <c r="C1683">
        <v>7452174</v>
      </c>
      <c r="D1683" s="2">
        <v>2958465</v>
      </c>
      <c r="E1683" s="2">
        <v>43344</v>
      </c>
      <c r="F1683" s="28">
        <v>140</v>
      </c>
      <c r="G1683" t="s">
        <v>2</v>
      </c>
    </row>
    <row r="1684" spans="1:7" x14ac:dyDescent="0.25">
      <c r="A1684" t="s">
        <v>0</v>
      </c>
      <c r="B1684" t="s">
        <v>1</v>
      </c>
      <c r="C1684">
        <v>7452183</v>
      </c>
      <c r="D1684" s="2">
        <v>2958465</v>
      </c>
      <c r="E1684" s="2">
        <v>43344</v>
      </c>
      <c r="F1684" s="28">
        <v>268</v>
      </c>
      <c r="G1684" t="s">
        <v>2</v>
      </c>
    </row>
    <row r="1685" spans="1:7" x14ac:dyDescent="0.25">
      <c r="A1685" t="s">
        <v>0</v>
      </c>
      <c r="B1685" t="s">
        <v>1</v>
      </c>
      <c r="C1685">
        <v>7452184</v>
      </c>
      <c r="D1685" s="2">
        <v>2958465</v>
      </c>
      <c r="E1685" s="2">
        <v>43344</v>
      </c>
      <c r="F1685" s="28">
        <v>268</v>
      </c>
      <c r="G1685" t="s">
        <v>2</v>
      </c>
    </row>
    <row r="1686" spans="1:7" x14ac:dyDescent="0.25">
      <c r="A1686" t="s">
        <v>0</v>
      </c>
      <c r="B1686" t="s">
        <v>1</v>
      </c>
      <c r="C1686">
        <v>7452201</v>
      </c>
      <c r="D1686" s="2">
        <v>2958465</v>
      </c>
      <c r="E1686" s="2">
        <v>43344</v>
      </c>
      <c r="F1686" s="28">
        <v>788</v>
      </c>
      <c r="G1686" t="s">
        <v>2</v>
      </c>
    </row>
    <row r="1687" spans="1:7" x14ac:dyDescent="0.25">
      <c r="A1687" t="s">
        <v>0</v>
      </c>
      <c r="B1687" t="s">
        <v>1</v>
      </c>
      <c r="C1687">
        <v>7452203</v>
      </c>
      <c r="D1687" s="2">
        <v>2958465</v>
      </c>
      <c r="E1687" s="2">
        <v>43344</v>
      </c>
      <c r="F1687" s="28">
        <v>788</v>
      </c>
      <c r="G1687" t="s">
        <v>2</v>
      </c>
    </row>
    <row r="1688" spans="1:7" x14ac:dyDescent="0.25">
      <c r="A1688" t="s">
        <v>0</v>
      </c>
      <c r="B1688" t="s">
        <v>1</v>
      </c>
      <c r="C1688">
        <v>7452233</v>
      </c>
      <c r="D1688" s="2">
        <v>2958465</v>
      </c>
      <c r="E1688" s="2">
        <v>43344</v>
      </c>
      <c r="F1688" s="28">
        <v>1317</v>
      </c>
      <c r="G1688" t="s">
        <v>2</v>
      </c>
    </row>
    <row r="1689" spans="1:7" x14ac:dyDescent="0.25">
      <c r="A1689" t="s">
        <v>0</v>
      </c>
      <c r="B1689" t="s">
        <v>1</v>
      </c>
      <c r="C1689">
        <v>7452234</v>
      </c>
      <c r="D1689" s="2">
        <v>2958465</v>
      </c>
      <c r="E1689" s="2">
        <v>43344</v>
      </c>
      <c r="F1689" s="28">
        <v>1317</v>
      </c>
      <c r="G1689" t="s">
        <v>2</v>
      </c>
    </row>
    <row r="1690" spans="1:7" x14ac:dyDescent="0.25">
      <c r="A1690" t="s">
        <v>0</v>
      </c>
      <c r="B1690" t="s">
        <v>1</v>
      </c>
      <c r="C1690">
        <v>7452242</v>
      </c>
      <c r="D1690" s="2">
        <v>2958465</v>
      </c>
      <c r="E1690" s="2">
        <v>43344</v>
      </c>
      <c r="F1690" s="28">
        <v>2600</v>
      </c>
      <c r="G1690" t="s">
        <v>3</v>
      </c>
    </row>
    <row r="1691" spans="1:7" x14ac:dyDescent="0.25">
      <c r="A1691" t="s">
        <v>0</v>
      </c>
      <c r="B1691" t="s">
        <v>1</v>
      </c>
      <c r="C1691">
        <v>7452251</v>
      </c>
      <c r="D1691" s="2">
        <v>2958465</v>
      </c>
      <c r="E1691" s="2">
        <v>43344</v>
      </c>
      <c r="F1691" s="28">
        <v>1950</v>
      </c>
      <c r="G1691" t="s">
        <v>3</v>
      </c>
    </row>
    <row r="1692" spans="1:7" x14ac:dyDescent="0.25">
      <c r="A1692" t="s">
        <v>0</v>
      </c>
      <c r="B1692" t="s">
        <v>1</v>
      </c>
      <c r="C1692">
        <v>7452256</v>
      </c>
      <c r="D1692" s="2">
        <v>2958465</v>
      </c>
      <c r="E1692" s="2">
        <v>43344</v>
      </c>
      <c r="F1692" s="28">
        <v>3878</v>
      </c>
      <c r="G1692" t="s">
        <v>3</v>
      </c>
    </row>
    <row r="1693" spans="1:7" x14ac:dyDescent="0.25">
      <c r="A1693" t="s">
        <v>0</v>
      </c>
      <c r="B1693" t="s">
        <v>1</v>
      </c>
      <c r="C1693">
        <v>7452265</v>
      </c>
      <c r="D1693" s="2">
        <v>2958465</v>
      </c>
      <c r="E1693" s="2">
        <v>43344</v>
      </c>
      <c r="F1693" s="28">
        <v>5066</v>
      </c>
      <c r="G1693" t="s">
        <v>3</v>
      </c>
    </row>
    <row r="1694" spans="1:7" x14ac:dyDescent="0.25">
      <c r="A1694" t="s">
        <v>0</v>
      </c>
      <c r="B1694" t="s">
        <v>1</v>
      </c>
      <c r="C1694">
        <v>7452673</v>
      </c>
      <c r="D1694" s="2">
        <v>2958465</v>
      </c>
      <c r="E1694" s="2">
        <v>43344</v>
      </c>
      <c r="F1694" s="28">
        <v>136</v>
      </c>
      <c r="G1694" t="s">
        <v>2</v>
      </c>
    </row>
    <row r="1695" spans="1:7" x14ac:dyDescent="0.25">
      <c r="A1695" t="s">
        <v>0</v>
      </c>
      <c r="B1695" t="s">
        <v>1</v>
      </c>
      <c r="C1695">
        <v>7452674</v>
      </c>
      <c r="D1695" s="2">
        <v>2958465</v>
      </c>
      <c r="E1695" s="2">
        <v>43344</v>
      </c>
      <c r="F1695" s="28">
        <v>136</v>
      </c>
      <c r="G1695" t="s">
        <v>2</v>
      </c>
    </row>
    <row r="1696" spans="1:7" x14ac:dyDescent="0.25">
      <c r="A1696" t="s">
        <v>0</v>
      </c>
      <c r="B1696" t="s">
        <v>1</v>
      </c>
      <c r="C1696">
        <v>7452683</v>
      </c>
      <c r="D1696" s="2">
        <v>2958465</v>
      </c>
      <c r="E1696" s="2">
        <v>43344</v>
      </c>
      <c r="F1696" s="28">
        <v>260</v>
      </c>
      <c r="G1696" t="s">
        <v>2</v>
      </c>
    </row>
    <row r="1697" spans="1:7" x14ac:dyDescent="0.25">
      <c r="A1697" t="s">
        <v>0</v>
      </c>
      <c r="B1697" t="s">
        <v>1</v>
      </c>
      <c r="C1697">
        <v>7452684</v>
      </c>
      <c r="D1697" s="2">
        <v>2958465</v>
      </c>
      <c r="E1697" s="2">
        <v>43344</v>
      </c>
      <c r="F1697" s="28">
        <v>260</v>
      </c>
      <c r="G1697" t="s">
        <v>2</v>
      </c>
    </row>
    <row r="1698" spans="1:7" x14ac:dyDescent="0.25">
      <c r="A1698" t="s">
        <v>0</v>
      </c>
      <c r="B1698" t="s">
        <v>1</v>
      </c>
      <c r="C1698">
        <v>7452701</v>
      </c>
      <c r="D1698" s="2">
        <v>2958465</v>
      </c>
      <c r="E1698" s="2">
        <v>43344</v>
      </c>
      <c r="F1698" s="28">
        <v>764</v>
      </c>
      <c r="G1698" t="s">
        <v>2</v>
      </c>
    </row>
    <row r="1699" spans="1:7" x14ac:dyDescent="0.25">
      <c r="A1699" t="s">
        <v>0</v>
      </c>
      <c r="B1699" t="s">
        <v>1</v>
      </c>
      <c r="C1699">
        <v>7452703</v>
      </c>
      <c r="D1699" s="2">
        <v>2958465</v>
      </c>
      <c r="E1699" s="2">
        <v>43344</v>
      </c>
      <c r="F1699" s="28">
        <v>764</v>
      </c>
      <c r="G1699" t="s">
        <v>2</v>
      </c>
    </row>
    <row r="1700" spans="1:7" x14ac:dyDescent="0.25">
      <c r="A1700" t="s">
        <v>0</v>
      </c>
      <c r="B1700" t="s">
        <v>1</v>
      </c>
      <c r="C1700">
        <v>7452733</v>
      </c>
      <c r="D1700" s="2">
        <v>2958465</v>
      </c>
      <c r="E1700" s="2">
        <v>43344</v>
      </c>
      <c r="F1700" s="28">
        <v>1277</v>
      </c>
      <c r="G1700" t="s">
        <v>2</v>
      </c>
    </row>
    <row r="1701" spans="1:7" x14ac:dyDescent="0.25">
      <c r="A1701" t="s">
        <v>0</v>
      </c>
      <c r="B1701" t="s">
        <v>1</v>
      </c>
      <c r="C1701">
        <v>7452734</v>
      </c>
      <c r="D1701" s="2">
        <v>2958465</v>
      </c>
      <c r="E1701" s="2">
        <v>43344</v>
      </c>
      <c r="F1701" s="28">
        <v>1277</v>
      </c>
      <c r="G1701" t="s">
        <v>2</v>
      </c>
    </row>
    <row r="1702" spans="1:7" x14ac:dyDescent="0.25">
      <c r="A1702" t="s">
        <v>0</v>
      </c>
      <c r="B1702" t="s">
        <v>1</v>
      </c>
      <c r="C1702">
        <v>7452742</v>
      </c>
      <c r="D1702" s="2">
        <v>2958465</v>
      </c>
      <c r="E1702" s="2">
        <v>43344</v>
      </c>
      <c r="F1702" s="28">
        <v>2519</v>
      </c>
      <c r="G1702" t="s">
        <v>3</v>
      </c>
    </row>
    <row r="1703" spans="1:7" x14ac:dyDescent="0.25">
      <c r="A1703" t="s">
        <v>0</v>
      </c>
      <c r="B1703" t="s">
        <v>1</v>
      </c>
      <c r="C1703">
        <v>7452751</v>
      </c>
      <c r="D1703" s="2">
        <v>2958465</v>
      </c>
      <c r="E1703" s="2">
        <v>43344</v>
      </c>
      <c r="F1703" s="28">
        <v>1889</v>
      </c>
      <c r="G1703" t="s">
        <v>3</v>
      </c>
    </row>
    <row r="1704" spans="1:7" x14ac:dyDescent="0.25">
      <c r="A1704" t="s">
        <v>0</v>
      </c>
      <c r="B1704" t="s">
        <v>1</v>
      </c>
      <c r="C1704">
        <v>7452756</v>
      </c>
      <c r="D1704" s="2">
        <v>2958465</v>
      </c>
      <c r="E1704" s="2">
        <v>43344</v>
      </c>
      <c r="F1704" s="28">
        <v>3757</v>
      </c>
      <c r="G1704" t="s">
        <v>3</v>
      </c>
    </row>
    <row r="1705" spans="1:7" x14ac:dyDescent="0.25">
      <c r="A1705" t="s">
        <v>0</v>
      </c>
      <c r="B1705" t="s">
        <v>1</v>
      </c>
      <c r="C1705">
        <v>7452765</v>
      </c>
      <c r="D1705" s="2">
        <v>2958465</v>
      </c>
      <c r="E1705" s="2">
        <v>43344</v>
      </c>
      <c r="F1705" s="28">
        <v>4905</v>
      </c>
      <c r="G1705" t="s">
        <v>3</v>
      </c>
    </row>
    <row r="1706" spans="1:7" x14ac:dyDescent="0.25">
      <c r="A1706" t="s">
        <v>0</v>
      </c>
      <c r="B1706" t="s">
        <v>1</v>
      </c>
      <c r="C1706">
        <v>7453183</v>
      </c>
      <c r="D1706" s="2">
        <v>2958465</v>
      </c>
      <c r="E1706" s="2">
        <v>43372</v>
      </c>
      <c r="F1706" s="28">
        <v>294</v>
      </c>
      <c r="G1706" t="s">
        <v>2</v>
      </c>
    </row>
    <row r="1707" spans="1:7" x14ac:dyDescent="0.25">
      <c r="A1707" t="s">
        <v>0</v>
      </c>
      <c r="B1707" t="s">
        <v>1</v>
      </c>
      <c r="C1707">
        <v>7453184</v>
      </c>
      <c r="D1707" s="2">
        <v>2958465</v>
      </c>
      <c r="E1707" s="2">
        <v>43372</v>
      </c>
      <c r="F1707" s="28">
        <v>294</v>
      </c>
      <c r="G1707" t="s">
        <v>2</v>
      </c>
    </row>
    <row r="1708" spans="1:7" x14ac:dyDescent="0.25">
      <c r="A1708" t="s">
        <v>0</v>
      </c>
      <c r="B1708" t="s">
        <v>1</v>
      </c>
      <c r="C1708">
        <v>7453221</v>
      </c>
      <c r="D1708" s="2">
        <v>2958465</v>
      </c>
      <c r="E1708" s="2">
        <v>43372</v>
      </c>
      <c r="F1708" s="28">
        <v>1157</v>
      </c>
      <c r="G1708" t="s">
        <v>2</v>
      </c>
    </row>
    <row r="1709" spans="1:7" x14ac:dyDescent="0.25">
      <c r="A1709" t="s">
        <v>0</v>
      </c>
      <c r="B1709" t="s">
        <v>1</v>
      </c>
      <c r="C1709">
        <v>7453222</v>
      </c>
      <c r="D1709" s="2">
        <v>2958465</v>
      </c>
      <c r="E1709" s="2">
        <v>43372</v>
      </c>
      <c r="F1709" s="28">
        <v>1157</v>
      </c>
      <c r="G1709" t="s">
        <v>2</v>
      </c>
    </row>
    <row r="1710" spans="1:7" x14ac:dyDescent="0.25">
      <c r="A1710" t="s">
        <v>0</v>
      </c>
      <c r="B1710" t="s">
        <v>1</v>
      </c>
      <c r="C1710">
        <v>7453683</v>
      </c>
      <c r="D1710" s="2">
        <v>2958465</v>
      </c>
      <c r="E1710" s="2">
        <v>43372</v>
      </c>
      <c r="F1710" s="28">
        <v>264</v>
      </c>
      <c r="G1710" t="s">
        <v>2</v>
      </c>
    </row>
    <row r="1711" spans="1:7" x14ac:dyDescent="0.25">
      <c r="A1711" t="s">
        <v>0</v>
      </c>
      <c r="B1711" t="s">
        <v>1</v>
      </c>
      <c r="C1711">
        <v>7453684</v>
      </c>
      <c r="D1711" s="2">
        <v>2958465</v>
      </c>
      <c r="E1711" s="2">
        <v>43372</v>
      </c>
      <c r="F1711" s="28">
        <v>264</v>
      </c>
      <c r="G1711" t="s">
        <v>2</v>
      </c>
    </row>
    <row r="1712" spans="1:7" x14ac:dyDescent="0.25">
      <c r="A1712" t="s">
        <v>0</v>
      </c>
      <c r="B1712" t="s">
        <v>1</v>
      </c>
      <c r="C1712">
        <v>7453721</v>
      </c>
      <c r="D1712" s="2">
        <v>2958465</v>
      </c>
      <c r="E1712" s="2">
        <v>43372</v>
      </c>
      <c r="F1712" s="28">
        <v>1037</v>
      </c>
      <c r="G1712" t="s">
        <v>2</v>
      </c>
    </row>
    <row r="1713" spans="1:7" x14ac:dyDescent="0.25">
      <c r="A1713" t="s">
        <v>0</v>
      </c>
      <c r="B1713" t="s">
        <v>1</v>
      </c>
      <c r="C1713">
        <v>7453722</v>
      </c>
      <c r="D1713" s="2">
        <v>2958465</v>
      </c>
      <c r="E1713" s="2">
        <v>43372</v>
      </c>
      <c r="F1713" s="28">
        <v>1037</v>
      </c>
      <c r="G1713" t="s">
        <v>2</v>
      </c>
    </row>
    <row r="1714" spans="1:7" x14ac:dyDescent="0.25">
      <c r="A1714" t="s">
        <v>0</v>
      </c>
      <c r="B1714" t="s">
        <v>1</v>
      </c>
      <c r="C1714">
        <v>7459183</v>
      </c>
      <c r="D1714" s="2">
        <v>2958465</v>
      </c>
      <c r="E1714" s="2">
        <v>42931</v>
      </c>
      <c r="F1714" s="28">
        <v>258</v>
      </c>
      <c r="G1714" t="s">
        <v>2</v>
      </c>
    </row>
    <row r="1715" spans="1:7" x14ac:dyDescent="0.25">
      <c r="A1715" t="s">
        <v>0</v>
      </c>
      <c r="B1715" t="s">
        <v>1</v>
      </c>
      <c r="C1715">
        <v>7459184</v>
      </c>
      <c r="D1715" s="2">
        <v>2958465</v>
      </c>
      <c r="E1715" s="2">
        <v>42931</v>
      </c>
      <c r="F1715" s="28">
        <v>258</v>
      </c>
      <c r="G1715" t="s">
        <v>2</v>
      </c>
    </row>
    <row r="1716" spans="1:7" x14ac:dyDescent="0.25">
      <c r="A1716" t="s">
        <v>0</v>
      </c>
      <c r="B1716" t="s">
        <v>1</v>
      </c>
      <c r="C1716">
        <v>7459201</v>
      </c>
      <c r="D1716" s="2">
        <v>2958465</v>
      </c>
      <c r="E1716" s="2">
        <v>42931</v>
      </c>
      <c r="F1716" s="28">
        <v>765</v>
      </c>
      <c r="G1716" t="s">
        <v>2</v>
      </c>
    </row>
    <row r="1717" spans="1:7" x14ac:dyDescent="0.25">
      <c r="A1717" t="s">
        <v>0</v>
      </c>
      <c r="B1717" t="s">
        <v>1</v>
      </c>
      <c r="C1717">
        <v>7459203</v>
      </c>
      <c r="D1717" s="2">
        <v>2958465</v>
      </c>
      <c r="E1717" s="2">
        <v>42931</v>
      </c>
      <c r="F1717" s="28">
        <v>765</v>
      </c>
      <c r="G1717" t="s">
        <v>2</v>
      </c>
    </row>
    <row r="1718" spans="1:7" x14ac:dyDescent="0.25">
      <c r="A1718" t="s">
        <v>0</v>
      </c>
      <c r="B1718" t="s">
        <v>1</v>
      </c>
      <c r="C1718">
        <v>7459253</v>
      </c>
      <c r="D1718" s="2">
        <v>2958465</v>
      </c>
      <c r="E1718" s="2">
        <v>42931</v>
      </c>
      <c r="F1718" s="28">
        <v>3750</v>
      </c>
      <c r="G1718" t="s">
        <v>3</v>
      </c>
    </row>
    <row r="1719" spans="1:7" x14ac:dyDescent="0.25">
      <c r="A1719" t="s">
        <v>0</v>
      </c>
      <c r="B1719" t="s">
        <v>1</v>
      </c>
      <c r="C1719">
        <v>7459256</v>
      </c>
      <c r="D1719" s="2">
        <v>2958465</v>
      </c>
      <c r="E1719" s="2">
        <v>42931</v>
      </c>
      <c r="F1719" s="28">
        <v>3750</v>
      </c>
      <c r="G1719" t="s">
        <v>3</v>
      </c>
    </row>
    <row r="1720" spans="1:7" x14ac:dyDescent="0.25">
      <c r="A1720" t="s">
        <v>0</v>
      </c>
      <c r="B1720" t="s">
        <v>1</v>
      </c>
      <c r="C1720">
        <v>7459683</v>
      </c>
      <c r="D1720" s="2">
        <v>2958465</v>
      </c>
      <c r="E1720" s="2">
        <v>42931</v>
      </c>
      <c r="F1720" s="28">
        <v>288</v>
      </c>
      <c r="G1720" t="s">
        <v>2</v>
      </c>
    </row>
    <row r="1721" spans="1:7" x14ac:dyDescent="0.25">
      <c r="A1721" t="s">
        <v>0</v>
      </c>
      <c r="B1721" t="s">
        <v>1</v>
      </c>
      <c r="C1721">
        <v>7459684</v>
      </c>
      <c r="D1721" s="2">
        <v>2958465</v>
      </c>
      <c r="E1721" s="2">
        <v>42931</v>
      </c>
      <c r="F1721" s="28">
        <v>288</v>
      </c>
      <c r="G1721" t="s">
        <v>2</v>
      </c>
    </row>
    <row r="1722" spans="1:7" x14ac:dyDescent="0.25">
      <c r="A1722" t="s">
        <v>0</v>
      </c>
      <c r="B1722" t="s">
        <v>1</v>
      </c>
      <c r="C1722">
        <v>7459701</v>
      </c>
      <c r="D1722" s="2">
        <v>2958465</v>
      </c>
      <c r="E1722" s="2">
        <v>42931</v>
      </c>
      <c r="F1722" s="28">
        <v>855</v>
      </c>
      <c r="G1722" t="s">
        <v>2</v>
      </c>
    </row>
    <row r="1723" spans="1:7" x14ac:dyDescent="0.25">
      <c r="A1723" t="s">
        <v>0</v>
      </c>
      <c r="B1723" t="s">
        <v>1</v>
      </c>
      <c r="C1723">
        <v>7459703</v>
      </c>
      <c r="D1723" s="2">
        <v>2958465</v>
      </c>
      <c r="E1723" s="2">
        <v>42931</v>
      </c>
      <c r="F1723" s="28">
        <v>855</v>
      </c>
      <c r="G1723" t="s">
        <v>2</v>
      </c>
    </row>
    <row r="1724" spans="1:7" x14ac:dyDescent="0.25">
      <c r="A1724" t="s">
        <v>0</v>
      </c>
      <c r="B1724" t="s">
        <v>1</v>
      </c>
      <c r="C1724">
        <v>7459753</v>
      </c>
      <c r="D1724" s="2">
        <v>2958465</v>
      </c>
      <c r="E1724" s="2">
        <v>42931</v>
      </c>
      <c r="F1724" s="28">
        <v>4200</v>
      </c>
      <c r="G1724" t="s">
        <v>3</v>
      </c>
    </row>
    <row r="1725" spans="1:7" x14ac:dyDescent="0.25">
      <c r="A1725" t="s">
        <v>0</v>
      </c>
      <c r="B1725" t="s">
        <v>1</v>
      </c>
      <c r="C1725">
        <v>7459756</v>
      </c>
      <c r="D1725" s="2">
        <v>2958465</v>
      </c>
      <c r="E1725" s="2">
        <v>42931</v>
      </c>
      <c r="F1725" s="28">
        <v>4200</v>
      </c>
      <c r="G1725" t="s">
        <v>3</v>
      </c>
    </row>
    <row r="1726" spans="1:7" x14ac:dyDescent="0.25">
      <c r="A1726" t="s">
        <v>0</v>
      </c>
      <c r="B1726" t="s">
        <v>1</v>
      </c>
      <c r="C1726">
        <v>7460183</v>
      </c>
      <c r="D1726" s="2">
        <v>2958465</v>
      </c>
      <c r="E1726" s="2">
        <v>42931</v>
      </c>
      <c r="F1726" s="28">
        <v>300</v>
      </c>
      <c r="G1726" t="s">
        <v>2</v>
      </c>
    </row>
    <row r="1727" spans="1:7" x14ac:dyDescent="0.25">
      <c r="A1727" t="s">
        <v>0</v>
      </c>
      <c r="B1727" t="s">
        <v>1</v>
      </c>
      <c r="C1727">
        <v>7460184</v>
      </c>
      <c r="D1727" s="2">
        <v>2958465</v>
      </c>
      <c r="E1727" s="2">
        <v>42931</v>
      </c>
      <c r="F1727" s="28">
        <v>300</v>
      </c>
      <c r="G1727" t="s">
        <v>2</v>
      </c>
    </row>
    <row r="1728" spans="1:7" x14ac:dyDescent="0.25">
      <c r="A1728" t="s">
        <v>0</v>
      </c>
      <c r="B1728" t="s">
        <v>1</v>
      </c>
      <c r="C1728">
        <v>7460201</v>
      </c>
      <c r="D1728" s="2">
        <v>2958465</v>
      </c>
      <c r="E1728" s="2">
        <v>42931</v>
      </c>
      <c r="F1728" s="28">
        <v>888</v>
      </c>
      <c r="G1728" t="s">
        <v>2</v>
      </c>
    </row>
    <row r="1729" spans="1:7" x14ac:dyDescent="0.25">
      <c r="A1729" t="s">
        <v>0</v>
      </c>
      <c r="B1729" t="s">
        <v>1</v>
      </c>
      <c r="C1729">
        <v>7460203</v>
      </c>
      <c r="D1729" s="2">
        <v>2958465</v>
      </c>
      <c r="E1729" s="2">
        <v>42931</v>
      </c>
      <c r="F1729" s="28">
        <v>888</v>
      </c>
      <c r="G1729" t="s">
        <v>2</v>
      </c>
    </row>
    <row r="1730" spans="1:7" x14ac:dyDescent="0.25">
      <c r="A1730" t="s">
        <v>0</v>
      </c>
      <c r="B1730" t="s">
        <v>1</v>
      </c>
      <c r="C1730">
        <v>7460242</v>
      </c>
      <c r="D1730" s="2">
        <v>2958465</v>
      </c>
      <c r="E1730" s="2">
        <v>42931</v>
      </c>
      <c r="F1730" s="28">
        <v>2900</v>
      </c>
      <c r="G1730" t="s">
        <v>3</v>
      </c>
    </row>
    <row r="1731" spans="1:7" x14ac:dyDescent="0.25">
      <c r="A1731" t="s">
        <v>0</v>
      </c>
      <c r="B1731" t="s">
        <v>1</v>
      </c>
      <c r="C1731">
        <v>7460251</v>
      </c>
      <c r="D1731" s="2">
        <v>2958465</v>
      </c>
      <c r="E1731" s="2">
        <v>42931</v>
      </c>
      <c r="F1731" s="28">
        <v>2213</v>
      </c>
      <c r="G1731" t="s">
        <v>3</v>
      </c>
    </row>
    <row r="1732" spans="1:7" x14ac:dyDescent="0.25">
      <c r="A1732" t="s">
        <v>0</v>
      </c>
      <c r="B1732" t="s">
        <v>1</v>
      </c>
      <c r="C1732">
        <v>7460256</v>
      </c>
      <c r="D1732" s="2">
        <v>2958465</v>
      </c>
      <c r="E1732" s="2">
        <v>42931</v>
      </c>
      <c r="F1732" s="28">
        <v>4275</v>
      </c>
      <c r="G1732" t="s">
        <v>3</v>
      </c>
    </row>
    <row r="1733" spans="1:7" x14ac:dyDescent="0.25">
      <c r="A1733" t="s">
        <v>0</v>
      </c>
      <c r="B1733" t="s">
        <v>1</v>
      </c>
      <c r="C1733">
        <v>7460683</v>
      </c>
      <c r="D1733" s="2">
        <v>2958465</v>
      </c>
      <c r="E1733" s="2">
        <v>42931</v>
      </c>
      <c r="F1733" s="28">
        <v>338</v>
      </c>
      <c r="G1733" t="s">
        <v>2</v>
      </c>
    </row>
    <row r="1734" spans="1:7" x14ac:dyDescent="0.25">
      <c r="A1734" t="s">
        <v>0</v>
      </c>
      <c r="B1734" t="s">
        <v>1</v>
      </c>
      <c r="C1734">
        <v>7460684</v>
      </c>
      <c r="D1734" s="2">
        <v>2958465</v>
      </c>
      <c r="E1734" s="2">
        <v>42931</v>
      </c>
      <c r="F1734" s="28">
        <v>338</v>
      </c>
      <c r="G1734" t="s">
        <v>2</v>
      </c>
    </row>
    <row r="1735" spans="1:7" x14ac:dyDescent="0.25">
      <c r="A1735" t="s">
        <v>0</v>
      </c>
      <c r="B1735" t="s">
        <v>1</v>
      </c>
      <c r="C1735">
        <v>7460701</v>
      </c>
      <c r="D1735" s="2">
        <v>2958465</v>
      </c>
      <c r="E1735" s="2">
        <v>42931</v>
      </c>
      <c r="F1735" s="28">
        <v>999</v>
      </c>
      <c r="G1735" t="s">
        <v>2</v>
      </c>
    </row>
    <row r="1736" spans="1:7" x14ac:dyDescent="0.25">
      <c r="A1736" t="s">
        <v>0</v>
      </c>
      <c r="B1736" t="s">
        <v>1</v>
      </c>
      <c r="C1736">
        <v>7460703</v>
      </c>
      <c r="D1736" s="2">
        <v>2958465</v>
      </c>
      <c r="E1736" s="2">
        <v>42931</v>
      </c>
      <c r="F1736" s="28">
        <v>999</v>
      </c>
      <c r="G1736" t="s">
        <v>2</v>
      </c>
    </row>
    <row r="1737" spans="1:7" x14ac:dyDescent="0.25">
      <c r="A1737" t="s">
        <v>0</v>
      </c>
      <c r="B1737" t="s">
        <v>1</v>
      </c>
      <c r="C1737">
        <v>7460742</v>
      </c>
      <c r="D1737" s="2">
        <v>2958465</v>
      </c>
      <c r="E1737" s="2">
        <v>42931</v>
      </c>
      <c r="F1737" s="28">
        <v>3250</v>
      </c>
      <c r="G1737" t="s">
        <v>3</v>
      </c>
    </row>
    <row r="1738" spans="1:7" x14ac:dyDescent="0.25">
      <c r="A1738" t="s">
        <v>0</v>
      </c>
      <c r="B1738" t="s">
        <v>1</v>
      </c>
      <c r="C1738">
        <v>7460751</v>
      </c>
      <c r="D1738" s="2">
        <v>2958465</v>
      </c>
      <c r="E1738" s="2">
        <v>42931</v>
      </c>
      <c r="F1738" s="28">
        <v>2475</v>
      </c>
      <c r="G1738" t="s">
        <v>3</v>
      </c>
    </row>
    <row r="1739" spans="1:7" x14ac:dyDescent="0.25">
      <c r="A1739" t="s">
        <v>0</v>
      </c>
      <c r="B1739" t="s">
        <v>1</v>
      </c>
      <c r="C1739">
        <v>7460756</v>
      </c>
      <c r="D1739" s="2">
        <v>2958465</v>
      </c>
      <c r="E1739" s="2">
        <v>42931</v>
      </c>
      <c r="F1739" s="28">
        <v>4800</v>
      </c>
      <c r="G1739" t="s">
        <v>3</v>
      </c>
    </row>
    <row r="1740" spans="1:7" x14ac:dyDescent="0.25">
      <c r="A1740" t="s">
        <v>0</v>
      </c>
      <c r="B1740" t="s">
        <v>1</v>
      </c>
      <c r="C1740">
        <v>7461233</v>
      </c>
      <c r="D1740" s="2">
        <v>2958465</v>
      </c>
      <c r="E1740" s="2">
        <v>42929</v>
      </c>
      <c r="F1740" s="28">
        <v>1380</v>
      </c>
      <c r="G1740" t="s">
        <v>2</v>
      </c>
    </row>
    <row r="1741" spans="1:7" x14ac:dyDescent="0.25">
      <c r="A1741" t="s">
        <v>0</v>
      </c>
      <c r="B1741" t="s">
        <v>1</v>
      </c>
      <c r="C1741">
        <v>7461234</v>
      </c>
      <c r="D1741" s="2">
        <v>2958465</v>
      </c>
      <c r="E1741" s="2">
        <v>42929</v>
      </c>
      <c r="F1741" s="28">
        <v>1380</v>
      </c>
      <c r="G1741" t="s">
        <v>2</v>
      </c>
    </row>
    <row r="1742" spans="1:7" x14ac:dyDescent="0.25">
      <c r="A1742" t="s">
        <v>0</v>
      </c>
      <c r="B1742" t="s">
        <v>1</v>
      </c>
      <c r="C1742">
        <v>7461265</v>
      </c>
      <c r="D1742" s="2">
        <v>2958465</v>
      </c>
      <c r="E1742" s="2">
        <v>42929</v>
      </c>
      <c r="F1742" s="28">
        <v>5430</v>
      </c>
      <c r="G1742" t="s">
        <v>3</v>
      </c>
    </row>
    <row r="1743" spans="1:7" x14ac:dyDescent="0.25">
      <c r="A1743" t="s">
        <v>0</v>
      </c>
      <c r="B1743" t="s">
        <v>1</v>
      </c>
      <c r="C1743">
        <v>7461733</v>
      </c>
      <c r="D1743" s="2">
        <v>2958465</v>
      </c>
      <c r="E1743" s="2">
        <v>42929</v>
      </c>
      <c r="F1743" s="28">
        <v>1550</v>
      </c>
      <c r="G1743" t="s">
        <v>2</v>
      </c>
    </row>
    <row r="1744" spans="1:7" x14ac:dyDescent="0.25">
      <c r="A1744" t="s">
        <v>0</v>
      </c>
      <c r="B1744" t="s">
        <v>1</v>
      </c>
      <c r="C1744">
        <v>7461734</v>
      </c>
      <c r="D1744" s="2">
        <v>2958465</v>
      </c>
      <c r="E1744" s="2">
        <v>42929</v>
      </c>
      <c r="F1744" s="28">
        <v>1550</v>
      </c>
      <c r="G1744" t="s">
        <v>2</v>
      </c>
    </row>
    <row r="1745" spans="1:7" x14ac:dyDescent="0.25">
      <c r="A1745" t="s">
        <v>0</v>
      </c>
      <c r="B1745" t="s">
        <v>1</v>
      </c>
      <c r="C1745">
        <v>7461765</v>
      </c>
      <c r="D1745" s="2">
        <v>2958465</v>
      </c>
      <c r="E1745" s="2">
        <v>42929</v>
      </c>
      <c r="F1745" s="28">
        <v>6100</v>
      </c>
      <c r="G1745" t="s">
        <v>3</v>
      </c>
    </row>
    <row r="1746" spans="1:7" x14ac:dyDescent="0.25">
      <c r="A1746" t="s">
        <v>0</v>
      </c>
      <c r="B1746" t="s">
        <v>1</v>
      </c>
      <c r="C1746">
        <v>7462233</v>
      </c>
      <c r="D1746" s="2">
        <v>2958465</v>
      </c>
      <c r="E1746" s="2">
        <v>42929</v>
      </c>
      <c r="F1746" s="28">
        <v>1415</v>
      </c>
      <c r="G1746" t="s">
        <v>2</v>
      </c>
    </row>
    <row r="1747" spans="1:7" x14ac:dyDescent="0.25">
      <c r="A1747" t="s">
        <v>0</v>
      </c>
      <c r="B1747" t="s">
        <v>1</v>
      </c>
      <c r="C1747">
        <v>7462234</v>
      </c>
      <c r="D1747" s="2">
        <v>2958465</v>
      </c>
      <c r="E1747" s="2">
        <v>42929</v>
      </c>
      <c r="F1747" s="28">
        <v>1415</v>
      </c>
      <c r="G1747" t="s">
        <v>2</v>
      </c>
    </row>
    <row r="1748" spans="1:7" x14ac:dyDescent="0.25">
      <c r="A1748" t="s">
        <v>0</v>
      </c>
      <c r="B1748" t="s">
        <v>1</v>
      </c>
      <c r="C1748">
        <v>7462265</v>
      </c>
      <c r="D1748" s="2">
        <v>2958465</v>
      </c>
      <c r="E1748" s="2">
        <v>42929</v>
      </c>
      <c r="F1748" s="28">
        <v>5570</v>
      </c>
      <c r="G1748" t="s">
        <v>3</v>
      </c>
    </row>
    <row r="1749" spans="1:7" x14ac:dyDescent="0.25">
      <c r="A1749" t="s">
        <v>0</v>
      </c>
      <c r="B1749" t="s">
        <v>1</v>
      </c>
      <c r="C1749">
        <v>7462733</v>
      </c>
      <c r="D1749" s="2">
        <v>2958465</v>
      </c>
      <c r="E1749" s="2">
        <v>42929</v>
      </c>
      <c r="F1749" s="28">
        <v>1590</v>
      </c>
      <c r="G1749" t="s">
        <v>2</v>
      </c>
    </row>
    <row r="1750" spans="1:7" x14ac:dyDescent="0.25">
      <c r="A1750" t="s">
        <v>0</v>
      </c>
      <c r="B1750" t="s">
        <v>1</v>
      </c>
      <c r="C1750">
        <v>7462734</v>
      </c>
      <c r="D1750" s="2">
        <v>2958465</v>
      </c>
      <c r="E1750" s="2">
        <v>42929</v>
      </c>
      <c r="F1750" s="28">
        <v>1590</v>
      </c>
      <c r="G1750" t="s">
        <v>2</v>
      </c>
    </row>
    <row r="1751" spans="1:7" x14ac:dyDescent="0.25">
      <c r="A1751" t="s">
        <v>0</v>
      </c>
      <c r="B1751" t="s">
        <v>1</v>
      </c>
      <c r="C1751">
        <v>7462765</v>
      </c>
      <c r="D1751" s="2">
        <v>2958465</v>
      </c>
      <c r="E1751" s="2">
        <v>42929</v>
      </c>
      <c r="F1751" s="28">
        <v>6260</v>
      </c>
      <c r="G1751" t="s">
        <v>3</v>
      </c>
    </row>
    <row r="1752" spans="1:7" x14ac:dyDescent="0.25">
      <c r="A1752" t="s">
        <v>0</v>
      </c>
      <c r="B1752" t="s">
        <v>1</v>
      </c>
      <c r="C1752">
        <v>7463183</v>
      </c>
      <c r="D1752" s="2">
        <v>2958465</v>
      </c>
      <c r="E1752" s="2">
        <v>43372</v>
      </c>
      <c r="F1752" s="28">
        <v>328</v>
      </c>
      <c r="G1752" t="s">
        <v>2</v>
      </c>
    </row>
    <row r="1753" spans="1:7" x14ac:dyDescent="0.25">
      <c r="A1753" t="s">
        <v>0</v>
      </c>
      <c r="B1753" t="s">
        <v>1</v>
      </c>
      <c r="C1753">
        <v>7463184</v>
      </c>
      <c r="D1753" s="2">
        <v>2958465</v>
      </c>
      <c r="E1753" s="2">
        <v>43372</v>
      </c>
      <c r="F1753" s="28">
        <v>328</v>
      </c>
      <c r="G1753" t="s">
        <v>2</v>
      </c>
    </row>
    <row r="1754" spans="1:7" x14ac:dyDescent="0.25">
      <c r="A1754" t="s">
        <v>0</v>
      </c>
      <c r="B1754" t="s">
        <v>1</v>
      </c>
      <c r="C1754">
        <v>7463221</v>
      </c>
      <c r="D1754" s="2">
        <v>2958465</v>
      </c>
      <c r="E1754" s="2">
        <v>43372</v>
      </c>
      <c r="F1754" s="28">
        <v>1292</v>
      </c>
      <c r="G1754" t="s">
        <v>2</v>
      </c>
    </row>
    <row r="1755" spans="1:7" x14ac:dyDescent="0.25">
      <c r="A1755" t="s">
        <v>0</v>
      </c>
      <c r="B1755" t="s">
        <v>1</v>
      </c>
      <c r="C1755">
        <v>7463222</v>
      </c>
      <c r="D1755" s="2">
        <v>2958465</v>
      </c>
      <c r="E1755" s="2">
        <v>43372</v>
      </c>
      <c r="F1755" s="28">
        <v>1292</v>
      </c>
      <c r="G1755" t="s">
        <v>2</v>
      </c>
    </row>
    <row r="1756" spans="1:7" x14ac:dyDescent="0.25">
      <c r="A1756" t="s">
        <v>0</v>
      </c>
      <c r="B1756" t="s">
        <v>1</v>
      </c>
      <c r="C1756">
        <v>7463683</v>
      </c>
      <c r="D1756" s="2">
        <v>2958465</v>
      </c>
      <c r="E1756" s="2">
        <v>43372</v>
      </c>
      <c r="F1756" s="28">
        <v>298</v>
      </c>
      <c r="G1756" t="s">
        <v>2</v>
      </c>
    </row>
    <row r="1757" spans="1:7" x14ac:dyDescent="0.25">
      <c r="A1757" t="s">
        <v>0</v>
      </c>
      <c r="B1757" t="s">
        <v>1</v>
      </c>
      <c r="C1757">
        <v>7463684</v>
      </c>
      <c r="D1757" s="2">
        <v>2958465</v>
      </c>
      <c r="E1757" s="2">
        <v>43372</v>
      </c>
      <c r="F1757" s="28">
        <v>298</v>
      </c>
      <c r="G1757" t="s">
        <v>2</v>
      </c>
    </row>
    <row r="1758" spans="1:7" x14ac:dyDescent="0.25">
      <c r="A1758" t="s">
        <v>0</v>
      </c>
      <c r="B1758" t="s">
        <v>1</v>
      </c>
      <c r="C1758">
        <v>7463721</v>
      </c>
      <c r="D1758" s="2">
        <v>2958465</v>
      </c>
      <c r="E1758" s="2">
        <v>43372</v>
      </c>
      <c r="F1758" s="28">
        <v>1175</v>
      </c>
      <c r="G1758" t="s">
        <v>2</v>
      </c>
    </row>
    <row r="1759" spans="1:7" x14ac:dyDescent="0.25">
      <c r="A1759" t="s">
        <v>0</v>
      </c>
      <c r="B1759" t="s">
        <v>1</v>
      </c>
      <c r="C1759">
        <v>7463722</v>
      </c>
      <c r="D1759" s="2">
        <v>2958465</v>
      </c>
      <c r="E1759" s="2">
        <v>43372</v>
      </c>
      <c r="F1759" s="28">
        <v>1175</v>
      </c>
      <c r="G1759" t="s">
        <v>2</v>
      </c>
    </row>
    <row r="1760" spans="1:7" x14ac:dyDescent="0.25">
      <c r="A1760" t="s">
        <v>0</v>
      </c>
      <c r="B1760" t="s">
        <v>1</v>
      </c>
      <c r="C1760">
        <v>7464183</v>
      </c>
      <c r="D1760" s="2">
        <v>2958465</v>
      </c>
      <c r="E1760" s="2">
        <v>43372</v>
      </c>
      <c r="F1760" s="28">
        <v>340</v>
      </c>
      <c r="G1760" t="s">
        <v>2</v>
      </c>
    </row>
    <row r="1761" spans="1:7" x14ac:dyDescent="0.25">
      <c r="A1761" t="s">
        <v>0</v>
      </c>
      <c r="B1761" t="s">
        <v>1</v>
      </c>
      <c r="C1761">
        <v>7464184</v>
      </c>
      <c r="D1761" s="2">
        <v>2958465</v>
      </c>
      <c r="E1761" s="2">
        <v>43372</v>
      </c>
      <c r="F1761" s="28">
        <v>340</v>
      </c>
      <c r="G1761" t="s">
        <v>2</v>
      </c>
    </row>
    <row r="1762" spans="1:7" x14ac:dyDescent="0.25">
      <c r="A1762" t="s">
        <v>0</v>
      </c>
      <c r="B1762" t="s">
        <v>1</v>
      </c>
      <c r="C1762">
        <v>7464221</v>
      </c>
      <c r="D1762" s="2">
        <v>2958465</v>
      </c>
      <c r="E1762" s="2">
        <v>43372</v>
      </c>
      <c r="F1762" s="28">
        <v>1340</v>
      </c>
      <c r="G1762" t="s">
        <v>2</v>
      </c>
    </row>
    <row r="1763" spans="1:7" x14ac:dyDescent="0.25">
      <c r="A1763" t="s">
        <v>0</v>
      </c>
      <c r="B1763" t="s">
        <v>1</v>
      </c>
      <c r="C1763">
        <v>7464222</v>
      </c>
      <c r="D1763" s="2">
        <v>2958465</v>
      </c>
      <c r="E1763" s="2">
        <v>43372</v>
      </c>
      <c r="F1763" s="28">
        <v>1340</v>
      </c>
      <c r="G1763" t="s">
        <v>2</v>
      </c>
    </row>
    <row r="1764" spans="1:7" x14ac:dyDescent="0.25">
      <c r="A1764" t="s">
        <v>0</v>
      </c>
      <c r="B1764" t="s">
        <v>1</v>
      </c>
      <c r="C1764">
        <v>7464683</v>
      </c>
      <c r="D1764" s="2">
        <v>2958465</v>
      </c>
      <c r="E1764" s="2">
        <v>43372</v>
      </c>
      <c r="F1764" s="28">
        <v>310</v>
      </c>
      <c r="G1764" t="s">
        <v>2</v>
      </c>
    </row>
    <row r="1765" spans="1:7" x14ac:dyDescent="0.25">
      <c r="A1765" t="s">
        <v>0</v>
      </c>
      <c r="B1765" t="s">
        <v>1</v>
      </c>
      <c r="C1765">
        <v>7464684</v>
      </c>
      <c r="D1765" s="2">
        <v>2958465</v>
      </c>
      <c r="E1765" s="2">
        <v>43372</v>
      </c>
      <c r="F1765" s="28">
        <v>310</v>
      </c>
      <c r="G1765" t="s">
        <v>2</v>
      </c>
    </row>
    <row r="1766" spans="1:7" x14ac:dyDescent="0.25">
      <c r="A1766" t="s">
        <v>0</v>
      </c>
      <c r="B1766" t="s">
        <v>1</v>
      </c>
      <c r="C1766">
        <v>7464721</v>
      </c>
      <c r="D1766" s="2">
        <v>2958465</v>
      </c>
      <c r="E1766" s="2">
        <v>43372</v>
      </c>
      <c r="F1766" s="28">
        <v>1220</v>
      </c>
      <c r="G1766" t="s">
        <v>2</v>
      </c>
    </row>
    <row r="1767" spans="1:7" x14ac:dyDescent="0.25">
      <c r="A1767" t="s">
        <v>0</v>
      </c>
      <c r="B1767" t="s">
        <v>1</v>
      </c>
      <c r="C1767">
        <v>7464722</v>
      </c>
      <c r="D1767" s="2">
        <v>2958465</v>
      </c>
      <c r="E1767" s="2">
        <v>43372</v>
      </c>
      <c r="F1767" s="28">
        <v>1220</v>
      </c>
      <c r="G1767" t="s">
        <v>2</v>
      </c>
    </row>
    <row r="1768" spans="1:7" x14ac:dyDescent="0.25">
      <c r="A1768" t="s">
        <v>0</v>
      </c>
      <c r="B1768" t="s">
        <v>1</v>
      </c>
      <c r="C1768">
        <v>7465183</v>
      </c>
      <c r="D1768" s="2">
        <v>2958465</v>
      </c>
      <c r="E1768" s="2">
        <v>43372</v>
      </c>
      <c r="F1768" s="28">
        <v>242</v>
      </c>
      <c r="G1768" t="s">
        <v>2</v>
      </c>
    </row>
    <row r="1769" spans="1:7" x14ac:dyDescent="0.25">
      <c r="A1769" t="s">
        <v>0</v>
      </c>
      <c r="B1769" t="s">
        <v>1</v>
      </c>
      <c r="C1769">
        <v>7465184</v>
      </c>
      <c r="D1769" s="2">
        <v>2958465</v>
      </c>
      <c r="E1769" s="2">
        <v>43372</v>
      </c>
      <c r="F1769" s="28">
        <v>242</v>
      </c>
      <c r="G1769" t="s">
        <v>2</v>
      </c>
    </row>
    <row r="1770" spans="1:7" x14ac:dyDescent="0.25">
      <c r="A1770" t="s">
        <v>0</v>
      </c>
      <c r="B1770" t="s">
        <v>1</v>
      </c>
      <c r="C1770">
        <v>7465201</v>
      </c>
      <c r="D1770" s="2">
        <v>2958465</v>
      </c>
      <c r="E1770" s="2">
        <v>43372</v>
      </c>
      <c r="F1770" s="28">
        <v>705</v>
      </c>
      <c r="G1770" t="s">
        <v>2</v>
      </c>
    </row>
    <row r="1771" spans="1:7" x14ac:dyDescent="0.25">
      <c r="A1771" t="s">
        <v>0</v>
      </c>
      <c r="B1771" t="s">
        <v>1</v>
      </c>
      <c r="C1771">
        <v>7465203</v>
      </c>
      <c r="D1771" s="2">
        <v>2958465</v>
      </c>
      <c r="E1771" s="2">
        <v>43372</v>
      </c>
      <c r="F1771" s="28">
        <v>705</v>
      </c>
      <c r="G1771" t="s">
        <v>2</v>
      </c>
    </row>
    <row r="1772" spans="1:7" x14ac:dyDescent="0.25">
      <c r="A1772" t="s">
        <v>0</v>
      </c>
      <c r="B1772" t="s">
        <v>1</v>
      </c>
      <c r="C1772">
        <v>7465683</v>
      </c>
      <c r="D1772" s="2">
        <v>2958465</v>
      </c>
      <c r="E1772" s="2">
        <v>43372</v>
      </c>
      <c r="F1772" s="28">
        <v>232</v>
      </c>
      <c r="G1772" t="s">
        <v>2</v>
      </c>
    </row>
    <row r="1773" spans="1:7" x14ac:dyDescent="0.25">
      <c r="A1773" t="s">
        <v>0</v>
      </c>
      <c r="B1773" t="s">
        <v>1</v>
      </c>
      <c r="C1773">
        <v>7465684</v>
      </c>
      <c r="D1773" s="2">
        <v>2958465</v>
      </c>
      <c r="E1773" s="2">
        <v>43372</v>
      </c>
      <c r="F1773" s="28">
        <v>232</v>
      </c>
      <c r="G1773" t="s">
        <v>2</v>
      </c>
    </row>
    <row r="1774" spans="1:7" x14ac:dyDescent="0.25">
      <c r="A1774" t="s">
        <v>0</v>
      </c>
      <c r="B1774" t="s">
        <v>1</v>
      </c>
      <c r="C1774">
        <v>7465701</v>
      </c>
      <c r="D1774" s="2">
        <v>2958465</v>
      </c>
      <c r="E1774" s="2">
        <v>43372</v>
      </c>
      <c r="F1774" s="28">
        <v>675</v>
      </c>
      <c r="G1774" t="s">
        <v>2</v>
      </c>
    </row>
    <row r="1775" spans="1:7" x14ac:dyDescent="0.25">
      <c r="A1775" t="s">
        <v>0</v>
      </c>
      <c r="B1775" t="s">
        <v>1</v>
      </c>
      <c r="C1775">
        <v>7465703</v>
      </c>
      <c r="D1775" s="2">
        <v>2958465</v>
      </c>
      <c r="E1775" s="2">
        <v>43372</v>
      </c>
      <c r="F1775" s="28">
        <v>675</v>
      </c>
      <c r="G1775" t="s">
        <v>2</v>
      </c>
    </row>
    <row r="1776" spans="1:7" x14ac:dyDescent="0.25">
      <c r="A1776" t="s">
        <v>0</v>
      </c>
      <c r="B1776" t="s">
        <v>1</v>
      </c>
      <c r="C1776">
        <v>7467183</v>
      </c>
      <c r="D1776" s="2">
        <v>2958465</v>
      </c>
      <c r="E1776" s="2">
        <v>43071</v>
      </c>
      <c r="F1776" s="28">
        <v>200</v>
      </c>
      <c r="G1776" t="s">
        <v>2</v>
      </c>
    </row>
    <row r="1777" spans="1:7" x14ac:dyDescent="0.25">
      <c r="A1777" t="s">
        <v>0</v>
      </c>
      <c r="B1777" t="s">
        <v>1</v>
      </c>
      <c r="C1777">
        <v>7467185</v>
      </c>
      <c r="D1777" s="2">
        <v>2958465</v>
      </c>
      <c r="E1777" s="2">
        <v>43071</v>
      </c>
      <c r="F1777" s="28">
        <v>200</v>
      </c>
      <c r="G1777" t="s">
        <v>2</v>
      </c>
    </row>
    <row r="1778" spans="1:7" x14ac:dyDescent="0.25">
      <c r="A1778" t="s">
        <v>0</v>
      </c>
      <c r="B1778" t="s">
        <v>1</v>
      </c>
      <c r="C1778">
        <v>7467683</v>
      </c>
      <c r="D1778" s="2">
        <v>2958465</v>
      </c>
      <c r="E1778" s="2">
        <v>43071</v>
      </c>
      <c r="F1778" s="28">
        <v>194</v>
      </c>
      <c r="G1778" t="s">
        <v>2</v>
      </c>
    </row>
    <row r="1779" spans="1:7" x14ac:dyDescent="0.25">
      <c r="A1779" t="s">
        <v>0</v>
      </c>
      <c r="B1779" t="s">
        <v>1</v>
      </c>
      <c r="C1779">
        <v>7467685</v>
      </c>
      <c r="D1779" s="2">
        <v>2958465</v>
      </c>
      <c r="E1779" s="2">
        <v>43071</v>
      </c>
      <c r="F1779" s="28">
        <v>194</v>
      </c>
      <c r="G1779" t="s">
        <v>2</v>
      </c>
    </row>
    <row r="1780" spans="1:7" x14ac:dyDescent="0.25">
      <c r="A1780" t="s">
        <v>0</v>
      </c>
      <c r="B1780" t="s">
        <v>1</v>
      </c>
      <c r="C1780">
        <v>7469163</v>
      </c>
      <c r="D1780" s="2">
        <v>2958465</v>
      </c>
      <c r="E1780" s="2">
        <v>42319</v>
      </c>
      <c r="F1780" s="28">
        <v>92</v>
      </c>
      <c r="G1780" t="s">
        <v>2</v>
      </c>
    </row>
    <row r="1781" spans="1:7" x14ac:dyDescent="0.25">
      <c r="A1781" t="s">
        <v>0</v>
      </c>
      <c r="B1781" t="s">
        <v>1</v>
      </c>
      <c r="C1781">
        <v>7469164</v>
      </c>
      <c r="D1781" s="2">
        <v>2958465</v>
      </c>
      <c r="E1781" s="2">
        <v>42319</v>
      </c>
      <c r="F1781" s="28">
        <v>92</v>
      </c>
      <c r="G1781" t="s">
        <v>2</v>
      </c>
    </row>
    <row r="1782" spans="1:7" x14ac:dyDescent="0.25">
      <c r="A1782" t="s">
        <v>0</v>
      </c>
      <c r="B1782" t="s">
        <v>1</v>
      </c>
      <c r="C1782">
        <v>7469183</v>
      </c>
      <c r="D1782" s="2">
        <v>2958465</v>
      </c>
      <c r="E1782" s="2">
        <v>44299</v>
      </c>
      <c r="F1782" s="28">
        <v>361</v>
      </c>
      <c r="G1782" t="s">
        <v>2</v>
      </c>
    </row>
    <row r="1783" spans="1:7" x14ac:dyDescent="0.25">
      <c r="A1783" t="s">
        <v>0</v>
      </c>
      <c r="B1783" t="s">
        <v>1</v>
      </c>
      <c r="C1783">
        <v>7469184</v>
      </c>
      <c r="D1783" s="2">
        <v>2958465</v>
      </c>
      <c r="E1783" s="2">
        <v>44299</v>
      </c>
      <c r="F1783" s="28">
        <v>361</v>
      </c>
      <c r="G1783" t="s">
        <v>2</v>
      </c>
    </row>
    <row r="1784" spans="1:7" x14ac:dyDescent="0.25">
      <c r="A1784" t="s">
        <v>0</v>
      </c>
      <c r="B1784" t="s">
        <v>1</v>
      </c>
      <c r="C1784">
        <v>7469211</v>
      </c>
      <c r="D1784" s="2">
        <v>2958465</v>
      </c>
      <c r="E1784" s="2">
        <v>44299</v>
      </c>
      <c r="F1784" s="28">
        <v>1239</v>
      </c>
      <c r="G1784" t="s">
        <v>2</v>
      </c>
    </row>
    <row r="1785" spans="1:7" x14ac:dyDescent="0.25">
      <c r="A1785" t="s">
        <v>0</v>
      </c>
      <c r="B1785" t="s">
        <v>1</v>
      </c>
      <c r="C1785">
        <v>7469213</v>
      </c>
      <c r="D1785" s="2">
        <v>2958465</v>
      </c>
      <c r="E1785" s="2">
        <v>44299</v>
      </c>
      <c r="F1785" s="28">
        <v>1239</v>
      </c>
      <c r="G1785" t="s">
        <v>2</v>
      </c>
    </row>
    <row r="1786" spans="1:7" x14ac:dyDescent="0.25">
      <c r="A1786" t="s">
        <v>0</v>
      </c>
      <c r="B1786" t="s">
        <v>1</v>
      </c>
      <c r="C1786">
        <v>7469233</v>
      </c>
      <c r="D1786" s="2">
        <v>2958465</v>
      </c>
      <c r="E1786" s="2">
        <v>44299</v>
      </c>
      <c r="F1786" s="28">
        <v>1760</v>
      </c>
      <c r="G1786" t="s">
        <v>2</v>
      </c>
    </row>
    <row r="1787" spans="1:7" x14ac:dyDescent="0.25">
      <c r="A1787" t="s">
        <v>0</v>
      </c>
      <c r="B1787" t="s">
        <v>1</v>
      </c>
      <c r="C1787">
        <v>7469234</v>
      </c>
      <c r="D1787" s="2">
        <v>2958465</v>
      </c>
      <c r="E1787" s="2">
        <v>44299</v>
      </c>
      <c r="F1787" s="28">
        <v>1760</v>
      </c>
      <c r="G1787" t="s">
        <v>2</v>
      </c>
    </row>
    <row r="1788" spans="1:7" x14ac:dyDescent="0.25">
      <c r="A1788" t="s">
        <v>0</v>
      </c>
      <c r="B1788" t="s">
        <v>1</v>
      </c>
      <c r="C1788">
        <v>7469243</v>
      </c>
      <c r="D1788" s="2">
        <v>2958465</v>
      </c>
      <c r="E1788" s="2">
        <v>44299</v>
      </c>
      <c r="F1788" s="28">
        <v>2112</v>
      </c>
      <c r="G1788" t="s">
        <v>2</v>
      </c>
    </row>
    <row r="1789" spans="1:7" x14ac:dyDescent="0.25">
      <c r="A1789" t="s">
        <v>0</v>
      </c>
      <c r="B1789" t="s">
        <v>1</v>
      </c>
      <c r="C1789">
        <v>7469244</v>
      </c>
      <c r="D1789" s="2">
        <v>2958465</v>
      </c>
      <c r="E1789" s="2">
        <v>44299</v>
      </c>
      <c r="F1789" s="28">
        <v>2112</v>
      </c>
      <c r="G1789" t="s">
        <v>2</v>
      </c>
    </row>
    <row r="1790" spans="1:7" x14ac:dyDescent="0.25">
      <c r="A1790" t="s">
        <v>0</v>
      </c>
      <c r="B1790" t="s">
        <v>1</v>
      </c>
      <c r="C1790">
        <v>7469289</v>
      </c>
      <c r="D1790" s="2">
        <v>2958465</v>
      </c>
      <c r="E1790" s="2">
        <v>44299</v>
      </c>
      <c r="F1790" s="28">
        <v>2625</v>
      </c>
      <c r="G1790" t="s">
        <v>2</v>
      </c>
    </row>
    <row r="1791" spans="1:7" x14ac:dyDescent="0.25">
      <c r="A1791" t="s">
        <v>0</v>
      </c>
      <c r="B1791" t="s">
        <v>1</v>
      </c>
      <c r="C1791">
        <v>7469290</v>
      </c>
      <c r="D1791" s="2">
        <v>2958465</v>
      </c>
      <c r="E1791" s="2">
        <v>44299</v>
      </c>
      <c r="F1791" s="28">
        <v>2625</v>
      </c>
      <c r="G1791" t="s">
        <v>2</v>
      </c>
    </row>
    <row r="1792" spans="1:7" x14ac:dyDescent="0.25">
      <c r="A1792" t="s">
        <v>0</v>
      </c>
      <c r="B1792" t="s">
        <v>1</v>
      </c>
      <c r="C1792">
        <v>7469291</v>
      </c>
      <c r="D1792" s="2">
        <v>2958465</v>
      </c>
      <c r="E1792" s="2">
        <v>44299</v>
      </c>
      <c r="F1792" s="28">
        <v>2457</v>
      </c>
      <c r="G1792" t="s">
        <v>2</v>
      </c>
    </row>
    <row r="1793" spans="1:7" x14ac:dyDescent="0.25">
      <c r="A1793" t="s">
        <v>0</v>
      </c>
      <c r="B1793" t="s">
        <v>1</v>
      </c>
      <c r="C1793">
        <v>7469292</v>
      </c>
      <c r="D1793" s="2">
        <v>2958465</v>
      </c>
      <c r="E1793" s="2">
        <v>44299</v>
      </c>
      <c r="F1793" s="28">
        <v>2457</v>
      </c>
      <c r="G1793" t="s">
        <v>2</v>
      </c>
    </row>
    <row r="1794" spans="1:7" x14ac:dyDescent="0.25">
      <c r="A1794" t="s">
        <v>0</v>
      </c>
      <c r="B1794" t="s">
        <v>1</v>
      </c>
      <c r="C1794">
        <v>7469295</v>
      </c>
      <c r="D1794" s="2">
        <v>2958465</v>
      </c>
      <c r="E1794" s="2">
        <v>44299</v>
      </c>
      <c r="F1794" s="28">
        <v>2457</v>
      </c>
      <c r="G1794" t="s">
        <v>2</v>
      </c>
    </row>
    <row r="1795" spans="1:7" x14ac:dyDescent="0.25">
      <c r="A1795" t="s">
        <v>0</v>
      </c>
      <c r="B1795" t="s">
        <v>1</v>
      </c>
      <c r="C1795">
        <v>7469683</v>
      </c>
      <c r="D1795" s="2">
        <v>2958465</v>
      </c>
      <c r="E1795" s="2">
        <v>42929</v>
      </c>
      <c r="F1795" s="28">
        <v>339</v>
      </c>
      <c r="G1795" t="s">
        <v>2</v>
      </c>
    </row>
    <row r="1796" spans="1:7" x14ac:dyDescent="0.25">
      <c r="A1796" t="s">
        <v>0</v>
      </c>
      <c r="B1796" t="s">
        <v>1</v>
      </c>
      <c r="C1796">
        <v>7469684</v>
      </c>
      <c r="D1796" s="2">
        <v>2958465</v>
      </c>
      <c r="E1796" s="2">
        <v>42929</v>
      </c>
      <c r="F1796" s="28">
        <v>339</v>
      </c>
      <c r="G1796" t="s">
        <v>2</v>
      </c>
    </row>
    <row r="1797" spans="1:7" x14ac:dyDescent="0.25">
      <c r="A1797" t="s">
        <v>0</v>
      </c>
      <c r="B1797" t="s">
        <v>1</v>
      </c>
      <c r="C1797">
        <v>7469711</v>
      </c>
      <c r="D1797" s="2">
        <v>2958465</v>
      </c>
      <c r="E1797" s="2">
        <v>42929</v>
      </c>
      <c r="F1797" s="28">
        <v>1187</v>
      </c>
      <c r="G1797" t="s">
        <v>2</v>
      </c>
    </row>
    <row r="1798" spans="1:7" x14ac:dyDescent="0.25">
      <c r="A1798" t="s">
        <v>0</v>
      </c>
      <c r="B1798" t="s">
        <v>1</v>
      </c>
      <c r="C1798">
        <v>7469713</v>
      </c>
      <c r="D1798" s="2">
        <v>2958465</v>
      </c>
      <c r="E1798" s="2">
        <v>42929</v>
      </c>
      <c r="F1798" s="28">
        <v>1187</v>
      </c>
      <c r="G1798" t="s">
        <v>2</v>
      </c>
    </row>
    <row r="1799" spans="1:7" x14ac:dyDescent="0.25">
      <c r="A1799" t="s">
        <v>0</v>
      </c>
      <c r="B1799" t="s">
        <v>1</v>
      </c>
      <c r="C1799">
        <v>7469733</v>
      </c>
      <c r="D1799" s="2">
        <v>2958465</v>
      </c>
      <c r="E1799" s="2">
        <v>42929</v>
      </c>
      <c r="F1799" s="28">
        <v>1695</v>
      </c>
      <c r="G1799" t="s">
        <v>2</v>
      </c>
    </row>
    <row r="1800" spans="1:7" x14ac:dyDescent="0.25">
      <c r="A1800" t="s">
        <v>0</v>
      </c>
      <c r="B1800" t="s">
        <v>1</v>
      </c>
      <c r="C1800">
        <v>7469734</v>
      </c>
      <c r="D1800" s="2">
        <v>2958465</v>
      </c>
      <c r="E1800" s="2">
        <v>42929</v>
      </c>
      <c r="F1800" s="28">
        <v>1695</v>
      </c>
      <c r="G1800" t="s">
        <v>2</v>
      </c>
    </row>
    <row r="1801" spans="1:7" x14ac:dyDescent="0.25">
      <c r="A1801" t="s">
        <v>0</v>
      </c>
      <c r="B1801" t="s">
        <v>1</v>
      </c>
      <c r="C1801">
        <v>7469743</v>
      </c>
      <c r="D1801" s="2">
        <v>2958465</v>
      </c>
      <c r="E1801" s="2">
        <v>42929</v>
      </c>
      <c r="F1801" s="28">
        <v>2034</v>
      </c>
      <c r="G1801" t="s">
        <v>2</v>
      </c>
    </row>
    <row r="1802" spans="1:7" x14ac:dyDescent="0.25">
      <c r="A1802" t="s">
        <v>0</v>
      </c>
      <c r="B1802" t="s">
        <v>1</v>
      </c>
      <c r="C1802">
        <v>7469744</v>
      </c>
      <c r="D1802" s="2">
        <v>2958465</v>
      </c>
      <c r="E1802" s="2">
        <v>42929</v>
      </c>
      <c r="F1802" s="28">
        <v>2034</v>
      </c>
      <c r="G1802" t="s">
        <v>2</v>
      </c>
    </row>
    <row r="1803" spans="1:7" x14ac:dyDescent="0.25">
      <c r="A1803" t="s">
        <v>0</v>
      </c>
      <c r="B1803" t="s">
        <v>1</v>
      </c>
      <c r="C1803">
        <v>7469789</v>
      </c>
      <c r="D1803" s="2">
        <v>2958465</v>
      </c>
      <c r="E1803" s="2">
        <v>42929</v>
      </c>
      <c r="F1803" s="28">
        <v>2340</v>
      </c>
      <c r="G1803" t="s">
        <v>2</v>
      </c>
    </row>
    <row r="1804" spans="1:7" x14ac:dyDescent="0.25">
      <c r="A1804" t="s">
        <v>0</v>
      </c>
      <c r="B1804" t="s">
        <v>1</v>
      </c>
      <c r="C1804">
        <v>7469790</v>
      </c>
      <c r="D1804" s="2">
        <v>2958465</v>
      </c>
      <c r="E1804" s="2">
        <v>42929</v>
      </c>
      <c r="F1804" s="28">
        <v>2340</v>
      </c>
      <c r="G1804" t="s">
        <v>2</v>
      </c>
    </row>
    <row r="1805" spans="1:7" x14ac:dyDescent="0.25">
      <c r="A1805" t="s">
        <v>0</v>
      </c>
      <c r="B1805" t="s">
        <v>1</v>
      </c>
      <c r="C1805">
        <v>7470183</v>
      </c>
      <c r="D1805" s="2">
        <v>2958465</v>
      </c>
      <c r="E1805" s="2">
        <v>45223</v>
      </c>
      <c r="F1805" s="28">
        <v>335</v>
      </c>
      <c r="G1805" t="s">
        <v>2</v>
      </c>
    </row>
    <row r="1806" spans="1:7" x14ac:dyDescent="0.25">
      <c r="A1806" t="s">
        <v>0</v>
      </c>
      <c r="B1806" t="s">
        <v>1</v>
      </c>
      <c r="C1806">
        <v>7470184</v>
      </c>
      <c r="D1806" s="2">
        <v>2958465</v>
      </c>
      <c r="E1806" s="2">
        <v>45223</v>
      </c>
      <c r="F1806" s="28">
        <v>335</v>
      </c>
      <c r="G1806" t="s">
        <v>2</v>
      </c>
    </row>
    <row r="1807" spans="1:7" x14ac:dyDescent="0.25">
      <c r="A1807" t="s">
        <v>0</v>
      </c>
      <c r="B1807" t="s">
        <v>1</v>
      </c>
      <c r="C1807">
        <v>7470201</v>
      </c>
      <c r="D1807" s="2">
        <v>2958465</v>
      </c>
      <c r="E1807" s="2">
        <v>45223</v>
      </c>
      <c r="F1807" s="28">
        <v>975</v>
      </c>
      <c r="G1807" t="s">
        <v>2</v>
      </c>
    </row>
    <row r="1808" spans="1:7" x14ac:dyDescent="0.25">
      <c r="A1808" t="s">
        <v>0</v>
      </c>
      <c r="B1808" t="s">
        <v>1</v>
      </c>
      <c r="C1808">
        <v>7470203</v>
      </c>
      <c r="D1808" s="2">
        <v>2958465</v>
      </c>
      <c r="E1808" s="2">
        <v>45223</v>
      </c>
      <c r="F1808" s="28">
        <v>975</v>
      </c>
      <c r="G1808" t="s">
        <v>2</v>
      </c>
    </row>
    <row r="1809" spans="1:7" x14ac:dyDescent="0.25">
      <c r="A1809" t="s">
        <v>0</v>
      </c>
      <c r="B1809" t="s">
        <v>1</v>
      </c>
      <c r="C1809">
        <v>7470233</v>
      </c>
      <c r="D1809" s="2">
        <v>2958465</v>
      </c>
      <c r="E1809" s="2">
        <v>45223</v>
      </c>
      <c r="F1809" s="28">
        <v>1625</v>
      </c>
      <c r="G1809" t="s">
        <v>2</v>
      </c>
    </row>
    <row r="1810" spans="1:7" x14ac:dyDescent="0.25">
      <c r="A1810" t="s">
        <v>0</v>
      </c>
      <c r="B1810" t="s">
        <v>1</v>
      </c>
      <c r="C1810">
        <v>7470234</v>
      </c>
      <c r="D1810" s="2">
        <v>2958465</v>
      </c>
      <c r="E1810" s="2">
        <v>45223</v>
      </c>
      <c r="F1810" s="28">
        <v>1625</v>
      </c>
      <c r="G1810" t="s">
        <v>2</v>
      </c>
    </row>
    <row r="1811" spans="1:7" x14ac:dyDescent="0.25">
      <c r="A1811" t="s">
        <v>0</v>
      </c>
      <c r="B1811" t="s">
        <v>1</v>
      </c>
      <c r="C1811">
        <v>7470242</v>
      </c>
      <c r="D1811" s="2">
        <v>2958465</v>
      </c>
      <c r="E1811" s="2">
        <v>45223</v>
      </c>
      <c r="F1811" s="28">
        <v>3150</v>
      </c>
      <c r="G1811" t="s">
        <v>3</v>
      </c>
    </row>
    <row r="1812" spans="1:7" x14ac:dyDescent="0.25">
      <c r="A1812" t="s">
        <v>0</v>
      </c>
      <c r="B1812" t="s">
        <v>1</v>
      </c>
      <c r="C1812">
        <v>7470251</v>
      </c>
      <c r="D1812" s="2">
        <v>2958465</v>
      </c>
      <c r="E1812" s="2">
        <v>45223</v>
      </c>
      <c r="F1812" s="28">
        <v>2363</v>
      </c>
      <c r="G1812" t="s">
        <v>3</v>
      </c>
    </row>
    <row r="1813" spans="1:7" x14ac:dyDescent="0.25">
      <c r="A1813" t="s">
        <v>0</v>
      </c>
      <c r="B1813" t="s">
        <v>1</v>
      </c>
      <c r="C1813">
        <v>7470256</v>
      </c>
      <c r="D1813" s="2">
        <v>2958465</v>
      </c>
      <c r="E1813" s="2">
        <v>45223</v>
      </c>
      <c r="F1813" s="28">
        <v>4725</v>
      </c>
      <c r="G1813" t="s">
        <v>3</v>
      </c>
    </row>
    <row r="1814" spans="1:7" x14ac:dyDescent="0.25">
      <c r="A1814" t="s">
        <v>0</v>
      </c>
      <c r="B1814" t="s">
        <v>1</v>
      </c>
      <c r="C1814">
        <v>7471075</v>
      </c>
      <c r="D1814" s="2">
        <v>2958465</v>
      </c>
      <c r="E1814" s="2">
        <v>45356</v>
      </c>
      <c r="F1814" s="28">
        <v>3029</v>
      </c>
      <c r="G1814" t="s">
        <v>3</v>
      </c>
    </row>
    <row r="1815" spans="1:7" x14ac:dyDescent="0.25">
      <c r="A1815" t="s">
        <v>0</v>
      </c>
      <c r="B1815" t="s">
        <v>1</v>
      </c>
      <c r="C1815">
        <v>7471251</v>
      </c>
      <c r="D1815" s="2">
        <v>2958465</v>
      </c>
      <c r="E1815" s="2">
        <v>45356</v>
      </c>
      <c r="F1815" s="28">
        <v>2539</v>
      </c>
      <c r="G1815" t="s">
        <v>3</v>
      </c>
    </row>
    <row r="1816" spans="1:7" x14ac:dyDescent="0.25">
      <c r="A1816" t="s">
        <v>0</v>
      </c>
      <c r="B1816" t="s">
        <v>1</v>
      </c>
      <c r="C1816">
        <v>7471275</v>
      </c>
      <c r="D1816" s="2">
        <v>2958465</v>
      </c>
      <c r="E1816" s="2">
        <v>45356</v>
      </c>
      <c r="F1816" s="28">
        <v>3029</v>
      </c>
      <c r="G1816" t="s">
        <v>3</v>
      </c>
    </row>
    <row r="1817" spans="1:7" x14ac:dyDescent="0.25">
      <c r="A1817" t="s">
        <v>0</v>
      </c>
      <c r="B1817" t="s">
        <v>1</v>
      </c>
      <c r="C1817">
        <v>7471277</v>
      </c>
      <c r="D1817" s="2">
        <v>2958465</v>
      </c>
      <c r="E1817" s="2">
        <v>45356</v>
      </c>
      <c r="F1817" s="28">
        <v>2539</v>
      </c>
      <c r="G1817" t="s">
        <v>3</v>
      </c>
    </row>
    <row r="1818" spans="1:7" x14ac:dyDescent="0.25">
      <c r="A1818" t="s">
        <v>0</v>
      </c>
      <c r="B1818" t="s">
        <v>1</v>
      </c>
      <c r="C1818">
        <v>7471751</v>
      </c>
      <c r="D1818" s="2">
        <v>2958465</v>
      </c>
      <c r="E1818" s="2">
        <v>43391</v>
      </c>
      <c r="F1818" s="28">
        <v>1999</v>
      </c>
      <c r="G1818" t="s">
        <v>3</v>
      </c>
    </row>
    <row r="1819" spans="1:7" x14ac:dyDescent="0.25">
      <c r="A1819" t="s">
        <v>0</v>
      </c>
      <c r="B1819" t="s">
        <v>1</v>
      </c>
      <c r="C1819">
        <v>7471775</v>
      </c>
      <c r="D1819" s="2">
        <v>2958465</v>
      </c>
      <c r="E1819" s="2">
        <v>43391</v>
      </c>
      <c r="F1819" s="28">
        <v>2379</v>
      </c>
      <c r="G1819" t="s">
        <v>3</v>
      </c>
    </row>
    <row r="1820" spans="1:7" x14ac:dyDescent="0.25">
      <c r="A1820" t="s">
        <v>0</v>
      </c>
      <c r="B1820" t="s">
        <v>1</v>
      </c>
      <c r="C1820">
        <v>7472183</v>
      </c>
      <c r="D1820" s="2">
        <v>2958465</v>
      </c>
      <c r="E1820" s="2">
        <v>45783</v>
      </c>
      <c r="F1820" s="28">
        <v>319</v>
      </c>
      <c r="G1820" t="s">
        <v>2</v>
      </c>
    </row>
    <row r="1821" spans="1:7" x14ac:dyDescent="0.25">
      <c r="A1821" t="s">
        <v>0</v>
      </c>
      <c r="B1821" t="s">
        <v>1</v>
      </c>
      <c r="C1821">
        <v>7472184</v>
      </c>
      <c r="D1821" s="2">
        <v>2958465</v>
      </c>
      <c r="E1821" s="2">
        <v>45783</v>
      </c>
      <c r="F1821" s="28">
        <v>319</v>
      </c>
      <c r="G1821" t="s">
        <v>2</v>
      </c>
    </row>
    <row r="1822" spans="1:7" x14ac:dyDescent="0.25">
      <c r="A1822" t="s">
        <v>0</v>
      </c>
      <c r="B1822" t="s">
        <v>1</v>
      </c>
      <c r="C1822">
        <v>7472201</v>
      </c>
      <c r="D1822" s="2">
        <v>2958465</v>
      </c>
      <c r="E1822" s="2">
        <v>45783</v>
      </c>
      <c r="F1822" s="28">
        <v>930</v>
      </c>
      <c r="G1822" t="s">
        <v>2</v>
      </c>
    </row>
    <row r="1823" spans="1:7" x14ac:dyDescent="0.25">
      <c r="A1823" t="s">
        <v>0</v>
      </c>
      <c r="B1823" t="s">
        <v>1</v>
      </c>
      <c r="C1823">
        <v>7472203</v>
      </c>
      <c r="D1823" s="2">
        <v>2958465</v>
      </c>
      <c r="E1823" s="2">
        <v>45783</v>
      </c>
      <c r="F1823" s="28">
        <v>930</v>
      </c>
      <c r="G1823" t="s">
        <v>2</v>
      </c>
    </row>
    <row r="1824" spans="1:7" x14ac:dyDescent="0.25">
      <c r="A1824" t="s">
        <v>0</v>
      </c>
      <c r="B1824" t="s">
        <v>1</v>
      </c>
      <c r="C1824">
        <v>7472233</v>
      </c>
      <c r="D1824" s="2">
        <v>2958465</v>
      </c>
      <c r="E1824" s="2">
        <v>45783</v>
      </c>
      <c r="F1824" s="28">
        <v>1545</v>
      </c>
      <c r="G1824" t="s">
        <v>2</v>
      </c>
    </row>
    <row r="1825" spans="1:7" x14ac:dyDescent="0.25">
      <c r="A1825" t="s">
        <v>0</v>
      </c>
      <c r="B1825" t="s">
        <v>1</v>
      </c>
      <c r="C1825">
        <v>7472234</v>
      </c>
      <c r="D1825" s="2">
        <v>2958465</v>
      </c>
      <c r="E1825" s="2">
        <v>45783</v>
      </c>
      <c r="F1825" s="28">
        <v>1545</v>
      </c>
      <c r="G1825" t="s">
        <v>2</v>
      </c>
    </row>
    <row r="1826" spans="1:7" x14ac:dyDescent="0.25">
      <c r="A1826" t="s">
        <v>0</v>
      </c>
      <c r="B1826" t="s">
        <v>1</v>
      </c>
      <c r="C1826">
        <v>7472251</v>
      </c>
      <c r="D1826" s="2">
        <v>2958465</v>
      </c>
      <c r="E1826" s="2">
        <v>45783</v>
      </c>
      <c r="F1826" s="28">
        <v>2253</v>
      </c>
      <c r="G1826" t="s">
        <v>3</v>
      </c>
    </row>
    <row r="1827" spans="1:7" x14ac:dyDescent="0.25">
      <c r="A1827" t="s">
        <v>0</v>
      </c>
      <c r="B1827" t="s">
        <v>1</v>
      </c>
      <c r="C1827">
        <v>7472256</v>
      </c>
      <c r="D1827" s="2">
        <v>2958465</v>
      </c>
      <c r="E1827" s="2">
        <v>45783</v>
      </c>
      <c r="F1827" s="28">
        <v>4475</v>
      </c>
      <c r="G1827" t="s">
        <v>3</v>
      </c>
    </row>
    <row r="1828" spans="1:7" x14ac:dyDescent="0.25">
      <c r="A1828" t="s">
        <v>0</v>
      </c>
      <c r="B1828" t="s">
        <v>1</v>
      </c>
      <c r="C1828">
        <v>7472259</v>
      </c>
      <c r="D1828" s="2">
        <v>2958465</v>
      </c>
      <c r="E1828" s="2">
        <v>45783</v>
      </c>
      <c r="F1828" s="28">
        <v>304</v>
      </c>
      <c r="G1828" t="s">
        <v>2</v>
      </c>
    </row>
    <row r="1829" spans="1:7" x14ac:dyDescent="0.25">
      <c r="A1829" t="s">
        <v>0</v>
      </c>
      <c r="B1829" t="s">
        <v>1</v>
      </c>
      <c r="C1829">
        <v>7472260</v>
      </c>
      <c r="D1829" s="2">
        <v>2958465</v>
      </c>
      <c r="E1829" s="2">
        <v>45783</v>
      </c>
      <c r="F1829" s="28">
        <v>304</v>
      </c>
      <c r="G1829" t="s">
        <v>2</v>
      </c>
    </row>
    <row r="1830" spans="1:7" x14ac:dyDescent="0.25">
      <c r="A1830" t="s">
        <v>0</v>
      </c>
      <c r="B1830" t="s">
        <v>1</v>
      </c>
      <c r="C1830">
        <v>7474183</v>
      </c>
      <c r="D1830" s="2">
        <v>2958465</v>
      </c>
      <c r="E1830" s="2">
        <v>44764</v>
      </c>
      <c r="F1830" s="28">
        <v>300</v>
      </c>
      <c r="G1830" t="s">
        <v>2</v>
      </c>
    </row>
    <row r="1831" spans="1:7" x14ac:dyDescent="0.25">
      <c r="A1831" t="s">
        <v>0</v>
      </c>
      <c r="B1831" t="s">
        <v>1</v>
      </c>
      <c r="C1831">
        <v>7474184</v>
      </c>
      <c r="D1831" s="2">
        <v>2958465</v>
      </c>
      <c r="E1831" s="2">
        <v>44764</v>
      </c>
      <c r="F1831" s="28">
        <v>300</v>
      </c>
      <c r="G1831" t="s">
        <v>2</v>
      </c>
    </row>
    <row r="1832" spans="1:7" x14ac:dyDescent="0.25">
      <c r="A1832" t="s">
        <v>0</v>
      </c>
      <c r="B1832" t="s">
        <v>1</v>
      </c>
      <c r="C1832">
        <v>7474201</v>
      </c>
      <c r="D1832" s="2">
        <v>2958465</v>
      </c>
      <c r="E1832" s="2">
        <v>44764</v>
      </c>
      <c r="F1832" s="28">
        <v>900</v>
      </c>
      <c r="G1832" t="s">
        <v>2</v>
      </c>
    </row>
    <row r="1833" spans="1:7" x14ac:dyDescent="0.25">
      <c r="A1833" t="s">
        <v>0</v>
      </c>
      <c r="B1833" t="s">
        <v>1</v>
      </c>
      <c r="C1833">
        <v>7474203</v>
      </c>
      <c r="D1833" s="2">
        <v>2958465</v>
      </c>
      <c r="E1833" s="2">
        <v>44764</v>
      </c>
      <c r="F1833" s="28">
        <v>900</v>
      </c>
      <c r="G1833" t="s">
        <v>2</v>
      </c>
    </row>
    <row r="1834" spans="1:7" x14ac:dyDescent="0.25">
      <c r="A1834" t="s">
        <v>0</v>
      </c>
      <c r="B1834" t="s">
        <v>1</v>
      </c>
      <c r="C1834">
        <v>7474233</v>
      </c>
      <c r="D1834" s="2">
        <v>2958465</v>
      </c>
      <c r="E1834" s="2">
        <v>44764</v>
      </c>
      <c r="F1834" s="28">
        <v>1530</v>
      </c>
      <c r="G1834" t="s">
        <v>2</v>
      </c>
    </row>
    <row r="1835" spans="1:7" x14ac:dyDescent="0.25">
      <c r="A1835" t="s">
        <v>0</v>
      </c>
      <c r="B1835" t="s">
        <v>1</v>
      </c>
      <c r="C1835">
        <v>7474234</v>
      </c>
      <c r="D1835" s="2">
        <v>2958465</v>
      </c>
      <c r="E1835" s="2">
        <v>44764</v>
      </c>
      <c r="F1835" s="28">
        <v>1530</v>
      </c>
      <c r="G1835" t="s">
        <v>2</v>
      </c>
    </row>
    <row r="1836" spans="1:7" x14ac:dyDescent="0.25">
      <c r="A1836" t="s">
        <v>0</v>
      </c>
      <c r="B1836" t="s">
        <v>1</v>
      </c>
      <c r="C1836">
        <v>7474251</v>
      </c>
      <c r="D1836" s="2">
        <v>2958465</v>
      </c>
      <c r="E1836" s="2">
        <v>44764</v>
      </c>
      <c r="F1836" s="28">
        <v>2200</v>
      </c>
      <c r="G1836" t="s">
        <v>3</v>
      </c>
    </row>
    <row r="1837" spans="1:7" x14ac:dyDescent="0.25">
      <c r="A1837" t="s">
        <v>0</v>
      </c>
      <c r="B1837" t="s">
        <v>1</v>
      </c>
      <c r="C1837">
        <v>7474256</v>
      </c>
      <c r="D1837" s="2">
        <v>2958465</v>
      </c>
      <c r="E1837" s="2">
        <v>44764</v>
      </c>
      <c r="F1837" s="28">
        <v>4300</v>
      </c>
      <c r="G1837" t="s">
        <v>3</v>
      </c>
    </row>
    <row r="1838" spans="1:7" x14ac:dyDescent="0.25">
      <c r="A1838" t="s">
        <v>0</v>
      </c>
      <c r="B1838" t="s">
        <v>1</v>
      </c>
      <c r="C1838">
        <v>7475183</v>
      </c>
      <c r="D1838" s="2">
        <v>2958465</v>
      </c>
      <c r="E1838" s="2">
        <v>42935</v>
      </c>
      <c r="F1838" s="28">
        <v>401</v>
      </c>
      <c r="G1838" t="s">
        <v>2</v>
      </c>
    </row>
    <row r="1839" spans="1:7" x14ac:dyDescent="0.25">
      <c r="A1839" t="s">
        <v>0</v>
      </c>
      <c r="B1839" t="s">
        <v>1</v>
      </c>
      <c r="C1839">
        <v>7475184</v>
      </c>
      <c r="D1839" s="2">
        <v>2958465</v>
      </c>
      <c r="E1839" s="2">
        <v>42935</v>
      </c>
      <c r="F1839" s="28">
        <v>401</v>
      </c>
      <c r="G1839" t="s">
        <v>2</v>
      </c>
    </row>
    <row r="1840" spans="1:7" x14ac:dyDescent="0.25">
      <c r="A1840" t="s">
        <v>0</v>
      </c>
      <c r="B1840" t="s">
        <v>1</v>
      </c>
      <c r="C1840">
        <v>7475211</v>
      </c>
      <c r="D1840" s="2">
        <v>2958465</v>
      </c>
      <c r="E1840" s="2">
        <v>42935</v>
      </c>
      <c r="F1840" s="28">
        <v>1404</v>
      </c>
      <c r="G1840" t="s">
        <v>2</v>
      </c>
    </row>
    <row r="1841" spans="1:7" x14ac:dyDescent="0.25">
      <c r="A1841" t="s">
        <v>0</v>
      </c>
      <c r="B1841" t="s">
        <v>1</v>
      </c>
      <c r="C1841">
        <v>7475213</v>
      </c>
      <c r="D1841" s="2">
        <v>2958465</v>
      </c>
      <c r="E1841" s="2">
        <v>42935</v>
      </c>
      <c r="F1841" s="28">
        <v>1404</v>
      </c>
      <c r="G1841" t="s">
        <v>2</v>
      </c>
    </row>
    <row r="1842" spans="1:7" x14ac:dyDescent="0.25">
      <c r="A1842" t="s">
        <v>0</v>
      </c>
      <c r="B1842" t="s">
        <v>1</v>
      </c>
      <c r="C1842">
        <v>7475683</v>
      </c>
      <c r="D1842" s="2">
        <v>2958465</v>
      </c>
      <c r="E1842" s="2">
        <v>42935</v>
      </c>
      <c r="F1842" s="28">
        <v>429</v>
      </c>
      <c r="G1842" t="s">
        <v>2</v>
      </c>
    </row>
    <row r="1843" spans="1:7" x14ac:dyDescent="0.25">
      <c r="A1843" t="s">
        <v>0</v>
      </c>
      <c r="B1843" t="s">
        <v>1</v>
      </c>
      <c r="C1843">
        <v>7475684</v>
      </c>
      <c r="D1843" s="2">
        <v>2958465</v>
      </c>
      <c r="E1843" s="2">
        <v>42935</v>
      </c>
      <c r="F1843" s="28">
        <v>429</v>
      </c>
      <c r="G1843" t="s">
        <v>2</v>
      </c>
    </row>
    <row r="1844" spans="1:7" x14ac:dyDescent="0.25">
      <c r="A1844" t="s">
        <v>0</v>
      </c>
      <c r="B1844" t="s">
        <v>1</v>
      </c>
      <c r="C1844">
        <v>7475711</v>
      </c>
      <c r="D1844" s="2">
        <v>2958465</v>
      </c>
      <c r="E1844" s="2">
        <v>42935</v>
      </c>
      <c r="F1844" s="28">
        <v>1501.5</v>
      </c>
      <c r="G1844" t="s">
        <v>2</v>
      </c>
    </row>
    <row r="1845" spans="1:7" x14ac:dyDescent="0.25">
      <c r="A1845" t="s">
        <v>0</v>
      </c>
      <c r="B1845" t="s">
        <v>1</v>
      </c>
      <c r="C1845">
        <v>7475713</v>
      </c>
      <c r="D1845" s="2">
        <v>2958465</v>
      </c>
      <c r="E1845" s="2">
        <v>42935</v>
      </c>
      <c r="F1845" s="28">
        <v>1501.5</v>
      </c>
      <c r="G1845" t="s">
        <v>2</v>
      </c>
    </row>
    <row r="1846" spans="1:7" x14ac:dyDescent="0.25">
      <c r="A1846" t="s">
        <v>0</v>
      </c>
      <c r="B1846" t="s">
        <v>1</v>
      </c>
      <c r="C1846">
        <v>7476183</v>
      </c>
      <c r="D1846" s="2">
        <v>2958465</v>
      </c>
      <c r="E1846" s="2">
        <v>44946</v>
      </c>
      <c r="F1846" s="28">
        <v>390</v>
      </c>
      <c r="G1846" t="s">
        <v>2</v>
      </c>
    </row>
    <row r="1847" spans="1:7" x14ac:dyDescent="0.25">
      <c r="A1847" t="s">
        <v>0</v>
      </c>
      <c r="B1847" t="s">
        <v>1</v>
      </c>
      <c r="C1847">
        <v>7476184</v>
      </c>
      <c r="D1847" s="2">
        <v>2958465</v>
      </c>
      <c r="E1847" s="2">
        <v>44946</v>
      </c>
      <c r="F1847" s="28">
        <v>390</v>
      </c>
      <c r="G1847" t="s">
        <v>2</v>
      </c>
    </row>
    <row r="1848" spans="1:7" x14ac:dyDescent="0.25">
      <c r="A1848" t="s">
        <v>0</v>
      </c>
      <c r="B1848" t="s">
        <v>1</v>
      </c>
      <c r="C1848">
        <v>7476201</v>
      </c>
      <c r="D1848" s="2">
        <v>2958465</v>
      </c>
      <c r="E1848" s="2">
        <v>44946</v>
      </c>
      <c r="F1848" s="28">
        <v>1170</v>
      </c>
      <c r="G1848" t="s">
        <v>2</v>
      </c>
    </row>
    <row r="1849" spans="1:7" x14ac:dyDescent="0.25">
      <c r="A1849" t="s">
        <v>0</v>
      </c>
      <c r="B1849" t="s">
        <v>1</v>
      </c>
      <c r="C1849">
        <v>7476203</v>
      </c>
      <c r="D1849" s="2">
        <v>2958465</v>
      </c>
      <c r="E1849" s="2">
        <v>44946</v>
      </c>
      <c r="F1849" s="28">
        <v>1170</v>
      </c>
      <c r="G1849" t="s">
        <v>2</v>
      </c>
    </row>
    <row r="1850" spans="1:7" x14ac:dyDescent="0.25">
      <c r="A1850" t="s">
        <v>0</v>
      </c>
      <c r="B1850" t="s">
        <v>1</v>
      </c>
      <c r="C1850">
        <v>7477183</v>
      </c>
      <c r="D1850" s="2">
        <v>2958465</v>
      </c>
      <c r="E1850" s="2">
        <v>44946</v>
      </c>
      <c r="F1850" s="28">
        <v>390</v>
      </c>
      <c r="G1850" t="s">
        <v>2</v>
      </c>
    </row>
    <row r="1851" spans="1:7" x14ac:dyDescent="0.25">
      <c r="A1851" t="s">
        <v>0</v>
      </c>
      <c r="B1851" t="s">
        <v>1</v>
      </c>
      <c r="C1851">
        <v>7477184</v>
      </c>
      <c r="D1851" s="2">
        <v>2958465</v>
      </c>
      <c r="E1851" s="2">
        <v>44946</v>
      </c>
      <c r="F1851" s="28">
        <v>390</v>
      </c>
      <c r="G1851" t="s">
        <v>2</v>
      </c>
    </row>
    <row r="1852" spans="1:7" x14ac:dyDescent="0.25">
      <c r="A1852" t="s">
        <v>0</v>
      </c>
      <c r="B1852" t="s">
        <v>1</v>
      </c>
      <c r="C1852">
        <v>7477201</v>
      </c>
      <c r="D1852" s="2">
        <v>2958465</v>
      </c>
      <c r="E1852" s="2">
        <v>45821</v>
      </c>
      <c r="F1852" s="28">
        <v>1260</v>
      </c>
      <c r="G1852" t="s">
        <v>2</v>
      </c>
    </row>
    <row r="1853" spans="1:7" x14ac:dyDescent="0.25">
      <c r="A1853" t="s">
        <v>0</v>
      </c>
      <c r="B1853" t="s">
        <v>1</v>
      </c>
      <c r="C1853">
        <v>7477203</v>
      </c>
      <c r="D1853" s="2">
        <v>2958465</v>
      </c>
      <c r="E1853" s="2">
        <v>45821</v>
      </c>
      <c r="F1853" s="28">
        <v>1260</v>
      </c>
      <c r="G1853" t="s">
        <v>2</v>
      </c>
    </row>
    <row r="1854" spans="1:7" x14ac:dyDescent="0.25">
      <c r="A1854" t="s">
        <v>0</v>
      </c>
      <c r="B1854" t="s">
        <v>1</v>
      </c>
      <c r="C1854">
        <v>7477683</v>
      </c>
      <c r="D1854" s="2">
        <v>2958465</v>
      </c>
      <c r="E1854" s="2">
        <v>43628</v>
      </c>
      <c r="F1854" s="28">
        <v>280</v>
      </c>
      <c r="G1854" t="s">
        <v>2</v>
      </c>
    </row>
    <row r="1855" spans="1:7" x14ac:dyDescent="0.25">
      <c r="A1855" t="s">
        <v>0</v>
      </c>
      <c r="B1855" t="s">
        <v>1</v>
      </c>
      <c r="C1855">
        <v>7477684</v>
      </c>
      <c r="D1855" s="2">
        <v>2958465</v>
      </c>
      <c r="E1855" s="2">
        <v>43628</v>
      </c>
      <c r="F1855" s="28">
        <v>280</v>
      </c>
      <c r="G1855" t="s">
        <v>2</v>
      </c>
    </row>
    <row r="1856" spans="1:7" x14ac:dyDescent="0.25">
      <c r="A1856" t="s">
        <v>0</v>
      </c>
      <c r="B1856" t="s">
        <v>1</v>
      </c>
      <c r="C1856">
        <v>7477701</v>
      </c>
      <c r="D1856" s="2">
        <v>2958465</v>
      </c>
      <c r="E1856" s="2">
        <v>43628</v>
      </c>
      <c r="F1856" s="28">
        <v>840</v>
      </c>
      <c r="G1856" t="s">
        <v>2</v>
      </c>
    </row>
    <row r="1857" spans="1:7" x14ac:dyDescent="0.25">
      <c r="A1857" t="s">
        <v>0</v>
      </c>
      <c r="B1857" t="s">
        <v>1</v>
      </c>
      <c r="C1857">
        <v>7477703</v>
      </c>
      <c r="D1857" s="2">
        <v>2958465</v>
      </c>
      <c r="E1857" s="2">
        <v>43628</v>
      </c>
      <c r="F1857" s="28">
        <v>840</v>
      </c>
      <c r="G1857" t="s">
        <v>2</v>
      </c>
    </row>
    <row r="1858" spans="1:7" x14ac:dyDescent="0.25">
      <c r="A1858" t="s">
        <v>0</v>
      </c>
      <c r="B1858" t="s">
        <v>1</v>
      </c>
      <c r="C1858">
        <v>7480183</v>
      </c>
      <c r="D1858" s="2">
        <v>2958465</v>
      </c>
      <c r="E1858" s="2">
        <v>45539</v>
      </c>
      <c r="F1858" s="28">
        <v>315</v>
      </c>
      <c r="G1858" t="s">
        <v>2</v>
      </c>
    </row>
    <row r="1859" spans="1:7" x14ac:dyDescent="0.25">
      <c r="A1859" t="s">
        <v>0</v>
      </c>
      <c r="B1859" t="s">
        <v>1</v>
      </c>
      <c r="C1859">
        <v>7480184</v>
      </c>
      <c r="D1859" s="2">
        <v>2958465</v>
      </c>
      <c r="E1859" s="2">
        <v>45539</v>
      </c>
      <c r="F1859" s="28">
        <v>315</v>
      </c>
      <c r="G1859" t="s">
        <v>2</v>
      </c>
    </row>
    <row r="1860" spans="1:7" x14ac:dyDescent="0.25">
      <c r="A1860" t="s">
        <v>0</v>
      </c>
      <c r="B1860" t="s">
        <v>1</v>
      </c>
      <c r="C1860">
        <v>7480683</v>
      </c>
      <c r="D1860" s="2">
        <v>2958465</v>
      </c>
      <c r="E1860" s="2">
        <v>43230</v>
      </c>
      <c r="F1860" s="28">
        <v>335</v>
      </c>
      <c r="G1860" t="s">
        <v>2</v>
      </c>
    </row>
    <row r="1861" spans="1:7" x14ac:dyDescent="0.25">
      <c r="A1861" t="s">
        <v>0</v>
      </c>
      <c r="B1861" t="s">
        <v>1</v>
      </c>
      <c r="C1861">
        <v>7480684</v>
      </c>
      <c r="D1861" s="2">
        <v>2958465</v>
      </c>
      <c r="E1861" s="2">
        <v>43230</v>
      </c>
      <c r="F1861" s="28">
        <v>335</v>
      </c>
      <c r="G1861" t="s">
        <v>2</v>
      </c>
    </row>
    <row r="1862" spans="1:7" x14ac:dyDescent="0.25">
      <c r="A1862" t="s">
        <v>0</v>
      </c>
      <c r="B1862" t="s">
        <v>1</v>
      </c>
      <c r="C1862">
        <v>7481183</v>
      </c>
      <c r="D1862" s="2">
        <v>2958465</v>
      </c>
      <c r="E1862" s="2">
        <v>44946</v>
      </c>
      <c r="F1862" s="28">
        <v>365</v>
      </c>
      <c r="G1862" t="s">
        <v>2</v>
      </c>
    </row>
    <row r="1863" spans="1:7" x14ac:dyDescent="0.25">
      <c r="A1863" t="s">
        <v>0</v>
      </c>
      <c r="B1863" t="s">
        <v>1</v>
      </c>
      <c r="C1863">
        <v>7481184</v>
      </c>
      <c r="D1863" s="2">
        <v>2958465</v>
      </c>
      <c r="E1863" s="2">
        <v>44946</v>
      </c>
      <c r="F1863" s="28">
        <v>365</v>
      </c>
      <c r="G1863" t="s">
        <v>2</v>
      </c>
    </row>
    <row r="1864" spans="1:7" x14ac:dyDescent="0.25">
      <c r="A1864" t="s">
        <v>0</v>
      </c>
      <c r="B1864" t="s">
        <v>1</v>
      </c>
      <c r="C1864">
        <v>7481185</v>
      </c>
      <c r="D1864" s="2">
        <v>2958465</v>
      </c>
      <c r="E1864" s="2">
        <v>43108</v>
      </c>
      <c r="F1864" s="28">
        <v>318</v>
      </c>
      <c r="G1864" t="s">
        <v>2</v>
      </c>
    </row>
    <row r="1865" spans="1:7" x14ac:dyDescent="0.25">
      <c r="A1865" t="s">
        <v>0</v>
      </c>
      <c r="B1865" t="s">
        <v>1</v>
      </c>
      <c r="C1865">
        <v>7481683</v>
      </c>
      <c r="D1865" s="2">
        <v>2958465</v>
      </c>
      <c r="E1865" s="2">
        <v>43108</v>
      </c>
      <c r="F1865" s="28">
        <v>345</v>
      </c>
      <c r="G1865" t="s">
        <v>2</v>
      </c>
    </row>
    <row r="1866" spans="1:7" x14ac:dyDescent="0.25">
      <c r="A1866" t="s">
        <v>0</v>
      </c>
      <c r="B1866" t="s">
        <v>1</v>
      </c>
      <c r="C1866">
        <v>7481684</v>
      </c>
      <c r="D1866" s="2">
        <v>2958465</v>
      </c>
      <c r="E1866" s="2">
        <v>43108</v>
      </c>
      <c r="F1866" s="28">
        <v>345</v>
      </c>
      <c r="G1866" t="s">
        <v>2</v>
      </c>
    </row>
    <row r="1867" spans="1:7" x14ac:dyDescent="0.25">
      <c r="A1867" t="s">
        <v>0</v>
      </c>
      <c r="B1867" t="s">
        <v>1</v>
      </c>
      <c r="C1867">
        <v>7481685</v>
      </c>
      <c r="D1867" s="2">
        <v>2958465</v>
      </c>
      <c r="E1867" s="2">
        <v>43108</v>
      </c>
      <c r="F1867" s="28">
        <v>345</v>
      </c>
      <c r="G1867" t="s">
        <v>2</v>
      </c>
    </row>
    <row r="1868" spans="1:7" x14ac:dyDescent="0.25">
      <c r="A1868" t="s">
        <v>0</v>
      </c>
      <c r="B1868" t="s">
        <v>1</v>
      </c>
      <c r="C1868">
        <v>7483251</v>
      </c>
      <c r="D1868" s="2">
        <v>2958465</v>
      </c>
      <c r="E1868" s="2">
        <v>41397</v>
      </c>
      <c r="F1868" s="28">
        <v>2810</v>
      </c>
      <c r="G1868" t="s">
        <v>3</v>
      </c>
    </row>
    <row r="1869" spans="1:7" x14ac:dyDescent="0.25">
      <c r="A1869" t="s">
        <v>0</v>
      </c>
      <c r="B1869" t="s">
        <v>1</v>
      </c>
      <c r="C1869">
        <v>7483252</v>
      </c>
      <c r="D1869" s="2">
        <v>2958465</v>
      </c>
      <c r="E1869" s="2">
        <v>41397</v>
      </c>
      <c r="F1869" s="28">
        <v>3185</v>
      </c>
      <c r="G1869" t="s">
        <v>3</v>
      </c>
    </row>
    <row r="1870" spans="1:7" x14ac:dyDescent="0.25">
      <c r="A1870" t="s">
        <v>0</v>
      </c>
      <c r="B1870" t="s">
        <v>1</v>
      </c>
      <c r="C1870">
        <v>7485173</v>
      </c>
      <c r="D1870" s="2">
        <v>2958465</v>
      </c>
      <c r="E1870" s="2">
        <v>45783</v>
      </c>
      <c r="F1870" s="28">
        <v>156</v>
      </c>
      <c r="G1870" t="s">
        <v>2</v>
      </c>
    </row>
    <row r="1871" spans="1:7" x14ac:dyDescent="0.25">
      <c r="A1871" t="s">
        <v>0</v>
      </c>
      <c r="B1871" t="s">
        <v>1</v>
      </c>
      <c r="C1871">
        <v>7485174</v>
      </c>
      <c r="D1871" s="2">
        <v>2958465</v>
      </c>
      <c r="E1871" s="2">
        <v>45783</v>
      </c>
      <c r="F1871" s="28">
        <v>156</v>
      </c>
      <c r="G1871" t="s">
        <v>2</v>
      </c>
    </row>
    <row r="1872" spans="1:7" x14ac:dyDescent="0.25">
      <c r="A1872" t="s">
        <v>0</v>
      </c>
      <c r="B1872" t="s">
        <v>1</v>
      </c>
      <c r="C1872">
        <v>7485175</v>
      </c>
      <c r="D1872" s="2">
        <v>2958465</v>
      </c>
      <c r="E1872" s="2">
        <v>45783</v>
      </c>
      <c r="F1872" s="28">
        <v>156</v>
      </c>
      <c r="G1872" t="s">
        <v>2</v>
      </c>
    </row>
    <row r="1873" spans="1:7" x14ac:dyDescent="0.25">
      <c r="A1873" t="s">
        <v>0</v>
      </c>
      <c r="B1873" t="s">
        <v>1</v>
      </c>
      <c r="C1873">
        <v>7485176</v>
      </c>
      <c r="D1873" s="2">
        <v>2958465</v>
      </c>
      <c r="E1873" s="2">
        <v>44764</v>
      </c>
      <c r="F1873" s="28">
        <v>150</v>
      </c>
      <c r="G1873" t="s">
        <v>2</v>
      </c>
    </row>
    <row r="1874" spans="1:7" x14ac:dyDescent="0.25">
      <c r="A1874" t="s">
        <v>0</v>
      </c>
      <c r="B1874" t="s">
        <v>1</v>
      </c>
      <c r="C1874">
        <v>7485177</v>
      </c>
      <c r="D1874" s="2">
        <v>2958465</v>
      </c>
      <c r="E1874" s="2">
        <v>44764</v>
      </c>
      <c r="F1874" s="28">
        <v>150</v>
      </c>
      <c r="G1874" t="s">
        <v>2</v>
      </c>
    </row>
    <row r="1875" spans="1:7" x14ac:dyDescent="0.25">
      <c r="A1875" t="s">
        <v>0</v>
      </c>
      <c r="B1875" t="s">
        <v>1</v>
      </c>
      <c r="C1875">
        <v>7485183</v>
      </c>
      <c r="D1875" s="2">
        <v>2958465</v>
      </c>
      <c r="E1875" s="2">
        <v>45783</v>
      </c>
      <c r="F1875" s="28">
        <v>302</v>
      </c>
      <c r="G1875" t="s">
        <v>2</v>
      </c>
    </row>
    <row r="1876" spans="1:7" x14ac:dyDescent="0.25">
      <c r="A1876" t="s">
        <v>0</v>
      </c>
      <c r="B1876" t="s">
        <v>1</v>
      </c>
      <c r="C1876">
        <v>7485184</v>
      </c>
      <c r="D1876" s="2">
        <v>2958465</v>
      </c>
      <c r="E1876" s="2">
        <v>45783</v>
      </c>
      <c r="F1876" s="28">
        <v>302</v>
      </c>
      <c r="G1876" t="s">
        <v>2</v>
      </c>
    </row>
    <row r="1877" spans="1:7" x14ac:dyDescent="0.25">
      <c r="A1877" t="s">
        <v>0</v>
      </c>
      <c r="B1877" t="s">
        <v>1</v>
      </c>
      <c r="C1877">
        <v>7485187</v>
      </c>
      <c r="D1877" s="2">
        <v>2958465</v>
      </c>
      <c r="E1877" s="2">
        <v>44764</v>
      </c>
      <c r="F1877" s="28">
        <v>290</v>
      </c>
      <c r="G1877" t="s">
        <v>2</v>
      </c>
    </row>
    <row r="1878" spans="1:7" x14ac:dyDescent="0.25">
      <c r="A1878" t="s">
        <v>0</v>
      </c>
      <c r="B1878" t="s">
        <v>1</v>
      </c>
      <c r="C1878">
        <v>7485188</v>
      </c>
      <c r="D1878" s="2">
        <v>2958465</v>
      </c>
      <c r="E1878" s="2">
        <v>44764</v>
      </c>
      <c r="F1878" s="28">
        <v>290</v>
      </c>
      <c r="G1878" t="s">
        <v>2</v>
      </c>
    </row>
    <row r="1879" spans="1:7" x14ac:dyDescent="0.25">
      <c r="A1879" t="s">
        <v>0</v>
      </c>
      <c r="B1879" t="s">
        <v>1</v>
      </c>
      <c r="C1879">
        <v>7485233</v>
      </c>
      <c r="D1879" s="2">
        <v>2958465</v>
      </c>
      <c r="E1879" s="2">
        <v>45783</v>
      </c>
      <c r="F1879" s="28">
        <v>1505</v>
      </c>
      <c r="G1879" t="s">
        <v>2</v>
      </c>
    </row>
    <row r="1880" spans="1:7" x14ac:dyDescent="0.25">
      <c r="A1880" t="s">
        <v>0</v>
      </c>
      <c r="B1880" t="s">
        <v>1</v>
      </c>
      <c r="C1880">
        <v>7485234</v>
      </c>
      <c r="D1880" s="2">
        <v>2958465</v>
      </c>
      <c r="E1880" s="2">
        <v>45783</v>
      </c>
      <c r="F1880" s="28">
        <v>1505</v>
      </c>
      <c r="G1880" t="s">
        <v>2</v>
      </c>
    </row>
    <row r="1881" spans="1:7" x14ac:dyDescent="0.25">
      <c r="A1881" t="s">
        <v>0</v>
      </c>
      <c r="B1881" t="s">
        <v>1</v>
      </c>
      <c r="C1881">
        <v>7485242</v>
      </c>
      <c r="D1881" s="2">
        <v>2958465</v>
      </c>
      <c r="E1881" s="2">
        <v>45783</v>
      </c>
      <c r="F1881" s="28">
        <v>2890</v>
      </c>
      <c r="G1881" t="s">
        <v>3</v>
      </c>
    </row>
    <row r="1882" spans="1:7" x14ac:dyDescent="0.25">
      <c r="A1882" t="s">
        <v>0</v>
      </c>
      <c r="B1882" t="s">
        <v>1</v>
      </c>
      <c r="C1882">
        <v>7485248</v>
      </c>
      <c r="D1882" s="2">
        <v>2958465</v>
      </c>
      <c r="E1882" s="2">
        <v>45223</v>
      </c>
      <c r="F1882" s="28">
        <v>2213</v>
      </c>
      <c r="G1882" t="s">
        <v>3</v>
      </c>
    </row>
    <row r="1883" spans="1:7" x14ac:dyDescent="0.25">
      <c r="A1883" t="s">
        <v>0</v>
      </c>
      <c r="B1883" t="s">
        <v>1</v>
      </c>
      <c r="C1883">
        <v>7485249</v>
      </c>
      <c r="D1883" s="2">
        <v>2958465</v>
      </c>
      <c r="E1883" s="2">
        <v>45223</v>
      </c>
      <c r="F1883" s="28">
        <v>2950</v>
      </c>
      <c r="G1883" t="s">
        <v>3</v>
      </c>
    </row>
    <row r="1884" spans="1:7" x14ac:dyDescent="0.25">
      <c r="A1884" t="s">
        <v>0</v>
      </c>
      <c r="B1884" t="s">
        <v>1</v>
      </c>
      <c r="C1884">
        <v>7485251</v>
      </c>
      <c r="D1884" s="2">
        <v>2958465</v>
      </c>
      <c r="E1884" s="2">
        <v>45783</v>
      </c>
      <c r="F1884" s="28">
        <v>2176</v>
      </c>
      <c r="G1884" t="s">
        <v>3</v>
      </c>
    </row>
    <row r="1885" spans="1:7" x14ac:dyDescent="0.25">
      <c r="A1885" t="s">
        <v>0</v>
      </c>
      <c r="B1885" t="s">
        <v>1</v>
      </c>
      <c r="C1885">
        <v>7485256</v>
      </c>
      <c r="D1885" s="2">
        <v>2958465</v>
      </c>
      <c r="E1885" s="2">
        <v>45783</v>
      </c>
      <c r="F1885" s="28">
        <v>4320</v>
      </c>
      <c r="G1885" t="s">
        <v>3</v>
      </c>
    </row>
    <row r="1886" spans="1:7" x14ac:dyDescent="0.25">
      <c r="A1886" t="s">
        <v>0</v>
      </c>
      <c r="B1886" t="s">
        <v>1</v>
      </c>
      <c r="C1886">
        <v>7485259</v>
      </c>
      <c r="D1886" s="2">
        <v>2958465</v>
      </c>
      <c r="E1886" s="2">
        <v>42949</v>
      </c>
      <c r="F1886" s="28">
        <v>214</v>
      </c>
      <c r="G1886" t="s">
        <v>2</v>
      </c>
    </row>
    <row r="1887" spans="1:7" x14ac:dyDescent="0.25">
      <c r="A1887" t="s">
        <v>0</v>
      </c>
      <c r="B1887" t="s">
        <v>1</v>
      </c>
      <c r="C1887">
        <v>7485260</v>
      </c>
      <c r="D1887" s="2">
        <v>2958465</v>
      </c>
      <c r="E1887" s="2">
        <v>42949</v>
      </c>
      <c r="F1887" s="28">
        <v>214</v>
      </c>
      <c r="G1887" t="s">
        <v>2</v>
      </c>
    </row>
    <row r="1888" spans="1:7" x14ac:dyDescent="0.25">
      <c r="A1888" t="s">
        <v>0</v>
      </c>
      <c r="B1888" t="s">
        <v>1</v>
      </c>
      <c r="C1888">
        <v>7485265</v>
      </c>
      <c r="D1888" s="2">
        <v>2958465</v>
      </c>
      <c r="E1888" s="2">
        <v>45783</v>
      </c>
      <c r="F1888" s="28">
        <v>5740</v>
      </c>
      <c r="G1888" t="s">
        <v>3</v>
      </c>
    </row>
    <row r="1889" spans="1:7" x14ac:dyDescent="0.25">
      <c r="A1889" t="s">
        <v>0</v>
      </c>
      <c r="B1889" t="s">
        <v>1</v>
      </c>
      <c r="C1889">
        <v>7485273</v>
      </c>
      <c r="D1889" s="2">
        <v>2958465</v>
      </c>
      <c r="E1889" s="2">
        <v>45223</v>
      </c>
      <c r="F1889" s="28">
        <v>5900</v>
      </c>
      <c r="G1889" t="s">
        <v>3</v>
      </c>
    </row>
    <row r="1890" spans="1:7" x14ac:dyDescent="0.25">
      <c r="A1890" t="s">
        <v>0</v>
      </c>
      <c r="B1890" t="s">
        <v>1</v>
      </c>
      <c r="C1890">
        <v>7485673</v>
      </c>
      <c r="D1890" s="2">
        <v>2958465</v>
      </c>
      <c r="E1890" s="2">
        <v>43344</v>
      </c>
      <c r="F1890" s="28">
        <v>115</v>
      </c>
      <c r="G1890" t="s">
        <v>2</v>
      </c>
    </row>
    <row r="1891" spans="1:7" x14ac:dyDescent="0.25">
      <c r="A1891" t="s">
        <v>0</v>
      </c>
      <c r="B1891" t="s">
        <v>1</v>
      </c>
      <c r="C1891">
        <v>7485674</v>
      </c>
      <c r="D1891" s="2">
        <v>2958465</v>
      </c>
      <c r="E1891" s="2">
        <v>43344</v>
      </c>
      <c r="F1891" s="28">
        <v>115</v>
      </c>
      <c r="G1891" t="s">
        <v>2</v>
      </c>
    </row>
    <row r="1892" spans="1:7" x14ac:dyDescent="0.25">
      <c r="A1892" t="s">
        <v>0</v>
      </c>
      <c r="B1892" t="s">
        <v>1</v>
      </c>
      <c r="C1892">
        <v>7485676</v>
      </c>
      <c r="D1892" s="2">
        <v>2958465</v>
      </c>
      <c r="E1892" s="2">
        <v>43344</v>
      </c>
      <c r="F1892" s="28">
        <v>112</v>
      </c>
      <c r="G1892" t="s">
        <v>2</v>
      </c>
    </row>
    <row r="1893" spans="1:7" x14ac:dyDescent="0.25">
      <c r="A1893" t="s">
        <v>0</v>
      </c>
      <c r="B1893" t="s">
        <v>1</v>
      </c>
      <c r="C1893">
        <v>7485677</v>
      </c>
      <c r="D1893" s="2">
        <v>2958465</v>
      </c>
      <c r="E1893" s="2">
        <v>43344</v>
      </c>
      <c r="F1893" s="28">
        <v>112</v>
      </c>
      <c r="G1893" t="s">
        <v>2</v>
      </c>
    </row>
    <row r="1894" spans="1:7" x14ac:dyDescent="0.25">
      <c r="A1894" t="s">
        <v>0</v>
      </c>
      <c r="B1894" t="s">
        <v>1</v>
      </c>
      <c r="C1894">
        <v>7485683</v>
      </c>
      <c r="D1894" s="2">
        <v>2958465</v>
      </c>
      <c r="E1894" s="2">
        <v>43344</v>
      </c>
      <c r="F1894" s="28">
        <v>220</v>
      </c>
      <c r="G1894" t="s">
        <v>2</v>
      </c>
    </row>
    <row r="1895" spans="1:7" x14ac:dyDescent="0.25">
      <c r="A1895" t="s">
        <v>0</v>
      </c>
      <c r="B1895" t="s">
        <v>1</v>
      </c>
      <c r="C1895">
        <v>7485684</v>
      </c>
      <c r="D1895" s="2">
        <v>2958465</v>
      </c>
      <c r="E1895" s="2">
        <v>43344</v>
      </c>
      <c r="F1895" s="28">
        <v>220</v>
      </c>
      <c r="G1895" t="s">
        <v>2</v>
      </c>
    </row>
    <row r="1896" spans="1:7" x14ac:dyDescent="0.25">
      <c r="A1896" t="s">
        <v>0</v>
      </c>
      <c r="B1896" t="s">
        <v>1</v>
      </c>
      <c r="C1896">
        <v>7485687</v>
      </c>
      <c r="D1896" s="2">
        <v>2958465</v>
      </c>
      <c r="E1896" s="2">
        <v>43344</v>
      </c>
      <c r="F1896" s="28">
        <v>214</v>
      </c>
      <c r="G1896" t="s">
        <v>2</v>
      </c>
    </row>
    <row r="1897" spans="1:7" x14ac:dyDescent="0.25">
      <c r="A1897" t="s">
        <v>0</v>
      </c>
      <c r="B1897" t="s">
        <v>1</v>
      </c>
      <c r="C1897">
        <v>7485688</v>
      </c>
      <c r="D1897" s="2">
        <v>2958465</v>
      </c>
      <c r="E1897" s="2">
        <v>43344</v>
      </c>
      <c r="F1897" s="28">
        <v>214</v>
      </c>
      <c r="G1897" t="s">
        <v>2</v>
      </c>
    </row>
    <row r="1898" spans="1:7" x14ac:dyDescent="0.25">
      <c r="A1898" t="s">
        <v>0</v>
      </c>
      <c r="B1898" t="s">
        <v>1</v>
      </c>
      <c r="C1898">
        <v>7485733</v>
      </c>
      <c r="D1898" s="2">
        <v>2958465</v>
      </c>
      <c r="E1898" s="2">
        <v>43344</v>
      </c>
      <c r="F1898" s="28">
        <v>1024</v>
      </c>
      <c r="G1898" t="s">
        <v>2</v>
      </c>
    </row>
    <row r="1899" spans="1:7" x14ac:dyDescent="0.25">
      <c r="A1899" t="s">
        <v>0</v>
      </c>
      <c r="B1899" t="s">
        <v>1</v>
      </c>
      <c r="C1899">
        <v>7485734</v>
      </c>
      <c r="D1899" s="2">
        <v>2958465</v>
      </c>
      <c r="E1899" s="2">
        <v>43344</v>
      </c>
      <c r="F1899" s="28">
        <v>1024</v>
      </c>
      <c r="G1899" t="s">
        <v>2</v>
      </c>
    </row>
    <row r="1900" spans="1:7" x14ac:dyDescent="0.25">
      <c r="A1900" t="s">
        <v>0</v>
      </c>
      <c r="B1900" t="s">
        <v>1</v>
      </c>
      <c r="C1900">
        <v>7485742</v>
      </c>
      <c r="D1900" s="2">
        <v>2958465</v>
      </c>
      <c r="E1900" s="2">
        <v>43344</v>
      </c>
      <c r="F1900" s="28">
        <v>2039</v>
      </c>
      <c r="G1900" t="s">
        <v>3</v>
      </c>
    </row>
    <row r="1901" spans="1:7" x14ac:dyDescent="0.25">
      <c r="A1901" t="s">
        <v>0</v>
      </c>
      <c r="B1901" t="s">
        <v>1</v>
      </c>
      <c r="C1901">
        <v>7485748</v>
      </c>
      <c r="D1901" s="2">
        <v>2958465</v>
      </c>
      <c r="E1901" s="2">
        <v>43344</v>
      </c>
      <c r="F1901" s="28">
        <v>1341</v>
      </c>
      <c r="G1901" t="s">
        <v>3</v>
      </c>
    </row>
    <row r="1902" spans="1:7" x14ac:dyDescent="0.25">
      <c r="A1902" t="s">
        <v>0</v>
      </c>
      <c r="B1902" t="s">
        <v>1</v>
      </c>
      <c r="C1902">
        <v>7485749</v>
      </c>
      <c r="D1902" s="2">
        <v>2958465</v>
      </c>
      <c r="E1902" s="2">
        <v>43344</v>
      </c>
      <c r="F1902" s="28">
        <v>1846</v>
      </c>
      <c r="G1902" t="s">
        <v>3</v>
      </c>
    </row>
    <row r="1903" spans="1:7" x14ac:dyDescent="0.25">
      <c r="A1903" t="s">
        <v>0</v>
      </c>
      <c r="B1903" t="s">
        <v>1</v>
      </c>
      <c r="C1903">
        <v>7485751</v>
      </c>
      <c r="D1903" s="2">
        <v>2958465</v>
      </c>
      <c r="E1903" s="2">
        <v>43344</v>
      </c>
      <c r="F1903" s="28">
        <v>1534</v>
      </c>
      <c r="G1903" t="s">
        <v>3</v>
      </c>
    </row>
    <row r="1904" spans="1:7" x14ac:dyDescent="0.25">
      <c r="A1904" t="s">
        <v>0</v>
      </c>
      <c r="B1904" t="s">
        <v>1</v>
      </c>
      <c r="C1904">
        <v>7485756</v>
      </c>
      <c r="D1904" s="2">
        <v>2958465</v>
      </c>
      <c r="E1904" s="2">
        <v>43344</v>
      </c>
      <c r="F1904" s="28">
        <v>3040</v>
      </c>
      <c r="G1904" t="s">
        <v>3</v>
      </c>
    </row>
    <row r="1905" spans="1:7" x14ac:dyDescent="0.25">
      <c r="A1905" t="s">
        <v>0</v>
      </c>
      <c r="B1905" t="s">
        <v>1</v>
      </c>
      <c r="C1905">
        <v>7485759</v>
      </c>
      <c r="D1905" s="2">
        <v>2958465</v>
      </c>
      <c r="E1905" s="2">
        <v>42949</v>
      </c>
      <c r="F1905" s="28">
        <v>240</v>
      </c>
      <c r="G1905" t="s">
        <v>2</v>
      </c>
    </row>
    <row r="1906" spans="1:7" x14ac:dyDescent="0.25">
      <c r="A1906" t="s">
        <v>0</v>
      </c>
      <c r="B1906" t="s">
        <v>1</v>
      </c>
      <c r="C1906">
        <v>7485760</v>
      </c>
      <c r="D1906" s="2">
        <v>2958465</v>
      </c>
      <c r="E1906" s="2">
        <v>42949</v>
      </c>
      <c r="F1906" s="28">
        <v>240</v>
      </c>
      <c r="G1906" t="s">
        <v>2</v>
      </c>
    </row>
    <row r="1907" spans="1:7" x14ac:dyDescent="0.25">
      <c r="A1907" t="s">
        <v>0</v>
      </c>
      <c r="B1907" t="s">
        <v>1</v>
      </c>
      <c r="C1907">
        <v>7485765</v>
      </c>
      <c r="D1907" s="2">
        <v>2958465</v>
      </c>
      <c r="E1907" s="2">
        <v>43344</v>
      </c>
      <c r="F1907" s="28">
        <v>4024</v>
      </c>
      <c r="G1907" t="s">
        <v>3</v>
      </c>
    </row>
    <row r="1908" spans="1:7" x14ac:dyDescent="0.25">
      <c r="A1908" t="s">
        <v>0</v>
      </c>
      <c r="B1908" t="s">
        <v>1</v>
      </c>
      <c r="C1908">
        <v>7485773</v>
      </c>
      <c r="D1908" s="2">
        <v>2958465</v>
      </c>
      <c r="E1908" s="2">
        <v>43344</v>
      </c>
      <c r="F1908" s="28">
        <v>3645</v>
      </c>
      <c r="G1908" t="s">
        <v>3</v>
      </c>
    </row>
    <row r="1909" spans="1:7" x14ac:dyDescent="0.25">
      <c r="A1909" t="s">
        <v>0</v>
      </c>
      <c r="B1909" t="s">
        <v>1</v>
      </c>
      <c r="C1909">
        <v>7486183</v>
      </c>
      <c r="D1909" s="2">
        <v>2958465</v>
      </c>
      <c r="E1909" s="2">
        <v>44713</v>
      </c>
      <c r="F1909" s="28">
        <v>240</v>
      </c>
      <c r="G1909" t="s">
        <v>2</v>
      </c>
    </row>
    <row r="1910" spans="1:7" x14ac:dyDescent="0.25">
      <c r="A1910" t="s">
        <v>0</v>
      </c>
      <c r="B1910" t="s">
        <v>1</v>
      </c>
      <c r="C1910">
        <v>7486184</v>
      </c>
      <c r="D1910" s="2">
        <v>2958465</v>
      </c>
      <c r="E1910" s="2">
        <v>44713</v>
      </c>
      <c r="F1910" s="28">
        <v>240</v>
      </c>
      <c r="G1910" t="s">
        <v>2</v>
      </c>
    </row>
    <row r="1911" spans="1:7" x14ac:dyDescent="0.25">
      <c r="A1911" t="s">
        <v>0</v>
      </c>
      <c r="B1911" t="s">
        <v>1</v>
      </c>
      <c r="C1911">
        <v>7486201</v>
      </c>
      <c r="D1911" s="2">
        <v>2958465</v>
      </c>
      <c r="E1911" s="2">
        <v>44713</v>
      </c>
      <c r="F1911" s="28">
        <v>706</v>
      </c>
      <c r="G1911" t="s">
        <v>2</v>
      </c>
    </row>
    <row r="1912" spans="1:7" x14ac:dyDescent="0.25">
      <c r="A1912" t="s">
        <v>0</v>
      </c>
      <c r="B1912" t="s">
        <v>1</v>
      </c>
      <c r="C1912">
        <v>7486203</v>
      </c>
      <c r="D1912" s="2">
        <v>2958465</v>
      </c>
      <c r="E1912" s="2">
        <v>44713</v>
      </c>
      <c r="F1912" s="28">
        <v>706</v>
      </c>
      <c r="G1912" t="s">
        <v>2</v>
      </c>
    </row>
    <row r="1913" spans="1:7" x14ac:dyDescent="0.25">
      <c r="A1913" t="s">
        <v>0</v>
      </c>
      <c r="B1913" t="s">
        <v>1</v>
      </c>
      <c r="C1913">
        <v>7486221</v>
      </c>
      <c r="D1913" s="2">
        <v>2958465</v>
      </c>
      <c r="E1913" s="2">
        <v>44713</v>
      </c>
      <c r="F1913" s="28">
        <v>934</v>
      </c>
      <c r="G1913" t="s">
        <v>2</v>
      </c>
    </row>
    <row r="1914" spans="1:7" x14ac:dyDescent="0.25">
      <c r="A1914" t="s">
        <v>0</v>
      </c>
      <c r="B1914" t="s">
        <v>1</v>
      </c>
      <c r="C1914">
        <v>7486222</v>
      </c>
      <c r="D1914" s="2">
        <v>2958465</v>
      </c>
      <c r="E1914" s="2">
        <v>44713</v>
      </c>
      <c r="F1914" s="28">
        <v>934</v>
      </c>
      <c r="G1914" t="s">
        <v>2</v>
      </c>
    </row>
    <row r="1915" spans="1:7" x14ac:dyDescent="0.25">
      <c r="A1915" t="s">
        <v>0</v>
      </c>
      <c r="B1915" t="s">
        <v>1</v>
      </c>
      <c r="C1915">
        <v>7486233</v>
      </c>
      <c r="D1915" s="2">
        <v>2958465</v>
      </c>
      <c r="E1915" s="2">
        <v>44713</v>
      </c>
      <c r="F1915" s="28">
        <v>1120</v>
      </c>
      <c r="G1915" t="s">
        <v>2</v>
      </c>
    </row>
    <row r="1916" spans="1:7" x14ac:dyDescent="0.25">
      <c r="A1916" t="s">
        <v>0</v>
      </c>
      <c r="B1916" t="s">
        <v>1</v>
      </c>
      <c r="C1916">
        <v>7486234</v>
      </c>
      <c r="D1916" s="2">
        <v>2958465</v>
      </c>
      <c r="E1916" s="2">
        <v>44713</v>
      </c>
      <c r="F1916" s="28">
        <v>1120</v>
      </c>
      <c r="G1916" t="s">
        <v>2</v>
      </c>
    </row>
    <row r="1917" spans="1:7" x14ac:dyDescent="0.25">
      <c r="A1917" t="s">
        <v>0</v>
      </c>
      <c r="B1917" t="s">
        <v>1</v>
      </c>
      <c r="C1917">
        <v>7486242</v>
      </c>
      <c r="D1917" s="2">
        <v>2958465</v>
      </c>
      <c r="E1917" s="2">
        <v>44713</v>
      </c>
      <c r="F1917" s="28">
        <v>2213</v>
      </c>
      <c r="G1917" t="s">
        <v>3</v>
      </c>
    </row>
    <row r="1918" spans="1:7" x14ac:dyDescent="0.25">
      <c r="A1918" t="s">
        <v>0</v>
      </c>
      <c r="B1918" t="s">
        <v>1</v>
      </c>
      <c r="C1918">
        <v>7486251</v>
      </c>
      <c r="D1918" s="2">
        <v>2958465</v>
      </c>
      <c r="E1918" s="2">
        <v>44713</v>
      </c>
      <c r="F1918" s="28">
        <v>1669</v>
      </c>
      <c r="G1918" t="s">
        <v>3</v>
      </c>
    </row>
    <row r="1919" spans="1:7" x14ac:dyDescent="0.25">
      <c r="A1919" t="s">
        <v>0</v>
      </c>
      <c r="B1919" t="s">
        <v>1</v>
      </c>
      <c r="C1919">
        <v>7486256</v>
      </c>
      <c r="D1919" s="2">
        <v>2958465</v>
      </c>
      <c r="E1919" s="2">
        <v>44713</v>
      </c>
      <c r="F1919" s="28">
        <v>3293</v>
      </c>
      <c r="G1919" t="s">
        <v>3</v>
      </c>
    </row>
    <row r="1920" spans="1:7" x14ac:dyDescent="0.25">
      <c r="A1920" t="s">
        <v>0</v>
      </c>
      <c r="B1920" t="s">
        <v>1</v>
      </c>
      <c r="C1920">
        <v>7486265</v>
      </c>
      <c r="D1920" s="2">
        <v>2958465</v>
      </c>
      <c r="E1920" s="2">
        <v>44713</v>
      </c>
      <c r="F1920" s="28">
        <v>4373</v>
      </c>
      <c r="G1920" t="s">
        <v>3</v>
      </c>
    </row>
    <row r="1921" spans="1:7" x14ac:dyDescent="0.25">
      <c r="A1921" t="s">
        <v>0</v>
      </c>
      <c r="B1921" t="s">
        <v>1</v>
      </c>
      <c r="C1921">
        <v>7486683</v>
      </c>
      <c r="D1921" s="2">
        <v>2958465</v>
      </c>
      <c r="E1921" s="2">
        <v>43344</v>
      </c>
      <c r="F1921" s="28">
        <v>225</v>
      </c>
      <c r="G1921" t="s">
        <v>2</v>
      </c>
    </row>
    <row r="1922" spans="1:7" x14ac:dyDescent="0.25">
      <c r="A1922" t="s">
        <v>0</v>
      </c>
      <c r="B1922" t="s">
        <v>1</v>
      </c>
      <c r="C1922">
        <v>7486684</v>
      </c>
      <c r="D1922" s="2">
        <v>2958465</v>
      </c>
      <c r="E1922" s="2">
        <v>43344</v>
      </c>
      <c r="F1922" s="28">
        <v>225</v>
      </c>
      <c r="G1922" t="s">
        <v>2</v>
      </c>
    </row>
    <row r="1923" spans="1:7" x14ac:dyDescent="0.25">
      <c r="A1923" t="s">
        <v>0</v>
      </c>
      <c r="B1923" t="s">
        <v>1</v>
      </c>
      <c r="C1923">
        <v>7486701</v>
      </c>
      <c r="D1923" s="2">
        <v>2958465</v>
      </c>
      <c r="E1923" s="2">
        <v>43344</v>
      </c>
      <c r="F1923" s="28">
        <v>662</v>
      </c>
      <c r="G1923" t="s">
        <v>2</v>
      </c>
    </row>
    <row r="1924" spans="1:7" x14ac:dyDescent="0.25">
      <c r="A1924" t="s">
        <v>0</v>
      </c>
      <c r="B1924" t="s">
        <v>1</v>
      </c>
      <c r="C1924">
        <v>7486703</v>
      </c>
      <c r="D1924" s="2">
        <v>2958465</v>
      </c>
      <c r="E1924" s="2">
        <v>43344</v>
      </c>
      <c r="F1924" s="28">
        <v>662</v>
      </c>
      <c r="G1924" t="s">
        <v>2</v>
      </c>
    </row>
    <row r="1925" spans="1:7" x14ac:dyDescent="0.25">
      <c r="A1925" t="s">
        <v>0</v>
      </c>
      <c r="B1925" t="s">
        <v>1</v>
      </c>
      <c r="C1925">
        <v>7486721</v>
      </c>
      <c r="D1925" s="2">
        <v>2958465</v>
      </c>
      <c r="E1925" s="2">
        <v>43344</v>
      </c>
      <c r="F1925" s="28">
        <v>875</v>
      </c>
      <c r="G1925" t="s">
        <v>2</v>
      </c>
    </row>
    <row r="1926" spans="1:7" x14ac:dyDescent="0.25">
      <c r="A1926" t="s">
        <v>0</v>
      </c>
      <c r="B1926" t="s">
        <v>1</v>
      </c>
      <c r="C1926">
        <v>7486722</v>
      </c>
      <c r="D1926" s="2">
        <v>2958465</v>
      </c>
      <c r="E1926" s="2">
        <v>43344</v>
      </c>
      <c r="F1926" s="28">
        <v>875</v>
      </c>
      <c r="G1926" t="s">
        <v>2</v>
      </c>
    </row>
    <row r="1927" spans="1:7" x14ac:dyDescent="0.25">
      <c r="A1927" t="s">
        <v>0</v>
      </c>
      <c r="B1927" t="s">
        <v>1</v>
      </c>
      <c r="C1927">
        <v>7486733</v>
      </c>
      <c r="D1927" s="2">
        <v>2958465</v>
      </c>
      <c r="E1927" s="2">
        <v>43344</v>
      </c>
      <c r="F1927" s="28">
        <v>1046</v>
      </c>
      <c r="G1927" t="s">
        <v>2</v>
      </c>
    </row>
    <row r="1928" spans="1:7" x14ac:dyDescent="0.25">
      <c r="A1928" t="s">
        <v>0</v>
      </c>
      <c r="B1928" t="s">
        <v>1</v>
      </c>
      <c r="C1928">
        <v>7486734</v>
      </c>
      <c r="D1928" s="2">
        <v>2958465</v>
      </c>
      <c r="E1928" s="2">
        <v>43344</v>
      </c>
      <c r="F1928" s="28">
        <v>1046</v>
      </c>
      <c r="G1928" t="s">
        <v>2</v>
      </c>
    </row>
    <row r="1929" spans="1:7" x14ac:dyDescent="0.25">
      <c r="A1929" t="s">
        <v>0</v>
      </c>
      <c r="B1929" t="s">
        <v>1</v>
      </c>
      <c r="C1929">
        <v>7486742</v>
      </c>
      <c r="D1929" s="2">
        <v>2958465</v>
      </c>
      <c r="E1929" s="2">
        <v>43344</v>
      </c>
      <c r="F1929" s="28">
        <v>2065</v>
      </c>
      <c r="G1929" t="s">
        <v>3</v>
      </c>
    </row>
    <row r="1930" spans="1:7" x14ac:dyDescent="0.25">
      <c r="A1930" t="s">
        <v>0</v>
      </c>
      <c r="B1930" t="s">
        <v>1</v>
      </c>
      <c r="C1930">
        <v>7486751</v>
      </c>
      <c r="D1930" s="2">
        <v>2958465</v>
      </c>
      <c r="E1930" s="2">
        <v>43344</v>
      </c>
      <c r="F1930" s="28">
        <v>1558</v>
      </c>
      <c r="G1930" t="s">
        <v>3</v>
      </c>
    </row>
    <row r="1931" spans="1:7" x14ac:dyDescent="0.25">
      <c r="A1931" t="s">
        <v>0</v>
      </c>
      <c r="B1931" t="s">
        <v>1</v>
      </c>
      <c r="C1931">
        <v>7486756</v>
      </c>
      <c r="D1931" s="2">
        <v>2958465</v>
      </c>
      <c r="E1931" s="2">
        <v>43344</v>
      </c>
      <c r="F1931" s="28">
        <v>3071</v>
      </c>
      <c r="G1931" t="s">
        <v>3</v>
      </c>
    </row>
    <row r="1932" spans="1:7" x14ac:dyDescent="0.25">
      <c r="A1932" t="s">
        <v>0</v>
      </c>
      <c r="B1932" t="s">
        <v>1</v>
      </c>
      <c r="C1932">
        <v>7486765</v>
      </c>
      <c r="D1932" s="2">
        <v>2958465</v>
      </c>
      <c r="E1932" s="2">
        <v>43344</v>
      </c>
      <c r="F1932" s="28">
        <v>4077</v>
      </c>
      <c r="G1932" t="s">
        <v>3</v>
      </c>
    </row>
    <row r="1933" spans="1:7" x14ac:dyDescent="0.25">
      <c r="A1933" t="s">
        <v>0</v>
      </c>
      <c r="B1933" t="s">
        <v>1</v>
      </c>
      <c r="C1933">
        <v>7487183</v>
      </c>
      <c r="D1933" s="2">
        <v>2958465</v>
      </c>
      <c r="E1933" s="2">
        <v>41233</v>
      </c>
      <c r="F1933" s="28">
        <v>292</v>
      </c>
      <c r="G1933" t="s">
        <v>2</v>
      </c>
    </row>
    <row r="1934" spans="1:7" x14ac:dyDescent="0.25">
      <c r="A1934" t="s">
        <v>0</v>
      </c>
      <c r="B1934" t="s">
        <v>1</v>
      </c>
      <c r="C1934">
        <v>7487184</v>
      </c>
      <c r="D1934" s="2">
        <v>2958465</v>
      </c>
      <c r="E1934" s="2">
        <v>41233</v>
      </c>
      <c r="F1934" s="28">
        <v>292</v>
      </c>
      <c r="G1934" t="s">
        <v>2</v>
      </c>
    </row>
    <row r="1935" spans="1:7" x14ac:dyDescent="0.25">
      <c r="A1935" t="s">
        <v>0</v>
      </c>
      <c r="B1935" t="s">
        <v>1</v>
      </c>
      <c r="C1935">
        <v>7487251</v>
      </c>
      <c r="D1935" s="2">
        <v>2958465</v>
      </c>
      <c r="E1935" s="2">
        <v>41233</v>
      </c>
      <c r="F1935" s="28">
        <v>2042</v>
      </c>
      <c r="G1935" t="s">
        <v>3</v>
      </c>
    </row>
    <row r="1936" spans="1:7" x14ac:dyDescent="0.25">
      <c r="A1936" t="s">
        <v>0</v>
      </c>
      <c r="B1936" t="s">
        <v>1</v>
      </c>
      <c r="C1936">
        <v>7487265</v>
      </c>
      <c r="D1936" s="2">
        <v>2958465</v>
      </c>
      <c r="E1936" s="2">
        <v>41233</v>
      </c>
      <c r="F1936" s="28">
        <v>5326</v>
      </c>
      <c r="G1936" t="s">
        <v>3</v>
      </c>
    </row>
    <row r="1937" spans="1:7" x14ac:dyDescent="0.25">
      <c r="A1937" t="s">
        <v>0</v>
      </c>
      <c r="B1937" t="s">
        <v>1</v>
      </c>
      <c r="C1937">
        <v>7488183</v>
      </c>
      <c r="D1937" s="2">
        <v>2958465</v>
      </c>
      <c r="E1937" s="2">
        <v>42931</v>
      </c>
      <c r="F1937" s="28">
        <v>247</v>
      </c>
      <c r="G1937" t="s">
        <v>2</v>
      </c>
    </row>
    <row r="1938" spans="1:7" x14ac:dyDescent="0.25">
      <c r="A1938" t="s">
        <v>0</v>
      </c>
      <c r="B1938" t="s">
        <v>1</v>
      </c>
      <c r="C1938">
        <v>7488184</v>
      </c>
      <c r="D1938" s="2">
        <v>2958465</v>
      </c>
      <c r="E1938" s="2">
        <v>42931</v>
      </c>
      <c r="F1938" s="28">
        <v>247</v>
      </c>
      <c r="G1938" t="s">
        <v>2</v>
      </c>
    </row>
    <row r="1939" spans="1:7" x14ac:dyDescent="0.25">
      <c r="A1939" t="s">
        <v>0</v>
      </c>
      <c r="B1939" t="s">
        <v>1</v>
      </c>
      <c r="C1939">
        <v>7488201</v>
      </c>
      <c r="D1939" s="2">
        <v>2958465</v>
      </c>
      <c r="E1939" s="2">
        <v>42931</v>
      </c>
      <c r="F1939" s="28">
        <v>735</v>
      </c>
      <c r="G1939" t="s">
        <v>2</v>
      </c>
    </row>
    <row r="1940" spans="1:7" x14ac:dyDescent="0.25">
      <c r="A1940" t="s">
        <v>0</v>
      </c>
      <c r="B1940" t="s">
        <v>1</v>
      </c>
      <c r="C1940">
        <v>7488203</v>
      </c>
      <c r="D1940" s="2">
        <v>2958465</v>
      </c>
      <c r="E1940" s="2">
        <v>42931</v>
      </c>
      <c r="F1940" s="28">
        <v>735</v>
      </c>
      <c r="G1940" t="s">
        <v>2</v>
      </c>
    </row>
    <row r="1941" spans="1:7" x14ac:dyDescent="0.25">
      <c r="A1941" t="s">
        <v>0</v>
      </c>
      <c r="B1941" t="s">
        <v>1</v>
      </c>
      <c r="C1941">
        <v>7488250</v>
      </c>
      <c r="D1941" s="2">
        <v>2958465</v>
      </c>
      <c r="E1941" s="2">
        <v>42931</v>
      </c>
      <c r="F1941" s="28">
        <v>1800</v>
      </c>
      <c r="G1941" t="s">
        <v>3</v>
      </c>
    </row>
    <row r="1942" spans="1:7" x14ac:dyDescent="0.25">
      <c r="A1942" t="s">
        <v>0</v>
      </c>
      <c r="B1942" t="s">
        <v>1</v>
      </c>
      <c r="C1942">
        <v>7488251</v>
      </c>
      <c r="D1942" s="2">
        <v>2958465</v>
      </c>
      <c r="E1942" s="2">
        <v>42931</v>
      </c>
      <c r="F1942" s="28">
        <v>1800</v>
      </c>
      <c r="G1942" t="s">
        <v>3</v>
      </c>
    </row>
    <row r="1943" spans="1:7" x14ac:dyDescent="0.25">
      <c r="A1943" t="s">
        <v>0</v>
      </c>
      <c r="B1943" t="s">
        <v>1</v>
      </c>
      <c r="C1943">
        <v>7488253</v>
      </c>
      <c r="D1943" s="2">
        <v>2958465</v>
      </c>
      <c r="E1943" s="2">
        <v>42931</v>
      </c>
      <c r="F1943" s="28">
        <v>3570</v>
      </c>
      <c r="G1943" t="s">
        <v>3</v>
      </c>
    </row>
    <row r="1944" spans="1:7" x14ac:dyDescent="0.25">
      <c r="A1944" t="s">
        <v>0</v>
      </c>
      <c r="B1944" t="s">
        <v>1</v>
      </c>
      <c r="C1944">
        <v>7488256</v>
      </c>
      <c r="D1944" s="2">
        <v>2958465</v>
      </c>
      <c r="E1944" s="2">
        <v>42931</v>
      </c>
      <c r="F1944" s="28">
        <v>3570</v>
      </c>
      <c r="G1944" t="s">
        <v>3</v>
      </c>
    </row>
    <row r="1945" spans="1:7" x14ac:dyDescent="0.25">
      <c r="A1945" t="s">
        <v>0</v>
      </c>
      <c r="B1945" t="s">
        <v>1</v>
      </c>
      <c r="C1945">
        <v>7488683</v>
      </c>
      <c r="D1945" s="2">
        <v>2958465</v>
      </c>
      <c r="E1945" s="2">
        <v>42931</v>
      </c>
      <c r="F1945" s="28">
        <v>275</v>
      </c>
      <c r="G1945" t="s">
        <v>2</v>
      </c>
    </row>
    <row r="1946" spans="1:7" x14ac:dyDescent="0.25">
      <c r="A1946" t="s">
        <v>0</v>
      </c>
      <c r="B1946" t="s">
        <v>1</v>
      </c>
      <c r="C1946">
        <v>7488684</v>
      </c>
      <c r="D1946" s="2">
        <v>2958465</v>
      </c>
      <c r="E1946" s="2">
        <v>42931</v>
      </c>
      <c r="F1946" s="28">
        <v>275</v>
      </c>
      <c r="G1946" t="s">
        <v>2</v>
      </c>
    </row>
    <row r="1947" spans="1:7" x14ac:dyDescent="0.25">
      <c r="A1947" t="s">
        <v>0</v>
      </c>
      <c r="B1947" t="s">
        <v>1</v>
      </c>
      <c r="C1947">
        <v>7488701</v>
      </c>
      <c r="D1947" s="2">
        <v>2958465</v>
      </c>
      <c r="E1947" s="2">
        <v>42931</v>
      </c>
      <c r="F1947" s="28">
        <v>820</v>
      </c>
      <c r="G1947" t="s">
        <v>2</v>
      </c>
    </row>
    <row r="1948" spans="1:7" x14ac:dyDescent="0.25">
      <c r="A1948" t="s">
        <v>0</v>
      </c>
      <c r="B1948" t="s">
        <v>1</v>
      </c>
      <c r="C1948">
        <v>7488703</v>
      </c>
      <c r="D1948" s="2">
        <v>2958465</v>
      </c>
      <c r="E1948" s="2">
        <v>42931</v>
      </c>
      <c r="F1948" s="28">
        <v>820</v>
      </c>
      <c r="G1948" t="s">
        <v>2</v>
      </c>
    </row>
    <row r="1949" spans="1:7" x14ac:dyDescent="0.25">
      <c r="A1949" t="s">
        <v>0</v>
      </c>
      <c r="B1949" t="s">
        <v>1</v>
      </c>
      <c r="C1949">
        <v>7488750</v>
      </c>
      <c r="D1949" s="2">
        <v>2958465</v>
      </c>
      <c r="E1949" s="2">
        <v>42931</v>
      </c>
      <c r="F1949" s="28">
        <v>2025</v>
      </c>
      <c r="G1949" t="s">
        <v>3</v>
      </c>
    </row>
    <row r="1950" spans="1:7" x14ac:dyDescent="0.25">
      <c r="A1950" t="s">
        <v>0</v>
      </c>
      <c r="B1950" t="s">
        <v>1</v>
      </c>
      <c r="C1950">
        <v>7488751</v>
      </c>
      <c r="D1950" s="2">
        <v>2958465</v>
      </c>
      <c r="E1950" s="2">
        <v>42931</v>
      </c>
      <c r="F1950" s="28">
        <v>2025</v>
      </c>
      <c r="G1950" t="s">
        <v>3</v>
      </c>
    </row>
    <row r="1951" spans="1:7" x14ac:dyDescent="0.25">
      <c r="A1951" t="s">
        <v>0</v>
      </c>
      <c r="B1951" t="s">
        <v>1</v>
      </c>
      <c r="C1951">
        <v>7488753</v>
      </c>
      <c r="D1951" s="2">
        <v>2958465</v>
      </c>
      <c r="E1951" s="2">
        <v>42931</v>
      </c>
      <c r="F1951" s="28">
        <v>4000</v>
      </c>
      <c r="G1951" t="s">
        <v>3</v>
      </c>
    </row>
    <row r="1952" spans="1:7" x14ac:dyDescent="0.25">
      <c r="A1952" t="s">
        <v>0</v>
      </c>
      <c r="B1952" t="s">
        <v>1</v>
      </c>
      <c r="C1952">
        <v>7488756</v>
      </c>
      <c r="D1952" s="2">
        <v>2958465</v>
      </c>
      <c r="E1952" s="2">
        <v>42931</v>
      </c>
      <c r="F1952" s="28">
        <v>4000</v>
      </c>
      <c r="G1952" t="s">
        <v>3</v>
      </c>
    </row>
    <row r="1953" spans="1:7" x14ac:dyDescent="0.25">
      <c r="A1953" t="s">
        <v>0</v>
      </c>
      <c r="B1953" t="s">
        <v>1</v>
      </c>
      <c r="C1953">
        <v>7489183</v>
      </c>
      <c r="D1953" s="2">
        <v>2958465</v>
      </c>
      <c r="E1953" s="2">
        <v>45223</v>
      </c>
      <c r="F1953" s="28">
        <v>395</v>
      </c>
      <c r="G1953" t="s">
        <v>2</v>
      </c>
    </row>
    <row r="1954" spans="1:7" x14ac:dyDescent="0.25">
      <c r="A1954" t="s">
        <v>0</v>
      </c>
      <c r="B1954" t="s">
        <v>1</v>
      </c>
      <c r="C1954">
        <v>7489184</v>
      </c>
      <c r="D1954" s="2">
        <v>2958465</v>
      </c>
      <c r="E1954" s="2">
        <v>45223</v>
      </c>
      <c r="F1954" s="28">
        <v>395</v>
      </c>
      <c r="G1954" t="s">
        <v>2</v>
      </c>
    </row>
    <row r="1955" spans="1:7" x14ac:dyDescent="0.25">
      <c r="A1955" t="s">
        <v>0</v>
      </c>
      <c r="B1955" t="s">
        <v>1</v>
      </c>
      <c r="C1955">
        <v>7489200</v>
      </c>
      <c r="D1955" s="2">
        <v>2958465</v>
      </c>
      <c r="E1955" s="2">
        <v>45680</v>
      </c>
      <c r="F1955" s="28">
        <v>1175</v>
      </c>
      <c r="G1955" t="s">
        <v>2</v>
      </c>
    </row>
    <row r="1956" spans="1:7" x14ac:dyDescent="0.25">
      <c r="A1956" t="s">
        <v>0</v>
      </c>
      <c r="B1956" t="s">
        <v>1</v>
      </c>
      <c r="C1956">
        <v>7489201</v>
      </c>
      <c r="D1956" s="2">
        <v>2958465</v>
      </c>
      <c r="E1956" s="2">
        <v>45223</v>
      </c>
      <c r="F1956" s="28">
        <v>1175</v>
      </c>
      <c r="G1956" t="s">
        <v>2</v>
      </c>
    </row>
    <row r="1957" spans="1:7" x14ac:dyDescent="0.25">
      <c r="A1957" t="s">
        <v>0</v>
      </c>
      <c r="B1957" t="s">
        <v>1</v>
      </c>
      <c r="C1957">
        <v>7489203</v>
      </c>
      <c r="D1957" s="2">
        <v>2958465</v>
      </c>
      <c r="E1957" s="2">
        <v>45223</v>
      </c>
      <c r="F1957" s="28">
        <v>1175</v>
      </c>
      <c r="G1957" t="s">
        <v>2</v>
      </c>
    </row>
    <row r="1958" spans="1:7" x14ac:dyDescent="0.25">
      <c r="A1958" t="s">
        <v>0</v>
      </c>
      <c r="B1958" t="s">
        <v>1</v>
      </c>
      <c r="C1958">
        <v>7489204</v>
      </c>
      <c r="D1958" s="2">
        <v>2958465</v>
      </c>
      <c r="E1958" s="2">
        <v>45680</v>
      </c>
      <c r="F1958" s="28">
        <v>1175</v>
      </c>
      <c r="G1958" t="s">
        <v>2</v>
      </c>
    </row>
    <row r="1959" spans="1:7" x14ac:dyDescent="0.25">
      <c r="A1959" t="s">
        <v>0</v>
      </c>
      <c r="B1959" t="s">
        <v>1</v>
      </c>
      <c r="C1959">
        <v>7489233</v>
      </c>
      <c r="D1959" s="2">
        <v>2958465</v>
      </c>
      <c r="E1959" s="2">
        <v>45223</v>
      </c>
      <c r="F1959" s="28">
        <v>1925</v>
      </c>
      <c r="G1959" t="s">
        <v>2</v>
      </c>
    </row>
    <row r="1960" spans="1:7" x14ac:dyDescent="0.25">
      <c r="A1960" t="s">
        <v>0</v>
      </c>
      <c r="B1960" t="s">
        <v>1</v>
      </c>
      <c r="C1960">
        <v>7489234</v>
      </c>
      <c r="D1960" s="2">
        <v>2958465</v>
      </c>
      <c r="E1960" s="2">
        <v>45223</v>
      </c>
      <c r="F1960" s="28">
        <v>1925</v>
      </c>
      <c r="G1960" t="s">
        <v>2</v>
      </c>
    </row>
    <row r="1961" spans="1:7" x14ac:dyDescent="0.25">
      <c r="A1961" t="s">
        <v>0</v>
      </c>
      <c r="B1961" t="s">
        <v>1</v>
      </c>
      <c r="C1961">
        <v>7489240</v>
      </c>
      <c r="D1961" s="2">
        <v>2958465</v>
      </c>
      <c r="E1961" s="2">
        <v>45680</v>
      </c>
      <c r="F1961" s="28">
        <v>1925</v>
      </c>
      <c r="G1961" t="s">
        <v>2</v>
      </c>
    </row>
    <row r="1962" spans="1:7" x14ac:dyDescent="0.25">
      <c r="A1962" t="s">
        <v>0</v>
      </c>
      <c r="B1962" t="s">
        <v>1</v>
      </c>
      <c r="C1962">
        <v>7489241</v>
      </c>
      <c r="D1962" s="2">
        <v>2958465</v>
      </c>
      <c r="E1962" s="2">
        <v>45223</v>
      </c>
      <c r="F1962" s="28">
        <v>3800</v>
      </c>
      <c r="G1962" t="s">
        <v>3</v>
      </c>
    </row>
    <row r="1963" spans="1:7" x14ac:dyDescent="0.25">
      <c r="A1963" t="s">
        <v>0</v>
      </c>
      <c r="B1963" t="s">
        <v>1</v>
      </c>
      <c r="C1963">
        <v>7489242</v>
      </c>
      <c r="D1963" s="2">
        <v>2958465</v>
      </c>
      <c r="E1963" s="2">
        <v>45223</v>
      </c>
      <c r="F1963" s="28">
        <v>3800</v>
      </c>
      <c r="G1963" t="s">
        <v>3</v>
      </c>
    </row>
    <row r="1964" spans="1:7" x14ac:dyDescent="0.25">
      <c r="A1964" t="s">
        <v>0</v>
      </c>
      <c r="B1964" t="s">
        <v>1</v>
      </c>
      <c r="C1964">
        <v>7489245</v>
      </c>
      <c r="D1964" s="2">
        <v>2958465</v>
      </c>
      <c r="E1964" s="2">
        <v>45680</v>
      </c>
      <c r="F1964" s="28">
        <v>1925</v>
      </c>
      <c r="G1964" t="s">
        <v>2</v>
      </c>
    </row>
    <row r="1965" spans="1:7" x14ac:dyDescent="0.25">
      <c r="A1965" t="s">
        <v>0</v>
      </c>
      <c r="B1965" t="s">
        <v>1</v>
      </c>
      <c r="C1965">
        <v>7489248</v>
      </c>
      <c r="D1965" s="2">
        <v>2958465</v>
      </c>
      <c r="E1965" s="2">
        <v>45223</v>
      </c>
      <c r="F1965" s="28">
        <v>2863</v>
      </c>
      <c r="G1965" t="s">
        <v>3</v>
      </c>
    </row>
    <row r="1966" spans="1:7" x14ac:dyDescent="0.25">
      <c r="A1966" t="s">
        <v>0</v>
      </c>
      <c r="B1966" t="s">
        <v>1</v>
      </c>
      <c r="C1966">
        <v>7489249</v>
      </c>
      <c r="D1966" s="2">
        <v>2958465</v>
      </c>
      <c r="E1966" s="2">
        <v>45223</v>
      </c>
      <c r="F1966" s="28">
        <v>3800</v>
      </c>
      <c r="G1966" t="s">
        <v>3</v>
      </c>
    </row>
    <row r="1967" spans="1:7" x14ac:dyDescent="0.25">
      <c r="A1967" t="s">
        <v>0</v>
      </c>
      <c r="B1967" t="s">
        <v>1</v>
      </c>
      <c r="C1967">
        <v>7489250</v>
      </c>
      <c r="D1967" s="2">
        <v>2958465</v>
      </c>
      <c r="E1967" s="2">
        <v>45223</v>
      </c>
      <c r="F1967" s="28">
        <v>2863</v>
      </c>
      <c r="G1967" t="s">
        <v>3</v>
      </c>
    </row>
    <row r="1968" spans="1:7" x14ac:dyDescent="0.25">
      <c r="A1968" t="s">
        <v>0</v>
      </c>
      <c r="B1968" t="s">
        <v>1</v>
      </c>
      <c r="C1968">
        <v>7489251</v>
      </c>
      <c r="D1968" s="2">
        <v>2958465</v>
      </c>
      <c r="E1968" s="2">
        <v>45223</v>
      </c>
      <c r="F1968" s="28">
        <v>2863</v>
      </c>
      <c r="G1968" t="s">
        <v>3</v>
      </c>
    </row>
    <row r="1969" spans="1:7" x14ac:dyDescent="0.25">
      <c r="A1969" t="s">
        <v>0</v>
      </c>
      <c r="B1969" t="s">
        <v>1</v>
      </c>
      <c r="C1969">
        <v>7489253</v>
      </c>
      <c r="D1969" s="2">
        <v>2958465</v>
      </c>
      <c r="E1969" s="2">
        <v>45223</v>
      </c>
      <c r="F1969" s="28">
        <v>5675</v>
      </c>
      <c r="G1969" t="s">
        <v>3</v>
      </c>
    </row>
    <row r="1970" spans="1:7" x14ac:dyDescent="0.25">
      <c r="A1970" t="s">
        <v>0</v>
      </c>
      <c r="B1970" t="s">
        <v>1</v>
      </c>
      <c r="C1970">
        <v>7489254</v>
      </c>
      <c r="D1970" s="2">
        <v>2958465</v>
      </c>
      <c r="E1970" s="2">
        <v>45536</v>
      </c>
      <c r="F1970" s="28">
        <v>7000</v>
      </c>
      <c r="G1970" t="s">
        <v>3</v>
      </c>
    </row>
    <row r="1971" spans="1:7" x14ac:dyDescent="0.25">
      <c r="A1971" t="s">
        <v>0</v>
      </c>
      <c r="B1971" t="s">
        <v>1</v>
      </c>
      <c r="C1971">
        <v>7489256</v>
      </c>
      <c r="D1971" s="2">
        <v>2958465</v>
      </c>
      <c r="E1971" s="2">
        <v>45223</v>
      </c>
      <c r="F1971" s="28">
        <v>5675</v>
      </c>
      <c r="G1971" t="s">
        <v>3</v>
      </c>
    </row>
    <row r="1972" spans="1:7" x14ac:dyDescent="0.25">
      <c r="A1972" t="s">
        <v>0</v>
      </c>
      <c r="B1972" t="s">
        <v>1</v>
      </c>
      <c r="C1972">
        <v>7489265</v>
      </c>
      <c r="D1972" s="2">
        <v>2958465</v>
      </c>
      <c r="E1972" s="2">
        <v>45223</v>
      </c>
      <c r="F1972" s="28">
        <v>7500</v>
      </c>
      <c r="G1972" t="s">
        <v>3</v>
      </c>
    </row>
    <row r="1973" spans="1:7" x14ac:dyDescent="0.25">
      <c r="A1973" t="s">
        <v>0</v>
      </c>
      <c r="B1973" t="s">
        <v>1</v>
      </c>
      <c r="C1973">
        <v>7489269</v>
      </c>
      <c r="D1973" s="2">
        <v>2958465</v>
      </c>
      <c r="E1973" s="2">
        <v>45223</v>
      </c>
      <c r="F1973" s="28">
        <v>7500</v>
      </c>
      <c r="G1973" t="s">
        <v>3</v>
      </c>
    </row>
    <row r="1974" spans="1:7" x14ac:dyDescent="0.25">
      <c r="A1974" t="s">
        <v>0</v>
      </c>
      <c r="B1974" t="s">
        <v>1</v>
      </c>
      <c r="C1974">
        <v>7489272</v>
      </c>
      <c r="D1974" s="2">
        <v>2958465</v>
      </c>
      <c r="E1974" s="2">
        <v>45223</v>
      </c>
      <c r="F1974" s="28">
        <v>5675</v>
      </c>
      <c r="G1974" t="s">
        <v>3</v>
      </c>
    </row>
    <row r="1975" spans="1:7" x14ac:dyDescent="0.25">
      <c r="A1975" t="s">
        <v>0</v>
      </c>
      <c r="B1975" t="s">
        <v>1</v>
      </c>
      <c r="C1975">
        <v>7489273</v>
      </c>
      <c r="D1975" s="2">
        <v>2958465</v>
      </c>
      <c r="E1975" s="2">
        <v>45223</v>
      </c>
      <c r="F1975" s="28">
        <v>7500</v>
      </c>
      <c r="G1975" t="s">
        <v>3</v>
      </c>
    </row>
    <row r="1976" spans="1:7" x14ac:dyDescent="0.25">
      <c r="A1976" t="s">
        <v>0</v>
      </c>
      <c r="B1976" t="s">
        <v>1</v>
      </c>
      <c r="C1976">
        <v>7489683</v>
      </c>
      <c r="D1976" s="2">
        <v>2958465</v>
      </c>
      <c r="E1976" s="2">
        <v>43344</v>
      </c>
      <c r="F1976" s="28">
        <v>291</v>
      </c>
      <c r="G1976" t="s">
        <v>2</v>
      </c>
    </row>
    <row r="1977" spans="1:7" x14ac:dyDescent="0.25">
      <c r="A1977" t="s">
        <v>0</v>
      </c>
      <c r="B1977" t="s">
        <v>1</v>
      </c>
      <c r="C1977">
        <v>7489684</v>
      </c>
      <c r="D1977" s="2">
        <v>2958465</v>
      </c>
      <c r="E1977" s="2">
        <v>43344</v>
      </c>
      <c r="F1977" s="28">
        <v>291</v>
      </c>
      <c r="G1977" t="s">
        <v>2</v>
      </c>
    </row>
    <row r="1978" spans="1:7" x14ac:dyDescent="0.25">
      <c r="A1978" t="s">
        <v>0</v>
      </c>
      <c r="B1978" t="s">
        <v>1</v>
      </c>
      <c r="C1978">
        <v>7489701</v>
      </c>
      <c r="D1978" s="2">
        <v>2958465</v>
      </c>
      <c r="E1978" s="2">
        <v>43344</v>
      </c>
      <c r="F1978" s="28">
        <v>865</v>
      </c>
      <c r="G1978" t="s">
        <v>2</v>
      </c>
    </row>
    <row r="1979" spans="1:7" x14ac:dyDescent="0.25">
      <c r="A1979" t="s">
        <v>0</v>
      </c>
      <c r="B1979" t="s">
        <v>1</v>
      </c>
      <c r="C1979">
        <v>7489703</v>
      </c>
      <c r="D1979" s="2">
        <v>2958465</v>
      </c>
      <c r="E1979" s="2">
        <v>43344</v>
      </c>
      <c r="F1979" s="28">
        <v>865</v>
      </c>
      <c r="G1979" t="s">
        <v>2</v>
      </c>
    </row>
    <row r="1980" spans="1:7" x14ac:dyDescent="0.25">
      <c r="A1980" t="s">
        <v>0</v>
      </c>
      <c r="B1980" t="s">
        <v>1</v>
      </c>
      <c r="C1980">
        <v>7489733</v>
      </c>
      <c r="D1980" s="2">
        <v>2958465</v>
      </c>
      <c r="E1980" s="2">
        <v>43344</v>
      </c>
      <c r="F1980" s="28">
        <v>1433</v>
      </c>
      <c r="G1980" t="s">
        <v>2</v>
      </c>
    </row>
    <row r="1981" spans="1:7" x14ac:dyDescent="0.25">
      <c r="A1981" t="s">
        <v>0</v>
      </c>
      <c r="B1981" t="s">
        <v>1</v>
      </c>
      <c r="C1981">
        <v>7489734</v>
      </c>
      <c r="D1981" s="2">
        <v>2958465</v>
      </c>
      <c r="E1981" s="2">
        <v>43344</v>
      </c>
      <c r="F1981" s="28">
        <v>1433</v>
      </c>
      <c r="G1981" t="s">
        <v>2</v>
      </c>
    </row>
    <row r="1982" spans="1:7" x14ac:dyDescent="0.25">
      <c r="A1982" t="s">
        <v>0</v>
      </c>
      <c r="B1982" t="s">
        <v>1</v>
      </c>
      <c r="C1982">
        <v>7489741</v>
      </c>
      <c r="D1982" s="2">
        <v>2958465</v>
      </c>
      <c r="E1982" s="2">
        <v>43344</v>
      </c>
      <c r="F1982" s="28">
        <v>2840</v>
      </c>
      <c r="G1982" t="s">
        <v>3</v>
      </c>
    </row>
    <row r="1983" spans="1:7" x14ac:dyDescent="0.25">
      <c r="A1983" t="s">
        <v>0</v>
      </c>
      <c r="B1983" t="s">
        <v>1</v>
      </c>
      <c r="C1983">
        <v>7489742</v>
      </c>
      <c r="D1983" s="2">
        <v>2958465</v>
      </c>
      <c r="E1983" s="2">
        <v>43344</v>
      </c>
      <c r="F1983" s="28">
        <v>2840</v>
      </c>
      <c r="G1983" t="s">
        <v>3</v>
      </c>
    </row>
    <row r="1984" spans="1:7" x14ac:dyDescent="0.25">
      <c r="A1984" t="s">
        <v>0</v>
      </c>
      <c r="B1984" t="s">
        <v>1</v>
      </c>
      <c r="C1984">
        <v>7489748</v>
      </c>
      <c r="D1984" s="2">
        <v>2958465</v>
      </c>
      <c r="E1984" s="2">
        <v>43344</v>
      </c>
      <c r="F1984" s="28">
        <v>1873</v>
      </c>
      <c r="G1984" t="s">
        <v>3</v>
      </c>
    </row>
    <row r="1985" spans="1:7" x14ac:dyDescent="0.25">
      <c r="A1985" t="s">
        <v>0</v>
      </c>
      <c r="B1985" t="s">
        <v>1</v>
      </c>
      <c r="C1985">
        <v>7489749</v>
      </c>
      <c r="D1985" s="2">
        <v>2958465</v>
      </c>
      <c r="E1985" s="2">
        <v>43344</v>
      </c>
      <c r="F1985" s="28">
        <v>2479</v>
      </c>
      <c r="G1985" t="s">
        <v>3</v>
      </c>
    </row>
    <row r="1986" spans="1:7" x14ac:dyDescent="0.25">
      <c r="A1986" t="s">
        <v>0</v>
      </c>
      <c r="B1986" t="s">
        <v>1</v>
      </c>
      <c r="C1986">
        <v>7489750</v>
      </c>
      <c r="D1986" s="2">
        <v>2958465</v>
      </c>
      <c r="E1986" s="2">
        <v>43344</v>
      </c>
      <c r="F1986" s="28">
        <v>2139</v>
      </c>
      <c r="G1986" t="s">
        <v>3</v>
      </c>
    </row>
    <row r="1987" spans="1:7" x14ac:dyDescent="0.25">
      <c r="A1987" t="s">
        <v>0</v>
      </c>
      <c r="B1987" t="s">
        <v>1</v>
      </c>
      <c r="C1987">
        <v>7489751</v>
      </c>
      <c r="D1987" s="2">
        <v>2958465</v>
      </c>
      <c r="E1987" s="2">
        <v>43344</v>
      </c>
      <c r="F1987" s="28">
        <v>2139</v>
      </c>
      <c r="G1987" t="s">
        <v>3</v>
      </c>
    </row>
    <row r="1988" spans="1:7" x14ac:dyDescent="0.25">
      <c r="A1988" t="s">
        <v>0</v>
      </c>
      <c r="B1988" t="s">
        <v>1</v>
      </c>
      <c r="C1988">
        <v>7489753</v>
      </c>
      <c r="D1988" s="2">
        <v>2958465</v>
      </c>
      <c r="E1988" s="2">
        <v>43344</v>
      </c>
      <c r="F1988" s="28">
        <v>4220</v>
      </c>
      <c r="G1988" t="s">
        <v>3</v>
      </c>
    </row>
    <row r="1989" spans="1:7" x14ac:dyDescent="0.25">
      <c r="A1989" t="s">
        <v>0</v>
      </c>
      <c r="B1989" t="s">
        <v>1</v>
      </c>
      <c r="C1989">
        <v>7489756</v>
      </c>
      <c r="D1989" s="2">
        <v>2958465</v>
      </c>
      <c r="E1989" s="2">
        <v>43344</v>
      </c>
      <c r="F1989" s="28">
        <v>4220</v>
      </c>
      <c r="G1989" t="s">
        <v>3</v>
      </c>
    </row>
    <row r="1990" spans="1:7" x14ac:dyDescent="0.25">
      <c r="A1990" t="s">
        <v>0</v>
      </c>
      <c r="B1990" t="s">
        <v>1</v>
      </c>
      <c r="C1990">
        <v>7489765</v>
      </c>
      <c r="D1990" s="2">
        <v>2958465</v>
      </c>
      <c r="E1990" s="2">
        <v>43344</v>
      </c>
      <c r="F1990" s="28">
        <v>5608</v>
      </c>
      <c r="G1990" t="s">
        <v>3</v>
      </c>
    </row>
    <row r="1991" spans="1:7" x14ac:dyDescent="0.25">
      <c r="A1991" t="s">
        <v>0</v>
      </c>
      <c r="B1991" t="s">
        <v>1</v>
      </c>
      <c r="C1991">
        <v>7489769</v>
      </c>
      <c r="D1991" s="2">
        <v>2958465</v>
      </c>
      <c r="E1991" s="2">
        <v>43344</v>
      </c>
      <c r="F1991" s="28">
        <v>5608</v>
      </c>
      <c r="G1991" t="s">
        <v>3</v>
      </c>
    </row>
    <row r="1992" spans="1:7" x14ac:dyDescent="0.25">
      <c r="A1992" t="s">
        <v>0</v>
      </c>
      <c r="B1992" t="s">
        <v>1</v>
      </c>
      <c r="C1992">
        <v>7489772</v>
      </c>
      <c r="D1992" s="2">
        <v>2958465</v>
      </c>
      <c r="E1992" s="2">
        <v>43344</v>
      </c>
      <c r="F1992" s="28">
        <v>3695</v>
      </c>
      <c r="G1992" t="s">
        <v>3</v>
      </c>
    </row>
    <row r="1993" spans="1:7" x14ac:dyDescent="0.25">
      <c r="A1993" t="s">
        <v>0</v>
      </c>
      <c r="B1993" t="s">
        <v>1</v>
      </c>
      <c r="C1993">
        <v>7489773</v>
      </c>
      <c r="D1993" s="2">
        <v>2958465</v>
      </c>
      <c r="E1993" s="2">
        <v>43344</v>
      </c>
      <c r="F1993" s="28">
        <v>5081</v>
      </c>
      <c r="G1993" t="s">
        <v>3</v>
      </c>
    </row>
    <row r="1994" spans="1:7" x14ac:dyDescent="0.25">
      <c r="A1994" t="s">
        <v>0</v>
      </c>
      <c r="B1994" t="s">
        <v>1</v>
      </c>
      <c r="C1994">
        <v>7492183</v>
      </c>
      <c r="D1994" s="2">
        <v>2958465</v>
      </c>
      <c r="E1994" s="2">
        <v>40893</v>
      </c>
      <c r="F1994" s="28">
        <v>270</v>
      </c>
      <c r="G1994" t="s">
        <v>2</v>
      </c>
    </row>
    <row r="1995" spans="1:7" x14ac:dyDescent="0.25">
      <c r="A1995" t="s">
        <v>0</v>
      </c>
      <c r="B1995" t="s">
        <v>1</v>
      </c>
      <c r="C1995">
        <v>7492184</v>
      </c>
      <c r="D1995" s="2">
        <v>2958465</v>
      </c>
      <c r="E1995" s="2">
        <v>40893</v>
      </c>
      <c r="F1995" s="28">
        <v>270</v>
      </c>
      <c r="G1995" t="s">
        <v>2</v>
      </c>
    </row>
    <row r="1996" spans="1:7" x14ac:dyDescent="0.25">
      <c r="A1996" t="s">
        <v>0</v>
      </c>
      <c r="B1996" t="s">
        <v>1</v>
      </c>
      <c r="C1996">
        <v>7492251</v>
      </c>
      <c r="D1996" s="2">
        <v>2958465</v>
      </c>
      <c r="E1996" s="2">
        <v>40893</v>
      </c>
      <c r="F1996" s="28">
        <v>1970</v>
      </c>
      <c r="G1996" t="s">
        <v>3</v>
      </c>
    </row>
    <row r="1997" spans="1:7" x14ac:dyDescent="0.25">
      <c r="A1997" t="s">
        <v>0</v>
      </c>
      <c r="B1997" t="s">
        <v>1</v>
      </c>
      <c r="C1997">
        <v>7493183</v>
      </c>
      <c r="D1997" s="2">
        <v>2958465</v>
      </c>
      <c r="E1997" s="2">
        <v>40893</v>
      </c>
      <c r="F1997" s="28">
        <v>275</v>
      </c>
      <c r="G1997" t="s">
        <v>2</v>
      </c>
    </row>
    <row r="1998" spans="1:7" x14ac:dyDescent="0.25">
      <c r="A1998" t="s">
        <v>0</v>
      </c>
      <c r="B1998" t="s">
        <v>1</v>
      </c>
      <c r="C1998">
        <v>7493184</v>
      </c>
      <c r="D1998" s="2">
        <v>2958465</v>
      </c>
      <c r="E1998" s="2">
        <v>40893</v>
      </c>
      <c r="F1998" s="28">
        <v>275</v>
      </c>
      <c r="G1998" t="s">
        <v>2</v>
      </c>
    </row>
    <row r="1999" spans="1:7" x14ac:dyDescent="0.25">
      <c r="A1999" t="s">
        <v>0</v>
      </c>
      <c r="B1999" t="s">
        <v>1</v>
      </c>
      <c r="C1999">
        <v>7493251</v>
      </c>
      <c r="D1999" s="2">
        <v>2958465</v>
      </c>
      <c r="E1999" s="2">
        <v>40893</v>
      </c>
      <c r="F1999" s="28">
        <v>2010</v>
      </c>
      <c r="G1999" t="s">
        <v>3</v>
      </c>
    </row>
    <row r="2000" spans="1:7" x14ac:dyDescent="0.25">
      <c r="A2000" t="s">
        <v>0</v>
      </c>
      <c r="B2000" t="s">
        <v>1</v>
      </c>
      <c r="C2000">
        <v>7494173</v>
      </c>
      <c r="D2000" s="2">
        <v>2958465</v>
      </c>
      <c r="E2000" s="2">
        <v>44764</v>
      </c>
      <c r="F2000" s="28">
        <v>176</v>
      </c>
      <c r="G2000" t="s">
        <v>2</v>
      </c>
    </row>
    <row r="2001" spans="1:7" x14ac:dyDescent="0.25">
      <c r="A2001" t="s">
        <v>0</v>
      </c>
      <c r="B2001" t="s">
        <v>1</v>
      </c>
      <c r="C2001">
        <v>7494174</v>
      </c>
      <c r="D2001" s="2">
        <v>2958465</v>
      </c>
      <c r="E2001" s="2">
        <v>44764</v>
      </c>
      <c r="F2001" s="28">
        <v>176</v>
      </c>
      <c r="G2001" t="s">
        <v>2</v>
      </c>
    </row>
    <row r="2002" spans="1:7" x14ac:dyDescent="0.25">
      <c r="A2002" t="s">
        <v>0</v>
      </c>
      <c r="B2002" t="s">
        <v>1</v>
      </c>
      <c r="C2002">
        <v>7494176</v>
      </c>
      <c r="D2002" s="2">
        <v>2958465</v>
      </c>
      <c r="E2002" s="2">
        <v>44764</v>
      </c>
      <c r="F2002" s="28">
        <v>172</v>
      </c>
      <c r="G2002" t="s">
        <v>2</v>
      </c>
    </row>
    <row r="2003" spans="1:7" x14ac:dyDescent="0.25">
      <c r="A2003" t="s">
        <v>0</v>
      </c>
      <c r="B2003" t="s">
        <v>1</v>
      </c>
      <c r="C2003">
        <v>7494177</v>
      </c>
      <c r="D2003" s="2">
        <v>2958465</v>
      </c>
      <c r="E2003" s="2">
        <v>44764</v>
      </c>
      <c r="F2003" s="28">
        <v>172</v>
      </c>
      <c r="G2003" t="s">
        <v>2</v>
      </c>
    </row>
    <row r="2004" spans="1:7" x14ac:dyDescent="0.25">
      <c r="A2004" t="s">
        <v>0</v>
      </c>
      <c r="B2004" t="s">
        <v>1</v>
      </c>
      <c r="C2004">
        <v>7494178</v>
      </c>
      <c r="D2004" s="2">
        <v>2958465</v>
      </c>
      <c r="E2004" s="2">
        <v>44764</v>
      </c>
      <c r="F2004" s="28">
        <v>172</v>
      </c>
      <c r="G2004" t="s">
        <v>2</v>
      </c>
    </row>
    <row r="2005" spans="1:7" x14ac:dyDescent="0.25">
      <c r="A2005" t="s">
        <v>0</v>
      </c>
      <c r="B2005" t="s">
        <v>1</v>
      </c>
      <c r="C2005">
        <v>7494181</v>
      </c>
      <c r="D2005" s="2">
        <v>2958465</v>
      </c>
      <c r="E2005" s="2">
        <v>44764</v>
      </c>
      <c r="F2005" s="28">
        <v>330</v>
      </c>
      <c r="G2005" t="s">
        <v>2</v>
      </c>
    </row>
    <row r="2006" spans="1:7" x14ac:dyDescent="0.25">
      <c r="A2006" t="s">
        <v>0</v>
      </c>
      <c r="B2006" t="s">
        <v>1</v>
      </c>
      <c r="C2006">
        <v>7494183</v>
      </c>
      <c r="D2006" s="2">
        <v>2958465</v>
      </c>
      <c r="E2006" s="2">
        <v>44764</v>
      </c>
      <c r="F2006" s="28">
        <v>330</v>
      </c>
      <c r="G2006" t="s">
        <v>2</v>
      </c>
    </row>
    <row r="2007" spans="1:7" x14ac:dyDescent="0.25">
      <c r="A2007" t="s">
        <v>0</v>
      </c>
      <c r="B2007" t="s">
        <v>1</v>
      </c>
      <c r="C2007">
        <v>7494184</v>
      </c>
      <c r="D2007" s="2">
        <v>2958465</v>
      </c>
      <c r="E2007" s="2">
        <v>44764</v>
      </c>
      <c r="F2007" s="28">
        <v>330</v>
      </c>
      <c r="G2007" t="s">
        <v>2</v>
      </c>
    </row>
    <row r="2008" spans="1:7" x14ac:dyDescent="0.25">
      <c r="A2008" t="s">
        <v>0</v>
      </c>
      <c r="B2008" t="s">
        <v>1</v>
      </c>
      <c r="C2008">
        <v>7494187</v>
      </c>
      <c r="D2008" s="2">
        <v>2958465</v>
      </c>
      <c r="E2008" s="2">
        <v>44764</v>
      </c>
      <c r="F2008" s="28">
        <v>330</v>
      </c>
      <c r="G2008" t="s">
        <v>2</v>
      </c>
    </row>
    <row r="2009" spans="1:7" x14ac:dyDescent="0.25">
      <c r="A2009" t="s">
        <v>0</v>
      </c>
      <c r="B2009" t="s">
        <v>1</v>
      </c>
      <c r="C2009">
        <v>7494188</v>
      </c>
      <c r="D2009" s="2">
        <v>2958465</v>
      </c>
      <c r="E2009" s="2">
        <v>44764</v>
      </c>
      <c r="F2009" s="28">
        <v>330</v>
      </c>
      <c r="G2009" t="s">
        <v>2</v>
      </c>
    </row>
    <row r="2010" spans="1:7" x14ac:dyDescent="0.25">
      <c r="A2010" t="s">
        <v>0</v>
      </c>
      <c r="B2010" t="s">
        <v>1</v>
      </c>
      <c r="C2010">
        <v>7494201</v>
      </c>
      <c r="D2010" s="2">
        <v>2958465</v>
      </c>
      <c r="E2010" s="2">
        <v>44764</v>
      </c>
      <c r="F2010" s="28">
        <v>980</v>
      </c>
      <c r="G2010" t="s">
        <v>2</v>
      </c>
    </row>
    <row r="2011" spans="1:7" x14ac:dyDescent="0.25">
      <c r="A2011" t="s">
        <v>0</v>
      </c>
      <c r="B2011" t="s">
        <v>1</v>
      </c>
      <c r="C2011">
        <v>7494203</v>
      </c>
      <c r="D2011" s="2">
        <v>2958465</v>
      </c>
      <c r="E2011" s="2">
        <v>44764</v>
      </c>
      <c r="F2011" s="28">
        <v>980</v>
      </c>
      <c r="G2011" t="s">
        <v>2</v>
      </c>
    </row>
    <row r="2012" spans="1:7" x14ac:dyDescent="0.25">
      <c r="A2012" t="s">
        <v>0</v>
      </c>
      <c r="B2012" t="s">
        <v>1</v>
      </c>
      <c r="C2012">
        <v>7494206</v>
      </c>
      <c r="D2012" s="2">
        <v>2958465</v>
      </c>
      <c r="E2012" s="2">
        <v>44764</v>
      </c>
      <c r="F2012" s="28">
        <v>330</v>
      </c>
      <c r="G2012" t="s">
        <v>2</v>
      </c>
    </row>
    <row r="2013" spans="1:7" x14ac:dyDescent="0.25">
      <c r="A2013" t="s">
        <v>0</v>
      </c>
      <c r="B2013" t="s">
        <v>1</v>
      </c>
      <c r="C2013">
        <v>7494207</v>
      </c>
      <c r="D2013" s="2">
        <v>2958465</v>
      </c>
      <c r="E2013" s="2">
        <v>44764</v>
      </c>
      <c r="F2013" s="28">
        <v>330</v>
      </c>
      <c r="G2013" t="s">
        <v>2</v>
      </c>
    </row>
    <row r="2014" spans="1:7" x14ac:dyDescent="0.25">
      <c r="A2014" t="s">
        <v>0</v>
      </c>
      <c r="B2014" t="s">
        <v>1</v>
      </c>
      <c r="C2014">
        <v>7494214</v>
      </c>
      <c r="D2014" s="2">
        <v>2958465</v>
      </c>
      <c r="E2014" s="2">
        <v>44764</v>
      </c>
      <c r="F2014" s="28">
        <v>1600</v>
      </c>
      <c r="G2014" t="s">
        <v>2</v>
      </c>
    </row>
    <row r="2015" spans="1:7" x14ac:dyDescent="0.25">
      <c r="A2015" t="s">
        <v>0</v>
      </c>
      <c r="B2015" t="s">
        <v>1</v>
      </c>
      <c r="C2015">
        <v>7494215</v>
      </c>
      <c r="D2015" s="2">
        <v>2958465</v>
      </c>
      <c r="E2015" s="2">
        <v>44764</v>
      </c>
      <c r="F2015" s="28">
        <v>1600</v>
      </c>
      <c r="G2015" t="s">
        <v>2</v>
      </c>
    </row>
    <row r="2016" spans="1:7" x14ac:dyDescent="0.25">
      <c r="A2016" t="s">
        <v>0</v>
      </c>
      <c r="B2016" t="s">
        <v>1</v>
      </c>
      <c r="C2016">
        <v>7494229</v>
      </c>
      <c r="D2016" s="2">
        <v>2958465</v>
      </c>
      <c r="E2016" s="2">
        <v>44764</v>
      </c>
      <c r="F2016" s="28">
        <v>330</v>
      </c>
      <c r="G2016" t="s">
        <v>2</v>
      </c>
    </row>
    <row r="2017" spans="1:7" x14ac:dyDescent="0.25">
      <c r="A2017" t="s">
        <v>0</v>
      </c>
      <c r="B2017" t="s">
        <v>1</v>
      </c>
      <c r="C2017">
        <v>7494233</v>
      </c>
      <c r="D2017" s="2">
        <v>2958465</v>
      </c>
      <c r="E2017" s="2">
        <v>44764</v>
      </c>
      <c r="F2017" s="28">
        <v>1600</v>
      </c>
      <c r="G2017" t="s">
        <v>2</v>
      </c>
    </row>
    <row r="2018" spans="1:7" x14ac:dyDescent="0.25">
      <c r="A2018" t="s">
        <v>0</v>
      </c>
      <c r="B2018" t="s">
        <v>1</v>
      </c>
      <c r="C2018">
        <v>7494234</v>
      </c>
      <c r="D2018" s="2">
        <v>2958465</v>
      </c>
      <c r="E2018" s="2">
        <v>44764</v>
      </c>
      <c r="F2018" s="28">
        <v>1600</v>
      </c>
      <c r="G2018" t="s">
        <v>2</v>
      </c>
    </row>
    <row r="2019" spans="1:7" x14ac:dyDescent="0.25">
      <c r="A2019" t="s">
        <v>0</v>
      </c>
      <c r="B2019" t="s">
        <v>1</v>
      </c>
      <c r="C2019">
        <v>7494240</v>
      </c>
      <c r="D2019" s="2">
        <v>2958465</v>
      </c>
      <c r="E2019" s="2">
        <v>44764</v>
      </c>
      <c r="F2019" s="28">
        <v>1600</v>
      </c>
      <c r="G2019" t="s">
        <v>2</v>
      </c>
    </row>
    <row r="2020" spans="1:7" x14ac:dyDescent="0.25">
      <c r="A2020" t="s">
        <v>0</v>
      </c>
      <c r="B2020" t="s">
        <v>1</v>
      </c>
      <c r="C2020">
        <v>7494241</v>
      </c>
      <c r="D2020" s="2">
        <v>2958465</v>
      </c>
      <c r="E2020" s="2">
        <v>44764</v>
      </c>
      <c r="F2020" s="28">
        <v>3170</v>
      </c>
      <c r="G2020" t="s">
        <v>3</v>
      </c>
    </row>
    <row r="2021" spans="1:7" x14ac:dyDescent="0.25">
      <c r="A2021" t="s">
        <v>0</v>
      </c>
      <c r="B2021" t="s">
        <v>1</v>
      </c>
      <c r="C2021">
        <v>7494242</v>
      </c>
      <c r="D2021" s="2">
        <v>2958465</v>
      </c>
      <c r="E2021" s="2">
        <v>44764</v>
      </c>
      <c r="F2021" s="28">
        <v>3170</v>
      </c>
      <c r="G2021" t="s">
        <v>3</v>
      </c>
    </row>
    <row r="2022" spans="1:7" x14ac:dyDescent="0.25">
      <c r="A2022" t="s">
        <v>0</v>
      </c>
      <c r="B2022" t="s">
        <v>1</v>
      </c>
      <c r="C2022">
        <v>7494245</v>
      </c>
      <c r="D2022" s="2">
        <v>2958465</v>
      </c>
      <c r="E2022" s="2">
        <v>44764</v>
      </c>
      <c r="F2022" s="28">
        <v>1600</v>
      </c>
      <c r="G2022" t="s">
        <v>2</v>
      </c>
    </row>
    <row r="2023" spans="1:7" x14ac:dyDescent="0.25">
      <c r="A2023" t="s">
        <v>0</v>
      </c>
      <c r="B2023" t="s">
        <v>1</v>
      </c>
      <c r="C2023">
        <v>7494246</v>
      </c>
      <c r="D2023" s="2">
        <v>2958465</v>
      </c>
      <c r="E2023" s="2">
        <v>44764</v>
      </c>
      <c r="F2023" s="28">
        <v>2400</v>
      </c>
      <c r="G2023" t="s">
        <v>3</v>
      </c>
    </row>
    <row r="2024" spans="1:7" x14ac:dyDescent="0.25">
      <c r="A2024" t="s">
        <v>0</v>
      </c>
      <c r="B2024" t="s">
        <v>1</v>
      </c>
      <c r="C2024">
        <v>7494247</v>
      </c>
      <c r="D2024" s="2">
        <v>2958465</v>
      </c>
      <c r="E2024" s="2">
        <v>44764</v>
      </c>
      <c r="F2024" s="28">
        <v>3170</v>
      </c>
      <c r="G2024" t="s">
        <v>3</v>
      </c>
    </row>
    <row r="2025" spans="1:7" x14ac:dyDescent="0.25">
      <c r="A2025" t="s">
        <v>0</v>
      </c>
      <c r="B2025" t="s">
        <v>1</v>
      </c>
      <c r="C2025">
        <v>7494248</v>
      </c>
      <c r="D2025" s="2">
        <v>2958465</v>
      </c>
      <c r="E2025" s="2">
        <v>44764</v>
      </c>
      <c r="F2025" s="28">
        <v>2400</v>
      </c>
      <c r="G2025" t="s">
        <v>3</v>
      </c>
    </row>
    <row r="2026" spans="1:7" x14ac:dyDescent="0.25">
      <c r="A2026" t="s">
        <v>0</v>
      </c>
      <c r="B2026" t="s">
        <v>1</v>
      </c>
      <c r="C2026">
        <v>7494249</v>
      </c>
      <c r="D2026" s="2">
        <v>2958465</v>
      </c>
      <c r="E2026" s="2">
        <v>44764</v>
      </c>
      <c r="F2026" s="28">
        <v>3170</v>
      </c>
      <c r="G2026" t="s">
        <v>3</v>
      </c>
    </row>
    <row r="2027" spans="1:7" x14ac:dyDescent="0.25">
      <c r="A2027" t="s">
        <v>0</v>
      </c>
      <c r="B2027" t="s">
        <v>1</v>
      </c>
      <c r="C2027">
        <v>7494250</v>
      </c>
      <c r="D2027" s="2">
        <v>2958465</v>
      </c>
      <c r="E2027" s="2">
        <v>44764</v>
      </c>
      <c r="F2027" s="28">
        <v>2400</v>
      </c>
      <c r="G2027" t="s">
        <v>3</v>
      </c>
    </row>
    <row r="2028" spans="1:7" x14ac:dyDescent="0.25">
      <c r="A2028" t="s">
        <v>0</v>
      </c>
      <c r="B2028" t="s">
        <v>1</v>
      </c>
      <c r="C2028">
        <v>7494251</v>
      </c>
      <c r="D2028" s="2">
        <v>2958465</v>
      </c>
      <c r="E2028" s="2">
        <v>44764</v>
      </c>
      <c r="F2028" s="28">
        <v>2400</v>
      </c>
      <c r="G2028" t="s">
        <v>3</v>
      </c>
    </row>
    <row r="2029" spans="1:7" x14ac:dyDescent="0.25">
      <c r="A2029" t="s">
        <v>0</v>
      </c>
      <c r="B2029" t="s">
        <v>1</v>
      </c>
      <c r="C2029">
        <v>7494256</v>
      </c>
      <c r="D2029" s="2">
        <v>2958465</v>
      </c>
      <c r="E2029" s="2">
        <v>44764</v>
      </c>
      <c r="F2029" s="28">
        <v>4700</v>
      </c>
      <c r="G2029" t="s">
        <v>3</v>
      </c>
    </row>
    <row r="2030" spans="1:7" x14ac:dyDescent="0.25">
      <c r="A2030" t="s">
        <v>0</v>
      </c>
      <c r="B2030" t="s">
        <v>1</v>
      </c>
      <c r="C2030">
        <v>7494259</v>
      </c>
      <c r="D2030" s="2">
        <v>2958465</v>
      </c>
      <c r="E2030" s="2">
        <v>42917</v>
      </c>
      <c r="F2030" s="28">
        <v>236</v>
      </c>
      <c r="G2030" t="s">
        <v>2</v>
      </c>
    </row>
    <row r="2031" spans="1:7" x14ac:dyDescent="0.25">
      <c r="A2031" t="s">
        <v>0</v>
      </c>
      <c r="B2031" t="s">
        <v>1</v>
      </c>
      <c r="C2031">
        <v>7494260</v>
      </c>
      <c r="D2031" s="2">
        <v>2958465</v>
      </c>
      <c r="E2031" s="2">
        <v>42917</v>
      </c>
      <c r="F2031" s="28">
        <v>236</v>
      </c>
      <c r="G2031" t="s">
        <v>2</v>
      </c>
    </row>
    <row r="2032" spans="1:7" x14ac:dyDescent="0.25">
      <c r="A2032" t="s">
        <v>0</v>
      </c>
      <c r="B2032" t="s">
        <v>1</v>
      </c>
      <c r="C2032">
        <v>7494261</v>
      </c>
      <c r="D2032" s="2">
        <v>2958465</v>
      </c>
      <c r="E2032" s="2">
        <v>44764</v>
      </c>
      <c r="F2032" s="28">
        <v>6300</v>
      </c>
      <c r="G2032" t="s">
        <v>3</v>
      </c>
    </row>
    <row r="2033" spans="1:7" x14ac:dyDescent="0.25">
      <c r="A2033" t="s">
        <v>0</v>
      </c>
      <c r="B2033" t="s">
        <v>1</v>
      </c>
      <c r="C2033">
        <v>7494265</v>
      </c>
      <c r="D2033" s="2">
        <v>2958465</v>
      </c>
      <c r="E2033" s="2">
        <v>44764</v>
      </c>
      <c r="F2033" s="28">
        <v>6300</v>
      </c>
      <c r="G2033" t="s">
        <v>3</v>
      </c>
    </row>
    <row r="2034" spans="1:7" x14ac:dyDescent="0.25">
      <c r="A2034" t="s">
        <v>0</v>
      </c>
      <c r="B2034" t="s">
        <v>1</v>
      </c>
      <c r="C2034">
        <v>7494269</v>
      </c>
      <c r="D2034" s="2">
        <v>2958465</v>
      </c>
      <c r="E2034" s="2">
        <v>44764</v>
      </c>
      <c r="F2034" s="28">
        <v>6300</v>
      </c>
      <c r="G2034" t="s">
        <v>3</v>
      </c>
    </row>
    <row r="2035" spans="1:7" x14ac:dyDescent="0.25">
      <c r="A2035" t="s">
        <v>0</v>
      </c>
      <c r="B2035" t="s">
        <v>1</v>
      </c>
      <c r="C2035">
        <v>7494273</v>
      </c>
      <c r="D2035" s="2">
        <v>2958465</v>
      </c>
      <c r="E2035" s="2">
        <v>44764</v>
      </c>
      <c r="F2035" s="28">
        <v>6300</v>
      </c>
      <c r="G2035" t="s">
        <v>3</v>
      </c>
    </row>
    <row r="2036" spans="1:7" x14ac:dyDescent="0.25">
      <c r="A2036" t="s">
        <v>0</v>
      </c>
      <c r="B2036" t="s">
        <v>1</v>
      </c>
      <c r="C2036">
        <v>7494673</v>
      </c>
      <c r="D2036" s="2">
        <v>2958465</v>
      </c>
      <c r="E2036" s="2">
        <v>43344</v>
      </c>
      <c r="F2036" s="28">
        <v>130</v>
      </c>
      <c r="G2036" t="s">
        <v>2</v>
      </c>
    </row>
    <row r="2037" spans="1:7" x14ac:dyDescent="0.25">
      <c r="A2037" t="s">
        <v>0</v>
      </c>
      <c r="B2037" t="s">
        <v>1</v>
      </c>
      <c r="C2037">
        <v>7494674</v>
      </c>
      <c r="D2037" s="2">
        <v>2958465</v>
      </c>
      <c r="E2037" s="2">
        <v>43344</v>
      </c>
      <c r="F2037" s="28">
        <v>130</v>
      </c>
      <c r="G2037" t="s">
        <v>2</v>
      </c>
    </row>
    <row r="2038" spans="1:7" x14ac:dyDescent="0.25">
      <c r="A2038" t="s">
        <v>0</v>
      </c>
      <c r="B2038" t="s">
        <v>1</v>
      </c>
      <c r="C2038">
        <v>7494676</v>
      </c>
      <c r="D2038" s="2">
        <v>2958465</v>
      </c>
      <c r="E2038" s="2">
        <v>43344</v>
      </c>
      <c r="F2038" s="28">
        <v>128</v>
      </c>
      <c r="G2038" t="s">
        <v>2</v>
      </c>
    </row>
    <row r="2039" spans="1:7" x14ac:dyDescent="0.25">
      <c r="A2039" t="s">
        <v>0</v>
      </c>
      <c r="B2039" t="s">
        <v>1</v>
      </c>
      <c r="C2039">
        <v>7494677</v>
      </c>
      <c r="D2039" s="2">
        <v>2958465</v>
      </c>
      <c r="E2039" s="2">
        <v>43344</v>
      </c>
      <c r="F2039" s="28">
        <v>128</v>
      </c>
      <c r="G2039" t="s">
        <v>2</v>
      </c>
    </row>
    <row r="2040" spans="1:7" x14ac:dyDescent="0.25">
      <c r="A2040" t="s">
        <v>0</v>
      </c>
      <c r="B2040" t="s">
        <v>1</v>
      </c>
      <c r="C2040">
        <v>7494678</v>
      </c>
      <c r="D2040" s="2">
        <v>2958465</v>
      </c>
      <c r="E2040" s="2">
        <v>43344</v>
      </c>
      <c r="F2040" s="28">
        <v>128</v>
      </c>
      <c r="G2040" t="s">
        <v>2</v>
      </c>
    </row>
    <row r="2041" spans="1:7" x14ac:dyDescent="0.25">
      <c r="A2041" t="s">
        <v>0</v>
      </c>
      <c r="B2041" t="s">
        <v>1</v>
      </c>
      <c r="C2041">
        <v>7494681</v>
      </c>
      <c r="D2041" s="2">
        <v>2958465</v>
      </c>
      <c r="E2041" s="2">
        <v>43344</v>
      </c>
      <c r="F2041" s="28">
        <v>241</v>
      </c>
      <c r="G2041" t="s">
        <v>2</v>
      </c>
    </row>
    <row r="2042" spans="1:7" x14ac:dyDescent="0.25">
      <c r="A2042" t="s">
        <v>0</v>
      </c>
      <c r="B2042" t="s">
        <v>1</v>
      </c>
      <c r="C2042">
        <v>7494683</v>
      </c>
      <c r="D2042" s="2">
        <v>2958465</v>
      </c>
      <c r="E2042" s="2">
        <v>43344</v>
      </c>
      <c r="F2042" s="28">
        <v>241</v>
      </c>
      <c r="G2042" t="s">
        <v>2</v>
      </c>
    </row>
    <row r="2043" spans="1:7" x14ac:dyDescent="0.25">
      <c r="A2043" t="s">
        <v>0</v>
      </c>
      <c r="B2043" t="s">
        <v>1</v>
      </c>
      <c r="C2043">
        <v>7494684</v>
      </c>
      <c r="D2043" s="2">
        <v>2958465</v>
      </c>
      <c r="E2043" s="2">
        <v>43344</v>
      </c>
      <c r="F2043" s="28">
        <v>241</v>
      </c>
      <c r="G2043" t="s">
        <v>2</v>
      </c>
    </row>
    <row r="2044" spans="1:7" x14ac:dyDescent="0.25">
      <c r="A2044" t="s">
        <v>0</v>
      </c>
      <c r="B2044" t="s">
        <v>1</v>
      </c>
      <c r="C2044">
        <v>7494687</v>
      </c>
      <c r="D2044" s="2">
        <v>2958465</v>
      </c>
      <c r="E2044" s="2">
        <v>43344</v>
      </c>
      <c r="F2044" s="28">
        <v>236</v>
      </c>
      <c r="G2044" t="s">
        <v>2</v>
      </c>
    </row>
    <row r="2045" spans="1:7" x14ac:dyDescent="0.25">
      <c r="A2045" t="s">
        <v>0</v>
      </c>
      <c r="B2045" t="s">
        <v>1</v>
      </c>
      <c r="C2045">
        <v>7494688</v>
      </c>
      <c r="D2045" s="2">
        <v>2958465</v>
      </c>
      <c r="E2045" s="2">
        <v>43344</v>
      </c>
      <c r="F2045" s="28">
        <v>236</v>
      </c>
      <c r="G2045" t="s">
        <v>2</v>
      </c>
    </row>
    <row r="2046" spans="1:7" x14ac:dyDescent="0.25">
      <c r="A2046" t="s">
        <v>0</v>
      </c>
      <c r="B2046" t="s">
        <v>1</v>
      </c>
      <c r="C2046">
        <v>7494701</v>
      </c>
      <c r="D2046" s="2">
        <v>2958465</v>
      </c>
      <c r="E2046" s="2">
        <v>43344</v>
      </c>
      <c r="F2046" s="28">
        <v>723</v>
      </c>
      <c r="G2046" t="s">
        <v>2</v>
      </c>
    </row>
    <row r="2047" spans="1:7" x14ac:dyDescent="0.25">
      <c r="A2047" t="s">
        <v>0</v>
      </c>
      <c r="B2047" t="s">
        <v>1</v>
      </c>
      <c r="C2047">
        <v>7494703</v>
      </c>
      <c r="D2047" s="2">
        <v>2958465</v>
      </c>
      <c r="E2047" s="2">
        <v>43344</v>
      </c>
      <c r="F2047" s="28">
        <v>723</v>
      </c>
      <c r="G2047" t="s">
        <v>2</v>
      </c>
    </row>
    <row r="2048" spans="1:7" x14ac:dyDescent="0.25">
      <c r="A2048" t="s">
        <v>0</v>
      </c>
      <c r="B2048" t="s">
        <v>1</v>
      </c>
      <c r="C2048">
        <v>7494706</v>
      </c>
      <c r="D2048" s="2">
        <v>2958465</v>
      </c>
      <c r="E2048" s="2">
        <v>43344</v>
      </c>
      <c r="F2048" s="28">
        <v>238</v>
      </c>
      <c r="G2048" t="s">
        <v>2</v>
      </c>
    </row>
    <row r="2049" spans="1:7" x14ac:dyDescent="0.25">
      <c r="A2049" t="s">
        <v>0</v>
      </c>
      <c r="B2049" t="s">
        <v>1</v>
      </c>
      <c r="C2049">
        <v>7494707</v>
      </c>
      <c r="D2049" s="2">
        <v>2958465</v>
      </c>
      <c r="E2049" s="2">
        <v>43344</v>
      </c>
      <c r="F2049" s="28">
        <v>238</v>
      </c>
      <c r="G2049" t="s">
        <v>2</v>
      </c>
    </row>
    <row r="2050" spans="1:7" x14ac:dyDescent="0.25">
      <c r="A2050" t="s">
        <v>0</v>
      </c>
      <c r="B2050" t="s">
        <v>1</v>
      </c>
      <c r="C2050">
        <v>7494714</v>
      </c>
      <c r="D2050" s="2">
        <v>2958465</v>
      </c>
      <c r="E2050" s="2">
        <v>43344</v>
      </c>
      <c r="F2050" s="28">
        <v>1126</v>
      </c>
      <c r="G2050" t="s">
        <v>2</v>
      </c>
    </row>
    <row r="2051" spans="1:7" x14ac:dyDescent="0.25">
      <c r="A2051" t="s">
        <v>0</v>
      </c>
      <c r="B2051" t="s">
        <v>1</v>
      </c>
      <c r="C2051">
        <v>7494715</v>
      </c>
      <c r="D2051" s="2">
        <v>2958465</v>
      </c>
      <c r="E2051" s="2">
        <v>43344</v>
      </c>
      <c r="F2051" s="28">
        <v>1126</v>
      </c>
      <c r="G2051" t="s">
        <v>2</v>
      </c>
    </row>
    <row r="2052" spans="1:7" x14ac:dyDescent="0.25">
      <c r="A2052" t="s">
        <v>0</v>
      </c>
      <c r="B2052" t="s">
        <v>1</v>
      </c>
      <c r="C2052">
        <v>7494729</v>
      </c>
      <c r="D2052" s="2">
        <v>2958465</v>
      </c>
      <c r="E2052" s="2">
        <v>43344</v>
      </c>
      <c r="F2052" s="28">
        <v>241</v>
      </c>
      <c r="G2052" t="s">
        <v>2</v>
      </c>
    </row>
    <row r="2053" spans="1:7" x14ac:dyDescent="0.25">
      <c r="A2053" t="s">
        <v>0</v>
      </c>
      <c r="B2053" t="s">
        <v>1</v>
      </c>
      <c r="C2053">
        <v>7494733</v>
      </c>
      <c r="D2053" s="2">
        <v>2958465</v>
      </c>
      <c r="E2053" s="2">
        <v>43344</v>
      </c>
      <c r="F2053" s="28">
        <v>1203</v>
      </c>
      <c r="G2053" t="s">
        <v>2</v>
      </c>
    </row>
    <row r="2054" spans="1:7" x14ac:dyDescent="0.25">
      <c r="A2054" t="s">
        <v>0</v>
      </c>
      <c r="B2054" t="s">
        <v>1</v>
      </c>
      <c r="C2054">
        <v>7494734</v>
      </c>
      <c r="D2054" s="2">
        <v>2958465</v>
      </c>
      <c r="E2054" s="2">
        <v>43344</v>
      </c>
      <c r="F2054" s="28">
        <v>1203</v>
      </c>
      <c r="G2054" t="s">
        <v>2</v>
      </c>
    </row>
    <row r="2055" spans="1:7" x14ac:dyDescent="0.25">
      <c r="A2055" t="s">
        <v>0</v>
      </c>
      <c r="B2055" t="s">
        <v>1</v>
      </c>
      <c r="C2055">
        <v>7494740</v>
      </c>
      <c r="D2055" s="2">
        <v>2958465</v>
      </c>
      <c r="E2055" s="2">
        <v>43344</v>
      </c>
      <c r="F2055" s="28">
        <v>1203</v>
      </c>
      <c r="G2055" t="s">
        <v>2</v>
      </c>
    </row>
    <row r="2056" spans="1:7" x14ac:dyDescent="0.25">
      <c r="A2056" t="s">
        <v>0</v>
      </c>
      <c r="B2056" t="s">
        <v>1</v>
      </c>
      <c r="C2056">
        <v>7494741</v>
      </c>
      <c r="D2056" s="2">
        <v>2958465</v>
      </c>
      <c r="E2056" s="2">
        <v>43344</v>
      </c>
      <c r="F2056" s="28">
        <v>2381</v>
      </c>
      <c r="G2056" t="s">
        <v>3</v>
      </c>
    </row>
    <row r="2057" spans="1:7" x14ac:dyDescent="0.25">
      <c r="A2057" t="s">
        <v>0</v>
      </c>
      <c r="B2057" t="s">
        <v>1</v>
      </c>
      <c r="C2057">
        <v>7494742</v>
      </c>
      <c r="D2057" s="2">
        <v>2958465</v>
      </c>
      <c r="E2057" s="2">
        <v>43344</v>
      </c>
      <c r="F2057" s="28">
        <v>2381</v>
      </c>
      <c r="G2057" t="s">
        <v>3</v>
      </c>
    </row>
    <row r="2058" spans="1:7" x14ac:dyDescent="0.25">
      <c r="A2058" t="s">
        <v>0</v>
      </c>
      <c r="B2058" t="s">
        <v>1</v>
      </c>
      <c r="C2058">
        <v>7494745</v>
      </c>
      <c r="D2058" s="2">
        <v>2958465</v>
      </c>
      <c r="E2058" s="2">
        <v>43344</v>
      </c>
      <c r="F2058" s="28">
        <v>1203</v>
      </c>
      <c r="G2058" t="s">
        <v>2</v>
      </c>
    </row>
    <row r="2059" spans="1:7" x14ac:dyDescent="0.25">
      <c r="A2059" t="s">
        <v>0</v>
      </c>
      <c r="B2059" t="s">
        <v>1</v>
      </c>
      <c r="C2059">
        <v>7494746</v>
      </c>
      <c r="D2059" s="2">
        <v>2958465</v>
      </c>
      <c r="E2059" s="2">
        <v>43344</v>
      </c>
      <c r="F2059" s="28">
        <v>1556</v>
      </c>
      <c r="G2059" t="s">
        <v>3</v>
      </c>
    </row>
    <row r="2060" spans="1:7" x14ac:dyDescent="0.25">
      <c r="A2060" t="s">
        <v>0</v>
      </c>
      <c r="B2060" t="s">
        <v>1</v>
      </c>
      <c r="C2060">
        <v>7494747</v>
      </c>
      <c r="D2060" s="2">
        <v>2958465</v>
      </c>
      <c r="E2060" s="2">
        <v>43344</v>
      </c>
      <c r="F2060" s="28">
        <v>2057</v>
      </c>
      <c r="G2060" t="s">
        <v>3</v>
      </c>
    </row>
    <row r="2061" spans="1:7" x14ac:dyDescent="0.25">
      <c r="A2061" t="s">
        <v>0</v>
      </c>
      <c r="B2061" t="s">
        <v>1</v>
      </c>
      <c r="C2061">
        <v>7494748</v>
      </c>
      <c r="D2061" s="2">
        <v>2958465</v>
      </c>
      <c r="E2061" s="2">
        <v>43344</v>
      </c>
      <c r="F2061" s="28">
        <v>1626</v>
      </c>
      <c r="G2061" t="s">
        <v>3</v>
      </c>
    </row>
    <row r="2062" spans="1:7" x14ac:dyDescent="0.25">
      <c r="A2062" t="s">
        <v>0</v>
      </c>
      <c r="B2062" t="s">
        <v>1</v>
      </c>
      <c r="C2062">
        <v>7494749</v>
      </c>
      <c r="D2062" s="2">
        <v>2958465</v>
      </c>
      <c r="E2062" s="2">
        <v>43344</v>
      </c>
      <c r="F2062" s="28">
        <v>2225</v>
      </c>
      <c r="G2062" t="s">
        <v>3</v>
      </c>
    </row>
    <row r="2063" spans="1:7" x14ac:dyDescent="0.25">
      <c r="A2063" t="s">
        <v>0</v>
      </c>
      <c r="B2063" t="s">
        <v>1</v>
      </c>
      <c r="C2063">
        <v>7494750</v>
      </c>
      <c r="D2063" s="2">
        <v>2958465</v>
      </c>
      <c r="E2063" s="2">
        <v>43344</v>
      </c>
      <c r="F2063" s="28">
        <v>1800</v>
      </c>
      <c r="G2063" t="s">
        <v>3</v>
      </c>
    </row>
    <row r="2064" spans="1:7" x14ac:dyDescent="0.25">
      <c r="A2064" t="s">
        <v>0</v>
      </c>
      <c r="B2064" t="s">
        <v>1</v>
      </c>
      <c r="C2064">
        <v>7494751</v>
      </c>
      <c r="D2064" s="2">
        <v>2958465</v>
      </c>
      <c r="E2064" s="2">
        <v>43344</v>
      </c>
      <c r="F2064" s="28">
        <v>1800</v>
      </c>
      <c r="G2064" t="s">
        <v>3</v>
      </c>
    </row>
    <row r="2065" spans="1:7" x14ac:dyDescent="0.25">
      <c r="A2065" t="s">
        <v>0</v>
      </c>
      <c r="B2065" t="s">
        <v>1</v>
      </c>
      <c r="C2065">
        <v>7494756</v>
      </c>
      <c r="D2065" s="2">
        <v>2958465</v>
      </c>
      <c r="E2065" s="2">
        <v>43344</v>
      </c>
      <c r="F2065" s="28">
        <v>3565</v>
      </c>
      <c r="G2065" t="s">
        <v>3</v>
      </c>
    </row>
    <row r="2066" spans="1:7" x14ac:dyDescent="0.25">
      <c r="A2066" t="s">
        <v>0</v>
      </c>
      <c r="B2066" t="s">
        <v>1</v>
      </c>
      <c r="C2066">
        <v>7494759</v>
      </c>
      <c r="D2066" s="2">
        <v>2958465</v>
      </c>
      <c r="E2066" s="2">
        <v>42917</v>
      </c>
      <c r="F2066" s="28">
        <v>265</v>
      </c>
      <c r="G2066" t="s">
        <v>2</v>
      </c>
    </row>
    <row r="2067" spans="1:7" x14ac:dyDescent="0.25">
      <c r="A2067" t="s">
        <v>0</v>
      </c>
      <c r="B2067" t="s">
        <v>1</v>
      </c>
      <c r="C2067">
        <v>7494760</v>
      </c>
      <c r="D2067" s="2">
        <v>2958465</v>
      </c>
      <c r="E2067" s="2">
        <v>42917</v>
      </c>
      <c r="F2067" s="28">
        <v>265</v>
      </c>
      <c r="G2067" t="s">
        <v>2</v>
      </c>
    </row>
    <row r="2068" spans="1:7" x14ac:dyDescent="0.25">
      <c r="A2068" t="s">
        <v>0</v>
      </c>
      <c r="B2068" t="s">
        <v>1</v>
      </c>
      <c r="C2068">
        <v>7494761</v>
      </c>
      <c r="D2068" s="2">
        <v>2958465</v>
      </c>
      <c r="E2068" s="2">
        <v>43344</v>
      </c>
      <c r="F2068" s="28">
        <v>4104</v>
      </c>
      <c r="G2068" t="s">
        <v>3</v>
      </c>
    </row>
    <row r="2069" spans="1:7" x14ac:dyDescent="0.25">
      <c r="A2069" t="s">
        <v>0</v>
      </c>
      <c r="B2069" t="s">
        <v>1</v>
      </c>
      <c r="C2069">
        <v>7494765</v>
      </c>
      <c r="D2069" s="2">
        <v>2958465</v>
      </c>
      <c r="E2069" s="2">
        <v>43344</v>
      </c>
      <c r="F2069" s="28">
        <v>4754</v>
      </c>
      <c r="G2069" t="s">
        <v>3</v>
      </c>
    </row>
    <row r="2070" spans="1:7" x14ac:dyDescent="0.25">
      <c r="A2070" t="s">
        <v>0</v>
      </c>
      <c r="B2070" t="s">
        <v>1</v>
      </c>
      <c r="C2070">
        <v>7494769</v>
      </c>
      <c r="D2070" s="2">
        <v>2958465</v>
      </c>
      <c r="E2070" s="2">
        <v>43344</v>
      </c>
      <c r="F2070" s="28">
        <v>4754</v>
      </c>
      <c r="G2070" t="s">
        <v>3</v>
      </c>
    </row>
    <row r="2071" spans="1:7" x14ac:dyDescent="0.25">
      <c r="A2071" t="s">
        <v>0</v>
      </c>
      <c r="B2071" t="s">
        <v>1</v>
      </c>
      <c r="C2071">
        <v>7494773</v>
      </c>
      <c r="D2071" s="2">
        <v>2958465</v>
      </c>
      <c r="E2071" s="2">
        <v>43344</v>
      </c>
      <c r="F2071" s="28">
        <v>4425</v>
      </c>
      <c r="G2071" t="s">
        <v>3</v>
      </c>
    </row>
    <row r="2072" spans="1:7" x14ac:dyDescent="0.25">
      <c r="A2072" t="s">
        <v>0</v>
      </c>
      <c r="B2072" t="s">
        <v>1</v>
      </c>
      <c r="C2072">
        <v>7495265</v>
      </c>
      <c r="D2072" s="2">
        <v>2958465</v>
      </c>
      <c r="E2072" s="2">
        <v>42929</v>
      </c>
      <c r="F2072" s="28">
        <v>3815</v>
      </c>
      <c r="G2072" t="s">
        <v>3</v>
      </c>
    </row>
    <row r="2073" spans="1:7" x14ac:dyDescent="0.25">
      <c r="A2073" t="s">
        <v>0</v>
      </c>
      <c r="B2073" t="s">
        <v>1</v>
      </c>
      <c r="C2073">
        <v>7495765</v>
      </c>
      <c r="D2073" s="2">
        <v>2958465</v>
      </c>
      <c r="E2073" s="2">
        <v>42929</v>
      </c>
      <c r="F2073" s="28">
        <v>4280</v>
      </c>
      <c r="G2073" t="s">
        <v>3</v>
      </c>
    </row>
    <row r="2074" spans="1:7" x14ac:dyDescent="0.25">
      <c r="A2074" t="s">
        <v>0</v>
      </c>
      <c r="B2074" t="s">
        <v>1</v>
      </c>
      <c r="C2074">
        <v>7496268</v>
      </c>
      <c r="D2074" s="2">
        <v>2958465</v>
      </c>
      <c r="E2074" s="2">
        <v>42929</v>
      </c>
      <c r="F2074" s="28">
        <v>4482</v>
      </c>
      <c r="G2074" t="s">
        <v>3</v>
      </c>
    </row>
    <row r="2075" spans="1:7" x14ac:dyDescent="0.25">
      <c r="A2075" t="s">
        <v>0</v>
      </c>
      <c r="B2075" t="s">
        <v>1</v>
      </c>
      <c r="C2075">
        <v>7496768</v>
      </c>
      <c r="D2075" s="2">
        <v>2958465</v>
      </c>
      <c r="E2075" s="2">
        <v>42929</v>
      </c>
      <c r="F2075" s="28">
        <v>5030</v>
      </c>
      <c r="G2075" t="s">
        <v>3</v>
      </c>
    </row>
    <row r="2076" spans="1:7" x14ac:dyDescent="0.25">
      <c r="A2076" t="s">
        <v>0</v>
      </c>
      <c r="B2076" t="s">
        <v>1</v>
      </c>
      <c r="C2076">
        <v>7497183</v>
      </c>
      <c r="D2076" s="2">
        <v>2958465</v>
      </c>
      <c r="E2076" s="2">
        <v>39777</v>
      </c>
      <c r="F2076" s="28">
        <v>168</v>
      </c>
      <c r="G2076" t="s">
        <v>2</v>
      </c>
    </row>
    <row r="2077" spans="1:7" x14ac:dyDescent="0.25">
      <c r="A2077" t="s">
        <v>0</v>
      </c>
      <c r="B2077" t="s">
        <v>1</v>
      </c>
      <c r="C2077">
        <v>7497184</v>
      </c>
      <c r="D2077" s="2">
        <v>2958465</v>
      </c>
      <c r="E2077" s="2">
        <v>39777</v>
      </c>
      <c r="F2077" s="28">
        <v>168</v>
      </c>
      <c r="G2077" t="s">
        <v>2</v>
      </c>
    </row>
    <row r="2078" spans="1:7" x14ac:dyDescent="0.25">
      <c r="A2078" t="s">
        <v>0</v>
      </c>
      <c r="B2078" t="s">
        <v>1</v>
      </c>
      <c r="C2078">
        <v>7497201</v>
      </c>
      <c r="D2078" s="2">
        <v>2958465</v>
      </c>
      <c r="E2078" s="2">
        <v>39777</v>
      </c>
      <c r="F2078" s="28">
        <v>488</v>
      </c>
      <c r="G2078" t="s">
        <v>2</v>
      </c>
    </row>
    <row r="2079" spans="1:7" x14ac:dyDescent="0.25">
      <c r="A2079" t="s">
        <v>0</v>
      </c>
      <c r="B2079" t="s">
        <v>1</v>
      </c>
      <c r="C2079">
        <v>7497203</v>
      </c>
      <c r="D2079" s="2">
        <v>2958465</v>
      </c>
      <c r="E2079" s="2">
        <v>39777</v>
      </c>
      <c r="F2079" s="28">
        <v>488</v>
      </c>
      <c r="G2079" t="s">
        <v>2</v>
      </c>
    </row>
    <row r="2080" spans="1:7" x14ac:dyDescent="0.25">
      <c r="A2080" t="s">
        <v>0</v>
      </c>
      <c r="B2080" t="s">
        <v>1</v>
      </c>
      <c r="C2080">
        <v>7497242</v>
      </c>
      <c r="D2080" s="2">
        <v>2958465</v>
      </c>
      <c r="E2080" s="2">
        <v>39777</v>
      </c>
      <c r="F2080" s="28">
        <v>1580</v>
      </c>
      <c r="G2080" t="s">
        <v>3</v>
      </c>
    </row>
    <row r="2081" spans="1:7" x14ac:dyDescent="0.25">
      <c r="A2081" t="s">
        <v>0</v>
      </c>
      <c r="B2081" t="s">
        <v>1</v>
      </c>
      <c r="C2081">
        <v>7497683</v>
      </c>
      <c r="D2081" s="2">
        <v>2958465</v>
      </c>
      <c r="E2081" s="2">
        <v>39777</v>
      </c>
      <c r="F2081" s="28">
        <v>182</v>
      </c>
      <c r="G2081" t="s">
        <v>2</v>
      </c>
    </row>
    <row r="2082" spans="1:7" x14ac:dyDescent="0.25">
      <c r="A2082" t="s">
        <v>0</v>
      </c>
      <c r="B2082" t="s">
        <v>1</v>
      </c>
      <c r="C2082">
        <v>7497684</v>
      </c>
      <c r="D2082" s="2">
        <v>2958465</v>
      </c>
      <c r="E2082" s="2">
        <v>39777</v>
      </c>
      <c r="F2082" s="28">
        <v>182</v>
      </c>
      <c r="G2082" t="s">
        <v>2</v>
      </c>
    </row>
    <row r="2083" spans="1:7" x14ac:dyDescent="0.25">
      <c r="A2083" t="s">
        <v>0</v>
      </c>
      <c r="B2083" t="s">
        <v>1</v>
      </c>
      <c r="C2083">
        <v>7497701</v>
      </c>
      <c r="D2083" s="2">
        <v>2958465</v>
      </c>
      <c r="E2083" s="2">
        <v>39777</v>
      </c>
      <c r="F2083" s="28">
        <v>530</v>
      </c>
      <c r="G2083" t="s">
        <v>2</v>
      </c>
    </row>
    <row r="2084" spans="1:7" x14ac:dyDescent="0.25">
      <c r="A2084" t="s">
        <v>0</v>
      </c>
      <c r="B2084" t="s">
        <v>1</v>
      </c>
      <c r="C2084">
        <v>7497703</v>
      </c>
      <c r="D2084" s="2">
        <v>2958465</v>
      </c>
      <c r="E2084" s="2">
        <v>39777</v>
      </c>
      <c r="F2084" s="28">
        <v>530</v>
      </c>
      <c r="G2084" t="s">
        <v>2</v>
      </c>
    </row>
    <row r="2085" spans="1:7" x14ac:dyDescent="0.25">
      <c r="A2085" t="s">
        <v>0</v>
      </c>
      <c r="B2085" t="s">
        <v>1</v>
      </c>
      <c r="C2085">
        <v>7497742</v>
      </c>
      <c r="D2085" s="2">
        <v>2958465</v>
      </c>
      <c r="E2085" s="2">
        <v>39777</v>
      </c>
      <c r="F2085" s="28">
        <v>1720</v>
      </c>
      <c r="G2085" t="s">
        <v>3</v>
      </c>
    </row>
    <row r="2086" spans="1:7" x14ac:dyDescent="0.25">
      <c r="A2086" t="s">
        <v>0</v>
      </c>
      <c r="B2086" t="s">
        <v>1</v>
      </c>
      <c r="C2086">
        <v>7503183</v>
      </c>
      <c r="D2086" s="2">
        <v>2958465</v>
      </c>
      <c r="E2086" s="2">
        <v>39777</v>
      </c>
      <c r="F2086" s="28">
        <v>174</v>
      </c>
      <c r="G2086" t="s">
        <v>2</v>
      </c>
    </row>
    <row r="2087" spans="1:7" x14ac:dyDescent="0.25">
      <c r="A2087" t="s">
        <v>0</v>
      </c>
      <c r="B2087" t="s">
        <v>1</v>
      </c>
      <c r="C2087">
        <v>7503184</v>
      </c>
      <c r="D2087" s="2">
        <v>2958465</v>
      </c>
      <c r="E2087" s="2">
        <v>39777</v>
      </c>
      <c r="F2087" s="28">
        <v>174</v>
      </c>
      <c r="G2087" t="s">
        <v>2</v>
      </c>
    </row>
    <row r="2088" spans="1:7" x14ac:dyDescent="0.25">
      <c r="A2088" t="s">
        <v>0</v>
      </c>
      <c r="B2088" t="s">
        <v>1</v>
      </c>
      <c r="C2088">
        <v>7503233</v>
      </c>
      <c r="D2088" s="2">
        <v>2958465</v>
      </c>
      <c r="E2088" s="2">
        <v>39777</v>
      </c>
      <c r="F2088" s="28">
        <v>840</v>
      </c>
      <c r="G2088" t="s">
        <v>2</v>
      </c>
    </row>
    <row r="2089" spans="1:7" x14ac:dyDescent="0.25">
      <c r="A2089" t="s">
        <v>0</v>
      </c>
      <c r="B2089" t="s">
        <v>1</v>
      </c>
      <c r="C2089">
        <v>7503234</v>
      </c>
      <c r="D2089" s="2">
        <v>2958465</v>
      </c>
      <c r="E2089" s="2">
        <v>39777</v>
      </c>
      <c r="F2089" s="28">
        <v>840</v>
      </c>
      <c r="G2089" t="s">
        <v>2</v>
      </c>
    </row>
    <row r="2090" spans="1:7" x14ac:dyDescent="0.25">
      <c r="A2090" t="s">
        <v>0</v>
      </c>
      <c r="B2090" t="s">
        <v>1</v>
      </c>
      <c r="C2090">
        <v>7503683</v>
      </c>
      <c r="D2090" s="2">
        <v>2958465</v>
      </c>
      <c r="E2090" s="2">
        <v>39777</v>
      </c>
      <c r="F2090" s="28">
        <v>188</v>
      </c>
      <c r="G2090" t="s">
        <v>2</v>
      </c>
    </row>
    <row r="2091" spans="1:7" x14ac:dyDescent="0.25">
      <c r="A2091" t="s">
        <v>0</v>
      </c>
      <c r="B2091" t="s">
        <v>1</v>
      </c>
      <c r="C2091">
        <v>7503684</v>
      </c>
      <c r="D2091" s="2">
        <v>2958465</v>
      </c>
      <c r="E2091" s="2">
        <v>39777</v>
      </c>
      <c r="F2091" s="28">
        <v>188</v>
      </c>
      <c r="G2091" t="s">
        <v>2</v>
      </c>
    </row>
    <row r="2092" spans="1:7" x14ac:dyDescent="0.25">
      <c r="A2092" t="s">
        <v>0</v>
      </c>
      <c r="B2092" t="s">
        <v>1</v>
      </c>
      <c r="C2092">
        <v>7503733</v>
      </c>
      <c r="D2092" s="2">
        <v>2958465</v>
      </c>
      <c r="E2092" s="2">
        <v>39777</v>
      </c>
      <c r="F2092" s="28">
        <v>910</v>
      </c>
      <c r="G2092" t="s">
        <v>2</v>
      </c>
    </row>
    <row r="2093" spans="1:7" x14ac:dyDescent="0.25">
      <c r="A2093" t="s">
        <v>0</v>
      </c>
      <c r="B2093" t="s">
        <v>1</v>
      </c>
      <c r="C2093">
        <v>7503734</v>
      </c>
      <c r="D2093" s="2">
        <v>2958465</v>
      </c>
      <c r="E2093" s="2">
        <v>39777</v>
      </c>
      <c r="F2093" s="28">
        <v>910</v>
      </c>
      <c r="G2093" t="s">
        <v>2</v>
      </c>
    </row>
    <row r="2094" spans="1:7" x14ac:dyDescent="0.25">
      <c r="A2094" t="s">
        <v>0</v>
      </c>
      <c r="B2094" t="s">
        <v>1</v>
      </c>
      <c r="C2094">
        <v>7504242</v>
      </c>
      <c r="D2094" s="2">
        <v>2958465</v>
      </c>
      <c r="E2094" s="2">
        <v>45223</v>
      </c>
      <c r="F2094" s="28">
        <v>2700</v>
      </c>
      <c r="G2094" t="s">
        <v>3</v>
      </c>
    </row>
    <row r="2095" spans="1:7" x14ac:dyDescent="0.25">
      <c r="A2095" t="s">
        <v>0</v>
      </c>
      <c r="B2095" t="s">
        <v>1</v>
      </c>
      <c r="C2095">
        <v>7504742</v>
      </c>
      <c r="D2095" s="2">
        <v>2958465</v>
      </c>
      <c r="E2095" s="2">
        <v>43344</v>
      </c>
      <c r="F2095" s="28">
        <v>2297</v>
      </c>
      <c r="G2095" t="s">
        <v>3</v>
      </c>
    </row>
    <row r="2096" spans="1:7" x14ac:dyDescent="0.25">
      <c r="A2096" t="s">
        <v>0</v>
      </c>
      <c r="B2096" t="s">
        <v>1</v>
      </c>
      <c r="C2096">
        <v>7505193</v>
      </c>
      <c r="D2096" s="2">
        <v>2958465</v>
      </c>
      <c r="E2096" s="2">
        <v>45223</v>
      </c>
      <c r="F2096" s="28">
        <v>838</v>
      </c>
      <c r="G2096" t="s">
        <v>2</v>
      </c>
    </row>
    <row r="2097" spans="1:7" x14ac:dyDescent="0.25">
      <c r="A2097" t="s">
        <v>0</v>
      </c>
      <c r="B2097" t="s">
        <v>1</v>
      </c>
      <c r="C2097">
        <v>7505195</v>
      </c>
      <c r="D2097" s="2">
        <v>2958465</v>
      </c>
      <c r="E2097" s="2">
        <v>45223</v>
      </c>
      <c r="F2097" s="28">
        <v>838</v>
      </c>
      <c r="G2097" t="s">
        <v>2</v>
      </c>
    </row>
    <row r="2098" spans="1:7" x14ac:dyDescent="0.25">
      <c r="A2098" t="s">
        <v>0</v>
      </c>
      <c r="B2098" t="s">
        <v>1</v>
      </c>
      <c r="C2098">
        <v>7505693</v>
      </c>
      <c r="D2098" s="2">
        <v>2958465</v>
      </c>
      <c r="E2098" s="2">
        <v>43344</v>
      </c>
      <c r="F2098" s="28">
        <v>592</v>
      </c>
      <c r="G2098" t="s">
        <v>2</v>
      </c>
    </row>
    <row r="2099" spans="1:7" x14ac:dyDescent="0.25">
      <c r="A2099" t="s">
        <v>0</v>
      </c>
      <c r="B2099" t="s">
        <v>1</v>
      </c>
      <c r="C2099">
        <v>7505695</v>
      </c>
      <c r="D2099" s="2">
        <v>2958465</v>
      </c>
      <c r="E2099" s="2">
        <v>43344</v>
      </c>
      <c r="F2099" s="28">
        <v>592</v>
      </c>
      <c r="G2099" t="s">
        <v>2</v>
      </c>
    </row>
    <row r="2100" spans="1:7" x14ac:dyDescent="0.25">
      <c r="A2100" t="s">
        <v>0</v>
      </c>
      <c r="B2100" t="s">
        <v>1</v>
      </c>
      <c r="C2100">
        <v>7506183</v>
      </c>
      <c r="D2100" s="2">
        <v>2958465</v>
      </c>
      <c r="E2100" s="2">
        <v>44764</v>
      </c>
      <c r="F2100" s="28">
        <v>300</v>
      </c>
      <c r="G2100" t="s">
        <v>2</v>
      </c>
    </row>
    <row r="2101" spans="1:7" x14ac:dyDescent="0.25">
      <c r="A2101" t="s">
        <v>0</v>
      </c>
      <c r="B2101" t="s">
        <v>1</v>
      </c>
      <c r="C2101">
        <v>7506184</v>
      </c>
      <c r="D2101" s="2">
        <v>2958465</v>
      </c>
      <c r="E2101" s="2">
        <v>44764</v>
      </c>
      <c r="F2101" s="28">
        <v>300</v>
      </c>
      <c r="G2101" t="s">
        <v>2</v>
      </c>
    </row>
    <row r="2102" spans="1:7" x14ac:dyDescent="0.25">
      <c r="A2102" t="s">
        <v>0</v>
      </c>
      <c r="B2102" t="s">
        <v>1</v>
      </c>
      <c r="C2102">
        <v>7506201</v>
      </c>
      <c r="D2102" s="2">
        <v>2958465</v>
      </c>
      <c r="E2102" s="2">
        <v>44764</v>
      </c>
      <c r="F2102" s="28">
        <v>900</v>
      </c>
      <c r="G2102" t="s">
        <v>2</v>
      </c>
    </row>
    <row r="2103" spans="1:7" x14ac:dyDescent="0.25">
      <c r="A2103" t="s">
        <v>0</v>
      </c>
      <c r="B2103" t="s">
        <v>1</v>
      </c>
      <c r="C2103">
        <v>7506203</v>
      </c>
      <c r="D2103" s="2">
        <v>2958465</v>
      </c>
      <c r="E2103" s="2">
        <v>44764</v>
      </c>
      <c r="F2103" s="28">
        <v>900</v>
      </c>
      <c r="G2103" t="s">
        <v>2</v>
      </c>
    </row>
    <row r="2104" spans="1:7" x14ac:dyDescent="0.25">
      <c r="A2104" t="s">
        <v>0</v>
      </c>
      <c r="B2104" t="s">
        <v>1</v>
      </c>
      <c r="C2104">
        <v>7506211</v>
      </c>
      <c r="D2104" s="2">
        <v>2958465</v>
      </c>
      <c r="E2104" s="2">
        <v>44764</v>
      </c>
      <c r="F2104" s="28">
        <v>1020</v>
      </c>
      <c r="G2104" t="s">
        <v>2</v>
      </c>
    </row>
    <row r="2105" spans="1:7" x14ac:dyDescent="0.25">
      <c r="A2105" t="s">
        <v>0</v>
      </c>
      <c r="B2105" t="s">
        <v>1</v>
      </c>
      <c r="C2105">
        <v>7506213</v>
      </c>
      <c r="D2105" s="2">
        <v>2958465</v>
      </c>
      <c r="E2105" s="2">
        <v>44764</v>
      </c>
      <c r="F2105" s="28">
        <v>1020</v>
      </c>
      <c r="G2105" t="s">
        <v>2</v>
      </c>
    </row>
    <row r="2106" spans="1:7" x14ac:dyDescent="0.25">
      <c r="A2106" t="s">
        <v>0</v>
      </c>
      <c r="B2106" t="s">
        <v>1</v>
      </c>
      <c r="C2106">
        <v>7506233</v>
      </c>
      <c r="D2106" s="2">
        <v>2958465</v>
      </c>
      <c r="E2106" s="2">
        <v>44764</v>
      </c>
      <c r="F2106" s="28">
        <v>1430</v>
      </c>
      <c r="G2106" t="s">
        <v>2</v>
      </c>
    </row>
    <row r="2107" spans="1:7" x14ac:dyDescent="0.25">
      <c r="A2107" t="s">
        <v>0</v>
      </c>
      <c r="B2107" t="s">
        <v>1</v>
      </c>
      <c r="C2107">
        <v>7506234</v>
      </c>
      <c r="D2107" s="2">
        <v>2958465</v>
      </c>
      <c r="E2107" s="2">
        <v>44764</v>
      </c>
      <c r="F2107" s="28">
        <v>1430</v>
      </c>
      <c r="G2107" t="s">
        <v>2</v>
      </c>
    </row>
    <row r="2108" spans="1:7" x14ac:dyDescent="0.25">
      <c r="A2108" t="s">
        <v>0</v>
      </c>
      <c r="B2108" t="s">
        <v>1</v>
      </c>
      <c r="C2108">
        <v>7506683</v>
      </c>
      <c r="D2108" s="2">
        <v>2958465</v>
      </c>
      <c r="E2108" s="2">
        <v>43071</v>
      </c>
      <c r="F2108" s="28">
        <v>230</v>
      </c>
      <c r="G2108" t="s">
        <v>2</v>
      </c>
    </row>
    <row r="2109" spans="1:7" x14ac:dyDescent="0.25">
      <c r="A2109" t="s">
        <v>0</v>
      </c>
      <c r="B2109" t="s">
        <v>1</v>
      </c>
      <c r="C2109">
        <v>7506684</v>
      </c>
      <c r="D2109" s="2">
        <v>2958465</v>
      </c>
      <c r="E2109" s="2">
        <v>43071</v>
      </c>
      <c r="F2109" s="28">
        <v>230</v>
      </c>
      <c r="G2109" t="s">
        <v>2</v>
      </c>
    </row>
    <row r="2110" spans="1:7" x14ac:dyDescent="0.25">
      <c r="A2110" t="s">
        <v>0</v>
      </c>
      <c r="B2110" t="s">
        <v>1</v>
      </c>
      <c r="C2110">
        <v>7506701</v>
      </c>
      <c r="D2110" s="2">
        <v>2958465</v>
      </c>
      <c r="E2110" s="2">
        <v>43071</v>
      </c>
      <c r="F2110" s="28">
        <v>671</v>
      </c>
      <c r="G2110" t="s">
        <v>2</v>
      </c>
    </row>
    <row r="2111" spans="1:7" x14ac:dyDescent="0.25">
      <c r="A2111" t="s">
        <v>0</v>
      </c>
      <c r="B2111" t="s">
        <v>1</v>
      </c>
      <c r="C2111">
        <v>7506703</v>
      </c>
      <c r="D2111" s="2">
        <v>2958465</v>
      </c>
      <c r="E2111" s="2">
        <v>43071</v>
      </c>
      <c r="F2111" s="28">
        <v>671</v>
      </c>
      <c r="G2111" t="s">
        <v>2</v>
      </c>
    </row>
    <row r="2112" spans="1:7" x14ac:dyDescent="0.25">
      <c r="A2112" t="s">
        <v>0</v>
      </c>
      <c r="B2112" t="s">
        <v>1</v>
      </c>
      <c r="C2112">
        <v>7506711</v>
      </c>
      <c r="D2112" s="2">
        <v>2958465</v>
      </c>
      <c r="E2112" s="2">
        <v>43071</v>
      </c>
      <c r="F2112" s="28">
        <v>773</v>
      </c>
      <c r="G2112" t="s">
        <v>2</v>
      </c>
    </row>
    <row r="2113" spans="1:7" x14ac:dyDescent="0.25">
      <c r="A2113" t="s">
        <v>0</v>
      </c>
      <c r="B2113" t="s">
        <v>1</v>
      </c>
      <c r="C2113">
        <v>7506713</v>
      </c>
      <c r="D2113" s="2">
        <v>2958465</v>
      </c>
      <c r="E2113" s="2">
        <v>43071</v>
      </c>
      <c r="F2113" s="28">
        <v>773</v>
      </c>
      <c r="G2113" t="s">
        <v>2</v>
      </c>
    </row>
    <row r="2114" spans="1:7" x14ac:dyDescent="0.25">
      <c r="A2114" t="s">
        <v>0</v>
      </c>
      <c r="B2114" t="s">
        <v>1</v>
      </c>
      <c r="C2114">
        <v>7506733</v>
      </c>
      <c r="D2114" s="2">
        <v>2958465</v>
      </c>
      <c r="E2114" s="2">
        <v>43071</v>
      </c>
      <c r="F2114" s="28">
        <v>1082</v>
      </c>
      <c r="G2114" t="s">
        <v>2</v>
      </c>
    </row>
    <row r="2115" spans="1:7" x14ac:dyDescent="0.25">
      <c r="A2115" t="s">
        <v>0</v>
      </c>
      <c r="B2115" t="s">
        <v>1</v>
      </c>
      <c r="C2115">
        <v>7506734</v>
      </c>
      <c r="D2115" s="2">
        <v>2958465</v>
      </c>
      <c r="E2115" s="2">
        <v>43071</v>
      </c>
      <c r="F2115" s="28">
        <v>1082</v>
      </c>
      <c r="G2115" t="s">
        <v>2</v>
      </c>
    </row>
    <row r="2116" spans="1:7" x14ac:dyDescent="0.25">
      <c r="A2116" t="s">
        <v>0</v>
      </c>
      <c r="B2116" t="s">
        <v>1</v>
      </c>
      <c r="C2116">
        <v>7511183</v>
      </c>
      <c r="D2116" s="2">
        <v>2958465</v>
      </c>
      <c r="E2116" s="2">
        <v>45223</v>
      </c>
      <c r="F2116" s="28">
        <v>390</v>
      </c>
      <c r="G2116" t="s">
        <v>2</v>
      </c>
    </row>
    <row r="2117" spans="1:7" x14ac:dyDescent="0.25">
      <c r="A2117" t="s">
        <v>0</v>
      </c>
      <c r="B2117" t="s">
        <v>1</v>
      </c>
      <c r="C2117">
        <v>7511184</v>
      </c>
      <c r="D2117" s="2">
        <v>2958465</v>
      </c>
      <c r="E2117" s="2">
        <v>45223</v>
      </c>
      <c r="F2117" s="28">
        <v>390</v>
      </c>
      <c r="G2117" t="s">
        <v>2</v>
      </c>
    </row>
    <row r="2118" spans="1:7" x14ac:dyDescent="0.25">
      <c r="A2118" t="s">
        <v>0</v>
      </c>
      <c r="B2118" t="s">
        <v>1</v>
      </c>
      <c r="C2118">
        <v>7511193</v>
      </c>
      <c r="D2118" s="2">
        <v>2958465</v>
      </c>
      <c r="E2118" s="2">
        <v>45536</v>
      </c>
      <c r="F2118" s="28">
        <v>960</v>
      </c>
      <c r="G2118" t="s">
        <v>2</v>
      </c>
    </row>
    <row r="2119" spans="1:7" x14ac:dyDescent="0.25">
      <c r="A2119" t="s">
        <v>0</v>
      </c>
      <c r="B2119" t="s">
        <v>1</v>
      </c>
      <c r="C2119">
        <v>7511195</v>
      </c>
      <c r="D2119" s="2">
        <v>2958465</v>
      </c>
      <c r="E2119" s="2">
        <v>45536</v>
      </c>
      <c r="F2119" s="28">
        <v>960</v>
      </c>
      <c r="G2119" t="s">
        <v>2</v>
      </c>
    </row>
    <row r="2120" spans="1:7" x14ac:dyDescent="0.25">
      <c r="A2120" t="s">
        <v>0</v>
      </c>
      <c r="B2120" t="s">
        <v>1</v>
      </c>
      <c r="C2120">
        <v>7511233</v>
      </c>
      <c r="D2120" s="2">
        <v>2958465</v>
      </c>
      <c r="E2120" s="2">
        <v>45223</v>
      </c>
      <c r="F2120" s="28">
        <v>1875</v>
      </c>
      <c r="G2120" t="s">
        <v>2</v>
      </c>
    </row>
    <row r="2121" spans="1:7" x14ac:dyDescent="0.25">
      <c r="A2121" t="s">
        <v>0</v>
      </c>
      <c r="B2121" t="s">
        <v>1</v>
      </c>
      <c r="C2121">
        <v>7511234</v>
      </c>
      <c r="D2121" s="2">
        <v>2958465</v>
      </c>
      <c r="E2121" s="2">
        <v>45223</v>
      </c>
      <c r="F2121" s="28">
        <v>1875</v>
      </c>
      <c r="G2121" t="s">
        <v>2</v>
      </c>
    </row>
    <row r="2122" spans="1:7" x14ac:dyDescent="0.25">
      <c r="A2122" t="s">
        <v>0</v>
      </c>
      <c r="B2122" t="s">
        <v>1</v>
      </c>
      <c r="C2122">
        <v>7511240</v>
      </c>
      <c r="D2122" s="2">
        <v>2958465</v>
      </c>
      <c r="E2122" s="2">
        <v>45223</v>
      </c>
      <c r="F2122" s="28">
        <v>1875</v>
      </c>
      <c r="G2122" t="s">
        <v>2</v>
      </c>
    </row>
    <row r="2123" spans="1:7" x14ac:dyDescent="0.25">
      <c r="A2123" t="s">
        <v>0</v>
      </c>
      <c r="B2123" t="s">
        <v>1</v>
      </c>
      <c r="C2123">
        <v>7511242</v>
      </c>
      <c r="D2123" s="2">
        <v>2958465</v>
      </c>
      <c r="E2123" s="2">
        <v>45223</v>
      </c>
      <c r="F2123" s="28">
        <v>3600</v>
      </c>
      <c r="G2123" t="s">
        <v>3</v>
      </c>
    </row>
    <row r="2124" spans="1:7" x14ac:dyDescent="0.25">
      <c r="A2124" t="s">
        <v>0</v>
      </c>
      <c r="B2124" t="s">
        <v>1</v>
      </c>
      <c r="C2124">
        <v>7511245</v>
      </c>
      <c r="D2124" s="2">
        <v>2958465</v>
      </c>
      <c r="E2124" s="2">
        <v>45223</v>
      </c>
      <c r="F2124" s="28">
        <v>1875</v>
      </c>
      <c r="G2124" t="s">
        <v>2</v>
      </c>
    </row>
    <row r="2125" spans="1:7" x14ac:dyDescent="0.25">
      <c r="A2125" t="s">
        <v>0</v>
      </c>
      <c r="B2125" t="s">
        <v>1</v>
      </c>
      <c r="C2125">
        <v>7511251</v>
      </c>
      <c r="D2125" s="2">
        <v>2958465</v>
      </c>
      <c r="E2125" s="2">
        <v>45223</v>
      </c>
      <c r="F2125" s="28">
        <v>2763</v>
      </c>
      <c r="G2125" t="s">
        <v>3</v>
      </c>
    </row>
    <row r="2126" spans="1:7" x14ac:dyDescent="0.25">
      <c r="A2126" t="s">
        <v>0</v>
      </c>
      <c r="B2126" t="s">
        <v>1</v>
      </c>
      <c r="C2126">
        <v>7511263</v>
      </c>
      <c r="D2126" s="2">
        <v>2958465</v>
      </c>
      <c r="E2126" s="2">
        <v>45223</v>
      </c>
      <c r="F2126" s="28">
        <v>7200</v>
      </c>
      <c r="G2126" t="s">
        <v>3</v>
      </c>
    </row>
    <row r="2127" spans="1:7" x14ac:dyDescent="0.25">
      <c r="A2127" t="s">
        <v>0</v>
      </c>
      <c r="B2127" t="s">
        <v>1</v>
      </c>
      <c r="C2127">
        <v>7511265</v>
      </c>
      <c r="D2127" s="2">
        <v>2958465</v>
      </c>
      <c r="E2127" s="2">
        <v>45223</v>
      </c>
      <c r="F2127" s="28">
        <v>7200</v>
      </c>
      <c r="G2127" t="s">
        <v>3</v>
      </c>
    </row>
    <row r="2128" spans="1:7" x14ac:dyDescent="0.25">
      <c r="A2128" t="s">
        <v>0</v>
      </c>
      <c r="B2128" t="s">
        <v>1</v>
      </c>
      <c r="C2128">
        <v>7511269</v>
      </c>
      <c r="D2128" s="2">
        <v>2958465</v>
      </c>
      <c r="E2128" s="2">
        <v>45223</v>
      </c>
      <c r="F2128" s="28">
        <v>7200</v>
      </c>
      <c r="G2128" t="s">
        <v>3</v>
      </c>
    </row>
    <row r="2129" spans="1:7" x14ac:dyDescent="0.25">
      <c r="A2129" t="s">
        <v>0</v>
      </c>
      <c r="B2129" t="s">
        <v>1</v>
      </c>
      <c r="C2129">
        <v>7511683</v>
      </c>
      <c r="D2129" s="2">
        <v>2958465</v>
      </c>
      <c r="E2129" s="2">
        <v>43344</v>
      </c>
      <c r="F2129" s="28">
        <v>250</v>
      </c>
      <c r="G2129" t="s">
        <v>2</v>
      </c>
    </row>
    <row r="2130" spans="1:7" x14ac:dyDescent="0.25">
      <c r="A2130" t="s">
        <v>0</v>
      </c>
      <c r="B2130" t="s">
        <v>1</v>
      </c>
      <c r="C2130">
        <v>7511684</v>
      </c>
      <c r="D2130" s="2">
        <v>2958465</v>
      </c>
      <c r="E2130" s="2">
        <v>43344</v>
      </c>
      <c r="F2130" s="28">
        <v>250</v>
      </c>
      <c r="G2130" t="s">
        <v>2</v>
      </c>
    </row>
    <row r="2131" spans="1:7" x14ac:dyDescent="0.25">
      <c r="A2131" t="s">
        <v>0</v>
      </c>
      <c r="B2131" t="s">
        <v>1</v>
      </c>
      <c r="C2131">
        <v>7511733</v>
      </c>
      <c r="D2131" s="2">
        <v>2958465</v>
      </c>
      <c r="E2131" s="2">
        <v>43344</v>
      </c>
      <c r="F2131" s="28">
        <v>1208</v>
      </c>
      <c r="G2131" t="s">
        <v>2</v>
      </c>
    </row>
    <row r="2132" spans="1:7" x14ac:dyDescent="0.25">
      <c r="A2132" t="s">
        <v>0</v>
      </c>
      <c r="B2132" t="s">
        <v>1</v>
      </c>
      <c r="C2132">
        <v>7511734</v>
      </c>
      <c r="D2132" s="2">
        <v>2958465</v>
      </c>
      <c r="E2132" s="2">
        <v>43344</v>
      </c>
      <c r="F2132" s="28">
        <v>1208</v>
      </c>
      <c r="G2132" t="s">
        <v>2</v>
      </c>
    </row>
    <row r="2133" spans="1:7" x14ac:dyDescent="0.25">
      <c r="A2133" t="s">
        <v>0</v>
      </c>
      <c r="B2133" t="s">
        <v>1</v>
      </c>
      <c r="C2133">
        <v>7511740</v>
      </c>
      <c r="D2133" s="2">
        <v>2958465</v>
      </c>
      <c r="E2133" s="2">
        <v>43344</v>
      </c>
      <c r="F2133" s="28">
        <v>1208</v>
      </c>
      <c r="G2133" t="s">
        <v>2</v>
      </c>
    </row>
    <row r="2134" spans="1:7" x14ac:dyDescent="0.25">
      <c r="A2134" t="s">
        <v>0</v>
      </c>
      <c r="B2134" t="s">
        <v>1</v>
      </c>
      <c r="C2134">
        <v>7511745</v>
      </c>
      <c r="D2134" s="2">
        <v>2958465</v>
      </c>
      <c r="E2134" s="2">
        <v>43344</v>
      </c>
      <c r="F2134" s="28">
        <v>1208</v>
      </c>
      <c r="G2134" t="s">
        <v>2</v>
      </c>
    </row>
    <row r="2135" spans="1:7" x14ac:dyDescent="0.25">
      <c r="A2135" t="s">
        <v>0</v>
      </c>
      <c r="B2135" t="s">
        <v>1</v>
      </c>
      <c r="C2135">
        <v>7511763</v>
      </c>
      <c r="D2135" s="2">
        <v>2958465</v>
      </c>
      <c r="E2135" s="2">
        <v>40299</v>
      </c>
      <c r="F2135" s="28">
        <v>3200</v>
      </c>
      <c r="G2135" t="s">
        <v>3</v>
      </c>
    </row>
    <row r="2136" spans="1:7" x14ac:dyDescent="0.25">
      <c r="A2136" t="s">
        <v>0</v>
      </c>
      <c r="B2136" t="s">
        <v>1</v>
      </c>
      <c r="C2136">
        <v>7511765</v>
      </c>
      <c r="D2136" s="2">
        <v>2958465</v>
      </c>
      <c r="E2136" s="2">
        <v>43344</v>
      </c>
      <c r="F2136" s="28">
        <v>4725</v>
      </c>
      <c r="G2136" t="s">
        <v>3</v>
      </c>
    </row>
    <row r="2137" spans="1:7" x14ac:dyDescent="0.25">
      <c r="A2137" t="s">
        <v>0</v>
      </c>
      <c r="B2137" t="s">
        <v>1</v>
      </c>
      <c r="C2137">
        <v>7511769</v>
      </c>
      <c r="D2137" s="2">
        <v>2958465</v>
      </c>
      <c r="E2137" s="2">
        <v>43344</v>
      </c>
      <c r="F2137" s="28">
        <v>4725</v>
      </c>
      <c r="G2137" t="s">
        <v>3</v>
      </c>
    </row>
    <row r="2138" spans="1:7" x14ac:dyDescent="0.25">
      <c r="A2138" t="s">
        <v>0</v>
      </c>
      <c r="B2138" t="s">
        <v>1</v>
      </c>
      <c r="C2138">
        <v>7512173</v>
      </c>
      <c r="D2138" s="2">
        <v>2958465</v>
      </c>
      <c r="E2138" s="2">
        <v>37604</v>
      </c>
      <c r="F2138" s="28">
        <v>58</v>
      </c>
      <c r="G2138" t="s">
        <v>2</v>
      </c>
    </row>
    <row r="2139" spans="1:7" x14ac:dyDescent="0.25">
      <c r="A2139" t="s">
        <v>0</v>
      </c>
      <c r="B2139" t="s">
        <v>1</v>
      </c>
      <c r="C2139">
        <v>7512174</v>
      </c>
      <c r="D2139" s="2">
        <v>2958465</v>
      </c>
      <c r="E2139" s="2">
        <v>37604</v>
      </c>
      <c r="F2139" s="28">
        <v>58</v>
      </c>
      <c r="G2139" t="s">
        <v>2</v>
      </c>
    </row>
    <row r="2140" spans="1:7" x14ac:dyDescent="0.25">
      <c r="A2140" t="s">
        <v>0</v>
      </c>
      <c r="B2140" t="s">
        <v>1</v>
      </c>
      <c r="C2140">
        <v>7512233</v>
      </c>
      <c r="D2140" s="2">
        <v>2958465</v>
      </c>
      <c r="E2140" s="2">
        <v>37604</v>
      </c>
      <c r="F2140" s="28">
        <v>482</v>
      </c>
      <c r="G2140" t="s">
        <v>2</v>
      </c>
    </row>
    <row r="2141" spans="1:7" x14ac:dyDescent="0.25">
      <c r="A2141" t="s">
        <v>0</v>
      </c>
      <c r="B2141" t="s">
        <v>1</v>
      </c>
      <c r="C2141">
        <v>7512234</v>
      </c>
      <c r="D2141" s="2">
        <v>2958465</v>
      </c>
      <c r="E2141" s="2">
        <v>37604</v>
      </c>
      <c r="F2141" s="28">
        <v>482</v>
      </c>
      <c r="G2141" t="s">
        <v>2</v>
      </c>
    </row>
    <row r="2142" spans="1:7" x14ac:dyDescent="0.25">
      <c r="A2142" t="s">
        <v>0</v>
      </c>
      <c r="B2142" t="s">
        <v>1</v>
      </c>
      <c r="C2142">
        <v>7512673</v>
      </c>
      <c r="D2142" s="2">
        <v>2958465</v>
      </c>
      <c r="E2142" s="2">
        <v>37604</v>
      </c>
      <c r="F2142" s="28">
        <v>52</v>
      </c>
      <c r="G2142" t="s">
        <v>2</v>
      </c>
    </row>
    <row r="2143" spans="1:7" x14ac:dyDescent="0.25">
      <c r="A2143" t="s">
        <v>0</v>
      </c>
      <c r="B2143" t="s">
        <v>1</v>
      </c>
      <c r="C2143">
        <v>7512674</v>
      </c>
      <c r="D2143" s="2">
        <v>2958465</v>
      </c>
      <c r="E2143" s="2">
        <v>37604</v>
      </c>
      <c r="F2143" s="28">
        <v>52</v>
      </c>
      <c r="G2143" t="s">
        <v>2</v>
      </c>
    </row>
    <row r="2144" spans="1:7" x14ac:dyDescent="0.25">
      <c r="A2144" t="s">
        <v>0</v>
      </c>
      <c r="B2144" t="s">
        <v>1</v>
      </c>
      <c r="C2144">
        <v>7512675</v>
      </c>
      <c r="D2144" s="2">
        <v>2958465</v>
      </c>
      <c r="E2144" s="2">
        <v>37604</v>
      </c>
      <c r="F2144" s="28">
        <v>52</v>
      </c>
      <c r="G2144" t="s">
        <v>2</v>
      </c>
    </row>
    <row r="2145" spans="1:7" x14ac:dyDescent="0.25">
      <c r="A2145" t="s">
        <v>0</v>
      </c>
      <c r="B2145" t="s">
        <v>1</v>
      </c>
      <c r="C2145">
        <v>7513167</v>
      </c>
      <c r="D2145" s="2">
        <v>2958465</v>
      </c>
      <c r="E2145" s="2">
        <v>40742</v>
      </c>
      <c r="F2145" s="28">
        <v>116</v>
      </c>
      <c r="G2145" t="s">
        <v>5</v>
      </c>
    </row>
    <row r="2146" spans="1:7" x14ac:dyDescent="0.25">
      <c r="A2146" t="s">
        <v>0</v>
      </c>
      <c r="B2146" t="s">
        <v>1</v>
      </c>
      <c r="C2146">
        <v>7513168</v>
      </c>
      <c r="D2146" s="2">
        <v>2958465</v>
      </c>
      <c r="E2146" s="2">
        <v>40742</v>
      </c>
      <c r="F2146" s="28">
        <v>116</v>
      </c>
      <c r="G2146" t="s">
        <v>5</v>
      </c>
    </row>
    <row r="2147" spans="1:7" x14ac:dyDescent="0.25">
      <c r="A2147" t="s">
        <v>0</v>
      </c>
      <c r="B2147" t="s">
        <v>1</v>
      </c>
      <c r="C2147">
        <v>7513169</v>
      </c>
      <c r="D2147" s="2">
        <v>2958465</v>
      </c>
      <c r="E2147" s="2">
        <v>42300</v>
      </c>
      <c r="F2147" s="28">
        <v>226</v>
      </c>
      <c r="G2147" t="s">
        <v>5</v>
      </c>
    </row>
    <row r="2148" spans="1:7" x14ac:dyDescent="0.25">
      <c r="A2148" t="s">
        <v>0</v>
      </c>
      <c r="B2148" t="s">
        <v>1</v>
      </c>
      <c r="C2148">
        <v>7513170</v>
      </c>
      <c r="D2148" s="2">
        <v>2958465</v>
      </c>
      <c r="E2148" s="2">
        <v>42300</v>
      </c>
      <c r="F2148" s="28">
        <v>226</v>
      </c>
      <c r="G2148" t="s">
        <v>5</v>
      </c>
    </row>
    <row r="2149" spans="1:7" x14ac:dyDescent="0.25">
      <c r="A2149" t="s">
        <v>0</v>
      </c>
      <c r="B2149" t="s">
        <v>1</v>
      </c>
      <c r="C2149">
        <v>7513173</v>
      </c>
      <c r="D2149" s="2">
        <v>2958465</v>
      </c>
      <c r="E2149" s="2">
        <v>40742</v>
      </c>
      <c r="F2149" s="28">
        <v>118</v>
      </c>
      <c r="G2149" t="s">
        <v>2</v>
      </c>
    </row>
    <row r="2150" spans="1:7" x14ac:dyDescent="0.25">
      <c r="A2150" t="s">
        <v>0</v>
      </c>
      <c r="B2150" t="s">
        <v>1</v>
      </c>
      <c r="C2150">
        <v>7513174</v>
      </c>
      <c r="D2150" s="2">
        <v>2958465</v>
      </c>
      <c r="E2150" s="2">
        <v>40742</v>
      </c>
      <c r="F2150" s="28">
        <v>118</v>
      </c>
      <c r="G2150" t="s">
        <v>2</v>
      </c>
    </row>
    <row r="2151" spans="1:7" x14ac:dyDescent="0.25">
      <c r="A2151" t="s">
        <v>0</v>
      </c>
      <c r="B2151" t="s">
        <v>1</v>
      </c>
      <c r="C2151">
        <v>7513176</v>
      </c>
      <c r="D2151" s="2">
        <v>2958465</v>
      </c>
      <c r="E2151" s="2">
        <v>40742</v>
      </c>
      <c r="F2151" s="28">
        <v>116</v>
      </c>
      <c r="G2151" t="s">
        <v>2</v>
      </c>
    </row>
    <row r="2152" spans="1:7" x14ac:dyDescent="0.25">
      <c r="A2152" t="s">
        <v>0</v>
      </c>
      <c r="B2152" t="s">
        <v>1</v>
      </c>
      <c r="C2152">
        <v>7513177</v>
      </c>
      <c r="D2152" s="2">
        <v>2958465</v>
      </c>
      <c r="E2152" s="2">
        <v>40742</v>
      </c>
      <c r="F2152" s="28">
        <v>116</v>
      </c>
      <c r="G2152" t="s">
        <v>2</v>
      </c>
    </row>
    <row r="2153" spans="1:7" x14ac:dyDescent="0.25">
      <c r="A2153" t="s">
        <v>0</v>
      </c>
      <c r="B2153" t="s">
        <v>1</v>
      </c>
      <c r="C2153">
        <v>7513178</v>
      </c>
      <c r="D2153" s="2">
        <v>2958465</v>
      </c>
      <c r="E2153" s="2">
        <v>40742</v>
      </c>
      <c r="F2153" s="28">
        <v>116</v>
      </c>
      <c r="G2153" t="s">
        <v>2</v>
      </c>
    </row>
    <row r="2154" spans="1:7" x14ac:dyDescent="0.25">
      <c r="A2154" t="s">
        <v>0</v>
      </c>
      <c r="B2154" t="s">
        <v>1</v>
      </c>
      <c r="C2154">
        <v>7513183</v>
      </c>
      <c r="D2154" s="2">
        <v>2958465</v>
      </c>
      <c r="E2154" s="2">
        <v>40742</v>
      </c>
      <c r="F2154" s="28">
        <v>230</v>
      </c>
      <c r="G2154" t="s">
        <v>2</v>
      </c>
    </row>
    <row r="2155" spans="1:7" x14ac:dyDescent="0.25">
      <c r="A2155" t="s">
        <v>0</v>
      </c>
      <c r="B2155" t="s">
        <v>1</v>
      </c>
      <c r="C2155">
        <v>7513184</v>
      </c>
      <c r="D2155" s="2">
        <v>2958465</v>
      </c>
      <c r="E2155" s="2">
        <v>40742</v>
      </c>
      <c r="F2155" s="28">
        <v>230</v>
      </c>
      <c r="G2155" t="s">
        <v>2</v>
      </c>
    </row>
    <row r="2156" spans="1:7" x14ac:dyDescent="0.25">
      <c r="A2156" t="s">
        <v>0</v>
      </c>
      <c r="B2156" t="s">
        <v>1</v>
      </c>
      <c r="C2156">
        <v>7513187</v>
      </c>
      <c r="D2156" s="2">
        <v>2958465</v>
      </c>
      <c r="E2156" s="2">
        <v>40742</v>
      </c>
      <c r="F2156" s="28">
        <v>226</v>
      </c>
      <c r="G2156" t="s">
        <v>2</v>
      </c>
    </row>
    <row r="2157" spans="1:7" x14ac:dyDescent="0.25">
      <c r="A2157" t="s">
        <v>0</v>
      </c>
      <c r="B2157" t="s">
        <v>1</v>
      </c>
      <c r="C2157">
        <v>7513188</v>
      </c>
      <c r="D2157" s="2">
        <v>2958465</v>
      </c>
      <c r="E2157" s="2">
        <v>40742</v>
      </c>
      <c r="F2157" s="28">
        <v>226</v>
      </c>
      <c r="G2157" t="s">
        <v>2</v>
      </c>
    </row>
    <row r="2158" spans="1:7" x14ac:dyDescent="0.25">
      <c r="A2158" t="s">
        <v>0</v>
      </c>
      <c r="B2158" t="s">
        <v>1</v>
      </c>
      <c r="C2158">
        <v>7513233</v>
      </c>
      <c r="D2158" s="2">
        <v>2958465</v>
      </c>
      <c r="E2158" s="2">
        <v>40742</v>
      </c>
      <c r="F2158" s="28">
        <v>1075</v>
      </c>
      <c r="G2158" t="s">
        <v>2</v>
      </c>
    </row>
    <row r="2159" spans="1:7" x14ac:dyDescent="0.25">
      <c r="A2159" t="s">
        <v>0</v>
      </c>
      <c r="B2159" t="s">
        <v>1</v>
      </c>
      <c r="C2159">
        <v>7513234</v>
      </c>
      <c r="D2159" s="2">
        <v>2958465</v>
      </c>
      <c r="E2159" s="2">
        <v>40742</v>
      </c>
      <c r="F2159" s="28">
        <v>1075</v>
      </c>
      <c r="G2159" t="s">
        <v>2</v>
      </c>
    </row>
    <row r="2160" spans="1:7" x14ac:dyDescent="0.25">
      <c r="A2160" t="s">
        <v>0</v>
      </c>
      <c r="B2160" t="s">
        <v>1</v>
      </c>
      <c r="C2160">
        <v>7513242</v>
      </c>
      <c r="D2160" s="2">
        <v>2958465</v>
      </c>
      <c r="E2160" s="2">
        <v>40742</v>
      </c>
      <c r="F2160" s="28">
        <v>2110</v>
      </c>
      <c r="G2160" t="s">
        <v>3</v>
      </c>
    </row>
    <row r="2161" spans="1:7" x14ac:dyDescent="0.25">
      <c r="A2161" t="s">
        <v>0</v>
      </c>
      <c r="B2161" t="s">
        <v>1</v>
      </c>
      <c r="C2161">
        <v>7513251</v>
      </c>
      <c r="D2161" s="2">
        <v>2958465</v>
      </c>
      <c r="E2161" s="2">
        <v>40742</v>
      </c>
      <c r="F2161" s="28">
        <v>1598</v>
      </c>
      <c r="G2161" t="s">
        <v>3</v>
      </c>
    </row>
    <row r="2162" spans="1:7" x14ac:dyDescent="0.25">
      <c r="A2162" t="s">
        <v>0</v>
      </c>
      <c r="B2162" t="s">
        <v>1</v>
      </c>
      <c r="C2162">
        <v>7513256</v>
      </c>
      <c r="D2162" s="2">
        <v>2958465</v>
      </c>
      <c r="E2162" s="2">
        <v>40742</v>
      </c>
      <c r="F2162" s="28">
        <v>3145</v>
      </c>
      <c r="G2162" t="s">
        <v>3</v>
      </c>
    </row>
    <row r="2163" spans="1:7" x14ac:dyDescent="0.25">
      <c r="A2163" t="s">
        <v>0</v>
      </c>
      <c r="B2163" t="s">
        <v>1</v>
      </c>
      <c r="C2163">
        <v>7513259</v>
      </c>
      <c r="D2163" s="2">
        <v>2958465</v>
      </c>
      <c r="E2163" s="2">
        <v>40742</v>
      </c>
      <c r="F2163" s="28">
        <v>230</v>
      </c>
      <c r="G2163" t="s">
        <v>2</v>
      </c>
    </row>
    <row r="2164" spans="1:7" x14ac:dyDescent="0.25">
      <c r="A2164" t="s">
        <v>0</v>
      </c>
      <c r="B2164" t="s">
        <v>1</v>
      </c>
      <c r="C2164">
        <v>7513260</v>
      </c>
      <c r="D2164" s="2">
        <v>2958465</v>
      </c>
      <c r="E2164" s="2">
        <v>40742</v>
      </c>
      <c r="F2164" s="28">
        <v>230</v>
      </c>
      <c r="G2164" t="s">
        <v>2</v>
      </c>
    </row>
    <row r="2165" spans="1:7" x14ac:dyDescent="0.25">
      <c r="A2165" t="s">
        <v>0</v>
      </c>
      <c r="B2165" t="s">
        <v>1</v>
      </c>
      <c r="C2165">
        <v>7513263</v>
      </c>
      <c r="D2165" s="2">
        <v>2958465</v>
      </c>
      <c r="E2165" s="2">
        <v>40299</v>
      </c>
      <c r="F2165" s="28">
        <v>3520</v>
      </c>
      <c r="G2165" t="s">
        <v>3</v>
      </c>
    </row>
    <row r="2166" spans="1:7" x14ac:dyDescent="0.25">
      <c r="A2166" t="s">
        <v>0</v>
      </c>
      <c r="B2166" t="s">
        <v>1</v>
      </c>
      <c r="C2166">
        <v>7513264</v>
      </c>
      <c r="D2166" s="2">
        <v>2958465</v>
      </c>
      <c r="E2166" s="2">
        <v>39777</v>
      </c>
      <c r="F2166" s="28">
        <v>3120</v>
      </c>
      <c r="G2166" t="s">
        <v>3</v>
      </c>
    </row>
    <row r="2167" spans="1:7" x14ac:dyDescent="0.25">
      <c r="A2167" t="s">
        <v>0</v>
      </c>
      <c r="B2167" t="s">
        <v>1</v>
      </c>
      <c r="C2167">
        <v>7513265</v>
      </c>
      <c r="D2167" s="2">
        <v>2958465</v>
      </c>
      <c r="E2167" s="2">
        <v>40742</v>
      </c>
      <c r="F2167" s="28">
        <v>4180</v>
      </c>
      <c r="G2167" t="s">
        <v>3</v>
      </c>
    </row>
    <row r="2168" spans="1:7" x14ac:dyDescent="0.25">
      <c r="A2168" t="s">
        <v>0</v>
      </c>
      <c r="B2168" t="s">
        <v>1</v>
      </c>
      <c r="C2168">
        <v>7513267</v>
      </c>
      <c r="D2168" s="2">
        <v>2958465</v>
      </c>
      <c r="E2168" s="2">
        <v>40742</v>
      </c>
      <c r="F2168" s="28">
        <v>4193</v>
      </c>
      <c r="G2168" t="s">
        <v>3</v>
      </c>
    </row>
    <row r="2169" spans="1:7" x14ac:dyDescent="0.25">
      <c r="A2169" t="s">
        <v>0</v>
      </c>
      <c r="B2169" t="s">
        <v>1</v>
      </c>
      <c r="C2169">
        <v>7513667</v>
      </c>
      <c r="D2169" s="2">
        <v>2958465</v>
      </c>
      <c r="E2169" s="2">
        <v>40742</v>
      </c>
      <c r="F2169" s="28">
        <v>109</v>
      </c>
      <c r="G2169" t="s">
        <v>5</v>
      </c>
    </row>
    <row r="2170" spans="1:7" x14ac:dyDescent="0.25">
      <c r="A2170" t="s">
        <v>0</v>
      </c>
      <c r="B2170" t="s">
        <v>1</v>
      </c>
      <c r="C2170">
        <v>7513668</v>
      </c>
      <c r="D2170" s="2">
        <v>2958465</v>
      </c>
      <c r="E2170" s="2">
        <v>40742</v>
      </c>
      <c r="F2170" s="28">
        <v>109</v>
      </c>
      <c r="G2170" t="s">
        <v>5</v>
      </c>
    </row>
    <row r="2171" spans="1:7" x14ac:dyDescent="0.25">
      <c r="A2171" t="s">
        <v>0</v>
      </c>
      <c r="B2171" t="s">
        <v>1</v>
      </c>
      <c r="C2171">
        <v>7513669</v>
      </c>
      <c r="D2171" s="2">
        <v>2958465</v>
      </c>
      <c r="E2171" s="2">
        <v>40742</v>
      </c>
      <c r="F2171" s="28">
        <v>212</v>
      </c>
      <c r="G2171" t="s">
        <v>2</v>
      </c>
    </row>
    <row r="2172" spans="1:7" x14ac:dyDescent="0.25">
      <c r="A2172" t="s">
        <v>0</v>
      </c>
      <c r="B2172" t="s">
        <v>1</v>
      </c>
      <c r="C2172">
        <v>7513670</v>
      </c>
      <c r="D2172" s="2">
        <v>2958465</v>
      </c>
      <c r="E2172" s="2">
        <v>40753</v>
      </c>
      <c r="F2172" s="28">
        <v>212</v>
      </c>
      <c r="G2172" t="s">
        <v>5</v>
      </c>
    </row>
    <row r="2173" spans="1:7" x14ac:dyDescent="0.25">
      <c r="A2173" t="s">
        <v>0</v>
      </c>
      <c r="B2173" t="s">
        <v>1</v>
      </c>
      <c r="C2173">
        <v>7513673</v>
      </c>
      <c r="D2173" s="2">
        <v>2958465</v>
      </c>
      <c r="E2173" s="2">
        <v>40742</v>
      </c>
      <c r="F2173" s="28">
        <v>111</v>
      </c>
      <c r="G2173" t="s">
        <v>2</v>
      </c>
    </row>
    <row r="2174" spans="1:7" x14ac:dyDescent="0.25">
      <c r="A2174" t="s">
        <v>0</v>
      </c>
      <c r="B2174" t="s">
        <v>1</v>
      </c>
      <c r="C2174">
        <v>7513674</v>
      </c>
      <c r="D2174" s="2">
        <v>2958465</v>
      </c>
      <c r="E2174" s="2">
        <v>40742</v>
      </c>
      <c r="F2174" s="28">
        <v>111</v>
      </c>
      <c r="G2174" t="s">
        <v>2</v>
      </c>
    </row>
    <row r="2175" spans="1:7" x14ac:dyDescent="0.25">
      <c r="A2175" t="s">
        <v>0</v>
      </c>
      <c r="B2175" t="s">
        <v>1</v>
      </c>
      <c r="C2175">
        <v>7513675</v>
      </c>
      <c r="D2175" s="2">
        <v>2958465</v>
      </c>
      <c r="E2175" s="2">
        <v>37604</v>
      </c>
      <c r="F2175" s="28">
        <v>51</v>
      </c>
      <c r="G2175" t="s">
        <v>2</v>
      </c>
    </row>
    <row r="2176" spans="1:7" x14ac:dyDescent="0.25">
      <c r="A2176" t="s">
        <v>0</v>
      </c>
      <c r="B2176" t="s">
        <v>1</v>
      </c>
      <c r="C2176">
        <v>7513676</v>
      </c>
      <c r="D2176" s="2">
        <v>2958465</v>
      </c>
      <c r="E2176" s="2">
        <v>40742</v>
      </c>
      <c r="F2176" s="28">
        <v>109</v>
      </c>
      <c r="G2176" t="s">
        <v>2</v>
      </c>
    </row>
    <row r="2177" spans="1:7" x14ac:dyDescent="0.25">
      <c r="A2177" t="s">
        <v>0</v>
      </c>
      <c r="B2177" t="s">
        <v>1</v>
      </c>
      <c r="C2177">
        <v>7513677</v>
      </c>
      <c r="D2177" s="2">
        <v>2958465</v>
      </c>
      <c r="E2177" s="2">
        <v>40742</v>
      </c>
      <c r="F2177" s="28">
        <v>109</v>
      </c>
      <c r="G2177" t="s">
        <v>2</v>
      </c>
    </row>
    <row r="2178" spans="1:7" x14ac:dyDescent="0.25">
      <c r="A2178" t="s">
        <v>0</v>
      </c>
      <c r="B2178" t="s">
        <v>1</v>
      </c>
      <c r="C2178">
        <v>7513678</v>
      </c>
      <c r="D2178" s="2">
        <v>2958465</v>
      </c>
      <c r="E2178" s="2">
        <v>40742</v>
      </c>
      <c r="F2178" s="28">
        <v>98</v>
      </c>
      <c r="G2178" t="s">
        <v>2</v>
      </c>
    </row>
    <row r="2179" spans="1:7" x14ac:dyDescent="0.25">
      <c r="A2179" t="s">
        <v>0</v>
      </c>
      <c r="B2179" t="s">
        <v>1</v>
      </c>
      <c r="C2179">
        <v>7513683</v>
      </c>
      <c r="D2179" s="2">
        <v>2958465</v>
      </c>
      <c r="E2179" s="2">
        <v>40742</v>
      </c>
      <c r="F2179" s="28">
        <v>216</v>
      </c>
      <c r="G2179" t="s">
        <v>2</v>
      </c>
    </row>
    <row r="2180" spans="1:7" x14ac:dyDescent="0.25">
      <c r="A2180" t="s">
        <v>0</v>
      </c>
      <c r="B2180" t="s">
        <v>1</v>
      </c>
      <c r="C2180">
        <v>7513684</v>
      </c>
      <c r="D2180" s="2">
        <v>2958465</v>
      </c>
      <c r="E2180" s="2">
        <v>40742</v>
      </c>
      <c r="F2180" s="28">
        <v>216</v>
      </c>
      <c r="G2180" t="s">
        <v>2</v>
      </c>
    </row>
    <row r="2181" spans="1:7" x14ac:dyDescent="0.25">
      <c r="A2181" t="s">
        <v>0</v>
      </c>
      <c r="B2181" t="s">
        <v>1</v>
      </c>
      <c r="C2181">
        <v>7513685</v>
      </c>
      <c r="D2181" s="2">
        <v>2958465</v>
      </c>
      <c r="E2181" s="2">
        <v>37604</v>
      </c>
      <c r="F2181" s="28">
        <v>96</v>
      </c>
      <c r="G2181" t="s">
        <v>2</v>
      </c>
    </row>
    <row r="2182" spans="1:7" x14ac:dyDescent="0.25">
      <c r="A2182" t="s">
        <v>0</v>
      </c>
      <c r="B2182" t="s">
        <v>1</v>
      </c>
      <c r="C2182">
        <v>7513687</v>
      </c>
      <c r="D2182" s="2">
        <v>2958465</v>
      </c>
      <c r="E2182" s="2">
        <v>40742</v>
      </c>
      <c r="F2182" s="28">
        <v>212</v>
      </c>
      <c r="G2182" t="s">
        <v>2</v>
      </c>
    </row>
    <row r="2183" spans="1:7" x14ac:dyDescent="0.25">
      <c r="A2183" t="s">
        <v>0</v>
      </c>
      <c r="B2183" t="s">
        <v>1</v>
      </c>
      <c r="C2183">
        <v>7513688</v>
      </c>
      <c r="D2183" s="2">
        <v>2958465</v>
      </c>
      <c r="E2183" s="2">
        <v>40742</v>
      </c>
      <c r="F2183" s="28">
        <v>212</v>
      </c>
      <c r="G2183" t="s">
        <v>2</v>
      </c>
    </row>
    <row r="2184" spans="1:7" x14ac:dyDescent="0.25">
      <c r="A2184" t="s">
        <v>0</v>
      </c>
      <c r="B2184" t="s">
        <v>1</v>
      </c>
      <c r="C2184">
        <v>7513733</v>
      </c>
      <c r="D2184" s="2">
        <v>2958465</v>
      </c>
      <c r="E2184" s="2">
        <v>40742</v>
      </c>
      <c r="F2184" s="28">
        <v>1010</v>
      </c>
      <c r="G2184" t="s">
        <v>2</v>
      </c>
    </row>
    <row r="2185" spans="1:7" x14ac:dyDescent="0.25">
      <c r="A2185" t="s">
        <v>0</v>
      </c>
      <c r="B2185" t="s">
        <v>1</v>
      </c>
      <c r="C2185">
        <v>7513734</v>
      </c>
      <c r="D2185" s="2">
        <v>2958465</v>
      </c>
      <c r="E2185" s="2">
        <v>40742</v>
      </c>
      <c r="F2185" s="28">
        <v>1010</v>
      </c>
      <c r="G2185" t="s">
        <v>2</v>
      </c>
    </row>
    <row r="2186" spans="1:7" x14ac:dyDescent="0.25">
      <c r="A2186" t="s">
        <v>0</v>
      </c>
      <c r="B2186" t="s">
        <v>1</v>
      </c>
      <c r="C2186">
        <v>7513742</v>
      </c>
      <c r="D2186" s="2">
        <v>2958465</v>
      </c>
      <c r="E2186" s="2">
        <v>40742</v>
      </c>
      <c r="F2186" s="28">
        <v>1980</v>
      </c>
      <c r="G2186" t="s">
        <v>3</v>
      </c>
    </row>
    <row r="2187" spans="1:7" x14ac:dyDescent="0.25">
      <c r="A2187" t="s">
        <v>0</v>
      </c>
      <c r="B2187" t="s">
        <v>1</v>
      </c>
      <c r="C2187">
        <v>7513751</v>
      </c>
      <c r="D2187" s="2">
        <v>2958465</v>
      </c>
      <c r="E2187" s="2">
        <v>40742</v>
      </c>
      <c r="F2187" s="28">
        <v>1500</v>
      </c>
      <c r="G2187" t="s">
        <v>3</v>
      </c>
    </row>
    <row r="2188" spans="1:7" x14ac:dyDescent="0.25">
      <c r="A2188" t="s">
        <v>0</v>
      </c>
      <c r="B2188" t="s">
        <v>1</v>
      </c>
      <c r="C2188">
        <v>7513756</v>
      </c>
      <c r="D2188" s="2">
        <v>2958465</v>
      </c>
      <c r="E2188" s="2">
        <v>40742</v>
      </c>
      <c r="F2188" s="28">
        <v>2950</v>
      </c>
      <c r="G2188" t="s">
        <v>3</v>
      </c>
    </row>
    <row r="2189" spans="1:7" x14ac:dyDescent="0.25">
      <c r="A2189" t="s">
        <v>0</v>
      </c>
      <c r="B2189" t="s">
        <v>1</v>
      </c>
      <c r="C2189">
        <v>7513759</v>
      </c>
      <c r="D2189" s="2">
        <v>2958465</v>
      </c>
      <c r="E2189" s="2">
        <v>40742</v>
      </c>
      <c r="F2189" s="28">
        <v>195</v>
      </c>
      <c r="G2189" t="s">
        <v>2</v>
      </c>
    </row>
    <row r="2190" spans="1:7" x14ac:dyDescent="0.25">
      <c r="A2190" t="s">
        <v>0</v>
      </c>
      <c r="B2190" t="s">
        <v>1</v>
      </c>
      <c r="C2190">
        <v>7513760</v>
      </c>
      <c r="D2190" s="2">
        <v>2958465</v>
      </c>
      <c r="E2190" s="2">
        <v>40742</v>
      </c>
      <c r="F2190" s="28">
        <v>195</v>
      </c>
      <c r="G2190" t="s">
        <v>2</v>
      </c>
    </row>
    <row r="2191" spans="1:7" x14ac:dyDescent="0.25">
      <c r="A2191" t="s">
        <v>0</v>
      </c>
      <c r="B2191" t="s">
        <v>1</v>
      </c>
      <c r="C2191">
        <v>7513763</v>
      </c>
      <c r="D2191" s="2">
        <v>2958465</v>
      </c>
      <c r="E2191" s="2">
        <v>40299</v>
      </c>
      <c r="F2191" s="28">
        <v>3120</v>
      </c>
      <c r="G2191" t="s">
        <v>3</v>
      </c>
    </row>
    <row r="2192" spans="1:7" x14ac:dyDescent="0.25">
      <c r="A2192" t="s">
        <v>0</v>
      </c>
      <c r="B2192" t="s">
        <v>1</v>
      </c>
      <c r="C2192">
        <v>7513764</v>
      </c>
      <c r="D2192" s="2">
        <v>2958465</v>
      </c>
      <c r="E2192" s="2">
        <v>39777</v>
      </c>
      <c r="F2192" s="28">
        <v>3400</v>
      </c>
      <c r="G2192" t="s">
        <v>3</v>
      </c>
    </row>
    <row r="2193" spans="1:7" x14ac:dyDescent="0.25">
      <c r="A2193" t="s">
        <v>0</v>
      </c>
      <c r="B2193" t="s">
        <v>1</v>
      </c>
      <c r="C2193">
        <v>7513765</v>
      </c>
      <c r="D2193" s="2">
        <v>2958465</v>
      </c>
      <c r="E2193" s="2">
        <v>40742</v>
      </c>
      <c r="F2193" s="28">
        <v>3920</v>
      </c>
      <c r="G2193" t="s">
        <v>3</v>
      </c>
    </row>
    <row r="2194" spans="1:7" x14ac:dyDescent="0.25">
      <c r="A2194" t="s">
        <v>0</v>
      </c>
      <c r="B2194" t="s">
        <v>1</v>
      </c>
      <c r="C2194">
        <v>7513767</v>
      </c>
      <c r="D2194" s="2">
        <v>2958465</v>
      </c>
      <c r="E2194" s="2">
        <v>40742</v>
      </c>
      <c r="F2194" s="28">
        <v>3920</v>
      </c>
      <c r="G2194" t="s">
        <v>3</v>
      </c>
    </row>
    <row r="2195" spans="1:7" x14ac:dyDescent="0.25">
      <c r="A2195" t="s">
        <v>0</v>
      </c>
      <c r="B2195" t="s">
        <v>1</v>
      </c>
      <c r="C2195">
        <v>7514233</v>
      </c>
      <c r="D2195" s="2">
        <v>2958465</v>
      </c>
      <c r="E2195" s="2">
        <v>39777</v>
      </c>
      <c r="F2195" s="28">
        <v>810</v>
      </c>
      <c r="G2195" t="s">
        <v>2</v>
      </c>
    </row>
    <row r="2196" spans="1:7" x14ac:dyDescent="0.25">
      <c r="A2196" t="s">
        <v>0</v>
      </c>
      <c r="B2196" t="s">
        <v>1</v>
      </c>
      <c r="C2196">
        <v>7514234</v>
      </c>
      <c r="D2196" s="2">
        <v>2958465</v>
      </c>
      <c r="E2196" s="2">
        <v>39777</v>
      </c>
      <c r="F2196" s="28">
        <v>810</v>
      </c>
      <c r="G2196" t="s">
        <v>2</v>
      </c>
    </row>
    <row r="2197" spans="1:7" x14ac:dyDescent="0.25">
      <c r="A2197" t="s">
        <v>0</v>
      </c>
      <c r="B2197" t="s">
        <v>1</v>
      </c>
      <c r="C2197">
        <v>7514733</v>
      </c>
      <c r="D2197" s="2">
        <v>2958465</v>
      </c>
      <c r="E2197" s="2">
        <v>39777</v>
      </c>
      <c r="F2197" s="28">
        <v>880</v>
      </c>
      <c r="G2197" t="s">
        <v>2</v>
      </c>
    </row>
    <row r="2198" spans="1:7" x14ac:dyDescent="0.25">
      <c r="A2198" t="s">
        <v>0</v>
      </c>
      <c r="B2198" t="s">
        <v>1</v>
      </c>
      <c r="C2198">
        <v>7514734</v>
      </c>
      <c r="D2198" s="2">
        <v>2958465</v>
      </c>
      <c r="E2198" s="2">
        <v>39777</v>
      </c>
      <c r="F2198" s="28">
        <v>880</v>
      </c>
      <c r="G2198" t="s">
        <v>2</v>
      </c>
    </row>
    <row r="2199" spans="1:7" x14ac:dyDescent="0.25">
      <c r="A2199" t="s">
        <v>0</v>
      </c>
      <c r="B2199" t="s">
        <v>1</v>
      </c>
      <c r="C2199">
        <v>7515052</v>
      </c>
      <c r="D2199" s="2">
        <v>2958465</v>
      </c>
      <c r="E2199" s="2">
        <v>45536</v>
      </c>
      <c r="F2199" s="28">
        <v>4890</v>
      </c>
      <c r="G2199" t="s">
        <v>3</v>
      </c>
    </row>
    <row r="2200" spans="1:7" x14ac:dyDescent="0.25">
      <c r="A2200" t="s">
        <v>0</v>
      </c>
      <c r="B2200" t="s">
        <v>1</v>
      </c>
      <c r="C2200">
        <v>7515183</v>
      </c>
      <c r="D2200" s="2">
        <v>2958465</v>
      </c>
      <c r="E2200" s="2">
        <v>45223</v>
      </c>
      <c r="F2200" s="28">
        <v>445</v>
      </c>
      <c r="G2200" t="s">
        <v>2</v>
      </c>
    </row>
    <row r="2201" spans="1:7" x14ac:dyDescent="0.25">
      <c r="A2201" t="s">
        <v>0</v>
      </c>
      <c r="B2201" t="s">
        <v>1</v>
      </c>
      <c r="C2201">
        <v>7515184</v>
      </c>
      <c r="D2201" s="2">
        <v>2958465</v>
      </c>
      <c r="E2201" s="2">
        <v>45223</v>
      </c>
      <c r="F2201" s="28">
        <v>445</v>
      </c>
      <c r="G2201" t="s">
        <v>2</v>
      </c>
    </row>
    <row r="2202" spans="1:7" x14ac:dyDescent="0.25">
      <c r="A2202" t="s">
        <v>0</v>
      </c>
      <c r="B2202" t="s">
        <v>1</v>
      </c>
      <c r="C2202">
        <v>7515233</v>
      </c>
      <c r="D2202" s="2">
        <v>2958465</v>
      </c>
      <c r="E2202" s="2">
        <v>45223</v>
      </c>
      <c r="F2202" s="28">
        <v>2025</v>
      </c>
      <c r="G2202" t="s">
        <v>2</v>
      </c>
    </row>
    <row r="2203" spans="1:7" x14ac:dyDescent="0.25">
      <c r="A2203" t="s">
        <v>0</v>
      </c>
      <c r="B2203" t="s">
        <v>1</v>
      </c>
      <c r="C2203">
        <v>7515234</v>
      </c>
      <c r="D2203" s="2">
        <v>2958465</v>
      </c>
      <c r="E2203" s="2">
        <v>45223</v>
      </c>
      <c r="F2203" s="28">
        <v>2025</v>
      </c>
      <c r="G2203" t="s">
        <v>2</v>
      </c>
    </row>
    <row r="2204" spans="1:7" x14ac:dyDescent="0.25">
      <c r="A2204" t="s">
        <v>0</v>
      </c>
      <c r="B2204" t="s">
        <v>1</v>
      </c>
      <c r="C2204">
        <v>7515240</v>
      </c>
      <c r="D2204" s="2">
        <v>2958465</v>
      </c>
      <c r="E2204" s="2">
        <v>45223</v>
      </c>
      <c r="F2204" s="28">
        <v>2025</v>
      </c>
      <c r="G2204" t="s">
        <v>2</v>
      </c>
    </row>
    <row r="2205" spans="1:7" x14ac:dyDescent="0.25">
      <c r="A2205" t="s">
        <v>0</v>
      </c>
      <c r="B2205" t="s">
        <v>1</v>
      </c>
      <c r="C2205">
        <v>7515242</v>
      </c>
      <c r="D2205" s="2">
        <v>2958465</v>
      </c>
      <c r="E2205" s="2">
        <v>45223</v>
      </c>
      <c r="F2205" s="28">
        <v>4050</v>
      </c>
      <c r="G2205" t="s">
        <v>3</v>
      </c>
    </row>
    <row r="2206" spans="1:7" x14ac:dyDescent="0.25">
      <c r="A2206" t="s">
        <v>0</v>
      </c>
      <c r="B2206" t="s">
        <v>1</v>
      </c>
      <c r="C2206">
        <v>7515245</v>
      </c>
      <c r="D2206" s="2">
        <v>2958465</v>
      </c>
      <c r="E2206" s="2">
        <v>45223</v>
      </c>
      <c r="F2206" s="28">
        <v>2025</v>
      </c>
      <c r="G2206" t="s">
        <v>2</v>
      </c>
    </row>
    <row r="2207" spans="1:7" x14ac:dyDescent="0.25">
      <c r="A2207" t="s">
        <v>0</v>
      </c>
      <c r="B2207" t="s">
        <v>1</v>
      </c>
      <c r="C2207">
        <v>7515251</v>
      </c>
      <c r="D2207" s="2">
        <v>2958465</v>
      </c>
      <c r="E2207" s="2">
        <v>45223</v>
      </c>
      <c r="F2207" s="28">
        <v>3033</v>
      </c>
      <c r="G2207" t="s">
        <v>3</v>
      </c>
    </row>
    <row r="2208" spans="1:7" x14ac:dyDescent="0.25">
      <c r="A2208" t="s">
        <v>0</v>
      </c>
      <c r="B2208" t="s">
        <v>1</v>
      </c>
      <c r="C2208">
        <v>7515263</v>
      </c>
      <c r="D2208" s="2">
        <v>2958465</v>
      </c>
      <c r="E2208" s="2">
        <v>45223</v>
      </c>
      <c r="F2208" s="28">
        <v>7950</v>
      </c>
      <c r="G2208" t="s">
        <v>3</v>
      </c>
    </row>
    <row r="2209" spans="1:7" x14ac:dyDescent="0.25">
      <c r="A2209" t="s">
        <v>0</v>
      </c>
      <c r="B2209" t="s">
        <v>1</v>
      </c>
      <c r="C2209">
        <v>7515265</v>
      </c>
      <c r="D2209" s="2">
        <v>2958465</v>
      </c>
      <c r="E2209" s="2">
        <v>45223</v>
      </c>
      <c r="F2209" s="28">
        <v>7950</v>
      </c>
      <c r="G2209" t="s">
        <v>3</v>
      </c>
    </row>
    <row r="2210" spans="1:7" x14ac:dyDescent="0.25">
      <c r="A2210" t="s">
        <v>0</v>
      </c>
      <c r="B2210" t="s">
        <v>1</v>
      </c>
      <c r="C2210">
        <v>7515269</v>
      </c>
      <c r="D2210" s="2">
        <v>2958465</v>
      </c>
      <c r="E2210" s="2">
        <v>45223</v>
      </c>
      <c r="F2210" s="28">
        <v>7950</v>
      </c>
      <c r="G2210" t="s">
        <v>3</v>
      </c>
    </row>
    <row r="2211" spans="1:7" x14ac:dyDescent="0.25">
      <c r="A2211" t="s">
        <v>0</v>
      </c>
      <c r="B2211" t="s">
        <v>1</v>
      </c>
      <c r="C2211">
        <v>7515683</v>
      </c>
      <c r="D2211" s="2">
        <v>2958465</v>
      </c>
      <c r="E2211" s="2">
        <v>43344</v>
      </c>
      <c r="F2211" s="28">
        <v>279</v>
      </c>
      <c r="G2211" t="s">
        <v>2</v>
      </c>
    </row>
    <row r="2212" spans="1:7" x14ac:dyDescent="0.25">
      <c r="A2212" t="s">
        <v>0</v>
      </c>
      <c r="B2212" t="s">
        <v>1</v>
      </c>
      <c r="C2212">
        <v>7515684</v>
      </c>
      <c r="D2212" s="2">
        <v>2958465</v>
      </c>
      <c r="E2212" s="2">
        <v>43344</v>
      </c>
      <c r="F2212" s="28">
        <v>279</v>
      </c>
      <c r="G2212" t="s">
        <v>2</v>
      </c>
    </row>
    <row r="2213" spans="1:7" x14ac:dyDescent="0.25">
      <c r="A2213" t="s">
        <v>0</v>
      </c>
      <c r="B2213" t="s">
        <v>1</v>
      </c>
      <c r="C2213">
        <v>7515733</v>
      </c>
      <c r="D2213" s="2">
        <v>2958465</v>
      </c>
      <c r="E2213" s="2">
        <v>43344</v>
      </c>
      <c r="F2213" s="28">
        <v>1356</v>
      </c>
      <c r="G2213" t="s">
        <v>2</v>
      </c>
    </row>
    <row r="2214" spans="1:7" x14ac:dyDescent="0.25">
      <c r="A2214" t="s">
        <v>0</v>
      </c>
      <c r="B2214" t="s">
        <v>1</v>
      </c>
      <c r="C2214">
        <v>7515734</v>
      </c>
      <c r="D2214" s="2">
        <v>2958465</v>
      </c>
      <c r="E2214" s="2">
        <v>43344</v>
      </c>
      <c r="F2214" s="28">
        <v>1356</v>
      </c>
      <c r="G2214" t="s">
        <v>2</v>
      </c>
    </row>
    <row r="2215" spans="1:7" x14ac:dyDescent="0.25">
      <c r="A2215" t="s">
        <v>0</v>
      </c>
      <c r="B2215" t="s">
        <v>1</v>
      </c>
      <c r="C2215">
        <v>7515740</v>
      </c>
      <c r="D2215" s="2">
        <v>2958465</v>
      </c>
      <c r="E2215" s="2">
        <v>43344</v>
      </c>
      <c r="F2215" s="28">
        <v>1356</v>
      </c>
      <c r="G2215" t="s">
        <v>2</v>
      </c>
    </row>
    <row r="2216" spans="1:7" x14ac:dyDescent="0.25">
      <c r="A2216" t="s">
        <v>0</v>
      </c>
      <c r="B2216" t="s">
        <v>1</v>
      </c>
      <c r="C2216">
        <v>7515745</v>
      </c>
      <c r="D2216" s="2">
        <v>2958465</v>
      </c>
      <c r="E2216" s="2">
        <v>43344</v>
      </c>
      <c r="F2216" s="28">
        <v>1356</v>
      </c>
      <c r="G2216" t="s">
        <v>2</v>
      </c>
    </row>
    <row r="2217" spans="1:7" x14ac:dyDescent="0.25">
      <c r="A2217" t="s">
        <v>0</v>
      </c>
      <c r="B2217" t="s">
        <v>1</v>
      </c>
      <c r="C2217">
        <v>7515763</v>
      </c>
      <c r="D2217" s="2">
        <v>2958465</v>
      </c>
      <c r="E2217" s="2">
        <v>40299</v>
      </c>
      <c r="F2217" s="28">
        <v>3800</v>
      </c>
      <c r="G2217" t="s">
        <v>3</v>
      </c>
    </row>
    <row r="2218" spans="1:7" x14ac:dyDescent="0.25">
      <c r="A2218" t="s">
        <v>0</v>
      </c>
      <c r="B2218" t="s">
        <v>1</v>
      </c>
      <c r="C2218">
        <v>7515765</v>
      </c>
      <c r="D2218" s="2">
        <v>2958465</v>
      </c>
      <c r="E2218" s="2">
        <v>43344</v>
      </c>
      <c r="F2218" s="28">
        <v>5315</v>
      </c>
      <c r="G2218" t="s">
        <v>3</v>
      </c>
    </row>
    <row r="2219" spans="1:7" x14ac:dyDescent="0.25">
      <c r="A2219" t="s">
        <v>0</v>
      </c>
      <c r="B2219" t="s">
        <v>1</v>
      </c>
      <c r="C2219">
        <v>7515769</v>
      </c>
      <c r="D2219" s="2">
        <v>2958465</v>
      </c>
      <c r="E2219" s="2">
        <v>43344</v>
      </c>
      <c r="F2219" s="28">
        <v>5315</v>
      </c>
      <c r="G2219" t="s">
        <v>3</v>
      </c>
    </row>
    <row r="2220" spans="1:7" x14ac:dyDescent="0.25">
      <c r="A2220" t="s">
        <v>0</v>
      </c>
      <c r="B2220" t="s">
        <v>1</v>
      </c>
      <c r="C2220">
        <v>7521263</v>
      </c>
      <c r="D2220" s="2">
        <v>2958465</v>
      </c>
      <c r="E2220" s="2">
        <v>44764</v>
      </c>
      <c r="F2220" s="28">
        <v>5500</v>
      </c>
      <c r="G2220" t="s">
        <v>3</v>
      </c>
    </row>
    <row r="2221" spans="1:7" x14ac:dyDescent="0.25">
      <c r="A2221" t="s">
        <v>0</v>
      </c>
      <c r="B2221" t="s">
        <v>1</v>
      </c>
      <c r="C2221">
        <v>7521265</v>
      </c>
      <c r="D2221" s="2">
        <v>2958465</v>
      </c>
      <c r="E2221" s="2">
        <v>44764</v>
      </c>
      <c r="F2221" s="28">
        <v>5500</v>
      </c>
      <c r="G2221" t="s">
        <v>3</v>
      </c>
    </row>
    <row r="2222" spans="1:7" x14ac:dyDescent="0.25">
      <c r="A2222" t="s">
        <v>0</v>
      </c>
      <c r="B2222" t="s">
        <v>1</v>
      </c>
      <c r="C2222">
        <v>7521763</v>
      </c>
      <c r="D2222" s="2">
        <v>2958465</v>
      </c>
      <c r="E2222" s="2">
        <v>40299</v>
      </c>
      <c r="F2222" s="28">
        <v>2680</v>
      </c>
      <c r="G2222" t="s">
        <v>3</v>
      </c>
    </row>
    <row r="2223" spans="1:7" x14ac:dyDescent="0.25">
      <c r="A2223" t="s">
        <v>0</v>
      </c>
      <c r="B2223" t="s">
        <v>1</v>
      </c>
      <c r="C2223">
        <v>7521765</v>
      </c>
      <c r="D2223" s="2">
        <v>2958465</v>
      </c>
      <c r="E2223" s="2">
        <v>43344</v>
      </c>
      <c r="F2223" s="28">
        <v>4100</v>
      </c>
      <c r="G2223" t="s">
        <v>3</v>
      </c>
    </row>
    <row r="2224" spans="1:7" x14ac:dyDescent="0.25">
      <c r="A2224" t="s">
        <v>0</v>
      </c>
      <c r="B2224" t="s">
        <v>1</v>
      </c>
      <c r="C2224">
        <v>7522173</v>
      </c>
      <c r="D2224" s="2">
        <v>2958465</v>
      </c>
      <c r="E2224" s="2">
        <v>45223</v>
      </c>
      <c r="F2224" s="28">
        <v>170</v>
      </c>
      <c r="G2224" t="s">
        <v>2</v>
      </c>
    </row>
    <row r="2225" spans="1:7" x14ac:dyDescent="0.25">
      <c r="A2225" t="s">
        <v>0</v>
      </c>
      <c r="B2225" t="s">
        <v>1</v>
      </c>
      <c r="C2225">
        <v>7522174</v>
      </c>
      <c r="D2225" s="2">
        <v>2958465</v>
      </c>
      <c r="E2225" s="2">
        <v>45223</v>
      </c>
      <c r="F2225" s="28">
        <v>170</v>
      </c>
      <c r="G2225" t="s">
        <v>2</v>
      </c>
    </row>
    <row r="2226" spans="1:7" x14ac:dyDescent="0.25">
      <c r="A2226" t="s">
        <v>0</v>
      </c>
      <c r="B2226" t="s">
        <v>1</v>
      </c>
      <c r="C2226">
        <v>7522183</v>
      </c>
      <c r="D2226" s="2">
        <v>2958465</v>
      </c>
      <c r="E2226" s="2">
        <v>45223</v>
      </c>
      <c r="F2226" s="28">
        <v>315</v>
      </c>
      <c r="G2226" t="s">
        <v>2</v>
      </c>
    </row>
    <row r="2227" spans="1:7" x14ac:dyDescent="0.25">
      <c r="A2227" t="s">
        <v>0</v>
      </c>
      <c r="B2227" t="s">
        <v>1</v>
      </c>
      <c r="C2227">
        <v>7522184</v>
      </c>
      <c r="D2227" s="2">
        <v>2958465</v>
      </c>
      <c r="E2227" s="2">
        <v>45223</v>
      </c>
      <c r="F2227" s="28">
        <v>315</v>
      </c>
      <c r="G2227" t="s">
        <v>2</v>
      </c>
    </row>
    <row r="2228" spans="1:7" x14ac:dyDescent="0.25">
      <c r="A2228" t="s">
        <v>0</v>
      </c>
      <c r="B2228" t="s">
        <v>1</v>
      </c>
      <c r="C2228">
        <v>7522211</v>
      </c>
      <c r="D2228" s="2">
        <v>2958465</v>
      </c>
      <c r="E2228" s="2">
        <v>45223</v>
      </c>
      <c r="F2228" s="28">
        <v>1073</v>
      </c>
      <c r="G2228" t="s">
        <v>2</v>
      </c>
    </row>
    <row r="2229" spans="1:7" x14ac:dyDescent="0.25">
      <c r="A2229" t="s">
        <v>0</v>
      </c>
      <c r="B2229" t="s">
        <v>1</v>
      </c>
      <c r="C2229">
        <v>7522213</v>
      </c>
      <c r="D2229" s="2">
        <v>2958465</v>
      </c>
      <c r="E2229" s="2">
        <v>45223</v>
      </c>
      <c r="F2229" s="28">
        <v>1073</v>
      </c>
      <c r="G2229" t="s">
        <v>2</v>
      </c>
    </row>
    <row r="2230" spans="1:7" x14ac:dyDescent="0.25">
      <c r="A2230" t="s">
        <v>0</v>
      </c>
      <c r="B2230" t="s">
        <v>1</v>
      </c>
      <c r="C2230">
        <v>7522233</v>
      </c>
      <c r="D2230" s="2">
        <v>2958465</v>
      </c>
      <c r="E2230" s="2">
        <v>45223</v>
      </c>
      <c r="F2230" s="28">
        <v>1575</v>
      </c>
      <c r="G2230" t="s">
        <v>2</v>
      </c>
    </row>
    <row r="2231" spans="1:7" x14ac:dyDescent="0.25">
      <c r="A2231" t="s">
        <v>0</v>
      </c>
      <c r="B2231" t="s">
        <v>1</v>
      </c>
      <c r="C2231">
        <v>7522234</v>
      </c>
      <c r="D2231" s="2">
        <v>2958465</v>
      </c>
      <c r="E2231" s="2">
        <v>45223</v>
      </c>
      <c r="F2231" s="28">
        <v>1575</v>
      </c>
      <c r="G2231" t="s">
        <v>2</v>
      </c>
    </row>
    <row r="2232" spans="1:7" x14ac:dyDescent="0.25">
      <c r="A2232" t="s">
        <v>0</v>
      </c>
      <c r="B2232" t="s">
        <v>1</v>
      </c>
      <c r="C2232">
        <v>7522673</v>
      </c>
      <c r="D2232" s="2">
        <v>2958465</v>
      </c>
      <c r="E2232" s="2">
        <v>43344</v>
      </c>
      <c r="F2232" s="28">
        <v>120</v>
      </c>
      <c r="G2232" t="s">
        <v>2</v>
      </c>
    </row>
    <row r="2233" spans="1:7" x14ac:dyDescent="0.25">
      <c r="A2233" t="s">
        <v>0</v>
      </c>
      <c r="B2233" t="s">
        <v>1</v>
      </c>
      <c r="C2233">
        <v>7522674</v>
      </c>
      <c r="D2233" s="2">
        <v>2958465</v>
      </c>
      <c r="E2233" s="2">
        <v>43344</v>
      </c>
      <c r="F2233" s="28">
        <v>120</v>
      </c>
      <c r="G2233" t="s">
        <v>2</v>
      </c>
    </row>
    <row r="2234" spans="1:7" x14ac:dyDescent="0.25">
      <c r="A2234" t="s">
        <v>0</v>
      </c>
      <c r="B2234" t="s">
        <v>1</v>
      </c>
      <c r="C2234">
        <v>7522683</v>
      </c>
      <c r="D2234" s="2">
        <v>2958465</v>
      </c>
      <c r="E2234" s="2">
        <v>43344</v>
      </c>
      <c r="F2234" s="28">
        <v>222</v>
      </c>
      <c r="G2234" t="s">
        <v>2</v>
      </c>
    </row>
    <row r="2235" spans="1:7" x14ac:dyDescent="0.25">
      <c r="A2235" t="s">
        <v>0</v>
      </c>
      <c r="B2235" t="s">
        <v>1</v>
      </c>
      <c r="C2235">
        <v>7522684</v>
      </c>
      <c r="D2235" s="2">
        <v>2958465</v>
      </c>
      <c r="E2235" s="2">
        <v>43344</v>
      </c>
      <c r="F2235" s="28">
        <v>222</v>
      </c>
      <c r="G2235" t="s">
        <v>2</v>
      </c>
    </row>
    <row r="2236" spans="1:7" x14ac:dyDescent="0.25">
      <c r="A2236" t="s">
        <v>0</v>
      </c>
      <c r="B2236" t="s">
        <v>1</v>
      </c>
      <c r="C2236">
        <v>7522711</v>
      </c>
      <c r="D2236" s="2">
        <v>2958465</v>
      </c>
      <c r="E2236" s="2">
        <v>43344</v>
      </c>
      <c r="F2236" s="28">
        <v>764</v>
      </c>
      <c r="G2236" t="s">
        <v>2</v>
      </c>
    </row>
    <row r="2237" spans="1:7" x14ac:dyDescent="0.25">
      <c r="A2237" t="s">
        <v>0</v>
      </c>
      <c r="B2237" t="s">
        <v>1</v>
      </c>
      <c r="C2237">
        <v>7522713</v>
      </c>
      <c r="D2237" s="2">
        <v>2958465</v>
      </c>
      <c r="E2237" s="2">
        <v>43344</v>
      </c>
      <c r="F2237" s="28">
        <v>764</v>
      </c>
      <c r="G2237" t="s">
        <v>2</v>
      </c>
    </row>
    <row r="2238" spans="1:7" x14ac:dyDescent="0.25">
      <c r="A2238" t="s">
        <v>0</v>
      </c>
      <c r="B2238" t="s">
        <v>1</v>
      </c>
      <c r="C2238">
        <v>7522733</v>
      </c>
      <c r="D2238" s="2">
        <v>2958465</v>
      </c>
      <c r="E2238" s="2">
        <v>43344</v>
      </c>
      <c r="F2238" s="28">
        <v>1076</v>
      </c>
      <c r="G2238" t="s">
        <v>2</v>
      </c>
    </row>
    <row r="2239" spans="1:7" x14ac:dyDescent="0.25">
      <c r="A2239" t="s">
        <v>0</v>
      </c>
      <c r="B2239" t="s">
        <v>1</v>
      </c>
      <c r="C2239">
        <v>7522734</v>
      </c>
      <c r="D2239" s="2">
        <v>2958465</v>
      </c>
      <c r="E2239" s="2">
        <v>43344</v>
      </c>
      <c r="F2239" s="28">
        <v>1076</v>
      </c>
      <c r="G2239" t="s">
        <v>2</v>
      </c>
    </row>
    <row r="2240" spans="1:7" x14ac:dyDescent="0.25">
      <c r="A2240" t="s">
        <v>0</v>
      </c>
      <c r="B2240" t="s">
        <v>1</v>
      </c>
      <c r="C2240">
        <v>7530224</v>
      </c>
      <c r="D2240" s="2">
        <v>2958465</v>
      </c>
      <c r="E2240" s="2">
        <v>45223</v>
      </c>
      <c r="F2240" s="28">
        <v>398</v>
      </c>
      <c r="G2240" t="s">
        <v>2</v>
      </c>
    </row>
    <row r="2241" spans="1:7" x14ac:dyDescent="0.25">
      <c r="A2241" t="s">
        <v>0</v>
      </c>
      <c r="B2241" t="s">
        <v>1</v>
      </c>
      <c r="C2241">
        <v>7530225</v>
      </c>
      <c r="D2241" s="2">
        <v>2958465</v>
      </c>
      <c r="E2241" s="2">
        <v>45223</v>
      </c>
      <c r="F2241" s="28">
        <v>398</v>
      </c>
      <c r="G2241" t="s">
        <v>2</v>
      </c>
    </row>
    <row r="2242" spans="1:7" x14ac:dyDescent="0.25">
      <c r="A2242" t="s">
        <v>0</v>
      </c>
      <c r="B2242" t="s">
        <v>1</v>
      </c>
      <c r="C2242">
        <v>7530227</v>
      </c>
      <c r="D2242" s="2">
        <v>2958465</v>
      </c>
      <c r="E2242" s="2">
        <v>44764</v>
      </c>
      <c r="F2242" s="28">
        <v>378</v>
      </c>
      <c r="G2242" t="s">
        <v>2</v>
      </c>
    </row>
    <row r="2243" spans="1:7" x14ac:dyDescent="0.25">
      <c r="A2243" t="s">
        <v>0</v>
      </c>
      <c r="B2243" t="s">
        <v>1</v>
      </c>
      <c r="C2243">
        <v>7530228</v>
      </c>
      <c r="D2243" s="2">
        <v>2958465</v>
      </c>
      <c r="E2243" s="2">
        <v>44764</v>
      </c>
      <c r="F2243" s="28">
        <v>378</v>
      </c>
      <c r="G2243" t="s">
        <v>2</v>
      </c>
    </row>
    <row r="2244" spans="1:7" x14ac:dyDescent="0.25">
      <c r="A2244" t="s">
        <v>0</v>
      </c>
      <c r="B2244" t="s">
        <v>1</v>
      </c>
      <c r="C2244">
        <v>7530724</v>
      </c>
      <c r="D2244" s="2">
        <v>2958465</v>
      </c>
      <c r="E2244" s="2">
        <v>43344</v>
      </c>
      <c r="F2244" s="28">
        <v>275</v>
      </c>
      <c r="G2244" t="s">
        <v>2</v>
      </c>
    </row>
    <row r="2245" spans="1:7" x14ac:dyDescent="0.25">
      <c r="A2245" t="s">
        <v>0</v>
      </c>
      <c r="B2245" t="s">
        <v>1</v>
      </c>
      <c r="C2245">
        <v>7530725</v>
      </c>
      <c r="D2245" s="2">
        <v>2958465</v>
      </c>
      <c r="E2245" s="2">
        <v>43344</v>
      </c>
      <c r="F2245" s="28">
        <v>275</v>
      </c>
      <c r="G2245" t="s">
        <v>2</v>
      </c>
    </row>
    <row r="2246" spans="1:7" x14ac:dyDescent="0.25">
      <c r="A2246" t="s">
        <v>0</v>
      </c>
      <c r="B2246" t="s">
        <v>1</v>
      </c>
      <c r="C2246">
        <v>7530727</v>
      </c>
      <c r="D2246" s="2">
        <v>2958465</v>
      </c>
      <c r="E2246" s="2">
        <v>43344</v>
      </c>
      <c r="F2246" s="28">
        <v>270</v>
      </c>
      <c r="G2246" t="s">
        <v>2</v>
      </c>
    </row>
    <row r="2247" spans="1:7" x14ac:dyDescent="0.25">
      <c r="A2247" t="s">
        <v>0</v>
      </c>
      <c r="B2247" t="s">
        <v>1</v>
      </c>
      <c r="C2247">
        <v>7530728</v>
      </c>
      <c r="D2247" s="2">
        <v>2958465</v>
      </c>
      <c r="E2247" s="2">
        <v>43344</v>
      </c>
      <c r="F2247" s="28">
        <v>270</v>
      </c>
      <c r="G2247" t="s">
        <v>2</v>
      </c>
    </row>
    <row r="2248" spans="1:7" x14ac:dyDescent="0.25">
      <c r="A2248" t="s">
        <v>0</v>
      </c>
      <c r="B2248" t="s">
        <v>1</v>
      </c>
      <c r="C2248">
        <v>7532183</v>
      </c>
      <c r="D2248" s="2">
        <v>2958465</v>
      </c>
      <c r="E2248" s="2">
        <v>44764</v>
      </c>
      <c r="F2248" s="28">
        <v>330</v>
      </c>
      <c r="G2248" t="s">
        <v>2</v>
      </c>
    </row>
    <row r="2249" spans="1:7" x14ac:dyDescent="0.25">
      <c r="A2249" t="s">
        <v>0</v>
      </c>
      <c r="B2249" t="s">
        <v>1</v>
      </c>
      <c r="C2249">
        <v>7532184</v>
      </c>
      <c r="D2249" s="2">
        <v>2958465</v>
      </c>
      <c r="E2249" s="2">
        <v>44764</v>
      </c>
      <c r="F2249" s="28">
        <v>330</v>
      </c>
      <c r="G2249" t="s">
        <v>2</v>
      </c>
    </row>
    <row r="2250" spans="1:7" x14ac:dyDescent="0.25">
      <c r="A2250" t="s">
        <v>0</v>
      </c>
      <c r="B2250" t="s">
        <v>1</v>
      </c>
      <c r="C2250">
        <v>7532187</v>
      </c>
      <c r="D2250" s="2">
        <v>2958465</v>
      </c>
      <c r="E2250" s="2">
        <v>44764</v>
      </c>
      <c r="F2250" s="28">
        <v>328</v>
      </c>
      <c r="G2250" t="s">
        <v>2</v>
      </c>
    </row>
    <row r="2251" spans="1:7" x14ac:dyDescent="0.25">
      <c r="A2251" t="s">
        <v>0</v>
      </c>
      <c r="B2251" t="s">
        <v>1</v>
      </c>
      <c r="C2251">
        <v>7532188</v>
      </c>
      <c r="D2251" s="2">
        <v>2958465</v>
      </c>
      <c r="E2251" s="2">
        <v>44764</v>
      </c>
      <c r="F2251" s="28">
        <v>328</v>
      </c>
      <c r="G2251" t="s">
        <v>2</v>
      </c>
    </row>
    <row r="2252" spans="1:7" x14ac:dyDescent="0.25">
      <c r="A2252" t="s">
        <v>0</v>
      </c>
      <c r="B2252" t="s">
        <v>1</v>
      </c>
      <c r="C2252">
        <v>7532242</v>
      </c>
      <c r="D2252" s="2">
        <v>2958465</v>
      </c>
      <c r="E2252" s="2">
        <v>44764</v>
      </c>
      <c r="F2252" s="28">
        <v>3200</v>
      </c>
      <c r="G2252" t="s">
        <v>3</v>
      </c>
    </row>
    <row r="2253" spans="1:7" x14ac:dyDescent="0.25">
      <c r="A2253" t="s">
        <v>0</v>
      </c>
      <c r="B2253" t="s">
        <v>1</v>
      </c>
      <c r="C2253">
        <v>7532256</v>
      </c>
      <c r="D2253" s="2">
        <v>2958465</v>
      </c>
      <c r="E2253" s="2">
        <v>44764</v>
      </c>
      <c r="F2253" s="28">
        <v>4800</v>
      </c>
      <c r="G2253" t="s">
        <v>3</v>
      </c>
    </row>
    <row r="2254" spans="1:7" x14ac:dyDescent="0.25">
      <c r="A2254" t="s">
        <v>0</v>
      </c>
      <c r="B2254" t="s">
        <v>1</v>
      </c>
      <c r="C2254">
        <v>7532683</v>
      </c>
      <c r="D2254" s="2">
        <v>2958465</v>
      </c>
      <c r="E2254" s="2">
        <v>43344</v>
      </c>
      <c r="F2254" s="28">
        <v>270</v>
      </c>
      <c r="G2254" t="s">
        <v>2</v>
      </c>
    </row>
    <row r="2255" spans="1:7" x14ac:dyDescent="0.25">
      <c r="A2255" t="s">
        <v>0</v>
      </c>
      <c r="B2255" t="s">
        <v>1</v>
      </c>
      <c r="C2255">
        <v>7532684</v>
      </c>
      <c r="D2255" s="2">
        <v>2958465</v>
      </c>
      <c r="E2255" s="2">
        <v>43344</v>
      </c>
      <c r="F2255" s="28">
        <v>270</v>
      </c>
      <c r="G2255" t="s">
        <v>2</v>
      </c>
    </row>
    <row r="2256" spans="1:7" x14ac:dyDescent="0.25">
      <c r="A2256" t="s">
        <v>0</v>
      </c>
      <c r="B2256" t="s">
        <v>1</v>
      </c>
      <c r="C2256">
        <v>7532687</v>
      </c>
      <c r="D2256" s="2">
        <v>2958465</v>
      </c>
      <c r="E2256" s="2">
        <v>43344</v>
      </c>
      <c r="F2256" s="28">
        <v>268</v>
      </c>
      <c r="G2256" t="s">
        <v>2</v>
      </c>
    </row>
    <row r="2257" spans="1:7" x14ac:dyDescent="0.25">
      <c r="A2257" t="s">
        <v>0</v>
      </c>
      <c r="B2257" t="s">
        <v>1</v>
      </c>
      <c r="C2257">
        <v>7532688</v>
      </c>
      <c r="D2257" s="2">
        <v>2958465</v>
      </c>
      <c r="E2257" s="2">
        <v>43344</v>
      </c>
      <c r="F2257" s="28">
        <v>268</v>
      </c>
      <c r="G2257" t="s">
        <v>2</v>
      </c>
    </row>
    <row r="2258" spans="1:7" x14ac:dyDescent="0.25">
      <c r="A2258" t="s">
        <v>0</v>
      </c>
      <c r="B2258" t="s">
        <v>1</v>
      </c>
      <c r="C2258">
        <v>7532742</v>
      </c>
      <c r="D2258" s="2">
        <v>2958465</v>
      </c>
      <c r="E2258" s="2">
        <v>43344</v>
      </c>
      <c r="F2258" s="28">
        <v>2636</v>
      </c>
      <c r="G2258" t="s">
        <v>3</v>
      </c>
    </row>
    <row r="2259" spans="1:7" x14ac:dyDescent="0.25">
      <c r="A2259" t="s">
        <v>0</v>
      </c>
      <c r="B2259" t="s">
        <v>1</v>
      </c>
      <c r="C2259">
        <v>7532756</v>
      </c>
      <c r="D2259" s="2">
        <v>2958465</v>
      </c>
      <c r="E2259" s="2">
        <v>43344</v>
      </c>
      <c r="F2259" s="28">
        <v>3928</v>
      </c>
      <c r="G2259" t="s">
        <v>3</v>
      </c>
    </row>
    <row r="2260" spans="1:7" x14ac:dyDescent="0.25">
      <c r="A2260" t="s">
        <v>0</v>
      </c>
      <c r="B2260" t="s">
        <v>1</v>
      </c>
      <c r="C2260">
        <v>7534183</v>
      </c>
      <c r="D2260" s="2">
        <v>2958465</v>
      </c>
      <c r="E2260" s="2">
        <v>44713</v>
      </c>
      <c r="F2260" s="28">
        <v>424</v>
      </c>
      <c r="G2260" t="s">
        <v>2</v>
      </c>
    </row>
    <row r="2261" spans="1:7" x14ac:dyDescent="0.25">
      <c r="A2261" t="s">
        <v>0</v>
      </c>
      <c r="B2261" t="s">
        <v>1</v>
      </c>
      <c r="C2261">
        <v>7534184</v>
      </c>
      <c r="D2261" s="2">
        <v>2958465</v>
      </c>
      <c r="E2261" s="2">
        <v>44713</v>
      </c>
      <c r="F2261" s="28">
        <v>424</v>
      </c>
      <c r="G2261" t="s">
        <v>2</v>
      </c>
    </row>
    <row r="2262" spans="1:7" x14ac:dyDescent="0.25">
      <c r="A2262" t="s">
        <v>0</v>
      </c>
      <c r="B2262" t="s">
        <v>1</v>
      </c>
      <c r="C2262">
        <v>7534211</v>
      </c>
      <c r="D2262" s="2">
        <v>2958465</v>
      </c>
      <c r="E2262" s="2">
        <v>44713</v>
      </c>
      <c r="F2262" s="28">
        <v>1282</v>
      </c>
      <c r="G2262" t="s">
        <v>2</v>
      </c>
    </row>
    <row r="2263" spans="1:7" x14ac:dyDescent="0.25">
      <c r="A2263" t="s">
        <v>0</v>
      </c>
      <c r="B2263" t="s">
        <v>1</v>
      </c>
      <c r="C2263">
        <v>7534213</v>
      </c>
      <c r="D2263" s="2">
        <v>2958465</v>
      </c>
      <c r="E2263" s="2">
        <v>44713</v>
      </c>
      <c r="F2263" s="28">
        <v>1282</v>
      </c>
      <c r="G2263" t="s">
        <v>2</v>
      </c>
    </row>
    <row r="2264" spans="1:7" x14ac:dyDescent="0.25">
      <c r="A2264" t="s">
        <v>0</v>
      </c>
      <c r="B2264" t="s">
        <v>1</v>
      </c>
      <c r="C2264">
        <v>7534683</v>
      </c>
      <c r="D2264" s="2">
        <v>2958465</v>
      </c>
      <c r="E2264" s="2">
        <v>43344</v>
      </c>
      <c r="F2264" s="28">
        <v>349</v>
      </c>
      <c r="G2264" t="s">
        <v>2</v>
      </c>
    </row>
    <row r="2265" spans="1:7" x14ac:dyDescent="0.25">
      <c r="A2265" t="s">
        <v>0</v>
      </c>
      <c r="B2265" t="s">
        <v>1</v>
      </c>
      <c r="C2265">
        <v>7534684</v>
      </c>
      <c r="D2265" s="2">
        <v>2958465</v>
      </c>
      <c r="E2265" s="2">
        <v>43344</v>
      </c>
      <c r="F2265" s="28">
        <v>349</v>
      </c>
      <c r="G2265" t="s">
        <v>2</v>
      </c>
    </row>
    <row r="2266" spans="1:7" x14ac:dyDescent="0.25">
      <c r="A2266" t="s">
        <v>0</v>
      </c>
      <c r="B2266" t="s">
        <v>1</v>
      </c>
      <c r="C2266">
        <v>7534711</v>
      </c>
      <c r="D2266" s="2">
        <v>2958465</v>
      </c>
      <c r="E2266" s="2">
        <v>43344</v>
      </c>
      <c r="F2266" s="28">
        <v>1019</v>
      </c>
      <c r="G2266" t="s">
        <v>2</v>
      </c>
    </row>
    <row r="2267" spans="1:7" x14ac:dyDescent="0.25">
      <c r="A2267" t="s">
        <v>0</v>
      </c>
      <c r="B2267" t="s">
        <v>1</v>
      </c>
      <c r="C2267">
        <v>7534713</v>
      </c>
      <c r="D2267" s="2">
        <v>2958465</v>
      </c>
      <c r="E2267" s="2">
        <v>43344</v>
      </c>
      <c r="F2267" s="28">
        <v>1019</v>
      </c>
      <c r="G2267" t="s">
        <v>2</v>
      </c>
    </row>
    <row r="2268" spans="1:7" x14ac:dyDescent="0.25">
      <c r="A2268" t="s">
        <v>0</v>
      </c>
      <c r="B2268" t="s">
        <v>1</v>
      </c>
      <c r="C2268">
        <v>7540263</v>
      </c>
      <c r="D2268" s="2">
        <v>2958465</v>
      </c>
      <c r="E2268" s="2">
        <v>44713</v>
      </c>
      <c r="F2268" s="28">
        <v>4253</v>
      </c>
      <c r="G2268" t="s">
        <v>3</v>
      </c>
    </row>
    <row r="2269" spans="1:7" x14ac:dyDescent="0.25">
      <c r="A2269" t="s">
        <v>0</v>
      </c>
      <c r="B2269" t="s">
        <v>1</v>
      </c>
      <c r="C2269">
        <v>7540264</v>
      </c>
      <c r="D2269" s="2">
        <v>2958465</v>
      </c>
      <c r="E2269" s="2">
        <v>44713</v>
      </c>
      <c r="F2269" s="28">
        <v>4253</v>
      </c>
      <c r="G2269" t="s">
        <v>3</v>
      </c>
    </row>
    <row r="2270" spans="1:7" x14ac:dyDescent="0.25">
      <c r="A2270" t="s">
        <v>0</v>
      </c>
      <c r="B2270" t="s">
        <v>1</v>
      </c>
      <c r="C2270">
        <v>7540265</v>
      </c>
      <c r="D2270" s="2">
        <v>2958465</v>
      </c>
      <c r="E2270" s="2">
        <v>44713</v>
      </c>
      <c r="F2270" s="28">
        <v>4253</v>
      </c>
      <c r="G2270" t="s">
        <v>3</v>
      </c>
    </row>
    <row r="2271" spans="1:7" x14ac:dyDescent="0.25">
      <c r="A2271" t="s">
        <v>0</v>
      </c>
      <c r="B2271" t="s">
        <v>1</v>
      </c>
      <c r="C2271">
        <v>7540763</v>
      </c>
      <c r="D2271" s="2">
        <v>2958465</v>
      </c>
      <c r="E2271" s="2">
        <v>39777</v>
      </c>
      <c r="F2271" s="28">
        <v>2580</v>
      </c>
      <c r="G2271" t="s">
        <v>3</v>
      </c>
    </row>
    <row r="2272" spans="1:7" x14ac:dyDescent="0.25">
      <c r="A2272" t="s">
        <v>0</v>
      </c>
      <c r="B2272" t="s">
        <v>1</v>
      </c>
      <c r="C2272">
        <v>7540764</v>
      </c>
      <c r="D2272" s="2">
        <v>2958465</v>
      </c>
      <c r="E2272" s="2">
        <v>39777</v>
      </c>
      <c r="F2272" s="28">
        <v>2580</v>
      </c>
      <c r="G2272" t="s">
        <v>3</v>
      </c>
    </row>
    <row r="2273" spans="1:7" x14ac:dyDescent="0.25">
      <c r="A2273" t="s">
        <v>0</v>
      </c>
      <c r="B2273" t="s">
        <v>1</v>
      </c>
      <c r="C2273">
        <v>7540765</v>
      </c>
      <c r="D2273" s="2">
        <v>2958465</v>
      </c>
      <c r="E2273" s="2">
        <v>43344</v>
      </c>
      <c r="F2273" s="28">
        <v>3395</v>
      </c>
      <c r="G2273" t="s">
        <v>3</v>
      </c>
    </row>
    <row r="2274" spans="1:7" x14ac:dyDescent="0.25">
      <c r="A2274" t="s">
        <v>0</v>
      </c>
      <c r="B2274" t="s">
        <v>1</v>
      </c>
      <c r="C2274">
        <v>7548183</v>
      </c>
      <c r="D2274" s="2">
        <v>2958465</v>
      </c>
      <c r="E2274" s="2">
        <v>40742</v>
      </c>
      <c r="F2274" s="28">
        <v>222</v>
      </c>
      <c r="G2274" t="s">
        <v>2</v>
      </c>
    </row>
    <row r="2275" spans="1:7" x14ac:dyDescent="0.25">
      <c r="A2275" t="s">
        <v>0</v>
      </c>
      <c r="B2275" t="s">
        <v>1</v>
      </c>
      <c r="C2275">
        <v>7548184</v>
      </c>
      <c r="D2275" s="2">
        <v>2958465</v>
      </c>
      <c r="E2275" s="2">
        <v>40742</v>
      </c>
      <c r="F2275" s="28">
        <v>222</v>
      </c>
      <c r="G2275" t="s">
        <v>2</v>
      </c>
    </row>
    <row r="2276" spans="1:7" x14ac:dyDescent="0.25">
      <c r="A2276" t="s">
        <v>0</v>
      </c>
      <c r="B2276" t="s">
        <v>1</v>
      </c>
      <c r="C2276">
        <v>7548233</v>
      </c>
      <c r="D2276" s="2">
        <v>2958465</v>
      </c>
      <c r="E2276" s="2">
        <v>40742</v>
      </c>
      <c r="F2276" s="28">
        <v>1065</v>
      </c>
      <c r="G2276" t="s">
        <v>2</v>
      </c>
    </row>
    <row r="2277" spans="1:7" x14ac:dyDescent="0.25">
      <c r="A2277" t="s">
        <v>0</v>
      </c>
      <c r="B2277" t="s">
        <v>1</v>
      </c>
      <c r="C2277">
        <v>7548234</v>
      </c>
      <c r="D2277" s="2">
        <v>2958465</v>
      </c>
      <c r="E2277" s="2">
        <v>40742</v>
      </c>
      <c r="F2277" s="28">
        <v>1065</v>
      </c>
      <c r="G2277" t="s">
        <v>2</v>
      </c>
    </row>
    <row r="2278" spans="1:7" x14ac:dyDescent="0.25">
      <c r="A2278" t="s">
        <v>0</v>
      </c>
      <c r="B2278" t="s">
        <v>1</v>
      </c>
      <c r="C2278">
        <v>7548683</v>
      </c>
      <c r="D2278" s="2">
        <v>2958465</v>
      </c>
      <c r="E2278" s="2">
        <v>40742</v>
      </c>
      <c r="F2278" s="28">
        <v>208</v>
      </c>
      <c r="G2278" t="s">
        <v>2</v>
      </c>
    </row>
    <row r="2279" spans="1:7" x14ac:dyDescent="0.25">
      <c r="A2279" t="s">
        <v>0</v>
      </c>
      <c r="B2279" t="s">
        <v>1</v>
      </c>
      <c r="C2279">
        <v>7548684</v>
      </c>
      <c r="D2279" s="2">
        <v>2958465</v>
      </c>
      <c r="E2279" s="2">
        <v>40742</v>
      </c>
      <c r="F2279" s="28">
        <v>208</v>
      </c>
      <c r="G2279" t="s">
        <v>2</v>
      </c>
    </row>
    <row r="2280" spans="1:7" x14ac:dyDescent="0.25">
      <c r="A2280" t="s">
        <v>0</v>
      </c>
      <c r="B2280" t="s">
        <v>1</v>
      </c>
      <c r="C2280">
        <v>7548733</v>
      </c>
      <c r="D2280" s="2">
        <v>2958465</v>
      </c>
      <c r="E2280" s="2">
        <v>40742</v>
      </c>
      <c r="F2280" s="28">
        <v>1000</v>
      </c>
      <c r="G2280" t="s">
        <v>2</v>
      </c>
    </row>
    <row r="2281" spans="1:7" x14ac:dyDescent="0.25">
      <c r="A2281" t="s">
        <v>0</v>
      </c>
      <c r="B2281" t="s">
        <v>1</v>
      </c>
      <c r="C2281">
        <v>7548734</v>
      </c>
      <c r="D2281" s="2">
        <v>2958465</v>
      </c>
      <c r="E2281" s="2">
        <v>40742</v>
      </c>
      <c r="F2281" s="28">
        <v>1000</v>
      </c>
      <c r="G2281" t="s">
        <v>2</v>
      </c>
    </row>
    <row r="2282" spans="1:7" x14ac:dyDescent="0.25">
      <c r="A2282" t="s">
        <v>0</v>
      </c>
      <c r="B2282" t="s">
        <v>1</v>
      </c>
      <c r="C2282">
        <v>7549183</v>
      </c>
      <c r="D2282" s="2">
        <v>2958465</v>
      </c>
      <c r="E2282" s="2">
        <v>40742</v>
      </c>
      <c r="F2282" s="28">
        <v>232</v>
      </c>
      <c r="G2282" t="s">
        <v>2</v>
      </c>
    </row>
    <row r="2283" spans="1:7" x14ac:dyDescent="0.25">
      <c r="A2283" t="s">
        <v>0</v>
      </c>
      <c r="B2283" t="s">
        <v>1</v>
      </c>
      <c r="C2283">
        <v>7549184</v>
      </c>
      <c r="D2283" s="2">
        <v>2958465</v>
      </c>
      <c r="E2283" s="2">
        <v>40742</v>
      </c>
      <c r="F2283" s="28">
        <v>232</v>
      </c>
      <c r="G2283" t="s">
        <v>2</v>
      </c>
    </row>
    <row r="2284" spans="1:7" x14ac:dyDescent="0.25">
      <c r="A2284" t="s">
        <v>0</v>
      </c>
      <c r="B2284" t="s">
        <v>1</v>
      </c>
      <c r="C2284">
        <v>7549251</v>
      </c>
      <c r="D2284" s="2">
        <v>2958465</v>
      </c>
      <c r="E2284" s="2">
        <v>40742</v>
      </c>
      <c r="F2284" s="28">
        <v>1698</v>
      </c>
      <c r="G2284" t="s">
        <v>3</v>
      </c>
    </row>
    <row r="2285" spans="1:7" x14ac:dyDescent="0.25">
      <c r="A2285" t="s">
        <v>0</v>
      </c>
      <c r="B2285" t="s">
        <v>1</v>
      </c>
      <c r="C2285">
        <v>7549683</v>
      </c>
      <c r="D2285" s="2">
        <v>2958465</v>
      </c>
      <c r="E2285" s="2">
        <v>40742</v>
      </c>
      <c r="F2285" s="28">
        <v>219</v>
      </c>
      <c r="G2285" t="s">
        <v>2</v>
      </c>
    </row>
    <row r="2286" spans="1:7" x14ac:dyDescent="0.25">
      <c r="A2286" t="s">
        <v>0</v>
      </c>
      <c r="B2286" t="s">
        <v>1</v>
      </c>
      <c r="C2286">
        <v>7549684</v>
      </c>
      <c r="D2286" s="2">
        <v>2958465</v>
      </c>
      <c r="E2286" s="2">
        <v>40742</v>
      </c>
      <c r="F2286" s="28">
        <v>219</v>
      </c>
      <c r="G2286" t="s">
        <v>2</v>
      </c>
    </row>
    <row r="2287" spans="1:7" x14ac:dyDescent="0.25">
      <c r="A2287" t="s">
        <v>0</v>
      </c>
      <c r="B2287" t="s">
        <v>1</v>
      </c>
      <c r="C2287">
        <v>7549751</v>
      </c>
      <c r="D2287" s="2">
        <v>2958465</v>
      </c>
      <c r="E2287" s="2">
        <v>40742</v>
      </c>
      <c r="F2287" s="28">
        <v>1600</v>
      </c>
      <c r="G2287" t="s">
        <v>3</v>
      </c>
    </row>
    <row r="2288" spans="1:7" x14ac:dyDescent="0.25">
      <c r="A2288" t="s">
        <v>0</v>
      </c>
      <c r="B2288" t="s">
        <v>1</v>
      </c>
      <c r="C2288">
        <v>7552183</v>
      </c>
      <c r="D2288" s="2">
        <v>2958465</v>
      </c>
      <c r="E2288" s="2">
        <v>42931</v>
      </c>
      <c r="F2288" s="28">
        <v>238</v>
      </c>
      <c r="G2288" t="s">
        <v>2</v>
      </c>
    </row>
    <row r="2289" spans="1:7" x14ac:dyDescent="0.25">
      <c r="A2289" t="s">
        <v>0</v>
      </c>
      <c r="B2289" t="s">
        <v>1</v>
      </c>
      <c r="C2289">
        <v>7552184</v>
      </c>
      <c r="D2289" s="2">
        <v>2958465</v>
      </c>
      <c r="E2289" s="2">
        <v>42931</v>
      </c>
      <c r="F2289" s="28">
        <v>238</v>
      </c>
      <c r="G2289" t="s">
        <v>2</v>
      </c>
    </row>
    <row r="2290" spans="1:7" x14ac:dyDescent="0.25">
      <c r="A2290" t="s">
        <v>0</v>
      </c>
      <c r="B2290" t="s">
        <v>1</v>
      </c>
      <c r="C2290">
        <v>7552233</v>
      </c>
      <c r="D2290" s="2">
        <v>2958465</v>
      </c>
      <c r="E2290" s="2">
        <v>42931</v>
      </c>
      <c r="F2290" s="28">
        <v>1180</v>
      </c>
      <c r="G2290" t="s">
        <v>2</v>
      </c>
    </row>
    <row r="2291" spans="1:7" x14ac:dyDescent="0.25">
      <c r="A2291" t="s">
        <v>0</v>
      </c>
      <c r="B2291" t="s">
        <v>1</v>
      </c>
      <c r="C2291">
        <v>7552234</v>
      </c>
      <c r="D2291" s="2">
        <v>2958465</v>
      </c>
      <c r="E2291" s="2">
        <v>42931</v>
      </c>
      <c r="F2291" s="28">
        <v>1180</v>
      </c>
      <c r="G2291" t="s">
        <v>2</v>
      </c>
    </row>
    <row r="2292" spans="1:7" x14ac:dyDescent="0.25">
      <c r="A2292" t="s">
        <v>0</v>
      </c>
      <c r="B2292" t="s">
        <v>1</v>
      </c>
      <c r="C2292">
        <v>7552242</v>
      </c>
      <c r="D2292" s="2">
        <v>2958465</v>
      </c>
      <c r="E2292" s="2">
        <v>42931</v>
      </c>
      <c r="F2292" s="28">
        <v>2320</v>
      </c>
      <c r="G2292" t="s">
        <v>3</v>
      </c>
    </row>
    <row r="2293" spans="1:7" x14ac:dyDescent="0.25">
      <c r="A2293" t="s">
        <v>0</v>
      </c>
      <c r="B2293" t="s">
        <v>1</v>
      </c>
      <c r="C2293">
        <v>7552251</v>
      </c>
      <c r="D2293" s="2">
        <v>2958465</v>
      </c>
      <c r="E2293" s="2">
        <v>42931</v>
      </c>
      <c r="F2293" s="28">
        <v>1763</v>
      </c>
      <c r="G2293" t="s">
        <v>3</v>
      </c>
    </row>
    <row r="2294" spans="1:7" x14ac:dyDescent="0.25">
      <c r="A2294" t="s">
        <v>0</v>
      </c>
      <c r="B2294" t="s">
        <v>1</v>
      </c>
      <c r="C2294">
        <v>7552256</v>
      </c>
      <c r="D2294" s="2">
        <v>2958465</v>
      </c>
      <c r="E2294" s="2">
        <v>42931</v>
      </c>
      <c r="F2294" s="28">
        <v>3450</v>
      </c>
      <c r="G2294" t="s">
        <v>3</v>
      </c>
    </row>
    <row r="2295" spans="1:7" x14ac:dyDescent="0.25">
      <c r="A2295" t="s">
        <v>0</v>
      </c>
      <c r="B2295" t="s">
        <v>1</v>
      </c>
      <c r="C2295">
        <v>7552265</v>
      </c>
      <c r="D2295" s="2">
        <v>2958465</v>
      </c>
      <c r="E2295" s="2">
        <v>42931</v>
      </c>
      <c r="F2295" s="28">
        <v>4560</v>
      </c>
      <c r="G2295" t="s">
        <v>3</v>
      </c>
    </row>
    <row r="2296" spans="1:7" x14ac:dyDescent="0.25">
      <c r="A2296" t="s">
        <v>0</v>
      </c>
      <c r="B2296" t="s">
        <v>1</v>
      </c>
      <c r="C2296">
        <v>7552683</v>
      </c>
      <c r="D2296" s="2">
        <v>2958465</v>
      </c>
      <c r="E2296" s="2">
        <v>42931</v>
      </c>
      <c r="F2296" s="28">
        <v>265</v>
      </c>
      <c r="G2296" t="s">
        <v>2</v>
      </c>
    </row>
    <row r="2297" spans="1:7" x14ac:dyDescent="0.25">
      <c r="A2297" t="s">
        <v>0</v>
      </c>
      <c r="B2297" t="s">
        <v>1</v>
      </c>
      <c r="C2297">
        <v>7552684</v>
      </c>
      <c r="D2297" s="2">
        <v>2958465</v>
      </c>
      <c r="E2297" s="2">
        <v>42931</v>
      </c>
      <c r="F2297" s="28">
        <v>265</v>
      </c>
      <c r="G2297" t="s">
        <v>2</v>
      </c>
    </row>
    <row r="2298" spans="1:7" x14ac:dyDescent="0.25">
      <c r="A2298" t="s">
        <v>0</v>
      </c>
      <c r="B2298" t="s">
        <v>1</v>
      </c>
      <c r="C2298">
        <v>7552733</v>
      </c>
      <c r="D2298" s="2">
        <v>2958465</v>
      </c>
      <c r="E2298" s="2">
        <v>42931</v>
      </c>
      <c r="F2298" s="28">
        <v>1315</v>
      </c>
      <c r="G2298" t="s">
        <v>2</v>
      </c>
    </row>
    <row r="2299" spans="1:7" x14ac:dyDescent="0.25">
      <c r="A2299" t="s">
        <v>0</v>
      </c>
      <c r="B2299" t="s">
        <v>1</v>
      </c>
      <c r="C2299">
        <v>7552734</v>
      </c>
      <c r="D2299" s="2">
        <v>2958465</v>
      </c>
      <c r="E2299" s="2">
        <v>42931</v>
      </c>
      <c r="F2299" s="28">
        <v>1315</v>
      </c>
      <c r="G2299" t="s">
        <v>2</v>
      </c>
    </row>
    <row r="2300" spans="1:7" x14ac:dyDescent="0.25">
      <c r="A2300" t="s">
        <v>0</v>
      </c>
      <c r="B2300" t="s">
        <v>1</v>
      </c>
      <c r="C2300">
        <v>7552742</v>
      </c>
      <c r="D2300" s="2">
        <v>2958465</v>
      </c>
      <c r="E2300" s="2">
        <v>42931</v>
      </c>
      <c r="F2300" s="28">
        <v>2590</v>
      </c>
      <c r="G2300" t="s">
        <v>3</v>
      </c>
    </row>
    <row r="2301" spans="1:7" x14ac:dyDescent="0.25">
      <c r="A2301" t="s">
        <v>0</v>
      </c>
      <c r="B2301" t="s">
        <v>1</v>
      </c>
      <c r="C2301">
        <v>7552751</v>
      </c>
      <c r="D2301" s="2">
        <v>2958465</v>
      </c>
      <c r="E2301" s="2">
        <v>42931</v>
      </c>
      <c r="F2301" s="28">
        <v>1960</v>
      </c>
      <c r="G2301" t="s">
        <v>3</v>
      </c>
    </row>
    <row r="2302" spans="1:7" x14ac:dyDescent="0.25">
      <c r="A2302" t="s">
        <v>0</v>
      </c>
      <c r="B2302" t="s">
        <v>1</v>
      </c>
      <c r="C2302">
        <v>7552756</v>
      </c>
      <c r="D2302" s="2">
        <v>2958465</v>
      </c>
      <c r="E2302" s="2">
        <v>42931</v>
      </c>
      <c r="F2302" s="28">
        <v>3850</v>
      </c>
      <c r="G2302" t="s">
        <v>3</v>
      </c>
    </row>
    <row r="2303" spans="1:7" x14ac:dyDescent="0.25">
      <c r="A2303" t="s">
        <v>0</v>
      </c>
      <c r="B2303" t="s">
        <v>1</v>
      </c>
      <c r="C2303">
        <v>7552765</v>
      </c>
      <c r="D2303" s="2">
        <v>2958465</v>
      </c>
      <c r="E2303" s="2">
        <v>42931</v>
      </c>
      <c r="F2303" s="28">
        <v>5100</v>
      </c>
      <c r="G2303" t="s">
        <v>3</v>
      </c>
    </row>
    <row r="2304" spans="1:7" x14ac:dyDescent="0.25">
      <c r="A2304" t="s">
        <v>0</v>
      </c>
      <c r="B2304" t="s">
        <v>1</v>
      </c>
      <c r="C2304">
        <v>7553173</v>
      </c>
      <c r="D2304" s="2">
        <v>2958465</v>
      </c>
      <c r="E2304" s="2">
        <v>45223</v>
      </c>
      <c r="F2304" s="28">
        <v>188</v>
      </c>
      <c r="G2304" t="s">
        <v>2</v>
      </c>
    </row>
    <row r="2305" spans="1:7" x14ac:dyDescent="0.25">
      <c r="A2305" t="s">
        <v>0</v>
      </c>
      <c r="B2305" t="s">
        <v>1</v>
      </c>
      <c r="C2305">
        <v>7553175</v>
      </c>
      <c r="D2305" s="2">
        <v>2958465</v>
      </c>
      <c r="E2305" s="2">
        <v>45223</v>
      </c>
      <c r="F2305" s="28">
        <v>188</v>
      </c>
      <c r="G2305" t="s">
        <v>2</v>
      </c>
    </row>
    <row r="2306" spans="1:7" x14ac:dyDescent="0.25">
      <c r="A2306" t="s">
        <v>0</v>
      </c>
      <c r="B2306" t="s">
        <v>1</v>
      </c>
      <c r="C2306">
        <v>7553183</v>
      </c>
      <c r="D2306" s="2">
        <v>2958465</v>
      </c>
      <c r="E2306" s="2">
        <v>45223</v>
      </c>
      <c r="F2306" s="28">
        <v>355</v>
      </c>
      <c r="G2306" t="s">
        <v>2</v>
      </c>
    </row>
    <row r="2307" spans="1:7" x14ac:dyDescent="0.25">
      <c r="A2307" t="s">
        <v>0</v>
      </c>
      <c r="B2307" t="s">
        <v>1</v>
      </c>
      <c r="C2307">
        <v>7553184</v>
      </c>
      <c r="D2307" s="2">
        <v>2958465</v>
      </c>
      <c r="E2307" s="2">
        <v>45223</v>
      </c>
      <c r="F2307" s="28">
        <v>355</v>
      </c>
      <c r="G2307" t="s">
        <v>2</v>
      </c>
    </row>
    <row r="2308" spans="1:7" x14ac:dyDescent="0.25">
      <c r="A2308" t="s">
        <v>0</v>
      </c>
      <c r="B2308" t="s">
        <v>1</v>
      </c>
      <c r="C2308">
        <v>7553201</v>
      </c>
      <c r="D2308" s="2">
        <v>2958465</v>
      </c>
      <c r="E2308" s="2">
        <v>45223</v>
      </c>
      <c r="F2308" s="28">
        <v>1025</v>
      </c>
      <c r="G2308" t="s">
        <v>2</v>
      </c>
    </row>
    <row r="2309" spans="1:7" x14ac:dyDescent="0.25">
      <c r="A2309" t="s">
        <v>0</v>
      </c>
      <c r="B2309" t="s">
        <v>1</v>
      </c>
      <c r="C2309">
        <v>7553203</v>
      </c>
      <c r="D2309" s="2">
        <v>2958465</v>
      </c>
      <c r="E2309" s="2">
        <v>45223</v>
      </c>
      <c r="F2309" s="28">
        <v>1025</v>
      </c>
      <c r="G2309" t="s">
        <v>2</v>
      </c>
    </row>
    <row r="2310" spans="1:7" x14ac:dyDescent="0.25">
      <c r="A2310" t="s">
        <v>0</v>
      </c>
      <c r="B2310" t="s">
        <v>1</v>
      </c>
      <c r="C2310">
        <v>7553211</v>
      </c>
      <c r="D2310" s="2">
        <v>2958465</v>
      </c>
      <c r="E2310" s="2">
        <v>45223</v>
      </c>
      <c r="F2310" s="28">
        <v>1183</v>
      </c>
      <c r="G2310" t="s">
        <v>2</v>
      </c>
    </row>
    <row r="2311" spans="1:7" x14ac:dyDescent="0.25">
      <c r="A2311" t="s">
        <v>0</v>
      </c>
      <c r="B2311" t="s">
        <v>1</v>
      </c>
      <c r="C2311">
        <v>7553213</v>
      </c>
      <c r="D2311" s="2">
        <v>2958465</v>
      </c>
      <c r="E2311" s="2">
        <v>45223</v>
      </c>
      <c r="F2311" s="28">
        <v>1183</v>
      </c>
      <c r="G2311" t="s">
        <v>2</v>
      </c>
    </row>
    <row r="2312" spans="1:7" x14ac:dyDescent="0.25">
      <c r="A2312" t="s">
        <v>0</v>
      </c>
      <c r="B2312" t="s">
        <v>1</v>
      </c>
      <c r="C2312">
        <v>7554117</v>
      </c>
      <c r="D2312" s="2">
        <v>2958465</v>
      </c>
      <c r="E2312" s="2">
        <v>44764</v>
      </c>
      <c r="F2312" s="28">
        <v>2800</v>
      </c>
      <c r="G2312" t="s">
        <v>3</v>
      </c>
    </row>
    <row r="2313" spans="1:7" x14ac:dyDescent="0.25">
      <c r="A2313" t="s">
        <v>0</v>
      </c>
      <c r="B2313" t="s">
        <v>1</v>
      </c>
      <c r="C2313">
        <v>7554183</v>
      </c>
      <c r="D2313" s="2">
        <v>2958465</v>
      </c>
      <c r="E2313" s="2">
        <v>44764</v>
      </c>
      <c r="F2313" s="28">
        <v>340</v>
      </c>
      <c r="G2313" t="s">
        <v>2</v>
      </c>
    </row>
    <row r="2314" spans="1:7" x14ac:dyDescent="0.25">
      <c r="A2314" t="s">
        <v>0</v>
      </c>
      <c r="B2314" t="s">
        <v>1</v>
      </c>
      <c r="C2314">
        <v>7554184</v>
      </c>
      <c r="D2314" s="2">
        <v>2958465</v>
      </c>
      <c r="E2314" s="2">
        <v>44764</v>
      </c>
      <c r="F2314" s="28">
        <v>340</v>
      </c>
      <c r="G2314" t="s">
        <v>2</v>
      </c>
    </row>
    <row r="2315" spans="1:7" x14ac:dyDescent="0.25">
      <c r="A2315" t="s">
        <v>0</v>
      </c>
      <c r="B2315" t="s">
        <v>1</v>
      </c>
      <c r="C2315">
        <v>7554250</v>
      </c>
      <c r="D2315" s="2">
        <v>2958465</v>
      </c>
      <c r="E2315" s="2">
        <v>44764</v>
      </c>
      <c r="F2315" s="28">
        <v>2450</v>
      </c>
      <c r="G2315" t="s">
        <v>3</v>
      </c>
    </row>
    <row r="2316" spans="1:7" x14ac:dyDescent="0.25">
      <c r="A2316" t="s">
        <v>0</v>
      </c>
      <c r="B2316" t="s">
        <v>1</v>
      </c>
      <c r="C2316">
        <v>7554251</v>
      </c>
      <c r="D2316" s="2">
        <v>2958465</v>
      </c>
      <c r="E2316" s="2">
        <v>44764</v>
      </c>
      <c r="F2316" s="28">
        <v>2450</v>
      </c>
      <c r="G2316" t="s">
        <v>3</v>
      </c>
    </row>
    <row r="2317" spans="1:7" x14ac:dyDescent="0.25">
      <c r="A2317" t="s">
        <v>0</v>
      </c>
      <c r="B2317" t="s">
        <v>1</v>
      </c>
      <c r="C2317">
        <v>7554252</v>
      </c>
      <c r="D2317" s="2">
        <v>2958465</v>
      </c>
      <c r="E2317" s="2">
        <v>44764</v>
      </c>
      <c r="F2317" s="28">
        <v>2800</v>
      </c>
      <c r="G2317" t="s">
        <v>3</v>
      </c>
    </row>
    <row r="2318" spans="1:7" x14ac:dyDescent="0.25">
      <c r="A2318" t="s">
        <v>0</v>
      </c>
      <c r="B2318" t="s">
        <v>1</v>
      </c>
      <c r="C2318">
        <v>7554265</v>
      </c>
      <c r="D2318" s="2">
        <v>2958465</v>
      </c>
      <c r="E2318" s="2">
        <v>44764</v>
      </c>
      <c r="F2318" s="28">
        <v>6400</v>
      </c>
      <c r="G2318" t="s">
        <v>3</v>
      </c>
    </row>
    <row r="2319" spans="1:7" x14ac:dyDescent="0.25">
      <c r="A2319" t="s">
        <v>0</v>
      </c>
      <c r="B2319" t="s">
        <v>1</v>
      </c>
      <c r="C2319">
        <v>7554276</v>
      </c>
      <c r="D2319" s="2">
        <v>2958465</v>
      </c>
      <c r="E2319" s="2">
        <v>44764</v>
      </c>
      <c r="F2319" s="28">
        <v>2800</v>
      </c>
      <c r="G2319" t="s">
        <v>3</v>
      </c>
    </row>
    <row r="2320" spans="1:7" x14ac:dyDescent="0.25">
      <c r="A2320" t="s">
        <v>0</v>
      </c>
      <c r="B2320" t="s">
        <v>1</v>
      </c>
      <c r="C2320">
        <v>7554279</v>
      </c>
      <c r="D2320" s="2">
        <v>2958465</v>
      </c>
      <c r="E2320" s="2">
        <v>44764</v>
      </c>
      <c r="F2320" s="28">
        <v>2800</v>
      </c>
      <c r="G2320" t="s">
        <v>3</v>
      </c>
    </row>
    <row r="2321" spans="1:7" x14ac:dyDescent="0.25">
      <c r="A2321" t="s">
        <v>0</v>
      </c>
      <c r="B2321" t="s">
        <v>1</v>
      </c>
      <c r="C2321">
        <v>7554683</v>
      </c>
      <c r="D2321" s="2">
        <v>2958465</v>
      </c>
      <c r="E2321" s="2">
        <v>43344</v>
      </c>
      <c r="F2321" s="28">
        <v>256</v>
      </c>
      <c r="G2321" t="s">
        <v>2</v>
      </c>
    </row>
    <row r="2322" spans="1:7" x14ac:dyDescent="0.25">
      <c r="A2322" t="s">
        <v>0</v>
      </c>
      <c r="B2322" t="s">
        <v>1</v>
      </c>
      <c r="C2322">
        <v>7554684</v>
      </c>
      <c r="D2322" s="2">
        <v>2958465</v>
      </c>
      <c r="E2322" s="2">
        <v>43344</v>
      </c>
      <c r="F2322" s="28">
        <v>256</v>
      </c>
      <c r="G2322" t="s">
        <v>2</v>
      </c>
    </row>
    <row r="2323" spans="1:7" x14ac:dyDescent="0.25">
      <c r="A2323" t="s">
        <v>0</v>
      </c>
      <c r="B2323" t="s">
        <v>1</v>
      </c>
      <c r="C2323">
        <v>7554750</v>
      </c>
      <c r="D2323" s="2">
        <v>2958465</v>
      </c>
      <c r="E2323" s="2">
        <v>43344</v>
      </c>
      <c r="F2323" s="28">
        <v>1907</v>
      </c>
      <c r="G2323" t="s">
        <v>3</v>
      </c>
    </row>
    <row r="2324" spans="1:7" x14ac:dyDescent="0.25">
      <c r="A2324" t="s">
        <v>0</v>
      </c>
      <c r="B2324" t="s">
        <v>1</v>
      </c>
      <c r="C2324">
        <v>7554751</v>
      </c>
      <c r="D2324" s="2">
        <v>2958465</v>
      </c>
      <c r="E2324" s="2">
        <v>43344</v>
      </c>
      <c r="F2324" s="28">
        <v>1907</v>
      </c>
      <c r="G2324" t="s">
        <v>3</v>
      </c>
    </row>
    <row r="2325" spans="1:7" x14ac:dyDescent="0.25">
      <c r="A2325" t="s">
        <v>0</v>
      </c>
      <c r="B2325" t="s">
        <v>1</v>
      </c>
      <c r="C2325">
        <v>7554752</v>
      </c>
      <c r="D2325" s="2">
        <v>2958465</v>
      </c>
      <c r="E2325" s="2">
        <v>43344</v>
      </c>
      <c r="F2325" s="28">
        <v>2164</v>
      </c>
      <c r="G2325" t="s">
        <v>3</v>
      </c>
    </row>
    <row r="2326" spans="1:7" x14ac:dyDescent="0.25">
      <c r="A2326" t="s">
        <v>0</v>
      </c>
      <c r="B2326" t="s">
        <v>1</v>
      </c>
      <c r="C2326">
        <v>7554765</v>
      </c>
      <c r="D2326" s="2">
        <v>2958465</v>
      </c>
      <c r="E2326" s="2">
        <v>43344</v>
      </c>
      <c r="F2326" s="28">
        <v>4950</v>
      </c>
      <c r="G2326" t="s">
        <v>3</v>
      </c>
    </row>
    <row r="2327" spans="1:7" x14ac:dyDescent="0.25">
      <c r="A2327" t="s">
        <v>0</v>
      </c>
      <c r="B2327" t="s">
        <v>1</v>
      </c>
      <c r="C2327">
        <v>7554776</v>
      </c>
      <c r="D2327" s="2">
        <v>2958465</v>
      </c>
      <c r="E2327" s="2">
        <v>43344</v>
      </c>
      <c r="F2327" s="28">
        <v>1921</v>
      </c>
      <c r="G2327" t="s">
        <v>3</v>
      </c>
    </row>
    <row r="2328" spans="1:7" x14ac:dyDescent="0.25">
      <c r="A2328" t="s">
        <v>0</v>
      </c>
      <c r="B2328" t="s">
        <v>1</v>
      </c>
      <c r="C2328">
        <v>7554779</v>
      </c>
      <c r="D2328" s="2">
        <v>2958465</v>
      </c>
      <c r="E2328" s="2">
        <v>43344</v>
      </c>
      <c r="F2328" s="28">
        <v>1921</v>
      </c>
      <c r="G2328" t="s">
        <v>3</v>
      </c>
    </row>
    <row r="2329" spans="1:7" x14ac:dyDescent="0.25">
      <c r="A2329" t="s">
        <v>0</v>
      </c>
      <c r="B2329" t="s">
        <v>1</v>
      </c>
      <c r="C2329">
        <v>7555183</v>
      </c>
      <c r="D2329" s="2">
        <v>2958465</v>
      </c>
      <c r="E2329" s="2">
        <v>39093</v>
      </c>
      <c r="F2329" s="28">
        <v>143</v>
      </c>
      <c r="G2329" t="s">
        <v>2</v>
      </c>
    </row>
    <row r="2330" spans="1:7" x14ac:dyDescent="0.25">
      <c r="A2330" t="s">
        <v>0</v>
      </c>
      <c r="B2330" t="s">
        <v>1</v>
      </c>
      <c r="C2330">
        <v>7555184</v>
      </c>
      <c r="D2330" s="2">
        <v>2958465</v>
      </c>
      <c r="E2330" s="2">
        <v>39093</v>
      </c>
      <c r="F2330" s="28">
        <v>143</v>
      </c>
      <c r="G2330" t="s">
        <v>2</v>
      </c>
    </row>
    <row r="2331" spans="1:7" x14ac:dyDescent="0.25">
      <c r="A2331" t="s">
        <v>0</v>
      </c>
      <c r="B2331" t="s">
        <v>1</v>
      </c>
      <c r="C2331">
        <v>7555187</v>
      </c>
      <c r="D2331" s="2">
        <v>73050</v>
      </c>
      <c r="E2331" s="2">
        <v>39184</v>
      </c>
      <c r="F2331" s="28">
        <v>139</v>
      </c>
      <c r="G2331" t="s">
        <v>2</v>
      </c>
    </row>
    <row r="2332" spans="1:7" x14ac:dyDescent="0.25">
      <c r="A2332" t="s">
        <v>0</v>
      </c>
      <c r="B2332" t="s">
        <v>1</v>
      </c>
      <c r="C2332">
        <v>7555188</v>
      </c>
      <c r="D2332" s="2">
        <v>73050</v>
      </c>
      <c r="E2332" s="2">
        <v>39184</v>
      </c>
      <c r="F2332" s="28">
        <v>139</v>
      </c>
      <c r="G2332" t="s">
        <v>2</v>
      </c>
    </row>
    <row r="2333" spans="1:7" x14ac:dyDescent="0.25">
      <c r="A2333" t="s">
        <v>0</v>
      </c>
      <c r="B2333" t="s">
        <v>1</v>
      </c>
      <c r="C2333">
        <v>7555237</v>
      </c>
      <c r="D2333" s="2">
        <v>2958465</v>
      </c>
      <c r="E2333" s="2">
        <v>38255</v>
      </c>
      <c r="F2333" s="28">
        <v>470</v>
      </c>
      <c r="G2333" t="s">
        <v>2</v>
      </c>
    </row>
    <row r="2334" spans="1:7" x14ac:dyDescent="0.25">
      <c r="A2334" t="s">
        <v>0</v>
      </c>
      <c r="B2334" t="s">
        <v>1</v>
      </c>
      <c r="C2334">
        <v>7555242</v>
      </c>
      <c r="D2334" s="2">
        <v>2958465</v>
      </c>
      <c r="E2334" s="2">
        <v>39923</v>
      </c>
      <c r="F2334" s="28">
        <v>1790</v>
      </c>
      <c r="G2334" t="s">
        <v>3</v>
      </c>
    </row>
    <row r="2335" spans="1:7" x14ac:dyDescent="0.25">
      <c r="A2335" t="s">
        <v>0</v>
      </c>
      <c r="B2335" t="s">
        <v>1</v>
      </c>
      <c r="C2335">
        <v>7555251</v>
      </c>
      <c r="D2335" s="2">
        <v>2958465</v>
      </c>
      <c r="E2335" s="2">
        <v>39923</v>
      </c>
      <c r="F2335" s="28">
        <v>1360</v>
      </c>
      <c r="G2335" t="s">
        <v>3</v>
      </c>
    </row>
    <row r="2336" spans="1:7" x14ac:dyDescent="0.25">
      <c r="A2336" t="s">
        <v>0</v>
      </c>
      <c r="B2336" t="s">
        <v>1</v>
      </c>
      <c r="C2336">
        <v>7555265</v>
      </c>
      <c r="D2336" s="2">
        <v>2958465</v>
      </c>
      <c r="E2336" s="2">
        <v>38255</v>
      </c>
      <c r="F2336" s="28">
        <v>1875</v>
      </c>
      <c r="G2336" t="s">
        <v>3</v>
      </c>
    </row>
    <row r="2337" spans="1:7" x14ac:dyDescent="0.25">
      <c r="A2337" t="s">
        <v>0</v>
      </c>
      <c r="B2337" t="s">
        <v>1</v>
      </c>
      <c r="C2337">
        <v>7555683</v>
      </c>
      <c r="D2337" s="2">
        <v>2958465</v>
      </c>
      <c r="E2337" s="2">
        <v>39657</v>
      </c>
      <c r="F2337" s="28">
        <v>143</v>
      </c>
      <c r="G2337" t="s">
        <v>2</v>
      </c>
    </row>
    <row r="2338" spans="1:7" x14ac:dyDescent="0.25">
      <c r="A2338" t="s">
        <v>0</v>
      </c>
      <c r="B2338" t="s">
        <v>1</v>
      </c>
      <c r="C2338">
        <v>7555684</v>
      </c>
      <c r="D2338" s="2">
        <v>2958465</v>
      </c>
      <c r="E2338" s="2">
        <v>39657</v>
      </c>
      <c r="F2338" s="28">
        <v>143</v>
      </c>
      <c r="G2338" t="s">
        <v>2</v>
      </c>
    </row>
    <row r="2339" spans="1:7" x14ac:dyDescent="0.25">
      <c r="A2339" t="s">
        <v>0</v>
      </c>
      <c r="B2339" t="s">
        <v>1</v>
      </c>
      <c r="C2339">
        <v>7555687</v>
      </c>
      <c r="D2339" s="2">
        <v>2958465</v>
      </c>
      <c r="E2339" s="2">
        <v>39657</v>
      </c>
      <c r="F2339" s="28">
        <v>139</v>
      </c>
      <c r="G2339" t="s">
        <v>2</v>
      </c>
    </row>
    <row r="2340" spans="1:7" x14ac:dyDescent="0.25">
      <c r="A2340" t="s">
        <v>0</v>
      </c>
      <c r="B2340" t="s">
        <v>1</v>
      </c>
      <c r="C2340">
        <v>7555688</v>
      </c>
      <c r="D2340" s="2">
        <v>2958465</v>
      </c>
      <c r="E2340" s="2">
        <v>39657</v>
      </c>
      <c r="F2340" s="28">
        <v>139</v>
      </c>
      <c r="G2340" t="s">
        <v>2</v>
      </c>
    </row>
    <row r="2341" spans="1:7" x14ac:dyDescent="0.25">
      <c r="A2341" t="s">
        <v>0</v>
      </c>
      <c r="B2341" t="s">
        <v>1</v>
      </c>
      <c r="C2341">
        <v>7555737</v>
      </c>
      <c r="D2341" s="2">
        <v>2958465</v>
      </c>
      <c r="E2341" s="2">
        <v>38722</v>
      </c>
      <c r="F2341" s="28">
        <v>470</v>
      </c>
      <c r="G2341" t="s">
        <v>2</v>
      </c>
    </row>
    <row r="2342" spans="1:7" x14ac:dyDescent="0.25">
      <c r="A2342" t="s">
        <v>0</v>
      </c>
      <c r="B2342" t="s">
        <v>1</v>
      </c>
      <c r="C2342">
        <v>7555738</v>
      </c>
      <c r="D2342" s="2">
        <v>2958465</v>
      </c>
      <c r="E2342" s="2">
        <v>38722</v>
      </c>
      <c r="F2342" s="28">
        <v>470</v>
      </c>
      <c r="G2342" t="s">
        <v>2</v>
      </c>
    </row>
    <row r="2343" spans="1:7" x14ac:dyDescent="0.25">
      <c r="A2343" t="s">
        <v>0</v>
      </c>
      <c r="B2343" t="s">
        <v>1</v>
      </c>
      <c r="C2343">
        <v>7555742</v>
      </c>
      <c r="D2343" s="2">
        <v>2958465</v>
      </c>
      <c r="E2343" s="2">
        <v>40023</v>
      </c>
      <c r="F2343" s="28">
        <v>1790</v>
      </c>
      <c r="G2343" t="s">
        <v>3</v>
      </c>
    </row>
    <row r="2344" spans="1:7" x14ac:dyDescent="0.25">
      <c r="A2344" t="s">
        <v>0</v>
      </c>
      <c r="B2344" t="s">
        <v>1</v>
      </c>
      <c r="C2344">
        <v>7555751</v>
      </c>
      <c r="D2344" s="2">
        <v>2958465</v>
      </c>
      <c r="E2344" s="2">
        <v>40023</v>
      </c>
      <c r="F2344" s="28">
        <v>1360</v>
      </c>
      <c r="G2344" t="s">
        <v>3</v>
      </c>
    </row>
    <row r="2345" spans="1:7" x14ac:dyDescent="0.25">
      <c r="A2345" t="s">
        <v>0</v>
      </c>
      <c r="B2345" t="s">
        <v>1</v>
      </c>
      <c r="C2345">
        <v>7555765</v>
      </c>
      <c r="D2345" s="2">
        <v>2958465</v>
      </c>
      <c r="E2345" s="2">
        <v>38722</v>
      </c>
      <c r="F2345" s="28">
        <v>1875</v>
      </c>
      <c r="G2345" t="s">
        <v>3</v>
      </c>
    </row>
    <row r="2346" spans="1:7" x14ac:dyDescent="0.25">
      <c r="A2346" t="s">
        <v>0</v>
      </c>
      <c r="B2346" t="s">
        <v>1</v>
      </c>
      <c r="C2346">
        <v>7556051</v>
      </c>
      <c r="D2346" s="2">
        <v>2958465</v>
      </c>
      <c r="E2346" s="2">
        <v>45536</v>
      </c>
      <c r="F2346" s="28">
        <v>2070</v>
      </c>
      <c r="G2346" t="s">
        <v>3</v>
      </c>
    </row>
    <row r="2347" spans="1:7" x14ac:dyDescent="0.25">
      <c r="A2347" t="s">
        <v>0</v>
      </c>
      <c r="B2347" t="s">
        <v>1</v>
      </c>
      <c r="C2347">
        <v>7556115</v>
      </c>
      <c r="D2347" s="2">
        <v>2958465</v>
      </c>
      <c r="E2347" s="2">
        <v>45223</v>
      </c>
      <c r="F2347" s="28">
        <v>2563</v>
      </c>
      <c r="G2347" t="s">
        <v>3</v>
      </c>
    </row>
    <row r="2348" spans="1:7" x14ac:dyDescent="0.25">
      <c r="A2348" t="s">
        <v>0</v>
      </c>
      <c r="B2348" t="s">
        <v>1</v>
      </c>
      <c r="C2348">
        <v>7556116</v>
      </c>
      <c r="D2348" s="2">
        <v>2958465</v>
      </c>
      <c r="E2348" s="2">
        <v>45223</v>
      </c>
      <c r="F2348" s="28">
        <v>3400</v>
      </c>
      <c r="G2348" t="s">
        <v>3</v>
      </c>
    </row>
    <row r="2349" spans="1:7" x14ac:dyDescent="0.25">
      <c r="A2349" t="s">
        <v>0</v>
      </c>
      <c r="B2349" t="s">
        <v>1</v>
      </c>
      <c r="C2349">
        <v>7556183</v>
      </c>
      <c r="D2349" s="2">
        <v>2958465</v>
      </c>
      <c r="E2349" s="2">
        <v>45223</v>
      </c>
      <c r="F2349" s="28">
        <v>355</v>
      </c>
      <c r="G2349" t="s">
        <v>2</v>
      </c>
    </row>
    <row r="2350" spans="1:7" x14ac:dyDescent="0.25">
      <c r="A2350" t="s">
        <v>0</v>
      </c>
      <c r="B2350" t="s">
        <v>1</v>
      </c>
      <c r="C2350">
        <v>7556184</v>
      </c>
      <c r="D2350" s="2">
        <v>2958465</v>
      </c>
      <c r="E2350" s="2">
        <v>45223</v>
      </c>
      <c r="F2350" s="28">
        <v>355</v>
      </c>
      <c r="G2350" t="s">
        <v>2</v>
      </c>
    </row>
    <row r="2351" spans="1:7" x14ac:dyDescent="0.25">
      <c r="A2351" t="s">
        <v>0</v>
      </c>
      <c r="B2351" t="s">
        <v>1</v>
      </c>
      <c r="C2351">
        <v>7556193</v>
      </c>
      <c r="D2351" s="2">
        <v>2958465</v>
      </c>
      <c r="E2351" s="2">
        <v>45223</v>
      </c>
      <c r="F2351" s="28">
        <v>888</v>
      </c>
      <c r="G2351" t="s">
        <v>2</v>
      </c>
    </row>
    <row r="2352" spans="1:7" x14ac:dyDescent="0.25">
      <c r="A2352" t="s">
        <v>0</v>
      </c>
      <c r="B2352" t="s">
        <v>1</v>
      </c>
      <c r="C2352">
        <v>7556195</v>
      </c>
      <c r="D2352" s="2">
        <v>2958465</v>
      </c>
      <c r="E2352" s="2">
        <v>45223</v>
      </c>
      <c r="F2352" s="28">
        <v>888</v>
      </c>
      <c r="G2352" t="s">
        <v>2</v>
      </c>
    </row>
    <row r="2353" spans="1:7" x14ac:dyDescent="0.25">
      <c r="A2353" t="s">
        <v>0</v>
      </c>
      <c r="B2353" t="s">
        <v>1</v>
      </c>
      <c r="C2353">
        <v>7556200</v>
      </c>
      <c r="D2353" s="2">
        <v>2958465</v>
      </c>
      <c r="E2353" s="2">
        <v>45223</v>
      </c>
      <c r="F2353" s="28">
        <v>1045</v>
      </c>
      <c r="G2353" t="s">
        <v>2</v>
      </c>
    </row>
    <row r="2354" spans="1:7" x14ac:dyDescent="0.25">
      <c r="A2354" t="s">
        <v>0</v>
      </c>
      <c r="B2354" t="s">
        <v>1</v>
      </c>
      <c r="C2354">
        <v>7556201</v>
      </c>
      <c r="D2354" s="2">
        <v>2958465</v>
      </c>
      <c r="E2354" s="2">
        <v>45223</v>
      </c>
      <c r="F2354" s="28">
        <v>1045</v>
      </c>
      <c r="G2354" t="s">
        <v>2</v>
      </c>
    </row>
    <row r="2355" spans="1:7" x14ac:dyDescent="0.25">
      <c r="A2355" t="s">
        <v>0</v>
      </c>
      <c r="B2355" t="s">
        <v>1</v>
      </c>
      <c r="C2355">
        <v>7556203</v>
      </c>
      <c r="D2355" s="2">
        <v>2958465</v>
      </c>
      <c r="E2355" s="2">
        <v>45223</v>
      </c>
      <c r="F2355" s="28">
        <v>1045</v>
      </c>
      <c r="G2355" t="s">
        <v>2</v>
      </c>
    </row>
    <row r="2356" spans="1:7" x14ac:dyDescent="0.25">
      <c r="A2356" t="s">
        <v>0</v>
      </c>
      <c r="B2356" t="s">
        <v>1</v>
      </c>
      <c r="C2356">
        <v>7556204</v>
      </c>
      <c r="D2356" s="2">
        <v>2958465</v>
      </c>
      <c r="E2356" s="2">
        <v>45223</v>
      </c>
      <c r="F2356" s="28">
        <v>1045</v>
      </c>
      <c r="G2356" t="s">
        <v>2</v>
      </c>
    </row>
    <row r="2357" spans="1:7" x14ac:dyDescent="0.25">
      <c r="A2357" t="s">
        <v>0</v>
      </c>
      <c r="B2357" t="s">
        <v>1</v>
      </c>
      <c r="C2357">
        <v>7556229</v>
      </c>
      <c r="D2357" s="2">
        <v>2958465</v>
      </c>
      <c r="E2357" s="2">
        <v>45223</v>
      </c>
      <c r="F2357" s="28">
        <v>355</v>
      </c>
      <c r="G2357" t="s">
        <v>2</v>
      </c>
    </row>
    <row r="2358" spans="1:7" x14ac:dyDescent="0.25">
      <c r="A2358" t="s">
        <v>0</v>
      </c>
      <c r="B2358" t="s">
        <v>1</v>
      </c>
      <c r="C2358">
        <v>7556233</v>
      </c>
      <c r="D2358" s="2">
        <v>2958465</v>
      </c>
      <c r="E2358" s="2">
        <v>45223</v>
      </c>
      <c r="F2358" s="28">
        <v>1725</v>
      </c>
      <c r="G2358" t="s">
        <v>2</v>
      </c>
    </row>
    <row r="2359" spans="1:7" x14ac:dyDescent="0.25">
      <c r="A2359" t="s">
        <v>0</v>
      </c>
      <c r="B2359" t="s">
        <v>1</v>
      </c>
      <c r="C2359">
        <v>7556234</v>
      </c>
      <c r="D2359" s="2">
        <v>2958465</v>
      </c>
      <c r="E2359" s="2">
        <v>45223</v>
      </c>
      <c r="F2359" s="28">
        <v>1725</v>
      </c>
      <c r="G2359" t="s">
        <v>2</v>
      </c>
    </row>
    <row r="2360" spans="1:7" x14ac:dyDescent="0.25">
      <c r="A2360" t="s">
        <v>0</v>
      </c>
      <c r="B2360" t="s">
        <v>1</v>
      </c>
      <c r="C2360">
        <v>7556241</v>
      </c>
      <c r="D2360" s="2">
        <v>2958465</v>
      </c>
      <c r="E2360" s="2">
        <v>45223</v>
      </c>
      <c r="F2360" s="28">
        <v>3400</v>
      </c>
      <c r="G2360" t="s">
        <v>3</v>
      </c>
    </row>
    <row r="2361" spans="1:7" x14ac:dyDescent="0.25">
      <c r="A2361" t="s">
        <v>0</v>
      </c>
      <c r="B2361" t="s">
        <v>1</v>
      </c>
      <c r="C2361">
        <v>7556242</v>
      </c>
      <c r="D2361" s="2">
        <v>2958465</v>
      </c>
      <c r="E2361" s="2">
        <v>45223</v>
      </c>
      <c r="F2361" s="28">
        <v>3400</v>
      </c>
      <c r="G2361" t="s">
        <v>3</v>
      </c>
    </row>
    <row r="2362" spans="1:7" x14ac:dyDescent="0.25">
      <c r="A2362" t="s">
        <v>0</v>
      </c>
      <c r="B2362" t="s">
        <v>1</v>
      </c>
      <c r="C2362">
        <v>7556246</v>
      </c>
      <c r="D2362" s="2">
        <v>2958465</v>
      </c>
      <c r="E2362" s="2">
        <v>45223</v>
      </c>
      <c r="F2362" s="28">
        <v>2563</v>
      </c>
      <c r="G2362" t="s">
        <v>3</v>
      </c>
    </row>
    <row r="2363" spans="1:7" x14ac:dyDescent="0.25">
      <c r="A2363" t="s">
        <v>0</v>
      </c>
      <c r="B2363" t="s">
        <v>1</v>
      </c>
      <c r="C2363">
        <v>7556247</v>
      </c>
      <c r="D2363" s="2">
        <v>2958465</v>
      </c>
      <c r="E2363" s="2">
        <v>45223</v>
      </c>
      <c r="F2363" s="28">
        <v>3400</v>
      </c>
      <c r="G2363" t="s">
        <v>3</v>
      </c>
    </row>
    <row r="2364" spans="1:7" x14ac:dyDescent="0.25">
      <c r="A2364" t="s">
        <v>0</v>
      </c>
      <c r="B2364" t="s">
        <v>1</v>
      </c>
      <c r="C2364">
        <v>7556248</v>
      </c>
      <c r="D2364" s="2">
        <v>2958465</v>
      </c>
      <c r="E2364" s="2">
        <v>45223</v>
      </c>
      <c r="F2364" s="28">
        <v>2563</v>
      </c>
      <c r="G2364" t="s">
        <v>3</v>
      </c>
    </row>
    <row r="2365" spans="1:7" x14ac:dyDescent="0.25">
      <c r="A2365" t="s">
        <v>0</v>
      </c>
      <c r="B2365" t="s">
        <v>1</v>
      </c>
      <c r="C2365">
        <v>7556249</v>
      </c>
      <c r="D2365" s="2">
        <v>2958465</v>
      </c>
      <c r="E2365" s="2">
        <v>45223</v>
      </c>
      <c r="F2365" s="28">
        <v>3400</v>
      </c>
      <c r="G2365" t="s">
        <v>3</v>
      </c>
    </row>
    <row r="2366" spans="1:7" x14ac:dyDescent="0.25">
      <c r="A2366" t="s">
        <v>0</v>
      </c>
      <c r="B2366" t="s">
        <v>1</v>
      </c>
      <c r="C2366">
        <v>7556250</v>
      </c>
      <c r="D2366" s="2">
        <v>2958465</v>
      </c>
      <c r="E2366" s="2">
        <v>45223</v>
      </c>
      <c r="F2366" s="28">
        <v>2563</v>
      </c>
      <c r="G2366" t="s">
        <v>3</v>
      </c>
    </row>
    <row r="2367" spans="1:7" x14ac:dyDescent="0.25">
      <c r="A2367" t="s">
        <v>0</v>
      </c>
      <c r="B2367" t="s">
        <v>1</v>
      </c>
      <c r="C2367">
        <v>7556251</v>
      </c>
      <c r="D2367" s="2">
        <v>2958465</v>
      </c>
      <c r="E2367" s="2">
        <v>45223</v>
      </c>
      <c r="F2367" s="28">
        <v>2563</v>
      </c>
      <c r="G2367" t="s">
        <v>3</v>
      </c>
    </row>
    <row r="2368" spans="1:7" x14ac:dyDescent="0.25">
      <c r="A2368" t="s">
        <v>0</v>
      </c>
      <c r="B2368" t="s">
        <v>1</v>
      </c>
      <c r="C2368">
        <v>7556253</v>
      </c>
      <c r="D2368" s="2">
        <v>2958465</v>
      </c>
      <c r="E2368" s="2">
        <v>45223</v>
      </c>
      <c r="F2368" s="28">
        <v>5025</v>
      </c>
      <c r="G2368" t="s">
        <v>3</v>
      </c>
    </row>
    <row r="2369" spans="1:7" x14ac:dyDescent="0.25">
      <c r="A2369" t="s">
        <v>0</v>
      </c>
      <c r="B2369" t="s">
        <v>1</v>
      </c>
      <c r="C2369">
        <v>7556256</v>
      </c>
      <c r="D2369" s="2">
        <v>2958465</v>
      </c>
      <c r="E2369" s="2">
        <v>45223</v>
      </c>
      <c r="F2369" s="28">
        <v>5025</v>
      </c>
      <c r="G2369" t="s">
        <v>3</v>
      </c>
    </row>
    <row r="2370" spans="1:7" x14ac:dyDescent="0.25">
      <c r="A2370" t="s">
        <v>0</v>
      </c>
      <c r="B2370" t="s">
        <v>1</v>
      </c>
      <c r="C2370">
        <v>7556263</v>
      </c>
      <c r="D2370" s="2">
        <v>2958465</v>
      </c>
      <c r="E2370" s="2">
        <v>45223</v>
      </c>
      <c r="F2370" s="28">
        <v>6700</v>
      </c>
      <c r="G2370" t="s">
        <v>3</v>
      </c>
    </row>
    <row r="2371" spans="1:7" x14ac:dyDescent="0.25">
      <c r="A2371" t="s">
        <v>0</v>
      </c>
      <c r="B2371" t="s">
        <v>1</v>
      </c>
      <c r="C2371">
        <v>7556265</v>
      </c>
      <c r="D2371" s="2">
        <v>2958465</v>
      </c>
      <c r="E2371" s="2">
        <v>45223</v>
      </c>
      <c r="F2371" s="28">
        <v>6700</v>
      </c>
      <c r="G2371" t="s">
        <v>3</v>
      </c>
    </row>
    <row r="2372" spans="1:7" x14ac:dyDescent="0.25">
      <c r="A2372" t="s">
        <v>0</v>
      </c>
      <c r="B2372" t="s">
        <v>1</v>
      </c>
      <c r="C2372">
        <v>7556269</v>
      </c>
      <c r="D2372" s="2">
        <v>2958465</v>
      </c>
      <c r="E2372" s="2">
        <v>45223</v>
      </c>
      <c r="F2372" s="28">
        <v>6700</v>
      </c>
      <c r="G2372" t="s">
        <v>3</v>
      </c>
    </row>
    <row r="2373" spans="1:7" x14ac:dyDescent="0.25">
      <c r="A2373" t="s">
        <v>0</v>
      </c>
      <c r="B2373" t="s">
        <v>1</v>
      </c>
      <c r="C2373">
        <v>7556272</v>
      </c>
      <c r="D2373" s="2">
        <v>2958465</v>
      </c>
      <c r="E2373" s="2">
        <v>45223</v>
      </c>
      <c r="F2373" s="28">
        <v>5025</v>
      </c>
      <c r="G2373" t="s">
        <v>3</v>
      </c>
    </row>
    <row r="2374" spans="1:7" x14ac:dyDescent="0.25">
      <c r="A2374" t="s">
        <v>0</v>
      </c>
      <c r="B2374" t="s">
        <v>1</v>
      </c>
      <c r="C2374">
        <v>7556273</v>
      </c>
      <c r="D2374" s="2">
        <v>2958465</v>
      </c>
      <c r="E2374" s="2">
        <v>45223</v>
      </c>
      <c r="F2374" s="28">
        <v>6700</v>
      </c>
      <c r="G2374" t="s">
        <v>3</v>
      </c>
    </row>
    <row r="2375" spans="1:7" x14ac:dyDescent="0.25">
      <c r="A2375" t="s">
        <v>0</v>
      </c>
      <c r="B2375" t="s">
        <v>1</v>
      </c>
      <c r="C2375">
        <v>7556274</v>
      </c>
      <c r="D2375" s="2">
        <v>2958465</v>
      </c>
      <c r="E2375" s="2">
        <v>45223</v>
      </c>
      <c r="F2375" s="28">
        <v>5025</v>
      </c>
      <c r="G2375" t="s">
        <v>3</v>
      </c>
    </row>
    <row r="2376" spans="1:7" x14ac:dyDescent="0.25">
      <c r="A2376" t="s">
        <v>0</v>
      </c>
      <c r="B2376" t="s">
        <v>1</v>
      </c>
      <c r="C2376">
        <v>7556286</v>
      </c>
      <c r="D2376" s="2">
        <v>2958465</v>
      </c>
      <c r="E2376" s="2">
        <v>45223</v>
      </c>
      <c r="F2376" s="28">
        <v>6700</v>
      </c>
      <c r="G2376" t="s">
        <v>3</v>
      </c>
    </row>
    <row r="2377" spans="1:7" x14ac:dyDescent="0.25">
      <c r="A2377" t="s">
        <v>0</v>
      </c>
      <c r="B2377" t="s">
        <v>1</v>
      </c>
      <c r="C2377">
        <v>7556287</v>
      </c>
      <c r="D2377" s="2">
        <v>2958465</v>
      </c>
      <c r="E2377" s="2">
        <v>45223</v>
      </c>
      <c r="F2377" s="28">
        <v>5025</v>
      </c>
      <c r="G2377" t="s">
        <v>3</v>
      </c>
    </row>
    <row r="2378" spans="1:7" x14ac:dyDescent="0.25">
      <c r="A2378" t="s">
        <v>0</v>
      </c>
      <c r="B2378" t="s">
        <v>1</v>
      </c>
      <c r="C2378">
        <v>7556615</v>
      </c>
      <c r="D2378" s="2">
        <v>2958465</v>
      </c>
      <c r="E2378" s="2">
        <v>43344</v>
      </c>
      <c r="F2378" s="28">
        <v>1600</v>
      </c>
      <c r="G2378" t="s">
        <v>3</v>
      </c>
    </row>
    <row r="2379" spans="1:7" x14ac:dyDescent="0.25">
      <c r="A2379" t="s">
        <v>0</v>
      </c>
      <c r="B2379" t="s">
        <v>1</v>
      </c>
      <c r="C2379">
        <v>7556616</v>
      </c>
      <c r="D2379" s="2">
        <v>2958465</v>
      </c>
      <c r="E2379" s="2">
        <v>43344</v>
      </c>
      <c r="F2379" s="28">
        <v>2119</v>
      </c>
      <c r="G2379" t="s">
        <v>3</v>
      </c>
    </row>
    <row r="2380" spans="1:7" x14ac:dyDescent="0.25">
      <c r="A2380" t="s">
        <v>0</v>
      </c>
      <c r="B2380" t="s">
        <v>1</v>
      </c>
      <c r="C2380">
        <v>7556683</v>
      </c>
      <c r="D2380" s="2">
        <v>2958465</v>
      </c>
      <c r="E2380" s="2">
        <v>43344</v>
      </c>
      <c r="F2380" s="28">
        <v>263</v>
      </c>
      <c r="G2380" t="s">
        <v>2</v>
      </c>
    </row>
    <row r="2381" spans="1:7" x14ac:dyDescent="0.25">
      <c r="A2381" t="s">
        <v>0</v>
      </c>
      <c r="B2381" t="s">
        <v>1</v>
      </c>
      <c r="C2381">
        <v>7556684</v>
      </c>
      <c r="D2381" s="2">
        <v>2958465</v>
      </c>
      <c r="E2381" s="2">
        <v>43344</v>
      </c>
      <c r="F2381" s="28">
        <v>263</v>
      </c>
      <c r="G2381" t="s">
        <v>2</v>
      </c>
    </row>
    <row r="2382" spans="1:7" x14ac:dyDescent="0.25">
      <c r="A2382" t="s">
        <v>0</v>
      </c>
      <c r="B2382" t="s">
        <v>1</v>
      </c>
      <c r="C2382">
        <v>7556693</v>
      </c>
      <c r="D2382" s="2">
        <v>2958465</v>
      </c>
      <c r="E2382" s="2">
        <v>43344</v>
      </c>
      <c r="F2382" s="28">
        <v>657</v>
      </c>
      <c r="G2382" t="s">
        <v>2</v>
      </c>
    </row>
    <row r="2383" spans="1:7" x14ac:dyDescent="0.25">
      <c r="A2383" t="s">
        <v>0</v>
      </c>
      <c r="B2383" t="s">
        <v>1</v>
      </c>
      <c r="C2383">
        <v>7556695</v>
      </c>
      <c r="D2383" s="2">
        <v>2958465</v>
      </c>
      <c r="E2383" s="2">
        <v>43344</v>
      </c>
      <c r="F2383" s="28">
        <v>657</v>
      </c>
      <c r="G2383" t="s">
        <v>2</v>
      </c>
    </row>
    <row r="2384" spans="1:7" x14ac:dyDescent="0.25">
      <c r="A2384" t="s">
        <v>0</v>
      </c>
      <c r="B2384" t="s">
        <v>1</v>
      </c>
      <c r="C2384">
        <v>7556700</v>
      </c>
      <c r="D2384" s="2">
        <v>2958465</v>
      </c>
      <c r="E2384" s="2">
        <v>43344</v>
      </c>
      <c r="F2384" s="28">
        <v>776</v>
      </c>
      <c r="G2384" t="s">
        <v>2</v>
      </c>
    </row>
    <row r="2385" spans="1:7" x14ac:dyDescent="0.25">
      <c r="A2385" t="s">
        <v>0</v>
      </c>
      <c r="B2385" t="s">
        <v>1</v>
      </c>
      <c r="C2385">
        <v>7556701</v>
      </c>
      <c r="D2385" s="2">
        <v>2958465</v>
      </c>
      <c r="E2385" s="2">
        <v>43344</v>
      </c>
      <c r="F2385" s="28">
        <v>776</v>
      </c>
      <c r="G2385" t="s">
        <v>2</v>
      </c>
    </row>
    <row r="2386" spans="1:7" x14ac:dyDescent="0.25">
      <c r="A2386" t="s">
        <v>0</v>
      </c>
      <c r="B2386" t="s">
        <v>1</v>
      </c>
      <c r="C2386">
        <v>7556703</v>
      </c>
      <c r="D2386" s="2">
        <v>2958465</v>
      </c>
      <c r="E2386" s="2">
        <v>43344</v>
      </c>
      <c r="F2386" s="28">
        <v>776</v>
      </c>
      <c r="G2386" t="s">
        <v>2</v>
      </c>
    </row>
    <row r="2387" spans="1:7" x14ac:dyDescent="0.25">
      <c r="A2387" t="s">
        <v>0</v>
      </c>
      <c r="B2387" t="s">
        <v>1</v>
      </c>
      <c r="C2387">
        <v>7556704</v>
      </c>
      <c r="D2387" s="2">
        <v>2958465</v>
      </c>
      <c r="E2387" s="2">
        <v>43344</v>
      </c>
      <c r="F2387" s="28">
        <v>776</v>
      </c>
      <c r="G2387" t="s">
        <v>2</v>
      </c>
    </row>
    <row r="2388" spans="1:7" x14ac:dyDescent="0.25">
      <c r="A2388" t="s">
        <v>0</v>
      </c>
      <c r="B2388" t="s">
        <v>1</v>
      </c>
      <c r="C2388">
        <v>7556729</v>
      </c>
      <c r="D2388" s="2">
        <v>2958465</v>
      </c>
      <c r="E2388" s="2">
        <v>43344</v>
      </c>
      <c r="F2388" s="28">
        <v>263</v>
      </c>
      <c r="G2388" t="s">
        <v>2</v>
      </c>
    </row>
    <row r="2389" spans="1:7" x14ac:dyDescent="0.25">
      <c r="A2389" t="s">
        <v>0</v>
      </c>
      <c r="B2389" t="s">
        <v>1</v>
      </c>
      <c r="C2389">
        <v>7556733</v>
      </c>
      <c r="D2389" s="2">
        <v>2958465</v>
      </c>
      <c r="E2389" s="2">
        <v>43344</v>
      </c>
      <c r="F2389" s="28">
        <v>1282</v>
      </c>
      <c r="G2389" t="s">
        <v>2</v>
      </c>
    </row>
    <row r="2390" spans="1:7" x14ac:dyDescent="0.25">
      <c r="A2390" t="s">
        <v>0</v>
      </c>
      <c r="B2390" t="s">
        <v>1</v>
      </c>
      <c r="C2390">
        <v>7556734</v>
      </c>
      <c r="D2390" s="2">
        <v>2958465</v>
      </c>
      <c r="E2390" s="2">
        <v>43344</v>
      </c>
      <c r="F2390" s="28">
        <v>1282</v>
      </c>
      <c r="G2390" t="s">
        <v>2</v>
      </c>
    </row>
    <row r="2391" spans="1:7" x14ac:dyDescent="0.25">
      <c r="A2391" t="s">
        <v>0</v>
      </c>
      <c r="B2391" t="s">
        <v>1</v>
      </c>
      <c r="C2391">
        <v>7556741</v>
      </c>
      <c r="D2391" s="2">
        <v>2958465</v>
      </c>
      <c r="E2391" s="2">
        <v>43344</v>
      </c>
      <c r="F2391" s="28">
        <v>2528</v>
      </c>
      <c r="G2391" t="s">
        <v>3</v>
      </c>
    </row>
    <row r="2392" spans="1:7" x14ac:dyDescent="0.25">
      <c r="A2392" t="s">
        <v>0</v>
      </c>
      <c r="B2392" t="s">
        <v>1</v>
      </c>
      <c r="C2392">
        <v>7556742</v>
      </c>
      <c r="D2392" s="2">
        <v>2958465</v>
      </c>
      <c r="E2392" s="2">
        <v>43344</v>
      </c>
      <c r="F2392" s="28">
        <v>2528</v>
      </c>
      <c r="G2392" t="s">
        <v>3</v>
      </c>
    </row>
    <row r="2393" spans="1:7" x14ac:dyDescent="0.25">
      <c r="A2393" t="s">
        <v>0</v>
      </c>
      <c r="B2393" t="s">
        <v>1</v>
      </c>
      <c r="C2393">
        <v>7556746</v>
      </c>
      <c r="D2393" s="2">
        <v>2958465</v>
      </c>
      <c r="E2393" s="2">
        <v>43344</v>
      </c>
      <c r="F2393" s="28">
        <v>1600</v>
      </c>
      <c r="G2393" t="s">
        <v>3</v>
      </c>
    </row>
    <row r="2394" spans="1:7" x14ac:dyDescent="0.25">
      <c r="A2394" t="s">
        <v>0</v>
      </c>
      <c r="B2394" t="s">
        <v>1</v>
      </c>
      <c r="C2394">
        <v>7556747</v>
      </c>
      <c r="D2394" s="2">
        <v>2958465</v>
      </c>
      <c r="E2394" s="2">
        <v>43344</v>
      </c>
      <c r="F2394" s="28">
        <v>2119</v>
      </c>
      <c r="G2394" t="s">
        <v>3</v>
      </c>
    </row>
    <row r="2395" spans="1:7" x14ac:dyDescent="0.25">
      <c r="A2395" t="s">
        <v>0</v>
      </c>
      <c r="B2395" t="s">
        <v>1</v>
      </c>
      <c r="C2395">
        <v>7556748</v>
      </c>
      <c r="D2395" s="2">
        <v>2958465</v>
      </c>
      <c r="E2395" s="2">
        <v>43344</v>
      </c>
      <c r="F2395" s="28">
        <v>1675</v>
      </c>
      <c r="G2395" t="s">
        <v>3</v>
      </c>
    </row>
    <row r="2396" spans="1:7" x14ac:dyDescent="0.25">
      <c r="A2396" t="s">
        <v>0</v>
      </c>
      <c r="B2396" t="s">
        <v>1</v>
      </c>
      <c r="C2396">
        <v>7556749</v>
      </c>
      <c r="D2396" s="2">
        <v>2958465</v>
      </c>
      <c r="E2396" s="2">
        <v>43344</v>
      </c>
      <c r="F2396" s="28">
        <v>2292</v>
      </c>
      <c r="G2396" t="s">
        <v>3</v>
      </c>
    </row>
    <row r="2397" spans="1:7" x14ac:dyDescent="0.25">
      <c r="A2397" t="s">
        <v>0</v>
      </c>
      <c r="B2397" t="s">
        <v>1</v>
      </c>
      <c r="C2397">
        <v>7556750</v>
      </c>
      <c r="D2397" s="2">
        <v>2958465</v>
      </c>
      <c r="E2397" s="2">
        <v>43344</v>
      </c>
      <c r="F2397" s="28">
        <v>1910</v>
      </c>
      <c r="G2397" t="s">
        <v>3</v>
      </c>
    </row>
    <row r="2398" spans="1:7" x14ac:dyDescent="0.25">
      <c r="A2398" t="s">
        <v>0</v>
      </c>
      <c r="B2398" t="s">
        <v>1</v>
      </c>
      <c r="C2398">
        <v>7556751</v>
      </c>
      <c r="D2398" s="2">
        <v>2958465</v>
      </c>
      <c r="E2398" s="2">
        <v>43344</v>
      </c>
      <c r="F2398" s="28">
        <v>1910</v>
      </c>
      <c r="G2398" t="s">
        <v>3</v>
      </c>
    </row>
    <row r="2399" spans="1:7" x14ac:dyDescent="0.25">
      <c r="A2399" t="s">
        <v>0</v>
      </c>
      <c r="B2399" t="s">
        <v>1</v>
      </c>
      <c r="C2399">
        <v>7556753</v>
      </c>
      <c r="D2399" s="2">
        <v>2958465</v>
      </c>
      <c r="E2399" s="2">
        <v>43344</v>
      </c>
      <c r="F2399" s="28">
        <v>3775</v>
      </c>
      <c r="G2399" t="s">
        <v>3</v>
      </c>
    </row>
    <row r="2400" spans="1:7" x14ac:dyDescent="0.25">
      <c r="A2400" t="s">
        <v>0</v>
      </c>
      <c r="B2400" t="s">
        <v>1</v>
      </c>
      <c r="C2400">
        <v>7556756</v>
      </c>
      <c r="D2400" s="2">
        <v>2958465</v>
      </c>
      <c r="E2400" s="2">
        <v>43344</v>
      </c>
      <c r="F2400" s="28">
        <v>3775</v>
      </c>
      <c r="G2400" t="s">
        <v>3</v>
      </c>
    </row>
    <row r="2401" spans="1:7" x14ac:dyDescent="0.25">
      <c r="A2401" t="s">
        <v>0</v>
      </c>
      <c r="B2401" t="s">
        <v>1</v>
      </c>
      <c r="C2401">
        <v>7556763</v>
      </c>
      <c r="D2401" s="2">
        <v>2958465</v>
      </c>
      <c r="E2401" s="2">
        <v>40299</v>
      </c>
      <c r="F2401" s="28">
        <v>3280</v>
      </c>
      <c r="G2401" t="s">
        <v>3</v>
      </c>
    </row>
    <row r="2402" spans="1:7" x14ac:dyDescent="0.25">
      <c r="A2402" t="s">
        <v>0</v>
      </c>
      <c r="B2402" t="s">
        <v>1</v>
      </c>
      <c r="C2402">
        <v>7556765</v>
      </c>
      <c r="D2402" s="2">
        <v>2958465</v>
      </c>
      <c r="E2402" s="2">
        <v>43344</v>
      </c>
      <c r="F2402" s="28">
        <v>5021</v>
      </c>
      <c r="G2402" t="s">
        <v>3</v>
      </c>
    </row>
    <row r="2403" spans="1:7" x14ac:dyDescent="0.25">
      <c r="A2403" t="s">
        <v>0</v>
      </c>
      <c r="B2403" t="s">
        <v>1</v>
      </c>
      <c r="C2403">
        <v>7556769</v>
      </c>
      <c r="D2403" s="2">
        <v>2958465</v>
      </c>
      <c r="E2403" s="2">
        <v>43344</v>
      </c>
      <c r="F2403" s="28">
        <v>5021</v>
      </c>
      <c r="G2403" t="s">
        <v>3</v>
      </c>
    </row>
    <row r="2404" spans="1:7" x14ac:dyDescent="0.25">
      <c r="A2404" t="s">
        <v>0</v>
      </c>
      <c r="B2404" t="s">
        <v>1</v>
      </c>
      <c r="C2404">
        <v>7556772</v>
      </c>
      <c r="D2404" s="2">
        <v>2958465</v>
      </c>
      <c r="E2404" s="2">
        <v>43344</v>
      </c>
      <c r="F2404" s="28">
        <v>3310</v>
      </c>
      <c r="G2404" t="s">
        <v>3</v>
      </c>
    </row>
    <row r="2405" spans="1:7" x14ac:dyDescent="0.25">
      <c r="A2405" t="s">
        <v>0</v>
      </c>
      <c r="B2405" t="s">
        <v>1</v>
      </c>
      <c r="C2405">
        <v>7556773</v>
      </c>
      <c r="D2405" s="2">
        <v>2958465</v>
      </c>
      <c r="E2405" s="2">
        <v>43344</v>
      </c>
      <c r="F2405" s="28">
        <v>4553</v>
      </c>
      <c r="G2405" t="s">
        <v>3</v>
      </c>
    </row>
    <row r="2406" spans="1:7" x14ac:dyDescent="0.25">
      <c r="A2406" t="s">
        <v>0</v>
      </c>
      <c r="B2406" t="s">
        <v>1</v>
      </c>
      <c r="C2406">
        <v>7556774</v>
      </c>
      <c r="D2406" s="2">
        <v>2958465</v>
      </c>
      <c r="E2406" s="2">
        <v>43344</v>
      </c>
      <c r="F2406" s="28">
        <v>3156</v>
      </c>
      <c r="G2406" t="s">
        <v>3</v>
      </c>
    </row>
    <row r="2407" spans="1:7" x14ac:dyDescent="0.25">
      <c r="A2407" t="s">
        <v>0</v>
      </c>
      <c r="B2407" t="s">
        <v>1</v>
      </c>
      <c r="C2407">
        <v>7556786</v>
      </c>
      <c r="D2407" s="2">
        <v>2958465</v>
      </c>
      <c r="E2407" s="2">
        <v>43344</v>
      </c>
      <c r="F2407" s="28">
        <v>4553</v>
      </c>
      <c r="G2407" t="s">
        <v>3</v>
      </c>
    </row>
    <row r="2408" spans="1:7" x14ac:dyDescent="0.25">
      <c r="A2408" t="s">
        <v>0</v>
      </c>
      <c r="B2408" t="s">
        <v>1</v>
      </c>
      <c r="C2408">
        <v>7556787</v>
      </c>
      <c r="D2408" s="2">
        <v>2958465</v>
      </c>
      <c r="E2408" s="2">
        <v>43344</v>
      </c>
      <c r="F2408" s="28">
        <v>3156</v>
      </c>
      <c r="G2408" t="s">
        <v>3</v>
      </c>
    </row>
    <row r="2409" spans="1:7" x14ac:dyDescent="0.25">
      <c r="A2409" t="s">
        <v>0</v>
      </c>
      <c r="B2409" t="s">
        <v>1</v>
      </c>
      <c r="C2409">
        <v>7558183</v>
      </c>
      <c r="D2409" s="2">
        <v>2958465</v>
      </c>
      <c r="E2409" s="2">
        <v>41396</v>
      </c>
      <c r="F2409" s="28">
        <v>276</v>
      </c>
      <c r="G2409" t="s">
        <v>2</v>
      </c>
    </row>
    <row r="2410" spans="1:7" x14ac:dyDescent="0.25">
      <c r="A2410" t="s">
        <v>0</v>
      </c>
      <c r="B2410" t="s">
        <v>1</v>
      </c>
      <c r="C2410">
        <v>7558184</v>
      </c>
      <c r="D2410" s="2">
        <v>2958465</v>
      </c>
      <c r="E2410" s="2">
        <v>41396</v>
      </c>
      <c r="F2410" s="28">
        <v>276</v>
      </c>
      <c r="G2410" t="s">
        <v>2</v>
      </c>
    </row>
    <row r="2411" spans="1:7" x14ac:dyDescent="0.25">
      <c r="A2411" t="s">
        <v>0</v>
      </c>
      <c r="B2411" t="s">
        <v>1</v>
      </c>
      <c r="C2411">
        <v>7558185</v>
      </c>
      <c r="D2411" s="2">
        <v>2958465</v>
      </c>
      <c r="E2411" s="2">
        <v>41396</v>
      </c>
      <c r="F2411" s="28">
        <v>276</v>
      </c>
      <c r="G2411" t="s">
        <v>2</v>
      </c>
    </row>
    <row r="2412" spans="1:7" x14ac:dyDescent="0.25">
      <c r="A2412" t="s">
        <v>0</v>
      </c>
      <c r="B2412" t="s">
        <v>1</v>
      </c>
      <c r="C2412">
        <v>7558683</v>
      </c>
      <c r="D2412" s="2">
        <v>2958465</v>
      </c>
      <c r="E2412" s="2">
        <v>41396</v>
      </c>
      <c r="F2412" s="28">
        <v>240</v>
      </c>
      <c r="G2412" t="s">
        <v>2</v>
      </c>
    </row>
    <row r="2413" spans="1:7" x14ac:dyDescent="0.25">
      <c r="A2413" t="s">
        <v>0</v>
      </c>
      <c r="B2413" t="s">
        <v>1</v>
      </c>
      <c r="C2413">
        <v>7558684</v>
      </c>
      <c r="D2413" s="2">
        <v>2958465</v>
      </c>
      <c r="E2413" s="2">
        <v>41396</v>
      </c>
      <c r="F2413" s="28">
        <v>240</v>
      </c>
      <c r="G2413" t="s">
        <v>2</v>
      </c>
    </row>
    <row r="2414" spans="1:7" x14ac:dyDescent="0.25">
      <c r="A2414" t="s">
        <v>0</v>
      </c>
      <c r="B2414" t="s">
        <v>1</v>
      </c>
      <c r="C2414">
        <v>7558685</v>
      </c>
      <c r="D2414" s="2">
        <v>2958465</v>
      </c>
      <c r="E2414" s="2">
        <v>41396</v>
      </c>
      <c r="F2414" s="28">
        <v>240</v>
      </c>
      <c r="G2414" t="s">
        <v>2</v>
      </c>
    </row>
    <row r="2415" spans="1:7" x14ac:dyDescent="0.25">
      <c r="A2415" t="s">
        <v>0</v>
      </c>
      <c r="B2415" t="s">
        <v>1</v>
      </c>
      <c r="C2415">
        <v>7559265</v>
      </c>
      <c r="D2415" s="2">
        <v>2958465</v>
      </c>
      <c r="E2415" s="2">
        <v>42891</v>
      </c>
      <c r="F2415" s="28">
        <v>5200</v>
      </c>
      <c r="G2415" t="s">
        <v>3</v>
      </c>
    </row>
    <row r="2416" spans="1:7" x14ac:dyDescent="0.25">
      <c r="A2416" t="s">
        <v>0</v>
      </c>
      <c r="B2416" t="s">
        <v>1</v>
      </c>
      <c r="C2416">
        <v>7559765</v>
      </c>
      <c r="D2416" s="2">
        <v>2958465</v>
      </c>
      <c r="E2416" s="2">
        <v>42891</v>
      </c>
      <c r="F2416" s="28">
        <v>5200</v>
      </c>
      <c r="G2416" t="s">
        <v>3</v>
      </c>
    </row>
    <row r="2417" spans="1:7" x14ac:dyDescent="0.25">
      <c r="A2417" t="s">
        <v>0</v>
      </c>
      <c r="B2417" t="s">
        <v>1</v>
      </c>
      <c r="C2417">
        <v>7561263</v>
      </c>
      <c r="D2417" s="2">
        <v>2958465</v>
      </c>
      <c r="E2417" s="2">
        <v>44764</v>
      </c>
      <c r="F2417" s="28">
        <v>6300</v>
      </c>
      <c r="G2417" t="s">
        <v>3</v>
      </c>
    </row>
    <row r="2418" spans="1:7" x14ac:dyDescent="0.25">
      <c r="A2418" t="s">
        <v>0</v>
      </c>
      <c r="B2418" t="s">
        <v>1</v>
      </c>
      <c r="C2418">
        <v>7561264</v>
      </c>
      <c r="D2418" s="2">
        <v>2958465</v>
      </c>
      <c r="E2418" s="2">
        <v>44764</v>
      </c>
      <c r="F2418" s="28">
        <v>6300</v>
      </c>
      <c r="G2418" t="s">
        <v>3</v>
      </c>
    </row>
    <row r="2419" spans="1:7" x14ac:dyDescent="0.25">
      <c r="A2419" t="s">
        <v>0</v>
      </c>
      <c r="B2419" t="s">
        <v>1</v>
      </c>
      <c r="C2419">
        <v>7561265</v>
      </c>
      <c r="D2419" s="2">
        <v>2958465</v>
      </c>
      <c r="E2419" s="2">
        <v>44764</v>
      </c>
      <c r="F2419" s="28">
        <v>6300</v>
      </c>
      <c r="G2419" t="s">
        <v>3</v>
      </c>
    </row>
    <row r="2420" spans="1:7" x14ac:dyDescent="0.25">
      <c r="A2420" t="s">
        <v>0</v>
      </c>
      <c r="B2420" t="s">
        <v>1</v>
      </c>
      <c r="C2420">
        <v>7561763</v>
      </c>
      <c r="D2420" s="2">
        <v>2958465</v>
      </c>
      <c r="E2420" s="2">
        <v>40299</v>
      </c>
      <c r="F2420" s="28">
        <v>3020</v>
      </c>
      <c r="G2420" t="s">
        <v>3</v>
      </c>
    </row>
    <row r="2421" spans="1:7" x14ac:dyDescent="0.25">
      <c r="A2421" t="s">
        <v>0</v>
      </c>
      <c r="B2421" t="s">
        <v>1</v>
      </c>
      <c r="C2421">
        <v>7561764</v>
      </c>
      <c r="D2421" s="2">
        <v>2958465</v>
      </c>
      <c r="E2421" s="2">
        <v>39777</v>
      </c>
      <c r="F2421" s="28">
        <v>3300</v>
      </c>
      <c r="G2421" t="s">
        <v>3</v>
      </c>
    </row>
    <row r="2422" spans="1:7" x14ac:dyDescent="0.25">
      <c r="A2422" t="s">
        <v>0</v>
      </c>
      <c r="B2422" t="s">
        <v>1</v>
      </c>
      <c r="C2422">
        <v>7561765</v>
      </c>
      <c r="D2422" s="2">
        <v>2958465</v>
      </c>
      <c r="E2422" s="2">
        <v>43344</v>
      </c>
      <c r="F2422" s="28">
        <v>4861</v>
      </c>
      <c r="G2422" t="s">
        <v>3</v>
      </c>
    </row>
    <row r="2423" spans="1:7" x14ac:dyDescent="0.25">
      <c r="A2423" t="s">
        <v>0</v>
      </c>
      <c r="B2423" t="s">
        <v>1</v>
      </c>
      <c r="C2423">
        <v>7563183</v>
      </c>
      <c r="D2423" s="2">
        <v>2958465</v>
      </c>
      <c r="E2423" s="2">
        <v>45223</v>
      </c>
      <c r="F2423" s="28">
        <v>345</v>
      </c>
      <c r="G2423" t="s">
        <v>2</v>
      </c>
    </row>
    <row r="2424" spans="1:7" x14ac:dyDescent="0.25">
      <c r="A2424" t="s">
        <v>0</v>
      </c>
      <c r="B2424" t="s">
        <v>1</v>
      </c>
      <c r="C2424">
        <v>7563184</v>
      </c>
      <c r="D2424" s="2">
        <v>2958465</v>
      </c>
      <c r="E2424" s="2">
        <v>45223</v>
      </c>
      <c r="F2424" s="28">
        <v>345</v>
      </c>
      <c r="G2424" t="s">
        <v>2</v>
      </c>
    </row>
    <row r="2425" spans="1:7" x14ac:dyDescent="0.25">
      <c r="A2425" t="s">
        <v>0</v>
      </c>
      <c r="B2425" t="s">
        <v>1</v>
      </c>
      <c r="C2425">
        <v>7563246</v>
      </c>
      <c r="D2425" s="2">
        <v>2958465</v>
      </c>
      <c r="E2425" s="2">
        <v>45223</v>
      </c>
      <c r="F2425" s="28">
        <v>2413</v>
      </c>
      <c r="G2425" t="s">
        <v>3</v>
      </c>
    </row>
    <row r="2426" spans="1:7" x14ac:dyDescent="0.25">
      <c r="A2426" t="s">
        <v>0</v>
      </c>
      <c r="B2426" t="s">
        <v>1</v>
      </c>
      <c r="C2426">
        <v>7563248</v>
      </c>
      <c r="D2426" s="2">
        <v>2958465</v>
      </c>
      <c r="E2426" s="2">
        <v>45223</v>
      </c>
      <c r="F2426" s="28">
        <v>2413</v>
      </c>
      <c r="G2426" t="s">
        <v>3</v>
      </c>
    </row>
    <row r="2427" spans="1:7" x14ac:dyDescent="0.25">
      <c r="A2427" t="s">
        <v>0</v>
      </c>
      <c r="B2427" t="s">
        <v>1</v>
      </c>
      <c r="C2427">
        <v>7563250</v>
      </c>
      <c r="D2427" s="2">
        <v>2958465</v>
      </c>
      <c r="E2427" s="2">
        <v>45223</v>
      </c>
      <c r="F2427" s="28">
        <v>2413</v>
      </c>
      <c r="G2427" t="s">
        <v>3</v>
      </c>
    </row>
    <row r="2428" spans="1:7" x14ac:dyDescent="0.25">
      <c r="A2428" t="s">
        <v>0</v>
      </c>
      <c r="B2428" t="s">
        <v>1</v>
      </c>
      <c r="C2428">
        <v>7563251</v>
      </c>
      <c r="D2428" s="2">
        <v>2958465</v>
      </c>
      <c r="E2428" s="2">
        <v>45223</v>
      </c>
      <c r="F2428" s="28">
        <v>2413</v>
      </c>
      <c r="G2428" t="s">
        <v>3</v>
      </c>
    </row>
    <row r="2429" spans="1:7" x14ac:dyDescent="0.25">
      <c r="A2429" t="s">
        <v>0</v>
      </c>
      <c r="B2429" t="s">
        <v>1</v>
      </c>
      <c r="C2429">
        <v>7563683</v>
      </c>
      <c r="D2429" s="2">
        <v>2958465</v>
      </c>
      <c r="E2429" s="2">
        <v>43344</v>
      </c>
      <c r="F2429" s="28">
        <v>241</v>
      </c>
      <c r="G2429" t="s">
        <v>2</v>
      </c>
    </row>
    <row r="2430" spans="1:7" x14ac:dyDescent="0.25">
      <c r="A2430" t="s">
        <v>0</v>
      </c>
      <c r="B2430" t="s">
        <v>1</v>
      </c>
      <c r="C2430">
        <v>7563684</v>
      </c>
      <c r="D2430" s="2">
        <v>2958465</v>
      </c>
      <c r="E2430" s="2">
        <v>43344</v>
      </c>
      <c r="F2430" s="28">
        <v>241</v>
      </c>
      <c r="G2430" t="s">
        <v>2</v>
      </c>
    </row>
    <row r="2431" spans="1:7" x14ac:dyDescent="0.25">
      <c r="A2431" t="s">
        <v>0</v>
      </c>
      <c r="B2431" t="s">
        <v>1</v>
      </c>
      <c r="C2431">
        <v>7563721</v>
      </c>
      <c r="D2431" s="2">
        <v>2958465</v>
      </c>
      <c r="E2431" s="2">
        <v>39490</v>
      </c>
      <c r="F2431" s="28">
        <v>372</v>
      </c>
      <c r="G2431" t="s">
        <v>2</v>
      </c>
    </row>
    <row r="2432" spans="1:7" x14ac:dyDescent="0.25">
      <c r="A2432" t="s">
        <v>0</v>
      </c>
      <c r="B2432" t="s">
        <v>1</v>
      </c>
      <c r="C2432">
        <v>7563722</v>
      </c>
      <c r="D2432" s="2">
        <v>2958465</v>
      </c>
      <c r="E2432" s="2">
        <v>39490</v>
      </c>
      <c r="F2432" s="28">
        <v>372</v>
      </c>
      <c r="G2432" t="s">
        <v>2</v>
      </c>
    </row>
    <row r="2433" spans="1:7" x14ac:dyDescent="0.25">
      <c r="A2433" t="s">
        <v>0</v>
      </c>
      <c r="B2433" t="s">
        <v>1</v>
      </c>
      <c r="C2433">
        <v>7563746</v>
      </c>
      <c r="D2433" s="2">
        <v>2958465</v>
      </c>
      <c r="E2433" s="2">
        <v>43344</v>
      </c>
      <c r="F2433" s="28">
        <v>1449</v>
      </c>
      <c r="G2433" t="s">
        <v>3</v>
      </c>
    </row>
    <row r="2434" spans="1:7" x14ac:dyDescent="0.25">
      <c r="A2434" t="s">
        <v>0</v>
      </c>
      <c r="B2434" t="s">
        <v>1</v>
      </c>
      <c r="C2434">
        <v>7563748</v>
      </c>
      <c r="D2434" s="2">
        <v>2958465</v>
      </c>
      <c r="E2434" s="2">
        <v>43344</v>
      </c>
      <c r="F2434" s="28">
        <v>1522</v>
      </c>
      <c r="G2434" t="s">
        <v>3</v>
      </c>
    </row>
    <row r="2435" spans="1:7" x14ac:dyDescent="0.25">
      <c r="A2435" t="s">
        <v>0</v>
      </c>
      <c r="B2435" t="s">
        <v>1</v>
      </c>
      <c r="C2435">
        <v>7563750</v>
      </c>
      <c r="D2435" s="2">
        <v>2958465</v>
      </c>
      <c r="E2435" s="2">
        <v>43344</v>
      </c>
      <c r="F2435" s="28">
        <v>1726</v>
      </c>
      <c r="G2435" t="s">
        <v>3</v>
      </c>
    </row>
    <row r="2436" spans="1:7" x14ac:dyDescent="0.25">
      <c r="A2436" t="s">
        <v>0</v>
      </c>
      <c r="B2436" t="s">
        <v>1</v>
      </c>
      <c r="C2436">
        <v>7563751</v>
      </c>
      <c r="D2436" s="2">
        <v>2958465</v>
      </c>
      <c r="E2436" s="2">
        <v>43344</v>
      </c>
      <c r="F2436" s="28">
        <v>1726</v>
      </c>
      <c r="G2436" t="s">
        <v>3</v>
      </c>
    </row>
    <row r="2437" spans="1:7" x14ac:dyDescent="0.25">
      <c r="A2437" t="s">
        <v>0</v>
      </c>
      <c r="B2437" t="s">
        <v>1</v>
      </c>
      <c r="C2437">
        <v>7574183</v>
      </c>
      <c r="D2437" s="2">
        <v>2958465</v>
      </c>
      <c r="E2437" s="2">
        <v>37561</v>
      </c>
      <c r="F2437" s="28">
        <v>153</v>
      </c>
      <c r="G2437" t="s">
        <v>2</v>
      </c>
    </row>
    <row r="2438" spans="1:7" x14ac:dyDescent="0.25">
      <c r="A2438" t="s">
        <v>0</v>
      </c>
      <c r="B2438" t="s">
        <v>1</v>
      </c>
      <c r="C2438">
        <v>7574184</v>
      </c>
      <c r="D2438" s="2">
        <v>2958465</v>
      </c>
      <c r="E2438" s="2">
        <v>37561</v>
      </c>
      <c r="F2438" s="28">
        <v>153</v>
      </c>
      <c r="G2438" t="s">
        <v>2</v>
      </c>
    </row>
    <row r="2439" spans="1:7" x14ac:dyDescent="0.25">
      <c r="A2439" t="s">
        <v>0</v>
      </c>
      <c r="B2439" t="s">
        <v>1</v>
      </c>
      <c r="C2439">
        <v>7574201</v>
      </c>
      <c r="D2439" s="2">
        <v>2958465</v>
      </c>
      <c r="E2439" s="2">
        <v>37561</v>
      </c>
      <c r="F2439" s="28">
        <v>450</v>
      </c>
      <c r="G2439" t="s">
        <v>2</v>
      </c>
    </row>
    <row r="2440" spans="1:7" x14ac:dyDescent="0.25">
      <c r="A2440" t="s">
        <v>0</v>
      </c>
      <c r="B2440" t="s">
        <v>1</v>
      </c>
      <c r="C2440">
        <v>7574202</v>
      </c>
      <c r="D2440" s="2">
        <v>2958465</v>
      </c>
      <c r="E2440" s="2">
        <v>37561</v>
      </c>
      <c r="F2440" s="28">
        <v>450</v>
      </c>
      <c r="G2440" t="s">
        <v>2</v>
      </c>
    </row>
    <row r="2441" spans="1:7" x14ac:dyDescent="0.25">
      <c r="A2441" t="s">
        <v>0</v>
      </c>
      <c r="B2441" t="s">
        <v>1</v>
      </c>
      <c r="C2441">
        <v>7575263</v>
      </c>
      <c r="D2441" s="2">
        <v>2958465</v>
      </c>
      <c r="E2441" s="2">
        <v>40299</v>
      </c>
      <c r="F2441" s="28">
        <v>4000</v>
      </c>
      <c r="G2441" t="s">
        <v>3</v>
      </c>
    </row>
    <row r="2442" spans="1:7" x14ac:dyDescent="0.25">
      <c r="A2442" t="s">
        <v>0</v>
      </c>
      <c r="B2442" t="s">
        <v>1</v>
      </c>
      <c r="C2442">
        <v>7575264</v>
      </c>
      <c r="D2442" s="2">
        <v>2958465</v>
      </c>
      <c r="E2442" s="2">
        <v>39777</v>
      </c>
      <c r="F2442" s="28">
        <v>3600</v>
      </c>
      <c r="G2442" t="s">
        <v>3</v>
      </c>
    </row>
    <row r="2443" spans="1:7" x14ac:dyDescent="0.25">
      <c r="A2443" t="s">
        <v>0</v>
      </c>
      <c r="B2443" t="s">
        <v>1</v>
      </c>
      <c r="C2443">
        <v>7575265</v>
      </c>
      <c r="D2443" s="2">
        <v>2958465</v>
      </c>
      <c r="E2443" s="2">
        <v>41520</v>
      </c>
      <c r="F2443" s="28">
        <v>5700</v>
      </c>
      <c r="G2443" t="s">
        <v>3</v>
      </c>
    </row>
    <row r="2444" spans="1:7" x14ac:dyDescent="0.25">
      <c r="A2444" t="s">
        <v>0</v>
      </c>
      <c r="B2444" t="s">
        <v>1</v>
      </c>
      <c r="C2444">
        <v>7575763</v>
      </c>
      <c r="D2444" s="2">
        <v>2958465</v>
      </c>
      <c r="E2444" s="2">
        <v>40299</v>
      </c>
      <c r="F2444" s="28">
        <v>3600</v>
      </c>
      <c r="G2444" t="s">
        <v>3</v>
      </c>
    </row>
    <row r="2445" spans="1:7" x14ac:dyDescent="0.25">
      <c r="A2445" t="s">
        <v>0</v>
      </c>
      <c r="B2445" t="s">
        <v>1</v>
      </c>
      <c r="C2445">
        <v>7575764</v>
      </c>
      <c r="D2445" s="2">
        <v>2958465</v>
      </c>
      <c r="E2445" s="2">
        <v>39777</v>
      </c>
      <c r="F2445" s="28">
        <v>3880</v>
      </c>
      <c r="G2445" t="s">
        <v>3</v>
      </c>
    </row>
    <row r="2446" spans="1:7" x14ac:dyDescent="0.25">
      <c r="A2446" t="s">
        <v>0</v>
      </c>
      <c r="B2446" t="s">
        <v>1</v>
      </c>
      <c r="C2446">
        <v>7575765</v>
      </c>
      <c r="D2446" s="2">
        <v>2958465</v>
      </c>
      <c r="E2446" s="2">
        <v>41520</v>
      </c>
      <c r="F2446" s="28">
        <v>5380</v>
      </c>
      <c r="G2446" t="s">
        <v>3</v>
      </c>
    </row>
    <row r="2447" spans="1:7" x14ac:dyDescent="0.25">
      <c r="A2447" t="s">
        <v>0</v>
      </c>
      <c r="B2447" t="s">
        <v>1</v>
      </c>
      <c r="C2447">
        <v>7576169</v>
      </c>
      <c r="D2447" s="2">
        <v>2958465</v>
      </c>
      <c r="E2447" s="2">
        <v>42966</v>
      </c>
      <c r="F2447" s="28">
        <v>274</v>
      </c>
      <c r="G2447" t="s">
        <v>5</v>
      </c>
    </row>
    <row r="2448" spans="1:7" x14ac:dyDescent="0.25">
      <c r="A2448" t="s">
        <v>0</v>
      </c>
      <c r="B2448" t="s">
        <v>1</v>
      </c>
      <c r="C2448">
        <v>7576170</v>
      </c>
      <c r="D2448" s="2">
        <v>2958465</v>
      </c>
      <c r="E2448" s="2">
        <v>42935</v>
      </c>
      <c r="F2448" s="28">
        <v>274</v>
      </c>
      <c r="G2448" t="s">
        <v>5</v>
      </c>
    </row>
    <row r="2449" spans="1:7" x14ac:dyDescent="0.25">
      <c r="A2449" t="s">
        <v>0</v>
      </c>
      <c r="B2449" t="s">
        <v>1</v>
      </c>
      <c r="C2449">
        <v>7576183</v>
      </c>
      <c r="D2449" s="2">
        <v>2958465</v>
      </c>
      <c r="E2449" s="2">
        <v>42964</v>
      </c>
      <c r="F2449" s="28">
        <v>299</v>
      </c>
      <c r="G2449" t="s">
        <v>2</v>
      </c>
    </row>
    <row r="2450" spans="1:7" x14ac:dyDescent="0.25">
      <c r="A2450" t="s">
        <v>0</v>
      </c>
      <c r="B2450" t="s">
        <v>1</v>
      </c>
      <c r="C2450">
        <v>7576184</v>
      </c>
      <c r="D2450" s="2">
        <v>2958465</v>
      </c>
      <c r="E2450" s="2">
        <v>42964</v>
      </c>
      <c r="F2450" s="28">
        <v>299</v>
      </c>
      <c r="G2450" t="s">
        <v>2</v>
      </c>
    </row>
    <row r="2451" spans="1:7" x14ac:dyDescent="0.25">
      <c r="A2451" t="s">
        <v>0</v>
      </c>
      <c r="B2451" t="s">
        <v>1</v>
      </c>
      <c r="C2451">
        <v>7576242</v>
      </c>
      <c r="D2451" s="2">
        <v>2958465</v>
      </c>
      <c r="E2451" s="2">
        <v>42964</v>
      </c>
      <c r="F2451" s="28">
        <v>2819</v>
      </c>
      <c r="G2451" t="s">
        <v>3</v>
      </c>
    </row>
    <row r="2452" spans="1:7" x14ac:dyDescent="0.25">
      <c r="A2452" t="s">
        <v>0</v>
      </c>
      <c r="B2452" t="s">
        <v>1</v>
      </c>
      <c r="C2452">
        <v>7576251</v>
      </c>
      <c r="D2452" s="2">
        <v>2958465</v>
      </c>
      <c r="E2452" s="2">
        <v>42964</v>
      </c>
      <c r="F2452" s="28">
        <v>2109</v>
      </c>
      <c r="G2452" t="s">
        <v>3</v>
      </c>
    </row>
    <row r="2453" spans="1:7" x14ac:dyDescent="0.25">
      <c r="A2453" t="s">
        <v>0</v>
      </c>
      <c r="B2453" t="s">
        <v>1</v>
      </c>
      <c r="C2453">
        <v>7576252</v>
      </c>
      <c r="D2453" s="2">
        <v>2958465</v>
      </c>
      <c r="E2453" s="2">
        <v>42964</v>
      </c>
      <c r="F2453" s="28">
        <v>2399</v>
      </c>
      <c r="G2453" t="s">
        <v>3</v>
      </c>
    </row>
    <row r="2454" spans="1:7" x14ac:dyDescent="0.25">
      <c r="A2454" t="s">
        <v>0</v>
      </c>
      <c r="B2454" t="s">
        <v>1</v>
      </c>
      <c r="C2454">
        <v>7576277</v>
      </c>
      <c r="D2454" s="2">
        <v>2958465</v>
      </c>
      <c r="E2454" s="2">
        <v>42964</v>
      </c>
      <c r="F2454" s="28">
        <v>2109</v>
      </c>
      <c r="G2454" t="s">
        <v>3</v>
      </c>
    </row>
    <row r="2455" spans="1:7" x14ac:dyDescent="0.25">
      <c r="A2455" t="s">
        <v>0</v>
      </c>
      <c r="B2455" t="s">
        <v>1</v>
      </c>
      <c r="C2455">
        <v>7576278</v>
      </c>
      <c r="D2455" s="2">
        <v>2958465</v>
      </c>
      <c r="E2455" s="2">
        <v>42964</v>
      </c>
      <c r="F2455" s="28">
        <v>2399</v>
      </c>
      <c r="G2455" t="s">
        <v>3</v>
      </c>
    </row>
    <row r="2456" spans="1:7" x14ac:dyDescent="0.25">
      <c r="A2456" t="s">
        <v>0</v>
      </c>
      <c r="B2456" t="s">
        <v>1</v>
      </c>
      <c r="C2456">
        <v>7576669</v>
      </c>
      <c r="D2456" s="2">
        <v>2958465</v>
      </c>
      <c r="E2456" s="2">
        <v>41164</v>
      </c>
      <c r="F2456" s="28">
        <v>254</v>
      </c>
      <c r="G2456" t="s">
        <v>5</v>
      </c>
    </row>
    <row r="2457" spans="1:7" x14ac:dyDescent="0.25">
      <c r="A2457" t="s">
        <v>0</v>
      </c>
      <c r="B2457" t="s">
        <v>1</v>
      </c>
      <c r="C2457">
        <v>7576670</v>
      </c>
      <c r="D2457" s="2">
        <v>2958465</v>
      </c>
      <c r="E2457" s="2">
        <v>41164</v>
      </c>
      <c r="F2457" s="28">
        <v>254</v>
      </c>
      <c r="G2457" t="s">
        <v>5</v>
      </c>
    </row>
    <row r="2458" spans="1:7" x14ac:dyDescent="0.25">
      <c r="A2458" t="s">
        <v>0</v>
      </c>
      <c r="B2458" t="s">
        <v>1</v>
      </c>
      <c r="C2458">
        <v>7576683</v>
      </c>
      <c r="D2458" s="2">
        <v>2958465</v>
      </c>
      <c r="E2458" s="2">
        <v>42964</v>
      </c>
      <c r="F2458" s="28">
        <v>319</v>
      </c>
      <c r="G2458" t="s">
        <v>2</v>
      </c>
    </row>
    <row r="2459" spans="1:7" x14ac:dyDescent="0.25">
      <c r="A2459" t="s">
        <v>0</v>
      </c>
      <c r="B2459" t="s">
        <v>1</v>
      </c>
      <c r="C2459">
        <v>7576684</v>
      </c>
      <c r="D2459" s="2">
        <v>2958465</v>
      </c>
      <c r="E2459" s="2">
        <v>42964</v>
      </c>
      <c r="F2459" s="28">
        <v>319</v>
      </c>
      <c r="G2459" t="s">
        <v>2</v>
      </c>
    </row>
    <row r="2460" spans="1:7" x14ac:dyDescent="0.25">
      <c r="A2460" t="s">
        <v>0</v>
      </c>
      <c r="B2460" t="s">
        <v>1</v>
      </c>
      <c r="C2460">
        <v>7576742</v>
      </c>
      <c r="D2460" s="2">
        <v>2958465</v>
      </c>
      <c r="E2460" s="2">
        <v>42964</v>
      </c>
      <c r="F2460" s="28">
        <v>2999</v>
      </c>
      <c r="G2460" t="s">
        <v>3</v>
      </c>
    </row>
    <row r="2461" spans="1:7" x14ac:dyDescent="0.25">
      <c r="A2461" t="s">
        <v>0</v>
      </c>
      <c r="B2461" t="s">
        <v>1</v>
      </c>
      <c r="C2461">
        <v>7576751</v>
      </c>
      <c r="D2461" s="2">
        <v>2958465</v>
      </c>
      <c r="E2461" s="2">
        <v>42964</v>
      </c>
      <c r="F2461" s="28">
        <v>2249</v>
      </c>
      <c r="G2461" t="s">
        <v>3</v>
      </c>
    </row>
    <row r="2462" spans="1:7" x14ac:dyDescent="0.25">
      <c r="A2462" t="s">
        <v>0</v>
      </c>
      <c r="B2462" t="s">
        <v>1</v>
      </c>
      <c r="C2462">
        <v>7576752</v>
      </c>
      <c r="D2462" s="2">
        <v>2958465</v>
      </c>
      <c r="E2462" s="2">
        <v>42964</v>
      </c>
      <c r="F2462" s="28">
        <v>2549</v>
      </c>
      <c r="G2462" t="s">
        <v>3</v>
      </c>
    </row>
    <row r="2463" spans="1:7" x14ac:dyDescent="0.25">
      <c r="A2463" t="s">
        <v>0</v>
      </c>
      <c r="B2463" t="s">
        <v>1</v>
      </c>
      <c r="C2463">
        <v>7576777</v>
      </c>
      <c r="D2463" s="2">
        <v>2958465</v>
      </c>
      <c r="E2463" s="2">
        <v>42964</v>
      </c>
      <c r="F2463" s="28">
        <v>2249</v>
      </c>
      <c r="G2463" t="s">
        <v>3</v>
      </c>
    </row>
    <row r="2464" spans="1:7" x14ac:dyDescent="0.25">
      <c r="A2464" t="s">
        <v>0</v>
      </c>
      <c r="B2464" t="s">
        <v>1</v>
      </c>
      <c r="C2464">
        <v>7576778</v>
      </c>
      <c r="D2464" s="2">
        <v>2958465</v>
      </c>
      <c r="E2464" s="2">
        <v>42964</v>
      </c>
      <c r="F2464" s="28">
        <v>2549</v>
      </c>
      <c r="G2464" t="s">
        <v>3</v>
      </c>
    </row>
    <row r="2465" spans="1:7" x14ac:dyDescent="0.25">
      <c r="A2465" t="s">
        <v>0</v>
      </c>
      <c r="B2465" t="s">
        <v>1</v>
      </c>
      <c r="C2465">
        <v>7577108</v>
      </c>
      <c r="D2465" s="2">
        <v>2958465</v>
      </c>
      <c r="E2465" s="2">
        <v>45223</v>
      </c>
      <c r="F2465" s="28">
        <v>1025</v>
      </c>
      <c r="G2465" t="s">
        <v>2</v>
      </c>
    </row>
    <row r="2466" spans="1:7" x14ac:dyDescent="0.25">
      <c r="A2466" t="s">
        <v>0</v>
      </c>
      <c r="B2466" t="s">
        <v>1</v>
      </c>
      <c r="C2466">
        <v>7577109</v>
      </c>
      <c r="D2466" s="2">
        <v>2958465</v>
      </c>
      <c r="E2466" s="2">
        <v>45223</v>
      </c>
      <c r="F2466" s="28">
        <v>1025</v>
      </c>
      <c r="G2466" t="s">
        <v>2</v>
      </c>
    </row>
    <row r="2467" spans="1:7" x14ac:dyDescent="0.25">
      <c r="A2467" t="s">
        <v>0</v>
      </c>
      <c r="B2467" t="s">
        <v>1</v>
      </c>
      <c r="C2467">
        <v>7577173</v>
      </c>
      <c r="D2467" s="2">
        <v>2958465</v>
      </c>
      <c r="E2467" s="2">
        <v>45223</v>
      </c>
      <c r="F2467" s="28">
        <v>183</v>
      </c>
      <c r="G2467" t="s">
        <v>2</v>
      </c>
    </row>
    <row r="2468" spans="1:7" x14ac:dyDescent="0.25">
      <c r="A2468" t="s">
        <v>0</v>
      </c>
      <c r="B2468" t="s">
        <v>1</v>
      </c>
      <c r="C2468">
        <v>7577174</v>
      </c>
      <c r="D2468" s="2">
        <v>2958465</v>
      </c>
      <c r="E2468" s="2">
        <v>45223</v>
      </c>
      <c r="F2468" s="28">
        <v>183</v>
      </c>
      <c r="G2468" t="s">
        <v>2</v>
      </c>
    </row>
    <row r="2469" spans="1:7" x14ac:dyDescent="0.25">
      <c r="A2469" t="s">
        <v>0</v>
      </c>
      <c r="B2469" t="s">
        <v>1</v>
      </c>
      <c r="C2469">
        <v>7577175</v>
      </c>
      <c r="D2469" s="2">
        <v>2958465</v>
      </c>
      <c r="E2469" s="2">
        <v>45223</v>
      </c>
      <c r="F2469" s="28">
        <v>183</v>
      </c>
      <c r="G2469" t="s">
        <v>2</v>
      </c>
    </row>
    <row r="2470" spans="1:7" x14ac:dyDescent="0.25">
      <c r="A2470" t="s">
        <v>0</v>
      </c>
      <c r="B2470" t="s">
        <v>1</v>
      </c>
      <c r="C2470">
        <v>7577183</v>
      </c>
      <c r="D2470" s="2">
        <v>2958465</v>
      </c>
      <c r="E2470" s="2">
        <v>45223</v>
      </c>
      <c r="F2470" s="28">
        <v>345</v>
      </c>
      <c r="G2470" t="s">
        <v>2</v>
      </c>
    </row>
    <row r="2471" spans="1:7" x14ac:dyDescent="0.25">
      <c r="A2471" t="s">
        <v>0</v>
      </c>
      <c r="B2471" t="s">
        <v>1</v>
      </c>
      <c r="C2471">
        <v>7577184</v>
      </c>
      <c r="D2471" s="2">
        <v>2958465</v>
      </c>
      <c r="E2471" s="2">
        <v>45223</v>
      </c>
      <c r="F2471" s="28">
        <v>345</v>
      </c>
      <c r="G2471" t="s">
        <v>2</v>
      </c>
    </row>
    <row r="2472" spans="1:7" x14ac:dyDescent="0.25">
      <c r="A2472" t="s">
        <v>0</v>
      </c>
      <c r="B2472" t="s">
        <v>1</v>
      </c>
      <c r="C2472">
        <v>7577187</v>
      </c>
      <c r="D2472" s="2">
        <v>2958465</v>
      </c>
      <c r="E2472" s="2">
        <v>44764</v>
      </c>
      <c r="F2472" s="28">
        <v>330</v>
      </c>
      <c r="G2472" t="s">
        <v>2</v>
      </c>
    </row>
    <row r="2473" spans="1:7" x14ac:dyDescent="0.25">
      <c r="A2473" t="s">
        <v>0</v>
      </c>
      <c r="B2473" t="s">
        <v>1</v>
      </c>
      <c r="C2473">
        <v>7577188</v>
      </c>
      <c r="D2473" s="2">
        <v>2958465</v>
      </c>
      <c r="E2473" s="2">
        <v>44764</v>
      </c>
      <c r="F2473" s="28">
        <v>330</v>
      </c>
      <c r="G2473" t="s">
        <v>2</v>
      </c>
    </row>
    <row r="2474" spans="1:7" x14ac:dyDescent="0.25">
      <c r="A2474" t="s">
        <v>0</v>
      </c>
      <c r="B2474" t="s">
        <v>1</v>
      </c>
      <c r="C2474">
        <v>7577201</v>
      </c>
      <c r="D2474" s="2">
        <v>2958465</v>
      </c>
      <c r="E2474" s="2">
        <v>45223</v>
      </c>
      <c r="F2474" s="28">
        <v>1025</v>
      </c>
      <c r="G2474" t="s">
        <v>2</v>
      </c>
    </row>
    <row r="2475" spans="1:7" x14ac:dyDescent="0.25">
      <c r="A2475" t="s">
        <v>0</v>
      </c>
      <c r="B2475" t="s">
        <v>1</v>
      </c>
      <c r="C2475">
        <v>7577203</v>
      </c>
      <c r="D2475" s="2">
        <v>2958465</v>
      </c>
      <c r="E2475" s="2">
        <v>45223</v>
      </c>
      <c r="F2475" s="28">
        <v>1025</v>
      </c>
      <c r="G2475" t="s">
        <v>2</v>
      </c>
    </row>
    <row r="2476" spans="1:7" x14ac:dyDescent="0.25">
      <c r="A2476" t="s">
        <v>0</v>
      </c>
      <c r="B2476" t="s">
        <v>1</v>
      </c>
      <c r="C2476">
        <v>7577214</v>
      </c>
      <c r="D2476" s="2">
        <v>2958465</v>
      </c>
      <c r="E2476" s="2">
        <v>45223</v>
      </c>
      <c r="F2476" s="28">
        <v>1695</v>
      </c>
      <c r="G2476" t="s">
        <v>2</v>
      </c>
    </row>
    <row r="2477" spans="1:7" x14ac:dyDescent="0.25">
      <c r="A2477" t="s">
        <v>0</v>
      </c>
      <c r="B2477" t="s">
        <v>1</v>
      </c>
      <c r="C2477">
        <v>7577215</v>
      </c>
      <c r="D2477" s="2">
        <v>2958465</v>
      </c>
      <c r="E2477" s="2">
        <v>45223</v>
      </c>
      <c r="F2477" s="28">
        <v>1695</v>
      </c>
      <c r="G2477" t="s">
        <v>2</v>
      </c>
    </row>
    <row r="2478" spans="1:7" x14ac:dyDescent="0.25">
      <c r="A2478" t="s">
        <v>0</v>
      </c>
      <c r="B2478" t="s">
        <v>1</v>
      </c>
      <c r="C2478">
        <v>7577216</v>
      </c>
      <c r="D2478" s="2">
        <v>2958465</v>
      </c>
      <c r="E2478" s="2">
        <v>45223</v>
      </c>
      <c r="F2478" s="28">
        <v>1025</v>
      </c>
      <c r="G2478" t="s">
        <v>2</v>
      </c>
    </row>
    <row r="2479" spans="1:7" x14ac:dyDescent="0.25">
      <c r="A2479" t="s">
        <v>0</v>
      </c>
      <c r="B2479" t="s">
        <v>1</v>
      </c>
      <c r="C2479">
        <v>7577217</v>
      </c>
      <c r="D2479" s="2">
        <v>2958465</v>
      </c>
      <c r="E2479" s="2">
        <v>45223</v>
      </c>
      <c r="F2479" s="28">
        <v>1025</v>
      </c>
      <c r="G2479" t="s">
        <v>2</v>
      </c>
    </row>
    <row r="2480" spans="1:7" x14ac:dyDescent="0.25">
      <c r="A2480" t="s">
        <v>0</v>
      </c>
      <c r="B2480" t="s">
        <v>1</v>
      </c>
      <c r="C2480">
        <v>7577219</v>
      </c>
      <c r="D2480" s="2">
        <v>2958465</v>
      </c>
      <c r="E2480" s="2">
        <v>45223</v>
      </c>
      <c r="F2480" s="28">
        <v>1360</v>
      </c>
      <c r="G2480" t="s">
        <v>2</v>
      </c>
    </row>
    <row r="2481" spans="1:7" x14ac:dyDescent="0.25">
      <c r="A2481" t="s">
        <v>0</v>
      </c>
      <c r="B2481" t="s">
        <v>1</v>
      </c>
      <c r="C2481">
        <v>7577220</v>
      </c>
      <c r="D2481" s="2">
        <v>2958465</v>
      </c>
      <c r="E2481" s="2">
        <v>45223</v>
      </c>
      <c r="F2481" s="28">
        <v>1360</v>
      </c>
      <c r="G2481" t="s">
        <v>2</v>
      </c>
    </row>
    <row r="2482" spans="1:7" x14ac:dyDescent="0.25">
      <c r="A2482" t="s">
        <v>0</v>
      </c>
      <c r="B2482" t="s">
        <v>1</v>
      </c>
      <c r="C2482">
        <v>7577221</v>
      </c>
      <c r="D2482" s="2">
        <v>2958465</v>
      </c>
      <c r="E2482" s="2">
        <v>45223</v>
      </c>
      <c r="F2482" s="28">
        <v>1360</v>
      </c>
      <c r="G2482" t="s">
        <v>2</v>
      </c>
    </row>
    <row r="2483" spans="1:7" x14ac:dyDescent="0.25">
      <c r="A2483" t="s">
        <v>0</v>
      </c>
      <c r="B2483" t="s">
        <v>1</v>
      </c>
      <c r="C2483">
        <v>7577222</v>
      </c>
      <c r="D2483" s="2">
        <v>2958465</v>
      </c>
      <c r="E2483" s="2">
        <v>45223</v>
      </c>
      <c r="F2483" s="28">
        <v>1360</v>
      </c>
      <c r="G2483" t="s">
        <v>2</v>
      </c>
    </row>
    <row r="2484" spans="1:7" x14ac:dyDescent="0.25">
      <c r="A2484" t="s">
        <v>0</v>
      </c>
      <c r="B2484" t="s">
        <v>1</v>
      </c>
      <c r="C2484">
        <v>7577229</v>
      </c>
      <c r="D2484" s="2">
        <v>2958465</v>
      </c>
      <c r="E2484" s="2">
        <v>45223</v>
      </c>
      <c r="F2484" s="28">
        <v>345</v>
      </c>
      <c r="G2484" t="s">
        <v>2</v>
      </c>
    </row>
    <row r="2485" spans="1:7" x14ac:dyDescent="0.25">
      <c r="A2485" t="s">
        <v>0</v>
      </c>
      <c r="B2485" t="s">
        <v>1</v>
      </c>
      <c r="C2485">
        <v>7577233</v>
      </c>
      <c r="D2485" s="2">
        <v>2958465</v>
      </c>
      <c r="E2485" s="2">
        <v>45223</v>
      </c>
      <c r="F2485" s="28">
        <v>1695</v>
      </c>
      <c r="G2485" t="s">
        <v>2</v>
      </c>
    </row>
    <row r="2486" spans="1:7" x14ac:dyDescent="0.25">
      <c r="A2486" t="s">
        <v>0</v>
      </c>
      <c r="B2486" t="s">
        <v>1</v>
      </c>
      <c r="C2486">
        <v>7577234</v>
      </c>
      <c r="D2486" s="2">
        <v>2958465</v>
      </c>
      <c r="E2486" s="2">
        <v>45223</v>
      </c>
      <c r="F2486" s="28">
        <v>1695</v>
      </c>
      <c r="G2486" t="s">
        <v>2</v>
      </c>
    </row>
    <row r="2487" spans="1:7" x14ac:dyDescent="0.25">
      <c r="A2487" t="s">
        <v>0</v>
      </c>
      <c r="B2487" t="s">
        <v>1</v>
      </c>
      <c r="C2487">
        <v>7577240</v>
      </c>
      <c r="D2487" s="2">
        <v>2958465</v>
      </c>
      <c r="E2487" s="2">
        <v>45223</v>
      </c>
      <c r="F2487" s="28">
        <v>1695</v>
      </c>
      <c r="G2487" t="s">
        <v>2</v>
      </c>
    </row>
    <row r="2488" spans="1:7" x14ac:dyDescent="0.25">
      <c r="A2488" t="s">
        <v>0</v>
      </c>
      <c r="B2488" t="s">
        <v>1</v>
      </c>
      <c r="C2488">
        <v>7577241</v>
      </c>
      <c r="D2488" s="2">
        <v>2958465</v>
      </c>
      <c r="E2488" s="2">
        <v>45223</v>
      </c>
      <c r="F2488" s="28">
        <v>3350</v>
      </c>
      <c r="G2488" t="s">
        <v>3</v>
      </c>
    </row>
    <row r="2489" spans="1:7" x14ac:dyDescent="0.25">
      <c r="A2489" t="s">
        <v>0</v>
      </c>
      <c r="B2489" t="s">
        <v>1</v>
      </c>
      <c r="C2489">
        <v>7577242</v>
      </c>
      <c r="D2489" s="2">
        <v>2958465</v>
      </c>
      <c r="E2489" s="2">
        <v>45223</v>
      </c>
      <c r="F2489" s="28">
        <v>3350</v>
      </c>
      <c r="G2489" t="s">
        <v>3</v>
      </c>
    </row>
    <row r="2490" spans="1:7" x14ac:dyDescent="0.25">
      <c r="A2490" t="s">
        <v>0</v>
      </c>
      <c r="B2490" t="s">
        <v>1</v>
      </c>
      <c r="C2490">
        <v>7577245</v>
      </c>
      <c r="D2490" s="2">
        <v>2958465</v>
      </c>
      <c r="E2490" s="2">
        <v>45223</v>
      </c>
      <c r="F2490" s="28">
        <v>1695</v>
      </c>
      <c r="G2490" t="s">
        <v>2</v>
      </c>
    </row>
    <row r="2491" spans="1:7" x14ac:dyDescent="0.25">
      <c r="A2491" t="s">
        <v>0</v>
      </c>
      <c r="B2491" t="s">
        <v>1</v>
      </c>
      <c r="C2491">
        <v>7577248</v>
      </c>
      <c r="D2491" s="2">
        <v>2958465</v>
      </c>
      <c r="E2491" s="2">
        <v>45223</v>
      </c>
      <c r="F2491" s="28">
        <v>2513</v>
      </c>
      <c r="G2491" t="s">
        <v>3</v>
      </c>
    </row>
    <row r="2492" spans="1:7" x14ac:dyDescent="0.25">
      <c r="A2492" t="s">
        <v>0</v>
      </c>
      <c r="B2492" t="s">
        <v>1</v>
      </c>
      <c r="C2492">
        <v>7577249</v>
      </c>
      <c r="D2492" s="2">
        <v>2958465</v>
      </c>
      <c r="E2492" s="2">
        <v>45223</v>
      </c>
      <c r="F2492" s="28">
        <v>3350</v>
      </c>
      <c r="G2492" t="s">
        <v>3</v>
      </c>
    </row>
    <row r="2493" spans="1:7" x14ac:dyDescent="0.25">
      <c r="A2493" t="s">
        <v>0</v>
      </c>
      <c r="B2493" t="s">
        <v>1</v>
      </c>
      <c r="C2493">
        <v>7577250</v>
      </c>
      <c r="D2493" s="2">
        <v>2958465</v>
      </c>
      <c r="E2493" s="2">
        <v>45223</v>
      </c>
      <c r="F2493" s="28">
        <v>2513</v>
      </c>
      <c r="G2493" t="s">
        <v>3</v>
      </c>
    </row>
    <row r="2494" spans="1:7" x14ac:dyDescent="0.25">
      <c r="A2494" t="s">
        <v>0</v>
      </c>
      <c r="B2494" t="s">
        <v>1</v>
      </c>
      <c r="C2494">
        <v>7577251</v>
      </c>
      <c r="D2494" s="2">
        <v>2958465</v>
      </c>
      <c r="E2494" s="2">
        <v>45223</v>
      </c>
      <c r="F2494" s="28">
        <v>2513</v>
      </c>
      <c r="G2494" t="s">
        <v>3</v>
      </c>
    </row>
    <row r="2495" spans="1:7" x14ac:dyDescent="0.25">
      <c r="A2495" t="s">
        <v>0</v>
      </c>
      <c r="B2495" t="s">
        <v>1</v>
      </c>
      <c r="C2495">
        <v>7577253</v>
      </c>
      <c r="D2495" s="2">
        <v>2958465</v>
      </c>
      <c r="E2495" s="2">
        <v>45223</v>
      </c>
      <c r="F2495" s="28">
        <v>5025</v>
      </c>
      <c r="G2495" t="s">
        <v>3</v>
      </c>
    </row>
    <row r="2496" spans="1:7" x14ac:dyDescent="0.25">
      <c r="A2496" t="s">
        <v>0</v>
      </c>
      <c r="B2496" t="s">
        <v>1</v>
      </c>
      <c r="C2496">
        <v>7577256</v>
      </c>
      <c r="D2496" s="2">
        <v>2958465</v>
      </c>
      <c r="E2496" s="2">
        <v>45223</v>
      </c>
      <c r="F2496" s="28">
        <v>5025</v>
      </c>
      <c r="G2496" t="s">
        <v>3</v>
      </c>
    </row>
    <row r="2497" spans="1:7" x14ac:dyDescent="0.25">
      <c r="A2497" t="s">
        <v>0</v>
      </c>
      <c r="B2497" t="s">
        <v>1</v>
      </c>
      <c r="C2497">
        <v>7577263</v>
      </c>
      <c r="D2497" s="2">
        <v>2958465</v>
      </c>
      <c r="E2497" s="2">
        <v>45223</v>
      </c>
      <c r="F2497" s="28">
        <v>6600</v>
      </c>
      <c r="G2497" t="s">
        <v>3</v>
      </c>
    </row>
    <row r="2498" spans="1:7" x14ac:dyDescent="0.25">
      <c r="A2498" t="s">
        <v>0</v>
      </c>
      <c r="B2498" t="s">
        <v>1</v>
      </c>
      <c r="C2498">
        <v>7577265</v>
      </c>
      <c r="D2498" s="2">
        <v>2958465</v>
      </c>
      <c r="E2498" s="2">
        <v>45223</v>
      </c>
      <c r="F2498" s="28">
        <v>6600</v>
      </c>
      <c r="G2498" t="s">
        <v>3</v>
      </c>
    </row>
    <row r="2499" spans="1:7" x14ac:dyDescent="0.25">
      <c r="A2499" t="s">
        <v>0</v>
      </c>
      <c r="B2499" t="s">
        <v>1</v>
      </c>
      <c r="C2499">
        <v>7577267</v>
      </c>
      <c r="D2499" s="2">
        <v>2958465</v>
      </c>
      <c r="E2499" s="2">
        <v>44764</v>
      </c>
      <c r="F2499" s="28">
        <v>6300</v>
      </c>
      <c r="G2499" t="s">
        <v>3</v>
      </c>
    </row>
    <row r="2500" spans="1:7" x14ac:dyDescent="0.25">
      <c r="A2500" t="s">
        <v>0</v>
      </c>
      <c r="B2500" t="s">
        <v>1</v>
      </c>
      <c r="C2500">
        <v>7577269</v>
      </c>
      <c r="D2500" s="2">
        <v>2958465</v>
      </c>
      <c r="E2500" s="2">
        <v>45223</v>
      </c>
      <c r="F2500" s="28">
        <v>6600</v>
      </c>
      <c r="G2500" t="s">
        <v>3</v>
      </c>
    </row>
    <row r="2501" spans="1:7" x14ac:dyDescent="0.25">
      <c r="A2501" t="s">
        <v>0</v>
      </c>
      <c r="B2501" t="s">
        <v>1</v>
      </c>
      <c r="C2501">
        <v>7577273</v>
      </c>
      <c r="D2501" s="2">
        <v>2958465</v>
      </c>
      <c r="E2501" s="2">
        <v>45223</v>
      </c>
      <c r="F2501" s="28">
        <v>6600</v>
      </c>
      <c r="G2501" t="s">
        <v>3</v>
      </c>
    </row>
    <row r="2502" spans="1:7" x14ac:dyDescent="0.25">
      <c r="A2502" t="s">
        <v>0</v>
      </c>
      <c r="B2502" t="s">
        <v>1</v>
      </c>
      <c r="C2502">
        <v>7577608</v>
      </c>
      <c r="D2502" s="2">
        <v>2958465</v>
      </c>
      <c r="E2502" s="2">
        <v>43344</v>
      </c>
      <c r="F2502" s="28">
        <v>635</v>
      </c>
      <c r="G2502" t="s">
        <v>2</v>
      </c>
    </row>
    <row r="2503" spans="1:7" x14ac:dyDescent="0.25">
      <c r="A2503" t="s">
        <v>0</v>
      </c>
      <c r="B2503" t="s">
        <v>1</v>
      </c>
      <c r="C2503">
        <v>7577609</v>
      </c>
      <c r="D2503" s="2">
        <v>2958465</v>
      </c>
      <c r="E2503" s="2">
        <v>43344</v>
      </c>
      <c r="F2503" s="28">
        <v>635</v>
      </c>
      <c r="G2503" t="s">
        <v>2</v>
      </c>
    </row>
    <row r="2504" spans="1:7" x14ac:dyDescent="0.25">
      <c r="A2504" t="s">
        <v>0</v>
      </c>
      <c r="B2504" t="s">
        <v>1</v>
      </c>
      <c r="C2504">
        <v>7577673</v>
      </c>
      <c r="D2504" s="2">
        <v>2958465</v>
      </c>
      <c r="E2504" s="2">
        <v>43344</v>
      </c>
      <c r="F2504" s="28">
        <v>132</v>
      </c>
      <c r="G2504" t="s">
        <v>2</v>
      </c>
    </row>
    <row r="2505" spans="1:7" x14ac:dyDescent="0.25">
      <c r="A2505" t="s">
        <v>0</v>
      </c>
      <c r="B2505" t="s">
        <v>1</v>
      </c>
      <c r="C2505">
        <v>7577674</v>
      </c>
      <c r="D2505" s="2">
        <v>2958465</v>
      </c>
      <c r="E2505" s="2">
        <v>43344</v>
      </c>
      <c r="F2505" s="28">
        <v>132</v>
      </c>
      <c r="G2505" t="s">
        <v>2</v>
      </c>
    </row>
    <row r="2506" spans="1:7" x14ac:dyDescent="0.25">
      <c r="A2506" t="s">
        <v>0</v>
      </c>
      <c r="B2506" t="s">
        <v>1</v>
      </c>
      <c r="C2506">
        <v>7577683</v>
      </c>
      <c r="D2506" s="2">
        <v>2958465</v>
      </c>
      <c r="E2506" s="2">
        <v>43344</v>
      </c>
      <c r="F2506" s="28">
        <v>256</v>
      </c>
      <c r="G2506" t="s">
        <v>2</v>
      </c>
    </row>
    <row r="2507" spans="1:7" x14ac:dyDescent="0.25">
      <c r="A2507" t="s">
        <v>0</v>
      </c>
      <c r="B2507" t="s">
        <v>1</v>
      </c>
      <c r="C2507">
        <v>7577684</v>
      </c>
      <c r="D2507" s="2">
        <v>2958465</v>
      </c>
      <c r="E2507" s="2">
        <v>43344</v>
      </c>
      <c r="F2507" s="28">
        <v>256</v>
      </c>
      <c r="G2507" t="s">
        <v>2</v>
      </c>
    </row>
    <row r="2508" spans="1:7" x14ac:dyDescent="0.25">
      <c r="A2508" t="s">
        <v>0</v>
      </c>
      <c r="B2508" t="s">
        <v>1</v>
      </c>
      <c r="C2508">
        <v>7577685</v>
      </c>
      <c r="D2508" s="2">
        <v>2958465</v>
      </c>
      <c r="E2508" s="2">
        <v>40299</v>
      </c>
      <c r="F2508" s="28">
        <v>183</v>
      </c>
      <c r="G2508" t="s">
        <v>2</v>
      </c>
    </row>
    <row r="2509" spans="1:7" x14ac:dyDescent="0.25">
      <c r="A2509" t="s">
        <v>0</v>
      </c>
      <c r="B2509" t="s">
        <v>1</v>
      </c>
      <c r="C2509">
        <v>7577687</v>
      </c>
      <c r="D2509" s="2">
        <v>2958465</v>
      </c>
      <c r="E2509" s="2">
        <v>43344</v>
      </c>
      <c r="F2509" s="28">
        <v>253</v>
      </c>
      <c r="G2509" t="s">
        <v>2</v>
      </c>
    </row>
    <row r="2510" spans="1:7" x14ac:dyDescent="0.25">
      <c r="A2510" t="s">
        <v>0</v>
      </c>
      <c r="B2510" t="s">
        <v>1</v>
      </c>
      <c r="C2510">
        <v>7577688</v>
      </c>
      <c r="D2510" s="2">
        <v>2958465</v>
      </c>
      <c r="E2510" s="2">
        <v>43344</v>
      </c>
      <c r="F2510" s="28">
        <v>253</v>
      </c>
      <c r="G2510" t="s">
        <v>2</v>
      </c>
    </row>
    <row r="2511" spans="1:7" x14ac:dyDescent="0.25">
      <c r="A2511" t="s">
        <v>0</v>
      </c>
      <c r="B2511" t="s">
        <v>1</v>
      </c>
      <c r="C2511">
        <v>7577701</v>
      </c>
      <c r="D2511" s="2">
        <v>2958465</v>
      </c>
      <c r="E2511" s="2">
        <v>43344</v>
      </c>
      <c r="F2511" s="28">
        <v>756</v>
      </c>
      <c r="G2511" t="s">
        <v>2</v>
      </c>
    </row>
    <row r="2512" spans="1:7" x14ac:dyDescent="0.25">
      <c r="A2512" t="s">
        <v>0</v>
      </c>
      <c r="B2512" t="s">
        <v>1</v>
      </c>
      <c r="C2512">
        <v>7577703</v>
      </c>
      <c r="D2512" s="2">
        <v>2958465</v>
      </c>
      <c r="E2512" s="2">
        <v>43344</v>
      </c>
      <c r="F2512" s="28">
        <v>756</v>
      </c>
      <c r="G2512" t="s">
        <v>2</v>
      </c>
    </row>
    <row r="2513" spans="1:7" x14ac:dyDescent="0.25">
      <c r="A2513" t="s">
        <v>0</v>
      </c>
      <c r="B2513" t="s">
        <v>1</v>
      </c>
      <c r="C2513">
        <v>7577714</v>
      </c>
      <c r="D2513" s="2">
        <v>2958465</v>
      </c>
      <c r="E2513" s="2">
        <v>43344</v>
      </c>
      <c r="F2513" s="28">
        <v>1195</v>
      </c>
      <c r="G2513" t="s">
        <v>2</v>
      </c>
    </row>
    <row r="2514" spans="1:7" x14ac:dyDescent="0.25">
      <c r="A2514" t="s">
        <v>0</v>
      </c>
      <c r="B2514" t="s">
        <v>1</v>
      </c>
      <c r="C2514">
        <v>7577715</v>
      </c>
      <c r="D2514" s="2">
        <v>2958465</v>
      </c>
      <c r="E2514" s="2">
        <v>43344</v>
      </c>
      <c r="F2514" s="28">
        <v>1195</v>
      </c>
      <c r="G2514" t="s">
        <v>2</v>
      </c>
    </row>
    <row r="2515" spans="1:7" x14ac:dyDescent="0.25">
      <c r="A2515" t="s">
        <v>0</v>
      </c>
      <c r="B2515" t="s">
        <v>1</v>
      </c>
      <c r="C2515">
        <v>7577716</v>
      </c>
      <c r="D2515" s="2">
        <v>2958465</v>
      </c>
      <c r="E2515" s="2">
        <v>43344</v>
      </c>
      <c r="F2515" s="28">
        <v>635</v>
      </c>
      <c r="G2515" t="s">
        <v>2</v>
      </c>
    </row>
    <row r="2516" spans="1:7" x14ac:dyDescent="0.25">
      <c r="A2516" t="s">
        <v>0</v>
      </c>
      <c r="B2516" t="s">
        <v>1</v>
      </c>
      <c r="C2516">
        <v>7577717</v>
      </c>
      <c r="D2516" s="2">
        <v>2958465</v>
      </c>
      <c r="E2516" s="2">
        <v>43344</v>
      </c>
      <c r="F2516" s="28">
        <v>635</v>
      </c>
      <c r="G2516" t="s">
        <v>2</v>
      </c>
    </row>
    <row r="2517" spans="1:7" x14ac:dyDescent="0.25">
      <c r="A2517" t="s">
        <v>0</v>
      </c>
      <c r="B2517" t="s">
        <v>1</v>
      </c>
      <c r="C2517">
        <v>7577721</v>
      </c>
      <c r="D2517" s="2">
        <v>2958465</v>
      </c>
      <c r="E2517" s="2">
        <v>43344</v>
      </c>
      <c r="F2517" s="28">
        <v>1008</v>
      </c>
      <c r="G2517" t="s">
        <v>2</v>
      </c>
    </row>
    <row r="2518" spans="1:7" x14ac:dyDescent="0.25">
      <c r="A2518" t="s">
        <v>0</v>
      </c>
      <c r="B2518" t="s">
        <v>1</v>
      </c>
      <c r="C2518">
        <v>7577722</v>
      </c>
      <c r="D2518" s="2">
        <v>2958465</v>
      </c>
      <c r="E2518" s="2">
        <v>43344</v>
      </c>
      <c r="F2518" s="28">
        <v>1008</v>
      </c>
      <c r="G2518" t="s">
        <v>2</v>
      </c>
    </row>
    <row r="2519" spans="1:7" x14ac:dyDescent="0.25">
      <c r="A2519" t="s">
        <v>0</v>
      </c>
      <c r="B2519" t="s">
        <v>1</v>
      </c>
      <c r="C2519">
        <v>7577729</v>
      </c>
      <c r="D2519" s="2">
        <v>2958465</v>
      </c>
      <c r="E2519" s="2">
        <v>43344</v>
      </c>
      <c r="F2519" s="28">
        <v>256</v>
      </c>
      <c r="G2519" t="s">
        <v>2</v>
      </c>
    </row>
    <row r="2520" spans="1:7" x14ac:dyDescent="0.25">
      <c r="A2520" t="s">
        <v>0</v>
      </c>
      <c r="B2520" t="s">
        <v>1</v>
      </c>
      <c r="C2520">
        <v>7577733</v>
      </c>
      <c r="D2520" s="2">
        <v>2958465</v>
      </c>
      <c r="E2520" s="2">
        <v>43344</v>
      </c>
      <c r="F2520" s="28">
        <v>1260</v>
      </c>
      <c r="G2520" t="s">
        <v>2</v>
      </c>
    </row>
    <row r="2521" spans="1:7" x14ac:dyDescent="0.25">
      <c r="A2521" t="s">
        <v>0</v>
      </c>
      <c r="B2521" t="s">
        <v>1</v>
      </c>
      <c r="C2521">
        <v>7577734</v>
      </c>
      <c r="D2521" s="2">
        <v>2958465</v>
      </c>
      <c r="E2521" s="2">
        <v>43344</v>
      </c>
      <c r="F2521" s="28">
        <v>1260</v>
      </c>
      <c r="G2521" t="s">
        <v>2</v>
      </c>
    </row>
    <row r="2522" spans="1:7" x14ac:dyDescent="0.25">
      <c r="A2522" t="s">
        <v>0</v>
      </c>
      <c r="B2522" t="s">
        <v>1</v>
      </c>
      <c r="C2522">
        <v>7577740</v>
      </c>
      <c r="D2522" s="2">
        <v>2958465</v>
      </c>
      <c r="E2522" s="2">
        <v>43344</v>
      </c>
      <c r="F2522" s="28">
        <v>1260</v>
      </c>
      <c r="G2522" t="s">
        <v>2</v>
      </c>
    </row>
    <row r="2523" spans="1:7" x14ac:dyDescent="0.25">
      <c r="A2523" t="s">
        <v>0</v>
      </c>
      <c r="B2523" t="s">
        <v>1</v>
      </c>
      <c r="C2523">
        <v>7577741</v>
      </c>
      <c r="D2523" s="2">
        <v>2958465</v>
      </c>
      <c r="E2523" s="2">
        <v>43344</v>
      </c>
      <c r="F2523" s="28">
        <v>2502</v>
      </c>
      <c r="G2523" t="s">
        <v>3</v>
      </c>
    </row>
    <row r="2524" spans="1:7" x14ac:dyDescent="0.25">
      <c r="A2524" t="s">
        <v>0</v>
      </c>
      <c r="B2524" t="s">
        <v>1</v>
      </c>
      <c r="C2524">
        <v>7577742</v>
      </c>
      <c r="D2524" s="2">
        <v>2958465</v>
      </c>
      <c r="E2524" s="2">
        <v>43344</v>
      </c>
      <c r="F2524" s="28">
        <v>2502</v>
      </c>
      <c r="G2524" t="s">
        <v>3</v>
      </c>
    </row>
    <row r="2525" spans="1:7" x14ac:dyDescent="0.25">
      <c r="A2525" t="s">
        <v>0</v>
      </c>
      <c r="B2525" t="s">
        <v>1</v>
      </c>
      <c r="C2525">
        <v>7577748</v>
      </c>
      <c r="D2525" s="2">
        <v>2958465</v>
      </c>
      <c r="E2525" s="2">
        <v>43344</v>
      </c>
      <c r="F2525" s="28">
        <v>1723</v>
      </c>
      <c r="G2525" t="s">
        <v>3</v>
      </c>
    </row>
    <row r="2526" spans="1:7" x14ac:dyDescent="0.25">
      <c r="A2526" t="s">
        <v>0</v>
      </c>
      <c r="B2526" t="s">
        <v>1</v>
      </c>
      <c r="C2526">
        <v>7577749</v>
      </c>
      <c r="D2526" s="2">
        <v>2958465</v>
      </c>
      <c r="E2526" s="2">
        <v>43344</v>
      </c>
      <c r="F2526" s="28">
        <v>2364</v>
      </c>
      <c r="G2526" t="s">
        <v>3</v>
      </c>
    </row>
    <row r="2527" spans="1:7" x14ac:dyDescent="0.25">
      <c r="A2527" t="s">
        <v>0</v>
      </c>
      <c r="B2527" t="s">
        <v>1</v>
      </c>
      <c r="C2527">
        <v>7577750</v>
      </c>
      <c r="D2527" s="2">
        <v>2958465</v>
      </c>
      <c r="E2527" s="2">
        <v>43344</v>
      </c>
      <c r="F2527" s="28">
        <v>1876</v>
      </c>
      <c r="G2527" t="s">
        <v>3</v>
      </c>
    </row>
    <row r="2528" spans="1:7" x14ac:dyDescent="0.25">
      <c r="A2528" t="s">
        <v>0</v>
      </c>
      <c r="B2528" t="s">
        <v>1</v>
      </c>
      <c r="C2528">
        <v>7577751</v>
      </c>
      <c r="D2528" s="2">
        <v>2958465</v>
      </c>
      <c r="E2528" s="2">
        <v>43344</v>
      </c>
      <c r="F2528" s="28">
        <v>1876</v>
      </c>
      <c r="G2528" t="s">
        <v>3</v>
      </c>
    </row>
    <row r="2529" spans="1:7" x14ac:dyDescent="0.25">
      <c r="A2529" t="s">
        <v>0</v>
      </c>
      <c r="B2529" t="s">
        <v>1</v>
      </c>
      <c r="C2529">
        <v>7577753</v>
      </c>
      <c r="D2529" s="2">
        <v>2958465</v>
      </c>
      <c r="E2529" s="2">
        <v>43344</v>
      </c>
      <c r="F2529" s="28">
        <v>3743</v>
      </c>
      <c r="G2529" t="s">
        <v>3</v>
      </c>
    </row>
    <row r="2530" spans="1:7" x14ac:dyDescent="0.25">
      <c r="A2530" t="s">
        <v>0</v>
      </c>
      <c r="B2530" t="s">
        <v>1</v>
      </c>
      <c r="C2530">
        <v>7577756</v>
      </c>
      <c r="D2530" s="2">
        <v>2958465</v>
      </c>
      <c r="E2530" s="2">
        <v>43344</v>
      </c>
      <c r="F2530" s="28">
        <v>3743</v>
      </c>
      <c r="G2530" t="s">
        <v>3</v>
      </c>
    </row>
    <row r="2531" spans="1:7" x14ac:dyDescent="0.25">
      <c r="A2531" t="s">
        <v>0</v>
      </c>
      <c r="B2531" t="s">
        <v>1</v>
      </c>
      <c r="C2531">
        <v>7577763</v>
      </c>
      <c r="D2531" s="2">
        <v>2958465</v>
      </c>
      <c r="E2531" s="2">
        <v>40299</v>
      </c>
      <c r="F2531" s="28">
        <v>3440</v>
      </c>
      <c r="G2531" t="s">
        <v>3</v>
      </c>
    </row>
    <row r="2532" spans="1:7" x14ac:dyDescent="0.25">
      <c r="A2532" t="s">
        <v>0</v>
      </c>
      <c r="B2532" t="s">
        <v>1</v>
      </c>
      <c r="C2532">
        <v>7577765</v>
      </c>
      <c r="D2532" s="2">
        <v>2958465</v>
      </c>
      <c r="E2532" s="2">
        <v>43344</v>
      </c>
      <c r="F2532" s="28">
        <v>4861</v>
      </c>
      <c r="G2532" t="s">
        <v>3</v>
      </c>
    </row>
    <row r="2533" spans="1:7" x14ac:dyDescent="0.25">
      <c r="A2533" t="s">
        <v>0</v>
      </c>
      <c r="B2533" t="s">
        <v>1</v>
      </c>
      <c r="C2533">
        <v>7577767</v>
      </c>
      <c r="D2533" s="2">
        <v>2958465</v>
      </c>
      <c r="E2533" s="2">
        <v>39729</v>
      </c>
      <c r="F2533" s="28">
        <v>3250</v>
      </c>
      <c r="G2533" t="s">
        <v>3</v>
      </c>
    </row>
    <row r="2534" spans="1:7" x14ac:dyDescent="0.25">
      <c r="A2534" t="s">
        <v>0</v>
      </c>
      <c r="B2534" t="s">
        <v>1</v>
      </c>
      <c r="C2534">
        <v>7577769</v>
      </c>
      <c r="D2534" s="2">
        <v>2958465</v>
      </c>
      <c r="E2534" s="2">
        <v>43344</v>
      </c>
      <c r="F2534" s="28">
        <v>4861</v>
      </c>
      <c r="G2534" t="s">
        <v>3</v>
      </c>
    </row>
    <row r="2535" spans="1:7" x14ac:dyDescent="0.25">
      <c r="A2535" t="s">
        <v>0</v>
      </c>
      <c r="B2535" t="s">
        <v>1</v>
      </c>
      <c r="C2535">
        <v>7577773</v>
      </c>
      <c r="D2535" s="2">
        <v>2958465</v>
      </c>
      <c r="E2535" s="2">
        <v>43344</v>
      </c>
      <c r="F2535" s="28">
        <v>4681</v>
      </c>
      <c r="G2535" t="s">
        <v>3</v>
      </c>
    </row>
    <row r="2536" spans="1:7" x14ac:dyDescent="0.25">
      <c r="A2536" t="s">
        <v>0</v>
      </c>
      <c r="B2536" t="s">
        <v>1</v>
      </c>
      <c r="C2536">
        <v>7581164</v>
      </c>
      <c r="D2536" s="2">
        <v>2958465</v>
      </c>
      <c r="E2536" s="2">
        <v>37561</v>
      </c>
      <c r="F2536" s="28">
        <v>44</v>
      </c>
      <c r="G2536" t="s">
        <v>2</v>
      </c>
    </row>
    <row r="2537" spans="1:7" x14ac:dyDescent="0.25">
      <c r="A2537" t="s">
        <v>0</v>
      </c>
      <c r="B2537" t="s">
        <v>1</v>
      </c>
      <c r="C2537">
        <v>7581174</v>
      </c>
      <c r="D2537" s="2">
        <v>2958465</v>
      </c>
      <c r="E2537" s="2">
        <v>37561</v>
      </c>
      <c r="F2537" s="28">
        <v>85</v>
      </c>
      <c r="G2537" t="s">
        <v>2</v>
      </c>
    </row>
    <row r="2538" spans="1:7" x14ac:dyDescent="0.25">
      <c r="A2538" t="s">
        <v>0</v>
      </c>
      <c r="B2538" t="s">
        <v>1</v>
      </c>
      <c r="C2538">
        <v>7581183</v>
      </c>
      <c r="D2538" s="2">
        <v>2958465</v>
      </c>
      <c r="E2538" s="2">
        <v>41071</v>
      </c>
      <c r="F2538" s="28">
        <v>240</v>
      </c>
      <c r="G2538" t="s">
        <v>2</v>
      </c>
    </row>
    <row r="2539" spans="1:7" x14ac:dyDescent="0.25">
      <c r="A2539" t="s">
        <v>0</v>
      </c>
      <c r="B2539" t="s">
        <v>1</v>
      </c>
      <c r="C2539">
        <v>7581184</v>
      </c>
      <c r="D2539" s="2">
        <v>2958465</v>
      </c>
      <c r="E2539" s="2">
        <v>37561</v>
      </c>
      <c r="F2539" s="28">
        <v>163</v>
      </c>
      <c r="G2539" t="s">
        <v>2</v>
      </c>
    </row>
    <row r="2540" spans="1:7" x14ac:dyDescent="0.25">
      <c r="A2540" t="s">
        <v>0</v>
      </c>
      <c r="B2540" t="s">
        <v>1</v>
      </c>
      <c r="C2540">
        <v>7581185</v>
      </c>
      <c r="D2540" s="2">
        <v>2958465</v>
      </c>
      <c r="E2540" s="2">
        <v>41071</v>
      </c>
      <c r="F2540" s="28">
        <v>240</v>
      </c>
      <c r="G2540" t="s">
        <v>2</v>
      </c>
    </row>
    <row r="2541" spans="1:7" x14ac:dyDescent="0.25">
      <c r="A2541" t="s">
        <v>0</v>
      </c>
      <c r="B2541" t="s">
        <v>1</v>
      </c>
      <c r="C2541">
        <v>7581663</v>
      </c>
      <c r="D2541" s="2">
        <v>2958465</v>
      </c>
      <c r="E2541" s="2">
        <v>39372</v>
      </c>
      <c r="F2541" s="28">
        <v>44</v>
      </c>
      <c r="G2541" t="s">
        <v>2</v>
      </c>
    </row>
    <row r="2542" spans="1:7" x14ac:dyDescent="0.25">
      <c r="A2542" t="s">
        <v>0</v>
      </c>
      <c r="B2542" t="s">
        <v>1</v>
      </c>
      <c r="C2542">
        <v>7581664</v>
      </c>
      <c r="D2542" s="2">
        <v>2958465</v>
      </c>
      <c r="E2542" s="2">
        <v>39486</v>
      </c>
      <c r="F2542" s="28">
        <v>44</v>
      </c>
      <c r="G2542" t="s">
        <v>2</v>
      </c>
    </row>
    <row r="2543" spans="1:7" x14ac:dyDescent="0.25">
      <c r="A2543" t="s">
        <v>0</v>
      </c>
      <c r="B2543" t="s">
        <v>1</v>
      </c>
      <c r="C2543">
        <v>7581673</v>
      </c>
      <c r="D2543" s="2">
        <v>2958465</v>
      </c>
      <c r="E2543" s="2">
        <v>39372</v>
      </c>
      <c r="F2543" s="28">
        <v>85</v>
      </c>
      <c r="G2543" t="s">
        <v>2</v>
      </c>
    </row>
    <row r="2544" spans="1:7" x14ac:dyDescent="0.25">
      <c r="A2544" t="s">
        <v>0</v>
      </c>
      <c r="B2544" t="s">
        <v>1</v>
      </c>
      <c r="C2544">
        <v>7581674</v>
      </c>
      <c r="D2544" s="2">
        <v>2958465</v>
      </c>
      <c r="E2544" s="2">
        <v>39372</v>
      </c>
      <c r="F2544" s="28">
        <v>85</v>
      </c>
      <c r="G2544" t="s">
        <v>2</v>
      </c>
    </row>
    <row r="2545" spans="1:7" x14ac:dyDescent="0.25">
      <c r="A2545" t="s">
        <v>0</v>
      </c>
      <c r="B2545" t="s">
        <v>1</v>
      </c>
      <c r="C2545">
        <v>7581683</v>
      </c>
      <c r="D2545" s="2">
        <v>2958465</v>
      </c>
      <c r="E2545" s="2">
        <v>41071</v>
      </c>
      <c r="F2545" s="28">
        <v>219</v>
      </c>
      <c r="G2545" t="s">
        <v>2</v>
      </c>
    </row>
    <row r="2546" spans="1:7" x14ac:dyDescent="0.25">
      <c r="A2546" t="s">
        <v>0</v>
      </c>
      <c r="B2546" t="s">
        <v>1</v>
      </c>
      <c r="C2546">
        <v>7581685</v>
      </c>
      <c r="D2546" s="2">
        <v>2958465</v>
      </c>
      <c r="E2546" s="2">
        <v>41071</v>
      </c>
      <c r="F2546" s="28">
        <v>219</v>
      </c>
      <c r="G2546" t="s">
        <v>2</v>
      </c>
    </row>
    <row r="2547" spans="1:7" x14ac:dyDescent="0.25">
      <c r="A2547" t="s">
        <v>0</v>
      </c>
      <c r="B2547" t="s">
        <v>1</v>
      </c>
      <c r="C2547">
        <v>7584163</v>
      </c>
      <c r="D2547" s="2">
        <v>2958465</v>
      </c>
      <c r="E2547" s="2">
        <v>45223</v>
      </c>
      <c r="F2547" s="28">
        <v>104</v>
      </c>
      <c r="G2547" t="s">
        <v>2</v>
      </c>
    </row>
    <row r="2548" spans="1:7" x14ac:dyDescent="0.25">
      <c r="A2548" t="s">
        <v>0</v>
      </c>
      <c r="B2548" t="s">
        <v>1</v>
      </c>
      <c r="C2548">
        <v>7584164</v>
      </c>
      <c r="D2548" s="2">
        <v>2958465</v>
      </c>
      <c r="E2548" s="2">
        <v>45223</v>
      </c>
      <c r="F2548" s="28">
        <v>104</v>
      </c>
      <c r="G2548" t="s">
        <v>2</v>
      </c>
    </row>
    <row r="2549" spans="1:7" x14ac:dyDescent="0.25">
      <c r="A2549" t="s">
        <v>0</v>
      </c>
      <c r="B2549" t="s">
        <v>1</v>
      </c>
      <c r="C2549">
        <v>7584165</v>
      </c>
      <c r="D2549" s="2">
        <v>2958465</v>
      </c>
      <c r="E2549" s="2">
        <v>45223</v>
      </c>
      <c r="F2549" s="28">
        <v>104</v>
      </c>
      <c r="G2549" t="s">
        <v>2</v>
      </c>
    </row>
    <row r="2550" spans="1:7" x14ac:dyDescent="0.25">
      <c r="A2550" t="s">
        <v>0</v>
      </c>
      <c r="B2550" t="s">
        <v>1</v>
      </c>
      <c r="C2550">
        <v>7584173</v>
      </c>
      <c r="D2550" s="2">
        <v>2958465</v>
      </c>
      <c r="E2550" s="2">
        <v>45223</v>
      </c>
      <c r="F2550" s="28">
        <v>203</v>
      </c>
      <c r="G2550" t="s">
        <v>2</v>
      </c>
    </row>
    <row r="2551" spans="1:7" x14ac:dyDescent="0.25">
      <c r="A2551" t="s">
        <v>0</v>
      </c>
      <c r="B2551" t="s">
        <v>1</v>
      </c>
      <c r="C2551">
        <v>7584174</v>
      </c>
      <c r="D2551" s="2">
        <v>2958465</v>
      </c>
      <c r="E2551" s="2">
        <v>45223</v>
      </c>
      <c r="F2551" s="28">
        <v>203</v>
      </c>
      <c r="G2551" t="s">
        <v>2</v>
      </c>
    </row>
    <row r="2552" spans="1:7" x14ac:dyDescent="0.25">
      <c r="A2552" t="s">
        <v>0</v>
      </c>
      <c r="B2552" t="s">
        <v>1</v>
      </c>
      <c r="C2552">
        <v>7584175</v>
      </c>
      <c r="D2552" s="2">
        <v>2958465</v>
      </c>
      <c r="E2552" s="2">
        <v>45223</v>
      </c>
      <c r="F2552" s="28">
        <v>203</v>
      </c>
      <c r="G2552" t="s">
        <v>2</v>
      </c>
    </row>
    <row r="2553" spans="1:7" x14ac:dyDescent="0.25">
      <c r="A2553" t="s">
        <v>0</v>
      </c>
      <c r="B2553" t="s">
        <v>1</v>
      </c>
      <c r="C2553">
        <v>7584183</v>
      </c>
      <c r="D2553" s="2">
        <v>2958465</v>
      </c>
      <c r="E2553" s="2">
        <v>45223</v>
      </c>
      <c r="F2553" s="28">
        <v>370</v>
      </c>
      <c r="G2553" t="s">
        <v>2</v>
      </c>
    </row>
    <row r="2554" spans="1:7" x14ac:dyDescent="0.25">
      <c r="A2554" t="s">
        <v>0</v>
      </c>
      <c r="B2554" t="s">
        <v>1</v>
      </c>
      <c r="C2554">
        <v>7584184</v>
      </c>
      <c r="D2554" s="2">
        <v>2958465</v>
      </c>
      <c r="E2554" s="2">
        <v>45223</v>
      </c>
      <c r="F2554" s="28">
        <v>370</v>
      </c>
      <c r="G2554" t="s">
        <v>2</v>
      </c>
    </row>
    <row r="2555" spans="1:7" x14ac:dyDescent="0.25">
      <c r="A2555" t="s">
        <v>0</v>
      </c>
      <c r="B2555" t="s">
        <v>1</v>
      </c>
      <c r="C2555">
        <v>7584185</v>
      </c>
      <c r="D2555" s="2">
        <v>2958465</v>
      </c>
      <c r="E2555" s="2">
        <v>45223</v>
      </c>
      <c r="F2555" s="28">
        <v>370</v>
      </c>
      <c r="G2555" t="s">
        <v>2</v>
      </c>
    </row>
    <row r="2556" spans="1:7" x14ac:dyDescent="0.25">
      <c r="A2556" t="s">
        <v>0</v>
      </c>
      <c r="B2556" t="s">
        <v>1</v>
      </c>
      <c r="C2556">
        <v>7584258</v>
      </c>
      <c r="D2556" s="2">
        <v>2958465</v>
      </c>
      <c r="E2556" s="2">
        <v>45223</v>
      </c>
      <c r="F2556" s="28">
        <v>370</v>
      </c>
      <c r="G2556" t="s">
        <v>2</v>
      </c>
    </row>
    <row r="2557" spans="1:7" x14ac:dyDescent="0.25">
      <c r="A2557" t="s">
        <v>0</v>
      </c>
      <c r="B2557" t="s">
        <v>1</v>
      </c>
      <c r="C2557">
        <v>7584663</v>
      </c>
      <c r="D2557" s="2">
        <v>2958465</v>
      </c>
      <c r="E2557" s="2">
        <v>43344</v>
      </c>
      <c r="F2557" s="28">
        <v>78</v>
      </c>
      <c r="G2557" t="s">
        <v>2</v>
      </c>
    </row>
    <row r="2558" spans="1:7" x14ac:dyDescent="0.25">
      <c r="A2558" t="s">
        <v>0</v>
      </c>
      <c r="B2558" t="s">
        <v>1</v>
      </c>
      <c r="C2558">
        <v>7584664</v>
      </c>
      <c r="D2558" s="2">
        <v>2958465</v>
      </c>
      <c r="E2558" s="2">
        <v>43122</v>
      </c>
      <c r="F2558" s="28">
        <v>76</v>
      </c>
      <c r="G2558" t="s">
        <v>2</v>
      </c>
    </row>
    <row r="2559" spans="1:7" x14ac:dyDescent="0.25">
      <c r="A2559" t="s">
        <v>0</v>
      </c>
      <c r="B2559" t="s">
        <v>1</v>
      </c>
      <c r="C2559">
        <v>7584665</v>
      </c>
      <c r="D2559" s="2">
        <v>2958465</v>
      </c>
      <c r="E2559" s="2">
        <v>43344</v>
      </c>
      <c r="F2559" s="28">
        <v>78</v>
      </c>
      <c r="G2559" t="s">
        <v>2</v>
      </c>
    </row>
    <row r="2560" spans="1:7" x14ac:dyDescent="0.25">
      <c r="A2560" t="s">
        <v>0</v>
      </c>
      <c r="B2560" t="s">
        <v>1</v>
      </c>
      <c r="C2560">
        <v>7584673</v>
      </c>
      <c r="D2560" s="2">
        <v>2958465</v>
      </c>
      <c r="E2560" s="2">
        <v>43344</v>
      </c>
      <c r="F2560" s="28">
        <v>155</v>
      </c>
      <c r="G2560" t="s">
        <v>2</v>
      </c>
    </row>
    <row r="2561" spans="1:7" x14ac:dyDescent="0.25">
      <c r="A2561" t="s">
        <v>0</v>
      </c>
      <c r="B2561" t="s">
        <v>1</v>
      </c>
      <c r="C2561">
        <v>7584674</v>
      </c>
      <c r="D2561" s="2">
        <v>2958465</v>
      </c>
      <c r="E2561" s="2">
        <v>43122</v>
      </c>
      <c r="F2561" s="28">
        <v>151</v>
      </c>
      <c r="G2561" t="s">
        <v>2</v>
      </c>
    </row>
    <row r="2562" spans="1:7" x14ac:dyDescent="0.25">
      <c r="A2562" t="s">
        <v>0</v>
      </c>
      <c r="B2562" t="s">
        <v>1</v>
      </c>
      <c r="C2562">
        <v>7584675</v>
      </c>
      <c r="D2562" s="2">
        <v>2958465</v>
      </c>
      <c r="E2562" s="2">
        <v>43344</v>
      </c>
      <c r="F2562" s="28">
        <v>155</v>
      </c>
      <c r="G2562" t="s">
        <v>2</v>
      </c>
    </row>
    <row r="2563" spans="1:7" x14ac:dyDescent="0.25">
      <c r="A2563" t="s">
        <v>0</v>
      </c>
      <c r="B2563" t="s">
        <v>1</v>
      </c>
      <c r="C2563">
        <v>7584683</v>
      </c>
      <c r="D2563" s="2">
        <v>2958465</v>
      </c>
      <c r="E2563" s="2">
        <v>43344</v>
      </c>
      <c r="F2563" s="28">
        <v>285</v>
      </c>
      <c r="G2563" t="s">
        <v>2</v>
      </c>
    </row>
    <row r="2564" spans="1:7" x14ac:dyDescent="0.25">
      <c r="A2564" t="s">
        <v>0</v>
      </c>
      <c r="B2564" t="s">
        <v>1</v>
      </c>
      <c r="C2564">
        <v>7584684</v>
      </c>
      <c r="D2564" s="2">
        <v>2958465</v>
      </c>
      <c r="E2564" s="2">
        <v>43344</v>
      </c>
      <c r="F2564" s="28">
        <v>285</v>
      </c>
      <c r="G2564" t="s">
        <v>2</v>
      </c>
    </row>
    <row r="2565" spans="1:7" x14ac:dyDescent="0.25">
      <c r="A2565" t="s">
        <v>0</v>
      </c>
      <c r="B2565" t="s">
        <v>1</v>
      </c>
      <c r="C2565">
        <v>7584685</v>
      </c>
      <c r="D2565" s="2">
        <v>2958465</v>
      </c>
      <c r="E2565" s="2">
        <v>43344</v>
      </c>
      <c r="F2565" s="28">
        <v>285</v>
      </c>
      <c r="G2565" t="s">
        <v>2</v>
      </c>
    </row>
    <row r="2566" spans="1:7" x14ac:dyDescent="0.25">
      <c r="A2566" t="s">
        <v>0</v>
      </c>
      <c r="B2566" t="s">
        <v>1</v>
      </c>
      <c r="C2566">
        <v>7584758</v>
      </c>
      <c r="D2566" s="2">
        <v>2958465</v>
      </c>
      <c r="E2566" s="2">
        <v>43344</v>
      </c>
      <c r="F2566" s="28">
        <v>285</v>
      </c>
      <c r="G2566" t="s">
        <v>2</v>
      </c>
    </row>
    <row r="2567" spans="1:7" x14ac:dyDescent="0.25">
      <c r="A2567" t="s">
        <v>0</v>
      </c>
      <c r="B2567" t="s">
        <v>1</v>
      </c>
      <c r="C2567">
        <v>7586233</v>
      </c>
      <c r="D2567" s="2">
        <v>2958465</v>
      </c>
      <c r="E2567" s="2">
        <v>44713</v>
      </c>
      <c r="F2567" s="28">
        <v>1392</v>
      </c>
      <c r="G2567" t="s">
        <v>2</v>
      </c>
    </row>
    <row r="2568" spans="1:7" x14ac:dyDescent="0.25">
      <c r="A2568" t="s">
        <v>0</v>
      </c>
      <c r="B2568" t="s">
        <v>1</v>
      </c>
      <c r="C2568">
        <v>7586234</v>
      </c>
      <c r="D2568" s="2">
        <v>2958465</v>
      </c>
      <c r="E2568" s="2">
        <v>44713</v>
      </c>
      <c r="F2568" s="28">
        <v>1392</v>
      </c>
      <c r="G2568" t="s">
        <v>2</v>
      </c>
    </row>
    <row r="2569" spans="1:7" x14ac:dyDescent="0.25">
      <c r="A2569" t="s">
        <v>0</v>
      </c>
      <c r="B2569" t="s">
        <v>1</v>
      </c>
      <c r="C2569">
        <v>7586242</v>
      </c>
      <c r="D2569" s="2">
        <v>2958465</v>
      </c>
      <c r="E2569" s="2">
        <v>44713</v>
      </c>
      <c r="F2569" s="28">
        <v>2743</v>
      </c>
      <c r="G2569" t="s">
        <v>3</v>
      </c>
    </row>
    <row r="2570" spans="1:7" x14ac:dyDescent="0.25">
      <c r="A2570" t="s">
        <v>0</v>
      </c>
      <c r="B2570" t="s">
        <v>1</v>
      </c>
      <c r="C2570">
        <v>7586265</v>
      </c>
      <c r="D2570" s="2">
        <v>2958465</v>
      </c>
      <c r="E2570" s="2">
        <v>44713</v>
      </c>
      <c r="F2570" s="28">
        <v>5377</v>
      </c>
      <c r="G2570" t="s">
        <v>3</v>
      </c>
    </row>
    <row r="2571" spans="1:7" x14ac:dyDescent="0.25">
      <c r="A2571" t="s">
        <v>0</v>
      </c>
      <c r="B2571" t="s">
        <v>1</v>
      </c>
      <c r="C2571">
        <v>7586733</v>
      </c>
      <c r="D2571" s="2">
        <v>2958465</v>
      </c>
      <c r="E2571" s="2">
        <v>43344</v>
      </c>
      <c r="F2571" s="28">
        <v>907</v>
      </c>
      <c r="G2571" t="s">
        <v>2</v>
      </c>
    </row>
    <row r="2572" spans="1:7" x14ac:dyDescent="0.25">
      <c r="A2572" t="s">
        <v>0</v>
      </c>
      <c r="B2572" t="s">
        <v>1</v>
      </c>
      <c r="C2572">
        <v>7586734</v>
      </c>
      <c r="D2572" s="2">
        <v>2958465</v>
      </c>
      <c r="E2572" s="2">
        <v>43344</v>
      </c>
      <c r="F2572" s="28">
        <v>907</v>
      </c>
      <c r="G2572" t="s">
        <v>2</v>
      </c>
    </row>
    <row r="2573" spans="1:7" x14ac:dyDescent="0.25">
      <c r="A2573" t="s">
        <v>0</v>
      </c>
      <c r="B2573" t="s">
        <v>1</v>
      </c>
      <c r="C2573">
        <v>7586742</v>
      </c>
      <c r="D2573" s="2">
        <v>2958465</v>
      </c>
      <c r="E2573" s="2">
        <v>43344</v>
      </c>
      <c r="F2573" s="28">
        <v>1775</v>
      </c>
      <c r="G2573" t="s">
        <v>3</v>
      </c>
    </row>
    <row r="2574" spans="1:7" x14ac:dyDescent="0.25">
      <c r="A2574" t="s">
        <v>0</v>
      </c>
      <c r="B2574" t="s">
        <v>1</v>
      </c>
      <c r="C2574">
        <v>7586763</v>
      </c>
      <c r="D2574" s="2">
        <v>2958465</v>
      </c>
      <c r="E2574" s="2">
        <v>40171</v>
      </c>
      <c r="F2574" s="28">
        <v>1850</v>
      </c>
      <c r="G2574" t="s">
        <v>3</v>
      </c>
    </row>
    <row r="2575" spans="1:7" x14ac:dyDescent="0.25">
      <c r="A2575" t="s">
        <v>0</v>
      </c>
      <c r="B2575" t="s">
        <v>1</v>
      </c>
      <c r="C2575">
        <v>7586764</v>
      </c>
      <c r="D2575" s="2">
        <v>2958465</v>
      </c>
      <c r="E2575" s="2">
        <v>40140</v>
      </c>
      <c r="F2575" s="28">
        <v>2200</v>
      </c>
      <c r="G2575" t="s">
        <v>3</v>
      </c>
    </row>
    <row r="2576" spans="1:7" x14ac:dyDescent="0.25">
      <c r="A2576" t="s">
        <v>0</v>
      </c>
      <c r="B2576" t="s">
        <v>1</v>
      </c>
      <c r="C2576">
        <v>7586765</v>
      </c>
      <c r="D2576" s="2">
        <v>2958465</v>
      </c>
      <c r="E2576" s="2">
        <v>43344</v>
      </c>
      <c r="F2576" s="28">
        <v>3444</v>
      </c>
      <c r="G2576" t="s">
        <v>3</v>
      </c>
    </row>
    <row r="2577" spans="1:7" x14ac:dyDescent="0.25">
      <c r="A2577" t="s">
        <v>0</v>
      </c>
      <c r="B2577" t="s">
        <v>1</v>
      </c>
      <c r="C2577">
        <v>7598233</v>
      </c>
      <c r="D2577" s="2">
        <v>2958465</v>
      </c>
      <c r="E2577" s="2">
        <v>44713</v>
      </c>
      <c r="F2577" s="28">
        <v>1836</v>
      </c>
      <c r="G2577" t="s">
        <v>2</v>
      </c>
    </row>
    <row r="2578" spans="1:7" x14ac:dyDescent="0.25">
      <c r="A2578" t="s">
        <v>0</v>
      </c>
      <c r="B2578" t="s">
        <v>1</v>
      </c>
      <c r="C2578">
        <v>7598234</v>
      </c>
      <c r="D2578" s="2">
        <v>2958465</v>
      </c>
      <c r="E2578" s="2">
        <v>44713</v>
      </c>
      <c r="F2578" s="28">
        <v>1836</v>
      </c>
      <c r="G2578" t="s">
        <v>2</v>
      </c>
    </row>
    <row r="2579" spans="1:7" x14ac:dyDescent="0.25">
      <c r="A2579" t="s">
        <v>0</v>
      </c>
      <c r="B2579" t="s">
        <v>1</v>
      </c>
      <c r="C2579">
        <v>7598733</v>
      </c>
      <c r="D2579" s="2">
        <v>2958465</v>
      </c>
      <c r="E2579" s="2">
        <v>43344</v>
      </c>
      <c r="F2579" s="28">
        <v>1358</v>
      </c>
      <c r="G2579" t="s">
        <v>2</v>
      </c>
    </row>
    <row r="2580" spans="1:7" x14ac:dyDescent="0.25">
      <c r="A2580" t="s">
        <v>0</v>
      </c>
      <c r="B2580" t="s">
        <v>1</v>
      </c>
      <c r="C2580">
        <v>7598734</v>
      </c>
      <c r="D2580" s="2">
        <v>2958465</v>
      </c>
      <c r="E2580" s="2">
        <v>43344</v>
      </c>
      <c r="F2580" s="28">
        <v>1358</v>
      </c>
      <c r="G2580" t="s">
        <v>2</v>
      </c>
    </row>
    <row r="2581" spans="1:7" x14ac:dyDescent="0.25">
      <c r="A2581" t="s">
        <v>0</v>
      </c>
      <c r="B2581" t="s">
        <v>1</v>
      </c>
      <c r="C2581">
        <v>7600183</v>
      </c>
      <c r="D2581" s="2">
        <v>2958465</v>
      </c>
      <c r="E2581" s="2">
        <v>44894</v>
      </c>
      <c r="F2581" s="28">
        <v>339</v>
      </c>
      <c r="G2581" t="s">
        <v>2</v>
      </c>
    </row>
    <row r="2582" spans="1:7" x14ac:dyDescent="0.25">
      <c r="A2582" t="s">
        <v>0</v>
      </c>
      <c r="B2582" t="s">
        <v>1</v>
      </c>
      <c r="C2582">
        <v>7600184</v>
      </c>
      <c r="D2582" s="2">
        <v>2958465</v>
      </c>
      <c r="E2582" s="2">
        <v>44894</v>
      </c>
      <c r="F2582" s="28">
        <v>339</v>
      </c>
      <c r="G2582" t="s">
        <v>2</v>
      </c>
    </row>
    <row r="2583" spans="1:7" x14ac:dyDescent="0.25">
      <c r="A2583" t="s">
        <v>0</v>
      </c>
      <c r="B2583" t="s">
        <v>1</v>
      </c>
      <c r="C2583">
        <v>7600201</v>
      </c>
      <c r="D2583" s="2">
        <v>2958465</v>
      </c>
      <c r="E2583" s="2">
        <v>44894</v>
      </c>
      <c r="F2583" s="28">
        <v>1017</v>
      </c>
      <c r="G2583" t="s">
        <v>2</v>
      </c>
    </row>
    <row r="2584" spans="1:7" x14ac:dyDescent="0.25">
      <c r="A2584" t="s">
        <v>0</v>
      </c>
      <c r="B2584" t="s">
        <v>1</v>
      </c>
      <c r="C2584">
        <v>7600202</v>
      </c>
      <c r="D2584" s="2">
        <v>2958465</v>
      </c>
      <c r="E2584" s="2">
        <v>44249</v>
      </c>
      <c r="F2584" s="28">
        <v>837</v>
      </c>
      <c r="G2584" t="s">
        <v>2</v>
      </c>
    </row>
    <row r="2585" spans="1:7" x14ac:dyDescent="0.25">
      <c r="A2585" t="s">
        <v>0</v>
      </c>
      <c r="B2585" t="s">
        <v>1</v>
      </c>
      <c r="C2585">
        <v>7600203</v>
      </c>
      <c r="D2585" s="2">
        <v>2958465</v>
      </c>
      <c r="E2585" s="2">
        <v>44894</v>
      </c>
      <c r="F2585" s="28">
        <v>1017</v>
      </c>
      <c r="G2585" t="s">
        <v>2</v>
      </c>
    </row>
    <row r="2586" spans="1:7" x14ac:dyDescent="0.25">
      <c r="A2586" t="s">
        <v>0</v>
      </c>
      <c r="B2586" t="s">
        <v>1</v>
      </c>
      <c r="C2586">
        <v>7600263</v>
      </c>
      <c r="D2586" s="2">
        <v>2958465</v>
      </c>
      <c r="E2586" s="2">
        <v>38280</v>
      </c>
      <c r="F2586" s="28">
        <v>1974</v>
      </c>
      <c r="G2586" t="s">
        <v>3</v>
      </c>
    </row>
    <row r="2587" spans="1:7" x14ac:dyDescent="0.25">
      <c r="A2587" t="s">
        <v>0</v>
      </c>
      <c r="B2587" t="s">
        <v>1</v>
      </c>
      <c r="C2587">
        <v>7600265</v>
      </c>
      <c r="D2587" s="2">
        <v>2958465</v>
      </c>
      <c r="E2587" s="2">
        <v>38280</v>
      </c>
      <c r="F2587" s="28">
        <v>1974</v>
      </c>
      <c r="G2587" t="s">
        <v>3</v>
      </c>
    </row>
    <row r="2588" spans="1:7" x14ac:dyDescent="0.25">
      <c r="A2588" t="s">
        <v>0</v>
      </c>
      <c r="B2588" t="s">
        <v>1</v>
      </c>
      <c r="C2588">
        <v>7600683</v>
      </c>
      <c r="D2588" s="2">
        <v>2958465</v>
      </c>
      <c r="E2588" s="2">
        <v>42935</v>
      </c>
      <c r="F2588" s="28">
        <v>275</v>
      </c>
      <c r="G2588" t="s">
        <v>2</v>
      </c>
    </row>
    <row r="2589" spans="1:7" x14ac:dyDescent="0.25">
      <c r="A2589" t="s">
        <v>0</v>
      </c>
      <c r="B2589" t="s">
        <v>1</v>
      </c>
      <c r="C2589">
        <v>7600684</v>
      </c>
      <c r="D2589" s="2">
        <v>2958465</v>
      </c>
      <c r="E2589" s="2">
        <v>42935</v>
      </c>
      <c r="F2589" s="28">
        <v>275</v>
      </c>
      <c r="G2589" t="s">
        <v>2</v>
      </c>
    </row>
    <row r="2590" spans="1:7" x14ac:dyDescent="0.25">
      <c r="A2590" t="s">
        <v>0</v>
      </c>
      <c r="B2590" t="s">
        <v>1</v>
      </c>
      <c r="C2590">
        <v>7600685</v>
      </c>
      <c r="D2590" s="2">
        <v>2958465</v>
      </c>
      <c r="E2590" s="2">
        <v>40299</v>
      </c>
      <c r="F2590" s="28">
        <v>265</v>
      </c>
      <c r="G2590" t="s">
        <v>2</v>
      </c>
    </row>
    <row r="2591" spans="1:7" x14ac:dyDescent="0.25">
      <c r="A2591" t="s">
        <v>0</v>
      </c>
      <c r="B2591" t="s">
        <v>1</v>
      </c>
      <c r="C2591">
        <v>7600701</v>
      </c>
      <c r="D2591" s="2">
        <v>2958465</v>
      </c>
      <c r="E2591" s="2">
        <v>42935</v>
      </c>
      <c r="F2591" s="28">
        <v>825</v>
      </c>
      <c r="G2591" t="s">
        <v>2</v>
      </c>
    </row>
    <row r="2592" spans="1:7" x14ac:dyDescent="0.25">
      <c r="A2592" t="s">
        <v>0</v>
      </c>
      <c r="B2592" t="s">
        <v>1</v>
      </c>
      <c r="C2592">
        <v>7600702</v>
      </c>
      <c r="D2592" s="2">
        <v>2958465</v>
      </c>
      <c r="E2592" s="2">
        <v>38280</v>
      </c>
      <c r="F2592" s="28">
        <v>296</v>
      </c>
      <c r="G2592" t="s">
        <v>2</v>
      </c>
    </row>
    <row r="2593" spans="1:7" x14ac:dyDescent="0.25">
      <c r="A2593" t="s">
        <v>0</v>
      </c>
      <c r="B2593" t="s">
        <v>1</v>
      </c>
      <c r="C2593">
        <v>7600703</v>
      </c>
      <c r="D2593" s="2">
        <v>2958465</v>
      </c>
      <c r="E2593" s="2">
        <v>42935</v>
      </c>
      <c r="F2593" s="28">
        <v>825</v>
      </c>
      <c r="G2593" t="s">
        <v>2</v>
      </c>
    </row>
    <row r="2594" spans="1:7" x14ac:dyDescent="0.25">
      <c r="A2594" t="s">
        <v>0</v>
      </c>
      <c r="B2594" t="s">
        <v>1</v>
      </c>
      <c r="C2594">
        <v>7600763</v>
      </c>
      <c r="D2594" s="2">
        <v>2958465</v>
      </c>
      <c r="E2594" s="2">
        <v>38280</v>
      </c>
      <c r="F2594" s="28">
        <v>1855</v>
      </c>
      <c r="G2594" t="s">
        <v>3</v>
      </c>
    </row>
    <row r="2595" spans="1:7" x14ac:dyDescent="0.25">
      <c r="A2595" t="s">
        <v>0</v>
      </c>
      <c r="B2595" t="s">
        <v>1</v>
      </c>
      <c r="C2595">
        <v>7600765</v>
      </c>
      <c r="D2595" s="2">
        <v>2958465</v>
      </c>
      <c r="E2595" s="2">
        <v>38280</v>
      </c>
      <c r="F2595" s="28">
        <v>1855</v>
      </c>
      <c r="G2595" t="s">
        <v>3</v>
      </c>
    </row>
    <row r="2596" spans="1:7" x14ac:dyDescent="0.25">
      <c r="A2596" t="s">
        <v>0</v>
      </c>
      <c r="B2596" t="s">
        <v>1</v>
      </c>
      <c r="C2596">
        <v>7601183</v>
      </c>
      <c r="D2596" s="2">
        <v>2958465</v>
      </c>
      <c r="E2596" s="2">
        <v>38369</v>
      </c>
      <c r="F2596" s="28">
        <v>141</v>
      </c>
      <c r="G2596" t="s">
        <v>2</v>
      </c>
    </row>
    <row r="2597" spans="1:7" x14ac:dyDescent="0.25">
      <c r="A2597" t="s">
        <v>0</v>
      </c>
      <c r="B2597" t="s">
        <v>1</v>
      </c>
      <c r="C2597">
        <v>7601184</v>
      </c>
      <c r="D2597" s="2">
        <v>2958465</v>
      </c>
      <c r="E2597" s="2">
        <v>38369</v>
      </c>
      <c r="F2597" s="28">
        <v>141</v>
      </c>
      <c r="G2597" t="s">
        <v>2</v>
      </c>
    </row>
    <row r="2598" spans="1:7" x14ac:dyDescent="0.25">
      <c r="A2598" t="s">
        <v>0</v>
      </c>
      <c r="B2598" t="s">
        <v>1</v>
      </c>
      <c r="C2598">
        <v>7601201</v>
      </c>
      <c r="D2598" s="2">
        <v>2958465</v>
      </c>
      <c r="E2598" s="2">
        <v>38369</v>
      </c>
      <c r="F2598" s="28">
        <v>402</v>
      </c>
      <c r="G2598" t="s">
        <v>2</v>
      </c>
    </row>
    <row r="2599" spans="1:7" x14ac:dyDescent="0.25">
      <c r="A2599" t="s">
        <v>0</v>
      </c>
      <c r="B2599" t="s">
        <v>1</v>
      </c>
      <c r="C2599">
        <v>7601203</v>
      </c>
      <c r="D2599" s="2">
        <v>2958465</v>
      </c>
      <c r="E2599" s="2">
        <v>38369</v>
      </c>
      <c r="F2599" s="28">
        <v>402</v>
      </c>
      <c r="G2599" t="s">
        <v>2</v>
      </c>
    </row>
    <row r="2600" spans="1:7" x14ac:dyDescent="0.25">
      <c r="A2600" t="s">
        <v>0</v>
      </c>
      <c r="B2600" t="s">
        <v>1</v>
      </c>
      <c r="C2600">
        <v>7601683</v>
      </c>
      <c r="D2600" s="2">
        <v>2958465</v>
      </c>
      <c r="E2600" s="2">
        <v>39036</v>
      </c>
      <c r="F2600" s="28">
        <v>141</v>
      </c>
      <c r="G2600" t="s">
        <v>2</v>
      </c>
    </row>
    <row r="2601" spans="1:7" x14ac:dyDescent="0.25">
      <c r="A2601" t="s">
        <v>0</v>
      </c>
      <c r="B2601" t="s">
        <v>1</v>
      </c>
      <c r="C2601">
        <v>7601684</v>
      </c>
      <c r="D2601" s="2">
        <v>2958465</v>
      </c>
      <c r="E2601" s="2">
        <v>39036</v>
      </c>
      <c r="F2601" s="28">
        <v>141</v>
      </c>
      <c r="G2601" t="s">
        <v>2</v>
      </c>
    </row>
    <row r="2602" spans="1:7" x14ac:dyDescent="0.25">
      <c r="A2602" t="s">
        <v>0</v>
      </c>
      <c r="B2602" t="s">
        <v>1</v>
      </c>
      <c r="C2602">
        <v>7601701</v>
      </c>
      <c r="D2602" s="2">
        <v>2958465</v>
      </c>
      <c r="E2602" s="2">
        <v>39036</v>
      </c>
      <c r="F2602" s="28">
        <v>402</v>
      </c>
      <c r="G2602" t="s">
        <v>2</v>
      </c>
    </row>
    <row r="2603" spans="1:7" x14ac:dyDescent="0.25">
      <c r="A2603" t="s">
        <v>0</v>
      </c>
      <c r="B2603" t="s">
        <v>1</v>
      </c>
      <c r="C2603">
        <v>7601702</v>
      </c>
      <c r="D2603" s="2">
        <v>2958465</v>
      </c>
      <c r="E2603" s="2">
        <v>38499</v>
      </c>
      <c r="F2603" s="28">
        <v>358</v>
      </c>
      <c r="G2603" t="s">
        <v>2</v>
      </c>
    </row>
    <row r="2604" spans="1:7" x14ac:dyDescent="0.25">
      <c r="A2604" t="s">
        <v>0</v>
      </c>
      <c r="B2604" t="s">
        <v>1</v>
      </c>
      <c r="C2604">
        <v>7601703</v>
      </c>
      <c r="D2604" s="2">
        <v>2958465</v>
      </c>
      <c r="E2604" s="2">
        <v>39036</v>
      </c>
      <c r="F2604" s="28">
        <v>402</v>
      </c>
      <c r="G2604" t="s">
        <v>2</v>
      </c>
    </row>
    <row r="2605" spans="1:7" x14ac:dyDescent="0.25">
      <c r="A2605" t="s">
        <v>0</v>
      </c>
      <c r="B2605" t="s">
        <v>1</v>
      </c>
      <c r="C2605">
        <v>7603222</v>
      </c>
      <c r="D2605" s="2">
        <v>2958465</v>
      </c>
      <c r="E2605" s="2">
        <v>37561</v>
      </c>
      <c r="F2605" s="28">
        <v>433</v>
      </c>
      <c r="G2605" t="s">
        <v>2</v>
      </c>
    </row>
    <row r="2606" spans="1:7" x14ac:dyDescent="0.25">
      <c r="A2606" t="s">
        <v>0</v>
      </c>
      <c r="B2606" t="s">
        <v>1</v>
      </c>
      <c r="C2606">
        <v>7604222</v>
      </c>
      <c r="D2606" s="2">
        <v>2958465</v>
      </c>
      <c r="E2606" s="2">
        <v>37561</v>
      </c>
      <c r="F2606" s="28">
        <v>450</v>
      </c>
      <c r="G2606" t="s">
        <v>2</v>
      </c>
    </row>
    <row r="2607" spans="1:7" x14ac:dyDescent="0.25">
      <c r="A2607" t="s">
        <v>0</v>
      </c>
      <c r="B2607" t="s">
        <v>1</v>
      </c>
      <c r="C2607">
        <v>7607183</v>
      </c>
      <c r="D2607" s="2">
        <v>2958465</v>
      </c>
      <c r="E2607" s="2">
        <v>45223</v>
      </c>
      <c r="F2607" s="28">
        <v>270</v>
      </c>
      <c r="G2607" t="s">
        <v>2</v>
      </c>
    </row>
    <row r="2608" spans="1:7" x14ac:dyDescent="0.25">
      <c r="A2608" t="s">
        <v>0</v>
      </c>
      <c r="B2608" t="s">
        <v>1</v>
      </c>
      <c r="C2608">
        <v>7607184</v>
      </c>
      <c r="D2608" s="2">
        <v>2958465</v>
      </c>
      <c r="E2608" s="2">
        <v>45223</v>
      </c>
      <c r="F2608" s="28">
        <v>270</v>
      </c>
      <c r="G2608" t="s">
        <v>2</v>
      </c>
    </row>
    <row r="2609" spans="1:7" x14ac:dyDescent="0.25">
      <c r="A2609" t="s">
        <v>0</v>
      </c>
      <c r="B2609" t="s">
        <v>1</v>
      </c>
      <c r="C2609">
        <v>7607185</v>
      </c>
      <c r="D2609" s="2">
        <v>2958465</v>
      </c>
      <c r="E2609" s="2">
        <v>45223</v>
      </c>
      <c r="F2609" s="28">
        <v>270</v>
      </c>
      <c r="G2609" t="s">
        <v>2</v>
      </c>
    </row>
    <row r="2610" spans="1:7" x14ac:dyDescent="0.25">
      <c r="A2610" t="s">
        <v>0</v>
      </c>
      <c r="B2610" t="s">
        <v>1</v>
      </c>
      <c r="C2610">
        <v>7607201</v>
      </c>
      <c r="D2610" s="2">
        <v>2958465</v>
      </c>
      <c r="E2610" s="2">
        <v>45223</v>
      </c>
      <c r="F2610" s="28">
        <v>785</v>
      </c>
      <c r="G2610" t="s">
        <v>2</v>
      </c>
    </row>
    <row r="2611" spans="1:7" x14ac:dyDescent="0.25">
      <c r="A2611" t="s">
        <v>0</v>
      </c>
      <c r="B2611" t="s">
        <v>1</v>
      </c>
      <c r="C2611">
        <v>7607203</v>
      </c>
      <c r="D2611" s="2">
        <v>2958465</v>
      </c>
      <c r="E2611" s="2">
        <v>45223</v>
      </c>
      <c r="F2611" s="28">
        <v>785</v>
      </c>
      <c r="G2611" t="s">
        <v>2</v>
      </c>
    </row>
    <row r="2612" spans="1:7" x14ac:dyDescent="0.25">
      <c r="A2612" t="s">
        <v>0</v>
      </c>
      <c r="B2612" t="s">
        <v>1</v>
      </c>
      <c r="C2612">
        <v>7607683</v>
      </c>
      <c r="D2612" s="2">
        <v>2958465</v>
      </c>
      <c r="E2612" s="2">
        <v>43344</v>
      </c>
      <c r="F2612" s="28">
        <v>200</v>
      </c>
      <c r="G2612" t="s">
        <v>2</v>
      </c>
    </row>
    <row r="2613" spans="1:7" x14ac:dyDescent="0.25">
      <c r="A2613" t="s">
        <v>0</v>
      </c>
      <c r="B2613" t="s">
        <v>1</v>
      </c>
      <c r="C2613">
        <v>7607684</v>
      </c>
      <c r="D2613" s="2">
        <v>2958465</v>
      </c>
      <c r="E2613" s="2">
        <v>43344</v>
      </c>
      <c r="F2613" s="28">
        <v>200</v>
      </c>
      <c r="G2613" t="s">
        <v>2</v>
      </c>
    </row>
    <row r="2614" spans="1:7" x14ac:dyDescent="0.25">
      <c r="A2614" t="s">
        <v>0</v>
      </c>
      <c r="B2614" t="s">
        <v>1</v>
      </c>
      <c r="C2614">
        <v>7607685</v>
      </c>
      <c r="D2614" s="2">
        <v>2958465</v>
      </c>
      <c r="E2614" s="2">
        <v>43344</v>
      </c>
      <c r="F2614" s="28">
        <v>200</v>
      </c>
      <c r="G2614" t="s">
        <v>2</v>
      </c>
    </row>
    <row r="2615" spans="1:7" x14ac:dyDescent="0.25">
      <c r="A2615" t="s">
        <v>0</v>
      </c>
      <c r="B2615" t="s">
        <v>1</v>
      </c>
      <c r="C2615">
        <v>7607701</v>
      </c>
      <c r="D2615" s="2">
        <v>2958465</v>
      </c>
      <c r="E2615" s="2">
        <v>43344</v>
      </c>
      <c r="F2615" s="28">
        <v>579</v>
      </c>
      <c r="G2615" t="s">
        <v>2</v>
      </c>
    </row>
    <row r="2616" spans="1:7" x14ac:dyDescent="0.25">
      <c r="A2616" t="s">
        <v>0</v>
      </c>
      <c r="B2616" t="s">
        <v>1</v>
      </c>
      <c r="C2616">
        <v>7607702</v>
      </c>
      <c r="D2616" s="2">
        <v>2958465</v>
      </c>
      <c r="E2616" s="2">
        <v>37604</v>
      </c>
      <c r="F2616" s="28">
        <v>278</v>
      </c>
      <c r="G2616" t="s">
        <v>2</v>
      </c>
    </row>
    <row r="2617" spans="1:7" x14ac:dyDescent="0.25">
      <c r="A2617" t="s">
        <v>0</v>
      </c>
      <c r="B2617" t="s">
        <v>1</v>
      </c>
      <c r="C2617">
        <v>7607703</v>
      </c>
      <c r="D2617" s="2">
        <v>2958465</v>
      </c>
      <c r="E2617" s="2">
        <v>43344</v>
      </c>
      <c r="F2617" s="28">
        <v>579</v>
      </c>
      <c r="G2617" t="s">
        <v>2</v>
      </c>
    </row>
    <row r="2618" spans="1:7" x14ac:dyDescent="0.25">
      <c r="A2618" t="s">
        <v>0</v>
      </c>
      <c r="B2618" t="s">
        <v>1</v>
      </c>
      <c r="C2618">
        <v>7609183</v>
      </c>
      <c r="D2618" s="2">
        <v>2958465</v>
      </c>
      <c r="E2618" s="2">
        <v>42891</v>
      </c>
      <c r="F2618" s="28">
        <v>230</v>
      </c>
      <c r="G2618" t="s">
        <v>2</v>
      </c>
    </row>
    <row r="2619" spans="1:7" x14ac:dyDescent="0.25">
      <c r="A2619" t="s">
        <v>0</v>
      </c>
      <c r="B2619" t="s">
        <v>1</v>
      </c>
      <c r="C2619">
        <v>7609184</v>
      </c>
      <c r="D2619" s="2">
        <v>2958465</v>
      </c>
      <c r="E2619" s="2">
        <v>42891</v>
      </c>
      <c r="F2619" s="28">
        <v>230</v>
      </c>
      <c r="G2619" t="s">
        <v>2</v>
      </c>
    </row>
    <row r="2620" spans="1:7" x14ac:dyDescent="0.25">
      <c r="A2620" t="s">
        <v>0</v>
      </c>
      <c r="B2620" t="s">
        <v>1</v>
      </c>
      <c r="C2620">
        <v>7609185</v>
      </c>
      <c r="D2620" s="2">
        <v>2958465</v>
      </c>
      <c r="E2620" s="2">
        <v>41520</v>
      </c>
      <c r="F2620" s="28">
        <v>223</v>
      </c>
      <c r="G2620" t="s">
        <v>2</v>
      </c>
    </row>
    <row r="2621" spans="1:7" x14ac:dyDescent="0.25">
      <c r="A2621" t="s">
        <v>0</v>
      </c>
      <c r="B2621" t="s">
        <v>1</v>
      </c>
      <c r="C2621">
        <v>7609233</v>
      </c>
      <c r="D2621" s="2">
        <v>2958465</v>
      </c>
      <c r="E2621" s="2">
        <v>42891</v>
      </c>
      <c r="F2621" s="28">
        <v>1090</v>
      </c>
      <c r="G2621" t="s">
        <v>2</v>
      </c>
    </row>
    <row r="2622" spans="1:7" x14ac:dyDescent="0.25">
      <c r="A2622" t="s">
        <v>0</v>
      </c>
      <c r="B2622" t="s">
        <v>1</v>
      </c>
      <c r="C2622">
        <v>7609234</v>
      </c>
      <c r="D2622" s="2">
        <v>2958465</v>
      </c>
      <c r="E2622" s="2">
        <v>42891</v>
      </c>
      <c r="F2622" s="28">
        <v>1090</v>
      </c>
      <c r="G2622" t="s">
        <v>2</v>
      </c>
    </row>
    <row r="2623" spans="1:7" x14ac:dyDescent="0.25">
      <c r="A2623" t="s">
        <v>0</v>
      </c>
      <c r="B2623" t="s">
        <v>1</v>
      </c>
      <c r="C2623">
        <v>7609683</v>
      </c>
      <c r="D2623" s="2">
        <v>2958465</v>
      </c>
      <c r="E2623" s="2">
        <v>42891</v>
      </c>
      <c r="F2623" s="28">
        <v>223</v>
      </c>
      <c r="G2623" t="s">
        <v>2</v>
      </c>
    </row>
    <row r="2624" spans="1:7" x14ac:dyDescent="0.25">
      <c r="A2624" t="s">
        <v>0</v>
      </c>
      <c r="B2624" t="s">
        <v>1</v>
      </c>
      <c r="C2624">
        <v>7609684</v>
      </c>
      <c r="D2624" s="2">
        <v>2958465</v>
      </c>
      <c r="E2624" s="2">
        <v>42891</v>
      </c>
      <c r="F2624" s="28">
        <v>223</v>
      </c>
      <c r="G2624" t="s">
        <v>2</v>
      </c>
    </row>
    <row r="2625" spans="1:7" x14ac:dyDescent="0.25">
      <c r="A2625" t="s">
        <v>0</v>
      </c>
      <c r="B2625" t="s">
        <v>1</v>
      </c>
      <c r="C2625">
        <v>7609685</v>
      </c>
      <c r="D2625" s="2">
        <v>2958465</v>
      </c>
      <c r="E2625" s="2">
        <v>41520</v>
      </c>
      <c r="F2625" s="28">
        <v>205</v>
      </c>
      <c r="G2625" t="s">
        <v>2</v>
      </c>
    </row>
    <row r="2626" spans="1:7" x14ac:dyDescent="0.25">
      <c r="A2626" t="s">
        <v>0</v>
      </c>
      <c r="B2626" t="s">
        <v>1</v>
      </c>
      <c r="C2626">
        <v>7609733</v>
      </c>
      <c r="D2626" s="2">
        <v>2958465</v>
      </c>
      <c r="E2626" s="2">
        <v>42891</v>
      </c>
      <c r="F2626" s="28">
        <v>1055</v>
      </c>
      <c r="G2626" t="s">
        <v>2</v>
      </c>
    </row>
    <row r="2627" spans="1:7" x14ac:dyDescent="0.25">
      <c r="A2627" t="s">
        <v>0</v>
      </c>
      <c r="B2627" t="s">
        <v>1</v>
      </c>
      <c r="C2627">
        <v>7609734</v>
      </c>
      <c r="D2627" s="2">
        <v>2958465</v>
      </c>
      <c r="E2627" s="2">
        <v>42891</v>
      </c>
      <c r="F2627" s="28">
        <v>1055</v>
      </c>
      <c r="G2627" t="s">
        <v>2</v>
      </c>
    </row>
    <row r="2628" spans="1:7" x14ac:dyDescent="0.25">
      <c r="A2628" t="s">
        <v>0</v>
      </c>
      <c r="B2628" t="s">
        <v>1</v>
      </c>
      <c r="C2628">
        <v>7612183</v>
      </c>
      <c r="D2628" s="2">
        <v>2958465</v>
      </c>
      <c r="E2628" s="2">
        <v>44764</v>
      </c>
      <c r="F2628" s="28">
        <v>345</v>
      </c>
      <c r="G2628" t="s">
        <v>2</v>
      </c>
    </row>
    <row r="2629" spans="1:7" x14ac:dyDescent="0.25">
      <c r="A2629" t="s">
        <v>0</v>
      </c>
      <c r="B2629" t="s">
        <v>1</v>
      </c>
      <c r="C2629">
        <v>7612184</v>
      </c>
      <c r="D2629" s="2">
        <v>2958465</v>
      </c>
      <c r="E2629" s="2">
        <v>44764</v>
      </c>
      <c r="F2629" s="28">
        <v>345</v>
      </c>
      <c r="G2629" t="s">
        <v>2</v>
      </c>
    </row>
    <row r="2630" spans="1:7" x14ac:dyDescent="0.25">
      <c r="A2630" t="s">
        <v>0</v>
      </c>
      <c r="B2630" t="s">
        <v>1</v>
      </c>
      <c r="C2630">
        <v>7612201</v>
      </c>
      <c r="D2630" s="2">
        <v>2958465</v>
      </c>
      <c r="E2630" s="2">
        <v>44764</v>
      </c>
      <c r="F2630" s="28">
        <v>1030</v>
      </c>
      <c r="G2630" t="s">
        <v>2</v>
      </c>
    </row>
    <row r="2631" spans="1:7" x14ac:dyDescent="0.25">
      <c r="A2631" t="s">
        <v>0</v>
      </c>
      <c r="B2631" t="s">
        <v>1</v>
      </c>
      <c r="C2631">
        <v>7612203</v>
      </c>
      <c r="D2631" s="2">
        <v>2958465</v>
      </c>
      <c r="E2631" s="2">
        <v>44764</v>
      </c>
      <c r="F2631" s="28">
        <v>1030</v>
      </c>
      <c r="G2631" t="s">
        <v>2</v>
      </c>
    </row>
    <row r="2632" spans="1:7" x14ac:dyDescent="0.25">
      <c r="A2632" t="s">
        <v>0</v>
      </c>
      <c r="B2632" t="s">
        <v>1</v>
      </c>
      <c r="C2632">
        <v>7612233</v>
      </c>
      <c r="D2632" s="2">
        <v>2958465</v>
      </c>
      <c r="E2632" s="2">
        <v>44764</v>
      </c>
      <c r="F2632" s="28">
        <v>1700</v>
      </c>
      <c r="G2632" t="s">
        <v>2</v>
      </c>
    </row>
    <row r="2633" spans="1:7" x14ac:dyDescent="0.25">
      <c r="A2633" t="s">
        <v>0</v>
      </c>
      <c r="B2633" t="s">
        <v>1</v>
      </c>
      <c r="C2633">
        <v>7612234</v>
      </c>
      <c r="D2633" s="2">
        <v>2958465</v>
      </c>
      <c r="E2633" s="2">
        <v>44764</v>
      </c>
      <c r="F2633" s="28">
        <v>1700</v>
      </c>
      <c r="G2633" t="s">
        <v>2</v>
      </c>
    </row>
    <row r="2634" spans="1:7" x14ac:dyDescent="0.25">
      <c r="A2634" t="s">
        <v>0</v>
      </c>
      <c r="B2634" t="s">
        <v>1</v>
      </c>
      <c r="C2634">
        <v>7612241</v>
      </c>
      <c r="D2634" s="2">
        <v>2958465</v>
      </c>
      <c r="E2634" s="2">
        <v>44764</v>
      </c>
      <c r="F2634" s="28">
        <v>3400</v>
      </c>
      <c r="G2634" t="s">
        <v>3</v>
      </c>
    </row>
    <row r="2635" spans="1:7" x14ac:dyDescent="0.25">
      <c r="A2635" t="s">
        <v>0</v>
      </c>
      <c r="B2635" t="s">
        <v>1</v>
      </c>
      <c r="C2635">
        <v>7612242</v>
      </c>
      <c r="D2635" s="2">
        <v>2958465</v>
      </c>
      <c r="E2635" s="2">
        <v>44764</v>
      </c>
      <c r="F2635" s="28">
        <v>3400</v>
      </c>
      <c r="G2635" t="s">
        <v>3</v>
      </c>
    </row>
    <row r="2636" spans="1:7" x14ac:dyDescent="0.25">
      <c r="A2636" t="s">
        <v>0</v>
      </c>
      <c r="B2636" t="s">
        <v>1</v>
      </c>
      <c r="C2636">
        <v>7612248</v>
      </c>
      <c r="D2636" s="2">
        <v>2958465</v>
      </c>
      <c r="E2636" s="2">
        <v>44764</v>
      </c>
      <c r="F2636" s="28">
        <v>2550</v>
      </c>
      <c r="G2636" t="s">
        <v>3</v>
      </c>
    </row>
    <row r="2637" spans="1:7" x14ac:dyDescent="0.25">
      <c r="A2637" t="s">
        <v>0</v>
      </c>
      <c r="B2637" t="s">
        <v>1</v>
      </c>
      <c r="C2637">
        <v>7612249</v>
      </c>
      <c r="D2637" s="2">
        <v>2958465</v>
      </c>
      <c r="E2637" s="2">
        <v>44764</v>
      </c>
      <c r="F2637" s="28">
        <v>3400</v>
      </c>
      <c r="G2637" t="s">
        <v>3</v>
      </c>
    </row>
    <row r="2638" spans="1:7" x14ac:dyDescent="0.25">
      <c r="A2638" t="s">
        <v>0</v>
      </c>
      <c r="B2638" t="s">
        <v>1</v>
      </c>
      <c r="C2638">
        <v>7612250</v>
      </c>
      <c r="D2638" s="2">
        <v>2958465</v>
      </c>
      <c r="E2638" s="2">
        <v>44764</v>
      </c>
      <c r="F2638" s="28">
        <v>2550</v>
      </c>
      <c r="G2638" t="s">
        <v>3</v>
      </c>
    </row>
    <row r="2639" spans="1:7" x14ac:dyDescent="0.25">
      <c r="A2639" t="s">
        <v>0</v>
      </c>
      <c r="B2639" t="s">
        <v>1</v>
      </c>
      <c r="C2639">
        <v>7612251</v>
      </c>
      <c r="D2639" s="2">
        <v>2958465</v>
      </c>
      <c r="E2639" s="2">
        <v>44764</v>
      </c>
      <c r="F2639" s="28">
        <v>2550</v>
      </c>
      <c r="G2639" t="s">
        <v>3</v>
      </c>
    </row>
    <row r="2640" spans="1:7" x14ac:dyDescent="0.25">
      <c r="A2640" t="s">
        <v>0</v>
      </c>
      <c r="B2640" t="s">
        <v>1</v>
      </c>
      <c r="C2640">
        <v>7612253</v>
      </c>
      <c r="D2640" s="2">
        <v>2958465</v>
      </c>
      <c r="E2640" s="2">
        <v>44764</v>
      </c>
      <c r="F2640" s="28">
        <v>5020</v>
      </c>
      <c r="G2640" t="s">
        <v>3</v>
      </c>
    </row>
    <row r="2641" spans="1:7" x14ac:dyDescent="0.25">
      <c r="A2641" t="s">
        <v>0</v>
      </c>
      <c r="B2641" t="s">
        <v>1</v>
      </c>
      <c r="C2641">
        <v>7612256</v>
      </c>
      <c r="D2641" s="2">
        <v>2958465</v>
      </c>
      <c r="E2641" s="2">
        <v>44764</v>
      </c>
      <c r="F2641" s="28">
        <v>5020</v>
      </c>
      <c r="G2641" t="s">
        <v>3</v>
      </c>
    </row>
    <row r="2642" spans="1:7" x14ac:dyDescent="0.25">
      <c r="A2642" t="s">
        <v>0</v>
      </c>
      <c r="B2642" t="s">
        <v>1</v>
      </c>
      <c r="C2642">
        <v>7612265</v>
      </c>
      <c r="D2642" s="2">
        <v>2958465</v>
      </c>
      <c r="E2642" s="2">
        <v>44764</v>
      </c>
      <c r="F2642" s="28">
        <v>6600</v>
      </c>
      <c r="G2642" t="s">
        <v>3</v>
      </c>
    </row>
    <row r="2643" spans="1:7" x14ac:dyDescent="0.25">
      <c r="A2643" t="s">
        <v>0</v>
      </c>
      <c r="B2643" t="s">
        <v>1</v>
      </c>
      <c r="C2643">
        <v>7612269</v>
      </c>
      <c r="D2643" s="2">
        <v>2958465</v>
      </c>
      <c r="E2643" s="2">
        <v>44764</v>
      </c>
      <c r="F2643" s="28">
        <v>6600</v>
      </c>
      <c r="G2643" t="s">
        <v>3</v>
      </c>
    </row>
    <row r="2644" spans="1:7" x14ac:dyDescent="0.25">
      <c r="A2644" t="s">
        <v>0</v>
      </c>
      <c r="B2644" t="s">
        <v>1</v>
      </c>
      <c r="C2644">
        <v>7612272</v>
      </c>
      <c r="D2644" s="2">
        <v>2958465</v>
      </c>
      <c r="E2644" s="2">
        <v>44764</v>
      </c>
      <c r="F2644" s="28">
        <v>5020</v>
      </c>
      <c r="G2644" t="s">
        <v>3</v>
      </c>
    </row>
    <row r="2645" spans="1:7" x14ac:dyDescent="0.25">
      <c r="A2645" t="s">
        <v>0</v>
      </c>
      <c r="B2645" t="s">
        <v>1</v>
      </c>
      <c r="C2645">
        <v>7612273</v>
      </c>
      <c r="D2645" s="2">
        <v>2958465</v>
      </c>
      <c r="E2645" s="2">
        <v>44764</v>
      </c>
      <c r="F2645" s="28">
        <v>6600</v>
      </c>
      <c r="G2645" t="s">
        <v>3</v>
      </c>
    </row>
    <row r="2646" spans="1:7" x14ac:dyDescent="0.25">
      <c r="A2646" t="s">
        <v>0</v>
      </c>
      <c r="B2646" t="s">
        <v>1</v>
      </c>
      <c r="C2646">
        <v>7612683</v>
      </c>
      <c r="D2646" s="2">
        <v>2958465</v>
      </c>
      <c r="E2646" s="2">
        <v>43344</v>
      </c>
      <c r="F2646" s="28">
        <v>277</v>
      </c>
      <c r="G2646" t="s">
        <v>2</v>
      </c>
    </row>
    <row r="2647" spans="1:7" x14ac:dyDescent="0.25">
      <c r="A2647" t="s">
        <v>0</v>
      </c>
      <c r="B2647" t="s">
        <v>1</v>
      </c>
      <c r="C2647">
        <v>7612684</v>
      </c>
      <c r="D2647" s="2">
        <v>2958465</v>
      </c>
      <c r="E2647" s="2">
        <v>43344</v>
      </c>
      <c r="F2647" s="28">
        <v>277</v>
      </c>
      <c r="G2647" t="s">
        <v>2</v>
      </c>
    </row>
    <row r="2648" spans="1:7" x14ac:dyDescent="0.25">
      <c r="A2648" t="s">
        <v>0</v>
      </c>
      <c r="B2648" t="s">
        <v>1</v>
      </c>
      <c r="C2648">
        <v>7612701</v>
      </c>
      <c r="D2648" s="2">
        <v>2958465</v>
      </c>
      <c r="E2648" s="2">
        <v>43344</v>
      </c>
      <c r="F2648" s="28">
        <v>825</v>
      </c>
      <c r="G2648" t="s">
        <v>2</v>
      </c>
    </row>
    <row r="2649" spans="1:7" x14ac:dyDescent="0.25">
      <c r="A2649" t="s">
        <v>0</v>
      </c>
      <c r="B2649" t="s">
        <v>1</v>
      </c>
      <c r="C2649">
        <v>7612703</v>
      </c>
      <c r="D2649" s="2">
        <v>2958465</v>
      </c>
      <c r="E2649" s="2">
        <v>43344</v>
      </c>
      <c r="F2649" s="28">
        <v>825</v>
      </c>
      <c r="G2649" t="s">
        <v>2</v>
      </c>
    </row>
    <row r="2650" spans="1:7" x14ac:dyDescent="0.25">
      <c r="A2650" t="s">
        <v>0</v>
      </c>
      <c r="B2650" t="s">
        <v>1</v>
      </c>
      <c r="C2650">
        <v>7612733</v>
      </c>
      <c r="D2650" s="2">
        <v>2958465</v>
      </c>
      <c r="E2650" s="2">
        <v>43344</v>
      </c>
      <c r="F2650" s="28">
        <v>1366</v>
      </c>
      <c r="G2650" t="s">
        <v>2</v>
      </c>
    </row>
    <row r="2651" spans="1:7" x14ac:dyDescent="0.25">
      <c r="A2651" t="s">
        <v>0</v>
      </c>
      <c r="B2651" t="s">
        <v>1</v>
      </c>
      <c r="C2651">
        <v>7612734</v>
      </c>
      <c r="D2651" s="2">
        <v>2958465</v>
      </c>
      <c r="E2651" s="2">
        <v>43344</v>
      </c>
      <c r="F2651" s="28">
        <v>1366</v>
      </c>
      <c r="G2651" t="s">
        <v>2</v>
      </c>
    </row>
    <row r="2652" spans="1:7" x14ac:dyDescent="0.25">
      <c r="A2652" t="s">
        <v>0</v>
      </c>
      <c r="B2652" t="s">
        <v>1</v>
      </c>
      <c r="C2652">
        <v>7612741</v>
      </c>
      <c r="D2652" s="2">
        <v>2958465</v>
      </c>
      <c r="E2652" s="2">
        <v>43344</v>
      </c>
      <c r="F2652" s="28">
        <v>2706</v>
      </c>
      <c r="G2652" t="s">
        <v>3</v>
      </c>
    </row>
    <row r="2653" spans="1:7" x14ac:dyDescent="0.25">
      <c r="A2653" t="s">
        <v>0</v>
      </c>
      <c r="B2653" t="s">
        <v>1</v>
      </c>
      <c r="C2653">
        <v>7612742</v>
      </c>
      <c r="D2653" s="2">
        <v>2958465</v>
      </c>
      <c r="E2653" s="2">
        <v>43344</v>
      </c>
      <c r="F2653" s="28">
        <v>2706</v>
      </c>
      <c r="G2653" t="s">
        <v>3</v>
      </c>
    </row>
    <row r="2654" spans="1:7" x14ac:dyDescent="0.25">
      <c r="A2654" t="s">
        <v>0</v>
      </c>
      <c r="B2654" t="s">
        <v>1</v>
      </c>
      <c r="C2654">
        <v>7612748</v>
      </c>
      <c r="D2654" s="2">
        <v>2958465</v>
      </c>
      <c r="E2654" s="2">
        <v>43344</v>
      </c>
      <c r="F2654" s="28">
        <v>1792</v>
      </c>
      <c r="G2654" t="s">
        <v>3</v>
      </c>
    </row>
    <row r="2655" spans="1:7" x14ac:dyDescent="0.25">
      <c r="A2655" t="s">
        <v>0</v>
      </c>
      <c r="B2655" t="s">
        <v>1</v>
      </c>
      <c r="C2655">
        <v>7612749</v>
      </c>
      <c r="D2655" s="2">
        <v>2958465</v>
      </c>
      <c r="E2655" s="2">
        <v>43344</v>
      </c>
      <c r="F2655" s="28">
        <v>2457</v>
      </c>
      <c r="G2655" t="s">
        <v>3</v>
      </c>
    </row>
    <row r="2656" spans="1:7" x14ac:dyDescent="0.25">
      <c r="A2656" t="s">
        <v>0</v>
      </c>
      <c r="B2656" t="s">
        <v>1</v>
      </c>
      <c r="C2656">
        <v>7612750</v>
      </c>
      <c r="D2656" s="2">
        <v>2958465</v>
      </c>
      <c r="E2656" s="2">
        <v>43344</v>
      </c>
      <c r="F2656" s="28">
        <v>2039</v>
      </c>
      <c r="G2656" t="s">
        <v>3</v>
      </c>
    </row>
    <row r="2657" spans="1:7" x14ac:dyDescent="0.25">
      <c r="A2657" t="s">
        <v>0</v>
      </c>
      <c r="B2657" t="s">
        <v>1</v>
      </c>
      <c r="C2657">
        <v>7612751</v>
      </c>
      <c r="D2657" s="2">
        <v>2958465</v>
      </c>
      <c r="E2657" s="2">
        <v>43344</v>
      </c>
      <c r="F2657" s="28">
        <v>2039</v>
      </c>
      <c r="G2657" t="s">
        <v>3</v>
      </c>
    </row>
    <row r="2658" spans="1:7" x14ac:dyDescent="0.25">
      <c r="A2658" t="s">
        <v>0</v>
      </c>
      <c r="B2658" t="s">
        <v>1</v>
      </c>
      <c r="C2658">
        <v>7612753</v>
      </c>
      <c r="D2658" s="2">
        <v>2958465</v>
      </c>
      <c r="E2658" s="2">
        <v>43344</v>
      </c>
      <c r="F2658" s="28">
        <v>4019</v>
      </c>
      <c r="G2658" t="s">
        <v>3</v>
      </c>
    </row>
    <row r="2659" spans="1:7" x14ac:dyDescent="0.25">
      <c r="A2659" t="s">
        <v>0</v>
      </c>
      <c r="B2659" t="s">
        <v>1</v>
      </c>
      <c r="C2659">
        <v>7612756</v>
      </c>
      <c r="D2659" s="2">
        <v>2958465</v>
      </c>
      <c r="E2659" s="2">
        <v>43344</v>
      </c>
      <c r="F2659" s="28">
        <v>4019</v>
      </c>
      <c r="G2659" t="s">
        <v>3</v>
      </c>
    </row>
    <row r="2660" spans="1:7" x14ac:dyDescent="0.25">
      <c r="A2660" t="s">
        <v>0</v>
      </c>
      <c r="B2660" t="s">
        <v>1</v>
      </c>
      <c r="C2660">
        <v>7612765</v>
      </c>
      <c r="D2660" s="2">
        <v>2958465</v>
      </c>
      <c r="E2660" s="2">
        <v>43344</v>
      </c>
      <c r="F2660" s="28">
        <v>5341</v>
      </c>
      <c r="G2660" t="s">
        <v>3</v>
      </c>
    </row>
    <row r="2661" spans="1:7" x14ac:dyDescent="0.25">
      <c r="A2661" t="s">
        <v>0</v>
      </c>
      <c r="B2661" t="s">
        <v>1</v>
      </c>
      <c r="C2661">
        <v>7612769</v>
      </c>
      <c r="D2661" s="2">
        <v>2958465</v>
      </c>
      <c r="E2661" s="2">
        <v>43344</v>
      </c>
      <c r="F2661" s="28">
        <v>5341</v>
      </c>
      <c r="G2661" t="s">
        <v>3</v>
      </c>
    </row>
    <row r="2662" spans="1:7" x14ac:dyDescent="0.25">
      <c r="A2662" t="s">
        <v>0</v>
      </c>
      <c r="B2662" t="s">
        <v>1</v>
      </c>
      <c r="C2662">
        <v>7612772</v>
      </c>
      <c r="D2662" s="2">
        <v>2958465</v>
      </c>
      <c r="E2662" s="2">
        <v>43344</v>
      </c>
      <c r="F2662" s="28">
        <v>3531</v>
      </c>
      <c r="G2662" t="s">
        <v>3</v>
      </c>
    </row>
    <row r="2663" spans="1:7" x14ac:dyDescent="0.25">
      <c r="A2663" t="s">
        <v>0</v>
      </c>
      <c r="B2663" t="s">
        <v>1</v>
      </c>
      <c r="C2663">
        <v>7612773</v>
      </c>
      <c r="D2663" s="2">
        <v>2958465</v>
      </c>
      <c r="E2663" s="2">
        <v>43344</v>
      </c>
      <c r="F2663" s="28">
        <v>4850</v>
      </c>
      <c r="G2663" t="s">
        <v>3</v>
      </c>
    </row>
    <row r="2664" spans="1:7" x14ac:dyDescent="0.25">
      <c r="A2664" t="s">
        <v>0</v>
      </c>
      <c r="B2664" t="s">
        <v>1</v>
      </c>
      <c r="C2664">
        <v>7613173</v>
      </c>
      <c r="D2664" s="2">
        <v>2958465</v>
      </c>
      <c r="E2664" s="2">
        <v>44713</v>
      </c>
      <c r="F2664" s="28">
        <v>155</v>
      </c>
      <c r="G2664" t="s">
        <v>2</v>
      </c>
    </row>
    <row r="2665" spans="1:7" x14ac:dyDescent="0.25">
      <c r="A2665" t="s">
        <v>0</v>
      </c>
      <c r="B2665" t="s">
        <v>1</v>
      </c>
      <c r="C2665">
        <v>7613175</v>
      </c>
      <c r="D2665" s="2">
        <v>2958465</v>
      </c>
      <c r="E2665" s="2">
        <v>44713</v>
      </c>
      <c r="F2665" s="28">
        <v>155</v>
      </c>
      <c r="G2665" t="s">
        <v>2</v>
      </c>
    </row>
    <row r="2666" spans="1:7" x14ac:dyDescent="0.25">
      <c r="A2666" t="s">
        <v>0</v>
      </c>
      <c r="B2666" t="s">
        <v>1</v>
      </c>
      <c r="C2666">
        <v>7613263</v>
      </c>
      <c r="D2666" s="2">
        <v>2958465</v>
      </c>
      <c r="E2666" s="2">
        <v>44713</v>
      </c>
      <c r="F2666" s="28">
        <v>5388</v>
      </c>
      <c r="G2666" t="s">
        <v>3</v>
      </c>
    </row>
    <row r="2667" spans="1:7" x14ac:dyDescent="0.25">
      <c r="A2667" t="s">
        <v>0</v>
      </c>
      <c r="B2667" t="s">
        <v>1</v>
      </c>
      <c r="C2667">
        <v>7613264</v>
      </c>
      <c r="D2667" s="2">
        <v>2958465</v>
      </c>
      <c r="E2667" s="2">
        <v>44713</v>
      </c>
      <c r="F2667" s="28">
        <v>5388</v>
      </c>
      <c r="G2667" t="s">
        <v>3</v>
      </c>
    </row>
    <row r="2668" spans="1:7" x14ac:dyDescent="0.25">
      <c r="A2668" t="s">
        <v>0</v>
      </c>
      <c r="B2668" t="s">
        <v>1</v>
      </c>
      <c r="C2668">
        <v>7613265</v>
      </c>
      <c r="D2668" s="2">
        <v>2958465</v>
      </c>
      <c r="E2668" s="2">
        <v>44713</v>
      </c>
      <c r="F2668" s="28">
        <v>5388</v>
      </c>
      <c r="G2668" t="s">
        <v>3</v>
      </c>
    </row>
    <row r="2669" spans="1:7" x14ac:dyDescent="0.25">
      <c r="A2669" t="s">
        <v>0</v>
      </c>
      <c r="B2669" t="s">
        <v>1</v>
      </c>
      <c r="C2669">
        <v>7613673</v>
      </c>
      <c r="D2669" s="2">
        <v>2958465</v>
      </c>
      <c r="E2669" s="2">
        <v>43344</v>
      </c>
      <c r="F2669" s="28">
        <v>112</v>
      </c>
      <c r="G2669" t="s">
        <v>2</v>
      </c>
    </row>
    <row r="2670" spans="1:7" x14ac:dyDescent="0.25">
      <c r="A2670" t="s">
        <v>0</v>
      </c>
      <c r="B2670" t="s">
        <v>1</v>
      </c>
      <c r="C2670">
        <v>7613675</v>
      </c>
      <c r="D2670" s="2">
        <v>2958465</v>
      </c>
      <c r="E2670" s="2">
        <v>43344</v>
      </c>
      <c r="F2670" s="28">
        <v>112</v>
      </c>
      <c r="G2670" t="s">
        <v>2</v>
      </c>
    </row>
    <row r="2671" spans="1:7" x14ac:dyDescent="0.25">
      <c r="A2671" t="s">
        <v>0</v>
      </c>
      <c r="B2671" t="s">
        <v>1</v>
      </c>
      <c r="C2671">
        <v>7613763</v>
      </c>
      <c r="D2671" s="2">
        <v>2958465</v>
      </c>
      <c r="E2671" s="2">
        <v>40299</v>
      </c>
      <c r="F2671" s="28">
        <v>2510</v>
      </c>
      <c r="G2671" t="s">
        <v>3</v>
      </c>
    </row>
    <row r="2672" spans="1:7" x14ac:dyDescent="0.25">
      <c r="A2672" t="s">
        <v>0</v>
      </c>
      <c r="B2672" t="s">
        <v>1</v>
      </c>
      <c r="C2672">
        <v>7613764</v>
      </c>
      <c r="D2672" s="2">
        <v>2958465</v>
      </c>
      <c r="E2672" s="2">
        <v>39777</v>
      </c>
      <c r="F2672" s="28">
        <v>2830</v>
      </c>
      <c r="G2672" t="s">
        <v>3</v>
      </c>
    </row>
    <row r="2673" spans="1:7" x14ac:dyDescent="0.25">
      <c r="A2673" t="s">
        <v>0</v>
      </c>
      <c r="B2673" t="s">
        <v>1</v>
      </c>
      <c r="C2673">
        <v>7613765</v>
      </c>
      <c r="D2673" s="2">
        <v>2958465</v>
      </c>
      <c r="E2673" s="2">
        <v>43344</v>
      </c>
      <c r="F2673" s="28">
        <v>3773</v>
      </c>
      <c r="G2673" t="s">
        <v>3</v>
      </c>
    </row>
    <row r="2674" spans="1:7" x14ac:dyDescent="0.25">
      <c r="A2674" t="s">
        <v>0</v>
      </c>
      <c r="B2674" t="s">
        <v>1</v>
      </c>
      <c r="C2674">
        <v>7615183</v>
      </c>
      <c r="D2674" s="2">
        <v>2958465</v>
      </c>
      <c r="E2674" s="2">
        <v>38736</v>
      </c>
      <c r="F2674" s="28">
        <v>141</v>
      </c>
      <c r="G2674" t="s">
        <v>2</v>
      </c>
    </row>
    <row r="2675" spans="1:7" x14ac:dyDescent="0.25">
      <c r="A2675" t="s">
        <v>0</v>
      </c>
      <c r="B2675" t="s">
        <v>1</v>
      </c>
      <c r="C2675">
        <v>7615184</v>
      </c>
      <c r="D2675" s="2">
        <v>2958465</v>
      </c>
      <c r="E2675" s="2">
        <v>38736</v>
      </c>
      <c r="F2675" s="28">
        <v>141</v>
      </c>
      <c r="G2675" t="s">
        <v>2</v>
      </c>
    </row>
    <row r="2676" spans="1:7" x14ac:dyDescent="0.25">
      <c r="A2676" t="s">
        <v>0</v>
      </c>
      <c r="B2676" t="s">
        <v>1</v>
      </c>
      <c r="C2676">
        <v>7615233</v>
      </c>
      <c r="D2676" s="2">
        <v>2958465</v>
      </c>
      <c r="E2676" s="2">
        <v>38736</v>
      </c>
      <c r="F2676" s="28">
        <v>656</v>
      </c>
      <c r="G2676" t="s">
        <v>2</v>
      </c>
    </row>
    <row r="2677" spans="1:7" x14ac:dyDescent="0.25">
      <c r="A2677" t="s">
        <v>0</v>
      </c>
      <c r="B2677" t="s">
        <v>1</v>
      </c>
      <c r="C2677">
        <v>7615234</v>
      </c>
      <c r="D2677" s="2">
        <v>2958465</v>
      </c>
      <c r="E2677" s="2">
        <v>38736</v>
      </c>
      <c r="F2677" s="28">
        <v>656</v>
      </c>
      <c r="G2677" t="s">
        <v>2</v>
      </c>
    </row>
    <row r="2678" spans="1:7" x14ac:dyDescent="0.25">
      <c r="A2678" t="s">
        <v>0</v>
      </c>
      <c r="B2678" t="s">
        <v>1</v>
      </c>
      <c r="C2678">
        <v>7615683</v>
      </c>
      <c r="D2678" s="2">
        <v>2958465</v>
      </c>
      <c r="E2678" s="2">
        <v>39630</v>
      </c>
      <c r="F2678" s="28">
        <v>141</v>
      </c>
      <c r="G2678" t="s">
        <v>2</v>
      </c>
    </row>
    <row r="2679" spans="1:7" x14ac:dyDescent="0.25">
      <c r="A2679" t="s">
        <v>0</v>
      </c>
      <c r="B2679" t="s">
        <v>1</v>
      </c>
      <c r="C2679">
        <v>7615684</v>
      </c>
      <c r="D2679" s="2">
        <v>2958465</v>
      </c>
      <c r="E2679" s="2">
        <v>39630</v>
      </c>
      <c r="F2679" s="28">
        <v>141</v>
      </c>
      <c r="G2679" t="s">
        <v>2</v>
      </c>
    </row>
    <row r="2680" spans="1:7" x14ac:dyDescent="0.25">
      <c r="A2680" t="s">
        <v>0</v>
      </c>
      <c r="B2680" t="s">
        <v>1</v>
      </c>
      <c r="C2680">
        <v>7615733</v>
      </c>
      <c r="D2680" s="2">
        <v>2958465</v>
      </c>
      <c r="E2680" s="2">
        <v>39630</v>
      </c>
      <c r="F2680" s="28">
        <v>656</v>
      </c>
      <c r="G2680" t="s">
        <v>2</v>
      </c>
    </row>
    <row r="2681" spans="1:7" x14ac:dyDescent="0.25">
      <c r="A2681" t="s">
        <v>0</v>
      </c>
      <c r="B2681" t="s">
        <v>1</v>
      </c>
      <c r="C2681">
        <v>7615734</v>
      </c>
      <c r="D2681" s="2">
        <v>2958465</v>
      </c>
      <c r="E2681" s="2">
        <v>39630</v>
      </c>
      <c r="F2681" s="28">
        <v>656</v>
      </c>
      <c r="G2681" t="s">
        <v>2</v>
      </c>
    </row>
    <row r="2682" spans="1:7" x14ac:dyDescent="0.25">
      <c r="A2682" t="s">
        <v>0</v>
      </c>
      <c r="B2682" t="s">
        <v>1</v>
      </c>
      <c r="C2682">
        <v>7617183</v>
      </c>
      <c r="D2682" s="2">
        <v>2958465</v>
      </c>
      <c r="E2682" s="2">
        <v>45223</v>
      </c>
      <c r="F2682" s="28">
        <v>360</v>
      </c>
      <c r="G2682" t="s">
        <v>2</v>
      </c>
    </row>
    <row r="2683" spans="1:7" x14ac:dyDescent="0.25">
      <c r="A2683" t="s">
        <v>0</v>
      </c>
      <c r="B2683" t="s">
        <v>1</v>
      </c>
      <c r="C2683">
        <v>7617184</v>
      </c>
      <c r="D2683" s="2">
        <v>2958465</v>
      </c>
      <c r="E2683" s="2">
        <v>45223</v>
      </c>
      <c r="F2683" s="28">
        <v>360</v>
      </c>
      <c r="G2683" t="s">
        <v>2</v>
      </c>
    </row>
    <row r="2684" spans="1:7" x14ac:dyDescent="0.25">
      <c r="A2684" t="s">
        <v>0</v>
      </c>
      <c r="B2684" t="s">
        <v>1</v>
      </c>
      <c r="C2684">
        <v>7617201</v>
      </c>
      <c r="D2684" s="2">
        <v>2958465</v>
      </c>
      <c r="E2684" s="2">
        <v>45223</v>
      </c>
      <c r="F2684" s="28">
        <v>1074</v>
      </c>
      <c r="G2684" t="s">
        <v>2</v>
      </c>
    </row>
    <row r="2685" spans="1:7" x14ac:dyDescent="0.25">
      <c r="A2685" t="s">
        <v>0</v>
      </c>
      <c r="B2685" t="s">
        <v>1</v>
      </c>
      <c r="C2685">
        <v>7617203</v>
      </c>
      <c r="D2685" s="2">
        <v>2958465</v>
      </c>
      <c r="E2685" s="2">
        <v>45223</v>
      </c>
      <c r="F2685" s="28">
        <v>1074</v>
      </c>
      <c r="G2685" t="s">
        <v>2</v>
      </c>
    </row>
    <row r="2686" spans="1:7" x14ac:dyDescent="0.25">
      <c r="A2686" t="s">
        <v>0</v>
      </c>
      <c r="B2686" t="s">
        <v>1</v>
      </c>
      <c r="C2686">
        <v>7617233</v>
      </c>
      <c r="D2686" s="2">
        <v>2958465</v>
      </c>
      <c r="E2686" s="2">
        <v>45223</v>
      </c>
      <c r="F2686" s="28">
        <v>1775</v>
      </c>
      <c r="G2686" t="s">
        <v>2</v>
      </c>
    </row>
    <row r="2687" spans="1:7" x14ac:dyDescent="0.25">
      <c r="A2687" t="s">
        <v>0</v>
      </c>
      <c r="B2687" t="s">
        <v>1</v>
      </c>
      <c r="C2687">
        <v>7617234</v>
      </c>
      <c r="D2687" s="2">
        <v>2958465</v>
      </c>
      <c r="E2687" s="2">
        <v>45223</v>
      </c>
      <c r="F2687" s="28">
        <v>1775</v>
      </c>
      <c r="G2687" t="s">
        <v>2</v>
      </c>
    </row>
    <row r="2688" spans="1:7" x14ac:dyDescent="0.25">
      <c r="A2688" t="s">
        <v>0</v>
      </c>
      <c r="B2688" t="s">
        <v>1</v>
      </c>
      <c r="C2688">
        <v>7617242</v>
      </c>
      <c r="D2688" s="2">
        <v>2958465</v>
      </c>
      <c r="E2688" s="2">
        <v>45223</v>
      </c>
      <c r="F2688" s="28">
        <v>3500</v>
      </c>
      <c r="G2688" t="s">
        <v>3</v>
      </c>
    </row>
    <row r="2689" spans="1:7" x14ac:dyDescent="0.25">
      <c r="A2689" t="s">
        <v>0</v>
      </c>
      <c r="B2689" t="s">
        <v>1</v>
      </c>
      <c r="C2689">
        <v>7617251</v>
      </c>
      <c r="D2689" s="2">
        <v>2958465</v>
      </c>
      <c r="E2689" s="2">
        <v>45223</v>
      </c>
      <c r="F2689" s="28">
        <v>2648</v>
      </c>
      <c r="G2689" t="s">
        <v>3</v>
      </c>
    </row>
    <row r="2690" spans="1:7" x14ac:dyDescent="0.25">
      <c r="A2690" t="s">
        <v>0</v>
      </c>
      <c r="B2690" t="s">
        <v>1</v>
      </c>
      <c r="C2690">
        <v>7617256</v>
      </c>
      <c r="D2690" s="2">
        <v>2958465</v>
      </c>
      <c r="E2690" s="2">
        <v>45223</v>
      </c>
      <c r="F2690" s="28">
        <v>5175</v>
      </c>
      <c r="G2690" t="s">
        <v>3</v>
      </c>
    </row>
    <row r="2691" spans="1:7" x14ac:dyDescent="0.25">
      <c r="A2691" t="s">
        <v>0</v>
      </c>
      <c r="B2691" t="s">
        <v>1</v>
      </c>
      <c r="C2691">
        <v>7617683</v>
      </c>
      <c r="D2691" s="2">
        <v>2958465</v>
      </c>
      <c r="E2691" s="2">
        <v>43344</v>
      </c>
      <c r="F2691" s="28">
        <v>254</v>
      </c>
      <c r="G2691" t="s">
        <v>2</v>
      </c>
    </row>
    <row r="2692" spans="1:7" x14ac:dyDescent="0.25">
      <c r="A2692" t="s">
        <v>0</v>
      </c>
      <c r="B2692" t="s">
        <v>1</v>
      </c>
      <c r="C2692">
        <v>7617684</v>
      </c>
      <c r="D2692" s="2">
        <v>2958465</v>
      </c>
      <c r="E2692" s="2">
        <v>43344</v>
      </c>
      <c r="F2692" s="28">
        <v>254</v>
      </c>
      <c r="G2692" t="s">
        <v>2</v>
      </c>
    </row>
    <row r="2693" spans="1:7" x14ac:dyDescent="0.25">
      <c r="A2693" t="s">
        <v>0</v>
      </c>
      <c r="B2693" t="s">
        <v>1</v>
      </c>
      <c r="C2693">
        <v>7617756</v>
      </c>
      <c r="D2693" s="2">
        <v>2958465</v>
      </c>
      <c r="E2693" s="2">
        <v>43344</v>
      </c>
      <c r="F2693" s="28">
        <v>3659</v>
      </c>
      <c r="G2693" t="s">
        <v>3</v>
      </c>
    </row>
    <row r="2694" spans="1:7" x14ac:dyDescent="0.25">
      <c r="A2694" t="s">
        <v>0</v>
      </c>
      <c r="B2694" t="s">
        <v>1</v>
      </c>
      <c r="C2694">
        <v>7618183</v>
      </c>
      <c r="D2694" s="2">
        <v>2958465</v>
      </c>
      <c r="E2694" s="2">
        <v>44764</v>
      </c>
      <c r="F2694" s="28">
        <v>360</v>
      </c>
      <c r="G2694" t="s">
        <v>2</v>
      </c>
    </row>
    <row r="2695" spans="1:7" x14ac:dyDescent="0.25">
      <c r="A2695" t="s">
        <v>0</v>
      </c>
      <c r="B2695" t="s">
        <v>1</v>
      </c>
      <c r="C2695">
        <v>7618184</v>
      </c>
      <c r="D2695" s="2">
        <v>2958465</v>
      </c>
      <c r="E2695" s="2">
        <v>44764</v>
      </c>
      <c r="F2695" s="28">
        <v>360</v>
      </c>
      <c r="G2695" t="s">
        <v>2</v>
      </c>
    </row>
    <row r="2696" spans="1:7" x14ac:dyDescent="0.25">
      <c r="A2696" t="s">
        <v>0</v>
      </c>
      <c r="B2696" t="s">
        <v>1</v>
      </c>
      <c r="C2696">
        <v>7618242</v>
      </c>
      <c r="D2696" s="2">
        <v>2958465</v>
      </c>
      <c r="E2696" s="2">
        <v>44764</v>
      </c>
      <c r="F2696" s="28">
        <v>3500</v>
      </c>
      <c r="G2696" t="s">
        <v>3</v>
      </c>
    </row>
    <row r="2697" spans="1:7" x14ac:dyDescent="0.25">
      <c r="A2697" t="s">
        <v>0</v>
      </c>
      <c r="B2697" t="s">
        <v>1</v>
      </c>
      <c r="C2697">
        <v>7618256</v>
      </c>
      <c r="D2697" s="2">
        <v>2958465</v>
      </c>
      <c r="E2697" s="2">
        <v>44764</v>
      </c>
      <c r="F2697" s="28">
        <v>5250</v>
      </c>
      <c r="G2697" t="s">
        <v>3</v>
      </c>
    </row>
    <row r="2698" spans="1:7" x14ac:dyDescent="0.25">
      <c r="A2698" t="s">
        <v>0</v>
      </c>
      <c r="B2698" t="s">
        <v>1</v>
      </c>
      <c r="C2698">
        <v>7618683</v>
      </c>
      <c r="D2698" s="2">
        <v>2958465</v>
      </c>
      <c r="E2698" s="2">
        <v>43344</v>
      </c>
      <c r="F2698" s="28">
        <v>260</v>
      </c>
      <c r="G2698" t="s">
        <v>2</v>
      </c>
    </row>
    <row r="2699" spans="1:7" x14ac:dyDescent="0.25">
      <c r="A2699" t="s">
        <v>0</v>
      </c>
      <c r="B2699" t="s">
        <v>1</v>
      </c>
      <c r="C2699">
        <v>7618684</v>
      </c>
      <c r="D2699" s="2">
        <v>2958465</v>
      </c>
      <c r="E2699" s="2">
        <v>43344</v>
      </c>
      <c r="F2699" s="28">
        <v>260</v>
      </c>
      <c r="G2699" t="s">
        <v>2</v>
      </c>
    </row>
    <row r="2700" spans="1:7" x14ac:dyDescent="0.25">
      <c r="A2700" t="s">
        <v>0</v>
      </c>
      <c r="B2700" t="s">
        <v>1</v>
      </c>
      <c r="C2700">
        <v>7618742</v>
      </c>
      <c r="D2700" s="2">
        <v>2958465</v>
      </c>
      <c r="E2700" s="2">
        <v>43344</v>
      </c>
      <c r="F2700" s="28">
        <v>2528</v>
      </c>
      <c r="G2700" t="s">
        <v>3</v>
      </c>
    </row>
    <row r="2701" spans="1:7" x14ac:dyDescent="0.25">
      <c r="A2701" t="s">
        <v>0</v>
      </c>
      <c r="B2701" t="s">
        <v>1</v>
      </c>
      <c r="C2701">
        <v>7618756</v>
      </c>
      <c r="D2701" s="2">
        <v>2958465</v>
      </c>
      <c r="E2701" s="2">
        <v>43344</v>
      </c>
      <c r="F2701" s="28">
        <v>3766</v>
      </c>
      <c r="G2701" t="s">
        <v>3</v>
      </c>
    </row>
    <row r="2702" spans="1:7" x14ac:dyDescent="0.25">
      <c r="A2702" t="s">
        <v>0</v>
      </c>
      <c r="B2702" t="s">
        <v>1</v>
      </c>
      <c r="C2702">
        <v>7619183</v>
      </c>
      <c r="D2702" s="2">
        <v>2958465</v>
      </c>
      <c r="E2702" s="2">
        <v>44764</v>
      </c>
      <c r="F2702" s="28">
        <v>355</v>
      </c>
      <c r="G2702" t="s">
        <v>2</v>
      </c>
    </row>
    <row r="2703" spans="1:7" x14ac:dyDescent="0.25">
      <c r="A2703" t="s">
        <v>0</v>
      </c>
      <c r="B2703" t="s">
        <v>1</v>
      </c>
      <c r="C2703">
        <v>7619184</v>
      </c>
      <c r="D2703" s="2">
        <v>2958465</v>
      </c>
      <c r="E2703" s="2">
        <v>44764</v>
      </c>
      <c r="F2703" s="28">
        <v>355</v>
      </c>
      <c r="G2703" t="s">
        <v>2</v>
      </c>
    </row>
    <row r="2704" spans="1:7" x14ac:dyDescent="0.25">
      <c r="A2704" t="s">
        <v>0</v>
      </c>
      <c r="B2704" t="s">
        <v>1</v>
      </c>
      <c r="C2704">
        <v>7619242</v>
      </c>
      <c r="D2704" s="2">
        <v>2958465</v>
      </c>
      <c r="E2704" s="2">
        <v>44764</v>
      </c>
      <c r="F2704" s="28">
        <v>3450</v>
      </c>
      <c r="G2704" t="s">
        <v>3</v>
      </c>
    </row>
    <row r="2705" spans="1:7" x14ac:dyDescent="0.25">
      <c r="A2705" t="s">
        <v>0</v>
      </c>
      <c r="B2705" t="s">
        <v>1</v>
      </c>
      <c r="C2705">
        <v>7619256</v>
      </c>
      <c r="D2705" s="2">
        <v>2958465</v>
      </c>
      <c r="E2705" s="2">
        <v>44764</v>
      </c>
      <c r="F2705" s="28">
        <v>5100</v>
      </c>
      <c r="G2705" t="s">
        <v>3</v>
      </c>
    </row>
    <row r="2706" spans="1:7" x14ac:dyDescent="0.25">
      <c r="A2706" t="s">
        <v>0</v>
      </c>
      <c r="B2706" t="s">
        <v>1</v>
      </c>
      <c r="C2706">
        <v>7619683</v>
      </c>
      <c r="D2706" s="2">
        <v>2958465</v>
      </c>
      <c r="E2706" s="2">
        <v>43344</v>
      </c>
      <c r="F2706" s="28">
        <v>263</v>
      </c>
      <c r="G2706" t="s">
        <v>2</v>
      </c>
    </row>
    <row r="2707" spans="1:7" x14ac:dyDescent="0.25">
      <c r="A2707" t="s">
        <v>0</v>
      </c>
      <c r="B2707" t="s">
        <v>1</v>
      </c>
      <c r="C2707">
        <v>7619684</v>
      </c>
      <c r="D2707" s="2">
        <v>2958465</v>
      </c>
      <c r="E2707" s="2">
        <v>43344</v>
      </c>
      <c r="F2707" s="28">
        <v>263</v>
      </c>
      <c r="G2707" t="s">
        <v>2</v>
      </c>
    </row>
    <row r="2708" spans="1:7" x14ac:dyDescent="0.25">
      <c r="A2708" t="s">
        <v>0</v>
      </c>
      <c r="B2708" t="s">
        <v>1</v>
      </c>
      <c r="C2708">
        <v>7619742</v>
      </c>
      <c r="D2708" s="2">
        <v>2958465</v>
      </c>
      <c r="E2708" s="2">
        <v>43344</v>
      </c>
      <c r="F2708" s="28">
        <v>2550</v>
      </c>
      <c r="G2708" t="s">
        <v>3</v>
      </c>
    </row>
    <row r="2709" spans="1:7" x14ac:dyDescent="0.25">
      <c r="A2709" t="s">
        <v>0</v>
      </c>
      <c r="B2709" t="s">
        <v>1</v>
      </c>
      <c r="C2709">
        <v>7619756</v>
      </c>
      <c r="D2709" s="2">
        <v>2958465</v>
      </c>
      <c r="E2709" s="2">
        <v>43344</v>
      </c>
      <c r="F2709" s="28">
        <v>3803</v>
      </c>
      <c r="G2709" t="s">
        <v>3</v>
      </c>
    </row>
    <row r="2710" spans="1:7" x14ac:dyDescent="0.25">
      <c r="A2710" t="s">
        <v>0</v>
      </c>
      <c r="B2710" t="s">
        <v>1</v>
      </c>
      <c r="C2710">
        <v>7620183</v>
      </c>
      <c r="D2710" s="2">
        <v>2958465</v>
      </c>
      <c r="E2710" s="2">
        <v>45223</v>
      </c>
      <c r="F2710" s="28">
        <v>385</v>
      </c>
      <c r="G2710" t="s">
        <v>2</v>
      </c>
    </row>
    <row r="2711" spans="1:7" x14ac:dyDescent="0.25">
      <c r="A2711" t="s">
        <v>0</v>
      </c>
      <c r="B2711" t="s">
        <v>1</v>
      </c>
      <c r="C2711">
        <v>7620184</v>
      </c>
      <c r="D2711" s="2">
        <v>2958465</v>
      </c>
      <c r="E2711" s="2">
        <v>45223</v>
      </c>
      <c r="F2711" s="28">
        <v>385</v>
      </c>
      <c r="G2711" t="s">
        <v>2</v>
      </c>
    </row>
    <row r="2712" spans="1:7" x14ac:dyDescent="0.25">
      <c r="A2712" t="s">
        <v>0</v>
      </c>
      <c r="B2712" t="s">
        <v>1</v>
      </c>
      <c r="C2712">
        <v>7620233</v>
      </c>
      <c r="D2712" s="2">
        <v>2958465</v>
      </c>
      <c r="E2712" s="2">
        <v>45223</v>
      </c>
      <c r="F2712" s="28">
        <v>1905</v>
      </c>
      <c r="G2712" t="s">
        <v>2</v>
      </c>
    </row>
    <row r="2713" spans="1:7" x14ac:dyDescent="0.25">
      <c r="A2713" t="s">
        <v>0</v>
      </c>
      <c r="B2713" t="s">
        <v>1</v>
      </c>
      <c r="C2713">
        <v>7620234</v>
      </c>
      <c r="D2713" s="2">
        <v>2958465</v>
      </c>
      <c r="E2713" s="2">
        <v>45223</v>
      </c>
      <c r="F2713" s="28">
        <v>1905</v>
      </c>
      <c r="G2713" t="s">
        <v>2</v>
      </c>
    </row>
    <row r="2714" spans="1:7" x14ac:dyDescent="0.25">
      <c r="A2714" t="s">
        <v>0</v>
      </c>
      <c r="B2714" t="s">
        <v>1</v>
      </c>
      <c r="C2714">
        <v>7620265</v>
      </c>
      <c r="D2714" s="2">
        <v>2958465</v>
      </c>
      <c r="E2714" s="2">
        <v>45223</v>
      </c>
      <c r="F2714" s="28">
        <v>7400</v>
      </c>
      <c r="G2714" t="s">
        <v>3</v>
      </c>
    </row>
    <row r="2715" spans="1:7" x14ac:dyDescent="0.25">
      <c r="A2715" t="s">
        <v>0</v>
      </c>
      <c r="B2715" t="s">
        <v>1</v>
      </c>
      <c r="C2715">
        <v>7620683</v>
      </c>
      <c r="D2715" s="2">
        <v>2958465</v>
      </c>
      <c r="E2715" s="2">
        <v>43344</v>
      </c>
      <c r="F2715" s="28">
        <v>290</v>
      </c>
      <c r="G2715" t="s">
        <v>2</v>
      </c>
    </row>
    <row r="2716" spans="1:7" x14ac:dyDescent="0.25">
      <c r="A2716" t="s">
        <v>0</v>
      </c>
      <c r="B2716" t="s">
        <v>1</v>
      </c>
      <c r="C2716">
        <v>7620684</v>
      </c>
      <c r="D2716" s="2">
        <v>2958465</v>
      </c>
      <c r="E2716" s="2">
        <v>43344</v>
      </c>
      <c r="F2716" s="28">
        <v>290</v>
      </c>
      <c r="G2716" t="s">
        <v>2</v>
      </c>
    </row>
    <row r="2717" spans="1:7" x14ac:dyDescent="0.25">
      <c r="A2717" t="s">
        <v>0</v>
      </c>
      <c r="B2717" t="s">
        <v>1</v>
      </c>
      <c r="C2717">
        <v>7620733</v>
      </c>
      <c r="D2717" s="2">
        <v>2958465</v>
      </c>
      <c r="E2717" s="2">
        <v>43344</v>
      </c>
      <c r="F2717" s="28">
        <v>1425</v>
      </c>
      <c r="G2717" t="s">
        <v>2</v>
      </c>
    </row>
    <row r="2718" spans="1:7" x14ac:dyDescent="0.25">
      <c r="A2718" t="s">
        <v>0</v>
      </c>
      <c r="B2718" t="s">
        <v>1</v>
      </c>
      <c r="C2718">
        <v>7620734</v>
      </c>
      <c r="D2718" s="2">
        <v>2958465</v>
      </c>
      <c r="E2718" s="2">
        <v>43344</v>
      </c>
      <c r="F2718" s="28">
        <v>1425</v>
      </c>
      <c r="G2718" t="s">
        <v>2</v>
      </c>
    </row>
    <row r="2719" spans="1:7" x14ac:dyDescent="0.25">
      <c r="A2719" t="s">
        <v>0</v>
      </c>
      <c r="B2719" t="s">
        <v>1</v>
      </c>
      <c r="C2719">
        <v>7620765</v>
      </c>
      <c r="D2719" s="2">
        <v>2958465</v>
      </c>
      <c r="E2719" s="2">
        <v>43344</v>
      </c>
      <c r="F2719" s="28">
        <v>5569</v>
      </c>
      <c r="G2719" t="s">
        <v>3</v>
      </c>
    </row>
    <row r="2720" spans="1:7" x14ac:dyDescent="0.25">
      <c r="A2720" t="s">
        <v>0</v>
      </c>
      <c r="B2720" t="s">
        <v>1</v>
      </c>
      <c r="C2720">
        <v>7626183</v>
      </c>
      <c r="D2720" s="2">
        <v>2958465</v>
      </c>
      <c r="E2720" s="2">
        <v>39654</v>
      </c>
      <c r="F2720" s="28">
        <v>194</v>
      </c>
      <c r="G2720" t="s">
        <v>2</v>
      </c>
    </row>
    <row r="2721" spans="1:7" x14ac:dyDescent="0.25">
      <c r="A2721" t="s">
        <v>0</v>
      </c>
      <c r="B2721" t="s">
        <v>1</v>
      </c>
      <c r="C2721">
        <v>7626184</v>
      </c>
      <c r="D2721" s="2">
        <v>2958465</v>
      </c>
      <c r="E2721" s="2">
        <v>39654</v>
      </c>
      <c r="F2721" s="28">
        <v>194</v>
      </c>
      <c r="G2721" t="s">
        <v>2</v>
      </c>
    </row>
    <row r="2722" spans="1:7" x14ac:dyDescent="0.25">
      <c r="A2722" t="s">
        <v>0</v>
      </c>
      <c r="B2722" t="s">
        <v>1</v>
      </c>
      <c r="C2722">
        <v>7626243</v>
      </c>
      <c r="D2722" s="2">
        <v>2958465</v>
      </c>
      <c r="E2722" s="2">
        <v>39654</v>
      </c>
      <c r="F2722" s="28">
        <v>1146</v>
      </c>
      <c r="G2722" t="s">
        <v>2</v>
      </c>
    </row>
    <row r="2723" spans="1:7" x14ac:dyDescent="0.25">
      <c r="A2723" t="s">
        <v>0</v>
      </c>
      <c r="B2723" t="s">
        <v>1</v>
      </c>
      <c r="C2723">
        <v>7626244</v>
      </c>
      <c r="D2723" s="2">
        <v>2958465</v>
      </c>
      <c r="E2723" s="2">
        <v>39654</v>
      </c>
      <c r="F2723" s="28">
        <v>1146</v>
      </c>
      <c r="G2723" t="s">
        <v>2</v>
      </c>
    </row>
    <row r="2724" spans="1:7" x14ac:dyDescent="0.25">
      <c r="A2724" t="s">
        <v>0</v>
      </c>
      <c r="B2724" t="s">
        <v>1</v>
      </c>
      <c r="C2724">
        <v>7626683</v>
      </c>
      <c r="D2724" s="2">
        <v>2958465</v>
      </c>
      <c r="E2724" s="2">
        <v>40451</v>
      </c>
      <c r="F2724" s="28">
        <v>194</v>
      </c>
      <c r="G2724" t="s">
        <v>2</v>
      </c>
    </row>
    <row r="2725" spans="1:7" x14ac:dyDescent="0.25">
      <c r="A2725" t="s">
        <v>0</v>
      </c>
      <c r="B2725" t="s">
        <v>1</v>
      </c>
      <c r="C2725">
        <v>7626684</v>
      </c>
      <c r="D2725" s="2">
        <v>2958465</v>
      </c>
      <c r="E2725" s="2">
        <v>40451</v>
      </c>
      <c r="F2725" s="28">
        <v>194</v>
      </c>
      <c r="G2725" t="s">
        <v>2</v>
      </c>
    </row>
    <row r="2726" spans="1:7" x14ac:dyDescent="0.25">
      <c r="A2726" t="s">
        <v>0</v>
      </c>
      <c r="B2726" t="s">
        <v>1</v>
      </c>
      <c r="C2726">
        <v>7626743</v>
      </c>
      <c r="D2726" s="2">
        <v>2958465</v>
      </c>
      <c r="E2726" s="2">
        <v>40451</v>
      </c>
      <c r="F2726" s="28">
        <v>1146</v>
      </c>
      <c r="G2726" t="s">
        <v>2</v>
      </c>
    </row>
    <row r="2727" spans="1:7" x14ac:dyDescent="0.25">
      <c r="A2727" t="s">
        <v>0</v>
      </c>
      <c r="B2727" t="s">
        <v>1</v>
      </c>
      <c r="C2727">
        <v>7626744</v>
      </c>
      <c r="D2727" s="2">
        <v>2958465</v>
      </c>
      <c r="E2727" s="2">
        <v>40451</v>
      </c>
      <c r="F2727" s="28">
        <v>1146</v>
      </c>
      <c r="G2727" t="s">
        <v>2</v>
      </c>
    </row>
    <row r="2728" spans="1:7" x14ac:dyDescent="0.25">
      <c r="A2728" t="s">
        <v>0</v>
      </c>
      <c r="B2728" t="s">
        <v>1</v>
      </c>
      <c r="C2728">
        <v>7629183</v>
      </c>
      <c r="D2728" s="2">
        <v>2958465</v>
      </c>
      <c r="E2728" s="2">
        <v>44713</v>
      </c>
      <c r="F2728" s="28">
        <v>340</v>
      </c>
      <c r="G2728" t="s">
        <v>2</v>
      </c>
    </row>
    <row r="2729" spans="1:7" x14ac:dyDescent="0.25">
      <c r="A2729" t="s">
        <v>0</v>
      </c>
      <c r="B2729" t="s">
        <v>1</v>
      </c>
      <c r="C2729">
        <v>7629184</v>
      </c>
      <c r="D2729" s="2">
        <v>2958465</v>
      </c>
      <c r="E2729" s="2">
        <v>44713</v>
      </c>
      <c r="F2729" s="28">
        <v>340</v>
      </c>
      <c r="G2729" t="s">
        <v>2</v>
      </c>
    </row>
    <row r="2730" spans="1:7" x14ac:dyDescent="0.25">
      <c r="A2730" t="s">
        <v>0</v>
      </c>
      <c r="B2730" t="s">
        <v>1</v>
      </c>
      <c r="C2730">
        <v>7629185</v>
      </c>
      <c r="D2730" s="2">
        <v>2958465</v>
      </c>
      <c r="E2730" s="2">
        <v>44713</v>
      </c>
      <c r="F2730" s="28">
        <v>340</v>
      </c>
      <c r="G2730" t="s">
        <v>2</v>
      </c>
    </row>
    <row r="2731" spans="1:7" x14ac:dyDescent="0.25">
      <c r="A2731" t="s">
        <v>0</v>
      </c>
      <c r="B2731" t="s">
        <v>1</v>
      </c>
      <c r="C2731">
        <v>7629242</v>
      </c>
      <c r="D2731" s="2">
        <v>2958465</v>
      </c>
      <c r="E2731" s="2">
        <v>44713</v>
      </c>
      <c r="F2731" s="28">
        <v>3372</v>
      </c>
      <c r="G2731" t="s">
        <v>3</v>
      </c>
    </row>
    <row r="2732" spans="1:7" x14ac:dyDescent="0.25">
      <c r="A2732" t="s">
        <v>0</v>
      </c>
      <c r="B2732" t="s">
        <v>1</v>
      </c>
      <c r="C2732">
        <v>7629683</v>
      </c>
      <c r="D2732" s="2">
        <v>2958465</v>
      </c>
      <c r="E2732" s="2">
        <v>43344</v>
      </c>
      <c r="F2732" s="28">
        <v>274</v>
      </c>
      <c r="G2732" t="s">
        <v>2</v>
      </c>
    </row>
    <row r="2733" spans="1:7" x14ac:dyDescent="0.25">
      <c r="A2733" t="s">
        <v>0</v>
      </c>
      <c r="B2733" t="s">
        <v>1</v>
      </c>
      <c r="C2733">
        <v>7629684</v>
      </c>
      <c r="D2733" s="2">
        <v>2958465</v>
      </c>
      <c r="E2733" s="2">
        <v>43344</v>
      </c>
      <c r="F2733" s="28">
        <v>274</v>
      </c>
      <c r="G2733" t="s">
        <v>2</v>
      </c>
    </row>
    <row r="2734" spans="1:7" x14ac:dyDescent="0.25">
      <c r="A2734" t="s">
        <v>0</v>
      </c>
      <c r="B2734" t="s">
        <v>1</v>
      </c>
      <c r="C2734">
        <v>7629685</v>
      </c>
      <c r="D2734" s="2">
        <v>2958465</v>
      </c>
      <c r="E2734" s="2">
        <v>43344</v>
      </c>
      <c r="F2734" s="28">
        <v>274</v>
      </c>
      <c r="G2734" t="s">
        <v>2</v>
      </c>
    </row>
    <row r="2735" spans="1:7" x14ac:dyDescent="0.25">
      <c r="A2735" t="s">
        <v>0</v>
      </c>
      <c r="B2735" t="s">
        <v>1</v>
      </c>
      <c r="C2735">
        <v>7629742</v>
      </c>
      <c r="D2735" s="2">
        <v>2958465</v>
      </c>
      <c r="E2735" s="2">
        <v>43344</v>
      </c>
      <c r="F2735" s="28">
        <v>2594</v>
      </c>
      <c r="G2735" t="s">
        <v>3</v>
      </c>
    </row>
    <row r="2736" spans="1:7" x14ac:dyDescent="0.25">
      <c r="A2736" t="s">
        <v>0</v>
      </c>
      <c r="B2736" t="s">
        <v>1</v>
      </c>
      <c r="C2736">
        <v>7630183</v>
      </c>
      <c r="D2736" s="2">
        <v>2958465</v>
      </c>
      <c r="E2736" s="2">
        <v>44764</v>
      </c>
      <c r="F2736" s="28">
        <v>350</v>
      </c>
      <c r="G2736" t="s">
        <v>2</v>
      </c>
    </row>
    <row r="2737" spans="1:7" x14ac:dyDescent="0.25">
      <c r="A2737" t="s">
        <v>0</v>
      </c>
      <c r="B2737" t="s">
        <v>1</v>
      </c>
      <c r="C2737">
        <v>7630184</v>
      </c>
      <c r="D2737" s="2">
        <v>2958465</v>
      </c>
      <c r="E2737" s="2">
        <v>44764</v>
      </c>
      <c r="F2737" s="28">
        <v>350</v>
      </c>
      <c r="G2737" t="s">
        <v>2</v>
      </c>
    </row>
    <row r="2738" spans="1:7" x14ac:dyDescent="0.25">
      <c r="A2738" t="s">
        <v>0</v>
      </c>
      <c r="B2738" t="s">
        <v>1</v>
      </c>
      <c r="C2738">
        <v>7630241</v>
      </c>
      <c r="D2738" s="2">
        <v>2958465</v>
      </c>
      <c r="E2738" s="2">
        <v>44764</v>
      </c>
      <c r="F2738" s="28">
        <v>3360</v>
      </c>
      <c r="G2738" t="s">
        <v>3</v>
      </c>
    </row>
    <row r="2739" spans="1:7" x14ac:dyDescent="0.25">
      <c r="A2739" t="s">
        <v>0</v>
      </c>
      <c r="B2739" t="s">
        <v>1</v>
      </c>
      <c r="C2739">
        <v>7630242</v>
      </c>
      <c r="D2739" s="2">
        <v>2958465</v>
      </c>
      <c r="E2739" s="2">
        <v>44764</v>
      </c>
      <c r="F2739" s="28">
        <v>3360</v>
      </c>
      <c r="G2739" t="s">
        <v>3</v>
      </c>
    </row>
    <row r="2740" spans="1:7" x14ac:dyDescent="0.25">
      <c r="A2740" t="s">
        <v>0</v>
      </c>
      <c r="B2740" t="s">
        <v>1</v>
      </c>
      <c r="C2740">
        <v>7630253</v>
      </c>
      <c r="D2740" s="2">
        <v>2958465</v>
      </c>
      <c r="E2740" s="2">
        <v>44764</v>
      </c>
      <c r="F2740" s="28">
        <v>5000</v>
      </c>
      <c r="G2740" t="s">
        <v>3</v>
      </c>
    </row>
    <row r="2741" spans="1:7" x14ac:dyDescent="0.25">
      <c r="A2741" t="s">
        <v>0</v>
      </c>
      <c r="B2741" t="s">
        <v>1</v>
      </c>
      <c r="C2741">
        <v>7630256</v>
      </c>
      <c r="D2741" s="2">
        <v>2958465</v>
      </c>
      <c r="E2741" s="2">
        <v>44764</v>
      </c>
      <c r="F2741" s="28">
        <v>5000</v>
      </c>
      <c r="G2741" t="s">
        <v>3</v>
      </c>
    </row>
    <row r="2742" spans="1:7" x14ac:dyDescent="0.25">
      <c r="A2742" t="s">
        <v>0</v>
      </c>
      <c r="B2742" t="s">
        <v>1</v>
      </c>
      <c r="C2742">
        <v>7630265</v>
      </c>
      <c r="D2742" s="2">
        <v>2958465</v>
      </c>
      <c r="E2742" s="2">
        <v>44764</v>
      </c>
      <c r="F2742" s="28">
        <v>6600</v>
      </c>
      <c r="G2742" t="s">
        <v>3</v>
      </c>
    </row>
    <row r="2743" spans="1:7" x14ac:dyDescent="0.25">
      <c r="A2743" t="s">
        <v>0</v>
      </c>
      <c r="B2743" t="s">
        <v>1</v>
      </c>
      <c r="C2743">
        <v>7630683</v>
      </c>
      <c r="D2743" s="2">
        <v>2958465</v>
      </c>
      <c r="E2743" s="2">
        <v>43344</v>
      </c>
      <c r="F2743" s="28">
        <v>276</v>
      </c>
      <c r="G2743" t="s">
        <v>2</v>
      </c>
    </row>
    <row r="2744" spans="1:7" x14ac:dyDescent="0.25">
      <c r="A2744" t="s">
        <v>0</v>
      </c>
      <c r="B2744" t="s">
        <v>1</v>
      </c>
      <c r="C2744">
        <v>7630684</v>
      </c>
      <c r="D2744" s="2">
        <v>2958465</v>
      </c>
      <c r="E2744" s="2">
        <v>43344</v>
      </c>
      <c r="F2744" s="28">
        <v>276</v>
      </c>
      <c r="G2744" t="s">
        <v>2</v>
      </c>
    </row>
    <row r="2745" spans="1:7" x14ac:dyDescent="0.25">
      <c r="A2745" t="s">
        <v>0</v>
      </c>
      <c r="B2745" t="s">
        <v>1</v>
      </c>
      <c r="C2745">
        <v>7630741</v>
      </c>
      <c r="D2745" s="2">
        <v>2958465</v>
      </c>
      <c r="E2745" s="2">
        <v>43344</v>
      </c>
      <c r="F2745" s="28">
        <v>2682</v>
      </c>
      <c r="G2745" t="s">
        <v>3</v>
      </c>
    </row>
    <row r="2746" spans="1:7" x14ac:dyDescent="0.25">
      <c r="A2746" t="s">
        <v>0</v>
      </c>
      <c r="B2746" t="s">
        <v>1</v>
      </c>
      <c r="C2746">
        <v>7630742</v>
      </c>
      <c r="D2746" s="2">
        <v>2958465</v>
      </c>
      <c r="E2746" s="2">
        <v>43344</v>
      </c>
      <c r="F2746" s="28">
        <v>2682</v>
      </c>
      <c r="G2746" t="s">
        <v>3</v>
      </c>
    </row>
    <row r="2747" spans="1:7" x14ac:dyDescent="0.25">
      <c r="A2747" t="s">
        <v>0</v>
      </c>
      <c r="B2747" t="s">
        <v>1</v>
      </c>
      <c r="C2747">
        <v>7630753</v>
      </c>
      <c r="D2747" s="2">
        <v>2958465</v>
      </c>
      <c r="E2747" s="2">
        <v>43344</v>
      </c>
      <c r="F2747" s="28">
        <v>3991</v>
      </c>
      <c r="G2747" t="s">
        <v>3</v>
      </c>
    </row>
    <row r="2748" spans="1:7" x14ac:dyDescent="0.25">
      <c r="A2748" t="s">
        <v>0</v>
      </c>
      <c r="B2748" t="s">
        <v>1</v>
      </c>
      <c r="C2748">
        <v>7630756</v>
      </c>
      <c r="D2748" s="2">
        <v>2958465</v>
      </c>
      <c r="E2748" s="2">
        <v>43344</v>
      </c>
      <c r="F2748" s="28">
        <v>3991</v>
      </c>
      <c r="G2748" t="s">
        <v>3</v>
      </c>
    </row>
    <row r="2749" spans="1:7" x14ac:dyDescent="0.25">
      <c r="A2749" t="s">
        <v>0</v>
      </c>
      <c r="B2749" t="s">
        <v>1</v>
      </c>
      <c r="C2749">
        <v>7630765</v>
      </c>
      <c r="D2749" s="2">
        <v>2958465</v>
      </c>
      <c r="E2749" s="2">
        <v>43344</v>
      </c>
      <c r="F2749" s="28">
        <v>5300</v>
      </c>
      <c r="G2749" t="s">
        <v>3</v>
      </c>
    </row>
    <row r="2750" spans="1:7" x14ac:dyDescent="0.25">
      <c r="A2750" t="s">
        <v>0</v>
      </c>
      <c r="B2750" t="s">
        <v>1</v>
      </c>
      <c r="C2750">
        <v>7638183</v>
      </c>
      <c r="D2750" s="2">
        <v>2958465</v>
      </c>
      <c r="E2750" s="2">
        <v>44946</v>
      </c>
      <c r="F2750" s="28">
        <v>390</v>
      </c>
      <c r="G2750" t="s">
        <v>2</v>
      </c>
    </row>
    <row r="2751" spans="1:7" x14ac:dyDescent="0.25">
      <c r="A2751" t="s">
        <v>0</v>
      </c>
      <c r="B2751" t="s">
        <v>1</v>
      </c>
      <c r="C2751">
        <v>7638184</v>
      </c>
      <c r="D2751" s="2">
        <v>2958465</v>
      </c>
      <c r="E2751" s="2">
        <v>44946</v>
      </c>
      <c r="F2751" s="28">
        <v>390</v>
      </c>
      <c r="G2751" t="s">
        <v>2</v>
      </c>
    </row>
    <row r="2752" spans="1:7" x14ac:dyDescent="0.25">
      <c r="A2752" t="s">
        <v>0</v>
      </c>
      <c r="B2752" t="s">
        <v>1</v>
      </c>
      <c r="C2752">
        <v>7638233</v>
      </c>
      <c r="D2752" s="2">
        <v>2958465</v>
      </c>
      <c r="E2752" s="2">
        <v>45821</v>
      </c>
      <c r="F2752" s="28">
        <v>2100</v>
      </c>
      <c r="G2752" t="s">
        <v>2</v>
      </c>
    </row>
    <row r="2753" spans="1:7" x14ac:dyDescent="0.25">
      <c r="A2753" t="s">
        <v>0</v>
      </c>
      <c r="B2753" t="s">
        <v>1</v>
      </c>
      <c r="C2753">
        <v>7638234</v>
      </c>
      <c r="D2753" s="2">
        <v>2958465</v>
      </c>
      <c r="E2753" s="2">
        <v>45821</v>
      </c>
      <c r="F2753" s="28">
        <v>2100</v>
      </c>
      <c r="G2753" t="s">
        <v>2</v>
      </c>
    </row>
    <row r="2754" spans="1:7" x14ac:dyDescent="0.25">
      <c r="A2754" t="s">
        <v>0</v>
      </c>
      <c r="B2754" t="s">
        <v>1</v>
      </c>
      <c r="C2754">
        <v>7638683</v>
      </c>
      <c r="D2754" s="2">
        <v>2958465</v>
      </c>
      <c r="E2754" s="2">
        <v>43628</v>
      </c>
      <c r="F2754" s="28">
        <v>270</v>
      </c>
      <c r="G2754" t="s">
        <v>2</v>
      </c>
    </row>
    <row r="2755" spans="1:7" x14ac:dyDescent="0.25">
      <c r="A2755" t="s">
        <v>0</v>
      </c>
      <c r="B2755" t="s">
        <v>1</v>
      </c>
      <c r="C2755">
        <v>7638684</v>
      </c>
      <c r="D2755" s="2">
        <v>2958465</v>
      </c>
      <c r="E2755" s="2">
        <v>43628</v>
      </c>
      <c r="F2755" s="28">
        <v>270</v>
      </c>
      <c r="G2755" t="s">
        <v>2</v>
      </c>
    </row>
    <row r="2756" spans="1:7" x14ac:dyDescent="0.25">
      <c r="A2756" t="s">
        <v>0</v>
      </c>
      <c r="B2756" t="s">
        <v>1</v>
      </c>
      <c r="C2756">
        <v>7638733</v>
      </c>
      <c r="D2756" s="2">
        <v>2958465</v>
      </c>
      <c r="E2756" s="2">
        <v>43628</v>
      </c>
      <c r="F2756" s="28">
        <v>1350</v>
      </c>
      <c r="G2756" t="s">
        <v>2</v>
      </c>
    </row>
    <row r="2757" spans="1:7" x14ac:dyDescent="0.25">
      <c r="A2757" t="s">
        <v>0</v>
      </c>
      <c r="B2757" t="s">
        <v>1</v>
      </c>
      <c r="C2757">
        <v>7638734</v>
      </c>
      <c r="D2757" s="2">
        <v>2958465</v>
      </c>
      <c r="E2757" s="2">
        <v>43628</v>
      </c>
      <c r="F2757" s="28">
        <v>1350</v>
      </c>
      <c r="G2757" t="s">
        <v>2</v>
      </c>
    </row>
    <row r="2758" spans="1:7" x14ac:dyDescent="0.25">
      <c r="A2758" t="s">
        <v>0</v>
      </c>
      <c r="B2758" t="s">
        <v>1</v>
      </c>
      <c r="C2758">
        <v>7639183</v>
      </c>
      <c r="D2758" s="2">
        <v>2958465</v>
      </c>
      <c r="E2758" s="2">
        <v>43056</v>
      </c>
      <c r="F2758" s="28">
        <v>241</v>
      </c>
      <c r="G2758" t="s">
        <v>2</v>
      </c>
    </row>
    <row r="2759" spans="1:7" x14ac:dyDescent="0.25">
      <c r="A2759" t="s">
        <v>0</v>
      </c>
      <c r="B2759" t="s">
        <v>1</v>
      </c>
      <c r="C2759">
        <v>7639184</v>
      </c>
      <c r="D2759" s="2">
        <v>2958465</v>
      </c>
      <c r="E2759" s="2">
        <v>43056</v>
      </c>
      <c r="F2759" s="28">
        <v>241</v>
      </c>
      <c r="G2759" t="s">
        <v>2</v>
      </c>
    </row>
    <row r="2760" spans="1:7" x14ac:dyDescent="0.25">
      <c r="A2760" t="s">
        <v>0</v>
      </c>
      <c r="B2760" t="s">
        <v>1</v>
      </c>
      <c r="C2760">
        <v>7639185</v>
      </c>
      <c r="D2760" s="2">
        <v>2958465</v>
      </c>
      <c r="E2760" s="2">
        <v>43056</v>
      </c>
      <c r="F2760" s="28">
        <v>241</v>
      </c>
      <c r="G2760" t="s">
        <v>2</v>
      </c>
    </row>
    <row r="2761" spans="1:7" x14ac:dyDescent="0.25">
      <c r="A2761" t="s">
        <v>0</v>
      </c>
      <c r="B2761" t="s">
        <v>1</v>
      </c>
      <c r="C2761">
        <v>7639683</v>
      </c>
      <c r="D2761" s="2">
        <v>2958465</v>
      </c>
      <c r="E2761" s="2">
        <v>43056</v>
      </c>
      <c r="F2761" s="28">
        <v>261</v>
      </c>
      <c r="G2761" t="s">
        <v>2</v>
      </c>
    </row>
    <row r="2762" spans="1:7" x14ac:dyDescent="0.25">
      <c r="A2762" t="s">
        <v>0</v>
      </c>
      <c r="B2762" t="s">
        <v>1</v>
      </c>
      <c r="C2762">
        <v>7639684</v>
      </c>
      <c r="D2762" s="2">
        <v>2958465</v>
      </c>
      <c r="E2762" s="2">
        <v>43056</v>
      </c>
      <c r="F2762" s="28">
        <v>261</v>
      </c>
      <c r="G2762" t="s">
        <v>2</v>
      </c>
    </row>
    <row r="2763" spans="1:7" x14ac:dyDescent="0.25">
      <c r="A2763" t="s">
        <v>0</v>
      </c>
      <c r="B2763" t="s">
        <v>1</v>
      </c>
      <c r="C2763">
        <v>7639685</v>
      </c>
      <c r="D2763" s="2">
        <v>2958465</v>
      </c>
      <c r="E2763" s="2">
        <v>43056</v>
      </c>
      <c r="F2763" s="28">
        <v>261</v>
      </c>
      <c r="G2763" t="s">
        <v>2</v>
      </c>
    </row>
    <row r="2764" spans="1:7" x14ac:dyDescent="0.25">
      <c r="A2764" t="s">
        <v>0</v>
      </c>
      <c r="B2764" t="s">
        <v>1</v>
      </c>
      <c r="C2764">
        <v>7640183</v>
      </c>
      <c r="D2764" s="2">
        <v>2958465</v>
      </c>
      <c r="E2764" s="2">
        <v>43056</v>
      </c>
      <c r="F2764" s="28">
        <v>241</v>
      </c>
      <c r="G2764" t="s">
        <v>2</v>
      </c>
    </row>
    <row r="2765" spans="1:7" x14ac:dyDescent="0.25">
      <c r="A2765" t="s">
        <v>0</v>
      </c>
      <c r="B2765" t="s">
        <v>1</v>
      </c>
      <c r="C2765">
        <v>7640184</v>
      </c>
      <c r="D2765" s="2">
        <v>2958465</v>
      </c>
      <c r="E2765" s="2">
        <v>43056</v>
      </c>
      <c r="F2765" s="28">
        <v>241</v>
      </c>
      <c r="G2765" t="s">
        <v>2</v>
      </c>
    </row>
    <row r="2766" spans="1:7" x14ac:dyDescent="0.25">
      <c r="A2766" t="s">
        <v>0</v>
      </c>
      <c r="B2766" t="s">
        <v>1</v>
      </c>
      <c r="C2766">
        <v>7640185</v>
      </c>
      <c r="D2766" s="2">
        <v>2958465</v>
      </c>
      <c r="E2766" s="2">
        <v>43056</v>
      </c>
      <c r="F2766" s="28">
        <v>241</v>
      </c>
      <c r="G2766" t="s">
        <v>2</v>
      </c>
    </row>
    <row r="2767" spans="1:7" x14ac:dyDescent="0.25">
      <c r="A2767" t="s">
        <v>0</v>
      </c>
      <c r="B2767" t="s">
        <v>1</v>
      </c>
      <c r="C2767">
        <v>7640683</v>
      </c>
      <c r="D2767" s="2">
        <v>2958465</v>
      </c>
      <c r="E2767" s="2">
        <v>43056</v>
      </c>
      <c r="F2767" s="28">
        <v>261</v>
      </c>
      <c r="G2767" t="s">
        <v>2</v>
      </c>
    </row>
    <row r="2768" spans="1:7" x14ac:dyDescent="0.25">
      <c r="A2768" t="s">
        <v>0</v>
      </c>
      <c r="B2768" t="s">
        <v>1</v>
      </c>
      <c r="C2768">
        <v>7640684</v>
      </c>
      <c r="D2768" s="2">
        <v>2958465</v>
      </c>
      <c r="E2768" s="2">
        <v>43056</v>
      </c>
      <c r="F2768" s="28">
        <v>261</v>
      </c>
      <c r="G2768" t="s">
        <v>2</v>
      </c>
    </row>
    <row r="2769" spans="1:7" x14ac:dyDescent="0.25">
      <c r="A2769" t="s">
        <v>0</v>
      </c>
      <c r="B2769" t="s">
        <v>1</v>
      </c>
      <c r="C2769">
        <v>7640685</v>
      </c>
      <c r="D2769" s="2">
        <v>2958465</v>
      </c>
      <c r="E2769" s="2">
        <v>43056</v>
      </c>
      <c r="F2769" s="28">
        <v>261</v>
      </c>
      <c r="G2769" t="s">
        <v>2</v>
      </c>
    </row>
    <row r="2770" spans="1:7" x14ac:dyDescent="0.25">
      <c r="A2770" t="s">
        <v>0</v>
      </c>
      <c r="B2770" t="s">
        <v>1</v>
      </c>
      <c r="C2770">
        <v>7643183</v>
      </c>
      <c r="D2770" s="2">
        <v>2958465</v>
      </c>
      <c r="E2770" s="2">
        <v>44946</v>
      </c>
      <c r="F2770" s="28">
        <v>390</v>
      </c>
      <c r="G2770" t="s">
        <v>2</v>
      </c>
    </row>
    <row r="2771" spans="1:7" x14ac:dyDescent="0.25">
      <c r="A2771" t="s">
        <v>0</v>
      </c>
      <c r="B2771" t="s">
        <v>1</v>
      </c>
      <c r="C2771">
        <v>7643184</v>
      </c>
      <c r="D2771" s="2">
        <v>2958465</v>
      </c>
      <c r="E2771" s="2">
        <v>44946</v>
      </c>
      <c r="F2771" s="28">
        <v>390</v>
      </c>
      <c r="G2771" t="s">
        <v>2</v>
      </c>
    </row>
    <row r="2772" spans="1:7" x14ac:dyDescent="0.25">
      <c r="A2772" t="s">
        <v>0</v>
      </c>
      <c r="B2772" t="s">
        <v>1</v>
      </c>
      <c r="C2772">
        <v>7643201</v>
      </c>
      <c r="D2772" s="2">
        <v>2958465</v>
      </c>
      <c r="E2772" s="2">
        <v>45821</v>
      </c>
      <c r="F2772" s="28">
        <v>1260</v>
      </c>
      <c r="G2772" t="s">
        <v>2</v>
      </c>
    </row>
    <row r="2773" spans="1:7" x14ac:dyDescent="0.25">
      <c r="A2773" t="s">
        <v>0</v>
      </c>
      <c r="B2773" t="s">
        <v>1</v>
      </c>
      <c r="C2773">
        <v>7643203</v>
      </c>
      <c r="D2773" s="2">
        <v>2958465</v>
      </c>
      <c r="E2773" s="2">
        <v>45821</v>
      </c>
      <c r="F2773" s="28">
        <v>1260</v>
      </c>
      <c r="G2773" t="s">
        <v>2</v>
      </c>
    </row>
    <row r="2774" spans="1:7" x14ac:dyDescent="0.25">
      <c r="A2774" t="s">
        <v>0</v>
      </c>
      <c r="B2774" t="s">
        <v>1</v>
      </c>
      <c r="C2774">
        <v>7643683</v>
      </c>
      <c r="D2774" s="2">
        <v>2958465</v>
      </c>
      <c r="E2774" s="2">
        <v>43628</v>
      </c>
      <c r="F2774" s="28">
        <v>270</v>
      </c>
      <c r="G2774" t="s">
        <v>2</v>
      </c>
    </row>
    <row r="2775" spans="1:7" x14ac:dyDescent="0.25">
      <c r="A2775" t="s">
        <v>0</v>
      </c>
      <c r="B2775" t="s">
        <v>1</v>
      </c>
      <c r="C2775">
        <v>7643684</v>
      </c>
      <c r="D2775" s="2">
        <v>2958465</v>
      </c>
      <c r="E2775" s="2">
        <v>43628</v>
      </c>
      <c r="F2775" s="28">
        <v>270</v>
      </c>
      <c r="G2775" t="s">
        <v>2</v>
      </c>
    </row>
    <row r="2776" spans="1:7" x14ac:dyDescent="0.25">
      <c r="A2776" t="s">
        <v>0</v>
      </c>
      <c r="B2776" t="s">
        <v>1</v>
      </c>
      <c r="C2776">
        <v>7643701</v>
      </c>
      <c r="D2776" s="2">
        <v>2958465</v>
      </c>
      <c r="E2776" s="2">
        <v>43628</v>
      </c>
      <c r="F2776" s="28">
        <v>810</v>
      </c>
      <c r="G2776" t="s">
        <v>2</v>
      </c>
    </row>
    <row r="2777" spans="1:7" x14ac:dyDescent="0.25">
      <c r="A2777" t="s">
        <v>0</v>
      </c>
      <c r="B2777" t="s">
        <v>1</v>
      </c>
      <c r="C2777">
        <v>7643703</v>
      </c>
      <c r="D2777" s="2">
        <v>2958465</v>
      </c>
      <c r="E2777" s="2">
        <v>43628</v>
      </c>
      <c r="F2777" s="28">
        <v>810</v>
      </c>
      <c r="G2777" t="s">
        <v>2</v>
      </c>
    </row>
    <row r="2778" spans="1:7" x14ac:dyDescent="0.25">
      <c r="A2778" t="s">
        <v>0</v>
      </c>
      <c r="B2778" t="s">
        <v>1</v>
      </c>
      <c r="C2778">
        <v>7644183</v>
      </c>
      <c r="D2778" s="2">
        <v>2958465</v>
      </c>
      <c r="E2778" s="2">
        <v>41071</v>
      </c>
      <c r="F2778" s="28">
        <v>256</v>
      </c>
      <c r="G2778" t="s">
        <v>2</v>
      </c>
    </row>
    <row r="2779" spans="1:7" x14ac:dyDescent="0.25">
      <c r="A2779" t="s">
        <v>0</v>
      </c>
      <c r="B2779" t="s">
        <v>1</v>
      </c>
      <c r="C2779">
        <v>7644184</v>
      </c>
      <c r="D2779" s="2">
        <v>2958465</v>
      </c>
      <c r="E2779" s="2">
        <v>41071</v>
      </c>
      <c r="F2779" s="28">
        <v>256</v>
      </c>
      <c r="G2779" t="s">
        <v>2</v>
      </c>
    </row>
    <row r="2780" spans="1:7" x14ac:dyDescent="0.25">
      <c r="A2780" t="s">
        <v>0</v>
      </c>
      <c r="B2780" t="s">
        <v>1</v>
      </c>
      <c r="C2780">
        <v>7644242</v>
      </c>
      <c r="D2780" s="2">
        <v>2958465</v>
      </c>
      <c r="E2780" s="2">
        <v>39101</v>
      </c>
      <c r="F2780" s="28">
        <v>1350</v>
      </c>
      <c r="G2780" t="s">
        <v>3</v>
      </c>
    </row>
    <row r="2781" spans="1:7" x14ac:dyDescent="0.25">
      <c r="A2781" t="s">
        <v>0</v>
      </c>
      <c r="B2781" t="s">
        <v>1</v>
      </c>
      <c r="C2781">
        <v>7644251</v>
      </c>
      <c r="D2781" s="2">
        <v>2958465</v>
      </c>
      <c r="E2781" s="2">
        <v>39101</v>
      </c>
      <c r="F2781" s="28">
        <v>1030</v>
      </c>
      <c r="G2781" t="s">
        <v>3</v>
      </c>
    </row>
    <row r="2782" spans="1:7" x14ac:dyDescent="0.25">
      <c r="A2782" t="s">
        <v>0</v>
      </c>
      <c r="B2782" t="s">
        <v>1</v>
      </c>
      <c r="C2782">
        <v>7644252</v>
      </c>
      <c r="D2782" s="2">
        <v>2958465</v>
      </c>
      <c r="E2782" s="2">
        <v>41071</v>
      </c>
      <c r="F2782" s="28">
        <v>2087</v>
      </c>
      <c r="G2782" t="s">
        <v>3</v>
      </c>
    </row>
    <row r="2783" spans="1:7" x14ac:dyDescent="0.25">
      <c r="A2783" t="s">
        <v>0</v>
      </c>
      <c r="B2783" t="s">
        <v>1</v>
      </c>
      <c r="C2783">
        <v>7644683</v>
      </c>
      <c r="D2783" s="2">
        <v>2958465</v>
      </c>
      <c r="E2783" s="2">
        <v>41071</v>
      </c>
      <c r="F2783" s="28">
        <v>235</v>
      </c>
      <c r="G2783" t="s">
        <v>2</v>
      </c>
    </row>
    <row r="2784" spans="1:7" x14ac:dyDescent="0.25">
      <c r="A2784" t="s">
        <v>0</v>
      </c>
      <c r="B2784" t="s">
        <v>1</v>
      </c>
      <c r="C2784">
        <v>7644684</v>
      </c>
      <c r="D2784" s="2">
        <v>2958465</v>
      </c>
      <c r="E2784" s="2">
        <v>41071</v>
      </c>
      <c r="F2784" s="28">
        <v>235</v>
      </c>
      <c r="G2784" t="s">
        <v>2</v>
      </c>
    </row>
    <row r="2785" spans="1:7" x14ac:dyDescent="0.25">
      <c r="A2785" t="s">
        <v>0</v>
      </c>
      <c r="B2785" t="s">
        <v>1</v>
      </c>
      <c r="C2785">
        <v>7644752</v>
      </c>
      <c r="D2785" s="2">
        <v>2958465</v>
      </c>
      <c r="E2785" s="2">
        <v>41071</v>
      </c>
      <c r="F2785" s="28">
        <v>1908</v>
      </c>
      <c r="G2785" t="s">
        <v>3</v>
      </c>
    </row>
    <row r="2786" spans="1:7" x14ac:dyDescent="0.25">
      <c r="A2786" t="s">
        <v>0</v>
      </c>
      <c r="B2786" t="s">
        <v>1</v>
      </c>
      <c r="C2786">
        <v>7645183</v>
      </c>
      <c r="D2786" s="2">
        <v>2958465</v>
      </c>
      <c r="E2786" s="2">
        <v>41071</v>
      </c>
      <c r="F2786" s="28">
        <v>257</v>
      </c>
      <c r="G2786" t="s">
        <v>2</v>
      </c>
    </row>
    <row r="2787" spans="1:7" x14ac:dyDescent="0.25">
      <c r="A2787" t="s">
        <v>0</v>
      </c>
      <c r="B2787" t="s">
        <v>1</v>
      </c>
      <c r="C2787">
        <v>7645184</v>
      </c>
      <c r="D2787" s="2">
        <v>2958465</v>
      </c>
      <c r="E2787" s="2">
        <v>41071</v>
      </c>
      <c r="F2787" s="28">
        <v>257</v>
      </c>
      <c r="G2787" t="s">
        <v>2</v>
      </c>
    </row>
    <row r="2788" spans="1:7" x14ac:dyDescent="0.25">
      <c r="A2788" t="s">
        <v>0</v>
      </c>
      <c r="B2788" t="s">
        <v>1</v>
      </c>
      <c r="C2788">
        <v>7645233</v>
      </c>
      <c r="D2788" s="2">
        <v>2958465</v>
      </c>
      <c r="E2788" s="2">
        <v>41071</v>
      </c>
      <c r="F2788" s="28">
        <v>1245</v>
      </c>
      <c r="G2788" t="s">
        <v>2</v>
      </c>
    </row>
    <row r="2789" spans="1:7" x14ac:dyDescent="0.25">
      <c r="A2789" t="s">
        <v>0</v>
      </c>
      <c r="B2789" t="s">
        <v>1</v>
      </c>
      <c r="C2789">
        <v>7645234</v>
      </c>
      <c r="D2789" s="2">
        <v>2958465</v>
      </c>
      <c r="E2789" s="2">
        <v>41071</v>
      </c>
      <c r="F2789" s="28">
        <v>1245</v>
      </c>
      <c r="G2789" t="s">
        <v>2</v>
      </c>
    </row>
    <row r="2790" spans="1:7" x14ac:dyDescent="0.25">
      <c r="A2790" t="s">
        <v>0</v>
      </c>
      <c r="B2790" t="s">
        <v>1</v>
      </c>
      <c r="C2790">
        <v>7645242</v>
      </c>
      <c r="D2790" s="2">
        <v>2958465</v>
      </c>
      <c r="E2790" s="2">
        <v>41071</v>
      </c>
      <c r="F2790" s="28">
        <v>2450</v>
      </c>
      <c r="G2790" t="s">
        <v>3</v>
      </c>
    </row>
    <row r="2791" spans="1:7" x14ac:dyDescent="0.25">
      <c r="A2791" t="s">
        <v>0</v>
      </c>
      <c r="B2791" t="s">
        <v>1</v>
      </c>
      <c r="C2791">
        <v>7645251</v>
      </c>
      <c r="D2791" s="2">
        <v>2958465</v>
      </c>
      <c r="E2791" s="2">
        <v>41071</v>
      </c>
      <c r="F2791" s="28">
        <v>1851</v>
      </c>
      <c r="G2791" t="s">
        <v>3</v>
      </c>
    </row>
    <row r="2792" spans="1:7" x14ac:dyDescent="0.25">
      <c r="A2792" t="s">
        <v>0</v>
      </c>
      <c r="B2792" t="s">
        <v>1</v>
      </c>
      <c r="C2792">
        <v>7645683</v>
      </c>
      <c r="D2792" s="2">
        <v>2958465</v>
      </c>
      <c r="E2792" s="2">
        <v>41071</v>
      </c>
      <c r="F2792" s="28">
        <v>236</v>
      </c>
      <c r="G2792" t="s">
        <v>2</v>
      </c>
    </row>
    <row r="2793" spans="1:7" x14ac:dyDescent="0.25">
      <c r="A2793" t="s">
        <v>0</v>
      </c>
      <c r="B2793" t="s">
        <v>1</v>
      </c>
      <c r="C2793">
        <v>7645684</v>
      </c>
      <c r="D2793" s="2">
        <v>2958465</v>
      </c>
      <c r="E2793" s="2">
        <v>41071</v>
      </c>
      <c r="F2793" s="28">
        <v>236</v>
      </c>
      <c r="G2793" t="s">
        <v>2</v>
      </c>
    </row>
    <row r="2794" spans="1:7" x14ac:dyDescent="0.25">
      <c r="A2794" t="s">
        <v>0</v>
      </c>
      <c r="B2794" t="s">
        <v>1</v>
      </c>
      <c r="C2794">
        <v>7645733</v>
      </c>
      <c r="D2794" s="2">
        <v>2958465</v>
      </c>
      <c r="E2794" s="2">
        <v>41071</v>
      </c>
      <c r="F2794" s="28">
        <v>1140</v>
      </c>
      <c r="G2794" t="s">
        <v>2</v>
      </c>
    </row>
    <row r="2795" spans="1:7" x14ac:dyDescent="0.25">
      <c r="A2795" t="s">
        <v>0</v>
      </c>
      <c r="B2795" t="s">
        <v>1</v>
      </c>
      <c r="C2795">
        <v>7645734</v>
      </c>
      <c r="D2795" s="2">
        <v>2958465</v>
      </c>
      <c r="E2795" s="2">
        <v>41071</v>
      </c>
      <c r="F2795" s="28">
        <v>1140</v>
      </c>
      <c r="G2795" t="s">
        <v>2</v>
      </c>
    </row>
    <row r="2796" spans="1:7" x14ac:dyDescent="0.25">
      <c r="A2796" t="s">
        <v>0</v>
      </c>
      <c r="B2796" t="s">
        <v>1</v>
      </c>
      <c r="C2796">
        <v>7645742</v>
      </c>
      <c r="D2796" s="2">
        <v>2958465</v>
      </c>
      <c r="E2796" s="2">
        <v>41071</v>
      </c>
      <c r="F2796" s="28">
        <v>2240</v>
      </c>
      <c r="G2796" t="s">
        <v>3</v>
      </c>
    </row>
    <row r="2797" spans="1:7" x14ac:dyDescent="0.25">
      <c r="A2797" t="s">
        <v>0</v>
      </c>
      <c r="B2797" t="s">
        <v>1</v>
      </c>
      <c r="C2797">
        <v>7645751</v>
      </c>
      <c r="D2797" s="2">
        <v>2958465</v>
      </c>
      <c r="E2797" s="2">
        <v>41071</v>
      </c>
      <c r="F2797" s="28">
        <v>1693</v>
      </c>
      <c r="G2797" t="s">
        <v>3</v>
      </c>
    </row>
    <row r="2798" spans="1:7" x14ac:dyDescent="0.25">
      <c r="A2798" t="s">
        <v>0</v>
      </c>
      <c r="B2798" t="s">
        <v>1</v>
      </c>
      <c r="C2798">
        <v>7647183</v>
      </c>
      <c r="D2798" s="2">
        <v>2958465</v>
      </c>
      <c r="E2798" s="2">
        <v>39777</v>
      </c>
      <c r="F2798" s="28">
        <v>187</v>
      </c>
      <c r="G2798" t="s">
        <v>2</v>
      </c>
    </row>
    <row r="2799" spans="1:7" x14ac:dyDescent="0.25">
      <c r="A2799" t="s">
        <v>0</v>
      </c>
      <c r="B2799" t="s">
        <v>1</v>
      </c>
      <c r="C2799">
        <v>7647184</v>
      </c>
      <c r="D2799" s="2">
        <v>2958465</v>
      </c>
      <c r="E2799" s="2">
        <v>39777</v>
      </c>
      <c r="F2799" s="28">
        <v>187</v>
      </c>
      <c r="G2799" t="s">
        <v>2</v>
      </c>
    </row>
    <row r="2800" spans="1:7" x14ac:dyDescent="0.25">
      <c r="A2800" t="s">
        <v>0</v>
      </c>
      <c r="B2800" t="s">
        <v>1</v>
      </c>
      <c r="C2800">
        <v>7647233</v>
      </c>
      <c r="D2800" s="2">
        <v>2958465</v>
      </c>
      <c r="E2800" s="2">
        <v>39777</v>
      </c>
      <c r="F2800" s="28">
        <v>895</v>
      </c>
      <c r="G2800" t="s">
        <v>2</v>
      </c>
    </row>
    <row r="2801" spans="1:7" x14ac:dyDescent="0.25">
      <c r="A2801" t="s">
        <v>0</v>
      </c>
      <c r="B2801" t="s">
        <v>1</v>
      </c>
      <c r="C2801">
        <v>7647234</v>
      </c>
      <c r="D2801" s="2">
        <v>2958465</v>
      </c>
      <c r="E2801" s="2">
        <v>39777</v>
      </c>
      <c r="F2801" s="28">
        <v>895</v>
      </c>
      <c r="G2801" t="s">
        <v>2</v>
      </c>
    </row>
    <row r="2802" spans="1:7" x14ac:dyDescent="0.25">
      <c r="A2802" t="s">
        <v>0</v>
      </c>
      <c r="B2802" t="s">
        <v>1</v>
      </c>
      <c r="C2802">
        <v>7647242</v>
      </c>
      <c r="D2802" s="2">
        <v>2958465</v>
      </c>
      <c r="E2802" s="2">
        <v>39777</v>
      </c>
      <c r="F2802" s="28">
        <v>1740</v>
      </c>
      <c r="G2802" t="s">
        <v>3</v>
      </c>
    </row>
    <row r="2803" spans="1:7" x14ac:dyDescent="0.25">
      <c r="A2803" t="s">
        <v>0</v>
      </c>
      <c r="B2803" t="s">
        <v>1</v>
      </c>
      <c r="C2803">
        <v>7647251</v>
      </c>
      <c r="D2803" s="2">
        <v>2958465</v>
      </c>
      <c r="E2803" s="2">
        <v>39777</v>
      </c>
      <c r="F2803" s="28">
        <v>1325</v>
      </c>
      <c r="G2803" t="s">
        <v>3</v>
      </c>
    </row>
    <row r="2804" spans="1:7" x14ac:dyDescent="0.25">
      <c r="A2804" t="s">
        <v>0</v>
      </c>
      <c r="B2804" t="s">
        <v>1</v>
      </c>
      <c r="C2804">
        <v>7647683</v>
      </c>
      <c r="D2804" s="2">
        <v>2958465</v>
      </c>
      <c r="E2804" s="2">
        <v>39777</v>
      </c>
      <c r="F2804" s="28">
        <v>201</v>
      </c>
      <c r="G2804" t="s">
        <v>2</v>
      </c>
    </row>
    <row r="2805" spans="1:7" x14ac:dyDescent="0.25">
      <c r="A2805" t="s">
        <v>0</v>
      </c>
      <c r="B2805" t="s">
        <v>1</v>
      </c>
      <c r="C2805">
        <v>7647684</v>
      </c>
      <c r="D2805" s="2">
        <v>2958465</v>
      </c>
      <c r="E2805" s="2">
        <v>39777</v>
      </c>
      <c r="F2805" s="28">
        <v>201</v>
      </c>
      <c r="G2805" t="s">
        <v>2</v>
      </c>
    </row>
    <row r="2806" spans="1:7" x14ac:dyDescent="0.25">
      <c r="A2806" t="s">
        <v>0</v>
      </c>
      <c r="B2806" t="s">
        <v>1</v>
      </c>
      <c r="C2806">
        <v>7647733</v>
      </c>
      <c r="D2806" s="2">
        <v>2958465</v>
      </c>
      <c r="E2806" s="2">
        <v>39777</v>
      </c>
      <c r="F2806" s="28">
        <v>965</v>
      </c>
      <c r="G2806" t="s">
        <v>2</v>
      </c>
    </row>
    <row r="2807" spans="1:7" x14ac:dyDescent="0.25">
      <c r="A2807" t="s">
        <v>0</v>
      </c>
      <c r="B2807" t="s">
        <v>1</v>
      </c>
      <c r="C2807">
        <v>7647734</v>
      </c>
      <c r="D2807" s="2">
        <v>2958465</v>
      </c>
      <c r="E2807" s="2">
        <v>39777</v>
      </c>
      <c r="F2807" s="28">
        <v>965</v>
      </c>
      <c r="G2807" t="s">
        <v>2</v>
      </c>
    </row>
    <row r="2808" spans="1:7" x14ac:dyDescent="0.25">
      <c r="A2808" t="s">
        <v>0</v>
      </c>
      <c r="B2808" t="s">
        <v>1</v>
      </c>
      <c r="C2808">
        <v>7647742</v>
      </c>
      <c r="D2808" s="2">
        <v>2958465</v>
      </c>
      <c r="E2808" s="2">
        <v>39777</v>
      </c>
      <c r="F2808" s="28">
        <v>1880</v>
      </c>
      <c r="G2808" t="s">
        <v>3</v>
      </c>
    </row>
    <row r="2809" spans="1:7" x14ac:dyDescent="0.25">
      <c r="A2809" t="s">
        <v>0</v>
      </c>
      <c r="B2809" t="s">
        <v>1</v>
      </c>
      <c r="C2809">
        <v>7647751</v>
      </c>
      <c r="D2809" s="2">
        <v>2958465</v>
      </c>
      <c r="E2809" s="2">
        <v>39777</v>
      </c>
      <c r="F2809" s="28">
        <v>1430</v>
      </c>
      <c r="G2809" t="s">
        <v>3</v>
      </c>
    </row>
    <row r="2810" spans="1:7" x14ac:dyDescent="0.25">
      <c r="A2810" t="s">
        <v>0</v>
      </c>
      <c r="B2810" t="s">
        <v>1</v>
      </c>
      <c r="C2810">
        <v>7651173</v>
      </c>
      <c r="D2810" s="2">
        <v>2958465</v>
      </c>
      <c r="E2810" s="2">
        <v>44713</v>
      </c>
      <c r="F2810" s="28">
        <v>156</v>
      </c>
      <c r="G2810" t="s">
        <v>2</v>
      </c>
    </row>
    <row r="2811" spans="1:7" x14ac:dyDescent="0.25">
      <c r="A2811" t="s">
        <v>0</v>
      </c>
      <c r="B2811" t="s">
        <v>1</v>
      </c>
      <c r="C2811">
        <v>7651175</v>
      </c>
      <c r="D2811" s="2">
        <v>2958465</v>
      </c>
      <c r="E2811" s="2">
        <v>44713</v>
      </c>
      <c r="F2811" s="28">
        <v>156</v>
      </c>
      <c r="G2811" t="s">
        <v>2</v>
      </c>
    </row>
    <row r="2812" spans="1:7" x14ac:dyDescent="0.25">
      <c r="A2812" t="s">
        <v>0</v>
      </c>
      <c r="B2812" t="s">
        <v>1</v>
      </c>
      <c r="C2812">
        <v>7651183</v>
      </c>
      <c r="D2812" s="2">
        <v>2958465</v>
      </c>
      <c r="E2812" s="2">
        <v>44713</v>
      </c>
      <c r="F2812" s="28">
        <v>300</v>
      </c>
      <c r="G2812" t="s">
        <v>2</v>
      </c>
    </row>
    <row r="2813" spans="1:7" x14ac:dyDescent="0.25">
      <c r="A2813" t="s">
        <v>0</v>
      </c>
      <c r="B2813" t="s">
        <v>1</v>
      </c>
      <c r="C2813">
        <v>7651184</v>
      </c>
      <c r="D2813" s="2">
        <v>2958465</v>
      </c>
      <c r="E2813" s="2">
        <v>44713</v>
      </c>
      <c r="F2813" s="28">
        <v>300</v>
      </c>
      <c r="G2813" t="s">
        <v>2</v>
      </c>
    </row>
    <row r="2814" spans="1:7" x14ac:dyDescent="0.25">
      <c r="A2814" t="s">
        <v>0</v>
      </c>
      <c r="B2814" t="s">
        <v>1</v>
      </c>
      <c r="C2814">
        <v>7651185</v>
      </c>
      <c r="D2814" s="2">
        <v>2958465</v>
      </c>
      <c r="E2814" s="2">
        <v>44713</v>
      </c>
      <c r="F2814" s="28">
        <v>300</v>
      </c>
      <c r="G2814" t="s">
        <v>2</v>
      </c>
    </row>
    <row r="2815" spans="1:7" x14ac:dyDescent="0.25">
      <c r="A2815" t="s">
        <v>0</v>
      </c>
      <c r="B2815" t="s">
        <v>1</v>
      </c>
      <c r="C2815">
        <v>7651233</v>
      </c>
      <c r="D2815" s="2">
        <v>2958465</v>
      </c>
      <c r="E2815" s="2">
        <v>44713</v>
      </c>
      <c r="F2815" s="28">
        <v>1457</v>
      </c>
      <c r="G2815" t="s">
        <v>2</v>
      </c>
    </row>
    <row r="2816" spans="1:7" x14ac:dyDescent="0.25">
      <c r="A2816" t="s">
        <v>0</v>
      </c>
      <c r="B2816" t="s">
        <v>1</v>
      </c>
      <c r="C2816">
        <v>7651234</v>
      </c>
      <c r="D2816" s="2">
        <v>2958465</v>
      </c>
      <c r="E2816" s="2">
        <v>44713</v>
      </c>
      <c r="F2816" s="28">
        <v>1457</v>
      </c>
      <c r="G2816" t="s">
        <v>2</v>
      </c>
    </row>
    <row r="2817" spans="1:7" x14ac:dyDescent="0.25">
      <c r="A2817" t="s">
        <v>0</v>
      </c>
      <c r="B2817" t="s">
        <v>1</v>
      </c>
      <c r="C2817">
        <v>7651263</v>
      </c>
      <c r="D2817" s="2">
        <v>2958465</v>
      </c>
      <c r="E2817" s="2">
        <v>44713</v>
      </c>
      <c r="F2817" s="28">
        <v>5748</v>
      </c>
      <c r="G2817" t="s">
        <v>3</v>
      </c>
    </row>
    <row r="2818" spans="1:7" x14ac:dyDescent="0.25">
      <c r="A2818" t="s">
        <v>0</v>
      </c>
      <c r="B2818" t="s">
        <v>1</v>
      </c>
      <c r="C2818">
        <v>7651265</v>
      </c>
      <c r="D2818" s="2">
        <v>2958465</v>
      </c>
      <c r="E2818" s="2">
        <v>44713</v>
      </c>
      <c r="F2818" s="28">
        <v>5748</v>
      </c>
      <c r="G2818" t="s">
        <v>3</v>
      </c>
    </row>
    <row r="2819" spans="1:7" x14ac:dyDescent="0.25">
      <c r="A2819" t="s">
        <v>0</v>
      </c>
      <c r="B2819" t="s">
        <v>1</v>
      </c>
      <c r="C2819">
        <v>7651673</v>
      </c>
      <c r="D2819" s="2">
        <v>2958465</v>
      </c>
      <c r="E2819" s="2">
        <v>43344</v>
      </c>
      <c r="F2819" s="28">
        <v>109</v>
      </c>
      <c r="G2819" t="s">
        <v>2</v>
      </c>
    </row>
    <row r="2820" spans="1:7" x14ac:dyDescent="0.25">
      <c r="A2820" t="s">
        <v>0</v>
      </c>
      <c r="B2820" t="s">
        <v>1</v>
      </c>
      <c r="C2820">
        <v>7651674</v>
      </c>
      <c r="D2820" s="2">
        <v>2958465</v>
      </c>
      <c r="E2820" s="2">
        <v>39613</v>
      </c>
      <c r="F2820" s="28">
        <v>80</v>
      </c>
      <c r="G2820" t="s">
        <v>2</v>
      </c>
    </row>
    <row r="2821" spans="1:7" x14ac:dyDescent="0.25">
      <c r="A2821" t="s">
        <v>0</v>
      </c>
      <c r="B2821" t="s">
        <v>1</v>
      </c>
      <c r="C2821">
        <v>7651675</v>
      </c>
      <c r="D2821" s="2">
        <v>2958465</v>
      </c>
      <c r="E2821" s="2">
        <v>43344</v>
      </c>
      <c r="F2821" s="28">
        <v>109</v>
      </c>
      <c r="G2821" t="s">
        <v>2</v>
      </c>
    </row>
    <row r="2822" spans="1:7" x14ac:dyDescent="0.25">
      <c r="A2822" t="s">
        <v>0</v>
      </c>
      <c r="B2822" t="s">
        <v>1</v>
      </c>
      <c r="C2822">
        <v>7651683</v>
      </c>
      <c r="D2822" s="2">
        <v>2958465</v>
      </c>
      <c r="E2822" s="2">
        <v>43344</v>
      </c>
      <c r="F2822" s="28">
        <v>208</v>
      </c>
      <c r="G2822" t="s">
        <v>2</v>
      </c>
    </row>
    <row r="2823" spans="1:7" x14ac:dyDescent="0.25">
      <c r="A2823" t="s">
        <v>0</v>
      </c>
      <c r="B2823" t="s">
        <v>1</v>
      </c>
      <c r="C2823">
        <v>7651684</v>
      </c>
      <c r="D2823" s="2">
        <v>2958465</v>
      </c>
      <c r="E2823" s="2">
        <v>43344</v>
      </c>
      <c r="F2823" s="28">
        <v>208</v>
      </c>
      <c r="G2823" t="s">
        <v>2</v>
      </c>
    </row>
    <row r="2824" spans="1:7" x14ac:dyDescent="0.25">
      <c r="A2824" t="s">
        <v>0</v>
      </c>
      <c r="B2824" t="s">
        <v>1</v>
      </c>
      <c r="C2824">
        <v>7651685</v>
      </c>
      <c r="D2824" s="2">
        <v>2958465</v>
      </c>
      <c r="E2824" s="2">
        <v>43344</v>
      </c>
      <c r="F2824" s="28">
        <v>208</v>
      </c>
      <c r="G2824" t="s">
        <v>2</v>
      </c>
    </row>
    <row r="2825" spans="1:7" x14ac:dyDescent="0.25">
      <c r="A2825" t="s">
        <v>0</v>
      </c>
      <c r="B2825" t="s">
        <v>1</v>
      </c>
      <c r="C2825">
        <v>7651733</v>
      </c>
      <c r="D2825" s="2">
        <v>2958465</v>
      </c>
      <c r="E2825" s="2">
        <v>43344</v>
      </c>
      <c r="F2825" s="28">
        <v>997</v>
      </c>
      <c r="G2825" t="s">
        <v>2</v>
      </c>
    </row>
    <row r="2826" spans="1:7" x14ac:dyDescent="0.25">
      <c r="A2826" t="s">
        <v>0</v>
      </c>
      <c r="B2826" t="s">
        <v>1</v>
      </c>
      <c r="C2826">
        <v>7651734</v>
      </c>
      <c r="D2826" s="2">
        <v>2958465</v>
      </c>
      <c r="E2826" s="2">
        <v>43344</v>
      </c>
      <c r="F2826" s="28">
        <v>997</v>
      </c>
      <c r="G2826" t="s">
        <v>2</v>
      </c>
    </row>
    <row r="2827" spans="1:7" x14ac:dyDescent="0.25">
      <c r="A2827" t="s">
        <v>0</v>
      </c>
      <c r="B2827" t="s">
        <v>1</v>
      </c>
      <c r="C2827">
        <v>7651763</v>
      </c>
      <c r="D2827" s="2">
        <v>2958465</v>
      </c>
      <c r="E2827" s="2">
        <v>40299</v>
      </c>
      <c r="F2827" s="28">
        <v>2830</v>
      </c>
      <c r="G2827" t="s">
        <v>3</v>
      </c>
    </row>
    <row r="2828" spans="1:7" x14ac:dyDescent="0.25">
      <c r="A2828" t="s">
        <v>0</v>
      </c>
      <c r="B2828" t="s">
        <v>1</v>
      </c>
      <c r="C2828">
        <v>7651765</v>
      </c>
      <c r="D2828" s="2">
        <v>2958465</v>
      </c>
      <c r="E2828" s="2">
        <v>43344</v>
      </c>
      <c r="F2828" s="28">
        <v>3907</v>
      </c>
      <c r="G2828" t="s">
        <v>3</v>
      </c>
    </row>
    <row r="2829" spans="1:7" x14ac:dyDescent="0.25">
      <c r="A2829" t="s">
        <v>0</v>
      </c>
      <c r="B2829" t="s">
        <v>1</v>
      </c>
      <c r="C2829">
        <v>7652173</v>
      </c>
      <c r="D2829" s="2">
        <v>2958465</v>
      </c>
      <c r="E2829" s="2">
        <v>44713</v>
      </c>
      <c r="F2829" s="28">
        <v>156</v>
      </c>
      <c r="G2829" t="s">
        <v>2</v>
      </c>
    </row>
    <row r="2830" spans="1:7" x14ac:dyDescent="0.25">
      <c r="A2830" t="s">
        <v>0</v>
      </c>
      <c r="B2830" t="s">
        <v>1</v>
      </c>
      <c r="C2830">
        <v>7652175</v>
      </c>
      <c r="D2830" s="2">
        <v>2958465</v>
      </c>
      <c r="E2830" s="2">
        <v>44713</v>
      </c>
      <c r="F2830" s="28">
        <v>156</v>
      </c>
      <c r="G2830" t="s">
        <v>2</v>
      </c>
    </row>
    <row r="2831" spans="1:7" x14ac:dyDescent="0.25">
      <c r="A2831" t="s">
        <v>0</v>
      </c>
      <c r="B2831" t="s">
        <v>1</v>
      </c>
      <c r="C2831">
        <v>7652183</v>
      </c>
      <c r="D2831" s="2">
        <v>2958465</v>
      </c>
      <c r="E2831" s="2">
        <v>44713</v>
      </c>
      <c r="F2831" s="28">
        <v>300</v>
      </c>
      <c r="G2831" t="s">
        <v>2</v>
      </c>
    </row>
    <row r="2832" spans="1:7" x14ac:dyDescent="0.25">
      <c r="A2832" t="s">
        <v>0</v>
      </c>
      <c r="B2832" t="s">
        <v>1</v>
      </c>
      <c r="C2832">
        <v>7652184</v>
      </c>
      <c r="D2832" s="2">
        <v>2958465</v>
      </c>
      <c r="E2832" s="2">
        <v>44713</v>
      </c>
      <c r="F2832" s="28">
        <v>300</v>
      </c>
      <c r="G2832" t="s">
        <v>2</v>
      </c>
    </row>
    <row r="2833" spans="1:7" x14ac:dyDescent="0.25">
      <c r="A2833" t="s">
        <v>0</v>
      </c>
      <c r="B2833" t="s">
        <v>1</v>
      </c>
      <c r="C2833">
        <v>7652185</v>
      </c>
      <c r="D2833" s="2">
        <v>2958465</v>
      </c>
      <c r="E2833" s="2">
        <v>44713</v>
      </c>
      <c r="F2833" s="28">
        <v>300</v>
      </c>
      <c r="G2833" t="s">
        <v>2</v>
      </c>
    </row>
    <row r="2834" spans="1:7" x14ac:dyDescent="0.25">
      <c r="A2834" t="s">
        <v>0</v>
      </c>
      <c r="B2834" t="s">
        <v>1</v>
      </c>
      <c r="C2834">
        <v>7652233</v>
      </c>
      <c r="D2834" s="2">
        <v>2958465</v>
      </c>
      <c r="E2834" s="2">
        <v>44713</v>
      </c>
      <c r="F2834" s="28">
        <v>1457</v>
      </c>
      <c r="G2834" t="s">
        <v>2</v>
      </c>
    </row>
    <row r="2835" spans="1:7" x14ac:dyDescent="0.25">
      <c r="A2835" t="s">
        <v>0</v>
      </c>
      <c r="B2835" t="s">
        <v>1</v>
      </c>
      <c r="C2835">
        <v>7652234</v>
      </c>
      <c r="D2835" s="2">
        <v>2958465</v>
      </c>
      <c r="E2835" s="2">
        <v>44713</v>
      </c>
      <c r="F2835" s="28">
        <v>1457</v>
      </c>
      <c r="G2835" t="s">
        <v>2</v>
      </c>
    </row>
    <row r="2836" spans="1:7" x14ac:dyDescent="0.25">
      <c r="A2836" t="s">
        <v>0</v>
      </c>
      <c r="B2836" t="s">
        <v>1</v>
      </c>
      <c r="C2836">
        <v>7652263</v>
      </c>
      <c r="D2836" s="2">
        <v>2958465</v>
      </c>
      <c r="E2836" s="2">
        <v>44713</v>
      </c>
      <c r="F2836" s="28">
        <v>5748</v>
      </c>
      <c r="G2836" t="s">
        <v>3</v>
      </c>
    </row>
    <row r="2837" spans="1:7" x14ac:dyDescent="0.25">
      <c r="A2837" t="s">
        <v>0</v>
      </c>
      <c r="B2837" t="s">
        <v>1</v>
      </c>
      <c r="C2837">
        <v>7652265</v>
      </c>
      <c r="D2837" s="2">
        <v>2958465</v>
      </c>
      <c r="E2837" s="2">
        <v>44713</v>
      </c>
      <c r="F2837" s="28">
        <v>5748</v>
      </c>
      <c r="G2837" t="s">
        <v>3</v>
      </c>
    </row>
    <row r="2838" spans="1:7" x14ac:dyDescent="0.25">
      <c r="A2838" t="s">
        <v>0</v>
      </c>
      <c r="B2838" t="s">
        <v>1</v>
      </c>
      <c r="C2838">
        <v>7652673</v>
      </c>
      <c r="D2838" s="2">
        <v>2958465</v>
      </c>
      <c r="E2838" s="2">
        <v>43344</v>
      </c>
      <c r="F2838" s="28">
        <v>109</v>
      </c>
      <c r="G2838" t="s">
        <v>2</v>
      </c>
    </row>
    <row r="2839" spans="1:7" x14ac:dyDescent="0.25">
      <c r="A2839" t="s">
        <v>0</v>
      </c>
      <c r="B2839" t="s">
        <v>1</v>
      </c>
      <c r="C2839">
        <v>7652675</v>
      </c>
      <c r="D2839" s="2">
        <v>2958465</v>
      </c>
      <c r="E2839" s="2">
        <v>43344</v>
      </c>
      <c r="F2839" s="28">
        <v>109</v>
      </c>
      <c r="G2839" t="s">
        <v>2</v>
      </c>
    </row>
    <row r="2840" spans="1:7" x14ac:dyDescent="0.25">
      <c r="A2840" t="s">
        <v>0</v>
      </c>
      <c r="B2840" t="s">
        <v>1</v>
      </c>
      <c r="C2840">
        <v>7652683</v>
      </c>
      <c r="D2840" s="2">
        <v>2958465</v>
      </c>
      <c r="E2840" s="2">
        <v>43344</v>
      </c>
      <c r="F2840" s="28">
        <v>208</v>
      </c>
      <c r="G2840" t="s">
        <v>2</v>
      </c>
    </row>
    <row r="2841" spans="1:7" x14ac:dyDescent="0.25">
      <c r="A2841" t="s">
        <v>0</v>
      </c>
      <c r="B2841" t="s">
        <v>1</v>
      </c>
      <c r="C2841">
        <v>7652684</v>
      </c>
      <c r="D2841" s="2">
        <v>2958465</v>
      </c>
      <c r="E2841" s="2">
        <v>43344</v>
      </c>
      <c r="F2841" s="28">
        <v>208</v>
      </c>
      <c r="G2841" t="s">
        <v>2</v>
      </c>
    </row>
    <row r="2842" spans="1:7" x14ac:dyDescent="0.25">
      <c r="A2842" t="s">
        <v>0</v>
      </c>
      <c r="B2842" t="s">
        <v>1</v>
      </c>
      <c r="C2842">
        <v>7652685</v>
      </c>
      <c r="D2842" s="2">
        <v>2958465</v>
      </c>
      <c r="E2842" s="2">
        <v>43344</v>
      </c>
      <c r="F2842" s="28">
        <v>208</v>
      </c>
      <c r="G2842" t="s">
        <v>2</v>
      </c>
    </row>
    <row r="2843" spans="1:7" x14ac:dyDescent="0.25">
      <c r="A2843" t="s">
        <v>0</v>
      </c>
      <c r="B2843" t="s">
        <v>1</v>
      </c>
      <c r="C2843">
        <v>7652733</v>
      </c>
      <c r="D2843" s="2">
        <v>2958465</v>
      </c>
      <c r="E2843" s="2">
        <v>43344</v>
      </c>
      <c r="F2843" s="28">
        <v>997</v>
      </c>
      <c r="G2843" t="s">
        <v>2</v>
      </c>
    </row>
    <row r="2844" spans="1:7" x14ac:dyDescent="0.25">
      <c r="A2844" t="s">
        <v>0</v>
      </c>
      <c r="B2844" t="s">
        <v>1</v>
      </c>
      <c r="C2844">
        <v>7652734</v>
      </c>
      <c r="D2844" s="2">
        <v>2958465</v>
      </c>
      <c r="E2844" s="2">
        <v>43344</v>
      </c>
      <c r="F2844" s="28">
        <v>997</v>
      </c>
      <c r="G2844" t="s">
        <v>2</v>
      </c>
    </row>
    <row r="2845" spans="1:7" x14ac:dyDescent="0.25">
      <c r="A2845" t="s">
        <v>0</v>
      </c>
      <c r="B2845" t="s">
        <v>1</v>
      </c>
      <c r="C2845">
        <v>7652763</v>
      </c>
      <c r="D2845" s="2">
        <v>2958465</v>
      </c>
      <c r="E2845" s="2">
        <v>40299</v>
      </c>
      <c r="F2845" s="28">
        <v>2830</v>
      </c>
      <c r="G2845" t="s">
        <v>3</v>
      </c>
    </row>
    <row r="2846" spans="1:7" x14ac:dyDescent="0.25">
      <c r="A2846" t="s">
        <v>0</v>
      </c>
      <c r="B2846" t="s">
        <v>1</v>
      </c>
      <c r="C2846">
        <v>7652765</v>
      </c>
      <c r="D2846" s="2">
        <v>2958465</v>
      </c>
      <c r="E2846" s="2">
        <v>43344</v>
      </c>
      <c r="F2846" s="28">
        <v>3907</v>
      </c>
      <c r="G2846" t="s">
        <v>3</v>
      </c>
    </row>
    <row r="2847" spans="1:7" x14ac:dyDescent="0.25">
      <c r="A2847" t="s">
        <v>0</v>
      </c>
      <c r="B2847" t="s">
        <v>1</v>
      </c>
      <c r="C2847">
        <v>7653173</v>
      </c>
      <c r="D2847" s="2">
        <v>2958465</v>
      </c>
      <c r="E2847" s="2">
        <v>44713</v>
      </c>
      <c r="F2847" s="28">
        <v>156</v>
      </c>
      <c r="G2847" t="s">
        <v>2</v>
      </c>
    </row>
    <row r="2848" spans="1:7" x14ac:dyDescent="0.25">
      <c r="A2848" t="s">
        <v>0</v>
      </c>
      <c r="B2848" t="s">
        <v>1</v>
      </c>
      <c r="C2848">
        <v>7653175</v>
      </c>
      <c r="D2848" s="2">
        <v>2958465</v>
      </c>
      <c r="E2848" s="2">
        <v>44713</v>
      </c>
      <c r="F2848" s="28">
        <v>156</v>
      </c>
      <c r="G2848" t="s">
        <v>2</v>
      </c>
    </row>
    <row r="2849" spans="1:7" x14ac:dyDescent="0.25">
      <c r="A2849" t="s">
        <v>0</v>
      </c>
      <c r="B2849" t="s">
        <v>1</v>
      </c>
      <c r="C2849">
        <v>7653183</v>
      </c>
      <c r="D2849" s="2">
        <v>2958465</v>
      </c>
      <c r="E2849" s="2">
        <v>44713</v>
      </c>
      <c r="F2849" s="28">
        <v>300</v>
      </c>
      <c r="G2849" t="s">
        <v>2</v>
      </c>
    </row>
    <row r="2850" spans="1:7" x14ac:dyDescent="0.25">
      <c r="A2850" t="s">
        <v>0</v>
      </c>
      <c r="B2850" t="s">
        <v>1</v>
      </c>
      <c r="C2850">
        <v>7653184</v>
      </c>
      <c r="D2850" s="2">
        <v>2958465</v>
      </c>
      <c r="E2850" s="2">
        <v>44713</v>
      </c>
      <c r="F2850" s="28">
        <v>300</v>
      </c>
      <c r="G2850" t="s">
        <v>2</v>
      </c>
    </row>
    <row r="2851" spans="1:7" x14ac:dyDescent="0.25">
      <c r="A2851" t="s">
        <v>0</v>
      </c>
      <c r="B2851" t="s">
        <v>1</v>
      </c>
      <c r="C2851">
        <v>7653185</v>
      </c>
      <c r="D2851" s="2">
        <v>2958465</v>
      </c>
      <c r="E2851" s="2">
        <v>44713</v>
      </c>
      <c r="F2851" s="28">
        <v>300</v>
      </c>
      <c r="G2851" t="s">
        <v>2</v>
      </c>
    </row>
    <row r="2852" spans="1:7" x14ac:dyDescent="0.25">
      <c r="A2852" t="s">
        <v>0</v>
      </c>
      <c r="B2852" t="s">
        <v>1</v>
      </c>
      <c r="C2852">
        <v>7653233</v>
      </c>
      <c r="D2852" s="2">
        <v>2958465</v>
      </c>
      <c r="E2852" s="2">
        <v>44713</v>
      </c>
      <c r="F2852" s="28">
        <v>1457</v>
      </c>
      <c r="G2852" t="s">
        <v>2</v>
      </c>
    </row>
    <row r="2853" spans="1:7" x14ac:dyDescent="0.25">
      <c r="A2853" t="s">
        <v>0</v>
      </c>
      <c r="B2853" t="s">
        <v>1</v>
      </c>
      <c r="C2853">
        <v>7653234</v>
      </c>
      <c r="D2853" s="2">
        <v>2958465</v>
      </c>
      <c r="E2853" s="2">
        <v>44713</v>
      </c>
      <c r="F2853" s="28">
        <v>1457</v>
      </c>
      <c r="G2853" t="s">
        <v>2</v>
      </c>
    </row>
    <row r="2854" spans="1:7" x14ac:dyDescent="0.25">
      <c r="A2854" t="s">
        <v>0</v>
      </c>
      <c r="B2854" t="s">
        <v>1</v>
      </c>
      <c r="C2854">
        <v>7653263</v>
      </c>
      <c r="D2854" s="2">
        <v>2958465</v>
      </c>
      <c r="E2854" s="2">
        <v>44713</v>
      </c>
      <c r="F2854" s="28">
        <v>5748</v>
      </c>
      <c r="G2854" t="s">
        <v>3</v>
      </c>
    </row>
    <row r="2855" spans="1:7" x14ac:dyDescent="0.25">
      <c r="A2855" t="s">
        <v>0</v>
      </c>
      <c r="B2855" t="s">
        <v>1</v>
      </c>
      <c r="C2855">
        <v>7653265</v>
      </c>
      <c r="D2855" s="2">
        <v>2958465</v>
      </c>
      <c r="E2855" s="2">
        <v>44713</v>
      </c>
      <c r="F2855" s="28">
        <v>5748</v>
      </c>
      <c r="G2855" t="s">
        <v>3</v>
      </c>
    </row>
    <row r="2856" spans="1:7" x14ac:dyDescent="0.25">
      <c r="A2856" t="s">
        <v>0</v>
      </c>
      <c r="B2856" t="s">
        <v>1</v>
      </c>
      <c r="C2856">
        <v>7653673</v>
      </c>
      <c r="D2856" s="2">
        <v>2958465</v>
      </c>
      <c r="E2856" s="2">
        <v>43344</v>
      </c>
      <c r="F2856" s="28">
        <v>109</v>
      </c>
      <c r="G2856" t="s">
        <v>2</v>
      </c>
    </row>
    <row r="2857" spans="1:7" x14ac:dyDescent="0.25">
      <c r="A2857" t="s">
        <v>0</v>
      </c>
      <c r="B2857" t="s">
        <v>1</v>
      </c>
      <c r="C2857">
        <v>7653675</v>
      </c>
      <c r="D2857" s="2">
        <v>2958465</v>
      </c>
      <c r="E2857" s="2">
        <v>43344</v>
      </c>
      <c r="F2857" s="28">
        <v>109</v>
      </c>
      <c r="G2857" t="s">
        <v>2</v>
      </c>
    </row>
    <row r="2858" spans="1:7" x14ac:dyDescent="0.25">
      <c r="A2858" t="s">
        <v>0</v>
      </c>
      <c r="B2858" t="s">
        <v>1</v>
      </c>
      <c r="C2858">
        <v>7653683</v>
      </c>
      <c r="D2858" s="2">
        <v>2958465</v>
      </c>
      <c r="E2858" s="2">
        <v>43344</v>
      </c>
      <c r="F2858" s="28">
        <v>208</v>
      </c>
      <c r="G2858" t="s">
        <v>2</v>
      </c>
    </row>
    <row r="2859" spans="1:7" x14ac:dyDescent="0.25">
      <c r="A2859" t="s">
        <v>0</v>
      </c>
      <c r="B2859" t="s">
        <v>1</v>
      </c>
      <c r="C2859">
        <v>7653684</v>
      </c>
      <c r="D2859" s="2">
        <v>2958465</v>
      </c>
      <c r="E2859" s="2">
        <v>40299</v>
      </c>
      <c r="F2859" s="28">
        <v>156</v>
      </c>
      <c r="G2859" t="s">
        <v>2</v>
      </c>
    </row>
    <row r="2860" spans="1:7" x14ac:dyDescent="0.25">
      <c r="A2860" t="s">
        <v>0</v>
      </c>
      <c r="B2860" t="s">
        <v>1</v>
      </c>
      <c r="C2860">
        <v>7653685</v>
      </c>
      <c r="D2860" s="2">
        <v>2958465</v>
      </c>
      <c r="E2860" s="2">
        <v>43344</v>
      </c>
      <c r="F2860" s="28">
        <v>208</v>
      </c>
      <c r="G2860" t="s">
        <v>2</v>
      </c>
    </row>
    <row r="2861" spans="1:7" x14ac:dyDescent="0.25">
      <c r="A2861" t="s">
        <v>0</v>
      </c>
      <c r="B2861" t="s">
        <v>1</v>
      </c>
      <c r="C2861">
        <v>7653733</v>
      </c>
      <c r="D2861" s="2">
        <v>2958465</v>
      </c>
      <c r="E2861" s="2">
        <v>43344</v>
      </c>
      <c r="F2861" s="28">
        <v>997</v>
      </c>
      <c r="G2861" t="s">
        <v>2</v>
      </c>
    </row>
    <row r="2862" spans="1:7" x14ac:dyDescent="0.25">
      <c r="A2862" t="s">
        <v>0</v>
      </c>
      <c r="B2862" t="s">
        <v>1</v>
      </c>
      <c r="C2862">
        <v>7653734</v>
      </c>
      <c r="D2862" s="2">
        <v>2958465</v>
      </c>
      <c r="E2862" s="2">
        <v>43344</v>
      </c>
      <c r="F2862" s="28">
        <v>997</v>
      </c>
      <c r="G2862" t="s">
        <v>2</v>
      </c>
    </row>
    <row r="2863" spans="1:7" x14ac:dyDescent="0.25">
      <c r="A2863" t="s">
        <v>0</v>
      </c>
      <c r="B2863" t="s">
        <v>1</v>
      </c>
      <c r="C2863">
        <v>7653763</v>
      </c>
      <c r="D2863" s="2">
        <v>2958465</v>
      </c>
      <c r="E2863" s="2">
        <v>40299</v>
      </c>
      <c r="F2863" s="28">
        <v>2830</v>
      </c>
      <c r="G2863" t="s">
        <v>3</v>
      </c>
    </row>
    <row r="2864" spans="1:7" x14ac:dyDescent="0.25">
      <c r="A2864" t="s">
        <v>0</v>
      </c>
      <c r="B2864" t="s">
        <v>1</v>
      </c>
      <c r="C2864">
        <v>7653765</v>
      </c>
      <c r="D2864" s="2">
        <v>2958465</v>
      </c>
      <c r="E2864" s="2">
        <v>43344</v>
      </c>
      <c r="F2864" s="28">
        <v>3907</v>
      </c>
      <c r="G2864" t="s">
        <v>3</v>
      </c>
    </row>
    <row r="2865" spans="1:7" x14ac:dyDescent="0.25">
      <c r="A2865" t="s">
        <v>0</v>
      </c>
      <c r="B2865" t="s">
        <v>1</v>
      </c>
      <c r="C2865">
        <v>7654183</v>
      </c>
      <c r="D2865" s="2">
        <v>2958465</v>
      </c>
      <c r="E2865" s="2">
        <v>42929</v>
      </c>
      <c r="F2865" s="28">
        <v>250</v>
      </c>
      <c r="G2865" t="s">
        <v>2</v>
      </c>
    </row>
    <row r="2866" spans="1:7" x14ac:dyDescent="0.25">
      <c r="A2866" t="s">
        <v>0</v>
      </c>
      <c r="B2866" t="s">
        <v>1</v>
      </c>
      <c r="C2866">
        <v>7654184</v>
      </c>
      <c r="D2866" s="2">
        <v>2958465</v>
      </c>
      <c r="E2866" s="2">
        <v>42929</v>
      </c>
      <c r="F2866" s="28">
        <v>250</v>
      </c>
      <c r="G2866" t="s">
        <v>2</v>
      </c>
    </row>
    <row r="2867" spans="1:7" x14ac:dyDescent="0.25">
      <c r="A2867" t="s">
        <v>0</v>
      </c>
      <c r="B2867" t="s">
        <v>1</v>
      </c>
      <c r="C2867">
        <v>7654185</v>
      </c>
      <c r="D2867" s="2">
        <v>2958465</v>
      </c>
      <c r="E2867" s="2">
        <v>42929</v>
      </c>
      <c r="F2867" s="28">
        <v>250</v>
      </c>
      <c r="G2867" t="s">
        <v>2</v>
      </c>
    </row>
    <row r="2868" spans="1:7" x14ac:dyDescent="0.25">
      <c r="A2868" t="s">
        <v>0</v>
      </c>
      <c r="B2868" t="s">
        <v>1</v>
      </c>
      <c r="C2868">
        <v>7654233</v>
      </c>
      <c r="D2868" s="2">
        <v>2958465</v>
      </c>
      <c r="E2868" s="2">
        <v>42929</v>
      </c>
      <c r="F2868" s="28">
        <v>1215</v>
      </c>
      <c r="G2868" t="s">
        <v>2</v>
      </c>
    </row>
    <row r="2869" spans="1:7" x14ac:dyDescent="0.25">
      <c r="A2869" t="s">
        <v>0</v>
      </c>
      <c r="B2869" t="s">
        <v>1</v>
      </c>
      <c r="C2869">
        <v>7654234</v>
      </c>
      <c r="D2869" s="2">
        <v>2958465</v>
      </c>
      <c r="E2869" s="2">
        <v>42929</v>
      </c>
      <c r="F2869" s="28">
        <v>1215</v>
      </c>
      <c r="G2869" t="s">
        <v>2</v>
      </c>
    </row>
    <row r="2870" spans="1:7" x14ac:dyDescent="0.25">
      <c r="A2870" t="s">
        <v>0</v>
      </c>
      <c r="B2870" t="s">
        <v>1</v>
      </c>
      <c r="C2870">
        <v>7654683</v>
      </c>
      <c r="D2870" s="2">
        <v>2958465</v>
      </c>
      <c r="E2870" s="2">
        <v>42929</v>
      </c>
      <c r="F2870" s="28">
        <v>259</v>
      </c>
      <c r="G2870" t="s">
        <v>2</v>
      </c>
    </row>
    <row r="2871" spans="1:7" x14ac:dyDescent="0.25">
      <c r="A2871" t="s">
        <v>0</v>
      </c>
      <c r="B2871" t="s">
        <v>1</v>
      </c>
      <c r="C2871">
        <v>7654684</v>
      </c>
      <c r="D2871" s="2">
        <v>2958465</v>
      </c>
      <c r="E2871" s="2">
        <v>42929</v>
      </c>
      <c r="F2871" s="28">
        <v>259</v>
      </c>
      <c r="G2871" t="s">
        <v>2</v>
      </c>
    </row>
    <row r="2872" spans="1:7" x14ac:dyDescent="0.25">
      <c r="A2872" t="s">
        <v>0</v>
      </c>
      <c r="B2872" t="s">
        <v>1</v>
      </c>
      <c r="C2872">
        <v>7654685</v>
      </c>
      <c r="D2872" s="2">
        <v>2958465</v>
      </c>
      <c r="E2872" s="2">
        <v>42929</v>
      </c>
      <c r="F2872" s="28">
        <v>259</v>
      </c>
      <c r="G2872" t="s">
        <v>2</v>
      </c>
    </row>
    <row r="2873" spans="1:7" x14ac:dyDescent="0.25">
      <c r="A2873" t="s">
        <v>0</v>
      </c>
      <c r="B2873" t="s">
        <v>1</v>
      </c>
      <c r="C2873">
        <v>7654733</v>
      </c>
      <c r="D2873" s="2">
        <v>2958465</v>
      </c>
      <c r="E2873" s="2">
        <v>42929</v>
      </c>
      <c r="F2873" s="28">
        <v>1245</v>
      </c>
      <c r="G2873" t="s">
        <v>2</v>
      </c>
    </row>
    <row r="2874" spans="1:7" x14ac:dyDescent="0.25">
      <c r="A2874" t="s">
        <v>0</v>
      </c>
      <c r="B2874" t="s">
        <v>1</v>
      </c>
      <c r="C2874">
        <v>7654734</v>
      </c>
      <c r="D2874" s="2">
        <v>2958465</v>
      </c>
      <c r="E2874" s="2">
        <v>42929</v>
      </c>
      <c r="F2874" s="28">
        <v>1245</v>
      </c>
      <c r="G2874" t="s">
        <v>2</v>
      </c>
    </row>
    <row r="2875" spans="1:7" x14ac:dyDescent="0.25">
      <c r="A2875" t="s">
        <v>0</v>
      </c>
      <c r="B2875" t="s">
        <v>1</v>
      </c>
      <c r="C2875">
        <v>7656183</v>
      </c>
      <c r="D2875" s="2">
        <v>2958465</v>
      </c>
      <c r="E2875" s="2">
        <v>41071</v>
      </c>
      <c r="F2875" s="28">
        <v>280</v>
      </c>
      <c r="G2875" t="s">
        <v>2</v>
      </c>
    </row>
    <row r="2876" spans="1:7" x14ac:dyDescent="0.25">
      <c r="A2876" t="s">
        <v>0</v>
      </c>
      <c r="B2876" t="s">
        <v>1</v>
      </c>
      <c r="C2876">
        <v>7656184</v>
      </c>
      <c r="D2876" s="2">
        <v>2958465</v>
      </c>
      <c r="E2876" s="2">
        <v>41071</v>
      </c>
      <c r="F2876" s="28">
        <v>280</v>
      </c>
      <c r="G2876" t="s">
        <v>2</v>
      </c>
    </row>
    <row r="2877" spans="1:7" x14ac:dyDescent="0.25">
      <c r="A2877" t="s">
        <v>0</v>
      </c>
      <c r="B2877" t="s">
        <v>1</v>
      </c>
      <c r="C2877">
        <v>7656256</v>
      </c>
      <c r="D2877" s="2">
        <v>2958465</v>
      </c>
      <c r="E2877" s="2">
        <v>41071</v>
      </c>
      <c r="F2877" s="28">
        <v>3985</v>
      </c>
      <c r="G2877" t="s">
        <v>3</v>
      </c>
    </row>
    <row r="2878" spans="1:7" x14ac:dyDescent="0.25">
      <c r="A2878" t="s">
        <v>0</v>
      </c>
      <c r="B2878" t="s">
        <v>1</v>
      </c>
      <c r="C2878">
        <v>7656683</v>
      </c>
      <c r="D2878" s="2">
        <v>2958465</v>
      </c>
      <c r="E2878" s="2">
        <v>41071</v>
      </c>
      <c r="F2878" s="28">
        <v>260</v>
      </c>
      <c r="G2878" t="s">
        <v>2</v>
      </c>
    </row>
    <row r="2879" spans="1:7" x14ac:dyDescent="0.25">
      <c r="A2879" t="s">
        <v>0</v>
      </c>
      <c r="B2879" t="s">
        <v>1</v>
      </c>
      <c r="C2879">
        <v>7656684</v>
      </c>
      <c r="D2879" s="2">
        <v>2958465</v>
      </c>
      <c r="E2879" s="2">
        <v>41071</v>
      </c>
      <c r="F2879" s="28">
        <v>260</v>
      </c>
      <c r="G2879" t="s">
        <v>2</v>
      </c>
    </row>
    <row r="2880" spans="1:7" x14ac:dyDescent="0.25">
      <c r="A2880" t="s">
        <v>0</v>
      </c>
      <c r="B2880" t="s">
        <v>1</v>
      </c>
      <c r="C2880">
        <v>7656756</v>
      </c>
      <c r="D2880" s="2">
        <v>2958465</v>
      </c>
      <c r="E2880" s="2">
        <v>41071</v>
      </c>
      <c r="F2880" s="28">
        <v>3685</v>
      </c>
      <c r="G2880" t="s">
        <v>3</v>
      </c>
    </row>
    <row r="2881" spans="1:7" x14ac:dyDescent="0.25">
      <c r="A2881" t="s">
        <v>0</v>
      </c>
      <c r="B2881" t="s">
        <v>1</v>
      </c>
      <c r="C2881">
        <v>7657242</v>
      </c>
      <c r="D2881" s="2">
        <v>2958465</v>
      </c>
      <c r="E2881" s="2">
        <v>41071</v>
      </c>
      <c r="F2881" s="28">
        <v>4250</v>
      </c>
      <c r="G2881" t="s">
        <v>3</v>
      </c>
    </row>
    <row r="2882" spans="1:7" x14ac:dyDescent="0.25">
      <c r="A2882" t="s">
        <v>0</v>
      </c>
      <c r="B2882" t="s">
        <v>1</v>
      </c>
      <c r="C2882">
        <v>7657742</v>
      </c>
      <c r="D2882" s="2">
        <v>2958465</v>
      </c>
      <c r="E2882" s="2">
        <v>41071</v>
      </c>
      <c r="F2882" s="28">
        <v>3650</v>
      </c>
      <c r="G2882" t="s">
        <v>3</v>
      </c>
    </row>
    <row r="2883" spans="1:7" x14ac:dyDescent="0.25">
      <c r="A2883" t="s">
        <v>0</v>
      </c>
      <c r="B2883" t="s">
        <v>1</v>
      </c>
      <c r="C2883">
        <v>7660180</v>
      </c>
      <c r="D2883" s="2">
        <v>2958465</v>
      </c>
      <c r="E2883" s="2">
        <v>44305</v>
      </c>
      <c r="F2883" s="28">
        <v>376</v>
      </c>
      <c r="G2883" t="s">
        <v>2</v>
      </c>
    </row>
    <row r="2884" spans="1:7" x14ac:dyDescent="0.25">
      <c r="A2884" t="s">
        <v>0</v>
      </c>
      <c r="B2884" t="s">
        <v>1</v>
      </c>
      <c r="C2884">
        <v>7660181</v>
      </c>
      <c r="D2884" s="2">
        <v>2958465</v>
      </c>
      <c r="E2884" s="2">
        <v>44305</v>
      </c>
      <c r="F2884" s="28">
        <v>376</v>
      </c>
      <c r="G2884" t="s">
        <v>2</v>
      </c>
    </row>
    <row r="2885" spans="1:7" x14ac:dyDescent="0.25">
      <c r="A2885" t="s">
        <v>0</v>
      </c>
      <c r="B2885" t="s">
        <v>1</v>
      </c>
      <c r="C2885">
        <v>7660183</v>
      </c>
      <c r="D2885" s="2">
        <v>2958465</v>
      </c>
      <c r="E2885" s="2">
        <v>44305</v>
      </c>
      <c r="F2885" s="28">
        <v>376</v>
      </c>
      <c r="G2885" t="s">
        <v>2</v>
      </c>
    </row>
    <row r="2886" spans="1:7" x14ac:dyDescent="0.25">
      <c r="A2886" t="s">
        <v>0</v>
      </c>
      <c r="B2886" t="s">
        <v>1</v>
      </c>
      <c r="C2886">
        <v>7660184</v>
      </c>
      <c r="D2886" s="2">
        <v>2958465</v>
      </c>
      <c r="E2886" s="2">
        <v>44305</v>
      </c>
      <c r="F2886" s="28">
        <v>376</v>
      </c>
      <c r="G2886" t="s">
        <v>2</v>
      </c>
    </row>
    <row r="2887" spans="1:7" x14ac:dyDescent="0.25">
      <c r="A2887" t="s">
        <v>0</v>
      </c>
      <c r="B2887" t="s">
        <v>1</v>
      </c>
      <c r="C2887">
        <v>7660219</v>
      </c>
      <c r="D2887" s="2">
        <v>2958465</v>
      </c>
      <c r="E2887" s="2">
        <v>44305</v>
      </c>
      <c r="F2887" s="28">
        <v>1474</v>
      </c>
      <c r="G2887" t="s">
        <v>2</v>
      </c>
    </row>
    <row r="2888" spans="1:7" x14ac:dyDescent="0.25">
      <c r="A2888" t="s">
        <v>0</v>
      </c>
      <c r="B2888" t="s">
        <v>1</v>
      </c>
      <c r="C2888">
        <v>7660220</v>
      </c>
      <c r="D2888" s="2">
        <v>2958465</v>
      </c>
      <c r="E2888" s="2">
        <v>44305</v>
      </c>
      <c r="F2888" s="28">
        <v>1474</v>
      </c>
      <c r="G2888" t="s">
        <v>2</v>
      </c>
    </row>
    <row r="2889" spans="1:7" x14ac:dyDescent="0.25">
      <c r="A2889" t="s">
        <v>0</v>
      </c>
      <c r="B2889" t="s">
        <v>1</v>
      </c>
      <c r="C2889">
        <v>7660221</v>
      </c>
      <c r="D2889" s="2">
        <v>2958465</v>
      </c>
      <c r="E2889" s="2">
        <v>44305</v>
      </c>
      <c r="F2889" s="28">
        <v>1474</v>
      </c>
      <c r="G2889" t="s">
        <v>2</v>
      </c>
    </row>
    <row r="2890" spans="1:7" x14ac:dyDescent="0.25">
      <c r="A2890" t="s">
        <v>0</v>
      </c>
      <c r="B2890" t="s">
        <v>1</v>
      </c>
      <c r="C2890">
        <v>7660222</v>
      </c>
      <c r="D2890" s="2">
        <v>2958465</v>
      </c>
      <c r="E2890" s="2">
        <v>44305</v>
      </c>
      <c r="F2890" s="28">
        <v>1474</v>
      </c>
      <c r="G2890" t="s">
        <v>2</v>
      </c>
    </row>
    <row r="2891" spans="1:7" x14ac:dyDescent="0.25">
      <c r="A2891" t="s">
        <v>0</v>
      </c>
      <c r="B2891" t="s">
        <v>1</v>
      </c>
      <c r="C2891">
        <v>7660223</v>
      </c>
      <c r="D2891" s="2">
        <v>2958465</v>
      </c>
      <c r="E2891" s="2">
        <v>44305</v>
      </c>
      <c r="F2891" s="28">
        <v>1474</v>
      </c>
      <c r="G2891" t="s">
        <v>2</v>
      </c>
    </row>
    <row r="2892" spans="1:7" x14ac:dyDescent="0.25">
      <c r="A2892" t="s">
        <v>0</v>
      </c>
      <c r="B2892" t="s">
        <v>1</v>
      </c>
      <c r="C2892">
        <v>7660229</v>
      </c>
      <c r="D2892" s="2">
        <v>2958465</v>
      </c>
      <c r="E2892" s="2">
        <v>44305</v>
      </c>
      <c r="F2892" s="28">
        <v>376</v>
      </c>
      <c r="G2892" t="s">
        <v>2</v>
      </c>
    </row>
    <row r="2893" spans="1:7" x14ac:dyDescent="0.25">
      <c r="A2893" t="s">
        <v>0</v>
      </c>
      <c r="B2893" t="s">
        <v>1</v>
      </c>
      <c r="C2893">
        <v>7660680</v>
      </c>
      <c r="D2893" s="2">
        <v>2958465</v>
      </c>
      <c r="E2893" s="2">
        <v>41109</v>
      </c>
      <c r="F2893" s="28">
        <v>339</v>
      </c>
      <c r="G2893" t="s">
        <v>2</v>
      </c>
    </row>
    <row r="2894" spans="1:7" x14ac:dyDescent="0.25">
      <c r="A2894" t="s">
        <v>0</v>
      </c>
      <c r="B2894" t="s">
        <v>1</v>
      </c>
      <c r="C2894">
        <v>7660681</v>
      </c>
      <c r="D2894" s="2">
        <v>2958465</v>
      </c>
      <c r="E2894" s="2">
        <v>43344</v>
      </c>
      <c r="F2894" s="28">
        <v>333</v>
      </c>
      <c r="G2894" t="s">
        <v>2</v>
      </c>
    </row>
    <row r="2895" spans="1:7" x14ac:dyDescent="0.25">
      <c r="A2895" t="s">
        <v>0</v>
      </c>
      <c r="B2895" t="s">
        <v>1</v>
      </c>
      <c r="C2895">
        <v>7660683</v>
      </c>
      <c r="D2895" s="2">
        <v>2958465</v>
      </c>
      <c r="E2895" s="2">
        <v>43344</v>
      </c>
      <c r="F2895" s="28">
        <v>333</v>
      </c>
      <c r="G2895" t="s">
        <v>2</v>
      </c>
    </row>
    <row r="2896" spans="1:7" x14ac:dyDescent="0.25">
      <c r="A2896" t="s">
        <v>0</v>
      </c>
      <c r="B2896" t="s">
        <v>1</v>
      </c>
      <c r="C2896">
        <v>7660684</v>
      </c>
      <c r="D2896" s="2">
        <v>2958465</v>
      </c>
      <c r="E2896" s="2">
        <v>43344</v>
      </c>
      <c r="F2896" s="28">
        <v>333</v>
      </c>
      <c r="G2896" t="s">
        <v>2</v>
      </c>
    </row>
    <row r="2897" spans="1:7" x14ac:dyDescent="0.25">
      <c r="A2897" t="s">
        <v>0</v>
      </c>
      <c r="B2897" t="s">
        <v>1</v>
      </c>
      <c r="C2897">
        <v>7660719</v>
      </c>
      <c r="D2897" s="2">
        <v>2958465</v>
      </c>
      <c r="E2897" s="2">
        <v>43344</v>
      </c>
      <c r="F2897" s="28">
        <v>1302</v>
      </c>
      <c r="G2897" t="s">
        <v>2</v>
      </c>
    </row>
    <row r="2898" spans="1:7" x14ac:dyDescent="0.25">
      <c r="A2898" t="s">
        <v>0</v>
      </c>
      <c r="B2898" t="s">
        <v>1</v>
      </c>
      <c r="C2898">
        <v>7660720</v>
      </c>
      <c r="D2898" s="2">
        <v>2958465</v>
      </c>
      <c r="E2898" s="2">
        <v>43344</v>
      </c>
      <c r="F2898" s="28">
        <v>1302</v>
      </c>
      <c r="G2898" t="s">
        <v>2</v>
      </c>
    </row>
    <row r="2899" spans="1:7" x14ac:dyDescent="0.25">
      <c r="A2899" t="s">
        <v>0</v>
      </c>
      <c r="B2899" t="s">
        <v>1</v>
      </c>
      <c r="C2899">
        <v>7660721</v>
      </c>
      <c r="D2899" s="2">
        <v>2958465</v>
      </c>
      <c r="E2899" s="2">
        <v>43344</v>
      </c>
      <c r="F2899" s="28">
        <v>1302</v>
      </c>
      <c r="G2899" t="s">
        <v>2</v>
      </c>
    </row>
    <row r="2900" spans="1:7" x14ac:dyDescent="0.25">
      <c r="A2900" t="s">
        <v>0</v>
      </c>
      <c r="B2900" t="s">
        <v>1</v>
      </c>
      <c r="C2900">
        <v>7660722</v>
      </c>
      <c r="D2900" s="2">
        <v>2958465</v>
      </c>
      <c r="E2900" s="2">
        <v>43344</v>
      </c>
      <c r="F2900" s="28">
        <v>1302</v>
      </c>
      <c r="G2900" t="s">
        <v>2</v>
      </c>
    </row>
    <row r="2901" spans="1:7" x14ac:dyDescent="0.25">
      <c r="A2901" t="s">
        <v>0</v>
      </c>
      <c r="B2901" t="s">
        <v>1</v>
      </c>
      <c r="C2901">
        <v>7660723</v>
      </c>
      <c r="D2901" s="2">
        <v>2958465</v>
      </c>
      <c r="E2901" s="2">
        <v>41109</v>
      </c>
      <c r="F2901" s="28">
        <v>1252</v>
      </c>
      <c r="G2901" t="s">
        <v>2</v>
      </c>
    </row>
    <row r="2902" spans="1:7" x14ac:dyDescent="0.25">
      <c r="A2902" t="s">
        <v>0</v>
      </c>
      <c r="B2902" t="s">
        <v>1</v>
      </c>
      <c r="C2902">
        <v>7660729</v>
      </c>
      <c r="D2902" s="2">
        <v>2958465</v>
      </c>
      <c r="E2902" s="2">
        <v>43344</v>
      </c>
      <c r="F2902" s="28">
        <v>333</v>
      </c>
      <c r="G2902" t="s">
        <v>2</v>
      </c>
    </row>
    <row r="2903" spans="1:7" x14ac:dyDescent="0.25">
      <c r="A2903" t="s">
        <v>0</v>
      </c>
      <c r="B2903" t="s">
        <v>1</v>
      </c>
      <c r="C2903">
        <v>7666180</v>
      </c>
      <c r="D2903" s="2">
        <v>2958465</v>
      </c>
      <c r="E2903" s="2">
        <v>44305</v>
      </c>
      <c r="F2903" s="28">
        <v>368</v>
      </c>
      <c r="G2903" t="s">
        <v>2</v>
      </c>
    </row>
    <row r="2904" spans="1:7" x14ac:dyDescent="0.25">
      <c r="A2904" t="s">
        <v>0</v>
      </c>
      <c r="B2904" t="s">
        <v>1</v>
      </c>
      <c r="C2904">
        <v>7666181</v>
      </c>
      <c r="D2904" s="2">
        <v>2958465</v>
      </c>
      <c r="E2904" s="2">
        <v>44305</v>
      </c>
      <c r="F2904" s="28">
        <v>368</v>
      </c>
      <c r="G2904" t="s">
        <v>2</v>
      </c>
    </row>
    <row r="2905" spans="1:7" x14ac:dyDescent="0.25">
      <c r="A2905" t="s">
        <v>0</v>
      </c>
      <c r="B2905" t="s">
        <v>1</v>
      </c>
      <c r="C2905">
        <v>7666183</v>
      </c>
      <c r="D2905" s="2">
        <v>2958465</v>
      </c>
      <c r="E2905" s="2">
        <v>44305</v>
      </c>
      <c r="F2905" s="28">
        <v>368</v>
      </c>
      <c r="G2905" t="s">
        <v>2</v>
      </c>
    </row>
    <row r="2906" spans="1:7" x14ac:dyDescent="0.25">
      <c r="A2906" t="s">
        <v>0</v>
      </c>
      <c r="B2906" t="s">
        <v>1</v>
      </c>
      <c r="C2906">
        <v>7666184</v>
      </c>
      <c r="D2906" s="2">
        <v>2958465</v>
      </c>
      <c r="E2906" s="2">
        <v>44305</v>
      </c>
      <c r="F2906" s="28">
        <v>368</v>
      </c>
      <c r="G2906" t="s">
        <v>2</v>
      </c>
    </row>
    <row r="2907" spans="1:7" x14ac:dyDescent="0.25">
      <c r="A2907" t="s">
        <v>0</v>
      </c>
      <c r="B2907" t="s">
        <v>1</v>
      </c>
      <c r="C2907">
        <v>7666219</v>
      </c>
      <c r="D2907" s="2">
        <v>2958465</v>
      </c>
      <c r="E2907" s="2">
        <v>44305</v>
      </c>
      <c r="F2907" s="28">
        <v>1441</v>
      </c>
      <c r="G2907" t="s">
        <v>2</v>
      </c>
    </row>
    <row r="2908" spans="1:7" x14ac:dyDescent="0.25">
      <c r="A2908" t="s">
        <v>0</v>
      </c>
      <c r="B2908" t="s">
        <v>1</v>
      </c>
      <c r="C2908">
        <v>7666220</v>
      </c>
      <c r="D2908" s="2">
        <v>2958465</v>
      </c>
      <c r="E2908" s="2">
        <v>44305</v>
      </c>
      <c r="F2908" s="28">
        <v>1441</v>
      </c>
      <c r="G2908" t="s">
        <v>2</v>
      </c>
    </row>
    <row r="2909" spans="1:7" x14ac:dyDescent="0.25">
      <c r="A2909" t="s">
        <v>0</v>
      </c>
      <c r="B2909" t="s">
        <v>1</v>
      </c>
      <c r="C2909">
        <v>7666221</v>
      </c>
      <c r="D2909" s="2">
        <v>2958465</v>
      </c>
      <c r="E2909" s="2">
        <v>44305</v>
      </c>
      <c r="F2909" s="28">
        <v>1441</v>
      </c>
      <c r="G2909" t="s">
        <v>2</v>
      </c>
    </row>
    <row r="2910" spans="1:7" x14ac:dyDescent="0.25">
      <c r="A2910" t="s">
        <v>0</v>
      </c>
      <c r="B2910" t="s">
        <v>1</v>
      </c>
      <c r="C2910">
        <v>7666222</v>
      </c>
      <c r="D2910" s="2">
        <v>2958465</v>
      </c>
      <c r="E2910" s="2">
        <v>44305</v>
      </c>
      <c r="F2910" s="28">
        <v>1441</v>
      </c>
      <c r="G2910" t="s">
        <v>2</v>
      </c>
    </row>
    <row r="2911" spans="1:7" x14ac:dyDescent="0.25">
      <c r="A2911" t="s">
        <v>0</v>
      </c>
      <c r="B2911" t="s">
        <v>1</v>
      </c>
      <c r="C2911">
        <v>7666223</v>
      </c>
      <c r="D2911" s="2">
        <v>2958465</v>
      </c>
      <c r="E2911" s="2">
        <v>44305</v>
      </c>
      <c r="F2911" s="28">
        <v>1441</v>
      </c>
      <c r="G2911" t="s">
        <v>2</v>
      </c>
    </row>
    <row r="2912" spans="1:7" x14ac:dyDescent="0.25">
      <c r="A2912" t="s">
        <v>0</v>
      </c>
      <c r="B2912" t="s">
        <v>1</v>
      </c>
      <c r="C2912">
        <v>7666229</v>
      </c>
      <c r="D2912" s="2">
        <v>2958465</v>
      </c>
      <c r="E2912" s="2">
        <v>44305</v>
      </c>
      <c r="F2912" s="28">
        <v>368</v>
      </c>
      <c r="G2912" t="s">
        <v>2</v>
      </c>
    </row>
    <row r="2913" spans="1:7" x14ac:dyDescent="0.25">
      <c r="A2913" t="s">
        <v>0</v>
      </c>
      <c r="B2913" t="s">
        <v>1</v>
      </c>
      <c r="C2913">
        <v>7666680</v>
      </c>
      <c r="D2913" s="2">
        <v>2958465</v>
      </c>
      <c r="E2913" s="2">
        <v>41109</v>
      </c>
      <c r="F2913" s="28">
        <v>331</v>
      </c>
      <c r="G2913" t="s">
        <v>2</v>
      </c>
    </row>
    <row r="2914" spans="1:7" x14ac:dyDescent="0.25">
      <c r="A2914" t="s">
        <v>0</v>
      </c>
      <c r="B2914" t="s">
        <v>1</v>
      </c>
      <c r="C2914">
        <v>7666681</v>
      </c>
      <c r="D2914" s="2">
        <v>2958465</v>
      </c>
      <c r="E2914" s="2">
        <v>43344</v>
      </c>
      <c r="F2914" s="28">
        <v>333</v>
      </c>
      <c r="G2914" t="s">
        <v>2</v>
      </c>
    </row>
    <row r="2915" spans="1:7" x14ac:dyDescent="0.25">
      <c r="A2915" t="s">
        <v>0</v>
      </c>
      <c r="B2915" t="s">
        <v>1</v>
      </c>
      <c r="C2915">
        <v>7666683</v>
      </c>
      <c r="D2915" s="2">
        <v>2958465</v>
      </c>
      <c r="E2915" s="2">
        <v>43344</v>
      </c>
      <c r="F2915" s="28">
        <v>333</v>
      </c>
      <c r="G2915" t="s">
        <v>2</v>
      </c>
    </row>
    <row r="2916" spans="1:7" x14ac:dyDescent="0.25">
      <c r="A2916" t="s">
        <v>0</v>
      </c>
      <c r="B2916" t="s">
        <v>1</v>
      </c>
      <c r="C2916">
        <v>7666684</v>
      </c>
      <c r="D2916" s="2">
        <v>2958465</v>
      </c>
      <c r="E2916" s="2">
        <v>43344</v>
      </c>
      <c r="F2916" s="28">
        <v>333</v>
      </c>
      <c r="G2916" t="s">
        <v>2</v>
      </c>
    </row>
    <row r="2917" spans="1:7" x14ac:dyDescent="0.25">
      <c r="A2917" t="s">
        <v>0</v>
      </c>
      <c r="B2917" t="s">
        <v>1</v>
      </c>
      <c r="C2917">
        <v>7666719</v>
      </c>
      <c r="D2917" s="2">
        <v>2958465</v>
      </c>
      <c r="E2917" s="2">
        <v>43344</v>
      </c>
      <c r="F2917" s="28">
        <v>1302</v>
      </c>
      <c r="G2917" t="s">
        <v>2</v>
      </c>
    </row>
    <row r="2918" spans="1:7" x14ac:dyDescent="0.25">
      <c r="A2918" t="s">
        <v>0</v>
      </c>
      <c r="B2918" t="s">
        <v>1</v>
      </c>
      <c r="C2918">
        <v>7666720</v>
      </c>
      <c r="D2918" s="2">
        <v>2958465</v>
      </c>
      <c r="E2918" s="2">
        <v>43344</v>
      </c>
      <c r="F2918" s="28">
        <v>1302</v>
      </c>
      <c r="G2918" t="s">
        <v>2</v>
      </c>
    </row>
    <row r="2919" spans="1:7" x14ac:dyDescent="0.25">
      <c r="A2919" t="s">
        <v>0</v>
      </c>
      <c r="B2919" t="s">
        <v>1</v>
      </c>
      <c r="C2919">
        <v>7666721</v>
      </c>
      <c r="D2919" s="2">
        <v>2958465</v>
      </c>
      <c r="E2919" s="2">
        <v>43344</v>
      </c>
      <c r="F2919" s="28">
        <v>1302</v>
      </c>
      <c r="G2919" t="s">
        <v>2</v>
      </c>
    </row>
    <row r="2920" spans="1:7" x14ac:dyDescent="0.25">
      <c r="A2920" t="s">
        <v>0</v>
      </c>
      <c r="B2920" t="s">
        <v>1</v>
      </c>
      <c r="C2920">
        <v>7666722</v>
      </c>
      <c r="D2920" s="2">
        <v>2958465</v>
      </c>
      <c r="E2920" s="2">
        <v>43344</v>
      </c>
      <c r="F2920" s="28">
        <v>1302</v>
      </c>
      <c r="G2920" t="s">
        <v>2</v>
      </c>
    </row>
    <row r="2921" spans="1:7" x14ac:dyDescent="0.25">
      <c r="A2921" t="s">
        <v>0</v>
      </c>
      <c r="B2921" t="s">
        <v>1</v>
      </c>
      <c r="C2921">
        <v>7666723</v>
      </c>
      <c r="D2921" s="2">
        <v>2958465</v>
      </c>
      <c r="E2921" s="2">
        <v>41109</v>
      </c>
      <c r="F2921" s="28">
        <v>1220</v>
      </c>
      <c r="G2921" t="s">
        <v>2</v>
      </c>
    </row>
    <row r="2922" spans="1:7" x14ac:dyDescent="0.25">
      <c r="A2922" t="s">
        <v>0</v>
      </c>
      <c r="B2922" t="s">
        <v>1</v>
      </c>
      <c r="C2922">
        <v>7666729</v>
      </c>
      <c r="D2922" s="2">
        <v>2958465</v>
      </c>
      <c r="E2922" s="2">
        <v>43344</v>
      </c>
      <c r="F2922" s="28">
        <v>333</v>
      </c>
      <c r="G2922" t="s">
        <v>2</v>
      </c>
    </row>
    <row r="2923" spans="1:7" x14ac:dyDescent="0.25">
      <c r="A2923" t="s">
        <v>0</v>
      </c>
      <c r="B2923" t="s">
        <v>1</v>
      </c>
      <c r="C2923">
        <v>7667181</v>
      </c>
      <c r="D2923" s="2">
        <v>2958465</v>
      </c>
      <c r="E2923" s="2">
        <v>44305</v>
      </c>
      <c r="F2923" s="28">
        <v>382</v>
      </c>
      <c r="G2923" t="s">
        <v>2</v>
      </c>
    </row>
    <row r="2924" spans="1:7" x14ac:dyDescent="0.25">
      <c r="A2924" t="s">
        <v>0</v>
      </c>
      <c r="B2924" t="s">
        <v>1</v>
      </c>
      <c r="C2924">
        <v>7667183</v>
      </c>
      <c r="D2924" s="2">
        <v>2958465</v>
      </c>
      <c r="E2924" s="2">
        <v>44305</v>
      </c>
      <c r="F2924" s="28">
        <v>382</v>
      </c>
      <c r="G2924" t="s">
        <v>2</v>
      </c>
    </row>
    <row r="2925" spans="1:7" x14ac:dyDescent="0.25">
      <c r="A2925" t="s">
        <v>0</v>
      </c>
      <c r="B2925" t="s">
        <v>1</v>
      </c>
      <c r="C2925">
        <v>7667184</v>
      </c>
      <c r="D2925" s="2">
        <v>2958465</v>
      </c>
      <c r="E2925" s="2">
        <v>44305</v>
      </c>
      <c r="F2925" s="28">
        <v>382</v>
      </c>
      <c r="G2925" t="s">
        <v>2</v>
      </c>
    </row>
    <row r="2926" spans="1:7" x14ac:dyDescent="0.25">
      <c r="A2926" t="s">
        <v>0</v>
      </c>
      <c r="B2926" t="s">
        <v>1</v>
      </c>
      <c r="C2926">
        <v>7667201</v>
      </c>
      <c r="D2926" s="2">
        <v>2958465</v>
      </c>
      <c r="E2926" s="2">
        <v>44305</v>
      </c>
      <c r="F2926" s="28">
        <v>1111</v>
      </c>
      <c r="G2926" t="s">
        <v>2</v>
      </c>
    </row>
    <row r="2927" spans="1:7" x14ac:dyDescent="0.25">
      <c r="A2927" t="s">
        <v>0</v>
      </c>
      <c r="B2927" t="s">
        <v>1</v>
      </c>
      <c r="C2927">
        <v>7667203</v>
      </c>
      <c r="D2927" s="2">
        <v>2958465</v>
      </c>
      <c r="E2927" s="2">
        <v>44305</v>
      </c>
      <c r="F2927" s="28">
        <v>1111</v>
      </c>
      <c r="G2927" t="s">
        <v>2</v>
      </c>
    </row>
    <row r="2928" spans="1:7" x14ac:dyDescent="0.25">
      <c r="A2928" t="s">
        <v>0</v>
      </c>
      <c r="B2928" t="s">
        <v>1</v>
      </c>
      <c r="C2928">
        <v>7667219</v>
      </c>
      <c r="D2928" s="2">
        <v>2958465</v>
      </c>
      <c r="E2928" s="2">
        <v>44305</v>
      </c>
      <c r="F2928" s="28">
        <v>1462</v>
      </c>
      <c r="G2928" t="s">
        <v>2</v>
      </c>
    </row>
    <row r="2929" spans="1:7" x14ac:dyDescent="0.25">
      <c r="A2929" t="s">
        <v>0</v>
      </c>
      <c r="B2929" t="s">
        <v>1</v>
      </c>
      <c r="C2929">
        <v>7667220</v>
      </c>
      <c r="D2929" s="2">
        <v>2958465</v>
      </c>
      <c r="E2929" s="2">
        <v>44305</v>
      </c>
      <c r="F2929" s="28">
        <v>1462</v>
      </c>
      <c r="G2929" t="s">
        <v>2</v>
      </c>
    </row>
    <row r="2930" spans="1:7" x14ac:dyDescent="0.25">
      <c r="A2930" t="s">
        <v>0</v>
      </c>
      <c r="B2930" t="s">
        <v>1</v>
      </c>
      <c r="C2930">
        <v>7667221</v>
      </c>
      <c r="D2930" s="2">
        <v>2958465</v>
      </c>
      <c r="E2930" s="2">
        <v>44305</v>
      </c>
      <c r="F2930" s="28">
        <v>1462</v>
      </c>
      <c r="G2930" t="s">
        <v>2</v>
      </c>
    </row>
    <row r="2931" spans="1:7" x14ac:dyDescent="0.25">
      <c r="A2931" t="s">
        <v>0</v>
      </c>
      <c r="B2931" t="s">
        <v>1</v>
      </c>
      <c r="C2931">
        <v>7667222</v>
      </c>
      <c r="D2931" s="2">
        <v>2958465</v>
      </c>
      <c r="E2931" s="2">
        <v>44305</v>
      </c>
      <c r="F2931" s="28">
        <v>1462</v>
      </c>
      <c r="G2931" t="s">
        <v>2</v>
      </c>
    </row>
    <row r="2932" spans="1:7" x14ac:dyDescent="0.25">
      <c r="A2932" t="s">
        <v>0</v>
      </c>
      <c r="B2932" t="s">
        <v>1</v>
      </c>
      <c r="C2932">
        <v>7667229</v>
      </c>
      <c r="D2932" s="2">
        <v>2958465</v>
      </c>
      <c r="E2932" s="2">
        <v>44305</v>
      </c>
      <c r="F2932" s="28">
        <v>382</v>
      </c>
      <c r="G2932" t="s">
        <v>2</v>
      </c>
    </row>
    <row r="2933" spans="1:7" x14ac:dyDescent="0.25">
      <c r="A2933" t="s">
        <v>0</v>
      </c>
      <c r="B2933" t="s">
        <v>1</v>
      </c>
      <c r="C2933">
        <v>7667681</v>
      </c>
      <c r="D2933" s="2">
        <v>2958465</v>
      </c>
      <c r="E2933" s="2">
        <v>43344</v>
      </c>
      <c r="F2933" s="28">
        <v>347</v>
      </c>
      <c r="G2933" t="s">
        <v>2</v>
      </c>
    </row>
    <row r="2934" spans="1:7" x14ac:dyDescent="0.25">
      <c r="A2934" t="s">
        <v>0</v>
      </c>
      <c r="B2934" t="s">
        <v>1</v>
      </c>
      <c r="C2934">
        <v>7667683</v>
      </c>
      <c r="D2934" s="2">
        <v>2958465</v>
      </c>
      <c r="E2934" s="2">
        <v>43344</v>
      </c>
      <c r="F2934" s="28">
        <v>347</v>
      </c>
      <c r="G2934" t="s">
        <v>2</v>
      </c>
    </row>
    <row r="2935" spans="1:7" x14ac:dyDescent="0.25">
      <c r="A2935" t="s">
        <v>0</v>
      </c>
      <c r="B2935" t="s">
        <v>1</v>
      </c>
      <c r="C2935">
        <v>7667684</v>
      </c>
      <c r="D2935" s="2">
        <v>2958465</v>
      </c>
      <c r="E2935" s="2">
        <v>43344</v>
      </c>
      <c r="F2935" s="28">
        <v>347</v>
      </c>
      <c r="G2935" t="s">
        <v>2</v>
      </c>
    </row>
    <row r="2936" spans="1:7" x14ac:dyDescent="0.25">
      <c r="A2936" t="s">
        <v>0</v>
      </c>
      <c r="B2936" t="s">
        <v>1</v>
      </c>
      <c r="C2936">
        <v>7667701</v>
      </c>
      <c r="D2936" s="2">
        <v>2958465</v>
      </c>
      <c r="E2936" s="2">
        <v>43344</v>
      </c>
      <c r="F2936" s="28">
        <v>1007</v>
      </c>
      <c r="G2936" t="s">
        <v>2</v>
      </c>
    </row>
    <row r="2937" spans="1:7" x14ac:dyDescent="0.25">
      <c r="A2937" t="s">
        <v>0</v>
      </c>
      <c r="B2937" t="s">
        <v>1</v>
      </c>
      <c r="C2937">
        <v>7667703</v>
      </c>
      <c r="D2937" s="2">
        <v>2958465</v>
      </c>
      <c r="E2937" s="2">
        <v>43344</v>
      </c>
      <c r="F2937" s="28">
        <v>1007</v>
      </c>
      <c r="G2937" t="s">
        <v>2</v>
      </c>
    </row>
    <row r="2938" spans="1:7" x14ac:dyDescent="0.25">
      <c r="A2938" t="s">
        <v>0</v>
      </c>
      <c r="B2938" t="s">
        <v>1</v>
      </c>
      <c r="C2938">
        <v>7667719</v>
      </c>
      <c r="D2938" s="2">
        <v>2958465</v>
      </c>
      <c r="E2938" s="2">
        <v>43344</v>
      </c>
      <c r="F2938" s="28">
        <v>1323</v>
      </c>
      <c r="G2938" t="s">
        <v>2</v>
      </c>
    </row>
    <row r="2939" spans="1:7" x14ac:dyDescent="0.25">
      <c r="A2939" t="s">
        <v>0</v>
      </c>
      <c r="B2939" t="s">
        <v>1</v>
      </c>
      <c r="C2939">
        <v>7667720</v>
      </c>
      <c r="D2939" s="2">
        <v>2958465</v>
      </c>
      <c r="E2939" s="2">
        <v>43344</v>
      </c>
      <c r="F2939" s="28">
        <v>1323</v>
      </c>
      <c r="G2939" t="s">
        <v>2</v>
      </c>
    </row>
    <row r="2940" spans="1:7" x14ac:dyDescent="0.25">
      <c r="A2940" t="s">
        <v>0</v>
      </c>
      <c r="B2940" t="s">
        <v>1</v>
      </c>
      <c r="C2940">
        <v>7667721</v>
      </c>
      <c r="D2940" s="2">
        <v>2958465</v>
      </c>
      <c r="E2940" s="2">
        <v>43344</v>
      </c>
      <c r="F2940" s="28">
        <v>1323</v>
      </c>
      <c r="G2940" t="s">
        <v>2</v>
      </c>
    </row>
    <row r="2941" spans="1:7" x14ac:dyDescent="0.25">
      <c r="A2941" t="s">
        <v>0</v>
      </c>
      <c r="B2941" t="s">
        <v>1</v>
      </c>
      <c r="C2941">
        <v>7667722</v>
      </c>
      <c r="D2941" s="2">
        <v>2958465</v>
      </c>
      <c r="E2941" s="2">
        <v>43344</v>
      </c>
      <c r="F2941" s="28">
        <v>1323</v>
      </c>
      <c r="G2941" t="s">
        <v>2</v>
      </c>
    </row>
    <row r="2942" spans="1:7" x14ac:dyDescent="0.25">
      <c r="A2942" t="s">
        <v>0</v>
      </c>
      <c r="B2942" t="s">
        <v>1</v>
      </c>
      <c r="C2942">
        <v>7667729</v>
      </c>
      <c r="D2942" s="2">
        <v>2958465</v>
      </c>
      <c r="E2942" s="2">
        <v>43344</v>
      </c>
      <c r="F2942" s="28">
        <v>347</v>
      </c>
      <c r="G2942" t="s">
        <v>2</v>
      </c>
    </row>
    <row r="2943" spans="1:7" x14ac:dyDescent="0.25">
      <c r="A2943" t="s">
        <v>0</v>
      </c>
      <c r="B2943" t="s">
        <v>1</v>
      </c>
      <c r="C2943">
        <v>7669183</v>
      </c>
      <c r="D2943" s="2">
        <v>2958465</v>
      </c>
      <c r="E2943" s="2">
        <v>40868</v>
      </c>
      <c r="F2943" s="28">
        <v>273</v>
      </c>
      <c r="G2943" t="s">
        <v>2</v>
      </c>
    </row>
    <row r="2944" spans="1:7" x14ac:dyDescent="0.25">
      <c r="A2944" t="s">
        <v>0</v>
      </c>
      <c r="B2944" t="s">
        <v>1</v>
      </c>
      <c r="C2944">
        <v>7669184</v>
      </c>
      <c r="D2944" s="2">
        <v>2958465</v>
      </c>
      <c r="E2944" s="2">
        <v>40868</v>
      </c>
      <c r="F2944" s="28">
        <v>273</v>
      </c>
      <c r="G2944" t="s">
        <v>2</v>
      </c>
    </row>
    <row r="2945" spans="1:7" x14ac:dyDescent="0.25">
      <c r="A2945" t="s">
        <v>0</v>
      </c>
      <c r="B2945" t="s">
        <v>1</v>
      </c>
      <c r="C2945">
        <v>7669243</v>
      </c>
      <c r="D2945" s="2">
        <v>2958465</v>
      </c>
      <c r="E2945" s="2">
        <v>40868</v>
      </c>
      <c r="F2945" s="28">
        <v>1605</v>
      </c>
      <c r="G2945" t="s">
        <v>2</v>
      </c>
    </row>
    <row r="2946" spans="1:7" x14ac:dyDescent="0.25">
      <c r="A2946" t="s">
        <v>0</v>
      </c>
      <c r="B2946" t="s">
        <v>1</v>
      </c>
      <c r="C2946">
        <v>7669244</v>
      </c>
      <c r="D2946" s="2">
        <v>2958465</v>
      </c>
      <c r="E2946" s="2">
        <v>40868</v>
      </c>
      <c r="F2946" s="28">
        <v>1605</v>
      </c>
      <c r="G2946" t="s">
        <v>2</v>
      </c>
    </row>
    <row r="2947" spans="1:7" x14ac:dyDescent="0.25">
      <c r="A2947" t="s">
        <v>0</v>
      </c>
      <c r="B2947" t="s">
        <v>1</v>
      </c>
      <c r="C2947">
        <v>7669683</v>
      </c>
      <c r="D2947" s="2">
        <v>2958465</v>
      </c>
      <c r="E2947" s="2">
        <v>40868</v>
      </c>
      <c r="F2947" s="28">
        <v>249</v>
      </c>
      <c r="G2947" t="s">
        <v>2</v>
      </c>
    </row>
    <row r="2948" spans="1:7" x14ac:dyDescent="0.25">
      <c r="A2948" t="s">
        <v>0</v>
      </c>
      <c r="B2948" t="s">
        <v>1</v>
      </c>
      <c r="C2948">
        <v>7669684</v>
      </c>
      <c r="D2948" s="2">
        <v>2958465</v>
      </c>
      <c r="E2948" s="2">
        <v>40868</v>
      </c>
      <c r="F2948" s="28">
        <v>249</v>
      </c>
      <c r="G2948" t="s">
        <v>2</v>
      </c>
    </row>
    <row r="2949" spans="1:7" x14ac:dyDescent="0.25">
      <c r="A2949" t="s">
        <v>0</v>
      </c>
      <c r="B2949" t="s">
        <v>1</v>
      </c>
      <c r="C2949">
        <v>7669743</v>
      </c>
      <c r="D2949" s="2">
        <v>2958465</v>
      </c>
      <c r="E2949" s="2">
        <v>40868</v>
      </c>
      <c r="F2949" s="28">
        <v>1468</v>
      </c>
      <c r="G2949" t="s">
        <v>2</v>
      </c>
    </row>
    <row r="2950" spans="1:7" x14ac:dyDescent="0.25">
      <c r="A2950" t="s">
        <v>0</v>
      </c>
      <c r="B2950" t="s">
        <v>1</v>
      </c>
      <c r="C2950">
        <v>7669744</v>
      </c>
      <c r="D2950" s="2">
        <v>2958465</v>
      </c>
      <c r="E2950" s="2">
        <v>40868</v>
      </c>
      <c r="F2950" s="28">
        <v>1468</v>
      </c>
      <c r="G2950" t="s">
        <v>2</v>
      </c>
    </row>
    <row r="2951" spans="1:7" x14ac:dyDescent="0.25">
      <c r="A2951" t="s">
        <v>0</v>
      </c>
      <c r="B2951" t="s">
        <v>1</v>
      </c>
      <c r="C2951">
        <v>7670183</v>
      </c>
      <c r="D2951" s="2">
        <v>2958465</v>
      </c>
      <c r="E2951" s="2">
        <v>44894</v>
      </c>
      <c r="F2951" s="28">
        <v>347</v>
      </c>
      <c r="G2951" t="s">
        <v>2</v>
      </c>
    </row>
    <row r="2952" spans="1:7" x14ac:dyDescent="0.25">
      <c r="A2952" t="s">
        <v>0</v>
      </c>
      <c r="B2952" t="s">
        <v>1</v>
      </c>
      <c r="C2952">
        <v>7670184</v>
      </c>
      <c r="D2952" s="2">
        <v>2958465</v>
      </c>
      <c r="E2952" s="2">
        <v>44894</v>
      </c>
      <c r="F2952" s="28">
        <v>347</v>
      </c>
      <c r="G2952" t="s">
        <v>2</v>
      </c>
    </row>
    <row r="2953" spans="1:7" x14ac:dyDescent="0.25">
      <c r="A2953" t="s">
        <v>0</v>
      </c>
      <c r="B2953" t="s">
        <v>1</v>
      </c>
      <c r="C2953">
        <v>7670211</v>
      </c>
      <c r="D2953" s="2">
        <v>2958465</v>
      </c>
      <c r="E2953" s="2">
        <v>44894</v>
      </c>
      <c r="F2953" s="28">
        <v>1215</v>
      </c>
      <c r="G2953" t="s">
        <v>2</v>
      </c>
    </row>
    <row r="2954" spans="1:7" x14ac:dyDescent="0.25">
      <c r="A2954" t="s">
        <v>0</v>
      </c>
      <c r="B2954" t="s">
        <v>1</v>
      </c>
      <c r="C2954">
        <v>7670213</v>
      </c>
      <c r="D2954" s="2">
        <v>2958465</v>
      </c>
      <c r="E2954" s="2">
        <v>44894</v>
      </c>
      <c r="F2954" s="28">
        <v>1215</v>
      </c>
      <c r="G2954" t="s">
        <v>2</v>
      </c>
    </row>
    <row r="2955" spans="1:7" x14ac:dyDescent="0.25">
      <c r="A2955" t="s">
        <v>0</v>
      </c>
      <c r="B2955" t="s">
        <v>1</v>
      </c>
      <c r="C2955">
        <v>7670233</v>
      </c>
      <c r="D2955" s="2">
        <v>2958465</v>
      </c>
      <c r="E2955" s="2">
        <v>44894</v>
      </c>
      <c r="F2955" s="28">
        <v>1735</v>
      </c>
      <c r="G2955" t="s">
        <v>2</v>
      </c>
    </row>
    <row r="2956" spans="1:7" x14ac:dyDescent="0.25">
      <c r="A2956" t="s">
        <v>0</v>
      </c>
      <c r="B2956" t="s">
        <v>1</v>
      </c>
      <c r="C2956">
        <v>7670234</v>
      </c>
      <c r="D2956" s="2">
        <v>2958465</v>
      </c>
      <c r="E2956" s="2">
        <v>44894</v>
      </c>
      <c r="F2956" s="28">
        <v>1735</v>
      </c>
      <c r="G2956" t="s">
        <v>2</v>
      </c>
    </row>
    <row r="2957" spans="1:7" x14ac:dyDescent="0.25">
      <c r="A2957" t="s">
        <v>0</v>
      </c>
      <c r="B2957" t="s">
        <v>1</v>
      </c>
      <c r="C2957">
        <v>7670683</v>
      </c>
      <c r="D2957" s="2">
        <v>2958465</v>
      </c>
      <c r="E2957" s="2">
        <v>42935</v>
      </c>
      <c r="F2957" s="28">
        <v>288</v>
      </c>
      <c r="G2957" t="s">
        <v>2</v>
      </c>
    </row>
    <row r="2958" spans="1:7" x14ac:dyDescent="0.25">
      <c r="A2958" t="s">
        <v>0</v>
      </c>
      <c r="B2958" t="s">
        <v>1</v>
      </c>
      <c r="C2958">
        <v>7670684</v>
      </c>
      <c r="D2958" s="2">
        <v>2958465</v>
      </c>
      <c r="E2958" s="2">
        <v>42935</v>
      </c>
      <c r="F2958" s="28">
        <v>288</v>
      </c>
      <c r="G2958" t="s">
        <v>2</v>
      </c>
    </row>
    <row r="2959" spans="1:7" x14ac:dyDescent="0.25">
      <c r="A2959" t="s">
        <v>0</v>
      </c>
      <c r="B2959" t="s">
        <v>1</v>
      </c>
      <c r="C2959">
        <v>7670711</v>
      </c>
      <c r="D2959" s="2">
        <v>2958465</v>
      </c>
      <c r="E2959" s="2">
        <v>42935</v>
      </c>
      <c r="F2959" s="28">
        <v>1008</v>
      </c>
      <c r="G2959" t="s">
        <v>2</v>
      </c>
    </row>
    <row r="2960" spans="1:7" x14ac:dyDescent="0.25">
      <c r="A2960" t="s">
        <v>0</v>
      </c>
      <c r="B2960" t="s">
        <v>1</v>
      </c>
      <c r="C2960">
        <v>7670713</v>
      </c>
      <c r="D2960" s="2">
        <v>2958465</v>
      </c>
      <c r="E2960" s="2">
        <v>42935</v>
      </c>
      <c r="F2960" s="28">
        <v>1008</v>
      </c>
      <c r="G2960" t="s">
        <v>2</v>
      </c>
    </row>
    <row r="2961" spans="1:7" x14ac:dyDescent="0.25">
      <c r="A2961" t="s">
        <v>0</v>
      </c>
      <c r="B2961" t="s">
        <v>1</v>
      </c>
      <c r="C2961">
        <v>7670733</v>
      </c>
      <c r="D2961" s="2">
        <v>2958465</v>
      </c>
      <c r="E2961" s="2">
        <v>42935</v>
      </c>
      <c r="F2961" s="28">
        <v>1440</v>
      </c>
      <c r="G2961" t="s">
        <v>2</v>
      </c>
    </row>
    <row r="2962" spans="1:7" x14ac:dyDescent="0.25">
      <c r="A2962" t="s">
        <v>0</v>
      </c>
      <c r="B2962" t="s">
        <v>1</v>
      </c>
      <c r="C2962">
        <v>7670734</v>
      </c>
      <c r="D2962" s="2">
        <v>2958465</v>
      </c>
      <c r="E2962" s="2">
        <v>42935</v>
      </c>
      <c r="F2962" s="28">
        <v>1440</v>
      </c>
      <c r="G2962" t="s">
        <v>2</v>
      </c>
    </row>
    <row r="2963" spans="1:7" x14ac:dyDescent="0.25">
      <c r="A2963" t="s">
        <v>0</v>
      </c>
      <c r="B2963" t="s">
        <v>1</v>
      </c>
      <c r="C2963">
        <v>7673163</v>
      </c>
      <c r="D2963" s="2">
        <v>2958465</v>
      </c>
      <c r="E2963" s="2">
        <v>42929</v>
      </c>
      <c r="F2963" s="28">
        <v>68</v>
      </c>
      <c r="G2963" t="s">
        <v>2</v>
      </c>
    </row>
    <row r="2964" spans="1:7" x14ac:dyDescent="0.25">
      <c r="A2964" t="s">
        <v>0</v>
      </c>
      <c r="B2964" t="s">
        <v>1</v>
      </c>
      <c r="C2964">
        <v>7673164</v>
      </c>
      <c r="D2964" s="2">
        <v>2958465</v>
      </c>
      <c r="E2964" s="2">
        <v>42929</v>
      </c>
      <c r="F2964" s="28">
        <v>68</v>
      </c>
      <c r="G2964" t="s">
        <v>2</v>
      </c>
    </row>
    <row r="2965" spans="1:7" x14ac:dyDescent="0.25">
      <c r="A2965" t="s">
        <v>0</v>
      </c>
      <c r="B2965" t="s">
        <v>1</v>
      </c>
      <c r="C2965">
        <v>7673183</v>
      </c>
      <c r="D2965" s="2">
        <v>2958465</v>
      </c>
      <c r="E2965" s="2">
        <v>42929</v>
      </c>
      <c r="F2965" s="28">
        <v>257</v>
      </c>
      <c r="G2965" t="s">
        <v>2</v>
      </c>
    </row>
    <row r="2966" spans="1:7" x14ac:dyDescent="0.25">
      <c r="A2966" t="s">
        <v>0</v>
      </c>
      <c r="B2966" t="s">
        <v>1</v>
      </c>
      <c r="C2966">
        <v>7673184</v>
      </c>
      <c r="D2966" s="2">
        <v>2958465</v>
      </c>
      <c r="E2966" s="2">
        <v>42929</v>
      </c>
      <c r="F2966" s="28">
        <v>257</v>
      </c>
      <c r="G2966" t="s">
        <v>2</v>
      </c>
    </row>
    <row r="2967" spans="1:7" x14ac:dyDescent="0.25">
      <c r="A2967" t="s">
        <v>0</v>
      </c>
      <c r="B2967" t="s">
        <v>1</v>
      </c>
      <c r="C2967">
        <v>7673233</v>
      </c>
      <c r="D2967" s="2">
        <v>2958465</v>
      </c>
      <c r="E2967" s="2">
        <v>42929</v>
      </c>
      <c r="F2967" s="28">
        <v>1285</v>
      </c>
      <c r="G2967" t="s">
        <v>2</v>
      </c>
    </row>
    <row r="2968" spans="1:7" x14ac:dyDescent="0.25">
      <c r="A2968" t="s">
        <v>0</v>
      </c>
      <c r="B2968" t="s">
        <v>1</v>
      </c>
      <c r="C2968">
        <v>7673234</v>
      </c>
      <c r="D2968" s="2">
        <v>2958465</v>
      </c>
      <c r="E2968" s="2">
        <v>42929</v>
      </c>
      <c r="F2968" s="28">
        <v>1285</v>
      </c>
      <c r="G2968" t="s">
        <v>2</v>
      </c>
    </row>
    <row r="2969" spans="1:7" x14ac:dyDescent="0.25">
      <c r="A2969" t="s">
        <v>0</v>
      </c>
      <c r="B2969" t="s">
        <v>1</v>
      </c>
      <c r="C2969">
        <v>7673663</v>
      </c>
      <c r="D2969" s="2">
        <v>2958465</v>
      </c>
      <c r="E2969" s="2">
        <v>42929</v>
      </c>
      <c r="F2969" s="28">
        <v>74</v>
      </c>
      <c r="G2969" t="s">
        <v>2</v>
      </c>
    </row>
    <row r="2970" spans="1:7" x14ac:dyDescent="0.25">
      <c r="A2970" t="s">
        <v>0</v>
      </c>
      <c r="B2970" t="s">
        <v>1</v>
      </c>
      <c r="C2970">
        <v>7673664</v>
      </c>
      <c r="D2970" s="2">
        <v>2958465</v>
      </c>
      <c r="E2970" s="2">
        <v>42929</v>
      </c>
      <c r="F2970" s="28">
        <v>74</v>
      </c>
      <c r="G2970" t="s">
        <v>2</v>
      </c>
    </row>
    <row r="2971" spans="1:7" x14ac:dyDescent="0.25">
      <c r="A2971" t="s">
        <v>0</v>
      </c>
      <c r="B2971" t="s">
        <v>1</v>
      </c>
      <c r="C2971">
        <v>7673683</v>
      </c>
      <c r="D2971" s="2">
        <v>2958465</v>
      </c>
      <c r="E2971" s="2">
        <v>42929</v>
      </c>
      <c r="F2971" s="28">
        <v>278</v>
      </c>
      <c r="G2971" t="s">
        <v>2</v>
      </c>
    </row>
    <row r="2972" spans="1:7" x14ac:dyDescent="0.25">
      <c r="A2972" t="s">
        <v>0</v>
      </c>
      <c r="B2972" t="s">
        <v>1</v>
      </c>
      <c r="C2972">
        <v>7673684</v>
      </c>
      <c r="D2972" s="2">
        <v>2958465</v>
      </c>
      <c r="E2972" s="2">
        <v>42929</v>
      </c>
      <c r="F2972" s="28">
        <v>278</v>
      </c>
      <c r="G2972" t="s">
        <v>2</v>
      </c>
    </row>
    <row r="2973" spans="1:7" x14ac:dyDescent="0.25">
      <c r="A2973" t="s">
        <v>0</v>
      </c>
      <c r="B2973" t="s">
        <v>1</v>
      </c>
      <c r="C2973">
        <v>7673733</v>
      </c>
      <c r="D2973" s="2">
        <v>2958465</v>
      </c>
      <c r="E2973" s="2">
        <v>42929</v>
      </c>
      <c r="F2973" s="28">
        <v>1390</v>
      </c>
      <c r="G2973" t="s">
        <v>2</v>
      </c>
    </row>
    <row r="2974" spans="1:7" x14ac:dyDescent="0.25">
      <c r="A2974" t="s">
        <v>0</v>
      </c>
      <c r="B2974" t="s">
        <v>1</v>
      </c>
      <c r="C2974">
        <v>7673734</v>
      </c>
      <c r="D2974" s="2">
        <v>2958465</v>
      </c>
      <c r="E2974" s="2">
        <v>42929</v>
      </c>
      <c r="F2974" s="28">
        <v>1390</v>
      </c>
      <c r="G2974" t="s">
        <v>2</v>
      </c>
    </row>
    <row r="2975" spans="1:7" x14ac:dyDescent="0.25">
      <c r="A2975" t="s">
        <v>0</v>
      </c>
      <c r="B2975" t="s">
        <v>1</v>
      </c>
      <c r="C2975">
        <v>7675183</v>
      </c>
      <c r="D2975" s="2">
        <v>2958465</v>
      </c>
      <c r="E2975" s="2">
        <v>41320</v>
      </c>
      <c r="F2975" s="28">
        <v>262</v>
      </c>
      <c r="G2975" t="s">
        <v>2</v>
      </c>
    </row>
    <row r="2976" spans="1:7" x14ac:dyDescent="0.25">
      <c r="A2976" t="s">
        <v>0</v>
      </c>
      <c r="B2976" t="s">
        <v>1</v>
      </c>
      <c r="C2976">
        <v>7675184</v>
      </c>
      <c r="D2976" s="2">
        <v>2958465</v>
      </c>
      <c r="E2976" s="2">
        <v>41320</v>
      </c>
      <c r="F2976" s="28">
        <v>262</v>
      </c>
      <c r="G2976" t="s">
        <v>2</v>
      </c>
    </row>
    <row r="2977" spans="1:7" x14ac:dyDescent="0.25">
      <c r="A2977" t="s">
        <v>0</v>
      </c>
      <c r="B2977" t="s">
        <v>1</v>
      </c>
      <c r="C2977">
        <v>7675233</v>
      </c>
      <c r="D2977" s="2">
        <v>2958465</v>
      </c>
      <c r="E2977" s="2">
        <v>41320</v>
      </c>
      <c r="F2977" s="28">
        <v>1275</v>
      </c>
      <c r="G2977" t="s">
        <v>2</v>
      </c>
    </row>
    <row r="2978" spans="1:7" x14ac:dyDescent="0.25">
      <c r="A2978" t="s">
        <v>0</v>
      </c>
      <c r="B2978" t="s">
        <v>1</v>
      </c>
      <c r="C2978">
        <v>7675234</v>
      </c>
      <c r="D2978" s="2">
        <v>2958465</v>
      </c>
      <c r="E2978" s="2">
        <v>41320</v>
      </c>
      <c r="F2978" s="28">
        <v>1275</v>
      </c>
      <c r="G2978" t="s">
        <v>2</v>
      </c>
    </row>
    <row r="2979" spans="1:7" x14ac:dyDescent="0.25">
      <c r="A2979" t="s">
        <v>0</v>
      </c>
      <c r="B2979" t="s">
        <v>1</v>
      </c>
      <c r="C2979">
        <v>7675242</v>
      </c>
      <c r="D2979" s="2">
        <v>2958465</v>
      </c>
      <c r="E2979" s="2">
        <v>41320</v>
      </c>
      <c r="F2979" s="28">
        <v>2530</v>
      </c>
      <c r="G2979" t="s">
        <v>3</v>
      </c>
    </row>
    <row r="2980" spans="1:7" x14ac:dyDescent="0.25">
      <c r="A2980" t="s">
        <v>0</v>
      </c>
      <c r="B2980" t="s">
        <v>1</v>
      </c>
      <c r="C2980">
        <v>7675256</v>
      </c>
      <c r="D2980" s="2">
        <v>2958465</v>
      </c>
      <c r="E2980" s="2">
        <v>41320</v>
      </c>
      <c r="F2980" s="28">
        <v>3790</v>
      </c>
      <c r="G2980" t="s">
        <v>3</v>
      </c>
    </row>
    <row r="2981" spans="1:7" x14ac:dyDescent="0.25">
      <c r="A2981" t="s">
        <v>0</v>
      </c>
      <c r="B2981" t="s">
        <v>1</v>
      </c>
      <c r="C2981">
        <v>7675683</v>
      </c>
      <c r="D2981" s="2">
        <v>2958465</v>
      </c>
      <c r="E2981" s="2">
        <v>41320</v>
      </c>
      <c r="F2981" s="28">
        <v>246</v>
      </c>
      <c r="G2981" t="s">
        <v>2</v>
      </c>
    </row>
    <row r="2982" spans="1:7" x14ac:dyDescent="0.25">
      <c r="A2982" t="s">
        <v>0</v>
      </c>
      <c r="B2982" t="s">
        <v>1</v>
      </c>
      <c r="C2982">
        <v>7675684</v>
      </c>
      <c r="D2982" s="2">
        <v>2958465</v>
      </c>
      <c r="E2982" s="2">
        <v>41320</v>
      </c>
      <c r="F2982" s="28">
        <v>246</v>
      </c>
      <c r="G2982" t="s">
        <v>2</v>
      </c>
    </row>
    <row r="2983" spans="1:7" x14ac:dyDescent="0.25">
      <c r="A2983" t="s">
        <v>0</v>
      </c>
      <c r="B2983" t="s">
        <v>1</v>
      </c>
      <c r="C2983">
        <v>7675733</v>
      </c>
      <c r="D2983" s="2">
        <v>2958465</v>
      </c>
      <c r="E2983" s="2">
        <v>41320</v>
      </c>
      <c r="F2983" s="28">
        <v>1195</v>
      </c>
      <c r="G2983" t="s">
        <v>2</v>
      </c>
    </row>
    <row r="2984" spans="1:7" x14ac:dyDescent="0.25">
      <c r="A2984" t="s">
        <v>0</v>
      </c>
      <c r="B2984" t="s">
        <v>1</v>
      </c>
      <c r="C2984">
        <v>7675734</v>
      </c>
      <c r="D2984" s="2">
        <v>2958465</v>
      </c>
      <c r="E2984" s="2">
        <v>41320</v>
      </c>
      <c r="F2984" s="28">
        <v>1195</v>
      </c>
      <c r="G2984" t="s">
        <v>2</v>
      </c>
    </row>
    <row r="2985" spans="1:7" x14ac:dyDescent="0.25">
      <c r="A2985" t="s">
        <v>0</v>
      </c>
      <c r="B2985" t="s">
        <v>1</v>
      </c>
      <c r="C2985">
        <v>7675737</v>
      </c>
      <c r="D2985" s="2">
        <v>2958465</v>
      </c>
      <c r="E2985" s="2">
        <v>41402</v>
      </c>
      <c r="F2985" s="28">
        <v>1195</v>
      </c>
      <c r="G2985" t="s">
        <v>3</v>
      </c>
    </row>
    <row r="2986" spans="1:7" x14ac:dyDescent="0.25">
      <c r="A2986" t="s">
        <v>0</v>
      </c>
      <c r="B2986" t="s">
        <v>1</v>
      </c>
      <c r="C2986">
        <v>7675742</v>
      </c>
      <c r="D2986" s="2">
        <v>2958465</v>
      </c>
      <c r="E2986" s="2">
        <v>41320</v>
      </c>
      <c r="F2986" s="28">
        <v>2350</v>
      </c>
      <c r="G2986" t="s">
        <v>3</v>
      </c>
    </row>
    <row r="2987" spans="1:7" x14ac:dyDescent="0.25">
      <c r="A2987" t="s">
        <v>0</v>
      </c>
      <c r="B2987" t="s">
        <v>1</v>
      </c>
      <c r="C2987">
        <v>7675756</v>
      </c>
      <c r="D2987" s="2">
        <v>2958465</v>
      </c>
      <c r="E2987" s="2">
        <v>41320</v>
      </c>
      <c r="F2987" s="28">
        <v>3505</v>
      </c>
      <c r="G2987" t="s">
        <v>3</v>
      </c>
    </row>
    <row r="2988" spans="1:7" x14ac:dyDescent="0.25">
      <c r="A2988" t="s">
        <v>0</v>
      </c>
      <c r="B2988" t="s">
        <v>1</v>
      </c>
      <c r="C2988">
        <v>7676183</v>
      </c>
      <c r="D2988" s="2">
        <v>2958465</v>
      </c>
      <c r="E2988" s="2">
        <v>41071</v>
      </c>
      <c r="F2988" s="28">
        <v>291</v>
      </c>
      <c r="G2988" t="s">
        <v>2</v>
      </c>
    </row>
    <row r="2989" spans="1:7" x14ac:dyDescent="0.25">
      <c r="A2989" t="s">
        <v>0</v>
      </c>
      <c r="B2989" t="s">
        <v>1</v>
      </c>
      <c r="C2989">
        <v>7676184</v>
      </c>
      <c r="D2989" s="2">
        <v>2958465</v>
      </c>
      <c r="E2989" s="2">
        <v>41071</v>
      </c>
      <c r="F2989" s="28">
        <v>291</v>
      </c>
      <c r="G2989" t="s">
        <v>2</v>
      </c>
    </row>
    <row r="2990" spans="1:7" x14ac:dyDescent="0.25">
      <c r="A2990" t="s">
        <v>0</v>
      </c>
      <c r="B2990" t="s">
        <v>1</v>
      </c>
      <c r="C2990">
        <v>7676242</v>
      </c>
      <c r="D2990" s="2">
        <v>2958465</v>
      </c>
      <c r="E2990" s="2">
        <v>41071</v>
      </c>
      <c r="F2990" s="28">
        <v>2810</v>
      </c>
      <c r="G2990" t="s">
        <v>3</v>
      </c>
    </row>
    <row r="2991" spans="1:7" x14ac:dyDescent="0.25">
      <c r="A2991" t="s">
        <v>0</v>
      </c>
      <c r="B2991" t="s">
        <v>1</v>
      </c>
      <c r="C2991">
        <v>7676263</v>
      </c>
      <c r="D2991" s="2">
        <v>2958465</v>
      </c>
      <c r="E2991" s="2">
        <v>40299</v>
      </c>
      <c r="F2991" s="28">
        <v>4400</v>
      </c>
      <c r="G2991" t="s">
        <v>3</v>
      </c>
    </row>
    <row r="2992" spans="1:7" x14ac:dyDescent="0.25">
      <c r="A2992" t="s">
        <v>0</v>
      </c>
      <c r="B2992" t="s">
        <v>1</v>
      </c>
      <c r="C2992">
        <v>7676265</v>
      </c>
      <c r="D2992" s="2">
        <v>2958465</v>
      </c>
      <c r="E2992" s="2">
        <v>41071</v>
      </c>
      <c r="F2992" s="28">
        <v>5520</v>
      </c>
      <c r="G2992" t="s">
        <v>3</v>
      </c>
    </row>
    <row r="2993" spans="1:7" x14ac:dyDescent="0.25">
      <c r="A2993" t="s">
        <v>0</v>
      </c>
      <c r="B2993" t="s">
        <v>1</v>
      </c>
      <c r="C2993">
        <v>7676683</v>
      </c>
      <c r="D2993" s="2">
        <v>2958465</v>
      </c>
      <c r="E2993" s="2">
        <v>41071</v>
      </c>
      <c r="F2993" s="28">
        <v>270</v>
      </c>
      <c r="G2993" t="s">
        <v>2</v>
      </c>
    </row>
    <row r="2994" spans="1:7" x14ac:dyDescent="0.25">
      <c r="A2994" t="s">
        <v>0</v>
      </c>
      <c r="B2994" t="s">
        <v>1</v>
      </c>
      <c r="C2994">
        <v>7676684</v>
      </c>
      <c r="D2994" s="2">
        <v>2958465</v>
      </c>
      <c r="E2994" s="2">
        <v>41071</v>
      </c>
      <c r="F2994" s="28">
        <v>270</v>
      </c>
      <c r="G2994" t="s">
        <v>2</v>
      </c>
    </row>
    <row r="2995" spans="1:7" x14ac:dyDescent="0.25">
      <c r="A2995" t="s">
        <v>0</v>
      </c>
      <c r="B2995" t="s">
        <v>1</v>
      </c>
      <c r="C2995">
        <v>7676742</v>
      </c>
      <c r="D2995" s="2">
        <v>2958465</v>
      </c>
      <c r="E2995" s="2">
        <v>41071</v>
      </c>
      <c r="F2995" s="28">
        <v>2600</v>
      </c>
      <c r="G2995" t="s">
        <v>3</v>
      </c>
    </row>
    <row r="2996" spans="1:7" x14ac:dyDescent="0.25">
      <c r="A2996" t="s">
        <v>0</v>
      </c>
      <c r="B2996" t="s">
        <v>1</v>
      </c>
      <c r="C2996">
        <v>7676763</v>
      </c>
      <c r="D2996" s="2">
        <v>2958465</v>
      </c>
      <c r="E2996" s="2">
        <v>40299</v>
      </c>
      <c r="F2996" s="28">
        <v>4000</v>
      </c>
      <c r="G2996" t="s">
        <v>3</v>
      </c>
    </row>
    <row r="2997" spans="1:7" x14ac:dyDescent="0.25">
      <c r="A2997" t="s">
        <v>0</v>
      </c>
      <c r="B2997" t="s">
        <v>1</v>
      </c>
      <c r="C2997">
        <v>7676765</v>
      </c>
      <c r="D2997" s="2">
        <v>2958465</v>
      </c>
      <c r="E2997" s="2">
        <v>41071</v>
      </c>
      <c r="F2997" s="28">
        <v>5100</v>
      </c>
      <c r="G2997" t="s">
        <v>3</v>
      </c>
    </row>
    <row r="2998" spans="1:7" x14ac:dyDescent="0.25">
      <c r="A2998" t="s">
        <v>0</v>
      </c>
      <c r="B2998" t="s">
        <v>1</v>
      </c>
      <c r="C2998">
        <v>7677183</v>
      </c>
      <c r="D2998" s="2">
        <v>2958465</v>
      </c>
      <c r="E2998" s="2">
        <v>44764</v>
      </c>
      <c r="F2998" s="28">
        <v>360</v>
      </c>
      <c r="G2998" t="s">
        <v>2</v>
      </c>
    </row>
    <row r="2999" spans="1:7" x14ac:dyDescent="0.25">
      <c r="A2999" t="s">
        <v>0</v>
      </c>
      <c r="B2999" t="s">
        <v>1</v>
      </c>
      <c r="C2999">
        <v>7677184</v>
      </c>
      <c r="D2999" s="2">
        <v>2958465</v>
      </c>
      <c r="E2999" s="2">
        <v>44764</v>
      </c>
      <c r="F2999" s="28">
        <v>360</v>
      </c>
      <c r="G2999" t="s">
        <v>2</v>
      </c>
    </row>
    <row r="3000" spans="1:7" x14ac:dyDescent="0.25">
      <c r="A3000" t="s">
        <v>0</v>
      </c>
      <c r="B3000" t="s">
        <v>1</v>
      </c>
      <c r="C3000">
        <v>7677241</v>
      </c>
      <c r="D3000" s="2">
        <v>2958465</v>
      </c>
      <c r="E3000" s="2">
        <v>44764</v>
      </c>
      <c r="F3000" s="28">
        <v>3500</v>
      </c>
      <c r="G3000" t="s">
        <v>3</v>
      </c>
    </row>
    <row r="3001" spans="1:7" x14ac:dyDescent="0.25">
      <c r="A3001" t="s">
        <v>0</v>
      </c>
      <c r="B3001" t="s">
        <v>1</v>
      </c>
      <c r="C3001">
        <v>7677242</v>
      </c>
      <c r="D3001" s="2">
        <v>2958465</v>
      </c>
      <c r="E3001" s="2">
        <v>44764</v>
      </c>
      <c r="F3001" s="28">
        <v>3500</v>
      </c>
      <c r="G3001" t="s">
        <v>3</v>
      </c>
    </row>
    <row r="3002" spans="1:7" x14ac:dyDescent="0.25">
      <c r="A3002" t="s">
        <v>0</v>
      </c>
      <c r="B3002" t="s">
        <v>1</v>
      </c>
      <c r="C3002">
        <v>7677253</v>
      </c>
      <c r="D3002" s="2">
        <v>2958465</v>
      </c>
      <c r="E3002" s="2">
        <v>44764</v>
      </c>
      <c r="F3002" s="28">
        <v>5200</v>
      </c>
      <c r="G3002" t="s">
        <v>3</v>
      </c>
    </row>
    <row r="3003" spans="1:7" x14ac:dyDescent="0.25">
      <c r="A3003" t="s">
        <v>0</v>
      </c>
      <c r="B3003" t="s">
        <v>1</v>
      </c>
      <c r="C3003">
        <v>7677254</v>
      </c>
      <c r="D3003" s="2">
        <v>2958465</v>
      </c>
      <c r="E3003" s="2">
        <v>44988</v>
      </c>
      <c r="F3003" s="28">
        <v>6120</v>
      </c>
      <c r="G3003" t="s">
        <v>3</v>
      </c>
    </row>
    <row r="3004" spans="1:7" x14ac:dyDescent="0.25">
      <c r="A3004" t="s">
        <v>0</v>
      </c>
      <c r="B3004" t="s">
        <v>1</v>
      </c>
      <c r="C3004">
        <v>7677256</v>
      </c>
      <c r="D3004" s="2">
        <v>2958465</v>
      </c>
      <c r="E3004" s="2">
        <v>44764</v>
      </c>
      <c r="F3004" s="28">
        <v>5200</v>
      </c>
      <c r="G3004" t="s">
        <v>3</v>
      </c>
    </row>
    <row r="3005" spans="1:7" x14ac:dyDescent="0.25">
      <c r="A3005" t="s">
        <v>0</v>
      </c>
      <c r="B3005" t="s">
        <v>1</v>
      </c>
      <c r="C3005">
        <v>7677282</v>
      </c>
      <c r="D3005" s="2">
        <v>2958465</v>
      </c>
      <c r="E3005" s="2">
        <v>44764</v>
      </c>
      <c r="F3005" s="28">
        <v>3800</v>
      </c>
      <c r="G3005" t="s">
        <v>3</v>
      </c>
    </row>
    <row r="3006" spans="1:7" x14ac:dyDescent="0.25">
      <c r="A3006" t="s">
        <v>0</v>
      </c>
      <c r="B3006" t="s">
        <v>1</v>
      </c>
      <c r="C3006">
        <v>7677283</v>
      </c>
      <c r="D3006" s="2">
        <v>2958465</v>
      </c>
      <c r="E3006" s="2">
        <v>44764</v>
      </c>
      <c r="F3006" s="28">
        <v>5500</v>
      </c>
      <c r="G3006" t="s">
        <v>3</v>
      </c>
    </row>
    <row r="3007" spans="1:7" x14ac:dyDescent="0.25">
      <c r="A3007" t="s">
        <v>0</v>
      </c>
      <c r="B3007" t="s">
        <v>1</v>
      </c>
      <c r="C3007">
        <v>7677683</v>
      </c>
      <c r="D3007" s="2">
        <v>2958465</v>
      </c>
      <c r="E3007" s="2">
        <v>43344</v>
      </c>
      <c r="F3007" s="28">
        <v>281</v>
      </c>
      <c r="G3007" t="s">
        <v>2</v>
      </c>
    </row>
    <row r="3008" spans="1:7" x14ac:dyDescent="0.25">
      <c r="A3008" t="s">
        <v>0</v>
      </c>
      <c r="B3008" t="s">
        <v>1</v>
      </c>
      <c r="C3008">
        <v>7677684</v>
      </c>
      <c r="D3008" s="2">
        <v>2958465</v>
      </c>
      <c r="E3008" s="2">
        <v>43344</v>
      </c>
      <c r="F3008" s="28">
        <v>281</v>
      </c>
      <c r="G3008" t="s">
        <v>2</v>
      </c>
    </row>
    <row r="3009" spans="1:7" x14ac:dyDescent="0.25">
      <c r="A3009" t="s">
        <v>0</v>
      </c>
      <c r="B3009" t="s">
        <v>1</v>
      </c>
      <c r="C3009">
        <v>7677741</v>
      </c>
      <c r="D3009" s="2">
        <v>2958465</v>
      </c>
      <c r="E3009" s="2">
        <v>43344</v>
      </c>
      <c r="F3009" s="28">
        <v>2754</v>
      </c>
      <c r="G3009" t="s">
        <v>3</v>
      </c>
    </row>
    <row r="3010" spans="1:7" x14ac:dyDescent="0.25">
      <c r="A3010" t="s">
        <v>0</v>
      </c>
      <c r="B3010" t="s">
        <v>1</v>
      </c>
      <c r="C3010">
        <v>7677742</v>
      </c>
      <c r="D3010" s="2">
        <v>2958465</v>
      </c>
      <c r="E3010" s="2">
        <v>43344</v>
      </c>
      <c r="F3010" s="28">
        <v>2754</v>
      </c>
      <c r="G3010" t="s">
        <v>3</v>
      </c>
    </row>
    <row r="3011" spans="1:7" x14ac:dyDescent="0.25">
      <c r="A3011" t="s">
        <v>0</v>
      </c>
      <c r="B3011" t="s">
        <v>1</v>
      </c>
      <c r="C3011">
        <v>7677753</v>
      </c>
      <c r="D3011" s="2">
        <v>2958465</v>
      </c>
      <c r="E3011" s="2">
        <v>43344</v>
      </c>
      <c r="F3011" s="28">
        <v>4091</v>
      </c>
      <c r="G3011" t="s">
        <v>3</v>
      </c>
    </row>
    <row r="3012" spans="1:7" x14ac:dyDescent="0.25">
      <c r="A3012" t="s">
        <v>0</v>
      </c>
      <c r="B3012" t="s">
        <v>1</v>
      </c>
      <c r="C3012">
        <v>7677756</v>
      </c>
      <c r="D3012" s="2">
        <v>2958465</v>
      </c>
      <c r="E3012" s="2">
        <v>43344</v>
      </c>
      <c r="F3012" s="28">
        <v>4091</v>
      </c>
      <c r="G3012" t="s">
        <v>3</v>
      </c>
    </row>
    <row r="3013" spans="1:7" x14ac:dyDescent="0.25">
      <c r="A3013" t="s">
        <v>0</v>
      </c>
      <c r="B3013" t="s">
        <v>1</v>
      </c>
      <c r="C3013">
        <v>7677782</v>
      </c>
      <c r="D3013" s="2">
        <v>2958465</v>
      </c>
      <c r="E3013" s="2">
        <v>43344</v>
      </c>
      <c r="F3013" s="28">
        <v>3029</v>
      </c>
      <c r="G3013" t="s">
        <v>3</v>
      </c>
    </row>
    <row r="3014" spans="1:7" x14ac:dyDescent="0.25">
      <c r="A3014" t="s">
        <v>0</v>
      </c>
      <c r="B3014" t="s">
        <v>1</v>
      </c>
      <c r="C3014">
        <v>7677783</v>
      </c>
      <c r="D3014" s="2">
        <v>2958465</v>
      </c>
      <c r="E3014" s="2">
        <v>43344</v>
      </c>
      <c r="F3014" s="28">
        <v>4361</v>
      </c>
      <c r="G3014" t="s">
        <v>3</v>
      </c>
    </row>
    <row r="3015" spans="1:7" x14ac:dyDescent="0.25">
      <c r="A3015" t="s">
        <v>0</v>
      </c>
      <c r="B3015" t="s">
        <v>1</v>
      </c>
      <c r="C3015">
        <v>7682183</v>
      </c>
      <c r="D3015" s="2">
        <v>2958465</v>
      </c>
      <c r="E3015" s="2">
        <v>40747</v>
      </c>
      <c r="F3015" s="28">
        <v>250</v>
      </c>
      <c r="G3015" t="s">
        <v>2</v>
      </c>
    </row>
    <row r="3016" spans="1:7" x14ac:dyDescent="0.25">
      <c r="A3016" t="s">
        <v>0</v>
      </c>
      <c r="B3016" t="s">
        <v>1</v>
      </c>
      <c r="C3016">
        <v>7682184</v>
      </c>
      <c r="D3016" s="2">
        <v>2958465</v>
      </c>
      <c r="E3016" s="2">
        <v>40747</v>
      </c>
      <c r="F3016" s="28">
        <v>250</v>
      </c>
      <c r="G3016" t="s">
        <v>2</v>
      </c>
    </row>
    <row r="3017" spans="1:7" x14ac:dyDescent="0.25">
      <c r="A3017" t="s">
        <v>0</v>
      </c>
      <c r="B3017" t="s">
        <v>1</v>
      </c>
      <c r="C3017">
        <v>7682251</v>
      </c>
      <c r="D3017" s="2">
        <v>2958465</v>
      </c>
      <c r="E3017" s="2">
        <v>40747</v>
      </c>
      <c r="F3017" s="28">
        <v>1760</v>
      </c>
      <c r="G3017" t="s">
        <v>3</v>
      </c>
    </row>
    <row r="3018" spans="1:7" x14ac:dyDescent="0.25">
      <c r="A3018" t="s">
        <v>0</v>
      </c>
      <c r="B3018" t="s">
        <v>1</v>
      </c>
      <c r="C3018">
        <v>7682265</v>
      </c>
      <c r="D3018" s="2">
        <v>2958465</v>
      </c>
      <c r="E3018" s="2">
        <v>40747</v>
      </c>
      <c r="F3018" s="28">
        <v>4600</v>
      </c>
      <c r="G3018" t="s">
        <v>3</v>
      </c>
    </row>
    <row r="3019" spans="1:7" x14ac:dyDescent="0.25">
      <c r="A3019" t="s">
        <v>0</v>
      </c>
      <c r="B3019" t="s">
        <v>1</v>
      </c>
      <c r="C3019">
        <v>7682683</v>
      </c>
      <c r="D3019" s="2">
        <v>2958465</v>
      </c>
      <c r="E3019" s="2">
        <v>41233</v>
      </c>
      <c r="F3019" s="28">
        <v>250</v>
      </c>
      <c r="G3019" t="s">
        <v>2</v>
      </c>
    </row>
    <row r="3020" spans="1:7" x14ac:dyDescent="0.25">
      <c r="A3020" t="s">
        <v>0</v>
      </c>
      <c r="B3020" t="s">
        <v>1</v>
      </c>
      <c r="C3020">
        <v>7682684</v>
      </c>
      <c r="D3020" s="2">
        <v>2958465</v>
      </c>
      <c r="E3020" s="2">
        <v>41233</v>
      </c>
      <c r="F3020" s="28">
        <v>250</v>
      </c>
      <c r="G3020" t="s">
        <v>2</v>
      </c>
    </row>
    <row r="3021" spans="1:7" x14ac:dyDescent="0.25">
      <c r="A3021" t="s">
        <v>0</v>
      </c>
      <c r="B3021" t="s">
        <v>1</v>
      </c>
      <c r="C3021">
        <v>7682751</v>
      </c>
      <c r="D3021" s="2">
        <v>2958465</v>
      </c>
      <c r="E3021" s="2">
        <v>41233</v>
      </c>
      <c r="F3021" s="28">
        <v>1760</v>
      </c>
      <c r="G3021" t="s">
        <v>3</v>
      </c>
    </row>
    <row r="3022" spans="1:7" x14ac:dyDescent="0.25">
      <c r="A3022" t="s">
        <v>0</v>
      </c>
      <c r="B3022" t="s">
        <v>1</v>
      </c>
      <c r="C3022">
        <v>7682765</v>
      </c>
      <c r="D3022" s="2">
        <v>2958465</v>
      </c>
      <c r="E3022" s="2">
        <v>41233</v>
      </c>
      <c r="F3022" s="28">
        <v>4600</v>
      </c>
      <c r="G3022" t="s">
        <v>3</v>
      </c>
    </row>
    <row r="3023" spans="1:7" x14ac:dyDescent="0.25">
      <c r="A3023" t="s">
        <v>0</v>
      </c>
      <c r="B3023" t="s">
        <v>1</v>
      </c>
      <c r="C3023">
        <v>7683183</v>
      </c>
      <c r="D3023" s="2">
        <v>2958465</v>
      </c>
      <c r="E3023" s="2">
        <v>41233</v>
      </c>
      <c r="F3023" s="28">
        <v>275</v>
      </c>
      <c r="G3023" t="s">
        <v>2</v>
      </c>
    </row>
    <row r="3024" spans="1:7" x14ac:dyDescent="0.25">
      <c r="A3024" t="s">
        <v>0</v>
      </c>
      <c r="B3024" t="s">
        <v>1</v>
      </c>
      <c r="C3024">
        <v>7683185</v>
      </c>
      <c r="D3024" s="2">
        <v>2958465</v>
      </c>
      <c r="E3024" s="2">
        <v>41233</v>
      </c>
      <c r="F3024" s="28">
        <v>275</v>
      </c>
      <c r="G3024" t="s">
        <v>2</v>
      </c>
    </row>
    <row r="3025" spans="1:7" x14ac:dyDescent="0.25">
      <c r="A3025" t="s">
        <v>0</v>
      </c>
      <c r="B3025" t="s">
        <v>1</v>
      </c>
      <c r="C3025">
        <v>7683201</v>
      </c>
      <c r="D3025" s="2">
        <v>2958465</v>
      </c>
      <c r="E3025" s="2">
        <v>41233</v>
      </c>
      <c r="F3025" s="28">
        <v>797</v>
      </c>
      <c r="G3025" t="s">
        <v>2</v>
      </c>
    </row>
    <row r="3026" spans="1:7" x14ac:dyDescent="0.25">
      <c r="A3026" t="s">
        <v>0</v>
      </c>
      <c r="B3026" t="s">
        <v>1</v>
      </c>
      <c r="C3026">
        <v>7683203</v>
      </c>
      <c r="D3026" s="2">
        <v>2958465</v>
      </c>
      <c r="E3026" s="2">
        <v>41233</v>
      </c>
      <c r="F3026" s="28">
        <v>797</v>
      </c>
      <c r="G3026" t="s">
        <v>2</v>
      </c>
    </row>
    <row r="3027" spans="1:7" x14ac:dyDescent="0.25">
      <c r="A3027" t="s">
        <v>0</v>
      </c>
      <c r="B3027" t="s">
        <v>1</v>
      </c>
      <c r="C3027">
        <v>7683242</v>
      </c>
      <c r="D3027" s="2">
        <v>2958465</v>
      </c>
      <c r="E3027" s="2">
        <v>41233</v>
      </c>
      <c r="F3027" s="28">
        <v>2573</v>
      </c>
      <c r="G3027" t="s">
        <v>3</v>
      </c>
    </row>
    <row r="3028" spans="1:7" x14ac:dyDescent="0.25">
      <c r="A3028" t="s">
        <v>0</v>
      </c>
      <c r="B3028" t="s">
        <v>1</v>
      </c>
      <c r="C3028">
        <v>7683683</v>
      </c>
      <c r="D3028" s="2">
        <v>2958465</v>
      </c>
      <c r="E3028" s="2">
        <v>41233</v>
      </c>
      <c r="F3028" s="28">
        <v>243</v>
      </c>
      <c r="G3028" t="s">
        <v>2</v>
      </c>
    </row>
    <row r="3029" spans="1:7" x14ac:dyDescent="0.25">
      <c r="A3029" t="s">
        <v>0</v>
      </c>
      <c r="B3029" t="s">
        <v>1</v>
      </c>
      <c r="C3029">
        <v>7683685</v>
      </c>
      <c r="D3029" s="2">
        <v>2958465</v>
      </c>
      <c r="E3029" s="2">
        <v>41233</v>
      </c>
      <c r="F3029" s="28">
        <v>243</v>
      </c>
      <c r="G3029" t="s">
        <v>2</v>
      </c>
    </row>
    <row r="3030" spans="1:7" x14ac:dyDescent="0.25">
      <c r="A3030" t="s">
        <v>0</v>
      </c>
      <c r="B3030" t="s">
        <v>1</v>
      </c>
      <c r="C3030">
        <v>7683701</v>
      </c>
      <c r="D3030" s="2">
        <v>2958465</v>
      </c>
      <c r="E3030" s="2">
        <v>41233</v>
      </c>
      <c r="F3030" s="28">
        <v>700</v>
      </c>
      <c r="G3030" t="s">
        <v>2</v>
      </c>
    </row>
    <row r="3031" spans="1:7" x14ac:dyDescent="0.25">
      <c r="A3031" t="s">
        <v>0</v>
      </c>
      <c r="B3031" t="s">
        <v>1</v>
      </c>
      <c r="C3031">
        <v>7683703</v>
      </c>
      <c r="D3031" s="2">
        <v>2958465</v>
      </c>
      <c r="E3031" s="2">
        <v>41233</v>
      </c>
      <c r="F3031" s="28">
        <v>700</v>
      </c>
      <c r="G3031" t="s">
        <v>2</v>
      </c>
    </row>
    <row r="3032" spans="1:7" x14ac:dyDescent="0.25">
      <c r="A3032" t="s">
        <v>0</v>
      </c>
      <c r="B3032" t="s">
        <v>1</v>
      </c>
      <c r="C3032">
        <v>7683742</v>
      </c>
      <c r="D3032" s="2">
        <v>2958465</v>
      </c>
      <c r="E3032" s="2">
        <v>41233</v>
      </c>
      <c r="F3032" s="28">
        <v>2250</v>
      </c>
      <c r="G3032" t="s">
        <v>3</v>
      </c>
    </row>
    <row r="3033" spans="1:7" x14ac:dyDescent="0.25">
      <c r="A3033" t="s">
        <v>0</v>
      </c>
      <c r="B3033" t="s">
        <v>1</v>
      </c>
      <c r="C3033">
        <v>7687233</v>
      </c>
      <c r="D3033" s="2">
        <v>2958465</v>
      </c>
      <c r="E3033" s="2">
        <v>44764</v>
      </c>
      <c r="F3033" s="28">
        <v>1880</v>
      </c>
      <c r="G3033" t="s">
        <v>2</v>
      </c>
    </row>
    <row r="3034" spans="1:7" x14ac:dyDescent="0.25">
      <c r="A3034" t="s">
        <v>0</v>
      </c>
      <c r="B3034" t="s">
        <v>1</v>
      </c>
      <c r="C3034">
        <v>7687234</v>
      </c>
      <c r="D3034" s="2">
        <v>2958465</v>
      </c>
      <c r="E3034" s="2">
        <v>44764</v>
      </c>
      <c r="F3034" s="28">
        <v>1880</v>
      </c>
      <c r="G3034" t="s">
        <v>2</v>
      </c>
    </row>
    <row r="3035" spans="1:7" x14ac:dyDescent="0.25">
      <c r="A3035" t="s">
        <v>0</v>
      </c>
      <c r="B3035" t="s">
        <v>1</v>
      </c>
      <c r="C3035">
        <v>7687265</v>
      </c>
      <c r="D3035" s="2">
        <v>2958465</v>
      </c>
      <c r="E3035" s="2">
        <v>44764</v>
      </c>
      <c r="F3035" s="28">
        <v>7420</v>
      </c>
      <c r="G3035" t="s">
        <v>3</v>
      </c>
    </row>
    <row r="3036" spans="1:7" x14ac:dyDescent="0.25">
      <c r="A3036" t="s">
        <v>0</v>
      </c>
      <c r="B3036" t="s">
        <v>1</v>
      </c>
      <c r="C3036">
        <v>7688183</v>
      </c>
      <c r="D3036" s="2">
        <v>2958465</v>
      </c>
      <c r="E3036" s="2">
        <v>44894</v>
      </c>
      <c r="F3036" s="28">
        <v>359</v>
      </c>
      <c r="G3036" t="s">
        <v>2</v>
      </c>
    </row>
    <row r="3037" spans="1:7" x14ac:dyDescent="0.25">
      <c r="A3037" t="s">
        <v>0</v>
      </c>
      <c r="B3037" t="s">
        <v>1</v>
      </c>
      <c r="C3037">
        <v>7688184</v>
      </c>
      <c r="D3037" s="2">
        <v>2958465</v>
      </c>
      <c r="E3037" s="2">
        <v>44894</v>
      </c>
      <c r="F3037" s="28">
        <v>359</v>
      </c>
      <c r="G3037" t="s">
        <v>2</v>
      </c>
    </row>
    <row r="3038" spans="1:7" x14ac:dyDescent="0.25">
      <c r="A3038" t="s">
        <v>0</v>
      </c>
      <c r="B3038" t="s">
        <v>1</v>
      </c>
      <c r="C3038">
        <v>7688201</v>
      </c>
      <c r="D3038" s="2">
        <v>2958465</v>
      </c>
      <c r="E3038" s="2">
        <v>44894</v>
      </c>
      <c r="F3038" s="28">
        <v>1077</v>
      </c>
      <c r="G3038" t="s">
        <v>2</v>
      </c>
    </row>
    <row r="3039" spans="1:7" x14ac:dyDescent="0.25">
      <c r="A3039" t="s">
        <v>0</v>
      </c>
      <c r="B3039" t="s">
        <v>1</v>
      </c>
      <c r="C3039">
        <v>7688203</v>
      </c>
      <c r="D3039" s="2">
        <v>2958465</v>
      </c>
      <c r="E3039" s="2">
        <v>44894</v>
      </c>
      <c r="F3039" s="28">
        <v>1077</v>
      </c>
      <c r="G3039" t="s">
        <v>2</v>
      </c>
    </row>
    <row r="3040" spans="1:7" x14ac:dyDescent="0.25">
      <c r="A3040" t="s">
        <v>0</v>
      </c>
      <c r="B3040" t="s">
        <v>1</v>
      </c>
      <c r="C3040">
        <v>7688211</v>
      </c>
      <c r="D3040" s="2">
        <v>2958465</v>
      </c>
      <c r="E3040" s="2">
        <v>44894</v>
      </c>
      <c r="F3040" s="28">
        <v>1257</v>
      </c>
      <c r="G3040" t="s">
        <v>2</v>
      </c>
    </row>
    <row r="3041" spans="1:7" x14ac:dyDescent="0.25">
      <c r="A3041" t="s">
        <v>0</v>
      </c>
      <c r="B3041" t="s">
        <v>1</v>
      </c>
      <c r="C3041">
        <v>7688213</v>
      </c>
      <c r="D3041" s="2">
        <v>2958465</v>
      </c>
      <c r="E3041" s="2">
        <v>44894</v>
      </c>
      <c r="F3041" s="28">
        <v>1257</v>
      </c>
      <c r="G3041" t="s">
        <v>2</v>
      </c>
    </row>
    <row r="3042" spans="1:7" x14ac:dyDescent="0.25">
      <c r="A3042" t="s">
        <v>0</v>
      </c>
      <c r="B3042" t="s">
        <v>1</v>
      </c>
      <c r="C3042">
        <v>7688683</v>
      </c>
      <c r="D3042" s="2">
        <v>2958465</v>
      </c>
      <c r="E3042" s="2">
        <v>42935</v>
      </c>
      <c r="F3042" s="28">
        <v>336</v>
      </c>
      <c r="G3042" t="s">
        <v>2</v>
      </c>
    </row>
    <row r="3043" spans="1:7" x14ac:dyDescent="0.25">
      <c r="A3043" t="s">
        <v>0</v>
      </c>
      <c r="B3043" t="s">
        <v>1</v>
      </c>
      <c r="C3043">
        <v>7688684</v>
      </c>
      <c r="D3043" s="2">
        <v>2958465</v>
      </c>
      <c r="E3043" s="2">
        <v>42935</v>
      </c>
      <c r="F3043" s="28">
        <v>336</v>
      </c>
      <c r="G3043" t="s">
        <v>2</v>
      </c>
    </row>
    <row r="3044" spans="1:7" x14ac:dyDescent="0.25">
      <c r="A3044" t="s">
        <v>0</v>
      </c>
      <c r="B3044" t="s">
        <v>1</v>
      </c>
      <c r="C3044">
        <v>7688711</v>
      </c>
      <c r="D3044" s="2">
        <v>2958465</v>
      </c>
      <c r="E3044" s="2">
        <v>42935</v>
      </c>
      <c r="F3044" s="28">
        <v>1176</v>
      </c>
      <c r="G3044" t="s">
        <v>2</v>
      </c>
    </row>
    <row r="3045" spans="1:7" x14ac:dyDescent="0.25">
      <c r="A3045" t="s">
        <v>0</v>
      </c>
      <c r="B3045" t="s">
        <v>1</v>
      </c>
      <c r="C3045">
        <v>7688713</v>
      </c>
      <c r="D3045" s="2">
        <v>2958465</v>
      </c>
      <c r="E3045" s="2">
        <v>42935</v>
      </c>
      <c r="F3045" s="28">
        <v>1176</v>
      </c>
      <c r="G3045" t="s">
        <v>2</v>
      </c>
    </row>
    <row r="3046" spans="1:7" x14ac:dyDescent="0.25">
      <c r="A3046" t="s">
        <v>0</v>
      </c>
      <c r="B3046" t="s">
        <v>1</v>
      </c>
      <c r="C3046">
        <v>7690134</v>
      </c>
      <c r="D3046" s="2">
        <v>2958465</v>
      </c>
      <c r="E3046" s="2">
        <v>44299</v>
      </c>
      <c r="F3046" s="28">
        <v>1439</v>
      </c>
      <c r="G3046" t="s">
        <v>2</v>
      </c>
    </row>
    <row r="3047" spans="1:7" x14ac:dyDescent="0.25">
      <c r="A3047" t="s">
        <v>0</v>
      </c>
      <c r="B3047" t="s">
        <v>1</v>
      </c>
      <c r="C3047">
        <v>7690135</v>
      </c>
      <c r="D3047" s="2">
        <v>2958465</v>
      </c>
      <c r="E3047" s="2">
        <v>44299</v>
      </c>
      <c r="F3047" s="28">
        <v>1439</v>
      </c>
      <c r="G3047" t="s">
        <v>2</v>
      </c>
    </row>
    <row r="3048" spans="1:7" x14ac:dyDescent="0.25">
      <c r="A3048" t="s">
        <v>0</v>
      </c>
      <c r="B3048" t="s">
        <v>1</v>
      </c>
      <c r="C3048">
        <v>7690183</v>
      </c>
      <c r="D3048" s="2">
        <v>2958465</v>
      </c>
      <c r="E3048" s="2">
        <v>44299</v>
      </c>
      <c r="F3048" s="28">
        <v>358</v>
      </c>
      <c r="G3048" t="s">
        <v>2</v>
      </c>
    </row>
    <row r="3049" spans="1:7" x14ac:dyDescent="0.25">
      <c r="A3049" t="s">
        <v>0</v>
      </c>
      <c r="B3049" t="s">
        <v>1</v>
      </c>
      <c r="C3049">
        <v>7690184</v>
      </c>
      <c r="D3049" s="2">
        <v>2958465</v>
      </c>
      <c r="E3049" s="2">
        <v>44299</v>
      </c>
      <c r="F3049" s="28">
        <v>358</v>
      </c>
      <c r="G3049" t="s">
        <v>2</v>
      </c>
    </row>
    <row r="3050" spans="1:7" x14ac:dyDescent="0.25">
      <c r="A3050" t="s">
        <v>0</v>
      </c>
      <c r="B3050" t="s">
        <v>1</v>
      </c>
      <c r="C3050">
        <v>7690211</v>
      </c>
      <c r="D3050" s="2">
        <v>2958465</v>
      </c>
      <c r="E3050" s="2">
        <v>44299</v>
      </c>
      <c r="F3050" s="28">
        <v>1229</v>
      </c>
      <c r="G3050" t="s">
        <v>2</v>
      </c>
    </row>
    <row r="3051" spans="1:7" x14ac:dyDescent="0.25">
      <c r="A3051" t="s">
        <v>0</v>
      </c>
      <c r="B3051" t="s">
        <v>1</v>
      </c>
      <c r="C3051">
        <v>7690213</v>
      </c>
      <c r="D3051" s="2">
        <v>2958465</v>
      </c>
      <c r="E3051" s="2">
        <v>44299</v>
      </c>
      <c r="F3051" s="28">
        <v>1229</v>
      </c>
      <c r="G3051" t="s">
        <v>2</v>
      </c>
    </row>
    <row r="3052" spans="1:7" x14ac:dyDescent="0.25">
      <c r="A3052" t="s">
        <v>0</v>
      </c>
      <c r="B3052" t="s">
        <v>1</v>
      </c>
      <c r="C3052">
        <v>7690233</v>
      </c>
      <c r="D3052" s="2">
        <v>2958465</v>
      </c>
      <c r="E3052" s="2">
        <v>44299</v>
      </c>
      <c r="F3052" s="28">
        <v>1750</v>
      </c>
      <c r="G3052" t="s">
        <v>2</v>
      </c>
    </row>
    <row r="3053" spans="1:7" x14ac:dyDescent="0.25">
      <c r="A3053" t="s">
        <v>0</v>
      </c>
      <c r="B3053" t="s">
        <v>1</v>
      </c>
      <c r="C3053">
        <v>7690234</v>
      </c>
      <c r="D3053" s="2">
        <v>2958465</v>
      </c>
      <c r="E3053" s="2">
        <v>44299</v>
      </c>
      <c r="F3053" s="28">
        <v>1750</v>
      </c>
      <c r="G3053" t="s">
        <v>2</v>
      </c>
    </row>
    <row r="3054" spans="1:7" x14ac:dyDescent="0.25">
      <c r="A3054" t="s">
        <v>0</v>
      </c>
      <c r="B3054" t="s">
        <v>1</v>
      </c>
      <c r="C3054">
        <v>7690243</v>
      </c>
      <c r="D3054" s="2">
        <v>2958465</v>
      </c>
      <c r="E3054" s="2">
        <v>44299</v>
      </c>
      <c r="F3054" s="28">
        <v>2112</v>
      </c>
      <c r="G3054" t="s">
        <v>2</v>
      </c>
    </row>
    <row r="3055" spans="1:7" x14ac:dyDescent="0.25">
      <c r="A3055" t="s">
        <v>0</v>
      </c>
      <c r="B3055" t="s">
        <v>1</v>
      </c>
      <c r="C3055">
        <v>7690244</v>
      </c>
      <c r="D3055" s="2">
        <v>2958465</v>
      </c>
      <c r="E3055" s="2">
        <v>44299</v>
      </c>
      <c r="F3055" s="28">
        <v>2112</v>
      </c>
      <c r="G3055" t="s">
        <v>2</v>
      </c>
    </row>
    <row r="3056" spans="1:7" x14ac:dyDescent="0.25">
      <c r="A3056" t="s">
        <v>0</v>
      </c>
      <c r="B3056" t="s">
        <v>1</v>
      </c>
      <c r="C3056">
        <v>7690289</v>
      </c>
      <c r="D3056" s="2">
        <v>2958465</v>
      </c>
      <c r="E3056" s="2">
        <v>44299</v>
      </c>
      <c r="F3056" s="28">
        <v>2618</v>
      </c>
      <c r="G3056" t="s">
        <v>2</v>
      </c>
    </row>
    <row r="3057" spans="1:7" x14ac:dyDescent="0.25">
      <c r="A3057" t="s">
        <v>0</v>
      </c>
      <c r="B3057" t="s">
        <v>1</v>
      </c>
      <c r="C3057">
        <v>7690290</v>
      </c>
      <c r="D3057" s="2">
        <v>2958465</v>
      </c>
      <c r="E3057" s="2">
        <v>44299</v>
      </c>
      <c r="F3057" s="28">
        <v>2618</v>
      </c>
      <c r="G3057" t="s">
        <v>2</v>
      </c>
    </row>
    <row r="3058" spans="1:7" x14ac:dyDescent="0.25">
      <c r="A3058" t="s">
        <v>0</v>
      </c>
      <c r="B3058" t="s">
        <v>1</v>
      </c>
      <c r="C3058">
        <v>7690291</v>
      </c>
      <c r="D3058" s="2">
        <v>2958465</v>
      </c>
      <c r="E3058" s="2">
        <v>44299</v>
      </c>
      <c r="F3058" s="28">
        <v>2443</v>
      </c>
      <c r="G3058" t="s">
        <v>2</v>
      </c>
    </row>
    <row r="3059" spans="1:7" x14ac:dyDescent="0.25">
      <c r="A3059" t="s">
        <v>0</v>
      </c>
      <c r="B3059" t="s">
        <v>1</v>
      </c>
      <c r="C3059">
        <v>7690292</v>
      </c>
      <c r="D3059" s="2">
        <v>2958465</v>
      </c>
      <c r="E3059" s="2">
        <v>44299</v>
      </c>
      <c r="F3059" s="28">
        <v>2443</v>
      </c>
      <c r="G3059" t="s">
        <v>2</v>
      </c>
    </row>
    <row r="3060" spans="1:7" x14ac:dyDescent="0.25">
      <c r="A3060" t="s">
        <v>0</v>
      </c>
      <c r="B3060" t="s">
        <v>1</v>
      </c>
      <c r="C3060">
        <v>7690295</v>
      </c>
      <c r="D3060" s="2">
        <v>2958465</v>
      </c>
      <c r="E3060" s="2">
        <v>44299</v>
      </c>
      <c r="F3060" s="28">
        <v>2443</v>
      </c>
      <c r="G3060" t="s">
        <v>2</v>
      </c>
    </row>
    <row r="3061" spans="1:7" x14ac:dyDescent="0.25">
      <c r="A3061" t="s">
        <v>0</v>
      </c>
      <c r="B3061" t="s">
        <v>1</v>
      </c>
      <c r="C3061">
        <v>7690683</v>
      </c>
      <c r="D3061" s="2">
        <v>2958465</v>
      </c>
      <c r="E3061" s="2">
        <v>42929</v>
      </c>
      <c r="F3061" s="28">
        <v>332</v>
      </c>
      <c r="G3061" t="s">
        <v>2</v>
      </c>
    </row>
    <row r="3062" spans="1:7" x14ac:dyDescent="0.25">
      <c r="A3062" t="s">
        <v>0</v>
      </c>
      <c r="B3062" t="s">
        <v>1</v>
      </c>
      <c r="C3062">
        <v>7690684</v>
      </c>
      <c r="D3062" s="2">
        <v>2958465</v>
      </c>
      <c r="E3062" s="2">
        <v>42929</v>
      </c>
      <c r="F3062" s="28">
        <v>332</v>
      </c>
      <c r="G3062" t="s">
        <v>2</v>
      </c>
    </row>
    <row r="3063" spans="1:7" x14ac:dyDescent="0.25">
      <c r="A3063" t="s">
        <v>0</v>
      </c>
      <c r="B3063" t="s">
        <v>1</v>
      </c>
      <c r="C3063">
        <v>7690711</v>
      </c>
      <c r="D3063" s="2">
        <v>2958465</v>
      </c>
      <c r="E3063" s="2">
        <v>42929</v>
      </c>
      <c r="F3063" s="28">
        <v>1162</v>
      </c>
      <c r="G3063" t="s">
        <v>2</v>
      </c>
    </row>
    <row r="3064" spans="1:7" x14ac:dyDescent="0.25">
      <c r="A3064" t="s">
        <v>0</v>
      </c>
      <c r="B3064" t="s">
        <v>1</v>
      </c>
      <c r="C3064">
        <v>7690713</v>
      </c>
      <c r="D3064" s="2">
        <v>2958465</v>
      </c>
      <c r="E3064" s="2">
        <v>42929</v>
      </c>
      <c r="F3064" s="28">
        <v>1162</v>
      </c>
      <c r="G3064" t="s">
        <v>2</v>
      </c>
    </row>
    <row r="3065" spans="1:7" x14ac:dyDescent="0.25">
      <c r="A3065" t="s">
        <v>0</v>
      </c>
      <c r="B3065" t="s">
        <v>1</v>
      </c>
      <c r="C3065">
        <v>7690733</v>
      </c>
      <c r="D3065" s="2">
        <v>2958465</v>
      </c>
      <c r="E3065" s="2">
        <v>42929</v>
      </c>
      <c r="F3065" s="28">
        <v>1660</v>
      </c>
      <c r="G3065" t="s">
        <v>2</v>
      </c>
    </row>
    <row r="3066" spans="1:7" x14ac:dyDescent="0.25">
      <c r="A3066" t="s">
        <v>0</v>
      </c>
      <c r="B3066" t="s">
        <v>1</v>
      </c>
      <c r="C3066">
        <v>7690734</v>
      </c>
      <c r="D3066" s="2">
        <v>2958465</v>
      </c>
      <c r="E3066" s="2">
        <v>42929</v>
      </c>
      <c r="F3066" s="28">
        <v>1660</v>
      </c>
      <c r="G3066" t="s">
        <v>2</v>
      </c>
    </row>
    <row r="3067" spans="1:7" x14ac:dyDescent="0.25">
      <c r="A3067" t="s">
        <v>0</v>
      </c>
      <c r="B3067" t="s">
        <v>1</v>
      </c>
      <c r="C3067">
        <v>7690743</v>
      </c>
      <c r="D3067" s="2">
        <v>2958465</v>
      </c>
      <c r="E3067" s="2">
        <v>42929</v>
      </c>
      <c r="F3067" s="28">
        <v>1992</v>
      </c>
      <c r="G3067" t="s">
        <v>2</v>
      </c>
    </row>
    <row r="3068" spans="1:7" x14ac:dyDescent="0.25">
      <c r="A3068" t="s">
        <v>0</v>
      </c>
      <c r="B3068" t="s">
        <v>1</v>
      </c>
      <c r="C3068">
        <v>7690744</v>
      </c>
      <c r="D3068" s="2">
        <v>2958465</v>
      </c>
      <c r="E3068" s="2">
        <v>42929</v>
      </c>
      <c r="F3068" s="28">
        <v>1992</v>
      </c>
      <c r="G3068" t="s">
        <v>2</v>
      </c>
    </row>
    <row r="3069" spans="1:7" x14ac:dyDescent="0.25">
      <c r="A3069" t="s">
        <v>0</v>
      </c>
      <c r="B3069" t="s">
        <v>1</v>
      </c>
      <c r="C3069">
        <v>7690789</v>
      </c>
      <c r="D3069" s="2">
        <v>2958465</v>
      </c>
      <c r="E3069" s="2">
        <v>42929</v>
      </c>
      <c r="F3069" s="28">
        <v>2295</v>
      </c>
      <c r="G3069" t="s">
        <v>2</v>
      </c>
    </row>
    <row r="3070" spans="1:7" x14ac:dyDescent="0.25">
      <c r="A3070" t="s">
        <v>0</v>
      </c>
      <c r="B3070" t="s">
        <v>1</v>
      </c>
      <c r="C3070">
        <v>7690790</v>
      </c>
      <c r="D3070" s="2">
        <v>2958465</v>
      </c>
      <c r="E3070" s="2">
        <v>42929</v>
      </c>
      <c r="F3070" s="28">
        <v>2295</v>
      </c>
      <c r="G3070" t="s">
        <v>2</v>
      </c>
    </row>
    <row r="3071" spans="1:7" x14ac:dyDescent="0.25">
      <c r="A3071" t="s">
        <v>0</v>
      </c>
      <c r="B3071" t="s">
        <v>1</v>
      </c>
      <c r="C3071">
        <v>7691180</v>
      </c>
      <c r="D3071" s="2">
        <v>2958465</v>
      </c>
      <c r="E3071" s="2">
        <v>41109</v>
      </c>
      <c r="F3071" s="28">
        <v>503</v>
      </c>
      <c r="G3071" t="s">
        <v>2</v>
      </c>
    </row>
    <row r="3072" spans="1:7" x14ac:dyDescent="0.25">
      <c r="A3072" t="s">
        <v>0</v>
      </c>
      <c r="B3072" t="s">
        <v>1</v>
      </c>
      <c r="C3072">
        <v>7691183</v>
      </c>
      <c r="D3072" s="2">
        <v>2958465</v>
      </c>
      <c r="E3072" s="2">
        <v>41109</v>
      </c>
      <c r="F3072" s="28">
        <v>503</v>
      </c>
      <c r="G3072" t="s">
        <v>2</v>
      </c>
    </row>
    <row r="3073" spans="1:7" x14ac:dyDescent="0.25">
      <c r="A3073" t="s">
        <v>0</v>
      </c>
      <c r="B3073" t="s">
        <v>1</v>
      </c>
      <c r="C3073">
        <v>7691221</v>
      </c>
      <c r="D3073" s="2">
        <v>2958465</v>
      </c>
      <c r="E3073" s="2">
        <v>41109</v>
      </c>
      <c r="F3073" s="28">
        <v>1871</v>
      </c>
      <c r="G3073" t="s">
        <v>2</v>
      </c>
    </row>
    <row r="3074" spans="1:7" x14ac:dyDescent="0.25">
      <c r="A3074" t="s">
        <v>0</v>
      </c>
      <c r="B3074" t="s">
        <v>1</v>
      </c>
      <c r="C3074">
        <v>7691223</v>
      </c>
      <c r="D3074" s="2">
        <v>2958465</v>
      </c>
      <c r="E3074" s="2">
        <v>41109</v>
      </c>
      <c r="F3074" s="28">
        <v>1871</v>
      </c>
      <c r="G3074" t="s">
        <v>2</v>
      </c>
    </row>
    <row r="3075" spans="1:7" x14ac:dyDescent="0.25">
      <c r="A3075" t="s">
        <v>0</v>
      </c>
      <c r="B3075" t="s">
        <v>1</v>
      </c>
      <c r="C3075">
        <v>7691680</v>
      </c>
      <c r="D3075" s="2">
        <v>2958465</v>
      </c>
      <c r="E3075" s="2">
        <v>41109</v>
      </c>
      <c r="F3075" s="28">
        <v>462</v>
      </c>
      <c r="G3075" t="s">
        <v>2</v>
      </c>
    </row>
    <row r="3076" spans="1:7" x14ac:dyDescent="0.25">
      <c r="A3076" t="s">
        <v>0</v>
      </c>
      <c r="B3076" t="s">
        <v>1</v>
      </c>
      <c r="C3076">
        <v>7691683</v>
      </c>
      <c r="D3076" s="2">
        <v>2958465</v>
      </c>
      <c r="E3076" s="2">
        <v>41109</v>
      </c>
      <c r="F3076" s="28">
        <v>462</v>
      </c>
      <c r="G3076" t="s">
        <v>2</v>
      </c>
    </row>
    <row r="3077" spans="1:7" x14ac:dyDescent="0.25">
      <c r="A3077" t="s">
        <v>0</v>
      </c>
      <c r="B3077" t="s">
        <v>1</v>
      </c>
      <c r="C3077">
        <v>7691721</v>
      </c>
      <c r="D3077" s="2">
        <v>2958465</v>
      </c>
      <c r="E3077" s="2">
        <v>41109</v>
      </c>
      <c r="F3077" s="28">
        <v>1729</v>
      </c>
      <c r="G3077" t="s">
        <v>2</v>
      </c>
    </row>
    <row r="3078" spans="1:7" x14ac:dyDescent="0.25">
      <c r="A3078" t="s">
        <v>0</v>
      </c>
      <c r="B3078" t="s">
        <v>1</v>
      </c>
      <c r="C3078">
        <v>7691723</v>
      </c>
      <c r="D3078" s="2">
        <v>2958465</v>
      </c>
      <c r="E3078" s="2">
        <v>41109</v>
      </c>
      <c r="F3078" s="28">
        <v>1729</v>
      </c>
      <c r="G3078" t="s">
        <v>2</v>
      </c>
    </row>
    <row r="3079" spans="1:7" x14ac:dyDescent="0.25">
      <c r="A3079" t="s">
        <v>0</v>
      </c>
      <c r="B3079" t="s">
        <v>1</v>
      </c>
      <c r="C3079">
        <v>7693183</v>
      </c>
      <c r="D3079" s="2">
        <v>2958465</v>
      </c>
      <c r="E3079" s="2">
        <v>42917</v>
      </c>
      <c r="F3079" s="28">
        <v>253</v>
      </c>
      <c r="G3079" t="s">
        <v>2</v>
      </c>
    </row>
    <row r="3080" spans="1:7" x14ac:dyDescent="0.25">
      <c r="A3080" t="s">
        <v>0</v>
      </c>
      <c r="B3080" t="s">
        <v>1</v>
      </c>
      <c r="C3080">
        <v>7693184</v>
      </c>
      <c r="D3080" s="2">
        <v>2958465</v>
      </c>
      <c r="E3080" s="2">
        <v>42917</v>
      </c>
      <c r="F3080" s="28">
        <v>253</v>
      </c>
      <c r="G3080" t="s">
        <v>2</v>
      </c>
    </row>
    <row r="3081" spans="1:7" x14ac:dyDescent="0.25">
      <c r="A3081" t="s">
        <v>0</v>
      </c>
      <c r="B3081" t="s">
        <v>1</v>
      </c>
      <c r="C3081">
        <v>7693196</v>
      </c>
      <c r="D3081" s="2">
        <v>2958465</v>
      </c>
      <c r="E3081" s="2">
        <v>42917</v>
      </c>
      <c r="F3081" s="28">
        <v>503</v>
      </c>
      <c r="G3081" t="s">
        <v>2</v>
      </c>
    </row>
    <row r="3082" spans="1:7" x14ac:dyDescent="0.25">
      <c r="A3082" t="s">
        <v>0</v>
      </c>
      <c r="B3082" t="s">
        <v>1</v>
      </c>
      <c r="C3082">
        <v>7693197</v>
      </c>
      <c r="D3082" s="2">
        <v>2958465</v>
      </c>
      <c r="E3082" s="2">
        <v>41639</v>
      </c>
      <c r="F3082" s="28">
        <v>553</v>
      </c>
      <c r="G3082" t="s">
        <v>2</v>
      </c>
    </row>
    <row r="3083" spans="1:7" x14ac:dyDescent="0.25">
      <c r="A3083" t="s">
        <v>0</v>
      </c>
      <c r="B3083" t="s">
        <v>1</v>
      </c>
      <c r="C3083">
        <v>7693205</v>
      </c>
      <c r="D3083" s="2">
        <v>2958465</v>
      </c>
      <c r="E3083" s="2">
        <v>42917</v>
      </c>
      <c r="F3083" s="28">
        <v>503</v>
      </c>
      <c r="G3083" t="s">
        <v>2</v>
      </c>
    </row>
    <row r="3084" spans="1:7" x14ac:dyDescent="0.25">
      <c r="A3084" t="s">
        <v>0</v>
      </c>
      <c r="B3084" t="s">
        <v>1</v>
      </c>
      <c r="C3084">
        <v>7693233</v>
      </c>
      <c r="D3084" s="2">
        <v>2958465</v>
      </c>
      <c r="E3084" s="2">
        <v>42917</v>
      </c>
      <c r="F3084" s="28">
        <v>1246</v>
      </c>
      <c r="G3084" t="s">
        <v>2</v>
      </c>
    </row>
    <row r="3085" spans="1:7" x14ac:dyDescent="0.25">
      <c r="A3085" t="s">
        <v>0</v>
      </c>
      <c r="B3085" t="s">
        <v>1</v>
      </c>
      <c r="C3085">
        <v>7693234</v>
      </c>
      <c r="D3085" s="2">
        <v>2958465</v>
      </c>
      <c r="E3085" s="2">
        <v>42917</v>
      </c>
      <c r="F3085" s="28">
        <v>1246</v>
      </c>
      <c r="G3085" t="s">
        <v>2</v>
      </c>
    </row>
    <row r="3086" spans="1:7" x14ac:dyDescent="0.25">
      <c r="A3086" t="s">
        <v>0</v>
      </c>
      <c r="B3086" t="s">
        <v>1</v>
      </c>
      <c r="C3086">
        <v>7693251</v>
      </c>
      <c r="D3086" s="2">
        <v>2958465</v>
      </c>
      <c r="E3086" s="2">
        <v>42917</v>
      </c>
      <c r="F3086" s="28">
        <v>1860</v>
      </c>
      <c r="G3086" t="s">
        <v>3</v>
      </c>
    </row>
    <row r="3087" spans="1:7" x14ac:dyDescent="0.25">
      <c r="A3087" t="s">
        <v>0</v>
      </c>
      <c r="B3087" t="s">
        <v>1</v>
      </c>
      <c r="C3087">
        <v>7693265</v>
      </c>
      <c r="D3087" s="2">
        <v>2958465</v>
      </c>
      <c r="E3087" s="2">
        <v>42300</v>
      </c>
      <c r="F3087" s="28">
        <v>5000</v>
      </c>
      <c r="G3087" t="s">
        <v>3</v>
      </c>
    </row>
    <row r="3088" spans="1:7" x14ac:dyDescent="0.25">
      <c r="A3088" t="s">
        <v>0</v>
      </c>
      <c r="B3088" t="s">
        <v>1</v>
      </c>
      <c r="C3088">
        <v>7693683</v>
      </c>
      <c r="D3088" s="2">
        <v>2958465</v>
      </c>
      <c r="E3088" s="2">
        <v>42917</v>
      </c>
      <c r="F3088" s="28">
        <v>284</v>
      </c>
      <c r="G3088" t="s">
        <v>2</v>
      </c>
    </row>
    <row r="3089" spans="1:7" x14ac:dyDescent="0.25">
      <c r="A3089" t="s">
        <v>0</v>
      </c>
      <c r="B3089" t="s">
        <v>1</v>
      </c>
      <c r="C3089">
        <v>7693684</v>
      </c>
      <c r="D3089" s="2">
        <v>2958465</v>
      </c>
      <c r="E3089" s="2">
        <v>42917</v>
      </c>
      <c r="F3089" s="28">
        <v>284</v>
      </c>
      <c r="G3089" t="s">
        <v>2</v>
      </c>
    </row>
    <row r="3090" spans="1:7" x14ac:dyDescent="0.25">
      <c r="A3090" t="s">
        <v>0</v>
      </c>
      <c r="B3090" t="s">
        <v>1</v>
      </c>
      <c r="C3090">
        <v>7693696</v>
      </c>
      <c r="D3090" s="2">
        <v>2958465</v>
      </c>
      <c r="E3090" s="2">
        <v>42917</v>
      </c>
      <c r="F3090" s="28">
        <v>565</v>
      </c>
      <c r="G3090" t="s">
        <v>2</v>
      </c>
    </row>
    <row r="3091" spans="1:7" x14ac:dyDescent="0.25">
      <c r="A3091" t="s">
        <v>0</v>
      </c>
      <c r="B3091" t="s">
        <v>1</v>
      </c>
      <c r="C3091">
        <v>7693697</v>
      </c>
      <c r="D3091" s="2">
        <v>2958465</v>
      </c>
      <c r="E3091" s="2">
        <v>41639</v>
      </c>
      <c r="F3091" s="28">
        <v>513</v>
      </c>
      <c r="G3091" t="s">
        <v>2</v>
      </c>
    </row>
    <row r="3092" spans="1:7" x14ac:dyDescent="0.25">
      <c r="A3092" t="s">
        <v>0</v>
      </c>
      <c r="B3092" t="s">
        <v>1</v>
      </c>
      <c r="C3092">
        <v>7693705</v>
      </c>
      <c r="D3092" s="2">
        <v>2958465</v>
      </c>
      <c r="E3092" s="2">
        <v>42917</v>
      </c>
      <c r="F3092" s="28">
        <v>565</v>
      </c>
      <c r="G3092" t="s">
        <v>2</v>
      </c>
    </row>
    <row r="3093" spans="1:7" x14ac:dyDescent="0.25">
      <c r="A3093" t="s">
        <v>0</v>
      </c>
      <c r="B3093" t="s">
        <v>1</v>
      </c>
      <c r="C3093">
        <v>7693733</v>
      </c>
      <c r="D3093" s="2">
        <v>2958465</v>
      </c>
      <c r="E3093" s="2">
        <v>42917</v>
      </c>
      <c r="F3093" s="28">
        <v>1400</v>
      </c>
      <c r="G3093" t="s">
        <v>2</v>
      </c>
    </row>
    <row r="3094" spans="1:7" x14ac:dyDescent="0.25">
      <c r="A3094" t="s">
        <v>0</v>
      </c>
      <c r="B3094" t="s">
        <v>1</v>
      </c>
      <c r="C3094">
        <v>7693734</v>
      </c>
      <c r="D3094" s="2">
        <v>2958465</v>
      </c>
      <c r="E3094" s="2">
        <v>42917</v>
      </c>
      <c r="F3094" s="28">
        <v>1400</v>
      </c>
      <c r="G3094" t="s">
        <v>2</v>
      </c>
    </row>
    <row r="3095" spans="1:7" x14ac:dyDescent="0.25">
      <c r="A3095" t="s">
        <v>0</v>
      </c>
      <c r="B3095" t="s">
        <v>1</v>
      </c>
      <c r="C3095">
        <v>7693751</v>
      </c>
      <c r="D3095" s="2">
        <v>2958465</v>
      </c>
      <c r="E3095" s="2">
        <v>42917</v>
      </c>
      <c r="F3095" s="28">
        <v>2090</v>
      </c>
      <c r="G3095" t="s">
        <v>3</v>
      </c>
    </row>
    <row r="3096" spans="1:7" x14ac:dyDescent="0.25">
      <c r="A3096" t="s">
        <v>0</v>
      </c>
      <c r="B3096" t="s">
        <v>1</v>
      </c>
      <c r="C3096">
        <v>7694183</v>
      </c>
      <c r="D3096" s="2">
        <v>2958465</v>
      </c>
      <c r="E3096" s="2">
        <v>42929</v>
      </c>
      <c r="F3096" s="28">
        <v>243</v>
      </c>
      <c r="G3096" t="s">
        <v>2</v>
      </c>
    </row>
    <row r="3097" spans="1:7" x14ac:dyDescent="0.25">
      <c r="A3097" t="s">
        <v>0</v>
      </c>
      <c r="B3097" t="s">
        <v>1</v>
      </c>
      <c r="C3097">
        <v>7694184</v>
      </c>
      <c r="D3097" s="2">
        <v>2958465</v>
      </c>
      <c r="E3097" s="2">
        <v>42929</v>
      </c>
      <c r="F3097" s="28">
        <v>243</v>
      </c>
      <c r="G3097" t="s">
        <v>2</v>
      </c>
    </row>
    <row r="3098" spans="1:7" x14ac:dyDescent="0.25">
      <c r="A3098" t="s">
        <v>0</v>
      </c>
      <c r="B3098" t="s">
        <v>1</v>
      </c>
      <c r="C3098">
        <v>7694196</v>
      </c>
      <c r="D3098" s="2">
        <v>2958465</v>
      </c>
      <c r="E3098" s="2">
        <v>42929</v>
      </c>
      <c r="F3098" s="28">
        <v>482</v>
      </c>
      <c r="G3098" t="s">
        <v>2</v>
      </c>
    </row>
    <row r="3099" spans="1:7" x14ac:dyDescent="0.25">
      <c r="A3099" t="s">
        <v>0</v>
      </c>
      <c r="B3099" t="s">
        <v>1</v>
      </c>
      <c r="C3099">
        <v>7694197</v>
      </c>
      <c r="D3099" s="2">
        <v>2958465</v>
      </c>
      <c r="E3099" s="2">
        <v>42929</v>
      </c>
      <c r="F3099" s="28">
        <v>482</v>
      </c>
      <c r="G3099" t="s">
        <v>2</v>
      </c>
    </row>
    <row r="3100" spans="1:7" x14ac:dyDescent="0.25">
      <c r="A3100" t="s">
        <v>0</v>
      </c>
      <c r="B3100" t="s">
        <v>1</v>
      </c>
      <c r="C3100">
        <v>7694233</v>
      </c>
      <c r="D3100" s="2">
        <v>2958465</v>
      </c>
      <c r="E3100" s="2">
        <v>42929</v>
      </c>
      <c r="F3100" s="28">
        <v>1194</v>
      </c>
      <c r="G3100" t="s">
        <v>2</v>
      </c>
    </row>
    <row r="3101" spans="1:7" x14ac:dyDescent="0.25">
      <c r="A3101" t="s">
        <v>0</v>
      </c>
      <c r="B3101" t="s">
        <v>1</v>
      </c>
      <c r="C3101">
        <v>7694234</v>
      </c>
      <c r="D3101" s="2">
        <v>2958465</v>
      </c>
      <c r="E3101" s="2">
        <v>42929</v>
      </c>
      <c r="F3101" s="28">
        <v>1194</v>
      </c>
      <c r="G3101" t="s">
        <v>2</v>
      </c>
    </row>
    <row r="3102" spans="1:7" x14ac:dyDescent="0.25">
      <c r="A3102" t="s">
        <v>0</v>
      </c>
      <c r="B3102" t="s">
        <v>1</v>
      </c>
      <c r="C3102">
        <v>7694251</v>
      </c>
      <c r="D3102" s="2">
        <v>2958465</v>
      </c>
      <c r="E3102" s="2">
        <v>42929</v>
      </c>
      <c r="F3102" s="28">
        <v>1782</v>
      </c>
      <c r="G3102" t="s">
        <v>3</v>
      </c>
    </row>
    <row r="3103" spans="1:7" x14ac:dyDescent="0.25">
      <c r="A3103" t="s">
        <v>0</v>
      </c>
      <c r="B3103" t="s">
        <v>1</v>
      </c>
      <c r="C3103">
        <v>7694265</v>
      </c>
      <c r="D3103" s="2">
        <v>2958465</v>
      </c>
      <c r="E3103" s="2">
        <v>42300</v>
      </c>
      <c r="F3103" s="28">
        <v>4800</v>
      </c>
      <c r="G3103" t="s">
        <v>3</v>
      </c>
    </row>
    <row r="3104" spans="1:7" x14ac:dyDescent="0.25">
      <c r="A3104" t="s">
        <v>0</v>
      </c>
      <c r="B3104" t="s">
        <v>1</v>
      </c>
      <c r="C3104">
        <v>7694683</v>
      </c>
      <c r="D3104" s="2">
        <v>2958465</v>
      </c>
      <c r="E3104" s="2">
        <v>42929</v>
      </c>
      <c r="F3104" s="28">
        <v>272</v>
      </c>
      <c r="G3104" t="s">
        <v>2</v>
      </c>
    </row>
    <row r="3105" spans="1:7" x14ac:dyDescent="0.25">
      <c r="A3105" t="s">
        <v>0</v>
      </c>
      <c r="B3105" t="s">
        <v>1</v>
      </c>
      <c r="C3105">
        <v>7694684</v>
      </c>
      <c r="D3105" s="2">
        <v>2958465</v>
      </c>
      <c r="E3105" s="2">
        <v>42929</v>
      </c>
      <c r="F3105" s="28">
        <v>272</v>
      </c>
      <c r="G3105" t="s">
        <v>2</v>
      </c>
    </row>
    <row r="3106" spans="1:7" x14ac:dyDescent="0.25">
      <c r="A3106" t="s">
        <v>0</v>
      </c>
      <c r="B3106" t="s">
        <v>1</v>
      </c>
      <c r="C3106">
        <v>7694696</v>
      </c>
      <c r="D3106" s="2">
        <v>2958465</v>
      </c>
      <c r="E3106" s="2">
        <v>42929</v>
      </c>
      <c r="F3106" s="28">
        <v>541</v>
      </c>
      <c r="G3106" t="s">
        <v>2</v>
      </c>
    </row>
    <row r="3107" spans="1:7" x14ac:dyDescent="0.25">
      <c r="A3107" t="s">
        <v>0</v>
      </c>
      <c r="B3107" t="s">
        <v>1</v>
      </c>
      <c r="C3107">
        <v>7694697</v>
      </c>
      <c r="D3107" s="2">
        <v>2958465</v>
      </c>
      <c r="E3107" s="2">
        <v>42929</v>
      </c>
      <c r="F3107" s="28">
        <v>541</v>
      </c>
      <c r="G3107" t="s">
        <v>2</v>
      </c>
    </row>
    <row r="3108" spans="1:7" x14ac:dyDescent="0.25">
      <c r="A3108" t="s">
        <v>0</v>
      </c>
      <c r="B3108" t="s">
        <v>1</v>
      </c>
      <c r="C3108">
        <v>7694733</v>
      </c>
      <c r="D3108" s="2">
        <v>2958465</v>
      </c>
      <c r="E3108" s="2">
        <v>42929</v>
      </c>
      <c r="F3108" s="28">
        <v>1340</v>
      </c>
      <c r="G3108" t="s">
        <v>2</v>
      </c>
    </row>
    <row r="3109" spans="1:7" x14ac:dyDescent="0.25">
      <c r="A3109" t="s">
        <v>0</v>
      </c>
      <c r="B3109" t="s">
        <v>1</v>
      </c>
      <c r="C3109">
        <v>7694734</v>
      </c>
      <c r="D3109" s="2">
        <v>2958465</v>
      </c>
      <c r="E3109" s="2">
        <v>42929</v>
      </c>
      <c r="F3109" s="28">
        <v>1340</v>
      </c>
      <c r="G3109" t="s">
        <v>2</v>
      </c>
    </row>
    <row r="3110" spans="1:7" x14ac:dyDescent="0.25">
      <c r="A3110" t="s">
        <v>0</v>
      </c>
      <c r="B3110" t="s">
        <v>1</v>
      </c>
      <c r="C3110">
        <v>7694751</v>
      </c>
      <c r="D3110" s="2">
        <v>2958465</v>
      </c>
      <c r="E3110" s="2">
        <v>42929</v>
      </c>
      <c r="F3110" s="28">
        <v>2000</v>
      </c>
      <c r="G3110" t="s">
        <v>3</v>
      </c>
    </row>
    <row r="3111" spans="1:7" x14ac:dyDescent="0.25">
      <c r="A3111" t="s">
        <v>0</v>
      </c>
      <c r="B3111" t="s">
        <v>1</v>
      </c>
      <c r="C3111">
        <v>7696311</v>
      </c>
      <c r="D3111" s="2">
        <v>2958465</v>
      </c>
      <c r="E3111" s="2">
        <v>41233</v>
      </c>
      <c r="F3111" s="28">
        <v>327</v>
      </c>
      <c r="G3111" t="s">
        <v>2</v>
      </c>
    </row>
    <row r="3112" spans="1:7" x14ac:dyDescent="0.25">
      <c r="A3112" t="s">
        <v>0</v>
      </c>
      <c r="B3112" t="s">
        <v>1</v>
      </c>
      <c r="C3112">
        <v>7696313</v>
      </c>
      <c r="D3112" s="2">
        <v>2958465</v>
      </c>
      <c r="E3112" s="2">
        <v>41233</v>
      </c>
      <c r="F3112" s="28">
        <v>327</v>
      </c>
      <c r="G3112" t="s">
        <v>2</v>
      </c>
    </row>
    <row r="3113" spans="1:7" x14ac:dyDescent="0.25">
      <c r="A3113" t="s">
        <v>0</v>
      </c>
      <c r="B3113" t="s">
        <v>1</v>
      </c>
      <c r="C3113">
        <v>7696341</v>
      </c>
      <c r="D3113" s="2">
        <v>2958465</v>
      </c>
      <c r="E3113" s="2">
        <v>41233</v>
      </c>
      <c r="F3113" s="28">
        <v>6290</v>
      </c>
      <c r="G3113" t="s">
        <v>3</v>
      </c>
    </row>
    <row r="3114" spans="1:7" x14ac:dyDescent="0.25">
      <c r="A3114" t="s">
        <v>0</v>
      </c>
      <c r="B3114" t="s">
        <v>1</v>
      </c>
      <c r="C3114">
        <v>7696811</v>
      </c>
      <c r="D3114" s="2">
        <v>2958465</v>
      </c>
      <c r="E3114" s="2">
        <v>41233</v>
      </c>
      <c r="F3114" s="28">
        <v>295</v>
      </c>
      <c r="G3114" t="s">
        <v>2</v>
      </c>
    </row>
    <row r="3115" spans="1:7" x14ac:dyDescent="0.25">
      <c r="A3115" t="s">
        <v>0</v>
      </c>
      <c r="B3115" t="s">
        <v>1</v>
      </c>
      <c r="C3115">
        <v>7696813</v>
      </c>
      <c r="D3115" s="2">
        <v>2958465</v>
      </c>
      <c r="E3115" s="2">
        <v>41233</v>
      </c>
      <c r="F3115" s="28">
        <v>295</v>
      </c>
      <c r="G3115" t="s">
        <v>2</v>
      </c>
    </row>
    <row r="3116" spans="1:7" x14ac:dyDescent="0.25">
      <c r="A3116" t="s">
        <v>0</v>
      </c>
      <c r="B3116" t="s">
        <v>1</v>
      </c>
      <c r="C3116">
        <v>7696841</v>
      </c>
      <c r="D3116" s="2">
        <v>2958465</v>
      </c>
      <c r="E3116" s="2">
        <v>41233</v>
      </c>
      <c r="F3116" s="28">
        <v>5700</v>
      </c>
      <c r="G3116" t="s">
        <v>3</v>
      </c>
    </row>
    <row r="3117" spans="1:7" x14ac:dyDescent="0.25">
      <c r="A3117" t="s">
        <v>0</v>
      </c>
      <c r="B3117" t="s">
        <v>1</v>
      </c>
      <c r="C3117">
        <v>7697321</v>
      </c>
      <c r="D3117" s="2">
        <v>2958465</v>
      </c>
      <c r="E3117" s="2">
        <v>41233</v>
      </c>
      <c r="F3117" s="28">
        <v>585</v>
      </c>
      <c r="G3117" t="s">
        <v>2</v>
      </c>
    </row>
    <row r="3118" spans="1:7" x14ac:dyDescent="0.25">
      <c r="A3118" t="s">
        <v>0</v>
      </c>
      <c r="B3118" t="s">
        <v>1</v>
      </c>
      <c r="C3118">
        <v>7697327</v>
      </c>
      <c r="D3118" s="2">
        <v>2958465</v>
      </c>
      <c r="E3118" s="2">
        <v>41233</v>
      </c>
      <c r="F3118" s="28">
        <v>585</v>
      </c>
      <c r="G3118" t="s">
        <v>2</v>
      </c>
    </row>
    <row r="3119" spans="1:7" x14ac:dyDescent="0.25">
      <c r="A3119" t="s">
        <v>0</v>
      </c>
      <c r="B3119" t="s">
        <v>1</v>
      </c>
      <c r="C3119">
        <v>7697341</v>
      </c>
      <c r="D3119" s="2">
        <v>2958465</v>
      </c>
      <c r="E3119" s="2">
        <v>41233</v>
      </c>
      <c r="F3119" s="28">
        <v>5646</v>
      </c>
      <c r="G3119" t="s">
        <v>3</v>
      </c>
    </row>
    <row r="3120" spans="1:7" x14ac:dyDescent="0.25">
      <c r="A3120" t="s">
        <v>0</v>
      </c>
      <c r="B3120" t="s">
        <v>1</v>
      </c>
      <c r="C3120">
        <v>7697821</v>
      </c>
      <c r="D3120" s="2">
        <v>2958465</v>
      </c>
      <c r="E3120" s="2">
        <v>41233</v>
      </c>
      <c r="F3120" s="28">
        <v>520</v>
      </c>
      <c r="G3120" t="s">
        <v>2</v>
      </c>
    </row>
    <row r="3121" spans="1:7" x14ac:dyDescent="0.25">
      <c r="A3121" t="s">
        <v>0</v>
      </c>
      <c r="B3121" t="s">
        <v>1</v>
      </c>
      <c r="C3121">
        <v>7697827</v>
      </c>
      <c r="D3121" s="2">
        <v>2958465</v>
      </c>
      <c r="E3121" s="2">
        <v>41233</v>
      </c>
      <c r="F3121" s="28">
        <v>520</v>
      </c>
      <c r="G3121" t="s">
        <v>2</v>
      </c>
    </row>
    <row r="3122" spans="1:7" x14ac:dyDescent="0.25">
      <c r="A3122" t="s">
        <v>0</v>
      </c>
      <c r="B3122" t="s">
        <v>1</v>
      </c>
      <c r="C3122">
        <v>7697841</v>
      </c>
      <c r="D3122" s="2">
        <v>2958465</v>
      </c>
      <c r="E3122" s="2">
        <v>41233</v>
      </c>
      <c r="F3122" s="28">
        <v>5000</v>
      </c>
      <c r="G3122" t="s">
        <v>3</v>
      </c>
    </row>
    <row r="3123" spans="1:7" x14ac:dyDescent="0.25">
      <c r="A3123" t="s">
        <v>0</v>
      </c>
      <c r="B3123" t="s">
        <v>1</v>
      </c>
      <c r="C3123">
        <v>7698311</v>
      </c>
      <c r="D3123" s="2">
        <v>2958465</v>
      </c>
      <c r="E3123" s="2">
        <v>41233</v>
      </c>
      <c r="F3123" s="28">
        <v>279</v>
      </c>
      <c r="G3123" t="s">
        <v>2</v>
      </c>
    </row>
    <row r="3124" spans="1:7" x14ac:dyDescent="0.25">
      <c r="A3124" t="s">
        <v>0</v>
      </c>
      <c r="B3124" t="s">
        <v>1</v>
      </c>
      <c r="C3124">
        <v>7698313</v>
      </c>
      <c r="D3124" s="2">
        <v>2958465</v>
      </c>
      <c r="E3124" s="2">
        <v>41233</v>
      </c>
      <c r="F3124" s="28">
        <v>279</v>
      </c>
      <c r="G3124" t="s">
        <v>2</v>
      </c>
    </row>
    <row r="3125" spans="1:7" x14ac:dyDescent="0.25">
      <c r="A3125" t="s">
        <v>0</v>
      </c>
      <c r="B3125" t="s">
        <v>1</v>
      </c>
      <c r="C3125">
        <v>7698336</v>
      </c>
      <c r="D3125" s="2">
        <v>2958465</v>
      </c>
      <c r="E3125" s="2">
        <v>41233</v>
      </c>
      <c r="F3125" s="28">
        <v>807</v>
      </c>
      <c r="G3125" t="s">
        <v>2</v>
      </c>
    </row>
    <row r="3126" spans="1:7" x14ac:dyDescent="0.25">
      <c r="A3126" t="s">
        <v>0</v>
      </c>
      <c r="B3126" t="s">
        <v>1</v>
      </c>
      <c r="C3126">
        <v>7698337</v>
      </c>
      <c r="D3126" s="2">
        <v>2958465</v>
      </c>
      <c r="E3126" s="2">
        <v>41233</v>
      </c>
      <c r="F3126" s="28">
        <v>807</v>
      </c>
      <c r="G3126" t="s">
        <v>2</v>
      </c>
    </row>
    <row r="3127" spans="1:7" x14ac:dyDescent="0.25">
      <c r="A3127" t="s">
        <v>0</v>
      </c>
      <c r="B3127" t="s">
        <v>1</v>
      </c>
      <c r="C3127">
        <v>7698341</v>
      </c>
      <c r="D3127" s="2">
        <v>2958465</v>
      </c>
      <c r="E3127" s="2">
        <v>41233</v>
      </c>
      <c r="F3127" s="28">
        <v>5146</v>
      </c>
      <c r="G3127" t="s">
        <v>3</v>
      </c>
    </row>
    <row r="3128" spans="1:7" x14ac:dyDescent="0.25">
      <c r="A3128" t="s">
        <v>0</v>
      </c>
      <c r="B3128" t="s">
        <v>1</v>
      </c>
      <c r="C3128">
        <v>7698836</v>
      </c>
      <c r="D3128" s="2">
        <v>2958465</v>
      </c>
      <c r="E3128" s="2">
        <v>41233</v>
      </c>
      <c r="F3128" s="28">
        <v>710</v>
      </c>
      <c r="G3128" t="s">
        <v>2</v>
      </c>
    </row>
    <row r="3129" spans="1:7" x14ac:dyDescent="0.25">
      <c r="A3129" t="s">
        <v>0</v>
      </c>
      <c r="B3129" t="s">
        <v>1</v>
      </c>
      <c r="C3129">
        <v>7698837</v>
      </c>
      <c r="D3129" s="2">
        <v>2958465</v>
      </c>
      <c r="E3129" s="2">
        <v>41233</v>
      </c>
      <c r="F3129" s="28">
        <v>710</v>
      </c>
      <c r="G3129" t="s">
        <v>2</v>
      </c>
    </row>
    <row r="3130" spans="1:7" x14ac:dyDescent="0.25">
      <c r="A3130" t="s">
        <v>0</v>
      </c>
      <c r="B3130" t="s">
        <v>1</v>
      </c>
      <c r="C3130">
        <v>7698841</v>
      </c>
      <c r="D3130" s="2">
        <v>2958465</v>
      </c>
      <c r="E3130" s="2">
        <v>41233</v>
      </c>
      <c r="F3130" s="28">
        <v>4500</v>
      </c>
      <c r="G3130" t="s">
        <v>3</v>
      </c>
    </row>
    <row r="3131" spans="1:7" x14ac:dyDescent="0.25">
      <c r="A3131" t="s">
        <v>0</v>
      </c>
      <c r="B3131" t="s">
        <v>1</v>
      </c>
      <c r="C3131">
        <v>7699321</v>
      </c>
      <c r="D3131" s="2">
        <v>2958465</v>
      </c>
      <c r="E3131" s="2">
        <v>44764</v>
      </c>
      <c r="F3131" s="28">
        <v>990</v>
      </c>
      <c r="G3131" t="s">
        <v>2</v>
      </c>
    </row>
    <row r="3132" spans="1:7" x14ac:dyDescent="0.25">
      <c r="A3132" t="s">
        <v>0</v>
      </c>
      <c r="B3132" t="s">
        <v>1</v>
      </c>
      <c r="C3132">
        <v>7699327</v>
      </c>
      <c r="D3132" s="2">
        <v>2958465</v>
      </c>
      <c r="E3132" s="2">
        <v>44764</v>
      </c>
      <c r="F3132" s="28">
        <v>990</v>
      </c>
      <c r="G3132" t="s">
        <v>2</v>
      </c>
    </row>
    <row r="3133" spans="1:7" x14ac:dyDescent="0.25">
      <c r="A3133" t="s">
        <v>0</v>
      </c>
      <c r="B3133" t="s">
        <v>1</v>
      </c>
      <c r="C3133">
        <v>7699336</v>
      </c>
      <c r="D3133" s="2">
        <v>2958465</v>
      </c>
      <c r="E3133" s="2">
        <v>44764</v>
      </c>
      <c r="F3133" s="28">
        <v>1470</v>
      </c>
      <c r="G3133" t="s">
        <v>2</v>
      </c>
    </row>
    <row r="3134" spans="1:7" x14ac:dyDescent="0.25">
      <c r="A3134" t="s">
        <v>0</v>
      </c>
      <c r="B3134" t="s">
        <v>1</v>
      </c>
      <c r="C3134">
        <v>7699337</v>
      </c>
      <c r="D3134" s="2">
        <v>2958465</v>
      </c>
      <c r="E3134" s="2">
        <v>44764</v>
      </c>
      <c r="F3134" s="28">
        <v>1470</v>
      </c>
      <c r="G3134" t="s">
        <v>2</v>
      </c>
    </row>
    <row r="3135" spans="1:7" x14ac:dyDescent="0.25">
      <c r="A3135" t="s">
        <v>0</v>
      </c>
      <c r="B3135" t="s">
        <v>1</v>
      </c>
      <c r="C3135">
        <v>7699821</v>
      </c>
      <c r="D3135" s="2">
        <v>2958465</v>
      </c>
      <c r="E3135" s="2">
        <v>43344</v>
      </c>
      <c r="F3135" s="28">
        <v>597</v>
      </c>
      <c r="G3135" t="s">
        <v>2</v>
      </c>
    </row>
    <row r="3136" spans="1:7" x14ac:dyDescent="0.25">
      <c r="A3136" t="s">
        <v>0</v>
      </c>
      <c r="B3136" t="s">
        <v>1</v>
      </c>
      <c r="C3136">
        <v>7699827</v>
      </c>
      <c r="D3136" s="2">
        <v>2958465</v>
      </c>
      <c r="E3136" s="2">
        <v>43344</v>
      </c>
      <c r="F3136" s="28">
        <v>597</v>
      </c>
      <c r="G3136" t="s">
        <v>2</v>
      </c>
    </row>
    <row r="3137" spans="1:7" x14ac:dyDescent="0.25">
      <c r="A3137" t="s">
        <v>0</v>
      </c>
      <c r="B3137" t="s">
        <v>1</v>
      </c>
      <c r="C3137">
        <v>7699836</v>
      </c>
      <c r="D3137" s="2">
        <v>2958465</v>
      </c>
      <c r="E3137" s="2">
        <v>43344</v>
      </c>
      <c r="F3137" s="28">
        <v>889</v>
      </c>
      <c r="G3137" t="s">
        <v>2</v>
      </c>
    </row>
    <row r="3138" spans="1:7" x14ac:dyDescent="0.25">
      <c r="A3138" t="s">
        <v>0</v>
      </c>
      <c r="B3138" t="s">
        <v>1</v>
      </c>
      <c r="C3138">
        <v>7699837</v>
      </c>
      <c r="D3138" s="2">
        <v>2958465</v>
      </c>
      <c r="E3138" s="2">
        <v>43344</v>
      </c>
      <c r="F3138" s="28">
        <v>889</v>
      </c>
      <c r="G3138" t="s">
        <v>2</v>
      </c>
    </row>
    <row r="3139" spans="1:7" x14ac:dyDescent="0.25">
      <c r="A3139" t="s">
        <v>0</v>
      </c>
      <c r="B3139" t="s">
        <v>1</v>
      </c>
      <c r="C3139">
        <v>7700321</v>
      </c>
      <c r="D3139" s="2">
        <v>2958465</v>
      </c>
      <c r="E3139" s="2">
        <v>44764</v>
      </c>
      <c r="F3139" s="28">
        <v>900</v>
      </c>
      <c r="G3139" t="s">
        <v>2</v>
      </c>
    </row>
    <row r="3140" spans="1:7" x14ac:dyDescent="0.25">
      <c r="A3140" t="s">
        <v>0</v>
      </c>
      <c r="B3140" t="s">
        <v>1</v>
      </c>
      <c r="C3140">
        <v>7700327</v>
      </c>
      <c r="D3140" s="2">
        <v>2958465</v>
      </c>
      <c r="E3140" s="2">
        <v>44764</v>
      </c>
      <c r="F3140" s="28">
        <v>900</v>
      </c>
      <c r="G3140" t="s">
        <v>2</v>
      </c>
    </row>
    <row r="3141" spans="1:7" x14ac:dyDescent="0.25">
      <c r="A3141" t="s">
        <v>0</v>
      </c>
      <c r="B3141" t="s">
        <v>1</v>
      </c>
      <c r="C3141">
        <v>7700821</v>
      </c>
      <c r="D3141" s="2">
        <v>2958465</v>
      </c>
      <c r="E3141" s="2">
        <v>43344</v>
      </c>
      <c r="F3141" s="28">
        <v>558</v>
      </c>
      <c r="G3141" t="s">
        <v>2</v>
      </c>
    </row>
    <row r="3142" spans="1:7" x14ac:dyDescent="0.25">
      <c r="A3142" t="s">
        <v>0</v>
      </c>
      <c r="B3142" t="s">
        <v>1</v>
      </c>
      <c r="C3142">
        <v>7700827</v>
      </c>
      <c r="D3142" s="2">
        <v>2958465</v>
      </c>
      <c r="E3142" s="2">
        <v>43344</v>
      </c>
      <c r="F3142" s="28">
        <v>558</v>
      </c>
      <c r="G3142" t="s">
        <v>2</v>
      </c>
    </row>
    <row r="3143" spans="1:7" x14ac:dyDescent="0.25">
      <c r="A3143" t="s">
        <v>0</v>
      </c>
      <c r="B3143" t="s">
        <v>1</v>
      </c>
      <c r="C3143">
        <v>7701301</v>
      </c>
      <c r="D3143" s="2">
        <v>2958465</v>
      </c>
      <c r="E3143" s="2">
        <v>45783</v>
      </c>
      <c r="F3143" s="28">
        <v>187</v>
      </c>
      <c r="G3143" t="s">
        <v>2</v>
      </c>
    </row>
    <row r="3144" spans="1:7" x14ac:dyDescent="0.25">
      <c r="A3144" t="s">
        <v>0</v>
      </c>
      <c r="B3144" t="s">
        <v>1</v>
      </c>
      <c r="C3144">
        <v>7701302</v>
      </c>
      <c r="D3144" s="2">
        <v>2958465</v>
      </c>
      <c r="E3144" s="2">
        <v>45783</v>
      </c>
      <c r="F3144" s="28">
        <v>187</v>
      </c>
      <c r="G3144" t="s">
        <v>2</v>
      </c>
    </row>
    <row r="3145" spans="1:7" x14ac:dyDescent="0.25">
      <c r="A3145" t="s">
        <v>0</v>
      </c>
      <c r="B3145" t="s">
        <v>1</v>
      </c>
      <c r="C3145">
        <v>7701303</v>
      </c>
      <c r="D3145" s="2">
        <v>2958465</v>
      </c>
      <c r="E3145" s="2">
        <v>45783</v>
      </c>
      <c r="F3145" s="28">
        <v>187</v>
      </c>
      <c r="G3145" t="s">
        <v>2</v>
      </c>
    </row>
    <row r="3146" spans="1:7" x14ac:dyDescent="0.25">
      <c r="A3146" t="s">
        <v>0</v>
      </c>
      <c r="B3146" t="s">
        <v>1</v>
      </c>
      <c r="C3146">
        <v>7701311</v>
      </c>
      <c r="D3146" s="2">
        <v>2958465</v>
      </c>
      <c r="E3146" s="2">
        <v>45783</v>
      </c>
      <c r="F3146" s="28">
        <v>367</v>
      </c>
      <c r="G3146" t="s">
        <v>2</v>
      </c>
    </row>
    <row r="3147" spans="1:7" x14ac:dyDescent="0.25">
      <c r="A3147" t="s">
        <v>0</v>
      </c>
      <c r="B3147" t="s">
        <v>1</v>
      </c>
      <c r="C3147">
        <v>7701312</v>
      </c>
      <c r="D3147" s="2">
        <v>2958465</v>
      </c>
      <c r="E3147" s="2">
        <v>45783</v>
      </c>
      <c r="F3147" s="28">
        <v>367</v>
      </c>
      <c r="G3147" t="s">
        <v>2</v>
      </c>
    </row>
    <row r="3148" spans="1:7" x14ac:dyDescent="0.25">
      <c r="A3148" t="s">
        <v>0</v>
      </c>
      <c r="B3148" t="s">
        <v>1</v>
      </c>
      <c r="C3148">
        <v>7701313</v>
      </c>
      <c r="D3148" s="2">
        <v>2958465</v>
      </c>
      <c r="E3148" s="2">
        <v>45783</v>
      </c>
      <c r="F3148" s="28">
        <v>367</v>
      </c>
      <c r="G3148" t="s">
        <v>2</v>
      </c>
    </row>
    <row r="3149" spans="1:7" x14ac:dyDescent="0.25">
      <c r="A3149" t="s">
        <v>0</v>
      </c>
      <c r="B3149" t="s">
        <v>1</v>
      </c>
      <c r="C3149">
        <v>7701321</v>
      </c>
      <c r="D3149" s="2">
        <v>2958465</v>
      </c>
      <c r="E3149" s="2">
        <v>45783</v>
      </c>
      <c r="F3149" s="28">
        <v>700</v>
      </c>
      <c r="G3149" t="s">
        <v>2</v>
      </c>
    </row>
    <row r="3150" spans="1:7" x14ac:dyDescent="0.25">
      <c r="A3150" t="s">
        <v>0</v>
      </c>
      <c r="B3150" t="s">
        <v>1</v>
      </c>
      <c r="C3150">
        <v>7701322</v>
      </c>
      <c r="D3150" s="2">
        <v>2958465</v>
      </c>
      <c r="E3150" s="2">
        <v>45783</v>
      </c>
      <c r="F3150" s="28">
        <v>700</v>
      </c>
      <c r="G3150" t="s">
        <v>2</v>
      </c>
    </row>
    <row r="3151" spans="1:7" x14ac:dyDescent="0.25">
      <c r="A3151" t="s">
        <v>0</v>
      </c>
      <c r="B3151" t="s">
        <v>1</v>
      </c>
      <c r="C3151">
        <v>7701323</v>
      </c>
      <c r="D3151" s="2">
        <v>2958465</v>
      </c>
      <c r="E3151" s="2">
        <v>44713</v>
      </c>
      <c r="F3151" s="28">
        <v>800</v>
      </c>
      <c r="G3151" t="s">
        <v>2</v>
      </c>
    </row>
    <row r="3152" spans="1:7" x14ac:dyDescent="0.25">
      <c r="A3152" t="s">
        <v>0</v>
      </c>
      <c r="B3152" t="s">
        <v>1</v>
      </c>
      <c r="C3152">
        <v>7701327</v>
      </c>
      <c r="D3152" s="2">
        <v>2958465</v>
      </c>
      <c r="E3152" s="2">
        <v>45783</v>
      </c>
      <c r="F3152" s="28">
        <v>700</v>
      </c>
      <c r="G3152" t="s">
        <v>2</v>
      </c>
    </row>
    <row r="3153" spans="1:7" x14ac:dyDescent="0.25">
      <c r="A3153" t="s">
        <v>0</v>
      </c>
      <c r="B3153" t="s">
        <v>1</v>
      </c>
      <c r="C3153">
        <v>7701336</v>
      </c>
      <c r="D3153" s="2">
        <v>2958465</v>
      </c>
      <c r="E3153" s="2">
        <v>45783</v>
      </c>
      <c r="F3153" s="28">
        <v>1072</v>
      </c>
      <c r="G3153" t="s">
        <v>2</v>
      </c>
    </row>
    <row r="3154" spans="1:7" x14ac:dyDescent="0.25">
      <c r="A3154" t="s">
        <v>0</v>
      </c>
      <c r="B3154" t="s">
        <v>1</v>
      </c>
      <c r="C3154">
        <v>7701337</v>
      </c>
      <c r="D3154" s="2">
        <v>2958465</v>
      </c>
      <c r="E3154" s="2">
        <v>45783</v>
      </c>
      <c r="F3154" s="28">
        <v>1072</v>
      </c>
      <c r="G3154" t="s">
        <v>2</v>
      </c>
    </row>
    <row r="3155" spans="1:7" x14ac:dyDescent="0.25">
      <c r="A3155" t="s">
        <v>0</v>
      </c>
      <c r="B3155" t="s">
        <v>1</v>
      </c>
      <c r="C3155">
        <v>7701338</v>
      </c>
      <c r="D3155" s="2">
        <v>2958465</v>
      </c>
      <c r="E3155" s="2">
        <v>45783</v>
      </c>
      <c r="F3155" s="28">
        <v>1072</v>
      </c>
      <c r="G3155" t="s">
        <v>2</v>
      </c>
    </row>
    <row r="3156" spans="1:7" x14ac:dyDescent="0.25">
      <c r="A3156" t="s">
        <v>0</v>
      </c>
      <c r="B3156" t="s">
        <v>1</v>
      </c>
      <c r="C3156">
        <v>7701341</v>
      </c>
      <c r="D3156" s="2">
        <v>2958465</v>
      </c>
      <c r="E3156" s="2">
        <v>45783</v>
      </c>
      <c r="F3156" s="28">
        <v>6929</v>
      </c>
      <c r="G3156" t="s">
        <v>3</v>
      </c>
    </row>
    <row r="3157" spans="1:7" x14ac:dyDescent="0.25">
      <c r="A3157" t="s">
        <v>0</v>
      </c>
      <c r="B3157" t="s">
        <v>1</v>
      </c>
      <c r="C3157">
        <v>7701801</v>
      </c>
      <c r="D3157" s="2">
        <v>2958465</v>
      </c>
      <c r="E3157" s="2">
        <v>43344</v>
      </c>
      <c r="F3157" s="28">
        <v>147</v>
      </c>
      <c r="G3157" t="s">
        <v>2</v>
      </c>
    </row>
    <row r="3158" spans="1:7" x14ac:dyDescent="0.25">
      <c r="A3158" t="s">
        <v>0</v>
      </c>
      <c r="B3158" t="s">
        <v>1</v>
      </c>
      <c r="C3158">
        <v>7701802</v>
      </c>
      <c r="D3158" s="2">
        <v>2958465</v>
      </c>
      <c r="E3158" s="2">
        <v>42833</v>
      </c>
      <c r="F3158" s="28">
        <v>177</v>
      </c>
      <c r="G3158" t="s">
        <v>2</v>
      </c>
    </row>
    <row r="3159" spans="1:7" x14ac:dyDescent="0.25">
      <c r="A3159" t="s">
        <v>0</v>
      </c>
      <c r="B3159" t="s">
        <v>1</v>
      </c>
      <c r="C3159">
        <v>7701803</v>
      </c>
      <c r="D3159" s="2">
        <v>2958465</v>
      </c>
      <c r="E3159" s="2">
        <v>43344</v>
      </c>
      <c r="F3159" s="28">
        <v>147</v>
      </c>
      <c r="G3159" t="s">
        <v>2</v>
      </c>
    </row>
    <row r="3160" spans="1:7" x14ac:dyDescent="0.25">
      <c r="A3160" t="s">
        <v>0</v>
      </c>
      <c r="B3160" t="s">
        <v>1</v>
      </c>
      <c r="C3160">
        <v>7701811</v>
      </c>
      <c r="D3160" s="2">
        <v>2958465</v>
      </c>
      <c r="E3160" s="2">
        <v>43344</v>
      </c>
      <c r="F3160" s="28">
        <v>282</v>
      </c>
      <c r="G3160" t="s">
        <v>2</v>
      </c>
    </row>
    <row r="3161" spans="1:7" x14ac:dyDescent="0.25">
      <c r="A3161" t="s">
        <v>0</v>
      </c>
      <c r="B3161" t="s">
        <v>1</v>
      </c>
      <c r="C3161">
        <v>7701812</v>
      </c>
      <c r="D3161" s="2">
        <v>2958465</v>
      </c>
      <c r="E3161" s="2">
        <v>42833</v>
      </c>
      <c r="F3161" s="28">
        <v>341</v>
      </c>
      <c r="G3161" t="s">
        <v>2</v>
      </c>
    </row>
    <row r="3162" spans="1:7" x14ac:dyDescent="0.25">
      <c r="A3162" t="s">
        <v>0</v>
      </c>
      <c r="B3162" t="s">
        <v>1</v>
      </c>
      <c r="C3162">
        <v>7701813</v>
      </c>
      <c r="D3162" s="2">
        <v>2958465</v>
      </c>
      <c r="E3162" s="2">
        <v>43344</v>
      </c>
      <c r="F3162" s="28">
        <v>282</v>
      </c>
      <c r="G3162" t="s">
        <v>2</v>
      </c>
    </row>
    <row r="3163" spans="1:7" x14ac:dyDescent="0.25">
      <c r="A3163" t="s">
        <v>0</v>
      </c>
      <c r="B3163" t="s">
        <v>1</v>
      </c>
      <c r="C3163">
        <v>7701821</v>
      </c>
      <c r="D3163" s="2">
        <v>2958465</v>
      </c>
      <c r="E3163" s="2">
        <v>43344</v>
      </c>
      <c r="F3163" s="28">
        <v>551</v>
      </c>
      <c r="G3163" t="s">
        <v>2</v>
      </c>
    </row>
    <row r="3164" spans="1:7" x14ac:dyDescent="0.25">
      <c r="A3164" t="s">
        <v>0</v>
      </c>
      <c r="B3164" t="s">
        <v>1</v>
      </c>
      <c r="C3164">
        <v>7701822</v>
      </c>
      <c r="D3164" s="2">
        <v>2958465</v>
      </c>
      <c r="E3164" s="2">
        <v>42833</v>
      </c>
      <c r="F3164" s="28">
        <v>667</v>
      </c>
      <c r="G3164" t="s">
        <v>2</v>
      </c>
    </row>
    <row r="3165" spans="1:7" x14ac:dyDescent="0.25">
      <c r="A3165" t="s">
        <v>0</v>
      </c>
      <c r="B3165" t="s">
        <v>1</v>
      </c>
      <c r="C3165">
        <v>7701823</v>
      </c>
      <c r="D3165" s="2">
        <v>2958465</v>
      </c>
      <c r="E3165" s="2">
        <v>42833</v>
      </c>
      <c r="F3165" s="28">
        <v>667</v>
      </c>
      <c r="G3165" t="s">
        <v>2</v>
      </c>
    </row>
    <row r="3166" spans="1:7" x14ac:dyDescent="0.25">
      <c r="A3166" t="s">
        <v>0</v>
      </c>
      <c r="B3166" t="s">
        <v>1</v>
      </c>
      <c r="C3166">
        <v>7701827</v>
      </c>
      <c r="D3166" s="2">
        <v>2958465</v>
      </c>
      <c r="E3166" s="2">
        <v>43344</v>
      </c>
      <c r="F3166" s="28">
        <v>551</v>
      </c>
      <c r="G3166" t="s">
        <v>2</v>
      </c>
    </row>
    <row r="3167" spans="1:7" x14ac:dyDescent="0.25">
      <c r="A3167" t="s">
        <v>0</v>
      </c>
      <c r="B3167" t="s">
        <v>1</v>
      </c>
      <c r="C3167">
        <v>7701836</v>
      </c>
      <c r="D3167" s="2">
        <v>2958465</v>
      </c>
      <c r="E3167" s="2">
        <v>43344</v>
      </c>
      <c r="F3167" s="28">
        <v>824</v>
      </c>
      <c r="G3167" t="s">
        <v>2</v>
      </c>
    </row>
    <row r="3168" spans="1:7" x14ac:dyDescent="0.25">
      <c r="A3168" t="s">
        <v>0</v>
      </c>
      <c r="B3168" t="s">
        <v>1</v>
      </c>
      <c r="C3168">
        <v>7701837</v>
      </c>
      <c r="D3168" s="2">
        <v>2958465</v>
      </c>
      <c r="E3168" s="2">
        <v>43344</v>
      </c>
      <c r="F3168" s="28">
        <v>824</v>
      </c>
      <c r="G3168" t="s">
        <v>2</v>
      </c>
    </row>
    <row r="3169" spans="1:7" x14ac:dyDescent="0.25">
      <c r="A3169" t="s">
        <v>0</v>
      </c>
      <c r="B3169" t="s">
        <v>1</v>
      </c>
      <c r="C3169">
        <v>7701838</v>
      </c>
      <c r="D3169" s="2">
        <v>2958465</v>
      </c>
      <c r="E3169" s="2">
        <v>42833</v>
      </c>
      <c r="F3169" s="28">
        <v>998</v>
      </c>
      <c r="G3169" t="s">
        <v>2</v>
      </c>
    </row>
    <row r="3170" spans="1:7" x14ac:dyDescent="0.25">
      <c r="A3170" t="s">
        <v>0</v>
      </c>
      <c r="B3170" t="s">
        <v>1</v>
      </c>
      <c r="C3170">
        <v>7701841</v>
      </c>
      <c r="D3170" s="2">
        <v>2958465</v>
      </c>
      <c r="E3170" s="2">
        <v>43344</v>
      </c>
      <c r="F3170" s="28">
        <v>5315</v>
      </c>
      <c r="G3170" t="s">
        <v>3</v>
      </c>
    </row>
    <row r="3171" spans="1:7" x14ac:dyDescent="0.25">
      <c r="A3171" t="s">
        <v>0</v>
      </c>
      <c r="B3171" t="s">
        <v>1</v>
      </c>
      <c r="C3171">
        <v>7702301</v>
      </c>
      <c r="D3171" s="2">
        <v>2958465</v>
      </c>
      <c r="E3171" s="2">
        <v>37561</v>
      </c>
      <c r="F3171" s="28">
        <v>52</v>
      </c>
      <c r="G3171" t="s">
        <v>2</v>
      </c>
    </row>
    <row r="3172" spans="1:7" x14ac:dyDescent="0.25">
      <c r="A3172" t="s">
        <v>0</v>
      </c>
      <c r="B3172" t="s">
        <v>1</v>
      </c>
      <c r="C3172">
        <v>7702302</v>
      </c>
      <c r="D3172" s="2">
        <v>2958465</v>
      </c>
      <c r="E3172" s="2">
        <v>37561</v>
      </c>
      <c r="F3172" s="28">
        <v>52</v>
      </c>
      <c r="G3172" t="s">
        <v>2</v>
      </c>
    </row>
    <row r="3173" spans="1:7" x14ac:dyDescent="0.25">
      <c r="A3173" t="s">
        <v>0</v>
      </c>
      <c r="B3173" t="s">
        <v>1</v>
      </c>
      <c r="C3173">
        <v>7702312</v>
      </c>
      <c r="D3173" s="2">
        <v>2958465</v>
      </c>
      <c r="E3173" s="2">
        <v>37561</v>
      </c>
      <c r="F3173" s="28">
        <v>97</v>
      </c>
      <c r="G3173" t="s">
        <v>2</v>
      </c>
    </row>
    <row r="3174" spans="1:7" x14ac:dyDescent="0.25">
      <c r="A3174" t="s">
        <v>0</v>
      </c>
      <c r="B3174" t="s">
        <v>1</v>
      </c>
      <c r="C3174">
        <v>7702321</v>
      </c>
      <c r="D3174" s="2">
        <v>2958465</v>
      </c>
      <c r="E3174" s="2">
        <v>37561</v>
      </c>
      <c r="F3174" s="28">
        <v>182</v>
      </c>
      <c r="G3174" t="s">
        <v>2</v>
      </c>
    </row>
    <row r="3175" spans="1:7" x14ac:dyDescent="0.25">
      <c r="A3175" t="s">
        <v>0</v>
      </c>
      <c r="B3175" t="s">
        <v>1</v>
      </c>
      <c r="C3175">
        <v>7702322</v>
      </c>
      <c r="D3175" s="2">
        <v>2958465</v>
      </c>
      <c r="E3175" s="2">
        <v>37561</v>
      </c>
      <c r="F3175" s="28">
        <v>182</v>
      </c>
      <c r="G3175" t="s">
        <v>2</v>
      </c>
    </row>
    <row r="3176" spans="1:7" x14ac:dyDescent="0.25">
      <c r="A3176" t="s">
        <v>0</v>
      </c>
      <c r="B3176" t="s">
        <v>1</v>
      </c>
      <c r="C3176">
        <v>7702801</v>
      </c>
      <c r="D3176" s="2">
        <v>2958465</v>
      </c>
      <c r="E3176" s="2">
        <v>39351</v>
      </c>
      <c r="F3176" s="28">
        <v>52</v>
      </c>
      <c r="G3176" t="s">
        <v>2</v>
      </c>
    </row>
    <row r="3177" spans="1:7" x14ac:dyDescent="0.25">
      <c r="A3177" t="s">
        <v>0</v>
      </c>
      <c r="B3177" t="s">
        <v>1</v>
      </c>
      <c r="C3177">
        <v>7702802</v>
      </c>
      <c r="D3177" s="2">
        <v>2958465</v>
      </c>
      <c r="E3177" s="2">
        <v>39351</v>
      </c>
      <c r="F3177" s="28">
        <v>52</v>
      </c>
      <c r="G3177" t="s">
        <v>2</v>
      </c>
    </row>
    <row r="3178" spans="1:7" x14ac:dyDescent="0.25">
      <c r="A3178" t="s">
        <v>0</v>
      </c>
      <c r="B3178" t="s">
        <v>1</v>
      </c>
      <c r="C3178">
        <v>7702811</v>
      </c>
      <c r="D3178" s="2">
        <v>2958465</v>
      </c>
      <c r="E3178" s="2">
        <v>39393</v>
      </c>
      <c r="F3178" s="28">
        <v>97</v>
      </c>
      <c r="G3178" t="s">
        <v>2</v>
      </c>
    </row>
    <row r="3179" spans="1:7" x14ac:dyDescent="0.25">
      <c r="A3179" t="s">
        <v>0</v>
      </c>
      <c r="B3179" t="s">
        <v>1</v>
      </c>
      <c r="C3179">
        <v>7702812</v>
      </c>
      <c r="D3179" s="2">
        <v>2958465</v>
      </c>
      <c r="E3179" s="2">
        <v>39351</v>
      </c>
      <c r="F3179" s="28">
        <v>97</v>
      </c>
      <c r="G3179" t="s">
        <v>2</v>
      </c>
    </row>
    <row r="3180" spans="1:7" x14ac:dyDescent="0.25">
      <c r="A3180" t="s">
        <v>0</v>
      </c>
      <c r="B3180" t="s">
        <v>1</v>
      </c>
      <c r="C3180">
        <v>7702821</v>
      </c>
      <c r="D3180" s="2">
        <v>2958465</v>
      </c>
      <c r="E3180" s="2">
        <v>39393</v>
      </c>
      <c r="F3180" s="28">
        <v>182</v>
      </c>
      <c r="G3180" t="s">
        <v>2</v>
      </c>
    </row>
    <row r="3181" spans="1:7" x14ac:dyDescent="0.25">
      <c r="A3181" t="s">
        <v>0</v>
      </c>
      <c r="B3181" t="s">
        <v>1</v>
      </c>
      <c r="C3181">
        <v>7702822</v>
      </c>
      <c r="D3181" s="2">
        <v>2958465</v>
      </c>
      <c r="E3181" s="2">
        <v>39351</v>
      </c>
      <c r="F3181" s="28">
        <v>182</v>
      </c>
      <c r="G3181" t="s">
        <v>2</v>
      </c>
    </row>
    <row r="3182" spans="1:7" x14ac:dyDescent="0.25">
      <c r="A3182" t="s">
        <v>0</v>
      </c>
      <c r="B3182" t="s">
        <v>1</v>
      </c>
      <c r="C3182">
        <v>7703301</v>
      </c>
      <c r="D3182" s="2">
        <v>2958465</v>
      </c>
      <c r="E3182" s="2">
        <v>44713</v>
      </c>
      <c r="F3182" s="28">
        <v>160</v>
      </c>
      <c r="G3182" t="s">
        <v>2</v>
      </c>
    </row>
    <row r="3183" spans="1:7" x14ac:dyDescent="0.25">
      <c r="A3183" t="s">
        <v>0</v>
      </c>
      <c r="B3183" t="s">
        <v>1</v>
      </c>
      <c r="C3183">
        <v>7703302</v>
      </c>
      <c r="D3183" s="2">
        <v>2958465</v>
      </c>
      <c r="E3183" s="2">
        <v>40299</v>
      </c>
      <c r="F3183" s="28">
        <v>90.5</v>
      </c>
      <c r="G3183" t="s">
        <v>2</v>
      </c>
    </row>
    <row r="3184" spans="1:7" x14ac:dyDescent="0.25">
      <c r="A3184" t="s">
        <v>0</v>
      </c>
      <c r="B3184" t="s">
        <v>1</v>
      </c>
      <c r="C3184">
        <v>7703303</v>
      </c>
      <c r="D3184" s="2">
        <v>2958465</v>
      </c>
      <c r="E3184" s="2">
        <v>44713</v>
      </c>
      <c r="F3184" s="28">
        <v>160</v>
      </c>
      <c r="G3184" t="s">
        <v>2</v>
      </c>
    </row>
    <row r="3185" spans="1:7" x14ac:dyDescent="0.25">
      <c r="A3185" t="s">
        <v>0</v>
      </c>
      <c r="B3185" t="s">
        <v>1</v>
      </c>
      <c r="C3185">
        <v>7703311</v>
      </c>
      <c r="D3185" s="2">
        <v>2958465</v>
      </c>
      <c r="E3185" s="2">
        <v>44713</v>
      </c>
      <c r="F3185" s="28">
        <v>308</v>
      </c>
      <c r="G3185" t="s">
        <v>2</v>
      </c>
    </row>
    <row r="3186" spans="1:7" x14ac:dyDescent="0.25">
      <c r="A3186" t="s">
        <v>0</v>
      </c>
      <c r="B3186" t="s">
        <v>1</v>
      </c>
      <c r="C3186">
        <v>7703312</v>
      </c>
      <c r="D3186" s="2">
        <v>2958465</v>
      </c>
      <c r="E3186" s="2">
        <v>40299</v>
      </c>
      <c r="F3186" s="28">
        <v>174</v>
      </c>
      <c r="G3186" t="s">
        <v>2</v>
      </c>
    </row>
    <row r="3187" spans="1:7" x14ac:dyDescent="0.25">
      <c r="A3187" t="s">
        <v>0</v>
      </c>
      <c r="B3187" t="s">
        <v>1</v>
      </c>
      <c r="C3187">
        <v>7703313</v>
      </c>
      <c r="D3187" s="2">
        <v>2958465</v>
      </c>
      <c r="E3187" s="2">
        <v>44713</v>
      </c>
      <c r="F3187" s="28">
        <v>308</v>
      </c>
      <c r="G3187" t="s">
        <v>2</v>
      </c>
    </row>
    <row r="3188" spans="1:7" x14ac:dyDescent="0.25">
      <c r="A3188" t="s">
        <v>0</v>
      </c>
      <c r="B3188" t="s">
        <v>1</v>
      </c>
      <c r="C3188">
        <v>7703321</v>
      </c>
      <c r="D3188" s="2">
        <v>2958465</v>
      </c>
      <c r="E3188" s="2">
        <v>43344</v>
      </c>
      <c r="F3188" s="28">
        <v>466</v>
      </c>
      <c r="G3188" t="s">
        <v>2</v>
      </c>
    </row>
    <row r="3189" spans="1:7" x14ac:dyDescent="0.25">
      <c r="A3189" t="s">
        <v>0</v>
      </c>
      <c r="B3189" t="s">
        <v>1</v>
      </c>
      <c r="C3189">
        <v>7703322</v>
      </c>
      <c r="D3189" s="2">
        <v>2958465</v>
      </c>
      <c r="E3189" s="2">
        <v>40299</v>
      </c>
      <c r="F3189" s="28">
        <v>328</v>
      </c>
      <c r="G3189" t="s">
        <v>2</v>
      </c>
    </row>
    <row r="3190" spans="1:7" x14ac:dyDescent="0.25">
      <c r="A3190" t="s">
        <v>0</v>
      </c>
      <c r="B3190" t="s">
        <v>1</v>
      </c>
      <c r="C3190">
        <v>7703323</v>
      </c>
      <c r="D3190" s="2">
        <v>2958465</v>
      </c>
      <c r="E3190" s="2">
        <v>38029</v>
      </c>
      <c r="F3190" s="28">
        <v>201</v>
      </c>
      <c r="G3190" t="s">
        <v>2</v>
      </c>
    </row>
    <row r="3191" spans="1:7" x14ac:dyDescent="0.25">
      <c r="A3191" t="s">
        <v>0</v>
      </c>
      <c r="B3191" t="s">
        <v>1</v>
      </c>
      <c r="C3191">
        <v>7703327</v>
      </c>
      <c r="D3191" s="2">
        <v>2958465</v>
      </c>
      <c r="E3191" s="2">
        <v>43344</v>
      </c>
      <c r="F3191" s="28">
        <v>466</v>
      </c>
      <c r="G3191" t="s">
        <v>2</v>
      </c>
    </row>
    <row r="3192" spans="1:7" x14ac:dyDescent="0.25">
      <c r="A3192" t="s">
        <v>0</v>
      </c>
      <c r="B3192" t="s">
        <v>1</v>
      </c>
      <c r="C3192">
        <v>7703342</v>
      </c>
      <c r="D3192" s="2">
        <v>2958465</v>
      </c>
      <c r="E3192" s="2">
        <v>38021</v>
      </c>
      <c r="F3192" s="28">
        <v>1876</v>
      </c>
      <c r="G3192" t="s">
        <v>3</v>
      </c>
    </row>
    <row r="3193" spans="1:7" x14ac:dyDescent="0.25">
      <c r="A3193" t="s">
        <v>0</v>
      </c>
      <c r="B3193" t="s">
        <v>1</v>
      </c>
      <c r="C3193">
        <v>7703801</v>
      </c>
      <c r="D3193" s="2">
        <v>2958465</v>
      </c>
      <c r="E3193" s="2">
        <v>43344</v>
      </c>
      <c r="F3193" s="28">
        <v>121</v>
      </c>
      <c r="G3193" t="s">
        <v>2</v>
      </c>
    </row>
    <row r="3194" spans="1:7" x14ac:dyDescent="0.25">
      <c r="A3194" t="s">
        <v>0</v>
      </c>
      <c r="B3194" t="s">
        <v>1</v>
      </c>
      <c r="C3194">
        <v>7703802</v>
      </c>
      <c r="D3194" s="2">
        <v>2958465</v>
      </c>
      <c r="E3194" s="2">
        <v>40299</v>
      </c>
      <c r="F3194" s="28">
        <v>82</v>
      </c>
      <c r="G3194" t="s">
        <v>2</v>
      </c>
    </row>
    <row r="3195" spans="1:7" x14ac:dyDescent="0.25">
      <c r="A3195" t="s">
        <v>0</v>
      </c>
      <c r="B3195" t="s">
        <v>1</v>
      </c>
      <c r="C3195">
        <v>7703803</v>
      </c>
      <c r="D3195" s="2">
        <v>2958465</v>
      </c>
      <c r="E3195" s="2">
        <v>43344</v>
      </c>
      <c r="F3195" s="28">
        <v>121</v>
      </c>
      <c r="G3195" t="s">
        <v>2</v>
      </c>
    </row>
    <row r="3196" spans="1:7" x14ac:dyDescent="0.25">
      <c r="A3196" t="s">
        <v>0</v>
      </c>
      <c r="B3196" t="s">
        <v>1</v>
      </c>
      <c r="C3196">
        <v>7703811</v>
      </c>
      <c r="D3196" s="2">
        <v>2958465</v>
      </c>
      <c r="E3196" s="2">
        <v>43344</v>
      </c>
      <c r="F3196" s="28">
        <v>232</v>
      </c>
      <c r="G3196" t="s">
        <v>2</v>
      </c>
    </row>
    <row r="3197" spans="1:7" x14ac:dyDescent="0.25">
      <c r="A3197" t="s">
        <v>0</v>
      </c>
      <c r="B3197" t="s">
        <v>1</v>
      </c>
      <c r="C3197">
        <v>7703812</v>
      </c>
      <c r="D3197" s="2">
        <v>2958465</v>
      </c>
      <c r="E3197" s="2">
        <v>42744</v>
      </c>
      <c r="F3197" s="28">
        <v>245</v>
      </c>
      <c r="G3197" t="s">
        <v>2</v>
      </c>
    </row>
    <row r="3198" spans="1:7" x14ac:dyDescent="0.25">
      <c r="A3198" t="s">
        <v>0</v>
      </c>
      <c r="B3198" t="s">
        <v>1</v>
      </c>
      <c r="C3198">
        <v>7703813</v>
      </c>
      <c r="D3198" s="2">
        <v>2958465</v>
      </c>
      <c r="E3198" s="2">
        <v>43344</v>
      </c>
      <c r="F3198" s="28">
        <v>232</v>
      </c>
      <c r="G3198" t="s">
        <v>2</v>
      </c>
    </row>
    <row r="3199" spans="1:7" x14ac:dyDescent="0.25">
      <c r="A3199" t="s">
        <v>0</v>
      </c>
      <c r="B3199" t="s">
        <v>1</v>
      </c>
      <c r="C3199">
        <v>7703821</v>
      </c>
      <c r="D3199" s="2">
        <v>2958465</v>
      </c>
      <c r="E3199" s="2">
        <v>43344</v>
      </c>
      <c r="F3199" s="28">
        <v>447</v>
      </c>
      <c r="G3199" t="s">
        <v>2</v>
      </c>
    </row>
    <row r="3200" spans="1:7" x14ac:dyDescent="0.25">
      <c r="A3200" t="s">
        <v>0</v>
      </c>
      <c r="B3200" t="s">
        <v>1</v>
      </c>
      <c r="C3200">
        <v>7703822</v>
      </c>
      <c r="D3200" s="2">
        <v>2958465</v>
      </c>
      <c r="E3200" s="2">
        <v>42744</v>
      </c>
      <c r="F3200" s="28">
        <v>470</v>
      </c>
      <c r="G3200" t="s">
        <v>2</v>
      </c>
    </row>
    <row r="3201" spans="1:7" x14ac:dyDescent="0.25">
      <c r="A3201" t="s">
        <v>0</v>
      </c>
      <c r="B3201" t="s">
        <v>1</v>
      </c>
      <c r="C3201">
        <v>7703823</v>
      </c>
      <c r="D3201" s="2">
        <v>2958465</v>
      </c>
      <c r="E3201" s="2">
        <v>38029</v>
      </c>
      <c r="F3201" s="28">
        <v>221</v>
      </c>
      <c r="G3201" t="s">
        <v>2</v>
      </c>
    </row>
    <row r="3202" spans="1:7" x14ac:dyDescent="0.25">
      <c r="A3202" t="s">
        <v>0</v>
      </c>
      <c r="B3202" t="s">
        <v>1</v>
      </c>
      <c r="C3202">
        <v>7703827</v>
      </c>
      <c r="D3202" s="2">
        <v>2958465</v>
      </c>
      <c r="E3202" s="2">
        <v>43344</v>
      </c>
      <c r="F3202" s="28">
        <v>447</v>
      </c>
      <c r="G3202" t="s">
        <v>2</v>
      </c>
    </row>
    <row r="3203" spans="1:7" x14ac:dyDescent="0.25">
      <c r="A3203" t="s">
        <v>0</v>
      </c>
      <c r="B3203" t="s">
        <v>1</v>
      </c>
      <c r="C3203">
        <v>7703841</v>
      </c>
      <c r="D3203" s="2">
        <v>2958465</v>
      </c>
      <c r="E3203" s="2">
        <v>38763</v>
      </c>
      <c r="F3203" s="28">
        <v>1759</v>
      </c>
      <c r="G3203" t="s">
        <v>3</v>
      </c>
    </row>
    <row r="3204" spans="1:7" x14ac:dyDescent="0.25">
      <c r="A3204" t="s">
        <v>0</v>
      </c>
      <c r="B3204" t="s">
        <v>1</v>
      </c>
      <c r="C3204">
        <v>7704301</v>
      </c>
      <c r="D3204" s="2">
        <v>2958465</v>
      </c>
      <c r="E3204" s="2">
        <v>41071</v>
      </c>
      <c r="F3204" s="28">
        <v>148</v>
      </c>
      <c r="G3204" t="s">
        <v>2</v>
      </c>
    </row>
    <row r="3205" spans="1:7" x14ac:dyDescent="0.25">
      <c r="A3205" t="s">
        <v>0</v>
      </c>
      <c r="B3205" t="s">
        <v>1</v>
      </c>
      <c r="C3205">
        <v>7704303</v>
      </c>
      <c r="D3205" s="2">
        <v>2958465</v>
      </c>
      <c r="E3205" s="2">
        <v>41071</v>
      </c>
      <c r="F3205" s="28">
        <v>148</v>
      </c>
      <c r="G3205" t="s">
        <v>2</v>
      </c>
    </row>
    <row r="3206" spans="1:7" x14ac:dyDescent="0.25">
      <c r="A3206" t="s">
        <v>0</v>
      </c>
      <c r="B3206" t="s">
        <v>1</v>
      </c>
      <c r="C3206">
        <v>7704311</v>
      </c>
      <c r="D3206" s="2">
        <v>2958465</v>
      </c>
      <c r="E3206" s="2">
        <v>41071</v>
      </c>
      <c r="F3206" s="28">
        <v>285</v>
      </c>
      <c r="G3206" t="s">
        <v>2</v>
      </c>
    </row>
    <row r="3207" spans="1:7" x14ac:dyDescent="0.25">
      <c r="A3207" t="s">
        <v>0</v>
      </c>
      <c r="B3207" t="s">
        <v>1</v>
      </c>
      <c r="C3207">
        <v>7704313</v>
      </c>
      <c r="D3207" s="2">
        <v>2958465</v>
      </c>
      <c r="E3207" s="2">
        <v>41071</v>
      </c>
      <c r="F3207" s="28">
        <v>285</v>
      </c>
      <c r="G3207" t="s">
        <v>2</v>
      </c>
    </row>
    <row r="3208" spans="1:7" x14ac:dyDescent="0.25">
      <c r="A3208" t="s">
        <v>0</v>
      </c>
      <c r="B3208" t="s">
        <v>1</v>
      </c>
      <c r="C3208">
        <v>7704801</v>
      </c>
      <c r="D3208" s="2">
        <v>2958465</v>
      </c>
      <c r="E3208" s="2">
        <v>41071</v>
      </c>
      <c r="F3208" s="28">
        <v>138</v>
      </c>
      <c r="G3208" t="s">
        <v>2</v>
      </c>
    </row>
    <row r="3209" spans="1:7" x14ac:dyDescent="0.25">
      <c r="A3209" t="s">
        <v>0</v>
      </c>
      <c r="B3209" t="s">
        <v>1</v>
      </c>
      <c r="C3209">
        <v>7704803</v>
      </c>
      <c r="D3209" s="2">
        <v>2958465</v>
      </c>
      <c r="E3209" s="2">
        <v>41071</v>
      </c>
      <c r="F3209" s="28">
        <v>138</v>
      </c>
      <c r="G3209" t="s">
        <v>2</v>
      </c>
    </row>
    <row r="3210" spans="1:7" x14ac:dyDescent="0.25">
      <c r="A3210" t="s">
        <v>0</v>
      </c>
      <c r="B3210" t="s">
        <v>1</v>
      </c>
      <c r="C3210">
        <v>7704811</v>
      </c>
      <c r="D3210" s="2">
        <v>2958465</v>
      </c>
      <c r="E3210" s="2">
        <v>41071</v>
      </c>
      <c r="F3210" s="28">
        <v>265</v>
      </c>
      <c r="G3210" t="s">
        <v>2</v>
      </c>
    </row>
    <row r="3211" spans="1:7" x14ac:dyDescent="0.25">
      <c r="A3211" t="s">
        <v>0</v>
      </c>
      <c r="B3211" t="s">
        <v>1</v>
      </c>
      <c r="C3211">
        <v>7704813</v>
      </c>
      <c r="D3211" s="2">
        <v>2958465</v>
      </c>
      <c r="E3211" s="2">
        <v>41071</v>
      </c>
      <c r="F3211" s="28">
        <v>265</v>
      </c>
      <c r="G3211" t="s">
        <v>2</v>
      </c>
    </row>
    <row r="3212" spans="1:7" x14ac:dyDescent="0.25">
      <c r="A3212" t="s">
        <v>0</v>
      </c>
      <c r="B3212" t="s">
        <v>1</v>
      </c>
      <c r="C3212">
        <v>7705301</v>
      </c>
      <c r="D3212" s="2">
        <v>2958465</v>
      </c>
      <c r="E3212" s="2">
        <v>45783</v>
      </c>
      <c r="F3212" s="28">
        <v>230</v>
      </c>
      <c r="G3212" t="s">
        <v>2</v>
      </c>
    </row>
    <row r="3213" spans="1:7" x14ac:dyDescent="0.25">
      <c r="A3213" t="s">
        <v>0</v>
      </c>
      <c r="B3213" t="s">
        <v>1</v>
      </c>
      <c r="C3213">
        <v>7705302</v>
      </c>
      <c r="D3213" s="2">
        <v>2958465</v>
      </c>
      <c r="E3213" s="2">
        <v>45783</v>
      </c>
      <c r="F3213" s="28">
        <v>230</v>
      </c>
      <c r="G3213" t="s">
        <v>2</v>
      </c>
    </row>
    <row r="3214" spans="1:7" x14ac:dyDescent="0.25">
      <c r="A3214" t="s">
        <v>0</v>
      </c>
      <c r="B3214" t="s">
        <v>1</v>
      </c>
      <c r="C3214">
        <v>7705303</v>
      </c>
      <c r="D3214" s="2">
        <v>2958465</v>
      </c>
      <c r="E3214" s="2">
        <v>45783</v>
      </c>
      <c r="F3214" s="28">
        <v>230</v>
      </c>
      <c r="G3214" t="s">
        <v>2</v>
      </c>
    </row>
    <row r="3215" spans="1:7" x14ac:dyDescent="0.25">
      <c r="A3215" t="s">
        <v>0</v>
      </c>
      <c r="B3215" t="s">
        <v>1</v>
      </c>
      <c r="C3215">
        <v>7705306</v>
      </c>
      <c r="D3215" s="2">
        <v>2958465</v>
      </c>
      <c r="E3215" s="2">
        <v>45783</v>
      </c>
      <c r="F3215" s="28">
        <v>103</v>
      </c>
      <c r="G3215" t="s">
        <v>2</v>
      </c>
    </row>
    <row r="3216" spans="1:7" x14ac:dyDescent="0.25">
      <c r="A3216" t="s">
        <v>0</v>
      </c>
      <c r="B3216" t="s">
        <v>1</v>
      </c>
      <c r="C3216">
        <v>7705307</v>
      </c>
      <c r="D3216" s="2">
        <v>2958465</v>
      </c>
      <c r="E3216" s="2">
        <v>44764</v>
      </c>
      <c r="F3216" s="28">
        <v>115</v>
      </c>
      <c r="G3216" t="s">
        <v>2</v>
      </c>
    </row>
    <row r="3217" spans="1:7" x14ac:dyDescent="0.25">
      <c r="A3217" t="s">
        <v>0</v>
      </c>
      <c r="B3217" t="s">
        <v>1</v>
      </c>
      <c r="C3217">
        <v>7705308</v>
      </c>
      <c r="D3217" s="2">
        <v>2958465</v>
      </c>
      <c r="E3217" s="2">
        <v>45783</v>
      </c>
      <c r="F3217" s="28">
        <v>103</v>
      </c>
      <c r="G3217" t="s">
        <v>2</v>
      </c>
    </row>
    <row r="3218" spans="1:7" x14ac:dyDescent="0.25">
      <c r="A3218" t="s">
        <v>0</v>
      </c>
      <c r="B3218" t="s">
        <v>1</v>
      </c>
      <c r="C3218">
        <v>7705311</v>
      </c>
      <c r="D3218" s="2">
        <v>2958465</v>
      </c>
      <c r="E3218" s="2">
        <v>45783</v>
      </c>
      <c r="F3218" s="28">
        <v>450</v>
      </c>
      <c r="G3218" t="s">
        <v>2</v>
      </c>
    </row>
    <row r="3219" spans="1:7" x14ac:dyDescent="0.25">
      <c r="A3219" t="s">
        <v>0</v>
      </c>
      <c r="B3219" t="s">
        <v>1</v>
      </c>
      <c r="C3219">
        <v>7705312</v>
      </c>
      <c r="D3219" s="2">
        <v>2958465</v>
      </c>
      <c r="E3219" s="2">
        <v>45783</v>
      </c>
      <c r="F3219" s="28">
        <v>450</v>
      </c>
      <c r="G3219" t="s">
        <v>2</v>
      </c>
    </row>
    <row r="3220" spans="1:7" x14ac:dyDescent="0.25">
      <c r="A3220" t="s">
        <v>0</v>
      </c>
      <c r="B3220" t="s">
        <v>1</v>
      </c>
      <c r="C3220">
        <v>7705313</v>
      </c>
      <c r="D3220" s="2">
        <v>2958465</v>
      </c>
      <c r="E3220" s="2">
        <v>45783</v>
      </c>
      <c r="F3220" s="28">
        <v>450</v>
      </c>
      <c r="G3220" t="s">
        <v>2</v>
      </c>
    </row>
    <row r="3221" spans="1:7" x14ac:dyDescent="0.25">
      <c r="A3221" t="s">
        <v>0</v>
      </c>
      <c r="B3221" t="s">
        <v>1</v>
      </c>
      <c r="C3221">
        <v>7705321</v>
      </c>
      <c r="D3221" s="2">
        <v>2958465</v>
      </c>
      <c r="E3221" s="2">
        <v>45783</v>
      </c>
      <c r="F3221" s="28">
        <v>840</v>
      </c>
      <c r="G3221" t="s">
        <v>2</v>
      </c>
    </row>
    <row r="3222" spans="1:7" x14ac:dyDescent="0.25">
      <c r="A3222" t="s">
        <v>0</v>
      </c>
      <c r="B3222" t="s">
        <v>1</v>
      </c>
      <c r="C3222">
        <v>7705322</v>
      </c>
      <c r="D3222" s="2">
        <v>2958465</v>
      </c>
      <c r="E3222" s="2">
        <v>45783</v>
      </c>
      <c r="F3222" s="28">
        <v>840</v>
      </c>
      <c r="G3222" t="s">
        <v>2</v>
      </c>
    </row>
    <row r="3223" spans="1:7" x14ac:dyDescent="0.25">
      <c r="A3223" t="s">
        <v>0</v>
      </c>
      <c r="B3223" t="s">
        <v>1</v>
      </c>
      <c r="C3223">
        <v>7705327</v>
      </c>
      <c r="D3223" s="2">
        <v>2958465</v>
      </c>
      <c r="E3223" s="2">
        <v>45783</v>
      </c>
      <c r="F3223" s="28">
        <v>840</v>
      </c>
      <c r="G3223" t="s">
        <v>2</v>
      </c>
    </row>
    <row r="3224" spans="1:7" x14ac:dyDescent="0.25">
      <c r="A3224" t="s">
        <v>0</v>
      </c>
      <c r="B3224" t="s">
        <v>1</v>
      </c>
      <c r="C3224">
        <v>7705336</v>
      </c>
      <c r="D3224" s="2">
        <v>2958465</v>
      </c>
      <c r="E3224" s="2">
        <v>45783</v>
      </c>
      <c r="F3224" s="28">
        <v>1235</v>
      </c>
      <c r="G3224" t="s">
        <v>2</v>
      </c>
    </row>
    <row r="3225" spans="1:7" x14ac:dyDescent="0.25">
      <c r="A3225" t="s">
        <v>0</v>
      </c>
      <c r="B3225" t="s">
        <v>1</v>
      </c>
      <c r="C3225">
        <v>7705337</v>
      </c>
      <c r="D3225" s="2">
        <v>2958465</v>
      </c>
      <c r="E3225" s="2">
        <v>45783</v>
      </c>
      <c r="F3225" s="28">
        <v>1235</v>
      </c>
      <c r="G3225" t="s">
        <v>2</v>
      </c>
    </row>
    <row r="3226" spans="1:7" x14ac:dyDescent="0.25">
      <c r="A3226" t="s">
        <v>0</v>
      </c>
      <c r="B3226" t="s">
        <v>1</v>
      </c>
      <c r="C3226">
        <v>7705338</v>
      </c>
      <c r="D3226" s="2">
        <v>2958465</v>
      </c>
      <c r="E3226" s="2">
        <v>45783</v>
      </c>
      <c r="F3226" s="28">
        <v>1235</v>
      </c>
      <c r="G3226" t="s">
        <v>2</v>
      </c>
    </row>
    <row r="3227" spans="1:7" x14ac:dyDescent="0.25">
      <c r="A3227" t="s">
        <v>0</v>
      </c>
      <c r="B3227" t="s">
        <v>1</v>
      </c>
      <c r="C3227">
        <v>7705339</v>
      </c>
      <c r="D3227" s="2">
        <v>2958465</v>
      </c>
      <c r="E3227" s="2">
        <v>45783</v>
      </c>
      <c r="F3227" s="28">
        <v>2030</v>
      </c>
      <c r="G3227" t="s">
        <v>3</v>
      </c>
    </row>
    <row r="3228" spans="1:7" x14ac:dyDescent="0.25">
      <c r="A3228" t="s">
        <v>0</v>
      </c>
      <c r="B3228" t="s">
        <v>1</v>
      </c>
      <c r="C3228">
        <v>7705340</v>
      </c>
      <c r="D3228" s="2">
        <v>2958465</v>
      </c>
      <c r="E3228" s="2">
        <v>45783</v>
      </c>
      <c r="F3228" s="28">
        <v>2030</v>
      </c>
      <c r="G3228" t="s">
        <v>3</v>
      </c>
    </row>
    <row r="3229" spans="1:7" x14ac:dyDescent="0.25">
      <c r="A3229" t="s">
        <v>0</v>
      </c>
      <c r="B3229" t="s">
        <v>1</v>
      </c>
      <c r="C3229">
        <v>7705341</v>
      </c>
      <c r="D3229" s="2">
        <v>2958465</v>
      </c>
      <c r="E3229" s="2">
        <v>45783</v>
      </c>
      <c r="F3229" s="28">
        <v>8000</v>
      </c>
      <c r="G3229" t="s">
        <v>3</v>
      </c>
    </row>
    <row r="3230" spans="1:7" x14ac:dyDescent="0.25">
      <c r="A3230" t="s">
        <v>0</v>
      </c>
      <c r="B3230" t="s">
        <v>1</v>
      </c>
      <c r="C3230">
        <v>7705353</v>
      </c>
      <c r="D3230" s="2">
        <v>2958465</v>
      </c>
      <c r="E3230" s="2">
        <v>44764</v>
      </c>
      <c r="F3230" s="28">
        <v>9200</v>
      </c>
      <c r="G3230" t="s">
        <v>3</v>
      </c>
    </row>
    <row r="3231" spans="1:7" x14ac:dyDescent="0.25">
      <c r="A3231" t="s">
        <v>0</v>
      </c>
      <c r="B3231" t="s">
        <v>1</v>
      </c>
      <c r="C3231">
        <v>7705361</v>
      </c>
      <c r="D3231" s="2">
        <v>2958465</v>
      </c>
      <c r="E3231" s="2">
        <v>45783</v>
      </c>
      <c r="F3231" s="28">
        <v>230</v>
      </c>
      <c r="G3231" t="s">
        <v>2</v>
      </c>
    </row>
    <row r="3232" spans="1:7" x14ac:dyDescent="0.25">
      <c r="A3232" t="s">
        <v>0</v>
      </c>
      <c r="B3232" t="s">
        <v>1</v>
      </c>
      <c r="C3232">
        <v>7705362</v>
      </c>
      <c r="D3232" s="2">
        <v>2958465</v>
      </c>
      <c r="E3232" s="2">
        <v>45783</v>
      </c>
      <c r="F3232" s="28">
        <v>230</v>
      </c>
      <c r="G3232" t="s">
        <v>2</v>
      </c>
    </row>
    <row r="3233" spans="1:7" x14ac:dyDescent="0.25">
      <c r="A3233" t="s">
        <v>0</v>
      </c>
      <c r="B3233" t="s">
        <v>1</v>
      </c>
      <c r="C3233">
        <v>7705363</v>
      </c>
      <c r="D3233" s="2">
        <v>2958465</v>
      </c>
      <c r="E3233" s="2">
        <v>45783</v>
      </c>
      <c r="F3233" s="28">
        <v>450</v>
      </c>
      <c r="G3233" t="s">
        <v>2</v>
      </c>
    </row>
    <row r="3234" spans="1:7" x14ac:dyDescent="0.25">
      <c r="A3234" t="s">
        <v>0</v>
      </c>
      <c r="B3234" t="s">
        <v>1</v>
      </c>
      <c r="C3234">
        <v>7705364</v>
      </c>
      <c r="D3234" s="2">
        <v>2958465</v>
      </c>
      <c r="E3234" s="2">
        <v>45783</v>
      </c>
      <c r="F3234" s="28">
        <v>450</v>
      </c>
      <c r="G3234" t="s">
        <v>2</v>
      </c>
    </row>
    <row r="3235" spans="1:7" x14ac:dyDescent="0.25">
      <c r="A3235" t="s">
        <v>0</v>
      </c>
      <c r="B3235" t="s">
        <v>1</v>
      </c>
      <c r="C3235">
        <v>7705367</v>
      </c>
      <c r="D3235" s="2">
        <v>2958465</v>
      </c>
      <c r="E3235" s="2">
        <v>45783</v>
      </c>
      <c r="F3235" s="28">
        <v>1235</v>
      </c>
      <c r="G3235" t="s">
        <v>2</v>
      </c>
    </row>
    <row r="3236" spans="1:7" x14ac:dyDescent="0.25">
      <c r="A3236" t="s">
        <v>0</v>
      </c>
      <c r="B3236" t="s">
        <v>1</v>
      </c>
      <c r="C3236">
        <v>7705368</v>
      </c>
      <c r="D3236" s="2">
        <v>2958465</v>
      </c>
      <c r="E3236" s="2">
        <v>45783</v>
      </c>
      <c r="F3236" s="28">
        <v>1235</v>
      </c>
      <c r="G3236" t="s">
        <v>2</v>
      </c>
    </row>
    <row r="3237" spans="1:7" x14ac:dyDescent="0.25">
      <c r="A3237" t="s">
        <v>0</v>
      </c>
      <c r="B3237" t="s">
        <v>1</v>
      </c>
      <c r="C3237">
        <v>7705369</v>
      </c>
      <c r="D3237" s="2">
        <v>2958465</v>
      </c>
      <c r="E3237" s="2">
        <v>45783</v>
      </c>
      <c r="F3237" s="28">
        <v>2030</v>
      </c>
      <c r="G3237" t="s">
        <v>3</v>
      </c>
    </row>
    <row r="3238" spans="1:7" x14ac:dyDescent="0.25">
      <c r="A3238" t="s">
        <v>0</v>
      </c>
      <c r="B3238" t="s">
        <v>1</v>
      </c>
      <c r="C3238">
        <v>7705373</v>
      </c>
      <c r="D3238" s="2">
        <v>2958465</v>
      </c>
      <c r="E3238" s="2">
        <v>45783</v>
      </c>
      <c r="F3238" s="28">
        <v>8000</v>
      </c>
      <c r="G3238" t="s">
        <v>3</v>
      </c>
    </row>
    <row r="3239" spans="1:7" x14ac:dyDescent="0.25">
      <c r="A3239" t="s">
        <v>0</v>
      </c>
      <c r="B3239" t="s">
        <v>1</v>
      </c>
      <c r="C3239">
        <v>7705801</v>
      </c>
      <c r="D3239" s="2">
        <v>2958465</v>
      </c>
      <c r="E3239" s="2">
        <v>43344</v>
      </c>
      <c r="F3239" s="28">
        <v>150</v>
      </c>
      <c r="G3239" t="s">
        <v>2</v>
      </c>
    </row>
    <row r="3240" spans="1:7" x14ac:dyDescent="0.25">
      <c r="A3240" t="s">
        <v>0</v>
      </c>
      <c r="B3240" t="s">
        <v>1</v>
      </c>
      <c r="C3240">
        <v>7705802</v>
      </c>
      <c r="D3240" s="2">
        <v>2958465</v>
      </c>
      <c r="E3240" s="2">
        <v>42833</v>
      </c>
      <c r="F3240" s="28">
        <v>196</v>
      </c>
      <c r="G3240" t="s">
        <v>2</v>
      </c>
    </row>
    <row r="3241" spans="1:7" x14ac:dyDescent="0.25">
      <c r="A3241" t="s">
        <v>0</v>
      </c>
      <c r="B3241" t="s">
        <v>1</v>
      </c>
      <c r="C3241">
        <v>7705803</v>
      </c>
      <c r="D3241" s="2">
        <v>2958465</v>
      </c>
      <c r="E3241" s="2">
        <v>43344</v>
      </c>
      <c r="F3241" s="28">
        <v>150</v>
      </c>
      <c r="G3241" t="s">
        <v>2</v>
      </c>
    </row>
    <row r="3242" spans="1:7" x14ac:dyDescent="0.25">
      <c r="A3242" t="s">
        <v>0</v>
      </c>
      <c r="B3242" t="s">
        <v>1</v>
      </c>
      <c r="C3242">
        <v>7705806</v>
      </c>
      <c r="D3242" s="2">
        <v>2958465</v>
      </c>
      <c r="E3242" s="2">
        <v>43344</v>
      </c>
      <c r="F3242" s="28">
        <v>74</v>
      </c>
      <c r="G3242" t="s">
        <v>2</v>
      </c>
    </row>
    <row r="3243" spans="1:7" x14ac:dyDescent="0.25">
      <c r="A3243" t="s">
        <v>0</v>
      </c>
      <c r="B3243" t="s">
        <v>1</v>
      </c>
      <c r="C3243">
        <v>7705808</v>
      </c>
      <c r="D3243" s="2">
        <v>2958465</v>
      </c>
      <c r="E3243" s="2">
        <v>43344</v>
      </c>
      <c r="F3243" s="28">
        <v>74</v>
      </c>
      <c r="G3243" t="s">
        <v>2</v>
      </c>
    </row>
    <row r="3244" spans="1:7" x14ac:dyDescent="0.25">
      <c r="A3244" t="s">
        <v>0</v>
      </c>
      <c r="B3244" t="s">
        <v>1</v>
      </c>
      <c r="C3244">
        <v>7705811</v>
      </c>
      <c r="D3244" s="2">
        <v>2958465</v>
      </c>
      <c r="E3244" s="2">
        <v>43344</v>
      </c>
      <c r="F3244" s="28">
        <v>289</v>
      </c>
      <c r="G3244" t="s">
        <v>2</v>
      </c>
    </row>
    <row r="3245" spans="1:7" x14ac:dyDescent="0.25">
      <c r="A3245" t="s">
        <v>0</v>
      </c>
      <c r="B3245" t="s">
        <v>1</v>
      </c>
      <c r="C3245">
        <v>7705812</v>
      </c>
      <c r="D3245" s="2">
        <v>2958465</v>
      </c>
      <c r="E3245" s="2">
        <v>40743</v>
      </c>
      <c r="F3245" s="28">
        <v>227</v>
      </c>
      <c r="G3245" t="s">
        <v>2</v>
      </c>
    </row>
    <row r="3246" spans="1:7" x14ac:dyDescent="0.25">
      <c r="A3246" t="s">
        <v>0</v>
      </c>
      <c r="B3246" t="s">
        <v>1</v>
      </c>
      <c r="C3246">
        <v>7705813</v>
      </c>
      <c r="D3246" s="2">
        <v>2958465</v>
      </c>
      <c r="E3246" s="2">
        <v>43344</v>
      </c>
      <c r="F3246" s="28">
        <v>289</v>
      </c>
      <c r="G3246" t="s">
        <v>2</v>
      </c>
    </row>
    <row r="3247" spans="1:7" x14ac:dyDescent="0.25">
      <c r="A3247" t="s">
        <v>0</v>
      </c>
      <c r="B3247" t="s">
        <v>1</v>
      </c>
      <c r="C3247">
        <v>7705821</v>
      </c>
      <c r="D3247" s="2">
        <v>2958465</v>
      </c>
      <c r="E3247" s="2">
        <v>43344</v>
      </c>
      <c r="F3247" s="28">
        <v>570</v>
      </c>
      <c r="G3247" t="s">
        <v>2</v>
      </c>
    </row>
    <row r="3248" spans="1:7" x14ac:dyDescent="0.25">
      <c r="A3248" t="s">
        <v>0</v>
      </c>
      <c r="B3248" t="s">
        <v>1</v>
      </c>
      <c r="C3248">
        <v>7705822</v>
      </c>
      <c r="D3248" s="2">
        <v>2958465</v>
      </c>
      <c r="E3248" s="2">
        <v>40743</v>
      </c>
      <c r="F3248" s="28">
        <v>444</v>
      </c>
      <c r="G3248" t="s">
        <v>2</v>
      </c>
    </row>
    <row r="3249" spans="1:7" x14ac:dyDescent="0.25">
      <c r="A3249" t="s">
        <v>0</v>
      </c>
      <c r="B3249" t="s">
        <v>1</v>
      </c>
      <c r="C3249">
        <v>7705827</v>
      </c>
      <c r="D3249" s="2">
        <v>2958465</v>
      </c>
      <c r="E3249" s="2">
        <v>43344</v>
      </c>
      <c r="F3249" s="28">
        <v>570</v>
      </c>
      <c r="G3249" t="s">
        <v>2</v>
      </c>
    </row>
    <row r="3250" spans="1:7" x14ac:dyDescent="0.25">
      <c r="A3250" t="s">
        <v>0</v>
      </c>
      <c r="B3250" t="s">
        <v>1</v>
      </c>
      <c r="C3250">
        <v>7705836</v>
      </c>
      <c r="D3250" s="2">
        <v>2958465</v>
      </c>
      <c r="E3250" s="2">
        <v>43344</v>
      </c>
      <c r="F3250" s="28">
        <v>850</v>
      </c>
      <c r="G3250" t="s">
        <v>2</v>
      </c>
    </row>
    <row r="3251" spans="1:7" x14ac:dyDescent="0.25">
      <c r="A3251" t="s">
        <v>0</v>
      </c>
      <c r="B3251" t="s">
        <v>1</v>
      </c>
      <c r="C3251">
        <v>7705837</v>
      </c>
      <c r="D3251" s="2">
        <v>2958465</v>
      </c>
      <c r="E3251" s="2">
        <v>43344</v>
      </c>
      <c r="F3251" s="28">
        <v>850</v>
      </c>
      <c r="G3251" t="s">
        <v>2</v>
      </c>
    </row>
    <row r="3252" spans="1:7" x14ac:dyDescent="0.25">
      <c r="A3252" t="s">
        <v>0</v>
      </c>
      <c r="B3252" t="s">
        <v>1</v>
      </c>
      <c r="C3252">
        <v>7705838</v>
      </c>
      <c r="D3252" s="2">
        <v>2958465</v>
      </c>
      <c r="E3252" s="2">
        <v>42833</v>
      </c>
      <c r="F3252" s="28">
        <v>1123</v>
      </c>
      <c r="G3252" t="s">
        <v>2</v>
      </c>
    </row>
    <row r="3253" spans="1:7" x14ac:dyDescent="0.25">
      <c r="A3253" t="s">
        <v>0</v>
      </c>
      <c r="B3253" t="s">
        <v>1</v>
      </c>
      <c r="C3253">
        <v>7705839</v>
      </c>
      <c r="D3253" s="2">
        <v>2958465</v>
      </c>
      <c r="E3253" s="2">
        <v>43344</v>
      </c>
      <c r="F3253" s="28">
        <v>1402</v>
      </c>
      <c r="G3253" t="s">
        <v>3</v>
      </c>
    </row>
    <row r="3254" spans="1:7" x14ac:dyDescent="0.25">
      <c r="A3254" t="s">
        <v>0</v>
      </c>
      <c r="B3254" t="s">
        <v>1</v>
      </c>
      <c r="C3254">
        <v>7705841</v>
      </c>
      <c r="D3254" s="2">
        <v>2958465</v>
      </c>
      <c r="E3254" s="2">
        <v>43344</v>
      </c>
      <c r="F3254" s="28">
        <v>5519</v>
      </c>
      <c r="G3254" t="s">
        <v>3</v>
      </c>
    </row>
    <row r="3255" spans="1:7" x14ac:dyDescent="0.25">
      <c r="A3255" t="s">
        <v>0</v>
      </c>
      <c r="B3255" t="s">
        <v>1</v>
      </c>
      <c r="C3255">
        <v>7705853</v>
      </c>
      <c r="D3255" s="2">
        <v>2958465</v>
      </c>
      <c r="E3255" s="2">
        <v>43344</v>
      </c>
      <c r="F3255" s="28">
        <v>4547</v>
      </c>
      <c r="G3255" t="s">
        <v>3</v>
      </c>
    </row>
    <row r="3256" spans="1:7" x14ac:dyDescent="0.25">
      <c r="A3256" t="s">
        <v>0</v>
      </c>
      <c r="B3256" t="s">
        <v>1</v>
      </c>
      <c r="C3256">
        <v>7705861</v>
      </c>
      <c r="D3256" s="2">
        <v>2958465</v>
      </c>
      <c r="E3256" s="2">
        <v>43344</v>
      </c>
      <c r="F3256" s="28">
        <v>150</v>
      </c>
      <c r="G3256" t="s">
        <v>2</v>
      </c>
    </row>
    <row r="3257" spans="1:7" x14ac:dyDescent="0.25">
      <c r="A3257" t="s">
        <v>0</v>
      </c>
      <c r="B3257" t="s">
        <v>1</v>
      </c>
      <c r="C3257">
        <v>7705862</v>
      </c>
      <c r="D3257" s="2">
        <v>2958465</v>
      </c>
      <c r="E3257" s="2">
        <v>43344</v>
      </c>
      <c r="F3257" s="28">
        <v>150</v>
      </c>
      <c r="G3257" t="s">
        <v>2</v>
      </c>
    </row>
    <row r="3258" spans="1:7" x14ac:dyDescent="0.25">
      <c r="A3258" t="s">
        <v>0</v>
      </c>
      <c r="B3258" t="s">
        <v>1</v>
      </c>
      <c r="C3258">
        <v>7705863</v>
      </c>
      <c r="D3258" s="2">
        <v>2958465</v>
      </c>
      <c r="E3258" s="2">
        <v>43344</v>
      </c>
      <c r="F3258" s="28">
        <v>289</v>
      </c>
      <c r="G3258" t="s">
        <v>2</v>
      </c>
    </row>
    <row r="3259" spans="1:7" x14ac:dyDescent="0.25">
      <c r="A3259" t="s">
        <v>0</v>
      </c>
      <c r="B3259" t="s">
        <v>1</v>
      </c>
      <c r="C3259">
        <v>7705864</v>
      </c>
      <c r="D3259" s="2">
        <v>2958465</v>
      </c>
      <c r="E3259" s="2">
        <v>43344</v>
      </c>
      <c r="F3259" s="28">
        <v>289</v>
      </c>
      <c r="G3259" t="s">
        <v>2</v>
      </c>
    </row>
    <row r="3260" spans="1:7" x14ac:dyDescent="0.25">
      <c r="A3260" t="s">
        <v>0</v>
      </c>
      <c r="B3260" t="s">
        <v>1</v>
      </c>
      <c r="C3260">
        <v>7705867</v>
      </c>
      <c r="D3260" s="2">
        <v>2958465</v>
      </c>
      <c r="E3260" s="2">
        <v>43344</v>
      </c>
      <c r="F3260" s="28">
        <v>850</v>
      </c>
      <c r="G3260" t="s">
        <v>2</v>
      </c>
    </row>
    <row r="3261" spans="1:7" x14ac:dyDescent="0.25">
      <c r="A3261" t="s">
        <v>0</v>
      </c>
      <c r="B3261" t="s">
        <v>1</v>
      </c>
      <c r="C3261">
        <v>7705868</v>
      </c>
      <c r="D3261" s="2">
        <v>2958465</v>
      </c>
      <c r="E3261" s="2">
        <v>43344</v>
      </c>
      <c r="F3261" s="28">
        <v>850</v>
      </c>
      <c r="G3261" t="s">
        <v>2</v>
      </c>
    </row>
    <row r="3262" spans="1:7" x14ac:dyDescent="0.25">
      <c r="A3262" t="s">
        <v>0</v>
      </c>
      <c r="B3262" t="s">
        <v>1</v>
      </c>
      <c r="C3262">
        <v>7705869</v>
      </c>
      <c r="D3262" s="2">
        <v>2958465</v>
      </c>
      <c r="E3262" s="2">
        <v>43344</v>
      </c>
      <c r="F3262" s="28">
        <v>1402</v>
      </c>
      <c r="G3262" t="s">
        <v>3</v>
      </c>
    </row>
    <row r="3263" spans="1:7" x14ac:dyDescent="0.25">
      <c r="A3263" t="s">
        <v>0</v>
      </c>
      <c r="B3263" t="s">
        <v>1</v>
      </c>
      <c r="C3263">
        <v>7705873</v>
      </c>
      <c r="D3263" s="2">
        <v>2958465</v>
      </c>
      <c r="E3263" s="2">
        <v>43344</v>
      </c>
      <c r="F3263" s="28">
        <v>5519</v>
      </c>
      <c r="G3263" t="s">
        <v>3</v>
      </c>
    </row>
    <row r="3264" spans="1:7" x14ac:dyDescent="0.25">
      <c r="A3264" t="s">
        <v>0</v>
      </c>
      <c r="B3264" t="s">
        <v>1</v>
      </c>
      <c r="C3264">
        <v>7706301</v>
      </c>
      <c r="D3264" s="2">
        <v>73050</v>
      </c>
      <c r="E3264" s="2">
        <v>38936</v>
      </c>
      <c r="F3264" s="28">
        <v>80</v>
      </c>
      <c r="G3264" t="s">
        <v>2</v>
      </c>
    </row>
    <row r="3265" spans="1:7" x14ac:dyDescent="0.25">
      <c r="A3265" t="s">
        <v>0</v>
      </c>
      <c r="B3265" t="s">
        <v>1</v>
      </c>
      <c r="C3265">
        <v>7706301</v>
      </c>
      <c r="D3265" s="2">
        <v>2958465</v>
      </c>
      <c r="E3265" s="2">
        <v>73051</v>
      </c>
      <c r="F3265" s="28">
        <v>76</v>
      </c>
      <c r="G3265" t="s">
        <v>2</v>
      </c>
    </row>
    <row r="3266" spans="1:7" x14ac:dyDescent="0.25">
      <c r="A3266" t="s">
        <v>0</v>
      </c>
      <c r="B3266" t="s">
        <v>1</v>
      </c>
      <c r="C3266">
        <v>7706302</v>
      </c>
      <c r="D3266" s="2">
        <v>73050</v>
      </c>
      <c r="E3266" s="2">
        <v>38936</v>
      </c>
      <c r="F3266" s="28">
        <v>80</v>
      </c>
      <c r="G3266" t="s">
        <v>2</v>
      </c>
    </row>
    <row r="3267" spans="1:7" x14ac:dyDescent="0.25">
      <c r="A3267" t="s">
        <v>0</v>
      </c>
      <c r="B3267" t="s">
        <v>1</v>
      </c>
      <c r="C3267">
        <v>7706302</v>
      </c>
      <c r="D3267" s="2">
        <v>2958465</v>
      </c>
      <c r="E3267" s="2">
        <v>73051</v>
      </c>
      <c r="F3267" s="28">
        <v>76</v>
      </c>
      <c r="G3267" t="s">
        <v>2</v>
      </c>
    </row>
    <row r="3268" spans="1:7" x14ac:dyDescent="0.25">
      <c r="A3268" t="s">
        <v>0</v>
      </c>
      <c r="B3268" t="s">
        <v>1</v>
      </c>
      <c r="C3268">
        <v>7706311</v>
      </c>
      <c r="D3268" s="2">
        <v>73050</v>
      </c>
      <c r="E3268" s="2">
        <v>38936</v>
      </c>
      <c r="F3268" s="28">
        <v>149</v>
      </c>
      <c r="G3268" t="s">
        <v>2</v>
      </c>
    </row>
    <row r="3269" spans="1:7" x14ac:dyDescent="0.25">
      <c r="A3269" t="s">
        <v>0</v>
      </c>
      <c r="B3269" t="s">
        <v>1</v>
      </c>
      <c r="C3269">
        <v>7706311</v>
      </c>
      <c r="D3269" s="2">
        <v>2958465</v>
      </c>
      <c r="E3269" s="2">
        <v>73051</v>
      </c>
      <c r="F3269" s="28">
        <v>130</v>
      </c>
      <c r="G3269" t="s">
        <v>2</v>
      </c>
    </row>
    <row r="3270" spans="1:7" x14ac:dyDescent="0.25">
      <c r="A3270" t="s">
        <v>0</v>
      </c>
      <c r="B3270" t="s">
        <v>1</v>
      </c>
      <c r="C3270">
        <v>7706312</v>
      </c>
      <c r="D3270" s="2">
        <v>73050</v>
      </c>
      <c r="E3270" s="2">
        <v>38936</v>
      </c>
      <c r="F3270" s="28">
        <v>149</v>
      </c>
      <c r="G3270" t="s">
        <v>2</v>
      </c>
    </row>
    <row r="3271" spans="1:7" x14ac:dyDescent="0.25">
      <c r="A3271" t="s">
        <v>0</v>
      </c>
      <c r="B3271" t="s">
        <v>1</v>
      </c>
      <c r="C3271">
        <v>7706312</v>
      </c>
      <c r="D3271" s="2">
        <v>2958465</v>
      </c>
      <c r="E3271" s="2">
        <v>73051</v>
      </c>
      <c r="F3271" s="28">
        <v>130</v>
      </c>
      <c r="G3271" t="s">
        <v>2</v>
      </c>
    </row>
    <row r="3272" spans="1:7" x14ac:dyDescent="0.25">
      <c r="A3272" t="s">
        <v>0</v>
      </c>
      <c r="B3272" t="s">
        <v>1</v>
      </c>
      <c r="C3272">
        <v>7706336</v>
      </c>
      <c r="D3272" s="2">
        <v>73050</v>
      </c>
      <c r="E3272" s="2">
        <v>38936</v>
      </c>
      <c r="F3272" s="28">
        <v>435</v>
      </c>
      <c r="G3272" t="s">
        <v>2</v>
      </c>
    </row>
    <row r="3273" spans="1:7" x14ac:dyDescent="0.25">
      <c r="A3273" t="s">
        <v>0</v>
      </c>
      <c r="B3273" t="s">
        <v>1</v>
      </c>
      <c r="C3273">
        <v>7706336</v>
      </c>
      <c r="D3273" s="2">
        <v>2958465</v>
      </c>
      <c r="E3273" s="2">
        <v>73051</v>
      </c>
      <c r="F3273" s="28">
        <v>380</v>
      </c>
      <c r="G3273" t="s">
        <v>2</v>
      </c>
    </row>
    <row r="3274" spans="1:7" x14ac:dyDescent="0.25">
      <c r="A3274" t="s">
        <v>0</v>
      </c>
      <c r="B3274" t="s">
        <v>1</v>
      </c>
      <c r="C3274">
        <v>7706337</v>
      </c>
      <c r="D3274" s="2">
        <v>73050</v>
      </c>
      <c r="E3274" s="2">
        <v>38936</v>
      </c>
      <c r="F3274" s="28">
        <v>435</v>
      </c>
      <c r="G3274" t="s">
        <v>2</v>
      </c>
    </row>
    <row r="3275" spans="1:7" x14ac:dyDescent="0.25">
      <c r="A3275" t="s">
        <v>0</v>
      </c>
      <c r="B3275" t="s">
        <v>1</v>
      </c>
      <c r="C3275">
        <v>7706338</v>
      </c>
      <c r="D3275" s="2">
        <v>73050</v>
      </c>
      <c r="E3275" s="2">
        <v>38936</v>
      </c>
      <c r="F3275" s="28">
        <v>435</v>
      </c>
      <c r="G3275" t="s">
        <v>2</v>
      </c>
    </row>
    <row r="3276" spans="1:7" x14ac:dyDescent="0.25">
      <c r="A3276" t="s">
        <v>0</v>
      </c>
      <c r="B3276" t="s">
        <v>1</v>
      </c>
      <c r="C3276">
        <v>7706338</v>
      </c>
      <c r="D3276" s="2">
        <v>2958465</v>
      </c>
      <c r="E3276" s="2">
        <v>73051</v>
      </c>
      <c r="F3276" s="28">
        <v>380</v>
      </c>
      <c r="G3276" t="s">
        <v>2</v>
      </c>
    </row>
    <row r="3277" spans="1:7" x14ac:dyDescent="0.25">
      <c r="A3277" t="s">
        <v>0</v>
      </c>
      <c r="B3277" t="s">
        <v>1</v>
      </c>
      <c r="C3277">
        <v>7706801</v>
      </c>
      <c r="D3277" s="2">
        <v>2958465</v>
      </c>
      <c r="E3277" s="2">
        <v>39657</v>
      </c>
      <c r="F3277" s="28">
        <v>80</v>
      </c>
      <c r="G3277" t="s">
        <v>2</v>
      </c>
    </row>
    <row r="3278" spans="1:7" x14ac:dyDescent="0.25">
      <c r="A3278" t="s">
        <v>0</v>
      </c>
      <c r="B3278" t="s">
        <v>1</v>
      </c>
      <c r="C3278">
        <v>7706802</v>
      </c>
      <c r="D3278" s="2">
        <v>2958465</v>
      </c>
      <c r="E3278" s="2">
        <v>39657</v>
      </c>
      <c r="F3278" s="28">
        <v>80</v>
      </c>
      <c r="G3278" t="s">
        <v>2</v>
      </c>
    </row>
    <row r="3279" spans="1:7" x14ac:dyDescent="0.25">
      <c r="A3279" t="s">
        <v>0</v>
      </c>
      <c r="B3279" t="s">
        <v>1</v>
      </c>
      <c r="C3279">
        <v>7706811</v>
      </c>
      <c r="D3279" s="2">
        <v>2958465</v>
      </c>
      <c r="E3279" s="2">
        <v>39657</v>
      </c>
      <c r="F3279" s="28">
        <v>149</v>
      </c>
      <c r="G3279" t="s">
        <v>2</v>
      </c>
    </row>
    <row r="3280" spans="1:7" x14ac:dyDescent="0.25">
      <c r="A3280" t="s">
        <v>0</v>
      </c>
      <c r="B3280" t="s">
        <v>1</v>
      </c>
      <c r="C3280">
        <v>7706812</v>
      </c>
      <c r="D3280" s="2">
        <v>2958465</v>
      </c>
      <c r="E3280" s="2">
        <v>39657</v>
      </c>
      <c r="F3280" s="28">
        <v>149</v>
      </c>
      <c r="G3280" t="s">
        <v>2</v>
      </c>
    </row>
    <row r="3281" spans="1:7" x14ac:dyDescent="0.25">
      <c r="A3281" t="s">
        <v>0</v>
      </c>
      <c r="B3281" t="s">
        <v>1</v>
      </c>
      <c r="C3281">
        <v>7706836</v>
      </c>
      <c r="D3281" s="2">
        <v>2958465</v>
      </c>
      <c r="E3281" s="2">
        <v>39657</v>
      </c>
      <c r="F3281" s="28">
        <v>435</v>
      </c>
      <c r="G3281" t="s">
        <v>2</v>
      </c>
    </row>
    <row r="3282" spans="1:7" x14ac:dyDescent="0.25">
      <c r="A3282" t="s">
        <v>0</v>
      </c>
      <c r="B3282" t="s">
        <v>1</v>
      </c>
      <c r="C3282">
        <v>7706838</v>
      </c>
      <c r="D3282" s="2">
        <v>2958465</v>
      </c>
      <c r="E3282" s="2">
        <v>39657</v>
      </c>
      <c r="F3282" s="28">
        <v>435</v>
      </c>
      <c r="G3282" t="s">
        <v>2</v>
      </c>
    </row>
    <row r="3283" spans="1:7" x14ac:dyDescent="0.25">
      <c r="A3283" t="s">
        <v>0</v>
      </c>
      <c r="B3283" t="s">
        <v>1</v>
      </c>
      <c r="C3283">
        <v>7707339</v>
      </c>
      <c r="D3283" s="2">
        <v>2958465</v>
      </c>
      <c r="E3283" s="2">
        <v>44764</v>
      </c>
      <c r="F3283" s="28">
        <v>2850</v>
      </c>
      <c r="G3283" t="s">
        <v>3</v>
      </c>
    </row>
    <row r="3284" spans="1:7" x14ac:dyDescent="0.25">
      <c r="A3284" t="s">
        <v>0</v>
      </c>
      <c r="B3284" t="s">
        <v>1</v>
      </c>
      <c r="C3284">
        <v>7707341</v>
      </c>
      <c r="D3284" s="2">
        <v>2958465</v>
      </c>
      <c r="E3284" s="2">
        <v>44764</v>
      </c>
      <c r="F3284" s="28">
        <v>11000</v>
      </c>
      <c r="G3284" t="s">
        <v>3</v>
      </c>
    </row>
    <row r="3285" spans="1:7" x14ac:dyDescent="0.25">
      <c r="A3285" t="s">
        <v>0</v>
      </c>
      <c r="B3285" t="s">
        <v>1</v>
      </c>
      <c r="C3285">
        <v>7707839</v>
      </c>
      <c r="D3285" s="2">
        <v>2958465</v>
      </c>
      <c r="E3285" s="2">
        <v>43344</v>
      </c>
      <c r="F3285" s="28">
        <v>1722</v>
      </c>
      <c r="G3285" t="s">
        <v>3</v>
      </c>
    </row>
    <row r="3286" spans="1:7" x14ac:dyDescent="0.25">
      <c r="A3286" t="s">
        <v>0</v>
      </c>
      <c r="B3286" t="s">
        <v>1</v>
      </c>
      <c r="C3286">
        <v>7707841</v>
      </c>
      <c r="D3286" s="2">
        <v>2958465</v>
      </c>
      <c r="E3286" s="2">
        <v>43344</v>
      </c>
      <c r="F3286" s="28">
        <v>6632</v>
      </c>
      <c r="G3286" t="s">
        <v>3</v>
      </c>
    </row>
    <row r="3287" spans="1:7" x14ac:dyDescent="0.25">
      <c r="A3287" t="s">
        <v>0</v>
      </c>
      <c r="B3287" t="s">
        <v>1</v>
      </c>
      <c r="C3287">
        <v>7712301</v>
      </c>
      <c r="D3287" s="2">
        <v>2958465</v>
      </c>
      <c r="E3287" s="2">
        <v>44764</v>
      </c>
      <c r="F3287" s="28">
        <v>270</v>
      </c>
      <c r="G3287" t="s">
        <v>2</v>
      </c>
    </row>
    <row r="3288" spans="1:7" x14ac:dyDescent="0.25">
      <c r="A3288" t="s">
        <v>0</v>
      </c>
      <c r="B3288" t="s">
        <v>1</v>
      </c>
      <c r="C3288">
        <v>7712303</v>
      </c>
      <c r="D3288" s="2">
        <v>2958465</v>
      </c>
      <c r="E3288" s="2">
        <v>44764</v>
      </c>
      <c r="F3288" s="28">
        <v>270</v>
      </c>
      <c r="G3288" t="s">
        <v>2</v>
      </c>
    </row>
    <row r="3289" spans="1:7" x14ac:dyDescent="0.25">
      <c r="A3289" t="s">
        <v>0</v>
      </c>
      <c r="B3289" t="s">
        <v>1</v>
      </c>
      <c r="C3289">
        <v>7712311</v>
      </c>
      <c r="D3289" s="2">
        <v>2958465</v>
      </c>
      <c r="E3289" s="2">
        <v>44764</v>
      </c>
      <c r="F3289" s="28">
        <v>500</v>
      </c>
      <c r="G3289" t="s">
        <v>2</v>
      </c>
    </row>
    <row r="3290" spans="1:7" x14ac:dyDescent="0.25">
      <c r="A3290" t="s">
        <v>0</v>
      </c>
      <c r="B3290" t="s">
        <v>1</v>
      </c>
      <c r="C3290">
        <v>7712313</v>
      </c>
      <c r="D3290" s="2">
        <v>2958465</v>
      </c>
      <c r="E3290" s="2">
        <v>44764</v>
      </c>
      <c r="F3290" s="28">
        <v>500</v>
      </c>
      <c r="G3290" t="s">
        <v>2</v>
      </c>
    </row>
    <row r="3291" spans="1:7" x14ac:dyDescent="0.25">
      <c r="A3291" t="s">
        <v>0</v>
      </c>
      <c r="B3291" t="s">
        <v>1</v>
      </c>
      <c r="C3291">
        <v>7712801</v>
      </c>
      <c r="D3291" s="2">
        <v>2958465</v>
      </c>
      <c r="E3291" s="2">
        <v>43071</v>
      </c>
      <c r="F3291" s="28">
        <v>129</v>
      </c>
      <c r="G3291" t="s">
        <v>2</v>
      </c>
    </row>
    <row r="3292" spans="1:7" x14ac:dyDescent="0.25">
      <c r="A3292" t="s">
        <v>0</v>
      </c>
      <c r="B3292" t="s">
        <v>1</v>
      </c>
      <c r="C3292">
        <v>7712803</v>
      </c>
      <c r="D3292" s="2">
        <v>2958465</v>
      </c>
      <c r="E3292" s="2">
        <v>43071</v>
      </c>
      <c r="F3292" s="28">
        <v>129</v>
      </c>
      <c r="G3292" t="s">
        <v>2</v>
      </c>
    </row>
    <row r="3293" spans="1:7" x14ac:dyDescent="0.25">
      <c r="A3293" t="s">
        <v>0</v>
      </c>
      <c r="B3293" t="s">
        <v>1</v>
      </c>
      <c r="C3293">
        <v>7712811</v>
      </c>
      <c r="D3293" s="2">
        <v>2958465</v>
      </c>
      <c r="E3293" s="2">
        <v>43071</v>
      </c>
      <c r="F3293" s="28">
        <v>250</v>
      </c>
      <c r="G3293" t="s">
        <v>2</v>
      </c>
    </row>
    <row r="3294" spans="1:7" x14ac:dyDescent="0.25">
      <c r="A3294" t="s">
        <v>0</v>
      </c>
      <c r="B3294" t="s">
        <v>1</v>
      </c>
      <c r="C3294">
        <v>7712813</v>
      </c>
      <c r="D3294" s="2">
        <v>2958465</v>
      </c>
      <c r="E3294" s="2">
        <v>43071</v>
      </c>
      <c r="F3294" s="28">
        <v>250</v>
      </c>
      <c r="G3294" t="s">
        <v>2</v>
      </c>
    </row>
    <row r="3295" spans="1:7" x14ac:dyDescent="0.25">
      <c r="A3295" t="s">
        <v>0</v>
      </c>
      <c r="B3295" t="s">
        <v>1</v>
      </c>
      <c r="C3295">
        <v>7713341</v>
      </c>
      <c r="D3295" s="2">
        <v>2958465</v>
      </c>
      <c r="E3295" s="2">
        <v>41071</v>
      </c>
      <c r="F3295" s="28">
        <v>5120</v>
      </c>
      <c r="G3295" t="s">
        <v>3</v>
      </c>
    </row>
    <row r="3296" spans="1:7" x14ac:dyDescent="0.25">
      <c r="A3296" t="s">
        <v>0</v>
      </c>
      <c r="B3296" t="s">
        <v>1</v>
      </c>
      <c r="C3296">
        <v>7713841</v>
      </c>
      <c r="D3296" s="2">
        <v>2958465</v>
      </c>
      <c r="E3296" s="2">
        <v>41071</v>
      </c>
      <c r="F3296" s="28">
        <v>4720</v>
      </c>
      <c r="G3296" t="s">
        <v>3</v>
      </c>
    </row>
    <row r="3297" spans="1:7" x14ac:dyDescent="0.25">
      <c r="A3297" t="s">
        <v>0</v>
      </c>
      <c r="B3297" t="s">
        <v>1</v>
      </c>
      <c r="C3297">
        <v>7714341</v>
      </c>
      <c r="D3297" s="2">
        <v>2958465</v>
      </c>
      <c r="E3297" s="2">
        <v>41071</v>
      </c>
      <c r="F3297" s="28">
        <v>5670</v>
      </c>
      <c r="G3297" t="s">
        <v>3</v>
      </c>
    </row>
    <row r="3298" spans="1:7" x14ac:dyDescent="0.25">
      <c r="A3298" t="s">
        <v>0</v>
      </c>
      <c r="B3298" t="s">
        <v>1</v>
      </c>
      <c r="C3298">
        <v>7714841</v>
      </c>
      <c r="D3298" s="2">
        <v>2958465</v>
      </c>
      <c r="E3298" s="2">
        <v>41071</v>
      </c>
      <c r="F3298" s="28">
        <v>5270</v>
      </c>
      <c r="G3298" t="s">
        <v>3</v>
      </c>
    </row>
    <row r="3299" spans="1:7" x14ac:dyDescent="0.25">
      <c r="A3299" t="s">
        <v>0</v>
      </c>
      <c r="B3299" t="s">
        <v>1</v>
      </c>
      <c r="C3299">
        <v>7715311</v>
      </c>
      <c r="D3299" s="2">
        <v>2958465</v>
      </c>
      <c r="E3299" s="2">
        <v>41320</v>
      </c>
      <c r="F3299" s="28">
        <v>246</v>
      </c>
      <c r="G3299" t="s">
        <v>2</v>
      </c>
    </row>
    <row r="3300" spans="1:7" x14ac:dyDescent="0.25">
      <c r="A3300" t="s">
        <v>0</v>
      </c>
      <c r="B3300" t="s">
        <v>1</v>
      </c>
      <c r="C3300">
        <v>7715313</v>
      </c>
      <c r="D3300" s="2">
        <v>2958465</v>
      </c>
      <c r="E3300" s="2">
        <v>41320</v>
      </c>
      <c r="F3300" s="28">
        <v>246</v>
      </c>
      <c r="G3300" t="s">
        <v>2</v>
      </c>
    </row>
    <row r="3301" spans="1:7" x14ac:dyDescent="0.25">
      <c r="A3301" t="s">
        <v>0</v>
      </c>
      <c r="B3301" t="s">
        <v>1</v>
      </c>
      <c r="C3301">
        <v>7715321</v>
      </c>
      <c r="D3301" s="2">
        <v>2958465</v>
      </c>
      <c r="E3301" s="2">
        <v>41320</v>
      </c>
      <c r="F3301" s="28">
        <v>492</v>
      </c>
      <c r="G3301" t="s">
        <v>2</v>
      </c>
    </row>
    <row r="3302" spans="1:7" x14ac:dyDescent="0.25">
      <c r="A3302" t="s">
        <v>0</v>
      </c>
      <c r="B3302" t="s">
        <v>1</v>
      </c>
      <c r="C3302">
        <v>7715327</v>
      </c>
      <c r="D3302" s="2">
        <v>2958465</v>
      </c>
      <c r="E3302" s="2">
        <v>41320</v>
      </c>
      <c r="F3302" s="28">
        <v>492</v>
      </c>
      <c r="G3302" t="s">
        <v>2</v>
      </c>
    </row>
    <row r="3303" spans="1:7" x14ac:dyDescent="0.25">
      <c r="A3303" t="s">
        <v>0</v>
      </c>
      <c r="B3303" t="s">
        <v>1</v>
      </c>
      <c r="C3303">
        <v>7715336</v>
      </c>
      <c r="D3303" s="2">
        <v>2958465</v>
      </c>
      <c r="E3303" s="2">
        <v>41320</v>
      </c>
      <c r="F3303" s="28">
        <v>725</v>
      </c>
      <c r="G3303" t="s">
        <v>2</v>
      </c>
    </row>
    <row r="3304" spans="1:7" x14ac:dyDescent="0.25">
      <c r="A3304" t="s">
        <v>0</v>
      </c>
      <c r="B3304" t="s">
        <v>1</v>
      </c>
      <c r="C3304">
        <v>7715337</v>
      </c>
      <c r="D3304" s="2">
        <v>2958465</v>
      </c>
      <c r="E3304" s="2">
        <v>41320</v>
      </c>
      <c r="F3304" s="28">
        <v>725</v>
      </c>
      <c r="G3304" t="s">
        <v>2</v>
      </c>
    </row>
    <row r="3305" spans="1:7" x14ac:dyDescent="0.25">
      <c r="A3305" t="s">
        <v>0</v>
      </c>
      <c r="B3305" t="s">
        <v>1</v>
      </c>
      <c r="C3305">
        <v>7715341</v>
      </c>
      <c r="D3305" s="2">
        <v>2958465</v>
      </c>
      <c r="E3305" s="2">
        <v>41320</v>
      </c>
      <c r="F3305" s="28">
        <v>4620</v>
      </c>
      <c r="G3305" t="s">
        <v>3</v>
      </c>
    </row>
    <row r="3306" spans="1:7" x14ac:dyDescent="0.25">
      <c r="A3306" t="s">
        <v>0</v>
      </c>
      <c r="B3306" t="s">
        <v>1</v>
      </c>
      <c r="C3306">
        <v>7715811</v>
      </c>
      <c r="D3306" s="2">
        <v>2958465</v>
      </c>
      <c r="E3306" s="2">
        <v>41320</v>
      </c>
      <c r="F3306" s="28">
        <v>227</v>
      </c>
      <c r="G3306" t="s">
        <v>2</v>
      </c>
    </row>
    <row r="3307" spans="1:7" x14ac:dyDescent="0.25">
      <c r="A3307" t="s">
        <v>0</v>
      </c>
      <c r="B3307" t="s">
        <v>1</v>
      </c>
      <c r="C3307">
        <v>7715813</v>
      </c>
      <c r="D3307" s="2">
        <v>2958465</v>
      </c>
      <c r="E3307" s="2">
        <v>41320</v>
      </c>
      <c r="F3307" s="28">
        <v>227</v>
      </c>
      <c r="G3307" t="s">
        <v>2</v>
      </c>
    </row>
    <row r="3308" spans="1:7" x14ac:dyDescent="0.25">
      <c r="A3308" t="s">
        <v>0</v>
      </c>
      <c r="B3308" t="s">
        <v>1</v>
      </c>
      <c r="C3308">
        <v>7715821</v>
      </c>
      <c r="D3308" s="2">
        <v>2958465</v>
      </c>
      <c r="E3308" s="2">
        <v>41320</v>
      </c>
      <c r="F3308" s="28">
        <v>450</v>
      </c>
      <c r="G3308" t="s">
        <v>2</v>
      </c>
    </row>
    <row r="3309" spans="1:7" x14ac:dyDescent="0.25">
      <c r="A3309" t="s">
        <v>0</v>
      </c>
      <c r="B3309" t="s">
        <v>1</v>
      </c>
      <c r="C3309">
        <v>7715827</v>
      </c>
      <c r="D3309" s="2">
        <v>2958465</v>
      </c>
      <c r="E3309" s="2">
        <v>41320</v>
      </c>
      <c r="F3309" s="28">
        <v>450</v>
      </c>
      <c r="G3309" t="s">
        <v>2</v>
      </c>
    </row>
    <row r="3310" spans="1:7" x14ac:dyDescent="0.25">
      <c r="A3310" t="s">
        <v>0</v>
      </c>
      <c r="B3310" t="s">
        <v>1</v>
      </c>
      <c r="C3310">
        <v>7715836</v>
      </c>
      <c r="D3310" s="2">
        <v>2958465</v>
      </c>
      <c r="E3310" s="2">
        <v>41320</v>
      </c>
      <c r="F3310" s="28">
        <v>666</v>
      </c>
      <c r="G3310" t="s">
        <v>2</v>
      </c>
    </row>
    <row r="3311" spans="1:7" x14ac:dyDescent="0.25">
      <c r="A3311" t="s">
        <v>0</v>
      </c>
      <c r="B3311" t="s">
        <v>1</v>
      </c>
      <c r="C3311">
        <v>7715837</v>
      </c>
      <c r="D3311" s="2">
        <v>2958465</v>
      </c>
      <c r="E3311" s="2">
        <v>41320</v>
      </c>
      <c r="F3311" s="28">
        <v>666</v>
      </c>
      <c r="G3311" t="s">
        <v>2</v>
      </c>
    </row>
    <row r="3312" spans="1:7" x14ac:dyDescent="0.25">
      <c r="A3312" t="s">
        <v>0</v>
      </c>
      <c r="B3312" t="s">
        <v>1</v>
      </c>
      <c r="C3312">
        <v>7715841</v>
      </c>
      <c r="D3312" s="2">
        <v>2958465</v>
      </c>
      <c r="E3312" s="2">
        <v>41320</v>
      </c>
      <c r="F3312" s="28">
        <v>4320</v>
      </c>
      <c r="G3312" t="s">
        <v>3</v>
      </c>
    </row>
    <row r="3313" spans="1:7" x14ac:dyDescent="0.25">
      <c r="A3313" t="s">
        <v>0</v>
      </c>
      <c r="B3313" t="s">
        <v>1</v>
      </c>
      <c r="C3313">
        <v>7722341</v>
      </c>
      <c r="D3313" s="2">
        <v>2958465</v>
      </c>
      <c r="E3313" s="2">
        <v>45783</v>
      </c>
      <c r="F3313" s="28">
        <v>6700</v>
      </c>
      <c r="G3313" t="s">
        <v>3</v>
      </c>
    </row>
    <row r="3314" spans="1:7" x14ac:dyDescent="0.25">
      <c r="A3314" t="s">
        <v>0</v>
      </c>
      <c r="B3314" t="s">
        <v>1</v>
      </c>
      <c r="C3314">
        <v>7722841</v>
      </c>
      <c r="D3314" s="2">
        <v>2958465</v>
      </c>
      <c r="E3314" s="2">
        <v>43344</v>
      </c>
      <c r="F3314" s="28">
        <v>4768</v>
      </c>
      <c r="G3314" t="s">
        <v>3</v>
      </c>
    </row>
    <row r="3315" spans="1:7" x14ac:dyDescent="0.25">
      <c r="A3315" t="s">
        <v>0</v>
      </c>
      <c r="B3315" t="s">
        <v>1</v>
      </c>
      <c r="C3315">
        <v>7723321</v>
      </c>
      <c r="D3315" s="2">
        <v>2958465</v>
      </c>
      <c r="E3315" s="2">
        <v>45783</v>
      </c>
      <c r="F3315" s="28">
        <v>700</v>
      </c>
      <c r="G3315" t="s">
        <v>2</v>
      </c>
    </row>
    <row r="3316" spans="1:7" x14ac:dyDescent="0.25">
      <c r="A3316" t="s">
        <v>0</v>
      </c>
      <c r="B3316" t="s">
        <v>1</v>
      </c>
      <c r="C3316">
        <v>7723322</v>
      </c>
      <c r="D3316" s="2">
        <v>2958465</v>
      </c>
      <c r="E3316" s="2">
        <v>45783</v>
      </c>
      <c r="F3316" s="28">
        <v>700</v>
      </c>
      <c r="G3316" t="s">
        <v>2</v>
      </c>
    </row>
    <row r="3317" spans="1:7" x14ac:dyDescent="0.25">
      <c r="A3317" t="s">
        <v>0</v>
      </c>
      <c r="B3317" t="s">
        <v>1</v>
      </c>
      <c r="C3317">
        <v>7723327</v>
      </c>
      <c r="D3317" s="2">
        <v>2958465</v>
      </c>
      <c r="E3317" s="2">
        <v>45783</v>
      </c>
      <c r="F3317" s="28">
        <v>700</v>
      </c>
      <c r="G3317" t="s">
        <v>2</v>
      </c>
    </row>
    <row r="3318" spans="1:7" x14ac:dyDescent="0.25">
      <c r="A3318" t="s">
        <v>0</v>
      </c>
      <c r="B3318" t="s">
        <v>1</v>
      </c>
      <c r="C3318">
        <v>7723341</v>
      </c>
      <c r="D3318" s="2">
        <v>2958465</v>
      </c>
      <c r="E3318" s="2">
        <v>45783</v>
      </c>
      <c r="F3318" s="28">
        <v>6800</v>
      </c>
      <c r="G3318" t="s">
        <v>3</v>
      </c>
    </row>
    <row r="3319" spans="1:7" x14ac:dyDescent="0.25">
      <c r="A3319" t="s">
        <v>0</v>
      </c>
      <c r="B3319" t="s">
        <v>1</v>
      </c>
      <c r="C3319">
        <v>7723821</v>
      </c>
      <c r="D3319" s="2">
        <v>2958465</v>
      </c>
      <c r="E3319" s="2">
        <v>43344</v>
      </c>
      <c r="F3319" s="28">
        <v>501</v>
      </c>
      <c r="G3319" t="s">
        <v>2</v>
      </c>
    </row>
    <row r="3320" spans="1:7" x14ac:dyDescent="0.25">
      <c r="A3320" t="s">
        <v>0</v>
      </c>
      <c r="B3320" t="s">
        <v>1</v>
      </c>
      <c r="C3320">
        <v>7723827</v>
      </c>
      <c r="D3320" s="2">
        <v>2958465</v>
      </c>
      <c r="E3320" s="2">
        <v>43344</v>
      </c>
      <c r="F3320" s="28">
        <v>501</v>
      </c>
      <c r="G3320" t="s">
        <v>2</v>
      </c>
    </row>
    <row r="3321" spans="1:7" x14ac:dyDescent="0.25">
      <c r="A3321" t="s">
        <v>0</v>
      </c>
      <c r="B3321" t="s">
        <v>1</v>
      </c>
      <c r="C3321">
        <v>7723841</v>
      </c>
      <c r="D3321" s="2">
        <v>2958465</v>
      </c>
      <c r="E3321" s="2">
        <v>43344</v>
      </c>
      <c r="F3321" s="28">
        <v>4892</v>
      </c>
      <c r="G3321" t="s">
        <v>3</v>
      </c>
    </row>
    <row r="3322" spans="1:7" x14ac:dyDescent="0.25">
      <c r="A3322" t="s">
        <v>0</v>
      </c>
      <c r="B3322" t="s">
        <v>1</v>
      </c>
      <c r="C3322">
        <v>7727301</v>
      </c>
      <c r="D3322" s="2">
        <v>2958465</v>
      </c>
      <c r="E3322" s="2">
        <v>45783</v>
      </c>
      <c r="F3322" s="28">
        <v>253</v>
      </c>
      <c r="G3322" t="s">
        <v>2</v>
      </c>
    </row>
    <row r="3323" spans="1:7" x14ac:dyDescent="0.25">
      <c r="A3323" t="s">
        <v>0</v>
      </c>
      <c r="B3323" t="s">
        <v>1</v>
      </c>
      <c r="C3323">
        <v>7727302</v>
      </c>
      <c r="D3323" s="2">
        <v>2958465</v>
      </c>
      <c r="E3323" s="2">
        <v>45783</v>
      </c>
      <c r="F3323" s="28">
        <v>253</v>
      </c>
      <c r="G3323" t="s">
        <v>2</v>
      </c>
    </row>
    <row r="3324" spans="1:7" x14ac:dyDescent="0.25">
      <c r="A3324" t="s">
        <v>0</v>
      </c>
      <c r="B3324" t="s">
        <v>1</v>
      </c>
      <c r="C3324">
        <v>7727303</v>
      </c>
      <c r="D3324" s="2">
        <v>2958465</v>
      </c>
      <c r="E3324" s="2">
        <v>45783</v>
      </c>
      <c r="F3324" s="28">
        <v>253</v>
      </c>
      <c r="G3324" t="s">
        <v>2</v>
      </c>
    </row>
    <row r="3325" spans="1:7" x14ac:dyDescent="0.25">
      <c r="A3325" t="s">
        <v>0</v>
      </c>
      <c r="B3325" t="s">
        <v>1</v>
      </c>
      <c r="C3325">
        <v>7727311</v>
      </c>
      <c r="D3325" s="2">
        <v>2958465</v>
      </c>
      <c r="E3325" s="2">
        <v>45783</v>
      </c>
      <c r="F3325" s="28">
        <v>465</v>
      </c>
      <c r="G3325" t="s">
        <v>2</v>
      </c>
    </row>
    <row r="3326" spans="1:7" x14ac:dyDescent="0.25">
      <c r="A3326" t="s">
        <v>0</v>
      </c>
      <c r="B3326" t="s">
        <v>1</v>
      </c>
      <c r="C3326">
        <v>7727312</v>
      </c>
      <c r="D3326" s="2">
        <v>2958465</v>
      </c>
      <c r="E3326" s="2">
        <v>45783</v>
      </c>
      <c r="F3326" s="28">
        <v>465</v>
      </c>
      <c r="G3326" t="s">
        <v>2</v>
      </c>
    </row>
    <row r="3327" spans="1:7" x14ac:dyDescent="0.25">
      <c r="A3327" t="s">
        <v>0</v>
      </c>
      <c r="B3327" t="s">
        <v>1</v>
      </c>
      <c r="C3327">
        <v>7727313</v>
      </c>
      <c r="D3327" s="2">
        <v>2958465</v>
      </c>
      <c r="E3327" s="2">
        <v>45783</v>
      </c>
      <c r="F3327" s="28">
        <v>465</v>
      </c>
      <c r="G3327" t="s">
        <v>2</v>
      </c>
    </row>
    <row r="3328" spans="1:7" x14ac:dyDescent="0.25">
      <c r="A3328" t="s">
        <v>0</v>
      </c>
      <c r="B3328" t="s">
        <v>1</v>
      </c>
      <c r="C3328">
        <v>7727321</v>
      </c>
      <c r="D3328" s="2">
        <v>2958465</v>
      </c>
      <c r="E3328" s="2">
        <v>45783</v>
      </c>
      <c r="F3328" s="28">
        <v>920</v>
      </c>
      <c r="G3328" t="s">
        <v>2</v>
      </c>
    </row>
    <row r="3329" spans="1:7" x14ac:dyDescent="0.25">
      <c r="A3329" t="s">
        <v>0</v>
      </c>
      <c r="B3329" t="s">
        <v>1</v>
      </c>
      <c r="C3329">
        <v>7727322</v>
      </c>
      <c r="D3329" s="2">
        <v>2958465</v>
      </c>
      <c r="E3329" s="2">
        <v>45783</v>
      </c>
      <c r="F3329" s="28">
        <v>920</v>
      </c>
      <c r="G3329" t="s">
        <v>2</v>
      </c>
    </row>
    <row r="3330" spans="1:7" x14ac:dyDescent="0.25">
      <c r="A3330" t="s">
        <v>0</v>
      </c>
      <c r="B3330" t="s">
        <v>1</v>
      </c>
      <c r="C3330">
        <v>7727323</v>
      </c>
      <c r="D3330" s="2">
        <v>2958465</v>
      </c>
      <c r="E3330" s="2">
        <v>44764</v>
      </c>
      <c r="F3330" s="28">
        <v>1000</v>
      </c>
      <c r="G3330" t="s">
        <v>2</v>
      </c>
    </row>
    <row r="3331" spans="1:7" x14ac:dyDescent="0.25">
      <c r="A3331" t="s">
        <v>0</v>
      </c>
      <c r="B3331" t="s">
        <v>1</v>
      </c>
      <c r="C3331">
        <v>7727327</v>
      </c>
      <c r="D3331" s="2">
        <v>2958465</v>
      </c>
      <c r="E3331" s="2">
        <v>45783</v>
      </c>
      <c r="F3331" s="28">
        <v>920</v>
      </c>
      <c r="G3331" t="s">
        <v>2</v>
      </c>
    </row>
    <row r="3332" spans="1:7" x14ac:dyDescent="0.25">
      <c r="A3332" t="s">
        <v>0</v>
      </c>
      <c r="B3332" t="s">
        <v>1</v>
      </c>
      <c r="C3332">
        <v>7727336</v>
      </c>
      <c r="D3332" s="2">
        <v>2958465</v>
      </c>
      <c r="E3332" s="2">
        <v>45783</v>
      </c>
      <c r="F3332" s="28">
        <v>1365</v>
      </c>
      <c r="G3332" t="s">
        <v>2</v>
      </c>
    </row>
    <row r="3333" spans="1:7" x14ac:dyDescent="0.25">
      <c r="A3333" t="s">
        <v>0</v>
      </c>
      <c r="B3333" t="s">
        <v>1</v>
      </c>
      <c r="C3333">
        <v>7727337</v>
      </c>
      <c r="D3333" s="2">
        <v>2958465</v>
      </c>
      <c r="E3333" s="2">
        <v>45783</v>
      </c>
      <c r="F3333" s="28">
        <v>1365</v>
      </c>
      <c r="G3333" t="s">
        <v>2</v>
      </c>
    </row>
    <row r="3334" spans="1:7" x14ac:dyDescent="0.25">
      <c r="A3334" t="s">
        <v>0</v>
      </c>
      <c r="B3334" t="s">
        <v>1</v>
      </c>
      <c r="C3334">
        <v>7727338</v>
      </c>
      <c r="D3334" s="2">
        <v>2958465</v>
      </c>
      <c r="E3334" s="2">
        <v>45783</v>
      </c>
      <c r="F3334" s="28">
        <v>1365</v>
      </c>
      <c r="G3334" t="s">
        <v>2</v>
      </c>
    </row>
    <row r="3335" spans="1:7" x14ac:dyDescent="0.25">
      <c r="A3335" t="s">
        <v>0</v>
      </c>
      <c r="B3335" t="s">
        <v>1</v>
      </c>
      <c r="C3335">
        <v>7727341</v>
      </c>
      <c r="D3335" s="2">
        <v>2958465</v>
      </c>
      <c r="E3335" s="2">
        <v>45783</v>
      </c>
      <c r="F3335" s="28">
        <v>8300</v>
      </c>
      <c r="G3335" t="s">
        <v>3</v>
      </c>
    </row>
    <row r="3336" spans="1:7" x14ac:dyDescent="0.25">
      <c r="A3336" t="s">
        <v>0</v>
      </c>
      <c r="B3336" t="s">
        <v>1</v>
      </c>
      <c r="C3336">
        <v>7727342</v>
      </c>
      <c r="D3336" s="2">
        <v>2958465</v>
      </c>
      <c r="E3336" s="2">
        <v>44764</v>
      </c>
      <c r="F3336" s="28">
        <v>9200</v>
      </c>
      <c r="G3336" t="s">
        <v>3</v>
      </c>
    </row>
    <row r="3337" spans="1:7" x14ac:dyDescent="0.25">
      <c r="A3337" t="s">
        <v>0</v>
      </c>
      <c r="B3337" t="s">
        <v>1</v>
      </c>
      <c r="C3337">
        <v>7727343</v>
      </c>
      <c r="D3337" s="2">
        <v>2958465</v>
      </c>
      <c r="E3337" s="2">
        <v>45783</v>
      </c>
      <c r="F3337" s="28">
        <v>2985</v>
      </c>
      <c r="G3337" t="s">
        <v>3</v>
      </c>
    </row>
    <row r="3338" spans="1:7" x14ac:dyDescent="0.25">
      <c r="A3338" t="s">
        <v>0</v>
      </c>
      <c r="B3338" t="s">
        <v>1</v>
      </c>
      <c r="C3338">
        <v>7727353</v>
      </c>
      <c r="D3338" s="2">
        <v>2958465</v>
      </c>
      <c r="E3338" s="2">
        <v>44764</v>
      </c>
      <c r="F3338" s="28">
        <v>9200</v>
      </c>
      <c r="G3338" t="s">
        <v>3</v>
      </c>
    </row>
    <row r="3339" spans="1:7" x14ac:dyDescent="0.25">
      <c r="A3339" t="s">
        <v>0</v>
      </c>
      <c r="B3339" t="s">
        <v>1</v>
      </c>
      <c r="C3339">
        <v>7727361</v>
      </c>
      <c r="D3339" s="2">
        <v>2958465</v>
      </c>
      <c r="E3339" s="2">
        <v>45783</v>
      </c>
      <c r="F3339" s="28">
        <v>253</v>
      </c>
      <c r="G3339" t="s">
        <v>2</v>
      </c>
    </row>
    <row r="3340" spans="1:7" x14ac:dyDescent="0.25">
      <c r="A3340" t="s">
        <v>0</v>
      </c>
      <c r="B3340" t="s">
        <v>1</v>
      </c>
      <c r="C3340">
        <v>7727362</v>
      </c>
      <c r="D3340" s="2">
        <v>2958465</v>
      </c>
      <c r="E3340" s="2">
        <v>45783</v>
      </c>
      <c r="F3340" s="28">
        <v>253</v>
      </c>
      <c r="G3340" t="s">
        <v>2</v>
      </c>
    </row>
    <row r="3341" spans="1:7" x14ac:dyDescent="0.25">
      <c r="A3341" t="s">
        <v>0</v>
      </c>
      <c r="B3341" t="s">
        <v>1</v>
      </c>
      <c r="C3341">
        <v>7727363</v>
      </c>
      <c r="D3341" s="2">
        <v>2958465</v>
      </c>
      <c r="E3341" s="2">
        <v>45783</v>
      </c>
      <c r="F3341" s="28">
        <v>465</v>
      </c>
      <c r="G3341" t="s">
        <v>2</v>
      </c>
    </row>
    <row r="3342" spans="1:7" x14ac:dyDescent="0.25">
      <c r="A3342" t="s">
        <v>0</v>
      </c>
      <c r="B3342" t="s">
        <v>1</v>
      </c>
      <c r="C3342">
        <v>7727364</v>
      </c>
      <c r="D3342" s="2">
        <v>2958465</v>
      </c>
      <c r="E3342" s="2">
        <v>45783</v>
      </c>
      <c r="F3342" s="28">
        <v>465</v>
      </c>
      <c r="G3342" t="s">
        <v>2</v>
      </c>
    </row>
    <row r="3343" spans="1:7" x14ac:dyDescent="0.25">
      <c r="A3343" t="s">
        <v>0</v>
      </c>
      <c r="B3343" t="s">
        <v>1</v>
      </c>
      <c r="C3343">
        <v>7727367</v>
      </c>
      <c r="D3343" s="2">
        <v>2958465</v>
      </c>
      <c r="E3343" s="2">
        <v>45783</v>
      </c>
      <c r="F3343" s="28">
        <v>1365</v>
      </c>
      <c r="G3343" t="s">
        <v>2</v>
      </c>
    </row>
    <row r="3344" spans="1:7" x14ac:dyDescent="0.25">
      <c r="A3344" t="s">
        <v>0</v>
      </c>
      <c r="B3344" t="s">
        <v>1</v>
      </c>
      <c r="C3344">
        <v>7727368</v>
      </c>
      <c r="D3344" s="2">
        <v>2958465</v>
      </c>
      <c r="E3344" s="2">
        <v>45783</v>
      </c>
      <c r="F3344" s="28">
        <v>1365</v>
      </c>
      <c r="G3344" t="s">
        <v>2</v>
      </c>
    </row>
    <row r="3345" spans="1:7" x14ac:dyDescent="0.25">
      <c r="A3345" t="s">
        <v>0</v>
      </c>
      <c r="B3345" t="s">
        <v>1</v>
      </c>
      <c r="C3345">
        <v>7727371</v>
      </c>
      <c r="D3345" s="2">
        <v>2958465</v>
      </c>
      <c r="E3345" s="2">
        <v>45783</v>
      </c>
      <c r="F3345" s="28">
        <v>2985</v>
      </c>
      <c r="G3345" t="s">
        <v>3</v>
      </c>
    </row>
    <row r="3346" spans="1:7" x14ac:dyDescent="0.25">
      <c r="A3346" t="s">
        <v>0</v>
      </c>
      <c r="B3346" t="s">
        <v>1</v>
      </c>
      <c r="C3346">
        <v>7727373</v>
      </c>
      <c r="D3346" s="2">
        <v>2958465</v>
      </c>
      <c r="E3346" s="2">
        <v>45783</v>
      </c>
      <c r="F3346" s="28">
        <v>8300</v>
      </c>
      <c r="G3346" t="s">
        <v>3</v>
      </c>
    </row>
    <row r="3347" spans="1:7" x14ac:dyDescent="0.25">
      <c r="A3347" t="s">
        <v>0</v>
      </c>
      <c r="B3347" t="s">
        <v>1</v>
      </c>
      <c r="C3347">
        <v>7727801</v>
      </c>
      <c r="D3347" s="2">
        <v>2958465</v>
      </c>
      <c r="E3347" s="2">
        <v>43344</v>
      </c>
      <c r="F3347" s="28">
        <v>156</v>
      </c>
      <c r="G3347" t="s">
        <v>2</v>
      </c>
    </row>
    <row r="3348" spans="1:7" x14ac:dyDescent="0.25">
      <c r="A3348" t="s">
        <v>0</v>
      </c>
      <c r="B3348" t="s">
        <v>1</v>
      </c>
      <c r="C3348">
        <v>7727802</v>
      </c>
      <c r="D3348" s="2">
        <v>2958465</v>
      </c>
      <c r="E3348" s="2">
        <v>40743</v>
      </c>
      <c r="F3348" s="28">
        <v>124</v>
      </c>
      <c r="G3348" t="s">
        <v>2</v>
      </c>
    </row>
    <row r="3349" spans="1:7" x14ac:dyDescent="0.25">
      <c r="A3349" t="s">
        <v>0</v>
      </c>
      <c r="B3349" t="s">
        <v>1</v>
      </c>
      <c r="C3349">
        <v>7727803</v>
      </c>
      <c r="D3349" s="2">
        <v>2958465</v>
      </c>
      <c r="E3349" s="2">
        <v>43344</v>
      </c>
      <c r="F3349" s="28">
        <v>156</v>
      </c>
      <c r="G3349" t="s">
        <v>2</v>
      </c>
    </row>
    <row r="3350" spans="1:7" x14ac:dyDescent="0.25">
      <c r="A3350" t="s">
        <v>0</v>
      </c>
      <c r="B3350" t="s">
        <v>1</v>
      </c>
      <c r="C3350">
        <v>7727811</v>
      </c>
      <c r="D3350" s="2">
        <v>2958465</v>
      </c>
      <c r="E3350" s="2">
        <v>43344</v>
      </c>
      <c r="F3350" s="28">
        <v>300</v>
      </c>
      <c r="G3350" t="s">
        <v>2</v>
      </c>
    </row>
    <row r="3351" spans="1:7" x14ac:dyDescent="0.25">
      <c r="A3351" t="s">
        <v>0</v>
      </c>
      <c r="B3351" t="s">
        <v>1</v>
      </c>
      <c r="C3351">
        <v>7727812</v>
      </c>
      <c r="D3351" s="2">
        <v>2958465</v>
      </c>
      <c r="E3351" s="2">
        <v>40743</v>
      </c>
      <c r="F3351" s="28">
        <v>238</v>
      </c>
      <c r="G3351" t="s">
        <v>2</v>
      </c>
    </row>
    <row r="3352" spans="1:7" x14ac:dyDescent="0.25">
      <c r="A3352" t="s">
        <v>0</v>
      </c>
      <c r="B3352" t="s">
        <v>1</v>
      </c>
      <c r="C3352">
        <v>7727813</v>
      </c>
      <c r="D3352" s="2">
        <v>2958465</v>
      </c>
      <c r="E3352" s="2">
        <v>43344</v>
      </c>
      <c r="F3352" s="28">
        <v>300</v>
      </c>
      <c r="G3352" t="s">
        <v>2</v>
      </c>
    </row>
    <row r="3353" spans="1:7" x14ac:dyDescent="0.25">
      <c r="A3353" t="s">
        <v>0</v>
      </c>
      <c r="B3353" t="s">
        <v>1</v>
      </c>
      <c r="C3353">
        <v>7727821</v>
      </c>
      <c r="D3353" s="2">
        <v>2958465</v>
      </c>
      <c r="E3353" s="2">
        <v>43344</v>
      </c>
      <c r="F3353" s="28">
        <v>591</v>
      </c>
      <c r="G3353" t="s">
        <v>2</v>
      </c>
    </row>
    <row r="3354" spans="1:7" x14ac:dyDescent="0.25">
      <c r="A3354" t="s">
        <v>0</v>
      </c>
      <c r="B3354" t="s">
        <v>1</v>
      </c>
      <c r="C3354">
        <v>7727822</v>
      </c>
      <c r="D3354" s="2">
        <v>2958465</v>
      </c>
      <c r="E3354" s="2">
        <v>40743</v>
      </c>
      <c r="F3354" s="28">
        <v>466</v>
      </c>
      <c r="G3354" t="s">
        <v>2</v>
      </c>
    </row>
    <row r="3355" spans="1:7" x14ac:dyDescent="0.25">
      <c r="A3355" t="s">
        <v>0</v>
      </c>
      <c r="B3355" t="s">
        <v>1</v>
      </c>
      <c r="C3355">
        <v>7727823</v>
      </c>
      <c r="D3355" s="2">
        <v>2958465</v>
      </c>
      <c r="E3355" s="2">
        <v>40743</v>
      </c>
      <c r="F3355" s="28">
        <v>466</v>
      </c>
      <c r="G3355" t="s">
        <v>2</v>
      </c>
    </row>
    <row r="3356" spans="1:7" x14ac:dyDescent="0.25">
      <c r="A3356" t="s">
        <v>0</v>
      </c>
      <c r="B3356" t="s">
        <v>1</v>
      </c>
      <c r="C3356">
        <v>7727827</v>
      </c>
      <c r="D3356" s="2">
        <v>2958465</v>
      </c>
      <c r="E3356" s="2">
        <v>43344</v>
      </c>
      <c r="F3356" s="28">
        <v>591</v>
      </c>
      <c r="G3356" t="s">
        <v>2</v>
      </c>
    </row>
    <row r="3357" spans="1:7" x14ac:dyDescent="0.25">
      <c r="A3357" t="s">
        <v>0</v>
      </c>
      <c r="B3357" t="s">
        <v>1</v>
      </c>
      <c r="C3357">
        <v>7727836</v>
      </c>
      <c r="D3357" s="2">
        <v>2958465</v>
      </c>
      <c r="E3357" s="2">
        <v>43344</v>
      </c>
      <c r="F3357" s="28">
        <v>878</v>
      </c>
      <c r="G3357" t="s">
        <v>2</v>
      </c>
    </row>
    <row r="3358" spans="1:7" x14ac:dyDescent="0.25">
      <c r="A3358" t="s">
        <v>0</v>
      </c>
      <c r="B3358" t="s">
        <v>1</v>
      </c>
      <c r="C3358">
        <v>7727837</v>
      </c>
      <c r="D3358" s="2">
        <v>2958465</v>
      </c>
      <c r="E3358" s="2">
        <v>43344</v>
      </c>
      <c r="F3358" s="28">
        <v>878</v>
      </c>
      <c r="G3358" t="s">
        <v>2</v>
      </c>
    </row>
    <row r="3359" spans="1:7" x14ac:dyDescent="0.25">
      <c r="A3359" t="s">
        <v>0</v>
      </c>
      <c r="B3359" t="s">
        <v>1</v>
      </c>
      <c r="C3359">
        <v>7727838</v>
      </c>
      <c r="D3359" s="2">
        <v>2958465</v>
      </c>
      <c r="E3359" s="2">
        <v>40743</v>
      </c>
      <c r="F3359" s="28">
        <v>690</v>
      </c>
      <c r="G3359" t="s">
        <v>2</v>
      </c>
    </row>
    <row r="3360" spans="1:7" x14ac:dyDescent="0.25">
      <c r="A3360" t="s">
        <v>0</v>
      </c>
      <c r="B3360" t="s">
        <v>1</v>
      </c>
      <c r="C3360">
        <v>7727841</v>
      </c>
      <c r="D3360" s="2">
        <v>2958465</v>
      </c>
      <c r="E3360" s="2">
        <v>43344</v>
      </c>
      <c r="F3360" s="28">
        <v>5715</v>
      </c>
      <c r="G3360" t="s">
        <v>3</v>
      </c>
    </row>
    <row r="3361" spans="1:7" x14ac:dyDescent="0.25">
      <c r="A3361" t="s">
        <v>0</v>
      </c>
      <c r="B3361" t="s">
        <v>1</v>
      </c>
      <c r="C3361">
        <v>7727843</v>
      </c>
      <c r="D3361" s="2">
        <v>2958465</v>
      </c>
      <c r="E3361" s="2">
        <v>43344</v>
      </c>
      <c r="F3361" s="28">
        <v>2018</v>
      </c>
      <c r="G3361" t="s">
        <v>3</v>
      </c>
    </row>
    <row r="3362" spans="1:7" x14ac:dyDescent="0.25">
      <c r="A3362" t="s">
        <v>0</v>
      </c>
      <c r="B3362" t="s">
        <v>1</v>
      </c>
      <c r="C3362">
        <v>7727853</v>
      </c>
      <c r="D3362" s="2">
        <v>2958465</v>
      </c>
      <c r="E3362" s="2">
        <v>43344</v>
      </c>
      <c r="F3362" s="28">
        <v>4708</v>
      </c>
      <c r="G3362" t="s">
        <v>3</v>
      </c>
    </row>
    <row r="3363" spans="1:7" x14ac:dyDescent="0.25">
      <c r="A3363" t="s">
        <v>0</v>
      </c>
      <c r="B3363" t="s">
        <v>1</v>
      </c>
      <c r="C3363">
        <v>7727861</v>
      </c>
      <c r="D3363" s="2">
        <v>2958465</v>
      </c>
      <c r="E3363" s="2">
        <v>43344</v>
      </c>
      <c r="F3363" s="28">
        <v>156</v>
      </c>
      <c r="G3363" t="s">
        <v>2</v>
      </c>
    </row>
    <row r="3364" spans="1:7" x14ac:dyDescent="0.25">
      <c r="A3364" t="s">
        <v>0</v>
      </c>
      <c r="B3364" t="s">
        <v>1</v>
      </c>
      <c r="C3364">
        <v>7727862</v>
      </c>
      <c r="D3364" s="2">
        <v>2958465</v>
      </c>
      <c r="E3364" s="2">
        <v>43344</v>
      </c>
      <c r="F3364" s="28">
        <v>156</v>
      </c>
      <c r="G3364" t="s">
        <v>2</v>
      </c>
    </row>
    <row r="3365" spans="1:7" x14ac:dyDescent="0.25">
      <c r="A3365" t="s">
        <v>0</v>
      </c>
      <c r="B3365" t="s">
        <v>1</v>
      </c>
      <c r="C3365">
        <v>7727863</v>
      </c>
      <c r="D3365" s="2">
        <v>2958465</v>
      </c>
      <c r="E3365" s="2">
        <v>43344</v>
      </c>
      <c r="F3365" s="28">
        <v>300</v>
      </c>
      <c r="G3365" t="s">
        <v>2</v>
      </c>
    </row>
    <row r="3366" spans="1:7" x14ac:dyDescent="0.25">
      <c r="A3366" t="s">
        <v>0</v>
      </c>
      <c r="B3366" t="s">
        <v>1</v>
      </c>
      <c r="C3366">
        <v>7727864</v>
      </c>
      <c r="D3366" s="2">
        <v>2958465</v>
      </c>
      <c r="E3366" s="2">
        <v>43344</v>
      </c>
      <c r="F3366" s="28">
        <v>300</v>
      </c>
      <c r="G3366" t="s">
        <v>2</v>
      </c>
    </row>
    <row r="3367" spans="1:7" x14ac:dyDescent="0.25">
      <c r="A3367" t="s">
        <v>0</v>
      </c>
      <c r="B3367" t="s">
        <v>1</v>
      </c>
      <c r="C3367">
        <v>7727867</v>
      </c>
      <c r="D3367" s="2">
        <v>2958465</v>
      </c>
      <c r="E3367" s="2">
        <v>43344</v>
      </c>
      <c r="F3367" s="28">
        <v>878</v>
      </c>
      <c r="G3367" t="s">
        <v>2</v>
      </c>
    </row>
    <row r="3368" spans="1:7" x14ac:dyDescent="0.25">
      <c r="A3368" t="s">
        <v>0</v>
      </c>
      <c r="B3368" t="s">
        <v>1</v>
      </c>
      <c r="C3368">
        <v>7727868</v>
      </c>
      <c r="D3368" s="2">
        <v>2958465</v>
      </c>
      <c r="E3368" s="2">
        <v>43344</v>
      </c>
      <c r="F3368" s="28">
        <v>878</v>
      </c>
      <c r="G3368" t="s">
        <v>2</v>
      </c>
    </row>
    <row r="3369" spans="1:7" x14ac:dyDescent="0.25">
      <c r="A3369" t="s">
        <v>0</v>
      </c>
      <c r="B3369" t="s">
        <v>1</v>
      </c>
      <c r="C3369">
        <v>7727871</v>
      </c>
      <c r="D3369" s="2">
        <v>2958465</v>
      </c>
      <c r="E3369" s="2">
        <v>43344</v>
      </c>
      <c r="F3369" s="28">
        <v>2018</v>
      </c>
      <c r="G3369" t="s">
        <v>3</v>
      </c>
    </row>
    <row r="3370" spans="1:7" x14ac:dyDescent="0.25">
      <c r="A3370" t="s">
        <v>0</v>
      </c>
      <c r="B3370" t="s">
        <v>1</v>
      </c>
      <c r="C3370">
        <v>7727873</v>
      </c>
      <c r="D3370" s="2">
        <v>2958465</v>
      </c>
      <c r="E3370" s="2">
        <v>43344</v>
      </c>
      <c r="F3370" s="28">
        <v>5715</v>
      </c>
      <c r="G3370" t="s">
        <v>3</v>
      </c>
    </row>
    <row r="3371" spans="1:7" x14ac:dyDescent="0.25">
      <c r="A3371" t="s">
        <v>0</v>
      </c>
      <c r="B3371" t="s">
        <v>1</v>
      </c>
      <c r="C3371">
        <v>7733311</v>
      </c>
      <c r="D3371" s="2">
        <v>2958465</v>
      </c>
      <c r="E3371" s="2">
        <v>40742</v>
      </c>
      <c r="F3371" s="28">
        <v>246</v>
      </c>
      <c r="G3371" t="s">
        <v>2</v>
      </c>
    </row>
    <row r="3372" spans="1:7" x14ac:dyDescent="0.25">
      <c r="A3372" t="s">
        <v>0</v>
      </c>
      <c r="B3372" t="s">
        <v>1</v>
      </c>
      <c r="C3372">
        <v>7733313</v>
      </c>
      <c r="D3372" s="2">
        <v>2958465</v>
      </c>
      <c r="E3372" s="2">
        <v>40742</v>
      </c>
      <c r="F3372" s="28">
        <v>246</v>
      </c>
      <c r="G3372" t="s">
        <v>2</v>
      </c>
    </row>
    <row r="3373" spans="1:7" x14ac:dyDescent="0.25">
      <c r="A3373" t="s">
        <v>0</v>
      </c>
      <c r="B3373" t="s">
        <v>1</v>
      </c>
      <c r="C3373">
        <v>7733341</v>
      </c>
      <c r="D3373" s="2">
        <v>2958465</v>
      </c>
      <c r="E3373" s="2">
        <v>40742</v>
      </c>
      <c r="F3373" s="28">
        <v>4640</v>
      </c>
      <c r="G3373" t="s">
        <v>3</v>
      </c>
    </row>
    <row r="3374" spans="1:7" x14ac:dyDescent="0.25">
      <c r="A3374" t="s">
        <v>0</v>
      </c>
      <c r="B3374" t="s">
        <v>1</v>
      </c>
      <c r="C3374">
        <v>7733811</v>
      </c>
      <c r="D3374" s="2">
        <v>2958465</v>
      </c>
      <c r="E3374" s="2">
        <v>40742</v>
      </c>
      <c r="F3374" s="28">
        <v>232</v>
      </c>
      <c r="G3374" t="s">
        <v>2</v>
      </c>
    </row>
    <row r="3375" spans="1:7" x14ac:dyDescent="0.25">
      <c r="A3375" t="s">
        <v>0</v>
      </c>
      <c r="B3375" t="s">
        <v>1</v>
      </c>
      <c r="C3375">
        <v>7733813</v>
      </c>
      <c r="D3375" s="2">
        <v>2958465</v>
      </c>
      <c r="E3375" s="2">
        <v>40742</v>
      </c>
      <c r="F3375" s="28">
        <v>201</v>
      </c>
      <c r="G3375" t="s">
        <v>2</v>
      </c>
    </row>
    <row r="3376" spans="1:7" x14ac:dyDescent="0.25">
      <c r="A3376" t="s">
        <v>0</v>
      </c>
      <c r="B3376" t="s">
        <v>1</v>
      </c>
      <c r="C3376">
        <v>7733841</v>
      </c>
      <c r="D3376" s="2">
        <v>2958465</v>
      </c>
      <c r="E3376" s="2">
        <v>40742</v>
      </c>
      <c r="F3376" s="28">
        <v>4360</v>
      </c>
      <c r="G3376" t="s">
        <v>3</v>
      </c>
    </row>
    <row r="3377" spans="1:7" x14ac:dyDescent="0.25">
      <c r="A3377" t="s">
        <v>0</v>
      </c>
      <c r="B3377" t="s">
        <v>1</v>
      </c>
      <c r="C3377">
        <v>7742341</v>
      </c>
      <c r="D3377" s="2">
        <v>2958465</v>
      </c>
      <c r="E3377" s="2">
        <v>45783</v>
      </c>
      <c r="F3377" s="28">
        <v>8600</v>
      </c>
      <c r="G3377" t="s">
        <v>3</v>
      </c>
    </row>
    <row r="3378" spans="1:7" x14ac:dyDescent="0.25">
      <c r="A3378" t="s">
        <v>0</v>
      </c>
      <c r="B3378" t="s">
        <v>1</v>
      </c>
      <c r="C3378">
        <v>7742841</v>
      </c>
      <c r="D3378" s="2">
        <v>2958465</v>
      </c>
      <c r="E3378" s="2">
        <v>43344</v>
      </c>
      <c r="F3378" s="28">
        <v>5207</v>
      </c>
      <c r="G3378" t="s">
        <v>3</v>
      </c>
    </row>
    <row r="3379" spans="1:7" x14ac:dyDescent="0.25">
      <c r="A3379" t="s">
        <v>0</v>
      </c>
      <c r="B3379" t="s">
        <v>1</v>
      </c>
      <c r="C3379">
        <v>7744341</v>
      </c>
      <c r="D3379" s="2">
        <v>2958465</v>
      </c>
      <c r="E3379" s="2">
        <v>44305</v>
      </c>
      <c r="F3379" s="28">
        <v>7632</v>
      </c>
      <c r="G3379" t="s">
        <v>3</v>
      </c>
    </row>
    <row r="3380" spans="1:7" x14ac:dyDescent="0.25">
      <c r="A3380" t="s">
        <v>0</v>
      </c>
      <c r="B3380" t="s">
        <v>1</v>
      </c>
      <c r="C3380">
        <v>7744841</v>
      </c>
      <c r="D3380" s="2">
        <v>2958465</v>
      </c>
      <c r="E3380" s="2">
        <v>43344</v>
      </c>
      <c r="F3380" s="28">
        <v>6338</v>
      </c>
      <c r="G3380" t="s">
        <v>3</v>
      </c>
    </row>
    <row r="3381" spans="1:7" x14ac:dyDescent="0.25">
      <c r="A3381" t="s">
        <v>0</v>
      </c>
      <c r="B3381" t="s">
        <v>1</v>
      </c>
      <c r="C3381">
        <v>7758341</v>
      </c>
      <c r="D3381" s="2">
        <v>2958465</v>
      </c>
      <c r="E3381" s="2">
        <v>44713</v>
      </c>
      <c r="F3381" s="28">
        <v>8117</v>
      </c>
      <c r="G3381" t="s">
        <v>3</v>
      </c>
    </row>
    <row r="3382" spans="1:7" x14ac:dyDescent="0.25">
      <c r="A3382" t="s">
        <v>0</v>
      </c>
      <c r="B3382" t="s">
        <v>1</v>
      </c>
      <c r="C3382">
        <v>7758841</v>
      </c>
      <c r="D3382" s="2">
        <v>2958465</v>
      </c>
      <c r="E3382" s="2">
        <v>43344</v>
      </c>
      <c r="F3382" s="28">
        <v>5204</v>
      </c>
      <c r="G3382" t="s">
        <v>3</v>
      </c>
    </row>
    <row r="3383" spans="1:7" x14ac:dyDescent="0.25">
      <c r="A3383" t="s">
        <v>0</v>
      </c>
      <c r="B3383" t="s">
        <v>1</v>
      </c>
      <c r="C3383">
        <v>7760341</v>
      </c>
      <c r="D3383" s="2">
        <v>2958465</v>
      </c>
      <c r="E3383" s="2">
        <v>44713</v>
      </c>
      <c r="F3383" s="28">
        <v>8977</v>
      </c>
      <c r="G3383" t="s">
        <v>3</v>
      </c>
    </row>
    <row r="3384" spans="1:7" x14ac:dyDescent="0.25">
      <c r="A3384" t="s">
        <v>0</v>
      </c>
      <c r="B3384" t="s">
        <v>1</v>
      </c>
      <c r="C3384">
        <v>7760841</v>
      </c>
      <c r="D3384" s="2">
        <v>2958465</v>
      </c>
      <c r="E3384" s="2">
        <v>43344</v>
      </c>
      <c r="F3384" s="28">
        <v>6067</v>
      </c>
      <c r="G3384" t="s">
        <v>3</v>
      </c>
    </row>
    <row r="3385" spans="1:7" x14ac:dyDescent="0.25">
      <c r="A3385" t="s">
        <v>0</v>
      </c>
      <c r="B3385" t="s">
        <v>1</v>
      </c>
      <c r="C3385">
        <v>7782311</v>
      </c>
      <c r="D3385" s="2">
        <v>2958465</v>
      </c>
      <c r="E3385" s="2">
        <v>39777</v>
      </c>
      <c r="F3385" s="28">
        <v>282</v>
      </c>
      <c r="G3385" t="s">
        <v>2</v>
      </c>
    </row>
    <row r="3386" spans="1:7" x14ac:dyDescent="0.25">
      <c r="A3386" t="s">
        <v>0</v>
      </c>
      <c r="B3386" t="s">
        <v>1</v>
      </c>
      <c r="C3386">
        <v>7782313</v>
      </c>
      <c r="D3386" s="2">
        <v>2958465</v>
      </c>
      <c r="E3386" s="2">
        <v>39777</v>
      </c>
      <c r="F3386" s="28">
        <v>282</v>
      </c>
      <c r="G3386" t="s">
        <v>2</v>
      </c>
    </row>
    <row r="3387" spans="1:7" x14ac:dyDescent="0.25">
      <c r="A3387" t="s">
        <v>0</v>
      </c>
      <c r="B3387" t="s">
        <v>1</v>
      </c>
      <c r="C3387">
        <v>7782333</v>
      </c>
      <c r="D3387" s="2">
        <v>2958465</v>
      </c>
      <c r="E3387" s="2">
        <v>44713</v>
      </c>
      <c r="F3387" s="28">
        <v>669</v>
      </c>
      <c r="G3387" t="s">
        <v>2</v>
      </c>
    </row>
    <row r="3388" spans="1:7" x14ac:dyDescent="0.25">
      <c r="A3388" t="s">
        <v>0</v>
      </c>
      <c r="B3388" t="s">
        <v>1</v>
      </c>
      <c r="C3388">
        <v>7782334</v>
      </c>
      <c r="D3388" s="2">
        <v>2958465</v>
      </c>
      <c r="E3388" s="2">
        <v>44713</v>
      </c>
      <c r="F3388" s="28">
        <v>669</v>
      </c>
      <c r="G3388" t="s">
        <v>2</v>
      </c>
    </row>
    <row r="3389" spans="1:7" x14ac:dyDescent="0.25">
      <c r="A3389" t="s">
        <v>0</v>
      </c>
      <c r="B3389" t="s">
        <v>1</v>
      </c>
      <c r="C3389">
        <v>7782335</v>
      </c>
      <c r="D3389" s="2">
        <v>2958465</v>
      </c>
      <c r="E3389" s="2">
        <v>44713</v>
      </c>
      <c r="F3389" s="28">
        <v>2238</v>
      </c>
      <c r="G3389" t="s">
        <v>3</v>
      </c>
    </row>
    <row r="3390" spans="1:7" x14ac:dyDescent="0.25">
      <c r="A3390" t="s">
        <v>0</v>
      </c>
      <c r="B3390" t="s">
        <v>1</v>
      </c>
      <c r="C3390">
        <v>7782339</v>
      </c>
      <c r="D3390" s="2">
        <v>2958465</v>
      </c>
      <c r="E3390" s="2">
        <v>39777</v>
      </c>
      <c r="F3390" s="28">
        <v>1280</v>
      </c>
      <c r="G3390" t="s">
        <v>3</v>
      </c>
    </row>
    <row r="3391" spans="1:7" x14ac:dyDescent="0.25">
      <c r="A3391" t="s">
        <v>0</v>
      </c>
      <c r="B3391" t="s">
        <v>1</v>
      </c>
      <c r="C3391">
        <v>7782811</v>
      </c>
      <c r="D3391" s="2">
        <v>2958465</v>
      </c>
      <c r="E3391" s="2">
        <v>39777</v>
      </c>
      <c r="F3391" s="28">
        <v>298</v>
      </c>
      <c r="G3391" t="s">
        <v>2</v>
      </c>
    </row>
    <row r="3392" spans="1:7" x14ac:dyDescent="0.25">
      <c r="A3392" t="s">
        <v>0</v>
      </c>
      <c r="B3392" t="s">
        <v>1</v>
      </c>
      <c r="C3392">
        <v>7782813</v>
      </c>
      <c r="D3392" s="2">
        <v>2958465</v>
      </c>
      <c r="E3392" s="2">
        <v>39777</v>
      </c>
      <c r="F3392" s="28">
        <v>298</v>
      </c>
      <c r="G3392" t="s">
        <v>2</v>
      </c>
    </row>
    <row r="3393" spans="1:7" x14ac:dyDescent="0.25">
      <c r="A3393" t="s">
        <v>0</v>
      </c>
      <c r="B3393" t="s">
        <v>1</v>
      </c>
      <c r="C3393">
        <v>7782833</v>
      </c>
      <c r="D3393" s="2">
        <v>2958465</v>
      </c>
      <c r="E3393" s="2">
        <v>42929</v>
      </c>
      <c r="F3393" s="28">
        <v>524</v>
      </c>
      <c r="G3393" t="s">
        <v>2</v>
      </c>
    </row>
    <row r="3394" spans="1:7" x14ac:dyDescent="0.25">
      <c r="A3394" t="s">
        <v>0</v>
      </c>
      <c r="B3394" t="s">
        <v>1</v>
      </c>
      <c r="C3394">
        <v>7782834</v>
      </c>
      <c r="D3394" s="2">
        <v>2958465</v>
      </c>
      <c r="E3394" s="2">
        <v>42929</v>
      </c>
      <c r="F3394" s="28">
        <v>524</v>
      </c>
      <c r="G3394" t="s">
        <v>2</v>
      </c>
    </row>
    <row r="3395" spans="1:7" x14ac:dyDescent="0.25">
      <c r="A3395" t="s">
        <v>0</v>
      </c>
      <c r="B3395" t="s">
        <v>1</v>
      </c>
      <c r="C3395">
        <v>7782835</v>
      </c>
      <c r="D3395" s="2">
        <v>2958465</v>
      </c>
      <c r="E3395" s="2">
        <v>42929</v>
      </c>
      <c r="F3395" s="28">
        <v>1770</v>
      </c>
      <c r="G3395" t="s">
        <v>3</v>
      </c>
    </row>
    <row r="3396" spans="1:7" x14ac:dyDescent="0.25">
      <c r="A3396" t="s">
        <v>0</v>
      </c>
      <c r="B3396" t="s">
        <v>1</v>
      </c>
      <c r="C3396">
        <v>7782839</v>
      </c>
      <c r="D3396" s="2">
        <v>2958465</v>
      </c>
      <c r="E3396" s="2">
        <v>39777</v>
      </c>
      <c r="F3396" s="28">
        <v>1360</v>
      </c>
      <c r="G3396" t="s">
        <v>3</v>
      </c>
    </row>
    <row r="3397" spans="1:7" x14ac:dyDescent="0.25">
      <c r="A3397" t="s">
        <v>0</v>
      </c>
      <c r="B3397" t="s">
        <v>1</v>
      </c>
      <c r="C3397">
        <v>7812341</v>
      </c>
      <c r="D3397" s="2">
        <v>2958465</v>
      </c>
      <c r="E3397" s="2">
        <v>44713</v>
      </c>
      <c r="F3397" s="28">
        <v>10955</v>
      </c>
      <c r="G3397" t="s">
        <v>3</v>
      </c>
    </row>
    <row r="3398" spans="1:7" x14ac:dyDescent="0.25">
      <c r="A3398" t="s">
        <v>0</v>
      </c>
      <c r="B3398" t="s">
        <v>1</v>
      </c>
      <c r="C3398">
        <v>7812841</v>
      </c>
      <c r="D3398" s="2">
        <v>2958465</v>
      </c>
      <c r="E3398" s="2">
        <v>43344</v>
      </c>
      <c r="F3398" s="28">
        <v>7777</v>
      </c>
      <c r="G3398" t="s">
        <v>3</v>
      </c>
    </row>
    <row r="3399" spans="1:7" x14ac:dyDescent="0.25">
      <c r="A3399" t="s">
        <v>0</v>
      </c>
      <c r="B3399" t="s">
        <v>1</v>
      </c>
      <c r="C3399">
        <v>7813301</v>
      </c>
      <c r="D3399" s="2">
        <v>2958465</v>
      </c>
      <c r="E3399" s="2">
        <v>42929</v>
      </c>
      <c r="F3399" s="28">
        <v>168</v>
      </c>
      <c r="G3399" t="s">
        <v>2</v>
      </c>
    </row>
    <row r="3400" spans="1:7" x14ac:dyDescent="0.25">
      <c r="A3400" t="s">
        <v>0</v>
      </c>
      <c r="B3400" t="s">
        <v>1</v>
      </c>
      <c r="C3400">
        <v>7813303</v>
      </c>
      <c r="D3400" s="2">
        <v>2958465</v>
      </c>
      <c r="E3400" s="2">
        <v>42929</v>
      </c>
      <c r="F3400" s="28">
        <v>168</v>
      </c>
      <c r="G3400" t="s">
        <v>2</v>
      </c>
    </row>
    <row r="3401" spans="1:7" x14ac:dyDescent="0.25">
      <c r="A3401" t="s">
        <v>0</v>
      </c>
      <c r="B3401" t="s">
        <v>1</v>
      </c>
      <c r="C3401">
        <v>7813311</v>
      </c>
      <c r="D3401" s="2">
        <v>2958465</v>
      </c>
      <c r="E3401" s="2">
        <v>42929</v>
      </c>
      <c r="F3401" s="28">
        <v>326</v>
      </c>
      <c r="G3401" t="s">
        <v>2</v>
      </c>
    </row>
    <row r="3402" spans="1:7" x14ac:dyDescent="0.25">
      <c r="A3402" t="s">
        <v>0</v>
      </c>
      <c r="B3402" t="s">
        <v>1</v>
      </c>
      <c r="C3402">
        <v>7813313</v>
      </c>
      <c r="D3402" s="2">
        <v>2958465</v>
      </c>
      <c r="E3402" s="2">
        <v>42929</v>
      </c>
      <c r="F3402" s="28">
        <v>326</v>
      </c>
      <c r="G3402" t="s">
        <v>2</v>
      </c>
    </row>
    <row r="3403" spans="1:7" x14ac:dyDescent="0.25">
      <c r="A3403" t="s">
        <v>0</v>
      </c>
      <c r="B3403" t="s">
        <v>1</v>
      </c>
      <c r="C3403">
        <v>7813336</v>
      </c>
      <c r="D3403" s="2">
        <v>2958465</v>
      </c>
      <c r="E3403" s="2">
        <v>42929</v>
      </c>
      <c r="F3403" s="28">
        <v>963</v>
      </c>
      <c r="G3403" t="s">
        <v>2</v>
      </c>
    </row>
    <row r="3404" spans="1:7" x14ac:dyDescent="0.25">
      <c r="A3404" t="s">
        <v>0</v>
      </c>
      <c r="B3404" t="s">
        <v>1</v>
      </c>
      <c r="C3404">
        <v>7813337</v>
      </c>
      <c r="D3404" s="2">
        <v>2958465</v>
      </c>
      <c r="E3404" s="2">
        <v>42929</v>
      </c>
      <c r="F3404" s="28">
        <v>963</v>
      </c>
      <c r="G3404" t="s">
        <v>2</v>
      </c>
    </row>
    <row r="3405" spans="1:7" x14ac:dyDescent="0.25">
      <c r="A3405" t="s">
        <v>0</v>
      </c>
      <c r="B3405" t="s">
        <v>1</v>
      </c>
      <c r="C3405">
        <v>7813339</v>
      </c>
      <c r="D3405" s="2">
        <v>2958465</v>
      </c>
      <c r="E3405" s="2">
        <v>42929</v>
      </c>
      <c r="F3405" s="28">
        <v>1582</v>
      </c>
      <c r="G3405" t="s">
        <v>3</v>
      </c>
    </row>
    <row r="3406" spans="1:7" x14ac:dyDescent="0.25">
      <c r="A3406" t="s">
        <v>0</v>
      </c>
      <c r="B3406" t="s">
        <v>1</v>
      </c>
      <c r="C3406">
        <v>7813341</v>
      </c>
      <c r="D3406" s="2">
        <v>2958465</v>
      </c>
      <c r="E3406" s="2">
        <v>42929</v>
      </c>
      <c r="F3406" s="28">
        <v>6200</v>
      </c>
      <c r="G3406" t="s">
        <v>3</v>
      </c>
    </row>
    <row r="3407" spans="1:7" x14ac:dyDescent="0.25">
      <c r="A3407" t="s">
        <v>0</v>
      </c>
      <c r="B3407" t="s">
        <v>1</v>
      </c>
      <c r="C3407">
        <v>7813343</v>
      </c>
      <c r="D3407" s="2">
        <v>2958465</v>
      </c>
      <c r="E3407" s="2">
        <v>42929</v>
      </c>
      <c r="F3407" s="28">
        <v>2205</v>
      </c>
      <c r="G3407" t="s">
        <v>3</v>
      </c>
    </row>
    <row r="3408" spans="1:7" x14ac:dyDescent="0.25">
      <c r="A3408" t="s">
        <v>0</v>
      </c>
      <c r="B3408" t="s">
        <v>1</v>
      </c>
      <c r="C3408">
        <v>7813801</v>
      </c>
      <c r="D3408" s="2">
        <v>2958465</v>
      </c>
      <c r="E3408" s="2">
        <v>42929</v>
      </c>
      <c r="F3408" s="28">
        <v>197</v>
      </c>
      <c r="G3408" t="s">
        <v>2</v>
      </c>
    </row>
    <row r="3409" spans="1:7" x14ac:dyDescent="0.25">
      <c r="A3409" t="s">
        <v>0</v>
      </c>
      <c r="B3409" t="s">
        <v>1</v>
      </c>
      <c r="C3409">
        <v>7813803</v>
      </c>
      <c r="D3409" s="2">
        <v>2958465</v>
      </c>
      <c r="E3409" s="2">
        <v>42929</v>
      </c>
      <c r="F3409" s="28">
        <v>197</v>
      </c>
      <c r="G3409" t="s">
        <v>2</v>
      </c>
    </row>
    <row r="3410" spans="1:7" x14ac:dyDescent="0.25">
      <c r="A3410" t="s">
        <v>0</v>
      </c>
      <c r="B3410" t="s">
        <v>1</v>
      </c>
      <c r="C3410">
        <v>7813811</v>
      </c>
      <c r="D3410" s="2">
        <v>2958465</v>
      </c>
      <c r="E3410" s="2">
        <v>42929</v>
      </c>
      <c r="F3410" s="28">
        <v>384</v>
      </c>
      <c r="G3410" t="s">
        <v>2</v>
      </c>
    </row>
    <row r="3411" spans="1:7" x14ac:dyDescent="0.25">
      <c r="A3411" t="s">
        <v>0</v>
      </c>
      <c r="B3411" t="s">
        <v>1</v>
      </c>
      <c r="C3411">
        <v>7813813</v>
      </c>
      <c r="D3411" s="2">
        <v>2958465</v>
      </c>
      <c r="E3411" s="2">
        <v>42929</v>
      </c>
      <c r="F3411" s="28">
        <v>384</v>
      </c>
      <c r="G3411" t="s">
        <v>2</v>
      </c>
    </row>
    <row r="3412" spans="1:7" x14ac:dyDescent="0.25">
      <c r="A3412" t="s">
        <v>0</v>
      </c>
      <c r="B3412" t="s">
        <v>1</v>
      </c>
      <c r="C3412">
        <v>7813836</v>
      </c>
      <c r="D3412" s="2">
        <v>2958465</v>
      </c>
      <c r="E3412" s="2">
        <v>42929</v>
      </c>
      <c r="F3412" s="28">
        <v>1134</v>
      </c>
      <c r="G3412" t="s">
        <v>2</v>
      </c>
    </row>
    <row r="3413" spans="1:7" x14ac:dyDescent="0.25">
      <c r="A3413" t="s">
        <v>0</v>
      </c>
      <c r="B3413" t="s">
        <v>1</v>
      </c>
      <c r="C3413">
        <v>7813837</v>
      </c>
      <c r="D3413" s="2">
        <v>2958465</v>
      </c>
      <c r="E3413" s="2">
        <v>42929</v>
      </c>
      <c r="F3413" s="28">
        <v>1134</v>
      </c>
      <c r="G3413" t="s">
        <v>2</v>
      </c>
    </row>
    <row r="3414" spans="1:7" x14ac:dyDescent="0.25">
      <c r="A3414" t="s">
        <v>0</v>
      </c>
      <c r="B3414" t="s">
        <v>1</v>
      </c>
      <c r="C3414">
        <v>7813839</v>
      </c>
      <c r="D3414" s="2">
        <v>2958465</v>
      </c>
      <c r="E3414" s="2">
        <v>42929</v>
      </c>
      <c r="F3414" s="28">
        <v>1885</v>
      </c>
      <c r="G3414" t="s">
        <v>3</v>
      </c>
    </row>
    <row r="3415" spans="1:7" x14ac:dyDescent="0.25">
      <c r="A3415" t="s">
        <v>0</v>
      </c>
      <c r="B3415" t="s">
        <v>1</v>
      </c>
      <c r="C3415">
        <v>7813840</v>
      </c>
      <c r="D3415" s="2">
        <v>2958465</v>
      </c>
      <c r="E3415" s="2">
        <v>39325</v>
      </c>
      <c r="F3415" s="28">
        <v>852</v>
      </c>
      <c r="G3415" t="s">
        <v>2</v>
      </c>
    </row>
    <row r="3416" spans="1:7" x14ac:dyDescent="0.25">
      <c r="A3416" t="s">
        <v>0</v>
      </c>
      <c r="B3416" t="s">
        <v>1</v>
      </c>
      <c r="C3416">
        <v>7813841</v>
      </c>
      <c r="D3416" s="2">
        <v>2958465</v>
      </c>
      <c r="E3416" s="2">
        <v>42929</v>
      </c>
      <c r="F3416" s="28">
        <v>7014</v>
      </c>
      <c r="G3416" t="s">
        <v>3</v>
      </c>
    </row>
    <row r="3417" spans="1:7" x14ac:dyDescent="0.25">
      <c r="A3417" t="s">
        <v>0</v>
      </c>
      <c r="B3417" t="s">
        <v>1</v>
      </c>
      <c r="C3417">
        <v>7813843</v>
      </c>
      <c r="D3417" s="2">
        <v>2958465</v>
      </c>
      <c r="E3417" s="2">
        <v>42929</v>
      </c>
      <c r="F3417" s="28">
        <v>2566</v>
      </c>
      <c r="G3417" t="s">
        <v>3</v>
      </c>
    </row>
    <row r="3418" spans="1:7" x14ac:dyDescent="0.25">
      <c r="A3418" t="s">
        <v>0</v>
      </c>
      <c r="B3418" t="s">
        <v>1</v>
      </c>
      <c r="C3418">
        <v>7820341</v>
      </c>
      <c r="D3418" s="2">
        <v>2958465</v>
      </c>
      <c r="E3418" s="2">
        <v>41071</v>
      </c>
      <c r="F3418" s="28">
        <v>5480</v>
      </c>
      <c r="G3418" t="s">
        <v>3</v>
      </c>
    </row>
    <row r="3419" spans="1:7" x14ac:dyDescent="0.25">
      <c r="A3419" t="s">
        <v>0</v>
      </c>
      <c r="B3419" t="s">
        <v>1</v>
      </c>
      <c r="C3419">
        <v>7820841</v>
      </c>
      <c r="D3419" s="2">
        <v>2958465</v>
      </c>
      <c r="E3419" s="2">
        <v>41071</v>
      </c>
      <c r="F3419" s="28">
        <v>5080</v>
      </c>
      <c r="G3419" t="s">
        <v>3</v>
      </c>
    </row>
    <row r="3420" spans="1:7" x14ac:dyDescent="0.25">
      <c r="A3420" t="s">
        <v>0</v>
      </c>
      <c r="B3420" t="s">
        <v>1</v>
      </c>
      <c r="C3420">
        <v>7824341</v>
      </c>
      <c r="D3420" s="2">
        <v>2958465</v>
      </c>
      <c r="E3420" s="2">
        <v>44713</v>
      </c>
      <c r="F3420" s="28">
        <v>8373</v>
      </c>
      <c r="G3420" t="s">
        <v>3</v>
      </c>
    </row>
    <row r="3421" spans="1:7" x14ac:dyDescent="0.25">
      <c r="A3421" t="s">
        <v>0</v>
      </c>
      <c r="B3421" t="s">
        <v>1</v>
      </c>
      <c r="C3421">
        <v>7824841</v>
      </c>
      <c r="D3421" s="2">
        <v>2958465</v>
      </c>
      <c r="E3421" s="2">
        <v>43344</v>
      </c>
      <c r="F3421" s="28">
        <v>6414</v>
      </c>
      <c r="G3421" t="s">
        <v>3</v>
      </c>
    </row>
    <row r="3422" spans="1:7" x14ac:dyDescent="0.25">
      <c r="A3422" t="s">
        <v>0</v>
      </c>
      <c r="B3422" t="s">
        <v>1</v>
      </c>
      <c r="C3422">
        <v>7831301</v>
      </c>
      <c r="D3422" s="2">
        <v>2958465</v>
      </c>
      <c r="E3422" s="2">
        <v>44713</v>
      </c>
      <c r="F3422" s="28">
        <v>964</v>
      </c>
      <c r="G3422" t="s">
        <v>2</v>
      </c>
    </row>
    <row r="3423" spans="1:7" x14ac:dyDescent="0.25">
      <c r="A3423" t="s">
        <v>0</v>
      </c>
      <c r="B3423" t="s">
        <v>1</v>
      </c>
      <c r="C3423">
        <v>7831303</v>
      </c>
      <c r="D3423" s="2">
        <v>2958465</v>
      </c>
      <c r="E3423" s="2">
        <v>44713</v>
      </c>
      <c r="F3423" s="28">
        <v>964</v>
      </c>
      <c r="G3423" t="s">
        <v>2</v>
      </c>
    </row>
    <row r="3424" spans="1:7" x14ac:dyDescent="0.25">
      <c r="A3424" t="s">
        <v>0</v>
      </c>
      <c r="B3424" t="s">
        <v>1</v>
      </c>
      <c r="C3424">
        <v>7831341</v>
      </c>
      <c r="D3424" s="2">
        <v>2958465</v>
      </c>
      <c r="E3424" s="2">
        <v>44713</v>
      </c>
      <c r="F3424" s="28">
        <v>32024</v>
      </c>
      <c r="G3424" t="s">
        <v>3</v>
      </c>
    </row>
    <row r="3425" spans="1:7" x14ac:dyDescent="0.25">
      <c r="A3425" t="s">
        <v>0</v>
      </c>
      <c r="B3425" t="s">
        <v>1</v>
      </c>
      <c r="C3425">
        <v>7831801</v>
      </c>
      <c r="D3425" s="2">
        <v>2958465</v>
      </c>
      <c r="E3425" s="2">
        <v>43122</v>
      </c>
      <c r="F3425" s="28">
        <v>904</v>
      </c>
      <c r="G3425" t="s">
        <v>2</v>
      </c>
    </row>
    <row r="3426" spans="1:7" x14ac:dyDescent="0.25">
      <c r="A3426" t="s">
        <v>0</v>
      </c>
      <c r="B3426" t="s">
        <v>1</v>
      </c>
      <c r="C3426">
        <v>7831803</v>
      </c>
      <c r="D3426" s="2">
        <v>2958465</v>
      </c>
      <c r="E3426" s="2">
        <v>43122</v>
      </c>
      <c r="F3426" s="28">
        <v>904</v>
      </c>
      <c r="G3426" t="s">
        <v>2</v>
      </c>
    </row>
    <row r="3427" spans="1:7" x14ac:dyDescent="0.25">
      <c r="A3427" t="s">
        <v>0</v>
      </c>
      <c r="B3427" t="s">
        <v>1</v>
      </c>
      <c r="C3427">
        <v>7831841</v>
      </c>
      <c r="D3427" s="2">
        <v>2958465</v>
      </c>
      <c r="E3427" s="2">
        <v>43122</v>
      </c>
      <c r="F3427" s="28">
        <v>29040</v>
      </c>
      <c r="G3427" t="s">
        <v>3</v>
      </c>
    </row>
    <row r="3428" spans="1:7" x14ac:dyDescent="0.25">
      <c r="A3428" t="s">
        <v>0</v>
      </c>
      <c r="B3428" t="s">
        <v>1</v>
      </c>
      <c r="C3428">
        <v>7832301</v>
      </c>
      <c r="D3428" s="2">
        <v>2958465</v>
      </c>
      <c r="E3428" s="2">
        <v>44713</v>
      </c>
      <c r="F3428" s="28">
        <v>1098</v>
      </c>
      <c r="G3428" t="s">
        <v>2</v>
      </c>
    </row>
    <row r="3429" spans="1:7" x14ac:dyDescent="0.25">
      <c r="A3429" t="s">
        <v>0</v>
      </c>
      <c r="B3429" t="s">
        <v>1</v>
      </c>
      <c r="C3429">
        <v>7832303</v>
      </c>
      <c r="D3429" s="2">
        <v>2958465</v>
      </c>
      <c r="E3429" s="2">
        <v>44713</v>
      </c>
      <c r="F3429" s="28">
        <v>1098</v>
      </c>
      <c r="G3429" t="s">
        <v>2</v>
      </c>
    </row>
    <row r="3430" spans="1:7" x14ac:dyDescent="0.25">
      <c r="A3430" t="s">
        <v>0</v>
      </c>
      <c r="B3430" t="s">
        <v>1</v>
      </c>
      <c r="C3430">
        <v>7832801</v>
      </c>
      <c r="D3430" s="2">
        <v>2958465</v>
      </c>
      <c r="E3430" s="2">
        <v>43122</v>
      </c>
      <c r="F3430" s="28">
        <v>1038</v>
      </c>
      <c r="G3430" t="s">
        <v>2</v>
      </c>
    </row>
    <row r="3431" spans="1:7" x14ac:dyDescent="0.25">
      <c r="A3431" t="s">
        <v>0</v>
      </c>
      <c r="B3431" t="s">
        <v>1</v>
      </c>
      <c r="C3431">
        <v>7832803</v>
      </c>
      <c r="D3431" s="2">
        <v>2958465</v>
      </c>
      <c r="E3431" s="2">
        <v>43122</v>
      </c>
      <c r="F3431" s="28">
        <v>1038</v>
      </c>
      <c r="G3431" t="s">
        <v>2</v>
      </c>
    </row>
    <row r="3432" spans="1:7" x14ac:dyDescent="0.25">
      <c r="A3432" t="s">
        <v>0</v>
      </c>
      <c r="B3432" t="s">
        <v>1</v>
      </c>
      <c r="C3432">
        <v>7835341</v>
      </c>
      <c r="D3432" s="2">
        <v>2958465</v>
      </c>
      <c r="E3432" s="2">
        <v>44713</v>
      </c>
      <c r="F3432" s="28">
        <v>10262</v>
      </c>
      <c r="G3432" t="s">
        <v>3</v>
      </c>
    </row>
    <row r="3433" spans="1:7" x14ac:dyDescent="0.25">
      <c r="A3433" t="s">
        <v>0</v>
      </c>
      <c r="B3433" t="s">
        <v>1</v>
      </c>
      <c r="C3433">
        <v>7835841</v>
      </c>
      <c r="D3433" s="2">
        <v>2958465</v>
      </c>
      <c r="E3433" s="2">
        <v>43344</v>
      </c>
      <c r="F3433" s="28">
        <v>7611</v>
      </c>
      <c r="G3433" t="s">
        <v>3</v>
      </c>
    </row>
    <row r="3434" spans="1:7" x14ac:dyDescent="0.25">
      <c r="A3434" t="s">
        <v>0</v>
      </c>
      <c r="B3434" t="s">
        <v>1</v>
      </c>
      <c r="C3434">
        <v>7840841</v>
      </c>
      <c r="D3434" s="2">
        <v>2958465</v>
      </c>
      <c r="E3434" s="2">
        <v>43344</v>
      </c>
      <c r="F3434" s="28">
        <v>13184</v>
      </c>
      <c r="G3434" t="s">
        <v>3</v>
      </c>
    </row>
    <row r="3435" spans="1:7" x14ac:dyDescent="0.25">
      <c r="A3435" t="s">
        <v>0</v>
      </c>
      <c r="B3435" t="s">
        <v>1</v>
      </c>
      <c r="C3435">
        <v>7846301</v>
      </c>
      <c r="D3435" s="2">
        <v>2958465</v>
      </c>
      <c r="E3435" s="2">
        <v>42929</v>
      </c>
      <c r="F3435" s="28">
        <v>235</v>
      </c>
      <c r="G3435" t="s">
        <v>2</v>
      </c>
    </row>
    <row r="3436" spans="1:7" x14ac:dyDescent="0.25">
      <c r="A3436" t="s">
        <v>0</v>
      </c>
      <c r="B3436" t="s">
        <v>1</v>
      </c>
      <c r="C3436">
        <v>7846303</v>
      </c>
      <c r="D3436" s="2">
        <v>2958465</v>
      </c>
      <c r="E3436" s="2">
        <v>42929</v>
      </c>
      <c r="F3436" s="28">
        <v>235</v>
      </c>
      <c r="G3436" t="s">
        <v>2</v>
      </c>
    </row>
    <row r="3437" spans="1:7" x14ac:dyDescent="0.25">
      <c r="A3437" t="s">
        <v>0</v>
      </c>
      <c r="B3437" t="s">
        <v>1</v>
      </c>
      <c r="C3437">
        <v>7846311</v>
      </c>
      <c r="D3437" s="2">
        <v>2958465</v>
      </c>
      <c r="E3437" s="2">
        <v>42929</v>
      </c>
      <c r="F3437" s="28">
        <v>456</v>
      </c>
      <c r="G3437" t="s">
        <v>2</v>
      </c>
    </row>
    <row r="3438" spans="1:7" x14ac:dyDescent="0.25">
      <c r="A3438" t="s">
        <v>0</v>
      </c>
      <c r="B3438" t="s">
        <v>1</v>
      </c>
      <c r="C3438">
        <v>7846313</v>
      </c>
      <c r="D3438" s="2">
        <v>2958465</v>
      </c>
      <c r="E3438" s="2">
        <v>42929</v>
      </c>
      <c r="F3438" s="28">
        <v>456</v>
      </c>
      <c r="G3438" t="s">
        <v>2</v>
      </c>
    </row>
    <row r="3439" spans="1:7" x14ac:dyDescent="0.25">
      <c r="A3439" t="s">
        <v>0</v>
      </c>
      <c r="B3439" t="s">
        <v>1</v>
      </c>
      <c r="C3439">
        <v>7846336</v>
      </c>
      <c r="D3439" s="2">
        <v>2958465</v>
      </c>
      <c r="E3439" s="2">
        <v>42929</v>
      </c>
      <c r="F3439" s="28">
        <v>1344</v>
      </c>
      <c r="G3439" t="s">
        <v>2</v>
      </c>
    </row>
    <row r="3440" spans="1:7" x14ac:dyDescent="0.25">
      <c r="A3440" t="s">
        <v>0</v>
      </c>
      <c r="B3440" t="s">
        <v>1</v>
      </c>
      <c r="C3440">
        <v>7846337</v>
      </c>
      <c r="D3440" s="2">
        <v>2958465</v>
      </c>
      <c r="E3440" s="2">
        <v>42929</v>
      </c>
      <c r="F3440" s="28">
        <v>1344</v>
      </c>
      <c r="G3440" t="s">
        <v>2</v>
      </c>
    </row>
    <row r="3441" spans="1:7" x14ac:dyDescent="0.25">
      <c r="A3441" t="s">
        <v>0</v>
      </c>
      <c r="B3441" t="s">
        <v>1</v>
      </c>
      <c r="C3441">
        <v>7846339</v>
      </c>
      <c r="D3441" s="2">
        <v>2958465</v>
      </c>
      <c r="E3441" s="2">
        <v>42929</v>
      </c>
      <c r="F3441" s="28">
        <v>2200</v>
      </c>
      <c r="G3441" t="s">
        <v>3</v>
      </c>
    </row>
    <row r="3442" spans="1:7" x14ac:dyDescent="0.25">
      <c r="A3442" t="s">
        <v>0</v>
      </c>
      <c r="B3442" t="s">
        <v>1</v>
      </c>
      <c r="C3442">
        <v>7846341</v>
      </c>
      <c r="D3442" s="2">
        <v>2958465</v>
      </c>
      <c r="E3442" s="2">
        <v>42929</v>
      </c>
      <c r="F3442" s="28">
        <v>8608</v>
      </c>
      <c r="G3442" t="s">
        <v>3</v>
      </c>
    </row>
    <row r="3443" spans="1:7" x14ac:dyDescent="0.25">
      <c r="A3443" t="s">
        <v>0</v>
      </c>
      <c r="B3443" t="s">
        <v>1</v>
      </c>
      <c r="C3443">
        <v>7846343</v>
      </c>
      <c r="D3443" s="2">
        <v>2958465</v>
      </c>
      <c r="E3443" s="2">
        <v>42929</v>
      </c>
      <c r="F3443" s="28">
        <v>3063</v>
      </c>
      <c r="G3443" t="s">
        <v>3</v>
      </c>
    </row>
    <row r="3444" spans="1:7" x14ac:dyDescent="0.25">
      <c r="A3444" t="s">
        <v>0</v>
      </c>
      <c r="B3444" t="s">
        <v>1</v>
      </c>
      <c r="C3444">
        <v>7846801</v>
      </c>
      <c r="D3444" s="2">
        <v>2958465</v>
      </c>
      <c r="E3444" s="2">
        <v>42929</v>
      </c>
      <c r="F3444" s="28">
        <v>281</v>
      </c>
      <c r="G3444" t="s">
        <v>2</v>
      </c>
    </row>
    <row r="3445" spans="1:7" x14ac:dyDescent="0.25">
      <c r="A3445" t="s">
        <v>0</v>
      </c>
      <c r="B3445" t="s">
        <v>1</v>
      </c>
      <c r="C3445">
        <v>7846803</v>
      </c>
      <c r="D3445" s="2">
        <v>2958465</v>
      </c>
      <c r="E3445" s="2">
        <v>42929</v>
      </c>
      <c r="F3445" s="28">
        <v>281</v>
      </c>
      <c r="G3445" t="s">
        <v>2</v>
      </c>
    </row>
    <row r="3446" spans="1:7" x14ac:dyDescent="0.25">
      <c r="A3446" t="s">
        <v>0</v>
      </c>
      <c r="B3446" t="s">
        <v>1</v>
      </c>
      <c r="C3446">
        <v>7846811</v>
      </c>
      <c r="D3446" s="2">
        <v>2958465</v>
      </c>
      <c r="E3446" s="2">
        <v>42929</v>
      </c>
      <c r="F3446" s="28">
        <v>549</v>
      </c>
      <c r="G3446" t="s">
        <v>2</v>
      </c>
    </row>
    <row r="3447" spans="1:7" x14ac:dyDescent="0.25">
      <c r="A3447" t="s">
        <v>0</v>
      </c>
      <c r="B3447" t="s">
        <v>1</v>
      </c>
      <c r="C3447">
        <v>7846813</v>
      </c>
      <c r="D3447" s="2">
        <v>2958465</v>
      </c>
      <c r="E3447" s="2">
        <v>42929</v>
      </c>
      <c r="F3447" s="28">
        <v>549</v>
      </c>
      <c r="G3447" t="s">
        <v>2</v>
      </c>
    </row>
    <row r="3448" spans="1:7" x14ac:dyDescent="0.25">
      <c r="A3448" t="s">
        <v>0</v>
      </c>
      <c r="B3448" t="s">
        <v>1</v>
      </c>
      <c r="C3448">
        <v>7846836</v>
      </c>
      <c r="D3448" s="2">
        <v>2958465</v>
      </c>
      <c r="E3448" s="2">
        <v>42929</v>
      </c>
      <c r="F3448" s="28">
        <v>1621</v>
      </c>
      <c r="G3448" t="s">
        <v>2</v>
      </c>
    </row>
    <row r="3449" spans="1:7" x14ac:dyDescent="0.25">
      <c r="A3449" t="s">
        <v>0</v>
      </c>
      <c r="B3449" t="s">
        <v>1</v>
      </c>
      <c r="C3449">
        <v>7846837</v>
      </c>
      <c r="D3449" s="2">
        <v>2958465</v>
      </c>
      <c r="E3449" s="2">
        <v>42929</v>
      </c>
      <c r="F3449" s="28">
        <v>1621</v>
      </c>
      <c r="G3449" t="s">
        <v>2</v>
      </c>
    </row>
    <row r="3450" spans="1:7" x14ac:dyDescent="0.25">
      <c r="A3450" t="s">
        <v>0</v>
      </c>
      <c r="B3450" t="s">
        <v>1</v>
      </c>
      <c r="C3450">
        <v>7846839</v>
      </c>
      <c r="D3450" s="2">
        <v>2958465</v>
      </c>
      <c r="E3450" s="2">
        <v>42929</v>
      </c>
      <c r="F3450" s="28">
        <v>2653</v>
      </c>
      <c r="G3450" t="s">
        <v>3</v>
      </c>
    </row>
    <row r="3451" spans="1:7" x14ac:dyDescent="0.25">
      <c r="A3451" t="s">
        <v>0</v>
      </c>
      <c r="B3451" t="s">
        <v>1</v>
      </c>
      <c r="C3451">
        <v>7846841</v>
      </c>
      <c r="D3451" s="2">
        <v>2958465</v>
      </c>
      <c r="E3451" s="2">
        <v>42929</v>
      </c>
      <c r="F3451" s="28">
        <v>10030</v>
      </c>
      <c r="G3451" t="s">
        <v>3</v>
      </c>
    </row>
    <row r="3452" spans="1:7" x14ac:dyDescent="0.25">
      <c r="A3452" t="s">
        <v>0</v>
      </c>
      <c r="B3452" t="s">
        <v>1</v>
      </c>
      <c r="C3452">
        <v>7846843</v>
      </c>
      <c r="D3452" s="2">
        <v>2958465</v>
      </c>
      <c r="E3452" s="2">
        <v>42929</v>
      </c>
      <c r="F3452" s="28">
        <v>3670</v>
      </c>
      <c r="G3452" t="s">
        <v>3</v>
      </c>
    </row>
    <row r="3453" spans="1:7" x14ac:dyDescent="0.25">
      <c r="A3453" t="s">
        <v>0</v>
      </c>
      <c r="B3453" t="s">
        <v>1</v>
      </c>
      <c r="C3453">
        <v>7849301</v>
      </c>
      <c r="D3453" s="2">
        <v>2958465</v>
      </c>
      <c r="E3453" s="2">
        <v>45783</v>
      </c>
      <c r="F3453" s="28">
        <v>280</v>
      </c>
      <c r="G3453" t="s">
        <v>2</v>
      </c>
    </row>
    <row r="3454" spans="1:7" x14ac:dyDescent="0.25">
      <c r="A3454" t="s">
        <v>0</v>
      </c>
      <c r="B3454" t="s">
        <v>1</v>
      </c>
      <c r="C3454">
        <v>7849303</v>
      </c>
      <c r="D3454" s="2">
        <v>2958465</v>
      </c>
      <c r="E3454" s="2">
        <v>45783</v>
      </c>
      <c r="F3454" s="28">
        <v>280</v>
      </c>
      <c r="G3454" t="s">
        <v>2</v>
      </c>
    </row>
    <row r="3455" spans="1:7" x14ac:dyDescent="0.25">
      <c r="A3455" t="s">
        <v>0</v>
      </c>
      <c r="B3455" t="s">
        <v>1</v>
      </c>
      <c r="C3455">
        <v>7849311</v>
      </c>
      <c r="D3455" s="2">
        <v>2958465</v>
      </c>
      <c r="E3455" s="2">
        <v>45783</v>
      </c>
      <c r="F3455" s="28">
        <v>520</v>
      </c>
      <c r="G3455" t="s">
        <v>2</v>
      </c>
    </row>
    <row r="3456" spans="1:7" x14ac:dyDescent="0.25">
      <c r="A3456" t="s">
        <v>0</v>
      </c>
      <c r="B3456" t="s">
        <v>1</v>
      </c>
      <c r="C3456">
        <v>7849313</v>
      </c>
      <c r="D3456" s="2">
        <v>2958465</v>
      </c>
      <c r="E3456" s="2">
        <v>45783</v>
      </c>
      <c r="F3456" s="28">
        <v>520</v>
      </c>
      <c r="G3456" t="s">
        <v>2</v>
      </c>
    </row>
    <row r="3457" spans="1:7" x14ac:dyDescent="0.25">
      <c r="A3457" t="s">
        <v>0</v>
      </c>
      <c r="B3457" t="s">
        <v>1</v>
      </c>
      <c r="C3457">
        <v>7849321</v>
      </c>
      <c r="D3457" s="2">
        <v>2958465</v>
      </c>
      <c r="E3457" s="2">
        <v>45783</v>
      </c>
      <c r="F3457" s="28">
        <v>1060</v>
      </c>
      <c r="G3457" t="s">
        <v>2</v>
      </c>
    </row>
    <row r="3458" spans="1:7" x14ac:dyDescent="0.25">
      <c r="A3458" t="s">
        <v>0</v>
      </c>
      <c r="B3458" t="s">
        <v>1</v>
      </c>
      <c r="C3458">
        <v>7849327</v>
      </c>
      <c r="D3458" s="2">
        <v>2958465</v>
      </c>
      <c r="E3458" s="2">
        <v>45783</v>
      </c>
      <c r="F3458" s="28">
        <v>1060</v>
      </c>
      <c r="G3458" t="s">
        <v>2</v>
      </c>
    </row>
    <row r="3459" spans="1:7" x14ac:dyDescent="0.25">
      <c r="A3459" t="s">
        <v>0</v>
      </c>
      <c r="B3459" t="s">
        <v>1</v>
      </c>
      <c r="C3459">
        <v>7849336</v>
      </c>
      <c r="D3459" s="2">
        <v>2958465</v>
      </c>
      <c r="E3459" s="2">
        <v>45783</v>
      </c>
      <c r="F3459" s="28">
        <v>1565</v>
      </c>
      <c r="G3459" t="s">
        <v>2</v>
      </c>
    </row>
    <row r="3460" spans="1:7" x14ac:dyDescent="0.25">
      <c r="A3460" t="s">
        <v>0</v>
      </c>
      <c r="B3460" t="s">
        <v>1</v>
      </c>
      <c r="C3460">
        <v>7849337</v>
      </c>
      <c r="D3460" s="2">
        <v>2958465</v>
      </c>
      <c r="E3460" s="2">
        <v>45783</v>
      </c>
      <c r="F3460" s="28">
        <v>1565</v>
      </c>
      <c r="G3460" t="s">
        <v>2</v>
      </c>
    </row>
    <row r="3461" spans="1:7" x14ac:dyDescent="0.25">
      <c r="A3461" t="s">
        <v>0</v>
      </c>
      <c r="B3461" t="s">
        <v>1</v>
      </c>
      <c r="C3461">
        <v>7849339</v>
      </c>
      <c r="D3461" s="2">
        <v>2958465</v>
      </c>
      <c r="E3461" s="2">
        <v>45783</v>
      </c>
      <c r="F3461" s="28">
        <v>2575</v>
      </c>
      <c r="G3461" t="s">
        <v>3</v>
      </c>
    </row>
    <row r="3462" spans="1:7" x14ac:dyDescent="0.25">
      <c r="A3462" t="s">
        <v>0</v>
      </c>
      <c r="B3462" t="s">
        <v>1</v>
      </c>
      <c r="C3462">
        <v>7849340</v>
      </c>
      <c r="D3462" s="2">
        <v>2958465</v>
      </c>
      <c r="E3462" s="2">
        <v>45783</v>
      </c>
      <c r="F3462" s="28">
        <v>2575</v>
      </c>
      <c r="G3462" t="s">
        <v>3</v>
      </c>
    </row>
    <row r="3463" spans="1:7" x14ac:dyDescent="0.25">
      <c r="A3463" t="s">
        <v>0</v>
      </c>
      <c r="B3463" t="s">
        <v>1</v>
      </c>
      <c r="C3463">
        <v>7849341</v>
      </c>
      <c r="D3463" s="2">
        <v>2958465</v>
      </c>
      <c r="E3463" s="2">
        <v>45783</v>
      </c>
      <c r="F3463" s="28">
        <v>9900</v>
      </c>
      <c r="G3463" t="s">
        <v>3</v>
      </c>
    </row>
    <row r="3464" spans="1:7" x14ac:dyDescent="0.25">
      <c r="A3464" t="s">
        <v>0</v>
      </c>
      <c r="B3464" t="s">
        <v>1</v>
      </c>
      <c r="C3464">
        <v>7849343</v>
      </c>
      <c r="D3464" s="2">
        <v>2958465</v>
      </c>
      <c r="E3464" s="2">
        <v>45783</v>
      </c>
      <c r="F3464" s="28">
        <v>3550</v>
      </c>
      <c r="G3464" t="s">
        <v>3</v>
      </c>
    </row>
    <row r="3465" spans="1:7" x14ac:dyDescent="0.25">
      <c r="A3465" t="s">
        <v>0</v>
      </c>
      <c r="B3465" t="s">
        <v>1</v>
      </c>
      <c r="C3465">
        <v>7849344</v>
      </c>
      <c r="D3465" s="2">
        <v>2958465</v>
      </c>
      <c r="E3465" s="2">
        <v>45783</v>
      </c>
      <c r="F3465" s="28">
        <v>5000</v>
      </c>
      <c r="G3465" t="s">
        <v>3</v>
      </c>
    </row>
    <row r="3466" spans="1:7" x14ac:dyDescent="0.25">
      <c r="A3466" t="s">
        <v>0</v>
      </c>
      <c r="B3466" t="s">
        <v>1</v>
      </c>
      <c r="C3466">
        <v>7849361</v>
      </c>
      <c r="D3466" s="2">
        <v>2958465</v>
      </c>
      <c r="E3466" s="2">
        <v>45783</v>
      </c>
      <c r="F3466" s="28">
        <v>280</v>
      </c>
      <c r="G3466" t="s">
        <v>2</v>
      </c>
    </row>
    <row r="3467" spans="1:7" x14ac:dyDescent="0.25">
      <c r="A3467" t="s">
        <v>0</v>
      </c>
      <c r="B3467" t="s">
        <v>1</v>
      </c>
      <c r="C3467">
        <v>7849362</v>
      </c>
      <c r="D3467" s="2">
        <v>2958465</v>
      </c>
      <c r="E3467" s="2">
        <v>45783</v>
      </c>
      <c r="F3467" s="28">
        <v>280</v>
      </c>
      <c r="G3467" t="s">
        <v>2</v>
      </c>
    </row>
    <row r="3468" spans="1:7" x14ac:dyDescent="0.25">
      <c r="A3468" t="s">
        <v>0</v>
      </c>
      <c r="B3468" t="s">
        <v>1</v>
      </c>
      <c r="C3468">
        <v>7849363</v>
      </c>
      <c r="D3468" s="2">
        <v>2958465</v>
      </c>
      <c r="E3468" s="2">
        <v>45783</v>
      </c>
      <c r="F3468" s="28">
        <v>520</v>
      </c>
      <c r="G3468" t="s">
        <v>2</v>
      </c>
    </row>
    <row r="3469" spans="1:7" x14ac:dyDescent="0.25">
      <c r="A3469" t="s">
        <v>0</v>
      </c>
      <c r="B3469" t="s">
        <v>1</v>
      </c>
      <c r="C3469">
        <v>7849364</v>
      </c>
      <c r="D3469" s="2">
        <v>2958465</v>
      </c>
      <c r="E3469" s="2">
        <v>45783</v>
      </c>
      <c r="F3469" s="28">
        <v>520</v>
      </c>
      <c r="G3469" t="s">
        <v>2</v>
      </c>
    </row>
    <row r="3470" spans="1:7" x14ac:dyDescent="0.25">
      <c r="A3470" t="s">
        <v>0</v>
      </c>
      <c r="B3470" t="s">
        <v>1</v>
      </c>
      <c r="C3470">
        <v>7849367</v>
      </c>
      <c r="D3470" s="2">
        <v>2958465</v>
      </c>
      <c r="E3470" s="2">
        <v>45783</v>
      </c>
      <c r="F3470" s="28">
        <v>1565</v>
      </c>
      <c r="G3470" t="s">
        <v>2</v>
      </c>
    </row>
    <row r="3471" spans="1:7" x14ac:dyDescent="0.25">
      <c r="A3471" t="s">
        <v>0</v>
      </c>
      <c r="B3471" t="s">
        <v>1</v>
      </c>
      <c r="C3471">
        <v>7849368</v>
      </c>
      <c r="D3471" s="2">
        <v>2958465</v>
      </c>
      <c r="E3471" s="2">
        <v>45783</v>
      </c>
      <c r="F3471" s="28">
        <v>1565</v>
      </c>
      <c r="G3471" t="s">
        <v>2</v>
      </c>
    </row>
    <row r="3472" spans="1:7" x14ac:dyDescent="0.25">
      <c r="A3472" t="s">
        <v>0</v>
      </c>
      <c r="B3472" t="s">
        <v>1</v>
      </c>
      <c r="C3472">
        <v>7849369</v>
      </c>
      <c r="D3472" s="2">
        <v>2958465</v>
      </c>
      <c r="E3472" s="2">
        <v>45783</v>
      </c>
      <c r="F3472" s="28">
        <v>2575</v>
      </c>
      <c r="G3472" t="s">
        <v>3</v>
      </c>
    </row>
    <row r="3473" spans="1:7" x14ac:dyDescent="0.25">
      <c r="A3473" t="s">
        <v>0</v>
      </c>
      <c r="B3473" t="s">
        <v>1</v>
      </c>
      <c r="C3473">
        <v>7849371</v>
      </c>
      <c r="D3473" s="2">
        <v>2958465</v>
      </c>
      <c r="E3473" s="2">
        <v>45783</v>
      </c>
      <c r="F3473" s="28">
        <v>3550</v>
      </c>
      <c r="G3473" t="s">
        <v>3</v>
      </c>
    </row>
    <row r="3474" spans="1:7" x14ac:dyDescent="0.25">
      <c r="A3474" t="s">
        <v>0</v>
      </c>
      <c r="B3474" t="s">
        <v>1</v>
      </c>
      <c r="C3474">
        <v>7849372</v>
      </c>
      <c r="D3474" s="2">
        <v>2958465</v>
      </c>
      <c r="E3474" s="2">
        <v>45783</v>
      </c>
      <c r="F3474" s="28">
        <v>5000</v>
      </c>
      <c r="G3474" t="s">
        <v>3</v>
      </c>
    </row>
    <row r="3475" spans="1:7" x14ac:dyDescent="0.25">
      <c r="A3475" t="s">
        <v>0</v>
      </c>
      <c r="B3475" t="s">
        <v>1</v>
      </c>
      <c r="C3475">
        <v>7849373</v>
      </c>
      <c r="D3475" s="2">
        <v>2958465</v>
      </c>
      <c r="E3475" s="2">
        <v>45783</v>
      </c>
      <c r="F3475" s="28">
        <v>9900</v>
      </c>
      <c r="G3475" t="s">
        <v>3</v>
      </c>
    </row>
    <row r="3476" spans="1:7" x14ac:dyDescent="0.25">
      <c r="A3476" t="s">
        <v>0</v>
      </c>
      <c r="B3476" t="s">
        <v>1</v>
      </c>
      <c r="C3476">
        <v>7849801</v>
      </c>
      <c r="D3476" s="2">
        <v>2958465</v>
      </c>
      <c r="E3476" s="2">
        <v>43344</v>
      </c>
      <c r="F3476" s="28">
        <v>160</v>
      </c>
      <c r="G3476" t="s">
        <v>2</v>
      </c>
    </row>
    <row r="3477" spans="1:7" x14ac:dyDescent="0.25">
      <c r="A3477" t="s">
        <v>0</v>
      </c>
      <c r="B3477" t="s">
        <v>1</v>
      </c>
      <c r="C3477">
        <v>7849803</v>
      </c>
      <c r="D3477" s="2">
        <v>2958465</v>
      </c>
      <c r="E3477" s="2">
        <v>43344</v>
      </c>
      <c r="F3477" s="28">
        <v>160</v>
      </c>
      <c r="G3477" t="s">
        <v>2</v>
      </c>
    </row>
    <row r="3478" spans="1:7" x14ac:dyDescent="0.25">
      <c r="A3478" t="s">
        <v>0</v>
      </c>
      <c r="B3478" t="s">
        <v>1</v>
      </c>
      <c r="C3478">
        <v>7849811</v>
      </c>
      <c r="D3478" s="2">
        <v>2958465</v>
      </c>
      <c r="E3478" s="2">
        <v>43344</v>
      </c>
      <c r="F3478" s="28">
        <v>317</v>
      </c>
      <c r="G3478" t="s">
        <v>2</v>
      </c>
    </row>
    <row r="3479" spans="1:7" x14ac:dyDescent="0.25">
      <c r="A3479" t="s">
        <v>0</v>
      </c>
      <c r="B3479" t="s">
        <v>1</v>
      </c>
      <c r="C3479">
        <v>7849813</v>
      </c>
      <c r="D3479" s="2">
        <v>2958465</v>
      </c>
      <c r="E3479" s="2">
        <v>43344</v>
      </c>
      <c r="F3479" s="28">
        <v>317</v>
      </c>
      <c r="G3479" t="s">
        <v>2</v>
      </c>
    </row>
    <row r="3480" spans="1:7" x14ac:dyDescent="0.25">
      <c r="A3480" t="s">
        <v>0</v>
      </c>
      <c r="B3480" t="s">
        <v>1</v>
      </c>
      <c r="C3480">
        <v>7849821</v>
      </c>
      <c r="D3480" s="2">
        <v>2958465</v>
      </c>
      <c r="E3480" s="2">
        <v>43344</v>
      </c>
      <c r="F3480" s="28">
        <v>616</v>
      </c>
      <c r="G3480" t="s">
        <v>2</v>
      </c>
    </row>
    <row r="3481" spans="1:7" x14ac:dyDescent="0.25">
      <c r="A3481" t="s">
        <v>0</v>
      </c>
      <c r="B3481" t="s">
        <v>1</v>
      </c>
      <c r="C3481">
        <v>7849827</v>
      </c>
      <c r="D3481" s="2">
        <v>2958465</v>
      </c>
      <c r="E3481" s="2">
        <v>43344</v>
      </c>
      <c r="F3481" s="28">
        <v>616</v>
      </c>
      <c r="G3481" t="s">
        <v>2</v>
      </c>
    </row>
    <row r="3482" spans="1:7" x14ac:dyDescent="0.25">
      <c r="A3482" t="s">
        <v>0</v>
      </c>
      <c r="B3482" t="s">
        <v>1</v>
      </c>
      <c r="C3482">
        <v>7849836</v>
      </c>
      <c r="D3482" s="2">
        <v>2958465</v>
      </c>
      <c r="E3482" s="2">
        <v>43344</v>
      </c>
      <c r="F3482" s="28">
        <v>915</v>
      </c>
      <c r="G3482" t="s">
        <v>2</v>
      </c>
    </row>
    <row r="3483" spans="1:7" x14ac:dyDescent="0.25">
      <c r="A3483" t="s">
        <v>0</v>
      </c>
      <c r="B3483" t="s">
        <v>1</v>
      </c>
      <c r="C3483">
        <v>7849837</v>
      </c>
      <c r="D3483" s="2">
        <v>2958465</v>
      </c>
      <c r="E3483" s="2">
        <v>43344</v>
      </c>
      <c r="F3483" s="28">
        <v>915</v>
      </c>
      <c r="G3483" t="s">
        <v>2</v>
      </c>
    </row>
    <row r="3484" spans="1:7" x14ac:dyDescent="0.25">
      <c r="A3484" t="s">
        <v>0</v>
      </c>
      <c r="B3484" t="s">
        <v>1</v>
      </c>
      <c r="C3484">
        <v>7849839</v>
      </c>
      <c r="D3484" s="2">
        <v>2958465</v>
      </c>
      <c r="E3484" s="2">
        <v>43344</v>
      </c>
      <c r="F3484" s="28">
        <v>1500</v>
      </c>
      <c r="G3484" t="s">
        <v>3</v>
      </c>
    </row>
    <row r="3485" spans="1:7" x14ac:dyDescent="0.25">
      <c r="A3485" t="s">
        <v>0</v>
      </c>
      <c r="B3485" t="s">
        <v>1</v>
      </c>
      <c r="C3485">
        <v>7849841</v>
      </c>
      <c r="D3485" s="2">
        <v>2958465</v>
      </c>
      <c r="E3485" s="2">
        <v>43344</v>
      </c>
      <c r="F3485" s="28">
        <v>5734</v>
      </c>
      <c r="G3485" t="s">
        <v>3</v>
      </c>
    </row>
    <row r="3486" spans="1:7" x14ac:dyDescent="0.25">
      <c r="A3486" t="s">
        <v>0</v>
      </c>
      <c r="B3486" t="s">
        <v>1</v>
      </c>
      <c r="C3486">
        <v>7849843</v>
      </c>
      <c r="D3486" s="2">
        <v>2958465</v>
      </c>
      <c r="E3486" s="2">
        <v>43344</v>
      </c>
      <c r="F3486" s="28">
        <v>2057</v>
      </c>
      <c r="G3486" t="s">
        <v>3</v>
      </c>
    </row>
    <row r="3487" spans="1:7" x14ac:dyDescent="0.25">
      <c r="A3487" t="s">
        <v>0</v>
      </c>
      <c r="B3487" t="s">
        <v>1</v>
      </c>
      <c r="C3487">
        <v>7849844</v>
      </c>
      <c r="D3487" s="2">
        <v>2958465</v>
      </c>
      <c r="E3487" s="2">
        <v>43344</v>
      </c>
      <c r="F3487" s="28">
        <v>2882</v>
      </c>
      <c r="G3487" t="s">
        <v>3</v>
      </c>
    </row>
    <row r="3488" spans="1:7" x14ac:dyDescent="0.25">
      <c r="A3488" t="s">
        <v>0</v>
      </c>
      <c r="B3488" t="s">
        <v>1</v>
      </c>
      <c r="C3488">
        <v>7849861</v>
      </c>
      <c r="D3488" s="2">
        <v>2958465</v>
      </c>
      <c r="E3488" s="2">
        <v>43344</v>
      </c>
      <c r="F3488" s="28">
        <v>160</v>
      </c>
      <c r="G3488" t="s">
        <v>2</v>
      </c>
    </row>
    <row r="3489" spans="1:7" x14ac:dyDescent="0.25">
      <c r="A3489" t="s">
        <v>0</v>
      </c>
      <c r="B3489" t="s">
        <v>1</v>
      </c>
      <c r="C3489">
        <v>7849862</v>
      </c>
      <c r="D3489" s="2">
        <v>2958465</v>
      </c>
      <c r="E3489" s="2">
        <v>43344</v>
      </c>
      <c r="F3489" s="28">
        <v>160</v>
      </c>
      <c r="G3489" t="s">
        <v>2</v>
      </c>
    </row>
    <row r="3490" spans="1:7" x14ac:dyDescent="0.25">
      <c r="A3490" t="s">
        <v>0</v>
      </c>
      <c r="B3490" t="s">
        <v>1</v>
      </c>
      <c r="C3490">
        <v>7849863</v>
      </c>
      <c r="D3490" s="2">
        <v>2958465</v>
      </c>
      <c r="E3490" s="2">
        <v>43344</v>
      </c>
      <c r="F3490" s="28">
        <v>317</v>
      </c>
      <c r="G3490" t="s">
        <v>2</v>
      </c>
    </row>
    <row r="3491" spans="1:7" x14ac:dyDescent="0.25">
      <c r="A3491" t="s">
        <v>0</v>
      </c>
      <c r="B3491" t="s">
        <v>1</v>
      </c>
      <c r="C3491">
        <v>7849864</v>
      </c>
      <c r="D3491" s="2">
        <v>2958465</v>
      </c>
      <c r="E3491" s="2">
        <v>43344</v>
      </c>
      <c r="F3491" s="28">
        <v>317</v>
      </c>
      <c r="G3491" t="s">
        <v>2</v>
      </c>
    </row>
    <row r="3492" spans="1:7" x14ac:dyDescent="0.25">
      <c r="A3492" t="s">
        <v>0</v>
      </c>
      <c r="B3492" t="s">
        <v>1</v>
      </c>
      <c r="C3492">
        <v>7849867</v>
      </c>
      <c r="D3492" s="2">
        <v>2958465</v>
      </c>
      <c r="E3492" s="2">
        <v>43344</v>
      </c>
      <c r="F3492" s="28">
        <v>915</v>
      </c>
      <c r="G3492" t="s">
        <v>2</v>
      </c>
    </row>
    <row r="3493" spans="1:7" x14ac:dyDescent="0.25">
      <c r="A3493" t="s">
        <v>0</v>
      </c>
      <c r="B3493" t="s">
        <v>1</v>
      </c>
      <c r="C3493">
        <v>7849868</v>
      </c>
      <c r="D3493" s="2">
        <v>2958465</v>
      </c>
      <c r="E3493" s="2">
        <v>43344</v>
      </c>
      <c r="F3493" s="28">
        <v>915</v>
      </c>
      <c r="G3493" t="s">
        <v>2</v>
      </c>
    </row>
    <row r="3494" spans="1:7" x14ac:dyDescent="0.25">
      <c r="A3494" t="s">
        <v>0</v>
      </c>
      <c r="B3494" t="s">
        <v>1</v>
      </c>
      <c r="C3494">
        <v>7849869</v>
      </c>
      <c r="D3494" s="2">
        <v>2958465</v>
      </c>
      <c r="E3494" s="2">
        <v>43344</v>
      </c>
      <c r="F3494" s="28">
        <v>1500</v>
      </c>
      <c r="G3494" t="s">
        <v>3</v>
      </c>
    </row>
    <row r="3495" spans="1:7" x14ac:dyDescent="0.25">
      <c r="A3495" t="s">
        <v>0</v>
      </c>
      <c r="B3495" t="s">
        <v>1</v>
      </c>
      <c r="C3495">
        <v>7849871</v>
      </c>
      <c r="D3495" s="2">
        <v>2958465</v>
      </c>
      <c r="E3495" s="2">
        <v>43344</v>
      </c>
      <c r="F3495" s="28">
        <v>2057</v>
      </c>
      <c r="G3495" t="s">
        <v>3</v>
      </c>
    </row>
    <row r="3496" spans="1:7" x14ac:dyDescent="0.25">
      <c r="A3496" t="s">
        <v>0</v>
      </c>
      <c r="B3496" t="s">
        <v>1</v>
      </c>
      <c r="C3496">
        <v>7849872</v>
      </c>
      <c r="D3496" s="2">
        <v>2958465</v>
      </c>
      <c r="E3496" s="2">
        <v>43344</v>
      </c>
      <c r="F3496" s="28">
        <v>2882</v>
      </c>
      <c r="G3496" t="s">
        <v>3</v>
      </c>
    </row>
    <row r="3497" spans="1:7" x14ac:dyDescent="0.25">
      <c r="A3497" t="s">
        <v>0</v>
      </c>
      <c r="B3497" t="s">
        <v>1</v>
      </c>
      <c r="C3497">
        <v>7849873</v>
      </c>
      <c r="D3497" s="2">
        <v>2958465</v>
      </c>
      <c r="E3497" s="2">
        <v>43344</v>
      </c>
      <c r="F3497" s="28">
        <v>5734</v>
      </c>
      <c r="G3497" t="s">
        <v>3</v>
      </c>
    </row>
    <row r="3498" spans="1:7" x14ac:dyDescent="0.25">
      <c r="A3498" t="s">
        <v>0</v>
      </c>
      <c r="B3498" t="s">
        <v>1</v>
      </c>
      <c r="C3498">
        <v>7850341</v>
      </c>
      <c r="D3498" s="2">
        <v>2958465</v>
      </c>
      <c r="E3498" s="2">
        <v>44713</v>
      </c>
      <c r="F3498" s="28">
        <v>10356</v>
      </c>
      <c r="G3498" t="s">
        <v>3</v>
      </c>
    </row>
    <row r="3499" spans="1:7" x14ac:dyDescent="0.25">
      <c r="A3499" t="s">
        <v>0</v>
      </c>
      <c r="B3499" t="s">
        <v>1</v>
      </c>
      <c r="C3499">
        <v>7850841</v>
      </c>
      <c r="D3499" s="2">
        <v>2958465</v>
      </c>
      <c r="E3499" s="2">
        <v>42929</v>
      </c>
      <c r="F3499" s="28">
        <v>6150</v>
      </c>
      <c r="G3499" t="s">
        <v>3</v>
      </c>
    </row>
    <row r="3500" spans="1:7" x14ac:dyDescent="0.25">
      <c r="A3500" t="s">
        <v>0</v>
      </c>
      <c r="B3500" t="s">
        <v>1</v>
      </c>
      <c r="C3500">
        <v>7852311</v>
      </c>
      <c r="D3500" s="2">
        <v>2958465</v>
      </c>
      <c r="E3500" s="2">
        <v>43372</v>
      </c>
      <c r="F3500" s="28">
        <v>315</v>
      </c>
      <c r="G3500" t="s">
        <v>2</v>
      </c>
    </row>
    <row r="3501" spans="1:7" x14ac:dyDescent="0.25">
      <c r="A3501" t="s">
        <v>0</v>
      </c>
      <c r="B3501" t="s">
        <v>1</v>
      </c>
      <c r="C3501">
        <v>7852313</v>
      </c>
      <c r="D3501" s="2">
        <v>2958465</v>
      </c>
      <c r="E3501" s="2">
        <v>43372</v>
      </c>
      <c r="F3501" s="28">
        <v>315</v>
      </c>
      <c r="G3501" t="s">
        <v>2</v>
      </c>
    </row>
    <row r="3502" spans="1:7" x14ac:dyDescent="0.25">
      <c r="A3502" t="s">
        <v>0</v>
      </c>
      <c r="B3502" t="s">
        <v>1</v>
      </c>
      <c r="C3502">
        <v>7852321</v>
      </c>
      <c r="D3502" s="2">
        <v>2958465</v>
      </c>
      <c r="E3502" s="2">
        <v>43372</v>
      </c>
      <c r="F3502" s="28">
        <v>620</v>
      </c>
      <c r="G3502" t="s">
        <v>2</v>
      </c>
    </row>
    <row r="3503" spans="1:7" x14ac:dyDescent="0.25">
      <c r="A3503" t="s">
        <v>0</v>
      </c>
      <c r="B3503" t="s">
        <v>1</v>
      </c>
      <c r="C3503">
        <v>7852327</v>
      </c>
      <c r="D3503" s="2">
        <v>2958465</v>
      </c>
      <c r="E3503" s="2">
        <v>43372</v>
      </c>
      <c r="F3503" s="28">
        <v>620</v>
      </c>
      <c r="G3503" t="s">
        <v>2</v>
      </c>
    </row>
    <row r="3504" spans="1:7" x14ac:dyDescent="0.25">
      <c r="A3504" t="s">
        <v>0</v>
      </c>
      <c r="B3504" t="s">
        <v>1</v>
      </c>
      <c r="C3504">
        <v>7852336</v>
      </c>
      <c r="D3504" s="2">
        <v>2958465</v>
      </c>
      <c r="E3504" s="2">
        <v>43372</v>
      </c>
      <c r="F3504" s="28">
        <v>915</v>
      </c>
      <c r="G3504" t="s">
        <v>2</v>
      </c>
    </row>
    <row r="3505" spans="1:7" x14ac:dyDescent="0.25">
      <c r="A3505" t="s">
        <v>0</v>
      </c>
      <c r="B3505" t="s">
        <v>1</v>
      </c>
      <c r="C3505">
        <v>7852337</v>
      </c>
      <c r="D3505" s="2">
        <v>2958465</v>
      </c>
      <c r="E3505" s="2">
        <v>43372</v>
      </c>
      <c r="F3505" s="28">
        <v>915</v>
      </c>
      <c r="G3505" t="s">
        <v>2</v>
      </c>
    </row>
    <row r="3506" spans="1:7" x14ac:dyDescent="0.25">
      <c r="A3506" t="s">
        <v>0</v>
      </c>
      <c r="B3506" t="s">
        <v>1</v>
      </c>
      <c r="C3506">
        <v>7852811</v>
      </c>
      <c r="D3506" s="2">
        <v>2958465</v>
      </c>
      <c r="E3506" s="2">
        <v>43372</v>
      </c>
      <c r="F3506" s="28">
        <v>301</v>
      </c>
      <c r="G3506" t="s">
        <v>2</v>
      </c>
    </row>
    <row r="3507" spans="1:7" x14ac:dyDescent="0.25">
      <c r="A3507" t="s">
        <v>0</v>
      </c>
      <c r="B3507" t="s">
        <v>1</v>
      </c>
      <c r="C3507">
        <v>7852813</v>
      </c>
      <c r="D3507" s="2">
        <v>2958465</v>
      </c>
      <c r="E3507" s="2">
        <v>43372</v>
      </c>
      <c r="F3507" s="28">
        <v>301</v>
      </c>
      <c r="G3507" t="s">
        <v>2</v>
      </c>
    </row>
    <row r="3508" spans="1:7" x14ac:dyDescent="0.25">
      <c r="A3508" t="s">
        <v>0</v>
      </c>
      <c r="B3508" t="s">
        <v>1</v>
      </c>
      <c r="C3508">
        <v>7852821</v>
      </c>
      <c r="D3508" s="2">
        <v>2958465</v>
      </c>
      <c r="E3508" s="2">
        <v>43372</v>
      </c>
      <c r="F3508" s="28">
        <v>589</v>
      </c>
      <c r="G3508" t="s">
        <v>2</v>
      </c>
    </row>
    <row r="3509" spans="1:7" x14ac:dyDescent="0.25">
      <c r="A3509" t="s">
        <v>0</v>
      </c>
      <c r="B3509" t="s">
        <v>1</v>
      </c>
      <c r="C3509">
        <v>7852827</v>
      </c>
      <c r="D3509" s="2">
        <v>2958465</v>
      </c>
      <c r="E3509" s="2">
        <v>43372</v>
      </c>
      <c r="F3509" s="28">
        <v>589</v>
      </c>
      <c r="G3509" t="s">
        <v>2</v>
      </c>
    </row>
    <row r="3510" spans="1:7" x14ac:dyDescent="0.25">
      <c r="A3510" t="s">
        <v>0</v>
      </c>
      <c r="B3510" t="s">
        <v>1</v>
      </c>
      <c r="C3510">
        <v>7852836</v>
      </c>
      <c r="D3510" s="2">
        <v>2958465</v>
      </c>
      <c r="E3510" s="2">
        <v>43372</v>
      </c>
      <c r="F3510" s="28">
        <v>862</v>
      </c>
      <c r="G3510" t="s">
        <v>2</v>
      </c>
    </row>
    <row r="3511" spans="1:7" x14ac:dyDescent="0.25">
      <c r="A3511" t="s">
        <v>0</v>
      </c>
      <c r="B3511" t="s">
        <v>1</v>
      </c>
      <c r="C3511">
        <v>7852837</v>
      </c>
      <c r="D3511" s="2">
        <v>2958465</v>
      </c>
      <c r="E3511" s="2">
        <v>43372</v>
      </c>
      <c r="F3511" s="28">
        <v>862</v>
      </c>
      <c r="G3511" t="s">
        <v>2</v>
      </c>
    </row>
    <row r="3512" spans="1:7" x14ac:dyDescent="0.25">
      <c r="A3512" t="s">
        <v>0</v>
      </c>
      <c r="B3512" t="s">
        <v>1</v>
      </c>
      <c r="C3512">
        <v>7853311</v>
      </c>
      <c r="D3512" s="2">
        <v>2958465</v>
      </c>
      <c r="E3512" s="2">
        <v>43372</v>
      </c>
      <c r="F3512" s="28">
        <v>322</v>
      </c>
      <c r="G3512" t="s">
        <v>2</v>
      </c>
    </row>
    <row r="3513" spans="1:7" x14ac:dyDescent="0.25">
      <c r="A3513" t="s">
        <v>0</v>
      </c>
      <c r="B3513" t="s">
        <v>1</v>
      </c>
      <c r="C3513">
        <v>7853313</v>
      </c>
      <c r="D3513" s="2">
        <v>2958465</v>
      </c>
      <c r="E3513" s="2">
        <v>43372</v>
      </c>
      <c r="F3513" s="28">
        <v>322</v>
      </c>
      <c r="G3513" t="s">
        <v>2</v>
      </c>
    </row>
    <row r="3514" spans="1:7" x14ac:dyDescent="0.25">
      <c r="A3514" t="s">
        <v>0</v>
      </c>
      <c r="B3514" t="s">
        <v>1</v>
      </c>
      <c r="C3514">
        <v>7853321</v>
      </c>
      <c r="D3514" s="2">
        <v>2958465</v>
      </c>
      <c r="E3514" s="2">
        <v>43372</v>
      </c>
      <c r="F3514" s="28">
        <v>636</v>
      </c>
      <c r="G3514" t="s">
        <v>2</v>
      </c>
    </row>
    <row r="3515" spans="1:7" x14ac:dyDescent="0.25">
      <c r="A3515" t="s">
        <v>0</v>
      </c>
      <c r="B3515" t="s">
        <v>1</v>
      </c>
      <c r="C3515">
        <v>7853327</v>
      </c>
      <c r="D3515" s="2">
        <v>2958465</v>
      </c>
      <c r="E3515" s="2">
        <v>43372</v>
      </c>
      <c r="F3515" s="28">
        <v>636</v>
      </c>
      <c r="G3515" t="s">
        <v>2</v>
      </c>
    </row>
    <row r="3516" spans="1:7" x14ac:dyDescent="0.25">
      <c r="A3516" t="s">
        <v>0</v>
      </c>
      <c r="B3516" t="s">
        <v>1</v>
      </c>
      <c r="C3516">
        <v>7853336</v>
      </c>
      <c r="D3516" s="2">
        <v>2958465</v>
      </c>
      <c r="E3516" s="2">
        <v>43372</v>
      </c>
      <c r="F3516" s="28">
        <v>921</v>
      </c>
      <c r="G3516" t="s">
        <v>2</v>
      </c>
    </row>
    <row r="3517" spans="1:7" x14ac:dyDescent="0.25">
      <c r="A3517" t="s">
        <v>0</v>
      </c>
      <c r="B3517" t="s">
        <v>1</v>
      </c>
      <c r="C3517">
        <v>7853337</v>
      </c>
      <c r="D3517" s="2">
        <v>2958465</v>
      </c>
      <c r="E3517" s="2">
        <v>43372</v>
      </c>
      <c r="F3517" s="28">
        <v>921</v>
      </c>
      <c r="G3517" t="s">
        <v>2</v>
      </c>
    </row>
    <row r="3518" spans="1:7" x14ac:dyDescent="0.25">
      <c r="A3518" t="s">
        <v>0</v>
      </c>
      <c r="B3518" t="s">
        <v>1</v>
      </c>
      <c r="C3518">
        <v>7853811</v>
      </c>
      <c r="D3518" s="2">
        <v>2958465</v>
      </c>
      <c r="E3518" s="2">
        <v>43372</v>
      </c>
      <c r="F3518" s="28">
        <v>309</v>
      </c>
      <c r="G3518" t="s">
        <v>2</v>
      </c>
    </row>
    <row r="3519" spans="1:7" x14ac:dyDescent="0.25">
      <c r="A3519" t="s">
        <v>0</v>
      </c>
      <c r="B3519" t="s">
        <v>1</v>
      </c>
      <c r="C3519">
        <v>7853813</v>
      </c>
      <c r="D3519" s="2">
        <v>2958465</v>
      </c>
      <c r="E3519" s="2">
        <v>43372</v>
      </c>
      <c r="F3519" s="28">
        <v>309</v>
      </c>
      <c r="G3519" t="s">
        <v>2</v>
      </c>
    </row>
    <row r="3520" spans="1:7" x14ac:dyDescent="0.25">
      <c r="A3520" t="s">
        <v>0</v>
      </c>
      <c r="B3520" t="s">
        <v>1</v>
      </c>
      <c r="C3520">
        <v>7853821</v>
      </c>
      <c r="D3520" s="2">
        <v>2958465</v>
      </c>
      <c r="E3520" s="2">
        <v>43372</v>
      </c>
      <c r="F3520" s="28">
        <v>610</v>
      </c>
      <c r="G3520" t="s">
        <v>2</v>
      </c>
    </row>
    <row r="3521" spans="1:7" x14ac:dyDescent="0.25">
      <c r="A3521" t="s">
        <v>0</v>
      </c>
      <c r="B3521" t="s">
        <v>1</v>
      </c>
      <c r="C3521">
        <v>7853827</v>
      </c>
      <c r="D3521" s="2">
        <v>2958465</v>
      </c>
      <c r="E3521" s="2">
        <v>43372</v>
      </c>
      <c r="F3521" s="28">
        <v>610</v>
      </c>
      <c r="G3521" t="s">
        <v>2</v>
      </c>
    </row>
    <row r="3522" spans="1:7" x14ac:dyDescent="0.25">
      <c r="A3522" t="s">
        <v>0</v>
      </c>
      <c r="B3522" t="s">
        <v>1</v>
      </c>
      <c r="C3522">
        <v>7853836</v>
      </c>
      <c r="D3522" s="2">
        <v>2958465</v>
      </c>
      <c r="E3522" s="2">
        <v>43372</v>
      </c>
      <c r="F3522" s="28">
        <v>884</v>
      </c>
      <c r="G3522" t="s">
        <v>2</v>
      </c>
    </row>
    <row r="3523" spans="1:7" x14ac:dyDescent="0.25">
      <c r="A3523" t="s">
        <v>0</v>
      </c>
      <c r="B3523" t="s">
        <v>1</v>
      </c>
      <c r="C3523">
        <v>7853837</v>
      </c>
      <c r="D3523" s="2">
        <v>2958465</v>
      </c>
      <c r="E3523" s="2">
        <v>43372</v>
      </c>
      <c r="F3523" s="28">
        <v>884</v>
      </c>
      <c r="G3523" t="s">
        <v>2</v>
      </c>
    </row>
    <row r="3524" spans="1:7" x14ac:dyDescent="0.25">
      <c r="A3524" t="s">
        <v>0</v>
      </c>
      <c r="B3524" t="s">
        <v>1</v>
      </c>
      <c r="C3524">
        <v>7854341</v>
      </c>
      <c r="D3524" s="2">
        <v>2958465</v>
      </c>
      <c r="E3524" s="2">
        <v>44713</v>
      </c>
      <c r="F3524" s="28">
        <v>6713</v>
      </c>
      <c r="G3524" t="s">
        <v>3</v>
      </c>
    </row>
    <row r="3525" spans="1:7" x14ac:dyDescent="0.25">
      <c r="A3525" t="s">
        <v>0</v>
      </c>
      <c r="B3525" t="s">
        <v>1</v>
      </c>
      <c r="C3525">
        <v>7854841</v>
      </c>
      <c r="D3525" s="2">
        <v>2958465</v>
      </c>
      <c r="E3525" s="2">
        <v>43344</v>
      </c>
      <c r="F3525" s="28">
        <v>5180</v>
      </c>
      <c r="G3525" t="s">
        <v>3</v>
      </c>
    </row>
    <row r="3526" spans="1:7" x14ac:dyDescent="0.25">
      <c r="A3526" t="s">
        <v>0</v>
      </c>
      <c r="B3526" t="s">
        <v>1</v>
      </c>
      <c r="C3526">
        <v>7856341</v>
      </c>
      <c r="D3526" s="2">
        <v>2958465</v>
      </c>
      <c r="E3526" s="2">
        <v>44713</v>
      </c>
      <c r="F3526" s="28">
        <v>11947</v>
      </c>
      <c r="G3526" t="s">
        <v>3</v>
      </c>
    </row>
    <row r="3527" spans="1:7" x14ac:dyDescent="0.25">
      <c r="A3527" t="s">
        <v>0</v>
      </c>
      <c r="B3527" t="s">
        <v>1</v>
      </c>
      <c r="C3527">
        <v>7864341</v>
      </c>
      <c r="D3527" s="2">
        <v>2958465</v>
      </c>
      <c r="E3527" s="2">
        <v>45230</v>
      </c>
      <c r="F3527" s="28">
        <v>6652</v>
      </c>
      <c r="G3527" t="s">
        <v>3</v>
      </c>
    </row>
    <row r="3528" spans="1:7" x14ac:dyDescent="0.25">
      <c r="A3528" t="s">
        <v>0</v>
      </c>
      <c r="B3528" t="s">
        <v>1</v>
      </c>
      <c r="C3528">
        <v>7869311</v>
      </c>
      <c r="D3528" s="2">
        <v>2958465</v>
      </c>
      <c r="E3528" s="2">
        <v>44713</v>
      </c>
      <c r="F3528" s="28">
        <v>1869</v>
      </c>
      <c r="G3528" t="s">
        <v>2</v>
      </c>
    </row>
    <row r="3529" spans="1:7" x14ac:dyDescent="0.25">
      <c r="A3529" t="s">
        <v>0</v>
      </c>
      <c r="B3529" t="s">
        <v>1</v>
      </c>
      <c r="C3529">
        <v>7869313</v>
      </c>
      <c r="D3529" s="2">
        <v>2958465</v>
      </c>
      <c r="E3529" s="2">
        <v>44713</v>
      </c>
      <c r="F3529" s="28">
        <v>1869</v>
      </c>
      <c r="G3529" t="s">
        <v>2</v>
      </c>
    </row>
    <row r="3530" spans="1:7" x14ac:dyDescent="0.25">
      <c r="A3530" t="s">
        <v>0</v>
      </c>
      <c r="B3530" t="s">
        <v>1</v>
      </c>
      <c r="C3530">
        <v>7878301</v>
      </c>
      <c r="D3530" s="2">
        <v>2958465</v>
      </c>
      <c r="E3530" s="2">
        <v>45685</v>
      </c>
      <c r="F3530" s="28">
        <v>330</v>
      </c>
      <c r="G3530" t="s">
        <v>2</v>
      </c>
    </row>
    <row r="3531" spans="1:7" x14ac:dyDescent="0.25">
      <c r="A3531" t="s">
        <v>0</v>
      </c>
      <c r="B3531" t="s">
        <v>1</v>
      </c>
      <c r="C3531">
        <v>7878303</v>
      </c>
      <c r="D3531" s="2">
        <v>2958465</v>
      </c>
      <c r="E3531" s="2">
        <v>45685</v>
      </c>
      <c r="F3531" s="28">
        <v>330</v>
      </c>
      <c r="G3531" t="s">
        <v>2</v>
      </c>
    </row>
    <row r="3532" spans="1:7" x14ac:dyDescent="0.25">
      <c r="A3532" t="s">
        <v>0</v>
      </c>
      <c r="B3532" t="s">
        <v>1</v>
      </c>
      <c r="C3532">
        <v>7882341</v>
      </c>
      <c r="D3532" s="2">
        <v>2958465</v>
      </c>
      <c r="E3532" s="2">
        <v>44713</v>
      </c>
      <c r="F3532" s="28">
        <v>11406</v>
      </c>
      <c r="G3532" t="s">
        <v>3</v>
      </c>
    </row>
    <row r="3533" spans="1:7" x14ac:dyDescent="0.25">
      <c r="A3533" t="s">
        <v>0</v>
      </c>
      <c r="B3533" t="s">
        <v>1</v>
      </c>
      <c r="C3533">
        <v>7886339</v>
      </c>
      <c r="D3533" s="2">
        <v>2958465</v>
      </c>
      <c r="E3533" s="2">
        <v>45876</v>
      </c>
      <c r="F3533" s="28">
        <v>2175</v>
      </c>
      <c r="G3533" t="s">
        <v>3</v>
      </c>
    </row>
    <row r="3534" spans="1:7" x14ac:dyDescent="0.25">
      <c r="A3534" t="s">
        <v>0</v>
      </c>
      <c r="B3534" t="s">
        <v>1</v>
      </c>
      <c r="C3534">
        <v>7886341</v>
      </c>
      <c r="D3534" s="2">
        <v>2958465</v>
      </c>
      <c r="E3534" s="2">
        <v>45876</v>
      </c>
      <c r="F3534" s="28">
        <v>8540</v>
      </c>
      <c r="G3534" t="s">
        <v>3</v>
      </c>
    </row>
    <row r="3535" spans="1:7" x14ac:dyDescent="0.25">
      <c r="A3535" t="s">
        <v>0</v>
      </c>
      <c r="B3535" t="s">
        <v>1</v>
      </c>
      <c r="C3535">
        <v>7886839</v>
      </c>
      <c r="D3535" s="2">
        <v>2958465</v>
      </c>
      <c r="E3535" s="2">
        <v>42929</v>
      </c>
      <c r="F3535" s="28">
        <v>1175</v>
      </c>
      <c r="G3535" t="s">
        <v>3</v>
      </c>
    </row>
    <row r="3536" spans="1:7" x14ac:dyDescent="0.25">
      <c r="A3536" t="s">
        <v>0</v>
      </c>
      <c r="B3536" t="s">
        <v>1</v>
      </c>
      <c r="C3536">
        <v>7886841</v>
      </c>
      <c r="D3536" s="2">
        <v>2958465</v>
      </c>
      <c r="E3536" s="2">
        <v>42929</v>
      </c>
      <c r="F3536" s="28">
        <v>4600</v>
      </c>
      <c r="G3536" t="s">
        <v>3</v>
      </c>
    </row>
    <row r="3537" spans="1:7" x14ac:dyDescent="0.25">
      <c r="A3537" t="s">
        <v>0</v>
      </c>
      <c r="B3537" t="s">
        <v>1</v>
      </c>
      <c r="C3537">
        <v>7903301</v>
      </c>
      <c r="D3537" s="2">
        <v>2958465</v>
      </c>
      <c r="E3537" s="2">
        <v>45783</v>
      </c>
      <c r="F3537" s="28">
        <v>270</v>
      </c>
      <c r="G3537" t="s">
        <v>2</v>
      </c>
    </row>
    <row r="3538" spans="1:7" x14ac:dyDescent="0.25">
      <c r="A3538" t="s">
        <v>0</v>
      </c>
      <c r="B3538" t="s">
        <v>1</v>
      </c>
      <c r="C3538">
        <v>7903303</v>
      </c>
      <c r="D3538" s="2">
        <v>2958465</v>
      </c>
      <c r="E3538" s="2">
        <v>45783</v>
      </c>
      <c r="F3538" s="28">
        <v>270</v>
      </c>
      <c r="G3538" t="s">
        <v>2</v>
      </c>
    </row>
    <row r="3539" spans="1:7" x14ac:dyDescent="0.25">
      <c r="A3539" t="s">
        <v>0</v>
      </c>
      <c r="B3539" t="s">
        <v>1</v>
      </c>
      <c r="C3539">
        <v>7903311</v>
      </c>
      <c r="D3539" s="2">
        <v>2958465</v>
      </c>
      <c r="E3539" s="2">
        <v>45783</v>
      </c>
      <c r="F3539" s="28">
        <v>535</v>
      </c>
      <c r="G3539" t="s">
        <v>2</v>
      </c>
    </row>
    <row r="3540" spans="1:7" x14ac:dyDescent="0.25">
      <c r="A3540" t="s">
        <v>0</v>
      </c>
      <c r="B3540" t="s">
        <v>1</v>
      </c>
      <c r="C3540">
        <v>7903313</v>
      </c>
      <c r="D3540" s="2">
        <v>2958465</v>
      </c>
      <c r="E3540" s="2">
        <v>45783</v>
      </c>
      <c r="F3540" s="28">
        <v>535</v>
      </c>
      <c r="G3540" t="s">
        <v>2</v>
      </c>
    </row>
    <row r="3541" spans="1:7" x14ac:dyDescent="0.25">
      <c r="A3541" t="s">
        <v>0</v>
      </c>
      <c r="B3541" t="s">
        <v>1</v>
      </c>
      <c r="C3541">
        <v>7903321</v>
      </c>
      <c r="D3541" s="2">
        <v>2958465</v>
      </c>
      <c r="E3541" s="2">
        <v>45783</v>
      </c>
      <c r="F3541" s="28">
        <v>1050</v>
      </c>
      <c r="G3541" t="s">
        <v>2</v>
      </c>
    </row>
    <row r="3542" spans="1:7" x14ac:dyDescent="0.25">
      <c r="A3542" t="s">
        <v>0</v>
      </c>
      <c r="B3542" t="s">
        <v>1</v>
      </c>
      <c r="C3542">
        <v>7903327</v>
      </c>
      <c r="D3542" s="2">
        <v>2958465</v>
      </c>
      <c r="E3542" s="2">
        <v>45783</v>
      </c>
      <c r="F3542" s="28">
        <v>1050</v>
      </c>
      <c r="G3542" t="s">
        <v>2</v>
      </c>
    </row>
    <row r="3543" spans="1:7" x14ac:dyDescent="0.25">
      <c r="A3543" t="s">
        <v>0</v>
      </c>
      <c r="B3543" t="s">
        <v>1</v>
      </c>
      <c r="C3543">
        <v>7903336</v>
      </c>
      <c r="D3543" s="2">
        <v>2958465</v>
      </c>
      <c r="E3543" s="2">
        <v>45783</v>
      </c>
      <c r="F3543" s="28">
        <v>1560</v>
      </c>
      <c r="G3543" t="s">
        <v>2</v>
      </c>
    </row>
    <row r="3544" spans="1:7" x14ac:dyDescent="0.25">
      <c r="A3544" t="s">
        <v>0</v>
      </c>
      <c r="B3544" t="s">
        <v>1</v>
      </c>
      <c r="C3544">
        <v>7903337</v>
      </c>
      <c r="D3544" s="2">
        <v>2958465</v>
      </c>
      <c r="E3544" s="2">
        <v>45783</v>
      </c>
      <c r="F3544" s="28">
        <v>1560</v>
      </c>
      <c r="G3544" t="s">
        <v>2</v>
      </c>
    </row>
    <row r="3545" spans="1:7" x14ac:dyDescent="0.25">
      <c r="A3545" t="s">
        <v>0</v>
      </c>
      <c r="B3545" t="s">
        <v>1</v>
      </c>
      <c r="C3545">
        <v>7903339</v>
      </c>
      <c r="D3545" s="2">
        <v>2958465</v>
      </c>
      <c r="E3545" s="2">
        <v>45783</v>
      </c>
      <c r="F3545" s="28">
        <v>2575</v>
      </c>
      <c r="G3545" t="s">
        <v>3</v>
      </c>
    </row>
    <row r="3546" spans="1:7" x14ac:dyDescent="0.25">
      <c r="A3546" t="s">
        <v>0</v>
      </c>
      <c r="B3546" t="s">
        <v>1</v>
      </c>
      <c r="C3546">
        <v>7903341</v>
      </c>
      <c r="D3546" s="2">
        <v>2958465</v>
      </c>
      <c r="E3546" s="2">
        <v>45783</v>
      </c>
      <c r="F3546" s="28">
        <v>9900</v>
      </c>
      <c r="G3546" t="s">
        <v>3</v>
      </c>
    </row>
    <row r="3547" spans="1:7" x14ac:dyDescent="0.25">
      <c r="A3547" t="s">
        <v>0</v>
      </c>
      <c r="B3547" t="s">
        <v>1</v>
      </c>
      <c r="C3547">
        <v>7903343</v>
      </c>
      <c r="D3547" s="2">
        <v>2958465</v>
      </c>
      <c r="E3547" s="2">
        <v>45783</v>
      </c>
      <c r="F3547" s="28">
        <v>3570</v>
      </c>
      <c r="G3547" t="s">
        <v>3</v>
      </c>
    </row>
    <row r="3548" spans="1:7" x14ac:dyDescent="0.25">
      <c r="A3548" t="s">
        <v>0</v>
      </c>
      <c r="B3548" t="s">
        <v>1</v>
      </c>
      <c r="C3548">
        <v>7903344</v>
      </c>
      <c r="D3548" s="2">
        <v>2958465</v>
      </c>
      <c r="E3548" s="2">
        <v>45783</v>
      </c>
      <c r="F3548" s="28">
        <v>5050</v>
      </c>
      <c r="G3548" t="s">
        <v>3</v>
      </c>
    </row>
    <row r="3549" spans="1:7" x14ac:dyDescent="0.25">
      <c r="A3549" t="s">
        <v>0</v>
      </c>
      <c r="B3549" t="s">
        <v>1</v>
      </c>
      <c r="C3549">
        <v>7924341</v>
      </c>
      <c r="D3549" s="2">
        <v>2958465</v>
      </c>
      <c r="E3549" s="2">
        <v>45589</v>
      </c>
      <c r="F3549" s="28">
        <v>7576</v>
      </c>
      <c r="G3549" t="s">
        <v>3</v>
      </c>
    </row>
    <row r="3550" spans="1:7" x14ac:dyDescent="0.25">
      <c r="A3550" t="s">
        <v>0</v>
      </c>
      <c r="B3550" t="s">
        <v>1</v>
      </c>
      <c r="C3550">
        <v>7925341</v>
      </c>
      <c r="D3550" s="2">
        <v>2958465</v>
      </c>
      <c r="E3550" s="2">
        <v>45589</v>
      </c>
      <c r="F3550" s="28">
        <v>9488</v>
      </c>
      <c r="G3550" t="s">
        <v>3</v>
      </c>
    </row>
    <row r="3551" spans="1:7" x14ac:dyDescent="0.25">
      <c r="A3551" t="s">
        <v>0</v>
      </c>
      <c r="B3551" t="s">
        <v>1</v>
      </c>
      <c r="C3551">
        <v>8128341</v>
      </c>
      <c r="D3551" s="2">
        <v>2958465</v>
      </c>
      <c r="E3551" s="2">
        <v>44713</v>
      </c>
      <c r="F3551" s="28">
        <v>8225</v>
      </c>
      <c r="G3551" t="s">
        <v>3</v>
      </c>
    </row>
    <row r="3552" spans="1:7" x14ac:dyDescent="0.25">
      <c r="A3552" t="s">
        <v>0</v>
      </c>
      <c r="B3552" t="s">
        <v>1</v>
      </c>
      <c r="C3552">
        <v>8128841</v>
      </c>
      <c r="D3552" s="2">
        <v>2958465</v>
      </c>
      <c r="E3552" s="2">
        <v>43344</v>
      </c>
      <c r="F3552" s="28">
        <v>5408</v>
      </c>
      <c r="G3552" t="s">
        <v>3</v>
      </c>
    </row>
    <row r="3553" spans="1:7" x14ac:dyDescent="0.25">
      <c r="A3553" t="s">
        <v>0</v>
      </c>
      <c r="B3553" t="s">
        <v>1</v>
      </c>
      <c r="C3553">
        <v>8154341</v>
      </c>
      <c r="D3553" s="2">
        <v>2958465</v>
      </c>
      <c r="E3553" s="2">
        <v>44713</v>
      </c>
      <c r="F3553" s="28">
        <v>32355</v>
      </c>
      <c r="G3553" t="s">
        <v>3</v>
      </c>
    </row>
    <row r="3554" spans="1:7" x14ac:dyDescent="0.25">
      <c r="A3554" t="s">
        <v>0</v>
      </c>
      <c r="B3554" t="s">
        <v>1</v>
      </c>
      <c r="C3554">
        <v>8154841</v>
      </c>
      <c r="D3554" s="2">
        <v>2958465</v>
      </c>
      <c r="E3554" s="2">
        <v>43122</v>
      </c>
      <c r="F3554" s="28">
        <v>26410</v>
      </c>
      <c r="G3554" t="s">
        <v>3</v>
      </c>
    </row>
    <row r="3555" spans="1:7" x14ac:dyDescent="0.25">
      <c r="A3555" t="s">
        <v>0</v>
      </c>
      <c r="B3555" t="s">
        <v>1</v>
      </c>
      <c r="C3555">
        <v>8155341</v>
      </c>
      <c r="D3555" s="2">
        <v>2958465</v>
      </c>
      <c r="E3555" s="2">
        <v>44713</v>
      </c>
      <c r="F3555" s="28">
        <v>26970</v>
      </c>
      <c r="G3555" t="s">
        <v>3</v>
      </c>
    </row>
    <row r="3556" spans="1:7" x14ac:dyDescent="0.25">
      <c r="A3556" t="s">
        <v>0</v>
      </c>
      <c r="B3556" t="s">
        <v>1</v>
      </c>
      <c r="C3556">
        <v>8155841</v>
      </c>
      <c r="D3556" s="2">
        <v>2958465</v>
      </c>
      <c r="E3556" s="2">
        <v>43122</v>
      </c>
      <c r="F3556" s="28">
        <v>23190</v>
      </c>
      <c r="G3556" t="s">
        <v>3</v>
      </c>
    </row>
    <row r="3557" spans="1:7" x14ac:dyDescent="0.25">
      <c r="A3557" t="s">
        <v>0</v>
      </c>
      <c r="B3557" t="s">
        <v>1</v>
      </c>
      <c r="C3557">
        <v>8168341</v>
      </c>
      <c r="D3557" s="2">
        <v>2958465</v>
      </c>
      <c r="E3557" s="2">
        <v>44764</v>
      </c>
      <c r="F3557" s="28">
        <v>14200</v>
      </c>
      <c r="G3557" t="s">
        <v>3</v>
      </c>
    </row>
    <row r="3558" spans="1:7" x14ac:dyDescent="0.25">
      <c r="A3558" t="s">
        <v>0</v>
      </c>
      <c r="B3558" t="s">
        <v>1</v>
      </c>
      <c r="C3558">
        <v>9101125</v>
      </c>
      <c r="D3558" s="2">
        <v>2958465</v>
      </c>
      <c r="E3558" s="2">
        <v>39616</v>
      </c>
      <c r="F3558" s="28">
        <v>7</v>
      </c>
      <c r="G3558" t="s">
        <v>5</v>
      </c>
    </row>
    <row r="3559" spans="1:7" x14ac:dyDescent="0.25">
      <c r="A3559" t="s">
        <v>0</v>
      </c>
      <c r="B3559" t="s">
        <v>1</v>
      </c>
      <c r="C3559">
        <v>9899909</v>
      </c>
      <c r="D3559" s="2">
        <v>2958465</v>
      </c>
      <c r="E3559" s="2">
        <v>44573</v>
      </c>
      <c r="F3559" s="28">
        <v>182</v>
      </c>
      <c r="G3559" t="s">
        <v>2</v>
      </c>
    </row>
    <row r="3560" spans="1:7" x14ac:dyDescent="0.25">
      <c r="A3560" t="s">
        <v>0</v>
      </c>
      <c r="B3560" t="s">
        <v>1</v>
      </c>
      <c r="C3560">
        <v>9899910</v>
      </c>
      <c r="D3560" s="2">
        <v>2958465</v>
      </c>
      <c r="E3560" s="2">
        <v>44573</v>
      </c>
      <c r="F3560" s="28">
        <v>182</v>
      </c>
      <c r="G3560" t="s">
        <v>2</v>
      </c>
    </row>
    <row r="3561" spans="1:7" x14ac:dyDescent="0.25">
      <c r="A3561" t="s">
        <v>0</v>
      </c>
      <c r="B3561" t="s">
        <v>1</v>
      </c>
      <c r="C3561">
        <v>9901901</v>
      </c>
      <c r="D3561" s="2">
        <v>2958465</v>
      </c>
      <c r="E3561" s="2">
        <v>44431</v>
      </c>
      <c r="F3561" s="28">
        <v>175</v>
      </c>
      <c r="G3561" t="s">
        <v>2</v>
      </c>
    </row>
    <row r="3562" spans="1:7" x14ac:dyDescent="0.25">
      <c r="A3562" t="s">
        <v>0</v>
      </c>
      <c r="B3562" t="s">
        <v>1</v>
      </c>
      <c r="C3562">
        <v>9901902</v>
      </c>
      <c r="D3562" s="2">
        <v>2958465</v>
      </c>
      <c r="E3562" s="2">
        <v>44431</v>
      </c>
      <c r="F3562" s="28">
        <v>175</v>
      </c>
      <c r="G3562" t="s">
        <v>2</v>
      </c>
    </row>
    <row r="3563" spans="1:7" x14ac:dyDescent="0.25">
      <c r="A3563" t="s">
        <v>0</v>
      </c>
      <c r="B3563" t="s">
        <v>1</v>
      </c>
      <c r="C3563">
        <v>9901905</v>
      </c>
      <c r="D3563" s="2">
        <v>2958465</v>
      </c>
      <c r="E3563" s="2">
        <v>44431</v>
      </c>
      <c r="F3563" s="28">
        <v>105</v>
      </c>
      <c r="G3563" t="s">
        <v>2</v>
      </c>
    </row>
    <row r="3564" spans="1:7" x14ac:dyDescent="0.25">
      <c r="A3564" t="s">
        <v>0</v>
      </c>
      <c r="B3564" t="s">
        <v>1</v>
      </c>
      <c r="C3564">
        <v>9901906</v>
      </c>
      <c r="D3564" s="2">
        <v>2958465</v>
      </c>
      <c r="E3564" s="2">
        <v>44431</v>
      </c>
      <c r="F3564" s="28">
        <v>105</v>
      </c>
      <c r="G3564" t="s">
        <v>2</v>
      </c>
    </row>
  </sheetData>
  <autoFilter ref="A1:G3564" xr:uid="{00000000-0009-0000-0000-000000000000}"/>
  <phoneticPr fontId="0" type="noConversion"/>
  <conditionalFormatting sqref="C2:C3500">
    <cfRule type="duplicateValues" dxfId="63" priority="84"/>
  </conditionalFormatting>
  <pageMargins left="0.75" right="0.75" top="1" bottom="1" header="0.5" footer="0.5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3596"/>
  <sheetViews>
    <sheetView zoomScale="130" zoomScaleNormal="130" workbookViewId="0">
      <selection activeCell="H2" sqref="H2"/>
    </sheetView>
  </sheetViews>
  <sheetFormatPr defaultColWidth="8.6640625" defaultRowHeight="13.2" x14ac:dyDescent="0.25"/>
  <cols>
    <col min="1" max="1" width="8" bestFit="1" customWidth="1"/>
    <col min="2" max="2" width="6" bestFit="1" customWidth="1"/>
    <col min="3" max="3" width="10" bestFit="1" customWidth="1"/>
    <col min="4" max="5" width="13" bestFit="1" customWidth="1"/>
    <col min="6" max="6" width="8" bestFit="1" customWidth="1"/>
    <col min="7" max="7" width="17" bestFit="1" customWidth="1"/>
    <col min="8" max="8" width="42" bestFit="1" customWidth="1"/>
  </cols>
  <sheetData>
    <row r="1" spans="1:8" ht="39.6" x14ac:dyDescent="0.25">
      <c r="A1" s="4" t="s">
        <v>6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1" t="s">
        <v>3586</v>
      </c>
    </row>
    <row r="2" spans="1:8" x14ac:dyDescent="0.25">
      <c r="A2" t="s">
        <v>0</v>
      </c>
      <c r="B2" t="s">
        <v>13</v>
      </c>
      <c r="C2">
        <v>1304233</v>
      </c>
      <c r="D2" s="2">
        <v>2958465</v>
      </c>
      <c r="E2" s="2">
        <v>42300</v>
      </c>
      <c r="F2" s="28">
        <v>83.33</v>
      </c>
      <c r="G2" t="s">
        <v>14</v>
      </c>
    </row>
    <row r="3" spans="1:8" x14ac:dyDescent="0.25">
      <c r="A3" t="s">
        <v>0</v>
      </c>
      <c r="B3" t="s">
        <v>13</v>
      </c>
      <c r="C3">
        <v>1403173</v>
      </c>
      <c r="D3" s="2">
        <v>2958465</v>
      </c>
      <c r="E3" s="2">
        <v>44764</v>
      </c>
      <c r="F3" s="28">
        <v>80.849999999999994</v>
      </c>
      <c r="G3" t="s">
        <v>14</v>
      </c>
    </row>
    <row r="4" spans="1:8" x14ac:dyDescent="0.25">
      <c r="A4" t="s">
        <v>0</v>
      </c>
      <c r="B4" t="s">
        <v>13</v>
      </c>
      <c r="C4">
        <v>1403174</v>
      </c>
      <c r="D4" s="2">
        <v>2958465</v>
      </c>
      <c r="E4" s="2">
        <v>44764</v>
      </c>
      <c r="F4" s="28">
        <v>80.849999999999994</v>
      </c>
      <c r="G4" t="s">
        <v>14</v>
      </c>
    </row>
    <row r="5" spans="1:8" x14ac:dyDescent="0.25">
      <c r="A5" t="s">
        <v>0</v>
      </c>
      <c r="B5" t="s">
        <v>13</v>
      </c>
      <c r="C5">
        <v>1403176</v>
      </c>
      <c r="D5" s="2">
        <v>2958465</v>
      </c>
      <c r="E5" s="2">
        <v>44764</v>
      </c>
      <c r="F5" s="28">
        <v>80.849999999999994</v>
      </c>
      <c r="G5" t="s">
        <v>14</v>
      </c>
    </row>
    <row r="6" spans="1:8" x14ac:dyDescent="0.25">
      <c r="A6" t="s">
        <v>0</v>
      </c>
      <c r="B6" t="s">
        <v>13</v>
      </c>
      <c r="C6">
        <v>1403177</v>
      </c>
      <c r="D6" s="2">
        <v>2958465</v>
      </c>
      <c r="E6" s="2">
        <v>44764</v>
      </c>
      <c r="F6" s="28">
        <v>80.849999999999994</v>
      </c>
      <c r="G6" t="s">
        <v>14</v>
      </c>
    </row>
    <row r="7" spans="1:8" x14ac:dyDescent="0.25">
      <c r="A7" t="s">
        <v>0</v>
      </c>
      <c r="B7" t="s">
        <v>13</v>
      </c>
      <c r="C7">
        <v>1403183</v>
      </c>
      <c r="D7" s="2">
        <v>2958465</v>
      </c>
      <c r="E7" s="2">
        <v>44764</v>
      </c>
      <c r="F7" s="28">
        <v>82.23</v>
      </c>
      <c r="G7" t="s">
        <v>14</v>
      </c>
    </row>
    <row r="8" spans="1:8" x14ac:dyDescent="0.25">
      <c r="A8" t="s">
        <v>0</v>
      </c>
      <c r="B8" t="s">
        <v>13</v>
      </c>
      <c r="C8">
        <v>1403184</v>
      </c>
      <c r="D8" s="2">
        <v>2958465</v>
      </c>
      <c r="E8" s="2">
        <v>44764</v>
      </c>
      <c r="F8" s="28">
        <v>82.23</v>
      </c>
      <c r="G8" t="s">
        <v>14</v>
      </c>
    </row>
    <row r="9" spans="1:8" x14ac:dyDescent="0.25">
      <c r="A9" t="s">
        <v>0</v>
      </c>
      <c r="B9" t="s">
        <v>13</v>
      </c>
      <c r="C9">
        <v>1403187</v>
      </c>
      <c r="D9" s="2">
        <v>2958465</v>
      </c>
      <c r="E9" s="2">
        <v>44764</v>
      </c>
      <c r="F9" s="28">
        <v>82.23</v>
      </c>
      <c r="G9" t="s">
        <v>14</v>
      </c>
    </row>
    <row r="10" spans="1:8" x14ac:dyDescent="0.25">
      <c r="A10" t="s">
        <v>0</v>
      </c>
      <c r="B10" t="s">
        <v>13</v>
      </c>
      <c r="C10">
        <v>1403188</v>
      </c>
      <c r="D10" s="2">
        <v>2958465</v>
      </c>
      <c r="E10" s="2">
        <v>44764</v>
      </c>
      <c r="F10" s="28">
        <v>82.23</v>
      </c>
      <c r="G10" t="s">
        <v>14</v>
      </c>
    </row>
    <row r="11" spans="1:8" x14ac:dyDescent="0.25">
      <c r="A11" t="s">
        <v>0</v>
      </c>
      <c r="B11" t="s">
        <v>13</v>
      </c>
      <c r="C11">
        <v>1403229</v>
      </c>
      <c r="D11" s="2">
        <v>2958465</v>
      </c>
      <c r="E11" s="2">
        <v>44764</v>
      </c>
      <c r="F11" s="28">
        <v>82.23</v>
      </c>
      <c r="G11" t="s">
        <v>14</v>
      </c>
    </row>
    <row r="12" spans="1:8" x14ac:dyDescent="0.25">
      <c r="A12" t="s">
        <v>0</v>
      </c>
      <c r="B12" t="s">
        <v>13</v>
      </c>
      <c r="C12">
        <v>1403233</v>
      </c>
      <c r="D12" s="2">
        <v>2958465</v>
      </c>
      <c r="E12" s="2">
        <v>44764</v>
      </c>
      <c r="F12" s="28">
        <v>82.32</v>
      </c>
      <c r="G12" t="s">
        <v>14</v>
      </c>
    </row>
    <row r="13" spans="1:8" x14ac:dyDescent="0.25">
      <c r="A13" t="s">
        <v>0</v>
      </c>
      <c r="B13" t="s">
        <v>13</v>
      </c>
      <c r="C13">
        <v>1403234</v>
      </c>
      <c r="D13" s="2">
        <v>2958465</v>
      </c>
      <c r="E13" s="2">
        <v>44764</v>
      </c>
      <c r="F13" s="28">
        <v>82.32</v>
      </c>
      <c r="G13" t="s">
        <v>14</v>
      </c>
    </row>
    <row r="14" spans="1:8" x14ac:dyDescent="0.25">
      <c r="A14" t="s">
        <v>0</v>
      </c>
      <c r="B14" t="s">
        <v>13</v>
      </c>
      <c r="C14">
        <v>1403240</v>
      </c>
      <c r="D14" s="2">
        <v>2958465</v>
      </c>
      <c r="E14" s="2">
        <v>44764</v>
      </c>
      <c r="F14" s="28">
        <v>82.32</v>
      </c>
      <c r="G14" t="s">
        <v>14</v>
      </c>
    </row>
    <row r="15" spans="1:8" x14ac:dyDescent="0.25">
      <c r="A15" t="s">
        <v>0</v>
      </c>
      <c r="B15" t="s">
        <v>13</v>
      </c>
      <c r="C15">
        <v>1403242</v>
      </c>
      <c r="D15" s="2">
        <v>2958465</v>
      </c>
      <c r="E15" s="2">
        <v>44764</v>
      </c>
      <c r="F15" s="28">
        <v>81.94</v>
      </c>
      <c r="G15" t="s">
        <v>14</v>
      </c>
    </row>
    <row r="16" spans="1:8" x14ac:dyDescent="0.25">
      <c r="A16" t="s">
        <v>0</v>
      </c>
      <c r="B16" t="s">
        <v>13</v>
      </c>
      <c r="C16">
        <v>1403245</v>
      </c>
      <c r="D16" s="2">
        <v>2958465</v>
      </c>
      <c r="E16" s="2">
        <v>44764</v>
      </c>
      <c r="F16" s="28">
        <v>82.32</v>
      </c>
      <c r="G16" t="s">
        <v>14</v>
      </c>
    </row>
    <row r="17" spans="1:7" x14ac:dyDescent="0.25">
      <c r="A17" t="s">
        <v>0</v>
      </c>
      <c r="B17" t="s">
        <v>13</v>
      </c>
      <c r="C17">
        <v>1403263</v>
      </c>
      <c r="D17" s="2">
        <v>2958465</v>
      </c>
      <c r="E17" s="2">
        <v>44764</v>
      </c>
      <c r="F17" s="28">
        <v>82.37</v>
      </c>
      <c r="G17" t="s">
        <v>14</v>
      </c>
    </row>
    <row r="18" spans="1:7" x14ac:dyDescent="0.25">
      <c r="A18" t="s">
        <v>0</v>
      </c>
      <c r="B18" t="s">
        <v>13</v>
      </c>
      <c r="C18">
        <v>1403264</v>
      </c>
      <c r="D18" s="2">
        <v>2958465</v>
      </c>
      <c r="E18" s="2">
        <v>39777</v>
      </c>
      <c r="F18" s="28">
        <v>87.72</v>
      </c>
      <c r="G18" t="s">
        <v>14</v>
      </c>
    </row>
    <row r="19" spans="1:7" x14ac:dyDescent="0.25">
      <c r="A19" t="s">
        <v>0</v>
      </c>
      <c r="B19" t="s">
        <v>13</v>
      </c>
      <c r="C19">
        <v>1403265</v>
      </c>
      <c r="D19" s="2">
        <v>2958465</v>
      </c>
      <c r="E19" s="2">
        <v>44764</v>
      </c>
      <c r="F19" s="28">
        <v>82.37</v>
      </c>
      <c r="G19" t="s">
        <v>14</v>
      </c>
    </row>
    <row r="20" spans="1:7" x14ac:dyDescent="0.25">
      <c r="A20" t="s">
        <v>0</v>
      </c>
      <c r="B20" t="s">
        <v>13</v>
      </c>
      <c r="C20">
        <v>1403685</v>
      </c>
      <c r="D20" s="2">
        <v>2958465</v>
      </c>
      <c r="E20" s="2">
        <v>41520</v>
      </c>
      <c r="F20" s="28">
        <v>87.72</v>
      </c>
      <c r="G20" t="s">
        <v>14</v>
      </c>
    </row>
    <row r="21" spans="1:7" x14ac:dyDescent="0.25">
      <c r="A21" t="s">
        <v>0</v>
      </c>
      <c r="B21" t="s">
        <v>13</v>
      </c>
      <c r="C21">
        <v>1403764</v>
      </c>
      <c r="D21" s="2">
        <v>2958465</v>
      </c>
      <c r="E21" s="2">
        <v>39777</v>
      </c>
      <c r="F21" s="28">
        <v>80.680000000000007</v>
      </c>
      <c r="G21" t="s">
        <v>14</v>
      </c>
    </row>
    <row r="22" spans="1:7" x14ac:dyDescent="0.25">
      <c r="A22" t="s">
        <v>0</v>
      </c>
      <c r="B22" t="s">
        <v>13</v>
      </c>
      <c r="C22">
        <v>1403771</v>
      </c>
      <c r="D22" s="2">
        <v>2958465</v>
      </c>
      <c r="E22" s="2">
        <v>39545</v>
      </c>
      <c r="F22" s="28">
        <v>88.5</v>
      </c>
      <c r="G22" t="s">
        <v>14</v>
      </c>
    </row>
    <row r="23" spans="1:7" x14ac:dyDescent="0.25">
      <c r="A23" t="s">
        <v>0</v>
      </c>
      <c r="B23" t="s">
        <v>13</v>
      </c>
      <c r="C23">
        <v>1404173</v>
      </c>
      <c r="D23" s="2">
        <v>2958465</v>
      </c>
      <c r="E23" s="2">
        <v>45223</v>
      </c>
      <c r="F23" s="28">
        <v>78.680000000000007</v>
      </c>
      <c r="G23" t="s">
        <v>14</v>
      </c>
    </row>
    <row r="24" spans="1:7" x14ac:dyDescent="0.25">
      <c r="A24" t="s">
        <v>0</v>
      </c>
      <c r="B24" t="s">
        <v>13</v>
      </c>
      <c r="C24">
        <v>1404174</v>
      </c>
      <c r="D24" s="2">
        <v>2958465</v>
      </c>
      <c r="E24" s="2">
        <v>45223</v>
      </c>
      <c r="F24" s="28">
        <v>78.680000000000007</v>
      </c>
      <c r="G24" t="s">
        <v>14</v>
      </c>
    </row>
    <row r="25" spans="1:7" x14ac:dyDescent="0.25">
      <c r="A25" t="s">
        <v>0</v>
      </c>
      <c r="B25" t="s">
        <v>13</v>
      </c>
      <c r="C25">
        <v>1404176</v>
      </c>
      <c r="D25" s="2">
        <v>2958465</v>
      </c>
      <c r="E25" s="2">
        <v>44764</v>
      </c>
      <c r="F25" s="28">
        <v>82.74</v>
      </c>
      <c r="G25" t="s">
        <v>14</v>
      </c>
    </row>
    <row r="26" spans="1:7" x14ac:dyDescent="0.25">
      <c r="A26" t="s">
        <v>0</v>
      </c>
      <c r="B26" t="s">
        <v>13</v>
      </c>
      <c r="C26">
        <v>1404177</v>
      </c>
      <c r="D26" s="2">
        <v>2958465</v>
      </c>
      <c r="E26" s="2">
        <v>44764</v>
      </c>
      <c r="F26" s="28">
        <v>82.74</v>
      </c>
      <c r="G26" t="s">
        <v>14</v>
      </c>
    </row>
    <row r="27" spans="1:7" x14ac:dyDescent="0.25">
      <c r="A27" t="s">
        <v>0</v>
      </c>
      <c r="B27" t="s">
        <v>13</v>
      </c>
      <c r="C27">
        <v>1404178</v>
      </c>
      <c r="D27" s="2">
        <v>2958465</v>
      </c>
      <c r="E27" s="2">
        <v>44764</v>
      </c>
      <c r="F27" s="28">
        <v>82.74</v>
      </c>
      <c r="G27" t="s">
        <v>14</v>
      </c>
    </row>
    <row r="28" spans="1:7" x14ac:dyDescent="0.25">
      <c r="A28" t="s">
        <v>0</v>
      </c>
      <c r="B28" t="s">
        <v>13</v>
      </c>
      <c r="C28">
        <v>1404183</v>
      </c>
      <c r="D28" s="2">
        <v>2958465</v>
      </c>
      <c r="E28" s="2">
        <v>45223</v>
      </c>
      <c r="F28" s="28">
        <v>79.239999999999995</v>
      </c>
      <c r="G28" t="s">
        <v>14</v>
      </c>
    </row>
    <row r="29" spans="1:7" x14ac:dyDescent="0.25">
      <c r="A29" t="s">
        <v>0</v>
      </c>
      <c r="B29" t="s">
        <v>13</v>
      </c>
      <c r="C29">
        <v>1404184</v>
      </c>
      <c r="D29" s="2">
        <v>2958465</v>
      </c>
      <c r="E29" s="2">
        <v>45223</v>
      </c>
      <c r="F29" s="28">
        <v>79.239999999999995</v>
      </c>
      <c r="G29" t="s">
        <v>14</v>
      </c>
    </row>
    <row r="30" spans="1:7" x14ac:dyDescent="0.25">
      <c r="A30" t="s">
        <v>0</v>
      </c>
      <c r="B30" t="s">
        <v>13</v>
      </c>
      <c r="C30">
        <v>1404187</v>
      </c>
      <c r="D30" s="2">
        <v>2958465</v>
      </c>
      <c r="E30" s="2">
        <v>44764</v>
      </c>
      <c r="F30" s="28">
        <v>82</v>
      </c>
      <c r="G30" t="s">
        <v>14</v>
      </c>
    </row>
    <row r="31" spans="1:7" x14ac:dyDescent="0.25">
      <c r="A31" t="s">
        <v>0</v>
      </c>
      <c r="B31" t="s">
        <v>13</v>
      </c>
      <c r="C31">
        <v>1404188</v>
      </c>
      <c r="D31" s="2">
        <v>2958465</v>
      </c>
      <c r="E31" s="2">
        <v>44764</v>
      </c>
      <c r="F31" s="28">
        <v>82</v>
      </c>
      <c r="G31" t="s">
        <v>14</v>
      </c>
    </row>
    <row r="32" spans="1:7" x14ac:dyDescent="0.25">
      <c r="A32" t="s">
        <v>0</v>
      </c>
      <c r="B32" t="s">
        <v>13</v>
      </c>
      <c r="C32">
        <v>1404214</v>
      </c>
      <c r="D32" s="2">
        <v>2958465</v>
      </c>
      <c r="E32" s="2">
        <v>45223</v>
      </c>
      <c r="F32" s="28">
        <v>78.16</v>
      </c>
      <c r="G32" t="s">
        <v>14</v>
      </c>
    </row>
    <row r="33" spans="1:7" x14ac:dyDescent="0.25">
      <c r="A33" t="s">
        <v>0</v>
      </c>
      <c r="B33" t="s">
        <v>13</v>
      </c>
      <c r="C33">
        <v>1404215</v>
      </c>
      <c r="D33" s="2">
        <v>2958465</v>
      </c>
      <c r="E33" s="2">
        <v>45223</v>
      </c>
      <c r="F33" s="28">
        <v>78.16</v>
      </c>
      <c r="G33" t="s">
        <v>14</v>
      </c>
    </row>
    <row r="34" spans="1:7" x14ac:dyDescent="0.25">
      <c r="A34" t="s">
        <v>0</v>
      </c>
      <c r="B34" t="s">
        <v>13</v>
      </c>
      <c r="C34">
        <v>1404229</v>
      </c>
      <c r="D34" s="2">
        <v>2958465</v>
      </c>
      <c r="E34" s="2">
        <v>45223</v>
      </c>
      <c r="F34" s="28">
        <v>79.239999999999995</v>
      </c>
      <c r="G34" t="s">
        <v>14</v>
      </c>
    </row>
    <row r="35" spans="1:7" x14ac:dyDescent="0.25">
      <c r="A35" t="s">
        <v>0</v>
      </c>
      <c r="B35" t="s">
        <v>13</v>
      </c>
      <c r="C35">
        <v>1404233</v>
      </c>
      <c r="D35" s="2">
        <v>2958465</v>
      </c>
      <c r="E35" s="2">
        <v>45223</v>
      </c>
      <c r="F35" s="28">
        <v>78.16</v>
      </c>
      <c r="G35" t="s">
        <v>14</v>
      </c>
    </row>
    <row r="36" spans="1:7" x14ac:dyDescent="0.25">
      <c r="A36" t="s">
        <v>0</v>
      </c>
      <c r="B36" t="s">
        <v>13</v>
      </c>
      <c r="C36">
        <v>1404234</v>
      </c>
      <c r="D36" s="2">
        <v>2958465</v>
      </c>
      <c r="E36" s="2">
        <v>45223</v>
      </c>
      <c r="F36" s="28">
        <v>78.16</v>
      </c>
      <c r="G36" t="s">
        <v>14</v>
      </c>
    </row>
    <row r="37" spans="1:7" x14ac:dyDescent="0.25">
      <c r="A37" t="s">
        <v>0</v>
      </c>
      <c r="B37" t="s">
        <v>13</v>
      </c>
      <c r="C37">
        <v>1404240</v>
      </c>
      <c r="D37" s="2">
        <v>2958465</v>
      </c>
      <c r="E37" s="2">
        <v>45223</v>
      </c>
      <c r="F37" s="28">
        <v>78.16</v>
      </c>
      <c r="G37" t="s">
        <v>14</v>
      </c>
    </row>
    <row r="38" spans="1:7" x14ac:dyDescent="0.25">
      <c r="A38" t="s">
        <v>0</v>
      </c>
      <c r="B38" t="s">
        <v>13</v>
      </c>
      <c r="C38">
        <v>1404241</v>
      </c>
      <c r="D38" s="2">
        <v>2958465</v>
      </c>
      <c r="E38" s="2">
        <v>45223</v>
      </c>
      <c r="F38" s="28">
        <v>77.84</v>
      </c>
      <c r="G38" t="s">
        <v>14</v>
      </c>
    </row>
    <row r="39" spans="1:7" x14ac:dyDescent="0.25">
      <c r="A39" t="s">
        <v>0</v>
      </c>
      <c r="B39" t="s">
        <v>13</v>
      </c>
      <c r="C39">
        <v>1404242</v>
      </c>
      <c r="D39" s="2">
        <v>2958465</v>
      </c>
      <c r="E39" s="2">
        <v>45223</v>
      </c>
      <c r="F39" s="28">
        <v>77.84</v>
      </c>
      <c r="G39" t="s">
        <v>14</v>
      </c>
    </row>
    <row r="40" spans="1:7" x14ac:dyDescent="0.25">
      <c r="A40" t="s">
        <v>0</v>
      </c>
      <c r="B40" t="s">
        <v>13</v>
      </c>
      <c r="C40">
        <v>1404245</v>
      </c>
      <c r="D40" s="2">
        <v>2958465</v>
      </c>
      <c r="E40" s="2">
        <v>45223</v>
      </c>
      <c r="F40" s="28">
        <v>78.16</v>
      </c>
      <c r="G40" t="s">
        <v>14</v>
      </c>
    </row>
    <row r="41" spans="1:7" x14ac:dyDescent="0.25">
      <c r="A41" t="s">
        <v>0</v>
      </c>
      <c r="B41" t="s">
        <v>13</v>
      </c>
      <c r="C41">
        <v>1404249</v>
      </c>
      <c r="D41" s="2">
        <v>2958465</v>
      </c>
      <c r="E41" s="2">
        <v>45223</v>
      </c>
      <c r="F41" s="28">
        <v>77.84</v>
      </c>
      <c r="G41" t="s">
        <v>14</v>
      </c>
    </row>
    <row r="42" spans="1:7" x14ac:dyDescent="0.25">
      <c r="A42" t="s">
        <v>0</v>
      </c>
      <c r="B42" t="s">
        <v>13</v>
      </c>
      <c r="C42">
        <v>1404263</v>
      </c>
      <c r="D42" s="2">
        <v>2958465</v>
      </c>
      <c r="E42" s="2">
        <v>45223</v>
      </c>
      <c r="F42" s="28">
        <v>79.31</v>
      </c>
      <c r="G42" t="s">
        <v>14</v>
      </c>
    </row>
    <row r="43" spans="1:7" x14ac:dyDescent="0.25">
      <c r="A43" t="s">
        <v>0</v>
      </c>
      <c r="B43" t="s">
        <v>13</v>
      </c>
      <c r="C43">
        <v>1404264</v>
      </c>
      <c r="D43" s="2">
        <v>2958465</v>
      </c>
      <c r="E43" s="2">
        <v>45223</v>
      </c>
      <c r="F43" s="28">
        <v>79.31</v>
      </c>
      <c r="G43" t="s">
        <v>14</v>
      </c>
    </row>
    <row r="44" spans="1:7" x14ac:dyDescent="0.25">
      <c r="A44" t="s">
        <v>0</v>
      </c>
      <c r="B44" t="s">
        <v>13</v>
      </c>
      <c r="C44">
        <v>1404265</v>
      </c>
      <c r="D44" s="2">
        <v>2958465</v>
      </c>
      <c r="E44" s="2">
        <v>45223</v>
      </c>
      <c r="F44" s="28">
        <v>79.31</v>
      </c>
      <c r="G44" t="s">
        <v>14</v>
      </c>
    </row>
    <row r="45" spans="1:7" x14ac:dyDescent="0.25">
      <c r="A45" t="s">
        <v>0</v>
      </c>
      <c r="B45" t="s">
        <v>13</v>
      </c>
      <c r="C45">
        <v>1404267</v>
      </c>
      <c r="D45" s="2">
        <v>2958465</v>
      </c>
      <c r="E45" s="2">
        <v>44764</v>
      </c>
      <c r="F45" s="28">
        <v>82.91</v>
      </c>
      <c r="G45" t="s">
        <v>14</v>
      </c>
    </row>
    <row r="46" spans="1:7" x14ac:dyDescent="0.25">
      <c r="A46" t="s">
        <v>0</v>
      </c>
      <c r="B46" t="s">
        <v>13</v>
      </c>
      <c r="C46">
        <v>1404273</v>
      </c>
      <c r="D46" s="2">
        <v>2958465</v>
      </c>
      <c r="E46" s="2">
        <v>45223</v>
      </c>
      <c r="F46" s="28">
        <v>79.31</v>
      </c>
      <c r="G46" t="s">
        <v>14</v>
      </c>
    </row>
    <row r="47" spans="1:7" x14ac:dyDescent="0.25">
      <c r="A47" t="s">
        <v>0</v>
      </c>
      <c r="B47" t="s">
        <v>13</v>
      </c>
      <c r="C47">
        <v>1404674</v>
      </c>
      <c r="D47" s="2">
        <v>2958465</v>
      </c>
      <c r="E47" s="2">
        <v>43344</v>
      </c>
      <c r="F47" s="28">
        <v>87.72</v>
      </c>
      <c r="G47" t="s">
        <v>14</v>
      </c>
    </row>
    <row r="48" spans="1:7" x14ac:dyDescent="0.25">
      <c r="A48" t="s">
        <v>0</v>
      </c>
      <c r="B48" t="s">
        <v>13</v>
      </c>
      <c r="C48">
        <v>1404683</v>
      </c>
      <c r="D48" s="2">
        <v>2958465</v>
      </c>
      <c r="E48" s="2">
        <v>43344</v>
      </c>
      <c r="F48" s="28">
        <v>87.72</v>
      </c>
      <c r="G48" t="s">
        <v>14</v>
      </c>
    </row>
    <row r="49" spans="1:7" x14ac:dyDescent="0.25">
      <c r="A49" t="s">
        <v>0</v>
      </c>
      <c r="B49" t="s">
        <v>13</v>
      </c>
      <c r="C49">
        <v>1404688</v>
      </c>
      <c r="D49" s="2">
        <v>2958465</v>
      </c>
      <c r="E49" s="2">
        <v>43344</v>
      </c>
      <c r="F49" s="28">
        <v>87.72</v>
      </c>
      <c r="G49" t="s">
        <v>14</v>
      </c>
    </row>
    <row r="50" spans="1:7" x14ac:dyDescent="0.25">
      <c r="A50" t="s">
        <v>0</v>
      </c>
      <c r="B50" t="s">
        <v>13</v>
      </c>
      <c r="C50">
        <v>1404715</v>
      </c>
      <c r="D50" s="2">
        <v>2958465</v>
      </c>
      <c r="E50" s="2">
        <v>43344</v>
      </c>
      <c r="F50" s="28">
        <v>87.72</v>
      </c>
      <c r="G50" t="s">
        <v>14</v>
      </c>
    </row>
    <row r="51" spans="1:7" x14ac:dyDescent="0.25">
      <c r="A51" t="s">
        <v>0</v>
      </c>
      <c r="B51" t="s">
        <v>13</v>
      </c>
      <c r="C51">
        <v>1404771</v>
      </c>
      <c r="D51" s="2">
        <v>2958465</v>
      </c>
      <c r="E51" s="2">
        <v>39545</v>
      </c>
      <c r="F51" s="28">
        <v>90.09</v>
      </c>
      <c r="G51" t="s">
        <v>14</v>
      </c>
    </row>
    <row r="52" spans="1:7" x14ac:dyDescent="0.25">
      <c r="A52" t="s">
        <v>0</v>
      </c>
      <c r="B52" t="s">
        <v>13</v>
      </c>
      <c r="C52">
        <v>1405173</v>
      </c>
      <c r="D52" s="2">
        <v>2958465</v>
      </c>
      <c r="E52" s="2">
        <v>42917</v>
      </c>
      <c r="F52" s="28">
        <v>87.72</v>
      </c>
      <c r="G52" t="s">
        <v>14</v>
      </c>
    </row>
    <row r="53" spans="1:7" x14ac:dyDescent="0.25">
      <c r="A53" t="s">
        <v>0</v>
      </c>
      <c r="B53" t="s">
        <v>13</v>
      </c>
      <c r="C53">
        <v>1405174</v>
      </c>
      <c r="D53" s="2">
        <v>2958465</v>
      </c>
      <c r="E53" s="2">
        <v>42917</v>
      </c>
      <c r="F53" s="28">
        <v>87.72</v>
      </c>
      <c r="G53" t="s">
        <v>14</v>
      </c>
    </row>
    <row r="54" spans="1:7" x14ac:dyDescent="0.25">
      <c r="A54" t="s">
        <v>0</v>
      </c>
      <c r="B54" t="s">
        <v>13</v>
      </c>
      <c r="C54">
        <v>1405176</v>
      </c>
      <c r="D54" s="2">
        <v>2958465</v>
      </c>
      <c r="E54" s="2">
        <v>42917</v>
      </c>
      <c r="F54" s="28">
        <v>87.72</v>
      </c>
      <c r="G54" t="s">
        <v>14</v>
      </c>
    </row>
    <row r="55" spans="1:7" x14ac:dyDescent="0.25">
      <c r="A55" t="s">
        <v>0</v>
      </c>
      <c r="B55" t="s">
        <v>13</v>
      </c>
      <c r="C55">
        <v>1405177</v>
      </c>
      <c r="D55" s="2">
        <v>2958465</v>
      </c>
      <c r="E55" s="2">
        <v>42917</v>
      </c>
      <c r="F55" s="28">
        <v>87.72</v>
      </c>
      <c r="G55" t="s">
        <v>14</v>
      </c>
    </row>
    <row r="56" spans="1:7" x14ac:dyDescent="0.25">
      <c r="A56" t="s">
        <v>0</v>
      </c>
      <c r="B56" t="s">
        <v>13</v>
      </c>
      <c r="C56">
        <v>1405183</v>
      </c>
      <c r="D56" s="2">
        <v>2958465</v>
      </c>
      <c r="E56" s="2">
        <v>42917</v>
      </c>
      <c r="F56" s="28">
        <v>87.72</v>
      </c>
      <c r="G56" t="s">
        <v>14</v>
      </c>
    </row>
    <row r="57" spans="1:7" x14ac:dyDescent="0.25">
      <c r="A57" t="s">
        <v>0</v>
      </c>
      <c r="B57" t="s">
        <v>13</v>
      </c>
      <c r="C57">
        <v>1405184</v>
      </c>
      <c r="D57" s="2">
        <v>2958465</v>
      </c>
      <c r="E57" s="2">
        <v>42917</v>
      </c>
      <c r="F57" s="28">
        <v>87.72</v>
      </c>
      <c r="G57" t="s">
        <v>14</v>
      </c>
    </row>
    <row r="58" spans="1:7" x14ac:dyDescent="0.25">
      <c r="A58" t="s">
        <v>0</v>
      </c>
      <c r="B58" t="s">
        <v>13</v>
      </c>
      <c r="C58">
        <v>1405187</v>
      </c>
      <c r="D58" s="2">
        <v>2958465</v>
      </c>
      <c r="E58" s="2">
        <v>42917</v>
      </c>
      <c r="F58" s="28">
        <v>87.72</v>
      </c>
      <c r="G58" t="s">
        <v>14</v>
      </c>
    </row>
    <row r="59" spans="1:7" x14ac:dyDescent="0.25">
      <c r="A59" t="s">
        <v>0</v>
      </c>
      <c r="B59" t="s">
        <v>13</v>
      </c>
      <c r="C59">
        <v>1405188</v>
      </c>
      <c r="D59" s="2">
        <v>2958465</v>
      </c>
      <c r="E59" s="2">
        <v>42917</v>
      </c>
      <c r="F59" s="28">
        <v>87.72</v>
      </c>
      <c r="G59" t="s">
        <v>14</v>
      </c>
    </row>
    <row r="60" spans="1:7" x14ac:dyDescent="0.25">
      <c r="A60" t="s">
        <v>0</v>
      </c>
      <c r="B60" t="s">
        <v>13</v>
      </c>
      <c r="C60">
        <v>1405233</v>
      </c>
      <c r="D60" s="2">
        <v>2958465</v>
      </c>
      <c r="E60" s="2">
        <v>42917</v>
      </c>
      <c r="F60" s="28">
        <v>87.72</v>
      </c>
      <c r="G60" t="s">
        <v>14</v>
      </c>
    </row>
    <row r="61" spans="1:7" x14ac:dyDescent="0.25">
      <c r="A61" t="s">
        <v>0</v>
      </c>
      <c r="B61" t="s">
        <v>13</v>
      </c>
      <c r="C61">
        <v>1405234</v>
      </c>
      <c r="D61" s="2">
        <v>2958465</v>
      </c>
      <c r="E61" s="2">
        <v>42917</v>
      </c>
      <c r="F61" s="28">
        <v>87.72</v>
      </c>
      <c r="G61" t="s">
        <v>14</v>
      </c>
    </row>
    <row r="62" spans="1:7" x14ac:dyDescent="0.25">
      <c r="A62" t="s">
        <v>0</v>
      </c>
      <c r="B62" t="s">
        <v>13</v>
      </c>
      <c r="C62">
        <v>1408163</v>
      </c>
      <c r="D62" s="2">
        <v>2958465</v>
      </c>
      <c r="E62" s="2">
        <v>42929</v>
      </c>
      <c r="F62" s="28">
        <v>77.72</v>
      </c>
      <c r="G62" t="s">
        <v>14</v>
      </c>
    </row>
    <row r="63" spans="1:7" x14ac:dyDescent="0.25">
      <c r="A63" t="s">
        <v>0</v>
      </c>
      <c r="B63" t="s">
        <v>13</v>
      </c>
      <c r="C63">
        <v>1408164</v>
      </c>
      <c r="D63" s="2">
        <v>2958465</v>
      </c>
      <c r="E63" s="2">
        <v>42929</v>
      </c>
      <c r="F63" s="28">
        <v>77.72</v>
      </c>
      <c r="G63" t="s">
        <v>14</v>
      </c>
    </row>
    <row r="64" spans="1:7" x14ac:dyDescent="0.25">
      <c r="A64" t="s">
        <v>0</v>
      </c>
      <c r="B64" t="s">
        <v>13</v>
      </c>
      <c r="C64">
        <v>1408183</v>
      </c>
      <c r="D64" s="2">
        <v>2958465</v>
      </c>
      <c r="E64" s="2">
        <v>42929</v>
      </c>
      <c r="F64" s="28">
        <v>78.760000000000005</v>
      </c>
      <c r="G64" t="s">
        <v>14</v>
      </c>
    </row>
    <row r="65" spans="1:7" x14ac:dyDescent="0.25">
      <c r="A65" t="s">
        <v>0</v>
      </c>
      <c r="B65" t="s">
        <v>13</v>
      </c>
      <c r="C65">
        <v>1408184</v>
      </c>
      <c r="D65" s="2">
        <v>2958465</v>
      </c>
      <c r="E65" s="2">
        <v>42929</v>
      </c>
      <c r="F65" s="28">
        <v>78.760000000000005</v>
      </c>
      <c r="G65" t="s">
        <v>14</v>
      </c>
    </row>
    <row r="66" spans="1:7" x14ac:dyDescent="0.25">
      <c r="A66" t="s">
        <v>0</v>
      </c>
      <c r="B66" t="s">
        <v>13</v>
      </c>
      <c r="C66">
        <v>1408243</v>
      </c>
      <c r="D66" s="2">
        <v>2958465</v>
      </c>
      <c r="E66" s="2">
        <v>42929</v>
      </c>
      <c r="F66" s="28">
        <v>76.489999999999995</v>
      </c>
      <c r="G66" t="s">
        <v>14</v>
      </c>
    </row>
    <row r="67" spans="1:7" x14ac:dyDescent="0.25">
      <c r="A67" t="s">
        <v>0</v>
      </c>
      <c r="B67" t="s">
        <v>13</v>
      </c>
      <c r="C67">
        <v>1408244</v>
      </c>
      <c r="D67" s="2">
        <v>2958465</v>
      </c>
      <c r="E67" s="2">
        <v>42929</v>
      </c>
      <c r="F67" s="28">
        <v>76.489999999999995</v>
      </c>
      <c r="G67" t="s">
        <v>14</v>
      </c>
    </row>
    <row r="68" spans="1:7" x14ac:dyDescent="0.25">
      <c r="A68" t="s">
        <v>0</v>
      </c>
      <c r="B68" t="s">
        <v>13</v>
      </c>
      <c r="C68">
        <v>1408285</v>
      </c>
      <c r="D68" s="2">
        <v>73050</v>
      </c>
      <c r="E68" s="2">
        <v>39042</v>
      </c>
      <c r="F68" s="28">
        <v>100</v>
      </c>
      <c r="G68" t="s">
        <v>14</v>
      </c>
    </row>
    <row r="69" spans="1:7" x14ac:dyDescent="0.25">
      <c r="A69" t="s">
        <v>0</v>
      </c>
      <c r="B69" t="s">
        <v>13</v>
      </c>
      <c r="C69">
        <v>1408285</v>
      </c>
      <c r="D69" s="2">
        <v>2958465</v>
      </c>
      <c r="E69" s="2">
        <v>73051</v>
      </c>
      <c r="F69" s="28">
        <v>100</v>
      </c>
      <c r="G69" t="s">
        <v>14</v>
      </c>
    </row>
    <row r="70" spans="1:7" x14ac:dyDescent="0.25">
      <c r="A70" t="s">
        <v>0</v>
      </c>
      <c r="B70" t="s">
        <v>13</v>
      </c>
      <c r="C70">
        <v>1408664</v>
      </c>
      <c r="D70" s="2">
        <v>2958465</v>
      </c>
      <c r="E70" s="2">
        <v>42929</v>
      </c>
      <c r="F70" s="28">
        <v>71.89</v>
      </c>
      <c r="G70" t="s">
        <v>14</v>
      </c>
    </row>
    <row r="71" spans="1:7" x14ac:dyDescent="0.25">
      <c r="A71" t="s">
        <v>0</v>
      </c>
      <c r="B71" t="s">
        <v>13</v>
      </c>
      <c r="C71">
        <v>1408684</v>
      </c>
      <c r="D71" s="2">
        <v>2958465</v>
      </c>
      <c r="E71" s="2">
        <v>42929</v>
      </c>
      <c r="F71" s="28">
        <v>73.180000000000007</v>
      </c>
      <c r="G71" t="s">
        <v>14</v>
      </c>
    </row>
    <row r="72" spans="1:7" x14ac:dyDescent="0.25">
      <c r="A72" t="s">
        <v>0</v>
      </c>
      <c r="B72" t="s">
        <v>13</v>
      </c>
      <c r="C72">
        <v>1408785</v>
      </c>
      <c r="D72" s="2">
        <v>73050</v>
      </c>
      <c r="E72" s="2">
        <v>39042</v>
      </c>
      <c r="F72" s="28">
        <v>100</v>
      </c>
      <c r="G72" t="s">
        <v>14</v>
      </c>
    </row>
    <row r="73" spans="1:7" x14ac:dyDescent="0.25">
      <c r="A73" t="s">
        <v>0</v>
      </c>
      <c r="B73" t="s">
        <v>13</v>
      </c>
      <c r="C73">
        <v>1408785</v>
      </c>
      <c r="D73" s="2">
        <v>2958465</v>
      </c>
      <c r="E73" s="2">
        <v>73051</v>
      </c>
      <c r="F73" s="28">
        <v>100</v>
      </c>
      <c r="G73" t="s">
        <v>14</v>
      </c>
    </row>
    <row r="74" spans="1:7" x14ac:dyDescent="0.25">
      <c r="A74" t="s">
        <v>0</v>
      </c>
      <c r="B74" t="s">
        <v>13</v>
      </c>
      <c r="C74">
        <v>1412183</v>
      </c>
      <c r="D74" s="2">
        <v>2958465</v>
      </c>
      <c r="E74" s="2">
        <v>44057</v>
      </c>
      <c r="F74" s="28">
        <v>74.040000000000006</v>
      </c>
      <c r="G74" t="s">
        <v>14</v>
      </c>
    </row>
    <row r="75" spans="1:7" x14ac:dyDescent="0.25">
      <c r="A75" t="s">
        <v>0</v>
      </c>
      <c r="B75" t="s">
        <v>13</v>
      </c>
      <c r="C75">
        <v>1412184</v>
      </c>
      <c r="D75" s="2">
        <v>2958465</v>
      </c>
      <c r="E75" s="2">
        <v>44057</v>
      </c>
      <c r="F75" s="28">
        <v>74.040000000000006</v>
      </c>
      <c r="G75" t="s">
        <v>14</v>
      </c>
    </row>
    <row r="76" spans="1:7" x14ac:dyDescent="0.25">
      <c r="A76" t="s">
        <v>0</v>
      </c>
      <c r="B76" t="s">
        <v>13</v>
      </c>
      <c r="C76">
        <v>1412196</v>
      </c>
      <c r="D76" s="2">
        <v>2958465</v>
      </c>
      <c r="E76" s="2">
        <v>44057</v>
      </c>
      <c r="F76" s="28">
        <v>74.040000000000006</v>
      </c>
      <c r="G76" t="s">
        <v>14</v>
      </c>
    </row>
    <row r="77" spans="1:7" x14ac:dyDescent="0.25">
      <c r="A77" t="s">
        <v>0</v>
      </c>
      <c r="B77" t="s">
        <v>13</v>
      </c>
      <c r="C77">
        <v>1412197</v>
      </c>
      <c r="D77" s="2">
        <v>2958465</v>
      </c>
      <c r="E77" s="2">
        <v>44057</v>
      </c>
      <c r="F77" s="28">
        <v>74.040000000000006</v>
      </c>
      <c r="G77" t="s">
        <v>14</v>
      </c>
    </row>
    <row r="78" spans="1:7" x14ac:dyDescent="0.25">
      <c r="A78" t="s">
        <v>0</v>
      </c>
      <c r="B78" t="s">
        <v>13</v>
      </c>
      <c r="C78">
        <v>1412233</v>
      </c>
      <c r="D78" s="2">
        <v>2958465</v>
      </c>
      <c r="E78" s="2">
        <v>44057</v>
      </c>
      <c r="F78" s="28">
        <v>73.98</v>
      </c>
      <c r="G78" t="s">
        <v>14</v>
      </c>
    </row>
    <row r="79" spans="1:7" x14ac:dyDescent="0.25">
      <c r="A79" t="s">
        <v>0</v>
      </c>
      <c r="B79" t="s">
        <v>13</v>
      </c>
      <c r="C79">
        <v>1412234</v>
      </c>
      <c r="D79" s="2">
        <v>2958465</v>
      </c>
      <c r="E79" s="2">
        <v>44057</v>
      </c>
      <c r="F79" s="28">
        <v>73.98</v>
      </c>
      <c r="G79" t="s">
        <v>14</v>
      </c>
    </row>
    <row r="80" spans="1:7" x14ac:dyDescent="0.25">
      <c r="A80" t="s">
        <v>0</v>
      </c>
      <c r="B80" t="s">
        <v>13</v>
      </c>
      <c r="C80">
        <v>1412285</v>
      </c>
      <c r="D80" s="2">
        <v>73050</v>
      </c>
      <c r="E80" s="2">
        <v>39042</v>
      </c>
      <c r="F80" s="28">
        <v>100</v>
      </c>
      <c r="G80" t="s">
        <v>14</v>
      </c>
    </row>
    <row r="81" spans="1:7" x14ac:dyDescent="0.25">
      <c r="A81" t="s">
        <v>0</v>
      </c>
      <c r="B81" t="s">
        <v>13</v>
      </c>
      <c r="C81">
        <v>1412285</v>
      </c>
      <c r="D81" s="2">
        <v>2958465</v>
      </c>
      <c r="E81" s="2">
        <v>73051</v>
      </c>
      <c r="F81" s="28">
        <v>100</v>
      </c>
      <c r="G81" t="s">
        <v>14</v>
      </c>
    </row>
    <row r="82" spans="1:7" x14ac:dyDescent="0.25">
      <c r="A82" t="s">
        <v>0</v>
      </c>
      <c r="B82" t="s">
        <v>13</v>
      </c>
      <c r="C82">
        <v>1412734</v>
      </c>
      <c r="D82" s="2">
        <v>2958465</v>
      </c>
      <c r="E82" s="2">
        <v>42929</v>
      </c>
      <c r="F82" s="28">
        <v>70.52</v>
      </c>
      <c r="G82" t="s">
        <v>14</v>
      </c>
    </row>
    <row r="83" spans="1:7" x14ac:dyDescent="0.25">
      <c r="A83" t="s">
        <v>0</v>
      </c>
      <c r="B83" t="s">
        <v>13</v>
      </c>
      <c r="C83">
        <v>1412785</v>
      </c>
      <c r="D83" s="2">
        <v>73050</v>
      </c>
      <c r="E83" s="2">
        <v>39042</v>
      </c>
      <c r="F83" s="28">
        <v>100</v>
      </c>
      <c r="G83" t="s">
        <v>14</v>
      </c>
    </row>
    <row r="84" spans="1:7" x14ac:dyDescent="0.25">
      <c r="A84" t="s">
        <v>0</v>
      </c>
      <c r="B84" t="s">
        <v>13</v>
      </c>
      <c r="C84">
        <v>1412785</v>
      </c>
      <c r="D84" s="2">
        <v>2958465</v>
      </c>
      <c r="E84" s="2">
        <v>73051</v>
      </c>
      <c r="F84" s="28">
        <v>100</v>
      </c>
      <c r="G84" t="s">
        <v>14</v>
      </c>
    </row>
    <row r="85" spans="1:7" x14ac:dyDescent="0.25">
      <c r="A85" t="s">
        <v>0</v>
      </c>
      <c r="B85" t="s">
        <v>13</v>
      </c>
      <c r="C85">
        <v>1414196</v>
      </c>
      <c r="D85" s="2">
        <v>2958465</v>
      </c>
      <c r="E85" s="2">
        <v>44299</v>
      </c>
      <c r="F85" s="28">
        <v>74.069999999999993</v>
      </c>
      <c r="G85" t="s">
        <v>14</v>
      </c>
    </row>
    <row r="86" spans="1:7" x14ac:dyDescent="0.25">
      <c r="A86" t="s">
        <v>0</v>
      </c>
      <c r="B86" t="s">
        <v>13</v>
      </c>
      <c r="C86">
        <v>1414197</v>
      </c>
      <c r="D86" s="2">
        <v>2958465</v>
      </c>
      <c r="E86" s="2">
        <v>44299</v>
      </c>
      <c r="F86" s="28">
        <v>74.069999999999993</v>
      </c>
      <c r="G86" t="s">
        <v>14</v>
      </c>
    </row>
    <row r="87" spans="1:7" x14ac:dyDescent="0.25">
      <c r="A87" t="s">
        <v>0</v>
      </c>
      <c r="B87" t="s">
        <v>13</v>
      </c>
      <c r="C87">
        <v>1415097</v>
      </c>
      <c r="D87" s="2">
        <v>2958465</v>
      </c>
      <c r="E87" s="2">
        <v>44299</v>
      </c>
      <c r="F87" s="28">
        <v>74.12</v>
      </c>
      <c r="G87" t="s">
        <v>14</v>
      </c>
    </row>
    <row r="88" spans="1:7" x14ac:dyDescent="0.25">
      <c r="A88" t="s">
        <v>0</v>
      </c>
      <c r="B88" t="s">
        <v>13</v>
      </c>
      <c r="C88">
        <v>1415163</v>
      </c>
      <c r="D88" s="2">
        <v>2958465</v>
      </c>
      <c r="E88" s="2">
        <v>44299</v>
      </c>
      <c r="F88" s="28">
        <v>74.290000000000006</v>
      </c>
      <c r="G88" t="s">
        <v>14</v>
      </c>
    </row>
    <row r="89" spans="1:7" x14ac:dyDescent="0.25">
      <c r="A89" t="s">
        <v>0</v>
      </c>
      <c r="B89" t="s">
        <v>13</v>
      </c>
      <c r="C89">
        <v>1415164</v>
      </c>
      <c r="D89" s="2">
        <v>2958465</v>
      </c>
      <c r="E89" s="2">
        <v>44299</v>
      </c>
      <c r="F89" s="28">
        <v>74.290000000000006</v>
      </c>
      <c r="G89" t="s">
        <v>14</v>
      </c>
    </row>
    <row r="90" spans="1:7" x14ac:dyDescent="0.25">
      <c r="A90" t="s">
        <v>0</v>
      </c>
      <c r="B90" t="s">
        <v>13</v>
      </c>
      <c r="C90">
        <v>1415183</v>
      </c>
      <c r="D90" s="2">
        <v>2958465</v>
      </c>
      <c r="E90" s="2">
        <v>44299</v>
      </c>
      <c r="F90" s="28">
        <v>73.91</v>
      </c>
      <c r="G90" t="s">
        <v>14</v>
      </c>
    </row>
    <row r="91" spans="1:7" x14ac:dyDescent="0.25">
      <c r="A91" t="s">
        <v>0</v>
      </c>
      <c r="B91" t="s">
        <v>13</v>
      </c>
      <c r="C91">
        <v>1415184</v>
      </c>
      <c r="D91" s="2">
        <v>2958465</v>
      </c>
      <c r="E91" s="2">
        <v>44299</v>
      </c>
      <c r="F91" s="28">
        <v>73.91</v>
      </c>
      <c r="G91" t="s">
        <v>14</v>
      </c>
    </row>
    <row r="92" spans="1:7" x14ac:dyDescent="0.25">
      <c r="A92" t="s">
        <v>0</v>
      </c>
      <c r="B92" t="s">
        <v>13</v>
      </c>
      <c r="C92">
        <v>1415196</v>
      </c>
      <c r="D92" s="2">
        <v>2958465</v>
      </c>
      <c r="E92" s="2">
        <v>44299</v>
      </c>
      <c r="F92" s="28">
        <v>74.12</v>
      </c>
      <c r="G92" t="s">
        <v>14</v>
      </c>
    </row>
    <row r="93" spans="1:7" x14ac:dyDescent="0.25">
      <c r="A93" t="s">
        <v>0</v>
      </c>
      <c r="B93" t="s">
        <v>13</v>
      </c>
      <c r="C93">
        <v>1415197</v>
      </c>
      <c r="D93" s="2">
        <v>2958465</v>
      </c>
      <c r="E93" s="2">
        <v>44299</v>
      </c>
      <c r="F93" s="28">
        <v>74.12</v>
      </c>
      <c r="G93" t="s">
        <v>14</v>
      </c>
    </row>
    <row r="94" spans="1:7" x14ac:dyDescent="0.25">
      <c r="A94" t="s">
        <v>0</v>
      </c>
      <c r="B94" t="s">
        <v>13</v>
      </c>
      <c r="C94">
        <v>1415201</v>
      </c>
      <c r="D94" s="2">
        <v>2958465</v>
      </c>
      <c r="E94" s="2">
        <v>44299</v>
      </c>
      <c r="F94" s="28">
        <v>73.94</v>
      </c>
      <c r="G94" t="s">
        <v>14</v>
      </c>
    </row>
    <row r="95" spans="1:7" x14ac:dyDescent="0.25">
      <c r="A95" t="s">
        <v>0</v>
      </c>
      <c r="B95" t="s">
        <v>13</v>
      </c>
      <c r="C95">
        <v>1415203</v>
      </c>
      <c r="D95" s="2">
        <v>2958465</v>
      </c>
      <c r="E95" s="2">
        <v>44299</v>
      </c>
      <c r="F95" s="28">
        <v>73.94</v>
      </c>
      <c r="G95" t="s">
        <v>14</v>
      </c>
    </row>
    <row r="96" spans="1:7" x14ac:dyDescent="0.25">
      <c r="A96" t="s">
        <v>0</v>
      </c>
      <c r="B96" t="s">
        <v>13</v>
      </c>
      <c r="C96">
        <v>1415243</v>
      </c>
      <c r="D96" s="2">
        <v>2958465</v>
      </c>
      <c r="E96" s="2">
        <v>44299</v>
      </c>
      <c r="F96" s="28">
        <v>74.08</v>
      </c>
      <c r="G96" t="s">
        <v>14</v>
      </c>
    </row>
    <row r="97" spans="1:7" x14ac:dyDescent="0.25">
      <c r="A97" t="s">
        <v>0</v>
      </c>
      <c r="B97" t="s">
        <v>13</v>
      </c>
      <c r="C97">
        <v>1415244</v>
      </c>
      <c r="D97" s="2">
        <v>2958465</v>
      </c>
      <c r="E97" s="2">
        <v>44299</v>
      </c>
      <c r="F97" s="28">
        <v>74.08</v>
      </c>
      <c r="G97" t="s">
        <v>14</v>
      </c>
    </row>
    <row r="98" spans="1:7" x14ac:dyDescent="0.25">
      <c r="A98" t="s">
        <v>0</v>
      </c>
      <c r="B98" t="s">
        <v>13</v>
      </c>
      <c r="C98">
        <v>1415289</v>
      </c>
      <c r="D98" s="2">
        <v>2958465</v>
      </c>
      <c r="E98" s="2">
        <v>44299</v>
      </c>
      <c r="F98" s="28">
        <v>73.98</v>
      </c>
      <c r="G98" t="s">
        <v>14</v>
      </c>
    </row>
    <row r="99" spans="1:7" x14ac:dyDescent="0.25">
      <c r="A99" t="s">
        <v>0</v>
      </c>
      <c r="B99" t="s">
        <v>13</v>
      </c>
      <c r="C99">
        <v>1415290</v>
      </c>
      <c r="D99" s="2">
        <v>2958465</v>
      </c>
      <c r="E99" s="2">
        <v>44299</v>
      </c>
      <c r="F99" s="28">
        <v>73.98</v>
      </c>
      <c r="G99" t="s">
        <v>14</v>
      </c>
    </row>
    <row r="100" spans="1:7" x14ac:dyDescent="0.25">
      <c r="A100" t="s">
        <v>0</v>
      </c>
      <c r="B100" t="s">
        <v>13</v>
      </c>
      <c r="C100">
        <v>1415291</v>
      </c>
      <c r="D100" s="2">
        <v>2958465</v>
      </c>
      <c r="E100" s="2">
        <v>44299</v>
      </c>
      <c r="F100" s="28">
        <v>74.03</v>
      </c>
      <c r="G100" t="s">
        <v>14</v>
      </c>
    </row>
    <row r="101" spans="1:7" x14ac:dyDescent="0.25">
      <c r="A101" t="s">
        <v>0</v>
      </c>
      <c r="B101" t="s">
        <v>13</v>
      </c>
      <c r="C101">
        <v>1415292</v>
      </c>
      <c r="D101" s="2">
        <v>2958465</v>
      </c>
      <c r="E101" s="2">
        <v>44299</v>
      </c>
      <c r="F101" s="28">
        <v>74.03</v>
      </c>
      <c r="G101" t="s">
        <v>14</v>
      </c>
    </row>
    <row r="102" spans="1:7" x14ac:dyDescent="0.25">
      <c r="A102" t="s">
        <v>0</v>
      </c>
      <c r="B102" t="s">
        <v>13</v>
      </c>
      <c r="C102">
        <v>1415295</v>
      </c>
      <c r="D102" s="2">
        <v>2958465</v>
      </c>
      <c r="E102" s="2">
        <v>44299</v>
      </c>
      <c r="F102" s="28">
        <v>74.03</v>
      </c>
      <c r="G102" t="s">
        <v>14</v>
      </c>
    </row>
    <row r="103" spans="1:7" x14ac:dyDescent="0.25">
      <c r="A103" t="s">
        <v>0</v>
      </c>
      <c r="B103" t="s">
        <v>13</v>
      </c>
      <c r="C103">
        <v>1415664</v>
      </c>
      <c r="D103" s="2">
        <v>2958465</v>
      </c>
      <c r="E103" s="2">
        <v>42929</v>
      </c>
      <c r="F103" s="28">
        <v>71.78</v>
      </c>
      <c r="G103" t="s">
        <v>14</v>
      </c>
    </row>
    <row r="104" spans="1:7" x14ac:dyDescent="0.25">
      <c r="A104" t="s">
        <v>0</v>
      </c>
      <c r="B104" t="s">
        <v>13</v>
      </c>
      <c r="C104">
        <v>2050180</v>
      </c>
      <c r="D104" s="2">
        <v>2958465</v>
      </c>
      <c r="E104" s="2">
        <v>41132</v>
      </c>
      <c r="F104" s="28">
        <v>83.37</v>
      </c>
      <c r="G104" t="s">
        <v>14</v>
      </c>
    </row>
    <row r="105" spans="1:7" x14ac:dyDescent="0.25">
      <c r="A105" t="s">
        <v>0</v>
      </c>
      <c r="B105" t="s">
        <v>13</v>
      </c>
      <c r="C105">
        <v>2050183</v>
      </c>
      <c r="D105" s="2">
        <v>2958465</v>
      </c>
      <c r="E105" s="2">
        <v>41132</v>
      </c>
      <c r="F105" s="28">
        <v>83.37</v>
      </c>
      <c r="G105" t="s">
        <v>14</v>
      </c>
    </row>
    <row r="106" spans="1:7" x14ac:dyDescent="0.25">
      <c r="A106" t="s">
        <v>0</v>
      </c>
      <c r="B106" t="s">
        <v>13</v>
      </c>
      <c r="C106">
        <v>2050221</v>
      </c>
      <c r="D106" s="2">
        <v>2958465</v>
      </c>
      <c r="E106" s="2">
        <v>41132</v>
      </c>
      <c r="F106" s="28">
        <v>83.36</v>
      </c>
      <c r="G106" t="s">
        <v>14</v>
      </c>
    </row>
    <row r="107" spans="1:7" x14ac:dyDescent="0.25">
      <c r="A107" t="s">
        <v>0</v>
      </c>
      <c r="B107" t="s">
        <v>13</v>
      </c>
      <c r="C107">
        <v>2050223</v>
      </c>
      <c r="D107" s="2">
        <v>2958465</v>
      </c>
      <c r="E107" s="2">
        <v>41132</v>
      </c>
      <c r="F107" s="28">
        <v>83.36</v>
      </c>
      <c r="G107" t="s">
        <v>14</v>
      </c>
    </row>
    <row r="108" spans="1:7" x14ac:dyDescent="0.25">
      <c r="A108" t="s">
        <v>0</v>
      </c>
      <c r="B108" t="s">
        <v>13</v>
      </c>
      <c r="C108">
        <v>2050723</v>
      </c>
      <c r="D108" s="2">
        <v>2958465</v>
      </c>
      <c r="E108" s="2">
        <v>41132</v>
      </c>
      <c r="F108" s="28">
        <v>83.33</v>
      </c>
      <c r="G108" t="s">
        <v>14</v>
      </c>
    </row>
    <row r="109" spans="1:7" x14ac:dyDescent="0.25">
      <c r="A109" t="s">
        <v>0</v>
      </c>
      <c r="B109" t="s">
        <v>13</v>
      </c>
      <c r="C109">
        <v>2051180</v>
      </c>
      <c r="D109" s="2">
        <v>2958465</v>
      </c>
      <c r="E109" s="2">
        <v>41132</v>
      </c>
      <c r="F109" s="28">
        <v>83.3</v>
      </c>
      <c r="G109" t="s">
        <v>14</v>
      </c>
    </row>
    <row r="110" spans="1:7" x14ac:dyDescent="0.25">
      <c r="A110" t="s">
        <v>0</v>
      </c>
      <c r="B110" t="s">
        <v>13</v>
      </c>
      <c r="C110">
        <v>2051183</v>
      </c>
      <c r="D110" s="2">
        <v>2958465</v>
      </c>
      <c r="E110" s="2">
        <v>41132</v>
      </c>
      <c r="F110" s="28">
        <v>83.3</v>
      </c>
      <c r="G110" t="s">
        <v>14</v>
      </c>
    </row>
    <row r="111" spans="1:7" x14ac:dyDescent="0.25">
      <c r="A111" t="s">
        <v>0</v>
      </c>
      <c r="B111" t="s">
        <v>13</v>
      </c>
      <c r="C111">
        <v>2051221</v>
      </c>
      <c r="D111" s="2">
        <v>2958465</v>
      </c>
      <c r="E111" s="2">
        <v>41132</v>
      </c>
      <c r="F111" s="28">
        <v>83.34</v>
      </c>
      <c r="G111" t="s">
        <v>14</v>
      </c>
    </row>
    <row r="112" spans="1:7" x14ac:dyDescent="0.25">
      <c r="A112" t="s">
        <v>0</v>
      </c>
      <c r="B112" t="s">
        <v>13</v>
      </c>
      <c r="C112">
        <v>2051223</v>
      </c>
      <c r="D112" s="2">
        <v>2958465</v>
      </c>
      <c r="E112" s="2">
        <v>41132</v>
      </c>
      <c r="F112" s="28">
        <v>83.34</v>
      </c>
      <c r="G112" t="s">
        <v>14</v>
      </c>
    </row>
    <row r="113" spans="1:7" x14ac:dyDescent="0.25">
      <c r="A113" t="s">
        <v>0</v>
      </c>
      <c r="B113" t="s">
        <v>13</v>
      </c>
      <c r="C113">
        <v>2051680</v>
      </c>
      <c r="D113" s="2">
        <v>2958465</v>
      </c>
      <c r="E113" s="2">
        <v>41132</v>
      </c>
      <c r="F113" s="28">
        <v>83.33</v>
      </c>
      <c r="G113" t="s">
        <v>14</v>
      </c>
    </row>
    <row r="114" spans="1:7" x14ac:dyDescent="0.25">
      <c r="A114" t="s">
        <v>0</v>
      </c>
      <c r="B114" t="s">
        <v>13</v>
      </c>
      <c r="C114">
        <v>2401771</v>
      </c>
      <c r="D114" s="2">
        <v>2958465</v>
      </c>
      <c r="E114" s="2">
        <v>39545</v>
      </c>
      <c r="F114" s="28">
        <v>99.01</v>
      </c>
      <c r="G114" t="s">
        <v>14</v>
      </c>
    </row>
    <row r="115" spans="1:7" x14ac:dyDescent="0.25">
      <c r="A115" t="s">
        <v>0</v>
      </c>
      <c r="B115" t="s">
        <v>13</v>
      </c>
      <c r="C115">
        <v>2406218</v>
      </c>
      <c r="D115" s="2">
        <v>2958465</v>
      </c>
      <c r="E115" s="2">
        <v>44713</v>
      </c>
      <c r="F115" s="28">
        <v>67.59</v>
      </c>
      <c r="G115" t="s">
        <v>14</v>
      </c>
    </row>
    <row r="116" spans="1:7" x14ac:dyDescent="0.25">
      <c r="A116" t="s">
        <v>0</v>
      </c>
      <c r="B116" t="s">
        <v>13</v>
      </c>
      <c r="C116">
        <v>2406242</v>
      </c>
      <c r="D116" s="2">
        <v>2958465</v>
      </c>
      <c r="E116" s="2">
        <v>39367</v>
      </c>
      <c r="F116" s="28">
        <v>100</v>
      </c>
      <c r="G116" t="s">
        <v>14</v>
      </c>
    </row>
    <row r="117" spans="1:7" x14ac:dyDescent="0.25">
      <c r="A117" t="s">
        <v>0</v>
      </c>
      <c r="B117" t="s">
        <v>13</v>
      </c>
      <c r="C117">
        <v>2406265</v>
      </c>
      <c r="D117" s="2">
        <v>2958465</v>
      </c>
      <c r="E117" s="2">
        <v>38959</v>
      </c>
      <c r="F117" s="28">
        <v>100</v>
      </c>
      <c r="G117" t="s">
        <v>14</v>
      </c>
    </row>
    <row r="118" spans="1:7" x14ac:dyDescent="0.25">
      <c r="A118" t="s">
        <v>0</v>
      </c>
      <c r="B118" t="s">
        <v>13</v>
      </c>
      <c r="C118">
        <v>2411173</v>
      </c>
      <c r="D118" s="2">
        <v>2958465</v>
      </c>
      <c r="E118" s="2">
        <v>43116</v>
      </c>
      <c r="F118" s="28">
        <v>52.27</v>
      </c>
      <c r="G118" t="s">
        <v>14</v>
      </c>
    </row>
    <row r="119" spans="1:7" x14ac:dyDescent="0.25">
      <c r="A119" t="s">
        <v>0</v>
      </c>
      <c r="B119" t="s">
        <v>13</v>
      </c>
      <c r="C119">
        <v>2411175</v>
      </c>
      <c r="D119" s="2">
        <v>2958465</v>
      </c>
      <c r="E119" s="2">
        <v>43116</v>
      </c>
      <c r="F119" s="28">
        <v>52.27</v>
      </c>
      <c r="G119" t="s">
        <v>14</v>
      </c>
    </row>
    <row r="120" spans="1:7" x14ac:dyDescent="0.25">
      <c r="A120" t="s">
        <v>0</v>
      </c>
      <c r="B120" t="s">
        <v>13</v>
      </c>
      <c r="C120">
        <v>2411183</v>
      </c>
      <c r="D120" s="2">
        <v>2958465</v>
      </c>
      <c r="E120" s="2">
        <v>38953</v>
      </c>
      <c r="F120" s="28">
        <v>100</v>
      </c>
      <c r="G120" t="s">
        <v>14</v>
      </c>
    </row>
    <row r="121" spans="1:7" x14ac:dyDescent="0.25">
      <c r="A121" t="s">
        <v>0</v>
      </c>
      <c r="B121" t="s">
        <v>13</v>
      </c>
      <c r="C121">
        <v>2411184</v>
      </c>
      <c r="D121" s="2">
        <v>2958465</v>
      </c>
      <c r="E121" s="2">
        <v>38953</v>
      </c>
      <c r="F121" s="28">
        <v>100</v>
      </c>
      <c r="G121" t="s">
        <v>14</v>
      </c>
    </row>
    <row r="122" spans="1:7" x14ac:dyDescent="0.25">
      <c r="A122" t="s">
        <v>0</v>
      </c>
      <c r="B122" t="s">
        <v>13</v>
      </c>
      <c r="C122">
        <v>2485201</v>
      </c>
      <c r="D122" s="2">
        <v>2958465</v>
      </c>
      <c r="E122" s="2">
        <v>45889</v>
      </c>
      <c r="F122" s="28">
        <v>89.26</v>
      </c>
      <c r="G122" t="s">
        <v>14</v>
      </c>
    </row>
    <row r="123" spans="1:7" x14ac:dyDescent="0.25">
      <c r="A123" t="s">
        <v>0</v>
      </c>
      <c r="B123" t="s">
        <v>13</v>
      </c>
      <c r="C123">
        <v>2485203</v>
      </c>
      <c r="D123" s="2">
        <v>2958465</v>
      </c>
      <c r="E123" s="2">
        <v>45889</v>
      </c>
      <c r="F123" s="28">
        <v>89.26</v>
      </c>
      <c r="G123" t="s">
        <v>14</v>
      </c>
    </row>
    <row r="124" spans="1:7" x14ac:dyDescent="0.25">
      <c r="A124" t="s">
        <v>0</v>
      </c>
      <c r="B124" t="s">
        <v>13</v>
      </c>
      <c r="C124">
        <v>2485254</v>
      </c>
      <c r="D124" s="2">
        <v>2958465</v>
      </c>
      <c r="E124" s="2">
        <v>45876</v>
      </c>
      <c r="F124" s="28">
        <v>89.26</v>
      </c>
      <c r="G124" t="s">
        <v>14</v>
      </c>
    </row>
    <row r="125" spans="1:7" x14ac:dyDescent="0.25">
      <c r="A125" t="s">
        <v>0</v>
      </c>
      <c r="B125" t="s">
        <v>13</v>
      </c>
      <c r="C125">
        <v>2486089</v>
      </c>
      <c r="D125" s="2">
        <v>2958465</v>
      </c>
      <c r="E125" s="2">
        <v>44299</v>
      </c>
      <c r="F125" s="28">
        <v>74.06</v>
      </c>
      <c r="G125" t="s">
        <v>14</v>
      </c>
    </row>
    <row r="126" spans="1:7" x14ac:dyDescent="0.25">
      <c r="A126" t="s">
        <v>0</v>
      </c>
      <c r="B126" t="s">
        <v>13</v>
      </c>
      <c r="C126">
        <v>2486163</v>
      </c>
      <c r="D126" s="2">
        <v>2958465</v>
      </c>
      <c r="E126" s="2">
        <v>44299</v>
      </c>
      <c r="F126" s="28">
        <v>74.099999999999994</v>
      </c>
      <c r="G126" t="s">
        <v>14</v>
      </c>
    </row>
    <row r="127" spans="1:7" x14ac:dyDescent="0.25">
      <c r="A127" t="s">
        <v>0</v>
      </c>
      <c r="B127" t="s">
        <v>13</v>
      </c>
      <c r="C127">
        <v>2486164</v>
      </c>
      <c r="D127" s="2">
        <v>2958465</v>
      </c>
      <c r="E127" s="2">
        <v>44299</v>
      </c>
      <c r="F127" s="28">
        <v>74.099999999999994</v>
      </c>
      <c r="G127" t="s">
        <v>14</v>
      </c>
    </row>
    <row r="128" spans="1:7" x14ac:dyDescent="0.25">
      <c r="A128" t="s">
        <v>0</v>
      </c>
      <c r="B128" t="s">
        <v>13</v>
      </c>
      <c r="C128">
        <v>2486183</v>
      </c>
      <c r="D128" s="2">
        <v>2958465</v>
      </c>
      <c r="E128" s="2">
        <v>44299</v>
      </c>
      <c r="F128" s="28">
        <v>73.95</v>
      </c>
      <c r="G128" t="s">
        <v>14</v>
      </c>
    </row>
    <row r="129" spans="1:7" x14ac:dyDescent="0.25">
      <c r="A129" t="s">
        <v>0</v>
      </c>
      <c r="B129" t="s">
        <v>13</v>
      </c>
      <c r="C129">
        <v>2486184</v>
      </c>
      <c r="D129" s="2">
        <v>2958465</v>
      </c>
      <c r="E129" s="2">
        <v>44299</v>
      </c>
      <c r="F129" s="28">
        <v>73.95</v>
      </c>
      <c r="G129" t="s">
        <v>14</v>
      </c>
    </row>
    <row r="130" spans="1:7" x14ac:dyDescent="0.25">
      <c r="A130" t="s">
        <v>0</v>
      </c>
      <c r="B130" t="s">
        <v>13</v>
      </c>
      <c r="C130">
        <v>2486189</v>
      </c>
      <c r="D130" s="2">
        <v>2958465</v>
      </c>
      <c r="E130" s="2">
        <v>44299</v>
      </c>
      <c r="F130" s="28">
        <v>74.06</v>
      </c>
      <c r="G130" t="s">
        <v>14</v>
      </c>
    </row>
    <row r="131" spans="1:7" x14ac:dyDescent="0.25">
      <c r="A131" t="s">
        <v>0</v>
      </c>
      <c r="B131" t="s">
        <v>13</v>
      </c>
      <c r="C131">
        <v>2486190</v>
      </c>
      <c r="D131" s="2">
        <v>2958465</v>
      </c>
      <c r="E131" s="2">
        <v>44299</v>
      </c>
      <c r="F131" s="28">
        <v>74.06</v>
      </c>
      <c r="G131" t="s">
        <v>14</v>
      </c>
    </row>
    <row r="132" spans="1:7" x14ac:dyDescent="0.25">
      <c r="A132" t="s">
        <v>0</v>
      </c>
      <c r="B132" t="s">
        <v>13</v>
      </c>
      <c r="C132">
        <v>2486663</v>
      </c>
      <c r="D132" s="2">
        <v>2958465</v>
      </c>
      <c r="E132" s="2">
        <v>43070</v>
      </c>
      <c r="F132" s="28">
        <v>85.27</v>
      </c>
      <c r="G132" t="s">
        <v>14</v>
      </c>
    </row>
    <row r="133" spans="1:7" x14ac:dyDescent="0.25">
      <c r="A133" t="s">
        <v>0</v>
      </c>
      <c r="B133" t="s">
        <v>13</v>
      </c>
      <c r="C133">
        <v>2490183</v>
      </c>
      <c r="D133" s="2">
        <v>2958465</v>
      </c>
      <c r="E133" s="2">
        <v>44764</v>
      </c>
      <c r="F133" s="28">
        <v>63.72</v>
      </c>
      <c r="G133" t="s">
        <v>14</v>
      </c>
    </row>
    <row r="134" spans="1:7" x14ac:dyDescent="0.25">
      <c r="A134" t="s">
        <v>0</v>
      </c>
      <c r="B134" t="s">
        <v>13</v>
      </c>
      <c r="C134">
        <v>2490184</v>
      </c>
      <c r="D134" s="2">
        <v>2958465</v>
      </c>
      <c r="E134" s="2">
        <v>44764</v>
      </c>
      <c r="F134" s="28">
        <v>63.72</v>
      </c>
      <c r="G134" t="s">
        <v>14</v>
      </c>
    </row>
    <row r="135" spans="1:7" x14ac:dyDescent="0.25">
      <c r="A135" t="s">
        <v>0</v>
      </c>
      <c r="B135" t="s">
        <v>13</v>
      </c>
      <c r="C135">
        <v>2490233</v>
      </c>
      <c r="D135" s="2">
        <v>2958465</v>
      </c>
      <c r="E135" s="2">
        <v>44764</v>
      </c>
      <c r="F135" s="28">
        <v>64.7</v>
      </c>
      <c r="G135" t="s">
        <v>14</v>
      </c>
    </row>
    <row r="136" spans="1:7" x14ac:dyDescent="0.25">
      <c r="A136" t="s">
        <v>0</v>
      </c>
      <c r="B136" t="s">
        <v>13</v>
      </c>
      <c r="C136">
        <v>2490234</v>
      </c>
      <c r="D136" s="2">
        <v>2958465</v>
      </c>
      <c r="E136" s="2">
        <v>44764</v>
      </c>
      <c r="F136" s="28">
        <v>64.7</v>
      </c>
      <c r="G136" t="s">
        <v>14</v>
      </c>
    </row>
    <row r="137" spans="1:7" x14ac:dyDescent="0.25">
      <c r="A137" t="s">
        <v>0</v>
      </c>
      <c r="B137" t="s">
        <v>13</v>
      </c>
      <c r="C137">
        <v>2490242</v>
      </c>
      <c r="D137" s="2">
        <v>2958465</v>
      </c>
      <c r="E137" s="2">
        <v>44764</v>
      </c>
      <c r="F137" s="28">
        <v>64.180000000000007</v>
      </c>
      <c r="G137" t="s">
        <v>14</v>
      </c>
    </row>
    <row r="138" spans="1:7" x14ac:dyDescent="0.25">
      <c r="A138" t="s">
        <v>0</v>
      </c>
      <c r="B138" t="s">
        <v>13</v>
      </c>
      <c r="C138">
        <v>2494183</v>
      </c>
      <c r="D138" s="2">
        <v>2958465</v>
      </c>
      <c r="E138" s="2">
        <v>41071</v>
      </c>
      <c r="F138" s="28">
        <v>83.34</v>
      </c>
      <c r="G138" t="s">
        <v>14</v>
      </c>
    </row>
    <row r="139" spans="1:7" x14ac:dyDescent="0.25">
      <c r="A139" t="s">
        <v>0</v>
      </c>
      <c r="B139" t="s">
        <v>13</v>
      </c>
      <c r="C139">
        <v>2494184</v>
      </c>
      <c r="D139" s="2">
        <v>2958465</v>
      </c>
      <c r="E139" s="2">
        <v>41071</v>
      </c>
      <c r="F139" s="28">
        <v>83.34</v>
      </c>
      <c r="G139" t="s">
        <v>14</v>
      </c>
    </row>
    <row r="140" spans="1:7" x14ac:dyDescent="0.25">
      <c r="A140" t="s">
        <v>0</v>
      </c>
      <c r="B140" t="s">
        <v>13</v>
      </c>
      <c r="C140">
        <v>2494233</v>
      </c>
      <c r="D140" s="2">
        <v>2958465</v>
      </c>
      <c r="E140" s="2">
        <v>41071</v>
      </c>
      <c r="F140" s="28">
        <v>83.33</v>
      </c>
      <c r="G140" t="s">
        <v>14</v>
      </c>
    </row>
    <row r="141" spans="1:7" x14ac:dyDescent="0.25">
      <c r="A141" t="s">
        <v>0</v>
      </c>
      <c r="B141" t="s">
        <v>13</v>
      </c>
      <c r="C141">
        <v>2494234</v>
      </c>
      <c r="D141" s="2">
        <v>2958465</v>
      </c>
      <c r="E141" s="2">
        <v>41071</v>
      </c>
      <c r="F141" s="28">
        <v>83.33</v>
      </c>
      <c r="G141" t="s">
        <v>14</v>
      </c>
    </row>
    <row r="142" spans="1:7" x14ac:dyDescent="0.25">
      <c r="A142" t="s">
        <v>0</v>
      </c>
      <c r="B142" t="s">
        <v>13</v>
      </c>
      <c r="C142">
        <v>2494242</v>
      </c>
      <c r="D142" s="2">
        <v>2958465</v>
      </c>
      <c r="E142" s="2">
        <v>39101</v>
      </c>
      <c r="F142" s="28">
        <v>82.85</v>
      </c>
      <c r="G142" t="s">
        <v>14</v>
      </c>
    </row>
    <row r="143" spans="1:7" x14ac:dyDescent="0.25">
      <c r="A143" t="s">
        <v>0</v>
      </c>
      <c r="B143" t="s">
        <v>13</v>
      </c>
      <c r="C143">
        <v>2495183</v>
      </c>
      <c r="D143" s="2">
        <v>2958465</v>
      </c>
      <c r="E143" s="2">
        <v>41071</v>
      </c>
      <c r="F143" s="28">
        <v>83.33</v>
      </c>
      <c r="G143" t="s">
        <v>14</v>
      </c>
    </row>
    <row r="144" spans="1:7" x14ac:dyDescent="0.25">
      <c r="A144" t="s">
        <v>0</v>
      </c>
      <c r="B144" t="s">
        <v>13</v>
      </c>
      <c r="C144">
        <v>2495184</v>
      </c>
      <c r="D144" s="2">
        <v>2958465</v>
      </c>
      <c r="E144" s="2">
        <v>41071</v>
      </c>
      <c r="F144" s="28">
        <v>83.33</v>
      </c>
      <c r="G144" t="s">
        <v>14</v>
      </c>
    </row>
    <row r="145" spans="1:7" x14ac:dyDescent="0.25">
      <c r="A145" t="s">
        <v>0</v>
      </c>
      <c r="B145" t="s">
        <v>13</v>
      </c>
      <c r="C145">
        <v>2495233</v>
      </c>
      <c r="D145" s="2">
        <v>2958465</v>
      </c>
      <c r="E145" s="2">
        <v>39777</v>
      </c>
      <c r="F145" s="28">
        <v>83.33</v>
      </c>
      <c r="G145" t="s">
        <v>14</v>
      </c>
    </row>
    <row r="146" spans="1:7" x14ac:dyDescent="0.25">
      <c r="A146" t="s">
        <v>0</v>
      </c>
      <c r="B146" t="s">
        <v>13</v>
      </c>
      <c r="C146">
        <v>2495234</v>
      </c>
      <c r="D146" s="2">
        <v>2958465</v>
      </c>
      <c r="E146" s="2">
        <v>39777</v>
      </c>
      <c r="F146" s="28">
        <v>83.33</v>
      </c>
      <c r="G146" t="s">
        <v>14</v>
      </c>
    </row>
    <row r="147" spans="1:7" x14ac:dyDescent="0.25">
      <c r="A147" t="s">
        <v>0</v>
      </c>
      <c r="B147" t="s">
        <v>13</v>
      </c>
      <c r="C147">
        <v>2495265</v>
      </c>
      <c r="D147" s="2">
        <v>2958465</v>
      </c>
      <c r="E147" s="2">
        <v>41071</v>
      </c>
      <c r="F147" s="28">
        <v>83.33</v>
      </c>
      <c r="G147" t="s">
        <v>14</v>
      </c>
    </row>
    <row r="148" spans="1:7" x14ac:dyDescent="0.25">
      <c r="A148" t="s">
        <v>0</v>
      </c>
      <c r="B148" t="s">
        <v>13</v>
      </c>
      <c r="C148">
        <v>2499183</v>
      </c>
      <c r="D148" s="2">
        <v>2958465</v>
      </c>
      <c r="E148" s="2">
        <v>45223</v>
      </c>
      <c r="F148" s="28">
        <v>79.55</v>
      </c>
      <c r="G148" t="s">
        <v>14</v>
      </c>
    </row>
    <row r="149" spans="1:7" x14ac:dyDescent="0.25">
      <c r="A149" t="s">
        <v>0</v>
      </c>
      <c r="B149" t="s">
        <v>13</v>
      </c>
      <c r="C149">
        <v>2499184</v>
      </c>
      <c r="D149" s="2">
        <v>2958465</v>
      </c>
      <c r="E149" s="2">
        <v>45223</v>
      </c>
      <c r="F149" s="28">
        <v>79.55</v>
      </c>
      <c r="G149" t="s">
        <v>14</v>
      </c>
    </row>
    <row r="150" spans="1:7" x14ac:dyDescent="0.25">
      <c r="A150" t="s">
        <v>0</v>
      </c>
      <c r="B150" t="s">
        <v>13</v>
      </c>
      <c r="C150">
        <v>2499193</v>
      </c>
      <c r="D150" s="2">
        <v>2958465</v>
      </c>
      <c r="E150" s="2">
        <v>45223</v>
      </c>
      <c r="F150" s="28">
        <v>78.33</v>
      </c>
      <c r="G150" t="s">
        <v>14</v>
      </c>
    </row>
    <row r="151" spans="1:7" x14ac:dyDescent="0.25">
      <c r="A151" t="s">
        <v>0</v>
      </c>
      <c r="B151" t="s">
        <v>13</v>
      </c>
      <c r="C151">
        <v>2499195</v>
      </c>
      <c r="D151" s="2">
        <v>2958465</v>
      </c>
      <c r="E151" s="2">
        <v>45223</v>
      </c>
      <c r="F151" s="28">
        <v>78.33</v>
      </c>
      <c r="G151" t="s">
        <v>14</v>
      </c>
    </row>
    <row r="152" spans="1:7" x14ac:dyDescent="0.25">
      <c r="A152" t="s">
        <v>0</v>
      </c>
      <c r="B152" t="s">
        <v>13</v>
      </c>
      <c r="C152">
        <v>2499265</v>
      </c>
      <c r="D152" s="2">
        <v>2958465</v>
      </c>
      <c r="E152" s="2">
        <v>45223</v>
      </c>
      <c r="F152" s="28">
        <v>80.13</v>
      </c>
      <c r="G152" t="s">
        <v>14</v>
      </c>
    </row>
    <row r="153" spans="1:7" x14ac:dyDescent="0.25">
      <c r="A153" t="s">
        <v>0</v>
      </c>
      <c r="B153" t="s">
        <v>13</v>
      </c>
      <c r="C153">
        <v>2501233</v>
      </c>
      <c r="D153" s="2">
        <v>2958465</v>
      </c>
      <c r="E153" s="2">
        <v>39777</v>
      </c>
      <c r="F153" s="28">
        <v>88.5</v>
      </c>
      <c r="G153" t="s">
        <v>14</v>
      </c>
    </row>
    <row r="154" spans="1:7" x14ac:dyDescent="0.25">
      <c r="A154" t="s">
        <v>0</v>
      </c>
      <c r="B154" t="s">
        <v>13</v>
      </c>
      <c r="C154">
        <v>2501234</v>
      </c>
      <c r="D154" s="2">
        <v>2958465</v>
      </c>
      <c r="E154" s="2">
        <v>39777</v>
      </c>
      <c r="F154" s="28">
        <v>88.5</v>
      </c>
      <c r="G154" t="s">
        <v>14</v>
      </c>
    </row>
    <row r="155" spans="1:7" x14ac:dyDescent="0.25">
      <c r="A155" t="s">
        <v>0</v>
      </c>
      <c r="B155" t="s">
        <v>13</v>
      </c>
      <c r="C155">
        <v>2502173</v>
      </c>
      <c r="D155" s="2">
        <v>2958465</v>
      </c>
      <c r="E155" s="2">
        <v>45783</v>
      </c>
      <c r="F155" s="28">
        <v>76.739999999999995</v>
      </c>
      <c r="G155" t="s">
        <v>14</v>
      </c>
    </row>
    <row r="156" spans="1:7" x14ac:dyDescent="0.25">
      <c r="A156" t="s">
        <v>0</v>
      </c>
      <c r="B156" t="s">
        <v>13</v>
      </c>
      <c r="C156">
        <v>2502174</v>
      </c>
      <c r="D156" s="2">
        <v>2958465</v>
      </c>
      <c r="E156" s="2">
        <v>45783</v>
      </c>
      <c r="F156" s="28">
        <v>76.739999999999995</v>
      </c>
      <c r="G156" t="s">
        <v>14</v>
      </c>
    </row>
    <row r="157" spans="1:7" x14ac:dyDescent="0.25">
      <c r="A157" t="s">
        <v>0</v>
      </c>
      <c r="B157" t="s">
        <v>13</v>
      </c>
      <c r="C157">
        <v>2502175</v>
      </c>
      <c r="D157" s="2">
        <v>2958465</v>
      </c>
      <c r="E157" s="2">
        <v>45783</v>
      </c>
      <c r="F157" s="28">
        <v>76.739999999999995</v>
      </c>
      <c r="G157" t="s">
        <v>14</v>
      </c>
    </row>
    <row r="158" spans="1:7" x14ac:dyDescent="0.25">
      <c r="A158" t="s">
        <v>0</v>
      </c>
      <c r="B158" t="s">
        <v>13</v>
      </c>
      <c r="C158">
        <v>2502176</v>
      </c>
      <c r="D158" s="2">
        <v>2958465</v>
      </c>
      <c r="E158" s="2">
        <v>44764</v>
      </c>
      <c r="F158" s="28">
        <v>80.78</v>
      </c>
      <c r="G158" t="s">
        <v>14</v>
      </c>
    </row>
    <row r="159" spans="1:7" x14ac:dyDescent="0.25">
      <c r="A159" t="s">
        <v>0</v>
      </c>
      <c r="B159" t="s">
        <v>13</v>
      </c>
      <c r="C159">
        <v>2502177</v>
      </c>
      <c r="D159" s="2">
        <v>2958465</v>
      </c>
      <c r="E159" s="2">
        <v>44764</v>
      </c>
      <c r="F159" s="28">
        <v>80.78</v>
      </c>
      <c r="G159" t="s">
        <v>14</v>
      </c>
    </row>
    <row r="160" spans="1:7" x14ac:dyDescent="0.25">
      <c r="A160" t="s">
        <v>0</v>
      </c>
      <c r="B160" t="s">
        <v>13</v>
      </c>
      <c r="C160">
        <v>2502178</v>
      </c>
      <c r="D160" s="2">
        <v>2958465</v>
      </c>
      <c r="E160" s="2">
        <v>44764</v>
      </c>
      <c r="F160" s="28">
        <v>80.78</v>
      </c>
      <c r="G160" t="s">
        <v>14</v>
      </c>
    </row>
    <row r="161" spans="1:7" x14ac:dyDescent="0.25">
      <c r="A161" t="s">
        <v>0</v>
      </c>
      <c r="B161" t="s">
        <v>13</v>
      </c>
      <c r="C161">
        <v>2502181</v>
      </c>
      <c r="D161" s="2">
        <v>2958465</v>
      </c>
      <c r="E161" s="2">
        <v>45783</v>
      </c>
      <c r="F161" s="28">
        <v>78.209999999999994</v>
      </c>
      <c r="G161" t="s">
        <v>14</v>
      </c>
    </row>
    <row r="162" spans="1:7" x14ac:dyDescent="0.25">
      <c r="A162" t="s">
        <v>0</v>
      </c>
      <c r="B162" t="s">
        <v>13</v>
      </c>
      <c r="C162">
        <v>2502183</v>
      </c>
      <c r="D162" s="2">
        <v>2958465</v>
      </c>
      <c r="E162" s="2">
        <v>45783</v>
      </c>
      <c r="F162" s="28">
        <v>78.209999999999994</v>
      </c>
      <c r="G162" t="s">
        <v>14</v>
      </c>
    </row>
    <row r="163" spans="1:7" x14ac:dyDescent="0.25">
      <c r="A163" t="s">
        <v>0</v>
      </c>
      <c r="B163" t="s">
        <v>13</v>
      </c>
      <c r="C163">
        <v>2502184</v>
      </c>
      <c r="D163" s="2">
        <v>2958465</v>
      </c>
      <c r="E163" s="2">
        <v>45783</v>
      </c>
      <c r="F163" s="28">
        <v>78.209999999999994</v>
      </c>
      <c r="G163" t="s">
        <v>14</v>
      </c>
    </row>
    <row r="164" spans="1:7" x14ac:dyDescent="0.25">
      <c r="A164" t="s">
        <v>0</v>
      </c>
      <c r="B164" t="s">
        <v>13</v>
      </c>
      <c r="C164">
        <v>2502185</v>
      </c>
      <c r="D164" s="2">
        <v>2958465</v>
      </c>
      <c r="E164" s="2">
        <v>45223</v>
      </c>
      <c r="F164" s="28">
        <v>78.760000000000005</v>
      </c>
      <c r="G164" t="s">
        <v>14</v>
      </c>
    </row>
    <row r="165" spans="1:7" x14ac:dyDescent="0.25">
      <c r="A165" t="s">
        <v>0</v>
      </c>
      <c r="B165" t="s">
        <v>13</v>
      </c>
      <c r="C165">
        <v>2502187</v>
      </c>
      <c r="D165" s="2">
        <v>2958465</v>
      </c>
      <c r="E165" s="2">
        <v>44764</v>
      </c>
      <c r="F165" s="28">
        <v>81.92</v>
      </c>
      <c r="G165" t="s">
        <v>14</v>
      </c>
    </row>
    <row r="166" spans="1:7" x14ac:dyDescent="0.25">
      <c r="A166" t="s">
        <v>0</v>
      </c>
      <c r="B166" t="s">
        <v>13</v>
      </c>
      <c r="C166">
        <v>2502188</v>
      </c>
      <c r="D166" s="2">
        <v>2958465</v>
      </c>
      <c r="E166" s="2">
        <v>44764</v>
      </c>
      <c r="F166" s="28">
        <v>81.92</v>
      </c>
      <c r="G166" t="s">
        <v>14</v>
      </c>
    </row>
    <row r="167" spans="1:7" x14ac:dyDescent="0.25">
      <c r="A167" t="s">
        <v>0</v>
      </c>
      <c r="B167" t="s">
        <v>13</v>
      </c>
      <c r="C167">
        <v>2502214</v>
      </c>
      <c r="D167" s="2">
        <v>2958465</v>
      </c>
      <c r="E167" s="2">
        <v>45223</v>
      </c>
      <c r="F167" s="28">
        <v>78.7</v>
      </c>
      <c r="G167" t="s">
        <v>14</v>
      </c>
    </row>
    <row r="168" spans="1:7" x14ac:dyDescent="0.25">
      <c r="A168" t="s">
        <v>0</v>
      </c>
      <c r="B168" t="s">
        <v>13</v>
      </c>
      <c r="C168">
        <v>2502215</v>
      </c>
      <c r="D168" s="2">
        <v>2958465</v>
      </c>
      <c r="E168" s="2">
        <v>45223</v>
      </c>
      <c r="F168" s="28">
        <v>78.7</v>
      </c>
      <c r="G168" t="s">
        <v>14</v>
      </c>
    </row>
    <row r="169" spans="1:7" x14ac:dyDescent="0.25">
      <c r="A169" t="s">
        <v>0</v>
      </c>
      <c r="B169" t="s">
        <v>13</v>
      </c>
      <c r="C169">
        <v>2502222</v>
      </c>
      <c r="D169" s="2">
        <v>2958465</v>
      </c>
      <c r="E169" s="2">
        <v>42300</v>
      </c>
      <c r="F169" s="28">
        <v>83.33</v>
      </c>
      <c r="G169" t="s">
        <v>14</v>
      </c>
    </row>
    <row r="170" spans="1:7" x14ac:dyDescent="0.25">
      <c r="A170" t="s">
        <v>0</v>
      </c>
      <c r="B170" t="s">
        <v>13</v>
      </c>
      <c r="C170">
        <v>2502229</v>
      </c>
      <c r="D170" s="2">
        <v>2958465</v>
      </c>
      <c r="E170" s="2">
        <v>45783</v>
      </c>
      <c r="F170" s="28">
        <v>78.209999999999994</v>
      </c>
      <c r="G170" t="s">
        <v>14</v>
      </c>
    </row>
    <row r="171" spans="1:7" x14ac:dyDescent="0.25">
      <c r="A171" t="s">
        <v>0</v>
      </c>
      <c r="B171" t="s">
        <v>13</v>
      </c>
      <c r="C171">
        <v>2502233</v>
      </c>
      <c r="D171" s="2">
        <v>2958465</v>
      </c>
      <c r="E171" s="2">
        <v>45783</v>
      </c>
      <c r="F171" s="28">
        <v>78.02</v>
      </c>
      <c r="G171" t="s">
        <v>14</v>
      </c>
    </row>
    <row r="172" spans="1:7" x14ac:dyDescent="0.25">
      <c r="A172" t="s">
        <v>0</v>
      </c>
      <c r="B172" t="s">
        <v>13</v>
      </c>
      <c r="C172">
        <v>2502234</v>
      </c>
      <c r="D172" s="2">
        <v>2958465</v>
      </c>
      <c r="E172" s="2">
        <v>45783</v>
      </c>
      <c r="F172" s="28">
        <v>78.02</v>
      </c>
      <c r="G172" t="s">
        <v>14</v>
      </c>
    </row>
    <row r="173" spans="1:7" x14ac:dyDescent="0.25">
      <c r="A173" t="s">
        <v>0</v>
      </c>
      <c r="B173" t="s">
        <v>13</v>
      </c>
      <c r="C173">
        <v>2502240</v>
      </c>
      <c r="D173" s="2">
        <v>2958465</v>
      </c>
      <c r="E173" s="2">
        <v>45783</v>
      </c>
      <c r="F173" s="28">
        <v>78.02</v>
      </c>
      <c r="G173" t="s">
        <v>14</v>
      </c>
    </row>
    <row r="174" spans="1:7" x14ac:dyDescent="0.25">
      <c r="A174" t="s">
        <v>0</v>
      </c>
      <c r="B174" t="s">
        <v>13</v>
      </c>
      <c r="C174">
        <v>2502245</v>
      </c>
      <c r="D174" s="2">
        <v>2958465</v>
      </c>
      <c r="E174" s="2">
        <v>45783</v>
      </c>
      <c r="F174" s="28">
        <v>78.02</v>
      </c>
      <c r="G174" t="s">
        <v>14</v>
      </c>
    </row>
    <row r="175" spans="1:7" x14ac:dyDescent="0.25">
      <c r="A175" t="s">
        <v>0</v>
      </c>
      <c r="B175" t="s">
        <v>13</v>
      </c>
      <c r="C175">
        <v>2502248</v>
      </c>
      <c r="D175" s="2">
        <v>2958465</v>
      </c>
      <c r="E175" s="2">
        <v>41407</v>
      </c>
      <c r="F175" s="28">
        <v>87.72</v>
      </c>
      <c r="G175" t="s">
        <v>14</v>
      </c>
    </row>
    <row r="176" spans="1:7" x14ac:dyDescent="0.25">
      <c r="A176" t="s">
        <v>0</v>
      </c>
      <c r="B176" t="s">
        <v>13</v>
      </c>
      <c r="C176">
        <v>2502263</v>
      </c>
      <c r="D176" s="2">
        <v>2958465</v>
      </c>
      <c r="E176" s="2">
        <v>45223</v>
      </c>
      <c r="F176" s="28">
        <v>79.25</v>
      </c>
      <c r="G176" t="s">
        <v>14</v>
      </c>
    </row>
    <row r="177" spans="1:7" x14ac:dyDescent="0.25">
      <c r="A177" t="s">
        <v>0</v>
      </c>
      <c r="B177" t="s">
        <v>13</v>
      </c>
      <c r="C177">
        <v>2502264</v>
      </c>
      <c r="D177" s="2">
        <v>2958465</v>
      </c>
      <c r="E177" s="2">
        <v>45223</v>
      </c>
      <c r="F177" s="28">
        <v>79.25</v>
      </c>
      <c r="G177" t="s">
        <v>14</v>
      </c>
    </row>
    <row r="178" spans="1:7" x14ac:dyDescent="0.25">
      <c r="A178" t="s">
        <v>0</v>
      </c>
      <c r="B178" t="s">
        <v>13</v>
      </c>
      <c r="C178">
        <v>2502265</v>
      </c>
      <c r="D178" s="2">
        <v>2958465</v>
      </c>
      <c r="E178" s="2">
        <v>45783</v>
      </c>
      <c r="F178" s="28">
        <v>78.569999999999993</v>
      </c>
      <c r="G178" t="s">
        <v>14</v>
      </c>
    </row>
    <row r="179" spans="1:7" x14ac:dyDescent="0.25">
      <c r="A179" t="s">
        <v>0</v>
      </c>
      <c r="B179" t="s">
        <v>13</v>
      </c>
      <c r="C179">
        <v>2502273</v>
      </c>
      <c r="D179" s="2">
        <v>2958465</v>
      </c>
      <c r="E179" s="2">
        <v>45223</v>
      </c>
      <c r="F179" s="28">
        <v>79.25</v>
      </c>
      <c r="G179" t="s">
        <v>14</v>
      </c>
    </row>
    <row r="180" spans="1:7" x14ac:dyDescent="0.25">
      <c r="A180" t="s">
        <v>0</v>
      </c>
      <c r="B180" t="s">
        <v>13</v>
      </c>
      <c r="C180">
        <v>2502678</v>
      </c>
      <c r="D180" s="2">
        <v>2958465</v>
      </c>
      <c r="E180" s="2">
        <v>43344</v>
      </c>
      <c r="F180" s="28">
        <v>87.72</v>
      </c>
      <c r="G180" t="s">
        <v>14</v>
      </c>
    </row>
    <row r="181" spans="1:7" x14ac:dyDescent="0.25">
      <c r="A181" t="s">
        <v>0</v>
      </c>
      <c r="B181" t="s">
        <v>13</v>
      </c>
      <c r="C181">
        <v>2502688</v>
      </c>
      <c r="D181" s="2">
        <v>2958465</v>
      </c>
      <c r="E181" s="2">
        <v>43344</v>
      </c>
      <c r="F181" s="28">
        <v>87.72</v>
      </c>
      <c r="G181" t="s">
        <v>14</v>
      </c>
    </row>
    <row r="182" spans="1:7" x14ac:dyDescent="0.25">
      <c r="A182" t="s">
        <v>0</v>
      </c>
      <c r="B182" t="s">
        <v>13</v>
      </c>
      <c r="C182">
        <v>2502734</v>
      </c>
      <c r="D182" s="2">
        <v>2958465</v>
      </c>
      <c r="E182" s="2">
        <v>43344</v>
      </c>
      <c r="F182" s="28">
        <v>87.72</v>
      </c>
      <c r="G182" t="s">
        <v>14</v>
      </c>
    </row>
    <row r="183" spans="1:7" x14ac:dyDescent="0.25">
      <c r="A183" t="s">
        <v>0</v>
      </c>
      <c r="B183" t="s">
        <v>13</v>
      </c>
      <c r="C183">
        <v>2502773</v>
      </c>
      <c r="D183" s="2">
        <v>2958465</v>
      </c>
      <c r="E183" s="2">
        <v>43344</v>
      </c>
      <c r="F183" s="28">
        <v>87.72</v>
      </c>
      <c r="G183" t="s">
        <v>14</v>
      </c>
    </row>
    <row r="184" spans="1:7" x14ac:dyDescent="0.25">
      <c r="A184" t="s">
        <v>0</v>
      </c>
      <c r="B184" t="s">
        <v>13</v>
      </c>
      <c r="C184">
        <v>2503173</v>
      </c>
      <c r="D184" s="2">
        <v>2958465</v>
      </c>
      <c r="E184" s="2">
        <v>45223</v>
      </c>
      <c r="F184" s="28">
        <v>77.92</v>
      </c>
      <c r="G184" t="s">
        <v>14</v>
      </c>
    </row>
    <row r="185" spans="1:7" x14ac:dyDescent="0.25">
      <c r="A185" t="s">
        <v>0</v>
      </c>
      <c r="B185" t="s">
        <v>13</v>
      </c>
      <c r="C185">
        <v>2503174</v>
      </c>
      <c r="D185" s="2">
        <v>2958465</v>
      </c>
      <c r="E185" s="2">
        <v>45223</v>
      </c>
      <c r="F185" s="28">
        <v>77.92</v>
      </c>
      <c r="G185" t="s">
        <v>14</v>
      </c>
    </row>
    <row r="186" spans="1:7" x14ac:dyDescent="0.25">
      <c r="A186" t="s">
        <v>0</v>
      </c>
      <c r="B186" t="s">
        <v>13</v>
      </c>
      <c r="C186">
        <v>2503175</v>
      </c>
      <c r="D186" s="2">
        <v>2958465</v>
      </c>
      <c r="E186" s="2">
        <v>45223</v>
      </c>
      <c r="F186" s="28">
        <v>77.92</v>
      </c>
      <c r="G186" t="s">
        <v>14</v>
      </c>
    </row>
    <row r="187" spans="1:7" x14ac:dyDescent="0.25">
      <c r="A187" t="s">
        <v>0</v>
      </c>
      <c r="B187" t="s">
        <v>13</v>
      </c>
      <c r="C187">
        <v>2503176</v>
      </c>
      <c r="D187" s="2">
        <v>2958465</v>
      </c>
      <c r="E187" s="2">
        <v>44764</v>
      </c>
      <c r="F187" s="28">
        <v>82.58</v>
      </c>
      <c r="G187" t="s">
        <v>14</v>
      </c>
    </row>
    <row r="188" spans="1:7" x14ac:dyDescent="0.25">
      <c r="A188" t="s">
        <v>0</v>
      </c>
      <c r="B188" t="s">
        <v>13</v>
      </c>
      <c r="C188">
        <v>2503177</v>
      </c>
      <c r="D188" s="2">
        <v>2958465</v>
      </c>
      <c r="E188" s="2">
        <v>44764</v>
      </c>
      <c r="F188" s="28">
        <v>82.58</v>
      </c>
      <c r="G188" t="s">
        <v>14</v>
      </c>
    </row>
    <row r="189" spans="1:7" x14ac:dyDescent="0.25">
      <c r="A189" t="s">
        <v>0</v>
      </c>
      <c r="B189" t="s">
        <v>13</v>
      </c>
      <c r="C189">
        <v>2503183</v>
      </c>
      <c r="D189" s="2">
        <v>2958465</v>
      </c>
      <c r="E189" s="2">
        <v>45783</v>
      </c>
      <c r="F189" s="28">
        <v>77.8</v>
      </c>
      <c r="G189" t="s">
        <v>14</v>
      </c>
    </row>
    <row r="190" spans="1:7" x14ac:dyDescent="0.25">
      <c r="A190" t="s">
        <v>0</v>
      </c>
      <c r="B190" t="s">
        <v>13</v>
      </c>
      <c r="C190">
        <v>2503184</v>
      </c>
      <c r="D190" s="2">
        <v>2958465</v>
      </c>
      <c r="E190" s="2">
        <v>45783</v>
      </c>
      <c r="F190" s="28">
        <v>77.8</v>
      </c>
      <c r="G190" t="s">
        <v>14</v>
      </c>
    </row>
    <row r="191" spans="1:7" x14ac:dyDescent="0.25">
      <c r="A191" t="s">
        <v>0</v>
      </c>
      <c r="B191" t="s">
        <v>13</v>
      </c>
      <c r="C191">
        <v>2503185</v>
      </c>
      <c r="D191" s="2">
        <v>2958465</v>
      </c>
      <c r="E191" s="2">
        <v>45223</v>
      </c>
      <c r="F191" s="28">
        <v>78.650000000000006</v>
      </c>
      <c r="G191" t="s">
        <v>14</v>
      </c>
    </row>
    <row r="192" spans="1:7" x14ac:dyDescent="0.25">
      <c r="A192" t="s">
        <v>0</v>
      </c>
      <c r="B192" t="s">
        <v>13</v>
      </c>
      <c r="C192">
        <v>2503187</v>
      </c>
      <c r="D192" s="2">
        <v>2958465</v>
      </c>
      <c r="E192" s="2">
        <v>44764</v>
      </c>
      <c r="F192" s="28">
        <v>82.56</v>
      </c>
      <c r="G192" t="s">
        <v>14</v>
      </c>
    </row>
    <row r="193" spans="1:7" x14ac:dyDescent="0.25">
      <c r="A193" t="s">
        <v>0</v>
      </c>
      <c r="B193" t="s">
        <v>13</v>
      </c>
      <c r="C193">
        <v>2503188</v>
      </c>
      <c r="D193" s="2">
        <v>2958465</v>
      </c>
      <c r="E193" s="2">
        <v>44764</v>
      </c>
      <c r="F193" s="28">
        <v>82.56</v>
      </c>
      <c r="G193" t="s">
        <v>14</v>
      </c>
    </row>
    <row r="194" spans="1:7" x14ac:dyDescent="0.25">
      <c r="A194" t="s">
        <v>0</v>
      </c>
      <c r="B194" t="s">
        <v>13</v>
      </c>
      <c r="C194">
        <v>2503222</v>
      </c>
      <c r="D194" s="2">
        <v>2958465</v>
      </c>
      <c r="E194" s="2">
        <v>42300</v>
      </c>
      <c r="F194" s="28">
        <v>83.33</v>
      </c>
      <c r="G194" t="s">
        <v>14</v>
      </c>
    </row>
    <row r="195" spans="1:7" x14ac:dyDescent="0.25">
      <c r="A195" t="s">
        <v>0</v>
      </c>
      <c r="B195" t="s">
        <v>13</v>
      </c>
      <c r="C195">
        <v>2503233</v>
      </c>
      <c r="D195" s="2">
        <v>2958465</v>
      </c>
      <c r="E195" s="2">
        <v>45783</v>
      </c>
      <c r="F195" s="28">
        <v>79.010000000000005</v>
      </c>
      <c r="G195" t="s">
        <v>14</v>
      </c>
    </row>
    <row r="196" spans="1:7" x14ac:dyDescent="0.25">
      <c r="A196" t="s">
        <v>0</v>
      </c>
      <c r="B196" t="s">
        <v>13</v>
      </c>
      <c r="C196">
        <v>2503234</v>
      </c>
      <c r="D196" s="2">
        <v>2958465</v>
      </c>
      <c r="E196" s="2">
        <v>45783</v>
      </c>
      <c r="F196" s="28">
        <v>79.010000000000005</v>
      </c>
      <c r="G196" t="s">
        <v>14</v>
      </c>
    </row>
    <row r="197" spans="1:7" x14ac:dyDescent="0.25">
      <c r="A197" t="s">
        <v>0</v>
      </c>
      <c r="B197" t="s">
        <v>13</v>
      </c>
      <c r="C197">
        <v>2503263</v>
      </c>
      <c r="D197" s="2">
        <v>2958465</v>
      </c>
      <c r="E197" s="2">
        <v>45223</v>
      </c>
      <c r="F197" s="28">
        <v>79.319999999999993</v>
      </c>
      <c r="G197" t="s">
        <v>14</v>
      </c>
    </row>
    <row r="198" spans="1:7" x14ac:dyDescent="0.25">
      <c r="A198" t="s">
        <v>0</v>
      </c>
      <c r="B198" t="s">
        <v>13</v>
      </c>
      <c r="C198">
        <v>2503264</v>
      </c>
      <c r="D198" s="2">
        <v>2958465</v>
      </c>
      <c r="E198" s="2">
        <v>45223</v>
      </c>
      <c r="F198" s="28">
        <v>79.319999999999993</v>
      </c>
      <c r="G198" t="s">
        <v>14</v>
      </c>
    </row>
    <row r="199" spans="1:7" x14ac:dyDescent="0.25">
      <c r="A199" t="s">
        <v>0</v>
      </c>
      <c r="B199" t="s">
        <v>13</v>
      </c>
      <c r="C199">
        <v>2503265</v>
      </c>
      <c r="D199" s="2">
        <v>2958465</v>
      </c>
      <c r="E199" s="2">
        <v>45783</v>
      </c>
      <c r="F199" s="28">
        <v>78.45</v>
      </c>
      <c r="G199" t="s">
        <v>14</v>
      </c>
    </row>
    <row r="200" spans="1:7" x14ac:dyDescent="0.25">
      <c r="A200" t="s">
        <v>0</v>
      </c>
      <c r="B200" t="s">
        <v>13</v>
      </c>
      <c r="C200">
        <v>2503733</v>
      </c>
      <c r="D200" s="2">
        <v>2958465</v>
      </c>
      <c r="E200" s="2">
        <v>43344</v>
      </c>
      <c r="F200" s="28">
        <v>87.72</v>
      </c>
      <c r="G200" t="s">
        <v>14</v>
      </c>
    </row>
    <row r="201" spans="1:7" x14ac:dyDescent="0.25">
      <c r="A201" t="s">
        <v>0</v>
      </c>
      <c r="B201" t="s">
        <v>13</v>
      </c>
      <c r="C201">
        <v>2504183</v>
      </c>
      <c r="D201" s="2">
        <v>2958465</v>
      </c>
      <c r="E201" s="2">
        <v>45223</v>
      </c>
      <c r="F201" s="28">
        <v>80.650000000000006</v>
      </c>
      <c r="G201" t="s">
        <v>14</v>
      </c>
    </row>
    <row r="202" spans="1:7" x14ac:dyDescent="0.25">
      <c r="A202" t="s">
        <v>0</v>
      </c>
      <c r="B202" t="s">
        <v>13</v>
      </c>
      <c r="C202">
        <v>2504184</v>
      </c>
      <c r="D202" s="2">
        <v>2958465</v>
      </c>
      <c r="E202" s="2">
        <v>45223</v>
      </c>
      <c r="F202" s="28">
        <v>80.650000000000006</v>
      </c>
      <c r="G202" t="s">
        <v>14</v>
      </c>
    </row>
    <row r="203" spans="1:7" x14ac:dyDescent="0.25">
      <c r="A203" t="s">
        <v>0</v>
      </c>
      <c r="B203" t="s">
        <v>13</v>
      </c>
      <c r="C203">
        <v>2504193</v>
      </c>
      <c r="D203" s="2">
        <v>2958465</v>
      </c>
      <c r="E203" s="2">
        <v>45223</v>
      </c>
      <c r="F203" s="28">
        <v>77.98</v>
      </c>
      <c r="G203" t="s">
        <v>14</v>
      </c>
    </row>
    <row r="204" spans="1:7" x14ac:dyDescent="0.25">
      <c r="A204" t="s">
        <v>0</v>
      </c>
      <c r="B204" t="s">
        <v>13</v>
      </c>
      <c r="C204">
        <v>2504195</v>
      </c>
      <c r="D204" s="2">
        <v>2958465</v>
      </c>
      <c r="E204" s="2">
        <v>45223</v>
      </c>
      <c r="F204" s="28">
        <v>77.98</v>
      </c>
      <c r="G204" t="s">
        <v>14</v>
      </c>
    </row>
    <row r="205" spans="1:7" x14ac:dyDescent="0.25">
      <c r="A205" t="s">
        <v>0</v>
      </c>
      <c r="B205" t="s">
        <v>13</v>
      </c>
      <c r="C205">
        <v>2510183</v>
      </c>
      <c r="D205" s="2">
        <v>2958465</v>
      </c>
      <c r="E205" s="2">
        <v>38497</v>
      </c>
      <c r="F205" s="28">
        <v>83.33</v>
      </c>
      <c r="G205" t="s">
        <v>14</v>
      </c>
    </row>
    <row r="206" spans="1:7" x14ac:dyDescent="0.25">
      <c r="A206" t="s">
        <v>0</v>
      </c>
      <c r="B206" t="s">
        <v>13</v>
      </c>
      <c r="C206">
        <v>2510184</v>
      </c>
      <c r="D206" s="2">
        <v>2958465</v>
      </c>
      <c r="E206" s="2">
        <v>38497</v>
      </c>
      <c r="F206" s="28">
        <v>83.33</v>
      </c>
      <c r="G206" t="s">
        <v>14</v>
      </c>
    </row>
    <row r="207" spans="1:7" x14ac:dyDescent="0.25">
      <c r="A207" t="s">
        <v>0</v>
      </c>
      <c r="B207" t="s">
        <v>13</v>
      </c>
      <c r="C207">
        <v>2510193</v>
      </c>
      <c r="D207" s="2">
        <v>2958465</v>
      </c>
      <c r="E207" s="2">
        <v>41396</v>
      </c>
      <c r="F207" s="28">
        <v>83.39</v>
      </c>
      <c r="G207" t="s">
        <v>14</v>
      </c>
    </row>
    <row r="208" spans="1:7" x14ac:dyDescent="0.25">
      <c r="A208" t="s">
        <v>0</v>
      </c>
      <c r="B208" t="s">
        <v>13</v>
      </c>
      <c r="C208">
        <v>2510195</v>
      </c>
      <c r="D208" s="2">
        <v>2958465</v>
      </c>
      <c r="E208" s="2">
        <v>41396</v>
      </c>
      <c r="F208" s="28">
        <v>83.39</v>
      </c>
      <c r="G208" t="s">
        <v>14</v>
      </c>
    </row>
    <row r="209" spans="1:7" x14ac:dyDescent="0.25">
      <c r="A209" t="s">
        <v>0</v>
      </c>
      <c r="B209" t="s">
        <v>13</v>
      </c>
      <c r="C209">
        <v>2516183</v>
      </c>
      <c r="D209" s="2">
        <v>2958465</v>
      </c>
      <c r="E209" s="2">
        <v>41933</v>
      </c>
      <c r="F209" s="28">
        <v>87.72</v>
      </c>
      <c r="G209" t="s">
        <v>14</v>
      </c>
    </row>
    <row r="210" spans="1:7" x14ac:dyDescent="0.25">
      <c r="A210" t="s">
        <v>0</v>
      </c>
      <c r="B210" t="s">
        <v>13</v>
      </c>
      <c r="C210">
        <v>2516184</v>
      </c>
      <c r="D210" s="2">
        <v>2958465</v>
      </c>
      <c r="E210" s="2">
        <v>41933</v>
      </c>
      <c r="F210" s="28">
        <v>87.72</v>
      </c>
      <c r="G210" t="s">
        <v>14</v>
      </c>
    </row>
    <row r="211" spans="1:7" x14ac:dyDescent="0.25">
      <c r="A211" t="s">
        <v>0</v>
      </c>
      <c r="B211" t="s">
        <v>13</v>
      </c>
      <c r="C211">
        <v>2516251</v>
      </c>
      <c r="D211" s="2">
        <v>2958465</v>
      </c>
      <c r="E211" s="2">
        <v>41933</v>
      </c>
      <c r="F211" s="28">
        <v>87.72</v>
      </c>
      <c r="G211" t="s">
        <v>14</v>
      </c>
    </row>
    <row r="212" spans="1:7" x14ac:dyDescent="0.25">
      <c r="A212" t="s">
        <v>0</v>
      </c>
      <c r="B212" t="s">
        <v>13</v>
      </c>
      <c r="C212">
        <v>2518183</v>
      </c>
      <c r="D212" s="2">
        <v>2958465</v>
      </c>
      <c r="E212" s="2">
        <v>44713</v>
      </c>
      <c r="F212" s="28">
        <v>83.41</v>
      </c>
      <c r="G212" t="s">
        <v>14</v>
      </c>
    </row>
    <row r="213" spans="1:7" x14ac:dyDescent="0.25">
      <c r="A213" t="s">
        <v>0</v>
      </c>
      <c r="B213" t="s">
        <v>13</v>
      </c>
      <c r="C213">
        <v>2518184</v>
      </c>
      <c r="D213" s="2">
        <v>2958465</v>
      </c>
      <c r="E213" s="2">
        <v>44713</v>
      </c>
      <c r="F213" s="28">
        <v>83.41</v>
      </c>
      <c r="G213" t="s">
        <v>14</v>
      </c>
    </row>
    <row r="214" spans="1:7" x14ac:dyDescent="0.25">
      <c r="A214" t="s">
        <v>0</v>
      </c>
      <c r="B214" t="s">
        <v>13</v>
      </c>
      <c r="C214">
        <v>2518251</v>
      </c>
      <c r="D214" s="2">
        <v>2958465</v>
      </c>
      <c r="E214" s="2">
        <v>44713</v>
      </c>
      <c r="F214" s="28">
        <v>83.35</v>
      </c>
      <c r="G214" t="s">
        <v>14</v>
      </c>
    </row>
    <row r="215" spans="1:7" x14ac:dyDescent="0.25">
      <c r="A215" t="s">
        <v>0</v>
      </c>
      <c r="B215" t="s">
        <v>13</v>
      </c>
      <c r="C215">
        <v>2519183</v>
      </c>
      <c r="D215" s="2">
        <v>2958465</v>
      </c>
      <c r="E215" s="2">
        <v>44713</v>
      </c>
      <c r="F215" s="28">
        <v>83.41</v>
      </c>
      <c r="G215" t="s">
        <v>14</v>
      </c>
    </row>
    <row r="216" spans="1:7" x14ac:dyDescent="0.25">
      <c r="A216" t="s">
        <v>0</v>
      </c>
      <c r="B216" t="s">
        <v>13</v>
      </c>
      <c r="C216">
        <v>2519184</v>
      </c>
      <c r="D216" s="2">
        <v>2958465</v>
      </c>
      <c r="E216" s="2">
        <v>44713</v>
      </c>
      <c r="F216" s="28">
        <v>83.41</v>
      </c>
      <c r="G216" t="s">
        <v>14</v>
      </c>
    </row>
    <row r="217" spans="1:7" x14ac:dyDescent="0.25">
      <c r="A217" t="s">
        <v>0</v>
      </c>
      <c r="B217" t="s">
        <v>13</v>
      </c>
      <c r="C217">
        <v>2519187</v>
      </c>
      <c r="D217" s="2">
        <v>2958465</v>
      </c>
      <c r="E217" s="2">
        <v>44713</v>
      </c>
      <c r="F217" s="28">
        <v>83.41</v>
      </c>
      <c r="G217" t="s">
        <v>14</v>
      </c>
    </row>
    <row r="218" spans="1:7" x14ac:dyDescent="0.25">
      <c r="A218" t="s">
        <v>0</v>
      </c>
      <c r="B218" t="s">
        <v>13</v>
      </c>
      <c r="C218">
        <v>2519188</v>
      </c>
      <c r="D218" s="2">
        <v>2958465</v>
      </c>
      <c r="E218" s="2">
        <v>44713</v>
      </c>
      <c r="F218" s="28">
        <v>83.41</v>
      </c>
      <c r="G218" t="s">
        <v>14</v>
      </c>
    </row>
    <row r="219" spans="1:7" x14ac:dyDescent="0.25">
      <c r="A219" t="s">
        <v>0</v>
      </c>
      <c r="B219" t="s">
        <v>13</v>
      </c>
      <c r="C219">
        <v>2519242</v>
      </c>
      <c r="D219" s="2">
        <v>2958465</v>
      </c>
      <c r="E219" s="2">
        <v>44713</v>
      </c>
      <c r="F219" s="28">
        <v>83.34</v>
      </c>
      <c r="G219" t="s">
        <v>14</v>
      </c>
    </row>
    <row r="220" spans="1:7" x14ac:dyDescent="0.25">
      <c r="A220" t="s">
        <v>0</v>
      </c>
      <c r="B220" t="s">
        <v>13</v>
      </c>
      <c r="C220">
        <v>2523183</v>
      </c>
      <c r="D220" s="2">
        <v>2958465</v>
      </c>
      <c r="E220" s="2">
        <v>41933</v>
      </c>
      <c r="F220" s="28">
        <v>87.72</v>
      </c>
      <c r="G220" t="s">
        <v>14</v>
      </c>
    </row>
    <row r="221" spans="1:7" x14ac:dyDescent="0.25">
      <c r="A221" t="s">
        <v>0</v>
      </c>
      <c r="B221" t="s">
        <v>13</v>
      </c>
      <c r="C221">
        <v>2523184</v>
      </c>
      <c r="D221" s="2">
        <v>2958465</v>
      </c>
      <c r="E221" s="2">
        <v>41933</v>
      </c>
      <c r="F221" s="28">
        <v>87.72</v>
      </c>
      <c r="G221" t="s">
        <v>14</v>
      </c>
    </row>
    <row r="222" spans="1:7" x14ac:dyDescent="0.25">
      <c r="A222" t="s">
        <v>0</v>
      </c>
      <c r="B222" t="s">
        <v>13</v>
      </c>
      <c r="C222">
        <v>2523242</v>
      </c>
      <c r="D222" s="2">
        <v>2958465</v>
      </c>
      <c r="E222" s="2">
        <v>41933</v>
      </c>
      <c r="F222" s="28">
        <v>87.72</v>
      </c>
      <c r="G222" t="s">
        <v>14</v>
      </c>
    </row>
    <row r="223" spans="1:7" x14ac:dyDescent="0.25">
      <c r="A223" t="s">
        <v>0</v>
      </c>
      <c r="B223" t="s">
        <v>13</v>
      </c>
      <c r="C223">
        <v>2523256</v>
      </c>
      <c r="D223" s="2">
        <v>2958465</v>
      </c>
      <c r="E223" s="2">
        <v>41933</v>
      </c>
      <c r="F223" s="28">
        <v>87.72</v>
      </c>
      <c r="G223" t="s">
        <v>14</v>
      </c>
    </row>
    <row r="224" spans="1:7" x14ac:dyDescent="0.25">
      <c r="A224" t="s">
        <v>0</v>
      </c>
      <c r="B224" t="s">
        <v>13</v>
      </c>
      <c r="C224">
        <v>2524189</v>
      </c>
      <c r="D224" s="2">
        <v>2958465</v>
      </c>
      <c r="E224" s="2">
        <v>39654</v>
      </c>
      <c r="F224" s="28">
        <v>100</v>
      </c>
      <c r="G224" t="s">
        <v>14</v>
      </c>
    </row>
    <row r="225" spans="1:7" x14ac:dyDescent="0.25">
      <c r="A225" t="s">
        <v>0</v>
      </c>
      <c r="B225" t="s">
        <v>13</v>
      </c>
      <c r="C225">
        <v>2524190</v>
      </c>
      <c r="D225" s="2">
        <v>2958465</v>
      </c>
      <c r="E225" s="2">
        <v>39654</v>
      </c>
      <c r="F225" s="28">
        <v>100</v>
      </c>
      <c r="G225" t="s">
        <v>14</v>
      </c>
    </row>
    <row r="226" spans="1:7" x14ac:dyDescent="0.25">
      <c r="A226" t="s">
        <v>0</v>
      </c>
      <c r="B226" t="s">
        <v>13</v>
      </c>
      <c r="C226">
        <v>2524271</v>
      </c>
      <c r="D226" s="2">
        <v>2958465</v>
      </c>
      <c r="E226" s="2">
        <v>73051</v>
      </c>
      <c r="F226" s="28">
        <v>100</v>
      </c>
      <c r="G226" t="s">
        <v>14</v>
      </c>
    </row>
    <row r="227" spans="1:7" x14ac:dyDescent="0.25">
      <c r="A227" t="s">
        <v>0</v>
      </c>
      <c r="B227" t="s">
        <v>13</v>
      </c>
      <c r="C227">
        <v>2524771</v>
      </c>
      <c r="D227" s="2">
        <v>73050</v>
      </c>
      <c r="E227" s="2">
        <v>39042</v>
      </c>
      <c r="F227" s="28">
        <v>100</v>
      </c>
      <c r="G227" t="s">
        <v>14</v>
      </c>
    </row>
    <row r="228" spans="1:7" x14ac:dyDescent="0.25">
      <c r="A228" t="s">
        <v>0</v>
      </c>
      <c r="B228" t="s">
        <v>13</v>
      </c>
      <c r="C228">
        <v>2524771</v>
      </c>
      <c r="D228" s="2">
        <v>2958465</v>
      </c>
      <c r="E228" s="2">
        <v>73051</v>
      </c>
      <c r="F228" s="28">
        <v>100</v>
      </c>
      <c r="G228" t="s">
        <v>14</v>
      </c>
    </row>
    <row r="229" spans="1:7" x14ac:dyDescent="0.25">
      <c r="A229" t="s">
        <v>0</v>
      </c>
      <c r="B229" t="s">
        <v>13</v>
      </c>
      <c r="C229">
        <v>2525189</v>
      </c>
      <c r="D229" s="2">
        <v>2958465</v>
      </c>
      <c r="E229" s="2">
        <v>39654</v>
      </c>
      <c r="F229" s="28">
        <v>100</v>
      </c>
      <c r="G229" t="s">
        <v>14</v>
      </c>
    </row>
    <row r="230" spans="1:7" x14ac:dyDescent="0.25">
      <c r="A230" t="s">
        <v>0</v>
      </c>
      <c r="B230" t="s">
        <v>13</v>
      </c>
      <c r="C230">
        <v>2525190</v>
      </c>
      <c r="D230" s="2">
        <v>2958465</v>
      </c>
      <c r="E230" s="2">
        <v>39654</v>
      </c>
      <c r="F230" s="28">
        <v>100</v>
      </c>
      <c r="G230" t="s">
        <v>14</v>
      </c>
    </row>
    <row r="231" spans="1:7" x14ac:dyDescent="0.25">
      <c r="A231" t="s">
        <v>0</v>
      </c>
      <c r="B231" t="s">
        <v>13</v>
      </c>
      <c r="C231">
        <v>2526196</v>
      </c>
      <c r="D231" s="2">
        <v>2958465</v>
      </c>
      <c r="E231" s="2">
        <v>39654</v>
      </c>
      <c r="F231" s="28">
        <v>100</v>
      </c>
      <c r="G231" t="s">
        <v>14</v>
      </c>
    </row>
    <row r="232" spans="1:7" x14ac:dyDescent="0.25">
      <c r="A232" t="s">
        <v>0</v>
      </c>
      <c r="B232" t="s">
        <v>13</v>
      </c>
      <c r="C232">
        <v>2526197</v>
      </c>
      <c r="D232" s="2">
        <v>2958465</v>
      </c>
      <c r="E232" s="2">
        <v>39654</v>
      </c>
      <c r="F232" s="28">
        <v>100</v>
      </c>
      <c r="G232" t="s">
        <v>14</v>
      </c>
    </row>
    <row r="233" spans="1:7" x14ac:dyDescent="0.25">
      <c r="A233" t="s">
        <v>0</v>
      </c>
      <c r="B233" t="s">
        <v>13</v>
      </c>
      <c r="C233">
        <v>2527163</v>
      </c>
      <c r="D233" s="2">
        <v>2958465</v>
      </c>
      <c r="E233" s="2">
        <v>42929</v>
      </c>
      <c r="F233" s="28">
        <v>78.13</v>
      </c>
      <c r="G233" t="s">
        <v>14</v>
      </c>
    </row>
    <row r="234" spans="1:7" x14ac:dyDescent="0.25">
      <c r="A234" t="s">
        <v>0</v>
      </c>
      <c r="B234" t="s">
        <v>13</v>
      </c>
      <c r="C234">
        <v>2527164</v>
      </c>
      <c r="D234" s="2">
        <v>2958465</v>
      </c>
      <c r="E234" s="2">
        <v>42929</v>
      </c>
      <c r="F234" s="28">
        <v>78.13</v>
      </c>
      <c r="G234" t="s">
        <v>14</v>
      </c>
    </row>
    <row r="235" spans="1:7" x14ac:dyDescent="0.25">
      <c r="A235" t="s">
        <v>0</v>
      </c>
      <c r="B235" t="s">
        <v>13</v>
      </c>
      <c r="C235">
        <v>2527183</v>
      </c>
      <c r="D235" s="2">
        <v>2958465</v>
      </c>
      <c r="E235" s="2">
        <v>42929</v>
      </c>
      <c r="F235" s="28">
        <v>79.569999999999993</v>
      </c>
      <c r="G235" t="s">
        <v>14</v>
      </c>
    </row>
    <row r="236" spans="1:7" x14ac:dyDescent="0.25">
      <c r="A236" t="s">
        <v>0</v>
      </c>
      <c r="B236" t="s">
        <v>13</v>
      </c>
      <c r="C236">
        <v>2527184</v>
      </c>
      <c r="D236" s="2">
        <v>2958465</v>
      </c>
      <c r="E236" s="2">
        <v>42929</v>
      </c>
      <c r="F236" s="28">
        <v>79.569999999999993</v>
      </c>
      <c r="G236" t="s">
        <v>14</v>
      </c>
    </row>
    <row r="237" spans="1:7" x14ac:dyDescent="0.25">
      <c r="A237" t="s">
        <v>0</v>
      </c>
      <c r="B237" t="s">
        <v>13</v>
      </c>
      <c r="C237">
        <v>2527196</v>
      </c>
      <c r="D237" s="2">
        <v>2958465</v>
      </c>
      <c r="E237" s="2">
        <v>42929</v>
      </c>
      <c r="F237" s="28">
        <v>78.3</v>
      </c>
      <c r="G237" t="s">
        <v>14</v>
      </c>
    </row>
    <row r="238" spans="1:7" x14ac:dyDescent="0.25">
      <c r="A238" t="s">
        <v>0</v>
      </c>
      <c r="B238" t="s">
        <v>13</v>
      </c>
      <c r="C238">
        <v>2527197</v>
      </c>
      <c r="D238" s="2">
        <v>2958465</v>
      </c>
      <c r="E238" s="2">
        <v>42929</v>
      </c>
      <c r="F238" s="28">
        <v>78.3</v>
      </c>
      <c r="G238" t="s">
        <v>14</v>
      </c>
    </row>
    <row r="239" spans="1:7" x14ac:dyDescent="0.25">
      <c r="A239" t="s">
        <v>0</v>
      </c>
      <c r="B239" t="s">
        <v>13</v>
      </c>
      <c r="C239">
        <v>2528183</v>
      </c>
      <c r="D239" s="2">
        <v>2958465</v>
      </c>
      <c r="E239" s="2">
        <v>44764</v>
      </c>
      <c r="F239" s="28">
        <v>82.39</v>
      </c>
      <c r="G239" t="s">
        <v>14</v>
      </c>
    </row>
    <row r="240" spans="1:7" x14ac:dyDescent="0.25">
      <c r="A240" t="s">
        <v>0</v>
      </c>
      <c r="B240" t="s">
        <v>13</v>
      </c>
      <c r="C240">
        <v>2528184</v>
      </c>
      <c r="D240" s="2">
        <v>2958465</v>
      </c>
      <c r="E240" s="2">
        <v>44764</v>
      </c>
      <c r="F240" s="28">
        <v>82.39</v>
      </c>
      <c r="G240" t="s">
        <v>14</v>
      </c>
    </row>
    <row r="241" spans="1:7" x14ac:dyDescent="0.25">
      <c r="A241" t="s">
        <v>0</v>
      </c>
      <c r="B241" t="s">
        <v>13</v>
      </c>
      <c r="C241">
        <v>2528242</v>
      </c>
      <c r="D241" s="2">
        <v>2958465</v>
      </c>
      <c r="E241" s="2">
        <v>44764</v>
      </c>
      <c r="F241" s="28">
        <v>81.98</v>
      </c>
      <c r="G241" t="s">
        <v>14</v>
      </c>
    </row>
    <row r="242" spans="1:7" x14ac:dyDescent="0.25">
      <c r="A242" t="s">
        <v>0</v>
      </c>
      <c r="B242" t="s">
        <v>13</v>
      </c>
      <c r="C242">
        <v>2528256</v>
      </c>
      <c r="D242" s="2">
        <v>2958465</v>
      </c>
      <c r="E242" s="2">
        <v>44764</v>
      </c>
      <c r="F242" s="28">
        <v>82.24</v>
      </c>
      <c r="G242" t="s">
        <v>14</v>
      </c>
    </row>
    <row r="243" spans="1:7" x14ac:dyDescent="0.25">
      <c r="A243" t="s">
        <v>0</v>
      </c>
      <c r="B243" t="s">
        <v>13</v>
      </c>
      <c r="C243">
        <v>2532183</v>
      </c>
      <c r="D243" s="2">
        <v>2958465</v>
      </c>
      <c r="E243" s="2">
        <v>42931</v>
      </c>
      <c r="F243" s="28">
        <v>86.96</v>
      </c>
      <c r="G243" t="s">
        <v>14</v>
      </c>
    </row>
    <row r="244" spans="1:7" x14ac:dyDescent="0.25">
      <c r="A244" t="s">
        <v>0</v>
      </c>
      <c r="B244" t="s">
        <v>13</v>
      </c>
      <c r="C244">
        <v>2532184</v>
      </c>
      <c r="D244" s="2">
        <v>2958465</v>
      </c>
      <c r="E244" s="2">
        <v>42931</v>
      </c>
      <c r="F244" s="28">
        <v>86.96</v>
      </c>
      <c r="G244" t="s">
        <v>14</v>
      </c>
    </row>
    <row r="245" spans="1:7" x14ac:dyDescent="0.25">
      <c r="A245" t="s">
        <v>0</v>
      </c>
      <c r="B245" t="s">
        <v>13</v>
      </c>
      <c r="C245">
        <v>2532233</v>
      </c>
      <c r="D245" s="2">
        <v>2958465</v>
      </c>
      <c r="E245" s="2">
        <v>42931</v>
      </c>
      <c r="F245" s="28">
        <v>86.96</v>
      </c>
      <c r="G245" t="s">
        <v>14</v>
      </c>
    </row>
    <row r="246" spans="1:7" x14ac:dyDescent="0.25">
      <c r="A246" t="s">
        <v>0</v>
      </c>
      <c r="B246" t="s">
        <v>13</v>
      </c>
      <c r="C246">
        <v>2532234</v>
      </c>
      <c r="D246" s="2">
        <v>2958465</v>
      </c>
      <c r="E246" s="2">
        <v>42931</v>
      </c>
      <c r="F246" s="28">
        <v>86.96</v>
      </c>
      <c r="G246" t="s">
        <v>14</v>
      </c>
    </row>
    <row r="247" spans="1:7" x14ac:dyDescent="0.25">
      <c r="A247" t="s">
        <v>0</v>
      </c>
      <c r="B247" t="s">
        <v>13</v>
      </c>
      <c r="C247">
        <v>2532263</v>
      </c>
      <c r="D247" s="2">
        <v>2958465</v>
      </c>
      <c r="E247" s="2">
        <v>40299</v>
      </c>
      <c r="F247" s="28">
        <v>86.96</v>
      </c>
      <c r="G247" t="s">
        <v>14</v>
      </c>
    </row>
    <row r="248" spans="1:7" x14ac:dyDescent="0.25">
      <c r="A248" t="s">
        <v>0</v>
      </c>
      <c r="B248" t="s">
        <v>13</v>
      </c>
      <c r="C248">
        <v>2532265</v>
      </c>
      <c r="D248" s="2">
        <v>2958465</v>
      </c>
      <c r="E248" s="2">
        <v>42931</v>
      </c>
      <c r="F248" s="28">
        <v>86.96</v>
      </c>
      <c r="G248" t="s">
        <v>14</v>
      </c>
    </row>
    <row r="249" spans="1:7" x14ac:dyDescent="0.25">
      <c r="A249" t="s">
        <v>0</v>
      </c>
      <c r="B249" t="s">
        <v>13</v>
      </c>
      <c r="C249">
        <v>2533183</v>
      </c>
      <c r="D249" s="2">
        <v>2958465</v>
      </c>
      <c r="E249" s="2">
        <v>42931</v>
      </c>
      <c r="F249" s="28">
        <v>86.96</v>
      </c>
      <c r="G249" t="s">
        <v>14</v>
      </c>
    </row>
    <row r="250" spans="1:7" x14ac:dyDescent="0.25">
      <c r="A250" t="s">
        <v>0</v>
      </c>
      <c r="B250" t="s">
        <v>13</v>
      </c>
      <c r="C250">
        <v>2533184</v>
      </c>
      <c r="D250" s="2">
        <v>2958465</v>
      </c>
      <c r="E250" s="2">
        <v>42931</v>
      </c>
      <c r="F250" s="28">
        <v>86.96</v>
      </c>
      <c r="G250" t="s">
        <v>14</v>
      </c>
    </row>
    <row r="251" spans="1:7" x14ac:dyDescent="0.25">
      <c r="A251" t="s">
        <v>0</v>
      </c>
      <c r="B251" t="s">
        <v>13</v>
      </c>
      <c r="C251">
        <v>2533233</v>
      </c>
      <c r="D251" s="2">
        <v>2958465</v>
      </c>
      <c r="E251" s="2">
        <v>42931</v>
      </c>
      <c r="F251" s="28">
        <v>86.96</v>
      </c>
      <c r="G251" t="s">
        <v>14</v>
      </c>
    </row>
    <row r="252" spans="1:7" x14ac:dyDescent="0.25">
      <c r="A252" t="s">
        <v>0</v>
      </c>
      <c r="B252" t="s">
        <v>13</v>
      </c>
      <c r="C252">
        <v>2533234</v>
      </c>
      <c r="D252" s="2">
        <v>2958465</v>
      </c>
      <c r="E252" s="2">
        <v>42931</v>
      </c>
      <c r="F252" s="28">
        <v>86.96</v>
      </c>
      <c r="G252" t="s">
        <v>14</v>
      </c>
    </row>
    <row r="253" spans="1:7" x14ac:dyDescent="0.25">
      <c r="A253" t="s">
        <v>0</v>
      </c>
      <c r="B253" t="s">
        <v>13</v>
      </c>
      <c r="C253">
        <v>2533263</v>
      </c>
      <c r="D253" s="2">
        <v>2958465</v>
      </c>
      <c r="E253" s="2">
        <v>40299</v>
      </c>
      <c r="F253" s="28">
        <v>86.96</v>
      </c>
      <c r="G253" t="s">
        <v>14</v>
      </c>
    </row>
    <row r="254" spans="1:7" x14ac:dyDescent="0.25">
      <c r="A254" t="s">
        <v>0</v>
      </c>
      <c r="B254" t="s">
        <v>13</v>
      </c>
      <c r="C254">
        <v>2533265</v>
      </c>
      <c r="D254" s="2">
        <v>2958465</v>
      </c>
      <c r="E254" s="2">
        <v>42931</v>
      </c>
      <c r="F254" s="28">
        <v>86.96</v>
      </c>
      <c r="G254" t="s">
        <v>14</v>
      </c>
    </row>
    <row r="255" spans="1:7" x14ac:dyDescent="0.25">
      <c r="A255" t="s">
        <v>0</v>
      </c>
      <c r="B255" t="s">
        <v>13</v>
      </c>
      <c r="C255">
        <v>2533734</v>
      </c>
      <c r="D255" s="2">
        <v>2958465</v>
      </c>
      <c r="E255" s="2">
        <v>42931</v>
      </c>
      <c r="F255" s="28">
        <v>80.08</v>
      </c>
      <c r="G255" t="s">
        <v>14</v>
      </c>
    </row>
    <row r="256" spans="1:7" x14ac:dyDescent="0.25">
      <c r="A256" t="s">
        <v>0</v>
      </c>
      <c r="B256" t="s">
        <v>13</v>
      </c>
      <c r="C256">
        <v>2537183</v>
      </c>
      <c r="D256" s="2">
        <v>2958465</v>
      </c>
      <c r="E256" s="2">
        <v>40893</v>
      </c>
      <c r="F256" s="28">
        <v>87.02</v>
      </c>
      <c r="G256" t="s">
        <v>14</v>
      </c>
    </row>
    <row r="257" spans="1:7" x14ac:dyDescent="0.25">
      <c r="A257" t="s">
        <v>0</v>
      </c>
      <c r="B257" t="s">
        <v>13</v>
      </c>
      <c r="C257">
        <v>2537184</v>
      </c>
      <c r="D257" s="2">
        <v>2958465</v>
      </c>
      <c r="E257" s="2">
        <v>40893</v>
      </c>
      <c r="F257" s="28">
        <v>87.02</v>
      </c>
      <c r="G257" t="s">
        <v>14</v>
      </c>
    </row>
    <row r="258" spans="1:7" x14ac:dyDescent="0.25">
      <c r="A258" t="s">
        <v>0</v>
      </c>
      <c r="B258" t="s">
        <v>13</v>
      </c>
      <c r="C258">
        <v>2537196</v>
      </c>
      <c r="D258" s="2">
        <v>2958465</v>
      </c>
      <c r="E258" s="2">
        <v>40868</v>
      </c>
      <c r="F258" s="28">
        <v>87.02</v>
      </c>
      <c r="G258" t="s">
        <v>14</v>
      </c>
    </row>
    <row r="259" spans="1:7" x14ac:dyDescent="0.25">
      <c r="A259" t="s">
        <v>0</v>
      </c>
      <c r="B259" t="s">
        <v>13</v>
      </c>
      <c r="C259">
        <v>2537197</v>
      </c>
      <c r="D259" s="2">
        <v>2958465</v>
      </c>
      <c r="E259" s="2">
        <v>40868</v>
      </c>
      <c r="F259" s="28">
        <v>87.02</v>
      </c>
      <c r="G259" t="s">
        <v>14</v>
      </c>
    </row>
    <row r="260" spans="1:7" x14ac:dyDescent="0.25">
      <c r="A260" t="s">
        <v>0</v>
      </c>
      <c r="B260" t="s">
        <v>13</v>
      </c>
      <c r="C260">
        <v>2540183</v>
      </c>
      <c r="D260" s="2">
        <v>2958465</v>
      </c>
      <c r="E260" s="2">
        <v>44894</v>
      </c>
      <c r="F260" s="28">
        <v>82</v>
      </c>
      <c r="G260" t="s">
        <v>14</v>
      </c>
    </row>
    <row r="261" spans="1:7" x14ac:dyDescent="0.25">
      <c r="A261" t="s">
        <v>0</v>
      </c>
      <c r="B261" t="s">
        <v>13</v>
      </c>
      <c r="C261">
        <v>2540184</v>
      </c>
      <c r="D261" s="2">
        <v>2958465</v>
      </c>
      <c r="E261" s="2">
        <v>44894</v>
      </c>
      <c r="F261" s="28">
        <v>82</v>
      </c>
      <c r="G261" t="s">
        <v>14</v>
      </c>
    </row>
    <row r="262" spans="1:7" x14ac:dyDescent="0.25">
      <c r="A262" t="s">
        <v>0</v>
      </c>
      <c r="B262" t="s">
        <v>13</v>
      </c>
      <c r="C262">
        <v>2540198</v>
      </c>
      <c r="D262" s="2">
        <v>2958465</v>
      </c>
      <c r="E262" s="2">
        <v>44894</v>
      </c>
      <c r="F262" s="28">
        <v>80.260000000000005</v>
      </c>
      <c r="G262" t="s">
        <v>14</v>
      </c>
    </row>
    <row r="263" spans="1:7" x14ac:dyDescent="0.25">
      <c r="A263" t="s">
        <v>0</v>
      </c>
      <c r="B263" t="s">
        <v>13</v>
      </c>
      <c r="C263">
        <v>2540199</v>
      </c>
      <c r="D263" s="2">
        <v>2958465</v>
      </c>
      <c r="E263" s="2">
        <v>44894</v>
      </c>
      <c r="F263" s="28">
        <v>80.260000000000005</v>
      </c>
      <c r="G263" t="s">
        <v>14</v>
      </c>
    </row>
    <row r="264" spans="1:7" x14ac:dyDescent="0.25">
      <c r="A264" t="s">
        <v>0</v>
      </c>
      <c r="B264" t="s">
        <v>13</v>
      </c>
      <c r="C264">
        <v>2542251</v>
      </c>
      <c r="D264" s="2">
        <v>2958465</v>
      </c>
      <c r="E264" s="2">
        <v>41071</v>
      </c>
      <c r="F264" s="28">
        <v>86.96</v>
      </c>
      <c r="G264" t="s">
        <v>14</v>
      </c>
    </row>
    <row r="265" spans="1:7" x14ac:dyDescent="0.25">
      <c r="A265" t="s">
        <v>0</v>
      </c>
      <c r="B265" t="s">
        <v>13</v>
      </c>
      <c r="C265">
        <v>2543233</v>
      </c>
      <c r="D265" s="2">
        <v>2958465</v>
      </c>
      <c r="E265" s="2">
        <v>41071</v>
      </c>
      <c r="F265" s="28">
        <v>86.96</v>
      </c>
      <c r="G265" t="s">
        <v>14</v>
      </c>
    </row>
    <row r="266" spans="1:7" x14ac:dyDescent="0.25">
      <c r="A266" t="s">
        <v>0</v>
      </c>
      <c r="B266" t="s">
        <v>13</v>
      </c>
      <c r="C266">
        <v>2543234</v>
      </c>
      <c r="D266" s="2">
        <v>2958465</v>
      </c>
      <c r="E266" s="2">
        <v>41071</v>
      </c>
      <c r="F266" s="28">
        <v>86.96</v>
      </c>
      <c r="G266" t="s">
        <v>14</v>
      </c>
    </row>
    <row r="267" spans="1:7" x14ac:dyDescent="0.25">
      <c r="A267" t="s">
        <v>0</v>
      </c>
      <c r="B267" t="s">
        <v>13</v>
      </c>
      <c r="C267">
        <v>2543263</v>
      </c>
      <c r="D267" s="2">
        <v>2958465</v>
      </c>
      <c r="E267" s="2">
        <v>40299</v>
      </c>
      <c r="F267" s="28">
        <v>86.96</v>
      </c>
      <c r="G267" t="s">
        <v>14</v>
      </c>
    </row>
    <row r="268" spans="1:7" x14ac:dyDescent="0.25">
      <c r="A268" t="s">
        <v>0</v>
      </c>
      <c r="B268" t="s">
        <v>13</v>
      </c>
      <c r="C268">
        <v>2543265</v>
      </c>
      <c r="D268" s="2">
        <v>2958465</v>
      </c>
      <c r="E268" s="2">
        <v>41071</v>
      </c>
      <c r="F268" s="28">
        <v>86.96</v>
      </c>
      <c r="G268" t="s">
        <v>14</v>
      </c>
    </row>
    <row r="269" spans="1:7" x14ac:dyDescent="0.25">
      <c r="A269" t="s">
        <v>0</v>
      </c>
      <c r="B269" t="s">
        <v>13</v>
      </c>
      <c r="C269">
        <v>2544263</v>
      </c>
      <c r="D269" s="2">
        <v>2958465</v>
      </c>
      <c r="E269" s="2">
        <v>40299</v>
      </c>
      <c r="F269" s="28">
        <v>86.96</v>
      </c>
      <c r="G269" t="s">
        <v>14</v>
      </c>
    </row>
    <row r="270" spans="1:7" x14ac:dyDescent="0.25">
      <c r="A270" t="s">
        <v>0</v>
      </c>
      <c r="B270" t="s">
        <v>13</v>
      </c>
      <c r="C270">
        <v>2544265</v>
      </c>
      <c r="D270" s="2">
        <v>2958465</v>
      </c>
      <c r="E270" s="2">
        <v>41071</v>
      </c>
      <c r="F270" s="28">
        <v>86.96</v>
      </c>
      <c r="G270" t="s">
        <v>14</v>
      </c>
    </row>
    <row r="271" spans="1:7" x14ac:dyDescent="0.25">
      <c r="A271" t="s">
        <v>0</v>
      </c>
      <c r="B271" t="s">
        <v>13</v>
      </c>
      <c r="C271">
        <v>2545189</v>
      </c>
      <c r="D271" s="2">
        <v>2958465</v>
      </c>
      <c r="E271" s="2">
        <v>40868</v>
      </c>
      <c r="F271" s="28">
        <v>86.86</v>
      </c>
      <c r="G271" t="s">
        <v>14</v>
      </c>
    </row>
    <row r="272" spans="1:7" x14ac:dyDescent="0.25">
      <c r="A272" t="s">
        <v>0</v>
      </c>
      <c r="B272" t="s">
        <v>13</v>
      </c>
      <c r="C272">
        <v>2545190</v>
      </c>
      <c r="D272" s="2">
        <v>2958465</v>
      </c>
      <c r="E272" s="2">
        <v>40868</v>
      </c>
      <c r="F272" s="28">
        <v>86.86</v>
      </c>
      <c r="G272" t="s">
        <v>14</v>
      </c>
    </row>
    <row r="273" spans="1:7" x14ac:dyDescent="0.25">
      <c r="A273" t="s">
        <v>0</v>
      </c>
      <c r="B273" t="s">
        <v>13</v>
      </c>
      <c r="C273">
        <v>2547183</v>
      </c>
      <c r="D273" s="2">
        <v>2958465</v>
      </c>
      <c r="E273" s="2">
        <v>42917</v>
      </c>
      <c r="F273" s="28">
        <v>87.72</v>
      </c>
      <c r="G273" t="s">
        <v>14</v>
      </c>
    </row>
    <row r="274" spans="1:7" x14ac:dyDescent="0.25">
      <c r="A274" t="s">
        <v>0</v>
      </c>
      <c r="B274" t="s">
        <v>13</v>
      </c>
      <c r="C274">
        <v>2547184</v>
      </c>
      <c r="D274" s="2">
        <v>2958465</v>
      </c>
      <c r="E274" s="2">
        <v>42917</v>
      </c>
      <c r="F274" s="28">
        <v>87.72</v>
      </c>
      <c r="G274" t="s">
        <v>14</v>
      </c>
    </row>
    <row r="275" spans="1:7" x14ac:dyDescent="0.25">
      <c r="A275" t="s">
        <v>0</v>
      </c>
      <c r="B275" t="s">
        <v>13</v>
      </c>
      <c r="C275">
        <v>2547265</v>
      </c>
      <c r="D275" s="2">
        <v>2958465</v>
      </c>
      <c r="E275" s="2">
        <v>42917</v>
      </c>
      <c r="F275" s="28">
        <v>87.72</v>
      </c>
      <c r="G275" t="s">
        <v>14</v>
      </c>
    </row>
    <row r="276" spans="1:7" x14ac:dyDescent="0.25">
      <c r="A276" t="s">
        <v>0</v>
      </c>
      <c r="B276" t="s">
        <v>13</v>
      </c>
      <c r="C276">
        <v>2554163</v>
      </c>
      <c r="D276" s="2">
        <v>2958465</v>
      </c>
      <c r="E276" s="2">
        <v>44299</v>
      </c>
      <c r="F276" s="28">
        <v>74.23</v>
      </c>
      <c r="G276" t="s">
        <v>14</v>
      </c>
    </row>
    <row r="277" spans="1:7" x14ac:dyDescent="0.25">
      <c r="A277" t="s">
        <v>0</v>
      </c>
      <c r="B277" t="s">
        <v>13</v>
      </c>
      <c r="C277">
        <v>2554164</v>
      </c>
      <c r="D277" s="2">
        <v>2958465</v>
      </c>
      <c r="E277" s="2">
        <v>44299</v>
      </c>
      <c r="F277" s="28">
        <v>74.23</v>
      </c>
      <c r="G277" t="s">
        <v>14</v>
      </c>
    </row>
    <row r="278" spans="1:7" x14ac:dyDescent="0.25">
      <c r="A278" t="s">
        <v>0</v>
      </c>
      <c r="B278" t="s">
        <v>13</v>
      </c>
      <c r="C278">
        <v>2554183</v>
      </c>
      <c r="D278" s="2">
        <v>2958465</v>
      </c>
      <c r="E278" s="2">
        <v>44299</v>
      </c>
      <c r="F278" s="28">
        <v>73.959999999999994</v>
      </c>
      <c r="G278" t="s">
        <v>14</v>
      </c>
    </row>
    <row r="279" spans="1:7" x14ac:dyDescent="0.25">
      <c r="A279" t="s">
        <v>0</v>
      </c>
      <c r="B279" t="s">
        <v>13</v>
      </c>
      <c r="C279">
        <v>2554184</v>
      </c>
      <c r="D279" s="2">
        <v>2958465</v>
      </c>
      <c r="E279" s="2">
        <v>44299</v>
      </c>
      <c r="F279" s="28">
        <v>73.959999999999994</v>
      </c>
      <c r="G279" t="s">
        <v>14</v>
      </c>
    </row>
    <row r="280" spans="1:7" x14ac:dyDescent="0.25">
      <c r="A280" t="s">
        <v>0</v>
      </c>
      <c r="B280" t="s">
        <v>13</v>
      </c>
      <c r="C280">
        <v>2554196</v>
      </c>
      <c r="D280" s="2">
        <v>2958465</v>
      </c>
      <c r="E280" s="2">
        <v>44299</v>
      </c>
      <c r="F280" s="28">
        <v>74.03</v>
      </c>
      <c r="G280" t="s">
        <v>14</v>
      </c>
    </row>
    <row r="281" spans="1:7" x14ac:dyDescent="0.25">
      <c r="A281" t="s">
        <v>0</v>
      </c>
      <c r="B281" t="s">
        <v>13</v>
      </c>
      <c r="C281">
        <v>2554197</v>
      </c>
      <c r="D281" s="2">
        <v>2958465</v>
      </c>
      <c r="E281" s="2">
        <v>44299</v>
      </c>
      <c r="F281" s="28">
        <v>74.03</v>
      </c>
      <c r="G281" t="s">
        <v>14</v>
      </c>
    </row>
    <row r="282" spans="1:7" x14ac:dyDescent="0.25">
      <c r="A282" t="s">
        <v>0</v>
      </c>
      <c r="B282" t="s">
        <v>13</v>
      </c>
      <c r="C282">
        <v>2557193</v>
      </c>
      <c r="D282" s="2">
        <v>2958465</v>
      </c>
      <c r="E282" s="2">
        <v>45821</v>
      </c>
      <c r="F282" s="28">
        <v>87.97</v>
      </c>
      <c r="G282" t="s">
        <v>14</v>
      </c>
    </row>
    <row r="283" spans="1:7" x14ac:dyDescent="0.25">
      <c r="A283" t="s">
        <v>0</v>
      </c>
      <c r="B283" t="s">
        <v>13</v>
      </c>
      <c r="C283">
        <v>2557195</v>
      </c>
      <c r="D283" s="2">
        <v>2958465</v>
      </c>
      <c r="E283" s="2">
        <v>45821</v>
      </c>
      <c r="F283" s="28">
        <v>87.97</v>
      </c>
      <c r="G283" t="s">
        <v>14</v>
      </c>
    </row>
    <row r="284" spans="1:7" x14ac:dyDescent="0.25">
      <c r="A284" t="s">
        <v>0</v>
      </c>
      <c r="B284" t="s">
        <v>13</v>
      </c>
      <c r="C284">
        <v>2558183</v>
      </c>
      <c r="D284" s="2">
        <v>2958465</v>
      </c>
      <c r="E284" s="2">
        <v>42931</v>
      </c>
      <c r="F284" s="28">
        <v>90.91</v>
      </c>
      <c r="G284" t="s">
        <v>14</v>
      </c>
    </row>
    <row r="285" spans="1:7" x14ac:dyDescent="0.25">
      <c r="A285" t="s">
        <v>0</v>
      </c>
      <c r="B285" t="s">
        <v>13</v>
      </c>
      <c r="C285">
        <v>2558184</v>
      </c>
      <c r="D285" s="2">
        <v>2958465</v>
      </c>
      <c r="E285" s="2">
        <v>42931</v>
      </c>
      <c r="F285" s="28">
        <v>90.91</v>
      </c>
      <c r="G285" t="s">
        <v>14</v>
      </c>
    </row>
    <row r="286" spans="1:7" x14ac:dyDescent="0.25">
      <c r="A286" t="s">
        <v>0</v>
      </c>
      <c r="B286" t="s">
        <v>13</v>
      </c>
      <c r="C286">
        <v>2558233</v>
      </c>
      <c r="D286" s="2">
        <v>2958465</v>
      </c>
      <c r="E286" s="2">
        <v>42931</v>
      </c>
      <c r="F286" s="28">
        <v>90.91</v>
      </c>
      <c r="G286" t="s">
        <v>14</v>
      </c>
    </row>
    <row r="287" spans="1:7" x14ac:dyDescent="0.25">
      <c r="A287" t="s">
        <v>0</v>
      </c>
      <c r="B287" t="s">
        <v>13</v>
      </c>
      <c r="C287">
        <v>2558234</v>
      </c>
      <c r="D287" s="2">
        <v>2958465</v>
      </c>
      <c r="E287" s="2">
        <v>42931</v>
      </c>
      <c r="F287" s="28">
        <v>90.91</v>
      </c>
      <c r="G287" t="s">
        <v>14</v>
      </c>
    </row>
    <row r="288" spans="1:7" x14ac:dyDescent="0.25">
      <c r="A288" t="s">
        <v>0</v>
      </c>
      <c r="B288" t="s">
        <v>13</v>
      </c>
      <c r="C288">
        <v>2558265</v>
      </c>
      <c r="D288" s="2">
        <v>2958465</v>
      </c>
      <c r="E288" s="2">
        <v>42931</v>
      </c>
      <c r="F288" s="28">
        <v>90.91</v>
      </c>
      <c r="G288" t="s">
        <v>14</v>
      </c>
    </row>
    <row r="289" spans="1:7" x14ac:dyDescent="0.25">
      <c r="A289" t="s">
        <v>0</v>
      </c>
      <c r="B289" t="s">
        <v>13</v>
      </c>
      <c r="C289">
        <v>2559183</v>
      </c>
      <c r="D289" s="2">
        <v>2958465</v>
      </c>
      <c r="E289" s="2">
        <v>42931</v>
      </c>
      <c r="F289" s="28">
        <v>90.91</v>
      </c>
      <c r="G289" t="s">
        <v>14</v>
      </c>
    </row>
    <row r="290" spans="1:7" x14ac:dyDescent="0.25">
      <c r="A290" t="s">
        <v>0</v>
      </c>
      <c r="B290" t="s">
        <v>13</v>
      </c>
      <c r="C290">
        <v>2559184</v>
      </c>
      <c r="D290" s="2">
        <v>2958465</v>
      </c>
      <c r="E290" s="2">
        <v>42931</v>
      </c>
      <c r="F290" s="28">
        <v>90.91</v>
      </c>
      <c r="G290" t="s">
        <v>14</v>
      </c>
    </row>
    <row r="291" spans="1:7" x14ac:dyDescent="0.25">
      <c r="A291" t="s">
        <v>0</v>
      </c>
      <c r="B291" t="s">
        <v>13</v>
      </c>
      <c r="C291">
        <v>2559233</v>
      </c>
      <c r="D291" s="2">
        <v>2958465</v>
      </c>
      <c r="E291" s="2">
        <v>42931</v>
      </c>
      <c r="F291" s="28">
        <v>90.91</v>
      </c>
      <c r="G291" t="s">
        <v>14</v>
      </c>
    </row>
    <row r="292" spans="1:7" x14ac:dyDescent="0.25">
      <c r="A292" t="s">
        <v>0</v>
      </c>
      <c r="B292" t="s">
        <v>13</v>
      </c>
      <c r="C292">
        <v>2559234</v>
      </c>
      <c r="D292" s="2">
        <v>2958465</v>
      </c>
      <c r="E292" s="2">
        <v>42931</v>
      </c>
      <c r="F292" s="28">
        <v>90.91</v>
      </c>
      <c r="G292" t="s">
        <v>14</v>
      </c>
    </row>
    <row r="293" spans="1:7" x14ac:dyDescent="0.25">
      <c r="A293" t="s">
        <v>0</v>
      </c>
      <c r="B293" t="s">
        <v>13</v>
      </c>
      <c r="C293">
        <v>2559265</v>
      </c>
      <c r="D293" s="2">
        <v>2958465</v>
      </c>
      <c r="E293" s="2">
        <v>42931</v>
      </c>
      <c r="F293" s="28">
        <v>90.91</v>
      </c>
      <c r="G293" t="s">
        <v>14</v>
      </c>
    </row>
    <row r="294" spans="1:7" x14ac:dyDescent="0.25">
      <c r="A294" t="s">
        <v>0</v>
      </c>
      <c r="B294" t="s">
        <v>13</v>
      </c>
      <c r="C294">
        <v>2559734</v>
      </c>
      <c r="D294" s="2">
        <v>2958465</v>
      </c>
      <c r="E294" s="2">
        <v>42931</v>
      </c>
      <c r="F294" s="28">
        <v>64.27</v>
      </c>
      <c r="G294" t="s">
        <v>14</v>
      </c>
    </row>
    <row r="295" spans="1:7" x14ac:dyDescent="0.25">
      <c r="A295" t="s">
        <v>0</v>
      </c>
      <c r="B295" t="s">
        <v>13</v>
      </c>
      <c r="C295">
        <v>2560163</v>
      </c>
      <c r="D295" s="2">
        <v>2958465</v>
      </c>
      <c r="E295" s="2">
        <v>44299</v>
      </c>
      <c r="F295" s="28">
        <v>73.91</v>
      </c>
      <c r="G295" t="s">
        <v>14</v>
      </c>
    </row>
    <row r="296" spans="1:7" x14ac:dyDescent="0.25">
      <c r="A296" t="s">
        <v>0</v>
      </c>
      <c r="B296" t="s">
        <v>13</v>
      </c>
      <c r="C296">
        <v>2560164</v>
      </c>
      <c r="D296" s="2">
        <v>2958465</v>
      </c>
      <c r="E296" s="2">
        <v>44299</v>
      </c>
      <c r="F296" s="28">
        <v>73.91</v>
      </c>
      <c r="G296" t="s">
        <v>14</v>
      </c>
    </row>
    <row r="297" spans="1:7" x14ac:dyDescent="0.25">
      <c r="A297" t="s">
        <v>0</v>
      </c>
      <c r="B297" t="s">
        <v>13</v>
      </c>
      <c r="C297">
        <v>2560183</v>
      </c>
      <c r="D297" s="2">
        <v>2958465</v>
      </c>
      <c r="E297" s="2">
        <v>44299</v>
      </c>
      <c r="F297" s="28">
        <v>74.11</v>
      </c>
      <c r="G297" t="s">
        <v>14</v>
      </c>
    </row>
    <row r="298" spans="1:7" x14ac:dyDescent="0.25">
      <c r="A298" t="s">
        <v>0</v>
      </c>
      <c r="B298" t="s">
        <v>13</v>
      </c>
      <c r="C298">
        <v>2560184</v>
      </c>
      <c r="D298" s="2">
        <v>2958465</v>
      </c>
      <c r="E298" s="2">
        <v>44299</v>
      </c>
      <c r="F298" s="28">
        <v>74.11</v>
      </c>
      <c r="G298" t="s">
        <v>14</v>
      </c>
    </row>
    <row r="299" spans="1:7" x14ac:dyDescent="0.25">
      <c r="A299" t="s">
        <v>0</v>
      </c>
      <c r="B299" t="s">
        <v>13</v>
      </c>
      <c r="C299">
        <v>2560196</v>
      </c>
      <c r="D299" s="2">
        <v>2958465</v>
      </c>
      <c r="E299" s="2">
        <v>44299</v>
      </c>
      <c r="F299" s="28">
        <v>74.08</v>
      </c>
      <c r="G299" t="s">
        <v>14</v>
      </c>
    </row>
    <row r="300" spans="1:7" x14ac:dyDescent="0.25">
      <c r="A300" t="s">
        <v>0</v>
      </c>
      <c r="B300" t="s">
        <v>13</v>
      </c>
      <c r="C300">
        <v>2560197</v>
      </c>
      <c r="D300" s="2">
        <v>2958465</v>
      </c>
      <c r="E300" s="2">
        <v>44299</v>
      </c>
      <c r="F300" s="28">
        <v>74.08</v>
      </c>
      <c r="G300" t="s">
        <v>14</v>
      </c>
    </row>
    <row r="301" spans="1:7" x14ac:dyDescent="0.25">
      <c r="A301" t="s">
        <v>0</v>
      </c>
      <c r="B301" t="s">
        <v>13</v>
      </c>
      <c r="C301">
        <v>2560697</v>
      </c>
      <c r="D301" s="2">
        <v>2958465</v>
      </c>
      <c r="E301" s="2">
        <v>42929</v>
      </c>
      <c r="F301" s="28">
        <v>73.62</v>
      </c>
      <c r="G301" t="s">
        <v>14</v>
      </c>
    </row>
    <row r="302" spans="1:7" x14ac:dyDescent="0.25">
      <c r="A302" t="s">
        <v>0</v>
      </c>
      <c r="B302" t="s">
        <v>13</v>
      </c>
      <c r="C302">
        <v>2563233</v>
      </c>
      <c r="D302" s="2">
        <v>2958465</v>
      </c>
      <c r="E302" s="2">
        <v>44764</v>
      </c>
      <c r="F302" s="28">
        <v>86.17</v>
      </c>
      <c r="G302" t="s">
        <v>14</v>
      </c>
    </row>
    <row r="303" spans="1:7" x14ac:dyDescent="0.25">
      <c r="A303" t="s">
        <v>0</v>
      </c>
      <c r="B303" t="s">
        <v>13</v>
      </c>
      <c r="C303">
        <v>2563234</v>
      </c>
      <c r="D303" s="2">
        <v>2958465</v>
      </c>
      <c r="E303" s="2">
        <v>44764</v>
      </c>
      <c r="F303" s="28">
        <v>86.17</v>
      </c>
      <c r="G303" t="s">
        <v>14</v>
      </c>
    </row>
    <row r="304" spans="1:7" x14ac:dyDescent="0.25">
      <c r="A304" t="s">
        <v>0</v>
      </c>
      <c r="B304" t="s">
        <v>13</v>
      </c>
      <c r="C304">
        <v>2563265</v>
      </c>
      <c r="D304" s="2">
        <v>2958465</v>
      </c>
      <c r="E304" s="2">
        <v>44764</v>
      </c>
      <c r="F304" s="28">
        <v>86.4</v>
      </c>
      <c r="G304" t="s">
        <v>14</v>
      </c>
    </row>
    <row r="305" spans="1:7" x14ac:dyDescent="0.25">
      <c r="A305" t="s">
        <v>0</v>
      </c>
      <c r="B305" t="s">
        <v>13</v>
      </c>
      <c r="C305">
        <v>2564233</v>
      </c>
      <c r="D305" s="2">
        <v>2958465</v>
      </c>
      <c r="E305" s="2">
        <v>44764</v>
      </c>
      <c r="F305" s="28">
        <v>85.52</v>
      </c>
      <c r="G305" t="s">
        <v>14</v>
      </c>
    </row>
    <row r="306" spans="1:7" x14ac:dyDescent="0.25">
      <c r="A306" t="s">
        <v>0</v>
      </c>
      <c r="B306" t="s">
        <v>13</v>
      </c>
      <c r="C306">
        <v>2564234</v>
      </c>
      <c r="D306" s="2">
        <v>2958465</v>
      </c>
      <c r="E306" s="2">
        <v>44764</v>
      </c>
      <c r="F306" s="28">
        <v>85.52</v>
      </c>
      <c r="G306" t="s">
        <v>14</v>
      </c>
    </row>
    <row r="307" spans="1:7" x14ac:dyDescent="0.25">
      <c r="A307" t="s">
        <v>0</v>
      </c>
      <c r="B307" t="s">
        <v>13</v>
      </c>
      <c r="C307">
        <v>2564265</v>
      </c>
      <c r="D307" s="2">
        <v>2958465</v>
      </c>
      <c r="E307" s="2">
        <v>44764</v>
      </c>
      <c r="F307" s="28">
        <v>86.7</v>
      </c>
      <c r="G307" t="s">
        <v>14</v>
      </c>
    </row>
    <row r="308" spans="1:7" x14ac:dyDescent="0.25">
      <c r="A308" t="s">
        <v>0</v>
      </c>
      <c r="B308" t="s">
        <v>13</v>
      </c>
      <c r="C308">
        <v>2567183</v>
      </c>
      <c r="D308" s="2">
        <v>2958465</v>
      </c>
      <c r="E308" s="2">
        <v>43372</v>
      </c>
      <c r="F308" s="28">
        <v>76.92</v>
      </c>
      <c r="G308" t="s">
        <v>14</v>
      </c>
    </row>
    <row r="309" spans="1:7" x14ac:dyDescent="0.25">
      <c r="A309" t="s">
        <v>0</v>
      </c>
      <c r="B309" t="s">
        <v>13</v>
      </c>
      <c r="C309">
        <v>2567184</v>
      </c>
      <c r="D309" s="2">
        <v>2958465</v>
      </c>
      <c r="E309" s="2">
        <v>43372</v>
      </c>
      <c r="F309" s="28">
        <v>76.92</v>
      </c>
      <c r="G309" t="s">
        <v>14</v>
      </c>
    </row>
    <row r="310" spans="1:7" x14ac:dyDescent="0.25">
      <c r="A310" t="s">
        <v>0</v>
      </c>
      <c r="B310" t="s">
        <v>13</v>
      </c>
      <c r="C310">
        <v>2567233</v>
      </c>
      <c r="D310" s="2">
        <v>2958465</v>
      </c>
      <c r="E310" s="2">
        <v>43372</v>
      </c>
      <c r="F310" s="28">
        <v>76.92</v>
      </c>
      <c r="G310" t="s">
        <v>14</v>
      </c>
    </row>
    <row r="311" spans="1:7" x14ac:dyDescent="0.25">
      <c r="A311" t="s">
        <v>0</v>
      </c>
      <c r="B311" t="s">
        <v>13</v>
      </c>
      <c r="C311">
        <v>2567234</v>
      </c>
      <c r="D311" s="2">
        <v>2958465</v>
      </c>
      <c r="E311" s="2">
        <v>43372</v>
      </c>
      <c r="F311" s="28">
        <v>76.92</v>
      </c>
      <c r="G311" t="s">
        <v>14</v>
      </c>
    </row>
    <row r="312" spans="1:7" x14ac:dyDescent="0.25">
      <c r="A312" t="s">
        <v>0</v>
      </c>
      <c r="B312" t="s">
        <v>13</v>
      </c>
      <c r="C312">
        <v>2568183</v>
      </c>
      <c r="D312" s="2">
        <v>2958465</v>
      </c>
      <c r="E312" s="2">
        <v>43372</v>
      </c>
      <c r="F312" s="28">
        <v>76.92</v>
      </c>
      <c r="G312" t="s">
        <v>14</v>
      </c>
    </row>
    <row r="313" spans="1:7" x14ac:dyDescent="0.25">
      <c r="A313" t="s">
        <v>0</v>
      </c>
      <c r="B313" t="s">
        <v>13</v>
      </c>
      <c r="C313">
        <v>2568184</v>
      </c>
      <c r="D313" s="2">
        <v>2958465</v>
      </c>
      <c r="E313" s="2">
        <v>43372</v>
      </c>
      <c r="F313" s="28">
        <v>76.92</v>
      </c>
      <c r="G313" t="s">
        <v>14</v>
      </c>
    </row>
    <row r="314" spans="1:7" x14ac:dyDescent="0.25">
      <c r="A314" t="s">
        <v>0</v>
      </c>
      <c r="B314" t="s">
        <v>13</v>
      </c>
      <c r="C314">
        <v>2568233</v>
      </c>
      <c r="D314" s="2">
        <v>2958465</v>
      </c>
      <c r="E314" s="2">
        <v>43372</v>
      </c>
      <c r="F314" s="28">
        <v>76.92</v>
      </c>
      <c r="G314" t="s">
        <v>14</v>
      </c>
    </row>
    <row r="315" spans="1:7" x14ac:dyDescent="0.25">
      <c r="A315" t="s">
        <v>0</v>
      </c>
      <c r="B315" t="s">
        <v>13</v>
      </c>
      <c r="C315">
        <v>2568234</v>
      </c>
      <c r="D315" s="2">
        <v>2958465</v>
      </c>
      <c r="E315" s="2">
        <v>43372</v>
      </c>
      <c r="F315" s="28">
        <v>76.92</v>
      </c>
      <c r="G315" t="s">
        <v>14</v>
      </c>
    </row>
    <row r="316" spans="1:7" x14ac:dyDescent="0.25">
      <c r="A316" t="s">
        <v>0</v>
      </c>
      <c r="B316" t="s">
        <v>13</v>
      </c>
      <c r="C316">
        <v>2568265</v>
      </c>
      <c r="D316" s="2">
        <v>2958465</v>
      </c>
      <c r="E316" s="2">
        <v>43372</v>
      </c>
      <c r="F316" s="28">
        <v>76.92</v>
      </c>
      <c r="G316" t="s">
        <v>14</v>
      </c>
    </row>
    <row r="317" spans="1:7" x14ac:dyDescent="0.25">
      <c r="A317" t="s">
        <v>0</v>
      </c>
      <c r="B317" t="s">
        <v>13</v>
      </c>
      <c r="C317">
        <v>2569183</v>
      </c>
      <c r="D317" s="2">
        <v>2958465</v>
      </c>
      <c r="E317" s="2">
        <v>43372</v>
      </c>
      <c r="F317" s="28">
        <v>76.92</v>
      </c>
      <c r="G317" t="s">
        <v>14</v>
      </c>
    </row>
    <row r="318" spans="1:7" x14ac:dyDescent="0.25">
      <c r="A318" t="s">
        <v>0</v>
      </c>
      <c r="B318" t="s">
        <v>13</v>
      </c>
      <c r="C318">
        <v>2569184</v>
      </c>
      <c r="D318" s="2">
        <v>2958465</v>
      </c>
      <c r="E318" s="2">
        <v>43372</v>
      </c>
      <c r="F318" s="28">
        <v>76.92</v>
      </c>
      <c r="G318" t="s">
        <v>14</v>
      </c>
    </row>
    <row r="319" spans="1:7" x14ac:dyDescent="0.25">
      <c r="A319" t="s">
        <v>0</v>
      </c>
      <c r="B319" t="s">
        <v>13</v>
      </c>
      <c r="C319">
        <v>2569233</v>
      </c>
      <c r="D319" s="2">
        <v>2958465</v>
      </c>
      <c r="E319" s="2">
        <v>43372</v>
      </c>
      <c r="F319" s="28">
        <v>76.92</v>
      </c>
      <c r="G319" t="s">
        <v>14</v>
      </c>
    </row>
    <row r="320" spans="1:7" x14ac:dyDescent="0.25">
      <c r="A320" t="s">
        <v>0</v>
      </c>
      <c r="B320" t="s">
        <v>13</v>
      </c>
      <c r="C320">
        <v>2569234</v>
      </c>
      <c r="D320" s="2">
        <v>2958465</v>
      </c>
      <c r="E320" s="2">
        <v>43372</v>
      </c>
      <c r="F320" s="28">
        <v>76.92</v>
      </c>
      <c r="G320" t="s">
        <v>14</v>
      </c>
    </row>
    <row r="321" spans="1:7" x14ac:dyDescent="0.25">
      <c r="A321" t="s">
        <v>0</v>
      </c>
      <c r="B321" t="s">
        <v>13</v>
      </c>
      <c r="C321">
        <v>2569265</v>
      </c>
      <c r="D321" s="2">
        <v>2958465</v>
      </c>
      <c r="E321" s="2">
        <v>43372</v>
      </c>
      <c r="F321" s="28">
        <v>76.92</v>
      </c>
      <c r="G321" t="s">
        <v>14</v>
      </c>
    </row>
    <row r="322" spans="1:7" x14ac:dyDescent="0.25">
      <c r="A322" t="s">
        <v>0</v>
      </c>
      <c r="B322" t="s">
        <v>13</v>
      </c>
      <c r="C322">
        <v>2570183</v>
      </c>
      <c r="D322" s="2">
        <v>2958465</v>
      </c>
      <c r="E322" s="2">
        <v>43372</v>
      </c>
      <c r="F322" s="28">
        <v>76.92</v>
      </c>
      <c r="G322" t="s">
        <v>14</v>
      </c>
    </row>
    <row r="323" spans="1:7" x14ac:dyDescent="0.25">
      <c r="A323" t="s">
        <v>0</v>
      </c>
      <c r="B323" t="s">
        <v>13</v>
      </c>
      <c r="C323">
        <v>2570184</v>
      </c>
      <c r="D323" s="2">
        <v>2958465</v>
      </c>
      <c r="E323" s="2">
        <v>43372</v>
      </c>
      <c r="F323" s="28">
        <v>76.92</v>
      </c>
      <c r="G323" t="s">
        <v>14</v>
      </c>
    </row>
    <row r="324" spans="1:7" x14ac:dyDescent="0.25">
      <c r="A324" t="s">
        <v>0</v>
      </c>
      <c r="B324" t="s">
        <v>13</v>
      </c>
      <c r="C324">
        <v>2570233</v>
      </c>
      <c r="D324" s="2">
        <v>2958465</v>
      </c>
      <c r="E324" s="2">
        <v>43372</v>
      </c>
      <c r="F324" s="28">
        <v>76.92</v>
      </c>
      <c r="G324" t="s">
        <v>14</v>
      </c>
    </row>
    <row r="325" spans="1:7" x14ac:dyDescent="0.25">
      <c r="A325" t="s">
        <v>0</v>
      </c>
      <c r="B325" t="s">
        <v>13</v>
      </c>
      <c r="C325">
        <v>2570234</v>
      </c>
      <c r="D325" s="2">
        <v>2958465</v>
      </c>
      <c r="E325" s="2">
        <v>43372</v>
      </c>
      <c r="F325" s="28">
        <v>76.92</v>
      </c>
      <c r="G325" t="s">
        <v>14</v>
      </c>
    </row>
    <row r="326" spans="1:7" x14ac:dyDescent="0.25">
      <c r="A326" t="s">
        <v>0</v>
      </c>
      <c r="B326" t="s">
        <v>13</v>
      </c>
      <c r="C326">
        <v>2570265</v>
      </c>
      <c r="D326" s="2">
        <v>2958465</v>
      </c>
      <c r="E326" s="2">
        <v>43372</v>
      </c>
      <c r="F326" s="28">
        <v>76.92</v>
      </c>
      <c r="G326" t="s">
        <v>14</v>
      </c>
    </row>
    <row r="327" spans="1:7" x14ac:dyDescent="0.25">
      <c r="A327" t="s">
        <v>0</v>
      </c>
      <c r="B327" t="s">
        <v>13</v>
      </c>
      <c r="C327">
        <v>2571181</v>
      </c>
      <c r="D327" s="2">
        <v>2958465</v>
      </c>
      <c r="E327" s="2">
        <v>45505</v>
      </c>
      <c r="F327" s="28">
        <v>63.69</v>
      </c>
      <c r="G327" t="s">
        <v>14</v>
      </c>
    </row>
    <row r="328" spans="1:7" x14ac:dyDescent="0.25">
      <c r="A328" t="s">
        <v>0</v>
      </c>
      <c r="B328" t="s">
        <v>13</v>
      </c>
      <c r="C328">
        <v>2571183</v>
      </c>
      <c r="D328" s="2">
        <v>2958465</v>
      </c>
      <c r="E328" s="2">
        <v>45505</v>
      </c>
      <c r="F328" s="28">
        <v>63.69</v>
      </c>
      <c r="G328" t="s">
        <v>14</v>
      </c>
    </row>
    <row r="329" spans="1:7" x14ac:dyDescent="0.25">
      <c r="A329" t="s">
        <v>0</v>
      </c>
      <c r="B329" t="s">
        <v>13</v>
      </c>
      <c r="C329">
        <v>2571184</v>
      </c>
      <c r="D329" s="2">
        <v>2958465</v>
      </c>
      <c r="E329" s="2">
        <v>45505</v>
      </c>
      <c r="F329" s="28">
        <v>63.69</v>
      </c>
      <c r="G329" t="s">
        <v>14</v>
      </c>
    </row>
    <row r="330" spans="1:7" x14ac:dyDescent="0.25">
      <c r="A330" t="s">
        <v>0</v>
      </c>
      <c r="B330" t="s">
        <v>13</v>
      </c>
      <c r="C330">
        <v>2571201</v>
      </c>
      <c r="D330" s="2">
        <v>2958465</v>
      </c>
      <c r="E330" s="2">
        <v>43475</v>
      </c>
      <c r="F330" s="28">
        <v>76.92</v>
      </c>
      <c r="G330" t="s">
        <v>14</v>
      </c>
    </row>
    <row r="331" spans="1:7" x14ac:dyDescent="0.25">
      <c r="A331" t="s">
        <v>0</v>
      </c>
      <c r="B331" t="s">
        <v>13</v>
      </c>
      <c r="C331">
        <v>2571203</v>
      </c>
      <c r="D331" s="2">
        <v>2958465</v>
      </c>
      <c r="E331" s="2">
        <v>43475</v>
      </c>
      <c r="F331" s="28">
        <v>76.92</v>
      </c>
      <c r="G331" t="s">
        <v>14</v>
      </c>
    </row>
    <row r="332" spans="1:7" x14ac:dyDescent="0.25">
      <c r="A332" t="s">
        <v>0</v>
      </c>
      <c r="B332" t="s">
        <v>13</v>
      </c>
      <c r="C332">
        <v>2571204</v>
      </c>
      <c r="D332" s="2">
        <v>2958465</v>
      </c>
      <c r="E332" s="2">
        <v>44083</v>
      </c>
      <c r="F332" s="28">
        <v>76.92</v>
      </c>
      <c r="G332" t="s">
        <v>14</v>
      </c>
    </row>
    <row r="333" spans="1:7" x14ac:dyDescent="0.25">
      <c r="A333" t="s">
        <v>0</v>
      </c>
      <c r="B333" t="s">
        <v>13</v>
      </c>
      <c r="C333">
        <v>2571229</v>
      </c>
      <c r="D333" s="2">
        <v>2958465</v>
      </c>
      <c r="E333" s="2">
        <v>45505</v>
      </c>
      <c r="F333" s="28">
        <v>63.69</v>
      </c>
      <c r="G333" t="s">
        <v>14</v>
      </c>
    </row>
    <row r="334" spans="1:7" x14ac:dyDescent="0.25">
      <c r="A334" t="s">
        <v>0</v>
      </c>
      <c r="B334" t="s">
        <v>13</v>
      </c>
      <c r="C334">
        <v>2571233</v>
      </c>
      <c r="D334" s="2">
        <v>2958465</v>
      </c>
      <c r="E334" s="2">
        <v>43475</v>
      </c>
      <c r="F334" s="28">
        <v>76.92</v>
      </c>
      <c r="G334" t="s">
        <v>14</v>
      </c>
    </row>
    <row r="335" spans="1:7" x14ac:dyDescent="0.25">
      <c r="A335" t="s">
        <v>0</v>
      </c>
      <c r="B335" t="s">
        <v>13</v>
      </c>
      <c r="C335">
        <v>2571234</v>
      </c>
      <c r="D335" s="2">
        <v>2958465</v>
      </c>
      <c r="E335" s="2">
        <v>43475</v>
      </c>
      <c r="F335" s="28">
        <v>76.92</v>
      </c>
      <c r="G335" t="s">
        <v>14</v>
      </c>
    </row>
    <row r="336" spans="1:7" x14ac:dyDescent="0.25">
      <c r="A336" t="s">
        <v>0</v>
      </c>
      <c r="B336" t="s">
        <v>13</v>
      </c>
      <c r="C336">
        <v>2571240</v>
      </c>
      <c r="D336" s="2">
        <v>2958465</v>
      </c>
      <c r="E336" s="2">
        <v>45356</v>
      </c>
      <c r="F336" s="28">
        <v>60</v>
      </c>
      <c r="G336" t="s">
        <v>14</v>
      </c>
    </row>
    <row r="337" spans="1:7" x14ac:dyDescent="0.25">
      <c r="A337" t="s">
        <v>0</v>
      </c>
      <c r="B337" t="s">
        <v>13</v>
      </c>
      <c r="C337">
        <v>2571241</v>
      </c>
      <c r="D337" s="2">
        <v>2958465</v>
      </c>
      <c r="E337" s="2">
        <v>45505</v>
      </c>
      <c r="F337" s="28">
        <v>63.69</v>
      </c>
      <c r="G337" t="s">
        <v>14</v>
      </c>
    </row>
    <row r="338" spans="1:7" x14ac:dyDescent="0.25">
      <c r="A338" t="s">
        <v>0</v>
      </c>
      <c r="B338" t="s">
        <v>13</v>
      </c>
      <c r="C338">
        <v>2571242</v>
      </c>
      <c r="D338" s="2">
        <v>2958465</v>
      </c>
      <c r="E338" s="2">
        <v>45505</v>
      </c>
      <c r="F338" s="28">
        <v>63.69</v>
      </c>
      <c r="G338" t="s">
        <v>14</v>
      </c>
    </row>
    <row r="339" spans="1:7" x14ac:dyDescent="0.25">
      <c r="A339" t="s">
        <v>0</v>
      </c>
      <c r="B339" t="s">
        <v>13</v>
      </c>
      <c r="C339">
        <v>2571245</v>
      </c>
      <c r="D339" s="2">
        <v>2958465</v>
      </c>
      <c r="E339" s="2">
        <v>45356</v>
      </c>
      <c r="F339" s="28">
        <v>60</v>
      </c>
      <c r="G339" t="s">
        <v>14</v>
      </c>
    </row>
    <row r="340" spans="1:7" x14ac:dyDescent="0.25">
      <c r="A340" t="s">
        <v>0</v>
      </c>
      <c r="B340" t="s">
        <v>13</v>
      </c>
      <c r="C340">
        <v>2571250</v>
      </c>
      <c r="D340" s="2">
        <v>2958465</v>
      </c>
      <c r="E340" s="2">
        <v>45505</v>
      </c>
      <c r="F340" s="28">
        <v>63.69</v>
      </c>
      <c r="G340" t="s">
        <v>14</v>
      </c>
    </row>
    <row r="341" spans="1:7" x14ac:dyDescent="0.25">
      <c r="A341" t="s">
        <v>0</v>
      </c>
      <c r="B341" t="s">
        <v>13</v>
      </c>
      <c r="C341">
        <v>2571251</v>
      </c>
      <c r="D341" s="2">
        <v>2958465</v>
      </c>
      <c r="E341" s="2">
        <v>45505</v>
      </c>
      <c r="F341" s="28">
        <v>63.69</v>
      </c>
      <c r="G341" t="s">
        <v>14</v>
      </c>
    </row>
    <row r="342" spans="1:7" x14ac:dyDescent="0.25">
      <c r="A342" t="s">
        <v>0</v>
      </c>
      <c r="B342" t="s">
        <v>13</v>
      </c>
      <c r="C342">
        <v>2571265</v>
      </c>
      <c r="D342" s="2">
        <v>2958465</v>
      </c>
      <c r="E342" s="2">
        <v>43475</v>
      </c>
      <c r="F342" s="28">
        <v>76.92</v>
      </c>
      <c r="G342" t="s">
        <v>14</v>
      </c>
    </row>
    <row r="343" spans="1:7" x14ac:dyDescent="0.25">
      <c r="A343" t="s">
        <v>0</v>
      </c>
      <c r="B343" t="s">
        <v>13</v>
      </c>
      <c r="C343">
        <v>2571269</v>
      </c>
      <c r="D343" s="2">
        <v>2958465</v>
      </c>
      <c r="E343" s="2">
        <v>44083</v>
      </c>
      <c r="F343" s="28">
        <v>76.92</v>
      </c>
      <c r="G343" t="s">
        <v>14</v>
      </c>
    </row>
    <row r="344" spans="1:7" x14ac:dyDescent="0.25">
      <c r="A344" t="s">
        <v>0</v>
      </c>
      <c r="B344" t="s">
        <v>13</v>
      </c>
      <c r="C344">
        <v>2572181</v>
      </c>
      <c r="D344" s="2">
        <v>2958465</v>
      </c>
      <c r="E344" s="2">
        <v>45505</v>
      </c>
      <c r="F344" s="28">
        <v>63.7</v>
      </c>
      <c r="G344" t="s">
        <v>14</v>
      </c>
    </row>
    <row r="345" spans="1:7" x14ac:dyDescent="0.25">
      <c r="A345" t="s">
        <v>0</v>
      </c>
      <c r="B345" t="s">
        <v>13</v>
      </c>
      <c r="C345">
        <v>2572183</v>
      </c>
      <c r="D345" s="2">
        <v>2958465</v>
      </c>
      <c r="E345" s="2">
        <v>45505</v>
      </c>
      <c r="F345" s="28">
        <v>63.7</v>
      </c>
      <c r="G345" t="s">
        <v>14</v>
      </c>
    </row>
    <row r="346" spans="1:7" x14ac:dyDescent="0.25">
      <c r="A346" t="s">
        <v>0</v>
      </c>
      <c r="B346" t="s">
        <v>13</v>
      </c>
      <c r="C346">
        <v>2572184</v>
      </c>
      <c r="D346" s="2">
        <v>2958465</v>
      </c>
      <c r="E346" s="2">
        <v>45505</v>
      </c>
      <c r="F346" s="28">
        <v>63.7</v>
      </c>
      <c r="G346" t="s">
        <v>14</v>
      </c>
    </row>
    <row r="347" spans="1:7" x14ac:dyDescent="0.25">
      <c r="A347" t="s">
        <v>0</v>
      </c>
      <c r="B347" t="s">
        <v>13</v>
      </c>
      <c r="C347">
        <v>2572201</v>
      </c>
      <c r="D347" s="2">
        <v>2958465</v>
      </c>
      <c r="E347" s="2">
        <v>43475</v>
      </c>
      <c r="F347" s="28">
        <v>80</v>
      </c>
      <c r="G347" t="s">
        <v>14</v>
      </c>
    </row>
    <row r="348" spans="1:7" x14ac:dyDescent="0.25">
      <c r="A348" t="s">
        <v>0</v>
      </c>
      <c r="B348" t="s">
        <v>13</v>
      </c>
      <c r="C348">
        <v>2572203</v>
      </c>
      <c r="D348" s="2">
        <v>2958465</v>
      </c>
      <c r="E348" s="2">
        <v>43475</v>
      </c>
      <c r="F348" s="28">
        <v>80</v>
      </c>
      <c r="G348" t="s">
        <v>14</v>
      </c>
    </row>
    <row r="349" spans="1:7" x14ac:dyDescent="0.25">
      <c r="A349" t="s">
        <v>0</v>
      </c>
      <c r="B349" t="s">
        <v>13</v>
      </c>
      <c r="C349">
        <v>2572204</v>
      </c>
      <c r="D349" s="2">
        <v>2958465</v>
      </c>
      <c r="E349" s="2">
        <v>44083</v>
      </c>
      <c r="F349" s="28">
        <v>80</v>
      </c>
      <c r="G349" t="s">
        <v>14</v>
      </c>
    </row>
    <row r="350" spans="1:7" x14ac:dyDescent="0.25">
      <c r="A350" t="s">
        <v>0</v>
      </c>
      <c r="B350" t="s">
        <v>13</v>
      </c>
      <c r="C350">
        <v>2572229</v>
      </c>
      <c r="D350" s="2">
        <v>2958465</v>
      </c>
      <c r="E350" s="2">
        <v>45505</v>
      </c>
      <c r="F350" s="28">
        <v>63.7</v>
      </c>
      <c r="G350" t="s">
        <v>14</v>
      </c>
    </row>
    <row r="351" spans="1:7" x14ac:dyDescent="0.25">
      <c r="A351" t="s">
        <v>0</v>
      </c>
      <c r="B351" t="s">
        <v>13</v>
      </c>
      <c r="C351">
        <v>2572233</v>
      </c>
      <c r="D351" s="2">
        <v>2958465</v>
      </c>
      <c r="E351" s="2">
        <v>43475</v>
      </c>
      <c r="F351" s="28">
        <v>80</v>
      </c>
      <c r="G351" t="s">
        <v>14</v>
      </c>
    </row>
    <row r="352" spans="1:7" x14ac:dyDescent="0.25">
      <c r="A352" t="s">
        <v>0</v>
      </c>
      <c r="B352" t="s">
        <v>13</v>
      </c>
      <c r="C352">
        <v>2572234</v>
      </c>
      <c r="D352" s="2">
        <v>2958465</v>
      </c>
      <c r="E352" s="2">
        <v>43475</v>
      </c>
      <c r="F352" s="28">
        <v>80</v>
      </c>
      <c r="G352" t="s">
        <v>14</v>
      </c>
    </row>
    <row r="353" spans="1:7" x14ac:dyDescent="0.25">
      <c r="A353" t="s">
        <v>0</v>
      </c>
      <c r="B353" t="s">
        <v>13</v>
      </c>
      <c r="C353">
        <v>2572240</v>
      </c>
      <c r="D353" s="2">
        <v>2958465</v>
      </c>
      <c r="E353" s="2">
        <v>45356</v>
      </c>
      <c r="F353" s="28">
        <v>61</v>
      </c>
      <c r="G353" t="s">
        <v>14</v>
      </c>
    </row>
    <row r="354" spans="1:7" x14ac:dyDescent="0.25">
      <c r="A354" t="s">
        <v>0</v>
      </c>
      <c r="B354" t="s">
        <v>13</v>
      </c>
      <c r="C354">
        <v>2572241</v>
      </c>
      <c r="D354" s="2">
        <v>2958465</v>
      </c>
      <c r="E354" s="2">
        <v>45505</v>
      </c>
      <c r="F354" s="28">
        <v>64.099999999999994</v>
      </c>
      <c r="G354" t="s">
        <v>14</v>
      </c>
    </row>
    <row r="355" spans="1:7" x14ac:dyDescent="0.25">
      <c r="A355" t="s">
        <v>0</v>
      </c>
      <c r="B355" t="s">
        <v>13</v>
      </c>
      <c r="C355">
        <v>2572242</v>
      </c>
      <c r="D355" s="2">
        <v>2958465</v>
      </c>
      <c r="E355" s="2">
        <v>45505</v>
      </c>
      <c r="F355" s="28">
        <v>64.099999999999994</v>
      </c>
      <c r="G355" t="s">
        <v>14</v>
      </c>
    </row>
    <row r="356" spans="1:7" x14ac:dyDescent="0.25">
      <c r="A356" t="s">
        <v>0</v>
      </c>
      <c r="B356" t="s">
        <v>13</v>
      </c>
      <c r="C356">
        <v>2572245</v>
      </c>
      <c r="D356" s="2">
        <v>2958465</v>
      </c>
      <c r="E356" s="2">
        <v>45356</v>
      </c>
      <c r="F356" s="28">
        <v>61</v>
      </c>
      <c r="G356" t="s">
        <v>14</v>
      </c>
    </row>
    <row r="357" spans="1:7" x14ac:dyDescent="0.25">
      <c r="A357" t="s">
        <v>0</v>
      </c>
      <c r="B357" t="s">
        <v>13</v>
      </c>
      <c r="C357">
        <v>2572250</v>
      </c>
      <c r="D357" s="2">
        <v>2958465</v>
      </c>
      <c r="E357" s="2">
        <v>44083</v>
      </c>
      <c r="F357" s="28">
        <v>80</v>
      </c>
      <c r="G357" t="s">
        <v>14</v>
      </c>
    </row>
    <row r="358" spans="1:7" x14ac:dyDescent="0.25">
      <c r="A358" t="s">
        <v>0</v>
      </c>
      <c r="B358" t="s">
        <v>13</v>
      </c>
      <c r="C358">
        <v>2572251</v>
      </c>
      <c r="D358" s="2">
        <v>2958465</v>
      </c>
      <c r="E358" s="2">
        <v>43475</v>
      </c>
      <c r="F358" s="28">
        <v>80</v>
      </c>
      <c r="G358" t="s">
        <v>14</v>
      </c>
    </row>
    <row r="359" spans="1:7" x14ac:dyDescent="0.25">
      <c r="A359" t="s">
        <v>0</v>
      </c>
      <c r="B359" t="s">
        <v>13</v>
      </c>
      <c r="C359">
        <v>2572253</v>
      </c>
      <c r="D359" s="2">
        <v>2958465</v>
      </c>
      <c r="E359" s="2">
        <v>45505</v>
      </c>
      <c r="F359" s="28">
        <v>64.099999999999994</v>
      </c>
      <c r="G359" t="s">
        <v>14</v>
      </c>
    </row>
    <row r="360" spans="1:7" x14ac:dyDescent="0.25">
      <c r="A360" t="s">
        <v>0</v>
      </c>
      <c r="B360" t="s">
        <v>13</v>
      </c>
      <c r="C360">
        <v>2572256</v>
      </c>
      <c r="D360" s="2">
        <v>2958465</v>
      </c>
      <c r="E360" s="2">
        <v>45505</v>
      </c>
      <c r="F360" s="28">
        <v>64.099999999999994</v>
      </c>
      <c r="G360" t="s">
        <v>14</v>
      </c>
    </row>
    <row r="361" spans="1:7" x14ac:dyDescent="0.25">
      <c r="A361" t="s">
        <v>0</v>
      </c>
      <c r="B361" t="s">
        <v>13</v>
      </c>
      <c r="C361">
        <v>2572265</v>
      </c>
      <c r="D361" s="2">
        <v>2958465</v>
      </c>
      <c r="E361" s="2">
        <v>43475</v>
      </c>
      <c r="F361" s="28">
        <v>80</v>
      </c>
      <c r="G361" t="s">
        <v>14</v>
      </c>
    </row>
    <row r="362" spans="1:7" x14ac:dyDescent="0.25">
      <c r="A362" t="s">
        <v>0</v>
      </c>
      <c r="B362" t="s">
        <v>13</v>
      </c>
      <c r="C362">
        <v>2572269</v>
      </c>
      <c r="D362" s="2">
        <v>2958465</v>
      </c>
      <c r="E362" s="2">
        <v>44083</v>
      </c>
      <c r="F362" s="28">
        <v>80</v>
      </c>
      <c r="G362" t="s">
        <v>14</v>
      </c>
    </row>
    <row r="363" spans="1:7" x14ac:dyDescent="0.25">
      <c r="A363" t="s">
        <v>0</v>
      </c>
      <c r="B363" t="s">
        <v>13</v>
      </c>
      <c r="C363">
        <v>2577183</v>
      </c>
      <c r="D363" s="2">
        <v>2958465</v>
      </c>
      <c r="E363" s="2">
        <v>44713</v>
      </c>
      <c r="F363" s="28">
        <v>82.04</v>
      </c>
      <c r="G363" t="s">
        <v>14</v>
      </c>
    </row>
    <row r="364" spans="1:7" x14ac:dyDescent="0.25">
      <c r="A364" t="s">
        <v>0</v>
      </c>
      <c r="B364" t="s">
        <v>13</v>
      </c>
      <c r="C364">
        <v>2577184</v>
      </c>
      <c r="D364" s="2">
        <v>2958465</v>
      </c>
      <c r="E364" s="2">
        <v>44713</v>
      </c>
      <c r="F364" s="28">
        <v>82.04</v>
      </c>
      <c r="G364" t="s">
        <v>14</v>
      </c>
    </row>
    <row r="365" spans="1:7" x14ac:dyDescent="0.25">
      <c r="A365" t="s">
        <v>0</v>
      </c>
      <c r="B365" t="s">
        <v>13</v>
      </c>
      <c r="C365">
        <v>2577242</v>
      </c>
      <c r="D365" s="2">
        <v>2958465</v>
      </c>
      <c r="E365" s="2">
        <v>44713</v>
      </c>
      <c r="F365" s="28">
        <v>81.97</v>
      </c>
      <c r="G365" t="s">
        <v>14</v>
      </c>
    </row>
    <row r="366" spans="1:7" x14ac:dyDescent="0.25">
      <c r="A366" t="s">
        <v>0</v>
      </c>
      <c r="B366" t="s">
        <v>13</v>
      </c>
      <c r="C366">
        <v>2577251</v>
      </c>
      <c r="D366" s="2">
        <v>2958465</v>
      </c>
      <c r="E366" s="2">
        <v>44713</v>
      </c>
      <c r="F366" s="28">
        <v>81.97</v>
      </c>
      <c r="G366" t="s">
        <v>14</v>
      </c>
    </row>
    <row r="367" spans="1:7" x14ac:dyDescent="0.25">
      <c r="A367" t="s">
        <v>0</v>
      </c>
      <c r="B367" t="s">
        <v>13</v>
      </c>
      <c r="C367">
        <v>2578183</v>
      </c>
      <c r="D367" s="2">
        <v>2958465</v>
      </c>
      <c r="E367" s="2">
        <v>44713</v>
      </c>
      <c r="F367" s="28">
        <v>82.03</v>
      </c>
      <c r="G367" t="s">
        <v>14</v>
      </c>
    </row>
    <row r="368" spans="1:7" x14ac:dyDescent="0.25">
      <c r="A368" t="s">
        <v>0</v>
      </c>
      <c r="B368" t="s">
        <v>13</v>
      </c>
      <c r="C368">
        <v>2578184</v>
      </c>
      <c r="D368" s="2">
        <v>2958465</v>
      </c>
      <c r="E368" s="2">
        <v>44713</v>
      </c>
      <c r="F368" s="28">
        <v>82.03</v>
      </c>
      <c r="G368" t="s">
        <v>14</v>
      </c>
    </row>
    <row r="369" spans="1:7" x14ac:dyDescent="0.25">
      <c r="A369" t="s">
        <v>0</v>
      </c>
      <c r="B369" t="s">
        <v>13</v>
      </c>
      <c r="C369">
        <v>2578242</v>
      </c>
      <c r="D369" s="2">
        <v>2958465</v>
      </c>
      <c r="E369" s="2">
        <v>44713</v>
      </c>
      <c r="F369" s="28">
        <v>81.97</v>
      </c>
      <c r="G369" t="s">
        <v>14</v>
      </c>
    </row>
    <row r="370" spans="1:7" x14ac:dyDescent="0.25">
      <c r="A370" t="s">
        <v>0</v>
      </c>
      <c r="B370" t="s">
        <v>13</v>
      </c>
      <c r="C370">
        <v>2578256</v>
      </c>
      <c r="D370" s="2">
        <v>2958465</v>
      </c>
      <c r="E370" s="2">
        <v>44713</v>
      </c>
      <c r="F370" s="28">
        <v>81.97</v>
      </c>
      <c r="G370" t="s">
        <v>14</v>
      </c>
    </row>
    <row r="371" spans="1:7" x14ac:dyDescent="0.25">
      <c r="A371" t="s">
        <v>0</v>
      </c>
      <c r="B371" t="s">
        <v>13</v>
      </c>
      <c r="C371">
        <v>2578265</v>
      </c>
      <c r="D371" s="2">
        <v>2958465</v>
      </c>
      <c r="E371" s="2">
        <v>44713</v>
      </c>
      <c r="F371" s="28">
        <v>81.97</v>
      </c>
      <c r="G371" t="s">
        <v>14</v>
      </c>
    </row>
    <row r="372" spans="1:7" x14ac:dyDescent="0.25">
      <c r="A372" t="s">
        <v>0</v>
      </c>
      <c r="B372" t="s">
        <v>13</v>
      </c>
      <c r="C372">
        <v>2585155</v>
      </c>
      <c r="D372" s="2">
        <v>2958465</v>
      </c>
      <c r="E372" s="2">
        <v>45038</v>
      </c>
      <c r="F372" s="28">
        <v>37.22</v>
      </c>
      <c r="G372" t="s">
        <v>14</v>
      </c>
    </row>
    <row r="373" spans="1:7" x14ac:dyDescent="0.25">
      <c r="A373" t="s">
        <v>0</v>
      </c>
      <c r="B373" t="s">
        <v>13</v>
      </c>
      <c r="C373">
        <v>2585159</v>
      </c>
      <c r="D373" s="2">
        <v>2958465</v>
      </c>
      <c r="E373" s="2">
        <v>45038</v>
      </c>
      <c r="F373" s="28">
        <v>37.22</v>
      </c>
      <c r="G373" t="s">
        <v>14</v>
      </c>
    </row>
    <row r="374" spans="1:7" x14ac:dyDescent="0.25">
      <c r="A374" t="s">
        <v>0</v>
      </c>
      <c r="B374" t="s">
        <v>13</v>
      </c>
      <c r="C374">
        <v>2586183</v>
      </c>
      <c r="D374" s="2">
        <v>2958465</v>
      </c>
      <c r="E374" s="2">
        <v>45068</v>
      </c>
      <c r="F374" s="28">
        <v>77.59</v>
      </c>
      <c r="G374" t="s">
        <v>14</v>
      </c>
    </row>
    <row r="375" spans="1:7" x14ac:dyDescent="0.25">
      <c r="A375" t="s">
        <v>0</v>
      </c>
      <c r="B375" t="s">
        <v>13</v>
      </c>
      <c r="C375">
        <v>2586184</v>
      </c>
      <c r="D375" s="2">
        <v>2958465</v>
      </c>
      <c r="E375" s="2">
        <v>45068</v>
      </c>
      <c r="F375" s="28">
        <v>77.59</v>
      </c>
      <c r="G375" t="s">
        <v>14</v>
      </c>
    </row>
    <row r="376" spans="1:7" x14ac:dyDescent="0.25">
      <c r="A376" t="s">
        <v>0</v>
      </c>
      <c r="B376" t="s">
        <v>13</v>
      </c>
      <c r="C376">
        <v>2587155</v>
      </c>
      <c r="D376" s="2">
        <v>2958465</v>
      </c>
      <c r="E376" s="2">
        <v>45392</v>
      </c>
      <c r="F376" s="28">
        <v>65</v>
      </c>
      <c r="G376" t="s">
        <v>14</v>
      </c>
    </row>
    <row r="377" spans="1:7" x14ac:dyDescent="0.25">
      <c r="A377" t="s">
        <v>0</v>
      </c>
      <c r="B377" t="s">
        <v>13</v>
      </c>
      <c r="C377">
        <v>2587156</v>
      </c>
      <c r="D377" s="2">
        <v>2958465</v>
      </c>
      <c r="E377" s="2">
        <v>45392</v>
      </c>
      <c r="F377" s="28">
        <v>65</v>
      </c>
      <c r="G377" t="s">
        <v>14</v>
      </c>
    </row>
    <row r="378" spans="1:7" x14ac:dyDescent="0.25">
      <c r="A378" t="s">
        <v>0</v>
      </c>
      <c r="B378" t="s">
        <v>13</v>
      </c>
      <c r="C378">
        <v>2588196</v>
      </c>
      <c r="D378" s="2">
        <v>2958465</v>
      </c>
      <c r="E378" s="2">
        <v>45575</v>
      </c>
      <c r="F378" s="28">
        <v>80.28</v>
      </c>
      <c r="G378" t="s">
        <v>14</v>
      </c>
    </row>
    <row r="379" spans="1:7" x14ac:dyDescent="0.25">
      <c r="A379" t="s">
        <v>0</v>
      </c>
      <c r="B379" t="s">
        <v>13</v>
      </c>
      <c r="C379">
        <v>2588205</v>
      </c>
      <c r="D379" s="2">
        <v>2958465</v>
      </c>
      <c r="E379" s="2">
        <v>45575</v>
      </c>
      <c r="F379" s="28">
        <v>80.28</v>
      </c>
      <c r="G379" t="s">
        <v>14</v>
      </c>
    </row>
    <row r="380" spans="1:7" x14ac:dyDescent="0.25">
      <c r="A380" t="s">
        <v>0</v>
      </c>
      <c r="B380" t="s">
        <v>13</v>
      </c>
      <c r="C380">
        <v>2589183</v>
      </c>
      <c r="D380" s="2">
        <v>2958465</v>
      </c>
      <c r="E380" s="2">
        <v>45685</v>
      </c>
      <c r="F380" s="28">
        <v>75</v>
      </c>
      <c r="G380" t="s">
        <v>14</v>
      </c>
    </row>
    <row r="381" spans="1:7" x14ac:dyDescent="0.25">
      <c r="A381" t="s">
        <v>0</v>
      </c>
      <c r="B381" t="s">
        <v>13</v>
      </c>
      <c r="C381">
        <v>2589185</v>
      </c>
      <c r="D381" s="2">
        <v>2958465</v>
      </c>
      <c r="E381" s="2">
        <v>45685</v>
      </c>
      <c r="F381" s="28">
        <v>75</v>
      </c>
      <c r="G381" t="s">
        <v>14</v>
      </c>
    </row>
    <row r="382" spans="1:7" x14ac:dyDescent="0.25">
      <c r="A382" t="s">
        <v>0</v>
      </c>
      <c r="B382" t="s">
        <v>13</v>
      </c>
      <c r="C382">
        <v>2590183</v>
      </c>
      <c r="D382" s="2">
        <v>2958465</v>
      </c>
      <c r="E382" s="2">
        <v>45685</v>
      </c>
      <c r="F382" s="28">
        <v>75</v>
      </c>
      <c r="G382" t="s">
        <v>14</v>
      </c>
    </row>
    <row r="383" spans="1:7" x14ac:dyDescent="0.25">
      <c r="A383" t="s">
        <v>0</v>
      </c>
      <c r="B383" t="s">
        <v>13</v>
      </c>
      <c r="C383">
        <v>2590185</v>
      </c>
      <c r="D383" s="2">
        <v>2958465</v>
      </c>
      <c r="E383" s="2">
        <v>45685</v>
      </c>
      <c r="F383" s="28">
        <v>75</v>
      </c>
      <c r="G383" t="s">
        <v>14</v>
      </c>
    </row>
    <row r="384" spans="1:7" x14ac:dyDescent="0.25">
      <c r="A384" t="s">
        <v>0</v>
      </c>
      <c r="B384" t="s">
        <v>13</v>
      </c>
      <c r="C384">
        <v>2594183</v>
      </c>
      <c r="D384" s="2">
        <v>2958465</v>
      </c>
      <c r="E384" s="2">
        <v>45930</v>
      </c>
      <c r="F384" s="28">
        <v>61.75</v>
      </c>
      <c r="G384" t="s">
        <v>14</v>
      </c>
    </row>
    <row r="385" spans="1:7" x14ac:dyDescent="0.25">
      <c r="A385" t="s">
        <v>0</v>
      </c>
      <c r="B385" t="s">
        <v>13</v>
      </c>
      <c r="C385">
        <v>2594184</v>
      </c>
      <c r="D385" s="2">
        <v>2958465</v>
      </c>
      <c r="E385" s="2">
        <v>45930</v>
      </c>
      <c r="F385" s="28">
        <v>61.75</v>
      </c>
      <c r="G385" t="s">
        <v>14</v>
      </c>
    </row>
    <row r="386" spans="1:7" x14ac:dyDescent="0.25">
      <c r="A386" t="s">
        <v>0</v>
      </c>
      <c r="B386" t="s">
        <v>13</v>
      </c>
      <c r="C386">
        <v>2607183</v>
      </c>
      <c r="D386" s="2">
        <v>2958465</v>
      </c>
      <c r="E386" s="2">
        <v>40742</v>
      </c>
      <c r="F386" s="28">
        <v>86.96</v>
      </c>
      <c r="G386" t="s">
        <v>14</v>
      </c>
    </row>
    <row r="387" spans="1:7" x14ac:dyDescent="0.25">
      <c r="A387" t="s">
        <v>0</v>
      </c>
      <c r="B387" t="s">
        <v>13</v>
      </c>
      <c r="C387">
        <v>2607184</v>
      </c>
      <c r="D387" s="2">
        <v>2958465</v>
      </c>
      <c r="E387" s="2">
        <v>40742</v>
      </c>
      <c r="F387" s="28">
        <v>86.96</v>
      </c>
      <c r="G387" t="s">
        <v>14</v>
      </c>
    </row>
    <row r="388" spans="1:7" x14ac:dyDescent="0.25">
      <c r="A388" t="s">
        <v>0</v>
      </c>
      <c r="B388" t="s">
        <v>13</v>
      </c>
      <c r="C388">
        <v>2607201</v>
      </c>
      <c r="D388" s="2">
        <v>2958465</v>
      </c>
      <c r="E388" s="2">
        <v>40742</v>
      </c>
      <c r="F388" s="28">
        <v>86.96</v>
      </c>
      <c r="G388" t="s">
        <v>14</v>
      </c>
    </row>
    <row r="389" spans="1:7" x14ac:dyDescent="0.25">
      <c r="A389" t="s">
        <v>0</v>
      </c>
      <c r="B389" t="s">
        <v>13</v>
      </c>
      <c r="C389">
        <v>2607203</v>
      </c>
      <c r="D389" s="2">
        <v>2958465</v>
      </c>
      <c r="E389" s="2">
        <v>40742</v>
      </c>
      <c r="F389" s="28">
        <v>86.96</v>
      </c>
      <c r="G389" t="s">
        <v>14</v>
      </c>
    </row>
    <row r="390" spans="1:7" x14ac:dyDescent="0.25">
      <c r="A390" t="s">
        <v>0</v>
      </c>
      <c r="B390" t="s">
        <v>13</v>
      </c>
      <c r="C390">
        <v>2607263</v>
      </c>
      <c r="D390" s="2">
        <v>2958465</v>
      </c>
      <c r="E390" s="2">
        <v>39777</v>
      </c>
      <c r="F390" s="28">
        <v>86.96</v>
      </c>
      <c r="G390" t="s">
        <v>14</v>
      </c>
    </row>
    <row r="391" spans="1:7" x14ac:dyDescent="0.25">
      <c r="A391" t="s">
        <v>0</v>
      </c>
      <c r="B391" t="s">
        <v>13</v>
      </c>
      <c r="C391">
        <v>2607264</v>
      </c>
      <c r="D391" s="2">
        <v>2958465</v>
      </c>
      <c r="E391" s="2">
        <v>39777</v>
      </c>
      <c r="F391" s="28">
        <v>86.96</v>
      </c>
      <c r="G391" t="s">
        <v>14</v>
      </c>
    </row>
    <row r="392" spans="1:7" x14ac:dyDescent="0.25">
      <c r="A392" t="s">
        <v>0</v>
      </c>
      <c r="B392" t="s">
        <v>13</v>
      </c>
      <c r="C392">
        <v>2607265</v>
      </c>
      <c r="D392" s="2">
        <v>2958465</v>
      </c>
      <c r="E392" s="2">
        <v>39777</v>
      </c>
      <c r="F392" s="28">
        <v>86.96</v>
      </c>
      <c r="G392" t="s">
        <v>14</v>
      </c>
    </row>
    <row r="393" spans="1:7" x14ac:dyDescent="0.25">
      <c r="A393" t="s">
        <v>0</v>
      </c>
      <c r="B393" t="s">
        <v>13</v>
      </c>
      <c r="C393">
        <v>2615183</v>
      </c>
      <c r="D393" s="2">
        <v>2958465</v>
      </c>
      <c r="E393" s="2">
        <v>41320</v>
      </c>
      <c r="F393" s="28">
        <v>83</v>
      </c>
      <c r="G393" t="s">
        <v>14</v>
      </c>
    </row>
    <row r="394" spans="1:7" x14ac:dyDescent="0.25">
      <c r="A394" t="s">
        <v>0</v>
      </c>
      <c r="B394" t="s">
        <v>13</v>
      </c>
      <c r="C394">
        <v>2615184</v>
      </c>
      <c r="D394" s="2">
        <v>2958465</v>
      </c>
      <c r="E394" s="2">
        <v>41320</v>
      </c>
      <c r="F394" s="28">
        <v>83</v>
      </c>
      <c r="G394" t="s">
        <v>14</v>
      </c>
    </row>
    <row r="395" spans="1:7" x14ac:dyDescent="0.25">
      <c r="A395" t="s">
        <v>0</v>
      </c>
      <c r="B395" t="s">
        <v>13</v>
      </c>
      <c r="C395">
        <v>2615233</v>
      </c>
      <c r="D395" s="2">
        <v>2958465</v>
      </c>
      <c r="E395" s="2">
        <v>41320</v>
      </c>
      <c r="F395" s="28">
        <v>83</v>
      </c>
      <c r="G395" t="s">
        <v>14</v>
      </c>
    </row>
    <row r="396" spans="1:7" x14ac:dyDescent="0.25">
      <c r="A396" t="s">
        <v>0</v>
      </c>
      <c r="B396" t="s">
        <v>13</v>
      </c>
      <c r="C396">
        <v>2615234</v>
      </c>
      <c r="D396" s="2">
        <v>2958465</v>
      </c>
      <c r="E396" s="2">
        <v>41320</v>
      </c>
      <c r="F396" s="28">
        <v>83</v>
      </c>
      <c r="G396" t="s">
        <v>14</v>
      </c>
    </row>
    <row r="397" spans="1:7" x14ac:dyDescent="0.25">
      <c r="A397" t="s">
        <v>0</v>
      </c>
      <c r="B397" t="s">
        <v>13</v>
      </c>
      <c r="C397">
        <v>2615237</v>
      </c>
      <c r="D397" s="2">
        <v>2958465</v>
      </c>
      <c r="E397" s="2">
        <v>41320</v>
      </c>
      <c r="F397" s="28">
        <v>83</v>
      </c>
      <c r="G397" t="s">
        <v>14</v>
      </c>
    </row>
    <row r="398" spans="1:7" x14ac:dyDescent="0.25">
      <c r="A398" t="s">
        <v>0</v>
      </c>
      <c r="B398" t="s">
        <v>13</v>
      </c>
      <c r="C398">
        <v>2615263</v>
      </c>
      <c r="D398" s="2">
        <v>2958465</v>
      </c>
      <c r="E398" s="2">
        <v>40240</v>
      </c>
      <c r="F398" s="28">
        <v>81.3</v>
      </c>
      <c r="G398" t="s">
        <v>14</v>
      </c>
    </row>
    <row r="399" spans="1:7" x14ac:dyDescent="0.25">
      <c r="A399" t="s">
        <v>0</v>
      </c>
      <c r="B399" t="s">
        <v>13</v>
      </c>
      <c r="C399">
        <v>2615265</v>
      </c>
      <c r="D399" s="2">
        <v>2958465</v>
      </c>
      <c r="E399" s="2">
        <v>41320</v>
      </c>
      <c r="F399" s="28">
        <v>83</v>
      </c>
      <c r="G399" t="s">
        <v>14</v>
      </c>
    </row>
    <row r="400" spans="1:7" x14ac:dyDescent="0.25">
      <c r="A400" t="s">
        <v>0</v>
      </c>
      <c r="B400" t="s">
        <v>13</v>
      </c>
      <c r="C400">
        <v>2616183</v>
      </c>
      <c r="D400" s="2">
        <v>2958465</v>
      </c>
      <c r="E400" s="2">
        <v>41320</v>
      </c>
      <c r="F400" s="28">
        <v>83</v>
      </c>
      <c r="G400" t="s">
        <v>14</v>
      </c>
    </row>
    <row r="401" spans="1:7" x14ac:dyDescent="0.25">
      <c r="A401" t="s">
        <v>0</v>
      </c>
      <c r="B401" t="s">
        <v>13</v>
      </c>
      <c r="C401">
        <v>2616184</v>
      </c>
      <c r="D401" s="2">
        <v>2958465</v>
      </c>
      <c r="E401" s="2">
        <v>41320</v>
      </c>
      <c r="F401" s="28">
        <v>83</v>
      </c>
      <c r="G401" t="s">
        <v>14</v>
      </c>
    </row>
    <row r="402" spans="1:7" x14ac:dyDescent="0.25">
      <c r="A402" t="s">
        <v>0</v>
      </c>
      <c r="B402" t="s">
        <v>13</v>
      </c>
      <c r="C402">
        <v>2616233</v>
      </c>
      <c r="D402" s="2">
        <v>2958465</v>
      </c>
      <c r="E402" s="2">
        <v>41320</v>
      </c>
      <c r="F402" s="28">
        <v>83</v>
      </c>
      <c r="G402" t="s">
        <v>14</v>
      </c>
    </row>
    <row r="403" spans="1:7" x14ac:dyDescent="0.25">
      <c r="A403" t="s">
        <v>0</v>
      </c>
      <c r="B403" t="s">
        <v>13</v>
      </c>
      <c r="C403">
        <v>2616234</v>
      </c>
      <c r="D403" s="2">
        <v>2958465</v>
      </c>
      <c r="E403" s="2">
        <v>41320</v>
      </c>
      <c r="F403" s="28">
        <v>83</v>
      </c>
      <c r="G403" t="s">
        <v>14</v>
      </c>
    </row>
    <row r="404" spans="1:7" x14ac:dyDescent="0.25">
      <c r="A404" t="s">
        <v>0</v>
      </c>
      <c r="B404" t="s">
        <v>13</v>
      </c>
      <c r="C404">
        <v>2616237</v>
      </c>
      <c r="D404" s="2">
        <v>2958465</v>
      </c>
      <c r="E404" s="2">
        <v>41320</v>
      </c>
      <c r="F404" s="28">
        <v>83</v>
      </c>
      <c r="G404" t="s">
        <v>14</v>
      </c>
    </row>
    <row r="405" spans="1:7" x14ac:dyDescent="0.25">
      <c r="A405" t="s">
        <v>0</v>
      </c>
      <c r="B405" t="s">
        <v>13</v>
      </c>
      <c r="C405">
        <v>2617193</v>
      </c>
      <c r="D405" s="2">
        <v>2958465</v>
      </c>
      <c r="E405" s="2">
        <v>40756</v>
      </c>
      <c r="F405" s="28">
        <v>83.33</v>
      </c>
      <c r="G405" t="s">
        <v>14</v>
      </c>
    </row>
    <row r="406" spans="1:7" x14ac:dyDescent="0.25">
      <c r="A406" t="s">
        <v>0</v>
      </c>
      <c r="B406" t="s">
        <v>13</v>
      </c>
      <c r="C406">
        <v>2617195</v>
      </c>
      <c r="D406" s="2">
        <v>2958465</v>
      </c>
      <c r="E406" s="2">
        <v>40756</v>
      </c>
      <c r="F406" s="28">
        <v>83.33</v>
      </c>
      <c r="G406" t="s">
        <v>14</v>
      </c>
    </row>
    <row r="407" spans="1:7" x14ac:dyDescent="0.25">
      <c r="A407" t="s">
        <v>0</v>
      </c>
      <c r="B407" t="s">
        <v>13</v>
      </c>
      <c r="C407">
        <v>2617201</v>
      </c>
      <c r="D407" s="2">
        <v>2958465</v>
      </c>
      <c r="E407" s="2">
        <v>41233</v>
      </c>
      <c r="F407" s="28">
        <v>83.33</v>
      </c>
      <c r="G407" t="s">
        <v>14</v>
      </c>
    </row>
    <row r="408" spans="1:7" x14ac:dyDescent="0.25">
      <c r="A408" t="s">
        <v>0</v>
      </c>
      <c r="B408" t="s">
        <v>13</v>
      </c>
      <c r="C408">
        <v>2617203</v>
      </c>
      <c r="D408" s="2">
        <v>2958465</v>
      </c>
      <c r="E408" s="2">
        <v>41233</v>
      </c>
      <c r="F408" s="28">
        <v>83.33</v>
      </c>
      <c r="G408" t="s">
        <v>14</v>
      </c>
    </row>
    <row r="409" spans="1:7" x14ac:dyDescent="0.25">
      <c r="A409" t="s">
        <v>0</v>
      </c>
      <c r="B409" t="s">
        <v>13</v>
      </c>
      <c r="C409">
        <v>2617242</v>
      </c>
      <c r="D409" s="2">
        <v>2958465</v>
      </c>
      <c r="E409" s="2">
        <v>41233</v>
      </c>
      <c r="F409" s="28">
        <v>83.33</v>
      </c>
      <c r="G409" t="s">
        <v>14</v>
      </c>
    </row>
    <row r="410" spans="1:7" x14ac:dyDescent="0.25">
      <c r="A410" t="s">
        <v>0</v>
      </c>
      <c r="B410" t="s">
        <v>13</v>
      </c>
      <c r="C410">
        <v>2618201</v>
      </c>
      <c r="D410" s="2">
        <v>2958465</v>
      </c>
      <c r="E410" s="2">
        <v>41233</v>
      </c>
      <c r="F410" s="28">
        <v>83.33</v>
      </c>
      <c r="G410" t="s">
        <v>14</v>
      </c>
    </row>
    <row r="411" spans="1:7" x14ac:dyDescent="0.25">
      <c r="A411" t="s">
        <v>0</v>
      </c>
      <c r="B411" t="s">
        <v>13</v>
      </c>
      <c r="C411">
        <v>2618203</v>
      </c>
      <c r="D411" s="2">
        <v>2958465</v>
      </c>
      <c r="E411" s="2">
        <v>41233</v>
      </c>
      <c r="F411" s="28">
        <v>83.33</v>
      </c>
      <c r="G411" t="s">
        <v>14</v>
      </c>
    </row>
    <row r="412" spans="1:7" x14ac:dyDescent="0.25">
      <c r="A412" t="s">
        <v>0</v>
      </c>
      <c r="B412" t="s">
        <v>13</v>
      </c>
      <c r="C412">
        <v>2618211</v>
      </c>
      <c r="D412" s="2">
        <v>2958465</v>
      </c>
      <c r="E412" s="2">
        <v>40756</v>
      </c>
      <c r="F412" s="28">
        <v>83.33</v>
      </c>
      <c r="G412" t="s">
        <v>14</v>
      </c>
    </row>
    <row r="413" spans="1:7" x14ac:dyDescent="0.25">
      <c r="A413" t="s">
        <v>0</v>
      </c>
      <c r="B413" t="s">
        <v>13</v>
      </c>
      <c r="C413">
        <v>2618213</v>
      </c>
      <c r="D413" s="2">
        <v>2958465</v>
      </c>
      <c r="E413" s="2">
        <v>40756</v>
      </c>
      <c r="F413" s="28">
        <v>83.33</v>
      </c>
      <c r="G413" t="s">
        <v>14</v>
      </c>
    </row>
    <row r="414" spans="1:7" x14ac:dyDescent="0.25">
      <c r="A414" t="s">
        <v>0</v>
      </c>
      <c r="B414" t="s">
        <v>13</v>
      </c>
      <c r="C414">
        <v>2618251</v>
      </c>
      <c r="D414" s="2">
        <v>2958465</v>
      </c>
      <c r="E414" s="2">
        <v>41233</v>
      </c>
      <c r="F414" s="28">
        <v>83.33</v>
      </c>
      <c r="G414" t="s">
        <v>14</v>
      </c>
    </row>
    <row r="415" spans="1:7" x14ac:dyDescent="0.25">
      <c r="A415" t="s">
        <v>0</v>
      </c>
      <c r="B415" t="s">
        <v>13</v>
      </c>
      <c r="C415">
        <v>2618265</v>
      </c>
      <c r="D415" s="2">
        <v>2958465</v>
      </c>
      <c r="E415" s="2">
        <v>41233</v>
      </c>
      <c r="F415" s="28">
        <v>83.33</v>
      </c>
      <c r="G415" t="s">
        <v>14</v>
      </c>
    </row>
    <row r="416" spans="1:7" x14ac:dyDescent="0.25">
      <c r="A416" t="s">
        <v>0</v>
      </c>
      <c r="B416" t="s">
        <v>13</v>
      </c>
      <c r="C416">
        <v>2824151</v>
      </c>
      <c r="D416" s="2">
        <v>2958465</v>
      </c>
      <c r="E416" s="2">
        <v>45223</v>
      </c>
      <c r="F416" s="28">
        <v>77.150000000000006</v>
      </c>
      <c r="G416" t="s">
        <v>14</v>
      </c>
    </row>
    <row r="417" spans="1:7" x14ac:dyDescent="0.25">
      <c r="A417" t="s">
        <v>0</v>
      </c>
      <c r="B417" t="s">
        <v>13</v>
      </c>
      <c r="C417">
        <v>2824152</v>
      </c>
      <c r="D417" s="2">
        <v>2958465</v>
      </c>
      <c r="E417" s="2">
        <v>45223</v>
      </c>
      <c r="F417" s="28">
        <v>77.150000000000006</v>
      </c>
      <c r="G417" t="s">
        <v>14</v>
      </c>
    </row>
    <row r="418" spans="1:7" x14ac:dyDescent="0.25">
      <c r="A418" t="s">
        <v>0</v>
      </c>
      <c r="B418" t="s">
        <v>13</v>
      </c>
      <c r="C418">
        <v>2824183</v>
      </c>
      <c r="D418" s="2">
        <v>2958465</v>
      </c>
      <c r="E418" s="2">
        <v>45223</v>
      </c>
      <c r="F418" s="28">
        <v>77.27</v>
      </c>
      <c r="G418" t="s">
        <v>14</v>
      </c>
    </row>
    <row r="419" spans="1:7" x14ac:dyDescent="0.25">
      <c r="A419" t="s">
        <v>0</v>
      </c>
      <c r="B419" t="s">
        <v>13</v>
      </c>
      <c r="C419">
        <v>2824184</v>
      </c>
      <c r="D419" s="2">
        <v>2958465</v>
      </c>
      <c r="E419" s="2">
        <v>45223</v>
      </c>
      <c r="F419" s="28">
        <v>77.27</v>
      </c>
      <c r="G419" t="s">
        <v>14</v>
      </c>
    </row>
    <row r="420" spans="1:7" x14ac:dyDescent="0.25">
      <c r="A420" t="s">
        <v>0</v>
      </c>
      <c r="B420" t="s">
        <v>13</v>
      </c>
      <c r="C420">
        <v>2825022</v>
      </c>
      <c r="D420" s="2">
        <v>2958465</v>
      </c>
      <c r="E420" s="2">
        <v>45748</v>
      </c>
      <c r="F420" s="28">
        <v>73.5</v>
      </c>
      <c r="G420" t="s">
        <v>14</v>
      </c>
    </row>
    <row r="421" spans="1:7" x14ac:dyDescent="0.25">
      <c r="A421" t="s">
        <v>0</v>
      </c>
      <c r="B421" t="s">
        <v>13</v>
      </c>
      <c r="C421">
        <v>2825023</v>
      </c>
      <c r="D421" s="2">
        <v>2958465</v>
      </c>
      <c r="E421" s="2">
        <v>45748</v>
      </c>
      <c r="F421" s="28">
        <v>73.5</v>
      </c>
      <c r="G421" t="s">
        <v>14</v>
      </c>
    </row>
    <row r="422" spans="1:7" x14ac:dyDescent="0.25">
      <c r="A422" t="s">
        <v>0</v>
      </c>
      <c r="B422" t="s">
        <v>13</v>
      </c>
      <c r="C422">
        <v>2825024</v>
      </c>
      <c r="D422" s="2">
        <v>2958465</v>
      </c>
      <c r="E422" s="2">
        <v>45748</v>
      </c>
      <c r="F422" s="28">
        <v>73.5</v>
      </c>
      <c r="G422" t="s">
        <v>14</v>
      </c>
    </row>
    <row r="423" spans="1:7" x14ac:dyDescent="0.25">
      <c r="A423" t="s">
        <v>0</v>
      </c>
      <c r="B423" t="s">
        <v>13</v>
      </c>
      <c r="C423">
        <v>2825029</v>
      </c>
      <c r="D423" s="2">
        <v>2958465</v>
      </c>
      <c r="E423" s="2">
        <v>45748</v>
      </c>
      <c r="F423" s="28">
        <v>73.5</v>
      </c>
      <c r="G423" t="s">
        <v>14</v>
      </c>
    </row>
    <row r="424" spans="1:7" x14ac:dyDescent="0.25">
      <c r="A424" t="s">
        <v>0</v>
      </c>
      <c r="B424" t="s">
        <v>13</v>
      </c>
      <c r="C424">
        <v>2825030</v>
      </c>
      <c r="D424" s="2">
        <v>2958465</v>
      </c>
      <c r="E424" s="2">
        <v>45748</v>
      </c>
      <c r="F424" s="28">
        <v>73.5</v>
      </c>
      <c r="G424" t="s">
        <v>14</v>
      </c>
    </row>
    <row r="425" spans="1:7" x14ac:dyDescent="0.25">
      <c r="A425" t="s">
        <v>0</v>
      </c>
      <c r="B425" t="s">
        <v>13</v>
      </c>
      <c r="C425">
        <v>2825181</v>
      </c>
      <c r="D425" s="2">
        <v>2958465</v>
      </c>
      <c r="E425" s="2">
        <v>45748</v>
      </c>
      <c r="F425" s="28">
        <v>73.5</v>
      </c>
      <c r="G425" t="s">
        <v>14</v>
      </c>
    </row>
    <row r="426" spans="1:7" x14ac:dyDescent="0.25">
      <c r="A426" t="s">
        <v>0</v>
      </c>
      <c r="B426" t="s">
        <v>13</v>
      </c>
      <c r="C426">
        <v>2825183</v>
      </c>
      <c r="D426" s="2">
        <v>2958465</v>
      </c>
      <c r="E426" s="2">
        <v>45748</v>
      </c>
      <c r="F426" s="28">
        <v>73.5</v>
      </c>
      <c r="G426" t="s">
        <v>14</v>
      </c>
    </row>
    <row r="427" spans="1:7" x14ac:dyDescent="0.25">
      <c r="A427" t="s">
        <v>0</v>
      </c>
      <c r="B427" t="s">
        <v>13</v>
      </c>
      <c r="C427">
        <v>2825185</v>
      </c>
      <c r="D427" s="2">
        <v>2958465</v>
      </c>
      <c r="E427" s="2">
        <v>45748</v>
      </c>
      <c r="F427" s="28">
        <v>73.5</v>
      </c>
      <c r="G427" t="s">
        <v>14</v>
      </c>
    </row>
    <row r="428" spans="1:7" x14ac:dyDescent="0.25">
      <c r="A428" t="s">
        <v>0</v>
      </c>
      <c r="B428" t="s">
        <v>13</v>
      </c>
      <c r="C428">
        <v>2825193</v>
      </c>
      <c r="D428" s="2">
        <v>2958465</v>
      </c>
      <c r="E428" s="2">
        <v>45748</v>
      </c>
      <c r="F428" s="28">
        <v>73.5</v>
      </c>
      <c r="G428" t="s">
        <v>14</v>
      </c>
    </row>
    <row r="429" spans="1:7" x14ac:dyDescent="0.25">
      <c r="A429" t="s">
        <v>0</v>
      </c>
      <c r="B429" t="s">
        <v>13</v>
      </c>
      <c r="C429">
        <v>2825195</v>
      </c>
      <c r="D429" s="2">
        <v>2958465</v>
      </c>
      <c r="E429" s="2">
        <v>45748</v>
      </c>
      <c r="F429" s="28">
        <v>73.5</v>
      </c>
      <c r="G429" t="s">
        <v>14</v>
      </c>
    </row>
    <row r="430" spans="1:7" x14ac:dyDescent="0.25">
      <c r="A430" t="s">
        <v>0</v>
      </c>
      <c r="B430" t="s">
        <v>13</v>
      </c>
      <c r="C430">
        <v>2825224</v>
      </c>
      <c r="D430" s="2">
        <v>2958465</v>
      </c>
      <c r="E430" s="2">
        <v>45748</v>
      </c>
      <c r="F430" s="28">
        <v>73.5</v>
      </c>
      <c r="G430" t="s">
        <v>14</v>
      </c>
    </row>
    <row r="431" spans="1:7" x14ac:dyDescent="0.25">
      <c r="A431" t="s">
        <v>0</v>
      </c>
      <c r="B431" t="s">
        <v>13</v>
      </c>
      <c r="C431">
        <v>2825258</v>
      </c>
      <c r="D431" s="2">
        <v>2958465</v>
      </c>
      <c r="E431" s="2">
        <v>45748</v>
      </c>
      <c r="F431" s="28">
        <v>73.5</v>
      </c>
      <c r="G431" t="s">
        <v>14</v>
      </c>
    </row>
    <row r="432" spans="1:7" x14ac:dyDescent="0.25">
      <c r="A432" t="s">
        <v>0</v>
      </c>
      <c r="B432" t="s">
        <v>13</v>
      </c>
      <c r="C432">
        <v>2828151</v>
      </c>
      <c r="D432" s="2">
        <v>2958465</v>
      </c>
      <c r="E432" s="2">
        <v>45223</v>
      </c>
      <c r="F432" s="28">
        <v>74.42</v>
      </c>
      <c r="G432" t="s">
        <v>14</v>
      </c>
    </row>
    <row r="433" spans="1:7" x14ac:dyDescent="0.25">
      <c r="A433" t="s">
        <v>0</v>
      </c>
      <c r="B433" t="s">
        <v>13</v>
      </c>
      <c r="C433">
        <v>2828152</v>
      </c>
      <c r="D433" s="2">
        <v>2958465</v>
      </c>
      <c r="E433" s="2">
        <v>45223</v>
      </c>
      <c r="F433" s="28">
        <v>74.42</v>
      </c>
      <c r="G433" t="s">
        <v>14</v>
      </c>
    </row>
    <row r="434" spans="1:7" x14ac:dyDescent="0.25">
      <c r="A434" t="s">
        <v>0</v>
      </c>
      <c r="B434" t="s">
        <v>13</v>
      </c>
      <c r="C434">
        <v>2828160</v>
      </c>
      <c r="D434" s="2">
        <v>2958465</v>
      </c>
      <c r="E434" s="2">
        <v>45223</v>
      </c>
      <c r="F434" s="28">
        <v>74.42</v>
      </c>
      <c r="G434" t="s">
        <v>14</v>
      </c>
    </row>
    <row r="435" spans="1:7" x14ac:dyDescent="0.25">
      <c r="A435" t="s">
        <v>0</v>
      </c>
      <c r="B435" t="s">
        <v>13</v>
      </c>
      <c r="C435">
        <v>2828181</v>
      </c>
      <c r="D435" s="2">
        <v>2958465</v>
      </c>
      <c r="E435" s="2">
        <v>45223</v>
      </c>
      <c r="F435" s="28">
        <v>74.47</v>
      </c>
      <c r="G435" t="s">
        <v>14</v>
      </c>
    </row>
    <row r="436" spans="1:7" x14ac:dyDescent="0.25">
      <c r="A436" t="s">
        <v>0</v>
      </c>
      <c r="B436" t="s">
        <v>13</v>
      </c>
      <c r="C436">
        <v>2828183</v>
      </c>
      <c r="D436" s="2">
        <v>2958465</v>
      </c>
      <c r="E436" s="2">
        <v>45223</v>
      </c>
      <c r="F436" s="28">
        <v>74.47</v>
      </c>
      <c r="G436" t="s">
        <v>14</v>
      </c>
    </row>
    <row r="437" spans="1:7" x14ac:dyDescent="0.25">
      <c r="A437" t="s">
        <v>0</v>
      </c>
      <c r="B437" t="s">
        <v>13</v>
      </c>
      <c r="C437">
        <v>2828184</v>
      </c>
      <c r="D437" s="2">
        <v>2958465</v>
      </c>
      <c r="E437" s="2">
        <v>45223</v>
      </c>
      <c r="F437" s="28">
        <v>74.47</v>
      </c>
      <c r="G437" t="s">
        <v>14</v>
      </c>
    </row>
    <row r="438" spans="1:7" x14ac:dyDescent="0.25">
      <c r="A438" t="s">
        <v>0</v>
      </c>
      <c r="B438" t="s">
        <v>13</v>
      </c>
      <c r="C438">
        <v>2828229</v>
      </c>
      <c r="D438" s="2">
        <v>2958465</v>
      </c>
      <c r="E438" s="2">
        <v>45223</v>
      </c>
      <c r="F438" s="28">
        <v>74.47</v>
      </c>
      <c r="G438" t="s">
        <v>14</v>
      </c>
    </row>
    <row r="439" spans="1:7" x14ac:dyDescent="0.25">
      <c r="A439" t="s">
        <v>0</v>
      </c>
      <c r="B439" t="s">
        <v>13</v>
      </c>
      <c r="C439">
        <v>2828230</v>
      </c>
      <c r="D439" s="2">
        <v>2958465</v>
      </c>
      <c r="E439" s="2">
        <v>45223</v>
      </c>
      <c r="F439" s="28">
        <v>74.42</v>
      </c>
      <c r="G439" t="s">
        <v>14</v>
      </c>
    </row>
    <row r="440" spans="1:7" x14ac:dyDescent="0.25">
      <c r="A440" t="s">
        <v>0</v>
      </c>
      <c r="B440" t="s">
        <v>13</v>
      </c>
      <c r="C440">
        <v>2829151</v>
      </c>
      <c r="D440" s="2">
        <v>2958465</v>
      </c>
      <c r="E440" s="2">
        <v>45223</v>
      </c>
      <c r="F440" s="28">
        <v>74.42</v>
      </c>
      <c r="G440" t="s">
        <v>14</v>
      </c>
    </row>
    <row r="441" spans="1:7" x14ac:dyDescent="0.25">
      <c r="A441" t="s">
        <v>0</v>
      </c>
      <c r="B441" t="s">
        <v>13</v>
      </c>
      <c r="C441">
        <v>2829152</v>
      </c>
      <c r="D441" s="2">
        <v>2958465</v>
      </c>
      <c r="E441" s="2">
        <v>45223</v>
      </c>
      <c r="F441" s="28">
        <v>74.42</v>
      </c>
      <c r="G441" t="s">
        <v>14</v>
      </c>
    </row>
    <row r="442" spans="1:7" x14ac:dyDescent="0.25">
      <c r="A442" t="s">
        <v>0</v>
      </c>
      <c r="B442" t="s">
        <v>13</v>
      </c>
      <c r="C442">
        <v>2829160</v>
      </c>
      <c r="D442" s="2">
        <v>2958465</v>
      </c>
      <c r="E442" s="2">
        <v>45223</v>
      </c>
      <c r="F442" s="28">
        <v>74.42</v>
      </c>
      <c r="G442" t="s">
        <v>14</v>
      </c>
    </row>
    <row r="443" spans="1:7" x14ac:dyDescent="0.25">
      <c r="A443" t="s">
        <v>0</v>
      </c>
      <c r="B443" t="s">
        <v>13</v>
      </c>
      <c r="C443">
        <v>2829181</v>
      </c>
      <c r="D443" s="2">
        <v>2958465</v>
      </c>
      <c r="E443" s="2">
        <v>45223</v>
      </c>
      <c r="F443" s="28">
        <v>74.47</v>
      </c>
      <c r="G443" t="s">
        <v>14</v>
      </c>
    </row>
    <row r="444" spans="1:7" x14ac:dyDescent="0.25">
      <c r="A444" t="s">
        <v>0</v>
      </c>
      <c r="B444" t="s">
        <v>13</v>
      </c>
      <c r="C444">
        <v>2829183</v>
      </c>
      <c r="D444" s="2">
        <v>2958465</v>
      </c>
      <c r="E444" s="2">
        <v>45223</v>
      </c>
      <c r="F444" s="28">
        <v>74.47</v>
      </c>
      <c r="G444" t="s">
        <v>14</v>
      </c>
    </row>
    <row r="445" spans="1:7" x14ac:dyDescent="0.25">
      <c r="A445" t="s">
        <v>0</v>
      </c>
      <c r="B445" t="s">
        <v>13</v>
      </c>
      <c r="C445">
        <v>2829184</v>
      </c>
      <c r="D445" s="2">
        <v>2958465</v>
      </c>
      <c r="E445" s="2">
        <v>45223</v>
      </c>
      <c r="F445" s="28">
        <v>74.47</v>
      </c>
      <c r="G445" t="s">
        <v>14</v>
      </c>
    </row>
    <row r="446" spans="1:7" x14ac:dyDescent="0.25">
      <c r="A446" t="s">
        <v>0</v>
      </c>
      <c r="B446" t="s">
        <v>13</v>
      </c>
      <c r="C446">
        <v>2829229</v>
      </c>
      <c r="D446" s="2">
        <v>2958465</v>
      </c>
      <c r="E446" s="2">
        <v>45223</v>
      </c>
      <c r="F446" s="28">
        <v>74.47</v>
      </c>
      <c r="G446" t="s">
        <v>14</v>
      </c>
    </row>
    <row r="447" spans="1:7" x14ac:dyDescent="0.25">
      <c r="A447" t="s">
        <v>0</v>
      </c>
      <c r="B447" t="s">
        <v>13</v>
      </c>
      <c r="C447">
        <v>2829230</v>
      </c>
      <c r="D447" s="2">
        <v>2958465</v>
      </c>
      <c r="E447" s="2">
        <v>45223</v>
      </c>
      <c r="F447" s="28">
        <v>74.42</v>
      </c>
      <c r="G447" t="s">
        <v>14</v>
      </c>
    </row>
    <row r="448" spans="1:7" x14ac:dyDescent="0.25">
      <c r="A448" t="s">
        <v>0</v>
      </c>
      <c r="B448" t="s">
        <v>13</v>
      </c>
      <c r="C448">
        <v>2830151</v>
      </c>
      <c r="D448" s="2">
        <v>2958465</v>
      </c>
      <c r="E448" s="2">
        <v>45223</v>
      </c>
      <c r="F448" s="28">
        <v>74.42</v>
      </c>
      <c r="G448" t="s">
        <v>14</v>
      </c>
    </row>
    <row r="449" spans="1:7" x14ac:dyDescent="0.25">
      <c r="A449" t="s">
        <v>0</v>
      </c>
      <c r="B449" t="s">
        <v>13</v>
      </c>
      <c r="C449">
        <v>2830152</v>
      </c>
      <c r="D449" s="2">
        <v>2958465</v>
      </c>
      <c r="E449" s="2">
        <v>45223</v>
      </c>
      <c r="F449" s="28">
        <v>74.42</v>
      </c>
      <c r="G449" t="s">
        <v>14</v>
      </c>
    </row>
    <row r="450" spans="1:7" x14ac:dyDescent="0.25">
      <c r="A450" t="s">
        <v>0</v>
      </c>
      <c r="B450" t="s">
        <v>13</v>
      </c>
      <c r="C450">
        <v>2830160</v>
      </c>
      <c r="D450" s="2">
        <v>2958465</v>
      </c>
      <c r="E450" s="2">
        <v>45223</v>
      </c>
      <c r="F450" s="28">
        <v>74.42</v>
      </c>
      <c r="G450" t="s">
        <v>14</v>
      </c>
    </row>
    <row r="451" spans="1:7" x14ac:dyDescent="0.25">
      <c r="A451" t="s">
        <v>0</v>
      </c>
      <c r="B451" t="s">
        <v>13</v>
      </c>
      <c r="C451">
        <v>2830181</v>
      </c>
      <c r="D451" s="2">
        <v>2958465</v>
      </c>
      <c r="E451" s="2">
        <v>45223</v>
      </c>
      <c r="F451" s="28">
        <v>74.47</v>
      </c>
      <c r="G451" t="s">
        <v>14</v>
      </c>
    </row>
    <row r="452" spans="1:7" x14ac:dyDescent="0.25">
      <c r="A452" t="s">
        <v>0</v>
      </c>
      <c r="B452" t="s">
        <v>13</v>
      </c>
      <c r="C452">
        <v>2830183</v>
      </c>
      <c r="D452" s="2">
        <v>2958465</v>
      </c>
      <c r="E452" s="2">
        <v>45223</v>
      </c>
      <c r="F452" s="28">
        <v>74.47</v>
      </c>
      <c r="G452" t="s">
        <v>14</v>
      </c>
    </row>
    <row r="453" spans="1:7" x14ac:dyDescent="0.25">
      <c r="A453" t="s">
        <v>0</v>
      </c>
      <c r="B453" t="s">
        <v>13</v>
      </c>
      <c r="C453">
        <v>2830184</v>
      </c>
      <c r="D453" s="2">
        <v>2958465</v>
      </c>
      <c r="E453" s="2">
        <v>45223</v>
      </c>
      <c r="F453" s="28">
        <v>74.47</v>
      </c>
      <c r="G453" t="s">
        <v>14</v>
      </c>
    </row>
    <row r="454" spans="1:7" x14ac:dyDescent="0.25">
      <c r="A454" t="s">
        <v>0</v>
      </c>
      <c r="B454" t="s">
        <v>13</v>
      </c>
      <c r="C454">
        <v>2830229</v>
      </c>
      <c r="D454" s="2">
        <v>2958465</v>
      </c>
      <c r="E454" s="2">
        <v>45223</v>
      </c>
      <c r="F454" s="28">
        <v>74.47</v>
      </c>
      <c r="G454" t="s">
        <v>14</v>
      </c>
    </row>
    <row r="455" spans="1:7" x14ac:dyDescent="0.25">
      <c r="A455" t="s">
        <v>0</v>
      </c>
      <c r="B455" t="s">
        <v>13</v>
      </c>
      <c r="C455">
        <v>2830230</v>
      </c>
      <c r="D455" s="2">
        <v>2958465</v>
      </c>
      <c r="E455" s="2">
        <v>45223</v>
      </c>
      <c r="F455" s="28">
        <v>74.42</v>
      </c>
      <c r="G455" t="s">
        <v>14</v>
      </c>
    </row>
    <row r="456" spans="1:7" x14ac:dyDescent="0.25">
      <c r="A456" t="s">
        <v>0</v>
      </c>
      <c r="B456" t="s">
        <v>13</v>
      </c>
      <c r="C456">
        <v>2835151</v>
      </c>
      <c r="D456" s="2">
        <v>2958465</v>
      </c>
      <c r="E456" s="2">
        <v>45323</v>
      </c>
      <c r="F456" s="28">
        <v>85.71</v>
      </c>
      <c r="G456" t="s">
        <v>14</v>
      </c>
    </row>
    <row r="457" spans="1:7" x14ac:dyDescent="0.25">
      <c r="A457" t="s">
        <v>0</v>
      </c>
      <c r="B457" t="s">
        <v>13</v>
      </c>
      <c r="C457">
        <v>2835152</v>
      </c>
      <c r="D457" s="2">
        <v>2958465</v>
      </c>
      <c r="E457" s="2">
        <v>45323</v>
      </c>
      <c r="F457" s="28">
        <v>85.71</v>
      </c>
      <c r="G457" t="s">
        <v>14</v>
      </c>
    </row>
    <row r="458" spans="1:7" x14ac:dyDescent="0.25">
      <c r="A458" t="s">
        <v>0</v>
      </c>
      <c r="B458" t="s">
        <v>13</v>
      </c>
      <c r="C458">
        <v>2835183</v>
      </c>
      <c r="D458" s="2">
        <v>2958465</v>
      </c>
      <c r="E458" s="2">
        <v>45323</v>
      </c>
      <c r="F458" s="28">
        <v>84.21</v>
      </c>
      <c r="G458" t="s">
        <v>14</v>
      </c>
    </row>
    <row r="459" spans="1:7" x14ac:dyDescent="0.25">
      <c r="A459" t="s">
        <v>0</v>
      </c>
      <c r="B459" t="s">
        <v>13</v>
      </c>
      <c r="C459">
        <v>2835184</v>
      </c>
      <c r="D459" s="2">
        <v>2958465</v>
      </c>
      <c r="E459" s="2">
        <v>45323</v>
      </c>
      <c r="F459" s="28">
        <v>84.21</v>
      </c>
      <c r="G459" t="s">
        <v>14</v>
      </c>
    </row>
    <row r="460" spans="1:7" x14ac:dyDescent="0.25">
      <c r="A460" t="s">
        <v>0</v>
      </c>
      <c r="B460" t="s">
        <v>13</v>
      </c>
      <c r="C460">
        <v>2841151</v>
      </c>
      <c r="D460" s="2">
        <v>2958465</v>
      </c>
      <c r="E460" s="2">
        <v>44768</v>
      </c>
      <c r="F460" s="28">
        <v>57.31</v>
      </c>
      <c r="G460" t="s">
        <v>14</v>
      </c>
    </row>
    <row r="461" spans="1:7" x14ac:dyDescent="0.25">
      <c r="A461" t="s">
        <v>0</v>
      </c>
      <c r="B461" t="s">
        <v>13</v>
      </c>
      <c r="C461">
        <v>2841152</v>
      </c>
      <c r="D461" s="2">
        <v>2958465</v>
      </c>
      <c r="E461" s="2">
        <v>44768</v>
      </c>
      <c r="F461" s="28">
        <v>57.31</v>
      </c>
      <c r="G461" t="s">
        <v>14</v>
      </c>
    </row>
    <row r="462" spans="1:7" x14ac:dyDescent="0.25">
      <c r="A462" t="s">
        <v>0</v>
      </c>
      <c r="B462" t="s">
        <v>13</v>
      </c>
      <c r="C462">
        <v>2841155</v>
      </c>
      <c r="D462" s="2">
        <v>2958465</v>
      </c>
      <c r="E462" s="2">
        <v>44768</v>
      </c>
      <c r="F462" s="28">
        <v>56.19</v>
      </c>
      <c r="G462" t="s">
        <v>14</v>
      </c>
    </row>
    <row r="463" spans="1:7" x14ac:dyDescent="0.25">
      <c r="A463" t="s">
        <v>0</v>
      </c>
      <c r="B463" t="s">
        <v>13</v>
      </c>
      <c r="C463">
        <v>2841156</v>
      </c>
      <c r="D463" s="2">
        <v>2958465</v>
      </c>
      <c r="E463" s="2">
        <v>44768</v>
      </c>
      <c r="F463" s="28">
        <v>56.19</v>
      </c>
      <c r="G463" t="s">
        <v>14</v>
      </c>
    </row>
    <row r="464" spans="1:7" x14ac:dyDescent="0.25">
      <c r="A464" t="s">
        <v>0</v>
      </c>
      <c r="B464" t="s">
        <v>13</v>
      </c>
      <c r="C464">
        <v>2841160</v>
      </c>
      <c r="D464" s="2">
        <v>2958465</v>
      </c>
      <c r="E464" s="2">
        <v>44835</v>
      </c>
      <c r="F464" s="28">
        <v>57.31</v>
      </c>
      <c r="G464" t="s">
        <v>14</v>
      </c>
    </row>
    <row r="465" spans="1:7" x14ac:dyDescent="0.25">
      <c r="A465" t="s">
        <v>0</v>
      </c>
      <c r="B465" t="s">
        <v>13</v>
      </c>
      <c r="C465">
        <v>2841183</v>
      </c>
      <c r="D465" s="2">
        <v>2958465</v>
      </c>
      <c r="E465" s="2">
        <v>44768</v>
      </c>
      <c r="F465" s="28">
        <v>53.77</v>
      </c>
      <c r="G465" t="s">
        <v>14</v>
      </c>
    </row>
    <row r="466" spans="1:7" x14ac:dyDescent="0.25">
      <c r="A466" t="s">
        <v>0</v>
      </c>
      <c r="B466" t="s">
        <v>13</v>
      </c>
      <c r="C466">
        <v>2841184</v>
      </c>
      <c r="D466" s="2">
        <v>2958465</v>
      </c>
      <c r="E466" s="2">
        <v>44768</v>
      </c>
      <c r="F466" s="28">
        <v>53.77</v>
      </c>
      <c r="G466" t="s">
        <v>14</v>
      </c>
    </row>
    <row r="467" spans="1:7" x14ac:dyDescent="0.25">
      <c r="A467" t="s">
        <v>0</v>
      </c>
      <c r="B467" t="s">
        <v>13</v>
      </c>
      <c r="C467">
        <v>2841224</v>
      </c>
      <c r="D467" s="2">
        <v>2958465</v>
      </c>
      <c r="E467" s="2">
        <v>44768</v>
      </c>
      <c r="F467" s="28">
        <v>53.29</v>
      </c>
      <c r="G467" t="s">
        <v>14</v>
      </c>
    </row>
    <row r="468" spans="1:7" x14ac:dyDescent="0.25">
      <c r="A468" t="s">
        <v>0</v>
      </c>
      <c r="B468" t="s">
        <v>13</v>
      </c>
      <c r="C468">
        <v>2841225</v>
      </c>
      <c r="D468" s="2">
        <v>2958465</v>
      </c>
      <c r="E468" s="2">
        <v>44768</v>
      </c>
      <c r="F468" s="28">
        <v>53.29</v>
      </c>
      <c r="G468" t="s">
        <v>14</v>
      </c>
    </row>
    <row r="469" spans="1:7" x14ac:dyDescent="0.25">
      <c r="A469" t="s">
        <v>0</v>
      </c>
      <c r="B469" t="s">
        <v>13</v>
      </c>
      <c r="C469">
        <v>2841230</v>
      </c>
      <c r="D469" s="2">
        <v>2958465</v>
      </c>
      <c r="E469" s="2">
        <v>44835</v>
      </c>
      <c r="F469" s="28">
        <v>57.31</v>
      </c>
      <c r="G469" t="s">
        <v>14</v>
      </c>
    </row>
    <row r="470" spans="1:7" x14ac:dyDescent="0.25">
      <c r="A470" t="s">
        <v>0</v>
      </c>
      <c r="B470" t="s">
        <v>13</v>
      </c>
      <c r="C470">
        <v>2842155</v>
      </c>
      <c r="D470" s="2">
        <v>2958465</v>
      </c>
      <c r="E470" s="2">
        <v>44768</v>
      </c>
      <c r="F470" s="28">
        <v>52.84</v>
      </c>
      <c r="G470" t="s">
        <v>14</v>
      </c>
    </row>
    <row r="471" spans="1:7" x14ac:dyDescent="0.25">
      <c r="A471" t="s">
        <v>0</v>
      </c>
      <c r="B471" t="s">
        <v>13</v>
      </c>
      <c r="C471">
        <v>2842156</v>
      </c>
      <c r="D471" s="2">
        <v>2958465</v>
      </c>
      <c r="E471" s="2">
        <v>44768</v>
      </c>
      <c r="F471" s="28">
        <v>52.84</v>
      </c>
      <c r="G471" t="s">
        <v>14</v>
      </c>
    </row>
    <row r="472" spans="1:7" x14ac:dyDescent="0.25">
      <c r="A472" t="s">
        <v>0</v>
      </c>
      <c r="B472" t="s">
        <v>13</v>
      </c>
      <c r="C472">
        <v>2844024</v>
      </c>
      <c r="D472" s="2">
        <v>2958465</v>
      </c>
      <c r="E472" s="2">
        <v>44768</v>
      </c>
      <c r="F472" s="28">
        <v>50.28</v>
      </c>
      <c r="G472" t="s">
        <v>14</v>
      </c>
    </row>
    <row r="473" spans="1:7" x14ac:dyDescent="0.25">
      <c r="A473" t="s">
        <v>0</v>
      </c>
      <c r="B473" t="s">
        <v>13</v>
      </c>
      <c r="C473">
        <v>2844090</v>
      </c>
      <c r="D473" s="2">
        <v>2958465</v>
      </c>
      <c r="E473" s="2">
        <v>44768</v>
      </c>
      <c r="F473" s="28">
        <v>49.92</v>
      </c>
      <c r="G473" t="s">
        <v>14</v>
      </c>
    </row>
    <row r="474" spans="1:7" x14ac:dyDescent="0.25">
      <c r="A474" t="s">
        <v>0</v>
      </c>
      <c r="B474" t="s">
        <v>13</v>
      </c>
      <c r="C474">
        <v>2844091</v>
      </c>
      <c r="D474" s="2">
        <v>2958465</v>
      </c>
      <c r="E474" s="2">
        <v>44768</v>
      </c>
      <c r="F474" s="28">
        <v>49.92</v>
      </c>
      <c r="G474" t="s">
        <v>14</v>
      </c>
    </row>
    <row r="475" spans="1:7" x14ac:dyDescent="0.25">
      <c r="A475" t="s">
        <v>0</v>
      </c>
      <c r="B475" t="s">
        <v>13</v>
      </c>
      <c r="C475">
        <v>2844224</v>
      </c>
      <c r="D475" s="2">
        <v>2958465</v>
      </c>
      <c r="E475" s="2">
        <v>44768</v>
      </c>
      <c r="F475" s="28">
        <v>50.28</v>
      </c>
      <c r="G475" t="s">
        <v>14</v>
      </c>
    </row>
    <row r="476" spans="1:7" x14ac:dyDescent="0.25">
      <c r="A476" t="s">
        <v>0</v>
      </c>
      <c r="B476" t="s">
        <v>13</v>
      </c>
      <c r="C476">
        <v>2845151</v>
      </c>
      <c r="D476" s="2">
        <v>2958465</v>
      </c>
      <c r="E476" s="2">
        <v>45292</v>
      </c>
      <c r="F476" s="28">
        <v>44.83</v>
      </c>
      <c r="G476" t="s">
        <v>14</v>
      </c>
    </row>
    <row r="477" spans="1:7" x14ac:dyDescent="0.25">
      <c r="A477" t="s">
        <v>0</v>
      </c>
      <c r="B477" t="s">
        <v>13</v>
      </c>
      <c r="C477">
        <v>2845152</v>
      </c>
      <c r="D477" s="2">
        <v>2958465</v>
      </c>
      <c r="E477" s="2">
        <v>45292</v>
      </c>
      <c r="F477" s="28">
        <v>44.83</v>
      </c>
      <c r="G477" t="s">
        <v>14</v>
      </c>
    </row>
    <row r="478" spans="1:7" x14ac:dyDescent="0.25">
      <c r="A478" t="s">
        <v>0</v>
      </c>
      <c r="B478" t="s">
        <v>13</v>
      </c>
      <c r="C478">
        <v>2845183</v>
      </c>
      <c r="D478" s="2">
        <v>2958465</v>
      </c>
      <c r="E478" s="2">
        <v>45292</v>
      </c>
      <c r="F478" s="28">
        <v>45.39</v>
      </c>
      <c r="G478" t="s">
        <v>14</v>
      </c>
    </row>
    <row r="479" spans="1:7" x14ac:dyDescent="0.25">
      <c r="A479" t="s">
        <v>0</v>
      </c>
      <c r="B479" t="s">
        <v>13</v>
      </c>
      <c r="C479">
        <v>2845184</v>
      </c>
      <c r="D479" s="2">
        <v>2958465</v>
      </c>
      <c r="E479" s="2">
        <v>45292</v>
      </c>
      <c r="F479" s="28">
        <v>45.39</v>
      </c>
      <c r="G479" t="s">
        <v>14</v>
      </c>
    </row>
    <row r="480" spans="1:7" x14ac:dyDescent="0.25">
      <c r="A480" t="s">
        <v>0</v>
      </c>
      <c r="B480" t="s">
        <v>13</v>
      </c>
      <c r="C480">
        <v>2846027</v>
      </c>
      <c r="D480" s="2">
        <v>2958465</v>
      </c>
      <c r="E480" s="2">
        <v>44868</v>
      </c>
      <c r="F480" s="28">
        <v>41.99</v>
      </c>
      <c r="G480" t="s">
        <v>14</v>
      </c>
    </row>
    <row r="481" spans="1:7" x14ac:dyDescent="0.25">
      <c r="A481" t="s">
        <v>0</v>
      </c>
      <c r="B481" t="s">
        <v>13</v>
      </c>
      <c r="C481">
        <v>2846028</v>
      </c>
      <c r="D481" s="2">
        <v>2958465</v>
      </c>
      <c r="E481" s="2">
        <v>44868</v>
      </c>
      <c r="F481" s="28">
        <v>41.99</v>
      </c>
      <c r="G481" t="s">
        <v>14</v>
      </c>
    </row>
    <row r="482" spans="1:7" x14ac:dyDescent="0.25">
      <c r="A482" t="s">
        <v>0</v>
      </c>
      <c r="B482" t="s">
        <v>13</v>
      </c>
      <c r="C482">
        <v>2846151</v>
      </c>
      <c r="D482" s="2">
        <v>2958465</v>
      </c>
      <c r="E482" s="2">
        <v>45292</v>
      </c>
      <c r="F482" s="28">
        <v>39.75</v>
      </c>
      <c r="G482" t="s">
        <v>14</v>
      </c>
    </row>
    <row r="483" spans="1:7" x14ac:dyDescent="0.25">
      <c r="A483" t="s">
        <v>0</v>
      </c>
      <c r="B483" t="s">
        <v>13</v>
      </c>
      <c r="C483">
        <v>2846152</v>
      </c>
      <c r="D483" s="2">
        <v>2958465</v>
      </c>
      <c r="E483" s="2">
        <v>45292</v>
      </c>
      <c r="F483" s="28">
        <v>39.75</v>
      </c>
      <c r="G483" t="s">
        <v>14</v>
      </c>
    </row>
    <row r="484" spans="1:7" x14ac:dyDescent="0.25">
      <c r="A484" t="s">
        <v>0</v>
      </c>
      <c r="B484" t="s">
        <v>13</v>
      </c>
      <c r="C484">
        <v>2846183</v>
      </c>
      <c r="D484" s="2">
        <v>2958465</v>
      </c>
      <c r="E484" s="2">
        <v>45292</v>
      </c>
      <c r="F484" s="28">
        <v>41.42</v>
      </c>
      <c r="G484" t="s">
        <v>14</v>
      </c>
    </row>
    <row r="485" spans="1:7" x14ac:dyDescent="0.25">
      <c r="A485" t="s">
        <v>0</v>
      </c>
      <c r="B485" t="s">
        <v>13</v>
      </c>
      <c r="C485">
        <v>2846184</v>
      </c>
      <c r="D485" s="2">
        <v>2958465</v>
      </c>
      <c r="E485" s="2">
        <v>45292</v>
      </c>
      <c r="F485" s="28">
        <v>41.42</v>
      </c>
      <c r="G485" t="s">
        <v>14</v>
      </c>
    </row>
    <row r="486" spans="1:7" x14ac:dyDescent="0.25">
      <c r="A486" t="s">
        <v>0</v>
      </c>
      <c r="B486" t="s">
        <v>13</v>
      </c>
      <c r="C486">
        <v>2847025</v>
      </c>
      <c r="D486" s="2">
        <v>2958465</v>
      </c>
      <c r="E486" s="2">
        <v>44868</v>
      </c>
      <c r="F486" s="28">
        <v>20.63</v>
      </c>
      <c r="G486" t="s">
        <v>14</v>
      </c>
    </row>
    <row r="487" spans="1:7" x14ac:dyDescent="0.25">
      <c r="A487" t="s">
        <v>0</v>
      </c>
      <c r="B487" t="s">
        <v>13</v>
      </c>
      <c r="C487">
        <v>2847026</v>
      </c>
      <c r="D487" s="2">
        <v>2958465</v>
      </c>
      <c r="E487" s="2">
        <v>44868</v>
      </c>
      <c r="F487" s="28">
        <v>20.63</v>
      </c>
      <c r="G487" t="s">
        <v>14</v>
      </c>
    </row>
    <row r="488" spans="1:7" x14ac:dyDescent="0.25">
      <c r="A488" t="s">
        <v>0</v>
      </c>
      <c r="B488" t="s">
        <v>13</v>
      </c>
      <c r="C488">
        <v>2847183</v>
      </c>
      <c r="D488" s="2">
        <v>2958465</v>
      </c>
      <c r="E488" s="2">
        <v>45292</v>
      </c>
      <c r="F488" s="28">
        <v>26.58</v>
      </c>
      <c r="G488" t="s">
        <v>14</v>
      </c>
    </row>
    <row r="489" spans="1:7" x14ac:dyDescent="0.25">
      <c r="A489" t="s">
        <v>0</v>
      </c>
      <c r="B489" t="s">
        <v>13</v>
      </c>
      <c r="C489">
        <v>2847184</v>
      </c>
      <c r="D489" s="2">
        <v>2958465</v>
      </c>
      <c r="E489" s="2">
        <v>45292</v>
      </c>
      <c r="F489" s="28">
        <v>26.58</v>
      </c>
      <c r="G489" t="s">
        <v>14</v>
      </c>
    </row>
    <row r="490" spans="1:7" x14ac:dyDescent="0.25">
      <c r="A490" t="s">
        <v>0</v>
      </c>
      <c r="B490" t="s">
        <v>13</v>
      </c>
      <c r="C490">
        <v>2847224</v>
      </c>
      <c r="D490" s="2">
        <v>2958465</v>
      </c>
      <c r="E490" s="2">
        <v>45292</v>
      </c>
      <c r="F490" s="28">
        <v>27.43</v>
      </c>
      <c r="G490" t="s">
        <v>14</v>
      </c>
    </row>
    <row r="491" spans="1:7" x14ac:dyDescent="0.25">
      <c r="A491" t="s">
        <v>0</v>
      </c>
      <c r="B491" t="s">
        <v>13</v>
      </c>
      <c r="C491">
        <v>2847225</v>
      </c>
      <c r="D491" s="2">
        <v>2958465</v>
      </c>
      <c r="E491" s="2">
        <v>45292</v>
      </c>
      <c r="F491" s="28">
        <v>27.43</v>
      </c>
      <c r="G491" t="s">
        <v>14</v>
      </c>
    </row>
    <row r="492" spans="1:7" x14ac:dyDescent="0.25">
      <c r="A492" t="s">
        <v>0</v>
      </c>
      <c r="B492" t="s">
        <v>13</v>
      </c>
      <c r="C492">
        <v>2874151</v>
      </c>
      <c r="D492" s="2">
        <v>2958465</v>
      </c>
      <c r="E492" s="2">
        <v>45931</v>
      </c>
      <c r="F492" s="28">
        <v>47.77</v>
      </c>
      <c r="G492" t="s">
        <v>14</v>
      </c>
    </row>
    <row r="493" spans="1:7" x14ac:dyDescent="0.25">
      <c r="A493" t="s">
        <v>0</v>
      </c>
      <c r="B493" t="s">
        <v>13</v>
      </c>
      <c r="C493">
        <v>2874152</v>
      </c>
      <c r="D493" s="2">
        <v>2958465</v>
      </c>
      <c r="E493" s="2">
        <v>45931</v>
      </c>
      <c r="F493" s="28">
        <v>47.77</v>
      </c>
      <c r="G493" t="s">
        <v>14</v>
      </c>
    </row>
    <row r="494" spans="1:7" x14ac:dyDescent="0.25">
      <c r="A494" t="s">
        <v>0</v>
      </c>
      <c r="B494" t="s">
        <v>13</v>
      </c>
      <c r="C494">
        <v>2874183</v>
      </c>
      <c r="D494" s="2">
        <v>2958465</v>
      </c>
      <c r="E494" s="2">
        <v>45931</v>
      </c>
      <c r="F494" s="28">
        <v>48.19</v>
      </c>
      <c r="G494" t="s">
        <v>14</v>
      </c>
    </row>
    <row r="495" spans="1:7" x14ac:dyDescent="0.25">
      <c r="A495" t="s">
        <v>0</v>
      </c>
      <c r="B495" t="s">
        <v>13</v>
      </c>
      <c r="C495">
        <v>2874184</v>
      </c>
      <c r="D495" s="2">
        <v>2958465</v>
      </c>
      <c r="E495" s="2">
        <v>45931</v>
      </c>
      <c r="F495" s="28">
        <v>48.19</v>
      </c>
      <c r="G495" t="s">
        <v>14</v>
      </c>
    </row>
    <row r="496" spans="1:7" x14ac:dyDescent="0.25">
      <c r="A496" t="s">
        <v>0</v>
      </c>
      <c r="B496" t="s">
        <v>13</v>
      </c>
      <c r="C496">
        <v>2877183</v>
      </c>
      <c r="D496" s="2">
        <v>2958465</v>
      </c>
      <c r="E496" s="2">
        <v>45849</v>
      </c>
      <c r="F496" s="28">
        <v>83.33</v>
      </c>
      <c r="G496" t="s">
        <v>14</v>
      </c>
    </row>
    <row r="497" spans="1:7" x14ac:dyDescent="0.25">
      <c r="A497" t="s">
        <v>0</v>
      </c>
      <c r="B497" t="s">
        <v>13</v>
      </c>
      <c r="C497">
        <v>2877184</v>
      </c>
      <c r="D497" s="2">
        <v>2958465</v>
      </c>
      <c r="E497" s="2">
        <v>45849</v>
      </c>
      <c r="F497" s="28">
        <v>83.33</v>
      </c>
      <c r="G497" t="s">
        <v>14</v>
      </c>
    </row>
    <row r="498" spans="1:7" x14ac:dyDescent="0.25">
      <c r="A498" t="s">
        <v>0</v>
      </c>
      <c r="B498" t="s">
        <v>13</v>
      </c>
      <c r="C498">
        <v>2877193</v>
      </c>
      <c r="D498" s="2">
        <v>2958465</v>
      </c>
      <c r="E498" s="2">
        <v>45849</v>
      </c>
      <c r="F498" s="28">
        <v>83.33</v>
      </c>
      <c r="G498" t="s">
        <v>14</v>
      </c>
    </row>
    <row r="499" spans="1:7" x14ac:dyDescent="0.25">
      <c r="A499" t="s">
        <v>0</v>
      </c>
      <c r="B499" t="s">
        <v>13</v>
      </c>
      <c r="C499">
        <v>2877194</v>
      </c>
      <c r="D499" s="2">
        <v>2958465</v>
      </c>
      <c r="E499" s="2">
        <v>45849</v>
      </c>
      <c r="F499" s="28">
        <v>83.33</v>
      </c>
      <c r="G499" t="s">
        <v>14</v>
      </c>
    </row>
    <row r="500" spans="1:7" x14ac:dyDescent="0.25">
      <c r="A500" t="s">
        <v>0</v>
      </c>
      <c r="B500" t="s">
        <v>13</v>
      </c>
      <c r="C500">
        <v>2877201</v>
      </c>
      <c r="D500" s="2">
        <v>2958465</v>
      </c>
      <c r="E500" s="2">
        <v>45849</v>
      </c>
      <c r="F500" s="28">
        <v>83.33</v>
      </c>
      <c r="G500" t="s">
        <v>14</v>
      </c>
    </row>
    <row r="501" spans="1:7" x14ac:dyDescent="0.25">
      <c r="A501" t="s">
        <v>0</v>
      </c>
      <c r="B501" t="s">
        <v>13</v>
      </c>
      <c r="C501">
        <v>2877202</v>
      </c>
      <c r="D501" s="2">
        <v>2958465</v>
      </c>
      <c r="E501" s="2">
        <v>45849</v>
      </c>
      <c r="F501" s="28">
        <v>83.33</v>
      </c>
      <c r="G501" t="s">
        <v>14</v>
      </c>
    </row>
    <row r="502" spans="1:7" x14ac:dyDescent="0.25">
      <c r="A502" t="s">
        <v>0</v>
      </c>
      <c r="B502" t="s">
        <v>13</v>
      </c>
      <c r="C502">
        <v>2885035</v>
      </c>
      <c r="D502" s="2">
        <v>2958465</v>
      </c>
      <c r="E502" s="2">
        <v>45536</v>
      </c>
      <c r="F502" s="28">
        <v>74</v>
      </c>
      <c r="G502" t="s">
        <v>14</v>
      </c>
    </row>
    <row r="503" spans="1:7" x14ac:dyDescent="0.25">
      <c r="A503" t="s">
        <v>0</v>
      </c>
      <c r="B503" t="s">
        <v>13</v>
      </c>
      <c r="C503">
        <v>2885036</v>
      </c>
      <c r="D503" s="2">
        <v>2958465</v>
      </c>
      <c r="E503" s="2">
        <v>45536</v>
      </c>
      <c r="F503" s="28">
        <v>74</v>
      </c>
      <c r="G503" t="s">
        <v>14</v>
      </c>
    </row>
    <row r="504" spans="1:7" x14ac:dyDescent="0.25">
      <c r="A504" t="s">
        <v>0</v>
      </c>
      <c r="B504" t="s">
        <v>13</v>
      </c>
      <c r="C504">
        <v>2889131</v>
      </c>
      <c r="D504" s="2">
        <v>2958465</v>
      </c>
      <c r="E504" s="2">
        <v>45223</v>
      </c>
      <c r="F504" s="28">
        <v>67.7</v>
      </c>
      <c r="G504" t="s">
        <v>14</v>
      </c>
    </row>
    <row r="505" spans="1:7" x14ac:dyDescent="0.25">
      <c r="A505" t="s">
        <v>0</v>
      </c>
      <c r="B505" t="s">
        <v>13</v>
      </c>
      <c r="C505">
        <v>2889132</v>
      </c>
      <c r="D505" s="2">
        <v>2958465</v>
      </c>
      <c r="E505" s="2">
        <v>45223</v>
      </c>
      <c r="F505" s="28">
        <v>67.7</v>
      </c>
      <c r="G505" t="s">
        <v>14</v>
      </c>
    </row>
    <row r="506" spans="1:7" x14ac:dyDescent="0.25">
      <c r="A506" t="s">
        <v>0</v>
      </c>
      <c r="B506" t="s">
        <v>13</v>
      </c>
      <c r="C506">
        <v>2889133</v>
      </c>
      <c r="D506" s="2">
        <v>2958465</v>
      </c>
      <c r="E506" s="2">
        <v>45223</v>
      </c>
      <c r="F506" s="28">
        <v>67.7</v>
      </c>
      <c r="G506" t="s">
        <v>14</v>
      </c>
    </row>
    <row r="507" spans="1:7" x14ac:dyDescent="0.25">
      <c r="A507" t="s">
        <v>0</v>
      </c>
      <c r="B507" t="s">
        <v>13</v>
      </c>
      <c r="C507">
        <v>2889155</v>
      </c>
      <c r="D507" s="2">
        <v>2958465</v>
      </c>
      <c r="E507" s="2">
        <v>45223</v>
      </c>
      <c r="F507" s="28">
        <v>67.7</v>
      </c>
      <c r="G507" t="s">
        <v>14</v>
      </c>
    </row>
    <row r="508" spans="1:7" x14ac:dyDescent="0.25">
      <c r="A508" t="s">
        <v>0</v>
      </c>
      <c r="B508" t="s">
        <v>13</v>
      </c>
      <c r="C508">
        <v>2889156</v>
      </c>
      <c r="D508" s="2">
        <v>2958465</v>
      </c>
      <c r="E508" s="2">
        <v>45223</v>
      </c>
      <c r="F508" s="28">
        <v>67.7</v>
      </c>
      <c r="G508" t="s">
        <v>14</v>
      </c>
    </row>
    <row r="509" spans="1:7" x14ac:dyDescent="0.25">
      <c r="A509" t="s">
        <v>0</v>
      </c>
      <c r="B509" t="s">
        <v>13</v>
      </c>
      <c r="C509">
        <v>2889159</v>
      </c>
      <c r="D509" s="2">
        <v>2958465</v>
      </c>
      <c r="E509" s="2">
        <v>45223</v>
      </c>
      <c r="F509" s="28">
        <v>67.7</v>
      </c>
      <c r="G509" t="s">
        <v>14</v>
      </c>
    </row>
    <row r="510" spans="1:7" x14ac:dyDescent="0.25">
      <c r="A510" t="s">
        <v>0</v>
      </c>
      <c r="B510" t="s">
        <v>13</v>
      </c>
      <c r="C510">
        <v>2889655</v>
      </c>
      <c r="D510" s="2">
        <v>2958465</v>
      </c>
      <c r="E510" s="2">
        <v>43344</v>
      </c>
      <c r="F510" s="28">
        <v>71.430000000000007</v>
      </c>
      <c r="G510" t="s">
        <v>14</v>
      </c>
    </row>
    <row r="511" spans="1:7" x14ac:dyDescent="0.25">
      <c r="A511" t="s">
        <v>0</v>
      </c>
      <c r="B511" t="s">
        <v>13</v>
      </c>
      <c r="C511">
        <v>2889659</v>
      </c>
      <c r="D511" s="2">
        <v>2958465</v>
      </c>
      <c r="E511" s="2">
        <v>43344</v>
      </c>
      <c r="F511" s="28">
        <v>71.430000000000007</v>
      </c>
      <c r="G511" t="s">
        <v>14</v>
      </c>
    </row>
    <row r="512" spans="1:7" x14ac:dyDescent="0.25">
      <c r="A512" t="s">
        <v>0</v>
      </c>
      <c r="B512" t="s">
        <v>13</v>
      </c>
      <c r="C512">
        <v>2890163</v>
      </c>
      <c r="D512" s="2">
        <v>2958465</v>
      </c>
      <c r="E512" s="2">
        <v>42929</v>
      </c>
      <c r="F512" s="28">
        <v>62.51</v>
      </c>
      <c r="G512" t="s">
        <v>14</v>
      </c>
    </row>
    <row r="513" spans="1:7" x14ac:dyDescent="0.25">
      <c r="A513" t="s">
        <v>0</v>
      </c>
      <c r="B513" t="s">
        <v>13</v>
      </c>
      <c r="C513">
        <v>2890165</v>
      </c>
      <c r="D513" s="2">
        <v>2958465</v>
      </c>
      <c r="E513" s="2">
        <v>42929</v>
      </c>
      <c r="F513" s="28">
        <v>62.51</v>
      </c>
      <c r="G513" t="s">
        <v>14</v>
      </c>
    </row>
    <row r="514" spans="1:7" x14ac:dyDescent="0.25">
      <c r="A514" t="s">
        <v>0</v>
      </c>
      <c r="B514" t="s">
        <v>13</v>
      </c>
      <c r="C514">
        <v>2892173</v>
      </c>
      <c r="D514" s="2">
        <v>2958465</v>
      </c>
      <c r="E514" s="2">
        <v>40756</v>
      </c>
      <c r="F514" s="28">
        <v>81.97</v>
      </c>
      <c r="G514" t="s">
        <v>14</v>
      </c>
    </row>
    <row r="515" spans="1:7" x14ac:dyDescent="0.25">
      <c r="A515" t="s">
        <v>0</v>
      </c>
      <c r="B515" t="s">
        <v>13</v>
      </c>
      <c r="C515">
        <v>2892175</v>
      </c>
      <c r="D515" s="2">
        <v>2958465</v>
      </c>
      <c r="E515" s="2">
        <v>40756</v>
      </c>
      <c r="F515" s="28">
        <v>81.97</v>
      </c>
      <c r="G515" t="s">
        <v>14</v>
      </c>
    </row>
    <row r="516" spans="1:7" x14ac:dyDescent="0.25">
      <c r="A516" t="s">
        <v>0</v>
      </c>
      <c r="B516" t="s">
        <v>13</v>
      </c>
      <c r="C516">
        <v>2892183</v>
      </c>
      <c r="D516" s="2">
        <v>2958465</v>
      </c>
      <c r="E516" s="2">
        <v>41233</v>
      </c>
      <c r="F516" s="28">
        <v>83.33</v>
      </c>
      <c r="G516" t="s">
        <v>14</v>
      </c>
    </row>
    <row r="517" spans="1:7" x14ac:dyDescent="0.25">
      <c r="A517" t="s">
        <v>0</v>
      </c>
      <c r="B517" t="s">
        <v>13</v>
      </c>
      <c r="C517">
        <v>2892185</v>
      </c>
      <c r="D517" s="2">
        <v>2958465</v>
      </c>
      <c r="E517" s="2">
        <v>41233</v>
      </c>
      <c r="F517" s="28">
        <v>83.33</v>
      </c>
      <c r="G517" t="s">
        <v>14</v>
      </c>
    </row>
    <row r="518" spans="1:7" x14ac:dyDescent="0.25">
      <c r="A518" t="s">
        <v>0</v>
      </c>
      <c r="B518" t="s">
        <v>13</v>
      </c>
      <c r="C518">
        <v>2893163</v>
      </c>
      <c r="D518" s="2">
        <v>2958465</v>
      </c>
      <c r="E518" s="2">
        <v>41520</v>
      </c>
      <c r="F518" s="28">
        <v>88.49</v>
      </c>
      <c r="G518" t="s">
        <v>14</v>
      </c>
    </row>
    <row r="519" spans="1:7" x14ac:dyDescent="0.25">
      <c r="A519" t="s">
        <v>0</v>
      </c>
      <c r="B519" t="s">
        <v>13</v>
      </c>
      <c r="C519">
        <v>2893164</v>
      </c>
      <c r="D519" s="2">
        <v>2958465</v>
      </c>
      <c r="E519" s="2">
        <v>41520</v>
      </c>
      <c r="F519" s="28">
        <v>88.49</v>
      </c>
      <c r="G519" t="s">
        <v>14</v>
      </c>
    </row>
    <row r="520" spans="1:7" x14ac:dyDescent="0.25">
      <c r="A520" t="s">
        <v>0</v>
      </c>
      <c r="B520" t="s">
        <v>13</v>
      </c>
      <c r="C520">
        <v>2893173</v>
      </c>
      <c r="D520" s="2">
        <v>2958465</v>
      </c>
      <c r="E520" s="2">
        <v>41520</v>
      </c>
      <c r="F520" s="28">
        <v>88.5</v>
      </c>
      <c r="G520" t="s">
        <v>14</v>
      </c>
    </row>
    <row r="521" spans="1:7" x14ac:dyDescent="0.25">
      <c r="A521" t="s">
        <v>0</v>
      </c>
      <c r="B521" t="s">
        <v>13</v>
      </c>
      <c r="C521">
        <v>2893175</v>
      </c>
      <c r="D521" s="2">
        <v>2958465</v>
      </c>
      <c r="E521" s="2">
        <v>41520</v>
      </c>
      <c r="F521" s="28">
        <v>88.5</v>
      </c>
      <c r="G521" t="s">
        <v>14</v>
      </c>
    </row>
    <row r="522" spans="1:7" x14ac:dyDescent="0.25">
      <c r="A522" t="s">
        <v>0</v>
      </c>
      <c r="B522" t="s">
        <v>13</v>
      </c>
      <c r="C522">
        <v>2893183</v>
      </c>
      <c r="D522" s="2">
        <v>2958465</v>
      </c>
      <c r="E522" s="2">
        <v>41520</v>
      </c>
      <c r="F522" s="28">
        <v>89.29</v>
      </c>
      <c r="G522" t="s">
        <v>14</v>
      </c>
    </row>
    <row r="523" spans="1:7" x14ac:dyDescent="0.25">
      <c r="A523" t="s">
        <v>0</v>
      </c>
      <c r="B523" t="s">
        <v>13</v>
      </c>
      <c r="C523">
        <v>2893184</v>
      </c>
      <c r="D523" s="2">
        <v>2958465</v>
      </c>
      <c r="E523" s="2">
        <v>41520</v>
      </c>
      <c r="F523" s="28">
        <v>89.29</v>
      </c>
      <c r="G523" t="s">
        <v>14</v>
      </c>
    </row>
    <row r="524" spans="1:7" x14ac:dyDescent="0.25">
      <c r="A524" t="s">
        <v>0</v>
      </c>
      <c r="B524" t="s">
        <v>13</v>
      </c>
      <c r="C524">
        <v>2893233</v>
      </c>
      <c r="D524" s="2">
        <v>2958465</v>
      </c>
      <c r="E524" s="2">
        <v>41520</v>
      </c>
      <c r="F524" s="28">
        <v>90.09</v>
      </c>
      <c r="G524" t="s">
        <v>14</v>
      </c>
    </row>
    <row r="525" spans="1:7" x14ac:dyDescent="0.25">
      <c r="A525" t="s">
        <v>0</v>
      </c>
      <c r="B525" t="s">
        <v>13</v>
      </c>
      <c r="C525">
        <v>2893234</v>
      </c>
      <c r="D525" s="2">
        <v>2958465</v>
      </c>
      <c r="E525" s="2">
        <v>41520</v>
      </c>
      <c r="F525" s="28">
        <v>90.09</v>
      </c>
      <c r="G525" t="s">
        <v>14</v>
      </c>
    </row>
    <row r="526" spans="1:7" x14ac:dyDescent="0.25">
      <c r="A526" t="s">
        <v>0</v>
      </c>
      <c r="B526" t="s">
        <v>13</v>
      </c>
      <c r="C526">
        <v>2894150</v>
      </c>
      <c r="D526" s="2">
        <v>2958465</v>
      </c>
      <c r="E526" s="2">
        <v>43344</v>
      </c>
      <c r="F526" s="28">
        <v>83.33</v>
      </c>
      <c r="G526" t="s">
        <v>14</v>
      </c>
    </row>
    <row r="527" spans="1:7" x14ac:dyDescent="0.25">
      <c r="A527" t="s">
        <v>0</v>
      </c>
      <c r="B527" t="s">
        <v>13</v>
      </c>
      <c r="C527">
        <v>2894151</v>
      </c>
      <c r="D527" s="2">
        <v>2958465</v>
      </c>
      <c r="E527" s="2">
        <v>43344</v>
      </c>
      <c r="F527" s="28">
        <v>83.33</v>
      </c>
      <c r="G527" t="s">
        <v>14</v>
      </c>
    </row>
    <row r="528" spans="1:7" x14ac:dyDescent="0.25">
      <c r="A528" t="s">
        <v>0</v>
      </c>
      <c r="B528" t="s">
        <v>13</v>
      </c>
      <c r="C528">
        <v>2894152</v>
      </c>
      <c r="D528" s="2">
        <v>2958465</v>
      </c>
      <c r="E528" s="2">
        <v>43344</v>
      </c>
      <c r="F528" s="28">
        <v>83.33</v>
      </c>
      <c r="G528" t="s">
        <v>14</v>
      </c>
    </row>
    <row r="529" spans="1:7" x14ac:dyDescent="0.25">
      <c r="A529" t="s">
        <v>0</v>
      </c>
      <c r="B529" t="s">
        <v>13</v>
      </c>
      <c r="C529">
        <v>2894183</v>
      </c>
      <c r="D529" s="2">
        <v>2958465</v>
      </c>
      <c r="E529" s="2">
        <v>43344</v>
      </c>
      <c r="F529" s="28">
        <v>83.33</v>
      </c>
      <c r="G529" t="s">
        <v>14</v>
      </c>
    </row>
    <row r="530" spans="1:7" x14ac:dyDescent="0.25">
      <c r="A530" t="s">
        <v>0</v>
      </c>
      <c r="B530" t="s">
        <v>13</v>
      </c>
      <c r="C530">
        <v>2894184</v>
      </c>
      <c r="D530" s="2">
        <v>2958465</v>
      </c>
      <c r="E530" s="2">
        <v>43344</v>
      </c>
      <c r="F530" s="28">
        <v>83.33</v>
      </c>
      <c r="G530" t="s">
        <v>14</v>
      </c>
    </row>
    <row r="531" spans="1:7" x14ac:dyDescent="0.25">
      <c r="A531" t="s">
        <v>0</v>
      </c>
      <c r="B531" t="s">
        <v>13</v>
      </c>
      <c r="C531">
        <v>2894185</v>
      </c>
      <c r="D531" s="2">
        <v>2958465</v>
      </c>
      <c r="E531" s="2">
        <v>43344</v>
      </c>
      <c r="F531" s="28">
        <v>83.33</v>
      </c>
      <c r="G531" t="s">
        <v>14</v>
      </c>
    </row>
    <row r="532" spans="1:7" x14ac:dyDescent="0.25">
      <c r="A532" t="s">
        <v>0</v>
      </c>
      <c r="B532" t="s">
        <v>13</v>
      </c>
      <c r="C532">
        <v>2894652</v>
      </c>
      <c r="D532" s="2">
        <v>2958465</v>
      </c>
      <c r="E532" s="2">
        <v>43344</v>
      </c>
      <c r="F532" s="28">
        <v>83.33</v>
      </c>
      <c r="G532" t="s">
        <v>14</v>
      </c>
    </row>
    <row r="533" spans="1:7" x14ac:dyDescent="0.25">
      <c r="A533" t="s">
        <v>0</v>
      </c>
      <c r="B533" t="s">
        <v>13</v>
      </c>
      <c r="C533">
        <v>2895131</v>
      </c>
      <c r="D533" s="2">
        <v>2958465</v>
      </c>
      <c r="E533" s="2">
        <v>44764</v>
      </c>
      <c r="F533" s="28">
        <v>69.040000000000006</v>
      </c>
      <c r="G533" t="s">
        <v>14</v>
      </c>
    </row>
    <row r="534" spans="1:7" x14ac:dyDescent="0.25">
      <c r="A534" t="s">
        <v>0</v>
      </c>
      <c r="B534" t="s">
        <v>13</v>
      </c>
      <c r="C534">
        <v>2895132</v>
      </c>
      <c r="D534" s="2">
        <v>2958465</v>
      </c>
      <c r="E534" s="2">
        <v>44764</v>
      </c>
      <c r="F534" s="28">
        <v>69.040000000000006</v>
      </c>
      <c r="G534" t="s">
        <v>14</v>
      </c>
    </row>
    <row r="535" spans="1:7" x14ac:dyDescent="0.25">
      <c r="A535" t="s">
        <v>0</v>
      </c>
      <c r="B535" t="s">
        <v>13</v>
      </c>
      <c r="C535">
        <v>2895133</v>
      </c>
      <c r="D535" s="2">
        <v>2958465</v>
      </c>
      <c r="E535" s="2">
        <v>44764</v>
      </c>
      <c r="F535" s="28">
        <v>69.040000000000006</v>
      </c>
      <c r="G535" t="s">
        <v>14</v>
      </c>
    </row>
    <row r="536" spans="1:7" x14ac:dyDescent="0.25">
      <c r="A536" t="s">
        <v>0</v>
      </c>
      <c r="B536" t="s">
        <v>13</v>
      </c>
      <c r="C536">
        <v>2895155</v>
      </c>
      <c r="D536" s="2">
        <v>2958465</v>
      </c>
      <c r="E536" s="2">
        <v>44764</v>
      </c>
      <c r="F536" s="28">
        <v>69.040000000000006</v>
      </c>
      <c r="G536" t="s">
        <v>14</v>
      </c>
    </row>
    <row r="537" spans="1:7" x14ac:dyDescent="0.25">
      <c r="A537" t="s">
        <v>0</v>
      </c>
      <c r="B537" t="s">
        <v>13</v>
      </c>
      <c r="C537">
        <v>2895156</v>
      </c>
      <c r="D537" s="2">
        <v>2958465</v>
      </c>
      <c r="E537" s="2">
        <v>44764</v>
      </c>
      <c r="F537" s="28">
        <v>69.040000000000006</v>
      </c>
      <c r="G537" t="s">
        <v>14</v>
      </c>
    </row>
    <row r="538" spans="1:7" x14ac:dyDescent="0.25">
      <c r="A538" t="s">
        <v>0</v>
      </c>
      <c r="B538" t="s">
        <v>13</v>
      </c>
      <c r="C538">
        <v>2895159</v>
      </c>
      <c r="D538" s="2">
        <v>2958465</v>
      </c>
      <c r="E538" s="2">
        <v>44764</v>
      </c>
      <c r="F538" s="28">
        <v>69.040000000000006</v>
      </c>
      <c r="G538" t="s">
        <v>14</v>
      </c>
    </row>
    <row r="539" spans="1:7" x14ac:dyDescent="0.25">
      <c r="A539" t="s">
        <v>0</v>
      </c>
      <c r="B539" t="s">
        <v>13</v>
      </c>
      <c r="C539">
        <v>2895655</v>
      </c>
      <c r="D539" s="2">
        <v>2958465</v>
      </c>
      <c r="E539" s="2">
        <v>43344</v>
      </c>
      <c r="F539" s="28">
        <v>71.430000000000007</v>
      </c>
      <c r="G539" t="s">
        <v>14</v>
      </c>
    </row>
    <row r="540" spans="1:7" x14ac:dyDescent="0.25">
      <c r="A540" t="s">
        <v>0</v>
      </c>
      <c r="B540" t="s">
        <v>13</v>
      </c>
      <c r="C540">
        <v>2896150</v>
      </c>
      <c r="D540" s="2">
        <v>2958465</v>
      </c>
      <c r="E540" s="2">
        <v>44495</v>
      </c>
      <c r="F540" s="28">
        <v>78.13</v>
      </c>
      <c r="G540" t="s">
        <v>14</v>
      </c>
    </row>
    <row r="541" spans="1:7" x14ac:dyDescent="0.25">
      <c r="A541" t="s">
        <v>0</v>
      </c>
      <c r="B541" t="s">
        <v>13</v>
      </c>
      <c r="C541">
        <v>2896151</v>
      </c>
      <c r="D541" s="2">
        <v>2958465</v>
      </c>
      <c r="E541" s="2">
        <v>44495</v>
      </c>
      <c r="F541" s="28">
        <v>78.13</v>
      </c>
      <c r="G541" t="s">
        <v>14</v>
      </c>
    </row>
    <row r="542" spans="1:7" x14ac:dyDescent="0.25">
      <c r="A542" t="s">
        <v>0</v>
      </c>
      <c r="B542" t="s">
        <v>13</v>
      </c>
      <c r="C542">
        <v>2896183</v>
      </c>
      <c r="D542" s="2">
        <v>2958465</v>
      </c>
      <c r="E542" s="2">
        <v>44495</v>
      </c>
      <c r="F542" s="28">
        <v>78.569999999999993</v>
      </c>
      <c r="G542" t="s">
        <v>14</v>
      </c>
    </row>
    <row r="543" spans="1:7" x14ac:dyDescent="0.25">
      <c r="A543" t="s">
        <v>0</v>
      </c>
      <c r="B543" t="s">
        <v>13</v>
      </c>
      <c r="C543">
        <v>2896184</v>
      </c>
      <c r="D543" s="2">
        <v>2958465</v>
      </c>
      <c r="E543" s="2">
        <v>43293</v>
      </c>
      <c r="F543" s="28">
        <v>82.76</v>
      </c>
      <c r="G543" t="s">
        <v>14</v>
      </c>
    </row>
    <row r="544" spans="1:7" x14ac:dyDescent="0.25">
      <c r="A544" t="s">
        <v>0</v>
      </c>
      <c r="B544" t="s">
        <v>13</v>
      </c>
      <c r="C544">
        <v>2896185</v>
      </c>
      <c r="D544" s="2">
        <v>2958465</v>
      </c>
      <c r="E544" s="2">
        <v>44495</v>
      </c>
      <c r="F544" s="28">
        <v>78.569999999999993</v>
      </c>
      <c r="G544" t="s">
        <v>14</v>
      </c>
    </row>
    <row r="545" spans="1:7" x14ac:dyDescent="0.25">
      <c r="A545" t="s">
        <v>0</v>
      </c>
      <c r="B545" t="s">
        <v>13</v>
      </c>
      <c r="C545">
        <v>2898771</v>
      </c>
      <c r="D545" s="2">
        <v>2958465</v>
      </c>
      <c r="E545" s="2">
        <v>39630</v>
      </c>
      <c r="F545" s="28">
        <v>100</v>
      </c>
      <c r="G545" t="s">
        <v>14</v>
      </c>
    </row>
    <row r="546" spans="1:7" x14ac:dyDescent="0.25">
      <c r="A546" t="s">
        <v>0</v>
      </c>
      <c r="B546" t="s">
        <v>13</v>
      </c>
      <c r="C546">
        <v>2900101</v>
      </c>
      <c r="D546" s="2">
        <v>2958465</v>
      </c>
      <c r="E546" s="2">
        <v>45223</v>
      </c>
      <c r="F546" s="28">
        <v>62.82</v>
      </c>
      <c r="G546" t="s">
        <v>14</v>
      </c>
    </row>
    <row r="547" spans="1:7" x14ac:dyDescent="0.25">
      <c r="A547" t="s">
        <v>0</v>
      </c>
      <c r="B547" t="s">
        <v>13</v>
      </c>
      <c r="C547">
        <v>2900103</v>
      </c>
      <c r="D547" s="2">
        <v>2958465</v>
      </c>
      <c r="E547" s="2">
        <v>45223</v>
      </c>
      <c r="F547" s="28">
        <v>62.82</v>
      </c>
      <c r="G547" t="s">
        <v>14</v>
      </c>
    </row>
    <row r="548" spans="1:7" x14ac:dyDescent="0.25">
      <c r="A548" t="s">
        <v>0</v>
      </c>
      <c r="B548" t="s">
        <v>13</v>
      </c>
      <c r="C548">
        <v>2900122</v>
      </c>
      <c r="D548" s="2">
        <v>2958465</v>
      </c>
      <c r="E548" s="2">
        <v>45223</v>
      </c>
      <c r="F548" s="28">
        <v>70.5</v>
      </c>
      <c r="G548" t="s">
        <v>14</v>
      </c>
    </row>
    <row r="549" spans="1:7" x14ac:dyDescent="0.25">
      <c r="A549" t="s">
        <v>0</v>
      </c>
      <c r="B549" t="s">
        <v>13</v>
      </c>
      <c r="C549">
        <v>2900125</v>
      </c>
      <c r="D549" s="2">
        <v>2958465</v>
      </c>
      <c r="E549" s="2">
        <v>45223</v>
      </c>
      <c r="F549" s="28">
        <v>70.5</v>
      </c>
      <c r="G549" t="s">
        <v>14</v>
      </c>
    </row>
    <row r="550" spans="1:7" x14ac:dyDescent="0.25">
      <c r="A550" t="s">
        <v>0</v>
      </c>
      <c r="B550" t="s">
        <v>13</v>
      </c>
      <c r="C550">
        <v>2900141</v>
      </c>
      <c r="D550" s="2">
        <v>2958465</v>
      </c>
      <c r="E550" s="2">
        <v>45223</v>
      </c>
      <c r="F550" s="28">
        <v>78.22</v>
      </c>
      <c r="G550" t="s">
        <v>14</v>
      </c>
    </row>
    <row r="551" spans="1:7" x14ac:dyDescent="0.25">
      <c r="A551" t="s">
        <v>0</v>
      </c>
      <c r="B551" t="s">
        <v>13</v>
      </c>
      <c r="C551">
        <v>2900142</v>
      </c>
      <c r="D551" s="2">
        <v>2958465</v>
      </c>
      <c r="E551" s="2">
        <v>45223</v>
      </c>
      <c r="F551" s="28">
        <v>78.22</v>
      </c>
      <c r="G551" t="s">
        <v>14</v>
      </c>
    </row>
    <row r="552" spans="1:7" x14ac:dyDescent="0.25">
      <c r="A552" t="s">
        <v>0</v>
      </c>
      <c r="B552" t="s">
        <v>13</v>
      </c>
      <c r="C552">
        <v>2900145</v>
      </c>
      <c r="D552" s="2">
        <v>2958465</v>
      </c>
      <c r="E552" s="2">
        <v>45223</v>
      </c>
      <c r="F552" s="28">
        <v>78.22</v>
      </c>
      <c r="G552" t="s">
        <v>14</v>
      </c>
    </row>
    <row r="553" spans="1:7" x14ac:dyDescent="0.25">
      <c r="A553" t="s">
        <v>0</v>
      </c>
      <c r="B553" t="s">
        <v>13</v>
      </c>
      <c r="C553">
        <v>2900163</v>
      </c>
      <c r="D553" s="2">
        <v>2958465</v>
      </c>
      <c r="E553" s="2">
        <v>45223</v>
      </c>
      <c r="F553" s="28">
        <v>70.06</v>
      </c>
      <c r="G553" t="s">
        <v>14</v>
      </c>
    </row>
    <row r="554" spans="1:7" x14ac:dyDescent="0.25">
      <c r="A554" t="s">
        <v>0</v>
      </c>
      <c r="B554" t="s">
        <v>13</v>
      </c>
      <c r="C554">
        <v>2900164</v>
      </c>
      <c r="D554" s="2">
        <v>2958465</v>
      </c>
      <c r="E554" s="2">
        <v>45223</v>
      </c>
      <c r="F554" s="28">
        <v>70.06</v>
      </c>
      <c r="G554" t="s">
        <v>14</v>
      </c>
    </row>
    <row r="555" spans="1:7" x14ac:dyDescent="0.25">
      <c r="A555" t="s">
        <v>0</v>
      </c>
      <c r="B555" t="s">
        <v>13</v>
      </c>
      <c r="C555">
        <v>2900165</v>
      </c>
      <c r="D555" s="2">
        <v>2958465</v>
      </c>
      <c r="E555" s="2">
        <v>45223</v>
      </c>
      <c r="F555" s="28">
        <v>70.06</v>
      </c>
      <c r="G555" t="s">
        <v>14</v>
      </c>
    </row>
    <row r="556" spans="1:7" x14ac:dyDescent="0.25">
      <c r="A556" t="s">
        <v>0</v>
      </c>
      <c r="B556" t="s">
        <v>13</v>
      </c>
      <c r="C556">
        <v>2900173</v>
      </c>
      <c r="D556" s="2">
        <v>2958465</v>
      </c>
      <c r="E556" s="2">
        <v>45223</v>
      </c>
      <c r="F556" s="28">
        <v>77.959999999999994</v>
      </c>
      <c r="G556" t="s">
        <v>14</v>
      </c>
    </row>
    <row r="557" spans="1:7" x14ac:dyDescent="0.25">
      <c r="A557" t="s">
        <v>0</v>
      </c>
      <c r="B557" t="s">
        <v>13</v>
      </c>
      <c r="C557">
        <v>2900174</v>
      </c>
      <c r="D557" s="2">
        <v>2958465</v>
      </c>
      <c r="E557" s="2">
        <v>45223</v>
      </c>
      <c r="F557" s="28">
        <v>77.959999999999994</v>
      </c>
      <c r="G557" t="s">
        <v>14</v>
      </c>
    </row>
    <row r="558" spans="1:7" x14ac:dyDescent="0.25">
      <c r="A558" t="s">
        <v>0</v>
      </c>
      <c r="B558" t="s">
        <v>13</v>
      </c>
      <c r="C558">
        <v>2900175</v>
      </c>
      <c r="D558" s="2">
        <v>2958465</v>
      </c>
      <c r="E558" s="2">
        <v>45223</v>
      </c>
      <c r="F558" s="28">
        <v>77.959999999999994</v>
      </c>
      <c r="G558" t="s">
        <v>14</v>
      </c>
    </row>
    <row r="559" spans="1:7" x14ac:dyDescent="0.25">
      <c r="A559" t="s">
        <v>0</v>
      </c>
      <c r="B559" t="s">
        <v>13</v>
      </c>
      <c r="C559">
        <v>2900176</v>
      </c>
      <c r="D559" s="2">
        <v>2958465</v>
      </c>
      <c r="E559" s="2">
        <v>44713</v>
      </c>
      <c r="F559" s="28">
        <v>79.819999999999993</v>
      </c>
      <c r="G559" t="s">
        <v>14</v>
      </c>
    </row>
    <row r="560" spans="1:7" x14ac:dyDescent="0.25">
      <c r="A560" t="s">
        <v>0</v>
      </c>
      <c r="B560" t="s">
        <v>13</v>
      </c>
      <c r="C560">
        <v>2900177</v>
      </c>
      <c r="D560" s="2">
        <v>2958465</v>
      </c>
      <c r="E560" s="2">
        <v>44713</v>
      </c>
      <c r="F560" s="28">
        <v>79.819999999999993</v>
      </c>
      <c r="G560" t="s">
        <v>14</v>
      </c>
    </row>
    <row r="561" spans="1:7" x14ac:dyDescent="0.25">
      <c r="A561" t="s">
        <v>0</v>
      </c>
      <c r="B561" t="s">
        <v>13</v>
      </c>
      <c r="C561">
        <v>2900183</v>
      </c>
      <c r="D561" s="2">
        <v>2958465</v>
      </c>
      <c r="E561" s="2">
        <v>45223</v>
      </c>
      <c r="F561" s="28">
        <v>80.42</v>
      </c>
      <c r="G561" t="s">
        <v>14</v>
      </c>
    </row>
    <row r="562" spans="1:7" x14ac:dyDescent="0.25">
      <c r="A562" t="s">
        <v>0</v>
      </c>
      <c r="B562" t="s">
        <v>13</v>
      </c>
      <c r="C562">
        <v>2900184</v>
      </c>
      <c r="D562" s="2">
        <v>2958465</v>
      </c>
      <c r="E562" s="2">
        <v>45223</v>
      </c>
      <c r="F562" s="28">
        <v>80.42</v>
      </c>
      <c r="G562" t="s">
        <v>14</v>
      </c>
    </row>
    <row r="563" spans="1:7" x14ac:dyDescent="0.25">
      <c r="A563" t="s">
        <v>0</v>
      </c>
      <c r="B563" t="s">
        <v>13</v>
      </c>
      <c r="C563">
        <v>2900185</v>
      </c>
      <c r="D563" s="2">
        <v>2958465</v>
      </c>
      <c r="E563" s="2">
        <v>45223</v>
      </c>
      <c r="F563" s="28">
        <v>80.42</v>
      </c>
      <c r="G563" t="s">
        <v>14</v>
      </c>
    </row>
    <row r="564" spans="1:7" x14ac:dyDescent="0.25">
      <c r="A564" t="s">
        <v>0</v>
      </c>
      <c r="B564" t="s">
        <v>13</v>
      </c>
      <c r="C564">
        <v>2900187</v>
      </c>
      <c r="D564" s="2">
        <v>2958465</v>
      </c>
      <c r="E564" s="2">
        <v>44713</v>
      </c>
      <c r="F564" s="28">
        <v>82.8</v>
      </c>
      <c r="G564" t="s">
        <v>14</v>
      </c>
    </row>
    <row r="565" spans="1:7" x14ac:dyDescent="0.25">
      <c r="A565" t="s">
        <v>0</v>
      </c>
      <c r="B565" t="s">
        <v>13</v>
      </c>
      <c r="C565">
        <v>2900188</v>
      </c>
      <c r="D565" s="2">
        <v>2958465</v>
      </c>
      <c r="E565" s="2">
        <v>44713</v>
      </c>
      <c r="F565" s="28">
        <v>82.8</v>
      </c>
      <c r="G565" t="s">
        <v>14</v>
      </c>
    </row>
    <row r="566" spans="1:7" x14ac:dyDescent="0.25">
      <c r="A566" t="s">
        <v>0</v>
      </c>
      <c r="B566" t="s">
        <v>13</v>
      </c>
      <c r="C566">
        <v>2900221</v>
      </c>
      <c r="D566" s="2">
        <v>2958465</v>
      </c>
      <c r="E566" s="2">
        <v>39777</v>
      </c>
      <c r="F566" s="28">
        <v>90.09</v>
      </c>
      <c r="G566" t="s">
        <v>14</v>
      </c>
    </row>
    <row r="567" spans="1:7" x14ac:dyDescent="0.25">
      <c r="A567" t="s">
        <v>0</v>
      </c>
      <c r="B567" t="s">
        <v>13</v>
      </c>
      <c r="C567">
        <v>2900222</v>
      </c>
      <c r="D567" s="2">
        <v>2958465</v>
      </c>
      <c r="E567" s="2">
        <v>39777</v>
      </c>
      <c r="F567" s="28">
        <v>90.09</v>
      </c>
      <c r="G567" t="s">
        <v>14</v>
      </c>
    </row>
    <row r="568" spans="1:7" x14ac:dyDescent="0.25">
      <c r="A568" t="s">
        <v>0</v>
      </c>
      <c r="B568" t="s">
        <v>13</v>
      </c>
      <c r="C568">
        <v>2900233</v>
      </c>
      <c r="D568" s="2">
        <v>2958465</v>
      </c>
      <c r="E568" s="2">
        <v>45223</v>
      </c>
      <c r="F568" s="28">
        <v>78.819999999999993</v>
      </c>
      <c r="G568" t="s">
        <v>14</v>
      </c>
    </row>
    <row r="569" spans="1:7" x14ac:dyDescent="0.25">
      <c r="A569" t="s">
        <v>0</v>
      </c>
      <c r="B569" t="s">
        <v>13</v>
      </c>
      <c r="C569">
        <v>2900234</v>
      </c>
      <c r="D569" s="2">
        <v>2958465</v>
      </c>
      <c r="E569" s="2">
        <v>45223</v>
      </c>
      <c r="F569" s="28">
        <v>78.819999999999993</v>
      </c>
      <c r="G569" t="s">
        <v>14</v>
      </c>
    </row>
    <row r="570" spans="1:7" x14ac:dyDescent="0.25">
      <c r="A570" t="s">
        <v>0</v>
      </c>
      <c r="B570" t="s">
        <v>13</v>
      </c>
      <c r="C570">
        <v>2900645</v>
      </c>
      <c r="D570" s="2">
        <v>2958465</v>
      </c>
      <c r="E570" s="2">
        <v>43344</v>
      </c>
      <c r="F570" s="28">
        <v>86.63</v>
      </c>
      <c r="G570" t="s">
        <v>14</v>
      </c>
    </row>
    <row r="571" spans="1:7" x14ac:dyDescent="0.25">
      <c r="A571" t="s">
        <v>0</v>
      </c>
      <c r="B571" t="s">
        <v>13</v>
      </c>
      <c r="C571">
        <v>2900673</v>
      </c>
      <c r="D571" s="2">
        <v>2958465</v>
      </c>
      <c r="E571" s="2">
        <v>43344</v>
      </c>
      <c r="F571" s="28">
        <v>88.5</v>
      </c>
      <c r="G571" t="s">
        <v>14</v>
      </c>
    </row>
    <row r="572" spans="1:7" x14ac:dyDescent="0.25">
      <c r="A572" t="s">
        <v>0</v>
      </c>
      <c r="B572" t="s">
        <v>13</v>
      </c>
      <c r="C572">
        <v>2900683</v>
      </c>
      <c r="D572" s="2">
        <v>2958465</v>
      </c>
      <c r="E572" s="2">
        <v>43344</v>
      </c>
      <c r="F572" s="28">
        <v>89.29</v>
      </c>
      <c r="G572" t="s">
        <v>14</v>
      </c>
    </row>
    <row r="573" spans="1:7" x14ac:dyDescent="0.25">
      <c r="A573" t="s">
        <v>0</v>
      </c>
      <c r="B573" t="s">
        <v>13</v>
      </c>
      <c r="C573">
        <v>2900733</v>
      </c>
      <c r="D573" s="2">
        <v>2958465</v>
      </c>
      <c r="E573" s="2">
        <v>43344</v>
      </c>
      <c r="F573" s="28">
        <v>90.09</v>
      </c>
      <c r="G573" t="s">
        <v>14</v>
      </c>
    </row>
    <row r="574" spans="1:7" x14ac:dyDescent="0.25">
      <c r="A574" t="s">
        <v>0</v>
      </c>
      <c r="B574" t="s">
        <v>13</v>
      </c>
      <c r="C574">
        <v>2900771</v>
      </c>
      <c r="D574" s="2">
        <v>2958465</v>
      </c>
      <c r="E574" s="2">
        <v>39545</v>
      </c>
      <c r="F574" s="28">
        <v>99.01</v>
      </c>
      <c r="G574" t="s">
        <v>14</v>
      </c>
    </row>
    <row r="575" spans="1:7" x14ac:dyDescent="0.25">
      <c r="A575" t="s">
        <v>0</v>
      </c>
      <c r="B575" t="s">
        <v>13</v>
      </c>
      <c r="C575">
        <v>2907173</v>
      </c>
      <c r="D575" s="2">
        <v>2958465</v>
      </c>
      <c r="E575" s="2">
        <v>38937</v>
      </c>
      <c r="F575" s="28">
        <v>88.5</v>
      </c>
      <c r="G575" t="s">
        <v>14</v>
      </c>
    </row>
    <row r="576" spans="1:7" x14ac:dyDescent="0.25">
      <c r="A576" t="s">
        <v>0</v>
      </c>
      <c r="B576" t="s">
        <v>13</v>
      </c>
      <c r="C576">
        <v>2907174</v>
      </c>
      <c r="D576" s="2">
        <v>2958465</v>
      </c>
      <c r="E576" s="2">
        <v>38937</v>
      </c>
      <c r="F576" s="28">
        <v>88.5</v>
      </c>
      <c r="G576" t="s">
        <v>14</v>
      </c>
    </row>
    <row r="577" spans="1:7" x14ac:dyDescent="0.25">
      <c r="A577" t="s">
        <v>0</v>
      </c>
      <c r="B577" t="s">
        <v>13</v>
      </c>
      <c r="C577">
        <v>2907183</v>
      </c>
      <c r="D577" s="2">
        <v>2958465</v>
      </c>
      <c r="E577" s="2">
        <v>38937</v>
      </c>
      <c r="F577" s="28">
        <v>89.29</v>
      </c>
      <c r="G577" t="s">
        <v>14</v>
      </c>
    </row>
    <row r="578" spans="1:7" x14ac:dyDescent="0.25">
      <c r="A578" t="s">
        <v>0</v>
      </c>
      <c r="B578" t="s">
        <v>13</v>
      </c>
      <c r="C578">
        <v>2907184</v>
      </c>
      <c r="D578" s="2">
        <v>2958465</v>
      </c>
      <c r="E578" s="2">
        <v>38937</v>
      </c>
      <c r="F578" s="28">
        <v>89.29</v>
      </c>
      <c r="G578" t="s">
        <v>14</v>
      </c>
    </row>
    <row r="579" spans="1:7" x14ac:dyDescent="0.25">
      <c r="A579" t="s">
        <v>0</v>
      </c>
      <c r="B579" t="s">
        <v>13</v>
      </c>
      <c r="C579">
        <v>2907233</v>
      </c>
      <c r="D579" s="2">
        <v>2958465</v>
      </c>
      <c r="E579" s="2">
        <v>38937</v>
      </c>
      <c r="F579" s="28">
        <v>90.09</v>
      </c>
      <c r="G579" t="s">
        <v>14</v>
      </c>
    </row>
    <row r="580" spans="1:7" x14ac:dyDescent="0.25">
      <c r="A580" t="s">
        <v>0</v>
      </c>
      <c r="B580" t="s">
        <v>13</v>
      </c>
      <c r="C580">
        <v>2907234</v>
      </c>
      <c r="D580" s="2">
        <v>2958465</v>
      </c>
      <c r="E580" s="2">
        <v>38937</v>
      </c>
      <c r="F580" s="28">
        <v>90.09</v>
      </c>
      <c r="G580" t="s">
        <v>14</v>
      </c>
    </row>
    <row r="581" spans="1:7" x14ac:dyDescent="0.25">
      <c r="A581" t="s">
        <v>0</v>
      </c>
      <c r="B581" t="s">
        <v>13</v>
      </c>
      <c r="C581">
        <v>2907263</v>
      </c>
      <c r="D581" s="2">
        <v>2958465</v>
      </c>
      <c r="E581" s="2">
        <v>38937</v>
      </c>
      <c r="F581" s="28">
        <v>90.09</v>
      </c>
      <c r="G581" t="s">
        <v>14</v>
      </c>
    </row>
    <row r="582" spans="1:7" x14ac:dyDescent="0.25">
      <c r="A582" t="s">
        <v>0</v>
      </c>
      <c r="B582" t="s">
        <v>13</v>
      </c>
      <c r="C582">
        <v>2907264</v>
      </c>
      <c r="D582" s="2">
        <v>2958465</v>
      </c>
      <c r="E582" s="2">
        <v>38937</v>
      </c>
      <c r="F582" s="28">
        <v>90.09</v>
      </c>
      <c r="G582" t="s">
        <v>14</v>
      </c>
    </row>
    <row r="583" spans="1:7" x14ac:dyDescent="0.25">
      <c r="A583" t="s">
        <v>0</v>
      </c>
      <c r="B583" t="s">
        <v>13</v>
      </c>
      <c r="C583">
        <v>2907265</v>
      </c>
      <c r="D583" s="2">
        <v>2958465</v>
      </c>
      <c r="E583" s="2">
        <v>38937</v>
      </c>
      <c r="F583" s="28">
        <v>90.09</v>
      </c>
      <c r="G583" t="s">
        <v>14</v>
      </c>
    </row>
    <row r="584" spans="1:7" x14ac:dyDescent="0.25">
      <c r="A584" t="s">
        <v>0</v>
      </c>
      <c r="B584" t="s">
        <v>13</v>
      </c>
      <c r="C584">
        <v>2909139</v>
      </c>
      <c r="D584" s="2">
        <v>2958465</v>
      </c>
      <c r="E584" s="2">
        <v>45223</v>
      </c>
      <c r="F584" s="28">
        <v>80.63</v>
      </c>
      <c r="G584" t="s">
        <v>14</v>
      </c>
    </row>
    <row r="585" spans="1:7" x14ac:dyDescent="0.25">
      <c r="A585" t="s">
        <v>0</v>
      </c>
      <c r="B585" t="s">
        <v>13</v>
      </c>
      <c r="C585">
        <v>2909140</v>
      </c>
      <c r="D585" s="2">
        <v>2958465</v>
      </c>
      <c r="E585" s="2">
        <v>45223</v>
      </c>
      <c r="F585" s="28">
        <v>80.63</v>
      </c>
      <c r="G585" t="s">
        <v>14</v>
      </c>
    </row>
    <row r="586" spans="1:7" x14ac:dyDescent="0.25">
      <c r="A586" t="s">
        <v>0</v>
      </c>
      <c r="B586" t="s">
        <v>13</v>
      </c>
      <c r="C586">
        <v>2909163</v>
      </c>
      <c r="D586" s="2">
        <v>2958465</v>
      </c>
      <c r="E586" s="2">
        <v>45223</v>
      </c>
      <c r="F586" s="28">
        <v>79.959999999999994</v>
      </c>
      <c r="G586" t="s">
        <v>14</v>
      </c>
    </row>
    <row r="587" spans="1:7" x14ac:dyDescent="0.25">
      <c r="A587" t="s">
        <v>0</v>
      </c>
      <c r="B587" t="s">
        <v>13</v>
      </c>
      <c r="C587">
        <v>2909164</v>
      </c>
      <c r="D587" s="2">
        <v>2958465</v>
      </c>
      <c r="E587" s="2">
        <v>45223</v>
      </c>
      <c r="F587" s="28">
        <v>79.959999999999994</v>
      </c>
      <c r="G587" t="s">
        <v>14</v>
      </c>
    </row>
    <row r="588" spans="1:7" x14ac:dyDescent="0.25">
      <c r="A588" t="s">
        <v>0</v>
      </c>
      <c r="B588" t="s">
        <v>13</v>
      </c>
      <c r="C588">
        <v>2909165</v>
      </c>
      <c r="D588" s="2">
        <v>2958465</v>
      </c>
      <c r="E588" s="2">
        <v>45223</v>
      </c>
      <c r="F588" s="28">
        <v>79.959999999999994</v>
      </c>
      <c r="G588" t="s">
        <v>14</v>
      </c>
    </row>
    <row r="589" spans="1:7" x14ac:dyDescent="0.25">
      <c r="A589" t="s">
        <v>0</v>
      </c>
      <c r="B589" t="s">
        <v>13</v>
      </c>
      <c r="C589">
        <v>2909173</v>
      </c>
      <c r="D589" s="2">
        <v>2958465</v>
      </c>
      <c r="E589" s="2">
        <v>45223</v>
      </c>
      <c r="F589" s="28">
        <v>80.22</v>
      </c>
      <c r="G589" t="s">
        <v>14</v>
      </c>
    </row>
    <row r="590" spans="1:7" x14ac:dyDescent="0.25">
      <c r="A590" t="s">
        <v>0</v>
      </c>
      <c r="B590" t="s">
        <v>13</v>
      </c>
      <c r="C590">
        <v>2909174</v>
      </c>
      <c r="D590" s="2">
        <v>2958465</v>
      </c>
      <c r="E590" s="2">
        <v>45223</v>
      </c>
      <c r="F590" s="28">
        <v>80.22</v>
      </c>
      <c r="G590" t="s">
        <v>14</v>
      </c>
    </row>
    <row r="591" spans="1:7" x14ac:dyDescent="0.25">
      <c r="A591" t="s">
        <v>0</v>
      </c>
      <c r="B591" t="s">
        <v>13</v>
      </c>
      <c r="C591">
        <v>2909175</v>
      </c>
      <c r="D591" s="2">
        <v>2958465</v>
      </c>
      <c r="E591" s="2">
        <v>45223</v>
      </c>
      <c r="F591" s="28">
        <v>80.22</v>
      </c>
      <c r="G591" t="s">
        <v>14</v>
      </c>
    </row>
    <row r="592" spans="1:7" x14ac:dyDescent="0.25">
      <c r="A592" t="s">
        <v>0</v>
      </c>
      <c r="B592" t="s">
        <v>13</v>
      </c>
      <c r="C592">
        <v>2909263</v>
      </c>
      <c r="D592" s="2">
        <v>2958465</v>
      </c>
      <c r="E592" s="2">
        <v>45223</v>
      </c>
      <c r="F592" s="28">
        <v>80.37</v>
      </c>
      <c r="G592" t="s">
        <v>14</v>
      </c>
    </row>
    <row r="593" spans="1:7" x14ac:dyDescent="0.25">
      <c r="A593" t="s">
        <v>0</v>
      </c>
      <c r="B593" t="s">
        <v>13</v>
      </c>
      <c r="C593">
        <v>2909265</v>
      </c>
      <c r="D593" s="2">
        <v>2958465</v>
      </c>
      <c r="E593" s="2">
        <v>45223</v>
      </c>
      <c r="F593" s="28">
        <v>80.37</v>
      </c>
      <c r="G593" t="s">
        <v>14</v>
      </c>
    </row>
    <row r="594" spans="1:7" x14ac:dyDescent="0.25">
      <c r="A594" t="s">
        <v>0</v>
      </c>
      <c r="B594" t="s">
        <v>13</v>
      </c>
      <c r="C594">
        <v>2909663</v>
      </c>
      <c r="D594" s="2">
        <v>2958465</v>
      </c>
      <c r="E594" s="2">
        <v>43344</v>
      </c>
      <c r="F594" s="28">
        <v>83.34</v>
      </c>
      <c r="G594" t="s">
        <v>14</v>
      </c>
    </row>
    <row r="595" spans="1:7" x14ac:dyDescent="0.25">
      <c r="A595" t="s">
        <v>0</v>
      </c>
      <c r="B595" t="s">
        <v>13</v>
      </c>
      <c r="C595">
        <v>2909665</v>
      </c>
      <c r="D595" s="2">
        <v>2958465</v>
      </c>
      <c r="E595" s="2">
        <v>43344</v>
      </c>
      <c r="F595" s="28">
        <v>83.34</v>
      </c>
      <c r="G595" t="s">
        <v>14</v>
      </c>
    </row>
    <row r="596" spans="1:7" x14ac:dyDescent="0.25">
      <c r="A596" t="s">
        <v>0</v>
      </c>
      <c r="B596" t="s">
        <v>13</v>
      </c>
      <c r="C596">
        <v>2909673</v>
      </c>
      <c r="D596" s="2">
        <v>2958465</v>
      </c>
      <c r="E596" s="2">
        <v>43344</v>
      </c>
      <c r="F596" s="28">
        <v>83.33</v>
      </c>
      <c r="G596" t="s">
        <v>14</v>
      </c>
    </row>
    <row r="597" spans="1:7" x14ac:dyDescent="0.25">
      <c r="A597" t="s">
        <v>0</v>
      </c>
      <c r="B597" t="s">
        <v>13</v>
      </c>
      <c r="C597">
        <v>2909674</v>
      </c>
      <c r="D597" s="2">
        <v>2958465</v>
      </c>
      <c r="E597" s="2">
        <v>43122</v>
      </c>
      <c r="F597" s="28">
        <v>83.33</v>
      </c>
      <c r="G597" t="s">
        <v>14</v>
      </c>
    </row>
    <row r="598" spans="1:7" x14ac:dyDescent="0.25">
      <c r="A598" t="s">
        <v>0</v>
      </c>
      <c r="B598" t="s">
        <v>13</v>
      </c>
      <c r="C598">
        <v>2909675</v>
      </c>
      <c r="D598" s="2">
        <v>2958465</v>
      </c>
      <c r="E598" s="2">
        <v>43344</v>
      </c>
      <c r="F598" s="28">
        <v>83.33</v>
      </c>
      <c r="G598" t="s">
        <v>14</v>
      </c>
    </row>
    <row r="599" spans="1:7" x14ac:dyDescent="0.25">
      <c r="A599" t="s">
        <v>0</v>
      </c>
      <c r="B599" t="s">
        <v>13</v>
      </c>
      <c r="C599">
        <v>2912113</v>
      </c>
      <c r="D599" s="2">
        <v>2958465</v>
      </c>
      <c r="E599" s="2">
        <v>42300</v>
      </c>
      <c r="F599" s="28">
        <v>83.33</v>
      </c>
      <c r="G599" t="s">
        <v>14</v>
      </c>
    </row>
    <row r="600" spans="1:7" x14ac:dyDescent="0.25">
      <c r="A600" t="s">
        <v>0</v>
      </c>
      <c r="B600" t="s">
        <v>13</v>
      </c>
      <c r="C600">
        <v>2914163</v>
      </c>
      <c r="D600" s="2">
        <v>2958465</v>
      </c>
      <c r="E600" s="2">
        <v>45292</v>
      </c>
      <c r="F600" s="28">
        <v>70.98</v>
      </c>
      <c r="G600" t="s">
        <v>14</v>
      </c>
    </row>
    <row r="601" spans="1:7" x14ac:dyDescent="0.25">
      <c r="A601" t="s">
        <v>0</v>
      </c>
      <c r="B601" t="s">
        <v>13</v>
      </c>
      <c r="C601">
        <v>2914164</v>
      </c>
      <c r="D601" s="2">
        <v>2958465</v>
      </c>
      <c r="E601" s="2">
        <v>45292</v>
      </c>
      <c r="F601" s="28">
        <v>70.98</v>
      </c>
      <c r="G601" t="s">
        <v>14</v>
      </c>
    </row>
    <row r="602" spans="1:7" x14ac:dyDescent="0.25">
      <c r="A602" t="s">
        <v>0</v>
      </c>
      <c r="B602" t="s">
        <v>13</v>
      </c>
      <c r="C602">
        <v>2914165</v>
      </c>
      <c r="D602" s="2">
        <v>2958465</v>
      </c>
      <c r="E602" s="2">
        <v>45797</v>
      </c>
      <c r="F602" s="28">
        <v>70.98</v>
      </c>
      <c r="G602" t="s">
        <v>14</v>
      </c>
    </row>
    <row r="603" spans="1:7" x14ac:dyDescent="0.25">
      <c r="A603" t="s">
        <v>0</v>
      </c>
      <c r="B603" t="s">
        <v>13</v>
      </c>
      <c r="C603">
        <v>2914173</v>
      </c>
      <c r="D603" s="2">
        <v>2958465</v>
      </c>
      <c r="E603" s="2">
        <v>45292</v>
      </c>
      <c r="F603" s="28">
        <v>71.62</v>
      </c>
      <c r="G603" t="s">
        <v>14</v>
      </c>
    </row>
    <row r="604" spans="1:7" x14ac:dyDescent="0.25">
      <c r="A604" t="s">
        <v>0</v>
      </c>
      <c r="B604" t="s">
        <v>13</v>
      </c>
      <c r="C604">
        <v>2914175</v>
      </c>
      <c r="D604" s="2">
        <v>2958465</v>
      </c>
      <c r="E604" s="2">
        <v>45292</v>
      </c>
      <c r="F604" s="28">
        <v>71.62</v>
      </c>
      <c r="G604" t="s">
        <v>14</v>
      </c>
    </row>
    <row r="605" spans="1:7" x14ac:dyDescent="0.25">
      <c r="A605" t="s">
        <v>0</v>
      </c>
      <c r="B605" t="s">
        <v>13</v>
      </c>
      <c r="C605">
        <v>2917173</v>
      </c>
      <c r="D605" s="2">
        <v>2958465</v>
      </c>
      <c r="E605" s="2">
        <v>40742</v>
      </c>
      <c r="F605" s="28">
        <v>83.33</v>
      </c>
      <c r="G605" t="s">
        <v>14</v>
      </c>
    </row>
    <row r="606" spans="1:7" x14ac:dyDescent="0.25">
      <c r="A606" t="s">
        <v>0</v>
      </c>
      <c r="B606" t="s">
        <v>13</v>
      </c>
      <c r="C606">
        <v>2917175</v>
      </c>
      <c r="D606" s="2">
        <v>2958465</v>
      </c>
      <c r="E606" s="2">
        <v>40742</v>
      </c>
      <c r="F606" s="28">
        <v>83.33</v>
      </c>
      <c r="G606" t="s">
        <v>14</v>
      </c>
    </row>
    <row r="607" spans="1:7" x14ac:dyDescent="0.25">
      <c r="A607" t="s">
        <v>0</v>
      </c>
      <c r="B607" t="s">
        <v>13</v>
      </c>
      <c r="C607">
        <v>2917183</v>
      </c>
      <c r="D607" s="2">
        <v>2958465</v>
      </c>
      <c r="E607" s="2">
        <v>39613</v>
      </c>
      <c r="F607" s="28">
        <v>83.33</v>
      </c>
      <c r="G607" t="s">
        <v>14</v>
      </c>
    </row>
    <row r="608" spans="1:7" x14ac:dyDescent="0.25">
      <c r="A608" t="s">
        <v>0</v>
      </c>
      <c r="B608" t="s">
        <v>13</v>
      </c>
      <c r="C608">
        <v>2917184</v>
      </c>
      <c r="D608" s="2">
        <v>2958465</v>
      </c>
      <c r="E608" s="2">
        <v>39613</v>
      </c>
      <c r="F608" s="28">
        <v>83.33</v>
      </c>
      <c r="G608" t="s">
        <v>14</v>
      </c>
    </row>
    <row r="609" spans="1:7" x14ac:dyDescent="0.25">
      <c r="A609" t="s">
        <v>0</v>
      </c>
      <c r="B609" t="s">
        <v>13</v>
      </c>
      <c r="C609">
        <v>2917185</v>
      </c>
      <c r="D609" s="2">
        <v>2958465</v>
      </c>
      <c r="E609" s="2">
        <v>39613</v>
      </c>
      <c r="F609" s="28">
        <v>83.33</v>
      </c>
      <c r="G609" t="s">
        <v>14</v>
      </c>
    </row>
    <row r="610" spans="1:7" x14ac:dyDescent="0.25">
      <c r="A610" t="s">
        <v>0</v>
      </c>
      <c r="B610" t="s">
        <v>13</v>
      </c>
      <c r="C610">
        <v>2918163</v>
      </c>
      <c r="D610" s="2">
        <v>2958465</v>
      </c>
      <c r="E610" s="2">
        <v>43108</v>
      </c>
      <c r="F610" s="28">
        <v>85.59</v>
      </c>
      <c r="G610" t="s">
        <v>14</v>
      </c>
    </row>
    <row r="611" spans="1:7" x14ac:dyDescent="0.25">
      <c r="A611" t="s">
        <v>0</v>
      </c>
      <c r="B611" t="s">
        <v>13</v>
      </c>
      <c r="C611">
        <v>2918164</v>
      </c>
      <c r="D611" s="2">
        <v>2958465</v>
      </c>
      <c r="E611" s="2">
        <v>39142</v>
      </c>
      <c r="F611" s="28">
        <v>83.33</v>
      </c>
      <c r="G611" t="s">
        <v>14</v>
      </c>
    </row>
    <row r="612" spans="1:7" x14ac:dyDescent="0.25">
      <c r="A612" t="s">
        <v>0</v>
      </c>
      <c r="B612" t="s">
        <v>13</v>
      </c>
      <c r="C612">
        <v>2918165</v>
      </c>
      <c r="D612" s="2">
        <v>2958465</v>
      </c>
      <c r="E612" s="2">
        <v>43108</v>
      </c>
      <c r="F612" s="28">
        <v>85.59</v>
      </c>
      <c r="G612" t="s">
        <v>14</v>
      </c>
    </row>
    <row r="613" spans="1:7" x14ac:dyDescent="0.25">
      <c r="A613" t="s">
        <v>0</v>
      </c>
      <c r="B613" t="s">
        <v>13</v>
      </c>
      <c r="C613">
        <v>2918173</v>
      </c>
      <c r="D613" s="2">
        <v>2958465</v>
      </c>
      <c r="E613" s="2">
        <v>43108</v>
      </c>
      <c r="F613" s="28">
        <v>86.17</v>
      </c>
      <c r="G613" t="s">
        <v>14</v>
      </c>
    </row>
    <row r="614" spans="1:7" x14ac:dyDescent="0.25">
      <c r="A614" t="s">
        <v>0</v>
      </c>
      <c r="B614" t="s">
        <v>13</v>
      </c>
      <c r="C614">
        <v>2918174</v>
      </c>
      <c r="D614" s="2">
        <v>2958465</v>
      </c>
      <c r="E614" s="2">
        <v>39142</v>
      </c>
      <c r="F614" s="28">
        <v>83.34</v>
      </c>
      <c r="G614" t="s">
        <v>14</v>
      </c>
    </row>
    <row r="615" spans="1:7" x14ac:dyDescent="0.25">
      <c r="A615" t="s">
        <v>0</v>
      </c>
      <c r="B615" t="s">
        <v>13</v>
      </c>
      <c r="C615">
        <v>2918175</v>
      </c>
      <c r="D615" s="2">
        <v>2958465</v>
      </c>
      <c r="E615" s="2">
        <v>43108</v>
      </c>
      <c r="F615" s="28">
        <v>86.17</v>
      </c>
      <c r="G615" t="s">
        <v>14</v>
      </c>
    </row>
    <row r="616" spans="1:7" x14ac:dyDescent="0.25">
      <c r="A616" t="s">
        <v>0</v>
      </c>
      <c r="B616" t="s">
        <v>13</v>
      </c>
      <c r="C616">
        <v>2918664</v>
      </c>
      <c r="D616" s="2">
        <v>2958465</v>
      </c>
      <c r="E616" s="2">
        <v>40269</v>
      </c>
      <c r="F616" s="28">
        <v>83.33</v>
      </c>
      <c r="G616" t="s">
        <v>14</v>
      </c>
    </row>
    <row r="617" spans="1:7" x14ac:dyDescent="0.25">
      <c r="A617" t="s">
        <v>0</v>
      </c>
      <c r="B617" t="s">
        <v>13</v>
      </c>
      <c r="C617">
        <v>2918673</v>
      </c>
      <c r="D617" s="2">
        <v>2958465</v>
      </c>
      <c r="E617" s="2">
        <v>43108</v>
      </c>
      <c r="F617" s="28">
        <v>86</v>
      </c>
      <c r="G617" t="s">
        <v>14</v>
      </c>
    </row>
    <row r="618" spans="1:7" x14ac:dyDescent="0.25">
      <c r="A618" t="s">
        <v>0</v>
      </c>
      <c r="B618" t="s">
        <v>13</v>
      </c>
      <c r="C618">
        <v>2918674</v>
      </c>
      <c r="D618" s="2">
        <v>2958465</v>
      </c>
      <c r="E618" s="2">
        <v>39142</v>
      </c>
      <c r="F618" s="28">
        <v>83.33</v>
      </c>
      <c r="G618" t="s">
        <v>14</v>
      </c>
    </row>
    <row r="619" spans="1:7" x14ac:dyDescent="0.25">
      <c r="A619" t="s">
        <v>0</v>
      </c>
      <c r="B619" t="s">
        <v>13</v>
      </c>
      <c r="C619">
        <v>2918675</v>
      </c>
      <c r="D619" s="2">
        <v>2958465</v>
      </c>
      <c r="E619" s="2">
        <v>43108</v>
      </c>
      <c r="F619" s="28">
        <v>86</v>
      </c>
      <c r="G619" t="s">
        <v>14</v>
      </c>
    </row>
    <row r="620" spans="1:7" x14ac:dyDescent="0.25">
      <c r="A620" t="s">
        <v>0</v>
      </c>
      <c r="B620" t="s">
        <v>13</v>
      </c>
      <c r="C620">
        <v>2920101</v>
      </c>
      <c r="D620" s="2">
        <v>2958465</v>
      </c>
      <c r="E620" s="2">
        <v>39777</v>
      </c>
      <c r="F620" s="28">
        <v>83.33</v>
      </c>
      <c r="G620" t="s">
        <v>14</v>
      </c>
    </row>
    <row r="621" spans="1:7" x14ac:dyDescent="0.25">
      <c r="A621" t="s">
        <v>0</v>
      </c>
      <c r="B621" t="s">
        <v>13</v>
      </c>
      <c r="C621">
        <v>2920103</v>
      </c>
      <c r="D621" s="2">
        <v>2958465</v>
      </c>
      <c r="E621" s="2">
        <v>39777</v>
      </c>
      <c r="F621" s="28">
        <v>83.33</v>
      </c>
      <c r="G621" t="s">
        <v>14</v>
      </c>
    </row>
    <row r="622" spans="1:7" x14ac:dyDescent="0.25">
      <c r="A622" t="s">
        <v>0</v>
      </c>
      <c r="B622" t="s">
        <v>13</v>
      </c>
      <c r="C622">
        <v>2920173</v>
      </c>
      <c r="D622" s="2">
        <v>2958465</v>
      </c>
      <c r="E622" s="2">
        <v>39777</v>
      </c>
      <c r="F622" s="28">
        <v>86.96</v>
      </c>
      <c r="G622" t="s">
        <v>14</v>
      </c>
    </row>
    <row r="623" spans="1:7" x14ac:dyDescent="0.25">
      <c r="A623" t="s">
        <v>0</v>
      </c>
      <c r="B623" t="s">
        <v>13</v>
      </c>
      <c r="C623">
        <v>2920174</v>
      </c>
      <c r="D623" s="2">
        <v>2958465</v>
      </c>
      <c r="E623" s="2">
        <v>39777</v>
      </c>
      <c r="F623" s="28">
        <v>86.96</v>
      </c>
      <c r="G623" t="s">
        <v>14</v>
      </c>
    </row>
    <row r="624" spans="1:7" x14ac:dyDescent="0.25">
      <c r="A624" t="s">
        <v>0</v>
      </c>
      <c r="B624" t="s">
        <v>13</v>
      </c>
      <c r="C624">
        <v>2920183</v>
      </c>
      <c r="D624" s="2">
        <v>2958465</v>
      </c>
      <c r="E624" s="2">
        <v>39777</v>
      </c>
      <c r="F624" s="28">
        <v>86.96</v>
      </c>
      <c r="G624" t="s">
        <v>14</v>
      </c>
    </row>
    <row r="625" spans="1:7" x14ac:dyDescent="0.25">
      <c r="A625" t="s">
        <v>0</v>
      </c>
      <c r="B625" t="s">
        <v>13</v>
      </c>
      <c r="C625">
        <v>2920184</v>
      </c>
      <c r="D625" s="2">
        <v>2958465</v>
      </c>
      <c r="E625" s="2">
        <v>39777</v>
      </c>
      <c r="F625" s="28">
        <v>86.96</v>
      </c>
      <c r="G625" t="s">
        <v>14</v>
      </c>
    </row>
    <row r="626" spans="1:7" x14ac:dyDescent="0.25">
      <c r="A626" t="s">
        <v>0</v>
      </c>
      <c r="B626" t="s">
        <v>13</v>
      </c>
      <c r="C626">
        <v>2921175</v>
      </c>
      <c r="D626" s="2">
        <v>2958465</v>
      </c>
      <c r="E626" s="2">
        <v>42300</v>
      </c>
      <c r="F626" s="28">
        <v>83.33</v>
      </c>
      <c r="G626" t="s">
        <v>14</v>
      </c>
    </row>
    <row r="627" spans="1:7" x14ac:dyDescent="0.25">
      <c r="A627" t="s">
        <v>0</v>
      </c>
      <c r="B627" t="s">
        <v>13</v>
      </c>
      <c r="C627">
        <v>2924104</v>
      </c>
      <c r="D627" s="2">
        <v>2958465</v>
      </c>
      <c r="E627" s="2">
        <v>45223</v>
      </c>
      <c r="F627" s="28">
        <v>75.53</v>
      </c>
      <c r="G627" t="s">
        <v>14</v>
      </c>
    </row>
    <row r="628" spans="1:7" x14ac:dyDescent="0.25">
      <c r="A628" t="s">
        <v>0</v>
      </c>
      <c r="B628" t="s">
        <v>13</v>
      </c>
      <c r="C628">
        <v>2924105</v>
      </c>
      <c r="D628" s="2">
        <v>2958465</v>
      </c>
      <c r="E628" s="2">
        <v>45223</v>
      </c>
      <c r="F628" s="28">
        <v>75.53</v>
      </c>
      <c r="G628" t="s">
        <v>14</v>
      </c>
    </row>
    <row r="629" spans="1:7" x14ac:dyDescent="0.25">
      <c r="A629" t="s">
        <v>0</v>
      </c>
      <c r="B629" t="s">
        <v>13</v>
      </c>
      <c r="C629">
        <v>2924106</v>
      </c>
      <c r="D629" s="2">
        <v>2958465</v>
      </c>
      <c r="E629" s="2">
        <v>45223</v>
      </c>
      <c r="F629" s="28">
        <v>75.900000000000006</v>
      </c>
      <c r="G629" t="s">
        <v>14</v>
      </c>
    </row>
    <row r="630" spans="1:7" x14ac:dyDescent="0.25">
      <c r="A630" t="s">
        <v>0</v>
      </c>
      <c r="B630" t="s">
        <v>13</v>
      </c>
      <c r="C630">
        <v>2924107</v>
      </c>
      <c r="D630" s="2">
        <v>2958465</v>
      </c>
      <c r="E630" s="2">
        <v>45223</v>
      </c>
      <c r="F630" s="28">
        <v>75.900000000000006</v>
      </c>
      <c r="G630" t="s">
        <v>14</v>
      </c>
    </row>
    <row r="631" spans="1:7" x14ac:dyDescent="0.25">
      <c r="A631" t="s">
        <v>0</v>
      </c>
      <c r="B631" t="s">
        <v>13</v>
      </c>
      <c r="C631">
        <v>2924128</v>
      </c>
      <c r="D631" s="2">
        <v>2958465</v>
      </c>
      <c r="E631" s="2">
        <v>45223</v>
      </c>
      <c r="F631" s="28">
        <v>75.53</v>
      </c>
      <c r="G631" t="s">
        <v>14</v>
      </c>
    </row>
    <row r="632" spans="1:7" x14ac:dyDescent="0.25">
      <c r="A632" t="s">
        <v>0</v>
      </c>
      <c r="B632" t="s">
        <v>13</v>
      </c>
      <c r="C632">
        <v>2924129</v>
      </c>
      <c r="D632" s="2">
        <v>2958465</v>
      </c>
      <c r="E632" s="2">
        <v>45223</v>
      </c>
      <c r="F632" s="28">
        <v>75.53</v>
      </c>
      <c r="G632" t="s">
        <v>14</v>
      </c>
    </row>
    <row r="633" spans="1:7" x14ac:dyDescent="0.25">
      <c r="A633" t="s">
        <v>0</v>
      </c>
      <c r="B633" t="s">
        <v>13</v>
      </c>
      <c r="C633">
        <v>2924130</v>
      </c>
      <c r="D633" s="2">
        <v>2958465</v>
      </c>
      <c r="E633" s="2">
        <v>45223</v>
      </c>
      <c r="F633" s="28">
        <v>75.53</v>
      </c>
      <c r="G633" t="s">
        <v>14</v>
      </c>
    </row>
    <row r="634" spans="1:7" x14ac:dyDescent="0.25">
      <c r="A634" t="s">
        <v>0</v>
      </c>
      <c r="B634" t="s">
        <v>13</v>
      </c>
      <c r="C634">
        <v>2924150</v>
      </c>
      <c r="D634" s="2">
        <v>2958465</v>
      </c>
      <c r="E634" s="2">
        <v>45223</v>
      </c>
      <c r="F634" s="28">
        <v>75.53</v>
      </c>
      <c r="G634" t="s">
        <v>14</v>
      </c>
    </row>
    <row r="635" spans="1:7" x14ac:dyDescent="0.25">
      <c r="A635" t="s">
        <v>0</v>
      </c>
      <c r="B635" t="s">
        <v>13</v>
      </c>
      <c r="C635">
        <v>2924151</v>
      </c>
      <c r="D635" s="2">
        <v>2958465</v>
      </c>
      <c r="E635" s="2">
        <v>45457</v>
      </c>
      <c r="F635" s="28">
        <v>69.7</v>
      </c>
      <c r="G635" t="s">
        <v>14</v>
      </c>
    </row>
    <row r="636" spans="1:7" x14ac:dyDescent="0.25">
      <c r="A636" t="s">
        <v>0</v>
      </c>
      <c r="B636" t="s">
        <v>13</v>
      </c>
      <c r="C636">
        <v>2924152</v>
      </c>
      <c r="D636" s="2">
        <v>2958465</v>
      </c>
      <c r="E636" s="2">
        <v>45457</v>
      </c>
      <c r="F636" s="28">
        <v>69.7</v>
      </c>
      <c r="G636" t="s">
        <v>14</v>
      </c>
    </row>
    <row r="637" spans="1:7" x14ac:dyDescent="0.25">
      <c r="A637" t="s">
        <v>0</v>
      </c>
      <c r="B637" t="s">
        <v>13</v>
      </c>
      <c r="C637">
        <v>2924160</v>
      </c>
      <c r="D637" s="2">
        <v>2958465</v>
      </c>
      <c r="E637" s="2">
        <v>45419</v>
      </c>
      <c r="F637" s="28">
        <v>69.7</v>
      </c>
      <c r="G637" t="s">
        <v>14</v>
      </c>
    </row>
    <row r="638" spans="1:7" x14ac:dyDescent="0.25">
      <c r="A638" t="s">
        <v>0</v>
      </c>
      <c r="B638" t="s">
        <v>13</v>
      </c>
      <c r="C638">
        <v>2924181</v>
      </c>
      <c r="D638" s="2">
        <v>2958465</v>
      </c>
      <c r="E638" s="2">
        <v>45419</v>
      </c>
      <c r="F638" s="28">
        <v>70.099999999999994</v>
      </c>
      <c r="G638" t="s">
        <v>14</v>
      </c>
    </row>
    <row r="639" spans="1:7" x14ac:dyDescent="0.25">
      <c r="A639" t="s">
        <v>0</v>
      </c>
      <c r="B639" t="s">
        <v>13</v>
      </c>
      <c r="C639">
        <v>2924183</v>
      </c>
      <c r="D639" s="2">
        <v>2958465</v>
      </c>
      <c r="E639" s="2">
        <v>45457</v>
      </c>
      <c r="F639" s="28">
        <v>70.099999999999994</v>
      </c>
      <c r="G639" t="s">
        <v>14</v>
      </c>
    </row>
    <row r="640" spans="1:7" x14ac:dyDescent="0.25">
      <c r="A640" t="s">
        <v>0</v>
      </c>
      <c r="B640" t="s">
        <v>13</v>
      </c>
      <c r="C640">
        <v>2924184</v>
      </c>
      <c r="D640" s="2">
        <v>2958465</v>
      </c>
      <c r="E640" s="2">
        <v>45457</v>
      </c>
      <c r="F640" s="28">
        <v>70.099999999999994</v>
      </c>
      <c r="G640" t="s">
        <v>14</v>
      </c>
    </row>
    <row r="641" spans="1:7" x14ac:dyDescent="0.25">
      <c r="A641" t="s">
        <v>0</v>
      </c>
      <c r="B641" t="s">
        <v>13</v>
      </c>
      <c r="C641">
        <v>2924185</v>
      </c>
      <c r="D641" s="2">
        <v>2958465</v>
      </c>
      <c r="E641" s="2">
        <v>45223</v>
      </c>
      <c r="F641" s="28">
        <v>75.900000000000006</v>
      </c>
      <c r="G641" t="s">
        <v>14</v>
      </c>
    </row>
    <row r="642" spans="1:7" x14ac:dyDescent="0.25">
      <c r="A642" t="s">
        <v>0</v>
      </c>
      <c r="B642" t="s">
        <v>13</v>
      </c>
      <c r="C642">
        <v>2924206</v>
      </c>
      <c r="D642" s="2">
        <v>2958465</v>
      </c>
      <c r="E642" s="2">
        <v>45223</v>
      </c>
      <c r="F642" s="28">
        <v>75.900000000000006</v>
      </c>
      <c r="G642" t="s">
        <v>14</v>
      </c>
    </row>
    <row r="643" spans="1:7" x14ac:dyDescent="0.25">
      <c r="A643" t="s">
        <v>0</v>
      </c>
      <c r="B643" t="s">
        <v>13</v>
      </c>
      <c r="C643">
        <v>2924207</v>
      </c>
      <c r="D643" s="2">
        <v>2958465</v>
      </c>
      <c r="E643" s="2">
        <v>45223</v>
      </c>
      <c r="F643" s="28">
        <v>75.900000000000006</v>
      </c>
      <c r="G643" t="s">
        <v>14</v>
      </c>
    </row>
    <row r="644" spans="1:7" x14ac:dyDescent="0.25">
      <c r="A644" t="s">
        <v>0</v>
      </c>
      <c r="B644" t="s">
        <v>13</v>
      </c>
      <c r="C644">
        <v>2924208</v>
      </c>
      <c r="D644" s="2">
        <v>2958465</v>
      </c>
      <c r="E644" s="2">
        <v>45223</v>
      </c>
      <c r="F644" s="28">
        <v>75.900000000000006</v>
      </c>
      <c r="G644" t="s">
        <v>14</v>
      </c>
    </row>
    <row r="645" spans="1:7" x14ac:dyDescent="0.25">
      <c r="A645" t="s">
        <v>0</v>
      </c>
      <c r="B645" t="s">
        <v>13</v>
      </c>
      <c r="C645">
        <v>2924229</v>
      </c>
      <c r="D645" s="2">
        <v>2958465</v>
      </c>
      <c r="E645" s="2">
        <v>45419</v>
      </c>
      <c r="F645" s="28">
        <v>70.099999999999994</v>
      </c>
      <c r="G645" t="s">
        <v>14</v>
      </c>
    </row>
    <row r="646" spans="1:7" x14ac:dyDescent="0.25">
      <c r="A646" t="s">
        <v>0</v>
      </c>
      <c r="B646" t="s">
        <v>13</v>
      </c>
      <c r="C646">
        <v>2924230</v>
      </c>
      <c r="D646" s="2">
        <v>2958465</v>
      </c>
      <c r="E646" s="2">
        <v>45419</v>
      </c>
      <c r="F646" s="28">
        <v>69.7</v>
      </c>
      <c r="G646" t="s">
        <v>14</v>
      </c>
    </row>
    <row r="647" spans="1:7" x14ac:dyDescent="0.25">
      <c r="A647" t="s">
        <v>0</v>
      </c>
      <c r="B647" t="s">
        <v>13</v>
      </c>
      <c r="C647">
        <v>2924257</v>
      </c>
      <c r="D647" s="2">
        <v>2958465</v>
      </c>
      <c r="E647" s="2">
        <v>44764</v>
      </c>
      <c r="F647" s="28">
        <v>78.73</v>
      </c>
      <c r="G647" t="s">
        <v>14</v>
      </c>
    </row>
    <row r="648" spans="1:7" x14ac:dyDescent="0.25">
      <c r="A648" t="s">
        <v>0</v>
      </c>
      <c r="B648" t="s">
        <v>13</v>
      </c>
      <c r="C648">
        <v>2924258</v>
      </c>
      <c r="D648" s="2">
        <v>2958465</v>
      </c>
      <c r="E648" s="2">
        <v>45223</v>
      </c>
      <c r="F648" s="28">
        <v>75.900000000000006</v>
      </c>
      <c r="G648" t="s">
        <v>14</v>
      </c>
    </row>
    <row r="649" spans="1:7" x14ac:dyDescent="0.25">
      <c r="A649" t="s">
        <v>0</v>
      </c>
      <c r="B649" t="s">
        <v>13</v>
      </c>
      <c r="C649">
        <v>2924604</v>
      </c>
      <c r="D649" s="2">
        <v>2958465</v>
      </c>
      <c r="E649" s="2">
        <v>43344</v>
      </c>
      <c r="F649" s="28">
        <v>83.33</v>
      </c>
      <c r="G649" t="s">
        <v>14</v>
      </c>
    </row>
    <row r="650" spans="1:7" x14ac:dyDescent="0.25">
      <c r="A650" t="s">
        <v>0</v>
      </c>
      <c r="B650" t="s">
        <v>13</v>
      </c>
      <c r="C650">
        <v>2924606</v>
      </c>
      <c r="D650" s="2">
        <v>2958465</v>
      </c>
      <c r="E650" s="2">
        <v>43344</v>
      </c>
      <c r="F650" s="28">
        <v>83.33</v>
      </c>
      <c r="G650" t="s">
        <v>14</v>
      </c>
    </row>
    <row r="651" spans="1:7" x14ac:dyDescent="0.25">
      <c r="A651" t="s">
        <v>0</v>
      </c>
      <c r="B651" t="s">
        <v>13</v>
      </c>
      <c r="C651">
        <v>2924628</v>
      </c>
      <c r="D651" s="2">
        <v>2958465</v>
      </c>
      <c r="E651" s="2">
        <v>43344</v>
      </c>
      <c r="F651" s="28">
        <v>83.33</v>
      </c>
      <c r="G651" t="s">
        <v>14</v>
      </c>
    </row>
    <row r="652" spans="1:7" x14ac:dyDescent="0.25">
      <c r="A652" t="s">
        <v>0</v>
      </c>
      <c r="B652" t="s">
        <v>13</v>
      </c>
      <c r="C652">
        <v>2924629</v>
      </c>
      <c r="D652" s="2">
        <v>2958465</v>
      </c>
      <c r="E652" s="2">
        <v>43344</v>
      </c>
      <c r="F652" s="28">
        <v>83.33</v>
      </c>
      <c r="G652" t="s">
        <v>14</v>
      </c>
    </row>
    <row r="653" spans="1:7" x14ac:dyDescent="0.25">
      <c r="A653" t="s">
        <v>0</v>
      </c>
      <c r="B653" t="s">
        <v>13</v>
      </c>
      <c r="C653">
        <v>2924630</v>
      </c>
      <c r="D653" s="2">
        <v>2958465</v>
      </c>
      <c r="E653" s="2">
        <v>43344</v>
      </c>
      <c r="F653" s="28">
        <v>83.33</v>
      </c>
      <c r="G653" t="s">
        <v>14</v>
      </c>
    </row>
    <row r="654" spans="1:7" x14ac:dyDescent="0.25">
      <c r="A654" t="s">
        <v>0</v>
      </c>
      <c r="B654" t="s">
        <v>13</v>
      </c>
      <c r="C654">
        <v>2924651</v>
      </c>
      <c r="D654" s="2">
        <v>2958465</v>
      </c>
      <c r="E654" s="2">
        <v>43344</v>
      </c>
      <c r="F654" s="28">
        <v>76.930000000000007</v>
      </c>
      <c r="G654" t="s">
        <v>14</v>
      </c>
    </row>
    <row r="655" spans="1:7" x14ac:dyDescent="0.25">
      <c r="A655" t="s">
        <v>0</v>
      </c>
      <c r="B655" t="s">
        <v>13</v>
      </c>
      <c r="C655">
        <v>2924652</v>
      </c>
      <c r="D655" s="2">
        <v>2958465</v>
      </c>
      <c r="E655" s="2">
        <v>43344</v>
      </c>
      <c r="F655" s="28">
        <v>76.930000000000007</v>
      </c>
      <c r="G655" t="s">
        <v>14</v>
      </c>
    </row>
    <row r="656" spans="1:7" x14ac:dyDescent="0.25">
      <c r="A656" t="s">
        <v>0</v>
      </c>
      <c r="B656" t="s">
        <v>13</v>
      </c>
      <c r="C656">
        <v>2924683</v>
      </c>
      <c r="D656" s="2">
        <v>2958465</v>
      </c>
      <c r="E656" s="2">
        <v>43344</v>
      </c>
      <c r="F656" s="28">
        <v>76.92</v>
      </c>
      <c r="G656" t="s">
        <v>14</v>
      </c>
    </row>
    <row r="657" spans="1:7" x14ac:dyDescent="0.25">
      <c r="A657" t="s">
        <v>0</v>
      </c>
      <c r="B657" t="s">
        <v>13</v>
      </c>
      <c r="C657">
        <v>2924684</v>
      </c>
      <c r="D657" s="2">
        <v>2958465</v>
      </c>
      <c r="E657" s="2">
        <v>43344</v>
      </c>
      <c r="F657" s="28">
        <v>76.92</v>
      </c>
      <c r="G657" t="s">
        <v>14</v>
      </c>
    </row>
    <row r="658" spans="1:7" x14ac:dyDescent="0.25">
      <c r="A658" t="s">
        <v>0</v>
      </c>
      <c r="B658" t="s">
        <v>13</v>
      </c>
      <c r="C658">
        <v>2924708</v>
      </c>
      <c r="D658" s="2">
        <v>2958465</v>
      </c>
      <c r="E658" s="2">
        <v>43344</v>
      </c>
      <c r="F658" s="28">
        <v>83.33</v>
      </c>
      <c r="G658" t="s">
        <v>14</v>
      </c>
    </row>
    <row r="659" spans="1:7" x14ac:dyDescent="0.25">
      <c r="A659" t="s">
        <v>0</v>
      </c>
      <c r="B659" t="s">
        <v>13</v>
      </c>
      <c r="C659">
        <v>2926151</v>
      </c>
      <c r="D659" s="2">
        <v>2958465</v>
      </c>
      <c r="E659" s="2">
        <v>39777</v>
      </c>
      <c r="F659" s="28">
        <v>78.13</v>
      </c>
      <c r="G659" t="s">
        <v>14</v>
      </c>
    </row>
    <row r="660" spans="1:7" x14ac:dyDescent="0.25">
      <c r="A660" t="s">
        <v>0</v>
      </c>
      <c r="B660" t="s">
        <v>13</v>
      </c>
      <c r="C660">
        <v>2926152</v>
      </c>
      <c r="D660" s="2">
        <v>2958465</v>
      </c>
      <c r="E660" s="2">
        <v>39777</v>
      </c>
      <c r="F660" s="28">
        <v>78.13</v>
      </c>
      <c r="G660" t="s">
        <v>14</v>
      </c>
    </row>
    <row r="661" spans="1:7" x14ac:dyDescent="0.25">
      <c r="A661" t="s">
        <v>0</v>
      </c>
      <c r="B661" t="s">
        <v>13</v>
      </c>
      <c r="C661">
        <v>2926771</v>
      </c>
      <c r="D661" s="2">
        <v>2958465</v>
      </c>
      <c r="E661" s="2">
        <v>39545</v>
      </c>
      <c r="F661" s="28">
        <v>99.01</v>
      </c>
      <c r="G661" t="s">
        <v>14</v>
      </c>
    </row>
    <row r="662" spans="1:7" x14ac:dyDescent="0.25">
      <c r="A662" t="s">
        <v>0</v>
      </c>
      <c r="B662" t="s">
        <v>13</v>
      </c>
      <c r="C662">
        <v>2927151</v>
      </c>
      <c r="D662" s="2">
        <v>2958465</v>
      </c>
      <c r="E662" s="2">
        <v>44406</v>
      </c>
      <c r="F662" s="28">
        <v>79.23</v>
      </c>
      <c r="G662" t="s">
        <v>14</v>
      </c>
    </row>
    <row r="663" spans="1:7" x14ac:dyDescent="0.25">
      <c r="A663" t="s">
        <v>0</v>
      </c>
      <c r="B663" t="s">
        <v>13</v>
      </c>
      <c r="C663">
        <v>2927152</v>
      </c>
      <c r="D663" s="2">
        <v>2958465</v>
      </c>
      <c r="E663" s="2">
        <v>44406</v>
      </c>
      <c r="F663" s="28">
        <v>79.23</v>
      </c>
      <c r="G663" t="s">
        <v>14</v>
      </c>
    </row>
    <row r="664" spans="1:7" x14ac:dyDescent="0.25">
      <c r="A664" t="s">
        <v>0</v>
      </c>
      <c r="B664" t="s">
        <v>13</v>
      </c>
      <c r="C664">
        <v>2927155</v>
      </c>
      <c r="D664" s="2">
        <v>2958465</v>
      </c>
      <c r="E664" s="2">
        <v>44406</v>
      </c>
      <c r="F664" s="28">
        <v>79.23</v>
      </c>
      <c r="G664" t="s">
        <v>14</v>
      </c>
    </row>
    <row r="665" spans="1:7" x14ac:dyDescent="0.25">
      <c r="A665" t="s">
        <v>0</v>
      </c>
      <c r="B665" t="s">
        <v>13</v>
      </c>
      <c r="C665">
        <v>2927156</v>
      </c>
      <c r="D665" s="2">
        <v>2958465</v>
      </c>
      <c r="E665" s="2">
        <v>44406</v>
      </c>
      <c r="F665" s="28">
        <v>79.23</v>
      </c>
      <c r="G665" t="s">
        <v>14</v>
      </c>
    </row>
    <row r="666" spans="1:7" x14ac:dyDescent="0.25">
      <c r="A666" t="s">
        <v>0</v>
      </c>
      <c r="B666" t="s">
        <v>13</v>
      </c>
      <c r="C666">
        <v>2927183</v>
      </c>
      <c r="D666" s="2">
        <v>2958465</v>
      </c>
      <c r="E666" s="2">
        <v>44406</v>
      </c>
      <c r="F666" s="28">
        <v>79.23</v>
      </c>
      <c r="G666" t="s">
        <v>14</v>
      </c>
    </row>
    <row r="667" spans="1:7" x14ac:dyDescent="0.25">
      <c r="A667" t="s">
        <v>0</v>
      </c>
      <c r="B667" t="s">
        <v>13</v>
      </c>
      <c r="C667">
        <v>2927184</v>
      </c>
      <c r="D667" s="2">
        <v>2958465</v>
      </c>
      <c r="E667" s="2">
        <v>44406</v>
      </c>
      <c r="F667" s="28">
        <v>79.23</v>
      </c>
      <c r="G667" t="s">
        <v>14</v>
      </c>
    </row>
    <row r="668" spans="1:7" x14ac:dyDescent="0.25">
      <c r="A668" t="s">
        <v>0</v>
      </c>
      <c r="B668" t="s">
        <v>13</v>
      </c>
      <c r="C668">
        <v>2928173</v>
      </c>
      <c r="D668" s="2">
        <v>2958465</v>
      </c>
      <c r="E668" s="2">
        <v>40742</v>
      </c>
      <c r="F668" s="28">
        <v>83.34</v>
      </c>
      <c r="G668" t="s">
        <v>14</v>
      </c>
    </row>
    <row r="669" spans="1:7" x14ac:dyDescent="0.25">
      <c r="A669" t="s">
        <v>0</v>
      </c>
      <c r="B669" t="s">
        <v>13</v>
      </c>
      <c r="C669">
        <v>2928175</v>
      </c>
      <c r="D669" s="2">
        <v>2958465</v>
      </c>
      <c r="E669" s="2">
        <v>40742</v>
      </c>
      <c r="F669" s="28">
        <v>83.34</v>
      </c>
      <c r="G669" t="s">
        <v>14</v>
      </c>
    </row>
    <row r="670" spans="1:7" x14ac:dyDescent="0.25">
      <c r="A670" t="s">
        <v>0</v>
      </c>
      <c r="B670" t="s">
        <v>13</v>
      </c>
      <c r="C670">
        <v>2928183</v>
      </c>
      <c r="D670" s="2">
        <v>2958465</v>
      </c>
      <c r="E670" s="2">
        <v>40742</v>
      </c>
      <c r="F670" s="28">
        <v>83.33</v>
      </c>
      <c r="G670" t="s">
        <v>14</v>
      </c>
    </row>
    <row r="671" spans="1:7" x14ac:dyDescent="0.25">
      <c r="A671" t="s">
        <v>0</v>
      </c>
      <c r="B671" t="s">
        <v>13</v>
      </c>
      <c r="C671">
        <v>2928184</v>
      </c>
      <c r="D671" s="2">
        <v>2958465</v>
      </c>
      <c r="E671" s="2">
        <v>40742</v>
      </c>
      <c r="F671" s="28">
        <v>83.33</v>
      </c>
      <c r="G671" t="s">
        <v>14</v>
      </c>
    </row>
    <row r="672" spans="1:7" x14ac:dyDescent="0.25">
      <c r="A672" t="s">
        <v>0</v>
      </c>
      <c r="B672" t="s">
        <v>13</v>
      </c>
      <c r="C672">
        <v>2928185</v>
      </c>
      <c r="D672" s="2">
        <v>2958465</v>
      </c>
      <c r="E672" s="2">
        <v>40742</v>
      </c>
      <c r="F672" s="28">
        <v>83.33</v>
      </c>
      <c r="G672" t="s">
        <v>14</v>
      </c>
    </row>
    <row r="673" spans="1:7" x14ac:dyDescent="0.25">
      <c r="A673" t="s">
        <v>0</v>
      </c>
      <c r="B673" t="s">
        <v>13</v>
      </c>
      <c r="C673">
        <v>2929173</v>
      </c>
      <c r="D673" s="2">
        <v>2958465</v>
      </c>
      <c r="E673" s="2">
        <v>44713</v>
      </c>
      <c r="F673" s="28">
        <v>83.37</v>
      </c>
      <c r="G673" t="s">
        <v>14</v>
      </c>
    </row>
    <row r="674" spans="1:7" x14ac:dyDescent="0.25">
      <c r="A674" t="s">
        <v>0</v>
      </c>
      <c r="B674" t="s">
        <v>13</v>
      </c>
      <c r="C674">
        <v>2929174</v>
      </c>
      <c r="D674" s="2">
        <v>2958465</v>
      </c>
      <c r="E674" s="2">
        <v>44713</v>
      </c>
      <c r="F674" s="28">
        <v>83.37</v>
      </c>
      <c r="G674" t="s">
        <v>14</v>
      </c>
    </row>
    <row r="675" spans="1:7" x14ac:dyDescent="0.25">
      <c r="A675" t="s">
        <v>0</v>
      </c>
      <c r="B675" t="s">
        <v>13</v>
      </c>
      <c r="C675">
        <v>2929175</v>
      </c>
      <c r="D675" s="2">
        <v>2958465</v>
      </c>
      <c r="E675" s="2">
        <v>44713</v>
      </c>
      <c r="F675" s="28">
        <v>83.37</v>
      </c>
      <c r="G675" t="s">
        <v>14</v>
      </c>
    </row>
    <row r="676" spans="1:7" x14ac:dyDescent="0.25">
      <c r="A676" t="s">
        <v>0</v>
      </c>
      <c r="B676" t="s">
        <v>13</v>
      </c>
      <c r="C676">
        <v>2930173</v>
      </c>
      <c r="D676" s="2">
        <v>2958465</v>
      </c>
      <c r="E676" s="2">
        <v>41071</v>
      </c>
      <c r="F676" s="28">
        <v>86.96</v>
      </c>
      <c r="G676" t="s">
        <v>14</v>
      </c>
    </row>
    <row r="677" spans="1:7" x14ac:dyDescent="0.25">
      <c r="A677" t="s">
        <v>0</v>
      </c>
      <c r="B677" t="s">
        <v>13</v>
      </c>
      <c r="C677">
        <v>2930175</v>
      </c>
      <c r="D677" s="2">
        <v>2958465</v>
      </c>
      <c r="E677" s="2">
        <v>41071</v>
      </c>
      <c r="F677" s="28">
        <v>86.96</v>
      </c>
      <c r="G677" t="s">
        <v>14</v>
      </c>
    </row>
    <row r="678" spans="1:7" x14ac:dyDescent="0.25">
      <c r="A678" t="s">
        <v>0</v>
      </c>
      <c r="B678" t="s">
        <v>13</v>
      </c>
      <c r="C678">
        <v>2931181</v>
      </c>
      <c r="D678" s="2">
        <v>2958465</v>
      </c>
      <c r="E678" s="2">
        <v>45223</v>
      </c>
      <c r="F678" s="28">
        <v>63.23</v>
      </c>
      <c r="G678" t="s">
        <v>14</v>
      </c>
    </row>
    <row r="679" spans="1:7" x14ac:dyDescent="0.25">
      <c r="A679" t="s">
        <v>0</v>
      </c>
      <c r="B679" t="s">
        <v>13</v>
      </c>
      <c r="C679">
        <v>2931183</v>
      </c>
      <c r="D679" s="2">
        <v>2958465</v>
      </c>
      <c r="E679" s="2">
        <v>45223</v>
      </c>
      <c r="F679" s="28">
        <v>63.23</v>
      </c>
      <c r="G679" t="s">
        <v>14</v>
      </c>
    </row>
    <row r="680" spans="1:7" x14ac:dyDescent="0.25">
      <c r="A680" t="s">
        <v>0</v>
      </c>
      <c r="B680" t="s">
        <v>13</v>
      </c>
      <c r="C680">
        <v>2931184</v>
      </c>
      <c r="D680" s="2">
        <v>2958465</v>
      </c>
      <c r="E680" s="2">
        <v>45223</v>
      </c>
      <c r="F680" s="28">
        <v>63.23</v>
      </c>
      <c r="G680" t="s">
        <v>14</v>
      </c>
    </row>
    <row r="681" spans="1:7" x14ac:dyDescent="0.25">
      <c r="A681" t="s">
        <v>0</v>
      </c>
      <c r="B681" t="s">
        <v>13</v>
      </c>
      <c r="C681">
        <v>2931185</v>
      </c>
      <c r="D681" s="2">
        <v>2958465</v>
      </c>
      <c r="E681" s="2">
        <v>45223</v>
      </c>
      <c r="F681" s="28">
        <v>63.23</v>
      </c>
      <c r="G681" t="s">
        <v>14</v>
      </c>
    </row>
    <row r="682" spans="1:7" x14ac:dyDescent="0.25">
      <c r="A682" t="s">
        <v>0</v>
      </c>
      <c r="B682" t="s">
        <v>13</v>
      </c>
      <c r="C682">
        <v>2931224</v>
      </c>
      <c r="D682" s="2">
        <v>2958465</v>
      </c>
      <c r="E682" s="2">
        <v>45223</v>
      </c>
      <c r="F682" s="28">
        <v>63.56</v>
      </c>
      <c r="G682" t="s">
        <v>14</v>
      </c>
    </row>
    <row r="683" spans="1:7" x14ac:dyDescent="0.25">
      <c r="A683" t="s">
        <v>0</v>
      </c>
      <c r="B683" t="s">
        <v>13</v>
      </c>
      <c r="C683">
        <v>2931225</v>
      </c>
      <c r="D683" s="2">
        <v>2958465</v>
      </c>
      <c r="E683" s="2">
        <v>45223</v>
      </c>
      <c r="F683" s="28">
        <v>63.56</v>
      </c>
      <c r="G683" t="s">
        <v>14</v>
      </c>
    </row>
    <row r="684" spans="1:7" x14ac:dyDescent="0.25">
      <c r="A684" t="s">
        <v>0</v>
      </c>
      <c r="B684" t="s">
        <v>13</v>
      </c>
      <c r="C684">
        <v>2931229</v>
      </c>
      <c r="D684" s="2">
        <v>2958465</v>
      </c>
      <c r="E684" s="2">
        <v>45223</v>
      </c>
      <c r="F684" s="28">
        <v>63.23</v>
      </c>
      <c r="G684" t="s">
        <v>14</v>
      </c>
    </row>
    <row r="685" spans="1:7" x14ac:dyDescent="0.25">
      <c r="A685" t="s">
        <v>0</v>
      </c>
      <c r="B685" t="s">
        <v>13</v>
      </c>
      <c r="C685">
        <v>2931683</v>
      </c>
      <c r="D685" s="2">
        <v>2958465</v>
      </c>
      <c r="E685" s="2">
        <v>43344</v>
      </c>
      <c r="F685" s="28">
        <v>66.67</v>
      </c>
      <c r="G685" t="s">
        <v>14</v>
      </c>
    </row>
    <row r="686" spans="1:7" x14ac:dyDescent="0.25">
      <c r="A686" t="s">
        <v>0</v>
      </c>
      <c r="B686" t="s">
        <v>13</v>
      </c>
      <c r="C686">
        <v>2931684</v>
      </c>
      <c r="D686" s="2">
        <v>2958465</v>
      </c>
      <c r="E686" s="2">
        <v>43344</v>
      </c>
      <c r="F686" s="28">
        <v>66.67</v>
      </c>
      <c r="G686" t="s">
        <v>14</v>
      </c>
    </row>
    <row r="687" spans="1:7" x14ac:dyDescent="0.25">
      <c r="A687" t="s">
        <v>0</v>
      </c>
      <c r="B687" t="s">
        <v>13</v>
      </c>
      <c r="C687">
        <v>2932150</v>
      </c>
      <c r="D687" s="2">
        <v>2958465</v>
      </c>
      <c r="E687" s="2">
        <v>45223</v>
      </c>
      <c r="F687" s="28">
        <v>79.180000000000007</v>
      </c>
      <c r="G687" t="s">
        <v>14</v>
      </c>
    </row>
    <row r="688" spans="1:7" x14ac:dyDescent="0.25">
      <c r="A688" t="s">
        <v>0</v>
      </c>
      <c r="B688" t="s">
        <v>13</v>
      </c>
      <c r="C688">
        <v>2932151</v>
      </c>
      <c r="D688" s="2">
        <v>2958465</v>
      </c>
      <c r="E688" s="2">
        <v>45223</v>
      </c>
      <c r="F688" s="28">
        <v>79.180000000000007</v>
      </c>
      <c r="G688" t="s">
        <v>14</v>
      </c>
    </row>
    <row r="689" spans="1:7" x14ac:dyDescent="0.25">
      <c r="A689" t="s">
        <v>0</v>
      </c>
      <c r="B689" t="s">
        <v>13</v>
      </c>
      <c r="C689">
        <v>2932183</v>
      </c>
      <c r="D689" s="2">
        <v>2958465</v>
      </c>
      <c r="E689" s="2">
        <v>45223</v>
      </c>
      <c r="F689" s="28">
        <v>79.28</v>
      </c>
      <c r="G689" t="s">
        <v>14</v>
      </c>
    </row>
    <row r="690" spans="1:7" x14ac:dyDescent="0.25">
      <c r="A690" t="s">
        <v>0</v>
      </c>
      <c r="B690" t="s">
        <v>13</v>
      </c>
      <c r="C690">
        <v>2932184</v>
      </c>
      <c r="D690" s="2">
        <v>2958465</v>
      </c>
      <c r="E690" s="2">
        <v>45223</v>
      </c>
      <c r="F690" s="28">
        <v>79.28</v>
      </c>
      <c r="G690" t="s">
        <v>14</v>
      </c>
    </row>
    <row r="691" spans="1:7" x14ac:dyDescent="0.25">
      <c r="A691" t="s">
        <v>0</v>
      </c>
      <c r="B691" t="s">
        <v>13</v>
      </c>
      <c r="C691">
        <v>2932185</v>
      </c>
      <c r="D691" s="2">
        <v>2958465</v>
      </c>
      <c r="E691" s="2">
        <v>45223</v>
      </c>
      <c r="F691" s="28">
        <v>79.28</v>
      </c>
      <c r="G691" t="s">
        <v>14</v>
      </c>
    </row>
    <row r="692" spans="1:7" x14ac:dyDescent="0.25">
      <c r="A692" t="s">
        <v>0</v>
      </c>
      <c r="B692" t="s">
        <v>13</v>
      </c>
      <c r="C692">
        <v>2932230</v>
      </c>
      <c r="D692" s="2">
        <v>2958465</v>
      </c>
      <c r="E692" s="2">
        <v>45223</v>
      </c>
      <c r="F692" s="28">
        <v>79.180000000000007</v>
      </c>
      <c r="G692" t="s">
        <v>14</v>
      </c>
    </row>
    <row r="693" spans="1:7" x14ac:dyDescent="0.25">
      <c r="A693" t="s">
        <v>0</v>
      </c>
      <c r="B693" t="s">
        <v>13</v>
      </c>
      <c r="C693">
        <v>2933155</v>
      </c>
      <c r="D693" s="2">
        <v>2958465</v>
      </c>
      <c r="E693" s="2">
        <v>44406</v>
      </c>
      <c r="F693" s="28">
        <v>74.66</v>
      </c>
      <c r="G693" t="s">
        <v>14</v>
      </c>
    </row>
    <row r="694" spans="1:7" x14ac:dyDescent="0.25">
      <c r="A694" t="s">
        <v>0</v>
      </c>
      <c r="B694" t="s">
        <v>13</v>
      </c>
      <c r="C694">
        <v>2933156</v>
      </c>
      <c r="D694" s="2">
        <v>2958465</v>
      </c>
      <c r="E694" s="2">
        <v>44406</v>
      </c>
      <c r="F694" s="28">
        <v>74.66</v>
      </c>
      <c r="G694" t="s">
        <v>14</v>
      </c>
    </row>
    <row r="695" spans="1:7" x14ac:dyDescent="0.25">
      <c r="A695" t="s">
        <v>0</v>
      </c>
      <c r="B695" t="s">
        <v>13</v>
      </c>
      <c r="C695">
        <v>2935150</v>
      </c>
      <c r="D695" s="2">
        <v>2958465</v>
      </c>
      <c r="E695" s="2">
        <v>42917</v>
      </c>
      <c r="F695" s="28">
        <v>83.33</v>
      </c>
      <c r="G695" t="s">
        <v>14</v>
      </c>
    </row>
    <row r="696" spans="1:7" x14ac:dyDescent="0.25">
      <c r="A696" t="s">
        <v>0</v>
      </c>
      <c r="B696" t="s">
        <v>13</v>
      </c>
      <c r="C696">
        <v>2935151</v>
      </c>
      <c r="D696" s="2">
        <v>2958465</v>
      </c>
      <c r="E696" s="2">
        <v>42917</v>
      </c>
      <c r="F696" s="28">
        <v>83.33</v>
      </c>
      <c r="G696" t="s">
        <v>14</v>
      </c>
    </row>
    <row r="697" spans="1:7" x14ac:dyDescent="0.25">
      <c r="A697" t="s">
        <v>0</v>
      </c>
      <c r="B697" t="s">
        <v>13</v>
      </c>
      <c r="C697">
        <v>2935152</v>
      </c>
      <c r="D697" s="2">
        <v>2958465</v>
      </c>
      <c r="E697" s="2">
        <v>40299</v>
      </c>
      <c r="F697" s="28">
        <v>78.13</v>
      </c>
      <c r="G697" t="s">
        <v>14</v>
      </c>
    </row>
    <row r="698" spans="1:7" x14ac:dyDescent="0.25">
      <c r="A698" t="s">
        <v>0</v>
      </c>
      <c r="B698" t="s">
        <v>13</v>
      </c>
      <c r="C698">
        <v>2935183</v>
      </c>
      <c r="D698" s="2">
        <v>2958465</v>
      </c>
      <c r="E698" s="2">
        <v>42917</v>
      </c>
      <c r="F698" s="28">
        <v>83.33</v>
      </c>
      <c r="G698" t="s">
        <v>14</v>
      </c>
    </row>
    <row r="699" spans="1:7" x14ac:dyDescent="0.25">
      <c r="A699" t="s">
        <v>0</v>
      </c>
      <c r="B699" t="s">
        <v>13</v>
      </c>
      <c r="C699">
        <v>2935185</v>
      </c>
      <c r="D699" s="2">
        <v>2958465</v>
      </c>
      <c r="E699" s="2">
        <v>42917</v>
      </c>
      <c r="F699" s="28">
        <v>83.33</v>
      </c>
      <c r="G699" t="s">
        <v>14</v>
      </c>
    </row>
    <row r="700" spans="1:7" x14ac:dyDescent="0.25">
      <c r="A700" t="s">
        <v>0</v>
      </c>
      <c r="B700" t="s">
        <v>13</v>
      </c>
      <c r="C700">
        <v>2936128</v>
      </c>
      <c r="D700" s="2">
        <v>2958465</v>
      </c>
      <c r="E700" s="2">
        <v>45223</v>
      </c>
      <c r="F700" s="28">
        <v>68.61</v>
      </c>
      <c r="G700" t="s">
        <v>14</v>
      </c>
    </row>
    <row r="701" spans="1:7" x14ac:dyDescent="0.25">
      <c r="A701" t="s">
        <v>0</v>
      </c>
      <c r="B701" t="s">
        <v>13</v>
      </c>
      <c r="C701">
        <v>2936129</v>
      </c>
      <c r="D701" s="2">
        <v>2958465</v>
      </c>
      <c r="E701" s="2">
        <v>45223</v>
      </c>
      <c r="F701" s="28">
        <v>68.61</v>
      </c>
      <c r="G701" t="s">
        <v>14</v>
      </c>
    </row>
    <row r="702" spans="1:7" x14ac:dyDescent="0.25">
      <c r="A702" t="s">
        <v>0</v>
      </c>
      <c r="B702" t="s">
        <v>13</v>
      </c>
      <c r="C702">
        <v>2936130</v>
      </c>
      <c r="D702" s="2">
        <v>2958465</v>
      </c>
      <c r="E702" s="2">
        <v>45223</v>
      </c>
      <c r="F702" s="28">
        <v>68.61</v>
      </c>
      <c r="G702" t="s">
        <v>14</v>
      </c>
    </row>
    <row r="703" spans="1:7" x14ac:dyDescent="0.25">
      <c r="A703" t="s">
        <v>0</v>
      </c>
      <c r="B703" t="s">
        <v>13</v>
      </c>
      <c r="C703">
        <v>2936150</v>
      </c>
      <c r="D703" s="2">
        <v>2958465</v>
      </c>
      <c r="E703" s="2">
        <v>45223</v>
      </c>
      <c r="F703" s="28">
        <v>68.61</v>
      </c>
      <c r="G703" t="s">
        <v>14</v>
      </c>
    </row>
    <row r="704" spans="1:7" x14ac:dyDescent="0.25">
      <c r="A704" t="s">
        <v>0</v>
      </c>
      <c r="B704" t="s">
        <v>13</v>
      </c>
      <c r="C704">
        <v>2936151</v>
      </c>
      <c r="D704" s="2">
        <v>2958465</v>
      </c>
      <c r="E704" s="2">
        <v>45223</v>
      </c>
      <c r="F704" s="28">
        <v>68.61</v>
      </c>
      <c r="G704" t="s">
        <v>14</v>
      </c>
    </row>
    <row r="705" spans="1:7" x14ac:dyDescent="0.25">
      <c r="A705" t="s">
        <v>0</v>
      </c>
      <c r="B705" t="s">
        <v>13</v>
      </c>
      <c r="C705">
        <v>2936152</v>
      </c>
      <c r="D705" s="2">
        <v>2958465</v>
      </c>
      <c r="E705" s="2">
        <v>45223</v>
      </c>
      <c r="F705" s="28">
        <v>68.61</v>
      </c>
      <c r="G705" t="s">
        <v>14</v>
      </c>
    </row>
    <row r="706" spans="1:7" x14ac:dyDescent="0.25">
      <c r="A706" t="s">
        <v>0</v>
      </c>
      <c r="B706" t="s">
        <v>13</v>
      </c>
      <c r="C706">
        <v>2936160</v>
      </c>
      <c r="D706" s="2">
        <v>2958465</v>
      </c>
      <c r="E706" s="2">
        <v>45223</v>
      </c>
      <c r="F706" s="28">
        <v>68.61</v>
      </c>
      <c r="G706" t="s">
        <v>14</v>
      </c>
    </row>
    <row r="707" spans="1:7" x14ac:dyDescent="0.25">
      <c r="A707" t="s">
        <v>0</v>
      </c>
      <c r="B707" t="s">
        <v>13</v>
      </c>
      <c r="C707">
        <v>2936181</v>
      </c>
      <c r="D707" s="2">
        <v>2958465</v>
      </c>
      <c r="E707" s="2">
        <v>45223</v>
      </c>
      <c r="F707" s="28">
        <v>68.7</v>
      </c>
      <c r="G707" t="s">
        <v>14</v>
      </c>
    </row>
    <row r="708" spans="1:7" x14ac:dyDescent="0.25">
      <c r="A708" t="s">
        <v>0</v>
      </c>
      <c r="B708" t="s">
        <v>13</v>
      </c>
      <c r="C708">
        <v>2936183</v>
      </c>
      <c r="D708" s="2">
        <v>2958465</v>
      </c>
      <c r="E708" s="2">
        <v>45223</v>
      </c>
      <c r="F708" s="28">
        <v>68.7</v>
      </c>
      <c r="G708" t="s">
        <v>14</v>
      </c>
    </row>
    <row r="709" spans="1:7" x14ac:dyDescent="0.25">
      <c r="A709" t="s">
        <v>0</v>
      </c>
      <c r="B709" t="s">
        <v>13</v>
      </c>
      <c r="C709">
        <v>2936184</v>
      </c>
      <c r="D709" s="2">
        <v>2958465</v>
      </c>
      <c r="E709" s="2">
        <v>45223</v>
      </c>
      <c r="F709" s="28">
        <v>68.7</v>
      </c>
      <c r="G709" t="s">
        <v>14</v>
      </c>
    </row>
    <row r="710" spans="1:7" x14ac:dyDescent="0.25">
      <c r="A710" t="s">
        <v>0</v>
      </c>
      <c r="B710" t="s">
        <v>13</v>
      </c>
      <c r="C710">
        <v>2936185</v>
      </c>
      <c r="D710" s="2">
        <v>2958465</v>
      </c>
      <c r="E710" s="2">
        <v>45223</v>
      </c>
      <c r="F710" s="28">
        <v>68.7</v>
      </c>
      <c r="G710" t="s">
        <v>14</v>
      </c>
    </row>
    <row r="711" spans="1:7" x14ac:dyDescent="0.25">
      <c r="A711" t="s">
        <v>0</v>
      </c>
      <c r="B711" t="s">
        <v>13</v>
      </c>
      <c r="C711">
        <v>2936229</v>
      </c>
      <c r="D711" s="2">
        <v>2958465</v>
      </c>
      <c r="E711" s="2">
        <v>45223</v>
      </c>
      <c r="F711" s="28">
        <v>68.7</v>
      </c>
      <c r="G711" t="s">
        <v>14</v>
      </c>
    </row>
    <row r="712" spans="1:7" x14ac:dyDescent="0.25">
      <c r="A712" t="s">
        <v>0</v>
      </c>
      <c r="B712" t="s">
        <v>13</v>
      </c>
      <c r="C712">
        <v>2936230</v>
      </c>
      <c r="D712" s="2">
        <v>2958465</v>
      </c>
      <c r="E712" s="2">
        <v>45223</v>
      </c>
      <c r="F712" s="28">
        <v>68.61</v>
      </c>
      <c r="G712" t="s">
        <v>14</v>
      </c>
    </row>
    <row r="713" spans="1:7" x14ac:dyDescent="0.25">
      <c r="A713" t="s">
        <v>0</v>
      </c>
      <c r="B713" t="s">
        <v>13</v>
      </c>
      <c r="C713">
        <v>2936257</v>
      </c>
      <c r="D713" s="2">
        <v>2958465</v>
      </c>
      <c r="E713" s="2">
        <v>44349</v>
      </c>
      <c r="F713" s="28">
        <v>84.75</v>
      </c>
      <c r="G713" t="s">
        <v>14</v>
      </c>
    </row>
    <row r="714" spans="1:7" x14ac:dyDescent="0.25">
      <c r="A714" t="s">
        <v>0</v>
      </c>
      <c r="B714" t="s">
        <v>13</v>
      </c>
      <c r="C714">
        <v>2936258</v>
      </c>
      <c r="D714" s="2">
        <v>2958465</v>
      </c>
      <c r="E714" s="2">
        <v>45223</v>
      </c>
      <c r="F714" s="28">
        <v>68.7</v>
      </c>
      <c r="G714" t="s">
        <v>14</v>
      </c>
    </row>
    <row r="715" spans="1:7" x14ac:dyDescent="0.25">
      <c r="A715" t="s">
        <v>0</v>
      </c>
      <c r="B715" t="s">
        <v>13</v>
      </c>
      <c r="C715">
        <v>2936628</v>
      </c>
      <c r="D715" s="2">
        <v>2958465</v>
      </c>
      <c r="E715" s="2">
        <v>43344</v>
      </c>
      <c r="F715" s="28">
        <v>83.33</v>
      </c>
      <c r="G715" t="s">
        <v>14</v>
      </c>
    </row>
    <row r="716" spans="1:7" x14ac:dyDescent="0.25">
      <c r="A716" t="s">
        <v>0</v>
      </c>
      <c r="B716" t="s">
        <v>13</v>
      </c>
      <c r="C716">
        <v>2936629</v>
      </c>
      <c r="D716" s="2">
        <v>2958465</v>
      </c>
      <c r="E716" s="2">
        <v>43344</v>
      </c>
      <c r="F716" s="28">
        <v>83.33</v>
      </c>
      <c r="G716" t="s">
        <v>14</v>
      </c>
    </row>
    <row r="717" spans="1:7" x14ac:dyDescent="0.25">
      <c r="A717" t="s">
        <v>0</v>
      </c>
      <c r="B717" t="s">
        <v>13</v>
      </c>
      <c r="C717">
        <v>2936630</v>
      </c>
      <c r="D717" s="2">
        <v>2958465</v>
      </c>
      <c r="E717" s="2">
        <v>43344</v>
      </c>
      <c r="F717" s="28">
        <v>83.33</v>
      </c>
      <c r="G717" t="s">
        <v>14</v>
      </c>
    </row>
    <row r="718" spans="1:7" x14ac:dyDescent="0.25">
      <c r="A718" t="s">
        <v>0</v>
      </c>
      <c r="B718" t="s">
        <v>13</v>
      </c>
      <c r="C718">
        <v>2936651</v>
      </c>
      <c r="D718" s="2">
        <v>2958465</v>
      </c>
      <c r="E718" s="2">
        <v>43344</v>
      </c>
      <c r="F718" s="28">
        <v>76.930000000000007</v>
      </c>
      <c r="G718" t="s">
        <v>14</v>
      </c>
    </row>
    <row r="719" spans="1:7" x14ac:dyDescent="0.25">
      <c r="A719" t="s">
        <v>0</v>
      </c>
      <c r="B719" t="s">
        <v>13</v>
      </c>
      <c r="C719">
        <v>2937155</v>
      </c>
      <c r="D719" s="2">
        <v>2958465</v>
      </c>
      <c r="E719" s="2">
        <v>42891</v>
      </c>
      <c r="F719" s="28">
        <v>83.34</v>
      </c>
      <c r="G719" t="s">
        <v>14</v>
      </c>
    </row>
    <row r="720" spans="1:7" x14ac:dyDescent="0.25">
      <c r="A720" t="s">
        <v>0</v>
      </c>
      <c r="B720" t="s">
        <v>13</v>
      </c>
      <c r="C720">
        <v>2937159</v>
      </c>
      <c r="D720" s="2">
        <v>2958465</v>
      </c>
      <c r="E720" s="2">
        <v>42891</v>
      </c>
      <c r="F720" s="28">
        <v>83.34</v>
      </c>
      <c r="G720" t="s">
        <v>14</v>
      </c>
    </row>
    <row r="721" spans="1:7" x14ac:dyDescent="0.25">
      <c r="A721" t="s">
        <v>0</v>
      </c>
      <c r="B721" t="s">
        <v>13</v>
      </c>
      <c r="C721">
        <v>2941183</v>
      </c>
      <c r="D721" s="2">
        <v>2958465</v>
      </c>
      <c r="E721" s="2">
        <v>45223</v>
      </c>
      <c r="F721" s="28">
        <v>79.2</v>
      </c>
      <c r="G721" t="s">
        <v>14</v>
      </c>
    </row>
    <row r="722" spans="1:7" x14ac:dyDescent="0.25">
      <c r="A722" t="s">
        <v>0</v>
      </c>
      <c r="B722" t="s">
        <v>13</v>
      </c>
      <c r="C722">
        <v>2941184</v>
      </c>
      <c r="D722" s="2">
        <v>2958465</v>
      </c>
      <c r="E722" s="2">
        <v>45223</v>
      </c>
      <c r="F722" s="28">
        <v>79.2</v>
      </c>
      <c r="G722" t="s">
        <v>14</v>
      </c>
    </row>
    <row r="723" spans="1:7" x14ac:dyDescent="0.25">
      <c r="A723" t="s">
        <v>0</v>
      </c>
      <c r="B723" t="s">
        <v>13</v>
      </c>
      <c r="C723">
        <v>2941185</v>
      </c>
      <c r="D723" s="2">
        <v>2958465</v>
      </c>
      <c r="E723" s="2">
        <v>45223</v>
      </c>
      <c r="F723" s="28">
        <v>79.2</v>
      </c>
      <c r="G723" t="s">
        <v>14</v>
      </c>
    </row>
    <row r="724" spans="1:7" x14ac:dyDescent="0.25">
      <c r="A724" t="s">
        <v>0</v>
      </c>
      <c r="B724" t="s">
        <v>13</v>
      </c>
      <c r="C724">
        <v>2941233</v>
      </c>
      <c r="D724" s="2">
        <v>2958465</v>
      </c>
      <c r="E724" s="2">
        <v>45223</v>
      </c>
      <c r="F724" s="28">
        <v>77.47</v>
      </c>
      <c r="G724" t="s">
        <v>14</v>
      </c>
    </row>
    <row r="725" spans="1:7" x14ac:dyDescent="0.25">
      <c r="A725" t="s">
        <v>0</v>
      </c>
      <c r="B725" t="s">
        <v>13</v>
      </c>
      <c r="C725">
        <v>2941234</v>
      </c>
      <c r="D725" s="2">
        <v>2958465</v>
      </c>
      <c r="E725" s="2">
        <v>45223</v>
      </c>
      <c r="F725" s="28">
        <v>77.47</v>
      </c>
      <c r="G725" t="s">
        <v>14</v>
      </c>
    </row>
    <row r="726" spans="1:7" x14ac:dyDescent="0.25">
      <c r="A726" t="s">
        <v>0</v>
      </c>
      <c r="B726" t="s">
        <v>13</v>
      </c>
      <c r="C726">
        <v>2941265</v>
      </c>
      <c r="D726" s="2">
        <v>2958465</v>
      </c>
      <c r="E726" s="2">
        <v>45223</v>
      </c>
      <c r="F726" s="28">
        <v>79.400000000000006</v>
      </c>
      <c r="G726" t="s">
        <v>14</v>
      </c>
    </row>
    <row r="727" spans="1:7" x14ac:dyDescent="0.25">
      <c r="A727" t="s">
        <v>0</v>
      </c>
      <c r="B727" t="s">
        <v>13</v>
      </c>
      <c r="C727">
        <v>2943150</v>
      </c>
      <c r="D727" s="2">
        <v>2958465</v>
      </c>
      <c r="E727" s="2">
        <v>42917</v>
      </c>
      <c r="F727" s="28">
        <v>83.33</v>
      </c>
      <c r="G727" t="s">
        <v>14</v>
      </c>
    </row>
    <row r="728" spans="1:7" x14ac:dyDescent="0.25">
      <c r="A728" t="s">
        <v>0</v>
      </c>
      <c r="B728" t="s">
        <v>13</v>
      </c>
      <c r="C728">
        <v>2943151</v>
      </c>
      <c r="D728" s="2">
        <v>2958465</v>
      </c>
      <c r="E728" s="2">
        <v>42917</v>
      </c>
      <c r="F728" s="28">
        <v>83.33</v>
      </c>
      <c r="G728" t="s">
        <v>14</v>
      </c>
    </row>
    <row r="729" spans="1:7" x14ac:dyDescent="0.25">
      <c r="A729" t="s">
        <v>0</v>
      </c>
      <c r="B729" t="s">
        <v>13</v>
      </c>
      <c r="C729">
        <v>2943152</v>
      </c>
      <c r="D729" s="2">
        <v>2958465</v>
      </c>
      <c r="E729" s="2">
        <v>42917</v>
      </c>
      <c r="F729" s="28">
        <v>83.33</v>
      </c>
      <c r="G729" t="s">
        <v>14</v>
      </c>
    </row>
    <row r="730" spans="1:7" x14ac:dyDescent="0.25">
      <c r="A730" t="s">
        <v>0</v>
      </c>
      <c r="B730" t="s">
        <v>13</v>
      </c>
      <c r="C730">
        <v>2943160</v>
      </c>
      <c r="D730" s="2">
        <v>2958465</v>
      </c>
      <c r="E730" s="2">
        <v>41550</v>
      </c>
      <c r="F730" s="28">
        <v>83.34</v>
      </c>
      <c r="G730" t="s">
        <v>14</v>
      </c>
    </row>
    <row r="731" spans="1:7" x14ac:dyDescent="0.25">
      <c r="A731" t="s">
        <v>0</v>
      </c>
      <c r="B731" t="s">
        <v>13</v>
      </c>
      <c r="C731">
        <v>2943230</v>
      </c>
      <c r="D731" s="2">
        <v>2958465</v>
      </c>
      <c r="E731" s="2">
        <v>42917</v>
      </c>
      <c r="F731" s="28">
        <v>83.33</v>
      </c>
      <c r="G731" t="s">
        <v>14</v>
      </c>
    </row>
    <row r="732" spans="1:7" x14ac:dyDescent="0.25">
      <c r="A732" t="s">
        <v>0</v>
      </c>
      <c r="B732" t="s">
        <v>13</v>
      </c>
      <c r="C732">
        <v>2943257</v>
      </c>
      <c r="D732" s="2">
        <v>2958465</v>
      </c>
      <c r="E732" s="2">
        <v>42917</v>
      </c>
      <c r="F732" s="28">
        <v>83.33</v>
      </c>
      <c r="G732" t="s">
        <v>14</v>
      </c>
    </row>
    <row r="733" spans="1:7" x14ac:dyDescent="0.25">
      <c r="A733" t="s">
        <v>0</v>
      </c>
      <c r="B733" t="s">
        <v>13</v>
      </c>
      <c r="C733">
        <v>2944151</v>
      </c>
      <c r="D733" s="2">
        <v>2958465</v>
      </c>
      <c r="E733" s="2">
        <v>45223</v>
      </c>
      <c r="F733" s="28">
        <v>75.97</v>
      </c>
      <c r="G733" t="s">
        <v>14</v>
      </c>
    </row>
    <row r="734" spans="1:7" x14ac:dyDescent="0.25">
      <c r="A734" t="s">
        <v>0</v>
      </c>
      <c r="B734" t="s">
        <v>13</v>
      </c>
      <c r="C734">
        <v>2944152</v>
      </c>
      <c r="D734" s="2">
        <v>2958465</v>
      </c>
      <c r="E734" s="2">
        <v>45223</v>
      </c>
      <c r="F734" s="28">
        <v>75.97</v>
      </c>
      <c r="G734" t="s">
        <v>14</v>
      </c>
    </row>
    <row r="735" spans="1:7" x14ac:dyDescent="0.25">
      <c r="A735" t="s">
        <v>0</v>
      </c>
      <c r="B735" t="s">
        <v>13</v>
      </c>
      <c r="C735">
        <v>2944160</v>
      </c>
      <c r="D735" s="2">
        <v>2958465</v>
      </c>
      <c r="E735" s="2">
        <v>45223</v>
      </c>
      <c r="F735" s="28">
        <v>75.97</v>
      </c>
      <c r="G735" t="s">
        <v>14</v>
      </c>
    </row>
    <row r="736" spans="1:7" x14ac:dyDescent="0.25">
      <c r="A736" t="s">
        <v>0</v>
      </c>
      <c r="B736" t="s">
        <v>13</v>
      </c>
      <c r="C736">
        <v>2944181</v>
      </c>
      <c r="D736" s="2">
        <v>2958465</v>
      </c>
      <c r="E736" s="2">
        <v>45223</v>
      </c>
      <c r="F736" s="28">
        <v>77.25</v>
      </c>
      <c r="G736" t="s">
        <v>14</v>
      </c>
    </row>
    <row r="737" spans="1:7" x14ac:dyDescent="0.25">
      <c r="A737" t="s">
        <v>0</v>
      </c>
      <c r="B737" t="s">
        <v>13</v>
      </c>
      <c r="C737">
        <v>2944183</v>
      </c>
      <c r="D737" s="2">
        <v>2958465</v>
      </c>
      <c r="E737" s="2">
        <v>45223</v>
      </c>
      <c r="F737" s="28">
        <v>77.25</v>
      </c>
      <c r="G737" t="s">
        <v>14</v>
      </c>
    </row>
    <row r="738" spans="1:7" x14ac:dyDescent="0.25">
      <c r="A738" t="s">
        <v>0</v>
      </c>
      <c r="B738" t="s">
        <v>13</v>
      </c>
      <c r="C738">
        <v>2944184</v>
      </c>
      <c r="D738" s="2">
        <v>2958465</v>
      </c>
      <c r="E738" s="2">
        <v>45223</v>
      </c>
      <c r="F738" s="28">
        <v>77.25</v>
      </c>
      <c r="G738" t="s">
        <v>14</v>
      </c>
    </row>
    <row r="739" spans="1:7" x14ac:dyDescent="0.25">
      <c r="A739" t="s">
        <v>0</v>
      </c>
      <c r="B739" t="s">
        <v>13</v>
      </c>
      <c r="C739">
        <v>2944229</v>
      </c>
      <c r="D739" s="2">
        <v>2958465</v>
      </c>
      <c r="E739" s="2">
        <v>45223</v>
      </c>
      <c r="F739" s="28">
        <v>77.25</v>
      </c>
      <c r="G739" t="s">
        <v>14</v>
      </c>
    </row>
    <row r="740" spans="1:7" x14ac:dyDescent="0.25">
      <c r="A740" t="s">
        <v>0</v>
      </c>
      <c r="B740" t="s">
        <v>13</v>
      </c>
      <c r="C740">
        <v>2944230</v>
      </c>
      <c r="D740" s="2">
        <v>2958465</v>
      </c>
      <c r="E740" s="2">
        <v>45223</v>
      </c>
      <c r="F740" s="28">
        <v>75.97</v>
      </c>
      <c r="G740" t="s">
        <v>14</v>
      </c>
    </row>
    <row r="741" spans="1:7" x14ac:dyDescent="0.25">
      <c r="A741" t="s">
        <v>0</v>
      </c>
      <c r="B741" t="s">
        <v>13</v>
      </c>
      <c r="C741">
        <v>2948180</v>
      </c>
      <c r="D741" s="2">
        <v>2958465</v>
      </c>
      <c r="E741" s="2">
        <v>44713</v>
      </c>
      <c r="F741" s="28">
        <v>71.459999999999994</v>
      </c>
      <c r="G741" t="s">
        <v>14</v>
      </c>
    </row>
    <row r="742" spans="1:7" x14ac:dyDescent="0.25">
      <c r="A742" t="s">
        <v>0</v>
      </c>
      <c r="B742" t="s">
        <v>13</v>
      </c>
      <c r="C742">
        <v>2948183</v>
      </c>
      <c r="D742" s="2">
        <v>2958465</v>
      </c>
      <c r="E742" s="2">
        <v>44713</v>
      </c>
      <c r="F742" s="28">
        <v>71.459999999999994</v>
      </c>
      <c r="G742" t="s">
        <v>14</v>
      </c>
    </row>
    <row r="743" spans="1:7" x14ac:dyDescent="0.25">
      <c r="A743" t="s">
        <v>0</v>
      </c>
      <c r="B743" t="s">
        <v>13</v>
      </c>
      <c r="C743">
        <v>2948185</v>
      </c>
      <c r="D743" s="2">
        <v>2958465</v>
      </c>
      <c r="E743" s="2">
        <v>44713</v>
      </c>
      <c r="F743" s="28">
        <v>71.459999999999994</v>
      </c>
      <c r="G743" t="s">
        <v>14</v>
      </c>
    </row>
    <row r="744" spans="1:7" x14ac:dyDescent="0.25">
      <c r="A744" t="s">
        <v>0</v>
      </c>
      <c r="B744" t="s">
        <v>13</v>
      </c>
      <c r="C744">
        <v>2948221</v>
      </c>
      <c r="D744" s="2">
        <v>2958465</v>
      </c>
      <c r="E744" s="2">
        <v>44713</v>
      </c>
      <c r="F744" s="28">
        <v>71.430000000000007</v>
      </c>
      <c r="G744" t="s">
        <v>14</v>
      </c>
    </row>
    <row r="745" spans="1:7" x14ac:dyDescent="0.25">
      <c r="A745" t="s">
        <v>0</v>
      </c>
      <c r="B745" t="s">
        <v>13</v>
      </c>
      <c r="C745">
        <v>2948222</v>
      </c>
      <c r="D745" s="2">
        <v>2958465</v>
      </c>
      <c r="E745" s="2">
        <v>44713</v>
      </c>
      <c r="F745" s="28">
        <v>71.430000000000007</v>
      </c>
      <c r="G745" t="s">
        <v>14</v>
      </c>
    </row>
    <row r="746" spans="1:7" x14ac:dyDescent="0.25">
      <c r="A746" t="s">
        <v>0</v>
      </c>
      <c r="B746" t="s">
        <v>13</v>
      </c>
      <c r="C746">
        <v>2948223</v>
      </c>
      <c r="D746" s="2">
        <v>2958465</v>
      </c>
      <c r="E746" s="2">
        <v>44713</v>
      </c>
      <c r="F746" s="28">
        <v>71.430000000000007</v>
      </c>
      <c r="G746" t="s">
        <v>14</v>
      </c>
    </row>
    <row r="747" spans="1:7" x14ac:dyDescent="0.25">
      <c r="A747" t="s">
        <v>0</v>
      </c>
      <c r="B747" t="s">
        <v>13</v>
      </c>
      <c r="C747">
        <v>2948680</v>
      </c>
      <c r="D747" s="2">
        <v>2958465</v>
      </c>
      <c r="E747" s="2">
        <v>41109</v>
      </c>
      <c r="F747" s="28">
        <v>71.430000000000007</v>
      </c>
      <c r="G747" t="s">
        <v>14</v>
      </c>
    </row>
    <row r="748" spans="1:7" x14ac:dyDescent="0.25">
      <c r="A748" t="s">
        <v>0</v>
      </c>
      <c r="B748" t="s">
        <v>13</v>
      </c>
      <c r="C748">
        <v>2948723</v>
      </c>
      <c r="D748" s="2">
        <v>2958465</v>
      </c>
      <c r="E748" s="2">
        <v>43122</v>
      </c>
      <c r="F748" s="28">
        <v>71.42</v>
      </c>
      <c r="G748" t="s">
        <v>14</v>
      </c>
    </row>
    <row r="749" spans="1:7" x14ac:dyDescent="0.25">
      <c r="A749" t="s">
        <v>0</v>
      </c>
      <c r="B749" t="s">
        <v>13</v>
      </c>
      <c r="C749">
        <v>2949180</v>
      </c>
      <c r="D749" s="2">
        <v>2958465</v>
      </c>
      <c r="E749" s="2">
        <v>44305</v>
      </c>
      <c r="F749" s="28">
        <v>71.430000000000007</v>
      </c>
      <c r="G749" t="s">
        <v>14</v>
      </c>
    </row>
    <row r="750" spans="1:7" x14ac:dyDescent="0.25">
      <c r="A750" t="s">
        <v>0</v>
      </c>
      <c r="B750" t="s">
        <v>13</v>
      </c>
      <c r="C750">
        <v>2949181</v>
      </c>
      <c r="D750" s="2">
        <v>2958465</v>
      </c>
      <c r="E750" s="2">
        <v>45223</v>
      </c>
      <c r="F750" s="28">
        <v>69.59</v>
      </c>
      <c r="G750" t="s">
        <v>14</v>
      </c>
    </row>
    <row r="751" spans="1:7" x14ac:dyDescent="0.25">
      <c r="A751" t="s">
        <v>0</v>
      </c>
      <c r="B751" t="s">
        <v>13</v>
      </c>
      <c r="C751">
        <v>2949183</v>
      </c>
      <c r="D751" s="2">
        <v>2958465</v>
      </c>
      <c r="E751" s="2">
        <v>45223</v>
      </c>
      <c r="F751" s="28">
        <v>69.59</v>
      </c>
      <c r="G751" t="s">
        <v>14</v>
      </c>
    </row>
    <row r="752" spans="1:7" x14ac:dyDescent="0.25">
      <c r="A752" t="s">
        <v>0</v>
      </c>
      <c r="B752" t="s">
        <v>13</v>
      </c>
      <c r="C752">
        <v>2949184</v>
      </c>
      <c r="D752" s="2">
        <v>2958465</v>
      </c>
      <c r="E752" s="2">
        <v>45223</v>
      </c>
      <c r="F752" s="28">
        <v>69.59</v>
      </c>
      <c r="G752" t="s">
        <v>14</v>
      </c>
    </row>
    <row r="753" spans="1:7" x14ac:dyDescent="0.25">
      <c r="A753" t="s">
        <v>0</v>
      </c>
      <c r="B753" t="s">
        <v>13</v>
      </c>
      <c r="C753">
        <v>2949185</v>
      </c>
      <c r="D753" s="2">
        <v>2958465</v>
      </c>
      <c r="E753" s="2">
        <v>45223</v>
      </c>
      <c r="F753" s="28">
        <v>69.59</v>
      </c>
      <c r="G753" t="s">
        <v>14</v>
      </c>
    </row>
    <row r="754" spans="1:7" x14ac:dyDescent="0.25">
      <c r="A754" t="s">
        <v>0</v>
      </c>
      <c r="B754" t="s">
        <v>13</v>
      </c>
      <c r="C754">
        <v>2949229</v>
      </c>
      <c r="D754" s="2">
        <v>2958465</v>
      </c>
      <c r="E754" s="2">
        <v>45223</v>
      </c>
      <c r="F754" s="28">
        <v>69.59</v>
      </c>
      <c r="G754" t="s">
        <v>14</v>
      </c>
    </row>
    <row r="755" spans="1:7" x14ac:dyDescent="0.25">
      <c r="A755" t="s">
        <v>0</v>
      </c>
      <c r="B755" t="s">
        <v>13</v>
      </c>
      <c r="C755">
        <v>2949298</v>
      </c>
      <c r="D755" s="2">
        <v>2958465</v>
      </c>
      <c r="E755" s="2">
        <v>44713</v>
      </c>
      <c r="F755" s="28">
        <v>71.37</v>
      </c>
      <c r="G755" t="s">
        <v>14</v>
      </c>
    </row>
    <row r="756" spans="1:7" x14ac:dyDescent="0.25">
      <c r="A756" t="s">
        <v>0</v>
      </c>
      <c r="B756" t="s">
        <v>13</v>
      </c>
      <c r="C756">
        <v>2949299</v>
      </c>
      <c r="D756" s="2">
        <v>2958465</v>
      </c>
      <c r="E756" s="2">
        <v>44713</v>
      </c>
      <c r="F756" s="28">
        <v>71.37</v>
      </c>
      <c r="G756" t="s">
        <v>14</v>
      </c>
    </row>
    <row r="757" spans="1:7" x14ac:dyDescent="0.25">
      <c r="A757" t="s">
        <v>0</v>
      </c>
      <c r="B757" t="s">
        <v>13</v>
      </c>
      <c r="C757">
        <v>2949680</v>
      </c>
      <c r="D757" s="2">
        <v>2958465</v>
      </c>
      <c r="E757" s="2">
        <v>41109</v>
      </c>
      <c r="F757" s="28">
        <v>74.08</v>
      </c>
      <c r="G757" t="s">
        <v>14</v>
      </c>
    </row>
    <row r="758" spans="1:7" x14ac:dyDescent="0.25">
      <c r="A758" t="s">
        <v>0</v>
      </c>
      <c r="B758" t="s">
        <v>13</v>
      </c>
      <c r="C758">
        <v>2949683</v>
      </c>
      <c r="D758" s="2">
        <v>2958465</v>
      </c>
      <c r="E758" s="2">
        <v>43344</v>
      </c>
      <c r="F758" s="28">
        <v>86.96</v>
      </c>
      <c r="G758" t="s">
        <v>14</v>
      </c>
    </row>
    <row r="759" spans="1:7" x14ac:dyDescent="0.25">
      <c r="A759" t="s">
        <v>0</v>
      </c>
      <c r="B759" t="s">
        <v>13</v>
      </c>
      <c r="C759">
        <v>2949684</v>
      </c>
      <c r="D759" s="2">
        <v>2958465</v>
      </c>
      <c r="E759" s="2">
        <v>43344</v>
      </c>
      <c r="F759" s="28">
        <v>86.96</v>
      </c>
      <c r="G759" t="s">
        <v>14</v>
      </c>
    </row>
    <row r="760" spans="1:7" x14ac:dyDescent="0.25">
      <c r="A760" t="s">
        <v>0</v>
      </c>
      <c r="B760" t="s">
        <v>13</v>
      </c>
      <c r="C760">
        <v>2949685</v>
      </c>
      <c r="D760" s="2">
        <v>2958465</v>
      </c>
      <c r="E760" s="2">
        <v>43344</v>
      </c>
      <c r="F760" s="28">
        <v>86.96</v>
      </c>
      <c r="G760" t="s">
        <v>14</v>
      </c>
    </row>
    <row r="761" spans="1:7" x14ac:dyDescent="0.25">
      <c r="A761" t="s">
        <v>0</v>
      </c>
      <c r="B761" t="s">
        <v>13</v>
      </c>
      <c r="C761">
        <v>2953183</v>
      </c>
      <c r="D761" s="2">
        <v>2958465</v>
      </c>
      <c r="E761" s="2">
        <v>44946</v>
      </c>
      <c r="F761" s="28">
        <v>77.75</v>
      </c>
      <c r="G761" t="s">
        <v>14</v>
      </c>
    </row>
    <row r="762" spans="1:7" x14ac:dyDescent="0.25">
      <c r="A762" t="s">
        <v>0</v>
      </c>
      <c r="B762" t="s">
        <v>13</v>
      </c>
      <c r="C762">
        <v>2953184</v>
      </c>
      <c r="D762" s="2">
        <v>2958465</v>
      </c>
      <c r="E762" s="2">
        <v>44946</v>
      </c>
      <c r="F762" s="28">
        <v>77.75</v>
      </c>
      <c r="G762" t="s">
        <v>14</v>
      </c>
    </row>
    <row r="763" spans="1:7" x14ac:dyDescent="0.25">
      <c r="A763" t="s">
        <v>0</v>
      </c>
      <c r="B763" t="s">
        <v>13</v>
      </c>
      <c r="C763">
        <v>2953211</v>
      </c>
      <c r="D763" s="2">
        <v>2958465</v>
      </c>
      <c r="E763" s="2">
        <v>45821</v>
      </c>
      <c r="F763" s="28">
        <v>78.489999999999995</v>
      </c>
      <c r="G763" t="s">
        <v>14</v>
      </c>
    </row>
    <row r="764" spans="1:7" x14ac:dyDescent="0.25">
      <c r="A764" t="s">
        <v>0</v>
      </c>
      <c r="B764" t="s">
        <v>13</v>
      </c>
      <c r="C764">
        <v>2953213</v>
      </c>
      <c r="D764" s="2">
        <v>2958465</v>
      </c>
      <c r="E764" s="2">
        <v>45821</v>
      </c>
      <c r="F764" s="28">
        <v>78.489999999999995</v>
      </c>
      <c r="G764" t="s">
        <v>14</v>
      </c>
    </row>
    <row r="765" spans="1:7" x14ac:dyDescent="0.25">
      <c r="A765" t="s">
        <v>0</v>
      </c>
      <c r="B765" t="s">
        <v>13</v>
      </c>
      <c r="C765">
        <v>2957183</v>
      </c>
      <c r="D765" s="2">
        <v>2958465</v>
      </c>
      <c r="E765" s="2">
        <v>42917</v>
      </c>
      <c r="F765" s="28">
        <v>76.92</v>
      </c>
      <c r="G765" t="s">
        <v>14</v>
      </c>
    </row>
    <row r="766" spans="1:7" x14ac:dyDescent="0.25">
      <c r="A766" t="s">
        <v>0</v>
      </c>
      <c r="B766" t="s">
        <v>13</v>
      </c>
      <c r="C766">
        <v>2957185</v>
      </c>
      <c r="D766" s="2">
        <v>2958465</v>
      </c>
      <c r="E766" s="2">
        <v>42917</v>
      </c>
      <c r="F766" s="28">
        <v>76.92</v>
      </c>
      <c r="G766" t="s">
        <v>14</v>
      </c>
    </row>
    <row r="767" spans="1:7" x14ac:dyDescent="0.25">
      <c r="A767" t="s">
        <v>0</v>
      </c>
      <c r="B767" t="s">
        <v>13</v>
      </c>
      <c r="C767">
        <v>2957211</v>
      </c>
      <c r="D767" s="2">
        <v>2958465</v>
      </c>
      <c r="E767" s="2">
        <v>42917</v>
      </c>
      <c r="F767" s="28">
        <v>76.92</v>
      </c>
      <c r="G767" t="s">
        <v>14</v>
      </c>
    </row>
    <row r="768" spans="1:7" x14ac:dyDescent="0.25">
      <c r="A768" t="s">
        <v>0</v>
      </c>
      <c r="B768" t="s">
        <v>13</v>
      </c>
      <c r="C768">
        <v>2957213</v>
      </c>
      <c r="D768" s="2">
        <v>2958465</v>
      </c>
      <c r="E768" s="2">
        <v>42917</v>
      </c>
      <c r="F768" s="28">
        <v>76.92</v>
      </c>
      <c r="G768" t="s">
        <v>14</v>
      </c>
    </row>
    <row r="769" spans="1:7" x14ac:dyDescent="0.25">
      <c r="A769" t="s">
        <v>0</v>
      </c>
      <c r="B769" t="s">
        <v>13</v>
      </c>
      <c r="C769">
        <v>2957221</v>
      </c>
      <c r="D769" s="2">
        <v>2958465</v>
      </c>
      <c r="E769" s="2">
        <v>42917</v>
      </c>
      <c r="F769" s="28">
        <v>76.92</v>
      </c>
      <c r="G769" t="s">
        <v>14</v>
      </c>
    </row>
    <row r="770" spans="1:7" x14ac:dyDescent="0.25">
      <c r="A770" t="s">
        <v>0</v>
      </c>
      <c r="B770" t="s">
        <v>13</v>
      </c>
      <c r="C770">
        <v>2957222</v>
      </c>
      <c r="D770" s="2">
        <v>2958465</v>
      </c>
      <c r="E770" s="2">
        <v>42917</v>
      </c>
      <c r="F770" s="28">
        <v>76.92</v>
      </c>
      <c r="G770" t="s">
        <v>14</v>
      </c>
    </row>
    <row r="771" spans="1:7" x14ac:dyDescent="0.25">
      <c r="A771" t="s">
        <v>0</v>
      </c>
      <c r="B771" t="s">
        <v>13</v>
      </c>
      <c r="C771">
        <v>2959110</v>
      </c>
      <c r="D771" s="2">
        <v>2958465</v>
      </c>
      <c r="E771" s="2">
        <v>44305</v>
      </c>
      <c r="F771" s="28">
        <v>76.92</v>
      </c>
      <c r="G771" t="s">
        <v>14</v>
      </c>
    </row>
    <row r="772" spans="1:7" x14ac:dyDescent="0.25">
      <c r="A772" t="s">
        <v>0</v>
      </c>
      <c r="B772" t="s">
        <v>13</v>
      </c>
      <c r="C772">
        <v>2959111</v>
      </c>
      <c r="D772" s="2">
        <v>2958465</v>
      </c>
      <c r="E772" s="2">
        <v>44305</v>
      </c>
      <c r="F772" s="28">
        <v>76.92</v>
      </c>
      <c r="G772" t="s">
        <v>14</v>
      </c>
    </row>
    <row r="773" spans="1:7" x14ac:dyDescent="0.25">
      <c r="A773" t="s">
        <v>0</v>
      </c>
      <c r="B773" t="s">
        <v>13</v>
      </c>
      <c r="C773">
        <v>2959173</v>
      </c>
      <c r="D773" s="2">
        <v>2958465</v>
      </c>
      <c r="E773" s="2">
        <v>44305</v>
      </c>
      <c r="F773" s="28">
        <v>76.92</v>
      </c>
      <c r="G773" t="s">
        <v>14</v>
      </c>
    </row>
    <row r="774" spans="1:7" x14ac:dyDescent="0.25">
      <c r="A774" t="s">
        <v>0</v>
      </c>
      <c r="B774" t="s">
        <v>13</v>
      </c>
      <c r="C774">
        <v>2959175</v>
      </c>
      <c r="D774" s="2">
        <v>2958465</v>
      </c>
      <c r="E774" s="2">
        <v>44305</v>
      </c>
      <c r="F774" s="28">
        <v>76.92</v>
      </c>
      <c r="G774" t="s">
        <v>14</v>
      </c>
    </row>
    <row r="775" spans="1:7" x14ac:dyDescent="0.25">
      <c r="A775" t="s">
        <v>0</v>
      </c>
      <c r="B775" t="s">
        <v>13</v>
      </c>
      <c r="C775">
        <v>2959200</v>
      </c>
      <c r="D775" s="2">
        <v>2958465</v>
      </c>
      <c r="E775" s="2">
        <v>44305</v>
      </c>
      <c r="F775" s="28">
        <v>76.92</v>
      </c>
      <c r="G775" t="s">
        <v>14</v>
      </c>
    </row>
    <row r="776" spans="1:7" x14ac:dyDescent="0.25">
      <c r="A776" t="s">
        <v>0</v>
      </c>
      <c r="B776" t="s">
        <v>13</v>
      </c>
      <c r="C776">
        <v>2959201</v>
      </c>
      <c r="D776" s="2">
        <v>2958465</v>
      </c>
      <c r="E776" s="2">
        <v>44305</v>
      </c>
      <c r="F776" s="28">
        <v>76.92</v>
      </c>
      <c r="G776" t="s">
        <v>14</v>
      </c>
    </row>
    <row r="777" spans="1:7" x14ac:dyDescent="0.25">
      <c r="A777" t="s">
        <v>0</v>
      </c>
      <c r="B777" t="s">
        <v>13</v>
      </c>
      <c r="C777">
        <v>2959203</v>
      </c>
      <c r="D777" s="2">
        <v>2958465</v>
      </c>
      <c r="E777" s="2">
        <v>44305</v>
      </c>
      <c r="F777" s="28">
        <v>76.92</v>
      </c>
      <c r="G777" t="s">
        <v>14</v>
      </c>
    </row>
    <row r="778" spans="1:7" x14ac:dyDescent="0.25">
      <c r="A778" t="s">
        <v>0</v>
      </c>
      <c r="B778" t="s">
        <v>13</v>
      </c>
      <c r="C778">
        <v>2959204</v>
      </c>
      <c r="D778" s="2">
        <v>2958465</v>
      </c>
      <c r="E778" s="2">
        <v>44305</v>
      </c>
      <c r="F778" s="28">
        <v>76.92</v>
      </c>
      <c r="G778" t="s">
        <v>14</v>
      </c>
    </row>
    <row r="779" spans="1:7" x14ac:dyDescent="0.25">
      <c r="A779" t="s">
        <v>0</v>
      </c>
      <c r="B779" t="s">
        <v>13</v>
      </c>
      <c r="C779">
        <v>2959211</v>
      </c>
      <c r="D779" s="2">
        <v>2958465</v>
      </c>
      <c r="E779" s="2">
        <v>44305</v>
      </c>
      <c r="F779" s="28">
        <v>76.92</v>
      </c>
      <c r="G779" t="s">
        <v>14</v>
      </c>
    </row>
    <row r="780" spans="1:7" x14ac:dyDescent="0.25">
      <c r="A780" t="s">
        <v>0</v>
      </c>
      <c r="B780" t="s">
        <v>13</v>
      </c>
      <c r="C780">
        <v>2959213</v>
      </c>
      <c r="D780" s="2">
        <v>2958465</v>
      </c>
      <c r="E780" s="2">
        <v>44305</v>
      </c>
      <c r="F780" s="28">
        <v>76.92</v>
      </c>
      <c r="G780" t="s">
        <v>14</v>
      </c>
    </row>
    <row r="781" spans="1:7" x14ac:dyDescent="0.25">
      <c r="A781" t="s">
        <v>0</v>
      </c>
      <c r="B781" t="s">
        <v>13</v>
      </c>
      <c r="C781">
        <v>2959233</v>
      </c>
      <c r="D781" s="2">
        <v>2958465</v>
      </c>
      <c r="E781" s="2">
        <v>44305</v>
      </c>
      <c r="F781" s="28">
        <v>71.430000000000007</v>
      </c>
      <c r="G781" t="s">
        <v>14</v>
      </c>
    </row>
    <row r="782" spans="1:7" x14ac:dyDescent="0.25">
      <c r="A782" t="s">
        <v>0</v>
      </c>
      <c r="B782" t="s">
        <v>13</v>
      </c>
      <c r="C782">
        <v>2959234</v>
      </c>
      <c r="D782" s="2">
        <v>2958465</v>
      </c>
      <c r="E782" s="2">
        <v>44305</v>
      </c>
      <c r="F782" s="28">
        <v>71.430000000000007</v>
      </c>
      <c r="G782" t="s">
        <v>14</v>
      </c>
    </row>
    <row r="783" spans="1:7" x14ac:dyDescent="0.25">
      <c r="A783" t="s">
        <v>0</v>
      </c>
      <c r="B783" t="s">
        <v>13</v>
      </c>
      <c r="C783">
        <v>2959243</v>
      </c>
      <c r="D783" s="2">
        <v>2958465</v>
      </c>
      <c r="E783" s="2">
        <v>44305</v>
      </c>
      <c r="F783" s="28">
        <v>76.92</v>
      </c>
      <c r="G783" t="s">
        <v>14</v>
      </c>
    </row>
    <row r="784" spans="1:7" x14ac:dyDescent="0.25">
      <c r="A784" t="s">
        <v>0</v>
      </c>
      <c r="B784" t="s">
        <v>13</v>
      </c>
      <c r="C784">
        <v>2959244</v>
      </c>
      <c r="D784" s="2">
        <v>2958465</v>
      </c>
      <c r="E784" s="2">
        <v>44305</v>
      </c>
      <c r="F784" s="28">
        <v>76.92</v>
      </c>
      <c r="G784" t="s">
        <v>14</v>
      </c>
    </row>
    <row r="785" spans="1:7" x14ac:dyDescent="0.25">
      <c r="A785" t="s">
        <v>0</v>
      </c>
      <c r="B785" t="s">
        <v>13</v>
      </c>
      <c r="C785">
        <v>2959610</v>
      </c>
      <c r="D785" s="2">
        <v>2958465</v>
      </c>
      <c r="E785" s="2">
        <v>43344</v>
      </c>
      <c r="F785" s="28">
        <v>76.92</v>
      </c>
      <c r="G785" t="s">
        <v>14</v>
      </c>
    </row>
    <row r="786" spans="1:7" x14ac:dyDescent="0.25">
      <c r="A786" t="s">
        <v>0</v>
      </c>
      <c r="B786" t="s">
        <v>13</v>
      </c>
      <c r="C786">
        <v>2959701</v>
      </c>
      <c r="D786" s="2">
        <v>2958465</v>
      </c>
      <c r="E786" s="2">
        <v>43344</v>
      </c>
      <c r="F786" s="28">
        <v>76.92</v>
      </c>
      <c r="G786" t="s">
        <v>14</v>
      </c>
    </row>
    <row r="787" spans="1:7" x14ac:dyDescent="0.25">
      <c r="A787" t="s">
        <v>0</v>
      </c>
      <c r="B787" t="s">
        <v>13</v>
      </c>
      <c r="C787">
        <v>2959711</v>
      </c>
      <c r="D787" s="2">
        <v>2958465</v>
      </c>
      <c r="E787" s="2">
        <v>43344</v>
      </c>
      <c r="F787" s="28">
        <v>76.92</v>
      </c>
      <c r="G787" t="s">
        <v>14</v>
      </c>
    </row>
    <row r="788" spans="1:7" x14ac:dyDescent="0.25">
      <c r="A788" t="s">
        <v>0</v>
      </c>
      <c r="B788" t="s">
        <v>13</v>
      </c>
      <c r="C788">
        <v>2960183</v>
      </c>
      <c r="D788" s="2">
        <v>2958465</v>
      </c>
      <c r="E788" s="2">
        <v>44420</v>
      </c>
      <c r="F788" s="28">
        <v>65.03</v>
      </c>
      <c r="G788" t="s">
        <v>14</v>
      </c>
    </row>
    <row r="789" spans="1:7" x14ac:dyDescent="0.25">
      <c r="A789" t="s">
        <v>0</v>
      </c>
      <c r="B789" t="s">
        <v>13</v>
      </c>
      <c r="C789">
        <v>2960184</v>
      </c>
      <c r="D789" s="2">
        <v>2958465</v>
      </c>
      <c r="E789" s="2">
        <v>44420</v>
      </c>
      <c r="F789" s="28">
        <v>65.03</v>
      </c>
      <c r="G789" t="s">
        <v>14</v>
      </c>
    </row>
    <row r="790" spans="1:7" x14ac:dyDescent="0.25">
      <c r="A790" t="s">
        <v>0</v>
      </c>
      <c r="B790" t="s">
        <v>13</v>
      </c>
      <c r="C790">
        <v>2960219</v>
      </c>
      <c r="D790" s="2">
        <v>2958465</v>
      </c>
      <c r="E790" s="2">
        <v>44460</v>
      </c>
      <c r="F790" s="28">
        <v>65.03</v>
      </c>
      <c r="G790" t="s">
        <v>14</v>
      </c>
    </row>
    <row r="791" spans="1:7" x14ac:dyDescent="0.25">
      <c r="A791" t="s">
        <v>0</v>
      </c>
      <c r="B791" t="s">
        <v>13</v>
      </c>
      <c r="C791">
        <v>2960220</v>
      </c>
      <c r="D791" s="2">
        <v>2958465</v>
      </c>
      <c r="E791" s="2">
        <v>44460</v>
      </c>
      <c r="F791" s="28">
        <v>65.03</v>
      </c>
      <c r="G791" t="s">
        <v>14</v>
      </c>
    </row>
    <row r="792" spans="1:7" x14ac:dyDescent="0.25">
      <c r="A792" t="s">
        <v>0</v>
      </c>
      <c r="B792" t="s">
        <v>13</v>
      </c>
      <c r="C792">
        <v>2960221</v>
      </c>
      <c r="D792" s="2">
        <v>2958465</v>
      </c>
      <c r="E792" s="2">
        <v>44420</v>
      </c>
      <c r="F792" s="28">
        <v>65.03</v>
      </c>
      <c r="G792" t="s">
        <v>14</v>
      </c>
    </row>
    <row r="793" spans="1:7" x14ac:dyDescent="0.25">
      <c r="A793" t="s">
        <v>0</v>
      </c>
      <c r="B793" t="s">
        <v>13</v>
      </c>
      <c r="C793">
        <v>2960222</v>
      </c>
      <c r="D793" s="2">
        <v>2958465</v>
      </c>
      <c r="E793" s="2">
        <v>44420</v>
      </c>
      <c r="F793" s="28">
        <v>65.03</v>
      </c>
      <c r="G793" t="s">
        <v>14</v>
      </c>
    </row>
    <row r="794" spans="1:7" x14ac:dyDescent="0.25">
      <c r="A794" t="s">
        <v>0</v>
      </c>
      <c r="B794" t="s">
        <v>13</v>
      </c>
      <c r="C794">
        <v>2960684</v>
      </c>
      <c r="D794" s="2">
        <v>2958465</v>
      </c>
      <c r="E794" s="2">
        <v>43494</v>
      </c>
      <c r="F794" s="28">
        <v>76.92</v>
      </c>
      <c r="G794" t="s">
        <v>14</v>
      </c>
    </row>
    <row r="795" spans="1:7" x14ac:dyDescent="0.25">
      <c r="A795" t="s">
        <v>0</v>
      </c>
      <c r="B795" t="s">
        <v>13</v>
      </c>
      <c r="C795">
        <v>2960722</v>
      </c>
      <c r="D795" s="2">
        <v>2958465</v>
      </c>
      <c r="E795" s="2">
        <v>43494</v>
      </c>
      <c r="F795" s="28">
        <v>76.92</v>
      </c>
      <c r="G795" t="s">
        <v>14</v>
      </c>
    </row>
    <row r="796" spans="1:7" x14ac:dyDescent="0.25">
      <c r="A796" t="s">
        <v>0</v>
      </c>
      <c r="B796" t="s">
        <v>13</v>
      </c>
      <c r="C796">
        <v>2961163</v>
      </c>
      <c r="D796" s="2">
        <v>2958465</v>
      </c>
      <c r="E796" s="2">
        <v>43372</v>
      </c>
      <c r="F796" s="28">
        <v>76.92</v>
      </c>
      <c r="G796" t="s">
        <v>14</v>
      </c>
    </row>
    <row r="797" spans="1:7" x14ac:dyDescent="0.25">
      <c r="A797" t="s">
        <v>0</v>
      </c>
      <c r="B797" t="s">
        <v>13</v>
      </c>
      <c r="C797">
        <v>2961165</v>
      </c>
      <c r="D797" s="2">
        <v>2958465</v>
      </c>
      <c r="E797" s="2">
        <v>43372</v>
      </c>
      <c r="F797" s="28">
        <v>76.92</v>
      </c>
      <c r="G797" t="s">
        <v>14</v>
      </c>
    </row>
    <row r="798" spans="1:7" x14ac:dyDescent="0.25">
      <c r="A798" t="s">
        <v>0</v>
      </c>
      <c r="B798" t="s">
        <v>13</v>
      </c>
      <c r="C798">
        <v>2961173</v>
      </c>
      <c r="D798" s="2">
        <v>2958465</v>
      </c>
      <c r="E798" s="2">
        <v>43372</v>
      </c>
      <c r="F798" s="28">
        <v>76.92</v>
      </c>
      <c r="G798" t="s">
        <v>14</v>
      </c>
    </row>
    <row r="799" spans="1:7" x14ac:dyDescent="0.25">
      <c r="A799" t="s">
        <v>0</v>
      </c>
      <c r="B799" t="s">
        <v>13</v>
      </c>
      <c r="C799">
        <v>2961175</v>
      </c>
      <c r="D799" s="2">
        <v>2958465</v>
      </c>
      <c r="E799" s="2">
        <v>43372</v>
      </c>
      <c r="F799" s="28">
        <v>76.92</v>
      </c>
      <c r="G799" t="s">
        <v>14</v>
      </c>
    </row>
    <row r="800" spans="1:7" x14ac:dyDescent="0.25">
      <c r="A800" t="s">
        <v>0</v>
      </c>
      <c r="B800" t="s">
        <v>13</v>
      </c>
      <c r="C800">
        <v>2961183</v>
      </c>
      <c r="D800" s="2">
        <v>2958465</v>
      </c>
      <c r="E800" s="2">
        <v>43372</v>
      </c>
      <c r="F800" s="28">
        <v>76.92</v>
      </c>
      <c r="G800" t="s">
        <v>14</v>
      </c>
    </row>
    <row r="801" spans="1:7" x14ac:dyDescent="0.25">
      <c r="A801" t="s">
        <v>0</v>
      </c>
      <c r="B801" t="s">
        <v>13</v>
      </c>
      <c r="C801">
        <v>2961185</v>
      </c>
      <c r="D801" s="2">
        <v>2958465</v>
      </c>
      <c r="E801" s="2">
        <v>43372</v>
      </c>
      <c r="F801" s="28">
        <v>76.92</v>
      </c>
      <c r="G801" t="s">
        <v>14</v>
      </c>
    </row>
    <row r="802" spans="1:7" x14ac:dyDescent="0.25">
      <c r="A802" t="s">
        <v>0</v>
      </c>
      <c r="B802" t="s">
        <v>13</v>
      </c>
      <c r="C802">
        <v>2962163</v>
      </c>
      <c r="D802" s="2">
        <v>2958465</v>
      </c>
      <c r="E802" s="2">
        <v>43372</v>
      </c>
      <c r="F802" s="28">
        <v>76.92</v>
      </c>
      <c r="G802" t="s">
        <v>14</v>
      </c>
    </row>
    <row r="803" spans="1:7" x14ac:dyDescent="0.25">
      <c r="A803" t="s">
        <v>0</v>
      </c>
      <c r="B803" t="s">
        <v>13</v>
      </c>
      <c r="C803">
        <v>2962165</v>
      </c>
      <c r="D803" s="2">
        <v>2958465</v>
      </c>
      <c r="E803" s="2">
        <v>43372</v>
      </c>
      <c r="F803" s="28">
        <v>76.92</v>
      </c>
      <c r="G803" t="s">
        <v>14</v>
      </c>
    </row>
    <row r="804" spans="1:7" x14ac:dyDescent="0.25">
      <c r="A804" t="s">
        <v>0</v>
      </c>
      <c r="B804" t="s">
        <v>13</v>
      </c>
      <c r="C804">
        <v>2962173</v>
      </c>
      <c r="D804" s="2">
        <v>2958465</v>
      </c>
      <c r="E804" s="2">
        <v>43372</v>
      </c>
      <c r="F804" s="28">
        <v>76.92</v>
      </c>
      <c r="G804" t="s">
        <v>14</v>
      </c>
    </row>
    <row r="805" spans="1:7" x14ac:dyDescent="0.25">
      <c r="A805" t="s">
        <v>0</v>
      </c>
      <c r="B805" t="s">
        <v>13</v>
      </c>
      <c r="C805">
        <v>2962175</v>
      </c>
      <c r="D805" s="2">
        <v>2958465</v>
      </c>
      <c r="E805" s="2">
        <v>43372</v>
      </c>
      <c r="F805" s="28">
        <v>76.92</v>
      </c>
      <c r="G805" t="s">
        <v>14</v>
      </c>
    </row>
    <row r="806" spans="1:7" x14ac:dyDescent="0.25">
      <c r="A806" t="s">
        <v>0</v>
      </c>
      <c r="B806" t="s">
        <v>13</v>
      </c>
      <c r="C806">
        <v>2962183</v>
      </c>
      <c r="D806" s="2">
        <v>2958465</v>
      </c>
      <c r="E806" s="2">
        <v>43372</v>
      </c>
      <c r="F806" s="28">
        <v>76.92</v>
      </c>
      <c r="G806" t="s">
        <v>14</v>
      </c>
    </row>
    <row r="807" spans="1:7" x14ac:dyDescent="0.25">
      <c r="A807" t="s">
        <v>0</v>
      </c>
      <c r="B807" t="s">
        <v>13</v>
      </c>
      <c r="C807">
        <v>2962185</v>
      </c>
      <c r="D807" s="2">
        <v>2958465</v>
      </c>
      <c r="E807" s="2">
        <v>43372</v>
      </c>
      <c r="F807" s="28">
        <v>76.92</v>
      </c>
      <c r="G807" t="s">
        <v>14</v>
      </c>
    </row>
    <row r="808" spans="1:7" x14ac:dyDescent="0.25">
      <c r="A808" t="s">
        <v>0</v>
      </c>
      <c r="B808" t="s">
        <v>13</v>
      </c>
      <c r="C808">
        <v>2964183</v>
      </c>
      <c r="D808" s="2">
        <v>2958465</v>
      </c>
      <c r="E808" s="2">
        <v>42935</v>
      </c>
      <c r="F808" s="28">
        <v>62.35</v>
      </c>
      <c r="G808" t="s">
        <v>14</v>
      </c>
    </row>
    <row r="809" spans="1:7" x14ac:dyDescent="0.25">
      <c r="A809" t="s">
        <v>0</v>
      </c>
      <c r="B809" t="s">
        <v>13</v>
      </c>
      <c r="C809">
        <v>2964184</v>
      </c>
      <c r="D809" s="2">
        <v>2958465</v>
      </c>
      <c r="E809" s="2">
        <v>42935</v>
      </c>
      <c r="F809" s="28">
        <v>62.35</v>
      </c>
      <c r="G809" t="s">
        <v>14</v>
      </c>
    </row>
    <row r="810" spans="1:7" x14ac:dyDescent="0.25">
      <c r="A810" t="s">
        <v>0</v>
      </c>
      <c r="B810" t="s">
        <v>13</v>
      </c>
      <c r="C810">
        <v>2964211</v>
      </c>
      <c r="D810" s="2">
        <v>2958465</v>
      </c>
      <c r="E810" s="2">
        <v>42935</v>
      </c>
      <c r="F810" s="28">
        <v>62.39</v>
      </c>
      <c r="G810" t="s">
        <v>14</v>
      </c>
    </row>
    <row r="811" spans="1:7" x14ac:dyDescent="0.25">
      <c r="A811" t="s">
        <v>0</v>
      </c>
      <c r="B811" t="s">
        <v>13</v>
      </c>
      <c r="C811">
        <v>2964213</v>
      </c>
      <c r="D811" s="2">
        <v>2958465</v>
      </c>
      <c r="E811" s="2">
        <v>42935</v>
      </c>
      <c r="F811" s="28">
        <v>62.39</v>
      </c>
      <c r="G811" t="s">
        <v>14</v>
      </c>
    </row>
    <row r="812" spans="1:7" x14ac:dyDescent="0.25">
      <c r="A812" t="s">
        <v>0</v>
      </c>
      <c r="B812" t="s">
        <v>13</v>
      </c>
      <c r="C812">
        <v>2965183</v>
      </c>
      <c r="D812" s="2">
        <v>2958465</v>
      </c>
      <c r="E812" s="2">
        <v>44249</v>
      </c>
      <c r="F812" s="28">
        <v>76.92</v>
      </c>
      <c r="G812" t="s">
        <v>14</v>
      </c>
    </row>
    <row r="813" spans="1:7" x14ac:dyDescent="0.25">
      <c r="A813" t="s">
        <v>0</v>
      </c>
      <c r="B813" t="s">
        <v>13</v>
      </c>
      <c r="C813">
        <v>2965185</v>
      </c>
      <c r="D813" s="2">
        <v>2958465</v>
      </c>
      <c r="E813" s="2">
        <v>44249</v>
      </c>
      <c r="F813" s="28">
        <v>76.92</v>
      </c>
      <c r="G813" t="s">
        <v>14</v>
      </c>
    </row>
    <row r="814" spans="1:7" x14ac:dyDescent="0.25">
      <c r="A814" t="s">
        <v>0</v>
      </c>
      <c r="B814" t="s">
        <v>13</v>
      </c>
      <c r="C814">
        <v>2965211</v>
      </c>
      <c r="D814" s="2">
        <v>2958465</v>
      </c>
      <c r="E814" s="2">
        <v>44249</v>
      </c>
      <c r="F814" s="28">
        <v>76.92</v>
      </c>
      <c r="G814" t="s">
        <v>14</v>
      </c>
    </row>
    <row r="815" spans="1:7" x14ac:dyDescent="0.25">
      <c r="A815" t="s">
        <v>0</v>
      </c>
      <c r="B815" t="s">
        <v>13</v>
      </c>
      <c r="C815">
        <v>2965213</v>
      </c>
      <c r="D815" s="2">
        <v>2958465</v>
      </c>
      <c r="E815" s="2">
        <v>44249</v>
      </c>
      <c r="F815" s="28">
        <v>76.92</v>
      </c>
      <c r="G815" t="s">
        <v>14</v>
      </c>
    </row>
    <row r="816" spans="1:7" x14ac:dyDescent="0.25">
      <c r="A816" t="s">
        <v>0</v>
      </c>
      <c r="B816" t="s">
        <v>13</v>
      </c>
      <c r="C816">
        <v>2965221</v>
      </c>
      <c r="D816" s="2">
        <v>2958465</v>
      </c>
      <c r="E816" s="2">
        <v>44249</v>
      </c>
      <c r="F816" s="28">
        <v>76.92</v>
      </c>
      <c r="G816" t="s">
        <v>14</v>
      </c>
    </row>
    <row r="817" spans="1:7" x14ac:dyDescent="0.25">
      <c r="A817" t="s">
        <v>0</v>
      </c>
      <c r="B817" t="s">
        <v>13</v>
      </c>
      <c r="C817">
        <v>2965222</v>
      </c>
      <c r="D817" s="2">
        <v>2958465</v>
      </c>
      <c r="E817" s="2">
        <v>44249</v>
      </c>
      <c r="F817" s="28">
        <v>76.92</v>
      </c>
      <c r="G817" t="s">
        <v>14</v>
      </c>
    </row>
    <row r="818" spans="1:7" x14ac:dyDescent="0.25">
      <c r="A818" t="s">
        <v>0</v>
      </c>
      <c r="B818" t="s">
        <v>13</v>
      </c>
      <c r="C818">
        <v>2966183</v>
      </c>
      <c r="D818" s="2">
        <v>2958465</v>
      </c>
      <c r="E818" s="2">
        <v>43344</v>
      </c>
      <c r="F818" s="28">
        <v>76.92</v>
      </c>
      <c r="G818" t="s">
        <v>14</v>
      </c>
    </row>
    <row r="819" spans="1:7" x14ac:dyDescent="0.25">
      <c r="A819" t="s">
        <v>0</v>
      </c>
      <c r="B819" t="s">
        <v>13</v>
      </c>
      <c r="C819">
        <v>2966184</v>
      </c>
      <c r="D819" s="2">
        <v>2958465</v>
      </c>
      <c r="E819" s="2">
        <v>43344</v>
      </c>
      <c r="F819" s="28">
        <v>76.92</v>
      </c>
      <c r="G819" t="s">
        <v>14</v>
      </c>
    </row>
    <row r="820" spans="1:7" x14ac:dyDescent="0.25">
      <c r="A820" t="s">
        <v>0</v>
      </c>
      <c r="B820" t="s">
        <v>13</v>
      </c>
      <c r="C820">
        <v>2966193</v>
      </c>
      <c r="D820" s="2">
        <v>2958465</v>
      </c>
      <c r="E820" s="2">
        <v>43344</v>
      </c>
      <c r="F820" s="28">
        <v>76.92</v>
      </c>
      <c r="G820" t="s">
        <v>14</v>
      </c>
    </row>
    <row r="821" spans="1:7" x14ac:dyDescent="0.25">
      <c r="A821" t="s">
        <v>0</v>
      </c>
      <c r="B821" t="s">
        <v>13</v>
      </c>
      <c r="C821">
        <v>2966195</v>
      </c>
      <c r="D821" s="2">
        <v>2958465</v>
      </c>
      <c r="E821" s="2">
        <v>43344</v>
      </c>
      <c r="F821" s="28">
        <v>76.92</v>
      </c>
      <c r="G821" t="s">
        <v>14</v>
      </c>
    </row>
    <row r="822" spans="1:7" x14ac:dyDescent="0.25">
      <c r="A822" t="s">
        <v>0</v>
      </c>
      <c r="B822" t="s">
        <v>13</v>
      </c>
      <c r="C822">
        <v>2966293</v>
      </c>
      <c r="D822" s="2">
        <v>2958465</v>
      </c>
      <c r="E822" s="2">
        <v>43518</v>
      </c>
      <c r="F822" s="28">
        <v>76.92</v>
      </c>
      <c r="G822" t="s">
        <v>14</v>
      </c>
    </row>
    <row r="823" spans="1:7" x14ac:dyDescent="0.25">
      <c r="A823" t="s">
        <v>0</v>
      </c>
      <c r="B823" t="s">
        <v>13</v>
      </c>
      <c r="C823">
        <v>2966294</v>
      </c>
      <c r="D823" s="2">
        <v>2958465</v>
      </c>
      <c r="E823" s="2">
        <v>43518</v>
      </c>
      <c r="F823" s="28">
        <v>76.92</v>
      </c>
      <c r="G823" t="s">
        <v>14</v>
      </c>
    </row>
    <row r="824" spans="1:7" x14ac:dyDescent="0.25">
      <c r="A824" t="s">
        <v>0</v>
      </c>
      <c r="B824" t="s">
        <v>13</v>
      </c>
      <c r="C824">
        <v>2966693</v>
      </c>
      <c r="D824" s="2">
        <v>2958465</v>
      </c>
      <c r="E824" s="2">
        <v>43344</v>
      </c>
      <c r="F824" s="28">
        <v>76.92</v>
      </c>
      <c r="G824" t="s">
        <v>14</v>
      </c>
    </row>
    <row r="825" spans="1:7" x14ac:dyDescent="0.25">
      <c r="A825" t="s">
        <v>0</v>
      </c>
      <c r="B825" t="s">
        <v>13</v>
      </c>
      <c r="C825">
        <v>2967110</v>
      </c>
      <c r="D825" s="2">
        <v>2958465</v>
      </c>
      <c r="E825" s="2">
        <v>45223</v>
      </c>
      <c r="F825" s="28">
        <v>64.900000000000006</v>
      </c>
      <c r="G825" t="s">
        <v>14</v>
      </c>
    </row>
    <row r="826" spans="1:7" x14ac:dyDescent="0.25">
      <c r="A826" t="s">
        <v>0</v>
      </c>
      <c r="B826" t="s">
        <v>13</v>
      </c>
      <c r="C826">
        <v>2967111</v>
      </c>
      <c r="D826" s="2">
        <v>2958465</v>
      </c>
      <c r="E826" s="2">
        <v>45223</v>
      </c>
      <c r="F826" s="28">
        <v>64.900000000000006</v>
      </c>
      <c r="G826" t="s">
        <v>14</v>
      </c>
    </row>
    <row r="827" spans="1:7" x14ac:dyDescent="0.25">
      <c r="A827" t="s">
        <v>0</v>
      </c>
      <c r="B827" t="s">
        <v>13</v>
      </c>
      <c r="C827">
        <v>2967173</v>
      </c>
      <c r="D827" s="2">
        <v>2958465</v>
      </c>
      <c r="E827" s="2">
        <v>45223</v>
      </c>
      <c r="F827" s="28">
        <v>64.790000000000006</v>
      </c>
      <c r="G827" t="s">
        <v>14</v>
      </c>
    </row>
    <row r="828" spans="1:7" x14ac:dyDescent="0.25">
      <c r="A828" t="s">
        <v>0</v>
      </c>
      <c r="B828" t="s">
        <v>13</v>
      </c>
      <c r="C828">
        <v>2967175</v>
      </c>
      <c r="D828" s="2">
        <v>2958465</v>
      </c>
      <c r="E828" s="2">
        <v>45223</v>
      </c>
      <c r="F828" s="28">
        <v>64.790000000000006</v>
      </c>
      <c r="G828" t="s">
        <v>14</v>
      </c>
    </row>
    <row r="829" spans="1:7" x14ac:dyDescent="0.25">
      <c r="A829" t="s">
        <v>0</v>
      </c>
      <c r="B829" t="s">
        <v>13</v>
      </c>
      <c r="C829">
        <v>2967183</v>
      </c>
      <c r="D829" s="2">
        <v>2958465</v>
      </c>
      <c r="E829" s="2">
        <v>45223</v>
      </c>
      <c r="F829" s="28">
        <v>65.010000000000005</v>
      </c>
      <c r="G829" t="s">
        <v>14</v>
      </c>
    </row>
    <row r="830" spans="1:7" x14ac:dyDescent="0.25">
      <c r="A830" t="s">
        <v>0</v>
      </c>
      <c r="B830" t="s">
        <v>13</v>
      </c>
      <c r="C830">
        <v>2967184</v>
      </c>
      <c r="D830" s="2">
        <v>2958465</v>
      </c>
      <c r="E830" s="2">
        <v>45223</v>
      </c>
      <c r="F830" s="28">
        <v>65.010000000000005</v>
      </c>
      <c r="G830" t="s">
        <v>14</v>
      </c>
    </row>
    <row r="831" spans="1:7" x14ac:dyDescent="0.25">
      <c r="A831" t="s">
        <v>0</v>
      </c>
      <c r="B831" t="s">
        <v>13</v>
      </c>
      <c r="C831">
        <v>2967200</v>
      </c>
      <c r="D831" s="2">
        <v>2958465</v>
      </c>
      <c r="E831" s="2">
        <v>45574</v>
      </c>
      <c r="F831" s="28">
        <v>64.930000000000007</v>
      </c>
      <c r="G831" t="s">
        <v>14</v>
      </c>
    </row>
    <row r="832" spans="1:7" x14ac:dyDescent="0.25">
      <c r="A832" t="s">
        <v>0</v>
      </c>
      <c r="B832" t="s">
        <v>13</v>
      </c>
      <c r="C832">
        <v>2967201</v>
      </c>
      <c r="D832" s="2">
        <v>2958465</v>
      </c>
      <c r="E832" s="2">
        <v>45223</v>
      </c>
      <c r="F832" s="28">
        <v>64.930000000000007</v>
      </c>
      <c r="G832" t="s">
        <v>14</v>
      </c>
    </row>
    <row r="833" spans="1:7" x14ac:dyDescent="0.25">
      <c r="A833" t="s">
        <v>0</v>
      </c>
      <c r="B833" t="s">
        <v>13</v>
      </c>
      <c r="C833">
        <v>2967203</v>
      </c>
      <c r="D833" s="2">
        <v>2958465</v>
      </c>
      <c r="E833" s="2">
        <v>45223</v>
      </c>
      <c r="F833" s="28">
        <v>64.930000000000007</v>
      </c>
      <c r="G833" t="s">
        <v>14</v>
      </c>
    </row>
    <row r="834" spans="1:7" x14ac:dyDescent="0.25">
      <c r="A834" t="s">
        <v>0</v>
      </c>
      <c r="B834" t="s">
        <v>13</v>
      </c>
      <c r="C834">
        <v>2967204</v>
      </c>
      <c r="D834" s="2">
        <v>2958465</v>
      </c>
      <c r="E834" s="2">
        <v>45574</v>
      </c>
      <c r="F834" s="28">
        <v>64.930000000000007</v>
      </c>
      <c r="G834" t="s">
        <v>14</v>
      </c>
    </row>
    <row r="835" spans="1:7" x14ac:dyDescent="0.25">
      <c r="A835" t="s">
        <v>0</v>
      </c>
      <c r="B835" t="s">
        <v>13</v>
      </c>
      <c r="C835">
        <v>2967211</v>
      </c>
      <c r="D835" s="2">
        <v>2958465</v>
      </c>
      <c r="E835" s="2">
        <v>45223</v>
      </c>
      <c r="F835" s="28">
        <v>64.900000000000006</v>
      </c>
      <c r="G835" t="s">
        <v>14</v>
      </c>
    </row>
    <row r="836" spans="1:7" x14ac:dyDescent="0.25">
      <c r="A836" t="s">
        <v>0</v>
      </c>
      <c r="B836" t="s">
        <v>13</v>
      </c>
      <c r="C836">
        <v>2967213</v>
      </c>
      <c r="D836" s="2">
        <v>2958465</v>
      </c>
      <c r="E836" s="2">
        <v>45223</v>
      </c>
      <c r="F836" s="28">
        <v>64.900000000000006</v>
      </c>
      <c r="G836" t="s">
        <v>14</v>
      </c>
    </row>
    <row r="837" spans="1:7" x14ac:dyDescent="0.25">
      <c r="A837" t="s">
        <v>0</v>
      </c>
      <c r="B837" t="s">
        <v>13</v>
      </c>
      <c r="C837">
        <v>2967219</v>
      </c>
      <c r="D837" s="2">
        <v>2958465</v>
      </c>
      <c r="E837" s="2">
        <v>45574</v>
      </c>
      <c r="F837" s="28">
        <v>64.91</v>
      </c>
      <c r="G837" t="s">
        <v>14</v>
      </c>
    </row>
    <row r="838" spans="1:7" x14ac:dyDescent="0.25">
      <c r="A838" t="s">
        <v>0</v>
      </c>
      <c r="B838" t="s">
        <v>13</v>
      </c>
      <c r="C838">
        <v>2967220</v>
      </c>
      <c r="D838" s="2">
        <v>2958465</v>
      </c>
      <c r="E838" s="2">
        <v>45574</v>
      </c>
      <c r="F838" s="28">
        <v>64.91</v>
      </c>
      <c r="G838" t="s">
        <v>14</v>
      </c>
    </row>
    <row r="839" spans="1:7" x14ac:dyDescent="0.25">
      <c r="A839" t="s">
        <v>0</v>
      </c>
      <c r="B839" t="s">
        <v>13</v>
      </c>
      <c r="C839">
        <v>2967221</v>
      </c>
      <c r="D839" s="2">
        <v>2958465</v>
      </c>
      <c r="E839" s="2">
        <v>45223</v>
      </c>
      <c r="F839" s="28">
        <v>64.91</v>
      </c>
      <c r="G839" t="s">
        <v>14</v>
      </c>
    </row>
    <row r="840" spans="1:7" x14ac:dyDescent="0.25">
      <c r="A840" t="s">
        <v>0</v>
      </c>
      <c r="B840" t="s">
        <v>13</v>
      </c>
      <c r="C840">
        <v>2967222</v>
      </c>
      <c r="D840" s="2">
        <v>2958465</v>
      </c>
      <c r="E840" s="2">
        <v>45223</v>
      </c>
      <c r="F840" s="28">
        <v>64.91</v>
      </c>
      <c r="G840" t="s">
        <v>14</v>
      </c>
    </row>
    <row r="841" spans="1:7" x14ac:dyDescent="0.25">
      <c r="A841" t="s">
        <v>0</v>
      </c>
      <c r="B841" t="s">
        <v>13</v>
      </c>
      <c r="C841">
        <v>2967233</v>
      </c>
      <c r="D841" s="2">
        <v>2958465</v>
      </c>
      <c r="E841" s="2">
        <v>45223</v>
      </c>
      <c r="F841" s="28">
        <v>64.87</v>
      </c>
      <c r="G841" t="s">
        <v>14</v>
      </c>
    </row>
    <row r="842" spans="1:7" x14ac:dyDescent="0.25">
      <c r="A842" t="s">
        <v>0</v>
      </c>
      <c r="B842" t="s">
        <v>13</v>
      </c>
      <c r="C842">
        <v>2967234</v>
      </c>
      <c r="D842" s="2">
        <v>2958465</v>
      </c>
      <c r="E842" s="2">
        <v>45223</v>
      </c>
      <c r="F842" s="28">
        <v>64.87</v>
      </c>
      <c r="G842" t="s">
        <v>14</v>
      </c>
    </row>
    <row r="843" spans="1:7" x14ac:dyDescent="0.25">
      <c r="A843" t="s">
        <v>0</v>
      </c>
      <c r="B843" t="s">
        <v>13</v>
      </c>
      <c r="C843">
        <v>2967243</v>
      </c>
      <c r="D843" s="2">
        <v>2958465</v>
      </c>
      <c r="E843" s="2">
        <v>45223</v>
      </c>
      <c r="F843" s="28">
        <v>64.87</v>
      </c>
      <c r="G843" t="s">
        <v>14</v>
      </c>
    </row>
    <row r="844" spans="1:7" x14ac:dyDescent="0.25">
      <c r="A844" t="s">
        <v>0</v>
      </c>
      <c r="B844" t="s">
        <v>13</v>
      </c>
      <c r="C844">
        <v>2967244</v>
      </c>
      <c r="D844" s="2">
        <v>2958465</v>
      </c>
      <c r="E844" s="2">
        <v>45223</v>
      </c>
      <c r="F844" s="28">
        <v>64.87</v>
      </c>
      <c r="G844" t="s">
        <v>14</v>
      </c>
    </row>
    <row r="845" spans="1:7" x14ac:dyDescent="0.25">
      <c r="A845" t="s">
        <v>0</v>
      </c>
      <c r="B845" t="s">
        <v>13</v>
      </c>
      <c r="C845">
        <v>2967673</v>
      </c>
      <c r="D845" s="2">
        <v>2958465</v>
      </c>
      <c r="E845" s="2">
        <v>43344</v>
      </c>
      <c r="F845" s="28">
        <v>71.430000000000007</v>
      </c>
      <c r="G845" t="s">
        <v>14</v>
      </c>
    </row>
    <row r="846" spans="1:7" x14ac:dyDescent="0.25">
      <c r="A846" t="s">
        <v>0</v>
      </c>
      <c r="B846" t="s">
        <v>13</v>
      </c>
      <c r="C846">
        <v>2967675</v>
      </c>
      <c r="D846" s="2">
        <v>2958465</v>
      </c>
      <c r="E846" s="2">
        <v>43344</v>
      </c>
      <c r="F846" s="28">
        <v>71.430000000000007</v>
      </c>
      <c r="G846" t="s">
        <v>14</v>
      </c>
    </row>
    <row r="847" spans="1:7" x14ac:dyDescent="0.25">
      <c r="A847" t="s">
        <v>0</v>
      </c>
      <c r="B847" t="s">
        <v>13</v>
      </c>
      <c r="C847">
        <v>2967683</v>
      </c>
      <c r="D847" s="2">
        <v>2958465</v>
      </c>
      <c r="E847" s="2">
        <v>43344</v>
      </c>
      <c r="F847" s="28">
        <v>71.430000000000007</v>
      </c>
      <c r="G847" t="s">
        <v>14</v>
      </c>
    </row>
    <row r="848" spans="1:7" x14ac:dyDescent="0.25">
      <c r="A848" t="s">
        <v>0</v>
      </c>
      <c r="B848" t="s">
        <v>13</v>
      </c>
      <c r="C848">
        <v>2967684</v>
      </c>
      <c r="D848" s="2">
        <v>2958465</v>
      </c>
      <c r="E848" s="2">
        <v>43344</v>
      </c>
      <c r="F848" s="28">
        <v>71.430000000000007</v>
      </c>
      <c r="G848" t="s">
        <v>14</v>
      </c>
    </row>
    <row r="849" spans="1:7" x14ac:dyDescent="0.25">
      <c r="A849" t="s">
        <v>0</v>
      </c>
      <c r="B849" t="s">
        <v>13</v>
      </c>
      <c r="C849">
        <v>2967701</v>
      </c>
      <c r="D849" s="2">
        <v>2958465</v>
      </c>
      <c r="E849" s="2">
        <v>43344</v>
      </c>
      <c r="F849" s="28">
        <v>66.67</v>
      </c>
      <c r="G849" t="s">
        <v>14</v>
      </c>
    </row>
    <row r="850" spans="1:7" x14ac:dyDescent="0.25">
      <c r="A850" t="s">
        <v>0</v>
      </c>
      <c r="B850" t="s">
        <v>13</v>
      </c>
      <c r="C850">
        <v>2967703</v>
      </c>
      <c r="D850" s="2">
        <v>2958465</v>
      </c>
      <c r="E850" s="2">
        <v>43344</v>
      </c>
      <c r="F850" s="28">
        <v>66.67</v>
      </c>
      <c r="G850" t="s">
        <v>14</v>
      </c>
    </row>
    <row r="851" spans="1:7" x14ac:dyDescent="0.25">
      <c r="A851" t="s">
        <v>0</v>
      </c>
      <c r="B851" t="s">
        <v>13</v>
      </c>
      <c r="C851">
        <v>2967711</v>
      </c>
      <c r="D851" s="2">
        <v>2958465</v>
      </c>
      <c r="E851" s="2">
        <v>43344</v>
      </c>
      <c r="F851" s="28">
        <v>66.67</v>
      </c>
      <c r="G851" t="s">
        <v>14</v>
      </c>
    </row>
    <row r="852" spans="1:7" x14ac:dyDescent="0.25">
      <c r="A852" t="s">
        <v>0</v>
      </c>
      <c r="B852" t="s">
        <v>13</v>
      </c>
      <c r="C852">
        <v>2967713</v>
      </c>
      <c r="D852" s="2">
        <v>2958465</v>
      </c>
      <c r="E852" s="2">
        <v>43344</v>
      </c>
      <c r="F852" s="28">
        <v>66.67</v>
      </c>
      <c r="G852" t="s">
        <v>14</v>
      </c>
    </row>
    <row r="853" spans="1:7" x14ac:dyDescent="0.25">
      <c r="A853" t="s">
        <v>0</v>
      </c>
      <c r="B853" t="s">
        <v>13</v>
      </c>
      <c r="C853">
        <v>2967733</v>
      </c>
      <c r="D853" s="2">
        <v>2958465</v>
      </c>
      <c r="E853" s="2">
        <v>43344</v>
      </c>
      <c r="F853" s="28">
        <v>66.67</v>
      </c>
      <c r="G853" t="s">
        <v>14</v>
      </c>
    </row>
    <row r="854" spans="1:7" x14ac:dyDescent="0.25">
      <c r="A854" t="s">
        <v>0</v>
      </c>
      <c r="B854" t="s">
        <v>13</v>
      </c>
      <c r="C854">
        <v>2967734</v>
      </c>
      <c r="D854" s="2">
        <v>2958465</v>
      </c>
      <c r="E854" s="2">
        <v>43344</v>
      </c>
      <c r="F854" s="28">
        <v>66.67</v>
      </c>
      <c r="G854" t="s">
        <v>14</v>
      </c>
    </row>
    <row r="855" spans="1:7" x14ac:dyDescent="0.25">
      <c r="A855" t="s">
        <v>0</v>
      </c>
      <c r="B855" t="s">
        <v>13</v>
      </c>
      <c r="C855">
        <v>2967743</v>
      </c>
      <c r="D855" s="2">
        <v>2958465</v>
      </c>
      <c r="E855" s="2">
        <v>43344</v>
      </c>
      <c r="F855" s="28">
        <v>66.67</v>
      </c>
      <c r="G855" t="s">
        <v>14</v>
      </c>
    </row>
    <row r="856" spans="1:7" x14ac:dyDescent="0.25">
      <c r="A856" t="s">
        <v>0</v>
      </c>
      <c r="B856" t="s">
        <v>13</v>
      </c>
      <c r="C856">
        <v>2967744</v>
      </c>
      <c r="D856" s="2">
        <v>2958465</v>
      </c>
      <c r="E856" s="2">
        <v>43344</v>
      </c>
      <c r="F856" s="28">
        <v>66.67</v>
      </c>
      <c r="G856" t="s">
        <v>14</v>
      </c>
    </row>
    <row r="857" spans="1:7" x14ac:dyDescent="0.25">
      <c r="A857" t="s">
        <v>0</v>
      </c>
      <c r="B857" t="s">
        <v>13</v>
      </c>
      <c r="C857">
        <v>2968183</v>
      </c>
      <c r="D857" s="2">
        <v>2958465</v>
      </c>
      <c r="E857" s="2">
        <v>44946</v>
      </c>
      <c r="F857" s="28">
        <v>76.37</v>
      </c>
      <c r="G857" t="s">
        <v>14</v>
      </c>
    </row>
    <row r="858" spans="1:7" x14ac:dyDescent="0.25">
      <c r="A858" t="s">
        <v>0</v>
      </c>
      <c r="B858" t="s">
        <v>13</v>
      </c>
      <c r="C858">
        <v>2968184</v>
      </c>
      <c r="D858" s="2">
        <v>2958465</v>
      </c>
      <c r="E858" s="2">
        <v>44946</v>
      </c>
      <c r="F858" s="28">
        <v>76.37</v>
      </c>
      <c r="G858" t="s">
        <v>14</v>
      </c>
    </row>
    <row r="859" spans="1:7" x14ac:dyDescent="0.25">
      <c r="A859" t="s">
        <v>0</v>
      </c>
      <c r="B859" t="s">
        <v>13</v>
      </c>
      <c r="C859">
        <v>2968211</v>
      </c>
      <c r="D859" s="2">
        <v>2958465</v>
      </c>
      <c r="E859" s="2">
        <v>45821</v>
      </c>
      <c r="F859" s="28">
        <v>78.010000000000005</v>
      </c>
      <c r="G859" t="s">
        <v>14</v>
      </c>
    </row>
    <row r="860" spans="1:7" x14ac:dyDescent="0.25">
      <c r="A860" t="s">
        <v>0</v>
      </c>
      <c r="B860" t="s">
        <v>13</v>
      </c>
      <c r="C860">
        <v>2968213</v>
      </c>
      <c r="D860" s="2">
        <v>2958465</v>
      </c>
      <c r="E860" s="2">
        <v>45821</v>
      </c>
      <c r="F860" s="28">
        <v>78.010000000000005</v>
      </c>
      <c r="G860" t="s">
        <v>14</v>
      </c>
    </row>
    <row r="861" spans="1:7" x14ac:dyDescent="0.25">
      <c r="A861" t="s">
        <v>0</v>
      </c>
      <c r="B861" t="s">
        <v>13</v>
      </c>
      <c r="C861">
        <v>2968233</v>
      </c>
      <c r="D861" s="2">
        <v>2958465</v>
      </c>
      <c r="E861" s="2">
        <v>44946</v>
      </c>
      <c r="F861" s="28">
        <v>76.37</v>
      </c>
      <c r="G861" t="s">
        <v>14</v>
      </c>
    </row>
    <row r="862" spans="1:7" x14ac:dyDescent="0.25">
      <c r="A862" t="s">
        <v>0</v>
      </c>
      <c r="B862" t="s">
        <v>13</v>
      </c>
      <c r="C862">
        <v>2968234</v>
      </c>
      <c r="D862" s="2">
        <v>2958465</v>
      </c>
      <c r="E862" s="2">
        <v>44946</v>
      </c>
      <c r="F862" s="28">
        <v>76.37</v>
      </c>
      <c r="G862" t="s">
        <v>14</v>
      </c>
    </row>
    <row r="863" spans="1:7" x14ac:dyDescent="0.25">
      <c r="A863" t="s">
        <v>0</v>
      </c>
      <c r="B863" t="s">
        <v>13</v>
      </c>
      <c r="C863">
        <v>2970183</v>
      </c>
      <c r="D863" s="2">
        <v>2958465</v>
      </c>
      <c r="E863" s="2">
        <v>44946</v>
      </c>
      <c r="F863" s="28">
        <v>56.12</v>
      </c>
      <c r="G863" t="s">
        <v>14</v>
      </c>
    </row>
    <row r="864" spans="1:7" x14ac:dyDescent="0.25">
      <c r="A864" t="s">
        <v>0</v>
      </c>
      <c r="B864" t="s">
        <v>13</v>
      </c>
      <c r="C864">
        <v>2970184</v>
      </c>
      <c r="D864" s="2">
        <v>2958465</v>
      </c>
      <c r="E864" s="2">
        <v>44946</v>
      </c>
      <c r="F864" s="28">
        <v>56.12</v>
      </c>
      <c r="G864" t="s">
        <v>14</v>
      </c>
    </row>
    <row r="865" spans="1:7" x14ac:dyDescent="0.25">
      <c r="A865" t="s">
        <v>0</v>
      </c>
      <c r="B865" t="s">
        <v>13</v>
      </c>
      <c r="C865">
        <v>2970211</v>
      </c>
      <c r="D865" s="2">
        <v>2958465</v>
      </c>
      <c r="E865" s="2">
        <v>44946</v>
      </c>
      <c r="F865" s="28">
        <v>56.12</v>
      </c>
      <c r="G865" t="s">
        <v>14</v>
      </c>
    </row>
    <row r="866" spans="1:7" x14ac:dyDescent="0.25">
      <c r="A866" t="s">
        <v>0</v>
      </c>
      <c r="B866" t="s">
        <v>13</v>
      </c>
      <c r="C866">
        <v>2970213</v>
      </c>
      <c r="D866" s="2">
        <v>2958465</v>
      </c>
      <c r="E866" s="2">
        <v>44946</v>
      </c>
      <c r="F866" s="28">
        <v>56.12</v>
      </c>
      <c r="G866" t="s">
        <v>14</v>
      </c>
    </row>
    <row r="867" spans="1:7" x14ac:dyDescent="0.25">
      <c r="A867" t="s">
        <v>0</v>
      </c>
      <c r="B867" t="s">
        <v>13</v>
      </c>
      <c r="C867">
        <v>2971183</v>
      </c>
      <c r="D867" s="2">
        <v>2958465</v>
      </c>
      <c r="E867" s="2">
        <v>45223</v>
      </c>
      <c r="F867" s="28">
        <v>72.959999999999994</v>
      </c>
      <c r="G867" t="s">
        <v>14</v>
      </c>
    </row>
    <row r="868" spans="1:7" x14ac:dyDescent="0.25">
      <c r="A868" t="s">
        <v>0</v>
      </c>
      <c r="B868" t="s">
        <v>13</v>
      </c>
      <c r="C868">
        <v>2971184</v>
      </c>
      <c r="D868" s="2">
        <v>2958465</v>
      </c>
      <c r="E868" s="2">
        <v>45223</v>
      </c>
      <c r="F868" s="28">
        <v>72.959999999999994</v>
      </c>
      <c r="G868" t="s">
        <v>14</v>
      </c>
    </row>
    <row r="869" spans="1:7" x14ac:dyDescent="0.25">
      <c r="A869" t="s">
        <v>0</v>
      </c>
      <c r="B869" t="s">
        <v>13</v>
      </c>
      <c r="C869">
        <v>2971193</v>
      </c>
      <c r="D869" s="2">
        <v>2958465</v>
      </c>
      <c r="E869" s="2">
        <v>45223</v>
      </c>
      <c r="F869" s="28">
        <v>73.06</v>
      </c>
      <c r="G869" t="s">
        <v>14</v>
      </c>
    </row>
    <row r="870" spans="1:7" x14ac:dyDescent="0.25">
      <c r="A870" t="s">
        <v>0</v>
      </c>
      <c r="B870" t="s">
        <v>13</v>
      </c>
      <c r="C870">
        <v>2971195</v>
      </c>
      <c r="D870" s="2">
        <v>2958465</v>
      </c>
      <c r="E870" s="2">
        <v>45223</v>
      </c>
      <c r="F870" s="28">
        <v>73.06</v>
      </c>
      <c r="G870" t="s">
        <v>14</v>
      </c>
    </row>
    <row r="871" spans="1:7" x14ac:dyDescent="0.25">
      <c r="A871" t="s">
        <v>0</v>
      </c>
      <c r="B871" t="s">
        <v>13</v>
      </c>
      <c r="C871">
        <v>2971224</v>
      </c>
      <c r="D871" s="2">
        <v>2958465</v>
      </c>
      <c r="E871" s="2">
        <v>45223</v>
      </c>
      <c r="F871" s="28">
        <v>71.55</v>
      </c>
      <c r="G871" t="s">
        <v>14</v>
      </c>
    </row>
    <row r="872" spans="1:7" x14ac:dyDescent="0.25">
      <c r="A872" t="s">
        <v>0</v>
      </c>
      <c r="B872" t="s">
        <v>13</v>
      </c>
      <c r="C872">
        <v>2971225</v>
      </c>
      <c r="D872" s="2">
        <v>2958465</v>
      </c>
      <c r="E872" s="2">
        <v>45223</v>
      </c>
      <c r="F872" s="28">
        <v>71.55</v>
      </c>
      <c r="G872" t="s">
        <v>14</v>
      </c>
    </row>
    <row r="873" spans="1:7" x14ac:dyDescent="0.25">
      <c r="A873" t="s">
        <v>0</v>
      </c>
      <c r="B873" t="s">
        <v>13</v>
      </c>
      <c r="C873">
        <v>2971293</v>
      </c>
      <c r="D873" s="2">
        <v>2958465</v>
      </c>
      <c r="E873" s="2">
        <v>45223</v>
      </c>
      <c r="F873" s="28">
        <v>73.06</v>
      </c>
      <c r="G873" t="s">
        <v>14</v>
      </c>
    </row>
    <row r="874" spans="1:7" x14ac:dyDescent="0.25">
      <c r="A874" t="s">
        <v>0</v>
      </c>
      <c r="B874" t="s">
        <v>13</v>
      </c>
      <c r="C874">
        <v>2971294</v>
      </c>
      <c r="D874" s="2">
        <v>2958465</v>
      </c>
      <c r="E874" s="2">
        <v>45223</v>
      </c>
      <c r="F874" s="28">
        <v>73.06</v>
      </c>
      <c r="G874" t="s">
        <v>14</v>
      </c>
    </row>
    <row r="875" spans="1:7" x14ac:dyDescent="0.25">
      <c r="A875" t="s">
        <v>0</v>
      </c>
      <c r="B875" t="s">
        <v>13</v>
      </c>
      <c r="C875">
        <v>2972183</v>
      </c>
      <c r="D875" s="2">
        <v>2958465</v>
      </c>
      <c r="E875" s="2">
        <v>45257</v>
      </c>
      <c r="F875" s="28">
        <v>95</v>
      </c>
      <c r="G875" t="s">
        <v>14</v>
      </c>
    </row>
    <row r="876" spans="1:7" x14ac:dyDescent="0.25">
      <c r="A876" t="s">
        <v>0</v>
      </c>
      <c r="B876" t="s">
        <v>13</v>
      </c>
      <c r="C876">
        <v>2972184</v>
      </c>
      <c r="D876" s="2">
        <v>2958465</v>
      </c>
      <c r="E876" s="2">
        <v>45604</v>
      </c>
      <c r="F876" s="28">
        <v>95</v>
      </c>
      <c r="G876" t="s">
        <v>14</v>
      </c>
    </row>
    <row r="877" spans="1:7" x14ac:dyDescent="0.25">
      <c r="A877" t="s">
        <v>0</v>
      </c>
      <c r="B877" t="s">
        <v>13</v>
      </c>
      <c r="C877">
        <v>2972185</v>
      </c>
      <c r="D877" s="2">
        <v>2958465</v>
      </c>
      <c r="E877" s="2">
        <v>45329</v>
      </c>
      <c r="F877" s="28">
        <v>95</v>
      </c>
      <c r="G877" t="s">
        <v>14</v>
      </c>
    </row>
    <row r="878" spans="1:7" x14ac:dyDescent="0.25">
      <c r="A878" t="s">
        <v>0</v>
      </c>
      <c r="B878" t="s">
        <v>13</v>
      </c>
      <c r="C878">
        <v>2998265</v>
      </c>
      <c r="D878" s="2">
        <v>2958465</v>
      </c>
      <c r="E878" s="2">
        <v>45505</v>
      </c>
      <c r="F878" s="28">
        <v>74.069999999999993</v>
      </c>
      <c r="G878" t="s">
        <v>14</v>
      </c>
    </row>
    <row r="879" spans="1:7" x14ac:dyDescent="0.25">
      <c r="A879" t="s">
        <v>0</v>
      </c>
      <c r="B879" t="s">
        <v>13</v>
      </c>
      <c r="C879">
        <v>2998269</v>
      </c>
      <c r="D879" s="2">
        <v>2958465</v>
      </c>
      <c r="E879" s="2">
        <v>45505</v>
      </c>
      <c r="F879" s="28">
        <v>74.069999999999993</v>
      </c>
      <c r="G879" t="s">
        <v>14</v>
      </c>
    </row>
    <row r="880" spans="1:7" x14ac:dyDescent="0.25">
      <c r="A880" t="s">
        <v>0</v>
      </c>
      <c r="B880" t="s">
        <v>13</v>
      </c>
      <c r="C880">
        <v>2999263</v>
      </c>
      <c r="D880" s="2">
        <v>2958465</v>
      </c>
      <c r="E880" s="2">
        <v>44713</v>
      </c>
      <c r="F880" s="28">
        <v>83.34</v>
      </c>
      <c r="G880" t="s">
        <v>14</v>
      </c>
    </row>
    <row r="881" spans="1:7" x14ac:dyDescent="0.25">
      <c r="A881" t="s">
        <v>0</v>
      </c>
      <c r="B881" t="s">
        <v>13</v>
      </c>
      <c r="C881">
        <v>2999264</v>
      </c>
      <c r="D881" s="2">
        <v>2958465</v>
      </c>
      <c r="E881" s="2">
        <v>44713</v>
      </c>
      <c r="F881" s="28">
        <v>83.34</v>
      </c>
      <c r="G881" t="s">
        <v>14</v>
      </c>
    </row>
    <row r="882" spans="1:7" x14ac:dyDescent="0.25">
      <c r="A882" t="s">
        <v>0</v>
      </c>
      <c r="B882" t="s">
        <v>13</v>
      </c>
      <c r="C882">
        <v>2999265</v>
      </c>
      <c r="D882" s="2">
        <v>2958465</v>
      </c>
      <c r="E882" s="2">
        <v>44713</v>
      </c>
      <c r="F882" s="28">
        <v>83.34</v>
      </c>
      <c r="G882" t="s">
        <v>14</v>
      </c>
    </row>
    <row r="883" spans="1:7" x14ac:dyDescent="0.25">
      <c r="A883" t="s">
        <v>0</v>
      </c>
      <c r="B883" t="s">
        <v>13</v>
      </c>
      <c r="C883">
        <v>3001261</v>
      </c>
      <c r="D883" s="2">
        <v>2958465</v>
      </c>
      <c r="E883" s="2">
        <v>44713</v>
      </c>
      <c r="F883" s="28">
        <v>92.59</v>
      </c>
      <c r="G883" t="s">
        <v>14</v>
      </c>
    </row>
    <row r="884" spans="1:7" x14ac:dyDescent="0.25">
      <c r="A884" t="s">
        <v>0</v>
      </c>
      <c r="B884" t="s">
        <v>13</v>
      </c>
      <c r="C884">
        <v>3001263</v>
      </c>
      <c r="D884" s="2">
        <v>2958465</v>
      </c>
      <c r="E884" s="2">
        <v>40299</v>
      </c>
      <c r="F884" s="28">
        <v>92.59</v>
      </c>
      <c r="G884" t="s">
        <v>14</v>
      </c>
    </row>
    <row r="885" spans="1:7" x14ac:dyDescent="0.25">
      <c r="A885" t="s">
        <v>0</v>
      </c>
      <c r="B885" t="s">
        <v>13</v>
      </c>
      <c r="C885">
        <v>3001264</v>
      </c>
      <c r="D885" s="2">
        <v>2958465</v>
      </c>
      <c r="E885" s="2">
        <v>39777</v>
      </c>
      <c r="F885" s="28">
        <v>92.59</v>
      </c>
      <c r="G885" t="s">
        <v>14</v>
      </c>
    </row>
    <row r="886" spans="1:7" x14ac:dyDescent="0.25">
      <c r="A886" t="s">
        <v>0</v>
      </c>
      <c r="B886" t="s">
        <v>13</v>
      </c>
      <c r="C886">
        <v>3001265</v>
      </c>
      <c r="D886" s="2">
        <v>2958465</v>
      </c>
      <c r="E886" s="2">
        <v>44713</v>
      </c>
      <c r="F886" s="28">
        <v>92.59</v>
      </c>
      <c r="G886" t="s">
        <v>14</v>
      </c>
    </row>
    <row r="887" spans="1:7" x14ac:dyDescent="0.25">
      <c r="A887" t="s">
        <v>0</v>
      </c>
      <c r="B887" t="s">
        <v>13</v>
      </c>
      <c r="C887">
        <v>3001763</v>
      </c>
      <c r="D887" s="2">
        <v>2958465</v>
      </c>
      <c r="E887" s="2">
        <v>40299</v>
      </c>
      <c r="F887" s="28">
        <v>92.59</v>
      </c>
      <c r="G887" t="s">
        <v>14</v>
      </c>
    </row>
    <row r="888" spans="1:7" x14ac:dyDescent="0.25">
      <c r="A888" t="s">
        <v>0</v>
      </c>
      <c r="B888" t="s">
        <v>13</v>
      </c>
      <c r="C888">
        <v>3001764</v>
      </c>
      <c r="D888" s="2">
        <v>2958465</v>
      </c>
      <c r="E888" s="2">
        <v>39777</v>
      </c>
      <c r="F888" s="28">
        <v>82.34</v>
      </c>
      <c r="G888" t="s">
        <v>14</v>
      </c>
    </row>
    <row r="889" spans="1:7" x14ac:dyDescent="0.25">
      <c r="A889" t="s">
        <v>0</v>
      </c>
      <c r="B889" t="s">
        <v>13</v>
      </c>
      <c r="C889">
        <v>3001771</v>
      </c>
      <c r="D889" s="2">
        <v>2958465</v>
      </c>
      <c r="E889" s="2">
        <v>39545</v>
      </c>
      <c r="F889" s="28">
        <v>92.59</v>
      </c>
      <c r="G889" t="s">
        <v>14</v>
      </c>
    </row>
    <row r="890" spans="1:7" x14ac:dyDescent="0.25">
      <c r="A890" t="s">
        <v>0</v>
      </c>
      <c r="B890" t="s">
        <v>13</v>
      </c>
      <c r="C890">
        <v>3002261</v>
      </c>
      <c r="D890" s="2">
        <v>2958465</v>
      </c>
      <c r="E890" s="2">
        <v>44713</v>
      </c>
      <c r="F890" s="28">
        <v>92.59</v>
      </c>
      <c r="G890" t="s">
        <v>14</v>
      </c>
    </row>
    <row r="891" spans="1:7" x14ac:dyDescent="0.25">
      <c r="A891" t="s">
        <v>0</v>
      </c>
      <c r="B891" t="s">
        <v>13</v>
      </c>
      <c r="C891">
        <v>3002265</v>
      </c>
      <c r="D891" s="2">
        <v>2958465</v>
      </c>
      <c r="E891" s="2">
        <v>44713</v>
      </c>
      <c r="F891" s="28">
        <v>92.59</v>
      </c>
      <c r="G891" t="s">
        <v>14</v>
      </c>
    </row>
    <row r="892" spans="1:7" x14ac:dyDescent="0.25">
      <c r="A892" t="s">
        <v>0</v>
      </c>
      <c r="B892" t="s">
        <v>13</v>
      </c>
      <c r="C892">
        <v>3006233</v>
      </c>
      <c r="D892" s="2">
        <v>2958465</v>
      </c>
      <c r="E892" s="2">
        <v>44713</v>
      </c>
      <c r="F892" s="28">
        <v>92.56</v>
      </c>
      <c r="G892" t="s">
        <v>14</v>
      </c>
    </row>
    <row r="893" spans="1:7" x14ac:dyDescent="0.25">
      <c r="A893" t="s">
        <v>0</v>
      </c>
      <c r="B893" t="s">
        <v>13</v>
      </c>
      <c r="C893">
        <v>3006234</v>
      </c>
      <c r="D893" s="2">
        <v>2958465</v>
      </c>
      <c r="E893" s="2">
        <v>44713</v>
      </c>
      <c r="F893" s="28">
        <v>92.56</v>
      </c>
      <c r="G893" t="s">
        <v>14</v>
      </c>
    </row>
    <row r="894" spans="1:7" x14ac:dyDescent="0.25">
      <c r="A894" t="s">
        <v>0</v>
      </c>
      <c r="B894" t="s">
        <v>13</v>
      </c>
      <c r="C894">
        <v>3006261</v>
      </c>
      <c r="D894" s="2">
        <v>2958465</v>
      </c>
      <c r="E894" s="2">
        <v>44713</v>
      </c>
      <c r="F894" s="28">
        <v>92.6</v>
      </c>
      <c r="G894" t="s">
        <v>14</v>
      </c>
    </row>
    <row r="895" spans="1:7" x14ac:dyDescent="0.25">
      <c r="A895" t="s">
        <v>0</v>
      </c>
      <c r="B895" t="s">
        <v>13</v>
      </c>
      <c r="C895">
        <v>3006263</v>
      </c>
      <c r="D895" s="2">
        <v>2958465</v>
      </c>
      <c r="E895" s="2">
        <v>40299</v>
      </c>
      <c r="F895" s="28">
        <v>92.59</v>
      </c>
      <c r="G895" t="s">
        <v>14</v>
      </c>
    </row>
    <row r="896" spans="1:7" x14ac:dyDescent="0.25">
      <c r="A896" t="s">
        <v>0</v>
      </c>
      <c r="B896" t="s">
        <v>13</v>
      </c>
      <c r="C896">
        <v>3006264</v>
      </c>
      <c r="D896" s="2">
        <v>2958465</v>
      </c>
      <c r="E896" s="2">
        <v>39777</v>
      </c>
      <c r="F896" s="28">
        <v>92.59</v>
      </c>
      <c r="G896" t="s">
        <v>14</v>
      </c>
    </row>
    <row r="897" spans="1:7" x14ac:dyDescent="0.25">
      <c r="A897" t="s">
        <v>0</v>
      </c>
      <c r="B897" t="s">
        <v>13</v>
      </c>
      <c r="C897">
        <v>3006265</v>
      </c>
      <c r="D897" s="2">
        <v>2958465</v>
      </c>
      <c r="E897" s="2">
        <v>44713</v>
      </c>
      <c r="F897" s="28">
        <v>92.6</v>
      </c>
      <c r="G897" t="s">
        <v>14</v>
      </c>
    </row>
    <row r="898" spans="1:7" x14ac:dyDescent="0.25">
      <c r="A898" t="s">
        <v>0</v>
      </c>
      <c r="B898" t="s">
        <v>13</v>
      </c>
      <c r="C898">
        <v>3006273</v>
      </c>
      <c r="D898" s="2">
        <v>2958465</v>
      </c>
      <c r="E898" s="2">
        <v>44713</v>
      </c>
      <c r="F898" s="28">
        <v>92.6</v>
      </c>
      <c r="G898" t="s">
        <v>14</v>
      </c>
    </row>
    <row r="899" spans="1:7" x14ac:dyDescent="0.25">
      <c r="A899" t="s">
        <v>0</v>
      </c>
      <c r="B899" t="s">
        <v>13</v>
      </c>
      <c r="C899">
        <v>3006763</v>
      </c>
      <c r="D899" s="2">
        <v>2958465</v>
      </c>
      <c r="E899" s="2">
        <v>40299</v>
      </c>
      <c r="F899" s="28">
        <v>92.59</v>
      </c>
      <c r="G899" t="s">
        <v>14</v>
      </c>
    </row>
    <row r="900" spans="1:7" x14ac:dyDescent="0.25">
      <c r="A900" t="s">
        <v>0</v>
      </c>
      <c r="B900" t="s">
        <v>13</v>
      </c>
      <c r="C900">
        <v>3006764</v>
      </c>
      <c r="D900" s="2">
        <v>2958465</v>
      </c>
      <c r="E900" s="2">
        <v>39777</v>
      </c>
      <c r="F900" s="28">
        <v>82.34</v>
      </c>
      <c r="G900" t="s">
        <v>14</v>
      </c>
    </row>
    <row r="901" spans="1:7" x14ac:dyDescent="0.25">
      <c r="A901" t="s">
        <v>0</v>
      </c>
      <c r="B901" t="s">
        <v>13</v>
      </c>
      <c r="C901">
        <v>3006765</v>
      </c>
      <c r="D901" s="2">
        <v>2958465</v>
      </c>
      <c r="E901" s="2">
        <v>43344</v>
      </c>
      <c r="F901" s="28">
        <v>92.59</v>
      </c>
      <c r="G901" t="s">
        <v>14</v>
      </c>
    </row>
    <row r="902" spans="1:7" x14ac:dyDescent="0.25">
      <c r="A902" t="s">
        <v>0</v>
      </c>
      <c r="B902" t="s">
        <v>13</v>
      </c>
      <c r="C902">
        <v>3006771</v>
      </c>
      <c r="D902" s="2">
        <v>2958465</v>
      </c>
      <c r="E902" s="2">
        <v>39545</v>
      </c>
      <c r="F902" s="28">
        <v>92.59</v>
      </c>
      <c r="G902" t="s">
        <v>14</v>
      </c>
    </row>
    <row r="903" spans="1:7" x14ac:dyDescent="0.25">
      <c r="A903" t="s">
        <v>0</v>
      </c>
      <c r="B903" t="s">
        <v>13</v>
      </c>
      <c r="C903">
        <v>3008265</v>
      </c>
      <c r="D903" s="2">
        <v>2958465</v>
      </c>
      <c r="E903" s="2">
        <v>44305</v>
      </c>
      <c r="F903" s="28">
        <v>92.59</v>
      </c>
      <c r="G903" t="s">
        <v>14</v>
      </c>
    </row>
    <row r="904" spans="1:7" x14ac:dyDescent="0.25">
      <c r="A904" t="s">
        <v>0</v>
      </c>
      <c r="B904" t="s">
        <v>13</v>
      </c>
      <c r="C904">
        <v>3009263</v>
      </c>
      <c r="D904" s="2">
        <v>2958465</v>
      </c>
      <c r="E904" s="2">
        <v>40299</v>
      </c>
      <c r="F904" s="28">
        <v>89.29</v>
      </c>
      <c r="G904" t="s">
        <v>14</v>
      </c>
    </row>
    <row r="905" spans="1:7" x14ac:dyDescent="0.25">
      <c r="A905" t="s">
        <v>0</v>
      </c>
      <c r="B905" t="s">
        <v>13</v>
      </c>
      <c r="C905">
        <v>3009264</v>
      </c>
      <c r="D905" s="2">
        <v>2958465</v>
      </c>
      <c r="E905" s="2">
        <v>39672</v>
      </c>
      <c r="F905" s="28">
        <v>89.29</v>
      </c>
      <c r="G905" t="s">
        <v>14</v>
      </c>
    </row>
    <row r="906" spans="1:7" x14ac:dyDescent="0.25">
      <c r="A906" t="s">
        <v>0</v>
      </c>
      <c r="B906" t="s">
        <v>13</v>
      </c>
      <c r="C906">
        <v>3009265</v>
      </c>
      <c r="D906" s="2">
        <v>2958465</v>
      </c>
      <c r="E906" s="2">
        <v>42929</v>
      </c>
      <c r="F906" s="28">
        <v>89.29</v>
      </c>
      <c r="G906" t="s">
        <v>14</v>
      </c>
    </row>
    <row r="907" spans="1:7" x14ac:dyDescent="0.25">
      <c r="A907" t="s">
        <v>0</v>
      </c>
      <c r="B907" t="s">
        <v>13</v>
      </c>
      <c r="C907">
        <v>3010263</v>
      </c>
      <c r="D907" s="2">
        <v>2958465</v>
      </c>
      <c r="E907" s="2">
        <v>40240</v>
      </c>
      <c r="F907" s="28">
        <v>80</v>
      </c>
      <c r="G907" t="s">
        <v>14</v>
      </c>
    </row>
    <row r="908" spans="1:7" x14ac:dyDescent="0.25">
      <c r="A908" t="s">
        <v>0</v>
      </c>
      <c r="B908" t="s">
        <v>13</v>
      </c>
      <c r="C908">
        <v>3010265</v>
      </c>
      <c r="D908" s="2">
        <v>2958465</v>
      </c>
      <c r="E908" s="2">
        <v>41320</v>
      </c>
      <c r="F908" s="28">
        <v>83</v>
      </c>
      <c r="G908" t="s">
        <v>14</v>
      </c>
    </row>
    <row r="909" spans="1:7" x14ac:dyDescent="0.25">
      <c r="A909" t="s">
        <v>0</v>
      </c>
      <c r="B909" t="s">
        <v>13</v>
      </c>
      <c r="C909">
        <v>3020265</v>
      </c>
      <c r="D909" s="2">
        <v>2958465</v>
      </c>
      <c r="E909" s="2">
        <v>44305</v>
      </c>
      <c r="F909" s="28">
        <v>92.58</v>
      </c>
      <c r="G909" t="s">
        <v>14</v>
      </c>
    </row>
    <row r="910" spans="1:7" x14ac:dyDescent="0.25">
      <c r="A910" t="s">
        <v>0</v>
      </c>
      <c r="B910" t="s">
        <v>13</v>
      </c>
      <c r="C910">
        <v>3029275</v>
      </c>
      <c r="D910" s="2">
        <v>2958465</v>
      </c>
      <c r="E910" s="2">
        <v>43518</v>
      </c>
      <c r="F910" s="28">
        <v>48.8</v>
      </c>
      <c r="G910" t="s">
        <v>14</v>
      </c>
    </row>
    <row r="911" spans="1:7" x14ac:dyDescent="0.25">
      <c r="A911" t="s">
        <v>0</v>
      </c>
      <c r="B911" t="s">
        <v>13</v>
      </c>
      <c r="C911">
        <v>3033183</v>
      </c>
      <c r="D911" s="2">
        <v>2958465</v>
      </c>
      <c r="E911" s="2">
        <v>44713</v>
      </c>
      <c r="F911" s="28">
        <v>83.32</v>
      </c>
      <c r="G911" t="s">
        <v>14</v>
      </c>
    </row>
    <row r="912" spans="1:7" x14ac:dyDescent="0.25">
      <c r="A912" t="s">
        <v>0</v>
      </c>
      <c r="B912" t="s">
        <v>13</v>
      </c>
      <c r="C912">
        <v>3033185</v>
      </c>
      <c r="D912" s="2">
        <v>2958465</v>
      </c>
      <c r="E912" s="2">
        <v>44713</v>
      </c>
      <c r="F912" s="28">
        <v>83.32</v>
      </c>
      <c r="G912" t="s">
        <v>14</v>
      </c>
    </row>
    <row r="913" spans="1:7" x14ac:dyDescent="0.25">
      <c r="A913" t="s">
        <v>0</v>
      </c>
      <c r="B913" t="s">
        <v>13</v>
      </c>
      <c r="C913">
        <v>3033233</v>
      </c>
      <c r="D913" s="2">
        <v>2958465</v>
      </c>
      <c r="E913" s="2">
        <v>44713</v>
      </c>
      <c r="F913" s="28">
        <v>83.33</v>
      </c>
      <c r="G913" t="s">
        <v>14</v>
      </c>
    </row>
    <row r="914" spans="1:7" x14ac:dyDescent="0.25">
      <c r="A914" t="s">
        <v>0</v>
      </c>
      <c r="B914" t="s">
        <v>13</v>
      </c>
      <c r="C914">
        <v>3033234</v>
      </c>
      <c r="D914" s="2">
        <v>2958465</v>
      </c>
      <c r="E914" s="2">
        <v>44713</v>
      </c>
      <c r="F914" s="28">
        <v>83.33</v>
      </c>
      <c r="G914" t="s">
        <v>14</v>
      </c>
    </row>
    <row r="915" spans="1:7" x14ac:dyDescent="0.25">
      <c r="A915" t="s">
        <v>0</v>
      </c>
      <c r="B915" t="s">
        <v>13</v>
      </c>
      <c r="C915">
        <v>3034183</v>
      </c>
      <c r="D915" s="2">
        <v>2958465</v>
      </c>
      <c r="E915" s="2">
        <v>44713</v>
      </c>
      <c r="F915" s="28">
        <v>83.32</v>
      </c>
      <c r="G915" t="s">
        <v>14</v>
      </c>
    </row>
    <row r="916" spans="1:7" x14ac:dyDescent="0.25">
      <c r="A916" t="s">
        <v>0</v>
      </c>
      <c r="B916" t="s">
        <v>13</v>
      </c>
      <c r="C916">
        <v>3034185</v>
      </c>
      <c r="D916" s="2">
        <v>2958465</v>
      </c>
      <c r="E916" s="2">
        <v>44713</v>
      </c>
      <c r="F916" s="28">
        <v>83.32</v>
      </c>
      <c r="G916" t="s">
        <v>14</v>
      </c>
    </row>
    <row r="917" spans="1:7" x14ac:dyDescent="0.25">
      <c r="A917" t="s">
        <v>0</v>
      </c>
      <c r="B917" t="s">
        <v>13</v>
      </c>
      <c r="C917">
        <v>3034233</v>
      </c>
      <c r="D917" s="2">
        <v>2958465</v>
      </c>
      <c r="E917" s="2">
        <v>44713</v>
      </c>
      <c r="F917" s="28">
        <v>83.33</v>
      </c>
      <c r="G917" t="s">
        <v>14</v>
      </c>
    </row>
    <row r="918" spans="1:7" x14ac:dyDescent="0.25">
      <c r="A918" t="s">
        <v>0</v>
      </c>
      <c r="B918" t="s">
        <v>13</v>
      </c>
      <c r="C918">
        <v>3034234</v>
      </c>
      <c r="D918" s="2">
        <v>2958465</v>
      </c>
      <c r="E918" s="2">
        <v>44713</v>
      </c>
      <c r="F918" s="28">
        <v>83.33</v>
      </c>
      <c r="G918" t="s">
        <v>14</v>
      </c>
    </row>
    <row r="919" spans="1:7" x14ac:dyDescent="0.25">
      <c r="A919" t="s">
        <v>0</v>
      </c>
      <c r="B919" t="s">
        <v>13</v>
      </c>
      <c r="C919">
        <v>3035183</v>
      </c>
      <c r="D919" s="2">
        <v>2958465</v>
      </c>
      <c r="E919" s="2">
        <v>44713</v>
      </c>
      <c r="F919" s="28">
        <v>83.32</v>
      </c>
      <c r="G919" t="s">
        <v>14</v>
      </c>
    </row>
    <row r="920" spans="1:7" x14ac:dyDescent="0.25">
      <c r="A920" t="s">
        <v>0</v>
      </c>
      <c r="B920" t="s">
        <v>13</v>
      </c>
      <c r="C920">
        <v>3035185</v>
      </c>
      <c r="D920" s="2">
        <v>2958465</v>
      </c>
      <c r="E920" s="2">
        <v>44713</v>
      </c>
      <c r="F920" s="28">
        <v>83.32</v>
      </c>
      <c r="G920" t="s">
        <v>14</v>
      </c>
    </row>
    <row r="921" spans="1:7" x14ac:dyDescent="0.25">
      <c r="A921" t="s">
        <v>0</v>
      </c>
      <c r="B921" t="s">
        <v>13</v>
      </c>
      <c r="C921">
        <v>3035233</v>
      </c>
      <c r="D921" s="2">
        <v>2958465</v>
      </c>
      <c r="E921" s="2">
        <v>44713</v>
      </c>
      <c r="F921" s="28">
        <v>83.33</v>
      </c>
      <c r="G921" t="s">
        <v>14</v>
      </c>
    </row>
    <row r="922" spans="1:7" x14ac:dyDescent="0.25">
      <c r="A922" t="s">
        <v>0</v>
      </c>
      <c r="B922" t="s">
        <v>13</v>
      </c>
      <c r="C922">
        <v>3035234</v>
      </c>
      <c r="D922" s="2">
        <v>2958465</v>
      </c>
      <c r="E922" s="2">
        <v>44713</v>
      </c>
      <c r="F922" s="28">
        <v>83.33</v>
      </c>
      <c r="G922" t="s">
        <v>14</v>
      </c>
    </row>
    <row r="923" spans="1:7" x14ac:dyDescent="0.25">
      <c r="A923" t="s">
        <v>0</v>
      </c>
      <c r="B923" t="s">
        <v>13</v>
      </c>
      <c r="C923">
        <v>3035265</v>
      </c>
      <c r="D923" s="2">
        <v>2958465</v>
      </c>
      <c r="E923" s="2">
        <v>44713</v>
      </c>
      <c r="F923" s="28">
        <v>83.33</v>
      </c>
      <c r="G923" t="s">
        <v>14</v>
      </c>
    </row>
    <row r="924" spans="1:7" x14ac:dyDescent="0.25">
      <c r="A924" t="s">
        <v>0</v>
      </c>
      <c r="B924" t="s">
        <v>13</v>
      </c>
      <c r="C924">
        <v>3036183</v>
      </c>
      <c r="D924" s="2">
        <v>2958465</v>
      </c>
      <c r="E924" s="2">
        <v>44713</v>
      </c>
      <c r="F924" s="28">
        <v>83.32</v>
      </c>
      <c r="G924" t="s">
        <v>14</v>
      </c>
    </row>
    <row r="925" spans="1:7" x14ac:dyDescent="0.25">
      <c r="A925" t="s">
        <v>0</v>
      </c>
      <c r="B925" t="s">
        <v>13</v>
      </c>
      <c r="C925">
        <v>3036185</v>
      </c>
      <c r="D925" s="2">
        <v>2958465</v>
      </c>
      <c r="E925" s="2">
        <v>44713</v>
      </c>
      <c r="F925" s="28">
        <v>83.32</v>
      </c>
      <c r="G925" t="s">
        <v>14</v>
      </c>
    </row>
    <row r="926" spans="1:7" x14ac:dyDescent="0.25">
      <c r="A926" t="s">
        <v>0</v>
      </c>
      <c r="B926" t="s">
        <v>13</v>
      </c>
      <c r="C926">
        <v>3036233</v>
      </c>
      <c r="D926" s="2">
        <v>2958465</v>
      </c>
      <c r="E926" s="2">
        <v>44713</v>
      </c>
      <c r="F926" s="28">
        <v>83.33</v>
      </c>
      <c r="G926" t="s">
        <v>14</v>
      </c>
    </row>
    <row r="927" spans="1:7" x14ac:dyDescent="0.25">
      <c r="A927" t="s">
        <v>0</v>
      </c>
      <c r="B927" t="s">
        <v>13</v>
      </c>
      <c r="C927">
        <v>3036234</v>
      </c>
      <c r="D927" s="2">
        <v>2958465</v>
      </c>
      <c r="E927" s="2">
        <v>44713</v>
      </c>
      <c r="F927" s="28">
        <v>83.33</v>
      </c>
      <c r="G927" t="s">
        <v>14</v>
      </c>
    </row>
    <row r="928" spans="1:7" x14ac:dyDescent="0.25">
      <c r="A928" t="s">
        <v>0</v>
      </c>
      <c r="B928" t="s">
        <v>13</v>
      </c>
      <c r="C928">
        <v>3036265</v>
      </c>
      <c r="D928" s="2">
        <v>2958465</v>
      </c>
      <c r="E928" s="2">
        <v>44713</v>
      </c>
      <c r="F928" s="28">
        <v>83.33</v>
      </c>
      <c r="G928" t="s">
        <v>14</v>
      </c>
    </row>
    <row r="929" spans="1:7" x14ac:dyDescent="0.25">
      <c r="A929" t="s">
        <v>0</v>
      </c>
      <c r="B929" t="s">
        <v>13</v>
      </c>
      <c r="C929">
        <v>3040265</v>
      </c>
      <c r="D929" s="2">
        <v>2958465</v>
      </c>
      <c r="E929" s="2">
        <v>44764</v>
      </c>
      <c r="F929" s="28">
        <v>74.8</v>
      </c>
      <c r="G929" t="s">
        <v>14</v>
      </c>
    </row>
    <row r="930" spans="1:7" x14ac:dyDescent="0.25">
      <c r="A930" t="s">
        <v>0</v>
      </c>
      <c r="B930" t="s">
        <v>13</v>
      </c>
      <c r="C930">
        <v>3052265</v>
      </c>
      <c r="D930" s="2">
        <v>2958465</v>
      </c>
      <c r="E930" s="2">
        <v>44713</v>
      </c>
      <c r="F930" s="28">
        <v>90.91</v>
      </c>
      <c r="G930" t="s">
        <v>14</v>
      </c>
    </row>
    <row r="931" spans="1:7" x14ac:dyDescent="0.25">
      <c r="A931" t="s">
        <v>0</v>
      </c>
      <c r="B931" t="s">
        <v>13</v>
      </c>
      <c r="C931">
        <v>3054265</v>
      </c>
      <c r="D931" s="2">
        <v>2958465</v>
      </c>
      <c r="E931" s="2">
        <v>43088</v>
      </c>
      <c r="F931" s="28">
        <v>84.51</v>
      </c>
      <c r="G931" t="s">
        <v>14</v>
      </c>
    </row>
    <row r="932" spans="1:7" x14ac:dyDescent="0.25">
      <c r="A932" t="s">
        <v>0</v>
      </c>
      <c r="B932" t="s">
        <v>13</v>
      </c>
      <c r="C932">
        <v>3055265</v>
      </c>
      <c r="D932" s="2">
        <v>2958465</v>
      </c>
      <c r="E932" s="2">
        <v>44713</v>
      </c>
      <c r="F932" s="28">
        <v>90.91</v>
      </c>
      <c r="G932" t="s">
        <v>14</v>
      </c>
    </row>
    <row r="933" spans="1:7" x14ac:dyDescent="0.25">
      <c r="A933" t="s">
        <v>0</v>
      </c>
      <c r="B933" t="s">
        <v>13</v>
      </c>
      <c r="C933">
        <v>3056265</v>
      </c>
      <c r="D933" s="2">
        <v>2958465</v>
      </c>
      <c r="E933" s="2">
        <v>44713</v>
      </c>
      <c r="F933" s="28">
        <v>90.91</v>
      </c>
      <c r="G933" t="s">
        <v>14</v>
      </c>
    </row>
    <row r="934" spans="1:7" x14ac:dyDescent="0.25">
      <c r="A934" t="s">
        <v>0</v>
      </c>
      <c r="B934" t="s">
        <v>13</v>
      </c>
      <c r="C934">
        <v>3057265</v>
      </c>
      <c r="D934" s="2">
        <v>2958465</v>
      </c>
      <c r="E934" s="2">
        <v>44713</v>
      </c>
      <c r="F934" s="28">
        <v>83.34</v>
      </c>
      <c r="G934" t="s">
        <v>14</v>
      </c>
    </row>
    <row r="935" spans="1:7" x14ac:dyDescent="0.25">
      <c r="A935" t="s">
        <v>0</v>
      </c>
      <c r="B935" t="s">
        <v>13</v>
      </c>
      <c r="C935">
        <v>3058265</v>
      </c>
      <c r="D935" s="2">
        <v>2958465</v>
      </c>
      <c r="E935" s="2">
        <v>44764</v>
      </c>
      <c r="F935" s="28">
        <v>90.84</v>
      </c>
      <c r="G935" t="s">
        <v>14</v>
      </c>
    </row>
    <row r="936" spans="1:7" x14ac:dyDescent="0.25">
      <c r="A936" t="s">
        <v>0</v>
      </c>
      <c r="B936" t="s">
        <v>13</v>
      </c>
      <c r="C936">
        <v>3059265</v>
      </c>
      <c r="D936" s="2">
        <v>2958465</v>
      </c>
      <c r="E936" s="2">
        <v>44713</v>
      </c>
      <c r="F936" s="28">
        <v>83.33</v>
      </c>
      <c r="G936" t="s">
        <v>14</v>
      </c>
    </row>
    <row r="937" spans="1:7" x14ac:dyDescent="0.25">
      <c r="A937" t="s">
        <v>0</v>
      </c>
      <c r="B937" t="s">
        <v>13</v>
      </c>
      <c r="C937">
        <v>3060265</v>
      </c>
      <c r="D937" s="2">
        <v>2958465</v>
      </c>
      <c r="E937" s="2">
        <v>45876</v>
      </c>
      <c r="F937" s="28">
        <v>89.26</v>
      </c>
      <c r="G937" t="s">
        <v>14</v>
      </c>
    </row>
    <row r="938" spans="1:7" x14ac:dyDescent="0.25">
      <c r="A938" t="s">
        <v>0</v>
      </c>
      <c r="B938" t="s">
        <v>13</v>
      </c>
      <c r="C938">
        <v>3064263</v>
      </c>
      <c r="D938" s="2">
        <v>2958465</v>
      </c>
      <c r="E938" s="2">
        <v>44713</v>
      </c>
      <c r="F938" s="28">
        <v>92.59</v>
      </c>
      <c r="G938" t="s">
        <v>14</v>
      </c>
    </row>
    <row r="939" spans="1:7" x14ac:dyDescent="0.25">
      <c r="A939" t="s">
        <v>0</v>
      </c>
      <c r="B939" t="s">
        <v>13</v>
      </c>
      <c r="C939">
        <v>3064265</v>
      </c>
      <c r="D939" s="2">
        <v>2958465</v>
      </c>
      <c r="E939" s="2">
        <v>44713</v>
      </c>
      <c r="F939" s="28">
        <v>92.59</v>
      </c>
      <c r="G939" t="s">
        <v>14</v>
      </c>
    </row>
    <row r="940" spans="1:7" x14ac:dyDescent="0.25">
      <c r="A940" t="s">
        <v>0</v>
      </c>
      <c r="B940" t="s">
        <v>13</v>
      </c>
      <c r="C940">
        <v>3064771</v>
      </c>
      <c r="D940" s="2">
        <v>2958465</v>
      </c>
      <c r="E940" s="2">
        <v>39545</v>
      </c>
      <c r="F940" s="28">
        <v>92.59</v>
      </c>
      <c r="G940" t="s">
        <v>14</v>
      </c>
    </row>
    <row r="941" spans="1:7" x14ac:dyDescent="0.25">
      <c r="A941" t="s">
        <v>0</v>
      </c>
      <c r="B941" t="s">
        <v>13</v>
      </c>
      <c r="C941">
        <v>3067263</v>
      </c>
      <c r="D941" s="2">
        <v>2958465</v>
      </c>
      <c r="E941" s="2">
        <v>40220</v>
      </c>
      <c r="F941" s="28">
        <v>83.33</v>
      </c>
      <c r="G941" t="s">
        <v>14</v>
      </c>
    </row>
    <row r="942" spans="1:7" x14ac:dyDescent="0.25">
      <c r="A942" t="s">
        <v>0</v>
      </c>
      <c r="B942" t="s">
        <v>13</v>
      </c>
      <c r="C942">
        <v>3067264</v>
      </c>
      <c r="D942" s="2">
        <v>2958465</v>
      </c>
      <c r="E942" s="2">
        <v>39777</v>
      </c>
      <c r="F942" s="28">
        <v>84.03</v>
      </c>
      <c r="G942" t="s">
        <v>14</v>
      </c>
    </row>
    <row r="943" spans="1:7" x14ac:dyDescent="0.25">
      <c r="A943" t="s">
        <v>0</v>
      </c>
      <c r="B943" t="s">
        <v>13</v>
      </c>
      <c r="C943">
        <v>3067265</v>
      </c>
      <c r="D943" s="2">
        <v>2958465</v>
      </c>
      <c r="E943" s="2">
        <v>41071</v>
      </c>
      <c r="F943" s="28">
        <v>83.33</v>
      </c>
      <c r="G943" t="s">
        <v>14</v>
      </c>
    </row>
    <row r="944" spans="1:7" x14ac:dyDescent="0.25">
      <c r="A944" t="s">
        <v>0</v>
      </c>
      <c r="B944" t="s">
        <v>13</v>
      </c>
      <c r="C944">
        <v>3068263</v>
      </c>
      <c r="D944" s="2">
        <v>2958465</v>
      </c>
      <c r="E944" s="2">
        <v>40220</v>
      </c>
      <c r="F944" s="28">
        <v>83.33</v>
      </c>
      <c r="G944" t="s">
        <v>14</v>
      </c>
    </row>
    <row r="945" spans="1:7" x14ac:dyDescent="0.25">
      <c r="A945" t="s">
        <v>0</v>
      </c>
      <c r="B945" t="s">
        <v>13</v>
      </c>
      <c r="C945">
        <v>3068264</v>
      </c>
      <c r="D945" s="2">
        <v>2958465</v>
      </c>
      <c r="E945" s="2">
        <v>39777</v>
      </c>
      <c r="F945" s="28">
        <v>84.03</v>
      </c>
      <c r="G945" t="s">
        <v>14</v>
      </c>
    </row>
    <row r="946" spans="1:7" x14ac:dyDescent="0.25">
      <c r="A946" t="s">
        <v>0</v>
      </c>
      <c r="B946" t="s">
        <v>13</v>
      </c>
      <c r="C946">
        <v>3068265</v>
      </c>
      <c r="D946" s="2">
        <v>2958465</v>
      </c>
      <c r="E946" s="2">
        <v>40220</v>
      </c>
      <c r="F946" s="28">
        <v>83.33</v>
      </c>
      <c r="G946" t="s">
        <v>14</v>
      </c>
    </row>
    <row r="947" spans="1:7" x14ac:dyDescent="0.25">
      <c r="A947" t="s">
        <v>0</v>
      </c>
      <c r="B947" t="s">
        <v>13</v>
      </c>
      <c r="C947">
        <v>3072183</v>
      </c>
      <c r="D947" s="2">
        <v>2958465</v>
      </c>
      <c r="E947" s="2">
        <v>42917</v>
      </c>
      <c r="F947" s="28">
        <v>86.96</v>
      </c>
      <c r="G947" t="s">
        <v>14</v>
      </c>
    </row>
    <row r="948" spans="1:7" x14ac:dyDescent="0.25">
      <c r="A948" t="s">
        <v>0</v>
      </c>
      <c r="B948" t="s">
        <v>13</v>
      </c>
      <c r="C948">
        <v>3072184</v>
      </c>
      <c r="D948" s="2">
        <v>2958465</v>
      </c>
      <c r="E948" s="2">
        <v>42917</v>
      </c>
      <c r="F948" s="28">
        <v>86.96</v>
      </c>
      <c r="G948" t="s">
        <v>14</v>
      </c>
    </row>
    <row r="949" spans="1:7" x14ac:dyDescent="0.25">
      <c r="A949" t="s">
        <v>0</v>
      </c>
      <c r="B949" t="s">
        <v>13</v>
      </c>
      <c r="C949">
        <v>3072201</v>
      </c>
      <c r="D949" s="2">
        <v>2958465</v>
      </c>
      <c r="E949" s="2">
        <v>42917</v>
      </c>
      <c r="F949" s="28">
        <v>86.96</v>
      </c>
      <c r="G949" t="s">
        <v>14</v>
      </c>
    </row>
    <row r="950" spans="1:7" x14ac:dyDescent="0.25">
      <c r="A950" t="s">
        <v>0</v>
      </c>
      <c r="B950" t="s">
        <v>13</v>
      </c>
      <c r="C950">
        <v>3072203</v>
      </c>
      <c r="D950" s="2">
        <v>2958465</v>
      </c>
      <c r="E950" s="2">
        <v>42917</v>
      </c>
      <c r="F950" s="28">
        <v>86.96</v>
      </c>
      <c r="G950" t="s">
        <v>14</v>
      </c>
    </row>
    <row r="951" spans="1:7" x14ac:dyDescent="0.25">
      <c r="A951" t="s">
        <v>0</v>
      </c>
      <c r="B951" t="s">
        <v>13</v>
      </c>
      <c r="C951">
        <v>3073263</v>
      </c>
      <c r="D951" s="2">
        <v>2958465</v>
      </c>
      <c r="E951" s="2">
        <v>40299</v>
      </c>
      <c r="F951" s="28">
        <v>86.96</v>
      </c>
      <c r="G951" t="s">
        <v>14</v>
      </c>
    </row>
    <row r="952" spans="1:7" x14ac:dyDescent="0.25">
      <c r="A952" t="s">
        <v>0</v>
      </c>
      <c r="B952" t="s">
        <v>13</v>
      </c>
      <c r="C952">
        <v>3073265</v>
      </c>
      <c r="D952" s="2">
        <v>2958465</v>
      </c>
      <c r="E952" s="2">
        <v>41071</v>
      </c>
      <c r="F952" s="28">
        <v>86.96</v>
      </c>
      <c r="G952" t="s">
        <v>14</v>
      </c>
    </row>
    <row r="953" spans="1:7" x14ac:dyDescent="0.25">
      <c r="A953" t="s">
        <v>0</v>
      </c>
      <c r="B953" t="s">
        <v>13</v>
      </c>
      <c r="C953">
        <v>3077183</v>
      </c>
      <c r="D953" s="2">
        <v>2958465</v>
      </c>
      <c r="E953" s="2">
        <v>45876</v>
      </c>
      <c r="F953" s="28">
        <v>89.26</v>
      </c>
      <c r="G953" t="s">
        <v>14</v>
      </c>
    </row>
    <row r="954" spans="1:7" x14ac:dyDescent="0.25">
      <c r="A954" t="s">
        <v>0</v>
      </c>
      <c r="B954" t="s">
        <v>13</v>
      </c>
      <c r="C954">
        <v>3077184</v>
      </c>
      <c r="D954" s="2">
        <v>2958465</v>
      </c>
      <c r="E954" s="2">
        <v>45876</v>
      </c>
      <c r="F954" s="28">
        <v>89.26</v>
      </c>
      <c r="G954" t="s">
        <v>14</v>
      </c>
    </row>
    <row r="955" spans="1:7" x14ac:dyDescent="0.25">
      <c r="A955" t="s">
        <v>0</v>
      </c>
      <c r="B955" t="s">
        <v>13</v>
      </c>
      <c r="C955">
        <v>3077684</v>
      </c>
      <c r="D955" s="2">
        <v>2958465</v>
      </c>
      <c r="E955" s="2">
        <v>43084</v>
      </c>
      <c r="F955" s="28">
        <v>89.29</v>
      </c>
      <c r="G955" t="s">
        <v>14</v>
      </c>
    </row>
    <row r="956" spans="1:7" x14ac:dyDescent="0.25">
      <c r="A956" t="s">
        <v>0</v>
      </c>
      <c r="B956" t="s">
        <v>13</v>
      </c>
      <c r="C956">
        <v>3084263</v>
      </c>
      <c r="D956" s="2">
        <v>2958465</v>
      </c>
      <c r="E956" s="2">
        <v>44713</v>
      </c>
      <c r="F956" s="28">
        <v>92.6</v>
      </c>
      <c r="G956" t="s">
        <v>14</v>
      </c>
    </row>
    <row r="957" spans="1:7" x14ac:dyDescent="0.25">
      <c r="A957" t="s">
        <v>0</v>
      </c>
      <c r="B957" t="s">
        <v>13</v>
      </c>
      <c r="C957">
        <v>3084264</v>
      </c>
      <c r="D957" s="2">
        <v>2958465</v>
      </c>
      <c r="E957" s="2">
        <v>44713</v>
      </c>
      <c r="F957" s="28">
        <v>92.6</v>
      </c>
      <c r="G957" t="s">
        <v>14</v>
      </c>
    </row>
    <row r="958" spans="1:7" x14ac:dyDescent="0.25">
      <c r="A958" t="s">
        <v>0</v>
      </c>
      <c r="B958" t="s">
        <v>13</v>
      </c>
      <c r="C958">
        <v>3084265</v>
      </c>
      <c r="D958" s="2">
        <v>2958465</v>
      </c>
      <c r="E958" s="2">
        <v>44713</v>
      </c>
      <c r="F958" s="28">
        <v>92.6</v>
      </c>
      <c r="G958" t="s">
        <v>14</v>
      </c>
    </row>
    <row r="959" spans="1:7" x14ac:dyDescent="0.25">
      <c r="A959" t="s">
        <v>0</v>
      </c>
      <c r="B959" t="s">
        <v>13</v>
      </c>
      <c r="C959">
        <v>3084771</v>
      </c>
      <c r="D959" s="2">
        <v>2958465</v>
      </c>
      <c r="E959" s="2">
        <v>39545</v>
      </c>
      <c r="F959" s="28">
        <v>92.59</v>
      </c>
      <c r="G959" t="s">
        <v>14</v>
      </c>
    </row>
    <row r="960" spans="1:7" x14ac:dyDescent="0.25">
      <c r="A960" t="s">
        <v>0</v>
      </c>
      <c r="B960" t="s">
        <v>13</v>
      </c>
      <c r="C960">
        <v>3085263</v>
      </c>
      <c r="D960" s="2">
        <v>2958465</v>
      </c>
      <c r="E960" s="2">
        <v>40299</v>
      </c>
      <c r="F960" s="28">
        <v>92.59</v>
      </c>
      <c r="G960" t="s">
        <v>14</v>
      </c>
    </row>
    <row r="961" spans="1:7" x14ac:dyDescent="0.25">
      <c r="A961" t="s">
        <v>0</v>
      </c>
      <c r="B961" t="s">
        <v>13</v>
      </c>
      <c r="C961">
        <v>3085264</v>
      </c>
      <c r="D961" s="2">
        <v>2958465</v>
      </c>
      <c r="E961" s="2">
        <v>39777</v>
      </c>
      <c r="F961" s="28">
        <v>92.59</v>
      </c>
      <c r="G961" t="s">
        <v>14</v>
      </c>
    </row>
    <row r="962" spans="1:7" x14ac:dyDescent="0.25">
      <c r="A962" t="s">
        <v>0</v>
      </c>
      <c r="B962" t="s">
        <v>13</v>
      </c>
      <c r="C962">
        <v>3085265</v>
      </c>
      <c r="D962" s="2">
        <v>2958465</v>
      </c>
      <c r="E962" s="2">
        <v>42917</v>
      </c>
      <c r="F962" s="28">
        <v>92.59</v>
      </c>
      <c r="G962" t="s">
        <v>14</v>
      </c>
    </row>
    <row r="963" spans="1:7" x14ac:dyDescent="0.25">
      <c r="A963" t="s">
        <v>0</v>
      </c>
      <c r="B963" t="s">
        <v>13</v>
      </c>
      <c r="C963">
        <v>3085771</v>
      </c>
      <c r="D963" s="2">
        <v>2958465</v>
      </c>
      <c r="E963" s="2">
        <v>39545</v>
      </c>
      <c r="F963" s="28">
        <v>92.59</v>
      </c>
      <c r="G963" t="s">
        <v>14</v>
      </c>
    </row>
    <row r="964" spans="1:7" x14ac:dyDescent="0.25">
      <c r="A964" t="s">
        <v>0</v>
      </c>
      <c r="B964" t="s">
        <v>13</v>
      </c>
      <c r="C964">
        <v>3402263</v>
      </c>
      <c r="D964" s="2">
        <v>2958465</v>
      </c>
      <c r="E964" s="2">
        <v>44713</v>
      </c>
      <c r="F964" s="28">
        <v>92.6</v>
      </c>
      <c r="G964" t="s">
        <v>14</v>
      </c>
    </row>
    <row r="965" spans="1:7" x14ac:dyDescent="0.25">
      <c r="A965" t="s">
        <v>0</v>
      </c>
      <c r="B965" t="s">
        <v>13</v>
      </c>
      <c r="C965">
        <v>3402264</v>
      </c>
      <c r="D965" s="2">
        <v>2958465</v>
      </c>
      <c r="E965" s="2">
        <v>44713</v>
      </c>
      <c r="F965" s="28">
        <v>92.6</v>
      </c>
      <c r="G965" t="s">
        <v>14</v>
      </c>
    </row>
    <row r="966" spans="1:7" x14ac:dyDescent="0.25">
      <c r="A966" t="s">
        <v>0</v>
      </c>
      <c r="B966" t="s">
        <v>13</v>
      </c>
      <c r="C966">
        <v>3402265</v>
      </c>
      <c r="D966" s="2">
        <v>2958465</v>
      </c>
      <c r="E966" s="2">
        <v>44713</v>
      </c>
      <c r="F966" s="28">
        <v>92.6</v>
      </c>
      <c r="G966" t="s">
        <v>14</v>
      </c>
    </row>
    <row r="967" spans="1:7" x14ac:dyDescent="0.25">
      <c r="A967" t="s">
        <v>0</v>
      </c>
      <c r="B967" t="s">
        <v>13</v>
      </c>
      <c r="C967">
        <v>3403771</v>
      </c>
      <c r="D967" s="2">
        <v>2958465</v>
      </c>
      <c r="E967" s="2">
        <v>39545</v>
      </c>
      <c r="F967" s="28">
        <v>92.59</v>
      </c>
      <c r="G967" t="s">
        <v>14</v>
      </c>
    </row>
    <row r="968" spans="1:7" x14ac:dyDescent="0.25">
      <c r="A968" t="s">
        <v>0</v>
      </c>
      <c r="B968" t="s">
        <v>13</v>
      </c>
      <c r="C968">
        <v>3404263</v>
      </c>
      <c r="D968" s="2">
        <v>2958465</v>
      </c>
      <c r="E968" s="2">
        <v>44713</v>
      </c>
      <c r="F968" s="28">
        <v>92.59</v>
      </c>
      <c r="G968" t="s">
        <v>14</v>
      </c>
    </row>
    <row r="969" spans="1:7" x14ac:dyDescent="0.25">
      <c r="A969" t="s">
        <v>0</v>
      </c>
      <c r="B969" t="s">
        <v>13</v>
      </c>
      <c r="C969">
        <v>3404265</v>
      </c>
      <c r="D969" s="2">
        <v>2958465</v>
      </c>
      <c r="E969" s="2">
        <v>44713</v>
      </c>
      <c r="F969" s="28">
        <v>92.59</v>
      </c>
      <c r="G969" t="s">
        <v>14</v>
      </c>
    </row>
    <row r="970" spans="1:7" x14ac:dyDescent="0.25">
      <c r="A970" t="s">
        <v>0</v>
      </c>
      <c r="B970" t="s">
        <v>13</v>
      </c>
      <c r="C970">
        <v>3404771</v>
      </c>
      <c r="D970" s="2">
        <v>2958465</v>
      </c>
      <c r="E970" s="2">
        <v>39545</v>
      </c>
      <c r="F970" s="28">
        <v>92.59</v>
      </c>
      <c r="G970" t="s">
        <v>14</v>
      </c>
    </row>
    <row r="971" spans="1:7" x14ac:dyDescent="0.25">
      <c r="A971" t="s">
        <v>0</v>
      </c>
      <c r="B971" t="s">
        <v>13</v>
      </c>
      <c r="C971">
        <v>3413233</v>
      </c>
      <c r="D971" s="2">
        <v>2958465</v>
      </c>
      <c r="E971" s="2">
        <v>43344</v>
      </c>
      <c r="F971" s="28">
        <v>90.91</v>
      </c>
      <c r="G971" t="s">
        <v>14</v>
      </c>
    </row>
    <row r="972" spans="1:7" x14ac:dyDescent="0.25">
      <c r="A972" t="s">
        <v>0</v>
      </c>
      <c r="B972" t="s">
        <v>13</v>
      </c>
      <c r="C972">
        <v>3413234</v>
      </c>
      <c r="D972" s="2">
        <v>2958465</v>
      </c>
      <c r="E972" s="2">
        <v>43344</v>
      </c>
      <c r="F972" s="28">
        <v>90.91</v>
      </c>
      <c r="G972" t="s">
        <v>14</v>
      </c>
    </row>
    <row r="973" spans="1:7" x14ac:dyDescent="0.25">
      <c r="A973" t="s">
        <v>0</v>
      </c>
      <c r="B973" t="s">
        <v>13</v>
      </c>
      <c r="C973">
        <v>3413263</v>
      </c>
      <c r="D973" s="2">
        <v>2958465</v>
      </c>
      <c r="E973" s="2">
        <v>39777</v>
      </c>
      <c r="F973" s="28">
        <v>99.01</v>
      </c>
      <c r="G973" t="s">
        <v>14</v>
      </c>
    </row>
    <row r="974" spans="1:7" x14ac:dyDescent="0.25">
      <c r="A974" t="s">
        <v>0</v>
      </c>
      <c r="B974" t="s">
        <v>13</v>
      </c>
      <c r="C974">
        <v>3413265</v>
      </c>
      <c r="D974" s="2">
        <v>2958465</v>
      </c>
      <c r="E974" s="2">
        <v>39777</v>
      </c>
      <c r="F974" s="28">
        <v>99.01</v>
      </c>
      <c r="G974" t="s">
        <v>14</v>
      </c>
    </row>
    <row r="975" spans="1:7" x14ac:dyDescent="0.25">
      <c r="A975" t="s">
        <v>0</v>
      </c>
      <c r="B975" t="s">
        <v>13</v>
      </c>
      <c r="C975">
        <v>3413733</v>
      </c>
      <c r="D975" s="2">
        <v>2958465</v>
      </c>
      <c r="E975" s="2">
        <v>43344</v>
      </c>
      <c r="F975" s="28">
        <v>90.91</v>
      </c>
      <c r="G975" t="s">
        <v>14</v>
      </c>
    </row>
    <row r="976" spans="1:7" x14ac:dyDescent="0.25">
      <c r="A976" t="s">
        <v>0</v>
      </c>
      <c r="B976" t="s">
        <v>13</v>
      </c>
      <c r="C976">
        <v>3413734</v>
      </c>
      <c r="D976" s="2">
        <v>2958465</v>
      </c>
      <c r="E976" s="2">
        <v>43344</v>
      </c>
      <c r="F976" s="28">
        <v>90.91</v>
      </c>
      <c r="G976" t="s">
        <v>14</v>
      </c>
    </row>
    <row r="977" spans="1:7" x14ac:dyDescent="0.25">
      <c r="A977" t="s">
        <v>0</v>
      </c>
      <c r="B977" t="s">
        <v>13</v>
      </c>
      <c r="C977">
        <v>3413763</v>
      </c>
      <c r="D977" s="2">
        <v>2958465</v>
      </c>
      <c r="E977" s="2">
        <v>39777</v>
      </c>
      <c r="F977" s="28">
        <v>87.16</v>
      </c>
      <c r="G977" t="s">
        <v>14</v>
      </c>
    </row>
    <row r="978" spans="1:7" x14ac:dyDescent="0.25">
      <c r="A978" t="s">
        <v>0</v>
      </c>
      <c r="B978" t="s">
        <v>13</v>
      </c>
      <c r="C978">
        <v>3413765</v>
      </c>
      <c r="D978" s="2">
        <v>2958465</v>
      </c>
      <c r="E978" s="2">
        <v>39777</v>
      </c>
      <c r="F978" s="28">
        <v>87.16</v>
      </c>
      <c r="G978" t="s">
        <v>14</v>
      </c>
    </row>
    <row r="979" spans="1:7" x14ac:dyDescent="0.25">
      <c r="A979" t="s">
        <v>0</v>
      </c>
      <c r="B979" t="s">
        <v>13</v>
      </c>
      <c r="C979">
        <v>3414263</v>
      </c>
      <c r="D979" s="2">
        <v>2958465</v>
      </c>
      <c r="E979" s="2">
        <v>40299</v>
      </c>
      <c r="F979" s="28">
        <v>99.01</v>
      </c>
      <c r="G979" t="s">
        <v>14</v>
      </c>
    </row>
    <row r="980" spans="1:7" x14ac:dyDescent="0.25">
      <c r="A980" t="s">
        <v>0</v>
      </c>
      <c r="B980" t="s">
        <v>13</v>
      </c>
      <c r="C980">
        <v>3414265</v>
      </c>
      <c r="D980" s="2">
        <v>2958465</v>
      </c>
      <c r="E980" s="2">
        <v>44713</v>
      </c>
      <c r="F980" s="28">
        <v>99.02</v>
      </c>
      <c r="G980" t="s">
        <v>14</v>
      </c>
    </row>
    <row r="981" spans="1:7" x14ac:dyDescent="0.25">
      <c r="A981" t="s">
        <v>0</v>
      </c>
      <c r="B981" t="s">
        <v>13</v>
      </c>
      <c r="C981">
        <v>3522263</v>
      </c>
      <c r="D981" s="2">
        <v>2958465</v>
      </c>
      <c r="E981" s="2">
        <v>44713</v>
      </c>
      <c r="F981" s="28">
        <v>78.13</v>
      </c>
      <c r="G981" t="s">
        <v>14</v>
      </c>
    </row>
    <row r="982" spans="1:7" x14ac:dyDescent="0.25">
      <c r="A982" t="s">
        <v>0</v>
      </c>
      <c r="B982" t="s">
        <v>13</v>
      </c>
      <c r="C982">
        <v>3522265</v>
      </c>
      <c r="D982" s="2">
        <v>2958465</v>
      </c>
      <c r="E982" s="2">
        <v>44713</v>
      </c>
      <c r="F982" s="28">
        <v>78.13</v>
      </c>
      <c r="G982" t="s">
        <v>14</v>
      </c>
    </row>
    <row r="983" spans="1:7" x14ac:dyDescent="0.25">
      <c r="A983" t="s">
        <v>0</v>
      </c>
      <c r="B983" t="s">
        <v>13</v>
      </c>
      <c r="C983">
        <v>3529265</v>
      </c>
      <c r="D983" s="2">
        <v>2958465</v>
      </c>
      <c r="E983" s="2">
        <v>44305</v>
      </c>
      <c r="F983" s="28">
        <v>83.33</v>
      </c>
      <c r="G983" t="s">
        <v>14</v>
      </c>
    </row>
    <row r="984" spans="1:7" x14ac:dyDescent="0.25">
      <c r="A984" t="s">
        <v>0</v>
      </c>
      <c r="B984" t="s">
        <v>13</v>
      </c>
      <c r="C984">
        <v>3530265</v>
      </c>
      <c r="D984" s="2">
        <v>2958465</v>
      </c>
      <c r="E984" s="2">
        <v>44305</v>
      </c>
      <c r="F984" s="28">
        <v>83.33</v>
      </c>
      <c r="G984" t="s">
        <v>14</v>
      </c>
    </row>
    <row r="985" spans="1:7" x14ac:dyDescent="0.25">
      <c r="A985" t="s">
        <v>0</v>
      </c>
      <c r="B985" t="s">
        <v>13</v>
      </c>
      <c r="C985">
        <v>3614265</v>
      </c>
      <c r="D985" s="2">
        <v>2958465</v>
      </c>
      <c r="E985" s="2">
        <v>44713</v>
      </c>
      <c r="F985" s="28">
        <v>92.6</v>
      </c>
      <c r="G985" t="s">
        <v>14</v>
      </c>
    </row>
    <row r="986" spans="1:7" x14ac:dyDescent="0.25">
      <c r="A986" t="s">
        <v>0</v>
      </c>
      <c r="B986" t="s">
        <v>13</v>
      </c>
      <c r="C986">
        <v>3617265</v>
      </c>
      <c r="D986" s="2">
        <v>2958465</v>
      </c>
      <c r="E986" s="2">
        <v>44713</v>
      </c>
      <c r="F986" s="28">
        <v>92.59</v>
      </c>
      <c r="G986" t="s">
        <v>14</v>
      </c>
    </row>
    <row r="987" spans="1:7" x14ac:dyDescent="0.25">
      <c r="A987" t="s">
        <v>0</v>
      </c>
      <c r="B987" t="s">
        <v>13</v>
      </c>
      <c r="C987">
        <v>3648263</v>
      </c>
      <c r="D987" s="2">
        <v>2958465</v>
      </c>
      <c r="E987" s="2">
        <v>44713</v>
      </c>
      <c r="F987" s="28">
        <v>84.74</v>
      </c>
      <c r="G987" t="s">
        <v>14</v>
      </c>
    </row>
    <row r="988" spans="1:7" x14ac:dyDescent="0.25">
      <c r="A988" t="s">
        <v>0</v>
      </c>
      <c r="B988" t="s">
        <v>13</v>
      </c>
      <c r="C988">
        <v>3648265</v>
      </c>
      <c r="D988" s="2">
        <v>2958465</v>
      </c>
      <c r="E988" s="2">
        <v>44713</v>
      </c>
      <c r="F988" s="28">
        <v>84.74</v>
      </c>
      <c r="G988" t="s">
        <v>14</v>
      </c>
    </row>
    <row r="989" spans="1:7" x14ac:dyDescent="0.25">
      <c r="A989" t="s">
        <v>0</v>
      </c>
      <c r="B989" t="s">
        <v>13</v>
      </c>
      <c r="C989">
        <v>3648771</v>
      </c>
      <c r="D989" s="2">
        <v>2958465</v>
      </c>
      <c r="E989" s="2">
        <v>39545</v>
      </c>
      <c r="F989" s="28">
        <v>96.15</v>
      </c>
      <c r="G989" t="s">
        <v>14</v>
      </c>
    </row>
    <row r="990" spans="1:7" x14ac:dyDescent="0.25">
      <c r="A990" t="s">
        <v>0</v>
      </c>
      <c r="B990" t="s">
        <v>13</v>
      </c>
      <c r="C990">
        <v>3649263</v>
      </c>
      <c r="D990" s="2">
        <v>2958465</v>
      </c>
      <c r="E990" s="2">
        <v>44713</v>
      </c>
      <c r="F990" s="28">
        <v>84.74</v>
      </c>
      <c r="G990" t="s">
        <v>14</v>
      </c>
    </row>
    <row r="991" spans="1:7" x14ac:dyDescent="0.25">
      <c r="A991" t="s">
        <v>0</v>
      </c>
      <c r="B991" t="s">
        <v>13</v>
      </c>
      <c r="C991">
        <v>3649265</v>
      </c>
      <c r="D991" s="2">
        <v>2958465</v>
      </c>
      <c r="E991" s="2">
        <v>44713</v>
      </c>
      <c r="F991" s="28">
        <v>84.74</v>
      </c>
      <c r="G991" t="s">
        <v>14</v>
      </c>
    </row>
    <row r="992" spans="1:7" x14ac:dyDescent="0.25">
      <c r="A992" t="s">
        <v>0</v>
      </c>
      <c r="B992" t="s">
        <v>13</v>
      </c>
      <c r="C992">
        <v>3649771</v>
      </c>
      <c r="D992" s="2">
        <v>2958465</v>
      </c>
      <c r="E992" s="2">
        <v>39545</v>
      </c>
      <c r="F992" s="28">
        <v>96.15</v>
      </c>
      <c r="G992" t="s">
        <v>14</v>
      </c>
    </row>
    <row r="993" spans="1:7" x14ac:dyDescent="0.25">
      <c r="A993" t="s">
        <v>0</v>
      </c>
      <c r="B993" t="s">
        <v>13</v>
      </c>
      <c r="C993">
        <v>3650263</v>
      </c>
      <c r="D993" s="2">
        <v>2958465</v>
      </c>
      <c r="E993" s="2">
        <v>44713</v>
      </c>
      <c r="F993" s="28">
        <v>84.74</v>
      </c>
      <c r="G993" t="s">
        <v>14</v>
      </c>
    </row>
    <row r="994" spans="1:7" x14ac:dyDescent="0.25">
      <c r="A994" t="s">
        <v>0</v>
      </c>
      <c r="B994" t="s">
        <v>13</v>
      </c>
      <c r="C994">
        <v>3650265</v>
      </c>
      <c r="D994" s="2">
        <v>2958465</v>
      </c>
      <c r="E994" s="2">
        <v>44713</v>
      </c>
      <c r="F994" s="28">
        <v>84.74</v>
      </c>
      <c r="G994" t="s">
        <v>14</v>
      </c>
    </row>
    <row r="995" spans="1:7" x14ac:dyDescent="0.25">
      <c r="A995" t="s">
        <v>0</v>
      </c>
      <c r="B995" t="s">
        <v>13</v>
      </c>
      <c r="C995">
        <v>3650771</v>
      </c>
      <c r="D995" s="2">
        <v>2958465</v>
      </c>
      <c r="E995" s="2">
        <v>39545</v>
      </c>
      <c r="F995" s="28">
        <v>96.15</v>
      </c>
      <c r="G995" t="s">
        <v>14</v>
      </c>
    </row>
    <row r="996" spans="1:7" x14ac:dyDescent="0.25">
      <c r="A996" t="s">
        <v>0</v>
      </c>
      <c r="B996" t="s">
        <v>13</v>
      </c>
      <c r="C996">
        <v>3651263</v>
      </c>
      <c r="D996" s="2">
        <v>2958465</v>
      </c>
      <c r="E996" s="2">
        <v>44713</v>
      </c>
      <c r="F996" s="28">
        <v>84.74</v>
      </c>
      <c r="G996" t="s">
        <v>14</v>
      </c>
    </row>
    <row r="997" spans="1:7" x14ac:dyDescent="0.25">
      <c r="A997" t="s">
        <v>0</v>
      </c>
      <c r="B997" t="s">
        <v>13</v>
      </c>
      <c r="C997">
        <v>3651265</v>
      </c>
      <c r="D997" s="2">
        <v>2958465</v>
      </c>
      <c r="E997" s="2">
        <v>44713</v>
      </c>
      <c r="F997" s="28">
        <v>84.74</v>
      </c>
      <c r="G997" t="s">
        <v>14</v>
      </c>
    </row>
    <row r="998" spans="1:7" x14ac:dyDescent="0.25">
      <c r="A998" t="s">
        <v>0</v>
      </c>
      <c r="B998" t="s">
        <v>13</v>
      </c>
      <c r="C998">
        <v>3651771</v>
      </c>
      <c r="D998" s="2">
        <v>2958465</v>
      </c>
      <c r="E998" s="2">
        <v>39545</v>
      </c>
      <c r="F998" s="28">
        <v>96.15</v>
      </c>
      <c r="G998" t="s">
        <v>14</v>
      </c>
    </row>
    <row r="999" spans="1:7" x14ac:dyDescent="0.25">
      <c r="A999" t="s">
        <v>0</v>
      </c>
      <c r="B999" t="s">
        <v>13</v>
      </c>
      <c r="C999">
        <v>3652771</v>
      </c>
      <c r="D999" s="2">
        <v>2958465</v>
      </c>
      <c r="E999" s="2">
        <v>39545</v>
      </c>
      <c r="F999" s="28">
        <v>96.15</v>
      </c>
      <c r="G999" t="s">
        <v>14</v>
      </c>
    </row>
    <row r="1000" spans="1:7" x14ac:dyDescent="0.25">
      <c r="A1000" t="s">
        <v>0</v>
      </c>
      <c r="B1000" t="s">
        <v>13</v>
      </c>
      <c r="C1000">
        <v>3655263</v>
      </c>
      <c r="D1000" s="2">
        <v>2958465</v>
      </c>
      <c r="E1000" s="2">
        <v>44713</v>
      </c>
      <c r="F1000" s="28">
        <v>84.75</v>
      </c>
      <c r="G1000" t="s">
        <v>14</v>
      </c>
    </row>
    <row r="1001" spans="1:7" x14ac:dyDescent="0.25">
      <c r="A1001" t="s">
        <v>0</v>
      </c>
      <c r="B1001" t="s">
        <v>13</v>
      </c>
      <c r="C1001">
        <v>3655265</v>
      </c>
      <c r="D1001" s="2">
        <v>2958465</v>
      </c>
      <c r="E1001" s="2">
        <v>44713</v>
      </c>
      <c r="F1001" s="28">
        <v>84.75</v>
      </c>
      <c r="G1001" t="s">
        <v>14</v>
      </c>
    </row>
    <row r="1002" spans="1:7" x14ac:dyDescent="0.25">
      <c r="A1002" t="s">
        <v>0</v>
      </c>
      <c r="B1002" t="s">
        <v>13</v>
      </c>
      <c r="C1002">
        <v>3655771</v>
      </c>
      <c r="D1002" s="2">
        <v>2958465</v>
      </c>
      <c r="E1002" s="2">
        <v>39545</v>
      </c>
      <c r="F1002" s="28">
        <v>96.15</v>
      </c>
      <c r="G1002" t="s">
        <v>14</v>
      </c>
    </row>
    <row r="1003" spans="1:7" x14ac:dyDescent="0.25">
      <c r="A1003" t="s">
        <v>0</v>
      </c>
      <c r="B1003" t="s">
        <v>13</v>
      </c>
      <c r="C1003">
        <v>3675183</v>
      </c>
      <c r="D1003" s="2">
        <v>2958465</v>
      </c>
      <c r="E1003" s="2">
        <v>44713</v>
      </c>
      <c r="F1003" s="28">
        <v>83.32</v>
      </c>
      <c r="G1003" t="s">
        <v>14</v>
      </c>
    </row>
    <row r="1004" spans="1:7" x14ac:dyDescent="0.25">
      <c r="A1004" t="s">
        <v>0</v>
      </c>
      <c r="B1004" t="s">
        <v>13</v>
      </c>
      <c r="C1004">
        <v>3675185</v>
      </c>
      <c r="D1004" s="2">
        <v>2958465</v>
      </c>
      <c r="E1004" s="2">
        <v>44713</v>
      </c>
      <c r="F1004" s="28">
        <v>83.32</v>
      </c>
      <c r="G1004" t="s">
        <v>14</v>
      </c>
    </row>
    <row r="1005" spans="1:7" x14ac:dyDescent="0.25">
      <c r="A1005" t="s">
        <v>0</v>
      </c>
      <c r="B1005" t="s">
        <v>13</v>
      </c>
      <c r="C1005">
        <v>3675233</v>
      </c>
      <c r="D1005" s="2">
        <v>2958465</v>
      </c>
      <c r="E1005" s="2">
        <v>44713</v>
      </c>
      <c r="F1005" s="28">
        <v>83.34</v>
      </c>
      <c r="G1005" t="s">
        <v>14</v>
      </c>
    </row>
    <row r="1006" spans="1:7" x14ac:dyDescent="0.25">
      <c r="A1006" t="s">
        <v>0</v>
      </c>
      <c r="B1006" t="s">
        <v>13</v>
      </c>
      <c r="C1006">
        <v>3675234</v>
      </c>
      <c r="D1006" s="2">
        <v>2958465</v>
      </c>
      <c r="E1006" s="2">
        <v>44713</v>
      </c>
      <c r="F1006" s="28">
        <v>83.34</v>
      </c>
      <c r="G1006" t="s">
        <v>14</v>
      </c>
    </row>
    <row r="1007" spans="1:7" x14ac:dyDescent="0.25">
      <c r="A1007" t="s">
        <v>0</v>
      </c>
      <c r="B1007" t="s">
        <v>13</v>
      </c>
      <c r="C1007">
        <v>3675265</v>
      </c>
      <c r="D1007" s="2">
        <v>2958465</v>
      </c>
      <c r="E1007" s="2">
        <v>44713</v>
      </c>
      <c r="F1007" s="28">
        <v>83.33</v>
      </c>
      <c r="G1007" t="s">
        <v>14</v>
      </c>
    </row>
    <row r="1008" spans="1:7" x14ac:dyDescent="0.25">
      <c r="A1008" t="s">
        <v>0</v>
      </c>
      <c r="B1008" t="s">
        <v>13</v>
      </c>
      <c r="C1008">
        <v>3676183</v>
      </c>
      <c r="D1008" s="2">
        <v>2958465</v>
      </c>
      <c r="E1008" s="2">
        <v>44713</v>
      </c>
      <c r="F1008" s="28">
        <v>83.32</v>
      </c>
      <c r="G1008" t="s">
        <v>14</v>
      </c>
    </row>
    <row r="1009" spans="1:7" x14ac:dyDescent="0.25">
      <c r="A1009" t="s">
        <v>0</v>
      </c>
      <c r="B1009" t="s">
        <v>13</v>
      </c>
      <c r="C1009">
        <v>3676185</v>
      </c>
      <c r="D1009" s="2">
        <v>2958465</v>
      </c>
      <c r="E1009" s="2">
        <v>44713</v>
      </c>
      <c r="F1009" s="28">
        <v>83.32</v>
      </c>
      <c r="G1009" t="s">
        <v>14</v>
      </c>
    </row>
    <row r="1010" spans="1:7" x14ac:dyDescent="0.25">
      <c r="A1010" t="s">
        <v>0</v>
      </c>
      <c r="B1010" t="s">
        <v>13</v>
      </c>
      <c r="C1010">
        <v>3676233</v>
      </c>
      <c r="D1010" s="2">
        <v>2958465</v>
      </c>
      <c r="E1010" s="2">
        <v>44713</v>
      </c>
      <c r="F1010" s="28">
        <v>83.34</v>
      </c>
      <c r="G1010" t="s">
        <v>14</v>
      </c>
    </row>
    <row r="1011" spans="1:7" x14ac:dyDescent="0.25">
      <c r="A1011" t="s">
        <v>0</v>
      </c>
      <c r="B1011" t="s">
        <v>13</v>
      </c>
      <c r="C1011">
        <v>3676234</v>
      </c>
      <c r="D1011" s="2">
        <v>2958465</v>
      </c>
      <c r="E1011" s="2">
        <v>44713</v>
      </c>
      <c r="F1011" s="28">
        <v>83.34</v>
      </c>
      <c r="G1011" t="s">
        <v>14</v>
      </c>
    </row>
    <row r="1012" spans="1:7" x14ac:dyDescent="0.25">
      <c r="A1012" t="s">
        <v>0</v>
      </c>
      <c r="B1012" t="s">
        <v>13</v>
      </c>
      <c r="C1012">
        <v>3677183</v>
      </c>
      <c r="D1012" s="2">
        <v>2958465</v>
      </c>
      <c r="E1012" s="2">
        <v>44713</v>
      </c>
      <c r="F1012" s="28">
        <v>83.32</v>
      </c>
      <c r="G1012" t="s">
        <v>14</v>
      </c>
    </row>
    <row r="1013" spans="1:7" x14ac:dyDescent="0.25">
      <c r="A1013" t="s">
        <v>0</v>
      </c>
      <c r="B1013" t="s">
        <v>13</v>
      </c>
      <c r="C1013">
        <v>3677185</v>
      </c>
      <c r="D1013" s="2">
        <v>2958465</v>
      </c>
      <c r="E1013" s="2">
        <v>44713</v>
      </c>
      <c r="F1013" s="28">
        <v>83.32</v>
      </c>
      <c r="G1013" t="s">
        <v>14</v>
      </c>
    </row>
    <row r="1014" spans="1:7" x14ac:dyDescent="0.25">
      <c r="A1014" t="s">
        <v>0</v>
      </c>
      <c r="B1014" t="s">
        <v>13</v>
      </c>
      <c r="C1014">
        <v>3677233</v>
      </c>
      <c r="D1014" s="2">
        <v>2958465</v>
      </c>
      <c r="E1014" s="2">
        <v>44713</v>
      </c>
      <c r="F1014" s="28">
        <v>83.34</v>
      </c>
      <c r="G1014" t="s">
        <v>14</v>
      </c>
    </row>
    <row r="1015" spans="1:7" x14ac:dyDescent="0.25">
      <c r="A1015" t="s">
        <v>0</v>
      </c>
      <c r="B1015" t="s">
        <v>13</v>
      </c>
      <c r="C1015">
        <v>3677234</v>
      </c>
      <c r="D1015" s="2">
        <v>2958465</v>
      </c>
      <c r="E1015" s="2">
        <v>44713</v>
      </c>
      <c r="F1015" s="28">
        <v>83.34</v>
      </c>
      <c r="G1015" t="s">
        <v>14</v>
      </c>
    </row>
    <row r="1016" spans="1:7" x14ac:dyDescent="0.25">
      <c r="A1016" t="s">
        <v>0</v>
      </c>
      <c r="B1016" t="s">
        <v>13</v>
      </c>
      <c r="C1016">
        <v>3677265</v>
      </c>
      <c r="D1016" s="2">
        <v>2958465</v>
      </c>
      <c r="E1016" s="2">
        <v>44713</v>
      </c>
      <c r="F1016" s="28">
        <v>83.33</v>
      </c>
      <c r="G1016" t="s">
        <v>14</v>
      </c>
    </row>
    <row r="1017" spans="1:7" x14ac:dyDescent="0.25">
      <c r="A1017" t="s">
        <v>0</v>
      </c>
      <c r="B1017" t="s">
        <v>13</v>
      </c>
      <c r="C1017">
        <v>3678183</v>
      </c>
      <c r="D1017" s="2">
        <v>2958465</v>
      </c>
      <c r="E1017" s="2">
        <v>44713</v>
      </c>
      <c r="F1017" s="28">
        <v>83.34</v>
      </c>
      <c r="G1017" t="s">
        <v>14</v>
      </c>
    </row>
    <row r="1018" spans="1:7" x14ac:dyDescent="0.25">
      <c r="A1018" t="s">
        <v>0</v>
      </c>
      <c r="B1018" t="s">
        <v>13</v>
      </c>
      <c r="C1018">
        <v>3678185</v>
      </c>
      <c r="D1018" s="2">
        <v>2958465</v>
      </c>
      <c r="E1018" s="2">
        <v>44713</v>
      </c>
      <c r="F1018" s="28">
        <v>83.34</v>
      </c>
      <c r="G1018" t="s">
        <v>14</v>
      </c>
    </row>
    <row r="1019" spans="1:7" x14ac:dyDescent="0.25">
      <c r="A1019" t="s">
        <v>0</v>
      </c>
      <c r="B1019" t="s">
        <v>13</v>
      </c>
      <c r="C1019">
        <v>3678233</v>
      </c>
      <c r="D1019" s="2">
        <v>2958465</v>
      </c>
      <c r="E1019" s="2">
        <v>44713</v>
      </c>
      <c r="F1019" s="28">
        <v>83.34</v>
      </c>
      <c r="G1019" t="s">
        <v>14</v>
      </c>
    </row>
    <row r="1020" spans="1:7" x14ac:dyDescent="0.25">
      <c r="A1020" t="s">
        <v>0</v>
      </c>
      <c r="B1020" t="s">
        <v>13</v>
      </c>
      <c r="C1020">
        <v>3678234</v>
      </c>
      <c r="D1020" s="2">
        <v>2958465</v>
      </c>
      <c r="E1020" s="2">
        <v>44713</v>
      </c>
      <c r="F1020" s="28">
        <v>83.34</v>
      </c>
      <c r="G1020" t="s">
        <v>14</v>
      </c>
    </row>
    <row r="1021" spans="1:7" x14ac:dyDescent="0.25">
      <c r="A1021" t="s">
        <v>0</v>
      </c>
      <c r="B1021" t="s">
        <v>13</v>
      </c>
      <c r="C1021">
        <v>3695000</v>
      </c>
      <c r="D1021" s="2">
        <v>2958465</v>
      </c>
      <c r="E1021" s="2">
        <v>44442</v>
      </c>
      <c r="F1021" s="28">
        <v>666</v>
      </c>
      <c r="G1021" t="s">
        <v>14</v>
      </c>
    </row>
    <row r="1022" spans="1:7" x14ac:dyDescent="0.25">
      <c r="A1022" t="s">
        <v>0</v>
      </c>
      <c r="B1022" t="s">
        <v>13</v>
      </c>
      <c r="C1022">
        <v>3695400</v>
      </c>
      <c r="D1022" s="2">
        <v>2958465</v>
      </c>
      <c r="E1022" s="2">
        <v>44442</v>
      </c>
      <c r="F1022" s="28">
        <v>670</v>
      </c>
      <c r="G1022" t="s">
        <v>14</v>
      </c>
    </row>
    <row r="1023" spans="1:7" x14ac:dyDescent="0.25">
      <c r="A1023" t="s">
        <v>0</v>
      </c>
      <c r="B1023" t="s">
        <v>13</v>
      </c>
      <c r="C1023">
        <v>3695401</v>
      </c>
      <c r="D1023" s="2">
        <v>2958465</v>
      </c>
      <c r="E1023" s="2">
        <v>44442</v>
      </c>
      <c r="F1023" s="28">
        <v>670</v>
      </c>
      <c r="G1023" t="s">
        <v>14</v>
      </c>
    </row>
    <row r="1024" spans="1:7" x14ac:dyDescent="0.25">
      <c r="A1024" t="s">
        <v>0</v>
      </c>
      <c r="B1024" t="s">
        <v>13</v>
      </c>
      <c r="C1024">
        <v>3713263</v>
      </c>
      <c r="D1024" s="2">
        <v>2958465</v>
      </c>
      <c r="E1024" s="2">
        <v>38643</v>
      </c>
      <c r="F1024" s="28">
        <v>90.91</v>
      </c>
      <c r="G1024" t="s">
        <v>14</v>
      </c>
    </row>
    <row r="1025" spans="1:7" x14ac:dyDescent="0.25">
      <c r="A1025" t="s">
        <v>0</v>
      </c>
      <c r="B1025" t="s">
        <v>13</v>
      </c>
      <c r="C1025">
        <v>3713264</v>
      </c>
      <c r="D1025" s="2">
        <v>2958465</v>
      </c>
      <c r="E1025" s="2">
        <v>38643</v>
      </c>
      <c r="F1025" s="28">
        <v>90.91</v>
      </c>
      <c r="G1025" t="s">
        <v>14</v>
      </c>
    </row>
    <row r="1026" spans="1:7" x14ac:dyDescent="0.25">
      <c r="A1026" t="s">
        <v>0</v>
      </c>
      <c r="B1026" t="s">
        <v>13</v>
      </c>
      <c r="C1026">
        <v>3713265</v>
      </c>
      <c r="D1026" s="2">
        <v>2958465</v>
      </c>
      <c r="E1026" s="2">
        <v>38643</v>
      </c>
      <c r="F1026" s="28">
        <v>90.91</v>
      </c>
      <c r="G1026" t="s">
        <v>14</v>
      </c>
    </row>
    <row r="1027" spans="1:7" x14ac:dyDescent="0.25">
      <c r="A1027" t="s">
        <v>0</v>
      </c>
      <c r="B1027" t="s">
        <v>13</v>
      </c>
      <c r="C1027">
        <v>3714263</v>
      </c>
      <c r="D1027" s="2">
        <v>2958465</v>
      </c>
      <c r="E1027" s="2">
        <v>40220</v>
      </c>
      <c r="F1027" s="28">
        <v>83.33</v>
      </c>
      <c r="G1027" t="s">
        <v>14</v>
      </c>
    </row>
    <row r="1028" spans="1:7" x14ac:dyDescent="0.25">
      <c r="A1028" t="s">
        <v>0</v>
      </c>
      <c r="B1028" t="s">
        <v>13</v>
      </c>
      <c r="C1028">
        <v>3714264</v>
      </c>
      <c r="D1028" s="2">
        <v>2958465</v>
      </c>
      <c r="E1028" s="2">
        <v>39777</v>
      </c>
      <c r="F1028" s="28">
        <v>92.59</v>
      </c>
      <c r="G1028" t="s">
        <v>14</v>
      </c>
    </row>
    <row r="1029" spans="1:7" x14ac:dyDescent="0.25">
      <c r="A1029" t="s">
        <v>0</v>
      </c>
      <c r="B1029" t="s">
        <v>13</v>
      </c>
      <c r="C1029">
        <v>3714265</v>
      </c>
      <c r="D1029" s="2">
        <v>2958465</v>
      </c>
      <c r="E1029" s="2">
        <v>41071</v>
      </c>
      <c r="F1029" s="28">
        <v>83.33</v>
      </c>
      <c r="G1029" t="s">
        <v>14</v>
      </c>
    </row>
    <row r="1030" spans="1:7" x14ac:dyDescent="0.25">
      <c r="A1030" t="s">
        <v>0</v>
      </c>
      <c r="B1030" t="s">
        <v>13</v>
      </c>
      <c r="C1030">
        <v>3723183</v>
      </c>
      <c r="D1030" s="2">
        <v>2958465</v>
      </c>
      <c r="E1030" s="2">
        <v>45223</v>
      </c>
      <c r="F1030" s="28">
        <v>74.459999999999994</v>
      </c>
      <c r="G1030" t="s">
        <v>14</v>
      </c>
    </row>
    <row r="1031" spans="1:7" x14ac:dyDescent="0.25">
      <c r="A1031" t="s">
        <v>0</v>
      </c>
      <c r="B1031" t="s">
        <v>13</v>
      </c>
      <c r="C1031">
        <v>3723184</v>
      </c>
      <c r="D1031" s="2">
        <v>2958465</v>
      </c>
      <c r="E1031" s="2">
        <v>45223</v>
      </c>
      <c r="F1031" s="28">
        <v>74.459999999999994</v>
      </c>
      <c r="G1031" t="s">
        <v>14</v>
      </c>
    </row>
    <row r="1032" spans="1:7" x14ac:dyDescent="0.25">
      <c r="A1032" t="s">
        <v>0</v>
      </c>
      <c r="B1032" t="s">
        <v>13</v>
      </c>
      <c r="C1032">
        <v>3723211</v>
      </c>
      <c r="D1032" s="2">
        <v>2958465</v>
      </c>
      <c r="E1032" s="2">
        <v>45223</v>
      </c>
      <c r="F1032" s="28">
        <v>77.180000000000007</v>
      </c>
      <c r="G1032" t="s">
        <v>14</v>
      </c>
    </row>
    <row r="1033" spans="1:7" x14ac:dyDescent="0.25">
      <c r="A1033" t="s">
        <v>0</v>
      </c>
      <c r="B1033" t="s">
        <v>13</v>
      </c>
      <c r="C1033">
        <v>3723213</v>
      </c>
      <c r="D1033" s="2">
        <v>2958465</v>
      </c>
      <c r="E1033" s="2">
        <v>45223</v>
      </c>
      <c r="F1033" s="28">
        <v>77.180000000000007</v>
      </c>
      <c r="G1033" t="s">
        <v>14</v>
      </c>
    </row>
    <row r="1034" spans="1:7" x14ac:dyDescent="0.25">
      <c r="A1034" t="s">
        <v>0</v>
      </c>
      <c r="B1034" t="s">
        <v>13</v>
      </c>
      <c r="C1034">
        <v>3724211</v>
      </c>
      <c r="D1034" s="2">
        <v>2958465</v>
      </c>
      <c r="E1034" s="2">
        <v>38790</v>
      </c>
      <c r="F1034" s="28">
        <v>91.14</v>
      </c>
      <c r="G1034" t="s">
        <v>14</v>
      </c>
    </row>
    <row r="1035" spans="1:7" x14ac:dyDescent="0.25">
      <c r="A1035" t="s">
        <v>0</v>
      </c>
      <c r="B1035" t="s">
        <v>13</v>
      </c>
      <c r="C1035">
        <v>3724213</v>
      </c>
      <c r="D1035" s="2">
        <v>2958465</v>
      </c>
      <c r="E1035" s="2">
        <v>38325</v>
      </c>
      <c r="F1035" s="28">
        <v>100</v>
      </c>
      <c r="G1035" t="s">
        <v>14</v>
      </c>
    </row>
    <row r="1036" spans="1:7" x14ac:dyDescent="0.25">
      <c r="A1036" t="s">
        <v>0</v>
      </c>
      <c r="B1036" t="s">
        <v>13</v>
      </c>
      <c r="C1036">
        <v>3725183</v>
      </c>
      <c r="D1036" s="2">
        <v>2958465</v>
      </c>
      <c r="E1036" s="2">
        <v>45223</v>
      </c>
      <c r="F1036" s="28">
        <v>73.88</v>
      </c>
      <c r="G1036" t="s">
        <v>14</v>
      </c>
    </row>
    <row r="1037" spans="1:7" x14ac:dyDescent="0.25">
      <c r="A1037" t="s">
        <v>0</v>
      </c>
      <c r="B1037" t="s">
        <v>13</v>
      </c>
      <c r="C1037">
        <v>3725184</v>
      </c>
      <c r="D1037" s="2">
        <v>2958465</v>
      </c>
      <c r="E1037" s="2">
        <v>45223</v>
      </c>
      <c r="F1037" s="28">
        <v>73.88</v>
      </c>
      <c r="G1037" t="s">
        <v>14</v>
      </c>
    </row>
    <row r="1038" spans="1:7" x14ac:dyDescent="0.25">
      <c r="A1038" t="s">
        <v>0</v>
      </c>
      <c r="B1038" t="s">
        <v>13</v>
      </c>
      <c r="C1038">
        <v>3725211</v>
      </c>
      <c r="D1038" s="2">
        <v>2958465</v>
      </c>
      <c r="E1038" s="2">
        <v>45419</v>
      </c>
      <c r="F1038" s="28">
        <v>68.900000000000006</v>
      </c>
      <c r="G1038" t="s">
        <v>14</v>
      </c>
    </row>
    <row r="1039" spans="1:7" x14ac:dyDescent="0.25">
      <c r="A1039" t="s">
        <v>0</v>
      </c>
      <c r="B1039" t="s">
        <v>13</v>
      </c>
      <c r="C1039">
        <v>3725213</v>
      </c>
      <c r="D1039" s="2">
        <v>2958465</v>
      </c>
      <c r="E1039" s="2">
        <v>45419</v>
      </c>
      <c r="F1039" s="28">
        <v>68.900000000000006</v>
      </c>
      <c r="G1039" t="s">
        <v>14</v>
      </c>
    </row>
    <row r="1040" spans="1:7" x14ac:dyDescent="0.25">
      <c r="A1040" t="s">
        <v>0</v>
      </c>
      <c r="B1040" t="s">
        <v>13</v>
      </c>
      <c r="C1040">
        <v>3726183</v>
      </c>
      <c r="D1040" s="2">
        <v>2958465</v>
      </c>
      <c r="E1040" s="2">
        <v>44713</v>
      </c>
      <c r="F1040" s="28">
        <v>83.4</v>
      </c>
      <c r="G1040" t="s">
        <v>14</v>
      </c>
    </row>
    <row r="1041" spans="1:7" x14ac:dyDescent="0.25">
      <c r="A1041" t="s">
        <v>0</v>
      </c>
      <c r="B1041" t="s">
        <v>13</v>
      </c>
      <c r="C1041">
        <v>3726184</v>
      </c>
      <c r="D1041" s="2">
        <v>2958465</v>
      </c>
      <c r="E1041" s="2">
        <v>44713</v>
      </c>
      <c r="F1041" s="28">
        <v>83.4</v>
      </c>
      <c r="G1041" t="s">
        <v>14</v>
      </c>
    </row>
    <row r="1042" spans="1:7" x14ac:dyDescent="0.25">
      <c r="A1042" t="s">
        <v>0</v>
      </c>
      <c r="B1042" t="s">
        <v>13</v>
      </c>
      <c r="C1042">
        <v>3726211</v>
      </c>
      <c r="D1042" s="2">
        <v>2958465</v>
      </c>
      <c r="E1042" s="2">
        <v>44713</v>
      </c>
      <c r="F1042" s="28">
        <v>83.36</v>
      </c>
      <c r="G1042" t="s">
        <v>14</v>
      </c>
    </row>
    <row r="1043" spans="1:7" x14ac:dyDescent="0.25">
      <c r="A1043" t="s">
        <v>0</v>
      </c>
      <c r="B1043" t="s">
        <v>13</v>
      </c>
      <c r="C1043">
        <v>3726213</v>
      </c>
      <c r="D1043" s="2">
        <v>2958465</v>
      </c>
      <c r="E1043" s="2">
        <v>44713</v>
      </c>
      <c r="F1043" s="28">
        <v>83.36</v>
      </c>
      <c r="G1043" t="s">
        <v>14</v>
      </c>
    </row>
    <row r="1044" spans="1:7" x14ac:dyDescent="0.25">
      <c r="A1044" t="s">
        <v>0</v>
      </c>
      <c r="B1044" t="s">
        <v>13</v>
      </c>
      <c r="C1044">
        <v>3908263</v>
      </c>
      <c r="D1044" s="2">
        <v>2958465</v>
      </c>
      <c r="E1044" s="2">
        <v>44713</v>
      </c>
      <c r="F1044" s="28">
        <v>92.59</v>
      </c>
      <c r="G1044" t="s">
        <v>14</v>
      </c>
    </row>
    <row r="1045" spans="1:7" x14ac:dyDescent="0.25">
      <c r="A1045" t="s">
        <v>0</v>
      </c>
      <c r="B1045" t="s">
        <v>13</v>
      </c>
      <c r="C1045">
        <v>3908265</v>
      </c>
      <c r="D1045" s="2">
        <v>2958465</v>
      </c>
      <c r="E1045" s="2">
        <v>44713</v>
      </c>
      <c r="F1045" s="28">
        <v>92.59</v>
      </c>
      <c r="G1045" t="s">
        <v>14</v>
      </c>
    </row>
    <row r="1046" spans="1:7" x14ac:dyDescent="0.25">
      <c r="A1046" t="s">
        <v>0</v>
      </c>
      <c r="B1046" t="s">
        <v>13</v>
      </c>
      <c r="C1046">
        <v>3908771</v>
      </c>
      <c r="D1046" s="2">
        <v>2958465</v>
      </c>
      <c r="E1046" s="2">
        <v>39545</v>
      </c>
      <c r="F1046" s="28">
        <v>92.59</v>
      </c>
      <c r="G1046" t="s">
        <v>14</v>
      </c>
    </row>
    <row r="1047" spans="1:7" x14ac:dyDescent="0.25">
      <c r="A1047" t="s">
        <v>0</v>
      </c>
      <c r="B1047" t="s">
        <v>13</v>
      </c>
      <c r="C1047">
        <v>3935263</v>
      </c>
      <c r="D1047" s="2">
        <v>2958465</v>
      </c>
      <c r="E1047" s="2">
        <v>44713</v>
      </c>
      <c r="F1047" s="28">
        <v>90.91</v>
      </c>
      <c r="G1047" t="s">
        <v>14</v>
      </c>
    </row>
    <row r="1048" spans="1:7" x14ac:dyDescent="0.25">
      <c r="A1048" t="s">
        <v>0</v>
      </c>
      <c r="B1048" t="s">
        <v>13</v>
      </c>
      <c r="C1048">
        <v>3935265</v>
      </c>
      <c r="D1048" s="2">
        <v>2958465</v>
      </c>
      <c r="E1048" s="2">
        <v>44713</v>
      </c>
      <c r="F1048" s="28">
        <v>90.91</v>
      </c>
      <c r="G1048" t="s">
        <v>14</v>
      </c>
    </row>
    <row r="1049" spans="1:7" x14ac:dyDescent="0.25">
      <c r="A1049" t="s">
        <v>0</v>
      </c>
      <c r="B1049" t="s">
        <v>13</v>
      </c>
      <c r="C1049">
        <v>3936265</v>
      </c>
      <c r="D1049" s="2">
        <v>2958465</v>
      </c>
      <c r="E1049" s="2">
        <v>44713</v>
      </c>
      <c r="F1049" s="28">
        <v>83.33</v>
      </c>
      <c r="G1049" t="s">
        <v>14</v>
      </c>
    </row>
    <row r="1050" spans="1:7" x14ac:dyDescent="0.25">
      <c r="A1050" t="s">
        <v>0</v>
      </c>
      <c r="B1050" t="s">
        <v>13</v>
      </c>
      <c r="C1050">
        <v>3939173</v>
      </c>
      <c r="D1050" s="2">
        <v>2958465</v>
      </c>
      <c r="E1050" s="2">
        <v>44713</v>
      </c>
      <c r="F1050" s="28">
        <v>83.38</v>
      </c>
      <c r="G1050" t="s">
        <v>14</v>
      </c>
    </row>
    <row r="1051" spans="1:7" x14ac:dyDescent="0.25">
      <c r="A1051" t="s">
        <v>0</v>
      </c>
      <c r="B1051" t="s">
        <v>13</v>
      </c>
      <c r="C1051">
        <v>3939175</v>
      </c>
      <c r="D1051" s="2">
        <v>2958465</v>
      </c>
      <c r="E1051" s="2">
        <v>44713</v>
      </c>
      <c r="F1051" s="28">
        <v>83.38</v>
      </c>
      <c r="G1051" t="s">
        <v>14</v>
      </c>
    </row>
    <row r="1052" spans="1:7" x14ac:dyDescent="0.25">
      <c r="A1052" t="s">
        <v>0</v>
      </c>
      <c r="B1052" t="s">
        <v>13</v>
      </c>
      <c r="C1052">
        <v>4241263</v>
      </c>
      <c r="D1052" s="2">
        <v>2958465</v>
      </c>
      <c r="E1052" s="2">
        <v>44713</v>
      </c>
      <c r="F1052" s="28">
        <v>90.91</v>
      </c>
      <c r="G1052" t="s">
        <v>14</v>
      </c>
    </row>
    <row r="1053" spans="1:7" x14ac:dyDescent="0.25">
      <c r="A1053" t="s">
        <v>0</v>
      </c>
      <c r="B1053" t="s">
        <v>13</v>
      </c>
      <c r="C1053">
        <v>4241265</v>
      </c>
      <c r="D1053" s="2">
        <v>2958465</v>
      </c>
      <c r="E1053" s="2">
        <v>44713</v>
      </c>
      <c r="F1053" s="28">
        <v>90.91</v>
      </c>
      <c r="G1053" t="s">
        <v>14</v>
      </c>
    </row>
    <row r="1054" spans="1:7" x14ac:dyDescent="0.25">
      <c r="A1054" t="s">
        <v>0</v>
      </c>
      <c r="B1054" t="s">
        <v>13</v>
      </c>
      <c r="C1054">
        <v>4501263</v>
      </c>
      <c r="D1054" s="2">
        <v>2958465</v>
      </c>
      <c r="E1054" s="2">
        <v>44305</v>
      </c>
      <c r="F1054" s="28">
        <v>90.91</v>
      </c>
      <c r="G1054" t="s">
        <v>14</v>
      </c>
    </row>
    <row r="1055" spans="1:7" x14ac:dyDescent="0.25">
      <c r="A1055" t="s">
        <v>0</v>
      </c>
      <c r="B1055" t="s">
        <v>13</v>
      </c>
      <c r="C1055">
        <v>4501264</v>
      </c>
      <c r="D1055" s="2">
        <v>2958465</v>
      </c>
      <c r="E1055" s="2">
        <v>44305</v>
      </c>
      <c r="F1055" s="28">
        <v>90.91</v>
      </c>
      <c r="G1055" t="s">
        <v>14</v>
      </c>
    </row>
    <row r="1056" spans="1:7" x14ac:dyDescent="0.25">
      <c r="A1056" t="s">
        <v>0</v>
      </c>
      <c r="B1056" t="s">
        <v>13</v>
      </c>
      <c r="C1056">
        <v>4501265</v>
      </c>
      <c r="D1056" s="2">
        <v>2958465</v>
      </c>
      <c r="E1056" s="2">
        <v>44305</v>
      </c>
      <c r="F1056" s="28">
        <v>90.91</v>
      </c>
      <c r="G1056" t="s">
        <v>14</v>
      </c>
    </row>
    <row r="1057" spans="1:7" x14ac:dyDescent="0.25">
      <c r="A1057" t="s">
        <v>0</v>
      </c>
      <c r="B1057" t="s">
        <v>13</v>
      </c>
      <c r="C1057">
        <v>4501765</v>
      </c>
      <c r="D1057" s="2">
        <v>2958465</v>
      </c>
      <c r="E1057" s="2">
        <v>43344</v>
      </c>
      <c r="F1057" s="28">
        <v>90.91</v>
      </c>
      <c r="G1057" t="s">
        <v>14</v>
      </c>
    </row>
    <row r="1058" spans="1:7" x14ac:dyDescent="0.25">
      <c r="A1058" t="s">
        <v>0</v>
      </c>
      <c r="B1058" t="s">
        <v>13</v>
      </c>
      <c r="C1058">
        <v>4501771</v>
      </c>
      <c r="D1058" s="2">
        <v>2958465</v>
      </c>
      <c r="E1058" s="2">
        <v>39545</v>
      </c>
      <c r="F1058" s="28">
        <v>90.91</v>
      </c>
      <c r="G1058" t="s">
        <v>14</v>
      </c>
    </row>
    <row r="1059" spans="1:7" x14ac:dyDescent="0.25">
      <c r="A1059" t="s">
        <v>0</v>
      </c>
      <c r="B1059" t="s">
        <v>13</v>
      </c>
      <c r="C1059">
        <v>4524263</v>
      </c>
      <c r="D1059" s="2">
        <v>2958465</v>
      </c>
      <c r="E1059" s="2">
        <v>44305</v>
      </c>
      <c r="F1059" s="28">
        <v>99.01</v>
      </c>
      <c r="G1059" t="s">
        <v>14</v>
      </c>
    </row>
    <row r="1060" spans="1:7" x14ac:dyDescent="0.25">
      <c r="A1060" t="s">
        <v>0</v>
      </c>
      <c r="B1060" t="s">
        <v>13</v>
      </c>
      <c r="C1060">
        <v>4524264</v>
      </c>
      <c r="D1060" s="2">
        <v>2958465</v>
      </c>
      <c r="E1060" s="2">
        <v>44305</v>
      </c>
      <c r="F1060" s="28">
        <v>99.01</v>
      </c>
      <c r="G1060" t="s">
        <v>14</v>
      </c>
    </row>
    <row r="1061" spans="1:7" x14ac:dyDescent="0.25">
      <c r="A1061" t="s">
        <v>0</v>
      </c>
      <c r="B1061" t="s">
        <v>13</v>
      </c>
      <c r="C1061">
        <v>4524265</v>
      </c>
      <c r="D1061" s="2">
        <v>2958465</v>
      </c>
      <c r="E1061" s="2">
        <v>44305</v>
      </c>
      <c r="F1061" s="28">
        <v>99.01</v>
      </c>
      <c r="G1061" t="s">
        <v>14</v>
      </c>
    </row>
    <row r="1062" spans="1:7" x14ac:dyDescent="0.25">
      <c r="A1062" t="s">
        <v>0</v>
      </c>
      <c r="B1062" t="s">
        <v>13</v>
      </c>
      <c r="C1062">
        <v>4728148</v>
      </c>
      <c r="D1062" s="2">
        <v>2958465</v>
      </c>
      <c r="E1062" s="2">
        <v>39651</v>
      </c>
      <c r="F1062" s="28">
        <v>80</v>
      </c>
      <c r="G1062" t="s">
        <v>14</v>
      </c>
    </row>
    <row r="1063" spans="1:7" x14ac:dyDescent="0.25">
      <c r="A1063" t="s">
        <v>0</v>
      </c>
      <c r="B1063" t="s">
        <v>13</v>
      </c>
      <c r="C1063">
        <v>4728149</v>
      </c>
      <c r="D1063" s="2">
        <v>2958465</v>
      </c>
      <c r="E1063" s="2">
        <v>39651</v>
      </c>
      <c r="F1063" s="28">
        <v>80</v>
      </c>
      <c r="G1063" t="s">
        <v>14</v>
      </c>
    </row>
    <row r="1064" spans="1:7" x14ac:dyDescent="0.25">
      <c r="A1064" t="s">
        <v>0</v>
      </c>
      <c r="B1064" t="s">
        <v>13</v>
      </c>
      <c r="C1064">
        <v>4728153</v>
      </c>
      <c r="D1064" s="2">
        <v>2958465</v>
      </c>
      <c r="E1064" s="2">
        <v>39651</v>
      </c>
      <c r="F1064" s="28">
        <v>80</v>
      </c>
      <c r="G1064" t="s">
        <v>14</v>
      </c>
    </row>
    <row r="1065" spans="1:7" x14ac:dyDescent="0.25">
      <c r="A1065" t="s">
        <v>0</v>
      </c>
      <c r="B1065" t="s">
        <v>13</v>
      </c>
      <c r="C1065">
        <v>4728154</v>
      </c>
      <c r="D1065" s="2">
        <v>2958465</v>
      </c>
      <c r="E1065" s="2">
        <v>39651</v>
      </c>
      <c r="F1065" s="28">
        <v>80</v>
      </c>
      <c r="G1065" t="s">
        <v>14</v>
      </c>
    </row>
    <row r="1066" spans="1:7" x14ac:dyDescent="0.25">
      <c r="A1066" t="s">
        <v>0</v>
      </c>
      <c r="B1066" t="s">
        <v>13</v>
      </c>
      <c r="C1066">
        <v>4730648</v>
      </c>
      <c r="D1066" s="2">
        <v>2958465</v>
      </c>
      <c r="E1066" s="2">
        <v>39722</v>
      </c>
      <c r="F1066" s="28">
        <v>85.94</v>
      </c>
      <c r="G1066" t="s">
        <v>14</v>
      </c>
    </row>
    <row r="1067" spans="1:7" x14ac:dyDescent="0.25">
      <c r="A1067" t="s">
        <v>0</v>
      </c>
      <c r="B1067" t="s">
        <v>13</v>
      </c>
      <c r="C1067">
        <v>4732147</v>
      </c>
      <c r="D1067" s="2">
        <v>2958465</v>
      </c>
      <c r="E1067" s="2">
        <v>44713</v>
      </c>
      <c r="F1067" s="28">
        <v>71.180000000000007</v>
      </c>
      <c r="G1067" t="s">
        <v>14</v>
      </c>
    </row>
    <row r="1068" spans="1:7" x14ac:dyDescent="0.25">
      <c r="A1068" t="s">
        <v>0</v>
      </c>
      <c r="B1068" t="s">
        <v>13</v>
      </c>
      <c r="C1068">
        <v>4732149</v>
      </c>
      <c r="D1068" s="2">
        <v>2958465</v>
      </c>
      <c r="E1068" s="2">
        <v>44713</v>
      </c>
      <c r="F1068" s="28">
        <v>71.180000000000007</v>
      </c>
      <c r="G1068" t="s">
        <v>14</v>
      </c>
    </row>
    <row r="1069" spans="1:7" x14ac:dyDescent="0.25">
      <c r="A1069" t="s">
        <v>0</v>
      </c>
      <c r="B1069" t="s">
        <v>13</v>
      </c>
      <c r="C1069">
        <v>4732153</v>
      </c>
      <c r="D1069" s="2">
        <v>2958465</v>
      </c>
      <c r="E1069" s="2">
        <v>44713</v>
      </c>
      <c r="F1069" s="28">
        <v>71.209999999999994</v>
      </c>
      <c r="G1069" t="s">
        <v>14</v>
      </c>
    </row>
    <row r="1070" spans="1:7" x14ac:dyDescent="0.25">
      <c r="A1070" t="s">
        <v>0</v>
      </c>
      <c r="B1070" t="s">
        <v>13</v>
      </c>
      <c r="C1070">
        <v>4732154</v>
      </c>
      <c r="D1070" s="2">
        <v>2958465</v>
      </c>
      <c r="E1070" s="2">
        <v>44713</v>
      </c>
      <c r="F1070" s="28">
        <v>71.209999999999994</v>
      </c>
      <c r="G1070" t="s">
        <v>14</v>
      </c>
    </row>
    <row r="1071" spans="1:7" x14ac:dyDescent="0.25">
      <c r="A1071" t="s">
        <v>0</v>
      </c>
      <c r="B1071" t="s">
        <v>13</v>
      </c>
      <c r="C1071">
        <v>4732649</v>
      </c>
      <c r="D1071" s="2">
        <v>2958465</v>
      </c>
      <c r="E1071" s="2">
        <v>43344</v>
      </c>
      <c r="F1071" s="28">
        <v>71.430000000000007</v>
      </c>
      <c r="G1071" t="s">
        <v>14</v>
      </c>
    </row>
    <row r="1072" spans="1:7" x14ac:dyDescent="0.25">
      <c r="A1072" t="s">
        <v>0</v>
      </c>
      <c r="B1072" t="s">
        <v>13</v>
      </c>
      <c r="C1072">
        <v>4745148</v>
      </c>
      <c r="D1072" s="2">
        <v>2958465</v>
      </c>
      <c r="E1072" s="2">
        <v>41933</v>
      </c>
      <c r="F1072" s="28">
        <v>72.47</v>
      </c>
      <c r="G1072" t="s">
        <v>14</v>
      </c>
    </row>
    <row r="1073" spans="1:7" x14ac:dyDescent="0.25">
      <c r="A1073" t="s">
        <v>0</v>
      </c>
      <c r="B1073" t="s">
        <v>13</v>
      </c>
      <c r="C1073">
        <v>4745149</v>
      </c>
      <c r="D1073" s="2">
        <v>2958465</v>
      </c>
      <c r="E1073" s="2">
        <v>42917</v>
      </c>
      <c r="F1073" s="28">
        <v>72.459999999999994</v>
      </c>
      <c r="G1073" t="s">
        <v>14</v>
      </c>
    </row>
    <row r="1074" spans="1:7" x14ac:dyDescent="0.25">
      <c r="A1074" t="s">
        <v>0</v>
      </c>
      <c r="B1074" t="s">
        <v>13</v>
      </c>
      <c r="C1074">
        <v>4762341</v>
      </c>
      <c r="D1074" s="2">
        <v>73050</v>
      </c>
      <c r="E1074" s="2">
        <v>39030</v>
      </c>
      <c r="F1074" s="28">
        <v>100</v>
      </c>
      <c r="G1074" t="s">
        <v>14</v>
      </c>
    </row>
    <row r="1075" spans="1:7" x14ac:dyDescent="0.25">
      <c r="A1075" t="s">
        <v>0</v>
      </c>
      <c r="B1075" t="s">
        <v>13</v>
      </c>
      <c r="C1075">
        <v>4767048</v>
      </c>
      <c r="D1075" s="2">
        <v>2958465</v>
      </c>
      <c r="E1075" s="2">
        <v>44406</v>
      </c>
      <c r="F1075" s="28">
        <v>37.659999999999997</v>
      </c>
      <c r="G1075" t="s">
        <v>14</v>
      </c>
    </row>
    <row r="1076" spans="1:7" x14ac:dyDescent="0.25">
      <c r="A1076" t="s">
        <v>0</v>
      </c>
      <c r="B1076" t="s">
        <v>13</v>
      </c>
      <c r="C1076">
        <v>4767049</v>
      </c>
      <c r="D1076" s="2">
        <v>2958465</v>
      </c>
      <c r="E1076" s="2">
        <v>44406</v>
      </c>
      <c r="F1076" s="28">
        <v>37.659999999999997</v>
      </c>
      <c r="G1076" t="s">
        <v>14</v>
      </c>
    </row>
    <row r="1077" spans="1:7" x14ac:dyDescent="0.25">
      <c r="A1077" t="s">
        <v>0</v>
      </c>
      <c r="B1077" t="s">
        <v>13</v>
      </c>
      <c r="C1077">
        <v>4767118</v>
      </c>
      <c r="D1077" s="2">
        <v>2958465</v>
      </c>
      <c r="E1077" s="2">
        <v>44256</v>
      </c>
      <c r="F1077" s="28">
        <v>44.45</v>
      </c>
      <c r="G1077" t="s">
        <v>14</v>
      </c>
    </row>
    <row r="1078" spans="1:7" x14ac:dyDescent="0.25">
      <c r="A1078" t="s">
        <v>0</v>
      </c>
      <c r="B1078" t="s">
        <v>13</v>
      </c>
      <c r="C1078">
        <v>4767148</v>
      </c>
      <c r="D1078" s="2">
        <v>2958465</v>
      </c>
      <c r="E1078" s="2">
        <v>44256</v>
      </c>
      <c r="F1078" s="28">
        <v>44.45</v>
      </c>
      <c r="G1078" t="s">
        <v>14</v>
      </c>
    </row>
    <row r="1079" spans="1:7" x14ac:dyDescent="0.25">
      <c r="A1079" t="s">
        <v>0</v>
      </c>
      <c r="B1079" t="s">
        <v>13</v>
      </c>
      <c r="C1079">
        <v>4774265</v>
      </c>
      <c r="D1079" s="2">
        <v>2958465</v>
      </c>
      <c r="E1079" s="2">
        <v>43056</v>
      </c>
      <c r="F1079" s="28">
        <v>83.33</v>
      </c>
      <c r="G1079" t="s">
        <v>14</v>
      </c>
    </row>
    <row r="1080" spans="1:7" x14ac:dyDescent="0.25">
      <c r="A1080" t="s">
        <v>0</v>
      </c>
      <c r="B1080" t="s">
        <v>13</v>
      </c>
      <c r="C1080">
        <v>4775265</v>
      </c>
      <c r="D1080" s="2">
        <v>2958465</v>
      </c>
      <c r="E1080" s="2">
        <v>44713</v>
      </c>
      <c r="F1080" s="28">
        <v>83.33</v>
      </c>
      <c r="G1080" t="s">
        <v>14</v>
      </c>
    </row>
    <row r="1081" spans="1:7" x14ac:dyDescent="0.25">
      <c r="A1081" t="s">
        <v>0</v>
      </c>
      <c r="B1081" t="s">
        <v>13</v>
      </c>
      <c r="C1081">
        <v>4780771</v>
      </c>
      <c r="D1081" s="2">
        <v>2958465</v>
      </c>
      <c r="E1081" s="2">
        <v>39545</v>
      </c>
      <c r="F1081" s="28">
        <v>96.15</v>
      </c>
      <c r="G1081" t="s">
        <v>14</v>
      </c>
    </row>
    <row r="1082" spans="1:7" x14ac:dyDescent="0.25">
      <c r="A1082" t="s">
        <v>0</v>
      </c>
      <c r="B1082" t="s">
        <v>13</v>
      </c>
      <c r="C1082">
        <v>4781771</v>
      </c>
      <c r="D1082" s="2">
        <v>2958465</v>
      </c>
      <c r="E1082" s="2">
        <v>39545</v>
      </c>
      <c r="F1082" s="28">
        <v>96.15</v>
      </c>
      <c r="G1082" t="s">
        <v>14</v>
      </c>
    </row>
    <row r="1083" spans="1:7" x14ac:dyDescent="0.25">
      <c r="A1083" t="s">
        <v>0</v>
      </c>
      <c r="B1083" t="s">
        <v>13</v>
      </c>
      <c r="C1083">
        <v>4782771</v>
      </c>
      <c r="D1083" s="2">
        <v>2958465</v>
      </c>
      <c r="E1083" s="2">
        <v>39545</v>
      </c>
      <c r="F1083" s="28">
        <v>96.15</v>
      </c>
      <c r="G1083" t="s">
        <v>14</v>
      </c>
    </row>
    <row r="1084" spans="1:7" x14ac:dyDescent="0.25">
      <c r="A1084" t="s">
        <v>0</v>
      </c>
      <c r="B1084" t="s">
        <v>13</v>
      </c>
      <c r="C1084">
        <v>4784771</v>
      </c>
      <c r="D1084" s="2">
        <v>2958465</v>
      </c>
      <c r="E1084" s="2">
        <v>39545</v>
      </c>
      <c r="F1084" s="28">
        <v>96.15</v>
      </c>
      <c r="G1084" t="s">
        <v>14</v>
      </c>
    </row>
    <row r="1085" spans="1:7" x14ac:dyDescent="0.25">
      <c r="A1085" t="s">
        <v>0</v>
      </c>
      <c r="B1085" t="s">
        <v>13</v>
      </c>
      <c r="C1085">
        <v>4785771</v>
      </c>
      <c r="D1085" s="2">
        <v>2958465</v>
      </c>
      <c r="E1085" s="2">
        <v>39545</v>
      </c>
      <c r="F1085" s="28">
        <v>96.15</v>
      </c>
      <c r="G1085" t="s">
        <v>14</v>
      </c>
    </row>
    <row r="1086" spans="1:7" x14ac:dyDescent="0.25">
      <c r="A1086" t="s">
        <v>0</v>
      </c>
      <c r="B1086" t="s">
        <v>13</v>
      </c>
      <c r="C1086">
        <v>4786263</v>
      </c>
      <c r="D1086" s="2">
        <v>2958465</v>
      </c>
      <c r="E1086" s="2">
        <v>39721</v>
      </c>
      <c r="F1086" s="28">
        <v>96.15</v>
      </c>
      <c r="G1086" t="s">
        <v>14</v>
      </c>
    </row>
    <row r="1087" spans="1:7" x14ac:dyDescent="0.25">
      <c r="A1087" t="s">
        <v>0</v>
      </c>
      <c r="B1087" t="s">
        <v>13</v>
      </c>
      <c r="C1087">
        <v>4786265</v>
      </c>
      <c r="D1087" s="2">
        <v>2958465</v>
      </c>
      <c r="E1087" s="2">
        <v>43056</v>
      </c>
      <c r="F1087" s="28">
        <v>96.15</v>
      </c>
      <c r="G1087" t="s">
        <v>14</v>
      </c>
    </row>
    <row r="1088" spans="1:7" x14ac:dyDescent="0.25">
      <c r="A1088" t="s">
        <v>0</v>
      </c>
      <c r="B1088" t="s">
        <v>13</v>
      </c>
      <c r="C1088">
        <v>4786771</v>
      </c>
      <c r="D1088" s="2">
        <v>2958465</v>
      </c>
      <c r="E1088" s="2">
        <v>39545</v>
      </c>
      <c r="F1088" s="28">
        <v>96.15</v>
      </c>
      <c r="G1088" t="s">
        <v>14</v>
      </c>
    </row>
    <row r="1089" spans="1:7" x14ac:dyDescent="0.25">
      <c r="A1089" t="s">
        <v>0</v>
      </c>
      <c r="B1089" t="s">
        <v>13</v>
      </c>
      <c r="C1089">
        <v>4790771</v>
      </c>
      <c r="D1089" s="2">
        <v>2958465</v>
      </c>
      <c r="E1089" s="2">
        <v>39545</v>
      </c>
      <c r="F1089" s="28">
        <v>96.15</v>
      </c>
      <c r="G1089" t="s">
        <v>14</v>
      </c>
    </row>
    <row r="1090" spans="1:7" x14ac:dyDescent="0.25">
      <c r="A1090" t="s">
        <v>0</v>
      </c>
      <c r="B1090" t="s">
        <v>13</v>
      </c>
      <c r="C1090">
        <v>4792263</v>
      </c>
      <c r="D1090" s="2">
        <v>2958465</v>
      </c>
      <c r="E1090" s="2">
        <v>39545</v>
      </c>
      <c r="F1090" s="28">
        <v>96.15</v>
      </c>
      <c r="G1090" t="s">
        <v>14</v>
      </c>
    </row>
    <row r="1091" spans="1:7" x14ac:dyDescent="0.25">
      <c r="A1091" t="s">
        <v>0</v>
      </c>
      <c r="B1091" t="s">
        <v>13</v>
      </c>
      <c r="C1091">
        <v>4792265</v>
      </c>
      <c r="D1091" s="2">
        <v>2958465</v>
      </c>
      <c r="E1091" s="2">
        <v>43122</v>
      </c>
      <c r="F1091" s="28">
        <v>96.15</v>
      </c>
      <c r="G1091" t="s">
        <v>14</v>
      </c>
    </row>
    <row r="1092" spans="1:7" x14ac:dyDescent="0.25">
      <c r="A1092" t="s">
        <v>0</v>
      </c>
      <c r="B1092" t="s">
        <v>13</v>
      </c>
      <c r="C1092">
        <v>4792771</v>
      </c>
      <c r="D1092" s="2">
        <v>2958465</v>
      </c>
      <c r="E1092" s="2">
        <v>39545</v>
      </c>
      <c r="F1092" s="28">
        <v>96.15</v>
      </c>
      <c r="G1092" t="s">
        <v>14</v>
      </c>
    </row>
    <row r="1093" spans="1:7" x14ac:dyDescent="0.25">
      <c r="A1093" t="s">
        <v>0</v>
      </c>
      <c r="B1093" t="s">
        <v>13</v>
      </c>
      <c r="C1093">
        <v>4796265</v>
      </c>
      <c r="D1093" s="2">
        <v>2958465</v>
      </c>
      <c r="E1093" s="2">
        <v>44713</v>
      </c>
      <c r="F1093" s="28">
        <v>89.29</v>
      </c>
      <c r="G1093" t="s">
        <v>14</v>
      </c>
    </row>
    <row r="1094" spans="1:7" x14ac:dyDescent="0.25">
      <c r="A1094" t="s">
        <v>0</v>
      </c>
      <c r="B1094" t="s">
        <v>13</v>
      </c>
      <c r="C1094">
        <v>4797265</v>
      </c>
      <c r="D1094" s="2">
        <v>2958465</v>
      </c>
      <c r="E1094" s="2">
        <v>44713</v>
      </c>
      <c r="F1094" s="28">
        <v>89.29</v>
      </c>
      <c r="G1094" t="s">
        <v>14</v>
      </c>
    </row>
    <row r="1095" spans="1:7" x14ac:dyDescent="0.25">
      <c r="A1095" t="s">
        <v>0</v>
      </c>
      <c r="B1095" t="s">
        <v>13</v>
      </c>
      <c r="C1095">
        <v>4903233</v>
      </c>
      <c r="D1095" s="2">
        <v>2958465</v>
      </c>
      <c r="E1095" s="2">
        <v>44256</v>
      </c>
      <c r="F1095" s="28">
        <v>86.96</v>
      </c>
      <c r="G1095" t="s">
        <v>14</v>
      </c>
    </row>
    <row r="1096" spans="1:7" x14ac:dyDescent="0.25">
      <c r="A1096" t="s">
        <v>0</v>
      </c>
      <c r="B1096" t="s">
        <v>13</v>
      </c>
      <c r="C1096">
        <v>4903234</v>
      </c>
      <c r="D1096" s="2">
        <v>2958465</v>
      </c>
      <c r="E1096" s="2">
        <v>44256</v>
      </c>
      <c r="F1096" s="28">
        <v>86.96</v>
      </c>
      <c r="G1096" t="s">
        <v>14</v>
      </c>
    </row>
    <row r="1097" spans="1:7" x14ac:dyDescent="0.25">
      <c r="A1097" t="s">
        <v>0</v>
      </c>
      <c r="B1097" t="s">
        <v>13</v>
      </c>
      <c r="C1097">
        <v>4903265</v>
      </c>
      <c r="D1097" s="2">
        <v>2958465</v>
      </c>
      <c r="E1097" s="2">
        <v>44256</v>
      </c>
      <c r="F1097" s="28">
        <v>86.96</v>
      </c>
      <c r="G1097" t="s">
        <v>14</v>
      </c>
    </row>
    <row r="1098" spans="1:7" x14ac:dyDescent="0.25">
      <c r="A1098" t="s">
        <v>0</v>
      </c>
      <c r="B1098" t="s">
        <v>13</v>
      </c>
      <c r="C1098">
        <v>4904183</v>
      </c>
      <c r="D1098" s="2">
        <v>2958465</v>
      </c>
      <c r="E1098" s="2">
        <v>40742</v>
      </c>
      <c r="F1098" s="28">
        <v>86.96</v>
      </c>
      <c r="G1098" t="s">
        <v>14</v>
      </c>
    </row>
    <row r="1099" spans="1:7" x14ac:dyDescent="0.25">
      <c r="A1099" t="s">
        <v>0</v>
      </c>
      <c r="B1099" t="s">
        <v>13</v>
      </c>
      <c r="C1099">
        <v>4904184</v>
      </c>
      <c r="D1099" s="2">
        <v>2958465</v>
      </c>
      <c r="E1099" s="2">
        <v>40742</v>
      </c>
      <c r="F1099" s="28">
        <v>86.96</v>
      </c>
      <c r="G1099" t="s">
        <v>14</v>
      </c>
    </row>
    <row r="1100" spans="1:7" x14ac:dyDescent="0.25">
      <c r="A1100" t="s">
        <v>0</v>
      </c>
      <c r="B1100" t="s">
        <v>13</v>
      </c>
      <c r="C1100">
        <v>4904233</v>
      </c>
      <c r="D1100" s="2">
        <v>2958465</v>
      </c>
      <c r="E1100" s="2">
        <v>39777</v>
      </c>
      <c r="F1100" s="28">
        <v>86.96</v>
      </c>
      <c r="G1100" t="s">
        <v>14</v>
      </c>
    </row>
    <row r="1101" spans="1:7" x14ac:dyDescent="0.25">
      <c r="A1101" t="s">
        <v>0</v>
      </c>
      <c r="B1101" t="s">
        <v>13</v>
      </c>
      <c r="C1101">
        <v>4904234</v>
      </c>
      <c r="D1101" s="2">
        <v>2958465</v>
      </c>
      <c r="E1101" s="2">
        <v>39777</v>
      </c>
      <c r="F1101" s="28">
        <v>86.96</v>
      </c>
      <c r="G1101" t="s">
        <v>14</v>
      </c>
    </row>
    <row r="1102" spans="1:7" x14ac:dyDescent="0.25">
      <c r="A1102" t="s">
        <v>0</v>
      </c>
      <c r="B1102" t="s">
        <v>13</v>
      </c>
      <c r="C1102">
        <v>4904263</v>
      </c>
      <c r="D1102" s="2">
        <v>2958465</v>
      </c>
      <c r="E1102" s="2">
        <v>40299</v>
      </c>
      <c r="F1102" s="28">
        <v>86.96</v>
      </c>
      <c r="G1102" t="s">
        <v>14</v>
      </c>
    </row>
    <row r="1103" spans="1:7" x14ac:dyDescent="0.25">
      <c r="A1103" t="s">
        <v>0</v>
      </c>
      <c r="B1103" t="s">
        <v>13</v>
      </c>
      <c r="C1103">
        <v>4904264</v>
      </c>
      <c r="D1103" s="2">
        <v>2958465</v>
      </c>
      <c r="E1103" s="2">
        <v>39777</v>
      </c>
      <c r="F1103" s="28">
        <v>86.96</v>
      </c>
      <c r="G1103" t="s">
        <v>14</v>
      </c>
    </row>
    <row r="1104" spans="1:7" x14ac:dyDescent="0.25">
      <c r="A1104" t="s">
        <v>0</v>
      </c>
      <c r="B1104" t="s">
        <v>13</v>
      </c>
      <c r="C1104">
        <v>4904265</v>
      </c>
      <c r="D1104" s="2">
        <v>2958465</v>
      </c>
      <c r="E1104" s="2">
        <v>40742</v>
      </c>
      <c r="F1104" s="28">
        <v>86.96</v>
      </c>
      <c r="G1104" t="s">
        <v>14</v>
      </c>
    </row>
    <row r="1105" spans="1:7" x14ac:dyDescent="0.25">
      <c r="A1105" t="s">
        <v>0</v>
      </c>
      <c r="B1105" t="s">
        <v>13</v>
      </c>
      <c r="C1105">
        <v>4906173</v>
      </c>
      <c r="D1105" s="2">
        <v>2958465</v>
      </c>
      <c r="E1105" s="2">
        <v>45223</v>
      </c>
      <c r="F1105" s="28">
        <v>75.02</v>
      </c>
      <c r="G1105" t="s">
        <v>14</v>
      </c>
    </row>
    <row r="1106" spans="1:7" x14ac:dyDescent="0.25">
      <c r="A1106" t="s">
        <v>0</v>
      </c>
      <c r="B1106" t="s">
        <v>13</v>
      </c>
      <c r="C1106">
        <v>4906174</v>
      </c>
      <c r="D1106" s="2">
        <v>2958465</v>
      </c>
      <c r="E1106" s="2">
        <v>45223</v>
      </c>
      <c r="F1106" s="28">
        <v>75.02</v>
      </c>
      <c r="G1106" t="s">
        <v>14</v>
      </c>
    </row>
    <row r="1107" spans="1:7" x14ac:dyDescent="0.25">
      <c r="A1107" t="s">
        <v>0</v>
      </c>
      <c r="B1107" t="s">
        <v>13</v>
      </c>
      <c r="C1107">
        <v>4906175</v>
      </c>
      <c r="D1107" s="2">
        <v>2958465</v>
      </c>
      <c r="E1107" s="2">
        <v>45223</v>
      </c>
      <c r="F1107" s="28">
        <v>75.02</v>
      </c>
      <c r="G1107" t="s">
        <v>14</v>
      </c>
    </row>
    <row r="1108" spans="1:7" x14ac:dyDescent="0.25">
      <c r="A1108" t="s">
        <v>0</v>
      </c>
      <c r="B1108" t="s">
        <v>13</v>
      </c>
      <c r="C1108">
        <v>4906181</v>
      </c>
      <c r="D1108" s="2">
        <v>2958465</v>
      </c>
      <c r="E1108" s="2">
        <v>45223</v>
      </c>
      <c r="F1108" s="28">
        <v>76.11</v>
      </c>
      <c r="G1108" t="s">
        <v>14</v>
      </c>
    </row>
    <row r="1109" spans="1:7" x14ac:dyDescent="0.25">
      <c r="A1109" t="s">
        <v>0</v>
      </c>
      <c r="B1109" t="s">
        <v>13</v>
      </c>
      <c r="C1109">
        <v>4906183</v>
      </c>
      <c r="D1109" s="2">
        <v>2958465</v>
      </c>
      <c r="E1109" s="2">
        <v>45223</v>
      </c>
      <c r="F1109" s="28">
        <v>76.11</v>
      </c>
      <c r="G1109" t="s">
        <v>14</v>
      </c>
    </row>
    <row r="1110" spans="1:7" x14ac:dyDescent="0.25">
      <c r="A1110" t="s">
        <v>0</v>
      </c>
      <c r="B1110" t="s">
        <v>13</v>
      </c>
      <c r="C1110">
        <v>4906184</v>
      </c>
      <c r="D1110" s="2">
        <v>2958465</v>
      </c>
      <c r="E1110" s="2">
        <v>45223</v>
      </c>
      <c r="F1110" s="28">
        <v>76.11</v>
      </c>
      <c r="G1110" t="s">
        <v>14</v>
      </c>
    </row>
    <row r="1111" spans="1:7" x14ac:dyDescent="0.25">
      <c r="A1111" t="s">
        <v>0</v>
      </c>
      <c r="B1111" t="s">
        <v>13</v>
      </c>
      <c r="C1111">
        <v>4906187</v>
      </c>
      <c r="D1111" s="2">
        <v>2958465</v>
      </c>
      <c r="E1111" s="2">
        <v>44764</v>
      </c>
      <c r="F1111" s="28">
        <v>79.05</v>
      </c>
      <c r="G1111" t="s">
        <v>14</v>
      </c>
    </row>
    <row r="1112" spans="1:7" x14ac:dyDescent="0.25">
      <c r="A1112" t="s">
        <v>0</v>
      </c>
      <c r="B1112" t="s">
        <v>13</v>
      </c>
      <c r="C1112">
        <v>4906188</v>
      </c>
      <c r="D1112" s="2">
        <v>2958465</v>
      </c>
      <c r="E1112" s="2">
        <v>44764</v>
      </c>
      <c r="F1112" s="28">
        <v>79.05</v>
      </c>
      <c r="G1112" t="s">
        <v>14</v>
      </c>
    </row>
    <row r="1113" spans="1:7" x14ac:dyDescent="0.25">
      <c r="A1113" t="s">
        <v>0</v>
      </c>
      <c r="B1113" t="s">
        <v>13</v>
      </c>
      <c r="C1113">
        <v>4906221</v>
      </c>
      <c r="D1113" s="2">
        <v>2958465</v>
      </c>
      <c r="E1113" s="2">
        <v>42300</v>
      </c>
      <c r="F1113" s="28">
        <v>83.33</v>
      </c>
      <c r="G1113" t="s">
        <v>14</v>
      </c>
    </row>
    <row r="1114" spans="1:7" x14ac:dyDescent="0.25">
      <c r="A1114" t="s">
        <v>0</v>
      </c>
      <c r="B1114" t="s">
        <v>13</v>
      </c>
      <c r="C1114">
        <v>4906229</v>
      </c>
      <c r="D1114" s="2">
        <v>2958465</v>
      </c>
      <c r="E1114" s="2">
        <v>45223</v>
      </c>
      <c r="F1114" s="28">
        <v>76.11</v>
      </c>
      <c r="G1114" t="s">
        <v>14</v>
      </c>
    </row>
    <row r="1115" spans="1:7" x14ac:dyDescent="0.25">
      <c r="A1115" t="s">
        <v>0</v>
      </c>
      <c r="B1115" t="s">
        <v>13</v>
      </c>
      <c r="C1115">
        <v>4906233</v>
      </c>
      <c r="D1115" s="2">
        <v>2958465</v>
      </c>
      <c r="E1115" s="2">
        <v>45223</v>
      </c>
      <c r="F1115" s="28">
        <v>78.42</v>
      </c>
      <c r="G1115" t="s">
        <v>14</v>
      </c>
    </row>
    <row r="1116" spans="1:7" x14ac:dyDescent="0.25">
      <c r="A1116" t="s">
        <v>0</v>
      </c>
      <c r="B1116" t="s">
        <v>13</v>
      </c>
      <c r="C1116">
        <v>4906234</v>
      </c>
      <c r="D1116" s="2">
        <v>2958465</v>
      </c>
      <c r="E1116" s="2">
        <v>45223</v>
      </c>
      <c r="F1116" s="28">
        <v>78.42</v>
      </c>
      <c r="G1116" t="s">
        <v>14</v>
      </c>
    </row>
    <row r="1117" spans="1:7" x14ac:dyDescent="0.25">
      <c r="A1117" t="s">
        <v>0</v>
      </c>
      <c r="B1117" t="s">
        <v>13</v>
      </c>
      <c r="C1117">
        <v>4906240</v>
      </c>
      <c r="D1117" s="2">
        <v>2958465</v>
      </c>
      <c r="E1117" s="2">
        <v>45223</v>
      </c>
      <c r="F1117" s="28">
        <v>78.42</v>
      </c>
      <c r="G1117" t="s">
        <v>14</v>
      </c>
    </row>
    <row r="1118" spans="1:7" x14ac:dyDescent="0.25">
      <c r="A1118" t="s">
        <v>0</v>
      </c>
      <c r="B1118" t="s">
        <v>13</v>
      </c>
      <c r="C1118">
        <v>4906242</v>
      </c>
      <c r="D1118" s="2">
        <v>2958465</v>
      </c>
      <c r="E1118" s="2">
        <v>45694</v>
      </c>
      <c r="F1118" s="28">
        <v>78.42</v>
      </c>
      <c r="G1118" t="s">
        <v>14</v>
      </c>
    </row>
    <row r="1119" spans="1:7" x14ac:dyDescent="0.25">
      <c r="A1119" t="s">
        <v>0</v>
      </c>
      <c r="B1119" t="s">
        <v>13</v>
      </c>
      <c r="C1119">
        <v>4906245</v>
      </c>
      <c r="D1119" s="2">
        <v>2958465</v>
      </c>
      <c r="E1119" s="2">
        <v>45223</v>
      </c>
      <c r="F1119" s="28">
        <v>78.42</v>
      </c>
      <c r="G1119" t="s">
        <v>14</v>
      </c>
    </row>
    <row r="1120" spans="1:7" x14ac:dyDescent="0.25">
      <c r="A1120" t="s">
        <v>0</v>
      </c>
      <c r="B1120" t="s">
        <v>13</v>
      </c>
      <c r="C1120">
        <v>4906683</v>
      </c>
      <c r="D1120" s="2">
        <v>2958465</v>
      </c>
      <c r="E1120" s="2">
        <v>43344</v>
      </c>
      <c r="F1120" s="28">
        <v>86.96</v>
      </c>
      <c r="G1120" t="s">
        <v>14</v>
      </c>
    </row>
    <row r="1121" spans="1:7" x14ac:dyDescent="0.25">
      <c r="A1121" t="s">
        <v>0</v>
      </c>
      <c r="B1121" t="s">
        <v>13</v>
      </c>
      <c r="C1121">
        <v>4906733</v>
      </c>
      <c r="D1121" s="2">
        <v>2958465</v>
      </c>
      <c r="E1121" s="2">
        <v>43344</v>
      </c>
      <c r="F1121" s="28">
        <v>86.96</v>
      </c>
      <c r="G1121" t="s">
        <v>14</v>
      </c>
    </row>
    <row r="1122" spans="1:7" x14ac:dyDescent="0.25">
      <c r="A1122" t="s">
        <v>0</v>
      </c>
      <c r="B1122" t="s">
        <v>13</v>
      </c>
      <c r="C1122">
        <v>4909183</v>
      </c>
      <c r="D1122" s="2">
        <v>2958465</v>
      </c>
      <c r="E1122" s="2">
        <v>41320</v>
      </c>
      <c r="F1122" s="28">
        <v>83</v>
      </c>
      <c r="G1122" t="s">
        <v>14</v>
      </c>
    </row>
    <row r="1123" spans="1:7" x14ac:dyDescent="0.25">
      <c r="A1123" t="s">
        <v>0</v>
      </c>
      <c r="B1123" t="s">
        <v>13</v>
      </c>
      <c r="C1123">
        <v>4909184</v>
      </c>
      <c r="D1123" s="2">
        <v>2958465</v>
      </c>
      <c r="E1123" s="2">
        <v>41320</v>
      </c>
      <c r="F1123" s="28">
        <v>83</v>
      </c>
      <c r="G1123" t="s">
        <v>14</v>
      </c>
    </row>
    <row r="1124" spans="1:7" x14ac:dyDescent="0.25">
      <c r="A1124" t="s">
        <v>0</v>
      </c>
      <c r="B1124" t="s">
        <v>13</v>
      </c>
      <c r="C1124">
        <v>4909233</v>
      </c>
      <c r="D1124" s="2">
        <v>2958465</v>
      </c>
      <c r="E1124" s="2">
        <v>41320</v>
      </c>
      <c r="F1124" s="28">
        <v>83</v>
      </c>
      <c r="G1124" t="s">
        <v>14</v>
      </c>
    </row>
    <row r="1125" spans="1:7" x14ac:dyDescent="0.25">
      <c r="A1125" t="s">
        <v>0</v>
      </c>
      <c r="B1125" t="s">
        <v>13</v>
      </c>
      <c r="C1125">
        <v>4909234</v>
      </c>
      <c r="D1125" s="2">
        <v>2958465</v>
      </c>
      <c r="E1125" s="2">
        <v>41320</v>
      </c>
      <c r="F1125" s="28">
        <v>83</v>
      </c>
      <c r="G1125" t="s">
        <v>14</v>
      </c>
    </row>
    <row r="1126" spans="1:7" x14ac:dyDescent="0.25">
      <c r="A1126" t="s">
        <v>0</v>
      </c>
      <c r="B1126" t="s">
        <v>13</v>
      </c>
      <c r="C1126">
        <v>4909263</v>
      </c>
      <c r="D1126" s="2">
        <v>2958465</v>
      </c>
      <c r="E1126" s="2">
        <v>40240</v>
      </c>
      <c r="F1126" s="28">
        <v>81.3</v>
      </c>
      <c r="G1126" t="s">
        <v>14</v>
      </c>
    </row>
    <row r="1127" spans="1:7" x14ac:dyDescent="0.25">
      <c r="A1127" t="s">
        <v>0</v>
      </c>
      <c r="B1127" t="s">
        <v>13</v>
      </c>
      <c r="C1127">
        <v>4909265</v>
      </c>
      <c r="D1127" s="2">
        <v>2958465</v>
      </c>
      <c r="E1127" s="2">
        <v>41320</v>
      </c>
      <c r="F1127" s="28">
        <v>83</v>
      </c>
      <c r="G1127" t="s">
        <v>14</v>
      </c>
    </row>
    <row r="1128" spans="1:7" x14ac:dyDescent="0.25">
      <c r="A1128" t="s">
        <v>0</v>
      </c>
      <c r="B1128" t="s">
        <v>13</v>
      </c>
      <c r="C1128">
        <v>4911183</v>
      </c>
      <c r="D1128" s="2">
        <v>2958465</v>
      </c>
      <c r="E1128" s="2">
        <v>44764</v>
      </c>
      <c r="F1128" s="28">
        <v>78.81</v>
      </c>
      <c r="G1128" t="s">
        <v>14</v>
      </c>
    </row>
    <row r="1129" spans="1:7" x14ac:dyDescent="0.25">
      <c r="A1129" t="s">
        <v>0</v>
      </c>
      <c r="B1129" t="s">
        <v>13</v>
      </c>
      <c r="C1129">
        <v>4911184</v>
      </c>
      <c r="D1129" s="2">
        <v>2958465</v>
      </c>
      <c r="E1129" s="2">
        <v>44764</v>
      </c>
      <c r="F1129" s="28">
        <v>78.81</v>
      </c>
      <c r="G1129" t="s">
        <v>14</v>
      </c>
    </row>
    <row r="1130" spans="1:7" x14ac:dyDescent="0.25">
      <c r="A1130" t="s">
        <v>0</v>
      </c>
      <c r="B1130" t="s">
        <v>13</v>
      </c>
      <c r="C1130">
        <v>4911187</v>
      </c>
      <c r="D1130" s="2">
        <v>2958465</v>
      </c>
      <c r="E1130" s="2">
        <v>39777</v>
      </c>
      <c r="F1130" s="28">
        <v>86.96</v>
      </c>
      <c r="G1130" t="s">
        <v>14</v>
      </c>
    </row>
    <row r="1131" spans="1:7" x14ac:dyDescent="0.25">
      <c r="A1131" t="s">
        <v>0</v>
      </c>
      <c r="B1131" t="s">
        <v>13</v>
      </c>
      <c r="C1131">
        <v>4911188</v>
      </c>
      <c r="D1131" s="2">
        <v>2958465</v>
      </c>
      <c r="E1131" s="2">
        <v>39777</v>
      </c>
      <c r="F1131" s="28">
        <v>86.96</v>
      </c>
      <c r="G1131" t="s">
        <v>14</v>
      </c>
    </row>
    <row r="1132" spans="1:7" x14ac:dyDescent="0.25">
      <c r="A1132" t="s">
        <v>0</v>
      </c>
      <c r="B1132" t="s">
        <v>13</v>
      </c>
      <c r="C1132">
        <v>4911221</v>
      </c>
      <c r="D1132" s="2">
        <v>2958465</v>
      </c>
      <c r="E1132" s="2">
        <v>39777</v>
      </c>
      <c r="F1132" s="28">
        <v>86.96</v>
      </c>
      <c r="G1132" t="s">
        <v>14</v>
      </c>
    </row>
    <row r="1133" spans="1:7" x14ac:dyDescent="0.25">
      <c r="A1133" t="s">
        <v>0</v>
      </c>
      <c r="B1133" t="s">
        <v>13</v>
      </c>
      <c r="C1133">
        <v>4911222</v>
      </c>
      <c r="D1133" s="2">
        <v>2958465</v>
      </c>
      <c r="E1133" s="2">
        <v>39777</v>
      </c>
      <c r="F1133" s="28">
        <v>86.96</v>
      </c>
      <c r="G1133" t="s">
        <v>14</v>
      </c>
    </row>
    <row r="1134" spans="1:7" x14ac:dyDescent="0.25">
      <c r="A1134" t="s">
        <v>0</v>
      </c>
      <c r="B1134" t="s">
        <v>13</v>
      </c>
      <c r="C1134">
        <v>4912183</v>
      </c>
      <c r="D1134" s="2">
        <v>2958465</v>
      </c>
      <c r="E1134" s="2">
        <v>41233</v>
      </c>
      <c r="F1134" s="28">
        <v>83.33</v>
      </c>
      <c r="G1134" t="s">
        <v>14</v>
      </c>
    </row>
    <row r="1135" spans="1:7" x14ac:dyDescent="0.25">
      <c r="A1135" t="s">
        <v>0</v>
      </c>
      <c r="B1135" t="s">
        <v>13</v>
      </c>
      <c r="C1135">
        <v>4912184</v>
      </c>
      <c r="D1135" s="2">
        <v>2958465</v>
      </c>
      <c r="E1135" s="2">
        <v>41233</v>
      </c>
      <c r="F1135" s="28">
        <v>83.33</v>
      </c>
      <c r="G1135" t="s">
        <v>14</v>
      </c>
    </row>
    <row r="1136" spans="1:7" x14ac:dyDescent="0.25">
      <c r="A1136" t="s">
        <v>0</v>
      </c>
      <c r="B1136" t="s">
        <v>13</v>
      </c>
      <c r="C1136">
        <v>4920233</v>
      </c>
      <c r="D1136" s="2">
        <v>2958465</v>
      </c>
      <c r="E1136" s="2">
        <v>45356</v>
      </c>
      <c r="F1136" s="28">
        <v>66</v>
      </c>
      <c r="G1136" t="s">
        <v>14</v>
      </c>
    </row>
    <row r="1137" spans="1:7" x14ac:dyDescent="0.25">
      <c r="A1137" t="s">
        <v>0</v>
      </c>
      <c r="B1137" t="s">
        <v>13</v>
      </c>
      <c r="C1137">
        <v>4920234</v>
      </c>
      <c r="D1137" s="2">
        <v>2958465</v>
      </c>
      <c r="E1137" s="2">
        <v>45356</v>
      </c>
      <c r="F1137" s="28">
        <v>66</v>
      </c>
      <c r="G1137" t="s">
        <v>14</v>
      </c>
    </row>
    <row r="1138" spans="1:7" x14ac:dyDescent="0.25">
      <c r="A1138" t="s">
        <v>0</v>
      </c>
      <c r="B1138" t="s">
        <v>13</v>
      </c>
      <c r="C1138">
        <v>4920275</v>
      </c>
      <c r="D1138" s="2">
        <v>2958465</v>
      </c>
      <c r="E1138" s="2">
        <v>44713</v>
      </c>
      <c r="F1138" s="28">
        <v>52.61</v>
      </c>
      <c r="G1138" t="s">
        <v>14</v>
      </c>
    </row>
    <row r="1139" spans="1:7" x14ac:dyDescent="0.25">
      <c r="A1139" t="s">
        <v>0</v>
      </c>
      <c r="B1139" t="s">
        <v>13</v>
      </c>
      <c r="C1139">
        <v>4929242</v>
      </c>
      <c r="D1139" s="2">
        <v>2958465</v>
      </c>
      <c r="E1139" s="2">
        <v>45876</v>
      </c>
      <c r="F1139" s="28">
        <v>89.26</v>
      </c>
      <c r="G1139" t="s">
        <v>14</v>
      </c>
    </row>
    <row r="1140" spans="1:7" x14ac:dyDescent="0.25">
      <c r="A1140" t="s">
        <v>0</v>
      </c>
      <c r="B1140" t="s">
        <v>13</v>
      </c>
      <c r="C1140">
        <v>4929255</v>
      </c>
      <c r="D1140" s="2">
        <v>2958465</v>
      </c>
      <c r="E1140" s="2">
        <v>41244</v>
      </c>
      <c r="F1140" s="28">
        <v>89.29</v>
      </c>
      <c r="G1140" t="s">
        <v>14</v>
      </c>
    </row>
    <row r="1141" spans="1:7" x14ac:dyDescent="0.25">
      <c r="A1141" t="s">
        <v>0</v>
      </c>
      <c r="B1141" t="s">
        <v>13</v>
      </c>
      <c r="C1141">
        <v>4929256</v>
      </c>
      <c r="D1141" s="2">
        <v>2958465</v>
      </c>
      <c r="E1141" s="2">
        <v>45876</v>
      </c>
      <c r="F1141" s="28">
        <v>89.26</v>
      </c>
      <c r="G1141" t="s">
        <v>14</v>
      </c>
    </row>
    <row r="1142" spans="1:7" x14ac:dyDescent="0.25">
      <c r="A1142" t="s">
        <v>0</v>
      </c>
      <c r="B1142" t="s">
        <v>13</v>
      </c>
      <c r="C1142">
        <v>4929755</v>
      </c>
      <c r="D1142" s="2">
        <v>2958465</v>
      </c>
      <c r="E1142" s="2">
        <v>41244</v>
      </c>
      <c r="F1142" s="28">
        <v>89.29</v>
      </c>
      <c r="G1142" t="s">
        <v>14</v>
      </c>
    </row>
    <row r="1143" spans="1:7" x14ac:dyDescent="0.25">
      <c r="A1143" t="s">
        <v>0</v>
      </c>
      <c r="B1143" t="s">
        <v>13</v>
      </c>
      <c r="C1143">
        <v>4929756</v>
      </c>
      <c r="D1143" s="2">
        <v>2958465</v>
      </c>
      <c r="E1143" s="2">
        <v>42929</v>
      </c>
      <c r="F1143" s="28">
        <v>79.73</v>
      </c>
      <c r="G1143" t="s">
        <v>14</v>
      </c>
    </row>
    <row r="1144" spans="1:7" x14ac:dyDescent="0.25">
      <c r="A1144" t="s">
        <v>0</v>
      </c>
      <c r="B1144" t="s">
        <v>13</v>
      </c>
      <c r="C1144">
        <v>4930237</v>
      </c>
      <c r="D1144" s="2">
        <v>2958465</v>
      </c>
      <c r="E1144" s="2">
        <v>38959</v>
      </c>
      <c r="F1144" s="28">
        <v>100</v>
      </c>
      <c r="G1144" t="s">
        <v>14</v>
      </c>
    </row>
    <row r="1145" spans="1:7" x14ac:dyDescent="0.25">
      <c r="A1145" t="s">
        <v>0</v>
      </c>
      <c r="B1145" t="s">
        <v>13</v>
      </c>
      <c r="C1145">
        <v>4930238</v>
      </c>
      <c r="D1145" s="2">
        <v>2958465</v>
      </c>
      <c r="E1145" s="2">
        <v>38959</v>
      </c>
      <c r="F1145" s="28">
        <v>100</v>
      </c>
      <c r="G1145" t="s">
        <v>14</v>
      </c>
    </row>
    <row r="1146" spans="1:7" x14ac:dyDescent="0.25">
      <c r="A1146" t="s">
        <v>0</v>
      </c>
      <c r="B1146" t="s">
        <v>13</v>
      </c>
      <c r="C1146">
        <v>4930242</v>
      </c>
      <c r="D1146" s="2">
        <v>2958465</v>
      </c>
      <c r="E1146" s="2">
        <v>38959</v>
      </c>
      <c r="F1146" s="28">
        <v>100</v>
      </c>
      <c r="G1146" t="s">
        <v>14</v>
      </c>
    </row>
    <row r="1147" spans="1:7" x14ac:dyDescent="0.25">
      <c r="A1147" t="s">
        <v>0</v>
      </c>
      <c r="B1147" t="s">
        <v>13</v>
      </c>
      <c r="C1147">
        <v>4930265</v>
      </c>
      <c r="D1147" s="2">
        <v>2958465</v>
      </c>
      <c r="E1147" s="2">
        <v>38959</v>
      </c>
      <c r="F1147" s="28">
        <v>100</v>
      </c>
      <c r="G1147" t="s">
        <v>14</v>
      </c>
    </row>
    <row r="1148" spans="1:7" x14ac:dyDescent="0.25">
      <c r="A1148" t="s">
        <v>0</v>
      </c>
      <c r="B1148" t="s">
        <v>13</v>
      </c>
      <c r="C1148">
        <v>4930270</v>
      </c>
      <c r="D1148" s="2">
        <v>2958465</v>
      </c>
      <c r="E1148" s="2">
        <v>38959</v>
      </c>
      <c r="F1148" s="28">
        <v>100</v>
      </c>
      <c r="G1148" t="s">
        <v>14</v>
      </c>
    </row>
    <row r="1149" spans="1:7" x14ac:dyDescent="0.25">
      <c r="A1149" t="s">
        <v>0</v>
      </c>
      <c r="B1149" t="s">
        <v>13</v>
      </c>
      <c r="C1149">
        <v>4939173</v>
      </c>
      <c r="D1149" s="2">
        <v>2958465</v>
      </c>
      <c r="E1149" s="2">
        <v>42929</v>
      </c>
      <c r="F1149" s="28">
        <v>80.19</v>
      </c>
      <c r="G1149" t="s">
        <v>14</v>
      </c>
    </row>
    <row r="1150" spans="1:7" x14ac:dyDescent="0.25">
      <c r="A1150" t="s">
        <v>0</v>
      </c>
      <c r="B1150" t="s">
        <v>13</v>
      </c>
      <c r="C1150">
        <v>4939175</v>
      </c>
      <c r="D1150" s="2">
        <v>2958465</v>
      </c>
      <c r="E1150" s="2">
        <v>42929</v>
      </c>
      <c r="F1150" s="28">
        <v>80.19</v>
      </c>
      <c r="G1150" t="s">
        <v>14</v>
      </c>
    </row>
    <row r="1151" spans="1:7" x14ac:dyDescent="0.25">
      <c r="A1151" t="s">
        <v>0</v>
      </c>
      <c r="B1151" t="s">
        <v>13</v>
      </c>
      <c r="C1151">
        <v>4939263</v>
      </c>
      <c r="D1151" s="2">
        <v>2958465</v>
      </c>
      <c r="E1151" s="2">
        <v>39672</v>
      </c>
      <c r="F1151" s="28">
        <v>86.67</v>
      </c>
      <c r="G1151" t="s">
        <v>14</v>
      </c>
    </row>
    <row r="1152" spans="1:7" x14ac:dyDescent="0.25">
      <c r="A1152" t="s">
        <v>0</v>
      </c>
      <c r="B1152" t="s">
        <v>13</v>
      </c>
      <c r="C1152">
        <v>4939265</v>
      </c>
      <c r="D1152" s="2">
        <v>2958465</v>
      </c>
      <c r="E1152" s="2">
        <v>42929</v>
      </c>
      <c r="F1152" s="28">
        <v>85.56</v>
      </c>
      <c r="G1152" t="s">
        <v>14</v>
      </c>
    </row>
    <row r="1153" spans="1:7" x14ac:dyDescent="0.25">
      <c r="A1153" t="s">
        <v>0</v>
      </c>
      <c r="B1153" t="s">
        <v>13</v>
      </c>
      <c r="C1153">
        <v>4940265</v>
      </c>
      <c r="D1153" s="2">
        <v>2958465</v>
      </c>
      <c r="E1153" s="2">
        <v>44305</v>
      </c>
      <c r="F1153" s="28">
        <v>89.29</v>
      </c>
      <c r="G1153" t="s">
        <v>14</v>
      </c>
    </row>
    <row r="1154" spans="1:7" x14ac:dyDescent="0.25">
      <c r="A1154" t="s">
        <v>0</v>
      </c>
      <c r="B1154" t="s">
        <v>13</v>
      </c>
      <c r="C1154">
        <v>4941180</v>
      </c>
      <c r="D1154" s="2">
        <v>2958465</v>
      </c>
      <c r="E1154" s="2">
        <v>45223</v>
      </c>
      <c r="F1154" s="28">
        <v>74.260000000000005</v>
      </c>
      <c r="G1154" t="s">
        <v>14</v>
      </c>
    </row>
    <row r="1155" spans="1:7" x14ac:dyDescent="0.25">
      <c r="A1155" t="s">
        <v>0</v>
      </c>
      <c r="B1155" t="s">
        <v>13</v>
      </c>
      <c r="C1155">
        <v>4941183</v>
      </c>
      <c r="D1155" s="2">
        <v>2958465</v>
      </c>
      <c r="E1155" s="2">
        <v>45223</v>
      </c>
      <c r="F1155" s="28">
        <v>74.260000000000005</v>
      </c>
      <c r="G1155" t="s">
        <v>14</v>
      </c>
    </row>
    <row r="1156" spans="1:7" x14ac:dyDescent="0.25">
      <c r="A1156" t="s">
        <v>0</v>
      </c>
      <c r="B1156" t="s">
        <v>13</v>
      </c>
      <c r="C1156">
        <v>4941184</v>
      </c>
      <c r="D1156" s="2">
        <v>2958465</v>
      </c>
      <c r="E1156" s="2">
        <v>45223</v>
      </c>
      <c r="F1156" s="28">
        <v>74.260000000000005</v>
      </c>
      <c r="G1156" t="s">
        <v>14</v>
      </c>
    </row>
    <row r="1157" spans="1:7" x14ac:dyDescent="0.25">
      <c r="A1157" t="s">
        <v>0</v>
      </c>
      <c r="B1157" t="s">
        <v>13</v>
      </c>
      <c r="C1157">
        <v>4941185</v>
      </c>
      <c r="D1157" s="2">
        <v>2958465</v>
      </c>
      <c r="E1157" s="2">
        <v>45223</v>
      </c>
      <c r="F1157" s="28">
        <v>74.260000000000005</v>
      </c>
      <c r="G1157" t="s">
        <v>14</v>
      </c>
    </row>
    <row r="1158" spans="1:7" x14ac:dyDescent="0.25">
      <c r="A1158" t="s">
        <v>0</v>
      </c>
      <c r="B1158" t="s">
        <v>13</v>
      </c>
      <c r="C1158">
        <v>4941223</v>
      </c>
      <c r="D1158" s="2">
        <v>2958465</v>
      </c>
      <c r="E1158" s="2">
        <v>41109</v>
      </c>
      <c r="F1158" s="28">
        <v>90.88</v>
      </c>
      <c r="G1158" t="s">
        <v>14</v>
      </c>
    </row>
    <row r="1159" spans="1:7" x14ac:dyDescent="0.25">
      <c r="A1159" t="s">
        <v>0</v>
      </c>
      <c r="B1159" t="s">
        <v>13</v>
      </c>
      <c r="C1159">
        <v>4943183</v>
      </c>
      <c r="D1159" s="2">
        <v>2958465</v>
      </c>
      <c r="E1159" s="2">
        <v>45821</v>
      </c>
      <c r="F1159" s="28">
        <v>84.76</v>
      </c>
      <c r="G1159" t="s">
        <v>14</v>
      </c>
    </row>
    <row r="1160" spans="1:7" x14ac:dyDescent="0.25">
      <c r="A1160" t="s">
        <v>0</v>
      </c>
      <c r="B1160" t="s">
        <v>13</v>
      </c>
      <c r="C1160">
        <v>4943184</v>
      </c>
      <c r="D1160" s="2">
        <v>2958465</v>
      </c>
      <c r="E1160" s="2">
        <v>45821</v>
      </c>
      <c r="F1160" s="28">
        <v>84.76</v>
      </c>
      <c r="G1160" t="s">
        <v>14</v>
      </c>
    </row>
    <row r="1161" spans="1:7" x14ac:dyDescent="0.25">
      <c r="A1161" t="s">
        <v>0</v>
      </c>
      <c r="B1161" t="s">
        <v>13</v>
      </c>
      <c r="C1161">
        <v>4943683</v>
      </c>
      <c r="D1161" s="2">
        <v>2958465</v>
      </c>
      <c r="E1161" s="2">
        <v>42929</v>
      </c>
      <c r="F1161" s="28">
        <v>77.47</v>
      </c>
      <c r="G1161" t="s">
        <v>14</v>
      </c>
    </row>
    <row r="1162" spans="1:7" x14ac:dyDescent="0.25">
      <c r="A1162" t="s">
        <v>0</v>
      </c>
      <c r="B1162" t="s">
        <v>13</v>
      </c>
      <c r="C1162">
        <v>4943684</v>
      </c>
      <c r="D1162" s="2">
        <v>2958465</v>
      </c>
      <c r="E1162" s="2">
        <v>42929</v>
      </c>
      <c r="F1162" s="28">
        <v>77.47</v>
      </c>
      <c r="G1162" t="s">
        <v>14</v>
      </c>
    </row>
    <row r="1163" spans="1:7" x14ac:dyDescent="0.25">
      <c r="A1163" t="s">
        <v>0</v>
      </c>
      <c r="B1163" t="s">
        <v>13</v>
      </c>
      <c r="C1163">
        <v>4945221</v>
      </c>
      <c r="D1163" s="2">
        <v>2958465</v>
      </c>
      <c r="E1163" s="2">
        <v>41071</v>
      </c>
      <c r="F1163" s="28">
        <v>86.96</v>
      </c>
      <c r="G1163" t="s">
        <v>14</v>
      </c>
    </row>
    <row r="1164" spans="1:7" x14ac:dyDescent="0.25">
      <c r="A1164" t="s">
        <v>0</v>
      </c>
      <c r="B1164" t="s">
        <v>13</v>
      </c>
      <c r="C1164">
        <v>4945222</v>
      </c>
      <c r="D1164" s="2">
        <v>2958465</v>
      </c>
      <c r="E1164" s="2">
        <v>41071</v>
      </c>
      <c r="F1164" s="28">
        <v>86.96</v>
      </c>
      <c r="G1164" t="s">
        <v>14</v>
      </c>
    </row>
    <row r="1165" spans="1:7" x14ac:dyDescent="0.25">
      <c r="A1165" t="s">
        <v>0</v>
      </c>
      <c r="B1165" t="s">
        <v>13</v>
      </c>
      <c r="C1165">
        <v>4949233</v>
      </c>
      <c r="D1165" s="2">
        <v>2958465</v>
      </c>
      <c r="E1165" s="2">
        <v>42929</v>
      </c>
      <c r="F1165" s="28">
        <v>87.72</v>
      </c>
      <c r="G1165" t="s">
        <v>14</v>
      </c>
    </row>
    <row r="1166" spans="1:7" x14ac:dyDescent="0.25">
      <c r="A1166" t="s">
        <v>0</v>
      </c>
      <c r="B1166" t="s">
        <v>13</v>
      </c>
      <c r="C1166">
        <v>4949234</v>
      </c>
      <c r="D1166" s="2">
        <v>2958465</v>
      </c>
      <c r="E1166" s="2">
        <v>42929</v>
      </c>
      <c r="F1166" s="28">
        <v>87.72</v>
      </c>
      <c r="G1166" t="s">
        <v>14</v>
      </c>
    </row>
    <row r="1167" spans="1:7" x14ac:dyDescent="0.25">
      <c r="A1167" t="s">
        <v>0</v>
      </c>
      <c r="B1167" t="s">
        <v>13</v>
      </c>
      <c r="C1167">
        <v>4949734</v>
      </c>
      <c r="D1167" s="2">
        <v>2958465</v>
      </c>
      <c r="E1167" s="2">
        <v>42929</v>
      </c>
      <c r="F1167" s="28">
        <v>78.099999999999994</v>
      </c>
      <c r="G1167" t="s">
        <v>14</v>
      </c>
    </row>
    <row r="1168" spans="1:7" x14ac:dyDescent="0.25">
      <c r="A1168" t="s">
        <v>0</v>
      </c>
      <c r="B1168" t="s">
        <v>13</v>
      </c>
      <c r="C1168">
        <v>4950183</v>
      </c>
      <c r="D1168" s="2">
        <v>2958465</v>
      </c>
      <c r="E1168" s="2">
        <v>45223</v>
      </c>
      <c r="F1168" s="28">
        <v>77.760000000000005</v>
      </c>
      <c r="G1168" t="s">
        <v>14</v>
      </c>
    </row>
    <row r="1169" spans="1:7" x14ac:dyDescent="0.25">
      <c r="A1169" t="s">
        <v>0</v>
      </c>
      <c r="B1169" t="s">
        <v>13</v>
      </c>
      <c r="C1169">
        <v>4950184</v>
      </c>
      <c r="D1169" s="2">
        <v>2958465</v>
      </c>
      <c r="E1169" s="2">
        <v>45223</v>
      </c>
      <c r="F1169" s="28">
        <v>77.760000000000005</v>
      </c>
      <c r="G1169" t="s">
        <v>14</v>
      </c>
    </row>
    <row r="1170" spans="1:7" x14ac:dyDescent="0.25">
      <c r="A1170" t="s">
        <v>0</v>
      </c>
      <c r="B1170" t="s">
        <v>13</v>
      </c>
      <c r="C1170">
        <v>4950233</v>
      </c>
      <c r="D1170" s="2">
        <v>2958465</v>
      </c>
      <c r="E1170" s="2">
        <v>45223</v>
      </c>
      <c r="F1170" s="28">
        <v>77.52</v>
      </c>
      <c r="G1170" t="s">
        <v>14</v>
      </c>
    </row>
    <row r="1171" spans="1:7" x14ac:dyDescent="0.25">
      <c r="A1171" t="s">
        <v>0</v>
      </c>
      <c r="B1171" t="s">
        <v>13</v>
      </c>
      <c r="C1171">
        <v>4950234</v>
      </c>
      <c r="D1171" s="2">
        <v>2958465</v>
      </c>
      <c r="E1171" s="2">
        <v>45223</v>
      </c>
      <c r="F1171" s="28">
        <v>77.52</v>
      </c>
      <c r="G1171" t="s">
        <v>14</v>
      </c>
    </row>
    <row r="1172" spans="1:7" x14ac:dyDescent="0.25">
      <c r="A1172" t="s">
        <v>0</v>
      </c>
      <c r="B1172" t="s">
        <v>13</v>
      </c>
      <c r="C1172">
        <v>4950240</v>
      </c>
      <c r="D1172" s="2">
        <v>2958465</v>
      </c>
      <c r="E1172" s="2">
        <v>45314</v>
      </c>
      <c r="F1172" s="28">
        <v>77.52</v>
      </c>
      <c r="G1172" t="s">
        <v>14</v>
      </c>
    </row>
    <row r="1173" spans="1:7" x14ac:dyDescent="0.25">
      <c r="A1173" t="s">
        <v>0</v>
      </c>
      <c r="B1173" t="s">
        <v>13</v>
      </c>
      <c r="C1173">
        <v>4950245</v>
      </c>
      <c r="D1173" s="2">
        <v>2958465</v>
      </c>
      <c r="E1173" s="2">
        <v>45314</v>
      </c>
      <c r="F1173" s="28">
        <v>77.52</v>
      </c>
      <c r="G1173" t="s">
        <v>14</v>
      </c>
    </row>
    <row r="1174" spans="1:7" x14ac:dyDescent="0.25">
      <c r="A1174" t="s">
        <v>0</v>
      </c>
      <c r="B1174" t="s">
        <v>13</v>
      </c>
      <c r="C1174">
        <v>4950265</v>
      </c>
      <c r="D1174" s="2">
        <v>2958465</v>
      </c>
      <c r="E1174" s="2">
        <v>45223</v>
      </c>
      <c r="F1174" s="28">
        <v>79.11</v>
      </c>
      <c r="G1174" t="s">
        <v>14</v>
      </c>
    </row>
    <row r="1175" spans="1:7" x14ac:dyDescent="0.25">
      <c r="A1175" t="s">
        <v>0</v>
      </c>
      <c r="B1175" t="s">
        <v>13</v>
      </c>
      <c r="C1175">
        <v>4950269</v>
      </c>
      <c r="D1175" s="2">
        <v>2958465</v>
      </c>
      <c r="E1175" s="2">
        <v>45223</v>
      </c>
      <c r="F1175" s="28">
        <v>79.11</v>
      </c>
      <c r="G1175" t="s">
        <v>14</v>
      </c>
    </row>
    <row r="1176" spans="1:7" x14ac:dyDescent="0.25">
      <c r="A1176" t="s">
        <v>0</v>
      </c>
      <c r="B1176" t="s">
        <v>13</v>
      </c>
      <c r="C1176">
        <v>4950683</v>
      </c>
      <c r="D1176" s="2">
        <v>2958465</v>
      </c>
      <c r="E1176" s="2">
        <v>43344</v>
      </c>
      <c r="F1176" s="28">
        <v>86.21</v>
      </c>
      <c r="G1176" t="s">
        <v>14</v>
      </c>
    </row>
    <row r="1177" spans="1:7" x14ac:dyDescent="0.25">
      <c r="A1177" t="s">
        <v>0</v>
      </c>
      <c r="B1177" t="s">
        <v>13</v>
      </c>
      <c r="C1177">
        <v>4950684</v>
      </c>
      <c r="D1177" s="2">
        <v>2958465</v>
      </c>
      <c r="E1177" s="2">
        <v>43344</v>
      </c>
      <c r="F1177" s="28">
        <v>86.21</v>
      </c>
      <c r="G1177" t="s">
        <v>14</v>
      </c>
    </row>
    <row r="1178" spans="1:7" x14ac:dyDescent="0.25">
      <c r="A1178" t="s">
        <v>0</v>
      </c>
      <c r="B1178" t="s">
        <v>13</v>
      </c>
      <c r="C1178">
        <v>4951183</v>
      </c>
      <c r="D1178" s="2">
        <v>2958465</v>
      </c>
      <c r="E1178" s="2">
        <v>42929</v>
      </c>
      <c r="F1178" s="28">
        <v>87.72</v>
      </c>
      <c r="G1178" t="s">
        <v>14</v>
      </c>
    </row>
    <row r="1179" spans="1:7" x14ac:dyDescent="0.25">
      <c r="A1179" t="s">
        <v>0</v>
      </c>
      <c r="B1179" t="s">
        <v>13</v>
      </c>
      <c r="C1179">
        <v>4951184</v>
      </c>
      <c r="D1179" s="2">
        <v>2958465</v>
      </c>
      <c r="E1179" s="2">
        <v>42929</v>
      </c>
      <c r="F1179" s="28">
        <v>87.72</v>
      </c>
      <c r="G1179" t="s">
        <v>14</v>
      </c>
    </row>
    <row r="1180" spans="1:7" x14ac:dyDescent="0.25">
      <c r="A1180" t="s">
        <v>0</v>
      </c>
      <c r="B1180" t="s">
        <v>13</v>
      </c>
      <c r="C1180">
        <v>4951233</v>
      </c>
      <c r="D1180" s="2">
        <v>2958465</v>
      </c>
      <c r="E1180" s="2">
        <v>42929</v>
      </c>
      <c r="F1180" s="28">
        <v>87.72</v>
      </c>
      <c r="G1180" t="s">
        <v>14</v>
      </c>
    </row>
    <row r="1181" spans="1:7" x14ac:dyDescent="0.25">
      <c r="A1181" t="s">
        <v>0</v>
      </c>
      <c r="B1181" t="s">
        <v>13</v>
      </c>
      <c r="C1181">
        <v>4951234</v>
      </c>
      <c r="D1181" s="2">
        <v>2958465</v>
      </c>
      <c r="E1181" s="2">
        <v>42929</v>
      </c>
      <c r="F1181" s="28">
        <v>87.72</v>
      </c>
      <c r="G1181" t="s">
        <v>14</v>
      </c>
    </row>
    <row r="1182" spans="1:7" x14ac:dyDescent="0.25">
      <c r="A1182" t="s">
        <v>0</v>
      </c>
      <c r="B1182" t="s">
        <v>13</v>
      </c>
      <c r="C1182">
        <v>4951265</v>
      </c>
      <c r="D1182" s="2">
        <v>2958465</v>
      </c>
      <c r="E1182" s="2">
        <v>42929</v>
      </c>
      <c r="F1182" s="28">
        <v>87.72</v>
      </c>
      <c r="G1182" t="s">
        <v>14</v>
      </c>
    </row>
    <row r="1183" spans="1:7" x14ac:dyDescent="0.25">
      <c r="A1183" t="s">
        <v>0</v>
      </c>
      <c r="B1183" t="s">
        <v>13</v>
      </c>
      <c r="C1183">
        <v>4951684</v>
      </c>
      <c r="D1183" s="2">
        <v>2958465</v>
      </c>
      <c r="E1183" s="2">
        <v>42929</v>
      </c>
      <c r="F1183" s="28">
        <v>78.040000000000006</v>
      </c>
      <c r="G1183" t="s">
        <v>14</v>
      </c>
    </row>
    <row r="1184" spans="1:7" x14ac:dyDescent="0.25">
      <c r="A1184" t="s">
        <v>0</v>
      </c>
      <c r="B1184" t="s">
        <v>13</v>
      </c>
      <c r="C1184">
        <v>4952183</v>
      </c>
      <c r="D1184" s="2">
        <v>2958465</v>
      </c>
      <c r="E1184" s="2">
        <v>43372</v>
      </c>
      <c r="F1184" s="28">
        <v>76.92</v>
      </c>
      <c r="G1184" t="s">
        <v>14</v>
      </c>
    </row>
    <row r="1185" spans="1:7" x14ac:dyDescent="0.25">
      <c r="A1185" t="s">
        <v>0</v>
      </c>
      <c r="B1185" t="s">
        <v>13</v>
      </c>
      <c r="C1185">
        <v>4952184</v>
      </c>
      <c r="D1185" s="2">
        <v>2958465</v>
      </c>
      <c r="E1185" s="2">
        <v>43372</v>
      </c>
      <c r="F1185" s="28">
        <v>76.92</v>
      </c>
      <c r="G1185" t="s">
        <v>14</v>
      </c>
    </row>
    <row r="1186" spans="1:7" x14ac:dyDescent="0.25">
      <c r="A1186" t="s">
        <v>0</v>
      </c>
      <c r="B1186" t="s">
        <v>13</v>
      </c>
      <c r="C1186">
        <v>4952233</v>
      </c>
      <c r="D1186" s="2">
        <v>2958465</v>
      </c>
      <c r="E1186" s="2">
        <v>43372</v>
      </c>
      <c r="F1186" s="28">
        <v>76.92</v>
      </c>
      <c r="G1186" t="s">
        <v>14</v>
      </c>
    </row>
    <row r="1187" spans="1:7" x14ac:dyDescent="0.25">
      <c r="A1187" t="s">
        <v>0</v>
      </c>
      <c r="B1187" t="s">
        <v>13</v>
      </c>
      <c r="C1187">
        <v>4952234</v>
      </c>
      <c r="D1187" s="2">
        <v>2958465</v>
      </c>
      <c r="E1187" s="2">
        <v>43372</v>
      </c>
      <c r="F1187" s="28">
        <v>76.92</v>
      </c>
      <c r="G1187" t="s">
        <v>14</v>
      </c>
    </row>
    <row r="1188" spans="1:7" x14ac:dyDescent="0.25">
      <c r="A1188" t="s">
        <v>0</v>
      </c>
      <c r="B1188" t="s">
        <v>13</v>
      </c>
      <c r="C1188">
        <v>4953183</v>
      </c>
      <c r="D1188" s="2">
        <v>2958465</v>
      </c>
      <c r="E1188" s="2">
        <v>43372</v>
      </c>
      <c r="F1188" s="28">
        <v>76.92</v>
      </c>
      <c r="G1188" t="s">
        <v>14</v>
      </c>
    </row>
    <row r="1189" spans="1:7" x14ac:dyDescent="0.25">
      <c r="A1189" t="s">
        <v>0</v>
      </c>
      <c r="B1189" t="s">
        <v>13</v>
      </c>
      <c r="C1189">
        <v>4953184</v>
      </c>
      <c r="D1189" s="2">
        <v>2958465</v>
      </c>
      <c r="E1189" s="2">
        <v>43372</v>
      </c>
      <c r="F1189" s="28">
        <v>76.92</v>
      </c>
      <c r="G1189" t="s">
        <v>14</v>
      </c>
    </row>
    <row r="1190" spans="1:7" x14ac:dyDescent="0.25">
      <c r="A1190" t="s">
        <v>0</v>
      </c>
      <c r="B1190" t="s">
        <v>13</v>
      </c>
      <c r="C1190">
        <v>4953265</v>
      </c>
      <c r="D1190" s="2">
        <v>2958465</v>
      </c>
      <c r="E1190" s="2">
        <v>43372</v>
      </c>
      <c r="F1190" s="28">
        <v>76.92</v>
      </c>
      <c r="G1190" t="s">
        <v>14</v>
      </c>
    </row>
    <row r="1191" spans="1:7" x14ac:dyDescent="0.25">
      <c r="A1191" t="s">
        <v>0</v>
      </c>
      <c r="B1191" t="s">
        <v>13</v>
      </c>
      <c r="C1191">
        <v>4954183</v>
      </c>
      <c r="D1191" s="2">
        <v>2958465</v>
      </c>
      <c r="E1191" s="2">
        <v>43372</v>
      </c>
      <c r="F1191" s="28">
        <v>76.92</v>
      </c>
      <c r="G1191" t="s">
        <v>14</v>
      </c>
    </row>
    <row r="1192" spans="1:7" x14ac:dyDescent="0.25">
      <c r="A1192" t="s">
        <v>0</v>
      </c>
      <c r="B1192" t="s">
        <v>13</v>
      </c>
      <c r="C1192">
        <v>4954184</v>
      </c>
      <c r="D1192" s="2">
        <v>2958465</v>
      </c>
      <c r="E1192" s="2">
        <v>43372</v>
      </c>
      <c r="F1192" s="28">
        <v>76.92</v>
      </c>
      <c r="G1192" t="s">
        <v>14</v>
      </c>
    </row>
    <row r="1193" spans="1:7" x14ac:dyDescent="0.25">
      <c r="A1193" t="s">
        <v>0</v>
      </c>
      <c r="B1193" t="s">
        <v>13</v>
      </c>
      <c r="C1193">
        <v>4954265</v>
      </c>
      <c r="D1193" s="2">
        <v>2958465</v>
      </c>
      <c r="E1193" s="2">
        <v>43372</v>
      </c>
      <c r="F1193" s="28">
        <v>76.92</v>
      </c>
      <c r="G1193" t="s">
        <v>14</v>
      </c>
    </row>
    <row r="1194" spans="1:7" x14ac:dyDescent="0.25">
      <c r="A1194" t="s">
        <v>0</v>
      </c>
      <c r="B1194" t="s">
        <v>13</v>
      </c>
      <c r="C1194">
        <v>4956183</v>
      </c>
      <c r="D1194" s="2">
        <v>2958465</v>
      </c>
      <c r="E1194" s="2">
        <v>44299</v>
      </c>
      <c r="F1194" s="28">
        <v>73.98</v>
      </c>
      <c r="G1194" t="s">
        <v>14</v>
      </c>
    </row>
    <row r="1195" spans="1:7" x14ac:dyDescent="0.25">
      <c r="A1195" t="s">
        <v>0</v>
      </c>
      <c r="B1195" t="s">
        <v>13</v>
      </c>
      <c r="C1195">
        <v>4956184</v>
      </c>
      <c r="D1195" s="2">
        <v>2958465</v>
      </c>
      <c r="E1195" s="2">
        <v>44299</v>
      </c>
      <c r="F1195" s="28">
        <v>73.98</v>
      </c>
      <c r="G1195" t="s">
        <v>14</v>
      </c>
    </row>
    <row r="1196" spans="1:7" x14ac:dyDescent="0.25">
      <c r="A1196" t="s">
        <v>0</v>
      </c>
      <c r="B1196" t="s">
        <v>13</v>
      </c>
      <c r="C1196">
        <v>4960183</v>
      </c>
      <c r="D1196" s="2">
        <v>2958465</v>
      </c>
      <c r="E1196" s="2">
        <v>45780</v>
      </c>
      <c r="F1196" s="28">
        <v>80.89</v>
      </c>
      <c r="G1196" t="s">
        <v>14</v>
      </c>
    </row>
    <row r="1197" spans="1:7" x14ac:dyDescent="0.25">
      <c r="A1197" t="s">
        <v>0</v>
      </c>
      <c r="B1197" t="s">
        <v>13</v>
      </c>
      <c r="C1197">
        <v>4960184</v>
      </c>
      <c r="D1197" s="2">
        <v>2958465</v>
      </c>
      <c r="E1197" s="2">
        <v>45780</v>
      </c>
      <c r="F1197" s="28">
        <v>80.89</v>
      </c>
      <c r="G1197" t="s">
        <v>14</v>
      </c>
    </row>
    <row r="1198" spans="1:7" x14ac:dyDescent="0.25">
      <c r="A1198" t="s">
        <v>0</v>
      </c>
      <c r="B1198" t="s">
        <v>13</v>
      </c>
      <c r="C1198">
        <v>4960233</v>
      </c>
      <c r="D1198" s="2">
        <v>2958465</v>
      </c>
      <c r="E1198" s="2">
        <v>45780</v>
      </c>
      <c r="F1198" s="28">
        <v>80.98</v>
      </c>
      <c r="G1198" t="s">
        <v>14</v>
      </c>
    </row>
    <row r="1199" spans="1:7" x14ac:dyDescent="0.25">
      <c r="A1199" t="s">
        <v>0</v>
      </c>
      <c r="B1199" t="s">
        <v>13</v>
      </c>
      <c r="C1199">
        <v>4960234</v>
      </c>
      <c r="D1199" s="2">
        <v>2958465</v>
      </c>
      <c r="E1199" s="2">
        <v>45780</v>
      </c>
      <c r="F1199" s="28">
        <v>80.98</v>
      </c>
      <c r="G1199" t="s">
        <v>14</v>
      </c>
    </row>
    <row r="1200" spans="1:7" x14ac:dyDescent="0.25">
      <c r="A1200" t="s">
        <v>0</v>
      </c>
      <c r="B1200" t="s">
        <v>13</v>
      </c>
      <c r="C1200">
        <v>4960242</v>
      </c>
      <c r="D1200" s="2">
        <v>2958465</v>
      </c>
      <c r="E1200" s="2">
        <v>45780</v>
      </c>
      <c r="F1200" s="28">
        <v>80.900000000000006</v>
      </c>
      <c r="G1200" t="s">
        <v>14</v>
      </c>
    </row>
    <row r="1201" spans="1:7" x14ac:dyDescent="0.25">
      <c r="A1201" t="s">
        <v>0</v>
      </c>
      <c r="B1201" t="s">
        <v>13</v>
      </c>
      <c r="C1201">
        <v>4960265</v>
      </c>
      <c r="D1201" s="2">
        <v>2958465</v>
      </c>
      <c r="E1201" s="2">
        <v>45780</v>
      </c>
      <c r="F1201" s="28">
        <v>81.28</v>
      </c>
      <c r="G1201" t="s">
        <v>14</v>
      </c>
    </row>
    <row r="1202" spans="1:7" x14ac:dyDescent="0.25">
      <c r="A1202" t="s">
        <v>0</v>
      </c>
      <c r="B1202" t="s">
        <v>13</v>
      </c>
      <c r="C1202">
        <v>4964183</v>
      </c>
      <c r="D1202" s="2">
        <v>2958465</v>
      </c>
      <c r="E1202" s="2">
        <v>45780</v>
      </c>
      <c r="F1202" s="28">
        <v>81.38</v>
      </c>
      <c r="G1202" t="s">
        <v>14</v>
      </c>
    </row>
    <row r="1203" spans="1:7" x14ac:dyDescent="0.25">
      <c r="A1203" t="s">
        <v>0</v>
      </c>
      <c r="B1203" t="s">
        <v>13</v>
      </c>
      <c r="C1203">
        <v>4964184</v>
      </c>
      <c r="D1203" s="2">
        <v>2958465</v>
      </c>
      <c r="E1203" s="2">
        <v>45780</v>
      </c>
      <c r="F1203" s="28">
        <v>81.38</v>
      </c>
      <c r="G1203" t="s">
        <v>14</v>
      </c>
    </row>
    <row r="1204" spans="1:7" x14ac:dyDescent="0.25">
      <c r="A1204" t="s">
        <v>0</v>
      </c>
      <c r="B1204" t="s">
        <v>13</v>
      </c>
      <c r="C1204">
        <v>4964233</v>
      </c>
      <c r="D1204" s="2">
        <v>2958465</v>
      </c>
      <c r="E1204" s="2">
        <v>45780</v>
      </c>
      <c r="F1204" s="28">
        <v>81.08</v>
      </c>
      <c r="G1204" t="s">
        <v>14</v>
      </c>
    </row>
    <row r="1205" spans="1:7" x14ac:dyDescent="0.25">
      <c r="A1205" t="s">
        <v>0</v>
      </c>
      <c r="B1205" t="s">
        <v>13</v>
      </c>
      <c r="C1205">
        <v>4964234</v>
      </c>
      <c r="D1205" s="2">
        <v>2958465</v>
      </c>
      <c r="E1205" s="2">
        <v>45780</v>
      </c>
      <c r="F1205" s="28">
        <v>81.08</v>
      </c>
      <c r="G1205" t="s">
        <v>14</v>
      </c>
    </row>
    <row r="1206" spans="1:7" x14ac:dyDescent="0.25">
      <c r="A1206" t="s">
        <v>0</v>
      </c>
      <c r="B1206" t="s">
        <v>13</v>
      </c>
      <c r="C1206">
        <v>4964242</v>
      </c>
      <c r="D1206" s="2">
        <v>2958465</v>
      </c>
      <c r="E1206" s="2">
        <v>45780</v>
      </c>
      <c r="F1206" s="28">
        <v>80.95</v>
      </c>
      <c r="G1206" t="s">
        <v>14</v>
      </c>
    </row>
    <row r="1207" spans="1:7" x14ac:dyDescent="0.25">
      <c r="A1207" t="s">
        <v>0</v>
      </c>
      <c r="B1207" t="s">
        <v>13</v>
      </c>
      <c r="C1207">
        <v>4964265</v>
      </c>
      <c r="D1207" s="2">
        <v>2958465</v>
      </c>
      <c r="E1207" s="2">
        <v>45780</v>
      </c>
      <c r="F1207" s="28">
        <v>81.31</v>
      </c>
      <c r="G1207" t="s">
        <v>14</v>
      </c>
    </row>
    <row r="1208" spans="1:7" x14ac:dyDescent="0.25">
      <c r="A1208" t="s">
        <v>0</v>
      </c>
      <c r="B1208" t="s">
        <v>13</v>
      </c>
      <c r="C1208">
        <v>4971233</v>
      </c>
      <c r="D1208" s="2">
        <v>2958465</v>
      </c>
      <c r="E1208" s="2">
        <v>45348</v>
      </c>
      <c r="F1208" s="28">
        <v>66</v>
      </c>
      <c r="G1208" t="s">
        <v>14</v>
      </c>
    </row>
    <row r="1209" spans="1:7" x14ac:dyDescent="0.25">
      <c r="A1209" t="s">
        <v>0</v>
      </c>
      <c r="B1209" t="s">
        <v>13</v>
      </c>
      <c r="C1209">
        <v>4971234</v>
      </c>
      <c r="D1209" s="2">
        <v>2958465</v>
      </c>
      <c r="E1209" s="2">
        <v>45348</v>
      </c>
      <c r="F1209" s="28">
        <v>66</v>
      </c>
      <c r="G1209" t="s">
        <v>14</v>
      </c>
    </row>
    <row r="1210" spans="1:7" x14ac:dyDescent="0.25">
      <c r="A1210" t="s">
        <v>0</v>
      </c>
      <c r="B1210" t="s">
        <v>13</v>
      </c>
      <c r="C1210">
        <v>4971265</v>
      </c>
      <c r="D1210" s="2">
        <v>2958465</v>
      </c>
      <c r="E1210" s="2">
        <v>45348</v>
      </c>
      <c r="F1210" s="28">
        <v>52</v>
      </c>
      <c r="G1210" t="s">
        <v>14</v>
      </c>
    </row>
    <row r="1211" spans="1:7" x14ac:dyDescent="0.25">
      <c r="A1211" t="s">
        <v>0</v>
      </c>
      <c r="B1211" t="s">
        <v>13</v>
      </c>
      <c r="C1211">
        <v>5034173</v>
      </c>
      <c r="D1211" s="2">
        <v>2958465</v>
      </c>
      <c r="E1211" s="2">
        <v>45223</v>
      </c>
      <c r="F1211" s="28">
        <v>76.22</v>
      </c>
      <c r="G1211" t="s">
        <v>14</v>
      </c>
    </row>
    <row r="1212" spans="1:7" x14ac:dyDescent="0.25">
      <c r="A1212" t="s">
        <v>0</v>
      </c>
      <c r="B1212" t="s">
        <v>13</v>
      </c>
      <c r="C1212">
        <v>5034174</v>
      </c>
      <c r="D1212" s="2">
        <v>2958465</v>
      </c>
      <c r="E1212" s="2">
        <v>45223</v>
      </c>
      <c r="F1212" s="28">
        <v>76.22</v>
      </c>
      <c r="G1212" t="s">
        <v>14</v>
      </c>
    </row>
    <row r="1213" spans="1:7" x14ac:dyDescent="0.25">
      <c r="A1213" t="s">
        <v>0</v>
      </c>
      <c r="B1213" t="s">
        <v>13</v>
      </c>
      <c r="C1213">
        <v>5034175</v>
      </c>
      <c r="D1213" s="2">
        <v>2958465</v>
      </c>
      <c r="E1213" s="2">
        <v>45223</v>
      </c>
      <c r="F1213" s="28">
        <v>76.22</v>
      </c>
      <c r="G1213" t="s">
        <v>14</v>
      </c>
    </row>
    <row r="1214" spans="1:7" x14ac:dyDescent="0.25">
      <c r="A1214" t="s">
        <v>0</v>
      </c>
      <c r="B1214" t="s">
        <v>13</v>
      </c>
      <c r="C1214">
        <v>5034181</v>
      </c>
      <c r="D1214" s="2">
        <v>2958465</v>
      </c>
      <c r="E1214" s="2">
        <v>45457</v>
      </c>
      <c r="F1214" s="28">
        <v>68.5</v>
      </c>
      <c r="G1214" t="s">
        <v>14</v>
      </c>
    </row>
    <row r="1215" spans="1:7" x14ac:dyDescent="0.25">
      <c r="A1215" t="s">
        <v>0</v>
      </c>
      <c r="B1215" t="s">
        <v>13</v>
      </c>
      <c r="C1215">
        <v>5034183</v>
      </c>
      <c r="D1215" s="2">
        <v>2958465</v>
      </c>
      <c r="E1215" s="2">
        <v>45419</v>
      </c>
      <c r="F1215" s="28">
        <v>68.5</v>
      </c>
      <c r="G1215" t="s">
        <v>14</v>
      </c>
    </row>
    <row r="1216" spans="1:7" x14ac:dyDescent="0.25">
      <c r="A1216" t="s">
        <v>0</v>
      </c>
      <c r="B1216" t="s">
        <v>13</v>
      </c>
      <c r="C1216">
        <v>5034184</v>
      </c>
      <c r="D1216" s="2">
        <v>2958465</v>
      </c>
      <c r="E1216" s="2">
        <v>45419</v>
      </c>
      <c r="F1216" s="28">
        <v>68.5</v>
      </c>
      <c r="G1216" t="s">
        <v>14</v>
      </c>
    </row>
    <row r="1217" spans="1:7" x14ac:dyDescent="0.25">
      <c r="A1217" t="s">
        <v>0</v>
      </c>
      <c r="B1217" t="s">
        <v>13</v>
      </c>
      <c r="C1217">
        <v>5034185</v>
      </c>
      <c r="D1217" s="2">
        <v>2958465</v>
      </c>
      <c r="E1217" s="2">
        <v>45223</v>
      </c>
      <c r="F1217" s="28">
        <v>76.66</v>
      </c>
      <c r="G1217" t="s">
        <v>14</v>
      </c>
    </row>
    <row r="1218" spans="1:7" x14ac:dyDescent="0.25">
      <c r="A1218" t="s">
        <v>0</v>
      </c>
      <c r="B1218" t="s">
        <v>13</v>
      </c>
      <c r="C1218">
        <v>5034200</v>
      </c>
      <c r="D1218" s="2">
        <v>2958465</v>
      </c>
      <c r="E1218" s="2">
        <v>45457</v>
      </c>
      <c r="F1218" s="28">
        <v>69.55</v>
      </c>
      <c r="G1218" t="s">
        <v>14</v>
      </c>
    </row>
    <row r="1219" spans="1:7" x14ac:dyDescent="0.25">
      <c r="A1219" t="s">
        <v>0</v>
      </c>
      <c r="B1219" t="s">
        <v>13</v>
      </c>
      <c r="C1219">
        <v>5034201</v>
      </c>
      <c r="D1219" s="2">
        <v>2958465</v>
      </c>
      <c r="E1219" s="2">
        <v>45419</v>
      </c>
      <c r="F1219" s="28">
        <v>69.55</v>
      </c>
      <c r="G1219" t="s">
        <v>14</v>
      </c>
    </row>
    <row r="1220" spans="1:7" x14ac:dyDescent="0.25">
      <c r="A1220" t="s">
        <v>0</v>
      </c>
      <c r="B1220" t="s">
        <v>13</v>
      </c>
      <c r="C1220">
        <v>5034202</v>
      </c>
      <c r="D1220" s="2">
        <v>2958465</v>
      </c>
      <c r="E1220" s="2">
        <v>45223</v>
      </c>
      <c r="F1220" s="28">
        <v>77.849999999999994</v>
      </c>
      <c r="G1220" t="s">
        <v>14</v>
      </c>
    </row>
    <row r="1221" spans="1:7" x14ac:dyDescent="0.25">
      <c r="A1221" t="s">
        <v>0</v>
      </c>
      <c r="B1221" t="s">
        <v>13</v>
      </c>
      <c r="C1221">
        <v>5034203</v>
      </c>
      <c r="D1221" s="2">
        <v>2958465</v>
      </c>
      <c r="E1221" s="2">
        <v>45419</v>
      </c>
      <c r="F1221" s="28">
        <v>69.55</v>
      </c>
      <c r="G1221" t="s">
        <v>14</v>
      </c>
    </row>
    <row r="1222" spans="1:7" x14ac:dyDescent="0.25">
      <c r="A1222" t="s">
        <v>0</v>
      </c>
      <c r="B1222" t="s">
        <v>13</v>
      </c>
      <c r="C1222">
        <v>5034204</v>
      </c>
      <c r="D1222" s="2">
        <v>2958465</v>
      </c>
      <c r="E1222" s="2">
        <v>45457</v>
      </c>
      <c r="F1222" s="28">
        <v>69.55</v>
      </c>
      <c r="G1222" t="s">
        <v>14</v>
      </c>
    </row>
    <row r="1223" spans="1:7" x14ac:dyDescent="0.25">
      <c r="A1223" t="s">
        <v>0</v>
      </c>
      <c r="B1223" t="s">
        <v>13</v>
      </c>
      <c r="C1223">
        <v>5034209</v>
      </c>
      <c r="D1223" s="2">
        <v>2958465</v>
      </c>
      <c r="E1223" s="2">
        <v>45223</v>
      </c>
      <c r="F1223" s="28">
        <v>76.66</v>
      </c>
      <c r="G1223" t="s">
        <v>14</v>
      </c>
    </row>
    <row r="1224" spans="1:7" x14ac:dyDescent="0.25">
      <c r="A1224" t="s">
        <v>0</v>
      </c>
      <c r="B1224" t="s">
        <v>13</v>
      </c>
      <c r="C1224">
        <v>5034210</v>
      </c>
      <c r="D1224" s="2">
        <v>2958465</v>
      </c>
      <c r="E1224" s="2">
        <v>45223</v>
      </c>
      <c r="F1224" s="28">
        <v>76.66</v>
      </c>
      <c r="G1224" t="s">
        <v>14</v>
      </c>
    </row>
    <row r="1225" spans="1:7" x14ac:dyDescent="0.25">
      <c r="A1225" t="s">
        <v>0</v>
      </c>
      <c r="B1225" t="s">
        <v>13</v>
      </c>
      <c r="C1225">
        <v>5034216</v>
      </c>
      <c r="D1225" s="2">
        <v>2958465</v>
      </c>
      <c r="E1225" s="2">
        <v>45223</v>
      </c>
      <c r="F1225" s="28">
        <v>77.849999999999994</v>
      </c>
      <c r="G1225" t="s">
        <v>14</v>
      </c>
    </row>
    <row r="1226" spans="1:7" x14ac:dyDescent="0.25">
      <c r="A1226" t="s">
        <v>0</v>
      </c>
      <c r="B1226" t="s">
        <v>13</v>
      </c>
      <c r="C1226">
        <v>5034217</v>
      </c>
      <c r="D1226" s="2">
        <v>2958465</v>
      </c>
      <c r="E1226" s="2">
        <v>45223</v>
      </c>
      <c r="F1226" s="28">
        <v>77.849999999999994</v>
      </c>
      <c r="G1226" t="s">
        <v>14</v>
      </c>
    </row>
    <row r="1227" spans="1:7" x14ac:dyDescent="0.25">
      <c r="A1227" t="s">
        <v>0</v>
      </c>
      <c r="B1227" t="s">
        <v>13</v>
      </c>
      <c r="C1227">
        <v>5034229</v>
      </c>
      <c r="D1227" s="2">
        <v>2958465</v>
      </c>
      <c r="E1227" s="2">
        <v>45457</v>
      </c>
      <c r="F1227" s="28">
        <v>68.5</v>
      </c>
      <c r="G1227" t="s">
        <v>14</v>
      </c>
    </row>
    <row r="1228" spans="1:7" x14ac:dyDescent="0.25">
      <c r="A1228" t="s">
        <v>0</v>
      </c>
      <c r="B1228" t="s">
        <v>13</v>
      </c>
      <c r="C1228">
        <v>5034233</v>
      </c>
      <c r="D1228" s="2">
        <v>2958465</v>
      </c>
      <c r="E1228" s="2">
        <v>45223</v>
      </c>
      <c r="F1228" s="28">
        <v>77.790000000000006</v>
      </c>
      <c r="G1228" t="s">
        <v>14</v>
      </c>
    </row>
    <row r="1229" spans="1:7" x14ac:dyDescent="0.25">
      <c r="A1229" t="s">
        <v>0</v>
      </c>
      <c r="B1229" t="s">
        <v>13</v>
      </c>
      <c r="C1229">
        <v>5034234</v>
      </c>
      <c r="D1229" s="2">
        <v>2958465</v>
      </c>
      <c r="E1229" s="2">
        <v>45223</v>
      </c>
      <c r="F1229" s="28">
        <v>77.790000000000006</v>
      </c>
      <c r="G1229" t="s">
        <v>14</v>
      </c>
    </row>
    <row r="1230" spans="1:7" x14ac:dyDescent="0.25">
      <c r="A1230" t="s">
        <v>0</v>
      </c>
      <c r="B1230" t="s">
        <v>13</v>
      </c>
      <c r="C1230">
        <v>5034263</v>
      </c>
      <c r="D1230" s="2">
        <v>2958465</v>
      </c>
      <c r="E1230" s="2">
        <v>45223</v>
      </c>
      <c r="F1230" s="28">
        <v>78.11</v>
      </c>
      <c r="G1230" t="s">
        <v>14</v>
      </c>
    </row>
    <row r="1231" spans="1:7" x14ac:dyDescent="0.25">
      <c r="A1231" t="s">
        <v>0</v>
      </c>
      <c r="B1231" t="s">
        <v>13</v>
      </c>
      <c r="C1231">
        <v>5034265</v>
      </c>
      <c r="D1231" s="2">
        <v>2958465</v>
      </c>
      <c r="E1231" s="2">
        <v>45223</v>
      </c>
      <c r="F1231" s="28">
        <v>78.11</v>
      </c>
      <c r="G1231" t="s">
        <v>14</v>
      </c>
    </row>
    <row r="1232" spans="1:7" x14ac:dyDescent="0.25">
      <c r="A1232" t="s">
        <v>0</v>
      </c>
      <c r="B1232" t="s">
        <v>13</v>
      </c>
      <c r="C1232">
        <v>5034269</v>
      </c>
      <c r="D1232" s="2">
        <v>2958465</v>
      </c>
      <c r="E1232" s="2">
        <v>45223</v>
      </c>
      <c r="F1232" s="28">
        <v>78.11</v>
      </c>
      <c r="G1232" t="s">
        <v>14</v>
      </c>
    </row>
    <row r="1233" spans="1:7" x14ac:dyDescent="0.25">
      <c r="A1233" t="s">
        <v>0</v>
      </c>
      <c r="B1233" t="s">
        <v>13</v>
      </c>
      <c r="C1233">
        <v>5034683</v>
      </c>
      <c r="D1233" s="2">
        <v>2958465</v>
      </c>
      <c r="E1233" s="2">
        <v>43396</v>
      </c>
      <c r="F1233" s="28">
        <v>87.72</v>
      </c>
      <c r="G1233" t="s">
        <v>14</v>
      </c>
    </row>
    <row r="1234" spans="1:7" x14ac:dyDescent="0.25">
      <c r="A1234" t="s">
        <v>0</v>
      </c>
      <c r="B1234" t="s">
        <v>13</v>
      </c>
      <c r="C1234">
        <v>5034684</v>
      </c>
      <c r="D1234" s="2">
        <v>2958465</v>
      </c>
      <c r="E1234" s="2">
        <v>43396</v>
      </c>
      <c r="F1234" s="28">
        <v>87.72</v>
      </c>
      <c r="G1234" t="s">
        <v>14</v>
      </c>
    </row>
    <row r="1235" spans="1:7" x14ac:dyDescent="0.25">
      <c r="A1235" t="s">
        <v>0</v>
      </c>
      <c r="B1235" t="s">
        <v>13</v>
      </c>
      <c r="C1235">
        <v>5034685</v>
      </c>
      <c r="D1235" s="2">
        <v>2958465</v>
      </c>
      <c r="E1235" s="2">
        <v>40299</v>
      </c>
      <c r="F1235" s="28">
        <v>87.72</v>
      </c>
      <c r="G1235" t="s">
        <v>14</v>
      </c>
    </row>
    <row r="1236" spans="1:7" x14ac:dyDescent="0.25">
      <c r="A1236" t="s">
        <v>0</v>
      </c>
      <c r="B1236" t="s">
        <v>13</v>
      </c>
      <c r="C1236">
        <v>5034701</v>
      </c>
      <c r="D1236" s="2">
        <v>2958465</v>
      </c>
      <c r="E1236" s="2">
        <v>43396</v>
      </c>
      <c r="F1236" s="28">
        <v>87.72</v>
      </c>
      <c r="G1236" t="s">
        <v>14</v>
      </c>
    </row>
    <row r="1237" spans="1:7" x14ac:dyDescent="0.25">
      <c r="A1237" t="s">
        <v>0</v>
      </c>
      <c r="B1237" t="s">
        <v>13</v>
      </c>
      <c r="C1237">
        <v>5034703</v>
      </c>
      <c r="D1237" s="2">
        <v>2958465</v>
      </c>
      <c r="E1237" s="2">
        <v>43396</v>
      </c>
      <c r="F1237" s="28">
        <v>87.72</v>
      </c>
      <c r="G1237" t="s">
        <v>14</v>
      </c>
    </row>
    <row r="1238" spans="1:7" x14ac:dyDescent="0.25">
      <c r="A1238" t="s">
        <v>0</v>
      </c>
      <c r="B1238" t="s">
        <v>13</v>
      </c>
      <c r="C1238">
        <v>5034709</v>
      </c>
      <c r="D1238" s="2">
        <v>2958465</v>
      </c>
      <c r="E1238" s="2">
        <v>43396</v>
      </c>
      <c r="F1238" s="28">
        <v>87.72</v>
      </c>
      <c r="G1238" t="s">
        <v>14</v>
      </c>
    </row>
    <row r="1239" spans="1:7" x14ac:dyDescent="0.25">
      <c r="A1239" t="s">
        <v>0</v>
      </c>
      <c r="B1239" t="s">
        <v>13</v>
      </c>
      <c r="C1239">
        <v>5034710</v>
      </c>
      <c r="D1239" s="2">
        <v>2958465</v>
      </c>
      <c r="E1239" s="2">
        <v>43396</v>
      </c>
      <c r="F1239" s="28">
        <v>87.72</v>
      </c>
      <c r="G1239" t="s">
        <v>14</v>
      </c>
    </row>
    <row r="1240" spans="1:7" x14ac:dyDescent="0.25">
      <c r="A1240" t="s">
        <v>0</v>
      </c>
      <c r="B1240" t="s">
        <v>13</v>
      </c>
      <c r="C1240">
        <v>5034716</v>
      </c>
      <c r="D1240" s="2">
        <v>2958465</v>
      </c>
      <c r="E1240" s="2">
        <v>43396</v>
      </c>
      <c r="F1240" s="28">
        <v>87.72</v>
      </c>
      <c r="G1240" t="s">
        <v>14</v>
      </c>
    </row>
    <row r="1241" spans="1:7" x14ac:dyDescent="0.25">
      <c r="A1241" t="s">
        <v>0</v>
      </c>
      <c r="B1241" t="s">
        <v>13</v>
      </c>
      <c r="C1241">
        <v>5034717</v>
      </c>
      <c r="D1241" s="2">
        <v>2958465</v>
      </c>
      <c r="E1241" s="2">
        <v>43396</v>
      </c>
      <c r="F1241" s="28">
        <v>87.72</v>
      </c>
      <c r="G1241" t="s">
        <v>14</v>
      </c>
    </row>
    <row r="1242" spans="1:7" x14ac:dyDescent="0.25">
      <c r="A1242" t="s">
        <v>0</v>
      </c>
      <c r="B1242" t="s">
        <v>13</v>
      </c>
      <c r="C1242">
        <v>5034733</v>
      </c>
      <c r="D1242" s="2">
        <v>2958465</v>
      </c>
      <c r="E1242" s="2">
        <v>43396</v>
      </c>
      <c r="F1242" s="28">
        <v>90.91</v>
      </c>
      <c r="G1242" t="s">
        <v>14</v>
      </c>
    </row>
    <row r="1243" spans="1:7" x14ac:dyDescent="0.25">
      <c r="A1243" t="s">
        <v>0</v>
      </c>
      <c r="B1243" t="s">
        <v>13</v>
      </c>
      <c r="C1243">
        <v>5034734</v>
      </c>
      <c r="D1243" s="2">
        <v>2958465</v>
      </c>
      <c r="E1243" s="2">
        <v>43396</v>
      </c>
      <c r="F1243" s="28">
        <v>90.91</v>
      </c>
      <c r="G1243" t="s">
        <v>14</v>
      </c>
    </row>
    <row r="1244" spans="1:7" x14ac:dyDescent="0.25">
      <c r="A1244" t="s">
        <v>0</v>
      </c>
      <c r="B1244" t="s">
        <v>13</v>
      </c>
      <c r="C1244">
        <v>5034763</v>
      </c>
      <c r="D1244" s="2">
        <v>2958465</v>
      </c>
      <c r="E1244" s="2">
        <v>40299</v>
      </c>
      <c r="F1244" s="28">
        <v>93.46</v>
      </c>
      <c r="G1244" t="s">
        <v>14</v>
      </c>
    </row>
    <row r="1245" spans="1:7" x14ac:dyDescent="0.25">
      <c r="A1245" t="s">
        <v>0</v>
      </c>
      <c r="B1245" t="s">
        <v>13</v>
      </c>
      <c r="C1245">
        <v>5034765</v>
      </c>
      <c r="D1245" s="2">
        <v>2958465</v>
      </c>
      <c r="E1245" s="2">
        <v>43396</v>
      </c>
      <c r="F1245" s="28">
        <v>90.91</v>
      </c>
      <c r="G1245" t="s">
        <v>14</v>
      </c>
    </row>
    <row r="1246" spans="1:7" x14ac:dyDescent="0.25">
      <c r="A1246" t="s">
        <v>0</v>
      </c>
      <c r="B1246" t="s">
        <v>13</v>
      </c>
      <c r="C1246">
        <v>5034769</v>
      </c>
      <c r="D1246" s="2">
        <v>2958465</v>
      </c>
      <c r="E1246" s="2">
        <v>43396</v>
      </c>
      <c r="F1246" s="28">
        <v>90.91</v>
      </c>
      <c r="G1246" t="s">
        <v>14</v>
      </c>
    </row>
    <row r="1247" spans="1:7" x14ac:dyDescent="0.25">
      <c r="A1247" t="s">
        <v>0</v>
      </c>
      <c r="B1247" t="s">
        <v>13</v>
      </c>
      <c r="C1247">
        <v>5049181</v>
      </c>
      <c r="D1247" s="2">
        <v>2958465</v>
      </c>
      <c r="E1247" s="2">
        <v>45356</v>
      </c>
      <c r="F1247" s="28">
        <v>68</v>
      </c>
      <c r="G1247" t="s">
        <v>14</v>
      </c>
    </row>
    <row r="1248" spans="1:7" x14ac:dyDescent="0.25">
      <c r="A1248" t="s">
        <v>0</v>
      </c>
      <c r="B1248" t="s">
        <v>13</v>
      </c>
      <c r="C1248">
        <v>5049183</v>
      </c>
      <c r="D1248" s="2">
        <v>2958465</v>
      </c>
      <c r="E1248" s="2">
        <v>44607</v>
      </c>
      <c r="F1248" s="28">
        <v>55.56</v>
      </c>
      <c r="G1248" t="s">
        <v>14</v>
      </c>
    </row>
    <row r="1249" spans="1:7" x14ac:dyDescent="0.25">
      <c r="A1249" t="s">
        <v>0</v>
      </c>
      <c r="B1249" t="s">
        <v>13</v>
      </c>
      <c r="C1249">
        <v>5049184</v>
      </c>
      <c r="D1249" s="2">
        <v>2958465</v>
      </c>
      <c r="E1249" s="2">
        <v>44607</v>
      </c>
      <c r="F1249" s="28">
        <v>55.56</v>
      </c>
      <c r="G1249" t="s">
        <v>14</v>
      </c>
    </row>
    <row r="1250" spans="1:7" x14ac:dyDescent="0.25">
      <c r="A1250" t="s">
        <v>0</v>
      </c>
      <c r="B1250" t="s">
        <v>13</v>
      </c>
      <c r="C1250">
        <v>5049200</v>
      </c>
      <c r="D1250" s="2">
        <v>2958465</v>
      </c>
      <c r="E1250" s="2">
        <v>45505</v>
      </c>
      <c r="F1250" s="28">
        <v>66.67</v>
      </c>
      <c r="G1250" t="s">
        <v>14</v>
      </c>
    </row>
    <row r="1251" spans="1:7" x14ac:dyDescent="0.25">
      <c r="A1251" t="s">
        <v>0</v>
      </c>
      <c r="B1251" t="s">
        <v>13</v>
      </c>
      <c r="C1251">
        <v>5049201</v>
      </c>
      <c r="D1251" s="2">
        <v>2958465</v>
      </c>
      <c r="E1251" s="2">
        <v>45505</v>
      </c>
      <c r="F1251" s="28">
        <v>66.67</v>
      </c>
      <c r="G1251" t="s">
        <v>14</v>
      </c>
    </row>
    <row r="1252" spans="1:7" x14ac:dyDescent="0.25">
      <c r="A1252" t="s">
        <v>0</v>
      </c>
      <c r="B1252" t="s">
        <v>13</v>
      </c>
      <c r="C1252">
        <v>5049203</v>
      </c>
      <c r="D1252" s="2">
        <v>2958465</v>
      </c>
      <c r="E1252" s="2">
        <v>45505</v>
      </c>
      <c r="F1252" s="28">
        <v>66.67</v>
      </c>
      <c r="G1252" t="s">
        <v>14</v>
      </c>
    </row>
    <row r="1253" spans="1:7" x14ac:dyDescent="0.25">
      <c r="A1253" t="s">
        <v>0</v>
      </c>
      <c r="B1253" t="s">
        <v>13</v>
      </c>
      <c r="C1253">
        <v>5049204</v>
      </c>
      <c r="D1253" s="2">
        <v>2958465</v>
      </c>
      <c r="E1253" s="2">
        <v>45505</v>
      </c>
      <c r="F1253" s="28">
        <v>66.67</v>
      </c>
      <c r="G1253" t="s">
        <v>14</v>
      </c>
    </row>
    <row r="1254" spans="1:7" x14ac:dyDescent="0.25">
      <c r="A1254" t="s">
        <v>0</v>
      </c>
      <c r="B1254" t="s">
        <v>13</v>
      </c>
      <c r="C1254">
        <v>5049229</v>
      </c>
      <c r="D1254" s="2">
        <v>2958465</v>
      </c>
      <c r="E1254" s="2">
        <v>45356</v>
      </c>
      <c r="F1254" s="28">
        <v>68</v>
      </c>
      <c r="G1254" t="s">
        <v>14</v>
      </c>
    </row>
    <row r="1255" spans="1:7" x14ac:dyDescent="0.25">
      <c r="A1255" t="s">
        <v>0</v>
      </c>
      <c r="B1255" t="s">
        <v>13</v>
      </c>
      <c r="C1255">
        <v>5049282</v>
      </c>
      <c r="D1255" s="2">
        <v>2958465</v>
      </c>
      <c r="E1255" s="2">
        <v>45472</v>
      </c>
      <c r="F1255" s="28">
        <v>70</v>
      </c>
      <c r="G1255" t="s">
        <v>14</v>
      </c>
    </row>
    <row r="1256" spans="1:7" x14ac:dyDescent="0.25">
      <c r="A1256" t="s">
        <v>0</v>
      </c>
      <c r="B1256" t="s">
        <v>13</v>
      </c>
      <c r="C1256">
        <v>5051173</v>
      </c>
      <c r="D1256" s="2">
        <v>2958465</v>
      </c>
      <c r="E1256" s="2">
        <v>45882</v>
      </c>
      <c r="F1256" s="28">
        <v>55.36</v>
      </c>
      <c r="G1256" t="s">
        <v>14</v>
      </c>
    </row>
    <row r="1257" spans="1:7" x14ac:dyDescent="0.25">
      <c r="A1257" t="s">
        <v>0</v>
      </c>
      <c r="B1257" t="s">
        <v>13</v>
      </c>
      <c r="C1257">
        <v>5051175</v>
      </c>
      <c r="D1257" s="2">
        <v>2958465</v>
      </c>
      <c r="E1257" s="2">
        <v>45882</v>
      </c>
      <c r="F1257" s="28">
        <v>55.36</v>
      </c>
      <c r="G1257" t="s">
        <v>14</v>
      </c>
    </row>
    <row r="1258" spans="1:7" x14ac:dyDescent="0.25">
      <c r="A1258" t="s">
        <v>0</v>
      </c>
      <c r="B1258" t="s">
        <v>13</v>
      </c>
      <c r="C1258">
        <v>5051183</v>
      </c>
      <c r="D1258" s="2">
        <v>2958465</v>
      </c>
      <c r="E1258" s="2">
        <v>45882</v>
      </c>
      <c r="F1258" s="28">
        <v>55.36</v>
      </c>
      <c r="G1258" t="s">
        <v>14</v>
      </c>
    </row>
    <row r="1259" spans="1:7" x14ac:dyDescent="0.25">
      <c r="A1259" t="s">
        <v>0</v>
      </c>
      <c r="B1259" t="s">
        <v>13</v>
      </c>
      <c r="C1259">
        <v>5051184</v>
      </c>
      <c r="D1259" s="2">
        <v>2958465</v>
      </c>
      <c r="E1259" s="2">
        <v>45882</v>
      </c>
      <c r="F1259" s="28">
        <v>55.36</v>
      </c>
      <c r="G1259" t="s">
        <v>14</v>
      </c>
    </row>
    <row r="1260" spans="1:7" x14ac:dyDescent="0.25">
      <c r="A1260" t="s">
        <v>0</v>
      </c>
      <c r="B1260" t="s">
        <v>13</v>
      </c>
      <c r="C1260">
        <v>5051201</v>
      </c>
      <c r="D1260" s="2">
        <v>2958465</v>
      </c>
      <c r="E1260" s="2">
        <v>45882</v>
      </c>
      <c r="F1260" s="28">
        <v>55.36</v>
      </c>
      <c r="G1260" t="s">
        <v>14</v>
      </c>
    </row>
    <row r="1261" spans="1:7" x14ac:dyDescent="0.25">
      <c r="A1261" t="s">
        <v>0</v>
      </c>
      <c r="B1261" t="s">
        <v>13</v>
      </c>
      <c r="C1261">
        <v>5051203</v>
      </c>
      <c r="D1261" s="2">
        <v>2958465</v>
      </c>
      <c r="E1261" s="2">
        <v>45882</v>
      </c>
      <c r="F1261" s="28">
        <v>55.36</v>
      </c>
      <c r="G1261" t="s">
        <v>14</v>
      </c>
    </row>
    <row r="1262" spans="1:7" x14ac:dyDescent="0.25">
      <c r="A1262" t="s">
        <v>0</v>
      </c>
      <c r="B1262" t="s">
        <v>13</v>
      </c>
      <c r="C1262">
        <v>5051265</v>
      </c>
      <c r="D1262" s="2">
        <v>2958465</v>
      </c>
      <c r="E1262" s="2">
        <v>45882</v>
      </c>
      <c r="F1262" s="28">
        <v>55.36</v>
      </c>
      <c r="G1262" t="s">
        <v>14</v>
      </c>
    </row>
    <row r="1263" spans="1:7" x14ac:dyDescent="0.25">
      <c r="A1263" t="s">
        <v>0</v>
      </c>
      <c r="B1263" t="s">
        <v>13</v>
      </c>
      <c r="C1263">
        <v>5108265</v>
      </c>
      <c r="D1263" s="2">
        <v>2958465</v>
      </c>
      <c r="E1263" s="2">
        <v>43344</v>
      </c>
      <c r="F1263" s="28">
        <v>99.01</v>
      </c>
      <c r="G1263" t="s">
        <v>14</v>
      </c>
    </row>
    <row r="1264" spans="1:7" x14ac:dyDescent="0.25">
      <c r="A1264" t="s">
        <v>0</v>
      </c>
      <c r="B1264" t="s">
        <v>13</v>
      </c>
      <c r="C1264">
        <v>5108765</v>
      </c>
      <c r="D1264" s="2">
        <v>2958465</v>
      </c>
      <c r="E1264" s="2">
        <v>43344</v>
      </c>
      <c r="F1264" s="28">
        <v>99.01</v>
      </c>
      <c r="G1264" t="s">
        <v>14</v>
      </c>
    </row>
    <row r="1265" spans="1:7" x14ac:dyDescent="0.25">
      <c r="A1265" t="s">
        <v>0</v>
      </c>
      <c r="B1265" t="s">
        <v>13</v>
      </c>
      <c r="C1265">
        <v>5114263</v>
      </c>
      <c r="D1265" s="2">
        <v>2958465</v>
      </c>
      <c r="E1265" s="2">
        <v>44305</v>
      </c>
      <c r="F1265" s="28">
        <v>99.01</v>
      </c>
      <c r="G1265" t="s">
        <v>14</v>
      </c>
    </row>
    <row r="1266" spans="1:7" x14ac:dyDescent="0.25">
      <c r="A1266" t="s">
        <v>0</v>
      </c>
      <c r="B1266" t="s">
        <v>13</v>
      </c>
      <c r="C1266">
        <v>5114265</v>
      </c>
      <c r="D1266" s="2">
        <v>2958465</v>
      </c>
      <c r="E1266" s="2">
        <v>44305</v>
      </c>
      <c r="F1266" s="28">
        <v>99.01</v>
      </c>
      <c r="G1266" t="s">
        <v>14</v>
      </c>
    </row>
    <row r="1267" spans="1:7" x14ac:dyDescent="0.25">
      <c r="A1267" t="s">
        <v>0</v>
      </c>
      <c r="B1267" t="s">
        <v>13</v>
      </c>
      <c r="C1267">
        <v>5114763</v>
      </c>
      <c r="D1267" s="2">
        <v>2958465</v>
      </c>
      <c r="E1267" s="2">
        <v>40299</v>
      </c>
      <c r="F1267" s="28">
        <v>99.01</v>
      </c>
      <c r="G1267" t="s">
        <v>14</v>
      </c>
    </row>
    <row r="1268" spans="1:7" x14ac:dyDescent="0.25">
      <c r="A1268" t="s">
        <v>0</v>
      </c>
      <c r="B1268" t="s">
        <v>13</v>
      </c>
      <c r="C1268">
        <v>5114765</v>
      </c>
      <c r="D1268" s="2">
        <v>2958465</v>
      </c>
      <c r="E1268" s="2">
        <v>43344</v>
      </c>
      <c r="F1268" s="28">
        <v>99.01</v>
      </c>
      <c r="G1268" t="s">
        <v>14</v>
      </c>
    </row>
    <row r="1269" spans="1:7" x14ac:dyDescent="0.25">
      <c r="A1269" t="s">
        <v>0</v>
      </c>
      <c r="B1269" t="s">
        <v>13</v>
      </c>
      <c r="C1269">
        <v>5115263</v>
      </c>
      <c r="D1269" s="2">
        <v>2958465</v>
      </c>
      <c r="E1269" s="2">
        <v>44305</v>
      </c>
      <c r="F1269" s="28">
        <v>99.01</v>
      </c>
      <c r="G1269" t="s">
        <v>14</v>
      </c>
    </row>
    <row r="1270" spans="1:7" x14ac:dyDescent="0.25">
      <c r="A1270" t="s">
        <v>0</v>
      </c>
      <c r="B1270" t="s">
        <v>13</v>
      </c>
      <c r="C1270">
        <v>5115265</v>
      </c>
      <c r="D1270" s="2">
        <v>2958465</v>
      </c>
      <c r="E1270" s="2">
        <v>44305</v>
      </c>
      <c r="F1270" s="28">
        <v>99.01</v>
      </c>
      <c r="G1270" t="s">
        <v>14</v>
      </c>
    </row>
    <row r="1271" spans="1:7" x14ac:dyDescent="0.25">
      <c r="A1271" t="s">
        <v>0</v>
      </c>
      <c r="B1271" t="s">
        <v>13</v>
      </c>
      <c r="C1271">
        <v>5115763</v>
      </c>
      <c r="D1271" s="2">
        <v>2958465</v>
      </c>
      <c r="E1271" s="2">
        <v>40299</v>
      </c>
      <c r="F1271" s="28">
        <v>99.01</v>
      </c>
      <c r="G1271" t="s">
        <v>14</v>
      </c>
    </row>
    <row r="1272" spans="1:7" x14ac:dyDescent="0.25">
      <c r="A1272" t="s">
        <v>0</v>
      </c>
      <c r="B1272" t="s">
        <v>13</v>
      </c>
      <c r="C1272">
        <v>5115765</v>
      </c>
      <c r="D1272" s="2">
        <v>2958465</v>
      </c>
      <c r="E1272" s="2">
        <v>43344</v>
      </c>
      <c r="F1272" s="28">
        <v>99.01</v>
      </c>
      <c r="G1272" t="s">
        <v>14</v>
      </c>
    </row>
    <row r="1273" spans="1:7" x14ac:dyDescent="0.25">
      <c r="A1273" t="s">
        <v>0</v>
      </c>
      <c r="B1273" t="s">
        <v>13</v>
      </c>
      <c r="C1273">
        <v>6488183</v>
      </c>
      <c r="D1273" s="2">
        <v>2958465</v>
      </c>
      <c r="E1273" s="2">
        <v>45528</v>
      </c>
      <c r="F1273" s="28">
        <v>50</v>
      </c>
      <c r="G1273" t="s">
        <v>14</v>
      </c>
    </row>
    <row r="1274" spans="1:7" x14ac:dyDescent="0.25">
      <c r="A1274" t="s">
        <v>0</v>
      </c>
      <c r="B1274" t="s">
        <v>13</v>
      </c>
      <c r="C1274">
        <v>6488184</v>
      </c>
      <c r="D1274" s="2">
        <v>2958465</v>
      </c>
      <c r="E1274" s="2">
        <v>45528</v>
      </c>
      <c r="F1274" s="28">
        <v>50</v>
      </c>
      <c r="G1274" t="s">
        <v>14</v>
      </c>
    </row>
    <row r="1275" spans="1:7" x14ac:dyDescent="0.25">
      <c r="A1275" t="s">
        <v>0</v>
      </c>
      <c r="B1275" t="s">
        <v>13</v>
      </c>
      <c r="C1275">
        <v>6489183</v>
      </c>
      <c r="D1275" s="2">
        <v>2958465</v>
      </c>
      <c r="E1275" s="2">
        <v>45528</v>
      </c>
      <c r="F1275" s="28">
        <v>45</v>
      </c>
      <c r="G1275" t="s">
        <v>14</v>
      </c>
    </row>
    <row r="1276" spans="1:7" x14ac:dyDescent="0.25">
      <c r="A1276" t="s">
        <v>0</v>
      </c>
      <c r="B1276" t="s">
        <v>13</v>
      </c>
      <c r="C1276">
        <v>6489184</v>
      </c>
      <c r="D1276" s="2">
        <v>2958465</v>
      </c>
      <c r="E1276" s="2">
        <v>45528</v>
      </c>
      <c r="F1276" s="28">
        <v>45</v>
      </c>
      <c r="G1276" t="s">
        <v>14</v>
      </c>
    </row>
    <row r="1277" spans="1:7" x14ac:dyDescent="0.25">
      <c r="A1277" t="s">
        <v>0</v>
      </c>
      <c r="B1277" t="s">
        <v>13</v>
      </c>
      <c r="C1277">
        <v>6495183</v>
      </c>
      <c r="D1277" s="2">
        <v>2958465</v>
      </c>
      <c r="E1277" s="2">
        <v>45685</v>
      </c>
      <c r="F1277" s="28">
        <v>75</v>
      </c>
      <c r="G1277" t="s">
        <v>14</v>
      </c>
    </row>
    <row r="1278" spans="1:7" x14ac:dyDescent="0.25">
      <c r="A1278" t="s">
        <v>0</v>
      </c>
      <c r="B1278" t="s">
        <v>13</v>
      </c>
      <c r="C1278">
        <v>6495185</v>
      </c>
      <c r="D1278" s="2">
        <v>2958465</v>
      </c>
      <c r="E1278" s="2">
        <v>45685</v>
      </c>
      <c r="F1278" s="28">
        <v>75</v>
      </c>
      <c r="G1278" t="s">
        <v>14</v>
      </c>
    </row>
    <row r="1279" spans="1:7" x14ac:dyDescent="0.25">
      <c r="A1279" t="s">
        <v>0</v>
      </c>
      <c r="B1279" t="s">
        <v>13</v>
      </c>
      <c r="C1279">
        <v>7204183</v>
      </c>
      <c r="D1279" s="2">
        <v>2958465</v>
      </c>
      <c r="E1279" s="2">
        <v>45082</v>
      </c>
      <c r="F1279" s="28">
        <v>64.97</v>
      </c>
      <c r="G1279" t="s">
        <v>14</v>
      </c>
    </row>
    <row r="1280" spans="1:7" x14ac:dyDescent="0.25">
      <c r="A1280" t="s">
        <v>0</v>
      </c>
      <c r="B1280" t="s">
        <v>13</v>
      </c>
      <c r="C1280">
        <v>7204184</v>
      </c>
      <c r="D1280" s="2">
        <v>2958465</v>
      </c>
      <c r="E1280" s="2">
        <v>45082</v>
      </c>
      <c r="F1280" s="28">
        <v>64.97</v>
      </c>
      <c r="G1280" t="s">
        <v>14</v>
      </c>
    </row>
    <row r="1281" spans="1:7" x14ac:dyDescent="0.25">
      <c r="A1281" t="s">
        <v>0</v>
      </c>
      <c r="B1281" t="s">
        <v>13</v>
      </c>
      <c r="C1281">
        <v>7204211</v>
      </c>
      <c r="D1281" s="2">
        <v>2958465</v>
      </c>
      <c r="E1281" s="2">
        <v>45082</v>
      </c>
      <c r="F1281" s="28">
        <v>64.989999999999995</v>
      </c>
      <c r="G1281" t="s">
        <v>14</v>
      </c>
    </row>
    <row r="1282" spans="1:7" x14ac:dyDescent="0.25">
      <c r="A1282" t="s">
        <v>0</v>
      </c>
      <c r="B1282" t="s">
        <v>13</v>
      </c>
      <c r="C1282">
        <v>7204213</v>
      </c>
      <c r="D1282" s="2">
        <v>2958465</v>
      </c>
      <c r="E1282" s="2">
        <v>45082</v>
      </c>
      <c r="F1282" s="28">
        <v>64.989999999999995</v>
      </c>
      <c r="G1282" t="s">
        <v>14</v>
      </c>
    </row>
    <row r="1283" spans="1:7" x14ac:dyDescent="0.25">
      <c r="A1283" t="s">
        <v>0</v>
      </c>
      <c r="B1283" t="s">
        <v>13</v>
      </c>
      <c r="C1283">
        <v>7204221</v>
      </c>
      <c r="D1283" s="2">
        <v>2958465</v>
      </c>
      <c r="E1283" s="2">
        <v>45082</v>
      </c>
      <c r="F1283" s="28">
        <v>65.010000000000005</v>
      </c>
      <c r="G1283" t="s">
        <v>14</v>
      </c>
    </row>
    <row r="1284" spans="1:7" x14ac:dyDescent="0.25">
      <c r="A1284" t="s">
        <v>0</v>
      </c>
      <c r="B1284" t="s">
        <v>13</v>
      </c>
      <c r="C1284">
        <v>7204222</v>
      </c>
      <c r="D1284" s="2">
        <v>2958465</v>
      </c>
      <c r="E1284" s="2">
        <v>45082</v>
      </c>
      <c r="F1284" s="28">
        <v>65.010000000000005</v>
      </c>
      <c r="G1284" t="s">
        <v>14</v>
      </c>
    </row>
    <row r="1285" spans="1:7" x14ac:dyDescent="0.25">
      <c r="A1285" t="s">
        <v>0</v>
      </c>
      <c r="B1285" t="s">
        <v>13</v>
      </c>
      <c r="C1285">
        <v>7205183</v>
      </c>
      <c r="D1285" s="2">
        <v>2958465</v>
      </c>
      <c r="E1285" s="2">
        <v>44946</v>
      </c>
      <c r="F1285" s="28">
        <v>80</v>
      </c>
      <c r="G1285" t="s">
        <v>14</v>
      </c>
    </row>
    <row r="1286" spans="1:7" x14ac:dyDescent="0.25">
      <c r="A1286" t="s">
        <v>0</v>
      </c>
      <c r="B1286" t="s">
        <v>13</v>
      </c>
      <c r="C1286">
        <v>7205184</v>
      </c>
      <c r="D1286" s="2">
        <v>2958465</v>
      </c>
      <c r="E1286" s="2">
        <v>44946</v>
      </c>
      <c r="F1286" s="28">
        <v>80</v>
      </c>
      <c r="G1286" t="s">
        <v>14</v>
      </c>
    </row>
    <row r="1287" spans="1:7" x14ac:dyDescent="0.25">
      <c r="A1287" t="s">
        <v>0</v>
      </c>
      <c r="B1287" t="s">
        <v>13</v>
      </c>
      <c r="C1287">
        <v>7205221</v>
      </c>
      <c r="D1287" s="2">
        <v>2958465</v>
      </c>
      <c r="E1287" s="2">
        <v>45821</v>
      </c>
      <c r="F1287" s="28">
        <v>82.45</v>
      </c>
      <c r="G1287" t="s">
        <v>14</v>
      </c>
    </row>
    <row r="1288" spans="1:7" x14ac:dyDescent="0.25">
      <c r="A1288" t="s">
        <v>0</v>
      </c>
      <c r="B1288" t="s">
        <v>13</v>
      </c>
      <c r="C1288">
        <v>7205222</v>
      </c>
      <c r="D1288" s="2">
        <v>2958465</v>
      </c>
      <c r="E1288" s="2">
        <v>45821</v>
      </c>
      <c r="F1288" s="28">
        <v>82.45</v>
      </c>
      <c r="G1288" t="s">
        <v>14</v>
      </c>
    </row>
    <row r="1289" spans="1:7" x14ac:dyDescent="0.25">
      <c r="A1289" t="s">
        <v>0</v>
      </c>
      <c r="B1289" t="s">
        <v>13</v>
      </c>
      <c r="C1289">
        <v>7209183</v>
      </c>
      <c r="D1289" s="2">
        <v>2958465</v>
      </c>
      <c r="E1289" s="2">
        <v>45006</v>
      </c>
      <c r="F1289" s="28">
        <v>77.78</v>
      </c>
      <c r="G1289" t="s">
        <v>14</v>
      </c>
    </row>
    <row r="1290" spans="1:7" x14ac:dyDescent="0.25">
      <c r="A1290" t="s">
        <v>0</v>
      </c>
      <c r="B1290" t="s">
        <v>13</v>
      </c>
      <c r="C1290">
        <v>7209184</v>
      </c>
      <c r="D1290" s="2">
        <v>2958465</v>
      </c>
      <c r="E1290" s="2">
        <v>45006</v>
      </c>
      <c r="F1290" s="28">
        <v>77.78</v>
      </c>
      <c r="G1290" t="s">
        <v>14</v>
      </c>
    </row>
    <row r="1291" spans="1:7" x14ac:dyDescent="0.25">
      <c r="A1291" t="s">
        <v>0</v>
      </c>
      <c r="B1291" t="s">
        <v>13</v>
      </c>
      <c r="C1291">
        <v>7209211</v>
      </c>
      <c r="D1291" s="2">
        <v>2958465</v>
      </c>
      <c r="E1291" s="2">
        <v>45821</v>
      </c>
      <c r="F1291" s="28">
        <v>80.59</v>
      </c>
      <c r="G1291" t="s">
        <v>14</v>
      </c>
    </row>
    <row r="1292" spans="1:7" x14ac:dyDescent="0.25">
      <c r="A1292" t="s">
        <v>0</v>
      </c>
      <c r="B1292" t="s">
        <v>13</v>
      </c>
      <c r="C1292">
        <v>7209213</v>
      </c>
      <c r="D1292" s="2">
        <v>2958465</v>
      </c>
      <c r="E1292" s="2">
        <v>45821</v>
      </c>
      <c r="F1292" s="28">
        <v>80.59</v>
      </c>
      <c r="G1292" t="s">
        <v>14</v>
      </c>
    </row>
    <row r="1293" spans="1:7" x14ac:dyDescent="0.25">
      <c r="A1293" t="s">
        <v>0</v>
      </c>
      <c r="B1293" t="s">
        <v>13</v>
      </c>
      <c r="C1293">
        <v>7209233</v>
      </c>
      <c r="D1293" s="2">
        <v>2958465</v>
      </c>
      <c r="E1293" s="2">
        <v>45006</v>
      </c>
      <c r="F1293" s="28">
        <v>77.78</v>
      </c>
      <c r="G1293" t="s">
        <v>14</v>
      </c>
    </row>
    <row r="1294" spans="1:7" x14ac:dyDescent="0.25">
      <c r="A1294" t="s">
        <v>0</v>
      </c>
      <c r="B1294" t="s">
        <v>13</v>
      </c>
      <c r="C1294">
        <v>7209234</v>
      </c>
      <c r="D1294" s="2">
        <v>2958465</v>
      </c>
      <c r="E1294" s="2">
        <v>45006</v>
      </c>
      <c r="F1294" s="28">
        <v>77.78</v>
      </c>
      <c r="G1294" t="s">
        <v>14</v>
      </c>
    </row>
    <row r="1295" spans="1:7" x14ac:dyDescent="0.25">
      <c r="A1295" t="s">
        <v>0</v>
      </c>
      <c r="B1295" t="s">
        <v>13</v>
      </c>
      <c r="C1295">
        <v>7211183</v>
      </c>
      <c r="D1295" s="2">
        <v>2958465</v>
      </c>
      <c r="E1295" s="2">
        <v>45223</v>
      </c>
      <c r="F1295" s="28">
        <v>79.099999999999994</v>
      </c>
      <c r="G1295" t="s">
        <v>14</v>
      </c>
    </row>
    <row r="1296" spans="1:7" x14ac:dyDescent="0.25">
      <c r="A1296" t="s">
        <v>0</v>
      </c>
      <c r="B1296" t="s">
        <v>13</v>
      </c>
      <c r="C1296">
        <v>7211184</v>
      </c>
      <c r="D1296" s="2">
        <v>2958465</v>
      </c>
      <c r="E1296" s="2">
        <v>45223</v>
      </c>
      <c r="F1296" s="28">
        <v>79.099999999999994</v>
      </c>
      <c r="G1296" t="s">
        <v>14</v>
      </c>
    </row>
    <row r="1297" spans="1:7" x14ac:dyDescent="0.25">
      <c r="A1297" t="s">
        <v>0</v>
      </c>
      <c r="B1297" t="s">
        <v>13</v>
      </c>
      <c r="C1297">
        <v>7211211</v>
      </c>
      <c r="D1297" s="2">
        <v>2958465</v>
      </c>
      <c r="E1297" s="2">
        <v>45223</v>
      </c>
      <c r="F1297" s="28">
        <v>78.66</v>
      </c>
      <c r="G1297" t="s">
        <v>14</v>
      </c>
    </row>
    <row r="1298" spans="1:7" x14ac:dyDescent="0.25">
      <c r="A1298" t="s">
        <v>0</v>
      </c>
      <c r="B1298" t="s">
        <v>13</v>
      </c>
      <c r="C1298">
        <v>7211213</v>
      </c>
      <c r="D1298" s="2">
        <v>2958465</v>
      </c>
      <c r="E1298" s="2">
        <v>45223</v>
      </c>
      <c r="F1298" s="28">
        <v>78.66</v>
      </c>
      <c r="G1298" t="s">
        <v>14</v>
      </c>
    </row>
    <row r="1299" spans="1:7" x14ac:dyDescent="0.25">
      <c r="A1299" t="s">
        <v>0</v>
      </c>
      <c r="B1299" t="s">
        <v>13</v>
      </c>
      <c r="C1299">
        <v>7211221</v>
      </c>
      <c r="D1299" s="2">
        <v>2958465</v>
      </c>
      <c r="E1299" s="2">
        <v>45223</v>
      </c>
      <c r="F1299" s="28">
        <v>78.69</v>
      </c>
      <c r="G1299" t="s">
        <v>14</v>
      </c>
    </row>
    <row r="1300" spans="1:7" x14ac:dyDescent="0.25">
      <c r="A1300" t="s">
        <v>0</v>
      </c>
      <c r="B1300" t="s">
        <v>13</v>
      </c>
      <c r="C1300">
        <v>7211222</v>
      </c>
      <c r="D1300" s="2">
        <v>2958465</v>
      </c>
      <c r="E1300" s="2">
        <v>45223</v>
      </c>
      <c r="F1300" s="28">
        <v>78.69</v>
      </c>
      <c r="G1300" t="s">
        <v>14</v>
      </c>
    </row>
    <row r="1301" spans="1:7" x14ac:dyDescent="0.25">
      <c r="A1301" t="s">
        <v>0</v>
      </c>
      <c r="B1301" t="s">
        <v>13</v>
      </c>
      <c r="C1301">
        <v>7223183</v>
      </c>
      <c r="D1301" s="2">
        <v>2958465</v>
      </c>
      <c r="E1301" s="2">
        <v>44764</v>
      </c>
      <c r="F1301" s="28">
        <v>82.24</v>
      </c>
      <c r="G1301" t="s">
        <v>14</v>
      </c>
    </row>
    <row r="1302" spans="1:7" x14ac:dyDescent="0.25">
      <c r="A1302" t="s">
        <v>0</v>
      </c>
      <c r="B1302" t="s">
        <v>13</v>
      </c>
      <c r="C1302">
        <v>7223184</v>
      </c>
      <c r="D1302" s="2">
        <v>2958465</v>
      </c>
      <c r="E1302" s="2">
        <v>44764</v>
      </c>
      <c r="F1302" s="28">
        <v>82.24</v>
      </c>
      <c r="G1302" t="s">
        <v>14</v>
      </c>
    </row>
    <row r="1303" spans="1:7" x14ac:dyDescent="0.25">
      <c r="A1303" t="s">
        <v>0</v>
      </c>
      <c r="B1303" t="s">
        <v>13</v>
      </c>
      <c r="C1303">
        <v>7223242</v>
      </c>
      <c r="D1303" s="2">
        <v>2958465</v>
      </c>
      <c r="E1303" s="2">
        <v>44764</v>
      </c>
      <c r="F1303" s="28">
        <v>82.79</v>
      </c>
      <c r="G1303" t="s">
        <v>14</v>
      </c>
    </row>
    <row r="1304" spans="1:7" x14ac:dyDescent="0.25">
      <c r="A1304" t="s">
        <v>0</v>
      </c>
      <c r="B1304" t="s">
        <v>13</v>
      </c>
      <c r="C1304">
        <v>7223254</v>
      </c>
      <c r="D1304" s="2">
        <v>2958465</v>
      </c>
      <c r="E1304" s="2">
        <v>44764</v>
      </c>
      <c r="F1304" s="28">
        <v>82.32</v>
      </c>
      <c r="G1304" t="s">
        <v>14</v>
      </c>
    </row>
    <row r="1305" spans="1:7" x14ac:dyDescent="0.25">
      <c r="A1305" t="s">
        <v>0</v>
      </c>
      <c r="B1305" t="s">
        <v>13</v>
      </c>
      <c r="C1305">
        <v>7223256</v>
      </c>
      <c r="D1305" s="2">
        <v>2958465</v>
      </c>
      <c r="E1305" s="2">
        <v>44764</v>
      </c>
      <c r="F1305" s="28">
        <v>82.85</v>
      </c>
      <c r="G1305" t="s">
        <v>14</v>
      </c>
    </row>
    <row r="1306" spans="1:7" x14ac:dyDescent="0.25">
      <c r="A1306" t="s">
        <v>0</v>
      </c>
      <c r="B1306" t="s">
        <v>13</v>
      </c>
      <c r="C1306">
        <v>7223282</v>
      </c>
      <c r="D1306" s="2">
        <v>2958465</v>
      </c>
      <c r="E1306" s="2">
        <v>44764</v>
      </c>
      <c r="F1306" s="28">
        <v>81.7</v>
      </c>
      <c r="G1306" t="s">
        <v>14</v>
      </c>
    </row>
    <row r="1307" spans="1:7" x14ac:dyDescent="0.25">
      <c r="A1307" t="s">
        <v>0</v>
      </c>
      <c r="B1307" t="s">
        <v>13</v>
      </c>
      <c r="C1307">
        <v>7223283</v>
      </c>
      <c r="D1307" s="2">
        <v>2958465</v>
      </c>
      <c r="E1307" s="2">
        <v>44764</v>
      </c>
      <c r="F1307" s="28">
        <v>82.45</v>
      </c>
      <c r="G1307" t="s">
        <v>14</v>
      </c>
    </row>
    <row r="1308" spans="1:7" x14ac:dyDescent="0.25">
      <c r="A1308" t="s">
        <v>0</v>
      </c>
      <c r="B1308" t="s">
        <v>13</v>
      </c>
      <c r="C1308">
        <v>7224051</v>
      </c>
      <c r="D1308" s="2">
        <v>2958465</v>
      </c>
      <c r="E1308" s="2">
        <v>45780</v>
      </c>
      <c r="F1308" s="28">
        <v>81.96</v>
      </c>
      <c r="G1308" t="s">
        <v>14</v>
      </c>
    </row>
    <row r="1309" spans="1:7" x14ac:dyDescent="0.25">
      <c r="A1309" t="s">
        <v>0</v>
      </c>
      <c r="B1309" t="s">
        <v>13</v>
      </c>
      <c r="C1309">
        <v>7224096</v>
      </c>
      <c r="D1309" s="2">
        <v>2958465</v>
      </c>
      <c r="E1309" s="2">
        <v>45780</v>
      </c>
      <c r="F1309" s="28">
        <v>82.24</v>
      </c>
      <c r="G1309" t="s">
        <v>14</v>
      </c>
    </row>
    <row r="1310" spans="1:7" x14ac:dyDescent="0.25">
      <c r="A1310" t="s">
        <v>0</v>
      </c>
      <c r="B1310" t="s">
        <v>13</v>
      </c>
      <c r="C1310">
        <v>7224183</v>
      </c>
      <c r="D1310" s="2">
        <v>2958465</v>
      </c>
      <c r="E1310" s="2">
        <v>45780</v>
      </c>
      <c r="F1310" s="28">
        <v>81.5</v>
      </c>
      <c r="G1310" t="s">
        <v>14</v>
      </c>
    </row>
    <row r="1311" spans="1:7" x14ac:dyDescent="0.25">
      <c r="A1311" t="s">
        <v>0</v>
      </c>
      <c r="B1311" t="s">
        <v>13</v>
      </c>
      <c r="C1311">
        <v>7224184</v>
      </c>
      <c r="D1311" s="2">
        <v>2958465</v>
      </c>
      <c r="E1311" s="2">
        <v>45780</v>
      </c>
      <c r="F1311" s="28">
        <v>81.5</v>
      </c>
      <c r="G1311" t="s">
        <v>14</v>
      </c>
    </row>
    <row r="1312" spans="1:7" x14ac:dyDescent="0.25">
      <c r="A1312" t="s">
        <v>0</v>
      </c>
      <c r="B1312" t="s">
        <v>13</v>
      </c>
      <c r="C1312">
        <v>7224196</v>
      </c>
      <c r="D1312" s="2">
        <v>2958465</v>
      </c>
      <c r="E1312" s="2">
        <v>45780</v>
      </c>
      <c r="F1312" s="28">
        <v>82.24</v>
      </c>
      <c r="G1312" t="s">
        <v>14</v>
      </c>
    </row>
    <row r="1313" spans="1:7" x14ac:dyDescent="0.25">
      <c r="A1313" t="s">
        <v>0</v>
      </c>
      <c r="B1313" t="s">
        <v>13</v>
      </c>
      <c r="C1313">
        <v>7224233</v>
      </c>
      <c r="D1313" s="2">
        <v>2958465</v>
      </c>
      <c r="E1313" s="2">
        <v>45780</v>
      </c>
      <c r="F1313" s="28">
        <v>82.17</v>
      </c>
      <c r="G1313" t="s">
        <v>14</v>
      </c>
    </row>
    <row r="1314" spans="1:7" x14ac:dyDescent="0.25">
      <c r="A1314" t="s">
        <v>0</v>
      </c>
      <c r="B1314" t="s">
        <v>13</v>
      </c>
      <c r="C1314">
        <v>7224234</v>
      </c>
      <c r="D1314" s="2">
        <v>2958465</v>
      </c>
      <c r="E1314" s="2">
        <v>45780</v>
      </c>
      <c r="F1314" s="28">
        <v>82.17</v>
      </c>
      <c r="G1314" t="s">
        <v>14</v>
      </c>
    </row>
    <row r="1315" spans="1:7" x14ac:dyDescent="0.25">
      <c r="A1315" t="s">
        <v>0</v>
      </c>
      <c r="B1315" t="s">
        <v>13</v>
      </c>
      <c r="C1315">
        <v>7224251</v>
      </c>
      <c r="D1315" s="2">
        <v>2958465</v>
      </c>
      <c r="E1315" s="2">
        <v>45780</v>
      </c>
      <c r="F1315" s="28">
        <v>82.49</v>
      </c>
      <c r="G1315" t="s">
        <v>14</v>
      </c>
    </row>
    <row r="1316" spans="1:7" x14ac:dyDescent="0.25">
      <c r="A1316" t="s">
        <v>0</v>
      </c>
      <c r="B1316" t="s">
        <v>13</v>
      </c>
      <c r="C1316">
        <v>7225183</v>
      </c>
      <c r="D1316" s="2">
        <v>2958465</v>
      </c>
      <c r="E1316" s="2">
        <v>45780</v>
      </c>
      <c r="F1316" s="28">
        <v>81.25</v>
      </c>
      <c r="G1316" t="s">
        <v>14</v>
      </c>
    </row>
    <row r="1317" spans="1:7" x14ac:dyDescent="0.25">
      <c r="A1317" t="s">
        <v>0</v>
      </c>
      <c r="B1317" t="s">
        <v>13</v>
      </c>
      <c r="C1317">
        <v>7225184</v>
      </c>
      <c r="D1317" s="2">
        <v>2958465</v>
      </c>
      <c r="E1317" s="2">
        <v>45780</v>
      </c>
      <c r="F1317" s="28">
        <v>81.25</v>
      </c>
      <c r="G1317" t="s">
        <v>14</v>
      </c>
    </row>
    <row r="1318" spans="1:7" x14ac:dyDescent="0.25">
      <c r="A1318" t="s">
        <v>0</v>
      </c>
      <c r="B1318" t="s">
        <v>13</v>
      </c>
      <c r="C1318">
        <v>7225242</v>
      </c>
      <c r="D1318" s="2">
        <v>2958465</v>
      </c>
      <c r="E1318" s="2">
        <v>45780</v>
      </c>
      <c r="F1318" s="28">
        <v>82.31</v>
      </c>
      <c r="G1318" t="s">
        <v>14</v>
      </c>
    </row>
    <row r="1319" spans="1:7" x14ac:dyDescent="0.25">
      <c r="A1319" t="s">
        <v>0</v>
      </c>
      <c r="B1319" t="s">
        <v>13</v>
      </c>
      <c r="C1319">
        <v>7225251</v>
      </c>
      <c r="D1319" s="2">
        <v>2958465</v>
      </c>
      <c r="E1319" s="2">
        <v>44842</v>
      </c>
      <c r="F1319" s="28">
        <v>82.8</v>
      </c>
      <c r="G1319" t="s">
        <v>14</v>
      </c>
    </row>
    <row r="1320" spans="1:7" x14ac:dyDescent="0.25">
      <c r="A1320" t="s">
        <v>0</v>
      </c>
      <c r="B1320" t="s">
        <v>13</v>
      </c>
      <c r="C1320">
        <v>7226183</v>
      </c>
      <c r="D1320" s="2">
        <v>2958465</v>
      </c>
      <c r="E1320" s="2">
        <v>45780</v>
      </c>
      <c r="F1320" s="28">
        <v>81.75</v>
      </c>
      <c r="G1320" t="s">
        <v>14</v>
      </c>
    </row>
    <row r="1321" spans="1:7" x14ac:dyDescent="0.25">
      <c r="A1321" t="s">
        <v>0</v>
      </c>
      <c r="B1321" t="s">
        <v>13</v>
      </c>
      <c r="C1321">
        <v>7226184</v>
      </c>
      <c r="D1321" s="2">
        <v>2958465</v>
      </c>
      <c r="E1321" s="2">
        <v>45780</v>
      </c>
      <c r="F1321" s="28">
        <v>81.75</v>
      </c>
      <c r="G1321" t="s">
        <v>14</v>
      </c>
    </row>
    <row r="1322" spans="1:7" x14ac:dyDescent="0.25">
      <c r="A1322" t="s">
        <v>0</v>
      </c>
      <c r="B1322" t="s">
        <v>13</v>
      </c>
      <c r="C1322">
        <v>7226233</v>
      </c>
      <c r="D1322" s="2">
        <v>2958465</v>
      </c>
      <c r="E1322" s="2">
        <v>45780</v>
      </c>
      <c r="F1322" s="28">
        <v>82.22</v>
      </c>
      <c r="G1322" t="s">
        <v>14</v>
      </c>
    </row>
    <row r="1323" spans="1:7" x14ac:dyDescent="0.25">
      <c r="A1323" t="s">
        <v>0</v>
      </c>
      <c r="B1323" t="s">
        <v>13</v>
      </c>
      <c r="C1323">
        <v>7226234</v>
      </c>
      <c r="D1323" s="2">
        <v>2958465</v>
      </c>
      <c r="E1323" s="2">
        <v>45780</v>
      </c>
      <c r="F1323" s="28">
        <v>82.22</v>
      </c>
      <c r="G1323" t="s">
        <v>14</v>
      </c>
    </row>
    <row r="1324" spans="1:7" x14ac:dyDescent="0.25">
      <c r="A1324" t="s">
        <v>0</v>
      </c>
      <c r="B1324" t="s">
        <v>13</v>
      </c>
      <c r="C1324">
        <v>7226251</v>
      </c>
      <c r="D1324" s="2">
        <v>2958465</v>
      </c>
      <c r="E1324" s="2">
        <v>45780</v>
      </c>
      <c r="F1324" s="28">
        <v>82.53</v>
      </c>
      <c r="G1324" t="s">
        <v>14</v>
      </c>
    </row>
    <row r="1325" spans="1:7" x14ac:dyDescent="0.25">
      <c r="A1325" t="s">
        <v>0</v>
      </c>
      <c r="B1325" t="s">
        <v>13</v>
      </c>
      <c r="C1325">
        <v>7227183</v>
      </c>
      <c r="D1325" s="2">
        <v>2958465</v>
      </c>
      <c r="E1325" s="2">
        <v>45223</v>
      </c>
      <c r="F1325" s="28">
        <v>74.22</v>
      </c>
      <c r="G1325" t="s">
        <v>14</v>
      </c>
    </row>
    <row r="1326" spans="1:7" x14ac:dyDescent="0.25">
      <c r="A1326" t="s">
        <v>0</v>
      </c>
      <c r="B1326" t="s">
        <v>13</v>
      </c>
      <c r="C1326">
        <v>7227184</v>
      </c>
      <c r="D1326" s="2">
        <v>2958465</v>
      </c>
      <c r="E1326" s="2">
        <v>45223</v>
      </c>
      <c r="F1326" s="28">
        <v>74.22</v>
      </c>
      <c r="G1326" t="s">
        <v>14</v>
      </c>
    </row>
    <row r="1327" spans="1:7" x14ac:dyDescent="0.25">
      <c r="A1327" t="s">
        <v>0</v>
      </c>
      <c r="B1327" t="s">
        <v>13</v>
      </c>
      <c r="C1327">
        <v>7227251</v>
      </c>
      <c r="D1327" s="2">
        <v>2958465</v>
      </c>
      <c r="E1327" s="2">
        <v>45223</v>
      </c>
      <c r="F1327" s="28">
        <v>74.2</v>
      </c>
      <c r="G1327" t="s">
        <v>14</v>
      </c>
    </row>
    <row r="1328" spans="1:7" x14ac:dyDescent="0.25">
      <c r="A1328" t="s">
        <v>0</v>
      </c>
      <c r="B1328" t="s">
        <v>13</v>
      </c>
      <c r="C1328">
        <v>7227252</v>
      </c>
      <c r="D1328" s="2">
        <v>2958465</v>
      </c>
      <c r="E1328" s="2">
        <v>45223</v>
      </c>
      <c r="F1328" s="28">
        <v>74.25</v>
      </c>
      <c r="G1328" t="s">
        <v>14</v>
      </c>
    </row>
    <row r="1329" spans="1:7" x14ac:dyDescent="0.25">
      <c r="A1329" t="s">
        <v>0</v>
      </c>
      <c r="B1329" t="s">
        <v>13</v>
      </c>
      <c r="C1329">
        <v>7231183</v>
      </c>
      <c r="D1329" s="2">
        <v>2958465</v>
      </c>
      <c r="E1329" s="2">
        <v>45223</v>
      </c>
      <c r="F1329" s="28">
        <v>80.209999999999994</v>
      </c>
      <c r="G1329" t="s">
        <v>14</v>
      </c>
    </row>
    <row r="1330" spans="1:7" x14ac:dyDescent="0.25">
      <c r="A1330" t="s">
        <v>0</v>
      </c>
      <c r="B1330" t="s">
        <v>13</v>
      </c>
      <c r="C1330">
        <v>7231184</v>
      </c>
      <c r="D1330" s="2">
        <v>2958465</v>
      </c>
      <c r="E1330" s="2">
        <v>45223</v>
      </c>
      <c r="F1330" s="28">
        <v>80.209999999999994</v>
      </c>
      <c r="G1330" t="s">
        <v>14</v>
      </c>
    </row>
    <row r="1331" spans="1:7" x14ac:dyDescent="0.25">
      <c r="A1331" t="s">
        <v>0</v>
      </c>
      <c r="B1331" t="s">
        <v>13</v>
      </c>
      <c r="C1331">
        <v>7231201</v>
      </c>
      <c r="D1331" s="2">
        <v>2958465</v>
      </c>
      <c r="E1331" s="2">
        <v>45223</v>
      </c>
      <c r="F1331" s="28">
        <v>80.209999999999994</v>
      </c>
      <c r="G1331" t="s">
        <v>14</v>
      </c>
    </row>
    <row r="1332" spans="1:7" x14ac:dyDescent="0.25">
      <c r="A1332" t="s">
        <v>0</v>
      </c>
      <c r="B1332" t="s">
        <v>13</v>
      </c>
      <c r="C1332">
        <v>7231203</v>
      </c>
      <c r="D1332" s="2">
        <v>2958465</v>
      </c>
      <c r="E1332" s="2">
        <v>45223</v>
      </c>
      <c r="F1332" s="28">
        <v>80.209999999999994</v>
      </c>
      <c r="G1332" t="s">
        <v>14</v>
      </c>
    </row>
    <row r="1333" spans="1:7" x14ac:dyDescent="0.25">
      <c r="A1333" t="s">
        <v>0</v>
      </c>
      <c r="B1333" t="s">
        <v>13</v>
      </c>
      <c r="C1333">
        <v>7231233</v>
      </c>
      <c r="D1333" s="2">
        <v>2958465</v>
      </c>
      <c r="E1333" s="2">
        <v>45223</v>
      </c>
      <c r="F1333" s="28">
        <v>80.05</v>
      </c>
      <c r="G1333" t="s">
        <v>14</v>
      </c>
    </row>
    <row r="1334" spans="1:7" x14ac:dyDescent="0.25">
      <c r="A1334" t="s">
        <v>0</v>
      </c>
      <c r="B1334" t="s">
        <v>13</v>
      </c>
      <c r="C1334">
        <v>7231234</v>
      </c>
      <c r="D1334" s="2">
        <v>2958465</v>
      </c>
      <c r="E1334" s="2">
        <v>45223</v>
      </c>
      <c r="F1334" s="28">
        <v>80.05</v>
      </c>
      <c r="G1334" t="s">
        <v>14</v>
      </c>
    </row>
    <row r="1335" spans="1:7" x14ac:dyDescent="0.25">
      <c r="A1335" t="s">
        <v>0</v>
      </c>
      <c r="B1335" t="s">
        <v>13</v>
      </c>
      <c r="C1335">
        <v>7231251</v>
      </c>
      <c r="D1335" s="2">
        <v>2958465</v>
      </c>
      <c r="E1335" s="2">
        <v>45223</v>
      </c>
      <c r="F1335" s="28">
        <v>80.959999999999994</v>
      </c>
      <c r="G1335" t="s">
        <v>14</v>
      </c>
    </row>
    <row r="1336" spans="1:7" x14ac:dyDescent="0.25">
      <c r="A1336" t="s">
        <v>0</v>
      </c>
      <c r="B1336" t="s">
        <v>13</v>
      </c>
      <c r="C1336">
        <v>7231256</v>
      </c>
      <c r="D1336" s="2">
        <v>2958465</v>
      </c>
      <c r="E1336" s="2">
        <v>45223</v>
      </c>
      <c r="F1336" s="28">
        <v>80.069999999999993</v>
      </c>
      <c r="G1336" t="s">
        <v>14</v>
      </c>
    </row>
    <row r="1337" spans="1:7" x14ac:dyDescent="0.25">
      <c r="A1337" t="s">
        <v>0</v>
      </c>
      <c r="B1337" t="s">
        <v>13</v>
      </c>
      <c r="C1337">
        <v>7232183</v>
      </c>
      <c r="D1337" s="2">
        <v>2958465</v>
      </c>
      <c r="E1337" s="2">
        <v>45257</v>
      </c>
      <c r="F1337" s="28">
        <v>85.38</v>
      </c>
      <c r="G1337" t="s">
        <v>14</v>
      </c>
    </row>
    <row r="1338" spans="1:7" x14ac:dyDescent="0.25">
      <c r="A1338" t="s">
        <v>0</v>
      </c>
      <c r="B1338" t="s">
        <v>13</v>
      </c>
      <c r="C1338">
        <v>7232184</v>
      </c>
      <c r="D1338" s="2">
        <v>2958465</v>
      </c>
      <c r="E1338" s="2">
        <v>45281</v>
      </c>
      <c r="F1338" s="28">
        <v>85.38</v>
      </c>
      <c r="G1338" t="s">
        <v>14</v>
      </c>
    </row>
    <row r="1339" spans="1:7" x14ac:dyDescent="0.25">
      <c r="A1339" t="s">
        <v>0</v>
      </c>
      <c r="B1339" t="s">
        <v>13</v>
      </c>
      <c r="C1339">
        <v>7232185</v>
      </c>
      <c r="D1339" s="2">
        <v>2958465</v>
      </c>
      <c r="E1339" s="2">
        <v>45257</v>
      </c>
      <c r="F1339" s="28">
        <v>85.38</v>
      </c>
      <c r="G1339" t="s">
        <v>14</v>
      </c>
    </row>
    <row r="1340" spans="1:7" x14ac:dyDescent="0.25">
      <c r="A1340" t="s">
        <v>0</v>
      </c>
      <c r="B1340" t="s">
        <v>13</v>
      </c>
      <c r="C1340">
        <v>7264221</v>
      </c>
      <c r="D1340" s="2">
        <v>2958465</v>
      </c>
      <c r="E1340" s="2">
        <v>45082</v>
      </c>
      <c r="F1340" s="28">
        <v>84.43</v>
      </c>
      <c r="G1340" t="s">
        <v>14</v>
      </c>
    </row>
    <row r="1341" spans="1:7" x14ac:dyDescent="0.25">
      <c r="A1341" t="s">
        <v>0</v>
      </c>
      <c r="B1341" t="s">
        <v>13</v>
      </c>
      <c r="C1341">
        <v>7264222</v>
      </c>
      <c r="D1341" s="2">
        <v>2958465</v>
      </c>
      <c r="E1341" s="2">
        <v>45082</v>
      </c>
      <c r="F1341" s="28">
        <v>84.43</v>
      </c>
      <c r="G1341" t="s">
        <v>14</v>
      </c>
    </row>
    <row r="1342" spans="1:7" x14ac:dyDescent="0.25">
      <c r="A1342" t="s">
        <v>0</v>
      </c>
      <c r="B1342" t="s">
        <v>13</v>
      </c>
      <c r="C1342">
        <v>7265233</v>
      </c>
      <c r="D1342" s="2">
        <v>2958465</v>
      </c>
      <c r="E1342" s="2">
        <v>45082</v>
      </c>
      <c r="F1342" s="28">
        <v>83.76</v>
      </c>
      <c r="G1342" t="s">
        <v>14</v>
      </c>
    </row>
    <row r="1343" spans="1:7" x14ac:dyDescent="0.25">
      <c r="A1343" t="s">
        <v>0</v>
      </c>
      <c r="B1343" t="s">
        <v>13</v>
      </c>
      <c r="C1343">
        <v>7265234</v>
      </c>
      <c r="D1343" s="2">
        <v>2958465</v>
      </c>
      <c r="E1343" s="2">
        <v>45082</v>
      </c>
      <c r="F1343" s="28">
        <v>83.76</v>
      </c>
      <c r="G1343" t="s">
        <v>14</v>
      </c>
    </row>
    <row r="1344" spans="1:7" x14ac:dyDescent="0.25">
      <c r="A1344" t="s">
        <v>0</v>
      </c>
      <c r="B1344" t="s">
        <v>13</v>
      </c>
      <c r="C1344">
        <v>7267233</v>
      </c>
      <c r="D1344" s="2">
        <v>2958465</v>
      </c>
      <c r="E1344" s="2">
        <v>45121</v>
      </c>
      <c r="F1344" s="28">
        <v>82.19</v>
      </c>
      <c r="G1344" t="s">
        <v>14</v>
      </c>
    </row>
    <row r="1345" spans="1:7" x14ac:dyDescent="0.25">
      <c r="A1345" t="s">
        <v>0</v>
      </c>
      <c r="B1345" t="s">
        <v>13</v>
      </c>
      <c r="C1345">
        <v>7267234</v>
      </c>
      <c r="D1345" s="2">
        <v>2958465</v>
      </c>
      <c r="E1345" s="2">
        <v>45121</v>
      </c>
      <c r="F1345" s="28">
        <v>82.19</v>
      </c>
      <c r="G1345" t="s">
        <v>14</v>
      </c>
    </row>
    <row r="1346" spans="1:7" x14ac:dyDescent="0.25">
      <c r="A1346" t="s">
        <v>0</v>
      </c>
      <c r="B1346" t="s">
        <v>13</v>
      </c>
      <c r="C1346">
        <v>7271110</v>
      </c>
      <c r="D1346" s="2">
        <v>2958465</v>
      </c>
      <c r="E1346" s="2">
        <v>45931</v>
      </c>
      <c r="F1346" s="28">
        <v>74.290000000000006</v>
      </c>
      <c r="G1346" t="s">
        <v>14</v>
      </c>
    </row>
    <row r="1347" spans="1:7" x14ac:dyDescent="0.25">
      <c r="A1347" t="s">
        <v>0</v>
      </c>
      <c r="B1347" t="s">
        <v>13</v>
      </c>
      <c r="C1347">
        <v>7271111</v>
      </c>
      <c r="D1347" s="2">
        <v>2958465</v>
      </c>
      <c r="E1347" s="2">
        <v>45931</v>
      </c>
      <c r="F1347" s="28">
        <v>74.290000000000006</v>
      </c>
      <c r="G1347" t="s">
        <v>14</v>
      </c>
    </row>
    <row r="1348" spans="1:7" x14ac:dyDescent="0.25">
      <c r="A1348" t="s">
        <v>0</v>
      </c>
      <c r="B1348" t="s">
        <v>13</v>
      </c>
      <c r="C1348">
        <v>7271181</v>
      </c>
      <c r="D1348" s="2">
        <v>2958465</v>
      </c>
      <c r="E1348" s="2">
        <v>45931</v>
      </c>
      <c r="F1348" s="28">
        <v>74.290000000000006</v>
      </c>
      <c r="G1348" t="s">
        <v>14</v>
      </c>
    </row>
    <row r="1349" spans="1:7" x14ac:dyDescent="0.25">
      <c r="A1349" t="s">
        <v>0</v>
      </c>
      <c r="B1349" t="s">
        <v>13</v>
      </c>
      <c r="C1349">
        <v>7271183</v>
      </c>
      <c r="D1349" s="2">
        <v>2958465</v>
      </c>
      <c r="E1349" s="2">
        <v>45931</v>
      </c>
      <c r="F1349" s="28">
        <v>74.290000000000006</v>
      </c>
      <c r="G1349" t="s">
        <v>14</v>
      </c>
    </row>
    <row r="1350" spans="1:7" x14ac:dyDescent="0.25">
      <c r="A1350" t="s">
        <v>0</v>
      </c>
      <c r="B1350" t="s">
        <v>13</v>
      </c>
      <c r="C1350">
        <v>7271184</v>
      </c>
      <c r="D1350" s="2">
        <v>2958465</v>
      </c>
      <c r="E1350" s="2">
        <v>45931</v>
      </c>
      <c r="F1350" s="28">
        <v>74.290000000000006</v>
      </c>
      <c r="G1350" t="s">
        <v>14</v>
      </c>
    </row>
    <row r="1351" spans="1:7" x14ac:dyDescent="0.25">
      <c r="A1351" t="s">
        <v>0</v>
      </c>
      <c r="B1351" t="s">
        <v>13</v>
      </c>
      <c r="C1351">
        <v>7271211</v>
      </c>
      <c r="D1351" s="2">
        <v>2958465</v>
      </c>
      <c r="E1351" s="2">
        <v>45931</v>
      </c>
      <c r="F1351" s="28">
        <v>74.290000000000006</v>
      </c>
      <c r="G1351" t="s">
        <v>14</v>
      </c>
    </row>
    <row r="1352" spans="1:7" x14ac:dyDescent="0.25">
      <c r="A1352" t="s">
        <v>0</v>
      </c>
      <c r="B1352" t="s">
        <v>13</v>
      </c>
      <c r="C1352">
        <v>7271213</v>
      </c>
      <c r="D1352" s="2">
        <v>2958465</v>
      </c>
      <c r="E1352" s="2">
        <v>45931</v>
      </c>
      <c r="F1352" s="28">
        <v>74.290000000000006</v>
      </c>
      <c r="G1352" t="s">
        <v>14</v>
      </c>
    </row>
    <row r="1353" spans="1:7" x14ac:dyDescent="0.25">
      <c r="A1353" t="s">
        <v>0</v>
      </c>
      <c r="B1353" t="s">
        <v>13</v>
      </c>
      <c r="C1353">
        <v>7271229</v>
      </c>
      <c r="D1353" s="2">
        <v>2958465</v>
      </c>
      <c r="E1353" s="2">
        <v>45223</v>
      </c>
      <c r="F1353" s="28">
        <v>74.28</v>
      </c>
      <c r="G1353" t="s">
        <v>14</v>
      </c>
    </row>
    <row r="1354" spans="1:7" x14ac:dyDescent="0.25">
      <c r="A1354" t="s">
        <v>0</v>
      </c>
      <c r="B1354" t="s">
        <v>13</v>
      </c>
      <c r="C1354">
        <v>7272110</v>
      </c>
      <c r="D1354" s="2">
        <v>2958465</v>
      </c>
      <c r="E1354" s="2">
        <v>45931</v>
      </c>
      <c r="F1354" s="28">
        <v>74.16</v>
      </c>
      <c r="G1354" t="s">
        <v>14</v>
      </c>
    </row>
    <row r="1355" spans="1:7" x14ac:dyDescent="0.25">
      <c r="A1355" t="s">
        <v>0</v>
      </c>
      <c r="B1355" t="s">
        <v>13</v>
      </c>
      <c r="C1355">
        <v>7272111</v>
      </c>
      <c r="D1355" s="2">
        <v>2958465</v>
      </c>
      <c r="E1355" s="2">
        <v>45931</v>
      </c>
      <c r="F1355" s="28">
        <v>74.16</v>
      </c>
      <c r="G1355" t="s">
        <v>14</v>
      </c>
    </row>
    <row r="1356" spans="1:7" x14ac:dyDescent="0.25">
      <c r="A1356" t="s">
        <v>0</v>
      </c>
      <c r="B1356" t="s">
        <v>13</v>
      </c>
      <c r="C1356">
        <v>7272183</v>
      </c>
      <c r="D1356" s="2">
        <v>2958465</v>
      </c>
      <c r="E1356" s="2">
        <v>45931</v>
      </c>
      <c r="F1356" s="28">
        <v>74.16</v>
      </c>
      <c r="G1356" t="s">
        <v>14</v>
      </c>
    </row>
    <row r="1357" spans="1:7" x14ac:dyDescent="0.25">
      <c r="A1357" t="s">
        <v>0</v>
      </c>
      <c r="B1357" t="s">
        <v>13</v>
      </c>
      <c r="C1357">
        <v>7272184</v>
      </c>
      <c r="D1357" s="2">
        <v>2958465</v>
      </c>
      <c r="E1357" s="2">
        <v>45931</v>
      </c>
      <c r="F1357" s="28">
        <v>74.16</v>
      </c>
      <c r="G1357" t="s">
        <v>14</v>
      </c>
    </row>
    <row r="1358" spans="1:7" x14ac:dyDescent="0.25">
      <c r="A1358" t="s">
        <v>0</v>
      </c>
      <c r="B1358" t="s">
        <v>13</v>
      </c>
      <c r="C1358">
        <v>7272211</v>
      </c>
      <c r="D1358" s="2">
        <v>2958465</v>
      </c>
      <c r="E1358" s="2">
        <v>45931</v>
      </c>
      <c r="F1358" s="28">
        <v>74.16</v>
      </c>
      <c r="G1358" t="s">
        <v>14</v>
      </c>
    </row>
    <row r="1359" spans="1:7" x14ac:dyDescent="0.25">
      <c r="A1359" t="s">
        <v>0</v>
      </c>
      <c r="B1359" t="s">
        <v>13</v>
      </c>
      <c r="C1359">
        <v>7272213</v>
      </c>
      <c r="D1359" s="2">
        <v>2958465</v>
      </c>
      <c r="E1359" s="2">
        <v>45931</v>
      </c>
      <c r="F1359" s="28">
        <v>74.16</v>
      </c>
      <c r="G1359" t="s">
        <v>14</v>
      </c>
    </row>
    <row r="1360" spans="1:7" x14ac:dyDescent="0.25">
      <c r="A1360" t="s">
        <v>0</v>
      </c>
      <c r="B1360" t="s">
        <v>13</v>
      </c>
      <c r="C1360">
        <v>7272221</v>
      </c>
      <c r="D1360" s="2">
        <v>2958465</v>
      </c>
      <c r="E1360" s="2">
        <v>45931</v>
      </c>
      <c r="F1360" s="28">
        <v>74.16</v>
      </c>
      <c r="G1360" t="s">
        <v>14</v>
      </c>
    </row>
    <row r="1361" spans="1:7" x14ac:dyDescent="0.25">
      <c r="A1361" t="s">
        <v>0</v>
      </c>
      <c r="B1361" t="s">
        <v>13</v>
      </c>
      <c r="C1361">
        <v>7272222</v>
      </c>
      <c r="D1361" s="2">
        <v>2958465</v>
      </c>
      <c r="E1361" s="2">
        <v>45931</v>
      </c>
      <c r="F1361" s="28">
        <v>74.16</v>
      </c>
      <c r="G1361" t="s">
        <v>14</v>
      </c>
    </row>
    <row r="1362" spans="1:7" x14ac:dyDescent="0.25">
      <c r="A1362" t="s">
        <v>0</v>
      </c>
      <c r="B1362" t="s">
        <v>13</v>
      </c>
      <c r="C1362">
        <v>7273183</v>
      </c>
      <c r="D1362" s="2">
        <v>2958465</v>
      </c>
      <c r="E1362" s="2">
        <v>44713</v>
      </c>
      <c r="F1362" s="28">
        <v>76.930000000000007</v>
      </c>
      <c r="G1362" t="s">
        <v>14</v>
      </c>
    </row>
    <row r="1363" spans="1:7" x14ac:dyDescent="0.25">
      <c r="A1363" t="s">
        <v>0</v>
      </c>
      <c r="B1363" t="s">
        <v>13</v>
      </c>
      <c r="C1363">
        <v>7273184</v>
      </c>
      <c r="D1363" s="2">
        <v>2958465</v>
      </c>
      <c r="E1363" s="2">
        <v>44713</v>
      </c>
      <c r="F1363" s="28">
        <v>76.930000000000007</v>
      </c>
      <c r="G1363" t="s">
        <v>14</v>
      </c>
    </row>
    <row r="1364" spans="1:7" x14ac:dyDescent="0.25">
      <c r="A1364" t="s">
        <v>0</v>
      </c>
      <c r="B1364" t="s">
        <v>13</v>
      </c>
      <c r="C1364">
        <v>7273211</v>
      </c>
      <c r="D1364" s="2">
        <v>2958465</v>
      </c>
      <c r="E1364" s="2">
        <v>44713</v>
      </c>
      <c r="F1364" s="28">
        <v>76.900000000000006</v>
      </c>
      <c r="G1364" t="s">
        <v>14</v>
      </c>
    </row>
    <row r="1365" spans="1:7" x14ac:dyDescent="0.25">
      <c r="A1365" t="s">
        <v>0</v>
      </c>
      <c r="B1365" t="s">
        <v>13</v>
      </c>
      <c r="C1365">
        <v>7273213</v>
      </c>
      <c r="D1365" s="2">
        <v>2958465</v>
      </c>
      <c r="E1365" s="2">
        <v>44713</v>
      </c>
      <c r="F1365" s="28">
        <v>76.900000000000006</v>
      </c>
      <c r="G1365" t="s">
        <v>14</v>
      </c>
    </row>
    <row r="1366" spans="1:7" x14ac:dyDescent="0.25">
      <c r="A1366" t="s">
        <v>0</v>
      </c>
      <c r="B1366" t="s">
        <v>13</v>
      </c>
      <c r="C1366">
        <v>7273221</v>
      </c>
      <c r="D1366" s="2">
        <v>2958465</v>
      </c>
      <c r="E1366" s="2">
        <v>44713</v>
      </c>
      <c r="F1366" s="28">
        <v>76.930000000000007</v>
      </c>
      <c r="G1366" t="s">
        <v>14</v>
      </c>
    </row>
    <row r="1367" spans="1:7" x14ac:dyDescent="0.25">
      <c r="A1367" t="s">
        <v>0</v>
      </c>
      <c r="B1367" t="s">
        <v>13</v>
      </c>
      <c r="C1367">
        <v>7273222</v>
      </c>
      <c r="D1367" s="2">
        <v>2958465</v>
      </c>
      <c r="E1367" s="2">
        <v>44713</v>
      </c>
      <c r="F1367" s="28">
        <v>76.930000000000007</v>
      </c>
      <c r="G1367" t="s">
        <v>14</v>
      </c>
    </row>
    <row r="1368" spans="1:7" x14ac:dyDescent="0.25">
      <c r="A1368" t="s">
        <v>0</v>
      </c>
      <c r="B1368" t="s">
        <v>13</v>
      </c>
      <c r="C1368">
        <v>7275110</v>
      </c>
      <c r="D1368" s="2">
        <v>2958465</v>
      </c>
      <c r="E1368" s="2">
        <v>45069</v>
      </c>
      <c r="F1368" s="28">
        <v>64.44</v>
      </c>
      <c r="G1368" t="s">
        <v>14</v>
      </c>
    </row>
    <row r="1369" spans="1:7" x14ac:dyDescent="0.25">
      <c r="A1369" t="s">
        <v>0</v>
      </c>
      <c r="B1369" t="s">
        <v>13</v>
      </c>
      <c r="C1369">
        <v>7275111</v>
      </c>
      <c r="D1369" s="2">
        <v>2958465</v>
      </c>
      <c r="E1369" s="2">
        <v>45069</v>
      </c>
      <c r="F1369" s="28">
        <v>64.44</v>
      </c>
      <c r="G1369" t="s">
        <v>14</v>
      </c>
    </row>
    <row r="1370" spans="1:7" x14ac:dyDescent="0.25">
      <c r="A1370" t="s">
        <v>0</v>
      </c>
      <c r="B1370" t="s">
        <v>13</v>
      </c>
      <c r="C1370">
        <v>7275181</v>
      </c>
      <c r="D1370" s="2">
        <v>2958465</v>
      </c>
      <c r="E1370" s="2">
        <v>45069</v>
      </c>
      <c r="F1370" s="28">
        <v>64.44</v>
      </c>
      <c r="G1370" t="s">
        <v>14</v>
      </c>
    </row>
    <row r="1371" spans="1:7" x14ac:dyDescent="0.25">
      <c r="A1371" t="s">
        <v>0</v>
      </c>
      <c r="B1371" t="s">
        <v>13</v>
      </c>
      <c r="C1371">
        <v>7275183</v>
      </c>
      <c r="D1371" s="2">
        <v>2958465</v>
      </c>
      <c r="E1371" s="2">
        <v>45043</v>
      </c>
      <c r="F1371" s="28">
        <v>64.44</v>
      </c>
      <c r="G1371" t="s">
        <v>14</v>
      </c>
    </row>
    <row r="1372" spans="1:7" x14ac:dyDescent="0.25">
      <c r="A1372" t="s">
        <v>0</v>
      </c>
      <c r="B1372" t="s">
        <v>13</v>
      </c>
      <c r="C1372">
        <v>7275185</v>
      </c>
      <c r="D1372" s="2">
        <v>2958465</v>
      </c>
      <c r="E1372" s="2">
        <v>45043</v>
      </c>
      <c r="F1372" s="28">
        <v>64.44</v>
      </c>
      <c r="G1372" t="s">
        <v>14</v>
      </c>
    </row>
    <row r="1373" spans="1:7" x14ac:dyDescent="0.25">
      <c r="A1373" t="s">
        <v>0</v>
      </c>
      <c r="B1373" t="s">
        <v>13</v>
      </c>
      <c r="C1373">
        <v>7275211</v>
      </c>
      <c r="D1373" s="2">
        <v>2958465</v>
      </c>
      <c r="E1373" s="2">
        <v>45043</v>
      </c>
      <c r="F1373" s="28">
        <v>64.44</v>
      </c>
      <c r="G1373" t="s">
        <v>14</v>
      </c>
    </row>
    <row r="1374" spans="1:7" x14ac:dyDescent="0.25">
      <c r="A1374" t="s">
        <v>0</v>
      </c>
      <c r="B1374" t="s">
        <v>13</v>
      </c>
      <c r="C1374">
        <v>7275213</v>
      </c>
      <c r="D1374" s="2">
        <v>2958465</v>
      </c>
      <c r="E1374" s="2">
        <v>45043</v>
      </c>
      <c r="F1374" s="28">
        <v>64.44</v>
      </c>
      <c r="G1374" t="s">
        <v>14</v>
      </c>
    </row>
    <row r="1375" spans="1:7" x14ac:dyDescent="0.25">
      <c r="A1375" t="s">
        <v>0</v>
      </c>
      <c r="B1375" t="s">
        <v>13</v>
      </c>
      <c r="C1375">
        <v>7275219</v>
      </c>
      <c r="D1375" s="2">
        <v>2958465</v>
      </c>
      <c r="E1375" s="2">
        <v>45069</v>
      </c>
      <c r="F1375" s="28">
        <v>64.44</v>
      </c>
      <c r="G1375" t="s">
        <v>14</v>
      </c>
    </row>
    <row r="1376" spans="1:7" x14ac:dyDescent="0.25">
      <c r="A1376" t="s">
        <v>0</v>
      </c>
      <c r="B1376" t="s">
        <v>13</v>
      </c>
      <c r="C1376">
        <v>7275220</v>
      </c>
      <c r="D1376" s="2">
        <v>2958465</v>
      </c>
      <c r="E1376" s="2">
        <v>45069</v>
      </c>
      <c r="F1376" s="28">
        <v>64.44</v>
      </c>
      <c r="G1376" t="s">
        <v>14</v>
      </c>
    </row>
    <row r="1377" spans="1:7" x14ac:dyDescent="0.25">
      <c r="A1377" t="s">
        <v>0</v>
      </c>
      <c r="B1377" t="s">
        <v>13</v>
      </c>
      <c r="C1377">
        <v>7275221</v>
      </c>
      <c r="D1377" s="2">
        <v>2958465</v>
      </c>
      <c r="E1377" s="2">
        <v>45043</v>
      </c>
      <c r="F1377" s="28">
        <v>64.44</v>
      </c>
      <c r="G1377" t="s">
        <v>14</v>
      </c>
    </row>
    <row r="1378" spans="1:7" x14ac:dyDescent="0.25">
      <c r="A1378" t="s">
        <v>0</v>
      </c>
      <c r="B1378" t="s">
        <v>13</v>
      </c>
      <c r="C1378">
        <v>7275222</v>
      </c>
      <c r="D1378" s="2">
        <v>2958465</v>
      </c>
      <c r="E1378" s="2">
        <v>45043</v>
      </c>
      <c r="F1378" s="28">
        <v>64.44</v>
      </c>
      <c r="G1378" t="s">
        <v>14</v>
      </c>
    </row>
    <row r="1379" spans="1:7" x14ac:dyDescent="0.25">
      <c r="A1379" t="s">
        <v>0</v>
      </c>
      <c r="B1379" t="s">
        <v>13</v>
      </c>
      <c r="C1379">
        <v>7275258</v>
      </c>
      <c r="D1379" s="2">
        <v>2958465</v>
      </c>
      <c r="E1379" s="2">
        <v>45069</v>
      </c>
      <c r="F1379" s="28">
        <v>64.44</v>
      </c>
      <c r="G1379" t="s">
        <v>14</v>
      </c>
    </row>
    <row r="1380" spans="1:7" x14ac:dyDescent="0.25">
      <c r="A1380" t="s">
        <v>0</v>
      </c>
      <c r="B1380" t="s">
        <v>13</v>
      </c>
      <c r="C1380">
        <v>7286233</v>
      </c>
      <c r="D1380" s="2">
        <v>2958465</v>
      </c>
      <c r="E1380" s="2">
        <v>45835</v>
      </c>
      <c r="F1380" s="28">
        <v>83.33</v>
      </c>
      <c r="G1380" t="s">
        <v>14</v>
      </c>
    </row>
    <row r="1381" spans="1:7" x14ac:dyDescent="0.25">
      <c r="A1381" t="s">
        <v>0</v>
      </c>
      <c r="B1381" t="s">
        <v>13</v>
      </c>
      <c r="C1381">
        <v>7286234</v>
      </c>
      <c r="D1381" s="2">
        <v>2958465</v>
      </c>
      <c r="E1381" s="2">
        <v>45835</v>
      </c>
      <c r="F1381" s="28">
        <v>83.33</v>
      </c>
      <c r="G1381" t="s">
        <v>14</v>
      </c>
    </row>
    <row r="1382" spans="1:7" x14ac:dyDescent="0.25">
      <c r="A1382" t="s">
        <v>0</v>
      </c>
      <c r="B1382" t="s">
        <v>13</v>
      </c>
      <c r="C1382">
        <v>7330233</v>
      </c>
      <c r="D1382" s="2">
        <v>2958465</v>
      </c>
      <c r="E1382" s="2">
        <v>45527</v>
      </c>
      <c r="F1382" s="28">
        <v>87.5</v>
      </c>
      <c r="G1382" t="s">
        <v>14</v>
      </c>
    </row>
    <row r="1383" spans="1:7" x14ac:dyDescent="0.25">
      <c r="A1383" t="s">
        <v>0</v>
      </c>
      <c r="B1383" t="s">
        <v>13</v>
      </c>
      <c r="C1383">
        <v>7330234</v>
      </c>
      <c r="D1383" s="2">
        <v>2958465</v>
      </c>
      <c r="E1383" s="2">
        <v>45527</v>
      </c>
      <c r="F1383" s="28">
        <v>87.5</v>
      </c>
      <c r="G1383" t="s">
        <v>14</v>
      </c>
    </row>
    <row r="1384" spans="1:7" x14ac:dyDescent="0.25">
      <c r="A1384" t="s">
        <v>0</v>
      </c>
      <c r="B1384" t="s">
        <v>13</v>
      </c>
      <c r="C1384">
        <v>7330237</v>
      </c>
      <c r="D1384" s="2">
        <v>2958465</v>
      </c>
      <c r="E1384" s="2">
        <v>45419</v>
      </c>
      <c r="F1384" s="28">
        <v>87.5</v>
      </c>
      <c r="G1384" t="s">
        <v>14</v>
      </c>
    </row>
    <row r="1385" spans="1:7" x14ac:dyDescent="0.25">
      <c r="A1385" t="s">
        <v>0</v>
      </c>
      <c r="B1385" t="s">
        <v>13</v>
      </c>
      <c r="C1385">
        <v>7330242</v>
      </c>
      <c r="D1385" s="2">
        <v>2958465</v>
      </c>
      <c r="E1385" s="2">
        <v>45527</v>
      </c>
      <c r="F1385" s="28">
        <v>87.5</v>
      </c>
      <c r="G1385" t="s">
        <v>14</v>
      </c>
    </row>
    <row r="1386" spans="1:7" x14ac:dyDescent="0.25">
      <c r="A1386" t="s">
        <v>0</v>
      </c>
      <c r="B1386" t="s">
        <v>13</v>
      </c>
      <c r="C1386">
        <v>7330265</v>
      </c>
      <c r="D1386" s="2">
        <v>2958465</v>
      </c>
      <c r="E1386" s="2">
        <v>45527</v>
      </c>
      <c r="F1386" s="28">
        <v>87.5</v>
      </c>
      <c r="G1386" t="s">
        <v>14</v>
      </c>
    </row>
    <row r="1387" spans="1:7" x14ac:dyDescent="0.25">
      <c r="A1387" t="s">
        <v>0</v>
      </c>
      <c r="B1387" t="s">
        <v>13</v>
      </c>
      <c r="C1387">
        <v>7332242</v>
      </c>
      <c r="D1387" s="2">
        <v>2958465</v>
      </c>
      <c r="E1387" s="2">
        <v>45448</v>
      </c>
      <c r="F1387" s="28">
        <v>90.95</v>
      </c>
      <c r="G1387" t="s">
        <v>14</v>
      </c>
    </row>
    <row r="1388" spans="1:7" x14ac:dyDescent="0.25">
      <c r="A1388" t="s">
        <v>0</v>
      </c>
      <c r="B1388" t="s">
        <v>13</v>
      </c>
      <c r="C1388">
        <v>7332265</v>
      </c>
      <c r="D1388" s="2">
        <v>2958465</v>
      </c>
      <c r="E1388" s="2">
        <v>44764</v>
      </c>
      <c r="F1388" s="28">
        <v>72.5</v>
      </c>
      <c r="G1388" t="s">
        <v>14</v>
      </c>
    </row>
    <row r="1389" spans="1:7" x14ac:dyDescent="0.25">
      <c r="A1389" t="s">
        <v>0</v>
      </c>
      <c r="B1389" t="s">
        <v>13</v>
      </c>
      <c r="C1389">
        <v>7364183</v>
      </c>
      <c r="D1389" s="2">
        <v>2958465</v>
      </c>
      <c r="E1389" s="2">
        <v>45931</v>
      </c>
      <c r="F1389" s="28">
        <v>66.62</v>
      </c>
      <c r="G1389" t="s">
        <v>14</v>
      </c>
    </row>
    <row r="1390" spans="1:7" x14ac:dyDescent="0.25">
      <c r="A1390" t="s">
        <v>0</v>
      </c>
      <c r="B1390" t="s">
        <v>13</v>
      </c>
      <c r="C1390">
        <v>7364184</v>
      </c>
      <c r="D1390" s="2">
        <v>2958465</v>
      </c>
      <c r="E1390" s="2">
        <v>45931</v>
      </c>
      <c r="F1390" s="28">
        <v>66.62</v>
      </c>
      <c r="G1390" t="s">
        <v>14</v>
      </c>
    </row>
    <row r="1391" spans="1:7" x14ac:dyDescent="0.25">
      <c r="A1391" t="s">
        <v>0</v>
      </c>
      <c r="B1391" t="s">
        <v>13</v>
      </c>
      <c r="C1391">
        <v>7364201</v>
      </c>
      <c r="D1391" s="2">
        <v>2958465</v>
      </c>
      <c r="E1391" s="2">
        <v>45931</v>
      </c>
      <c r="F1391" s="28">
        <v>61.68</v>
      </c>
      <c r="G1391" t="s">
        <v>14</v>
      </c>
    </row>
    <row r="1392" spans="1:7" x14ac:dyDescent="0.25">
      <c r="A1392" t="s">
        <v>0</v>
      </c>
      <c r="B1392" t="s">
        <v>13</v>
      </c>
      <c r="C1392">
        <v>7364203</v>
      </c>
      <c r="D1392" s="2">
        <v>2958465</v>
      </c>
      <c r="E1392" s="2">
        <v>45931</v>
      </c>
      <c r="F1392" s="28">
        <v>61.68</v>
      </c>
      <c r="G1392" t="s">
        <v>14</v>
      </c>
    </row>
    <row r="1393" spans="1:7" x14ac:dyDescent="0.25">
      <c r="A1393" t="s">
        <v>0</v>
      </c>
      <c r="B1393" t="s">
        <v>13</v>
      </c>
      <c r="C1393">
        <v>7364233</v>
      </c>
      <c r="D1393" s="2">
        <v>2958465</v>
      </c>
      <c r="E1393" s="2">
        <v>45931</v>
      </c>
      <c r="F1393" s="28">
        <v>61.68</v>
      </c>
      <c r="G1393" t="s">
        <v>14</v>
      </c>
    </row>
    <row r="1394" spans="1:7" x14ac:dyDescent="0.25">
      <c r="A1394" t="s">
        <v>0</v>
      </c>
      <c r="B1394" t="s">
        <v>13</v>
      </c>
      <c r="C1394">
        <v>7364234</v>
      </c>
      <c r="D1394" s="2">
        <v>2958465</v>
      </c>
      <c r="E1394" s="2">
        <v>45931</v>
      </c>
      <c r="F1394" s="28">
        <v>61.68</v>
      </c>
      <c r="G1394" t="s">
        <v>14</v>
      </c>
    </row>
    <row r="1395" spans="1:7" x14ac:dyDescent="0.25">
      <c r="A1395" t="s">
        <v>0</v>
      </c>
      <c r="B1395" t="s">
        <v>13</v>
      </c>
      <c r="C1395">
        <v>7364242</v>
      </c>
      <c r="D1395" s="2">
        <v>2958465</v>
      </c>
      <c r="E1395" s="2">
        <v>45931</v>
      </c>
      <c r="F1395" s="28">
        <v>60.56</v>
      </c>
      <c r="G1395" t="s">
        <v>14</v>
      </c>
    </row>
    <row r="1396" spans="1:7" x14ac:dyDescent="0.25">
      <c r="A1396" t="s">
        <v>0</v>
      </c>
      <c r="B1396" t="s">
        <v>13</v>
      </c>
      <c r="C1396">
        <v>7364251</v>
      </c>
      <c r="D1396" s="2">
        <v>2958465</v>
      </c>
      <c r="E1396" s="2">
        <v>45931</v>
      </c>
      <c r="F1396" s="28">
        <v>61.68</v>
      </c>
      <c r="G1396" t="s">
        <v>14</v>
      </c>
    </row>
    <row r="1397" spans="1:7" x14ac:dyDescent="0.25">
      <c r="A1397" t="s">
        <v>0</v>
      </c>
      <c r="B1397" t="s">
        <v>13</v>
      </c>
      <c r="C1397">
        <v>7364256</v>
      </c>
      <c r="D1397" s="2">
        <v>2958465</v>
      </c>
      <c r="E1397" s="2">
        <v>45931</v>
      </c>
      <c r="F1397" s="28">
        <v>60.56</v>
      </c>
      <c r="G1397" t="s">
        <v>14</v>
      </c>
    </row>
    <row r="1398" spans="1:7" x14ac:dyDescent="0.25">
      <c r="A1398" t="s">
        <v>0</v>
      </c>
      <c r="B1398" t="s">
        <v>13</v>
      </c>
      <c r="C1398">
        <v>7364265</v>
      </c>
      <c r="D1398" s="2">
        <v>2958465</v>
      </c>
      <c r="E1398" s="2">
        <v>45931</v>
      </c>
      <c r="F1398" s="28">
        <v>60.56</v>
      </c>
      <c r="G1398" t="s">
        <v>14</v>
      </c>
    </row>
    <row r="1399" spans="1:7" x14ac:dyDescent="0.25">
      <c r="A1399" t="s">
        <v>0</v>
      </c>
      <c r="B1399" t="s">
        <v>13</v>
      </c>
      <c r="C1399">
        <v>7370183</v>
      </c>
      <c r="D1399" s="2">
        <v>2958465</v>
      </c>
      <c r="E1399" s="2">
        <v>45931</v>
      </c>
      <c r="F1399" s="28">
        <v>61</v>
      </c>
      <c r="G1399" t="s">
        <v>14</v>
      </c>
    </row>
    <row r="1400" spans="1:7" x14ac:dyDescent="0.25">
      <c r="A1400" t="s">
        <v>0</v>
      </c>
      <c r="B1400" t="s">
        <v>13</v>
      </c>
      <c r="C1400">
        <v>7370184</v>
      </c>
      <c r="D1400" s="2">
        <v>2958465</v>
      </c>
      <c r="E1400" s="2">
        <v>45931</v>
      </c>
      <c r="F1400" s="28">
        <v>61</v>
      </c>
      <c r="G1400" t="s">
        <v>14</v>
      </c>
    </row>
    <row r="1401" spans="1:7" x14ac:dyDescent="0.25">
      <c r="A1401" t="s">
        <v>0</v>
      </c>
      <c r="B1401" t="s">
        <v>13</v>
      </c>
      <c r="C1401">
        <v>7370233</v>
      </c>
      <c r="D1401" s="2">
        <v>2958465</v>
      </c>
      <c r="E1401" s="2">
        <v>45931</v>
      </c>
      <c r="F1401" s="28">
        <v>60</v>
      </c>
      <c r="G1401" t="s">
        <v>14</v>
      </c>
    </row>
    <row r="1402" spans="1:7" x14ac:dyDescent="0.25">
      <c r="A1402" t="s">
        <v>0</v>
      </c>
      <c r="B1402" t="s">
        <v>13</v>
      </c>
      <c r="C1402">
        <v>7370234</v>
      </c>
      <c r="D1402" s="2">
        <v>2958465</v>
      </c>
      <c r="E1402" s="2">
        <v>45931</v>
      </c>
      <c r="F1402" s="28">
        <v>60</v>
      </c>
      <c r="G1402" t="s">
        <v>14</v>
      </c>
    </row>
    <row r="1403" spans="1:7" x14ac:dyDescent="0.25">
      <c r="A1403" t="s">
        <v>0</v>
      </c>
      <c r="B1403" t="s">
        <v>13</v>
      </c>
      <c r="C1403">
        <v>7370242</v>
      </c>
      <c r="D1403" s="2">
        <v>2958465</v>
      </c>
      <c r="E1403" s="2">
        <v>45931</v>
      </c>
      <c r="F1403" s="28">
        <v>59.03</v>
      </c>
      <c r="G1403" t="s">
        <v>14</v>
      </c>
    </row>
    <row r="1404" spans="1:7" x14ac:dyDescent="0.25">
      <c r="A1404" t="s">
        <v>0</v>
      </c>
      <c r="B1404" t="s">
        <v>13</v>
      </c>
      <c r="C1404">
        <v>7370251</v>
      </c>
      <c r="D1404" s="2">
        <v>2958465</v>
      </c>
      <c r="E1404" s="2">
        <v>45931</v>
      </c>
      <c r="F1404" s="28">
        <v>59.03</v>
      </c>
      <c r="G1404" t="s">
        <v>14</v>
      </c>
    </row>
    <row r="1405" spans="1:7" x14ac:dyDescent="0.25">
      <c r="A1405" t="s">
        <v>0</v>
      </c>
      <c r="B1405" t="s">
        <v>13</v>
      </c>
      <c r="C1405">
        <v>7370256</v>
      </c>
      <c r="D1405" s="2">
        <v>2958465</v>
      </c>
      <c r="E1405" s="2">
        <v>45931</v>
      </c>
      <c r="F1405" s="28">
        <v>59.03</v>
      </c>
      <c r="G1405" t="s">
        <v>14</v>
      </c>
    </row>
    <row r="1406" spans="1:7" x14ac:dyDescent="0.25">
      <c r="A1406" t="s">
        <v>0</v>
      </c>
      <c r="B1406" t="s">
        <v>13</v>
      </c>
      <c r="C1406">
        <v>7376183</v>
      </c>
      <c r="D1406" s="2">
        <v>2958465</v>
      </c>
      <c r="E1406" s="2">
        <v>45931</v>
      </c>
      <c r="F1406" s="28">
        <v>60.7</v>
      </c>
      <c r="G1406" t="s">
        <v>14</v>
      </c>
    </row>
    <row r="1407" spans="1:7" x14ac:dyDescent="0.25">
      <c r="A1407" t="s">
        <v>0</v>
      </c>
      <c r="B1407" t="s">
        <v>13</v>
      </c>
      <c r="C1407">
        <v>7376184</v>
      </c>
      <c r="D1407" s="2">
        <v>2958465</v>
      </c>
      <c r="E1407" s="2">
        <v>45931</v>
      </c>
      <c r="F1407" s="28">
        <v>60.7</v>
      </c>
      <c r="G1407" t="s">
        <v>14</v>
      </c>
    </row>
    <row r="1408" spans="1:7" x14ac:dyDescent="0.25">
      <c r="A1408" t="s">
        <v>0</v>
      </c>
      <c r="B1408" t="s">
        <v>13</v>
      </c>
      <c r="C1408">
        <v>7376251</v>
      </c>
      <c r="D1408" s="2">
        <v>2958465</v>
      </c>
      <c r="E1408" s="2">
        <v>45931</v>
      </c>
      <c r="F1408" s="28">
        <v>58.54</v>
      </c>
      <c r="G1408" t="s">
        <v>14</v>
      </c>
    </row>
    <row r="1409" spans="1:7" x14ac:dyDescent="0.25">
      <c r="A1409" t="s">
        <v>0</v>
      </c>
      <c r="B1409" t="s">
        <v>13</v>
      </c>
      <c r="C1409">
        <v>7376252</v>
      </c>
      <c r="D1409" s="2">
        <v>2958465</v>
      </c>
      <c r="E1409" s="2">
        <v>45931</v>
      </c>
      <c r="F1409" s="28">
        <v>56.52</v>
      </c>
      <c r="G1409" t="s">
        <v>14</v>
      </c>
    </row>
    <row r="1410" spans="1:7" x14ac:dyDescent="0.25">
      <c r="A1410" t="s">
        <v>0</v>
      </c>
      <c r="B1410" t="s">
        <v>13</v>
      </c>
      <c r="C1410">
        <v>7384181</v>
      </c>
      <c r="D1410" s="2">
        <v>2958465</v>
      </c>
      <c r="E1410" s="2">
        <v>45472</v>
      </c>
      <c r="F1410" s="28">
        <v>71</v>
      </c>
      <c r="G1410" t="s">
        <v>14</v>
      </c>
    </row>
    <row r="1411" spans="1:7" x14ac:dyDescent="0.25">
      <c r="A1411" t="s">
        <v>0</v>
      </c>
      <c r="B1411" t="s">
        <v>13</v>
      </c>
      <c r="C1411">
        <v>7384183</v>
      </c>
      <c r="D1411" s="2">
        <v>2958465</v>
      </c>
      <c r="E1411" s="2">
        <v>45472</v>
      </c>
      <c r="F1411" s="28">
        <v>71</v>
      </c>
      <c r="G1411" t="s">
        <v>14</v>
      </c>
    </row>
    <row r="1412" spans="1:7" x14ac:dyDescent="0.25">
      <c r="A1412" t="s">
        <v>0</v>
      </c>
      <c r="B1412" t="s">
        <v>13</v>
      </c>
      <c r="C1412">
        <v>7384184</v>
      </c>
      <c r="D1412" s="2">
        <v>2958465</v>
      </c>
      <c r="E1412" s="2">
        <v>45472</v>
      </c>
      <c r="F1412" s="28">
        <v>71</v>
      </c>
      <c r="G1412" t="s">
        <v>14</v>
      </c>
    </row>
    <row r="1413" spans="1:7" x14ac:dyDescent="0.25">
      <c r="A1413" t="s">
        <v>0</v>
      </c>
      <c r="B1413" t="s">
        <v>13</v>
      </c>
      <c r="C1413">
        <v>7384200</v>
      </c>
      <c r="D1413" s="2">
        <v>2958465</v>
      </c>
      <c r="E1413" s="2">
        <v>45472</v>
      </c>
      <c r="F1413" s="28">
        <v>71</v>
      </c>
      <c r="G1413" t="s">
        <v>14</v>
      </c>
    </row>
    <row r="1414" spans="1:7" x14ac:dyDescent="0.25">
      <c r="A1414" t="s">
        <v>0</v>
      </c>
      <c r="B1414" t="s">
        <v>13</v>
      </c>
      <c r="C1414">
        <v>7384201</v>
      </c>
      <c r="D1414" s="2">
        <v>2958465</v>
      </c>
      <c r="E1414" s="2">
        <v>45472</v>
      </c>
      <c r="F1414" s="28">
        <v>71</v>
      </c>
      <c r="G1414" t="s">
        <v>14</v>
      </c>
    </row>
    <row r="1415" spans="1:7" x14ac:dyDescent="0.25">
      <c r="A1415" t="s">
        <v>0</v>
      </c>
      <c r="B1415" t="s">
        <v>13</v>
      </c>
      <c r="C1415">
        <v>7384203</v>
      </c>
      <c r="D1415" s="2">
        <v>2958465</v>
      </c>
      <c r="E1415" s="2">
        <v>45472</v>
      </c>
      <c r="F1415" s="28">
        <v>71</v>
      </c>
      <c r="G1415" t="s">
        <v>14</v>
      </c>
    </row>
    <row r="1416" spans="1:7" x14ac:dyDescent="0.25">
      <c r="A1416" t="s">
        <v>0</v>
      </c>
      <c r="B1416" t="s">
        <v>13</v>
      </c>
      <c r="C1416">
        <v>7384204</v>
      </c>
      <c r="D1416" s="2">
        <v>2958465</v>
      </c>
      <c r="E1416" s="2">
        <v>45472</v>
      </c>
      <c r="F1416" s="28">
        <v>71</v>
      </c>
      <c r="G1416" t="s">
        <v>14</v>
      </c>
    </row>
    <row r="1417" spans="1:7" x14ac:dyDescent="0.25">
      <c r="A1417" t="s">
        <v>0</v>
      </c>
      <c r="B1417" t="s">
        <v>13</v>
      </c>
      <c r="C1417">
        <v>7384229</v>
      </c>
      <c r="D1417" s="2">
        <v>2958465</v>
      </c>
      <c r="E1417" s="2">
        <v>45472</v>
      </c>
      <c r="F1417" s="28">
        <v>71</v>
      </c>
      <c r="G1417" t="s">
        <v>14</v>
      </c>
    </row>
    <row r="1418" spans="1:7" x14ac:dyDescent="0.25">
      <c r="A1418" t="s">
        <v>0</v>
      </c>
      <c r="B1418" t="s">
        <v>13</v>
      </c>
      <c r="C1418">
        <v>7384233</v>
      </c>
      <c r="D1418" s="2">
        <v>2958465</v>
      </c>
      <c r="E1418" s="2">
        <v>45472</v>
      </c>
      <c r="F1418" s="28">
        <v>71</v>
      </c>
      <c r="G1418" t="s">
        <v>14</v>
      </c>
    </row>
    <row r="1419" spans="1:7" x14ac:dyDescent="0.25">
      <c r="A1419" t="s">
        <v>0</v>
      </c>
      <c r="B1419" t="s">
        <v>13</v>
      </c>
      <c r="C1419">
        <v>7384234</v>
      </c>
      <c r="D1419" s="2">
        <v>2958465</v>
      </c>
      <c r="E1419" s="2">
        <v>45472</v>
      </c>
      <c r="F1419" s="28">
        <v>71</v>
      </c>
      <c r="G1419" t="s">
        <v>14</v>
      </c>
    </row>
    <row r="1420" spans="1:7" x14ac:dyDescent="0.25">
      <c r="A1420" t="s">
        <v>0</v>
      </c>
      <c r="B1420" t="s">
        <v>13</v>
      </c>
      <c r="C1420">
        <v>7384240</v>
      </c>
      <c r="D1420" s="2">
        <v>2958465</v>
      </c>
      <c r="E1420" s="2">
        <v>45472</v>
      </c>
      <c r="F1420" s="28">
        <v>71</v>
      </c>
      <c r="G1420" t="s">
        <v>14</v>
      </c>
    </row>
    <row r="1421" spans="1:7" x14ac:dyDescent="0.25">
      <c r="A1421" t="s">
        <v>0</v>
      </c>
      <c r="B1421" t="s">
        <v>13</v>
      </c>
      <c r="C1421">
        <v>7384245</v>
      </c>
      <c r="D1421" s="2">
        <v>2958465</v>
      </c>
      <c r="E1421" s="2">
        <v>45472</v>
      </c>
      <c r="F1421" s="28">
        <v>71</v>
      </c>
      <c r="G1421" t="s">
        <v>14</v>
      </c>
    </row>
    <row r="1422" spans="1:7" x14ac:dyDescent="0.25">
      <c r="A1422" t="s">
        <v>0</v>
      </c>
      <c r="B1422" t="s">
        <v>13</v>
      </c>
      <c r="C1422">
        <v>7384250</v>
      </c>
      <c r="D1422" s="2">
        <v>2958465</v>
      </c>
      <c r="E1422" s="2">
        <v>45472</v>
      </c>
      <c r="F1422" s="28">
        <v>71</v>
      </c>
      <c r="G1422" t="s">
        <v>14</v>
      </c>
    </row>
    <row r="1423" spans="1:7" x14ac:dyDescent="0.25">
      <c r="A1423" t="s">
        <v>0</v>
      </c>
      <c r="B1423" t="s">
        <v>13</v>
      </c>
      <c r="C1423">
        <v>7384251</v>
      </c>
      <c r="D1423" s="2">
        <v>2958465</v>
      </c>
      <c r="E1423" s="2">
        <v>45472</v>
      </c>
      <c r="F1423" s="28">
        <v>71</v>
      </c>
      <c r="G1423" t="s">
        <v>14</v>
      </c>
    </row>
    <row r="1424" spans="1:7" x14ac:dyDescent="0.25">
      <c r="A1424" t="s">
        <v>0</v>
      </c>
      <c r="B1424" t="s">
        <v>13</v>
      </c>
      <c r="C1424">
        <v>7386181</v>
      </c>
      <c r="D1424" s="2">
        <v>2958465</v>
      </c>
      <c r="E1424" s="2">
        <v>45505</v>
      </c>
      <c r="F1424" s="28">
        <v>55.56</v>
      </c>
      <c r="G1424" t="s">
        <v>14</v>
      </c>
    </row>
    <row r="1425" spans="1:7" x14ac:dyDescent="0.25">
      <c r="A1425" t="s">
        <v>0</v>
      </c>
      <c r="B1425" t="s">
        <v>13</v>
      </c>
      <c r="C1425">
        <v>7386183</v>
      </c>
      <c r="D1425" s="2">
        <v>2958465</v>
      </c>
      <c r="E1425" s="2">
        <v>45505</v>
      </c>
      <c r="F1425" s="28">
        <v>55.56</v>
      </c>
      <c r="G1425" t="s">
        <v>14</v>
      </c>
    </row>
    <row r="1426" spans="1:7" x14ac:dyDescent="0.25">
      <c r="A1426" t="s">
        <v>0</v>
      </c>
      <c r="B1426" t="s">
        <v>13</v>
      </c>
      <c r="C1426">
        <v>7386184</v>
      </c>
      <c r="D1426" s="2">
        <v>2958465</v>
      </c>
      <c r="E1426" s="2">
        <v>45505</v>
      </c>
      <c r="F1426" s="28">
        <v>55.56</v>
      </c>
      <c r="G1426" t="s">
        <v>14</v>
      </c>
    </row>
    <row r="1427" spans="1:7" x14ac:dyDescent="0.25">
      <c r="A1427" t="s">
        <v>0</v>
      </c>
      <c r="B1427" t="s">
        <v>13</v>
      </c>
      <c r="C1427">
        <v>7386200</v>
      </c>
      <c r="D1427" s="2">
        <v>2958465</v>
      </c>
      <c r="E1427" s="2">
        <v>45505</v>
      </c>
      <c r="F1427" s="28">
        <v>55.56</v>
      </c>
      <c r="G1427" t="s">
        <v>14</v>
      </c>
    </row>
    <row r="1428" spans="1:7" x14ac:dyDescent="0.25">
      <c r="A1428" t="s">
        <v>0</v>
      </c>
      <c r="B1428" t="s">
        <v>13</v>
      </c>
      <c r="C1428">
        <v>7386201</v>
      </c>
      <c r="D1428" s="2">
        <v>2958465</v>
      </c>
      <c r="E1428" s="2">
        <v>45505</v>
      </c>
      <c r="F1428" s="28">
        <v>55.56</v>
      </c>
      <c r="G1428" t="s">
        <v>14</v>
      </c>
    </row>
    <row r="1429" spans="1:7" x14ac:dyDescent="0.25">
      <c r="A1429" t="s">
        <v>0</v>
      </c>
      <c r="B1429" t="s">
        <v>13</v>
      </c>
      <c r="C1429">
        <v>7386203</v>
      </c>
      <c r="D1429" s="2">
        <v>2958465</v>
      </c>
      <c r="E1429" s="2">
        <v>45505</v>
      </c>
      <c r="F1429" s="28">
        <v>55.56</v>
      </c>
      <c r="G1429" t="s">
        <v>14</v>
      </c>
    </row>
    <row r="1430" spans="1:7" x14ac:dyDescent="0.25">
      <c r="A1430" t="s">
        <v>0</v>
      </c>
      <c r="B1430" t="s">
        <v>13</v>
      </c>
      <c r="C1430">
        <v>7386204</v>
      </c>
      <c r="D1430" s="2">
        <v>2958465</v>
      </c>
      <c r="E1430" s="2">
        <v>45505</v>
      </c>
      <c r="F1430" s="28">
        <v>55.56</v>
      </c>
      <c r="G1430" t="s">
        <v>14</v>
      </c>
    </row>
    <row r="1431" spans="1:7" x14ac:dyDescent="0.25">
      <c r="A1431" t="s">
        <v>0</v>
      </c>
      <c r="B1431" t="s">
        <v>13</v>
      </c>
      <c r="C1431">
        <v>7386229</v>
      </c>
      <c r="D1431" s="2">
        <v>2958465</v>
      </c>
      <c r="E1431" s="2">
        <v>45505</v>
      </c>
      <c r="F1431" s="28">
        <v>55.56</v>
      </c>
      <c r="G1431" t="s">
        <v>14</v>
      </c>
    </row>
    <row r="1432" spans="1:7" x14ac:dyDescent="0.25">
      <c r="A1432" t="s">
        <v>0</v>
      </c>
      <c r="B1432" t="s">
        <v>13</v>
      </c>
      <c r="C1432">
        <v>7386233</v>
      </c>
      <c r="D1432" s="2">
        <v>2958465</v>
      </c>
      <c r="E1432" s="2">
        <v>45505</v>
      </c>
      <c r="F1432" s="28">
        <v>57</v>
      </c>
      <c r="G1432" t="s">
        <v>14</v>
      </c>
    </row>
    <row r="1433" spans="1:7" x14ac:dyDescent="0.25">
      <c r="A1433" t="s">
        <v>0</v>
      </c>
      <c r="B1433" t="s">
        <v>13</v>
      </c>
      <c r="C1433">
        <v>7386234</v>
      </c>
      <c r="D1433" s="2">
        <v>2958465</v>
      </c>
      <c r="E1433" s="2">
        <v>45505</v>
      </c>
      <c r="F1433" s="28">
        <v>57</v>
      </c>
      <c r="G1433" t="s">
        <v>14</v>
      </c>
    </row>
    <row r="1434" spans="1:7" x14ac:dyDescent="0.25">
      <c r="A1434" t="s">
        <v>0</v>
      </c>
      <c r="B1434" t="s">
        <v>13</v>
      </c>
      <c r="C1434">
        <v>7386240</v>
      </c>
      <c r="D1434" s="2">
        <v>2958465</v>
      </c>
      <c r="E1434" s="2">
        <v>45505</v>
      </c>
      <c r="F1434" s="28">
        <v>57</v>
      </c>
      <c r="G1434" t="s">
        <v>14</v>
      </c>
    </row>
    <row r="1435" spans="1:7" x14ac:dyDescent="0.25">
      <c r="A1435" t="s">
        <v>0</v>
      </c>
      <c r="B1435" t="s">
        <v>13</v>
      </c>
      <c r="C1435">
        <v>7386245</v>
      </c>
      <c r="D1435" s="2">
        <v>2958465</v>
      </c>
      <c r="E1435" s="2">
        <v>45505</v>
      </c>
      <c r="F1435" s="28">
        <v>57</v>
      </c>
      <c r="G1435" t="s">
        <v>14</v>
      </c>
    </row>
    <row r="1436" spans="1:7" x14ac:dyDescent="0.25">
      <c r="A1436" t="s">
        <v>0</v>
      </c>
      <c r="B1436" t="s">
        <v>13</v>
      </c>
      <c r="C1436">
        <v>7386253</v>
      </c>
      <c r="D1436" s="2">
        <v>2958465</v>
      </c>
      <c r="E1436" s="2">
        <v>45505</v>
      </c>
      <c r="F1436" s="28">
        <v>57</v>
      </c>
      <c r="G1436" t="s">
        <v>14</v>
      </c>
    </row>
    <row r="1437" spans="1:7" x14ac:dyDescent="0.25">
      <c r="A1437" t="s">
        <v>0</v>
      </c>
      <c r="B1437" t="s">
        <v>13</v>
      </c>
      <c r="C1437">
        <v>7386256</v>
      </c>
      <c r="D1437" s="2">
        <v>2958465</v>
      </c>
      <c r="E1437" s="2">
        <v>45505</v>
      </c>
      <c r="F1437" s="28">
        <v>57</v>
      </c>
      <c r="G1437" t="s">
        <v>14</v>
      </c>
    </row>
    <row r="1438" spans="1:7" x14ac:dyDescent="0.25">
      <c r="A1438" t="s">
        <v>0</v>
      </c>
      <c r="B1438" t="s">
        <v>13</v>
      </c>
      <c r="C1438">
        <v>7387181</v>
      </c>
      <c r="D1438" s="2">
        <v>2958465</v>
      </c>
      <c r="E1438" s="2">
        <v>45505</v>
      </c>
      <c r="F1438" s="28">
        <v>55.56</v>
      </c>
      <c r="G1438" t="s">
        <v>14</v>
      </c>
    </row>
    <row r="1439" spans="1:7" x14ac:dyDescent="0.25">
      <c r="A1439" t="s">
        <v>0</v>
      </c>
      <c r="B1439" t="s">
        <v>13</v>
      </c>
      <c r="C1439">
        <v>7387183</v>
      </c>
      <c r="D1439" s="2">
        <v>2958465</v>
      </c>
      <c r="E1439" s="2">
        <v>45505</v>
      </c>
      <c r="F1439" s="28">
        <v>55.56</v>
      </c>
      <c r="G1439" t="s">
        <v>14</v>
      </c>
    </row>
    <row r="1440" spans="1:7" x14ac:dyDescent="0.25">
      <c r="A1440" t="s">
        <v>0</v>
      </c>
      <c r="B1440" t="s">
        <v>13</v>
      </c>
      <c r="C1440">
        <v>7387184</v>
      </c>
      <c r="D1440" s="2">
        <v>2958465</v>
      </c>
      <c r="E1440" s="2">
        <v>45505</v>
      </c>
      <c r="F1440" s="28">
        <v>55.56</v>
      </c>
      <c r="G1440" t="s">
        <v>14</v>
      </c>
    </row>
    <row r="1441" spans="1:7" x14ac:dyDescent="0.25">
      <c r="A1441" t="s">
        <v>0</v>
      </c>
      <c r="B1441" t="s">
        <v>13</v>
      </c>
      <c r="C1441">
        <v>7387229</v>
      </c>
      <c r="D1441" s="2">
        <v>2958465</v>
      </c>
      <c r="E1441" s="2">
        <v>45505</v>
      </c>
      <c r="F1441" s="28">
        <v>55.56</v>
      </c>
      <c r="G1441" t="s">
        <v>14</v>
      </c>
    </row>
    <row r="1442" spans="1:7" x14ac:dyDescent="0.25">
      <c r="A1442" t="s">
        <v>0</v>
      </c>
      <c r="B1442" t="s">
        <v>13</v>
      </c>
      <c r="C1442">
        <v>7387233</v>
      </c>
      <c r="D1442" s="2">
        <v>2958465</v>
      </c>
      <c r="E1442" s="2">
        <v>45505</v>
      </c>
      <c r="F1442" s="28">
        <v>58</v>
      </c>
      <c r="G1442" t="s">
        <v>14</v>
      </c>
    </row>
    <row r="1443" spans="1:7" x14ac:dyDescent="0.25">
      <c r="A1443" t="s">
        <v>0</v>
      </c>
      <c r="B1443" t="s">
        <v>13</v>
      </c>
      <c r="C1443">
        <v>7387234</v>
      </c>
      <c r="D1443" s="2">
        <v>2958465</v>
      </c>
      <c r="E1443" s="2">
        <v>45505</v>
      </c>
      <c r="F1443" s="28">
        <v>58</v>
      </c>
      <c r="G1443" t="s">
        <v>14</v>
      </c>
    </row>
    <row r="1444" spans="1:7" x14ac:dyDescent="0.25">
      <c r="A1444" t="s">
        <v>0</v>
      </c>
      <c r="B1444" t="s">
        <v>13</v>
      </c>
      <c r="C1444">
        <v>7387240</v>
      </c>
      <c r="D1444" s="2">
        <v>2958465</v>
      </c>
      <c r="E1444" s="2">
        <v>45505</v>
      </c>
      <c r="F1444" s="28">
        <v>58</v>
      </c>
      <c r="G1444" t="s">
        <v>14</v>
      </c>
    </row>
    <row r="1445" spans="1:7" x14ac:dyDescent="0.25">
      <c r="A1445" t="s">
        <v>0</v>
      </c>
      <c r="B1445" t="s">
        <v>13</v>
      </c>
      <c r="C1445">
        <v>7387241</v>
      </c>
      <c r="D1445" s="2">
        <v>2958465</v>
      </c>
      <c r="E1445" s="2">
        <v>45356</v>
      </c>
      <c r="F1445" s="28">
        <v>58</v>
      </c>
      <c r="G1445" t="s">
        <v>14</v>
      </c>
    </row>
    <row r="1446" spans="1:7" x14ac:dyDescent="0.25">
      <c r="A1446" t="s">
        <v>0</v>
      </c>
      <c r="B1446" t="s">
        <v>13</v>
      </c>
      <c r="C1446">
        <v>7387245</v>
      </c>
      <c r="D1446" s="2">
        <v>2958465</v>
      </c>
      <c r="E1446" s="2">
        <v>45505</v>
      </c>
      <c r="F1446" s="28">
        <v>58</v>
      </c>
      <c r="G1446" t="s">
        <v>14</v>
      </c>
    </row>
    <row r="1447" spans="1:7" x14ac:dyDescent="0.25">
      <c r="A1447" t="s">
        <v>0</v>
      </c>
      <c r="B1447" t="s">
        <v>13</v>
      </c>
      <c r="C1447">
        <v>7387265</v>
      </c>
      <c r="D1447" s="2">
        <v>2958465</v>
      </c>
      <c r="E1447" s="2">
        <v>45505</v>
      </c>
      <c r="F1447" s="28">
        <v>55.56</v>
      </c>
      <c r="G1447" t="s">
        <v>14</v>
      </c>
    </row>
    <row r="1448" spans="1:7" x14ac:dyDescent="0.25">
      <c r="A1448" t="s">
        <v>0</v>
      </c>
      <c r="B1448" t="s">
        <v>13</v>
      </c>
      <c r="C1448">
        <v>7387269</v>
      </c>
      <c r="D1448" s="2">
        <v>2958465</v>
      </c>
      <c r="E1448" s="2">
        <v>45505</v>
      </c>
      <c r="F1448" s="28">
        <v>55.56</v>
      </c>
      <c r="G1448" t="s">
        <v>14</v>
      </c>
    </row>
    <row r="1449" spans="1:7" x14ac:dyDescent="0.25">
      <c r="A1449" t="s">
        <v>0</v>
      </c>
      <c r="B1449" t="s">
        <v>13</v>
      </c>
      <c r="C1449">
        <v>7388181</v>
      </c>
      <c r="D1449" s="2">
        <v>2958465</v>
      </c>
      <c r="E1449" s="2">
        <v>45223</v>
      </c>
      <c r="F1449" s="28">
        <v>76.59</v>
      </c>
      <c r="G1449" t="s">
        <v>14</v>
      </c>
    </row>
    <row r="1450" spans="1:7" x14ac:dyDescent="0.25">
      <c r="A1450" t="s">
        <v>0</v>
      </c>
      <c r="B1450" t="s">
        <v>13</v>
      </c>
      <c r="C1450">
        <v>7388183</v>
      </c>
      <c r="D1450" s="2">
        <v>2958465</v>
      </c>
      <c r="E1450" s="2">
        <v>45223</v>
      </c>
      <c r="F1450" s="28">
        <v>76.59</v>
      </c>
      <c r="G1450" t="s">
        <v>14</v>
      </c>
    </row>
    <row r="1451" spans="1:7" x14ac:dyDescent="0.25">
      <c r="A1451" t="s">
        <v>0</v>
      </c>
      <c r="B1451" t="s">
        <v>13</v>
      </c>
      <c r="C1451">
        <v>7388184</v>
      </c>
      <c r="D1451" s="2">
        <v>2958465</v>
      </c>
      <c r="E1451" s="2">
        <v>45223</v>
      </c>
      <c r="F1451" s="28">
        <v>76.59</v>
      </c>
      <c r="G1451" t="s">
        <v>14</v>
      </c>
    </row>
    <row r="1452" spans="1:7" x14ac:dyDescent="0.25">
      <c r="A1452" t="s">
        <v>0</v>
      </c>
      <c r="B1452" t="s">
        <v>13</v>
      </c>
      <c r="C1452">
        <v>7388200</v>
      </c>
      <c r="D1452" s="2">
        <v>2958465</v>
      </c>
      <c r="E1452" s="2">
        <v>45223</v>
      </c>
      <c r="F1452" s="28">
        <v>77.540000000000006</v>
      </c>
      <c r="G1452" t="s">
        <v>14</v>
      </c>
    </row>
    <row r="1453" spans="1:7" x14ac:dyDescent="0.25">
      <c r="A1453" t="s">
        <v>0</v>
      </c>
      <c r="B1453" t="s">
        <v>13</v>
      </c>
      <c r="C1453">
        <v>7388201</v>
      </c>
      <c r="D1453" s="2">
        <v>2958465</v>
      </c>
      <c r="E1453" s="2">
        <v>45223</v>
      </c>
      <c r="F1453" s="28">
        <v>77.540000000000006</v>
      </c>
      <c r="G1453" t="s">
        <v>14</v>
      </c>
    </row>
    <row r="1454" spans="1:7" x14ac:dyDescent="0.25">
      <c r="A1454" t="s">
        <v>0</v>
      </c>
      <c r="B1454" t="s">
        <v>13</v>
      </c>
      <c r="C1454">
        <v>7388203</v>
      </c>
      <c r="D1454" s="2">
        <v>2958465</v>
      </c>
      <c r="E1454" s="2">
        <v>45223</v>
      </c>
      <c r="F1454" s="28">
        <v>77.540000000000006</v>
      </c>
      <c r="G1454" t="s">
        <v>14</v>
      </c>
    </row>
    <row r="1455" spans="1:7" x14ac:dyDescent="0.25">
      <c r="A1455" t="s">
        <v>0</v>
      </c>
      <c r="B1455" t="s">
        <v>13</v>
      </c>
      <c r="C1455">
        <v>7388204</v>
      </c>
      <c r="D1455" s="2">
        <v>2958465</v>
      </c>
      <c r="E1455" s="2">
        <v>45223</v>
      </c>
      <c r="F1455" s="28">
        <v>77.540000000000006</v>
      </c>
      <c r="G1455" t="s">
        <v>14</v>
      </c>
    </row>
    <row r="1456" spans="1:7" x14ac:dyDescent="0.25">
      <c r="A1456" t="s">
        <v>0</v>
      </c>
      <c r="B1456" t="s">
        <v>13</v>
      </c>
      <c r="C1456">
        <v>7388229</v>
      </c>
      <c r="D1456" s="2">
        <v>2958465</v>
      </c>
      <c r="E1456" s="2">
        <v>45223</v>
      </c>
      <c r="F1456" s="28">
        <v>76.59</v>
      </c>
      <c r="G1456" t="s">
        <v>14</v>
      </c>
    </row>
    <row r="1457" spans="1:7" x14ac:dyDescent="0.25">
      <c r="A1457" t="s">
        <v>0</v>
      </c>
      <c r="B1457" t="s">
        <v>13</v>
      </c>
      <c r="C1457">
        <v>7388233</v>
      </c>
      <c r="D1457" s="2">
        <v>2958465</v>
      </c>
      <c r="E1457" s="2">
        <v>45223</v>
      </c>
      <c r="F1457" s="28">
        <v>77.69</v>
      </c>
      <c r="G1457" t="s">
        <v>14</v>
      </c>
    </row>
    <row r="1458" spans="1:7" x14ac:dyDescent="0.25">
      <c r="A1458" t="s">
        <v>0</v>
      </c>
      <c r="B1458" t="s">
        <v>13</v>
      </c>
      <c r="C1458">
        <v>7388234</v>
      </c>
      <c r="D1458" s="2">
        <v>2958465</v>
      </c>
      <c r="E1458" s="2">
        <v>45223</v>
      </c>
      <c r="F1458" s="28">
        <v>77.69</v>
      </c>
      <c r="G1458" t="s">
        <v>14</v>
      </c>
    </row>
    <row r="1459" spans="1:7" x14ac:dyDescent="0.25">
      <c r="A1459" t="s">
        <v>0</v>
      </c>
      <c r="B1459" t="s">
        <v>13</v>
      </c>
      <c r="C1459">
        <v>7388240</v>
      </c>
      <c r="D1459" s="2">
        <v>2958465</v>
      </c>
      <c r="E1459" s="2">
        <v>45223</v>
      </c>
      <c r="F1459" s="28">
        <v>77.69</v>
      </c>
      <c r="G1459" t="s">
        <v>14</v>
      </c>
    </row>
    <row r="1460" spans="1:7" x14ac:dyDescent="0.25">
      <c r="A1460" t="s">
        <v>0</v>
      </c>
      <c r="B1460" t="s">
        <v>13</v>
      </c>
      <c r="C1460">
        <v>7388241</v>
      </c>
      <c r="D1460" s="2">
        <v>2958465</v>
      </c>
      <c r="E1460" s="2">
        <v>45223</v>
      </c>
      <c r="F1460" s="28">
        <v>78.239999999999995</v>
      </c>
      <c r="G1460" t="s">
        <v>14</v>
      </c>
    </row>
    <row r="1461" spans="1:7" x14ac:dyDescent="0.25">
      <c r="A1461" t="s">
        <v>0</v>
      </c>
      <c r="B1461" t="s">
        <v>13</v>
      </c>
      <c r="C1461">
        <v>7388242</v>
      </c>
      <c r="D1461" s="2">
        <v>2958465</v>
      </c>
      <c r="E1461" s="2">
        <v>45223</v>
      </c>
      <c r="F1461" s="28">
        <v>78.239999999999995</v>
      </c>
      <c r="G1461" t="s">
        <v>14</v>
      </c>
    </row>
    <row r="1462" spans="1:7" x14ac:dyDescent="0.25">
      <c r="A1462" t="s">
        <v>0</v>
      </c>
      <c r="B1462" t="s">
        <v>13</v>
      </c>
      <c r="C1462">
        <v>7388245</v>
      </c>
      <c r="D1462" s="2">
        <v>2958465</v>
      </c>
      <c r="E1462" s="2">
        <v>45223</v>
      </c>
      <c r="F1462" s="28">
        <v>77.69</v>
      </c>
      <c r="G1462" t="s">
        <v>14</v>
      </c>
    </row>
    <row r="1463" spans="1:7" x14ac:dyDescent="0.25">
      <c r="A1463" t="s">
        <v>0</v>
      </c>
      <c r="B1463" t="s">
        <v>13</v>
      </c>
      <c r="C1463">
        <v>7388250</v>
      </c>
      <c r="D1463" s="2">
        <v>2958465</v>
      </c>
      <c r="E1463" s="2">
        <v>45223</v>
      </c>
      <c r="F1463" s="28">
        <v>77.760000000000005</v>
      </c>
      <c r="G1463" t="s">
        <v>14</v>
      </c>
    </row>
    <row r="1464" spans="1:7" x14ac:dyDescent="0.25">
      <c r="A1464" t="s">
        <v>0</v>
      </c>
      <c r="B1464" t="s">
        <v>13</v>
      </c>
      <c r="C1464">
        <v>7388251</v>
      </c>
      <c r="D1464" s="2">
        <v>2958465</v>
      </c>
      <c r="E1464" s="2">
        <v>45223</v>
      </c>
      <c r="F1464" s="28">
        <v>77.760000000000005</v>
      </c>
      <c r="G1464" t="s">
        <v>14</v>
      </c>
    </row>
    <row r="1465" spans="1:7" x14ac:dyDescent="0.25">
      <c r="A1465" t="s">
        <v>0</v>
      </c>
      <c r="B1465" t="s">
        <v>13</v>
      </c>
      <c r="C1465">
        <v>7388253</v>
      </c>
      <c r="D1465" s="2">
        <v>2958465</v>
      </c>
      <c r="E1465" s="2">
        <v>45223</v>
      </c>
      <c r="F1465" s="28">
        <v>78.77</v>
      </c>
      <c r="G1465" t="s">
        <v>14</v>
      </c>
    </row>
    <row r="1466" spans="1:7" x14ac:dyDescent="0.25">
      <c r="A1466" t="s">
        <v>0</v>
      </c>
      <c r="B1466" t="s">
        <v>13</v>
      </c>
      <c r="C1466">
        <v>7388256</v>
      </c>
      <c r="D1466" s="2">
        <v>2958465</v>
      </c>
      <c r="E1466" s="2">
        <v>45223</v>
      </c>
      <c r="F1466" s="28">
        <v>78.77</v>
      </c>
      <c r="G1466" t="s">
        <v>14</v>
      </c>
    </row>
    <row r="1467" spans="1:7" x14ac:dyDescent="0.25">
      <c r="A1467" t="s">
        <v>0</v>
      </c>
      <c r="B1467" t="s">
        <v>13</v>
      </c>
      <c r="C1467">
        <v>7393097</v>
      </c>
      <c r="D1467" s="2">
        <v>2958465</v>
      </c>
      <c r="E1467" s="2">
        <v>44299</v>
      </c>
      <c r="F1467" s="28">
        <v>73.98</v>
      </c>
      <c r="G1467" t="s">
        <v>14</v>
      </c>
    </row>
    <row r="1468" spans="1:7" x14ac:dyDescent="0.25">
      <c r="A1468" t="s">
        <v>0</v>
      </c>
      <c r="B1468" t="s">
        <v>13</v>
      </c>
      <c r="C1468">
        <v>7393163</v>
      </c>
      <c r="D1468" s="2">
        <v>2958465</v>
      </c>
      <c r="E1468" s="2">
        <v>44299</v>
      </c>
      <c r="F1468" s="28">
        <v>73.77</v>
      </c>
      <c r="G1468" t="s">
        <v>14</v>
      </c>
    </row>
    <row r="1469" spans="1:7" x14ac:dyDescent="0.25">
      <c r="A1469" t="s">
        <v>0</v>
      </c>
      <c r="B1469" t="s">
        <v>13</v>
      </c>
      <c r="C1469">
        <v>7393164</v>
      </c>
      <c r="D1469" s="2">
        <v>2958465</v>
      </c>
      <c r="E1469" s="2">
        <v>44299</v>
      </c>
      <c r="F1469" s="28">
        <v>73.77</v>
      </c>
      <c r="G1469" t="s">
        <v>14</v>
      </c>
    </row>
    <row r="1470" spans="1:7" x14ac:dyDescent="0.25">
      <c r="A1470" t="s">
        <v>0</v>
      </c>
      <c r="B1470" t="s">
        <v>13</v>
      </c>
      <c r="C1470">
        <v>7393183</v>
      </c>
      <c r="D1470" s="2">
        <v>2958465</v>
      </c>
      <c r="E1470" s="2">
        <v>44299</v>
      </c>
      <c r="F1470" s="28">
        <v>73.98</v>
      </c>
      <c r="G1470" t="s">
        <v>14</v>
      </c>
    </row>
    <row r="1471" spans="1:7" x14ac:dyDescent="0.25">
      <c r="A1471" t="s">
        <v>0</v>
      </c>
      <c r="B1471" t="s">
        <v>13</v>
      </c>
      <c r="C1471">
        <v>7393184</v>
      </c>
      <c r="D1471" s="2">
        <v>2958465</v>
      </c>
      <c r="E1471" s="2">
        <v>44299</v>
      </c>
      <c r="F1471" s="28">
        <v>73.98</v>
      </c>
      <c r="G1471" t="s">
        <v>14</v>
      </c>
    </row>
    <row r="1472" spans="1:7" x14ac:dyDescent="0.25">
      <c r="A1472" t="s">
        <v>0</v>
      </c>
      <c r="B1472" t="s">
        <v>13</v>
      </c>
      <c r="C1472">
        <v>7393196</v>
      </c>
      <c r="D1472" s="2">
        <v>2958465</v>
      </c>
      <c r="E1472" s="2">
        <v>44299</v>
      </c>
      <c r="F1472" s="28">
        <v>73.98</v>
      </c>
      <c r="G1472" t="s">
        <v>14</v>
      </c>
    </row>
    <row r="1473" spans="1:7" x14ac:dyDescent="0.25">
      <c r="A1473" t="s">
        <v>0</v>
      </c>
      <c r="B1473" t="s">
        <v>13</v>
      </c>
      <c r="C1473">
        <v>7393197</v>
      </c>
      <c r="D1473" s="2">
        <v>2958465</v>
      </c>
      <c r="E1473" s="2">
        <v>44299</v>
      </c>
      <c r="F1473" s="28">
        <v>73.98</v>
      </c>
      <c r="G1473" t="s">
        <v>14</v>
      </c>
    </row>
    <row r="1474" spans="1:7" x14ac:dyDescent="0.25">
      <c r="A1474" t="s">
        <v>0</v>
      </c>
      <c r="B1474" t="s">
        <v>13</v>
      </c>
      <c r="C1474">
        <v>7393211</v>
      </c>
      <c r="D1474" s="2">
        <v>2958465</v>
      </c>
      <c r="E1474" s="2">
        <v>44299</v>
      </c>
      <c r="F1474" s="28">
        <v>74.099999999999994</v>
      </c>
      <c r="G1474" t="s">
        <v>14</v>
      </c>
    </row>
    <row r="1475" spans="1:7" x14ac:dyDescent="0.25">
      <c r="A1475" t="s">
        <v>0</v>
      </c>
      <c r="B1475" t="s">
        <v>13</v>
      </c>
      <c r="C1475">
        <v>7393213</v>
      </c>
      <c r="D1475" s="2">
        <v>2958465</v>
      </c>
      <c r="E1475" s="2">
        <v>44299</v>
      </c>
      <c r="F1475" s="28">
        <v>74.099999999999994</v>
      </c>
      <c r="G1475" t="s">
        <v>14</v>
      </c>
    </row>
    <row r="1476" spans="1:7" x14ac:dyDescent="0.25">
      <c r="A1476" t="s">
        <v>0</v>
      </c>
      <c r="B1476" t="s">
        <v>13</v>
      </c>
      <c r="C1476">
        <v>7393221</v>
      </c>
      <c r="D1476" s="2">
        <v>2958465</v>
      </c>
      <c r="E1476" s="2">
        <v>44299</v>
      </c>
      <c r="F1476" s="28">
        <v>74.06</v>
      </c>
      <c r="G1476" t="s">
        <v>14</v>
      </c>
    </row>
    <row r="1477" spans="1:7" x14ac:dyDescent="0.25">
      <c r="A1477" t="s">
        <v>0</v>
      </c>
      <c r="B1477" t="s">
        <v>13</v>
      </c>
      <c r="C1477">
        <v>7393222</v>
      </c>
      <c r="D1477" s="2">
        <v>2958465</v>
      </c>
      <c r="E1477" s="2">
        <v>44299</v>
      </c>
      <c r="F1477" s="28">
        <v>74.06</v>
      </c>
      <c r="G1477" t="s">
        <v>14</v>
      </c>
    </row>
    <row r="1478" spans="1:7" x14ac:dyDescent="0.25">
      <c r="A1478" t="s">
        <v>0</v>
      </c>
      <c r="B1478" t="s">
        <v>13</v>
      </c>
      <c r="C1478">
        <v>7393243</v>
      </c>
      <c r="D1478" s="2">
        <v>2958465</v>
      </c>
      <c r="E1478" s="2">
        <v>44299</v>
      </c>
      <c r="F1478" s="28">
        <v>73.98</v>
      </c>
      <c r="G1478" t="s">
        <v>14</v>
      </c>
    </row>
    <row r="1479" spans="1:7" x14ac:dyDescent="0.25">
      <c r="A1479" t="s">
        <v>0</v>
      </c>
      <c r="B1479" t="s">
        <v>13</v>
      </c>
      <c r="C1479">
        <v>7393244</v>
      </c>
      <c r="D1479" s="2">
        <v>2958465</v>
      </c>
      <c r="E1479" s="2">
        <v>44299</v>
      </c>
      <c r="F1479" s="28">
        <v>73.98</v>
      </c>
      <c r="G1479" t="s">
        <v>14</v>
      </c>
    </row>
    <row r="1480" spans="1:7" x14ac:dyDescent="0.25">
      <c r="A1480" t="s">
        <v>0</v>
      </c>
      <c r="B1480" t="s">
        <v>13</v>
      </c>
      <c r="C1480">
        <v>7397242</v>
      </c>
      <c r="D1480" s="2">
        <v>2958465</v>
      </c>
      <c r="E1480" s="2">
        <v>44789</v>
      </c>
      <c r="F1480" s="28">
        <v>52</v>
      </c>
      <c r="G1480" t="s">
        <v>14</v>
      </c>
    </row>
    <row r="1481" spans="1:7" x14ac:dyDescent="0.25">
      <c r="A1481" t="s">
        <v>0</v>
      </c>
      <c r="B1481" t="s">
        <v>13</v>
      </c>
      <c r="C1481">
        <v>7397251</v>
      </c>
      <c r="D1481" s="2">
        <v>2958465</v>
      </c>
      <c r="E1481" s="2">
        <v>45356</v>
      </c>
      <c r="F1481" s="28">
        <v>52</v>
      </c>
      <c r="G1481" t="s">
        <v>14</v>
      </c>
    </row>
    <row r="1482" spans="1:7" x14ac:dyDescent="0.25">
      <c r="A1482" t="s">
        <v>0</v>
      </c>
      <c r="B1482" t="s">
        <v>13</v>
      </c>
      <c r="C1482">
        <v>7397252</v>
      </c>
      <c r="D1482" s="2">
        <v>2958465</v>
      </c>
      <c r="E1482" s="2">
        <v>45356</v>
      </c>
      <c r="F1482" s="28">
        <v>52</v>
      </c>
      <c r="G1482" t="s">
        <v>14</v>
      </c>
    </row>
    <row r="1483" spans="1:7" x14ac:dyDescent="0.25">
      <c r="A1483" t="s">
        <v>0</v>
      </c>
      <c r="B1483" t="s">
        <v>13</v>
      </c>
      <c r="C1483">
        <v>7397277</v>
      </c>
      <c r="D1483" s="2">
        <v>2958465</v>
      </c>
      <c r="E1483" s="2">
        <v>45356</v>
      </c>
      <c r="F1483" s="28">
        <v>52</v>
      </c>
      <c r="G1483" t="s">
        <v>14</v>
      </c>
    </row>
    <row r="1484" spans="1:7" x14ac:dyDescent="0.25">
      <c r="A1484" t="s">
        <v>0</v>
      </c>
      <c r="B1484" t="s">
        <v>13</v>
      </c>
      <c r="C1484">
        <v>7397278</v>
      </c>
      <c r="D1484" s="2">
        <v>2958465</v>
      </c>
      <c r="E1484" s="2">
        <v>45356</v>
      </c>
      <c r="F1484" s="28">
        <v>52</v>
      </c>
      <c r="G1484" t="s">
        <v>14</v>
      </c>
    </row>
    <row r="1485" spans="1:7" x14ac:dyDescent="0.25">
      <c r="A1485" t="s">
        <v>0</v>
      </c>
      <c r="B1485" t="s">
        <v>13</v>
      </c>
      <c r="C1485">
        <v>7398183</v>
      </c>
      <c r="D1485" s="2">
        <v>2958465</v>
      </c>
      <c r="E1485" s="2">
        <v>44713</v>
      </c>
      <c r="F1485" s="28">
        <v>52.79</v>
      </c>
      <c r="G1485" t="s">
        <v>14</v>
      </c>
    </row>
    <row r="1486" spans="1:7" x14ac:dyDescent="0.25">
      <c r="A1486" t="s">
        <v>0</v>
      </c>
      <c r="B1486" t="s">
        <v>13</v>
      </c>
      <c r="C1486">
        <v>7398184</v>
      </c>
      <c r="D1486" s="2">
        <v>2958465</v>
      </c>
      <c r="E1486" s="2">
        <v>44713</v>
      </c>
      <c r="F1486" s="28">
        <v>52.79</v>
      </c>
      <c r="G1486" t="s">
        <v>14</v>
      </c>
    </row>
    <row r="1487" spans="1:7" x14ac:dyDescent="0.25">
      <c r="A1487" t="s">
        <v>0</v>
      </c>
      <c r="B1487" t="s">
        <v>13</v>
      </c>
      <c r="C1487">
        <v>7398233</v>
      </c>
      <c r="D1487" s="2">
        <v>2958465</v>
      </c>
      <c r="E1487" s="2">
        <v>44713</v>
      </c>
      <c r="F1487" s="28">
        <v>52.88</v>
      </c>
      <c r="G1487" t="s">
        <v>14</v>
      </c>
    </row>
    <row r="1488" spans="1:7" x14ac:dyDescent="0.25">
      <c r="A1488" t="s">
        <v>0</v>
      </c>
      <c r="B1488" t="s">
        <v>13</v>
      </c>
      <c r="C1488">
        <v>7398234</v>
      </c>
      <c r="D1488" s="2">
        <v>2958465</v>
      </c>
      <c r="E1488" s="2">
        <v>44713</v>
      </c>
      <c r="F1488" s="28">
        <v>52.88</v>
      </c>
      <c r="G1488" t="s">
        <v>14</v>
      </c>
    </row>
    <row r="1489" spans="1:7" x14ac:dyDescent="0.25">
      <c r="A1489" t="s">
        <v>0</v>
      </c>
      <c r="B1489" t="s">
        <v>13</v>
      </c>
      <c r="C1489">
        <v>7398242</v>
      </c>
      <c r="D1489" s="2">
        <v>2958465</v>
      </c>
      <c r="E1489" s="2">
        <v>44789</v>
      </c>
      <c r="F1489" s="28">
        <v>52</v>
      </c>
      <c r="G1489" t="s">
        <v>14</v>
      </c>
    </row>
    <row r="1490" spans="1:7" x14ac:dyDescent="0.25">
      <c r="A1490" t="s">
        <v>0</v>
      </c>
      <c r="B1490" t="s">
        <v>13</v>
      </c>
      <c r="C1490">
        <v>7398251</v>
      </c>
      <c r="D1490" s="2">
        <v>2958465</v>
      </c>
      <c r="E1490" s="2">
        <v>45356</v>
      </c>
      <c r="F1490" s="28">
        <v>52</v>
      </c>
      <c r="G1490" t="s">
        <v>14</v>
      </c>
    </row>
    <row r="1491" spans="1:7" x14ac:dyDescent="0.25">
      <c r="A1491" t="s">
        <v>0</v>
      </c>
      <c r="B1491" t="s">
        <v>13</v>
      </c>
      <c r="C1491">
        <v>7398252</v>
      </c>
      <c r="D1491" s="2">
        <v>2958465</v>
      </c>
      <c r="E1491" s="2">
        <v>45356</v>
      </c>
      <c r="F1491" s="28">
        <v>52</v>
      </c>
      <c r="G1491" t="s">
        <v>14</v>
      </c>
    </row>
    <row r="1492" spans="1:7" x14ac:dyDescent="0.25">
      <c r="A1492" t="s">
        <v>0</v>
      </c>
      <c r="B1492" t="s">
        <v>13</v>
      </c>
      <c r="C1492">
        <v>7398277</v>
      </c>
      <c r="D1492" s="2">
        <v>2958465</v>
      </c>
      <c r="E1492" s="2">
        <v>45356</v>
      </c>
      <c r="F1492" s="28">
        <v>52</v>
      </c>
      <c r="G1492" t="s">
        <v>14</v>
      </c>
    </row>
    <row r="1493" spans="1:7" x14ac:dyDescent="0.25">
      <c r="A1493" t="s">
        <v>0</v>
      </c>
      <c r="B1493" t="s">
        <v>13</v>
      </c>
      <c r="C1493">
        <v>7398278</v>
      </c>
      <c r="D1493" s="2">
        <v>2958465</v>
      </c>
      <c r="E1493" s="2">
        <v>45356</v>
      </c>
      <c r="F1493" s="28">
        <v>52</v>
      </c>
      <c r="G1493" t="s">
        <v>14</v>
      </c>
    </row>
    <row r="1494" spans="1:7" x14ac:dyDescent="0.25">
      <c r="A1494" t="s">
        <v>0</v>
      </c>
      <c r="B1494" t="s">
        <v>13</v>
      </c>
      <c r="C1494">
        <v>7403265</v>
      </c>
      <c r="D1494" s="2">
        <v>2958465</v>
      </c>
      <c r="E1494" s="2">
        <v>44713</v>
      </c>
      <c r="F1494" s="28">
        <v>92.6</v>
      </c>
      <c r="G1494" t="s">
        <v>14</v>
      </c>
    </row>
    <row r="1495" spans="1:7" x14ac:dyDescent="0.25">
      <c r="A1495" t="s">
        <v>0</v>
      </c>
      <c r="B1495" t="s">
        <v>13</v>
      </c>
      <c r="C1495">
        <v>7408101</v>
      </c>
      <c r="D1495" s="2">
        <v>2958465</v>
      </c>
      <c r="E1495" s="2">
        <v>43056</v>
      </c>
      <c r="F1495" s="28">
        <v>82.19</v>
      </c>
      <c r="G1495" t="s">
        <v>14</v>
      </c>
    </row>
    <row r="1496" spans="1:7" x14ac:dyDescent="0.25">
      <c r="A1496" t="s">
        <v>0</v>
      </c>
      <c r="B1496" t="s">
        <v>13</v>
      </c>
      <c r="C1496">
        <v>7408103</v>
      </c>
      <c r="D1496" s="2">
        <v>2958465</v>
      </c>
      <c r="E1496" s="2">
        <v>43056</v>
      </c>
      <c r="F1496" s="28">
        <v>82.19</v>
      </c>
      <c r="G1496" t="s">
        <v>14</v>
      </c>
    </row>
    <row r="1497" spans="1:7" x14ac:dyDescent="0.25">
      <c r="A1497" t="s">
        <v>0</v>
      </c>
      <c r="B1497" t="s">
        <v>13</v>
      </c>
      <c r="C1497">
        <v>7408119</v>
      </c>
      <c r="D1497" s="2">
        <v>2958465</v>
      </c>
      <c r="E1497" s="2">
        <v>43056</v>
      </c>
      <c r="F1497" s="28">
        <v>82.2</v>
      </c>
      <c r="G1497" t="s">
        <v>14</v>
      </c>
    </row>
    <row r="1498" spans="1:7" x14ac:dyDescent="0.25">
      <c r="A1498" t="s">
        <v>0</v>
      </c>
      <c r="B1498" t="s">
        <v>13</v>
      </c>
      <c r="C1498">
        <v>7408120</v>
      </c>
      <c r="D1498" s="2">
        <v>2958465</v>
      </c>
      <c r="E1498" s="2">
        <v>43056</v>
      </c>
      <c r="F1498" s="28">
        <v>82.2</v>
      </c>
      <c r="G1498" t="s">
        <v>14</v>
      </c>
    </row>
    <row r="1499" spans="1:7" x14ac:dyDescent="0.25">
      <c r="A1499" t="s">
        <v>0</v>
      </c>
      <c r="B1499" t="s">
        <v>13</v>
      </c>
      <c r="C1499">
        <v>7408183</v>
      </c>
      <c r="D1499" s="2">
        <v>2958465</v>
      </c>
      <c r="E1499" s="2">
        <v>43122</v>
      </c>
      <c r="F1499" s="28">
        <v>81.209999999999994</v>
      </c>
      <c r="G1499" t="s">
        <v>14</v>
      </c>
    </row>
    <row r="1500" spans="1:7" x14ac:dyDescent="0.25">
      <c r="A1500" t="s">
        <v>0</v>
      </c>
      <c r="B1500" t="s">
        <v>13</v>
      </c>
      <c r="C1500">
        <v>7408185</v>
      </c>
      <c r="D1500" s="2">
        <v>2958465</v>
      </c>
      <c r="E1500" s="2">
        <v>43122</v>
      </c>
      <c r="F1500" s="28">
        <v>81.209999999999994</v>
      </c>
      <c r="G1500" t="s">
        <v>14</v>
      </c>
    </row>
    <row r="1501" spans="1:7" x14ac:dyDescent="0.25">
      <c r="A1501" t="s">
        <v>0</v>
      </c>
      <c r="B1501" t="s">
        <v>13</v>
      </c>
      <c r="C1501">
        <v>7408601</v>
      </c>
      <c r="D1501" s="2">
        <v>2958465</v>
      </c>
      <c r="E1501" s="2">
        <v>43056</v>
      </c>
      <c r="F1501" s="28">
        <v>76.52</v>
      </c>
      <c r="G1501" t="s">
        <v>14</v>
      </c>
    </row>
    <row r="1502" spans="1:7" x14ac:dyDescent="0.25">
      <c r="A1502" t="s">
        <v>0</v>
      </c>
      <c r="B1502" t="s">
        <v>13</v>
      </c>
      <c r="C1502">
        <v>7408603</v>
      </c>
      <c r="D1502" s="2">
        <v>2958465</v>
      </c>
      <c r="E1502" s="2">
        <v>43056</v>
      </c>
      <c r="F1502" s="28">
        <v>76.52</v>
      </c>
      <c r="G1502" t="s">
        <v>14</v>
      </c>
    </row>
    <row r="1503" spans="1:7" x14ac:dyDescent="0.25">
      <c r="A1503" t="s">
        <v>0</v>
      </c>
      <c r="B1503" t="s">
        <v>13</v>
      </c>
      <c r="C1503">
        <v>7408619</v>
      </c>
      <c r="D1503" s="2">
        <v>2958465</v>
      </c>
      <c r="E1503" s="2">
        <v>43056</v>
      </c>
      <c r="F1503" s="28">
        <v>75.88</v>
      </c>
      <c r="G1503" t="s">
        <v>14</v>
      </c>
    </row>
    <row r="1504" spans="1:7" x14ac:dyDescent="0.25">
      <c r="A1504" t="s">
        <v>0</v>
      </c>
      <c r="B1504" t="s">
        <v>13</v>
      </c>
      <c r="C1504">
        <v>7408620</v>
      </c>
      <c r="D1504" s="2">
        <v>2958465</v>
      </c>
      <c r="E1504" s="2">
        <v>43056</v>
      </c>
      <c r="F1504" s="28">
        <v>75.88</v>
      </c>
      <c r="G1504" t="s">
        <v>14</v>
      </c>
    </row>
    <row r="1505" spans="1:7" x14ac:dyDescent="0.25">
      <c r="A1505" t="s">
        <v>0</v>
      </c>
      <c r="B1505" t="s">
        <v>13</v>
      </c>
      <c r="C1505">
        <v>7408683</v>
      </c>
      <c r="D1505" s="2">
        <v>2958465</v>
      </c>
      <c r="E1505" s="2">
        <v>43122</v>
      </c>
      <c r="F1505" s="28">
        <v>81.209999999999994</v>
      </c>
      <c r="G1505" t="s">
        <v>14</v>
      </c>
    </row>
    <row r="1506" spans="1:7" x14ac:dyDescent="0.25">
      <c r="A1506" t="s">
        <v>0</v>
      </c>
      <c r="B1506" t="s">
        <v>13</v>
      </c>
      <c r="C1506">
        <v>7408685</v>
      </c>
      <c r="D1506" s="2">
        <v>2958465</v>
      </c>
      <c r="E1506" s="2">
        <v>43122</v>
      </c>
      <c r="F1506" s="28">
        <v>81.209999999999994</v>
      </c>
      <c r="G1506" t="s">
        <v>14</v>
      </c>
    </row>
    <row r="1507" spans="1:7" x14ac:dyDescent="0.25">
      <c r="A1507" t="s">
        <v>0</v>
      </c>
      <c r="B1507" t="s">
        <v>13</v>
      </c>
      <c r="C1507">
        <v>7410126</v>
      </c>
      <c r="D1507" s="2">
        <v>2958465</v>
      </c>
      <c r="E1507" s="2">
        <v>43056</v>
      </c>
      <c r="F1507" s="28">
        <v>85.33</v>
      </c>
      <c r="G1507" t="s">
        <v>14</v>
      </c>
    </row>
    <row r="1508" spans="1:7" x14ac:dyDescent="0.25">
      <c r="A1508" t="s">
        <v>0</v>
      </c>
      <c r="B1508" t="s">
        <v>13</v>
      </c>
      <c r="C1508">
        <v>7410127</v>
      </c>
      <c r="D1508" s="2">
        <v>2958465</v>
      </c>
      <c r="E1508" s="2">
        <v>43056</v>
      </c>
      <c r="F1508" s="28">
        <v>85.33</v>
      </c>
      <c r="G1508" t="s">
        <v>14</v>
      </c>
    </row>
    <row r="1509" spans="1:7" x14ac:dyDescent="0.25">
      <c r="A1509" t="s">
        <v>0</v>
      </c>
      <c r="B1509" t="s">
        <v>13</v>
      </c>
      <c r="C1509">
        <v>7410626</v>
      </c>
      <c r="D1509" s="2">
        <v>2958465</v>
      </c>
      <c r="E1509" s="2">
        <v>43056</v>
      </c>
      <c r="F1509" s="28">
        <v>78.77</v>
      </c>
      <c r="G1509" t="s">
        <v>14</v>
      </c>
    </row>
    <row r="1510" spans="1:7" x14ac:dyDescent="0.25">
      <c r="A1510" t="s">
        <v>0</v>
      </c>
      <c r="B1510" t="s">
        <v>13</v>
      </c>
      <c r="C1510">
        <v>7410627</v>
      </c>
      <c r="D1510" s="2">
        <v>2958465</v>
      </c>
      <c r="E1510" s="2">
        <v>43056</v>
      </c>
      <c r="F1510" s="28">
        <v>78.77</v>
      </c>
      <c r="G1510" t="s">
        <v>14</v>
      </c>
    </row>
    <row r="1511" spans="1:7" x14ac:dyDescent="0.25">
      <c r="A1511" t="s">
        <v>0</v>
      </c>
      <c r="B1511" t="s">
        <v>13</v>
      </c>
      <c r="C1511">
        <v>7417341</v>
      </c>
      <c r="D1511" s="2">
        <v>2958465</v>
      </c>
      <c r="E1511" s="2">
        <v>43314</v>
      </c>
      <c r="F1511" s="28">
        <v>96.99</v>
      </c>
      <c r="G1511" t="s">
        <v>14</v>
      </c>
    </row>
    <row r="1512" spans="1:7" x14ac:dyDescent="0.25">
      <c r="A1512" t="s">
        <v>0</v>
      </c>
      <c r="B1512" t="s">
        <v>13</v>
      </c>
      <c r="C1512">
        <v>7420183</v>
      </c>
      <c r="D1512" s="2">
        <v>2958465</v>
      </c>
      <c r="E1512" s="2">
        <v>44946</v>
      </c>
      <c r="F1512" s="28">
        <v>80</v>
      </c>
      <c r="G1512" t="s">
        <v>14</v>
      </c>
    </row>
    <row r="1513" spans="1:7" x14ac:dyDescent="0.25">
      <c r="A1513" t="s">
        <v>0</v>
      </c>
      <c r="B1513" t="s">
        <v>13</v>
      </c>
      <c r="C1513">
        <v>7420184</v>
      </c>
      <c r="D1513" s="2">
        <v>2958465</v>
      </c>
      <c r="E1513" s="2">
        <v>44946</v>
      </c>
      <c r="F1513" s="28">
        <v>80</v>
      </c>
      <c r="G1513" t="s">
        <v>14</v>
      </c>
    </row>
    <row r="1514" spans="1:7" x14ac:dyDescent="0.25">
      <c r="A1514" t="s">
        <v>0</v>
      </c>
      <c r="B1514" t="s">
        <v>13</v>
      </c>
      <c r="C1514">
        <v>7420211</v>
      </c>
      <c r="D1514" s="2">
        <v>2958465</v>
      </c>
      <c r="E1514" s="2">
        <v>45821</v>
      </c>
      <c r="F1514" s="28">
        <v>81.55</v>
      </c>
      <c r="G1514" t="s">
        <v>14</v>
      </c>
    </row>
    <row r="1515" spans="1:7" x14ac:dyDescent="0.25">
      <c r="A1515" t="s">
        <v>0</v>
      </c>
      <c r="B1515" t="s">
        <v>13</v>
      </c>
      <c r="C1515">
        <v>7420213</v>
      </c>
      <c r="D1515" s="2">
        <v>2958465</v>
      </c>
      <c r="E1515" s="2">
        <v>45821</v>
      </c>
      <c r="F1515" s="28">
        <v>81.55</v>
      </c>
      <c r="G1515" t="s">
        <v>14</v>
      </c>
    </row>
    <row r="1516" spans="1:7" x14ac:dyDescent="0.25">
      <c r="A1516" t="s">
        <v>0</v>
      </c>
      <c r="B1516" t="s">
        <v>13</v>
      </c>
      <c r="C1516">
        <v>7420221</v>
      </c>
      <c r="D1516" s="2">
        <v>2958465</v>
      </c>
      <c r="E1516" s="2">
        <v>45821</v>
      </c>
      <c r="F1516" s="28">
        <v>81.56</v>
      </c>
      <c r="G1516" t="s">
        <v>14</v>
      </c>
    </row>
    <row r="1517" spans="1:7" x14ac:dyDescent="0.25">
      <c r="A1517" t="s">
        <v>0</v>
      </c>
      <c r="B1517" t="s">
        <v>13</v>
      </c>
      <c r="C1517">
        <v>7420222</v>
      </c>
      <c r="D1517" s="2">
        <v>2958465</v>
      </c>
      <c r="E1517" s="2">
        <v>45821</v>
      </c>
      <c r="F1517" s="28">
        <v>81.56</v>
      </c>
      <c r="G1517" t="s">
        <v>14</v>
      </c>
    </row>
    <row r="1518" spans="1:7" x14ac:dyDescent="0.25">
      <c r="A1518" t="s">
        <v>0</v>
      </c>
      <c r="B1518" t="s">
        <v>13</v>
      </c>
      <c r="C1518">
        <v>7421183</v>
      </c>
      <c r="D1518" s="2">
        <v>2958465</v>
      </c>
      <c r="E1518" s="2">
        <v>44946</v>
      </c>
      <c r="F1518" s="28">
        <v>80</v>
      </c>
      <c r="G1518" t="s">
        <v>14</v>
      </c>
    </row>
    <row r="1519" spans="1:7" x14ac:dyDescent="0.25">
      <c r="A1519" t="s">
        <v>0</v>
      </c>
      <c r="B1519" t="s">
        <v>13</v>
      </c>
      <c r="C1519">
        <v>7421184</v>
      </c>
      <c r="D1519" s="2">
        <v>2958465</v>
      </c>
      <c r="E1519" s="2">
        <v>44946</v>
      </c>
      <c r="F1519" s="28">
        <v>80</v>
      </c>
      <c r="G1519" t="s">
        <v>14</v>
      </c>
    </row>
    <row r="1520" spans="1:7" x14ac:dyDescent="0.25">
      <c r="A1520" t="s">
        <v>0</v>
      </c>
      <c r="B1520" t="s">
        <v>13</v>
      </c>
      <c r="C1520">
        <v>7421233</v>
      </c>
      <c r="D1520" s="2">
        <v>2958465</v>
      </c>
      <c r="E1520" s="2">
        <v>45821</v>
      </c>
      <c r="F1520" s="28">
        <v>82.29</v>
      </c>
      <c r="G1520" t="s">
        <v>14</v>
      </c>
    </row>
    <row r="1521" spans="1:7" x14ac:dyDescent="0.25">
      <c r="A1521" t="s">
        <v>0</v>
      </c>
      <c r="B1521" t="s">
        <v>13</v>
      </c>
      <c r="C1521">
        <v>7421234</v>
      </c>
      <c r="D1521" s="2">
        <v>2958465</v>
      </c>
      <c r="E1521" s="2">
        <v>45821</v>
      </c>
      <c r="F1521" s="28">
        <v>82.29</v>
      </c>
      <c r="G1521" t="s">
        <v>14</v>
      </c>
    </row>
    <row r="1522" spans="1:7" x14ac:dyDescent="0.25">
      <c r="A1522" t="s">
        <v>0</v>
      </c>
      <c r="B1522" t="s">
        <v>13</v>
      </c>
      <c r="C1522">
        <v>7427183</v>
      </c>
      <c r="D1522" s="2">
        <v>2958465</v>
      </c>
      <c r="E1522" s="2">
        <v>44894</v>
      </c>
      <c r="F1522" s="28">
        <v>87.72</v>
      </c>
      <c r="G1522" t="s">
        <v>14</v>
      </c>
    </row>
    <row r="1523" spans="1:7" x14ac:dyDescent="0.25">
      <c r="A1523" t="s">
        <v>0</v>
      </c>
      <c r="B1523" t="s">
        <v>13</v>
      </c>
      <c r="C1523">
        <v>7427184</v>
      </c>
      <c r="D1523" s="2">
        <v>2958465</v>
      </c>
      <c r="E1523" s="2">
        <v>44894</v>
      </c>
      <c r="F1523" s="28">
        <v>87.72</v>
      </c>
      <c r="G1523" t="s">
        <v>14</v>
      </c>
    </row>
    <row r="1524" spans="1:7" x14ac:dyDescent="0.25">
      <c r="A1524" t="s">
        <v>0</v>
      </c>
      <c r="B1524" t="s">
        <v>13</v>
      </c>
      <c r="C1524">
        <v>7427211</v>
      </c>
      <c r="D1524" s="2">
        <v>2958465</v>
      </c>
      <c r="E1524" s="2">
        <v>44894</v>
      </c>
      <c r="F1524" s="28">
        <v>87.72</v>
      </c>
      <c r="G1524" t="s">
        <v>14</v>
      </c>
    </row>
    <row r="1525" spans="1:7" x14ac:dyDescent="0.25">
      <c r="A1525" t="s">
        <v>0</v>
      </c>
      <c r="B1525" t="s">
        <v>13</v>
      </c>
      <c r="C1525">
        <v>7427213</v>
      </c>
      <c r="D1525" s="2">
        <v>2958465</v>
      </c>
      <c r="E1525" s="2">
        <v>44894</v>
      </c>
      <c r="F1525" s="28">
        <v>87.72</v>
      </c>
      <c r="G1525" t="s">
        <v>14</v>
      </c>
    </row>
    <row r="1526" spans="1:7" x14ac:dyDescent="0.25">
      <c r="A1526" t="s">
        <v>0</v>
      </c>
      <c r="B1526" t="s">
        <v>13</v>
      </c>
      <c r="C1526">
        <v>7428183</v>
      </c>
      <c r="D1526" s="2">
        <v>2958465</v>
      </c>
      <c r="E1526" s="2">
        <v>44894</v>
      </c>
      <c r="F1526" s="28">
        <v>87.72</v>
      </c>
      <c r="G1526" t="s">
        <v>14</v>
      </c>
    </row>
    <row r="1527" spans="1:7" x14ac:dyDescent="0.25">
      <c r="A1527" t="s">
        <v>0</v>
      </c>
      <c r="B1527" t="s">
        <v>13</v>
      </c>
      <c r="C1527">
        <v>7428184</v>
      </c>
      <c r="D1527" s="2">
        <v>2958465</v>
      </c>
      <c r="E1527" s="2">
        <v>44894</v>
      </c>
      <c r="F1527" s="28">
        <v>87.72</v>
      </c>
      <c r="G1527" t="s">
        <v>14</v>
      </c>
    </row>
    <row r="1528" spans="1:7" x14ac:dyDescent="0.25">
      <c r="A1528" t="s">
        <v>0</v>
      </c>
      <c r="B1528" t="s">
        <v>13</v>
      </c>
      <c r="C1528">
        <v>7428211</v>
      </c>
      <c r="D1528" s="2">
        <v>2958465</v>
      </c>
      <c r="E1528" s="2">
        <v>44894</v>
      </c>
      <c r="F1528" s="28">
        <v>80.739999999999995</v>
      </c>
      <c r="G1528" t="s">
        <v>14</v>
      </c>
    </row>
    <row r="1529" spans="1:7" x14ac:dyDescent="0.25">
      <c r="A1529" t="s">
        <v>0</v>
      </c>
      <c r="B1529" t="s">
        <v>13</v>
      </c>
      <c r="C1529">
        <v>7428213</v>
      </c>
      <c r="D1529" s="2">
        <v>2958465</v>
      </c>
      <c r="E1529" s="2">
        <v>44894</v>
      </c>
      <c r="F1529" s="28">
        <v>80.739999999999995</v>
      </c>
      <c r="G1529" t="s">
        <v>14</v>
      </c>
    </row>
    <row r="1530" spans="1:7" x14ac:dyDescent="0.25">
      <c r="A1530" t="s">
        <v>0</v>
      </c>
      <c r="B1530" t="s">
        <v>13</v>
      </c>
      <c r="C1530">
        <v>7429183</v>
      </c>
      <c r="D1530" s="2">
        <v>2958465</v>
      </c>
      <c r="E1530" s="2">
        <v>45223</v>
      </c>
      <c r="F1530" s="28">
        <v>66.349999999999994</v>
      </c>
      <c r="G1530" t="s">
        <v>14</v>
      </c>
    </row>
    <row r="1531" spans="1:7" x14ac:dyDescent="0.25">
      <c r="A1531" t="s">
        <v>0</v>
      </c>
      <c r="B1531" t="s">
        <v>13</v>
      </c>
      <c r="C1531">
        <v>7429184</v>
      </c>
      <c r="D1531" s="2">
        <v>2958465</v>
      </c>
      <c r="E1531" s="2">
        <v>45223</v>
      </c>
      <c r="F1531" s="28">
        <v>66.349999999999994</v>
      </c>
      <c r="G1531" t="s">
        <v>14</v>
      </c>
    </row>
    <row r="1532" spans="1:7" x14ac:dyDescent="0.25">
      <c r="A1532" t="s">
        <v>0</v>
      </c>
      <c r="B1532" t="s">
        <v>13</v>
      </c>
      <c r="C1532">
        <v>7429233</v>
      </c>
      <c r="D1532" s="2">
        <v>2958465</v>
      </c>
      <c r="E1532" s="2">
        <v>45223</v>
      </c>
      <c r="F1532" s="28">
        <v>66.25</v>
      </c>
      <c r="G1532" t="s">
        <v>14</v>
      </c>
    </row>
    <row r="1533" spans="1:7" x14ac:dyDescent="0.25">
      <c r="A1533" t="s">
        <v>0</v>
      </c>
      <c r="B1533" t="s">
        <v>13</v>
      </c>
      <c r="C1533">
        <v>7429234</v>
      </c>
      <c r="D1533" s="2">
        <v>2958465</v>
      </c>
      <c r="E1533" s="2">
        <v>45223</v>
      </c>
      <c r="F1533" s="28">
        <v>66.25</v>
      </c>
      <c r="G1533" t="s">
        <v>14</v>
      </c>
    </row>
    <row r="1534" spans="1:7" x14ac:dyDescent="0.25">
      <c r="A1534" t="s">
        <v>0</v>
      </c>
      <c r="B1534" t="s">
        <v>13</v>
      </c>
      <c r="C1534">
        <v>7429240</v>
      </c>
      <c r="D1534" s="2">
        <v>2958465</v>
      </c>
      <c r="E1534" s="2">
        <v>45223</v>
      </c>
      <c r="F1534" s="28">
        <v>66.25</v>
      </c>
      <c r="G1534" t="s">
        <v>14</v>
      </c>
    </row>
    <row r="1535" spans="1:7" x14ac:dyDescent="0.25">
      <c r="A1535" t="s">
        <v>0</v>
      </c>
      <c r="B1535" t="s">
        <v>13</v>
      </c>
      <c r="C1535">
        <v>7429243</v>
      </c>
      <c r="D1535" s="2">
        <v>2958465</v>
      </c>
      <c r="E1535" s="2">
        <v>45223</v>
      </c>
      <c r="F1535" s="28">
        <v>68.56</v>
      </c>
      <c r="G1535" t="s">
        <v>14</v>
      </c>
    </row>
    <row r="1536" spans="1:7" x14ac:dyDescent="0.25">
      <c r="A1536" t="s">
        <v>0</v>
      </c>
      <c r="B1536" t="s">
        <v>13</v>
      </c>
      <c r="C1536">
        <v>7429244</v>
      </c>
      <c r="D1536" s="2">
        <v>2958465</v>
      </c>
      <c r="E1536" s="2">
        <v>45223</v>
      </c>
      <c r="F1536" s="28">
        <v>68.56</v>
      </c>
      <c r="G1536" t="s">
        <v>14</v>
      </c>
    </row>
    <row r="1537" spans="1:7" x14ac:dyDescent="0.25">
      <c r="A1537" t="s">
        <v>0</v>
      </c>
      <c r="B1537" t="s">
        <v>13</v>
      </c>
      <c r="C1537">
        <v>7429245</v>
      </c>
      <c r="D1537" s="2">
        <v>2958465</v>
      </c>
      <c r="E1537" s="2">
        <v>45223</v>
      </c>
      <c r="F1537" s="28">
        <v>66.25</v>
      </c>
      <c r="G1537" t="s">
        <v>14</v>
      </c>
    </row>
    <row r="1538" spans="1:7" x14ac:dyDescent="0.25">
      <c r="A1538" t="s">
        <v>0</v>
      </c>
      <c r="B1538" t="s">
        <v>13</v>
      </c>
      <c r="C1538">
        <v>7429296</v>
      </c>
      <c r="D1538" s="2">
        <v>2958465</v>
      </c>
      <c r="E1538" s="2">
        <v>45223</v>
      </c>
      <c r="F1538" s="28">
        <v>67.75</v>
      </c>
      <c r="G1538" t="s">
        <v>14</v>
      </c>
    </row>
    <row r="1539" spans="1:7" x14ac:dyDescent="0.25">
      <c r="A1539" t="s">
        <v>0</v>
      </c>
      <c r="B1539" t="s">
        <v>13</v>
      </c>
      <c r="C1539">
        <v>7429297</v>
      </c>
      <c r="D1539" s="2">
        <v>2958465</v>
      </c>
      <c r="E1539" s="2">
        <v>45223</v>
      </c>
      <c r="F1539" s="28">
        <v>67.75</v>
      </c>
      <c r="G1539" t="s">
        <v>14</v>
      </c>
    </row>
    <row r="1540" spans="1:7" x14ac:dyDescent="0.25">
      <c r="A1540" t="s">
        <v>0</v>
      </c>
      <c r="B1540" t="s">
        <v>13</v>
      </c>
      <c r="C1540">
        <v>7430183</v>
      </c>
      <c r="D1540" s="2">
        <v>2958465</v>
      </c>
      <c r="E1540" s="2">
        <v>45223</v>
      </c>
      <c r="F1540" s="28">
        <v>68.31</v>
      </c>
      <c r="G1540" t="s">
        <v>14</v>
      </c>
    </row>
    <row r="1541" spans="1:7" x14ac:dyDescent="0.25">
      <c r="A1541" t="s">
        <v>0</v>
      </c>
      <c r="B1541" t="s">
        <v>13</v>
      </c>
      <c r="C1541">
        <v>7430184</v>
      </c>
      <c r="D1541" s="2">
        <v>2958465</v>
      </c>
      <c r="E1541" s="2">
        <v>45223</v>
      </c>
      <c r="F1541" s="28">
        <v>68.31</v>
      </c>
      <c r="G1541" t="s">
        <v>14</v>
      </c>
    </row>
    <row r="1542" spans="1:7" x14ac:dyDescent="0.25">
      <c r="A1542" t="s">
        <v>0</v>
      </c>
      <c r="B1542" t="s">
        <v>13</v>
      </c>
      <c r="C1542">
        <v>7430233</v>
      </c>
      <c r="D1542" s="2">
        <v>2958465</v>
      </c>
      <c r="E1542" s="2">
        <v>45223</v>
      </c>
      <c r="F1542" s="28">
        <v>68.63</v>
      </c>
      <c r="G1542" t="s">
        <v>14</v>
      </c>
    </row>
    <row r="1543" spans="1:7" x14ac:dyDescent="0.25">
      <c r="A1543" t="s">
        <v>0</v>
      </c>
      <c r="B1543" t="s">
        <v>13</v>
      </c>
      <c r="C1543">
        <v>7430234</v>
      </c>
      <c r="D1543" s="2">
        <v>2958465</v>
      </c>
      <c r="E1543" s="2">
        <v>45223</v>
      </c>
      <c r="F1543" s="28">
        <v>68.63</v>
      </c>
      <c r="G1543" t="s">
        <v>14</v>
      </c>
    </row>
    <row r="1544" spans="1:7" x14ac:dyDescent="0.25">
      <c r="A1544" t="s">
        <v>0</v>
      </c>
      <c r="B1544" t="s">
        <v>13</v>
      </c>
      <c r="C1544">
        <v>7430240</v>
      </c>
      <c r="D1544" s="2">
        <v>2958465</v>
      </c>
      <c r="E1544" s="2">
        <v>45223</v>
      </c>
      <c r="F1544" s="28">
        <v>68.63</v>
      </c>
      <c r="G1544" t="s">
        <v>14</v>
      </c>
    </row>
    <row r="1545" spans="1:7" x14ac:dyDescent="0.25">
      <c r="A1545" t="s">
        <v>0</v>
      </c>
      <c r="B1545" t="s">
        <v>13</v>
      </c>
      <c r="C1545">
        <v>7430245</v>
      </c>
      <c r="D1545" s="2">
        <v>2958465</v>
      </c>
      <c r="E1545" s="2">
        <v>45223</v>
      </c>
      <c r="F1545" s="28">
        <v>68.63</v>
      </c>
      <c r="G1545" t="s">
        <v>14</v>
      </c>
    </row>
    <row r="1546" spans="1:7" x14ac:dyDescent="0.25">
      <c r="A1546" t="s">
        <v>0</v>
      </c>
      <c r="B1546" t="s">
        <v>13</v>
      </c>
      <c r="C1546">
        <v>7430296</v>
      </c>
      <c r="D1546" s="2">
        <v>2958465</v>
      </c>
      <c r="E1546" s="2">
        <v>45223</v>
      </c>
      <c r="F1546" s="28">
        <v>68.28</v>
      </c>
      <c r="G1546" t="s">
        <v>14</v>
      </c>
    </row>
    <row r="1547" spans="1:7" x14ac:dyDescent="0.25">
      <c r="A1547" t="s">
        <v>0</v>
      </c>
      <c r="B1547" t="s">
        <v>13</v>
      </c>
      <c r="C1547">
        <v>7430297</v>
      </c>
      <c r="D1547" s="2">
        <v>2958465</v>
      </c>
      <c r="E1547" s="2">
        <v>45223</v>
      </c>
      <c r="F1547" s="28">
        <v>68.28</v>
      </c>
      <c r="G1547" t="s">
        <v>14</v>
      </c>
    </row>
    <row r="1548" spans="1:7" x14ac:dyDescent="0.25">
      <c r="A1548" t="s">
        <v>0</v>
      </c>
      <c r="B1548" t="s">
        <v>13</v>
      </c>
      <c r="C1548">
        <v>7434183</v>
      </c>
      <c r="D1548" s="2">
        <v>2958465</v>
      </c>
      <c r="E1548" s="2">
        <v>45223</v>
      </c>
      <c r="F1548" s="28">
        <v>71.739999999999995</v>
      </c>
      <c r="G1548" t="s">
        <v>14</v>
      </c>
    </row>
    <row r="1549" spans="1:7" x14ac:dyDescent="0.25">
      <c r="A1549" t="s">
        <v>0</v>
      </c>
      <c r="B1549" t="s">
        <v>13</v>
      </c>
      <c r="C1549">
        <v>7434184</v>
      </c>
      <c r="D1549" s="2">
        <v>2958465</v>
      </c>
      <c r="E1549" s="2">
        <v>45223</v>
      </c>
      <c r="F1549" s="28">
        <v>71.739999999999995</v>
      </c>
      <c r="G1549" t="s">
        <v>14</v>
      </c>
    </row>
    <row r="1550" spans="1:7" x14ac:dyDescent="0.25">
      <c r="A1550" t="s">
        <v>0</v>
      </c>
      <c r="B1550" t="s">
        <v>13</v>
      </c>
      <c r="C1550">
        <v>7434201</v>
      </c>
      <c r="D1550" s="2">
        <v>2958465</v>
      </c>
      <c r="E1550" s="2">
        <v>45223</v>
      </c>
      <c r="F1550" s="28">
        <v>73.099999999999994</v>
      </c>
      <c r="G1550" t="s">
        <v>14</v>
      </c>
    </row>
    <row r="1551" spans="1:7" x14ac:dyDescent="0.25">
      <c r="A1551" t="s">
        <v>0</v>
      </c>
      <c r="B1551" t="s">
        <v>13</v>
      </c>
      <c r="C1551">
        <v>7434203</v>
      </c>
      <c r="D1551" s="2">
        <v>2958465</v>
      </c>
      <c r="E1551" s="2">
        <v>45223</v>
      </c>
      <c r="F1551" s="28">
        <v>73.099999999999994</v>
      </c>
      <c r="G1551" t="s">
        <v>14</v>
      </c>
    </row>
    <row r="1552" spans="1:7" x14ac:dyDescent="0.25">
      <c r="A1552" t="s">
        <v>0</v>
      </c>
      <c r="B1552" t="s">
        <v>13</v>
      </c>
      <c r="C1552">
        <v>7434233</v>
      </c>
      <c r="D1552" s="2">
        <v>2958465</v>
      </c>
      <c r="E1552" s="2">
        <v>45223</v>
      </c>
      <c r="F1552" s="28">
        <v>73.19</v>
      </c>
      <c r="G1552" t="s">
        <v>14</v>
      </c>
    </row>
    <row r="1553" spans="1:7" x14ac:dyDescent="0.25">
      <c r="A1553" t="s">
        <v>0</v>
      </c>
      <c r="B1553" t="s">
        <v>13</v>
      </c>
      <c r="C1553">
        <v>7434234</v>
      </c>
      <c r="D1553" s="2">
        <v>2958465</v>
      </c>
      <c r="E1553" s="2">
        <v>45223</v>
      </c>
      <c r="F1553" s="28">
        <v>73.19</v>
      </c>
      <c r="G1553" t="s">
        <v>14</v>
      </c>
    </row>
    <row r="1554" spans="1:7" x14ac:dyDescent="0.25">
      <c r="A1554" t="s">
        <v>0</v>
      </c>
      <c r="B1554" t="s">
        <v>13</v>
      </c>
      <c r="C1554">
        <v>7434242</v>
      </c>
      <c r="D1554" s="2">
        <v>2958465</v>
      </c>
      <c r="E1554" s="2">
        <v>45223</v>
      </c>
      <c r="F1554" s="28">
        <v>73.23</v>
      </c>
      <c r="G1554" t="s">
        <v>14</v>
      </c>
    </row>
    <row r="1555" spans="1:7" x14ac:dyDescent="0.25">
      <c r="A1555" t="s">
        <v>0</v>
      </c>
      <c r="B1555" t="s">
        <v>13</v>
      </c>
      <c r="C1555">
        <v>7434243</v>
      </c>
      <c r="D1555" s="2">
        <v>2958465</v>
      </c>
      <c r="E1555" s="2">
        <v>45223</v>
      </c>
      <c r="F1555" s="28">
        <v>73.34</v>
      </c>
      <c r="G1555" t="s">
        <v>14</v>
      </c>
    </row>
    <row r="1556" spans="1:7" x14ac:dyDescent="0.25">
      <c r="A1556" t="s">
        <v>0</v>
      </c>
      <c r="B1556" t="s">
        <v>13</v>
      </c>
      <c r="C1556">
        <v>7434244</v>
      </c>
      <c r="D1556" s="2">
        <v>2958465</v>
      </c>
      <c r="E1556" s="2">
        <v>45223</v>
      </c>
      <c r="F1556" s="28">
        <v>73.34</v>
      </c>
      <c r="G1556" t="s">
        <v>14</v>
      </c>
    </row>
    <row r="1557" spans="1:7" x14ac:dyDescent="0.25">
      <c r="A1557" t="s">
        <v>0</v>
      </c>
      <c r="B1557" t="s">
        <v>13</v>
      </c>
      <c r="C1557">
        <v>7434251</v>
      </c>
      <c r="D1557" s="2">
        <v>2958465</v>
      </c>
      <c r="E1557" s="2">
        <v>45223</v>
      </c>
      <c r="F1557" s="28">
        <v>73.64</v>
      </c>
      <c r="G1557" t="s">
        <v>14</v>
      </c>
    </row>
    <row r="1558" spans="1:7" x14ac:dyDescent="0.25">
      <c r="A1558" t="s">
        <v>0</v>
      </c>
      <c r="B1558" t="s">
        <v>13</v>
      </c>
      <c r="C1558">
        <v>7434253</v>
      </c>
      <c r="D1558" s="2">
        <v>2958465</v>
      </c>
      <c r="E1558" s="2">
        <v>45223</v>
      </c>
      <c r="F1558" s="28">
        <v>73.23</v>
      </c>
      <c r="G1558" t="s">
        <v>14</v>
      </c>
    </row>
    <row r="1559" spans="1:7" x14ac:dyDescent="0.25">
      <c r="A1559" t="s">
        <v>0</v>
      </c>
      <c r="B1559" t="s">
        <v>13</v>
      </c>
      <c r="C1559">
        <v>7434256</v>
      </c>
      <c r="D1559" s="2">
        <v>2958465</v>
      </c>
      <c r="E1559" s="2">
        <v>45223</v>
      </c>
      <c r="F1559" s="28">
        <v>73.23</v>
      </c>
      <c r="G1559" t="s">
        <v>14</v>
      </c>
    </row>
    <row r="1560" spans="1:7" x14ac:dyDescent="0.25">
      <c r="A1560" t="s">
        <v>0</v>
      </c>
      <c r="B1560" t="s">
        <v>13</v>
      </c>
      <c r="C1560">
        <v>7434265</v>
      </c>
      <c r="D1560" s="2">
        <v>2958465</v>
      </c>
      <c r="E1560" s="2">
        <v>45223</v>
      </c>
      <c r="F1560" s="28">
        <v>73.37</v>
      </c>
      <c r="G1560" t="s">
        <v>14</v>
      </c>
    </row>
    <row r="1561" spans="1:7" x14ac:dyDescent="0.25">
      <c r="A1561" t="s">
        <v>0</v>
      </c>
      <c r="B1561" t="s">
        <v>13</v>
      </c>
      <c r="C1561">
        <v>7435173</v>
      </c>
      <c r="D1561" s="2">
        <v>2958465</v>
      </c>
      <c r="E1561" s="2">
        <v>45223</v>
      </c>
      <c r="F1561" s="28">
        <v>73.13</v>
      </c>
      <c r="G1561" t="s">
        <v>14</v>
      </c>
    </row>
    <row r="1562" spans="1:7" x14ac:dyDescent="0.25">
      <c r="A1562" t="s">
        <v>0</v>
      </c>
      <c r="B1562" t="s">
        <v>13</v>
      </c>
      <c r="C1562">
        <v>7435175</v>
      </c>
      <c r="D1562" s="2">
        <v>2958465</v>
      </c>
      <c r="E1562" s="2">
        <v>45223</v>
      </c>
      <c r="F1562" s="28">
        <v>73.13</v>
      </c>
      <c r="G1562" t="s">
        <v>14</v>
      </c>
    </row>
    <row r="1563" spans="1:7" x14ac:dyDescent="0.25">
      <c r="A1563" t="s">
        <v>0</v>
      </c>
      <c r="B1563" t="s">
        <v>13</v>
      </c>
      <c r="C1563">
        <v>7435183</v>
      </c>
      <c r="D1563" s="2">
        <v>2958465</v>
      </c>
      <c r="E1563" s="2">
        <v>45223</v>
      </c>
      <c r="F1563" s="28">
        <v>73.430000000000007</v>
      </c>
      <c r="G1563" t="s">
        <v>14</v>
      </c>
    </row>
    <row r="1564" spans="1:7" x14ac:dyDescent="0.25">
      <c r="A1564" t="s">
        <v>0</v>
      </c>
      <c r="B1564" t="s">
        <v>13</v>
      </c>
      <c r="C1564">
        <v>7435184</v>
      </c>
      <c r="D1564" s="2">
        <v>2958465</v>
      </c>
      <c r="E1564" s="2">
        <v>45223</v>
      </c>
      <c r="F1564" s="28">
        <v>73.430000000000007</v>
      </c>
      <c r="G1564" t="s">
        <v>14</v>
      </c>
    </row>
    <row r="1565" spans="1:7" x14ac:dyDescent="0.25">
      <c r="A1565" t="s">
        <v>0</v>
      </c>
      <c r="B1565" t="s">
        <v>13</v>
      </c>
      <c r="C1565">
        <v>7435201</v>
      </c>
      <c r="D1565" s="2">
        <v>2958465</v>
      </c>
      <c r="E1565" s="2">
        <v>45223</v>
      </c>
      <c r="F1565" s="28">
        <v>73.099999999999994</v>
      </c>
      <c r="G1565" t="s">
        <v>14</v>
      </c>
    </row>
    <row r="1566" spans="1:7" x14ac:dyDescent="0.25">
      <c r="A1566" t="s">
        <v>0</v>
      </c>
      <c r="B1566" t="s">
        <v>13</v>
      </c>
      <c r="C1566">
        <v>7435203</v>
      </c>
      <c r="D1566" s="2">
        <v>2958465</v>
      </c>
      <c r="E1566" s="2">
        <v>45223</v>
      </c>
      <c r="F1566" s="28">
        <v>73.099999999999994</v>
      </c>
      <c r="G1566" t="s">
        <v>14</v>
      </c>
    </row>
    <row r="1567" spans="1:7" x14ac:dyDescent="0.25">
      <c r="A1567" t="s">
        <v>0</v>
      </c>
      <c r="B1567" t="s">
        <v>13</v>
      </c>
      <c r="C1567">
        <v>7435233</v>
      </c>
      <c r="D1567" s="2">
        <v>2958465</v>
      </c>
      <c r="E1567" s="2">
        <v>45223</v>
      </c>
      <c r="F1567" s="28">
        <v>72.16</v>
      </c>
      <c r="G1567" t="s">
        <v>14</v>
      </c>
    </row>
    <row r="1568" spans="1:7" x14ac:dyDescent="0.25">
      <c r="A1568" t="s">
        <v>0</v>
      </c>
      <c r="B1568" t="s">
        <v>13</v>
      </c>
      <c r="C1568">
        <v>7435234</v>
      </c>
      <c r="D1568" s="2">
        <v>2958465</v>
      </c>
      <c r="E1568" s="2">
        <v>45223</v>
      </c>
      <c r="F1568" s="28">
        <v>72.16</v>
      </c>
      <c r="G1568" t="s">
        <v>14</v>
      </c>
    </row>
    <row r="1569" spans="1:7" x14ac:dyDescent="0.25">
      <c r="A1569" t="s">
        <v>0</v>
      </c>
      <c r="B1569" t="s">
        <v>13</v>
      </c>
      <c r="C1569">
        <v>7435242</v>
      </c>
      <c r="D1569" s="2">
        <v>2958465</v>
      </c>
      <c r="E1569" s="2">
        <v>45223</v>
      </c>
      <c r="F1569" s="28">
        <v>73.23</v>
      </c>
      <c r="G1569" t="s">
        <v>14</v>
      </c>
    </row>
    <row r="1570" spans="1:7" x14ac:dyDescent="0.25">
      <c r="A1570" t="s">
        <v>0</v>
      </c>
      <c r="B1570" t="s">
        <v>13</v>
      </c>
      <c r="C1570">
        <v>7435251</v>
      </c>
      <c r="D1570" s="2">
        <v>2958465</v>
      </c>
      <c r="E1570" s="2">
        <v>45223</v>
      </c>
      <c r="F1570" s="28">
        <v>73.64</v>
      </c>
      <c r="G1570" t="s">
        <v>14</v>
      </c>
    </row>
    <row r="1571" spans="1:7" x14ac:dyDescent="0.25">
      <c r="A1571" t="s">
        <v>0</v>
      </c>
      <c r="B1571" t="s">
        <v>13</v>
      </c>
      <c r="C1571">
        <v>7435256</v>
      </c>
      <c r="D1571" s="2">
        <v>2958465</v>
      </c>
      <c r="E1571" s="2">
        <v>45223</v>
      </c>
      <c r="F1571" s="28">
        <v>73.23</v>
      </c>
      <c r="G1571" t="s">
        <v>14</v>
      </c>
    </row>
    <row r="1572" spans="1:7" x14ac:dyDescent="0.25">
      <c r="A1572" t="s">
        <v>0</v>
      </c>
      <c r="B1572" t="s">
        <v>13</v>
      </c>
      <c r="C1572">
        <v>7435265</v>
      </c>
      <c r="D1572" s="2">
        <v>2958465</v>
      </c>
      <c r="E1572" s="2">
        <v>45223</v>
      </c>
      <c r="F1572" s="28">
        <v>73.37</v>
      </c>
      <c r="G1572" t="s">
        <v>14</v>
      </c>
    </row>
    <row r="1573" spans="1:7" x14ac:dyDescent="0.25">
      <c r="A1573" t="s">
        <v>0</v>
      </c>
      <c r="B1573" t="s">
        <v>13</v>
      </c>
      <c r="C1573">
        <v>7436181</v>
      </c>
      <c r="D1573" s="2">
        <v>2958465</v>
      </c>
      <c r="E1573" s="2">
        <v>45223</v>
      </c>
      <c r="F1573" s="28">
        <v>73.430000000000007</v>
      </c>
      <c r="G1573" t="s">
        <v>14</v>
      </c>
    </row>
    <row r="1574" spans="1:7" x14ac:dyDescent="0.25">
      <c r="A1574" t="s">
        <v>0</v>
      </c>
      <c r="B1574" t="s">
        <v>13</v>
      </c>
      <c r="C1574">
        <v>7436183</v>
      </c>
      <c r="D1574" s="2">
        <v>2958465</v>
      </c>
      <c r="E1574" s="2">
        <v>45223</v>
      </c>
      <c r="F1574" s="28">
        <v>73.430000000000007</v>
      </c>
      <c r="G1574" t="s">
        <v>14</v>
      </c>
    </row>
    <row r="1575" spans="1:7" x14ac:dyDescent="0.25">
      <c r="A1575" t="s">
        <v>0</v>
      </c>
      <c r="B1575" t="s">
        <v>13</v>
      </c>
      <c r="C1575">
        <v>7436184</v>
      </c>
      <c r="D1575" s="2">
        <v>2958465</v>
      </c>
      <c r="E1575" s="2">
        <v>45223</v>
      </c>
      <c r="F1575" s="28">
        <v>73.430000000000007</v>
      </c>
      <c r="G1575" t="s">
        <v>14</v>
      </c>
    </row>
    <row r="1576" spans="1:7" x14ac:dyDescent="0.25">
      <c r="A1576" t="s">
        <v>0</v>
      </c>
      <c r="B1576" t="s">
        <v>13</v>
      </c>
      <c r="C1576">
        <v>7436200</v>
      </c>
      <c r="D1576" s="2">
        <v>2958465</v>
      </c>
      <c r="E1576" s="2">
        <v>45898</v>
      </c>
      <c r="F1576" s="28">
        <v>73.099999999999994</v>
      </c>
      <c r="G1576" t="s">
        <v>14</v>
      </c>
    </row>
    <row r="1577" spans="1:7" x14ac:dyDescent="0.25">
      <c r="A1577" t="s">
        <v>0</v>
      </c>
      <c r="B1577" t="s">
        <v>13</v>
      </c>
      <c r="C1577">
        <v>7436201</v>
      </c>
      <c r="D1577" s="2">
        <v>2958465</v>
      </c>
      <c r="E1577" s="2">
        <v>45223</v>
      </c>
      <c r="F1577" s="28">
        <v>73.099999999999994</v>
      </c>
      <c r="G1577" t="s">
        <v>14</v>
      </c>
    </row>
    <row r="1578" spans="1:7" x14ac:dyDescent="0.25">
      <c r="A1578" t="s">
        <v>0</v>
      </c>
      <c r="B1578" t="s">
        <v>13</v>
      </c>
      <c r="C1578">
        <v>7436203</v>
      </c>
      <c r="D1578" s="2">
        <v>2958465</v>
      </c>
      <c r="E1578" s="2">
        <v>45223</v>
      </c>
      <c r="F1578" s="28">
        <v>73.099999999999994</v>
      </c>
      <c r="G1578" t="s">
        <v>14</v>
      </c>
    </row>
    <row r="1579" spans="1:7" x14ac:dyDescent="0.25">
      <c r="A1579" t="s">
        <v>0</v>
      </c>
      <c r="B1579" t="s">
        <v>13</v>
      </c>
      <c r="C1579">
        <v>7436204</v>
      </c>
      <c r="D1579" s="2">
        <v>2958465</v>
      </c>
      <c r="E1579" s="2">
        <v>45898</v>
      </c>
      <c r="F1579" s="28">
        <v>73.099999999999994</v>
      </c>
      <c r="G1579" t="s">
        <v>14</v>
      </c>
    </row>
    <row r="1580" spans="1:7" x14ac:dyDescent="0.25">
      <c r="A1580" t="s">
        <v>0</v>
      </c>
      <c r="B1580" t="s">
        <v>13</v>
      </c>
      <c r="C1580">
        <v>7436229</v>
      </c>
      <c r="D1580" s="2">
        <v>2958465</v>
      </c>
      <c r="E1580" s="2">
        <v>45223</v>
      </c>
      <c r="F1580" s="28">
        <v>73.430000000000007</v>
      </c>
      <c r="G1580" t="s">
        <v>14</v>
      </c>
    </row>
    <row r="1581" spans="1:7" x14ac:dyDescent="0.25">
      <c r="A1581" t="s">
        <v>0</v>
      </c>
      <c r="B1581" t="s">
        <v>13</v>
      </c>
      <c r="C1581">
        <v>7436233</v>
      </c>
      <c r="D1581" s="2">
        <v>2958465</v>
      </c>
      <c r="E1581" s="2">
        <v>45223</v>
      </c>
      <c r="F1581" s="28">
        <v>73.19</v>
      </c>
      <c r="G1581" t="s">
        <v>14</v>
      </c>
    </row>
    <row r="1582" spans="1:7" x14ac:dyDescent="0.25">
      <c r="A1582" t="s">
        <v>0</v>
      </c>
      <c r="B1582" t="s">
        <v>13</v>
      </c>
      <c r="C1582">
        <v>7436234</v>
      </c>
      <c r="D1582" s="2">
        <v>2958465</v>
      </c>
      <c r="E1582" s="2">
        <v>45223</v>
      </c>
      <c r="F1582" s="28">
        <v>73.19</v>
      </c>
      <c r="G1582" t="s">
        <v>14</v>
      </c>
    </row>
    <row r="1583" spans="1:7" x14ac:dyDescent="0.25">
      <c r="A1583" t="s">
        <v>0</v>
      </c>
      <c r="B1583" t="s">
        <v>13</v>
      </c>
      <c r="C1583">
        <v>7436240</v>
      </c>
      <c r="D1583" s="2">
        <v>2958465</v>
      </c>
      <c r="E1583" s="2">
        <v>45898</v>
      </c>
      <c r="F1583" s="28">
        <v>73.19</v>
      </c>
      <c r="G1583" t="s">
        <v>14</v>
      </c>
    </row>
    <row r="1584" spans="1:7" x14ac:dyDescent="0.25">
      <c r="A1584" t="s">
        <v>0</v>
      </c>
      <c r="B1584" t="s">
        <v>13</v>
      </c>
      <c r="C1584">
        <v>7436242</v>
      </c>
      <c r="D1584" s="2">
        <v>2958465</v>
      </c>
      <c r="E1584" s="2">
        <v>45223</v>
      </c>
      <c r="F1584" s="28">
        <v>73.23</v>
      </c>
      <c r="G1584" t="s">
        <v>14</v>
      </c>
    </row>
    <row r="1585" spans="1:7" x14ac:dyDescent="0.25">
      <c r="A1585" t="s">
        <v>0</v>
      </c>
      <c r="B1585" t="s">
        <v>13</v>
      </c>
      <c r="C1585">
        <v>7436243</v>
      </c>
      <c r="D1585" s="2">
        <v>2958465</v>
      </c>
      <c r="E1585" s="2">
        <v>45223</v>
      </c>
      <c r="F1585" s="28">
        <v>73.34</v>
      </c>
      <c r="G1585" t="s">
        <v>14</v>
      </c>
    </row>
    <row r="1586" spans="1:7" x14ac:dyDescent="0.25">
      <c r="A1586" t="s">
        <v>0</v>
      </c>
      <c r="B1586" t="s">
        <v>13</v>
      </c>
      <c r="C1586">
        <v>7436244</v>
      </c>
      <c r="D1586" s="2">
        <v>2958465</v>
      </c>
      <c r="E1586" s="2">
        <v>45223</v>
      </c>
      <c r="F1586" s="28">
        <v>73.34</v>
      </c>
      <c r="G1586" t="s">
        <v>14</v>
      </c>
    </row>
    <row r="1587" spans="1:7" x14ac:dyDescent="0.25">
      <c r="A1587" t="s">
        <v>0</v>
      </c>
      <c r="B1587" t="s">
        <v>13</v>
      </c>
      <c r="C1587">
        <v>7436245</v>
      </c>
      <c r="D1587" s="2">
        <v>2958465</v>
      </c>
      <c r="E1587" s="2">
        <v>45898</v>
      </c>
      <c r="F1587" s="28">
        <v>73.19</v>
      </c>
      <c r="G1587" t="s">
        <v>14</v>
      </c>
    </row>
    <row r="1588" spans="1:7" x14ac:dyDescent="0.25">
      <c r="A1588" t="s">
        <v>0</v>
      </c>
      <c r="B1588" t="s">
        <v>13</v>
      </c>
      <c r="C1588">
        <v>7436250</v>
      </c>
      <c r="D1588" s="2">
        <v>2958465</v>
      </c>
      <c r="E1588" s="2">
        <v>45223</v>
      </c>
      <c r="F1588" s="28">
        <v>73.64</v>
      </c>
      <c r="G1588" t="s">
        <v>14</v>
      </c>
    </row>
    <row r="1589" spans="1:7" x14ac:dyDescent="0.25">
      <c r="A1589" t="s">
        <v>0</v>
      </c>
      <c r="B1589" t="s">
        <v>13</v>
      </c>
      <c r="C1589">
        <v>7436251</v>
      </c>
      <c r="D1589" s="2">
        <v>2958465</v>
      </c>
      <c r="E1589" s="2">
        <v>45223</v>
      </c>
      <c r="F1589" s="28">
        <v>73.64</v>
      </c>
      <c r="G1589" t="s">
        <v>14</v>
      </c>
    </row>
    <row r="1590" spans="1:7" x14ac:dyDescent="0.25">
      <c r="A1590" t="s">
        <v>0</v>
      </c>
      <c r="B1590" t="s">
        <v>13</v>
      </c>
      <c r="C1590">
        <v>7436253</v>
      </c>
      <c r="D1590" s="2">
        <v>2958465</v>
      </c>
      <c r="E1590" s="2">
        <v>45223</v>
      </c>
      <c r="F1590" s="28">
        <v>73.23</v>
      </c>
      <c r="G1590" t="s">
        <v>14</v>
      </c>
    </row>
    <row r="1591" spans="1:7" x14ac:dyDescent="0.25">
      <c r="A1591" t="s">
        <v>0</v>
      </c>
      <c r="B1591" t="s">
        <v>13</v>
      </c>
      <c r="C1591">
        <v>7436256</v>
      </c>
      <c r="D1591" s="2">
        <v>2958465</v>
      </c>
      <c r="E1591" s="2">
        <v>45223</v>
      </c>
      <c r="F1591" s="28">
        <v>73.23</v>
      </c>
      <c r="G1591" t="s">
        <v>14</v>
      </c>
    </row>
    <row r="1592" spans="1:7" x14ac:dyDescent="0.25">
      <c r="A1592" t="s">
        <v>0</v>
      </c>
      <c r="B1592" t="s">
        <v>13</v>
      </c>
      <c r="C1592">
        <v>7436265</v>
      </c>
      <c r="D1592" s="2">
        <v>2958465</v>
      </c>
      <c r="E1592" s="2">
        <v>45223</v>
      </c>
      <c r="F1592" s="28">
        <v>73.37</v>
      </c>
      <c r="G1592" t="s">
        <v>14</v>
      </c>
    </row>
    <row r="1593" spans="1:7" x14ac:dyDescent="0.25">
      <c r="A1593" t="s">
        <v>0</v>
      </c>
      <c r="B1593" t="s">
        <v>13</v>
      </c>
      <c r="C1593">
        <v>7437265</v>
      </c>
      <c r="D1593" s="2">
        <v>2958465</v>
      </c>
      <c r="E1593" s="2">
        <v>43293</v>
      </c>
      <c r="F1593" s="28">
        <v>87.72</v>
      </c>
      <c r="G1593" t="s">
        <v>14</v>
      </c>
    </row>
    <row r="1594" spans="1:7" x14ac:dyDescent="0.25">
      <c r="A1594" t="s">
        <v>0</v>
      </c>
      <c r="B1594" t="s">
        <v>13</v>
      </c>
      <c r="C1594">
        <v>7438183</v>
      </c>
      <c r="D1594" s="2">
        <v>2958465</v>
      </c>
      <c r="E1594" s="2">
        <v>43544</v>
      </c>
      <c r="F1594" s="28">
        <v>86.96</v>
      </c>
      <c r="G1594" t="s">
        <v>14</v>
      </c>
    </row>
    <row r="1595" spans="1:7" x14ac:dyDescent="0.25">
      <c r="A1595" t="s">
        <v>0</v>
      </c>
      <c r="B1595" t="s">
        <v>13</v>
      </c>
      <c r="C1595">
        <v>7438184</v>
      </c>
      <c r="D1595" s="2">
        <v>2958465</v>
      </c>
      <c r="E1595" s="2">
        <v>43544</v>
      </c>
      <c r="F1595" s="28">
        <v>86.96</v>
      </c>
      <c r="G1595" t="s">
        <v>14</v>
      </c>
    </row>
    <row r="1596" spans="1:7" x14ac:dyDescent="0.25">
      <c r="A1596" t="s">
        <v>0</v>
      </c>
      <c r="B1596" t="s">
        <v>13</v>
      </c>
      <c r="C1596">
        <v>7438201</v>
      </c>
      <c r="D1596" s="2">
        <v>2958465</v>
      </c>
      <c r="E1596" s="2">
        <v>43544</v>
      </c>
      <c r="F1596" s="28">
        <v>86.96</v>
      </c>
      <c r="G1596" t="s">
        <v>14</v>
      </c>
    </row>
    <row r="1597" spans="1:7" x14ac:dyDescent="0.25">
      <c r="A1597" t="s">
        <v>0</v>
      </c>
      <c r="B1597" t="s">
        <v>13</v>
      </c>
      <c r="C1597">
        <v>7438203</v>
      </c>
      <c r="D1597" s="2">
        <v>2958465</v>
      </c>
      <c r="E1597" s="2">
        <v>43544</v>
      </c>
      <c r="F1597" s="28">
        <v>86.96</v>
      </c>
      <c r="G1597" t="s">
        <v>14</v>
      </c>
    </row>
    <row r="1598" spans="1:7" x14ac:dyDescent="0.25">
      <c r="A1598" t="s">
        <v>0</v>
      </c>
      <c r="B1598" t="s">
        <v>13</v>
      </c>
      <c r="C1598">
        <v>7438233</v>
      </c>
      <c r="D1598" s="2">
        <v>2958465</v>
      </c>
      <c r="E1598" s="2">
        <v>43544</v>
      </c>
      <c r="F1598" s="28">
        <v>86.96</v>
      </c>
      <c r="G1598" t="s">
        <v>14</v>
      </c>
    </row>
    <row r="1599" spans="1:7" x14ac:dyDescent="0.25">
      <c r="A1599" t="s">
        <v>0</v>
      </c>
      <c r="B1599" t="s">
        <v>13</v>
      </c>
      <c r="C1599">
        <v>7438234</v>
      </c>
      <c r="D1599" s="2">
        <v>2958465</v>
      </c>
      <c r="E1599" s="2">
        <v>43544</v>
      </c>
      <c r="F1599" s="28">
        <v>86.96</v>
      </c>
      <c r="G1599" t="s">
        <v>14</v>
      </c>
    </row>
    <row r="1600" spans="1:7" x14ac:dyDescent="0.25">
      <c r="A1600" t="s">
        <v>0</v>
      </c>
      <c r="B1600" t="s">
        <v>13</v>
      </c>
      <c r="C1600">
        <v>7438242</v>
      </c>
      <c r="D1600" s="2">
        <v>2958465</v>
      </c>
      <c r="E1600" s="2">
        <v>43544</v>
      </c>
      <c r="F1600" s="28">
        <v>86.96</v>
      </c>
      <c r="G1600" t="s">
        <v>14</v>
      </c>
    </row>
    <row r="1601" spans="1:7" x14ac:dyDescent="0.25">
      <c r="A1601" t="s">
        <v>0</v>
      </c>
      <c r="B1601" t="s">
        <v>13</v>
      </c>
      <c r="C1601">
        <v>7439181</v>
      </c>
      <c r="D1601" s="2">
        <v>2958465</v>
      </c>
      <c r="E1601" s="2">
        <v>45505</v>
      </c>
      <c r="F1601" s="28">
        <v>53.76</v>
      </c>
      <c r="G1601" t="s">
        <v>14</v>
      </c>
    </row>
    <row r="1602" spans="1:7" x14ac:dyDescent="0.25">
      <c r="A1602" t="s">
        <v>0</v>
      </c>
      <c r="B1602" t="s">
        <v>13</v>
      </c>
      <c r="C1602">
        <v>7439183</v>
      </c>
      <c r="D1602" s="2">
        <v>2958465</v>
      </c>
      <c r="E1602" s="2">
        <v>45505</v>
      </c>
      <c r="F1602" s="28">
        <v>53.76</v>
      </c>
      <c r="G1602" t="s">
        <v>14</v>
      </c>
    </row>
    <row r="1603" spans="1:7" x14ac:dyDescent="0.25">
      <c r="A1603" t="s">
        <v>0</v>
      </c>
      <c r="B1603" t="s">
        <v>13</v>
      </c>
      <c r="C1603">
        <v>7439184</v>
      </c>
      <c r="D1603" s="2">
        <v>2958465</v>
      </c>
      <c r="E1603" s="2">
        <v>45505</v>
      </c>
      <c r="F1603" s="28">
        <v>53.76</v>
      </c>
      <c r="G1603" t="s">
        <v>14</v>
      </c>
    </row>
    <row r="1604" spans="1:7" x14ac:dyDescent="0.25">
      <c r="A1604" t="s">
        <v>0</v>
      </c>
      <c r="B1604" t="s">
        <v>13</v>
      </c>
      <c r="C1604">
        <v>7439200</v>
      </c>
      <c r="D1604" s="2">
        <v>2958465</v>
      </c>
      <c r="E1604" s="2">
        <v>45505</v>
      </c>
      <c r="F1604" s="28">
        <v>57.14</v>
      </c>
      <c r="G1604" t="s">
        <v>14</v>
      </c>
    </row>
    <row r="1605" spans="1:7" x14ac:dyDescent="0.25">
      <c r="A1605" t="s">
        <v>0</v>
      </c>
      <c r="B1605" t="s">
        <v>13</v>
      </c>
      <c r="C1605">
        <v>7439201</v>
      </c>
      <c r="D1605" s="2">
        <v>2958465</v>
      </c>
      <c r="E1605" s="2">
        <v>45505</v>
      </c>
      <c r="F1605" s="28">
        <v>57.14</v>
      </c>
      <c r="G1605" t="s">
        <v>14</v>
      </c>
    </row>
    <row r="1606" spans="1:7" x14ac:dyDescent="0.25">
      <c r="A1606" t="s">
        <v>0</v>
      </c>
      <c r="B1606" t="s">
        <v>13</v>
      </c>
      <c r="C1606">
        <v>7439203</v>
      </c>
      <c r="D1606" s="2">
        <v>2958465</v>
      </c>
      <c r="E1606" s="2">
        <v>45505</v>
      </c>
      <c r="F1606" s="28">
        <v>57.14</v>
      </c>
      <c r="G1606" t="s">
        <v>14</v>
      </c>
    </row>
    <row r="1607" spans="1:7" x14ac:dyDescent="0.25">
      <c r="A1607" t="s">
        <v>0</v>
      </c>
      <c r="B1607" t="s">
        <v>13</v>
      </c>
      <c r="C1607">
        <v>7439204</v>
      </c>
      <c r="D1607" s="2">
        <v>2958465</v>
      </c>
      <c r="E1607" s="2">
        <v>45505</v>
      </c>
      <c r="F1607" s="28">
        <v>57.14</v>
      </c>
      <c r="G1607" t="s">
        <v>14</v>
      </c>
    </row>
    <row r="1608" spans="1:7" x14ac:dyDescent="0.25">
      <c r="A1608" t="s">
        <v>0</v>
      </c>
      <c r="B1608" t="s">
        <v>13</v>
      </c>
      <c r="C1608">
        <v>7439229</v>
      </c>
      <c r="D1608" s="2">
        <v>2958465</v>
      </c>
      <c r="E1608" s="2">
        <v>45505</v>
      </c>
      <c r="F1608" s="28">
        <v>53.76</v>
      </c>
      <c r="G1608" t="s">
        <v>14</v>
      </c>
    </row>
    <row r="1609" spans="1:7" x14ac:dyDescent="0.25">
      <c r="A1609" t="s">
        <v>0</v>
      </c>
      <c r="B1609" t="s">
        <v>13</v>
      </c>
      <c r="C1609">
        <v>7439233</v>
      </c>
      <c r="D1609" s="2">
        <v>2958465</v>
      </c>
      <c r="E1609" s="2">
        <v>45505</v>
      </c>
      <c r="F1609" s="28">
        <v>57.14</v>
      </c>
      <c r="G1609" t="s">
        <v>14</v>
      </c>
    </row>
    <row r="1610" spans="1:7" x14ac:dyDescent="0.25">
      <c r="A1610" t="s">
        <v>0</v>
      </c>
      <c r="B1610" t="s">
        <v>13</v>
      </c>
      <c r="C1610">
        <v>7439234</v>
      </c>
      <c r="D1610" s="2">
        <v>2958465</v>
      </c>
      <c r="E1610" s="2">
        <v>45505</v>
      </c>
      <c r="F1610" s="28">
        <v>57.14</v>
      </c>
      <c r="G1610" t="s">
        <v>14</v>
      </c>
    </row>
    <row r="1611" spans="1:7" x14ac:dyDescent="0.25">
      <c r="A1611" t="s">
        <v>0</v>
      </c>
      <c r="B1611" t="s">
        <v>13</v>
      </c>
      <c r="C1611">
        <v>7439240</v>
      </c>
      <c r="D1611" s="2">
        <v>2958465</v>
      </c>
      <c r="E1611" s="2">
        <v>45505</v>
      </c>
      <c r="F1611" s="28">
        <v>57.14</v>
      </c>
      <c r="G1611" t="s">
        <v>14</v>
      </c>
    </row>
    <row r="1612" spans="1:7" x14ac:dyDescent="0.25">
      <c r="A1612" t="s">
        <v>0</v>
      </c>
      <c r="B1612" t="s">
        <v>13</v>
      </c>
      <c r="C1612">
        <v>7439241</v>
      </c>
      <c r="D1612" s="2">
        <v>2958465</v>
      </c>
      <c r="E1612" s="2">
        <v>44083</v>
      </c>
      <c r="F1612" s="28">
        <v>74.069999999999993</v>
      </c>
      <c r="G1612" t="s">
        <v>14</v>
      </c>
    </row>
    <row r="1613" spans="1:7" x14ac:dyDescent="0.25">
      <c r="A1613" t="s">
        <v>0</v>
      </c>
      <c r="B1613" t="s">
        <v>13</v>
      </c>
      <c r="C1613">
        <v>7439245</v>
      </c>
      <c r="D1613" s="2">
        <v>2958465</v>
      </c>
      <c r="E1613" s="2">
        <v>45505</v>
      </c>
      <c r="F1613" s="28">
        <v>57.14</v>
      </c>
      <c r="G1613" t="s">
        <v>14</v>
      </c>
    </row>
    <row r="1614" spans="1:7" x14ac:dyDescent="0.25">
      <c r="A1614" t="s">
        <v>0</v>
      </c>
      <c r="B1614" t="s">
        <v>13</v>
      </c>
      <c r="C1614">
        <v>7439250</v>
      </c>
      <c r="D1614" s="2">
        <v>2958465</v>
      </c>
      <c r="E1614" s="2">
        <v>45505</v>
      </c>
      <c r="F1614" s="28">
        <v>57.14</v>
      </c>
      <c r="G1614" t="s">
        <v>14</v>
      </c>
    </row>
    <row r="1615" spans="1:7" x14ac:dyDescent="0.25">
      <c r="A1615" t="s">
        <v>0</v>
      </c>
      <c r="B1615" t="s">
        <v>13</v>
      </c>
      <c r="C1615">
        <v>7439251</v>
      </c>
      <c r="D1615" s="2">
        <v>2958465</v>
      </c>
      <c r="E1615" s="2">
        <v>45505</v>
      </c>
      <c r="F1615" s="28">
        <v>57.14</v>
      </c>
      <c r="G1615" t="s">
        <v>14</v>
      </c>
    </row>
    <row r="1616" spans="1:7" x14ac:dyDescent="0.25">
      <c r="A1616" t="s">
        <v>0</v>
      </c>
      <c r="B1616" t="s">
        <v>13</v>
      </c>
      <c r="C1616">
        <v>7439253</v>
      </c>
      <c r="D1616" s="2">
        <v>2958465</v>
      </c>
      <c r="E1616" s="2">
        <v>44083</v>
      </c>
      <c r="F1616" s="28">
        <v>74.069999999999993</v>
      </c>
      <c r="G1616" t="s">
        <v>14</v>
      </c>
    </row>
    <row r="1617" spans="1:7" x14ac:dyDescent="0.25">
      <c r="A1617" t="s">
        <v>0</v>
      </c>
      <c r="B1617" t="s">
        <v>13</v>
      </c>
      <c r="C1617">
        <v>7439265</v>
      </c>
      <c r="D1617" s="2">
        <v>2958465</v>
      </c>
      <c r="E1617" s="2">
        <v>43475</v>
      </c>
      <c r="F1617" s="28">
        <v>74.069999999999993</v>
      </c>
      <c r="G1617" t="s">
        <v>14</v>
      </c>
    </row>
    <row r="1618" spans="1:7" x14ac:dyDescent="0.25">
      <c r="A1618" t="s">
        <v>0</v>
      </c>
      <c r="B1618" t="s">
        <v>13</v>
      </c>
      <c r="C1618">
        <v>7439269</v>
      </c>
      <c r="D1618" s="2">
        <v>2958465</v>
      </c>
      <c r="E1618" s="2">
        <v>44083</v>
      </c>
      <c r="F1618" s="28">
        <v>74.069999999999993</v>
      </c>
      <c r="G1618" t="s">
        <v>14</v>
      </c>
    </row>
    <row r="1619" spans="1:7" x14ac:dyDescent="0.25">
      <c r="A1619" t="s">
        <v>0</v>
      </c>
      <c r="B1619" t="s">
        <v>13</v>
      </c>
      <c r="C1619">
        <v>7440181</v>
      </c>
      <c r="D1619" s="2">
        <v>2958465</v>
      </c>
      <c r="E1619" s="2">
        <v>45505</v>
      </c>
      <c r="F1619" s="28">
        <v>53.48</v>
      </c>
      <c r="G1619" t="s">
        <v>14</v>
      </c>
    </row>
    <row r="1620" spans="1:7" x14ac:dyDescent="0.25">
      <c r="A1620" t="s">
        <v>0</v>
      </c>
      <c r="B1620" t="s">
        <v>13</v>
      </c>
      <c r="C1620">
        <v>7440183</v>
      </c>
      <c r="D1620" s="2">
        <v>2958465</v>
      </c>
      <c r="E1620" s="2">
        <v>45505</v>
      </c>
      <c r="F1620" s="28">
        <v>53.48</v>
      </c>
      <c r="G1620" t="s">
        <v>14</v>
      </c>
    </row>
    <row r="1621" spans="1:7" x14ac:dyDescent="0.25">
      <c r="A1621" t="s">
        <v>0</v>
      </c>
      <c r="B1621" t="s">
        <v>13</v>
      </c>
      <c r="C1621">
        <v>7440184</v>
      </c>
      <c r="D1621" s="2">
        <v>2958465</v>
      </c>
      <c r="E1621" s="2">
        <v>45505</v>
      </c>
      <c r="F1621" s="28">
        <v>53.48</v>
      </c>
      <c r="G1621" t="s">
        <v>14</v>
      </c>
    </row>
    <row r="1622" spans="1:7" x14ac:dyDescent="0.25">
      <c r="A1622" t="s">
        <v>0</v>
      </c>
      <c r="B1622" t="s">
        <v>13</v>
      </c>
      <c r="C1622">
        <v>7440200</v>
      </c>
      <c r="D1622" s="2">
        <v>2958465</v>
      </c>
      <c r="E1622" s="2">
        <v>45505</v>
      </c>
      <c r="F1622" s="28">
        <v>53.4</v>
      </c>
      <c r="G1622" t="s">
        <v>14</v>
      </c>
    </row>
    <row r="1623" spans="1:7" x14ac:dyDescent="0.25">
      <c r="A1623" t="s">
        <v>0</v>
      </c>
      <c r="B1623" t="s">
        <v>13</v>
      </c>
      <c r="C1623">
        <v>7440201</v>
      </c>
      <c r="D1623" s="2">
        <v>2958465</v>
      </c>
      <c r="E1623" s="2">
        <v>45505</v>
      </c>
      <c r="F1623" s="28">
        <v>53.4</v>
      </c>
      <c r="G1623" t="s">
        <v>14</v>
      </c>
    </row>
    <row r="1624" spans="1:7" x14ac:dyDescent="0.25">
      <c r="A1624" t="s">
        <v>0</v>
      </c>
      <c r="B1624" t="s">
        <v>13</v>
      </c>
      <c r="C1624">
        <v>7440203</v>
      </c>
      <c r="D1624" s="2">
        <v>2958465</v>
      </c>
      <c r="E1624" s="2">
        <v>45505</v>
      </c>
      <c r="F1624" s="28">
        <v>53.4</v>
      </c>
      <c r="G1624" t="s">
        <v>14</v>
      </c>
    </row>
    <row r="1625" spans="1:7" x14ac:dyDescent="0.25">
      <c r="A1625" t="s">
        <v>0</v>
      </c>
      <c r="B1625" t="s">
        <v>13</v>
      </c>
      <c r="C1625">
        <v>7440204</v>
      </c>
      <c r="D1625" s="2">
        <v>2958465</v>
      </c>
      <c r="E1625" s="2">
        <v>45505</v>
      </c>
      <c r="F1625" s="28">
        <v>53.4</v>
      </c>
      <c r="G1625" t="s">
        <v>14</v>
      </c>
    </row>
    <row r="1626" spans="1:7" x14ac:dyDescent="0.25">
      <c r="A1626" t="s">
        <v>0</v>
      </c>
      <c r="B1626" t="s">
        <v>13</v>
      </c>
      <c r="C1626">
        <v>7440229</v>
      </c>
      <c r="D1626" s="2">
        <v>2958465</v>
      </c>
      <c r="E1626" s="2">
        <v>45505</v>
      </c>
      <c r="F1626" s="28">
        <v>53.48</v>
      </c>
      <c r="G1626" t="s">
        <v>14</v>
      </c>
    </row>
    <row r="1627" spans="1:7" x14ac:dyDescent="0.25">
      <c r="A1627" t="s">
        <v>0</v>
      </c>
      <c r="B1627" t="s">
        <v>13</v>
      </c>
      <c r="C1627">
        <v>7440233</v>
      </c>
      <c r="D1627" s="2">
        <v>2958465</v>
      </c>
      <c r="E1627" s="2">
        <v>45505</v>
      </c>
      <c r="F1627" s="28">
        <v>53.4</v>
      </c>
      <c r="G1627" t="s">
        <v>14</v>
      </c>
    </row>
    <row r="1628" spans="1:7" x14ac:dyDescent="0.25">
      <c r="A1628" t="s">
        <v>0</v>
      </c>
      <c r="B1628" t="s">
        <v>13</v>
      </c>
      <c r="C1628">
        <v>7440234</v>
      </c>
      <c r="D1628" s="2">
        <v>2958465</v>
      </c>
      <c r="E1628" s="2">
        <v>45505</v>
      </c>
      <c r="F1628" s="28">
        <v>53.4</v>
      </c>
      <c r="G1628" t="s">
        <v>14</v>
      </c>
    </row>
    <row r="1629" spans="1:7" x14ac:dyDescent="0.25">
      <c r="A1629" t="s">
        <v>0</v>
      </c>
      <c r="B1629" t="s">
        <v>13</v>
      </c>
      <c r="C1629">
        <v>7440240</v>
      </c>
      <c r="D1629" s="2">
        <v>2958465</v>
      </c>
      <c r="E1629" s="2">
        <v>45505</v>
      </c>
      <c r="F1629" s="28">
        <v>53.4</v>
      </c>
      <c r="G1629" t="s">
        <v>14</v>
      </c>
    </row>
    <row r="1630" spans="1:7" x14ac:dyDescent="0.25">
      <c r="A1630" t="s">
        <v>0</v>
      </c>
      <c r="B1630" t="s">
        <v>13</v>
      </c>
      <c r="C1630">
        <v>7440241</v>
      </c>
      <c r="D1630" s="2">
        <v>2958465</v>
      </c>
      <c r="E1630" s="2">
        <v>45505</v>
      </c>
      <c r="F1630" s="28">
        <v>54.95</v>
      </c>
      <c r="G1630" t="s">
        <v>14</v>
      </c>
    </row>
    <row r="1631" spans="1:7" x14ac:dyDescent="0.25">
      <c r="A1631" t="s">
        <v>0</v>
      </c>
      <c r="B1631" t="s">
        <v>13</v>
      </c>
      <c r="C1631">
        <v>7440242</v>
      </c>
      <c r="D1631" s="2">
        <v>2958465</v>
      </c>
      <c r="E1631" s="2">
        <v>45505</v>
      </c>
      <c r="F1631" s="28">
        <v>54.95</v>
      </c>
      <c r="G1631" t="s">
        <v>14</v>
      </c>
    </row>
    <row r="1632" spans="1:7" x14ac:dyDescent="0.25">
      <c r="A1632" t="s">
        <v>0</v>
      </c>
      <c r="B1632" t="s">
        <v>13</v>
      </c>
      <c r="C1632">
        <v>7440245</v>
      </c>
      <c r="D1632" s="2">
        <v>2958465</v>
      </c>
      <c r="E1632" s="2">
        <v>45505</v>
      </c>
      <c r="F1632" s="28">
        <v>53.4</v>
      </c>
      <c r="G1632" t="s">
        <v>14</v>
      </c>
    </row>
    <row r="1633" spans="1:7" x14ac:dyDescent="0.25">
      <c r="A1633" t="s">
        <v>0</v>
      </c>
      <c r="B1633" t="s">
        <v>13</v>
      </c>
      <c r="C1633">
        <v>7440250</v>
      </c>
      <c r="D1633" s="2">
        <v>2958465</v>
      </c>
      <c r="E1633" s="2">
        <v>45505</v>
      </c>
      <c r="F1633" s="28">
        <v>54.95</v>
      </c>
      <c r="G1633" t="s">
        <v>14</v>
      </c>
    </row>
    <row r="1634" spans="1:7" x14ac:dyDescent="0.25">
      <c r="A1634" t="s">
        <v>0</v>
      </c>
      <c r="B1634" t="s">
        <v>13</v>
      </c>
      <c r="C1634">
        <v>7440251</v>
      </c>
      <c r="D1634" s="2">
        <v>2958465</v>
      </c>
      <c r="E1634" s="2">
        <v>45505</v>
      </c>
      <c r="F1634" s="28">
        <v>54.95</v>
      </c>
      <c r="G1634" t="s">
        <v>14</v>
      </c>
    </row>
    <row r="1635" spans="1:7" x14ac:dyDescent="0.25">
      <c r="A1635" t="s">
        <v>0</v>
      </c>
      <c r="B1635" t="s">
        <v>13</v>
      </c>
      <c r="C1635">
        <v>7440253</v>
      </c>
      <c r="D1635" s="2">
        <v>2958465</v>
      </c>
      <c r="E1635" s="2">
        <v>45505</v>
      </c>
      <c r="F1635" s="28">
        <v>54.65</v>
      </c>
      <c r="G1635" t="s">
        <v>14</v>
      </c>
    </row>
    <row r="1636" spans="1:7" x14ac:dyDescent="0.25">
      <c r="A1636" t="s">
        <v>0</v>
      </c>
      <c r="B1636" t="s">
        <v>13</v>
      </c>
      <c r="C1636">
        <v>7440256</v>
      </c>
      <c r="D1636" s="2">
        <v>2958465</v>
      </c>
      <c r="E1636" s="2">
        <v>45505</v>
      </c>
      <c r="F1636" s="28">
        <v>54.65</v>
      </c>
      <c r="G1636" t="s">
        <v>14</v>
      </c>
    </row>
    <row r="1637" spans="1:7" x14ac:dyDescent="0.25">
      <c r="A1637" t="s">
        <v>0</v>
      </c>
      <c r="B1637" t="s">
        <v>13</v>
      </c>
      <c r="C1637">
        <v>7440265</v>
      </c>
      <c r="D1637" s="2">
        <v>2958465</v>
      </c>
      <c r="E1637" s="2">
        <v>43475</v>
      </c>
      <c r="F1637" s="28">
        <v>64.52</v>
      </c>
      <c r="G1637" t="s">
        <v>14</v>
      </c>
    </row>
    <row r="1638" spans="1:7" x14ac:dyDescent="0.25">
      <c r="A1638" t="s">
        <v>0</v>
      </c>
      <c r="B1638" t="s">
        <v>13</v>
      </c>
      <c r="C1638">
        <v>7440269</v>
      </c>
      <c r="D1638" s="2">
        <v>2958465</v>
      </c>
      <c r="E1638" s="2">
        <v>44083</v>
      </c>
      <c r="F1638" s="28">
        <v>64.52</v>
      </c>
      <c r="G1638" t="s">
        <v>14</v>
      </c>
    </row>
    <row r="1639" spans="1:7" x14ac:dyDescent="0.25">
      <c r="A1639" t="s">
        <v>0</v>
      </c>
      <c r="B1639" t="s">
        <v>13</v>
      </c>
      <c r="C1639">
        <v>7442183</v>
      </c>
      <c r="D1639" s="2">
        <v>2958465</v>
      </c>
      <c r="E1639" s="2">
        <v>44894</v>
      </c>
      <c r="F1639" s="28">
        <v>87.72</v>
      </c>
      <c r="G1639" t="s">
        <v>14</v>
      </c>
    </row>
    <row r="1640" spans="1:7" x14ac:dyDescent="0.25">
      <c r="A1640" t="s">
        <v>0</v>
      </c>
      <c r="B1640" t="s">
        <v>13</v>
      </c>
      <c r="C1640">
        <v>7442184</v>
      </c>
      <c r="D1640" s="2">
        <v>2958465</v>
      </c>
      <c r="E1640" s="2">
        <v>44894</v>
      </c>
      <c r="F1640" s="28">
        <v>87.72</v>
      </c>
      <c r="G1640" t="s">
        <v>14</v>
      </c>
    </row>
    <row r="1641" spans="1:7" x14ac:dyDescent="0.25">
      <c r="A1641" t="s">
        <v>0</v>
      </c>
      <c r="B1641" t="s">
        <v>13</v>
      </c>
      <c r="C1641">
        <v>7442211</v>
      </c>
      <c r="D1641" s="2">
        <v>2958465</v>
      </c>
      <c r="E1641" s="2">
        <v>44894</v>
      </c>
      <c r="F1641" s="28">
        <v>87.72</v>
      </c>
      <c r="G1641" t="s">
        <v>14</v>
      </c>
    </row>
    <row r="1642" spans="1:7" x14ac:dyDescent="0.25">
      <c r="A1642" t="s">
        <v>0</v>
      </c>
      <c r="B1642" t="s">
        <v>13</v>
      </c>
      <c r="C1642">
        <v>7442213</v>
      </c>
      <c r="D1642" s="2">
        <v>2958465</v>
      </c>
      <c r="E1642" s="2">
        <v>44894</v>
      </c>
      <c r="F1642" s="28">
        <v>87.72</v>
      </c>
      <c r="G1642" t="s">
        <v>14</v>
      </c>
    </row>
    <row r="1643" spans="1:7" x14ac:dyDescent="0.25">
      <c r="A1643" t="s">
        <v>0</v>
      </c>
      <c r="B1643" t="s">
        <v>13</v>
      </c>
      <c r="C1643">
        <v>7443183</v>
      </c>
      <c r="D1643" s="2">
        <v>2958465</v>
      </c>
      <c r="E1643" s="2">
        <v>44894</v>
      </c>
      <c r="F1643" s="28">
        <v>87.72</v>
      </c>
      <c r="G1643" t="s">
        <v>14</v>
      </c>
    </row>
    <row r="1644" spans="1:7" x14ac:dyDescent="0.25">
      <c r="A1644" t="s">
        <v>0</v>
      </c>
      <c r="B1644" t="s">
        <v>13</v>
      </c>
      <c r="C1644">
        <v>7443184</v>
      </c>
      <c r="D1644" s="2">
        <v>2958465</v>
      </c>
      <c r="E1644" s="2">
        <v>44894</v>
      </c>
      <c r="F1644" s="28">
        <v>87.72</v>
      </c>
      <c r="G1644" t="s">
        <v>14</v>
      </c>
    </row>
    <row r="1645" spans="1:7" x14ac:dyDescent="0.25">
      <c r="A1645" t="s">
        <v>0</v>
      </c>
      <c r="B1645" t="s">
        <v>13</v>
      </c>
      <c r="C1645">
        <v>7443211</v>
      </c>
      <c r="D1645" s="2">
        <v>2958465</v>
      </c>
      <c r="E1645" s="2">
        <v>44894</v>
      </c>
      <c r="F1645" s="28">
        <v>80.739999999999995</v>
      </c>
      <c r="G1645" t="s">
        <v>14</v>
      </c>
    </row>
    <row r="1646" spans="1:7" x14ac:dyDescent="0.25">
      <c r="A1646" t="s">
        <v>0</v>
      </c>
      <c r="B1646" t="s">
        <v>13</v>
      </c>
      <c r="C1646">
        <v>7443213</v>
      </c>
      <c r="D1646" s="2">
        <v>2958465</v>
      </c>
      <c r="E1646" s="2">
        <v>44894</v>
      </c>
      <c r="F1646" s="28">
        <v>80.739999999999995</v>
      </c>
      <c r="G1646" t="s">
        <v>14</v>
      </c>
    </row>
    <row r="1647" spans="1:7" x14ac:dyDescent="0.25">
      <c r="A1647" t="s">
        <v>0</v>
      </c>
      <c r="B1647" t="s">
        <v>13</v>
      </c>
      <c r="C1647">
        <v>7444183</v>
      </c>
      <c r="D1647" s="2">
        <v>2958465</v>
      </c>
      <c r="E1647" s="2">
        <v>45356</v>
      </c>
      <c r="F1647" s="28">
        <v>51</v>
      </c>
      <c r="G1647" t="s">
        <v>14</v>
      </c>
    </row>
    <row r="1648" spans="1:7" x14ac:dyDescent="0.25">
      <c r="A1648" t="s">
        <v>0</v>
      </c>
      <c r="B1648" t="s">
        <v>13</v>
      </c>
      <c r="C1648">
        <v>7444184</v>
      </c>
      <c r="D1648" s="2">
        <v>2958465</v>
      </c>
      <c r="E1648" s="2">
        <v>45356</v>
      </c>
      <c r="F1648" s="28">
        <v>51</v>
      </c>
      <c r="G1648" t="s">
        <v>14</v>
      </c>
    </row>
    <row r="1649" spans="1:7" x14ac:dyDescent="0.25">
      <c r="A1649" t="s">
        <v>0</v>
      </c>
      <c r="B1649" t="s">
        <v>13</v>
      </c>
      <c r="C1649">
        <v>7444233</v>
      </c>
      <c r="D1649" s="2">
        <v>2958465</v>
      </c>
      <c r="E1649" s="2">
        <v>45356</v>
      </c>
      <c r="F1649" s="28">
        <v>50.99</v>
      </c>
      <c r="G1649" t="s">
        <v>14</v>
      </c>
    </row>
    <row r="1650" spans="1:7" x14ac:dyDescent="0.25">
      <c r="A1650" t="s">
        <v>0</v>
      </c>
      <c r="B1650" t="s">
        <v>13</v>
      </c>
      <c r="C1650">
        <v>7444234</v>
      </c>
      <c r="D1650" s="2">
        <v>2958465</v>
      </c>
      <c r="E1650" s="2">
        <v>45356</v>
      </c>
      <c r="F1650" s="28">
        <v>50.99</v>
      </c>
      <c r="G1650" t="s">
        <v>14</v>
      </c>
    </row>
    <row r="1651" spans="1:7" x14ac:dyDescent="0.25">
      <c r="A1651" t="s">
        <v>0</v>
      </c>
      <c r="B1651" t="s">
        <v>13</v>
      </c>
      <c r="C1651">
        <v>7444242</v>
      </c>
      <c r="D1651" s="2">
        <v>2958465</v>
      </c>
      <c r="E1651" s="2">
        <v>43391</v>
      </c>
      <c r="F1651" s="28">
        <v>49.31</v>
      </c>
      <c r="G1651" t="s">
        <v>14</v>
      </c>
    </row>
    <row r="1652" spans="1:7" x14ac:dyDescent="0.25">
      <c r="A1652" t="s">
        <v>0</v>
      </c>
      <c r="B1652" t="s">
        <v>13</v>
      </c>
      <c r="C1652">
        <v>7444251</v>
      </c>
      <c r="D1652" s="2">
        <v>2958465</v>
      </c>
      <c r="E1652" s="2">
        <v>43391</v>
      </c>
      <c r="F1652" s="28">
        <v>49.89</v>
      </c>
      <c r="G1652" t="s">
        <v>14</v>
      </c>
    </row>
    <row r="1653" spans="1:7" x14ac:dyDescent="0.25">
      <c r="A1653" t="s">
        <v>0</v>
      </c>
      <c r="B1653" t="s">
        <v>13</v>
      </c>
      <c r="C1653">
        <v>7444252</v>
      </c>
      <c r="D1653" s="2">
        <v>2958465</v>
      </c>
      <c r="E1653" s="2">
        <v>43391</v>
      </c>
      <c r="F1653" s="28">
        <v>49.15</v>
      </c>
      <c r="G1653" t="s">
        <v>14</v>
      </c>
    </row>
    <row r="1654" spans="1:7" x14ac:dyDescent="0.25">
      <c r="A1654" t="s">
        <v>0</v>
      </c>
      <c r="B1654" t="s">
        <v>13</v>
      </c>
      <c r="C1654">
        <v>7444277</v>
      </c>
      <c r="D1654" s="2">
        <v>2958465</v>
      </c>
      <c r="E1654" s="2">
        <v>43391</v>
      </c>
      <c r="F1654" s="28">
        <v>49.89</v>
      </c>
      <c r="G1654" t="s">
        <v>14</v>
      </c>
    </row>
    <row r="1655" spans="1:7" x14ac:dyDescent="0.25">
      <c r="A1655" t="s">
        <v>0</v>
      </c>
      <c r="B1655" t="s">
        <v>13</v>
      </c>
      <c r="C1655">
        <v>7444278</v>
      </c>
      <c r="D1655" s="2">
        <v>2958465</v>
      </c>
      <c r="E1655" s="2">
        <v>43391</v>
      </c>
      <c r="F1655" s="28">
        <v>49.15</v>
      </c>
      <c r="G1655" t="s">
        <v>14</v>
      </c>
    </row>
    <row r="1656" spans="1:7" x14ac:dyDescent="0.25">
      <c r="A1656" t="s">
        <v>0</v>
      </c>
      <c r="B1656" t="s">
        <v>13</v>
      </c>
      <c r="C1656">
        <v>7444683</v>
      </c>
      <c r="D1656" s="2">
        <v>2958465</v>
      </c>
      <c r="E1656" s="2">
        <v>43391</v>
      </c>
      <c r="F1656" s="28">
        <v>47.74</v>
      </c>
      <c r="G1656" t="s">
        <v>14</v>
      </c>
    </row>
    <row r="1657" spans="1:7" x14ac:dyDescent="0.25">
      <c r="A1657" t="s">
        <v>0</v>
      </c>
      <c r="B1657" t="s">
        <v>13</v>
      </c>
      <c r="C1657">
        <v>7444684</v>
      </c>
      <c r="D1657" s="2">
        <v>2958465</v>
      </c>
      <c r="E1657" s="2">
        <v>43391</v>
      </c>
      <c r="F1657" s="28">
        <v>47.74</v>
      </c>
      <c r="G1657" t="s">
        <v>14</v>
      </c>
    </row>
    <row r="1658" spans="1:7" x14ac:dyDescent="0.25">
      <c r="A1658" t="s">
        <v>0</v>
      </c>
      <c r="B1658" t="s">
        <v>13</v>
      </c>
      <c r="C1658">
        <v>7444742</v>
      </c>
      <c r="D1658" s="2">
        <v>2958465</v>
      </c>
      <c r="E1658" s="2">
        <v>43391</v>
      </c>
      <c r="F1658" s="28">
        <v>48.55</v>
      </c>
      <c r="G1658" t="s">
        <v>14</v>
      </c>
    </row>
    <row r="1659" spans="1:7" x14ac:dyDescent="0.25">
      <c r="A1659" t="s">
        <v>0</v>
      </c>
      <c r="B1659" t="s">
        <v>13</v>
      </c>
      <c r="C1659">
        <v>7444751</v>
      </c>
      <c r="D1659" s="2">
        <v>2958465</v>
      </c>
      <c r="E1659" s="2">
        <v>43391</v>
      </c>
      <c r="F1659" s="28">
        <v>49.95</v>
      </c>
      <c r="G1659" t="s">
        <v>14</v>
      </c>
    </row>
    <row r="1660" spans="1:7" x14ac:dyDescent="0.25">
      <c r="A1660" t="s">
        <v>0</v>
      </c>
      <c r="B1660" t="s">
        <v>13</v>
      </c>
      <c r="C1660">
        <v>7444752</v>
      </c>
      <c r="D1660" s="2">
        <v>2958465</v>
      </c>
      <c r="E1660" s="2">
        <v>43391</v>
      </c>
      <c r="F1660" s="28">
        <v>48.36</v>
      </c>
      <c r="G1660" t="s">
        <v>14</v>
      </c>
    </row>
    <row r="1661" spans="1:7" x14ac:dyDescent="0.25">
      <c r="A1661" t="s">
        <v>0</v>
      </c>
      <c r="B1661" t="s">
        <v>13</v>
      </c>
      <c r="C1661">
        <v>7444777</v>
      </c>
      <c r="D1661" s="2">
        <v>2958465</v>
      </c>
      <c r="E1661" s="2">
        <v>43391</v>
      </c>
      <c r="F1661" s="28">
        <v>49.95</v>
      </c>
      <c r="G1661" t="s">
        <v>14</v>
      </c>
    </row>
    <row r="1662" spans="1:7" x14ac:dyDescent="0.25">
      <c r="A1662" t="s">
        <v>0</v>
      </c>
      <c r="B1662" t="s">
        <v>13</v>
      </c>
      <c r="C1662">
        <v>7444778</v>
      </c>
      <c r="D1662" s="2">
        <v>2958465</v>
      </c>
      <c r="E1662" s="2">
        <v>43391</v>
      </c>
      <c r="F1662" s="28">
        <v>48.36</v>
      </c>
      <c r="G1662" t="s">
        <v>14</v>
      </c>
    </row>
    <row r="1663" spans="1:7" x14ac:dyDescent="0.25">
      <c r="A1663" t="s">
        <v>0</v>
      </c>
      <c r="B1663" t="s">
        <v>13</v>
      </c>
      <c r="C1663">
        <v>7445183</v>
      </c>
      <c r="D1663" s="2">
        <v>2958465</v>
      </c>
      <c r="E1663" s="2">
        <v>43372</v>
      </c>
      <c r="F1663" s="28">
        <v>76.92</v>
      </c>
      <c r="G1663" t="s">
        <v>14</v>
      </c>
    </row>
    <row r="1664" spans="1:7" x14ac:dyDescent="0.25">
      <c r="A1664" t="s">
        <v>0</v>
      </c>
      <c r="B1664" t="s">
        <v>13</v>
      </c>
      <c r="C1664">
        <v>7445184</v>
      </c>
      <c r="D1664" s="2">
        <v>2958465</v>
      </c>
      <c r="E1664" s="2">
        <v>43372</v>
      </c>
      <c r="F1664" s="28">
        <v>76.92</v>
      </c>
      <c r="G1664" t="s">
        <v>14</v>
      </c>
    </row>
    <row r="1665" spans="1:7" x14ac:dyDescent="0.25">
      <c r="A1665" t="s">
        <v>0</v>
      </c>
      <c r="B1665" t="s">
        <v>13</v>
      </c>
      <c r="C1665">
        <v>7445221</v>
      </c>
      <c r="D1665" s="2">
        <v>2958465</v>
      </c>
      <c r="E1665" s="2">
        <v>43372</v>
      </c>
      <c r="F1665" s="28">
        <v>76.92</v>
      </c>
      <c r="G1665" t="s">
        <v>14</v>
      </c>
    </row>
    <row r="1666" spans="1:7" x14ac:dyDescent="0.25">
      <c r="A1666" t="s">
        <v>0</v>
      </c>
      <c r="B1666" t="s">
        <v>13</v>
      </c>
      <c r="C1666">
        <v>7445222</v>
      </c>
      <c r="D1666" s="2">
        <v>2958465</v>
      </c>
      <c r="E1666" s="2">
        <v>43372</v>
      </c>
      <c r="F1666" s="28">
        <v>76.92</v>
      </c>
      <c r="G1666" t="s">
        <v>14</v>
      </c>
    </row>
    <row r="1667" spans="1:7" x14ac:dyDescent="0.25">
      <c r="A1667" t="s">
        <v>0</v>
      </c>
      <c r="B1667" t="s">
        <v>13</v>
      </c>
      <c r="C1667">
        <v>7445683</v>
      </c>
      <c r="D1667" s="2">
        <v>2958465</v>
      </c>
      <c r="E1667" s="2">
        <v>43372</v>
      </c>
      <c r="F1667" s="28">
        <v>80</v>
      </c>
      <c r="G1667" t="s">
        <v>14</v>
      </c>
    </row>
    <row r="1668" spans="1:7" x14ac:dyDescent="0.25">
      <c r="A1668" t="s">
        <v>0</v>
      </c>
      <c r="B1668" t="s">
        <v>13</v>
      </c>
      <c r="C1668">
        <v>7445684</v>
      </c>
      <c r="D1668" s="2">
        <v>2958465</v>
      </c>
      <c r="E1668" s="2">
        <v>43372</v>
      </c>
      <c r="F1668" s="28">
        <v>80</v>
      </c>
      <c r="G1668" t="s">
        <v>14</v>
      </c>
    </row>
    <row r="1669" spans="1:7" x14ac:dyDescent="0.25">
      <c r="A1669" t="s">
        <v>0</v>
      </c>
      <c r="B1669" t="s">
        <v>13</v>
      </c>
      <c r="C1669">
        <v>7445721</v>
      </c>
      <c r="D1669" s="2">
        <v>2958465</v>
      </c>
      <c r="E1669" s="2">
        <v>43372</v>
      </c>
      <c r="F1669" s="28">
        <v>80</v>
      </c>
      <c r="G1669" t="s">
        <v>14</v>
      </c>
    </row>
    <row r="1670" spans="1:7" x14ac:dyDescent="0.25">
      <c r="A1670" t="s">
        <v>0</v>
      </c>
      <c r="B1670" t="s">
        <v>13</v>
      </c>
      <c r="C1670">
        <v>7445722</v>
      </c>
      <c r="D1670" s="2">
        <v>2958465</v>
      </c>
      <c r="E1670" s="2">
        <v>43372</v>
      </c>
      <c r="F1670" s="28">
        <v>80</v>
      </c>
      <c r="G1670" t="s">
        <v>14</v>
      </c>
    </row>
    <row r="1671" spans="1:7" x14ac:dyDescent="0.25">
      <c r="A1671" t="s">
        <v>0</v>
      </c>
      <c r="B1671" t="s">
        <v>13</v>
      </c>
      <c r="C1671">
        <v>7446183</v>
      </c>
      <c r="D1671" s="2">
        <v>2958465</v>
      </c>
      <c r="E1671" s="2">
        <v>43372</v>
      </c>
      <c r="F1671" s="28">
        <v>76.92</v>
      </c>
      <c r="G1671" t="s">
        <v>14</v>
      </c>
    </row>
    <row r="1672" spans="1:7" x14ac:dyDescent="0.25">
      <c r="A1672" t="s">
        <v>0</v>
      </c>
      <c r="B1672" t="s">
        <v>13</v>
      </c>
      <c r="C1672">
        <v>7446184</v>
      </c>
      <c r="D1672" s="2">
        <v>2958465</v>
      </c>
      <c r="E1672" s="2">
        <v>43372</v>
      </c>
      <c r="F1672" s="28">
        <v>76.92</v>
      </c>
      <c r="G1672" t="s">
        <v>14</v>
      </c>
    </row>
    <row r="1673" spans="1:7" x14ac:dyDescent="0.25">
      <c r="A1673" t="s">
        <v>0</v>
      </c>
      <c r="B1673" t="s">
        <v>13</v>
      </c>
      <c r="C1673">
        <v>7446193</v>
      </c>
      <c r="D1673" s="2">
        <v>2958465</v>
      </c>
      <c r="E1673" s="2">
        <v>43372</v>
      </c>
      <c r="F1673" s="28">
        <v>76.92</v>
      </c>
      <c r="G1673" t="s">
        <v>14</v>
      </c>
    </row>
    <row r="1674" spans="1:7" x14ac:dyDescent="0.25">
      <c r="A1674" t="s">
        <v>0</v>
      </c>
      <c r="B1674" t="s">
        <v>13</v>
      </c>
      <c r="C1674">
        <v>7446195</v>
      </c>
      <c r="D1674" s="2">
        <v>2958465</v>
      </c>
      <c r="E1674" s="2">
        <v>43372</v>
      </c>
      <c r="F1674" s="28">
        <v>76.92</v>
      </c>
      <c r="G1674" t="s">
        <v>14</v>
      </c>
    </row>
    <row r="1675" spans="1:7" x14ac:dyDescent="0.25">
      <c r="A1675" t="s">
        <v>0</v>
      </c>
      <c r="B1675" t="s">
        <v>13</v>
      </c>
      <c r="C1675">
        <v>7446683</v>
      </c>
      <c r="D1675" s="2">
        <v>2958465</v>
      </c>
      <c r="E1675" s="2">
        <v>43372</v>
      </c>
      <c r="F1675" s="28">
        <v>80</v>
      </c>
      <c r="G1675" t="s">
        <v>14</v>
      </c>
    </row>
    <row r="1676" spans="1:7" x14ac:dyDescent="0.25">
      <c r="A1676" t="s">
        <v>0</v>
      </c>
      <c r="B1676" t="s">
        <v>13</v>
      </c>
      <c r="C1676">
        <v>7446684</v>
      </c>
      <c r="D1676" s="2">
        <v>2958465</v>
      </c>
      <c r="E1676" s="2">
        <v>43372</v>
      </c>
      <c r="F1676" s="28">
        <v>80</v>
      </c>
      <c r="G1676" t="s">
        <v>14</v>
      </c>
    </row>
    <row r="1677" spans="1:7" x14ac:dyDescent="0.25">
      <c r="A1677" t="s">
        <v>0</v>
      </c>
      <c r="B1677" t="s">
        <v>13</v>
      </c>
      <c r="C1677">
        <v>7446693</v>
      </c>
      <c r="D1677" s="2">
        <v>2958465</v>
      </c>
      <c r="E1677" s="2">
        <v>43372</v>
      </c>
      <c r="F1677" s="28">
        <v>80</v>
      </c>
      <c r="G1677" t="s">
        <v>14</v>
      </c>
    </row>
    <row r="1678" spans="1:7" x14ac:dyDescent="0.25">
      <c r="A1678" t="s">
        <v>0</v>
      </c>
      <c r="B1678" t="s">
        <v>13</v>
      </c>
      <c r="C1678">
        <v>7446695</v>
      </c>
      <c r="D1678" s="2">
        <v>2958465</v>
      </c>
      <c r="E1678" s="2">
        <v>43372</v>
      </c>
      <c r="F1678" s="28">
        <v>80</v>
      </c>
      <c r="G1678" t="s">
        <v>14</v>
      </c>
    </row>
    <row r="1679" spans="1:7" x14ac:dyDescent="0.25">
      <c r="A1679" t="s">
        <v>0</v>
      </c>
      <c r="B1679" t="s">
        <v>13</v>
      </c>
      <c r="C1679">
        <v>7448137</v>
      </c>
      <c r="D1679" s="2">
        <v>2958465</v>
      </c>
      <c r="E1679" s="2">
        <v>44713</v>
      </c>
      <c r="F1679" s="28">
        <v>64.52</v>
      </c>
      <c r="G1679" t="s">
        <v>14</v>
      </c>
    </row>
    <row r="1680" spans="1:7" x14ac:dyDescent="0.25">
      <c r="A1680" t="s">
        <v>0</v>
      </c>
      <c r="B1680" t="s">
        <v>13</v>
      </c>
      <c r="C1680">
        <v>7448138</v>
      </c>
      <c r="D1680" s="2">
        <v>2958465</v>
      </c>
      <c r="E1680" s="2">
        <v>44713</v>
      </c>
      <c r="F1680" s="28">
        <v>64.52</v>
      </c>
      <c r="G1680" t="s">
        <v>14</v>
      </c>
    </row>
    <row r="1681" spans="1:7" x14ac:dyDescent="0.25">
      <c r="A1681" t="s">
        <v>0</v>
      </c>
      <c r="B1681" t="s">
        <v>13</v>
      </c>
      <c r="C1681">
        <v>7448183</v>
      </c>
      <c r="D1681" s="2">
        <v>2958465</v>
      </c>
      <c r="E1681" s="2">
        <v>44713</v>
      </c>
      <c r="F1681" s="28">
        <v>64.48</v>
      </c>
      <c r="G1681" t="s">
        <v>14</v>
      </c>
    </row>
    <row r="1682" spans="1:7" x14ac:dyDescent="0.25">
      <c r="A1682" t="s">
        <v>0</v>
      </c>
      <c r="B1682" t="s">
        <v>13</v>
      </c>
      <c r="C1682">
        <v>7448184</v>
      </c>
      <c r="D1682" s="2">
        <v>2958465</v>
      </c>
      <c r="E1682" s="2">
        <v>44713</v>
      </c>
      <c r="F1682" s="28">
        <v>64.48</v>
      </c>
      <c r="G1682" t="s">
        <v>14</v>
      </c>
    </row>
    <row r="1683" spans="1:7" x14ac:dyDescent="0.25">
      <c r="A1683" t="s">
        <v>0</v>
      </c>
      <c r="B1683" t="s">
        <v>13</v>
      </c>
      <c r="C1683">
        <v>7448637</v>
      </c>
      <c r="D1683" s="2">
        <v>2958465</v>
      </c>
      <c r="E1683" s="2">
        <v>43344</v>
      </c>
      <c r="F1683" s="28">
        <v>64.52</v>
      </c>
      <c r="G1683" t="s">
        <v>14</v>
      </c>
    </row>
    <row r="1684" spans="1:7" x14ac:dyDescent="0.25">
      <c r="A1684" t="s">
        <v>0</v>
      </c>
      <c r="B1684" t="s">
        <v>13</v>
      </c>
      <c r="C1684">
        <v>7448638</v>
      </c>
      <c r="D1684" s="2">
        <v>2958465</v>
      </c>
      <c r="E1684" s="2">
        <v>43344</v>
      </c>
      <c r="F1684" s="28">
        <v>64.52</v>
      </c>
      <c r="G1684" t="s">
        <v>14</v>
      </c>
    </row>
    <row r="1685" spans="1:7" x14ac:dyDescent="0.25">
      <c r="A1685" t="s">
        <v>0</v>
      </c>
      <c r="B1685" t="s">
        <v>13</v>
      </c>
      <c r="C1685">
        <v>7448683</v>
      </c>
      <c r="D1685" s="2">
        <v>2958465</v>
      </c>
      <c r="E1685" s="2">
        <v>43344</v>
      </c>
      <c r="F1685" s="28">
        <v>64.52</v>
      </c>
      <c r="G1685" t="s">
        <v>14</v>
      </c>
    </row>
    <row r="1686" spans="1:7" x14ac:dyDescent="0.25">
      <c r="A1686" t="s">
        <v>0</v>
      </c>
      <c r="B1686" t="s">
        <v>13</v>
      </c>
      <c r="C1686">
        <v>7448684</v>
      </c>
      <c r="D1686" s="2">
        <v>2958465</v>
      </c>
      <c r="E1686" s="2">
        <v>43344</v>
      </c>
      <c r="F1686" s="28">
        <v>64.52</v>
      </c>
      <c r="G1686" t="s">
        <v>14</v>
      </c>
    </row>
    <row r="1687" spans="1:7" x14ac:dyDescent="0.25">
      <c r="A1687" t="s">
        <v>0</v>
      </c>
      <c r="B1687" t="s">
        <v>13</v>
      </c>
      <c r="C1687">
        <v>7449137</v>
      </c>
      <c r="D1687" s="2">
        <v>2958465</v>
      </c>
      <c r="E1687" s="2">
        <v>44713</v>
      </c>
      <c r="F1687" s="28">
        <v>64.52</v>
      </c>
      <c r="G1687" t="s">
        <v>14</v>
      </c>
    </row>
    <row r="1688" spans="1:7" x14ac:dyDescent="0.25">
      <c r="A1688" t="s">
        <v>0</v>
      </c>
      <c r="B1688" t="s">
        <v>13</v>
      </c>
      <c r="C1688">
        <v>7449138</v>
      </c>
      <c r="D1688" s="2">
        <v>2958465</v>
      </c>
      <c r="E1688" s="2">
        <v>44713</v>
      </c>
      <c r="F1688" s="28">
        <v>64.52</v>
      </c>
      <c r="G1688" t="s">
        <v>14</v>
      </c>
    </row>
    <row r="1689" spans="1:7" x14ac:dyDescent="0.25">
      <c r="A1689" t="s">
        <v>0</v>
      </c>
      <c r="B1689" t="s">
        <v>13</v>
      </c>
      <c r="C1689">
        <v>7449183</v>
      </c>
      <c r="D1689" s="2">
        <v>2958465</v>
      </c>
      <c r="E1689" s="2">
        <v>44713</v>
      </c>
      <c r="F1689" s="28">
        <v>64.48</v>
      </c>
      <c r="G1689" t="s">
        <v>14</v>
      </c>
    </row>
    <row r="1690" spans="1:7" x14ac:dyDescent="0.25">
      <c r="A1690" t="s">
        <v>0</v>
      </c>
      <c r="B1690" t="s">
        <v>13</v>
      </c>
      <c r="C1690">
        <v>7449184</v>
      </c>
      <c r="D1690" s="2">
        <v>2958465</v>
      </c>
      <c r="E1690" s="2">
        <v>44713</v>
      </c>
      <c r="F1690" s="28">
        <v>64.48</v>
      </c>
      <c r="G1690" t="s">
        <v>14</v>
      </c>
    </row>
    <row r="1691" spans="1:7" x14ac:dyDescent="0.25">
      <c r="A1691" t="s">
        <v>0</v>
      </c>
      <c r="B1691" t="s">
        <v>13</v>
      </c>
      <c r="C1691">
        <v>7449637</v>
      </c>
      <c r="D1691" s="2">
        <v>2958465</v>
      </c>
      <c r="E1691" s="2">
        <v>43344</v>
      </c>
      <c r="F1691" s="28">
        <v>64.52</v>
      </c>
      <c r="G1691" t="s">
        <v>14</v>
      </c>
    </row>
    <row r="1692" spans="1:7" x14ac:dyDescent="0.25">
      <c r="A1692" t="s">
        <v>0</v>
      </c>
      <c r="B1692" t="s">
        <v>13</v>
      </c>
      <c r="C1692">
        <v>7449638</v>
      </c>
      <c r="D1692" s="2">
        <v>2958465</v>
      </c>
      <c r="E1692" s="2">
        <v>43344</v>
      </c>
      <c r="F1692" s="28">
        <v>64.52</v>
      </c>
      <c r="G1692" t="s">
        <v>14</v>
      </c>
    </row>
    <row r="1693" spans="1:7" x14ac:dyDescent="0.25">
      <c r="A1693" t="s">
        <v>0</v>
      </c>
      <c r="B1693" t="s">
        <v>13</v>
      </c>
      <c r="C1693">
        <v>7449683</v>
      </c>
      <c r="D1693" s="2">
        <v>2958465</v>
      </c>
      <c r="E1693" s="2">
        <v>43344</v>
      </c>
      <c r="F1693" s="28">
        <v>64.52</v>
      </c>
      <c r="G1693" t="s">
        <v>14</v>
      </c>
    </row>
    <row r="1694" spans="1:7" x14ac:dyDescent="0.25">
      <c r="A1694" t="s">
        <v>0</v>
      </c>
      <c r="B1694" t="s">
        <v>13</v>
      </c>
      <c r="C1694">
        <v>7449684</v>
      </c>
      <c r="D1694" s="2">
        <v>2958465</v>
      </c>
      <c r="E1694" s="2">
        <v>43344</v>
      </c>
      <c r="F1694" s="28">
        <v>64.52</v>
      </c>
      <c r="G1694" t="s">
        <v>14</v>
      </c>
    </row>
    <row r="1695" spans="1:7" x14ac:dyDescent="0.25">
      <c r="A1695" t="s">
        <v>0</v>
      </c>
      <c r="B1695" t="s">
        <v>13</v>
      </c>
      <c r="C1695">
        <v>7450163</v>
      </c>
      <c r="D1695" s="2">
        <v>2958465</v>
      </c>
      <c r="E1695" s="2">
        <v>44299</v>
      </c>
      <c r="F1695" s="28">
        <v>73.87</v>
      </c>
      <c r="G1695" t="s">
        <v>14</v>
      </c>
    </row>
    <row r="1696" spans="1:7" x14ac:dyDescent="0.25">
      <c r="A1696" t="s">
        <v>0</v>
      </c>
      <c r="B1696" t="s">
        <v>13</v>
      </c>
      <c r="C1696">
        <v>7450164</v>
      </c>
      <c r="D1696" s="2">
        <v>2958465</v>
      </c>
      <c r="E1696" s="2">
        <v>44299</v>
      </c>
      <c r="F1696" s="28">
        <v>73.87</v>
      </c>
      <c r="G1696" t="s">
        <v>14</v>
      </c>
    </row>
    <row r="1697" spans="1:7" x14ac:dyDescent="0.25">
      <c r="A1697" t="s">
        <v>0</v>
      </c>
      <c r="B1697" t="s">
        <v>13</v>
      </c>
      <c r="C1697">
        <v>7450183</v>
      </c>
      <c r="D1697" s="2">
        <v>2958465</v>
      </c>
      <c r="E1697" s="2">
        <v>44299</v>
      </c>
      <c r="F1697" s="28">
        <v>73.98</v>
      </c>
      <c r="G1697" t="s">
        <v>14</v>
      </c>
    </row>
    <row r="1698" spans="1:7" x14ac:dyDescent="0.25">
      <c r="A1698" t="s">
        <v>0</v>
      </c>
      <c r="B1698" t="s">
        <v>13</v>
      </c>
      <c r="C1698">
        <v>7450184</v>
      </c>
      <c r="D1698" s="2">
        <v>2958465</v>
      </c>
      <c r="E1698" s="2">
        <v>44299</v>
      </c>
      <c r="F1698" s="28">
        <v>73.98</v>
      </c>
      <c r="G1698" t="s">
        <v>14</v>
      </c>
    </row>
    <row r="1699" spans="1:7" x14ac:dyDescent="0.25">
      <c r="A1699" t="s">
        <v>0</v>
      </c>
      <c r="B1699" t="s">
        <v>13</v>
      </c>
      <c r="C1699">
        <v>7450201</v>
      </c>
      <c r="D1699" s="2">
        <v>2958465</v>
      </c>
      <c r="E1699" s="2">
        <v>44299</v>
      </c>
      <c r="F1699" s="28">
        <v>73.989999999999995</v>
      </c>
      <c r="G1699" t="s">
        <v>14</v>
      </c>
    </row>
    <row r="1700" spans="1:7" x14ac:dyDescent="0.25">
      <c r="A1700" t="s">
        <v>0</v>
      </c>
      <c r="B1700" t="s">
        <v>13</v>
      </c>
      <c r="C1700">
        <v>7450203</v>
      </c>
      <c r="D1700" s="2">
        <v>2958465</v>
      </c>
      <c r="E1700" s="2">
        <v>44299</v>
      </c>
      <c r="F1700" s="28">
        <v>73.989999999999995</v>
      </c>
      <c r="G1700" t="s">
        <v>14</v>
      </c>
    </row>
    <row r="1701" spans="1:7" x14ac:dyDescent="0.25">
      <c r="A1701" t="s">
        <v>0</v>
      </c>
      <c r="B1701" t="s">
        <v>13</v>
      </c>
      <c r="C1701">
        <v>7452173</v>
      </c>
      <c r="D1701" s="2">
        <v>2958465</v>
      </c>
      <c r="E1701" s="2">
        <v>43344</v>
      </c>
      <c r="F1701" s="28">
        <v>87.72</v>
      </c>
      <c r="G1701" t="s">
        <v>14</v>
      </c>
    </row>
    <row r="1702" spans="1:7" x14ac:dyDescent="0.25">
      <c r="A1702" t="s">
        <v>0</v>
      </c>
      <c r="B1702" t="s">
        <v>13</v>
      </c>
      <c r="C1702">
        <v>7452174</v>
      </c>
      <c r="D1702" s="2">
        <v>2958465</v>
      </c>
      <c r="E1702" s="2">
        <v>43344</v>
      </c>
      <c r="F1702" s="28">
        <v>87.72</v>
      </c>
      <c r="G1702" t="s">
        <v>14</v>
      </c>
    </row>
    <row r="1703" spans="1:7" x14ac:dyDescent="0.25">
      <c r="A1703" t="s">
        <v>0</v>
      </c>
      <c r="B1703" t="s">
        <v>13</v>
      </c>
      <c r="C1703">
        <v>7452183</v>
      </c>
      <c r="D1703" s="2">
        <v>2958465</v>
      </c>
      <c r="E1703" s="2">
        <v>43344</v>
      </c>
      <c r="F1703" s="28">
        <v>87.72</v>
      </c>
      <c r="G1703" t="s">
        <v>14</v>
      </c>
    </row>
    <row r="1704" spans="1:7" x14ac:dyDescent="0.25">
      <c r="A1704" t="s">
        <v>0</v>
      </c>
      <c r="B1704" t="s">
        <v>13</v>
      </c>
      <c r="C1704">
        <v>7452184</v>
      </c>
      <c r="D1704" s="2">
        <v>2958465</v>
      </c>
      <c r="E1704" s="2">
        <v>43344</v>
      </c>
      <c r="F1704" s="28">
        <v>87.72</v>
      </c>
      <c r="G1704" t="s">
        <v>14</v>
      </c>
    </row>
    <row r="1705" spans="1:7" x14ac:dyDescent="0.25">
      <c r="A1705" t="s">
        <v>0</v>
      </c>
      <c r="B1705" t="s">
        <v>13</v>
      </c>
      <c r="C1705">
        <v>7452201</v>
      </c>
      <c r="D1705" s="2">
        <v>2958465</v>
      </c>
      <c r="E1705" s="2">
        <v>43344</v>
      </c>
      <c r="F1705" s="28">
        <v>87.72</v>
      </c>
      <c r="G1705" t="s">
        <v>14</v>
      </c>
    </row>
    <row r="1706" spans="1:7" x14ac:dyDescent="0.25">
      <c r="A1706" t="s">
        <v>0</v>
      </c>
      <c r="B1706" t="s">
        <v>13</v>
      </c>
      <c r="C1706">
        <v>7452203</v>
      </c>
      <c r="D1706" s="2">
        <v>2958465</v>
      </c>
      <c r="E1706" s="2">
        <v>43344</v>
      </c>
      <c r="F1706" s="28">
        <v>87.72</v>
      </c>
      <c r="G1706" t="s">
        <v>14</v>
      </c>
    </row>
    <row r="1707" spans="1:7" x14ac:dyDescent="0.25">
      <c r="A1707" t="s">
        <v>0</v>
      </c>
      <c r="B1707" t="s">
        <v>13</v>
      </c>
      <c r="C1707">
        <v>7452233</v>
      </c>
      <c r="D1707" s="2">
        <v>2958465</v>
      </c>
      <c r="E1707" s="2">
        <v>43344</v>
      </c>
      <c r="F1707" s="28">
        <v>87.72</v>
      </c>
      <c r="G1707" t="s">
        <v>14</v>
      </c>
    </row>
    <row r="1708" spans="1:7" x14ac:dyDescent="0.25">
      <c r="A1708" t="s">
        <v>0</v>
      </c>
      <c r="B1708" t="s">
        <v>13</v>
      </c>
      <c r="C1708">
        <v>7452234</v>
      </c>
      <c r="D1708" s="2">
        <v>2958465</v>
      </c>
      <c r="E1708" s="2">
        <v>43344</v>
      </c>
      <c r="F1708" s="28">
        <v>87.72</v>
      </c>
      <c r="G1708" t="s">
        <v>14</v>
      </c>
    </row>
    <row r="1709" spans="1:7" x14ac:dyDescent="0.25">
      <c r="A1709" t="s">
        <v>0</v>
      </c>
      <c r="B1709" t="s">
        <v>13</v>
      </c>
      <c r="C1709">
        <v>7452242</v>
      </c>
      <c r="D1709" s="2">
        <v>2958465</v>
      </c>
      <c r="E1709" s="2">
        <v>43344</v>
      </c>
      <c r="F1709" s="28">
        <v>87.72</v>
      </c>
      <c r="G1709" t="s">
        <v>14</v>
      </c>
    </row>
    <row r="1710" spans="1:7" x14ac:dyDescent="0.25">
      <c r="A1710" t="s">
        <v>0</v>
      </c>
      <c r="B1710" t="s">
        <v>13</v>
      </c>
      <c r="C1710">
        <v>7452251</v>
      </c>
      <c r="D1710" s="2">
        <v>2958465</v>
      </c>
      <c r="E1710" s="2">
        <v>43344</v>
      </c>
      <c r="F1710" s="28">
        <v>87.72</v>
      </c>
      <c r="G1710" t="s">
        <v>14</v>
      </c>
    </row>
    <row r="1711" spans="1:7" x14ac:dyDescent="0.25">
      <c r="A1711" t="s">
        <v>0</v>
      </c>
      <c r="B1711" t="s">
        <v>13</v>
      </c>
      <c r="C1711">
        <v>7452256</v>
      </c>
      <c r="D1711" s="2">
        <v>2958465</v>
      </c>
      <c r="E1711" s="2">
        <v>43344</v>
      </c>
      <c r="F1711" s="28">
        <v>87.72</v>
      </c>
      <c r="G1711" t="s">
        <v>14</v>
      </c>
    </row>
    <row r="1712" spans="1:7" x14ac:dyDescent="0.25">
      <c r="A1712" t="s">
        <v>0</v>
      </c>
      <c r="B1712" t="s">
        <v>13</v>
      </c>
      <c r="C1712">
        <v>7452265</v>
      </c>
      <c r="D1712" s="2">
        <v>2958465</v>
      </c>
      <c r="E1712" s="2">
        <v>43344</v>
      </c>
      <c r="F1712" s="28">
        <v>87.72</v>
      </c>
      <c r="G1712" t="s">
        <v>14</v>
      </c>
    </row>
    <row r="1713" spans="1:7" x14ac:dyDescent="0.25">
      <c r="A1713" t="s">
        <v>0</v>
      </c>
      <c r="B1713" t="s">
        <v>13</v>
      </c>
      <c r="C1713">
        <v>7452673</v>
      </c>
      <c r="D1713" s="2">
        <v>2958465</v>
      </c>
      <c r="E1713" s="2">
        <v>43344</v>
      </c>
      <c r="F1713" s="28">
        <v>87.72</v>
      </c>
      <c r="G1713" t="s">
        <v>14</v>
      </c>
    </row>
    <row r="1714" spans="1:7" x14ac:dyDescent="0.25">
      <c r="A1714" t="s">
        <v>0</v>
      </c>
      <c r="B1714" t="s">
        <v>13</v>
      </c>
      <c r="C1714">
        <v>7452674</v>
      </c>
      <c r="D1714" s="2">
        <v>2958465</v>
      </c>
      <c r="E1714" s="2">
        <v>43344</v>
      </c>
      <c r="F1714" s="28">
        <v>87.72</v>
      </c>
      <c r="G1714" t="s">
        <v>14</v>
      </c>
    </row>
    <row r="1715" spans="1:7" x14ac:dyDescent="0.25">
      <c r="A1715" t="s">
        <v>0</v>
      </c>
      <c r="B1715" t="s">
        <v>13</v>
      </c>
      <c r="C1715">
        <v>7452683</v>
      </c>
      <c r="D1715" s="2">
        <v>2958465</v>
      </c>
      <c r="E1715" s="2">
        <v>43344</v>
      </c>
      <c r="F1715" s="28">
        <v>87.72</v>
      </c>
      <c r="G1715" t="s">
        <v>14</v>
      </c>
    </row>
    <row r="1716" spans="1:7" x14ac:dyDescent="0.25">
      <c r="A1716" t="s">
        <v>0</v>
      </c>
      <c r="B1716" t="s">
        <v>13</v>
      </c>
      <c r="C1716">
        <v>7452684</v>
      </c>
      <c r="D1716" s="2">
        <v>2958465</v>
      </c>
      <c r="E1716" s="2">
        <v>43344</v>
      </c>
      <c r="F1716" s="28">
        <v>87.72</v>
      </c>
      <c r="G1716" t="s">
        <v>14</v>
      </c>
    </row>
    <row r="1717" spans="1:7" x14ac:dyDescent="0.25">
      <c r="A1717" t="s">
        <v>0</v>
      </c>
      <c r="B1717" t="s">
        <v>13</v>
      </c>
      <c r="C1717">
        <v>7452701</v>
      </c>
      <c r="D1717" s="2">
        <v>2958465</v>
      </c>
      <c r="E1717" s="2">
        <v>43344</v>
      </c>
      <c r="F1717" s="28">
        <v>87.72</v>
      </c>
      <c r="G1717" t="s">
        <v>14</v>
      </c>
    </row>
    <row r="1718" spans="1:7" x14ac:dyDescent="0.25">
      <c r="A1718" t="s">
        <v>0</v>
      </c>
      <c r="B1718" t="s">
        <v>13</v>
      </c>
      <c r="C1718">
        <v>7452703</v>
      </c>
      <c r="D1718" s="2">
        <v>2958465</v>
      </c>
      <c r="E1718" s="2">
        <v>43344</v>
      </c>
      <c r="F1718" s="28">
        <v>87.72</v>
      </c>
      <c r="G1718" t="s">
        <v>14</v>
      </c>
    </row>
    <row r="1719" spans="1:7" x14ac:dyDescent="0.25">
      <c r="A1719" t="s">
        <v>0</v>
      </c>
      <c r="B1719" t="s">
        <v>13</v>
      </c>
      <c r="C1719">
        <v>7452733</v>
      </c>
      <c r="D1719" s="2">
        <v>2958465</v>
      </c>
      <c r="E1719" s="2">
        <v>43344</v>
      </c>
      <c r="F1719" s="28">
        <v>87.72</v>
      </c>
      <c r="G1719" t="s">
        <v>14</v>
      </c>
    </row>
    <row r="1720" spans="1:7" x14ac:dyDescent="0.25">
      <c r="A1720" t="s">
        <v>0</v>
      </c>
      <c r="B1720" t="s">
        <v>13</v>
      </c>
      <c r="C1720">
        <v>7452734</v>
      </c>
      <c r="D1720" s="2">
        <v>2958465</v>
      </c>
      <c r="E1720" s="2">
        <v>43344</v>
      </c>
      <c r="F1720" s="28">
        <v>87.72</v>
      </c>
      <c r="G1720" t="s">
        <v>14</v>
      </c>
    </row>
    <row r="1721" spans="1:7" x14ac:dyDescent="0.25">
      <c r="A1721" t="s">
        <v>0</v>
      </c>
      <c r="B1721" t="s">
        <v>13</v>
      </c>
      <c r="C1721">
        <v>7452742</v>
      </c>
      <c r="D1721" s="2">
        <v>2958465</v>
      </c>
      <c r="E1721" s="2">
        <v>43344</v>
      </c>
      <c r="F1721" s="28">
        <v>87.72</v>
      </c>
      <c r="G1721" t="s">
        <v>14</v>
      </c>
    </row>
    <row r="1722" spans="1:7" x14ac:dyDescent="0.25">
      <c r="A1722" t="s">
        <v>0</v>
      </c>
      <c r="B1722" t="s">
        <v>13</v>
      </c>
      <c r="C1722">
        <v>7452751</v>
      </c>
      <c r="D1722" s="2">
        <v>2958465</v>
      </c>
      <c r="E1722" s="2">
        <v>43344</v>
      </c>
      <c r="F1722" s="28">
        <v>87.72</v>
      </c>
      <c r="G1722" t="s">
        <v>14</v>
      </c>
    </row>
    <row r="1723" spans="1:7" x14ac:dyDescent="0.25">
      <c r="A1723" t="s">
        <v>0</v>
      </c>
      <c r="B1723" t="s">
        <v>13</v>
      </c>
      <c r="C1723">
        <v>7452756</v>
      </c>
      <c r="D1723" s="2">
        <v>2958465</v>
      </c>
      <c r="E1723" s="2">
        <v>43344</v>
      </c>
      <c r="F1723" s="28">
        <v>87.72</v>
      </c>
      <c r="G1723" t="s">
        <v>14</v>
      </c>
    </row>
    <row r="1724" spans="1:7" x14ac:dyDescent="0.25">
      <c r="A1724" t="s">
        <v>0</v>
      </c>
      <c r="B1724" t="s">
        <v>13</v>
      </c>
      <c r="C1724">
        <v>7452765</v>
      </c>
      <c r="D1724" s="2">
        <v>2958465</v>
      </c>
      <c r="E1724" s="2">
        <v>43344</v>
      </c>
      <c r="F1724" s="28">
        <v>87.72</v>
      </c>
      <c r="G1724" t="s">
        <v>14</v>
      </c>
    </row>
    <row r="1725" spans="1:7" x14ac:dyDescent="0.25">
      <c r="A1725" t="s">
        <v>0</v>
      </c>
      <c r="B1725" t="s">
        <v>13</v>
      </c>
      <c r="C1725">
        <v>7453183</v>
      </c>
      <c r="D1725" s="2">
        <v>2958465</v>
      </c>
      <c r="E1725" s="2">
        <v>43372</v>
      </c>
      <c r="F1725" s="28">
        <v>76.92</v>
      </c>
      <c r="G1725" t="s">
        <v>14</v>
      </c>
    </row>
    <row r="1726" spans="1:7" x14ac:dyDescent="0.25">
      <c r="A1726" t="s">
        <v>0</v>
      </c>
      <c r="B1726" t="s">
        <v>13</v>
      </c>
      <c r="C1726">
        <v>7453184</v>
      </c>
      <c r="D1726" s="2">
        <v>2958465</v>
      </c>
      <c r="E1726" s="2">
        <v>43372</v>
      </c>
      <c r="F1726" s="28">
        <v>76.92</v>
      </c>
      <c r="G1726" t="s">
        <v>14</v>
      </c>
    </row>
    <row r="1727" spans="1:7" x14ac:dyDescent="0.25">
      <c r="A1727" t="s">
        <v>0</v>
      </c>
      <c r="B1727" t="s">
        <v>13</v>
      </c>
      <c r="C1727">
        <v>7453221</v>
      </c>
      <c r="D1727" s="2">
        <v>2958465</v>
      </c>
      <c r="E1727" s="2">
        <v>43372</v>
      </c>
      <c r="F1727" s="28">
        <v>76.92</v>
      </c>
      <c r="G1727" t="s">
        <v>14</v>
      </c>
    </row>
    <row r="1728" spans="1:7" x14ac:dyDescent="0.25">
      <c r="A1728" t="s">
        <v>0</v>
      </c>
      <c r="B1728" t="s">
        <v>13</v>
      </c>
      <c r="C1728">
        <v>7453222</v>
      </c>
      <c r="D1728" s="2">
        <v>2958465</v>
      </c>
      <c r="E1728" s="2">
        <v>43372</v>
      </c>
      <c r="F1728" s="28">
        <v>76.92</v>
      </c>
      <c r="G1728" t="s">
        <v>14</v>
      </c>
    </row>
    <row r="1729" spans="1:7" x14ac:dyDescent="0.25">
      <c r="A1729" t="s">
        <v>0</v>
      </c>
      <c r="B1729" t="s">
        <v>13</v>
      </c>
      <c r="C1729">
        <v>7453683</v>
      </c>
      <c r="D1729" s="2">
        <v>2958465</v>
      </c>
      <c r="E1729" s="2">
        <v>43372</v>
      </c>
      <c r="F1729" s="28">
        <v>80</v>
      </c>
      <c r="G1729" t="s">
        <v>14</v>
      </c>
    </row>
    <row r="1730" spans="1:7" x14ac:dyDescent="0.25">
      <c r="A1730" t="s">
        <v>0</v>
      </c>
      <c r="B1730" t="s">
        <v>13</v>
      </c>
      <c r="C1730">
        <v>7453684</v>
      </c>
      <c r="D1730" s="2">
        <v>2958465</v>
      </c>
      <c r="E1730" s="2">
        <v>43372</v>
      </c>
      <c r="F1730" s="28">
        <v>80</v>
      </c>
      <c r="G1730" t="s">
        <v>14</v>
      </c>
    </row>
    <row r="1731" spans="1:7" x14ac:dyDescent="0.25">
      <c r="A1731" t="s">
        <v>0</v>
      </c>
      <c r="B1731" t="s">
        <v>13</v>
      </c>
      <c r="C1731">
        <v>7453721</v>
      </c>
      <c r="D1731" s="2">
        <v>2958465</v>
      </c>
      <c r="E1731" s="2">
        <v>43372</v>
      </c>
      <c r="F1731" s="28">
        <v>80</v>
      </c>
      <c r="G1731" t="s">
        <v>14</v>
      </c>
    </row>
    <row r="1732" spans="1:7" x14ac:dyDescent="0.25">
      <c r="A1732" t="s">
        <v>0</v>
      </c>
      <c r="B1732" t="s">
        <v>13</v>
      </c>
      <c r="C1732">
        <v>7453722</v>
      </c>
      <c r="D1732" s="2">
        <v>2958465</v>
      </c>
      <c r="E1732" s="2">
        <v>43372</v>
      </c>
      <c r="F1732" s="28">
        <v>80</v>
      </c>
      <c r="G1732" t="s">
        <v>14</v>
      </c>
    </row>
    <row r="1733" spans="1:7" x14ac:dyDescent="0.25">
      <c r="A1733" t="s">
        <v>0</v>
      </c>
      <c r="B1733" t="s">
        <v>13</v>
      </c>
      <c r="C1733">
        <v>7459183</v>
      </c>
      <c r="D1733" s="2">
        <v>2958465</v>
      </c>
      <c r="E1733" s="2">
        <v>42931</v>
      </c>
      <c r="F1733" s="28">
        <v>83.33</v>
      </c>
      <c r="G1733" t="s">
        <v>14</v>
      </c>
    </row>
    <row r="1734" spans="1:7" x14ac:dyDescent="0.25">
      <c r="A1734" t="s">
        <v>0</v>
      </c>
      <c r="B1734" t="s">
        <v>13</v>
      </c>
      <c r="C1734">
        <v>7459184</v>
      </c>
      <c r="D1734" s="2">
        <v>2958465</v>
      </c>
      <c r="E1734" s="2">
        <v>42931</v>
      </c>
      <c r="F1734" s="28">
        <v>83.33</v>
      </c>
      <c r="G1734" t="s">
        <v>14</v>
      </c>
    </row>
    <row r="1735" spans="1:7" x14ac:dyDescent="0.25">
      <c r="A1735" t="s">
        <v>0</v>
      </c>
      <c r="B1735" t="s">
        <v>13</v>
      </c>
      <c r="C1735">
        <v>7459201</v>
      </c>
      <c r="D1735" s="2">
        <v>2958465</v>
      </c>
      <c r="E1735" s="2">
        <v>42931</v>
      </c>
      <c r="F1735" s="28">
        <v>83.33</v>
      </c>
      <c r="G1735" t="s">
        <v>14</v>
      </c>
    </row>
    <row r="1736" spans="1:7" x14ac:dyDescent="0.25">
      <c r="A1736" t="s">
        <v>0</v>
      </c>
      <c r="B1736" t="s">
        <v>13</v>
      </c>
      <c r="C1736">
        <v>7459203</v>
      </c>
      <c r="D1736" s="2">
        <v>2958465</v>
      </c>
      <c r="E1736" s="2">
        <v>42931</v>
      </c>
      <c r="F1736" s="28">
        <v>83.33</v>
      </c>
      <c r="G1736" t="s">
        <v>14</v>
      </c>
    </row>
    <row r="1737" spans="1:7" x14ac:dyDescent="0.25">
      <c r="A1737" t="s">
        <v>0</v>
      </c>
      <c r="B1737" t="s">
        <v>13</v>
      </c>
      <c r="C1737">
        <v>7459253</v>
      </c>
      <c r="D1737" s="2">
        <v>2958465</v>
      </c>
      <c r="E1737" s="2">
        <v>42931</v>
      </c>
      <c r="F1737" s="28">
        <v>83.33</v>
      </c>
      <c r="G1737" t="s">
        <v>14</v>
      </c>
    </row>
    <row r="1738" spans="1:7" x14ac:dyDescent="0.25">
      <c r="A1738" t="s">
        <v>0</v>
      </c>
      <c r="B1738" t="s">
        <v>13</v>
      </c>
      <c r="C1738">
        <v>7459256</v>
      </c>
      <c r="D1738" s="2">
        <v>2958465</v>
      </c>
      <c r="E1738" s="2">
        <v>42931</v>
      </c>
      <c r="F1738" s="28">
        <v>83.33</v>
      </c>
      <c r="G1738" t="s">
        <v>14</v>
      </c>
    </row>
    <row r="1739" spans="1:7" x14ac:dyDescent="0.25">
      <c r="A1739" t="s">
        <v>0</v>
      </c>
      <c r="B1739" t="s">
        <v>13</v>
      </c>
      <c r="C1739">
        <v>7459683</v>
      </c>
      <c r="D1739" s="2">
        <v>2958465</v>
      </c>
      <c r="E1739" s="2">
        <v>42931</v>
      </c>
      <c r="F1739" s="28">
        <v>74.650000000000006</v>
      </c>
      <c r="G1739" t="s">
        <v>14</v>
      </c>
    </row>
    <row r="1740" spans="1:7" x14ac:dyDescent="0.25">
      <c r="A1740" t="s">
        <v>0</v>
      </c>
      <c r="B1740" t="s">
        <v>13</v>
      </c>
      <c r="C1740">
        <v>7459684</v>
      </c>
      <c r="D1740" s="2">
        <v>2958465</v>
      </c>
      <c r="E1740" s="2">
        <v>42931</v>
      </c>
      <c r="F1740" s="28">
        <v>74.650000000000006</v>
      </c>
      <c r="G1740" t="s">
        <v>14</v>
      </c>
    </row>
    <row r="1741" spans="1:7" x14ac:dyDescent="0.25">
      <c r="A1741" t="s">
        <v>0</v>
      </c>
      <c r="B1741" t="s">
        <v>13</v>
      </c>
      <c r="C1741">
        <v>7459701</v>
      </c>
      <c r="D1741" s="2">
        <v>2958465</v>
      </c>
      <c r="E1741" s="2">
        <v>42931</v>
      </c>
      <c r="F1741" s="28">
        <v>74.56</v>
      </c>
      <c r="G1741" t="s">
        <v>14</v>
      </c>
    </row>
    <row r="1742" spans="1:7" x14ac:dyDescent="0.25">
      <c r="A1742" t="s">
        <v>0</v>
      </c>
      <c r="B1742" t="s">
        <v>13</v>
      </c>
      <c r="C1742">
        <v>7459703</v>
      </c>
      <c r="D1742" s="2">
        <v>2958465</v>
      </c>
      <c r="E1742" s="2">
        <v>42931</v>
      </c>
      <c r="F1742" s="28">
        <v>74.56</v>
      </c>
      <c r="G1742" t="s">
        <v>14</v>
      </c>
    </row>
    <row r="1743" spans="1:7" x14ac:dyDescent="0.25">
      <c r="A1743" t="s">
        <v>0</v>
      </c>
      <c r="B1743" t="s">
        <v>13</v>
      </c>
      <c r="C1743">
        <v>7459753</v>
      </c>
      <c r="D1743" s="2">
        <v>2958465</v>
      </c>
      <c r="E1743" s="2">
        <v>42931</v>
      </c>
      <c r="F1743" s="28">
        <v>74.41</v>
      </c>
      <c r="G1743" t="s">
        <v>14</v>
      </c>
    </row>
    <row r="1744" spans="1:7" x14ac:dyDescent="0.25">
      <c r="A1744" t="s">
        <v>0</v>
      </c>
      <c r="B1744" t="s">
        <v>13</v>
      </c>
      <c r="C1744">
        <v>7459756</v>
      </c>
      <c r="D1744" s="2">
        <v>2958465</v>
      </c>
      <c r="E1744" s="2">
        <v>42931</v>
      </c>
      <c r="F1744" s="28">
        <v>74.41</v>
      </c>
      <c r="G1744" t="s">
        <v>14</v>
      </c>
    </row>
    <row r="1745" spans="1:7" x14ac:dyDescent="0.25">
      <c r="A1745" t="s">
        <v>0</v>
      </c>
      <c r="B1745" t="s">
        <v>13</v>
      </c>
      <c r="C1745">
        <v>7460183</v>
      </c>
      <c r="D1745" s="2">
        <v>2958465</v>
      </c>
      <c r="E1745" s="2">
        <v>42931</v>
      </c>
      <c r="F1745" s="28">
        <v>83.33</v>
      </c>
      <c r="G1745" t="s">
        <v>14</v>
      </c>
    </row>
    <row r="1746" spans="1:7" x14ac:dyDescent="0.25">
      <c r="A1746" t="s">
        <v>0</v>
      </c>
      <c r="B1746" t="s">
        <v>13</v>
      </c>
      <c r="C1746">
        <v>7460184</v>
      </c>
      <c r="D1746" s="2">
        <v>2958465</v>
      </c>
      <c r="E1746" s="2">
        <v>42931</v>
      </c>
      <c r="F1746" s="28">
        <v>83.33</v>
      </c>
      <c r="G1746" t="s">
        <v>14</v>
      </c>
    </row>
    <row r="1747" spans="1:7" x14ac:dyDescent="0.25">
      <c r="A1747" t="s">
        <v>0</v>
      </c>
      <c r="B1747" t="s">
        <v>13</v>
      </c>
      <c r="C1747">
        <v>7460201</v>
      </c>
      <c r="D1747" s="2">
        <v>2958465</v>
      </c>
      <c r="E1747" s="2">
        <v>42931</v>
      </c>
      <c r="F1747" s="28">
        <v>83.33</v>
      </c>
      <c r="G1747" t="s">
        <v>14</v>
      </c>
    </row>
    <row r="1748" spans="1:7" x14ac:dyDescent="0.25">
      <c r="A1748" t="s">
        <v>0</v>
      </c>
      <c r="B1748" t="s">
        <v>13</v>
      </c>
      <c r="C1748">
        <v>7460203</v>
      </c>
      <c r="D1748" s="2">
        <v>2958465</v>
      </c>
      <c r="E1748" s="2">
        <v>42931</v>
      </c>
      <c r="F1748" s="28">
        <v>83.33</v>
      </c>
      <c r="G1748" t="s">
        <v>14</v>
      </c>
    </row>
    <row r="1749" spans="1:7" x14ac:dyDescent="0.25">
      <c r="A1749" t="s">
        <v>0</v>
      </c>
      <c r="B1749" t="s">
        <v>13</v>
      </c>
      <c r="C1749">
        <v>7460242</v>
      </c>
      <c r="D1749" s="2">
        <v>2958465</v>
      </c>
      <c r="E1749" s="2">
        <v>42931</v>
      </c>
      <c r="F1749" s="28">
        <v>83.33</v>
      </c>
      <c r="G1749" t="s">
        <v>14</v>
      </c>
    </row>
    <row r="1750" spans="1:7" x14ac:dyDescent="0.25">
      <c r="A1750" t="s">
        <v>0</v>
      </c>
      <c r="B1750" t="s">
        <v>13</v>
      </c>
      <c r="C1750">
        <v>7460251</v>
      </c>
      <c r="D1750" s="2">
        <v>2958465</v>
      </c>
      <c r="E1750" s="2">
        <v>42931</v>
      </c>
      <c r="F1750" s="28">
        <v>83.32</v>
      </c>
      <c r="G1750" t="s">
        <v>14</v>
      </c>
    </row>
    <row r="1751" spans="1:7" x14ac:dyDescent="0.25">
      <c r="A1751" t="s">
        <v>0</v>
      </c>
      <c r="B1751" t="s">
        <v>13</v>
      </c>
      <c r="C1751">
        <v>7460256</v>
      </c>
      <c r="D1751" s="2">
        <v>2958465</v>
      </c>
      <c r="E1751" s="2">
        <v>42931</v>
      </c>
      <c r="F1751" s="28">
        <v>83.33</v>
      </c>
      <c r="G1751" t="s">
        <v>14</v>
      </c>
    </row>
    <row r="1752" spans="1:7" x14ac:dyDescent="0.25">
      <c r="A1752" t="s">
        <v>0</v>
      </c>
      <c r="B1752" t="s">
        <v>13</v>
      </c>
      <c r="C1752">
        <v>7460683</v>
      </c>
      <c r="D1752" s="2">
        <v>2958465</v>
      </c>
      <c r="E1752" s="2">
        <v>42931</v>
      </c>
      <c r="F1752" s="28">
        <v>73.959999999999994</v>
      </c>
      <c r="G1752" t="s">
        <v>14</v>
      </c>
    </row>
    <row r="1753" spans="1:7" x14ac:dyDescent="0.25">
      <c r="A1753" t="s">
        <v>0</v>
      </c>
      <c r="B1753" t="s">
        <v>13</v>
      </c>
      <c r="C1753">
        <v>7460684</v>
      </c>
      <c r="D1753" s="2">
        <v>2958465</v>
      </c>
      <c r="E1753" s="2">
        <v>42931</v>
      </c>
      <c r="F1753" s="28">
        <v>73.959999999999994</v>
      </c>
      <c r="G1753" t="s">
        <v>14</v>
      </c>
    </row>
    <row r="1754" spans="1:7" x14ac:dyDescent="0.25">
      <c r="A1754" t="s">
        <v>0</v>
      </c>
      <c r="B1754" t="s">
        <v>13</v>
      </c>
      <c r="C1754">
        <v>7460701</v>
      </c>
      <c r="D1754" s="2">
        <v>2958465</v>
      </c>
      <c r="E1754" s="2">
        <v>42931</v>
      </c>
      <c r="F1754" s="28">
        <v>74.069999999999993</v>
      </c>
      <c r="G1754" t="s">
        <v>14</v>
      </c>
    </row>
    <row r="1755" spans="1:7" x14ac:dyDescent="0.25">
      <c r="A1755" t="s">
        <v>0</v>
      </c>
      <c r="B1755" t="s">
        <v>13</v>
      </c>
      <c r="C1755">
        <v>7460703</v>
      </c>
      <c r="D1755" s="2">
        <v>2958465</v>
      </c>
      <c r="E1755" s="2">
        <v>42931</v>
      </c>
      <c r="F1755" s="28">
        <v>74.069999999999993</v>
      </c>
      <c r="G1755" t="s">
        <v>14</v>
      </c>
    </row>
    <row r="1756" spans="1:7" x14ac:dyDescent="0.25">
      <c r="A1756" t="s">
        <v>0</v>
      </c>
      <c r="B1756" t="s">
        <v>13</v>
      </c>
      <c r="C1756">
        <v>7460742</v>
      </c>
      <c r="D1756" s="2">
        <v>2958465</v>
      </c>
      <c r="E1756" s="2">
        <v>42931</v>
      </c>
      <c r="F1756" s="28">
        <v>74.36</v>
      </c>
      <c r="G1756" t="s">
        <v>14</v>
      </c>
    </row>
    <row r="1757" spans="1:7" x14ac:dyDescent="0.25">
      <c r="A1757" t="s">
        <v>0</v>
      </c>
      <c r="B1757" t="s">
        <v>13</v>
      </c>
      <c r="C1757">
        <v>7460751</v>
      </c>
      <c r="D1757" s="2">
        <v>2958465</v>
      </c>
      <c r="E1757" s="2">
        <v>42931</v>
      </c>
      <c r="F1757" s="28">
        <v>74.5</v>
      </c>
      <c r="G1757" t="s">
        <v>14</v>
      </c>
    </row>
    <row r="1758" spans="1:7" x14ac:dyDescent="0.25">
      <c r="A1758" t="s">
        <v>0</v>
      </c>
      <c r="B1758" t="s">
        <v>13</v>
      </c>
      <c r="C1758">
        <v>7460756</v>
      </c>
      <c r="D1758" s="2">
        <v>2958465</v>
      </c>
      <c r="E1758" s="2">
        <v>42931</v>
      </c>
      <c r="F1758" s="28">
        <v>74.22</v>
      </c>
      <c r="G1758" t="s">
        <v>14</v>
      </c>
    </row>
    <row r="1759" spans="1:7" x14ac:dyDescent="0.25">
      <c r="A1759" t="s">
        <v>0</v>
      </c>
      <c r="B1759" t="s">
        <v>13</v>
      </c>
      <c r="C1759">
        <v>7461233</v>
      </c>
      <c r="D1759" s="2">
        <v>2958465</v>
      </c>
      <c r="E1759" s="2">
        <v>42929</v>
      </c>
      <c r="F1759" s="28">
        <v>86.96</v>
      </c>
      <c r="G1759" t="s">
        <v>14</v>
      </c>
    </row>
    <row r="1760" spans="1:7" x14ac:dyDescent="0.25">
      <c r="A1760" t="s">
        <v>0</v>
      </c>
      <c r="B1760" t="s">
        <v>13</v>
      </c>
      <c r="C1760">
        <v>7461234</v>
      </c>
      <c r="D1760" s="2">
        <v>2958465</v>
      </c>
      <c r="E1760" s="2">
        <v>42929</v>
      </c>
      <c r="F1760" s="28">
        <v>86.96</v>
      </c>
      <c r="G1760" t="s">
        <v>14</v>
      </c>
    </row>
    <row r="1761" spans="1:7" x14ac:dyDescent="0.25">
      <c r="A1761" t="s">
        <v>0</v>
      </c>
      <c r="B1761" t="s">
        <v>13</v>
      </c>
      <c r="C1761">
        <v>7461265</v>
      </c>
      <c r="D1761" s="2">
        <v>2958465</v>
      </c>
      <c r="E1761" s="2">
        <v>42929</v>
      </c>
      <c r="F1761" s="28">
        <v>86.96</v>
      </c>
      <c r="G1761" t="s">
        <v>14</v>
      </c>
    </row>
    <row r="1762" spans="1:7" x14ac:dyDescent="0.25">
      <c r="A1762" t="s">
        <v>0</v>
      </c>
      <c r="B1762" t="s">
        <v>13</v>
      </c>
      <c r="C1762">
        <v>7461733</v>
      </c>
      <c r="D1762" s="2">
        <v>2958465</v>
      </c>
      <c r="E1762" s="2">
        <v>42929</v>
      </c>
      <c r="F1762" s="28">
        <v>77.42</v>
      </c>
      <c r="G1762" t="s">
        <v>14</v>
      </c>
    </row>
    <row r="1763" spans="1:7" x14ac:dyDescent="0.25">
      <c r="A1763" t="s">
        <v>0</v>
      </c>
      <c r="B1763" t="s">
        <v>13</v>
      </c>
      <c r="C1763">
        <v>7461734</v>
      </c>
      <c r="D1763" s="2">
        <v>2958465</v>
      </c>
      <c r="E1763" s="2">
        <v>42929</v>
      </c>
      <c r="F1763" s="28">
        <v>77.42</v>
      </c>
      <c r="G1763" t="s">
        <v>14</v>
      </c>
    </row>
    <row r="1764" spans="1:7" x14ac:dyDescent="0.25">
      <c r="A1764" t="s">
        <v>0</v>
      </c>
      <c r="B1764" t="s">
        <v>13</v>
      </c>
      <c r="C1764">
        <v>7461765</v>
      </c>
      <c r="D1764" s="2">
        <v>2958465</v>
      </c>
      <c r="E1764" s="2">
        <v>42929</v>
      </c>
      <c r="F1764" s="28">
        <v>77.41</v>
      </c>
      <c r="G1764" t="s">
        <v>14</v>
      </c>
    </row>
    <row r="1765" spans="1:7" x14ac:dyDescent="0.25">
      <c r="A1765" t="s">
        <v>0</v>
      </c>
      <c r="B1765" t="s">
        <v>13</v>
      </c>
      <c r="C1765">
        <v>7462233</v>
      </c>
      <c r="D1765" s="2">
        <v>2958465</v>
      </c>
      <c r="E1765" s="2">
        <v>42929</v>
      </c>
      <c r="F1765" s="28">
        <v>86.96</v>
      </c>
      <c r="G1765" t="s">
        <v>14</v>
      </c>
    </row>
    <row r="1766" spans="1:7" x14ac:dyDescent="0.25">
      <c r="A1766" t="s">
        <v>0</v>
      </c>
      <c r="B1766" t="s">
        <v>13</v>
      </c>
      <c r="C1766">
        <v>7462234</v>
      </c>
      <c r="D1766" s="2">
        <v>2958465</v>
      </c>
      <c r="E1766" s="2">
        <v>42929</v>
      </c>
      <c r="F1766" s="28">
        <v>86.96</v>
      </c>
      <c r="G1766" t="s">
        <v>14</v>
      </c>
    </row>
    <row r="1767" spans="1:7" x14ac:dyDescent="0.25">
      <c r="A1767" t="s">
        <v>0</v>
      </c>
      <c r="B1767" t="s">
        <v>13</v>
      </c>
      <c r="C1767">
        <v>7462265</v>
      </c>
      <c r="D1767" s="2">
        <v>2958465</v>
      </c>
      <c r="E1767" s="2">
        <v>42929</v>
      </c>
      <c r="F1767" s="28">
        <v>86.96</v>
      </c>
      <c r="G1767" t="s">
        <v>14</v>
      </c>
    </row>
    <row r="1768" spans="1:7" x14ac:dyDescent="0.25">
      <c r="A1768" t="s">
        <v>0</v>
      </c>
      <c r="B1768" t="s">
        <v>13</v>
      </c>
      <c r="C1768">
        <v>7462733</v>
      </c>
      <c r="D1768" s="2">
        <v>2958465</v>
      </c>
      <c r="E1768" s="2">
        <v>42929</v>
      </c>
      <c r="F1768" s="28">
        <v>77.39</v>
      </c>
      <c r="G1768" t="s">
        <v>14</v>
      </c>
    </row>
    <row r="1769" spans="1:7" x14ac:dyDescent="0.25">
      <c r="A1769" t="s">
        <v>0</v>
      </c>
      <c r="B1769" t="s">
        <v>13</v>
      </c>
      <c r="C1769">
        <v>7462734</v>
      </c>
      <c r="D1769" s="2">
        <v>2958465</v>
      </c>
      <c r="E1769" s="2">
        <v>42929</v>
      </c>
      <c r="F1769" s="28">
        <v>77.39</v>
      </c>
      <c r="G1769" t="s">
        <v>14</v>
      </c>
    </row>
    <row r="1770" spans="1:7" x14ac:dyDescent="0.25">
      <c r="A1770" t="s">
        <v>0</v>
      </c>
      <c r="B1770" t="s">
        <v>13</v>
      </c>
      <c r="C1770">
        <v>7462765</v>
      </c>
      <c r="D1770" s="2">
        <v>2958465</v>
      </c>
      <c r="E1770" s="2">
        <v>42929</v>
      </c>
      <c r="F1770" s="28">
        <v>77.37</v>
      </c>
      <c r="G1770" t="s">
        <v>14</v>
      </c>
    </row>
    <row r="1771" spans="1:7" x14ac:dyDescent="0.25">
      <c r="A1771" t="s">
        <v>0</v>
      </c>
      <c r="B1771" t="s">
        <v>13</v>
      </c>
      <c r="C1771">
        <v>7463183</v>
      </c>
      <c r="D1771" s="2">
        <v>2958465</v>
      </c>
      <c r="E1771" s="2">
        <v>43372</v>
      </c>
      <c r="F1771" s="28">
        <v>76.92</v>
      </c>
      <c r="G1771" t="s">
        <v>14</v>
      </c>
    </row>
    <row r="1772" spans="1:7" x14ac:dyDescent="0.25">
      <c r="A1772" t="s">
        <v>0</v>
      </c>
      <c r="B1772" t="s">
        <v>13</v>
      </c>
      <c r="C1772">
        <v>7463184</v>
      </c>
      <c r="D1772" s="2">
        <v>2958465</v>
      </c>
      <c r="E1772" s="2">
        <v>43372</v>
      </c>
      <c r="F1772" s="28">
        <v>76.92</v>
      </c>
      <c r="G1772" t="s">
        <v>14</v>
      </c>
    </row>
    <row r="1773" spans="1:7" x14ac:dyDescent="0.25">
      <c r="A1773" t="s">
        <v>0</v>
      </c>
      <c r="B1773" t="s">
        <v>13</v>
      </c>
      <c r="C1773">
        <v>7463221</v>
      </c>
      <c r="D1773" s="2">
        <v>2958465</v>
      </c>
      <c r="E1773" s="2">
        <v>43372</v>
      </c>
      <c r="F1773" s="28">
        <v>76.92</v>
      </c>
      <c r="G1773" t="s">
        <v>14</v>
      </c>
    </row>
    <row r="1774" spans="1:7" x14ac:dyDescent="0.25">
      <c r="A1774" t="s">
        <v>0</v>
      </c>
      <c r="B1774" t="s">
        <v>13</v>
      </c>
      <c r="C1774">
        <v>7463222</v>
      </c>
      <c r="D1774" s="2">
        <v>2958465</v>
      </c>
      <c r="E1774" s="2">
        <v>43372</v>
      </c>
      <c r="F1774" s="28">
        <v>76.92</v>
      </c>
      <c r="G1774" t="s">
        <v>14</v>
      </c>
    </row>
    <row r="1775" spans="1:7" x14ac:dyDescent="0.25">
      <c r="A1775" t="s">
        <v>0</v>
      </c>
      <c r="B1775" t="s">
        <v>13</v>
      </c>
      <c r="C1775">
        <v>7463683</v>
      </c>
      <c r="D1775" s="2">
        <v>2958465</v>
      </c>
      <c r="E1775" s="2">
        <v>43372</v>
      </c>
      <c r="F1775" s="28">
        <v>71.94</v>
      </c>
      <c r="G1775" t="s">
        <v>14</v>
      </c>
    </row>
    <row r="1776" spans="1:7" x14ac:dyDescent="0.25">
      <c r="A1776" t="s">
        <v>0</v>
      </c>
      <c r="B1776" t="s">
        <v>13</v>
      </c>
      <c r="C1776">
        <v>7463684</v>
      </c>
      <c r="D1776" s="2">
        <v>2958465</v>
      </c>
      <c r="E1776" s="2">
        <v>43372</v>
      </c>
      <c r="F1776" s="28">
        <v>71.94</v>
      </c>
      <c r="G1776" t="s">
        <v>14</v>
      </c>
    </row>
    <row r="1777" spans="1:7" x14ac:dyDescent="0.25">
      <c r="A1777" t="s">
        <v>0</v>
      </c>
      <c r="B1777" t="s">
        <v>13</v>
      </c>
      <c r="C1777">
        <v>7463721</v>
      </c>
      <c r="D1777" s="2">
        <v>2958465</v>
      </c>
      <c r="E1777" s="2">
        <v>43372</v>
      </c>
      <c r="F1777" s="28">
        <v>71.94</v>
      </c>
      <c r="G1777" t="s">
        <v>14</v>
      </c>
    </row>
    <row r="1778" spans="1:7" x14ac:dyDescent="0.25">
      <c r="A1778" t="s">
        <v>0</v>
      </c>
      <c r="B1778" t="s">
        <v>13</v>
      </c>
      <c r="C1778">
        <v>7463722</v>
      </c>
      <c r="D1778" s="2">
        <v>2958465</v>
      </c>
      <c r="E1778" s="2">
        <v>43372</v>
      </c>
      <c r="F1778" s="28">
        <v>71.94</v>
      </c>
      <c r="G1778" t="s">
        <v>14</v>
      </c>
    </row>
    <row r="1779" spans="1:7" x14ac:dyDescent="0.25">
      <c r="A1779" t="s">
        <v>0</v>
      </c>
      <c r="B1779" t="s">
        <v>13</v>
      </c>
      <c r="C1779">
        <v>7464183</v>
      </c>
      <c r="D1779" s="2">
        <v>2958465</v>
      </c>
      <c r="E1779" s="2">
        <v>43372</v>
      </c>
      <c r="F1779" s="28">
        <v>76.92</v>
      </c>
      <c r="G1779" t="s">
        <v>14</v>
      </c>
    </row>
    <row r="1780" spans="1:7" x14ac:dyDescent="0.25">
      <c r="A1780" t="s">
        <v>0</v>
      </c>
      <c r="B1780" t="s">
        <v>13</v>
      </c>
      <c r="C1780">
        <v>7464184</v>
      </c>
      <c r="D1780" s="2">
        <v>2958465</v>
      </c>
      <c r="E1780" s="2">
        <v>43372</v>
      </c>
      <c r="F1780" s="28">
        <v>76.92</v>
      </c>
      <c r="G1780" t="s">
        <v>14</v>
      </c>
    </row>
    <row r="1781" spans="1:7" x14ac:dyDescent="0.25">
      <c r="A1781" t="s">
        <v>0</v>
      </c>
      <c r="B1781" t="s">
        <v>13</v>
      </c>
      <c r="C1781">
        <v>7464221</v>
      </c>
      <c r="D1781" s="2">
        <v>2958465</v>
      </c>
      <c r="E1781" s="2">
        <v>43372</v>
      </c>
      <c r="F1781" s="28">
        <v>76.92</v>
      </c>
      <c r="G1781" t="s">
        <v>14</v>
      </c>
    </row>
    <row r="1782" spans="1:7" x14ac:dyDescent="0.25">
      <c r="A1782" t="s">
        <v>0</v>
      </c>
      <c r="B1782" t="s">
        <v>13</v>
      </c>
      <c r="C1782">
        <v>7464222</v>
      </c>
      <c r="D1782" s="2">
        <v>2958465</v>
      </c>
      <c r="E1782" s="2">
        <v>43372</v>
      </c>
      <c r="F1782" s="28">
        <v>76.92</v>
      </c>
      <c r="G1782" t="s">
        <v>14</v>
      </c>
    </row>
    <row r="1783" spans="1:7" x14ac:dyDescent="0.25">
      <c r="A1783" t="s">
        <v>0</v>
      </c>
      <c r="B1783" t="s">
        <v>13</v>
      </c>
      <c r="C1783">
        <v>7464683</v>
      </c>
      <c r="D1783" s="2">
        <v>2958465</v>
      </c>
      <c r="E1783" s="2">
        <v>43372</v>
      </c>
      <c r="F1783" s="28">
        <v>75.760000000000005</v>
      </c>
      <c r="G1783" t="s">
        <v>14</v>
      </c>
    </row>
    <row r="1784" spans="1:7" x14ac:dyDescent="0.25">
      <c r="A1784" t="s">
        <v>0</v>
      </c>
      <c r="B1784" t="s">
        <v>13</v>
      </c>
      <c r="C1784">
        <v>7464684</v>
      </c>
      <c r="D1784" s="2">
        <v>2958465</v>
      </c>
      <c r="E1784" s="2">
        <v>43372</v>
      </c>
      <c r="F1784" s="28">
        <v>75.760000000000005</v>
      </c>
      <c r="G1784" t="s">
        <v>14</v>
      </c>
    </row>
    <row r="1785" spans="1:7" x14ac:dyDescent="0.25">
      <c r="A1785" t="s">
        <v>0</v>
      </c>
      <c r="B1785" t="s">
        <v>13</v>
      </c>
      <c r="C1785">
        <v>7464721</v>
      </c>
      <c r="D1785" s="2">
        <v>2958465</v>
      </c>
      <c r="E1785" s="2">
        <v>43372</v>
      </c>
      <c r="F1785" s="28">
        <v>75.760000000000005</v>
      </c>
      <c r="G1785" t="s">
        <v>14</v>
      </c>
    </row>
    <row r="1786" spans="1:7" x14ac:dyDescent="0.25">
      <c r="A1786" t="s">
        <v>0</v>
      </c>
      <c r="B1786" t="s">
        <v>13</v>
      </c>
      <c r="C1786">
        <v>7464722</v>
      </c>
      <c r="D1786" s="2">
        <v>2958465</v>
      </c>
      <c r="E1786" s="2">
        <v>43372</v>
      </c>
      <c r="F1786" s="28">
        <v>75.760000000000005</v>
      </c>
      <c r="G1786" t="s">
        <v>14</v>
      </c>
    </row>
    <row r="1787" spans="1:7" x14ac:dyDescent="0.25">
      <c r="A1787" t="s">
        <v>0</v>
      </c>
      <c r="B1787" t="s">
        <v>13</v>
      </c>
      <c r="C1787">
        <v>7465183</v>
      </c>
      <c r="D1787" s="2">
        <v>2958465</v>
      </c>
      <c r="E1787" s="2">
        <v>43372</v>
      </c>
      <c r="F1787" s="28">
        <v>76.92</v>
      </c>
      <c r="G1787" t="s">
        <v>14</v>
      </c>
    </row>
    <row r="1788" spans="1:7" x14ac:dyDescent="0.25">
      <c r="A1788" t="s">
        <v>0</v>
      </c>
      <c r="B1788" t="s">
        <v>13</v>
      </c>
      <c r="C1788">
        <v>7465184</v>
      </c>
      <c r="D1788" s="2">
        <v>2958465</v>
      </c>
      <c r="E1788" s="2">
        <v>43372</v>
      </c>
      <c r="F1788" s="28">
        <v>76.92</v>
      </c>
      <c r="G1788" t="s">
        <v>14</v>
      </c>
    </row>
    <row r="1789" spans="1:7" x14ac:dyDescent="0.25">
      <c r="A1789" t="s">
        <v>0</v>
      </c>
      <c r="B1789" t="s">
        <v>13</v>
      </c>
      <c r="C1789">
        <v>7465201</v>
      </c>
      <c r="D1789" s="2">
        <v>2958465</v>
      </c>
      <c r="E1789" s="2">
        <v>43372</v>
      </c>
      <c r="F1789" s="28">
        <v>76.92</v>
      </c>
      <c r="G1789" t="s">
        <v>14</v>
      </c>
    </row>
    <row r="1790" spans="1:7" x14ac:dyDescent="0.25">
      <c r="A1790" t="s">
        <v>0</v>
      </c>
      <c r="B1790" t="s">
        <v>13</v>
      </c>
      <c r="C1790">
        <v>7465203</v>
      </c>
      <c r="D1790" s="2">
        <v>2958465</v>
      </c>
      <c r="E1790" s="2">
        <v>43372</v>
      </c>
      <c r="F1790" s="28">
        <v>76.92</v>
      </c>
      <c r="G1790" t="s">
        <v>14</v>
      </c>
    </row>
    <row r="1791" spans="1:7" x14ac:dyDescent="0.25">
      <c r="A1791" t="s">
        <v>0</v>
      </c>
      <c r="B1791" t="s">
        <v>13</v>
      </c>
      <c r="C1791">
        <v>7465683</v>
      </c>
      <c r="D1791" s="2">
        <v>2958465</v>
      </c>
      <c r="E1791" s="2">
        <v>43372</v>
      </c>
      <c r="F1791" s="28">
        <v>80</v>
      </c>
      <c r="G1791" t="s">
        <v>14</v>
      </c>
    </row>
    <row r="1792" spans="1:7" x14ac:dyDescent="0.25">
      <c r="A1792" t="s">
        <v>0</v>
      </c>
      <c r="B1792" t="s">
        <v>13</v>
      </c>
      <c r="C1792">
        <v>7465684</v>
      </c>
      <c r="D1792" s="2">
        <v>2958465</v>
      </c>
      <c r="E1792" s="2">
        <v>43372</v>
      </c>
      <c r="F1792" s="28">
        <v>80</v>
      </c>
      <c r="G1792" t="s">
        <v>14</v>
      </c>
    </row>
    <row r="1793" spans="1:7" x14ac:dyDescent="0.25">
      <c r="A1793" t="s">
        <v>0</v>
      </c>
      <c r="B1793" t="s">
        <v>13</v>
      </c>
      <c r="C1793">
        <v>7465701</v>
      </c>
      <c r="D1793" s="2">
        <v>2958465</v>
      </c>
      <c r="E1793" s="2">
        <v>43372</v>
      </c>
      <c r="F1793" s="28">
        <v>80</v>
      </c>
      <c r="G1793" t="s">
        <v>14</v>
      </c>
    </row>
    <row r="1794" spans="1:7" x14ac:dyDescent="0.25">
      <c r="A1794" t="s">
        <v>0</v>
      </c>
      <c r="B1794" t="s">
        <v>13</v>
      </c>
      <c r="C1794">
        <v>7465703</v>
      </c>
      <c r="D1794" s="2">
        <v>2958465</v>
      </c>
      <c r="E1794" s="2">
        <v>43372</v>
      </c>
      <c r="F1794" s="28">
        <v>80</v>
      </c>
      <c r="G1794" t="s">
        <v>14</v>
      </c>
    </row>
    <row r="1795" spans="1:7" x14ac:dyDescent="0.25">
      <c r="A1795" t="s">
        <v>0</v>
      </c>
      <c r="B1795" t="s">
        <v>13</v>
      </c>
      <c r="C1795">
        <v>7467183</v>
      </c>
      <c r="D1795" s="2">
        <v>2958465</v>
      </c>
      <c r="E1795" s="2">
        <v>43071</v>
      </c>
      <c r="F1795" s="28">
        <v>68.48</v>
      </c>
      <c r="G1795" t="s">
        <v>14</v>
      </c>
    </row>
    <row r="1796" spans="1:7" x14ac:dyDescent="0.25">
      <c r="A1796" t="s">
        <v>0</v>
      </c>
      <c r="B1796" t="s">
        <v>13</v>
      </c>
      <c r="C1796">
        <v>7467185</v>
      </c>
      <c r="D1796" s="2">
        <v>2958465</v>
      </c>
      <c r="E1796" s="2">
        <v>43071</v>
      </c>
      <c r="F1796" s="28">
        <v>68.48</v>
      </c>
      <c r="G1796" t="s">
        <v>14</v>
      </c>
    </row>
    <row r="1797" spans="1:7" x14ac:dyDescent="0.25">
      <c r="A1797" t="s">
        <v>0</v>
      </c>
      <c r="B1797" t="s">
        <v>13</v>
      </c>
      <c r="C1797">
        <v>7467683</v>
      </c>
      <c r="D1797" s="2">
        <v>2958465</v>
      </c>
      <c r="E1797" s="2">
        <v>43071</v>
      </c>
      <c r="F1797" s="28">
        <v>70.319999999999993</v>
      </c>
      <c r="G1797" t="s">
        <v>14</v>
      </c>
    </row>
    <row r="1798" spans="1:7" x14ac:dyDescent="0.25">
      <c r="A1798" t="s">
        <v>0</v>
      </c>
      <c r="B1798" t="s">
        <v>13</v>
      </c>
      <c r="C1798">
        <v>7467685</v>
      </c>
      <c r="D1798" s="2">
        <v>2958465</v>
      </c>
      <c r="E1798" s="2">
        <v>43071</v>
      </c>
      <c r="F1798" s="28">
        <v>70.319999999999993</v>
      </c>
      <c r="G1798" t="s">
        <v>14</v>
      </c>
    </row>
    <row r="1799" spans="1:7" x14ac:dyDescent="0.25">
      <c r="A1799" t="s">
        <v>0</v>
      </c>
      <c r="B1799" t="s">
        <v>13</v>
      </c>
      <c r="C1799">
        <v>7469163</v>
      </c>
      <c r="D1799" s="2">
        <v>2958465</v>
      </c>
      <c r="E1799" s="2">
        <v>42319</v>
      </c>
      <c r="F1799" s="28">
        <v>80.849999999999994</v>
      </c>
      <c r="G1799" t="s">
        <v>14</v>
      </c>
    </row>
    <row r="1800" spans="1:7" x14ac:dyDescent="0.25">
      <c r="A1800" t="s">
        <v>0</v>
      </c>
      <c r="B1800" t="s">
        <v>13</v>
      </c>
      <c r="C1800">
        <v>7469164</v>
      </c>
      <c r="D1800" s="2">
        <v>2958465</v>
      </c>
      <c r="E1800" s="2">
        <v>42319</v>
      </c>
      <c r="F1800" s="28">
        <v>80.849999999999994</v>
      </c>
      <c r="G1800" t="s">
        <v>14</v>
      </c>
    </row>
    <row r="1801" spans="1:7" x14ac:dyDescent="0.25">
      <c r="A1801" t="s">
        <v>0</v>
      </c>
      <c r="B1801" t="s">
        <v>13</v>
      </c>
      <c r="C1801">
        <v>7469183</v>
      </c>
      <c r="D1801" s="2">
        <v>2958465</v>
      </c>
      <c r="E1801" s="2">
        <v>44299</v>
      </c>
      <c r="F1801" s="28">
        <v>74.11</v>
      </c>
      <c r="G1801" t="s">
        <v>14</v>
      </c>
    </row>
    <row r="1802" spans="1:7" x14ac:dyDescent="0.25">
      <c r="A1802" t="s">
        <v>0</v>
      </c>
      <c r="B1802" t="s">
        <v>13</v>
      </c>
      <c r="C1802">
        <v>7469184</v>
      </c>
      <c r="D1802" s="2">
        <v>2958465</v>
      </c>
      <c r="E1802" s="2">
        <v>44299</v>
      </c>
      <c r="F1802" s="28">
        <v>74.11</v>
      </c>
      <c r="G1802" t="s">
        <v>14</v>
      </c>
    </row>
    <row r="1803" spans="1:7" x14ac:dyDescent="0.25">
      <c r="A1803" t="s">
        <v>0</v>
      </c>
      <c r="B1803" t="s">
        <v>13</v>
      </c>
      <c r="C1803">
        <v>7469211</v>
      </c>
      <c r="D1803" s="2">
        <v>2958465</v>
      </c>
      <c r="E1803" s="2">
        <v>44299</v>
      </c>
      <c r="F1803" s="28">
        <v>73.989999999999995</v>
      </c>
      <c r="G1803" t="s">
        <v>14</v>
      </c>
    </row>
    <row r="1804" spans="1:7" x14ac:dyDescent="0.25">
      <c r="A1804" t="s">
        <v>0</v>
      </c>
      <c r="B1804" t="s">
        <v>13</v>
      </c>
      <c r="C1804">
        <v>7469213</v>
      </c>
      <c r="D1804" s="2">
        <v>2958465</v>
      </c>
      <c r="E1804" s="2">
        <v>44299</v>
      </c>
      <c r="F1804" s="28">
        <v>73.989999999999995</v>
      </c>
      <c r="G1804" t="s">
        <v>14</v>
      </c>
    </row>
    <row r="1805" spans="1:7" x14ac:dyDescent="0.25">
      <c r="A1805" t="s">
        <v>0</v>
      </c>
      <c r="B1805" t="s">
        <v>13</v>
      </c>
      <c r="C1805">
        <v>7469233</v>
      </c>
      <c r="D1805" s="2">
        <v>2958465</v>
      </c>
      <c r="E1805" s="2">
        <v>44299</v>
      </c>
      <c r="F1805" s="28">
        <v>74.099999999999994</v>
      </c>
      <c r="G1805" t="s">
        <v>14</v>
      </c>
    </row>
    <row r="1806" spans="1:7" x14ac:dyDescent="0.25">
      <c r="A1806" t="s">
        <v>0</v>
      </c>
      <c r="B1806" t="s">
        <v>13</v>
      </c>
      <c r="C1806">
        <v>7469234</v>
      </c>
      <c r="D1806" s="2">
        <v>2958465</v>
      </c>
      <c r="E1806" s="2">
        <v>44299</v>
      </c>
      <c r="F1806" s="28">
        <v>74.099999999999994</v>
      </c>
      <c r="G1806" t="s">
        <v>14</v>
      </c>
    </row>
    <row r="1807" spans="1:7" x14ac:dyDescent="0.25">
      <c r="A1807" t="s">
        <v>0</v>
      </c>
      <c r="B1807" t="s">
        <v>13</v>
      </c>
      <c r="C1807">
        <v>7469243</v>
      </c>
      <c r="D1807" s="2">
        <v>2958465</v>
      </c>
      <c r="E1807" s="2">
        <v>44299</v>
      </c>
      <c r="F1807" s="28">
        <v>73.930000000000007</v>
      </c>
      <c r="G1807" t="s">
        <v>14</v>
      </c>
    </row>
    <row r="1808" spans="1:7" x14ac:dyDescent="0.25">
      <c r="A1808" t="s">
        <v>0</v>
      </c>
      <c r="B1808" t="s">
        <v>13</v>
      </c>
      <c r="C1808">
        <v>7469244</v>
      </c>
      <c r="D1808" s="2">
        <v>2958465</v>
      </c>
      <c r="E1808" s="2">
        <v>44299</v>
      </c>
      <c r="F1808" s="28">
        <v>73.930000000000007</v>
      </c>
      <c r="G1808" t="s">
        <v>14</v>
      </c>
    </row>
    <row r="1809" spans="1:7" x14ac:dyDescent="0.25">
      <c r="A1809" t="s">
        <v>0</v>
      </c>
      <c r="B1809" t="s">
        <v>13</v>
      </c>
      <c r="C1809">
        <v>7469289</v>
      </c>
      <c r="D1809" s="2">
        <v>2958465</v>
      </c>
      <c r="E1809" s="2">
        <v>44299</v>
      </c>
      <c r="F1809" s="28">
        <v>74.11</v>
      </c>
      <c r="G1809" t="s">
        <v>14</v>
      </c>
    </row>
    <row r="1810" spans="1:7" x14ac:dyDescent="0.25">
      <c r="A1810" t="s">
        <v>0</v>
      </c>
      <c r="B1810" t="s">
        <v>13</v>
      </c>
      <c r="C1810">
        <v>7469290</v>
      </c>
      <c r="D1810" s="2">
        <v>2958465</v>
      </c>
      <c r="E1810" s="2">
        <v>44299</v>
      </c>
      <c r="F1810" s="28">
        <v>74.11</v>
      </c>
      <c r="G1810" t="s">
        <v>14</v>
      </c>
    </row>
    <row r="1811" spans="1:7" x14ac:dyDescent="0.25">
      <c r="A1811" t="s">
        <v>0</v>
      </c>
      <c r="B1811" t="s">
        <v>13</v>
      </c>
      <c r="C1811">
        <v>7469291</v>
      </c>
      <c r="D1811" s="2">
        <v>2958465</v>
      </c>
      <c r="E1811" s="2">
        <v>44299</v>
      </c>
      <c r="F1811" s="28">
        <v>73.95</v>
      </c>
      <c r="G1811" t="s">
        <v>14</v>
      </c>
    </row>
    <row r="1812" spans="1:7" x14ac:dyDescent="0.25">
      <c r="A1812" t="s">
        <v>0</v>
      </c>
      <c r="B1812" t="s">
        <v>13</v>
      </c>
      <c r="C1812">
        <v>7469292</v>
      </c>
      <c r="D1812" s="2">
        <v>2958465</v>
      </c>
      <c r="E1812" s="2">
        <v>44299</v>
      </c>
      <c r="F1812" s="28">
        <v>73.95</v>
      </c>
      <c r="G1812" t="s">
        <v>14</v>
      </c>
    </row>
    <row r="1813" spans="1:7" x14ac:dyDescent="0.25">
      <c r="A1813" t="s">
        <v>0</v>
      </c>
      <c r="B1813" t="s">
        <v>13</v>
      </c>
      <c r="C1813">
        <v>7469295</v>
      </c>
      <c r="D1813" s="2">
        <v>2958465</v>
      </c>
      <c r="E1813" s="2">
        <v>44299</v>
      </c>
      <c r="F1813" s="28">
        <v>73.95</v>
      </c>
      <c r="G1813" t="s">
        <v>14</v>
      </c>
    </row>
    <row r="1814" spans="1:7" x14ac:dyDescent="0.25">
      <c r="A1814" t="s">
        <v>0</v>
      </c>
      <c r="B1814" t="s">
        <v>13</v>
      </c>
      <c r="C1814">
        <v>7469683</v>
      </c>
      <c r="D1814" s="2">
        <v>2958465</v>
      </c>
      <c r="E1814" s="2">
        <v>42929</v>
      </c>
      <c r="F1814" s="28">
        <v>72.48</v>
      </c>
      <c r="G1814" t="s">
        <v>14</v>
      </c>
    </row>
    <row r="1815" spans="1:7" x14ac:dyDescent="0.25">
      <c r="A1815" t="s">
        <v>0</v>
      </c>
      <c r="B1815" t="s">
        <v>13</v>
      </c>
      <c r="C1815">
        <v>7469684</v>
      </c>
      <c r="D1815" s="2">
        <v>2958465</v>
      </c>
      <c r="E1815" s="2">
        <v>42929</v>
      </c>
      <c r="F1815" s="28">
        <v>72.48</v>
      </c>
      <c r="G1815" t="s">
        <v>14</v>
      </c>
    </row>
    <row r="1816" spans="1:7" x14ac:dyDescent="0.25">
      <c r="A1816" t="s">
        <v>0</v>
      </c>
      <c r="B1816" t="s">
        <v>13</v>
      </c>
      <c r="C1816">
        <v>7469711</v>
      </c>
      <c r="D1816" s="2">
        <v>2958465</v>
      </c>
      <c r="E1816" s="2">
        <v>42929</v>
      </c>
      <c r="F1816" s="28">
        <v>70.489999999999995</v>
      </c>
      <c r="G1816" t="s">
        <v>14</v>
      </c>
    </row>
    <row r="1817" spans="1:7" x14ac:dyDescent="0.25">
      <c r="A1817" t="s">
        <v>0</v>
      </c>
      <c r="B1817" t="s">
        <v>13</v>
      </c>
      <c r="C1817">
        <v>7469713</v>
      </c>
      <c r="D1817" s="2">
        <v>2958465</v>
      </c>
      <c r="E1817" s="2">
        <v>42929</v>
      </c>
      <c r="F1817" s="28">
        <v>70.489999999999995</v>
      </c>
      <c r="G1817" t="s">
        <v>14</v>
      </c>
    </row>
    <row r="1818" spans="1:7" x14ac:dyDescent="0.25">
      <c r="A1818" t="s">
        <v>0</v>
      </c>
      <c r="B1818" t="s">
        <v>13</v>
      </c>
      <c r="C1818">
        <v>7469733</v>
      </c>
      <c r="D1818" s="2">
        <v>2958465</v>
      </c>
      <c r="E1818" s="2">
        <v>42929</v>
      </c>
      <c r="F1818" s="28">
        <v>70.239999999999995</v>
      </c>
      <c r="G1818" t="s">
        <v>14</v>
      </c>
    </row>
    <row r="1819" spans="1:7" x14ac:dyDescent="0.25">
      <c r="A1819" t="s">
        <v>0</v>
      </c>
      <c r="B1819" t="s">
        <v>13</v>
      </c>
      <c r="C1819">
        <v>7469734</v>
      </c>
      <c r="D1819" s="2">
        <v>2958465</v>
      </c>
      <c r="E1819" s="2">
        <v>42929</v>
      </c>
      <c r="F1819" s="28">
        <v>70.239999999999995</v>
      </c>
      <c r="G1819" t="s">
        <v>14</v>
      </c>
    </row>
    <row r="1820" spans="1:7" x14ac:dyDescent="0.25">
      <c r="A1820" t="s">
        <v>0</v>
      </c>
      <c r="B1820" t="s">
        <v>13</v>
      </c>
      <c r="C1820">
        <v>7469743</v>
      </c>
      <c r="D1820" s="2">
        <v>2958465</v>
      </c>
      <c r="E1820" s="2">
        <v>42929</v>
      </c>
      <c r="F1820" s="28">
        <v>69.84</v>
      </c>
      <c r="G1820" t="s">
        <v>14</v>
      </c>
    </row>
    <row r="1821" spans="1:7" x14ac:dyDescent="0.25">
      <c r="A1821" t="s">
        <v>0</v>
      </c>
      <c r="B1821" t="s">
        <v>13</v>
      </c>
      <c r="C1821">
        <v>7469744</v>
      </c>
      <c r="D1821" s="2">
        <v>2958465</v>
      </c>
      <c r="E1821" s="2">
        <v>42929</v>
      </c>
      <c r="F1821" s="28">
        <v>69.84</v>
      </c>
      <c r="G1821" t="s">
        <v>14</v>
      </c>
    </row>
    <row r="1822" spans="1:7" x14ac:dyDescent="0.25">
      <c r="A1822" t="s">
        <v>0</v>
      </c>
      <c r="B1822" t="s">
        <v>13</v>
      </c>
      <c r="C1822">
        <v>7469789</v>
      </c>
      <c r="D1822" s="2">
        <v>2958465</v>
      </c>
      <c r="E1822" s="2">
        <v>42929</v>
      </c>
      <c r="F1822" s="28">
        <v>75.89</v>
      </c>
      <c r="G1822" t="s">
        <v>14</v>
      </c>
    </row>
    <row r="1823" spans="1:7" x14ac:dyDescent="0.25">
      <c r="A1823" t="s">
        <v>0</v>
      </c>
      <c r="B1823" t="s">
        <v>13</v>
      </c>
      <c r="C1823">
        <v>7469790</v>
      </c>
      <c r="D1823" s="2">
        <v>2958465</v>
      </c>
      <c r="E1823" s="2">
        <v>42929</v>
      </c>
      <c r="F1823" s="28">
        <v>75.89</v>
      </c>
      <c r="G1823" t="s">
        <v>14</v>
      </c>
    </row>
    <row r="1824" spans="1:7" x14ac:dyDescent="0.25">
      <c r="A1824" t="s">
        <v>0</v>
      </c>
      <c r="B1824" t="s">
        <v>13</v>
      </c>
      <c r="C1824">
        <v>7470183</v>
      </c>
      <c r="D1824" s="2">
        <v>2958465</v>
      </c>
      <c r="E1824" s="2">
        <v>45223</v>
      </c>
      <c r="F1824" s="28">
        <v>73.19</v>
      </c>
      <c r="G1824" t="s">
        <v>14</v>
      </c>
    </row>
    <row r="1825" spans="1:7" x14ac:dyDescent="0.25">
      <c r="A1825" t="s">
        <v>0</v>
      </c>
      <c r="B1825" t="s">
        <v>13</v>
      </c>
      <c r="C1825">
        <v>7470184</v>
      </c>
      <c r="D1825" s="2">
        <v>2958465</v>
      </c>
      <c r="E1825" s="2">
        <v>45223</v>
      </c>
      <c r="F1825" s="28">
        <v>73.19</v>
      </c>
      <c r="G1825" t="s">
        <v>14</v>
      </c>
    </row>
    <row r="1826" spans="1:7" x14ac:dyDescent="0.25">
      <c r="A1826" t="s">
        <v>0</v>
      </c>
      <c r="B1826" t="s">
        <v>13</v>
      </c>
      <c r="C1826">
        <v>7470201</v>
      </c>
      <c r="D1826" s="2">
        <v>2958465</v>
      </c>
      <c r="E1826" s="2">
        <v>45223</v>
      </c>
      <c r="F1826" s="28">
        <v>74.22</v>
      </c>
      <c r="G1826" t="s">
        <v>14</v>
      </c>
    </row>
    <row r="1827" spans="1:7" x14ac:dyDescent="0.25">
      <c r="A1827" t="s">
        <v>0</v>
      </c>
      <c r="B1827" t="s">
        <v>13</v>
      </c>
      <c r="C1827">
        <v>7470203</v>
      </c>
      <c r="D1827" s="2">
        <v>2958465</v>
      </c>
      <c r="E1827" s="2">
        <v>45223</v>
      </c>
      <c r="F1827" s="28">
        <v>74.22</v>
      </c>
      <c r="G1827" t="s">
        <v>14</v>
      </c>
    </row>
    <row r="1828" spans="1:7" x14ac:dyDescent="0.25">
      <c r="A1828" t="s">
        <v>0</v>
      </c>
      <c r="B1828" t="s">
        <v>13</v>
      </c>
      <c r="C1828">
        <v>7470233</v>
      </c>
      <c r="D1828" s="2">
        <v>2958465</v>
      </c>
      <c r="E1828" s="2">
        <v>45223</v>
      </c>
      <c r="F1828" s="28">
        <v>74.02</v>
      </c>
      <c r="G1828" t="s">
        <v>14</v>
      </c>
    </row>
    <row r="1829" spans="1:7" x14ac:dyDescent="0.25">
      <c r="A1829" t="s">
        <v>0</v>
      </c>
      <c r="B1829" t="s">
        <v>13</v>
      </c>
      <c r="C1829">
        <v>7470234</v>
      </c>
      <c r="D1829" s="2">
        <v>2958465</v>
      </c>
      <c r="E1829" s="2">
        <v>45223</v>
      </c>
      <c r="F1829" s="28">
        <v>74.02</v>
      </c>
      <c r="G1829" t="s">
        <v>14</v>
      </c>
    </row>
    <row r="1830" spans="1:7" x14ac:dyDescent="0.25">
      <c r="A1830" t="s">
        <v>0</v>
      </c>
      <c r="B1830" t="s">
        <v>13</v>
      </c>
      <c r="C1830">
        <v>7470242</v>
      </c>
      <c r="D1830" s="2">
        <v>2958465</v>
      </c>
      <c r="E1830" s="2">
        <v>45223</v>
      </c>
      <c r="F1830" s="28">
        <v>75.709999999999994</v>
      </c>
      <c r="G1830" t="s">
        <v>14</v>
      </c>
    </row>
    <row r="1831" spans="1:7" x14ac:dyDescent="0.25">
      <c r="A1831" t="s">
        <v>0</v>
      </c>
      <c r="B1831" t="s">
        <v>13</v>
      </c>
      <c r="C1831">
        <v>7470251</v>
      </c>
      <c r="D1831" s="2">
        <v>2958465</v>
      </c>
      <c r="E1831" s="2">
        <v>45223</v>
      </c>
      <c r="F1831" s="28">
        <v>75.91</v>
      </c>
      <c r="G1831" t="s">
        <v>14</v>
      </c>
    </row>
    <row r="1832" spans="1:7" x14ac:dyDescent="0.25">
      <c r="A1832" t="s">
        <v>0</v>
      </c>
      <c r="B1832" t="s">
        <v>13</v>
      </c>
      <c r="C1832">
        <v>7470256</v>
      </c>
      <c r="D1832" s="2">
        <v>2958465</v>
      </c>
      <c r="E1832" s="2">
        <v>45223</v>
      </c>
      <c r="F1832" s="28">
        <v>75.67</v>
      </c>
      <c r="G1832" t="s">
        <v>14</v>
      </c>
    </row>
    <row r="1833" spans="1:7" x14ac:dyDescent="0.25">
      <c r="A1833" t="s">
        <v>0</v>
      </c>
      <c r="B1833" t="s">
        <v>13</v>
      </c>
      <c r="C1833">
        <v>7471075</v>
      </c>
      <c r="D1833" s="2">
        <v>2958465</v>
      </c>
      <c r="E1833" s="2">
        <v>45356</v>
      </c>
      <c r="F1833" s="28">
        <v>54</v>
      </c>
      <c r="G1833" t="s">
        <v>14</v>
      </c>
    </row>
    <row r="1834" spans="1:7" x14ac:dyDescent="0.25">
      <c r="A1834" t="s">
        <v>0</v>
      </c>
      <c r="B1834" t="s">
        <v>13</v>
      </c>
      <c r="C1834">
        <v>7471251</v>
      </c>
      <c r="D1834" s="2">
        <v>2958465</v>
      </c>
      <c r="E1834" s="2">
        <v>45356</v>
      </c>
      <c r="F1834" s="28">
        <v>54.28</v>
      </c>
      <c r="G1834" t="s">
        <v>14</v>
      </c>
    </row>
    <row r="1835" spans="1:7" x14ac:dyDescent="0.25">
      <c r="A1835" t="s">
        <v>0</v>
      </c>
      <c r="B1835" t="s">
        <v>13</v>
      </c>
      <c r="C1835">
        <v>7471275</v>
      </c>
      <c r="D1835" s="2">
        <v>2958465</v>
      </c>
      <c r="E1835" s="2">
        <v>45356</v>
      </c>
      <c r="F1835" s="28">
        <v>54</v>
      </c>
      <c r="G1835" t="s">
        <v>14</v>
      </c>
    </row>
    <row r="1836" spans="1:7" x14ac:dyDescent="0.25">
      <c r="A1836" t="s">
        <v>0</v>
      </c>
      <c r="B1836" t="s">
        <v>13</v>
      </c>
      <c r="C1836">
        <v>7471277</v>
      </c>
      <c r="D1836" s="2">
        <v>2958465</v>
      </c>
      <c r="E1836" s="2">
        <v>45356</v>
      </c>
      <c r="F1836" s="28">
        <v>54.28</v>
      </c>
      <c r="G1836" t="s">
        <v>14</v>
      </c>
    </row>
    <row r="1837" spans="1:7" x14ac:dyDescent="0.25">
      <c r="A1837" t="s">
        <v>0</v>
      </c>
      <c r="B1837" t="s">
        <v>13</v>
      </c>
      <c r="C1837">
        <v>7471751</v>
      </c>
      <c r="D1837" s="2">
        <v>2958465</v>
      </c>
      <c r="E1837" s="2">
        <v>43391</v>
      </c>
      <c r="F1837" s="28">
        <v>56.67</v>
      </c>
      <c r="G1837" t="s">
        <v>14</v>
      </c>
    </row>
    <row r="1838" spans="1:7" x14ac:dyDescent="0.25">
      <c r="A1838" t="s">
        <v>0</v>
      </c>
      <c r="B1838" t="s">
        <v>13</v>
      </c>
      <c r="C1838">
        <v>7471775</v>
      </c>
      <c r="D1838" s="2">
        <v>2958465</v>
      </c>
      <c r="E1838" s="2">
        <v>43391</v>
      </c>
      <c r="F1838" s="28">
        <v>57.29</v>
      </c>
      <c r="G1838" t="s">
        <v>14</v>
      </c>
    </row>
    <row r="1839" spans="1:7" x14ac:dyDescent="0.25">
      <c r="A1839" t="s">
        <v>0</v>
      </c>
      <c r="B1839" t="s">
        <v>13</v>
      </c>
      <c r="C1839">
        <v>7472183</v>
      </c>
      <c r="D1839" s="2">
        <v>2958465</v>
      </c>
      <c r="E1839" s="2">
        <v>45783</v>
      </c>
      <c r="F1839" s="28">
        <v>72.64</v>
      </c>
      <c r="G1839" t="s">
        <v>14</v>
      </c>
    </row>
    <row r="1840" spans="1:7" x14ac:dyDescent="0.25">
      <c r="A1840" t="s">
        <v>0</v>
      </c>
      <c r="B1840" t="s">
        <v>13</v>
      </c>
      <c r="C1840">
        <v>7472184</v>
      </c>
      <c r="D1840" s="2">
        <v>2958465</v>
      </c>
      <c r="E1840" s="2">
        <v>45783</v>
      </c>
      <c r="F1840" s="28">
        <v>72.64</v>
      </c>
      <c r="G1840" t="s">
        <v>14</v>
      </c>
    </row>
    <row r="1841" spans="1:7" x14ac:dyDescent="0.25">
      <c r="A1841" t="s">
        <v>0</v>
      </c>
      <c r="B1841" t="s">
        <v>13</v>
      </c>
      <c r="C1841">
        <v>7472201</v>
      </c>
      <c r="D1841" s="2">
        <v>2958465</v>
      </c>
      <c r="E1841" s="2">
        <v>45783</v>
      </c>
      <c r="F1841" s="28">
        <v>73.5</v>
      </c>
      <c r="G1841" t="s">
        <v>14</v>
      </c>
    </row>
    <row r="1842" spans="1:7" x14ac:dyDescent="0.25">
      <c r="A1842" t="s">
        <v>0</v>
      </c>
      <c r="B1842" t="s">
        <v>13</v>
      </c>
      <c r="C1842">
        <v>7472203</v>
      </c>
      <c r="D1842" s="2">
        <v>2958465</v>
      </c>
      <c r="E1842" s="2">
        <v>45783</v>
      </c>
      <c r="F1842" s="28">
        <v>73.5</v>
      </c>
      <c r="G1842" t="s">
        <v>14</v>
      </c>
    </row>
    <row r="1843" spans="1:7" x14ac:dyDescent="0.25">
      <c r="A1843" t="s">
        <v>0</v>
      </c>
      <c r="B1843" t="s">
        <v>13</v>
      </c>
      <c r="C1843">
        <v>7472233</v>
      </c>
      <c r="D1843" s="2">
        <v>2958465</v>
      </c>
      <c r="E1843" s="2">
        <v>45783</v>
      </c>
      <c r="F1843" s="28">
        <v>73.23</v>
      </c>
      <c r="G1843" t="s">
        <v>14</v>
      </c>
    </row>
    <row r="1844" spans="1:7" x14ac:dyDescent="0.25">
      <c r="A1844" t="s">
        <v>0</v>
      </c>
      <c r="B1844" t="s">
        <v>13</v>
      </c>
      <c r="C1844">
        <v>7472234</v>
      </c>
      <c r="D1844" s="2">
        <v>2958465</v>
      </c>
      <c r="E1844" s="2">
        <v>45783</v>
      </c>
      <c r="F1844" s="28">
        <v>73.23</v>
      </c>
      <c r="G1844" t="s">
        <v>14</v>
      </c>
    </row>
    <row r="1845" spans="1:7" x14ac:dyDescent="0.25">
      <c r="A1845" t="s">
        <v>0</v>
      </c>
      <c r="B1845" t="s">
        <v>13</v>
      </c>
      <c r="C1845">
        <v>7472251</v>
      </c>
      <c r="D1845" s="2">
        <v>2958465</v>
      </c>
      <c r="E1845" s="2">
        <v>45783</v>
      </c>
      <c r="F1845" s="28">
        <v>74.03</v>
      </c>
      <c r="G1845" t="s">
        <v>14</v>
      </c>
    </row>
    <row r="1846" spans="1:7" x14ac:dyDescent="0.25">
      <c r="A1846" t="s">
        <v>0</v>
      </c>
      <c r="B1846" t="s">
        <v>13</v>
      </c>
      <c r="C1846">
        <v>7472256</v>
      </c>
      <c r="D1846" s="2">
        <v>2958465</v>
      </c>
      <c r="E1846" s="2">
        <v>45783</v>
      </c>
      <c r="F1846" s="28">
        <v>73.569999999999993</v>
      </c>
      <c r="G1846" t="s">
        <v>14</v>
      </c>
    </row>
    <row r="1847" spans="1:7" x14ac:dyDescent="0.25">
      <c r="A1847" t="s">
        <v>0</v>
      </c>
      <c r="B1847" t="s">
        <v>13</v>
      </c>
      <c r="C1847">
        <v>7472259</v>
      </c>
      <c r="D1847" s="2">
        <v>2958465</v>
      </c>
      <c r="E1847" s="2">
        <v>45783</v>
      </c>
      <c r="F1847" s="28">
        <v>76.22</v>
      </c>
      <c r="G1847" t="s">
        <v>14</v>
      </c>
    </row>
    <row r="1848" spans="1:7" x14ac:dyDescent="0.25">
      <c r="A1848" t="s">
        <v>0</v>
      </c>
      <c r="B1848" t="s">
        <v>13</v>
      </c>
      <c r="C1848">
        <v>7472260</v>
      </c>
      <c r="D1848" s="2">
        <v>2958465</v>
      </c>
      <c r="E1848" s="2">
        <v>45783</v>
      </c>
      <c r="F1848" s="28">
        <v>76.22</v>
      </c>
      <c r="G1848" t="s">
        <v>14</v>
      </c>
    </row>
    <row r="1849" spans="1:7" x14ac:dyDescent="0.25">
      <c r="A1849" t="s">
        <v>0</v>
      </c>
      <c r="B1849" t="s">
        <v>13</v>
      </c>
      <c r="C1849">
        <v>7474183</v>
      </c>
      <c r="D1849" s="2">
        <v>2958465</v>
      </c>
      <c r="E1849" s="2">
        <v>44764</v>
      </c>
      <c r="F1849" s="28">
        <v>77.8</v>
      </c>
      <c r="G1849" t="s">
        <v>14</v>
      </c>
    </row>
    <row r="1850" spans="1:7" x14ac:dyDescent="0.25">
      <c r="A1850" t="s">
        <v>0</v>
      </c>
      <c r="B1850" t="s">
        <v>13</v>
      </c>
      <c r="C1850">
        <v>7474184</v>
      </c>
      <c r="D1850" s="2">
        <v>2958465</v>
      </c>
      <c r="E1850" s="2">
        <v>44764</v>
      </c>
      <c r="F1850" s="28">
        <v>77.8</v>
      </c>
      <c r="G1850" t="s">
        <v>14</v>
      </c>
    </row>
    <row r="1851" spans="1:7" x14ac:dyDescent="0.25">
      <c r="A1851" t="s">
        <v>0</v>
      </c>
      <c r="B1851" t="s">
        <v>13</v>
      </c>
      <c r="C1851">
        <v>7474201</v>
      </c>
      <c r="D1851" s="2">
        <v>2958465</v>
      </c>
      <c r="E1851" s="2">
        <v>44764</v>
      </c>
      <c r="F1851" s="28">
        <v>76.47</v>
      </c>
      <c r="G1851" t="s">
        <v>14</v>
      </c>
    </row>
    <row r="1852" spans="1:7" x14ac:dyDescent="0.25">
      <c r="A1852" t="s">
        <v>0</v>
      </c>
      <c r="B1852" t="s">
        <v>13</v>
      </c>
      <c r="C1852">
        <v>7474203</v>
      </c>
      <c r="D1852" s="2">
        <v>2958465</v>
      </c>
      <c r="E1852" s="2">
        <v>44764</v>
      </c>
      <c r="F1852" s="28">
        <v>76.47</v>
      </c>
      <c r="G1852" t="s">
        <v>14</v>
      </c>
    </row>
    <row r="1853" spans="1:7" x14ac:dyDescent="0.25">
      <c r="A1853" t="s">
        <v>0</v>
      </c>
      <c r="B1853" t="s">
        <v>13</v>
      </c>
      <c r="C1853">
        <v>7474233</v>
      </c>
      <c r="D1853" s="2">
        <v>2958465</v>
      </c>
      <c r="E1853" s="2">
        <v>44764</v>
      </c>
      <c r="F1853" s="28">
        <v>74.760000000000005</v>
      </c>
      <c r="G1853" t="s">
        <v>14</v>
      </c>
    </row>
    <row r="1854" spans="1:7" x14ac:dyDescent="0.25">
      <c r="A1854" t="s">
        <v>0</v>
      </c>
      <c r="B1854" t="s">
        <v>13</v>
      </c>
      <c r="C1854">
        <v>7474234</v>
      </c>
      <c r="D1854" s="2">
        <v>2958465</v>
      </c>
      <c r="E1854" s="2">
        <v>44764</v>
      </c>
      <c r="F1854" s="28">
        <v>74.760000000000005</v>
      </c>
      <c r="G1854" t="s">
        <v>14</v>
      </c>
    </row>
    <row r="1855" spans="1:7" x14ac:dyDescent="0.25">
      <c r="A1855" t="s">
        <v>0</v>
      </c>
      <c r="B1855" t="s">
        <v>13</v>
      </c>
      <c r="C1855">
        <v>7474251</v>
      </c>
      <c r="D1855" s="2">
        <v>2958465</v>
      </c>
      <c r="E1855" s="2">
        <v>44764</v>
      </c>
      <c r="F1855" s="28">
        <v>77.510000000000005</v>
      </c>
      <c r="G1855" t="s">
        <v>14</v>
      </c>
    </row>
    <row r="1856" spans="1:7" x14ac:dyDescent="0.25">
      <c r="A1856" t="s">
        <v>0</v>
      </c>
      <c r="B1856" t="s">
        <v>13</v>
      </c>
      <c r="C1856">
        <v>7474256</v>
      </c>
      <c r="D1856" s="2">
        <v>2958465</v>
      </c>
      <c r="E1856" s="2">
        <v>44764</v>
      </c>
      <c r="F1856" s="28">
        <v>79.040000000000006</v>
      </c>
      <c r="G1856" t="s">
        <v>14</v>
      </c>
    </row>
    <row r="1857" spans="1:7" x14ac:dyDescent="0.25">
      <c r="A1857" t="s">
        <v>0</v>
      </c>
      <c r="B1857" t="s">
        <v>13</v>
      </c>
      <c r="C1857">
        <v>7475183</v>
      </c>
      <c r="D1857" s="2">
        <v>2958465</v>
      </c>
      <c r="E1857" s="2">
        <v>42935</v>
      </c>
      <c r="F1857" s="28">
        <v>81.5</v>
      </c>
      <c r="G1857" t="s">
        <v>14</v>
      </c>
    </row>
    <row r="1858" spans="1:7" x14ac:dyDescent="0.25">
      <c r="A1858" t="s">
        <v>0</v>
      </c>
      <c r="B1858" t="s">
        <v>13</v>
      </c>
      <c r="C1858">
        <v>7475184</v>
      </c>
      <c r="D1858" s="2">
        <v>2958465</v>
      </c>
      <c r="E1858" s="2">
        <v>42935</v>
      </c>
      <c r="F1858" s="28">
        <v>81.5</v>
      </c>
      <c r="G1858" t="s">
        <v>14</v>
      </c>
    </row>
    <row r="1859" spans="1:7" x14ac:dyDescent="0.25">
      <c r="A1859" t="s">
        <v>0</v>
      </c>
      <c r="B1859" t="s">
        <v>13</v>
      </c>
      <c r="C1859">
        <v>7475211</v>
      </c>
      <c r="D1859" s="2">
        <v>2958465</v>
      </c>
      <c r="E1859" s="2">
        <v>42935</v>
      </c>
      <c r="F1859" s="28">
        <v>81.47</v>
      </c>
      <c r="G1859" t="s">
        <v>14</v>
      </c>
    </row>
    <row r="1860" spans="1:7" x14ac:dyDescent="0.25">
      <c r="A1860" t="s">
        <v>0</v>
      </c>
      <c r="B1860" t="s">
        <v>13</v>
      </c>
      <c r="C1860">
        <v>7475213</v>
      </c>
      <c r="D1860" s="2">
        <v>2958465</v>
      </c>
      <c r="E1860" s="2">
        <v>42935</v>
      </c>
      <c r="F1860" s="28">
        <v>81.47</v>
      </c>
      <c r="G1860" t="s">
        <v>14</v>
      </c>
    </row>
    <row r="1861" spans="1:7" x14ac:dyDescent="0.25">
      <c r="A1861" t="s">
        <v>0</v>
      </c>
      <c r="B1861" t="s">
        <v>13</v>
      </c>
      <c r="C1861">
        <v>7475683</v>
      </c>
      <c r="D1861" s="2">
        <v>2958465</v>
      </c>
      <c r="E1861" s="2">
        <v>42935</v>
      </c>
      <c r="F1861" s="28">
        <v>76.180000000000007</v>
      </c>
      <c r="G1861" t="s">
        <v>14</v>
      </c>
    </row>
    <row r="1862" spans="1:7" x14ac:dyDescent="0.25">
      <c r="A1862" t="s">
        <v>0</v>
      </c>
      <c r="B1862" t="s">
        <v>13</v>
      </c>
      <c r="C1862">
        <v>7475684</v>
      </c>
      <c r="D1862" s="2">
        <v>2958465</v>
      </c>
      <c r="E1862" s="2">
        <v>42935</v>
      </c>
      <c r="F1862" s="28">
        <v>76.180000000000007</v>
      </c>
      <c r="G1862" t="s">
        <v>14</v>
      </c>
    </row>
    <row r="1863" spans="1:7" x14ac:dyDescent="0.25">
      <c r="A1863" t="s">
        <v>0</v>
      </c>
      <c r="B1863" t="s">
        <v>13</v>
      </c>
      <c r="C1863">
        <v>7475711</v>
      </c>
      <c r="D1863" s="2">
        <v>2958465</v>
      </c>
      <c r="E1863" s="2">
        <v>42935</v>
      </c>
      <c r="F1863" s="28">
        <v>76.180000000000007</v>
      </c>
      <c r="G1863" t="s">
        <v>14</v>
      </c>
    </row>
    <row r="1864" spans="1:7" x14ac:dyDescent="0.25">
      <c r="A1864" t="s">
        <v>0</v>
      </c>
      <c r="B1864" t="s">
        <v>13</v>
      </c>
      <c r="C1864">
        <v>7475713</v>
      </c>
      <c r="D1864" s="2">
        <v>2958465</v>
      </c>
      <c r="E1864" s="2">
        <v>42935</v>
      </c>
      <c r="F1864" s="28">
        <v>76.180000000000007</v>
      </c>
      <c r="G1864" t="s">
        <v>14</v>
      </c>
    </row>
    <row r="1865" spans="1:7" x14ac:dyDescent="0.25">
      <c r="A1865" t="s">
        <v>0</v>
      </c>
      <c r="B1865" t="s">
        <v>13</v>
      </c>
      <c r="C1865">
        <v>7476183</v>
      </c>
      <c r="D1865" s="2">
        <v>2958465</v>
      </c>
      <c r="E1865" s="2">
        <v>44946</v>
      </c>
      <c r="F1865" s="28">
        <v>83.33</v>
      </c>
      <c r="G1865" t="s">
        <v>14</v>
      </c>
    </row>
    <row r="1866" spans="1:7" x14ac:dyDescent="0.25">
      <c r="A1866" t="s">
        <v>0</v>
      </c>
      <c r="B1866" t="s">
        <v>13</v>
      </c>
      <c r="C1866">
        <v>7476184</v>
      </c>
      <c r="D1866" s="2">
        <v>2958465</v>
      </c>
      <c r="E1866" s="2">
        <v>44946</v>
      </c>
      <c r="F1866" s="28">
        <v>83.33</v>
      </c>
      <c r="G1866" t="s">
        <v>14</v>
      </c>
    </row>
    <row r="1867" spans="1:7" x14ac:dyDescent="0.25">
      <c r="A1867" t="s">
        <v>0</v>
      </c>
      <c r="B1867" t="s">
        <v>13</v>
      </c>
      <c r="C1867">
        <v>7476201</v>
      </c>
      <c r="D1867" s="2">
        <v>2958465</v>
      </c>
      <c r="E1867" s="2">
        <v>44946</v>
      </c>
      <c r="F1867" s="28">
        <v>83.33</v>
      </c>
      <c r="G1867" t="s">
        <v>14</v>
      </c>
    </row>
    <row r="1868" spans="1:7" x14ac:dyDescent="0.25">
      <c r="A1868" t="s">
        <v>0</v>
      </c>
      <c r="B1868" t="s">
        <v>13</v>
      </c>
      <c r="C1868">
        <v>7476203</v>
      </c>
      <c r="D1868" s="2">
        <v>2958465</v>
      </c>
      <c r="E1868" s="2">
        <v>44946</v>
      </c>
      <c r="F1868" s="28">
        <v>83.33</v>
      </c>
      <c r="G1868" t="s">
        <v>14</v>
      </c>
    </row>
    <row r="1869" spans="1:7" x14ac:dyDescent="0.25">
      <c r="A1869" t="s">
        <v>0</v>
      </c>
      <c r="B1869" t="s">
        <v>13</v>
      </c>
      <c r="C1869">
        <v>7477183</v>
      </c>
      <c r="D1869" s="2">
        <v>2958465</v>
      </c>
      <c r="E1869" s="2">
        <v>44946</v>
      </c>
      <c r="F1869" s="28">
        <v>80.95</v>
      </c>
      <c r="G1869" t="s">
        <v>14</v>
      </c>
    </row>
    <row r="1870" spans="1:7" x14ac:dyDescent="0.25">
      <c r="A1870" t="s">
        <v>0</v>
      </c>
      <c r="B1870" t="s">
        <v>13</v>
      </c>
      <c r="C1870">
        <v>7477184</v>
      </c>
      <c r="D1870" s="2">
        <v>2958465</v>
      </c>
      <c r="E1870" s="2">
        <v>44946</v>
      </c>
      <c r="F1870" s="28">
        <v>80.95</v>
      </c>
      <c r="G1870" t="s">
        <v>14</v>
      </c>
    </row>
    <row r="1871" spans="1:7" x14ac:dyDescent="0.25">
      <c r="A1871" t="s">
        <v>0</v>
      </c>
      <c r="B1871" t="s">
        <v>13</v>
      </c>
      <c r="C1871">
        <v>7477201</v>
      </c>
      <c r="D1871" s="2">
        <v>2958465</v>
      </c>
      <c r="E1871" s="2">
        <v>45821</v>
      </c>
      <c r="F1871" s="28">
        <v>82.31</v>
      </c>
      <c r="G1871" t="s">
        <v>14</v>
      </c>
    </row>
    <row r="1872" spans="1:7" x14ac:dyDescent="0.25">
      <c r="A1872" t="s">
        <v>0</v>
      </c>
      <c r="B1872" t="s">
        <v>13</v>
      </c>
      <c r="C1872">
        <v>7477203</v>
      </c>
      <c r="D1872" s="2">
        <v>2958465</v>
      </c>
      <c r="E1872" s="2">
        <v>45821</v>
      </c>
      <c r="F1872" s="28">
        <v>82.31</v>
      </c>
      <c r="G1872" t="s">
        <v>14</v>
      </c>
    </row>
    <row r="1873" spans="1:7" x14ac:dyDescent="0.25">
      <c r="A1873" t="s">
        <v>0</v>
      </c>
      <c r="B1873" t="s">
        <v>13</v>
      </c>
      <c r="C1873">
        <v>7477683</v>
      </c>
      <c r="D1873" s="2">
        <v>2958465</v>
      </c>
      <c r="E1873" s="2">
        <v>43628</v>
      </c>
      <c r="F1873" s="28">
        <v>83.33</v>
      </c>
      <c r="G1873" t="s">
        <v>14</v>
      </c>
    </row>
    <row r="1874" spans="1:7" x14ac:dyDescent="0.25">
      <c r="A1874" t="s">
        <v>0</v>
      </c>
      <c r="B1874" t="s">
        <v>13</v>
      </c>
      <c r="C1874">
        <v>7477684</v>
      </c>
      <c r="D1874" s="2">
        <v>2958465</v>
      </c>
      <c r="E1874" s="2">
        <v>43628</v>
      </c>
      <c r="F1874" s="28">
        <v>83.33</v>
      </c>
      <c r="G1874" t="s">
        <v>14</v>
      </c>
    </row>
    <row r="1875" spans="1:7" x14ac:dyDescent="0.25">
      <c r="A1875" t="s">
        <v>0</v>
      </c>
      <c r="B1875" t="s">
        <v>13</v>
      </c>
      <c r="C1875">
        <v>7477701</v>
      </c>
      <c r="D1875" s="2">
        <v>2958465</v>
      </c>
      <c r="E1875" s="2">
        <v>43628</v>
      </c>
      <c r="F1875" s="28">
        <v>83.33</v>
      </c>
      <c r="G1875" t="s">
        <v>14</v>
      </c>
    </row>
    <row r="1876" spans="1:7" x14ac:dyDescent="0.25">
      <c r="A1876" t="s">
        <v>0</v>
      </c>
      <c r="B1876" t="s">
        <v>13</v>
      </c>
      <c r="C1876">
        <v>7477703</v>
      </c>
      <c r="D1876" s="2">
        <v>2958465</v>
      </c>
      <c r="E1876" s="2">
        <v>43628</v>
      </c>
      <c r="F1876" s="28">
        <v>83.33</v>
      </c>
      <c r="G1876" t="s">
        <v>14</v>
      </c>
    </row>
    <row r="1877" spans="1:7" x14ac:dyDescent="0.25">
      <c r="A1877" t="s">
        <v>0</v>
      </c>
      <c r="B1877" t="s">
        <v>13</v>
      </c>
      <c r="C1877">
        <v>7480183</v>
      </c>
      <c r="D1877" s="2">
        <v>2958465</v>
      </c>
      <c r="E1877" s="2">
        <v>44713</v>
      </c>
      <c r="F1877" s="28">
        <v>66.319999999999993</v>
      </c>
      <c r="G1877" t="s">
        <v>14</v>
      </c>
    </row>
    <row r="1878" spans="1:7" x14ac:dyDescent="0.25">
      <c r="A1878" t="s">
        <v>0</v>
      </c>
      <c r="B1878" t="s">
        <v>13</v>
      </c>
      <c r="C1878">
        <v>7480184</v>
      </c>
      <c r="D1878" s="2">
        <v>2958465</v>
      </c>
      <c r="E1878" s="2">
        <v>44713</v>
      </c>
      <c r="F1878" s="28">
        <v>66.319999999999993</v>
      </c>
      <c r="G1878" t="s">
        <v>14</v>
      </c>
    </row>
    <row r="1879" spans="1:7" x14ac:dyDescent="0.25">
      <c r="A1879" t="s">
        <v>0</v>
      </c>
      <c r="B1879" t="s">
        <v>13</v>
      </c>
      <c r="C1879">
        <v>7480683</v>
      </c>
      <c r="D1879" s="2">
        <v>2958465</v>
      </c>
      <c r="E1879" s="2">
        <v>43230</v>
      </c>
      <c r="F1879" s="28">
        <v>55.1</v>
      </c>
      <c r="G1879" t="s">
        <v>14</v>
      </c>
    </row>
    <row r="1880" spans="1:7" x14ac:dyDescent="0.25">
      <c r="A1880" t="s">
        <v>0</v>
      </c>
      <c r="B1880" t="s">
        <v>13</v>
      </c>
      <c r="C1880">
        <v>7480684</v>
      </c>
      <c r="D1880" s="2">
        <v>2958465</v>
      </c>
      <c r="E1880" s="2">
        <v>43230</v>
      </c>
      <c r="F1880" s="28">
        <v>55.1</v>
      </c>
      <c r="G1880" t="s">
        <v>14</v>
      </c>
    </row>
    <row r="1881" spans="1:7" x14ac:dyDescent="0.25">
      <c r="A1881" t="s">
        <v>0</v>
      </c>
      <c r="B1881" t="s">
        <v>13</v>
      </c>
      <c r="C1881">
        <v>7481183</v>
      </c>
      <c r="D1881" s="2">
        <v>2958465</v>
      </c>
      <c r="E1881" s="2">
        <v>44946</v>
      </c>
      <c r="F1881" s="28">
        <v>82.91</v>
      </c>
      <c r="G1881" t="s">
        <v>14</v>
      </c>
    </row>
    <row r="1882" spans="1:7" x14ac:dyDescent="0.25">
      <c r="A1882" t="s">
        <v>0</v>
      </c>
      <c r="B1882" t="s">
        <v>13</v>
      </c>
      <c r="C1882">
        <v>7481184</v>
      </c>
      <c r="D1882" s="2">
        <v>2958465</v>
      </c>
      <c r="E1882" s="2">
        <v>44946</v>
      </c>
      <c r="F1882" s="28">
        <v>82.91</v>
      </c>
      <c r="G1882" t="s">
        <v>14</v>
      </c>
    </row>
    <row r="1883" spans="1:7" x14ac:dyDescent="0.25">
      <c r="A1883" t="s">
        <v>0</v>
      </c>
      <c r="B1883" t="s">
        <v>13</v>
      </c>
      <c r="C1883">
        <v>7481185</v>
      </c>
      <c r="D1883" s="2">
        <v>2958465</v>
      </c>
      <c r="E1883" s="2">
        <v>43108</v>
      </c>
      <c r="F1883" s="28">
        <v>82.91</v>
      </c>
      <c r="G1883" t="s">
        <v>14</v>
      </c>
    </row>
    <row r="1884" spans="1:7" x14ac:dyDescent="0.25">
      <c r="A1884" t="s">
        <v>0</v>
      </c>
      <c r="B1884" t="s">
        <v>13</v>
      </c>
      <c r="C1884">
        <v>7481683</v>
      </c>
      <c r="D1884" s="2">
        <v>2958465</v>
      </c>
      <c r="E1884" s="2">
        <v>43108</v>
      </c>
      <c r="F1884" s="28">
        <v>82.9</v>
      </c>
      <c r="G1884" t="s">
        <v>14</v>
      </c>
    </row>
    <row r="1885" spans="1:7" x14ac:dyDescent="0.25">
      <c r="A1885" t="s">
        <v>0</v>
      </c>
      <c r="B1885" t="s">
        <v>13</v>
      </c>
      <c r="C1885">
        <v>7481684</v>
      </c>
      <c r="D1885" s="2">
        <v>2958465</v>
      </c>
      <c r="E1885" s="2">
        <v>43108</v>
      </c>
      <c r="F1885" s="28">
        <v>82.9</v>
      </c>
      <c r="G1885" t="s">
        <v>14</v>
      </c>
    </row>
    <row r="1886" spans="1:7" x14ac:dyDescent="0.25">
      <c r="A1886" t="s">
        <v>0</v>
      </c>
      <c r="B1886" t="s">
        <v>13</v>
      </c>
      <c r="C1886">
        <v>7481685</v>
      </c>
      <c r="D1886" s="2">
        <v>2958465</v>
      </c>
      <c r="E1886" s="2">
        <v>43108</v>
      </c>
      <c r="F1886" s="28">
        <v>82.9</v>
      </c>
      <c r="G1886" t="s">
        <v>14</v>
      </c>
    </row>
    <row r="1887" spans="1:7" x14ac:dyDescent="0.25">
      <c r="A1887" t="s">
        <v>0</v>
      </c>
      <c r="B1887" t="s">
        <v>13</v>
      </c>
      <c r="C1887">
        <v>7483251</v>
      </c>
      <c r="D1887" s="2">
        <v>2958465</v>
      </c>
      <c r="E1887" s="2">
        <v>41397</v>
      </c>
      <c r="F1887" s="28">
        <v>100</v>
      </c>
      <c r="G1887" t="s">
        <v>14</v>
      </c>
    </row>
    <row r="1888" spans="1:7" x14ac:dyDescent="0.25">
      <c r="A1888" t="s">
        <v>0</v>
      </c>
      <c r="B1888" t="s">
        <v>13</v>
      </c>
      <c r="C1888">
        <v>7483252</v>
      </c>
      <c r="D1888" s="2">
        <v>2958465</v>
      </c>
      <c r="E1888" s="2">
        <v>41397</v>
      </c>
      <c r="F1888" s="28">
        <v>100</v>
      </c>
      <c r="G1888" t="s">
        <v>14</v>
      </c>
    </row>
    <row r="1889" spans="1:7" x14ac:dyDescent="0.25">
      <c r="A1889" t="s">
        <v>0</v>
      </c>
      <c r="B1889" t="s">
        <v>13</v>
      </c>
      <c r="C1889">
        <v>7485173</v>
      </c>
      <c r="D1889" s="2">
        <v>2958465</v>
      </c>
      <c r="E1889" s="2">
        <v>45783</v>
      </c>
      <c r="F1889" s="28">
        <v>76.14</v>
      </c>
      <c r="G1889" t="s">
        <v>14</v>
      </c>
    </row>
    <row r="1890" spans="1:7" x14ac:dyDescent="0.25">
      <c r="A1890" t="s">
        <v>0</v>
      </c>
      <c r="B1890" t="s">
        <v>13</v>
      </c>
      <c r="C1890">
        <v>7485174</v>
      </c>
      <c r="D1890" s="2">
        <v>2958465</v>
      </c>
      <c r="E1890" s="2">
        <v>45783</v>
      </c>
      <c r="F1890" s="28">
        <v>76.14</v>
      </c>
      <c r="G1890" t="s">
        <v>14</v>
      </c>
    </row>
    <row r="1891" spans="1:7" x14ac:dyDescent="0.25">
      <c r="A1891" t="s">
        <v>0</v>
      </c>
      <c r="B1891" t="s">
        <v>13</v>
      </c>
      <c r="C1891">
        <v>7485175</v>
      </c>
      <c r="D1891" s="2">
        <v>2958465</v>
      </c>
      <c r="E1891" s="2">
        <v>45783</v>
      </c>
      <c r="F1891" s="28">
        <v>76.14</v>
      </c>
      <c r="G1891" t="s">
        <v>14</v>
      </c>
    </row>
    <row r="1892" spans="1:7" x14ac:dyDescent="0.25">
      <c r="A1892" t="s">
        <v>0</v>
      </c>
      <c r="B1892" t="s">
        <v>13</v>
      </c>
      <c r="C1892">
        <v>7485176</v>
      </c>
      <c r="D1892" s="2">
        <v>2958465</v>
      </c>
      <c r="E1892" s="2">
        <v>44764</v>
      </c>
      <c r="F1892" s="28">
        <v>79.489999999999995</v>
      </c>
      <c r="G1892" t="s">
        <v>14</v>
      </c>
    </row>
    <row r="1893" spans="1:7" x14ac:dyDescent="0.25">
      <c r="A1893" t="s">
        <v>0</v>
      </c>
      <c r="B1893" t="s">
        <v>13</v>
      </c>
      <c r="C1893">
        <v>7485177</v>
      </c>
      <c r="D1893" s="2">
        <v>2958465</v>
      </c>
      <c r="E1893" s="2">
        <v>44764</v>
      </c>
      <c r="F1893" s="28">
        <v>79.489999999999995</v>
      </c>
      <c r="G1893" t="s">
        <v>14</v>
      </c>
    </row>
    <row r="1894" spans="1:7" x14ac:dyDescent="0.25">
      <c r="A1894" t="s">
        <v>0</v>
      </c>
      <c r="B1894" t="s">
        <v>13</v>
      </c>
      <c r="C1894">
        <v>7485183</v>
      </c>
      <c r="D1894" s="2">
        <v>2958465</v>
      </c>
      <c r="E1894" s="2">
        <v>45783</v>
      </c>
      <c r="F1894" s="28">
        <v>76.69</v>
      </c>
      <c r="G1894" t="s">
        <v>14</v>
      </c>
    </row>
    <row r="1895" spans="1:7" x14ac:dyDescent="0.25">
      <c r="A1895" t="s">
        <v>0</v>
      </c>
      <c r="B1895" t="s">
        <v>13</v>
      </c>
      <c r="C1895">
        <v>7485184</v>
      </c>
      <c r="D1895" s="2">
        <v>2958465</v>
      </c>
      <c r="E1895" s="2">
        <v>45783</v>
      </c>
      <c r="F1895" s="28">
        <v>76.69</v>
      </c>
      <c r="G1895" t="s">
        <v>14</v>
      </c>
    </row>
    <row r="1896" spans="1:7" x14ac:dyDescent="0.25">
      <c r="A1896" t="s">
        <v>0</v>
      </c>
      <c r="B1896" t="s">
        <v>13</v>
      </c>
      <c r="C1896">
        <v>7485187</v>
      </c>
      <c r="D1896" s="2">
        <v>2958465</v>
      </c>
      <c r="E1896" s="2">
        <v>44764</v>
      </c>
      <c r="F1896" s="28">
        <v>79.650000000000006</v>
      </c>
      <c r="G1896" t="s">
        <v>14</v>
      </c>
    </row>
    <row r="1897" spans="1:7" x14ac:dyDescent="0.25">
      <c r="A1897" t="s">
        <v>0</v>
      </c>
      <c r="B1897" t="s">
        <v>13</v>
      </c>
      <c r="C1897">
        <v>7485188</v>
      </c>
      <c r="D1897" s="2">
        <v>2958465</v>
      </c>
      <c r="E1897" s="2">
        <v>44764</v>
      </c>
      <c r="F1897" s="28">
        <v>79.650000000000006</v>
      </c>
      <c r="G1897" t="s">
        <v>14</v>
      </c>
    </row>
    <row r="1898" spans="1:7" x14ac:dyDescent="0.25">
      <c r="A1898" t="s">
        <v>0</v>
      </c>
      <c r="B1898" t="s">
        <v>13</v>
      </c>
      <c r="C1898">
        <v>7485233</v>
      </c>
      <c r="D1898" s="2">
        <v>2958465</v>
      </c>
      <c r="E1898" s="2">
        <v>45783</v>
      </c>
      <c r="F1898" s="28">
        <v>76.11</v>
      </c>
      <c r="G1898" t="s">
        <v>14</v>
      </c>
    </row>
    <row r="1899" spans="1:7" x14ac:dyDescent="0.25">
      <c r="A1899" t="s">
        <v>0</v>
      </c>
      <c r="B1899" t="s">
        <v>13</v>
      </c>
      <c r="C1899">
        <v>7485234</v>
      </c>
      <c r="D1899" s="2">
        <v>2958465</v>
      </c>
      <c r="E1899" s="2">
        <v>45783</v>
      </c>
      <c r="F1899" s="28">
        <v>76.11</v>
      </c>
      <c r="G1899" t="s">
        <v>14</v>
      </c>
    </row>
    <row r="1900" spans="1:7" x14ac:dyDescent="0.25">
      <c r="A1900" t="s">
        <v>0</v>
      </c>
      <c r="B1900" t="s">
        <v>13</v>
      </c>
      <c r="C1900">
        <v>7485242</v>
      </c>
      <c r="D1900" s="2">
        <v>2958465</v>
      </c>
      <c r="E1900" s="2">
        <v>45783</v>
      </c>
      <c r="F1900" s="28">
        <v>77.7</v>
      </c>
      <c r="G1900" t="s">
        <v>14</v>
      </c>
    </row>
    <row r="1901" spans="1:7" x14ac:dyDescent="0.25">
      <c r="A1901" t="s">
        <v>0</v>
      </c>
      <c r="B1901" t="s">
        <v>13</v>
      </c>
      <c r="C1901">
        <v>7485248</v>
      </c>
      <c r="D1901" s="2">
        <v>2958465</v>
      </c>
      <c r="E1901" s="2">
        <v>45223</v>
      </c>
      <c r="F1901" s="28">
        <v>78.63</v>
      </c>
      <c r="G1901" t="s">
        <v>14</v>
      </c>
    </row>
    <row r="1902" spans="1:7" x14ac:dyDescent="0.25">
      <c r="A1902" t="s">
        <v>0</v>
      </c>
      <c r="B1902" t="s">
        <v>13</v>
      </c>
      <c r="C1902">
        <v>7485249</v>
      </c>
      <c r="D1902" s="2">
        <v>2958465</v>
      </c>
      <c r="E1902" s="2">
        <v>45223</v>
      </c>
      <c r="F1902" s="28">
        <v>78.52</v>
      </c>
      <c r="G1902" t="s">
        <v>14</v>
      </c>
    </row>
    <row r="1903" spans="1:7" x14ac:dyDescent="0.25">
      <c r="A1903" t="s">
        <v>0</v>
      </c>
      <c r="B1903" t="s">
        <v>13</v>
      </c>
      <c r="C1903">
        <v>7485251</v>
      </c>
      <c r="D1903" s="2">
        <v>2958465</v>
      </c>
      <c r="E1903" s="2">
        <v>45783</v>
      </c>
      <c r="F1903" s="28">
        <v>77.94</v>
      </c>
      <c r="G1903" t="s">
        <v>14</v>
      </c>
    </row>
    <row r="1904" spans="1:7" x14ac:dyDescent="0.25">
      <c r="A1904" t="s">
        <v>0</v>
      </c>
      <c r="B1904" t="s">
        <v>13</v>
      </c>
      <c r="C1904">
        <v>7485256</v>
      </c>
      <c r="D1904" s="2">
        <v>2958465</v>
      </c>
      <c r="E1904" s="2">
        <v>45783</v>
      </c>
      <c r="F1904" s="28">
        <v>77.14</v>
      </c>
      <c r="G1904" t="s">
        <v>14</v>
      </c>
    </row>
    <row r="1905" spans="1:7" x14ac:dyDescent="0.25">
      <c r="A1905" t="s">
        <v>0</v>
      </c>
      <c r="B1905" t="s">
        <v>13</v>
      </c>
      <c r="C1905">
        <v>7485259</v>
      </c>
      <c r="D1905" s="2">
        <v>2958465</v>
      </c>
      <c r="E1905" s="2">
        <v>42949</v>
      </c>
      <c r="F1905" s="28">
        <v>83.33</v>
      </c>
      <c r="G1905" t="s">
        <v>14</v>
      </c>
    </row>
    <row r="1906" spans="1:7" x14ac:dyDescent="0.25">
      <c r="A1906" t="s">
        <v>0</v>
      </c>
      <c r="B1906" t="s">
        <v>13</v>
      </c>
      <c r="C1906">
        <v>7485260</v>
      </c>
      <c r="D1906" s="2">
        <v>2958465</v>
      </c>
      <c r="E1906" s="2">
        <v>42949</v>
      </c>
      <c r="F1906" s="28">
        <v>83.33</v>
      </c>
      <c r="G1906" t="s">
        <v>14</v>
      </c>
    </row>
    <row r="1907" spans="1:7" x14ac:dyDescent="0.25">
      <c r="A1907" t="s">
        <v>0</v>
      </c>
      <c r="B1907" t="s">
        <v>13</v>
      </c>
      <c r="C1907">
        <v>7485265</v>
      </c>
      <c r="D1907" s="2">
        <v>2958465</v>
      </c>
      <c r="E1907" s="2">
        <v>45783</v>
      </c>
      <c r="F1907" s="28">
        <v>76.55</v>
      </c>
      <c r="G1907" t="s">
        <v>14</v>
      </c>
    </row>
    <row r="1908" spans="1:7" x14ac:dyDescent="0.25">
      <c r="A1908" t="s">
        <v>0</v>
      </c>
      <c r="B1908" t="s">
        <v>13</v>
      </c>
      <c r="C1908">
        <v>7485273</v>
      </c>
      <c r="D1908" s="2">
        <v>2958465</v>
      </c>
      <c r="E1908" s="2">
        <v>45223</v>
      </c>
      <c r="F1908" s="28">
        <v>77.67</v>
      </c>
      <c r="G1908" t="s">
        <v>14</v>
      </c>
    </row>
    <row r="1909" spans="1:7" x14ac:dyDescent="0.25">
      <c r="A1909" t="s">
        <v>0</v>
      </c>
      <c r="B1909" t="s">
        <v>13</v>
      </c>
      <c r="C1909">
        <v>7485673</v>
      </c>
      <c r="D1909" s="2">
        <v>2958465</v>
      </c>
      <c r="E1909" s="2">
        <v>43344</v>
      </c>
      <c r="F1909" s="28">
        <v>83.33</v>
      </c>
      <c r="G1909" t="s">
        <v>14</v>
      </c>
    </row>
    <row r="1910" spans="1:7" x14ac:dyDescent="0.25">
      <c r="A1910" t="s">
        <v>0</v>
      </c>
      <c r="B1910" t="s">
        <v>13</v>
      </c>
      <c r="C1910">
        <v>7485674</v>
      </c>
      <c r="D1910" s="2">
        <v>2958465</v>
      </c>
      <c r="E1910" s="2">
        <v>43344</v>
      </c>
      <c r="F1910" s="28">
        <v>83.33</v>
      </c>
      <c r="G1910" t="s">
        <v>14</v>
      </c>
    </row>
    <row r="1911" spans="1:7" x14ac:dyDescent="0.25">
      <c r="A1911" t="s">
        <v>0</v>
      </c>
      <c r="B1911" t="s">
        <v>13</v>
      </c>
      <c r="C1911">
        <v>7485676</v>
      </c>
      <c r="D1911" s="2">
        <v>2958465</v>
      </c>
      <c r="E1911" s="2">
        <v>43344</v>
      </c>
      <c r="F1911" s="28">
        <v>83.33</v>
      </c>
      <c r="G1911" t="s">
        <v>14</v>
      </c>
    </row>
    <row r="1912" spans="1:7" x14ac:dyDescent="0.25">
      <c r="A1912" t="s">
        <v>0</v>
      </c>
      <c r="B1912" t="s">
        <v>13</v>
      </c>
      <c r="C1912">
        <v>7485677</v>
      </c>
      <c r="D1912" s="2">
        <v>2958465</v>
      </c>
      <c r="E1912" s="2">
        <v>43344</v>
      </c>
      <c r="F1912" s="28">
        <v>83.33</v>
      </c>
      <c r="G1912" t="s">
        <v>14</v>
      </c>
    </row>
    <row r="1913" spans="1:7" x14ac:dyDescent="0.25">
      <c r="A1913" t="s">
        <v>0</v>
      </c>
      <c r="B1913" t="s">
        <v>13</v>
      </c>
      <c r="C1913">
        <v>7485683</v>
      </c>
      <c r="D1913" s="2">
        <v>2958465</v>
      </c>
      <c r="E1913" s="2">
        <v>43344</v>
      </c>
      <c r="F1913" s="28">
        <v>83.33</v>
      </c>
      <c r="G1913" t="s">
        <v>14</v>
      </c>
    </row>
    <row r="1914" spans="1:7" x14ac:dyDescent="0.25">
      <c r="A1914" t="s">
        <v>0</v>
      </c>
      <c r="B1914" t="s">
        <v>13</v>
      </c>
      <c r="C1914">
        <v>7485684</v>
      </c>
      <c r="D1914" s="2">
        <v>2958465</v>
      </c>
      <c r="E1914" s="2">
        <v>43344</v>
      </c>
      <c r="F1914" s="28">
        <v>83.33</v>
      </c>
      <c r="G1914" t="s">
        <v>14</v>
      </c>
    </row>
    <row r="1915" spans="1:7" x14ac:dyDescent="0.25">
      <c r="A1915" t="s">
        <v>0</v>
      </c>
      <c r="B1915" t="s">
        <v>13</v>
      </c>
      <c r="C1915">
        <v>7485687</v>
      </c>
      <c r="D1915" s="2">
        <v>2958465</v>
      </c>
      <c r="E1915" s="2">
        <v>43344</v>
      </c>
      <c r="F1915" s="28">
        <v>83.33</v>
      </c>
      <c r="G1915" t="s">
        <v>14</v>
      </c>
    </row>
    <row r="1916" spans="1:7" x14ac:dyDescent="0.25">
      <c r="A1916" t="s">
        <v>0</v>
      </c>
      <c r="B1916" t="s">
        <v>13</v>
      </c>
      <c r="C1916">
        <v>7485688</v>
      </c>
      <c r="D1916" s="2">
        <v>2958465</v>
      </c>
      <c r="E1916" s="2">
        <v>43344</v>
      </c>
      <c r="F1916" s="28">
        <v>83.33</v>
      </c>
      <c r="G1916" t="s">
        <v>14</v>
      </c>
    </row>
    <row r="1917" spans="1:7" x14ac:dyDescent="0.25">
      <c r="A1917" t="s">
        <v>0</v>
      </c>
      <c r="B1917" t="s">
        <v>13</v>
      </c>
      <c r="C1917">
        <v>7485733</v>
      </c>
      <c r="D1917" s="2">
        <v>2958465</v>
      </c>
      <c r="E1917" s="2">
        <v>43344</v>
      </c>
      <c r="F1917" s="28">
        <v>87.72</v>
      </c>
      <c r="G1917" t="s">
        <v>14</v>
      </c>
    </row>
    <row r="1918" spans="1:7" x14ac:dyDescent="0.25">
      <c r="A1918" t="s">
        <v>0</v>
      </c>
      <c r="B1918" t="s">
        <v>13</v>
      </c>
      <c r="C1918">
        <v>7485734</v>
      </c>
      <c r="D1918" s="2">
        <v>2958465</v>
      </c>
      <c r="E1918" s="2">
        <v>43344</v>
      </c>
      <c r="F1918" s="28">
        <v>87.72</v>
      </c>
      <c r="G1918" t="s">
        <v>14</v>
      </c>
    </row>
    <row r="1919" spans="1:7" x14ac:dyDescent="0.25">
      <c r="A1919" t="s">
        <v>0</v>
      </c>
      <c r="B1919" t="s">
        <v>13</v>
      </c>
      <c r="C1919">
        <v>7485742</v>
      </c>
      <c r="D1919" s="2">
        <v>2958465</v>
      </c>
      <c r="E1919" s="2">
        <v>43344</v>
      </c>
      <c r="F1919" s="28">
        <v>87.72</v>
      </c>
      <c r="G1919" t="s">
        <v>14</v>
      </c>
    </row>
    <row r="1920" spans="1:7" x14ac:dyDescent="0.25">
      <c r="A1920" t="s">
        <v>0</v>
      </c>
      <c r="B1920" t="s">
        <v>13</v>
      </c>
      <c r="C1920">
        <v>7485748</v>
      </c>
      <c r="D1920" s="2">
        <v>2958465</v>
      </c>
      <c r="E1920" s="2">
        <v>43344</v>
      </c>
      <c r="F1920" s="28">
        <v>87.72</v>
      </c>
      <c r="G1920" t="s">
        <v>14</v>
      </c>
    </row>
    <row r="1921" spans="1:7" x14ac:dyDescent="0.25">
      <c r="A1921" t="s">
        <v>0</v>
      </c>
      <c r="B1921" t="s">
        <v>13</v>
      </c>
      <c r="C1921">
        <v>7485749</v>
      </c>
      <c r="D1921" s="2">
        <v>2958465</v>
      </c>
      <c r="E1921" s="2">
        <v>43344</v>
      </c>
      <c r="F1921" s="28">
        <v>87.72</v>
      </c>
      <c r="G1921" t="s">
        <v>14</v>
      </c>
    </row>
    <row r="1922" spans="1:7" x14ac:dyDescent="0.25">
      <c r="A1922" t="s">
        <v>0</v>
      </c>
      <c r="B1922" t="s">
        <v>13</v>
      </c>
      <c r="C1922">
        <v>7485751</v>
      </c>
      <c r="D1922" s="2">
        <v>2958465</v>
      </c>
      <c r="E1922" s="2">
        <v>43344</v>
      </c>
      <c r="F1922" s="28">
        <v>87.72</v>
      </c>
      <c r="G1922" t="s">
        <v>14</v>
      </c>
    </row>
    <row r="1923" spans="1:7" x14ac:dyDescent="0.25">
      <c r="A1923" t="s">
        <v>0</v>
      </c>
      <c r="B1923" t="s">
        <v>13</v>
      </c>
      <c r="C1923">
        <v>7485756</v>
      </c>
      <c r="D1923" s="2">
        <v>2958465</v>
      </c>
      <c r="E1923" s="2">
        <v>43344</v>
      </c>
      <c r="F1923" s="28">
        <v>87.72</v>
      </c>
      <c r="G1923" t="s">
        <v>14</v>
      </c>
    </row>
    <row r="1924" spans="1:7" x14ac:dyDescent="0.25">
      <c r="A1924" t="s">
        <v>0</v>
      </c>
      <c r="B1924" t="s">
        <v>13</v>
      </c>
      <c r="C1924">
        <v>7485759</v>
      </c>
      <c r="D1924" s="2">
        <v>2958465</v>
      </c>
      <c r="E1924" s="2">
        <v>42949</v>
      </c>
      <c r="F1924" s="28">
        <v>74.3</v>
      </c>
      <c r="G1924" t="s">
        <v>14</v>
      </c>
    </row>
    <row r="1925" spans="1:7" x14ac:dyDescent="0.25">
      <c r="A1925" t="s">
        <v>0</v>
      </c>
      <c r="B1925" t="s">
        <v>13</v>
      </c>
      <c r="C1925">
        <v>7485760</v>
      </c>
      <c r="D1925" s="2">
        <v>2958465</v>
      </c>
      <c r="E1925" s="2">
        <v>42949</v>
      </c>
      <c r="F1925" s="28">
        <v>74.3</v>
      </c>
      <c r="G1925" t="s">
        <v>14</v>
      </c>
    </row>
    <row r="1926" spans="1:7" x14ac:dyDescent="0.25">
      <c r="A1926" t="s">
        <v>0</v>
      </c>
      <c r="B1926" t="s">
        <v>13</v>
      </c>
      <c r="C1926">
        <v>7485765</v>
      </c>
      <c r="D1926" s="2">
        <v>2958465</v>
      </c>
      <c r="E1926" s="2">
        <v>43344</v>
      </c>
      <c r="F1926" s="28">
        <v>87.72</v>
      </c>
      <c r="G1926" t="s">
        <v>14</v>
      </c>
    </row>
    <row r="1927" spans="1:7" x14ac:dyDescent="0.25">
      <c r="A1927" t="s">
        <v>0</v>
      </c>
      <c r="B1927" t="s">
        <v>13</v>
      </c>
      <c r="C1927">
        <v>7485773</v>
      </c>
      <c r="D1927" s="2">
        <v>2958465</v>
      </c>
      <c r="E1927" s="2">
        <v>43344</v>
      </c>
      <c r="F1927" s="28">
        <v>87.72</v>
      </c>
      <c r="G1927" t="s">
        <v>14</v>
      </c>
    </row>
    <row r="1928" spans="1:7" x14ac:dyDescent="0.25">
      <c r="A1928" t="s">
        <v>0</v>
      </c>
      <c r="B1928" t="s">
        <v>13</v>
      </c>
      <c r="C1928">
        <v>7486183</v>
      </c>
      <c r="D1928" s="2">
        <v>2958465</v>
      </c>
      <c r="E1928" s="2">
        <v>44713</v>
      </c>
      <c r="F1928" s="28">
        <v>87.62</v>
      </c>
      <c r="G1928" t="s">
        <v>14</v>
      </c>
    </row>
    <row r="1929" spans="1:7" x14ac:dyDescent="0.25">
      <c r="A1929" t="s">
        <v>0</v>
      </c>
      <c r="B1929" t="s">
        <v>13</v>
      </c>
      <c r="C1929">
        <v>7486184</v>
      </c>
      <c r="D1929" s="2">
        <v>2958465</v>
      </c>
      <c r="E1929" s="2">
        <v>44713</v>
      </c>
      <c r="F1929" s="28">
        <v>87.62</v>
      </c>
      <c r="G1929" t="s">
        <v>14</v>
      </c>
    </row>
    <row r="1930" spans="1:7" x14ac:dyDescent="0.25">
      <c r="A1930" t="s">
        <v>0</v>
      </c>
      <c r="B1930" t="s">
        <v>13</v>
      </c>
      <c r="C1930">
        <v>7486201</v>
      </c>
      <c r="D1930" s="2">
        <v>2958465</v>
      </c>
      <c r="E1930" s="2">
        <v>44713</v>
      </c>
      <c r="F1930" s="28">
        <v>87.74</v>
      </c>
      <c r="G1930" t="s">
        <v>14</v>
      </c>
    </row>
    <row r="1931" spans="1:7" x14ac:dyDescent="0.25">
      <c r="A1931" t="s">
        <v>0</v>
      </c>
      <c r="B1931" t="s">
        <v>13</v>
      </c>
      <c r="C1931">
        <v>7486203</v>
      </c>
      <c r="D1931" s="2">
        <v>2958465</v>
      </c>
      <c r="E1931" s="2">
        <v>44713</v>
      </c>
      <c r="F1931" s="28">
        <v>87.74</v>
      </c>
      <c r="G1931" t="s">
        <v>14</v>
      </c>
    </row>
    <row r="1932" spans="1:7" x14ac:dyDescent="0.25">
      <c r="A1932" t="s">
        <v>0</v>
      </c>
      <c r="B1932" t="s">
        <v>13</v>
      </c>
      <c r="C1932">
        <v>7486221</v>
      </c>
      <c r="D1932" s="2">
        <v>2958465</v>
      </c>
      <c r="E1932" s="2">
        <v>44713</v>
      </c>
      <c r="F1932" s="28">
        <v>87.71</v>
      </c>
      <c r="G1932" t="s">
        <v>14</v>
      </c>
    </row>
    <row r="1933" spans="1:7" x14ac:dyDescent="0.25">
      <c r="A1933" t="s">
        <v>0</v>
      </c>
      <c r="B1933" t="s">
        <v>13</v>
      </c>
      <c r="C1933">
        <v>7486222</v>
      </c>
      <c r="D1933" s="2">
        <v>2958465</v>
      </c>
      <c r="E1933" s="2">
        <v>44713</v>
      </c>
      <c r="F1933" s="28">
        <v>87.71</v>
      </c>
      <c r="G1933" t="s">
        <v>14</v>
      </c>
    </row>
    <row r="1934" spans="1:7" x14ac:dyDescent="0.25">
      <c r="A1934" t="s">
        <v>0</v>
      </c>
      <c r="B1934" t="s">
        <v>13</v>
      </c>
      <c r="C1934">
        <v>7486233</v>
      </c>
      <c r="D1934" s="2">
        <v>2958465</v>
      </c>
      <c r="E1934" s="2">
        <v>44713</v>
      </c>
      <c r="F1934" s="28">
        <v>87.69</v>
      </c>
      <c r="G1934" t="s">
        <v>14</v>
      </c>
    </row>
    <row r="1935" spans="1:7" x14ac:dyDescent="0.25">
      <c r="A1935" t="s">
        <v>0</v>
      </c>
      <c r="B1935" t="s">
        <v>13</v>
      </c>
      <c r="C1935">
        <v>7486234</v>
      </c>
      <c r="D1935" s="2">
        <v>2958465</v>
      </c>
      <c r="E1935" s="2">
        <v>44713</v>
      </c>
      <c r="F1935" s="28">
        <v>87.69</v>
      </c>
      <c r="G1935" t="s">
        <v>14</v>
      </c>
    </row>
    <row r="1936" spans="1:7" x14ac:dyDescent="0.25">
      <c r="A1936" t="s">
        <v>0</v>
      </c>
      <c r="B1936" t="s">
        <v>13</v>
      </c>
      <c r="C1936">
        <v>7486242</v>
      </c>
      <c r="D1936" s="2">
        <v>2958465</v>
      </c>
      <c r="E1936" s="2">
        <v>44713</v>
      </c>
      <c r="F1936" s="28">
        <v>87.73</v>
      </c>
      <c r="G1936" t="s">
        <v>14</v>
      </c>
    </row>
    <row r="1937" spans="1:7" x14ac:dyDescent="0.25">
      <c r="A1937" t="s">
        <v>0</v>
      </c>
      <c r="B1937" t="s">
        <v>13</v>
      </c>
      <c r="C1937">
        <v>7486251</v>
      </c>
      <c r="D1937" s="2">
        <v>2958465</v>
      </c>
      <c r="E1937" s="2">
        <v>44713</v>
      </c>
      <c r="F1937" s="28">
        <v>87.74</v>
      </c>
      <c r="G1937" t="s">
        <v>14</v>
      </c>
    </row>
    <row r="1938" spans="1:7" x14ac:dyDescent="0.25">
      <c r="A1938" t="s">
        <v>0</v>
      </c>
      <c r="B1938" t="s">
        <v>13</v>
      </c>
      <c r="C1938">
        <v>7486256</v>
      </c>
      <c r="D1938" s="2">
        <v>2958465</v>
      </c>
      <c r="E1938" s="2">
        <v>44713</v>
      </c>
      <c r="F1938" s="28">
        <v>87.72</v>
      </c>
      <c r="G1938" t="s">
        <v>14</v>
      </c>
    </row>
    <row r="1939" spans="1:7" x14ac:dyDescent="0.25">
      <c r="A1939" t="s">
        <v>0</v>
      </c>
      <c r="B1939" t="s">
        <v>13</v>
      </c>
      <c r="C1939">
        <v>7486265</v>
      </c>
      <c r="D1939" s="2">
        <v>2958465</v>
      </c>
      <c r="E1939" s="2">
        <v>44713</v>
      </c>
      <c r="F1939" s="28">
        <v>87.71</v>
      </c>
      <c r="G1939" t="s">
        <v>14</v>
      </c>
    </row>
    <row r="1940" spans="1:7" x14ac:dyDescent="0.25">
      <c r="A1940" t="s">
        <v>0</v>
      </c>
      <c r="B1940" t="s">
        <v>13</v>
      </c>
      <c r="C1940">
        <v>7486683</v>
      </c>
      <c r="D1940" s="2">
        <v>2958465</v>
      </c>
      <c r="E1940" s="2">
        <v>43344</v>
      </c>
      <c r="F1940" s="28">
        <v>87.72</v>
      </c>
      <c r="G1940" t="s">
        <v>14</v>
      </c>
    </row>
    <row r="1941" spans="1:7" x14ac:dyDescent="0.25">
      <c r="A1941" t="s">
        <v>0</v>
      </c>
      <c r="B1941" t="s">
        <v>13</v>
      </c>
      <c r="C1941">
        <v>7486684</v>
      </c>
      <c r="D1941" s="2">
        <v>2958465</v>
      </c>
      <c r="E1941" s="2">
        <v>43344</v>
      </c>
      <c r="F1941" s="28">
        <v>87.72</v>
      </c>
      <c r="G1941" t="s">
        <v>14</v>
      </c>
    </row>
    <row r="1942" spans="1:7" x14ac:dyDescent="0.25">
      <c r="A1942" t="s">
        <v>0</v>
      </c>
      <c r="B1942" t="s">
        <v>13</v>
      </c>
      <c r="C1942">
        <v>7486701</v>
      </c>
      <c r="D1942" s="2">
        <v>2958465</v>
      </c>
      <c r="E1942" s="2">
        <v>43344</v>
      </c>
      <c r="F1942" s="28">
        <v>87.72</v>
      </c>
      <c r="G1942" t="s">
        <v>14</v>
      </c>
    </row>
    <row r="1943" spans="1:7" x14ac:dyDescent="0.25">
      <c r="A1943" t="s">
        <v>0</v>
      </c>
      <c r="B1943" t="s">
        <v>13</v>
      </c>
      <c r="C1943">
        <v>7486703</v>
      </c>
      <c r="D1943" s="2">
        <v>2958465</v>
      </c>
      <c r="E1943" s="2">
        <v>43344</v>
      </c>
      <c r="F1943" s="28">
        <v>87.72</v>
      </c>
      <c r="G1943" t="s">
        <v>14</v>
      </c>
    </row>
    <row r="1944" spans="1:7" x14ac:dyDescent="0.25">
      <c r="A1944" t="s">
        <v>0</v>
      </c>
      <c r="B1944" t="s">
        <v>13</v>
      </c>
      <c r="C1944">
        <v>7486721</v>
      </c>
      <c r="D1944" s="2">
        <v>2958465</v>
      </c>
      <c r="E1944" s="2">
        <v>43344</v>
      </c>
      <c r="F1944" s="28">
        <v>87.72</v>
      </c>
      <c r="G1944" t="s">
        <v>14</v>
      </c>
    </row>
    <row r="1945" spans="1:7" x14ac:dyDescent="0.25">
      <c r="A1945" t="s">
        <v>0</v>
      </c>
      <c r="B1945" t="s">
        <v>13</v>
      </c>
      <c r="C1945">
        <v>7486722</v>
      </c>
      <c r="D1945" s="2">
        <v>2958465</v>
      </c>
      <c r="E1945" s="2">
        <v>43344</v>
      </c>
      <c r="F1945" s="28">
        <v>87.72</v>
      </c>
      <c r="G1945" t="s">
        <v>14</v>
      </c>
    </row>
    <row r="1946" spans="1:7" x14ac:dyDescent="0.25">
      <c r="A1946" t="s">
        <v>0</v>
      </c>
      <c r="B1946" t="s">
        <v>13</v>
      </c>
      <c r="C1946">
        <v>7486733</v>
      </c>
      <c r="D1946" s="2">
        <v>2958465</v>
      </c>
      <c r="E1946" s="2">
        <v>43344</v>
      </c>
      <c r="F1946" s="28">
        <v>87.72</v>
      </c>
      <c r="G1946" t="s">
        <v>14</v>
      </c>
    </row>
    <row r="1947" spans="1:7" x14ac:dyDescent="0.25">
      <c r="A1947" t="s">
        <v>0</v>
      </c>
      <c r="B1947" t="s">
        <v>13</v>
      </c>
      <c r="C1947">
        <v>7486734</v>
      </c>
      <c r="D1947" s="2">
        <v>2958465</v>
      </c>
      <c r="E1947" s="2">
        <v>43344</v>
      </c>
      <c r="F1947" s="28">
        <v>87.72</v>
      </c>
      <c r="G1947" t="s">
        <v>14</v>
      </c>
    </row>
    <row r="1948" spans="1:7" x14ac:dyDescent="0.25">
      <c r="A1948" t="s">
        <v>0</v>
      </c>
      <c r="B1948" t="s">
        <v>13</v>
      </c>
      <c r="C1948">
        <v>7486742</v>
      </c>
      <c r="D1948" s="2">
        <v>2958465</v>
      </c>
      <c r="E1948" s="2">
        <v>43344</v>
      </c>
      <c r="F1948" s="28">
        <v>87.72</v>
      </c>
      <c r="G1948" t="s">
        <v>14</v>
      </c>
    </row>
    <row r="1949" spans="1:7" x14ac:dyDescent="0.25">
      <c r="A1949" t="s">
        <v>0</v>
      </c>
      <c r="B1949" t="s">
        <v>13</v>
      </c>
      <c r="C1949">
        <v>7486751</v>
      </c>
      <c r="D1949" s="2">
        <v>2958465</v>
      </c>
      <c r="E1949" s="2">
        <v>43344</v>
      </c>
      <c r="F1949" s="28">
        <v>87.72</v>
      </c>
      <c r="G1949" t="s">
        <v>14</v>
      </c>
    </row>
    <row r="1950" spans="1:7" x14ac:dyDescent="0.25">
      <c r="A1950" t="s">
        <v>0</v>
      </c>
      <c r="B1950" t="s">
        <v>13</v>
      </c>
      <c r="C1950">
        <v>7486756</v>
      </c>
      <c r="D1950" s="2">
        <v>2958465</v>
      </c>
      <c r="E1950" s="2">
        <v>43344</v>
      </c>
      <c r="F1950" s="28">
        <v>87.72</v>
      </c>
      <c r="G1950" t="s">
        <v>14</v>
      </c>
    </row>
    <row r="1951" spans="1:7" x14ac:dyDescent="0.25">
      <c r="A1951" t="s">
        <v>0</v>
      </c>
      <c r="B1951" t="s">
        <v>13</v>
      </c>
      <c r="C1951">
        <v>7486765</v>
      </c>
      <c r="D1951" s="2">
        <v>2958465</v>
      </c>
      <c r="E1951" s="2">
        <v>43344</v>
      </c>
      <c r="F1951" s="28">
        <v>87.72</v>
      </c>
      <c r="G1951" t="s">
        <v>14</v>
      </c>
    </row>
    <row r="1952" spans="1:7" x14ac:dyDescent="0.25">
      <c r="A1952" t="s">
        <v>0</v>
      </c>
      <c r="B1952" t="s">
        <v>13</v>
      </c>
      <c r="C1952">
        <v>7487183</v>
      </c>
      <c r="D1952" s="2">
        <v>2958465</v>
      </c>
      <c r="E1952" s="2">
        <v>41233</v>
      </c>
      <c r="F1952" s="28">
        <v>83.33</v>
      </c>
      <c r="G1952" t="s">
        <v>14</v>
      </c>
    </row>
    <row r="1953" spans="1:7" x14ac:dyDescent="0.25">
      <c r="A1953" t="s">
        <v>0</v>
      </c>
      <c r="B1953" t="s">
        <v>13</v>
      </c>
      <c r="C1953">
        <v>7487184</v>
      </c>
      <c r="D1953" s="2">
        <v>2958465</v>
      </c>
      <c r="E1953" s="2">
        <v>41233</v>
      </c>
      <c r="F1953" s="28">
        <v>83.33</v>
      </c>
      <c r="G1953" t="s">
        <v>14</v>
      </c>
    </row>
    <row r="1954" spans="1:7" x14ac:dyDescent="0.25">
      <c r="A1954" t="s">
        <v>0</v>
      </c>
      <c r="B1954" t="s">
        <v>13</v>
      </c>
      <c r="C1954">
        <v>7487251</v>
      </c>
      <c r="D1954" s="2">
        <v>2958465</v>
      </c>
      <c r="E1954" s="2">
        <v>41233</v>
      </c>
      <c r="F1954" s="28">
        <v>83.33</v>
      </c>
      <c r="G1954" t="s">
        <v>14</v>
      </c>
    </row>
    <row r="1955" spans="1:7" x14ac:dyDescent="0.25">
      <c r="A1955" t="s">
        <v>0</v>
      </c>
      <c r="B1955" t="s">
        <v>13</v>
      </c>
      <c r="C1955">
        <v>7487265</v>
      </c>
      <c r="D1955" s="2">
        <v>2958465</v>
      </c>
      <c r="E1955" s="2">
        <v>41233</v>
      </c>
      <c r="F1955" s="28">
        <v>83.33</v>
      </c>
      <c r="G1955" t="s">
        <v>14</v>
      </c>
    </row>
    <row r="1956" spans="1:7" x14ac:dyDescent="0.25">
      <c r="A1956" t="s">
        <v>0</v>
      </c>
      <c r="B1956" t="s">
        <v>13</v>
      </c>
      <c r="C1956">
        <v>7488183</v>
      </c>
      <c r="D1956" s="2">
        <v>2958465</v>
      </c>
      <c r="E1956" s="2">
        <v>42931</v>
      </c>
      <c r="F1956" s="28">
        <v>83.33</v>
      </c>
      <c r="G1956" t="s">
        <v>14</v>
      </c>
    </row>
    <row r="1957" spans="1:7" x14ac:dyDescent="0.25">
      <c r="A1957" t="s">
        <v>0</v>
      </c>
      <c r="B1957" t="s">
        <v>13</v>
      </c>
      <c r="C1957">
        <v>7488184</v>
      </c>
      <c r="D1957" s="2">
        <v>2958465</v>
      </c>
      <c r="E1957" s="2">
        <v>42931</v>
      </c>
      <c r="F1957" s="28">
        <v>83.33</v>
      </c>
      <c r="G1957" t="s">
        <v>14</v>
      </c>
    </row>
    <row r="1958" spans="1:7" x14ac:dyDescent="0.25">
      <c r="A1958" t="s">
        <v>0</v>
      </c>
      <c r="B1958" t="s">
        <v>13</v>
      </c>
      <c r="C1958">
        <v>7488201</v>
      </c>
      <c r="D1958" s="2">
        <v>2958465</v>
      </c>
      <c r="E1958" s="2">
        <v>42931</v>
      </c>
      <c r="F1958" s="28">
        <v>83.33</v>
      </c>
      <c r="G1958" t="s">
        <v>14</v>
      </c>
    </row>
    <row r="1959" spans="1:7" x14ac:dyDescent="0.25">
      <c r="A1959" t="s">
        <v>0</v>
      </c>
      <c r="B1959" t="s">
        <v>13</v>
      </c>
      <c r="C1959">
        <v>7488203</v>
      </c>
      <c r="D1959" s="2">
        <v>2958465</v>
      </c>
      <c r="E1959" s="2">
        <v>42931</v>
      </c>
      <c r="F1959" s="28">
        <v>83.33</v>
      </c>
      <c r="G1959" t="s">
        <v>14</v>
      </c>
    </row>
    <row r="1960" spans="1:7" x14ac:dyDescent="0.25">
      <c r="A1960" t="s">
        <v>0</v>
      </c>
      <c r="B1960" t="s">
        <v>13</v>
      </c>
      <c r="C1960">
        <v>7488250</v>
      </c>
      <c r="D1960" s="2">
        <v>2958465</v>
      </c>
      <c r="E1960" s="2">
        <v>42931</v>
      </c>
      <c r="F1960" s="28">
        <v>83.33</v>
      </c>
      <c r="G1960" t="s">
        <v>14</v>
      </c>
    </row>
    <row r="1961" spans="1:7" x14ac:dyDescent="0.25">
      <c r="A1961" t="s">
        <v>0</v>
      </c>
      <c r="B1961" t="s">
        <v>13</v>
      </c>
      <c r="C1961">
        <v>7488251</v>
      </c>
      <c r="D1961" s="2">
        <v>2958465</v>
      </c>
      <c r="E1961" s="2">
        <v>42931</v>
      </c>
      <c r="F1961" s="28">
        <v>83.33</v>
      </c>
      <c r="G1961" t="s">
        <v>14</v>
      </c>
    </row>
    <row r="1962" spans="1:7" x14ac:dyDescent="0.25">
      <c r="A1962" t="s">
        <v>0</v>
      </c>
      <c r="B1962" t="s">
        <v>13</v>
      </c>
      <c r="C1962">
        <v>7488253</v>
      </c>
      <c r="D1962" s="2">
        <v>2958465</v>
      </c>
      <c r="E1962" s="2">
        <v>42931</v>
      </c>
      <c r="F1962" s="28">
        <v>83.33</v>
      </c>
      <c r="G1962" t="s">
        <v>14</v>
      </c>
    </row>
    <row r="1963" spans="1:7" x14ac:dyDescent="0.25">
      <c r="A1963" t="s">
        <v>0</v>
      </c>
      <c r="B1963" t="s">
        <v>13</v>
      </c>
      <c r="C1963">
        <v>7488256</v>
      </c>
      <c r="D1963" s="2">
        <v>2958465</v>
      </c>
      <c r="E1963" s="2">
        <v>42931</v>
      </c>
      <c r="F1963" s="28">
        <v>83.33</v>
      </c>
      <c r="G1963" t="s">
        <v>14</v>
      </c>
    </row>
    <row r="1964" spans="1:7" x14ac:dyDescent="0.25">
      <c r="A1964" t="s">
        <v>0</v>
      </c>
      <c r="B1964" t="s">
        <v>13</v>
      </c>
      <c r="C1964">
        <v>7488683</v>
      </c>
      <c r="D1964" s="2">
        <v>2958465</v>
      </c>
      <c r="E1964" s="2">
        <v>42931</v>
      </c>
      <c r="F1964" s="28">
        <v>74.849999999999994</v>
      </c>
      <c r="G1964" t="s">
        <v>14</v>
      </c>
    </row>
    <row r="1965" spans="1:7" x14ac:dyDescent="0.25">
      <c r="A1965" t="s">
        <v>0</v>
      </c>
      <c r="B1965" t="s">
        <v>13</v>
      </c>
      <c r="C1965">
        <v>7488684</v>
      </c>
      <c r="D1965" s="2">
        <v>2958465</v>
      </c>
      <c r="E1965" s="2">
        <v>42931</v>
      </c>
      <c r="F1965" s="28">
        <v>74.849999999999994</v>
      </c>
      <c r="G1965" t="s">
        <v>14</v>
      </c>
    </row>
    <row r="1966" spans="1:7" x14ac:dyDescent="0.25">
      <c r="A1966" t="s">
        <v>0</v>
      </c>
      <c r="B1966" t="s">
        <v>13</v>
      </c>
      <c r="C1966">
        <v>7488701</v>
      </c>
      <c r="D1966" s="2">
        <v>2958465</v>
      </c>
      <c r="E1966" s="2">
        <v>42931</v>
      </c>
      <c r="F1966" s="28">
        <v>74.7</v>
      </c>
      <c r="G1966" t="s">
        <v>14</v>
      </c>
    </row>
    <row r="1967" spans="1:7" x14ac:dyDescent="0.25">
      <c r="A1967" t="s">
        <v>0</v>
      </c>
      <c r="B1967" t="s">
        <v>13</v>
      </c>
      <c r="C1967">
        <v>7488703</v>
      </c>
      <c r="D1967" s="2">
        <v>2958465</v>
      </c>
      <c r="E1967" s="2">
        <v>42931</v>
      </c>
      <c r="F1967" s="28">
        <v>74.7</v>
      </c>
      <c r="G1967" t="s">
        <v>14</v>
      </c>
    </row>
    <row r="1968" spans="1:7" x14ac:dyDescent="0.25">
      <c r="A1968" t="s">
        <v>0</v>
      </c>
      <c r="B1968" t="s">
        <v>13</v>
      </c>
      <c r="C1968">
        <v>7488750</v>
      </c>
      <c r="D1968" s="2">
        <v>2958465</v>
      </c>
      <c r="E1968" s="2">
        <v>42931</v>
      </c>
      <c r="F1968" s="28">
        <v>74.069999999999993</v>
      </c>
      <c r="G1968" t="s">
        <v>14</v>
      </c>
    </row>
    <row r="1969" spans="1:7" x14ac:dyDescent="0.25">
      <c r="A1969" t="s">
        <v>0</v>
      </c>
      <c r="B1969" t="s">
        <v>13</v>
      </c>
      <c r="C1969">
        <v>7488751</v>
      </c>
      <c r="D1969" s="2">
        <v>2958465</v>
      </c>
      <c r="E1969" s="2">
        <v>42931</v>
      </c>
      <c r="F1969" s="28">
        <v>74.069999999999993</v>
      </c>
      <c r="G1969" t="s">
        <v>14</v>
      </c>
    </row>
    <row r="1970" spans="1:7" x14ac:dyDescent="0.25">
      <c r="A1970" t="s">
        <v>0</v>
      </c>
      <c r="B1970" t="s">
        <v>13</v>
      </c>
      <c r="C1970">
        <v>7488753</v>
      </c>
      <c r="D1970" s="2">
        <v>2958465</v>
      </c>
      <c r="E1970" s="2">
        <v>42931</v>
      </c>
      <c r="F1970" s="28">
        <v>74.38</v>
      </c>
      <c r="G1970" t="s">
        <v>14</v>
      </c>
    </row>
    <row r="1971" spans="1:7" x14ac:dyDescent="0.25">
      <c r="A1971" t="s">
        <v>0</v>
      </c>
      <c r="B1971" t="s">
        <v>13</v>
      </c>
      <c r="C1971">
        <v>7488756</v>
      </c>
      <c r="D1971" s="2">
        <v>2958465</v>
      </c>
      <c r="E1971" s="2">
        <v>42931</v>
      </c>
      <c r="F1971" s="28">
        <v>74.38</v>
      </c>
      <c r="G1971" t="s">
        <v>14</v>
      </c>
    </row>
    <row r="1972" spans="1:7" x14ac:dyDescent="0.25">
      <c r="A1972" t="s">
        <v>0</v>
      </c>
      <c r="B1972" t="s">
        <v>13</v>
      </c>
      <c r="C1972">
        <v>7489183</v>
      </c>
      <c r="D1972" s="2">
        <v>2958465</v>
      </c>
      <c r="E1972" s="2">
        <v>45223</v>
      </c>
      <c r="F1972" s="28">
        <v>78.09</v>
      </c>
      <c r="G1972" t="s">
        <v>14</v>
      </c>
    </row>
    <row r="1973" spans="1:7" x14ac:dyDescent="0.25">
      <c r="A1973" t="s">
        <v>0</v>
      </c>
      <c r="B1973" t="s">
        <v>13</v>
      </c>
      <c r="C1973">
        <v>7489184</v>
      </c>
      <c r="D1973" s="2">
        <v>2958465</v>
      </c>
      <c r="E1973" s="2">
        <v>45223</v>
      </c>
      <c r="F1973" s="28">
        <v>78.09</v>
      </c>
      <c r="G1973" t="s">
        <v>14</v>
      </c>
    </row>
    <row r="1974" spans="1:7" x14ac:dyDescent="0.25">
      <c r="A1974" t="s">
        <v>0</v>
      </c>
      <c r="B1974" t="s">
        <v>13</v>
      </c>
      <c r="C1974">
        <v>7489200</v>
      </c>
      <c r="D1974" s="2">
        <v>2958465</v>
      </c>
      <c r="E1974" s="2">
        <v>45314</v>
      </c>
      <c r="F1974" s="28">
        <v>78.19</v>
      </c>
      <c r="G1974" t="s">
        <v>14</v>
      </c>
    </row>
    <row r="1975" spans="1:7" x14ac:dyDescent="0.25">
      <c r="A1975" t="s">
        <v>0</v>
      </c>
      <c r="B1975" t="s">
        <v>13</v>
      </c>
      <c r="C1975">
        <v>7489201</v>
      </c>
      <c r="D1975" s="2">
        <v>2958465</v>
      </c>
      <c r="E1975" s="2">
        <v>45223</v>
      </c>
      <c r="F1975" s="28">
        <v>78.19</v>
      </c>
      <c r="G1975" t="s">
        <v>14</v>
      </c>
    </row>
    <row r="1976" spans="1:7" x14ac:dyDescent="0.25">
      <c r="A1976" t="s">
        <v>0</v>
      </c>
      <c r="B1976" t="s">
        <v>13</v>
      </c>
      <c r="C1976">
        <v>7489203</v>
      </c>
      <c r="D1976" s="2">
        <v>2958465</v>
      </c>
      <c r="E1976" s="2">
        <v>45223</v>
      </c>
      <c r="F1976" s="28">
        <v>78.19</v>
      </c>
      <c r="G1976" t="s">
        <v>14</v>
      </c>
    </row>
    <row r="1977" spans="1:7" x14ac:dyDescent="0.25">
      <c r="A1977" t="s">
        <v>0</v>
      </c>
      <c r="B1977" t="s">
        <v>13</v>
      </c>
      <c r="C1977">
        <v>7489204</v>
      </c>
      <c r="D1977" s="2">
        <v>2958465</v>
      </c>
      <c r="E1977" s="2">
        <v>45314</v>
      </c>
      <c r="F1977" s="28">
        <v>78.19</v>
      </c>
      <c r="G1977" t="s">
        <v>14</v>
      </c>
    </row>
    <row r="1978" spans="1:7" x14ac:dyDescent="0.25">
      <c r="A1978" t="s">
        <v>0</v>
      </c>
      <c r="B1978" t="s">
        <v>13</v>
      </c>
      <c r="C1978">
        <v>7489233</v>
      </c>
      <c r="D1978" s="2">
        <v>2958465</v>
      </c>
      <c r="E1978" s="2">
        <v>45223</v>
      </c>
      <c r="F1978" s="28">
        <v>79.209999999999994</v>
      </c>
      <c r="G1978" t="s">
        <v>14</v>
      </c>
    </row>
    <row r="1979" spans="1:7" x14ac:dyDescent="0.25">
      <c r="A1979" t="s">
        <v>0</v>
      </c>
      <c r="B1979" t="s">
        <v>13</v>
      </c>
      <c r="C1979">
        <v>7489234</v>
      </c>
      <c r="D1979" s="2">
        <v>2958465</v>
      </c>
      <c r="E1979" s="2">
        <v>45223</v>
      </c>
      <c r="F1979" s="28">
        <v>79.209999999999994</v>
      </c>
      <c r="G1979" t="s">
        <v>14</v>
      </c>
    </row>
    <row r="1980" spans="1:7" x14ac:dyDescent="0.25">
      <c r="A1980" t="s">
        <v>0</v>
      </c>
      <c r="B1980" t="s">
        <v>13</v>
      </c>
      <c r="C1980">
        <v>7489240</v>
      </c>
      <c r="D1980" s="2">
        <v>2958465</v>
      </c>
      <c r="E1980" s="2">
        <v>45314</v>
      </c>
      <c r="F1980" s="28">
        <v>79.209999999999994</v>
      </c>
      <c r="G1980" t="s">
        <v>14</v>
      </c>
    </row>
    <row r="1981" spans="1:7" x14ac:dyDescent="0.25">
      <c r="A1981" t="s">
        <v>0</v>
      </c>
      <c r="B1981" t="s">
        <v>13</v>
      </c>
      <c r="C1981">
        <v>7489241</v>
      </c>
      <c r="D1981" s="2">
        <v>2958465</v>
      </c>
      <c r="E1981" s="2">
        <v>45223</v>
      </c>
      <c r="F1981" s="28">
        <v>79.64</v>
      </c>
      <c r="G1981" t="s">
        <v>14</v>
      </c>
    </row>
    <row r="1982" spans="1:7" x14ac:dyDescent="0.25">
      <c r="A1982" t="s">
        <v>0</v>
      </c>
      <c r="B1982" t="s">
        <v>13</v>
      </c>
      <c r="C1982">
        <v>7489242</v>
      </c>
      <c r="D1982" s="2">
        <v>2958465</v>
      </c>
      <c r="E1982" s="2">
        <v>45223</v>
      </c>
      <c r="F1982" s="28">
        <v>79.64</v>
      </c>
      <c r="G1982" t="s">
        <v>14</v>
      </c>
    </row>
    <row r="1983" spans="1:7" x14ac:dyDescent="0.25">
      <c r="A1983" t="s">
        <v>0</v>
      </c>
      <c r="B1983" t="s">
        <v>13</v>
      </c>
      <c r="C1983">
        <v>7489245</v>
      </c>
      <c r="D1983" s="2">
        <v>2958465</v>
      </c>
      <c r="E1983" s="2">
        <v>45314</v>
      </c>
      <c r="F1983" s="28">
        <v>79.209999999999994</v>
      </c>
      <c r="G1983" t="s">
        <v>14</v>
      </c>
    </row>
    <row r="1984" spans="1:7" x14ac:dyDescent="0.25">
      <c r="A1984" t="s">
        <v>0</v>
      </c>
      <c r="B1984" t="s">
        <v>13</v>
      </c>
      <c r="C1984">
        <v>7489248</v>
      </c>
      <c r="D1984" s="2">
        <v>2958465</v>
      </c>
      <c r="E1984" s="2">
        <v>45223</v>
      </c>
      <c r="F1984" s="28">
        <v>79.56</v>
      </c>
      <c r="G1984" t="s">
        <v>14</v>
      </c>
    </row>
    <row r="1985" spans="1:7" x14ac:dyDescent="0.25">
      <c r="A1985" t="s">
        <v>0</v>
      </c>
      <c r="B1985" t="s">
        <v>13</v>
      </c>
      <c r="C1985">
        <v>7489249</v>
      </c>
      <c r="D1985" s="2">
        <v>2958465</v>
      </c>
      <c r="E1985" s="2">
        <v>45223</v>
      </c>
      <c r="F1985" s="28">
        <v>79.64</v>
      </c>
      <c r="G1985" t="s">
        <v>14</v>
      </c>
    </row>
    <row r="1986" spans="1:7" x14ac:dyDescent="0.25">
      <c r="A1986" t="s">
        <v>0</v>
      </c>
      <c r="B1986" t="s">
        <v>13</v>
      </c>
      <c r="C1986">
        <v>7489250</v>
      </c>
      <c r="D1986" s="2">
        <v>2958465</v>
      </c>
      <c r="E1986" s="2">
        <v>45223</v>
      </c>
      <c r="F1986" s="28">
        <v>79.56</v>
      </c>
      <c r="G1986" t="s">
        <v>14</v>
      </c>
    </row>
    <row r="1987" spans="1:7" x14ac:dyDescent="0.25">
      <c r="A1987" t="s">
        <v>0</v>
      </c>
      <c r="B1987" t="s">
        <v>13</v>
      </c>
      <c r="C1987">
        <v>7489251</v>
      </c>
      <c r="D1987" s="2">
        <v>2958465</v>
      </c>
      <c r="E1987" s="2">
        <v>45223</v>
      </c>
      <c r="F1987" s="28">
        <v>79.56</v>
      </c>
      <c r="G1987" t="s">
        <v>14</v>
      </c>
    </row>
    <row r="1988" spans="1:7" x14ac:dyDescent="0.25">
      <c r="A1988" t="s">
        <v>0</v>
      </c>
      <c r="B1988" t="s">
        <v>13</v>
      </c>
      <c r="C1988">
        <v>7489253</v>
      </c>
      <c r="D1988" s="2">
        <v>2958465</v>
      </c>
      <c r="E1988" s="2">
        <v>45223</v>
      </c>
      <c r="F1988" s="28">
        <v>79.36</v>
      </c>
      <c r="G1988" t="s">
        <v>14</v>
      </c>
    </row>
    <row r="1989" spans="1:7" x14ac:dyDescent="0.25">
      <c r="A1989" t="s">
        <v>0</v>
      </c>
      <c r="B1989" t="s">
        <v>13</v>
      </c>
      <c r="C1989">
        <v>7489254</v>
      </c>
      <c r="D1989" s="2">
        <v>2958465</v>
      </c>
      <c r="E1989" s="2">
        <v>45536</v>
      </c>
      <c r="F1989" s="28">
        <v>76.430000000000007</v>
      </c>
      <c r="G1989" t="s">
        <v>14</v>
      </c>
    </row>
    <row r="1990" spans="1:7" x14ac:dyDescent="0.25">
      <c r="A1990" t="s">
        <v>0</v>
      </c>
      <c r="B1990" t="s">
        <v>13</v>
      </c>
      <c r="C1990">
        <v>7489256</v>
      </c>
      <c r="D1990" s="2">
        <v>2958465</v>
      </c>
      <c r="E1990" s="2">
        <v>45223</v>
      </c>
      <c r="F1990" s="28">
        <v>79.36</v>
      </c>
      <c r="G1990" t="s">
        <v>14</v>
      </c>
    </row>
    <row r="1991" spans="1:7" x14ac:dyDescent="0.25">
      <c r="A1991" t="s">
        <v>0</v>
      </c>
      <c r="B1991" t="s">
        <v>13</v>
      </c>
      <c r="C1991">
        <v>7489265</v>
      </c>
      <c r="D1991" s="2">
        <v>2958465</v>
      </c>
      <c r="E1991" s="2">
        <v>45223</v>
      </c>
      <c r="F1991" s="28">
        <v>79.849999999999994</v>
      </c>
      <c r="G1991" t="s">
        <v>14</v>
      </c>
    </row>
    <row r="1992" spans="1:7" x14ac:dyDescent="0.25">
      <c r="A1992" t="s">
        <v>0</v>
      </c>
      <c r="B1992" t="s">
        <v>13</v>
      </c>
      <c r="C1992">
        <v>7489269</v>
      </c>
      <c r="D1992" s="2">
        <v>2958465</v>
      </c>
      <c r="E1992" s="2">
        <v>45223</v>
      </c>
      <c r="F1992" s="28">
        <v>79.849999999999994</v>
      </c>
      <c r="G1992" t="s">
        <v>14</v>
      </c>
    </row>
    <row r="1993" spans="1:7" x14ac:dyDescent="0.25">
      <c r="A1993" t="s">
        <v>0</v>
      </c>
      <c r="B1993" t="s">
        <v>13</v>
      </c>
      <c r="C1993">
        <v>7489272</v>
      </c>
      <c r="D1993" s="2">
        <v>2958465</v>
      </c>
      <c r="E1993" s="2">
        <v>45223</v>
      </c>
      <c r="F1993" s="28">
        <v>79.36</v>
      </c>
      <c r="G1993" t="s">
        <v>14</v>
      </c>
    </row>
    <row r="1994" spans="1:7" x14ac:dyDescent="0.25">
      <c r="A1994" t="s">
        <v>0</v>
      </c>
      <c r="B1994" t="s">
        <v>13</v>
      </c>
      <c r="C1994">
        <v>7489273</v>
      </c>
      <c r="D1994" s="2">
        <v>2958465</v>
      </c>
      <c r="E1994" s="2">
        <v>45223</v>
      </c>
      <c r="F1994" s="28">
        <v>79.849999999999994</v>
      </c>
      <c r="G1994" t="s">
        <v>14</v>
      </c>
    </row>
    <row r="1995" spans="1:7" x14ac:dyDescent="0.25">
      <c r="A1995" t="s">
        <v>0</v>
      </c>
      <c r="B1995" t="s">
        <v>13</v>
      </c>
      <c r="C1995">
        <v>7489683</v>
      </c>
      <c r="D1995" s="2">
        <v>2958465</v>
      </c>
      <c r="E1995" s="2">
        <v>43344</v>
      </c>
      <c r="F1995" s="28">
        <v>87.72</v>
      </c>
      <c r="G1995" t="s">
        <v>14</v>
      </c>
    </row>
    <row r="1996" spans="1:7" x14ac:dyDescent="0.25">
      <c r="A1996" t="s">
        <v>0</v>
      </c>
      <c r="B1996" t="s">
        <v>13</v>
      </c>
      <c r="C1996">
        <v>7489684</v>
      </c>
      <c r="D1996" s="2">
        <v>2958465</v>
      </c>
      <c r="E1996" s="2">
        <v>43344</v>
      </c>
      <c r="F1996" s="28">
        <v>87.72</v>
      </c>
      <c r="G1996" t="s">
        <v>14</v>
      </c>
    </row>
    <row r="1997" spans="1:7" x14ac:dyDescent="0.25">
      <c r="A1997" t="s">
        <v>0</v>
      </c>
      <c r="B1997" t="s">
        <v>13</v>
      </c>
      <c r="C1997">
        <v>7489701</v>
      </c>
      <c r="D1997" s="2">
        <v>2958465</v>
      </c>
      <c r="E1997" s="2">
        <v>43344</v>
      </c>
      <c r="F1997" s="28">
        <v>87.72</v>
      </c>
      <c r="G1997" t="s">
        <v>14</v>
      </c>
    </row>
    <row r="1998" spans="1:7" x14ac:dyDescent="0.25">
      <c r="A1998" t="s">
        <v>0</v>
      </c>
      <c r="B1998" t="s">
        <v>13</v>
      </c>
      <c r="C1998">
        <v>7489703</v>
      </c>
      <c r="D1998" s="2">
        <v>2958465</v>
      </c>
      <c r="E1998" s="2">
        <v>43344</v>
      </c>
      <c r="F1998" s="28">
        <v>87.72</v>
      </c>
      <c r="G1998" t="s">
        <v>14</v>
      </c>
    </row>
    <row r="1999" spans="1:7" x14ac:dyDescent="0.25">
      <c r="A1999" t="s">
        <v>0</v>
      </c>
      <c r="B1999" t="s">
        <v>13</v>
      </c>
      <c r="C1999">
        <v>7489733</v>
      </c>
      <c r="D1999" s="2">
        <v>2958465</v>
      </c>
      <c r="E1999" s="2">
        <v>43344</v>
      </c>
      <c r="F1999" s="28">
        <v>87.72</v>
      </c>
      <c r="G1999" t="s">
        <v>14</v>
      </c>
    </row>
    <row r="2000" spans="1:7" x14ac:dyDescent="0.25">
      <c r="A2000" t="s">
        <v>0</v>
      </c>
      <c r="B2000" t="s">
        <v>13</v>
      </c>
      <c r="C2000">
        <v>7489734</v>
      </c>
      <c r="D2000" s="2">
        <v>2958465</v>
      </c>
      <c r="E2000" s="2">
        <v>43344</v>
      </c>
      <c r="F2000" s="28">
        <v>87.72</v>
      </c>
      <c r="G2000" t="s">
        <v>14</v>
      </c>
    </row>
    <row r="2001" spans="1:7" x14ac:dyDescent="0.25">
      <c r="A2001" t="s">
        <v>0</v>
      </c>
      <c r="B2001" t="s">
        <v>13</v>
      </c>
      <c r="C2001">
        <v>7489741</v>
      </c>
      <c r="D2001" s="2">
        <v>2958465</v>
      </c>
      <c r="E2001" s="2">
        <v>43344</v>
      </c>
      <c r="F2001" s="28">
        <v>87.72</v>
      </c>
      <c r="G2001" t="s">
        <v>14</v>
      </c>
    </row>
    <row r="2002" spans="1:7" x14ac:dyDescent="0.25">
      <c r="A2002" t="s">
        <v>0</v>
      </c>
      <c r="B2002" t="s">
        <v>13</v>
      </c>
      <c r="C2002">
        <v>7489742</v>
      </c>
      <c r="D2002" s="2">
        <v>2958465</v>
      </c>
      <c r="E2002" s="2">
        <v>43344</v>
      </c>
      <c r="F2002" s="28">
        <v>87.72</v>
      </c>
      <c r="G2002" t="s">
        <v>14</v>
      </c>
    </row>
    <row r="2003" spans="1:7" x14ac:dyDescent="0.25">
      <c r="A2003" t="s">
        <v>0</v>
      </c>
      <c r="B2003" t="s">
        <v>13</v>
      </c>
      <c r="C2003">
        <v>7489748</v>
      </c>
      <c r="D2003" s="2">
        <v>2958465</v>
      </c>
      <c r="E2003" s="2">
        <v>43344</v>
      </c>
      <c r="F2003" s="28">
        <v>87.72</v>
      </c>
      <c r="G2003" t="s">
        <v>14</v>
      </c>
    </row>
    <row r="2004" spans="1:7" x14ac:dyDescent="0.25">
      <c r="A2004" t="s">
        <v>0</v>
      </c>
      <c r="B2004" t="s">
        <v>13</v>
      </c>
      <c r="C2004">
        <v>7489749</v>
      </c>
      <c r="D2004" s="2">
        <v>2958465</v>
      </c>
      <c r="E2004" s="2">
        <v>43344</v>
      </c>
      <c r="F2004" s="28">
        <v>87.72</v>
      </c>
      <c r="G2004" t="s">
        <v>14</v>
      </c>
    </row>
    <row r="2005" spans="1:7" x14ac:dyDescent="0.25">
      <c r="A2005" t="s">
        <v>0</v>
      </c>
      <c r="B2005" t="s">
        <v>13</v>
      </c>
      <c r="C2005">
        <v>7489750</v>
      </c>
      <c r="D2005" s="2">
        <v>2958465</v>
      </c>
      <c r="E2005" s="2">
        <v>43344</v>
      </c>
      <c r="F2005" s="28">
        <v>87.72</v>
      </c>
      <c r="G2005" t="s">
        <v>14</v>
      </c>
    </row>
    <row r="2006" spans="1:7" x14ac:dyDescent="0.25">
      <c r="A2006" t="s">
        <v>0</v>
      </c>
      <c r="B2006" t="s">
        <v>13</v>
      </c>
      <c r="C2006">
        <v>7489751</v>
      </c>
      <c r="D2006" s="2">
        <v>2958465</v>
      </c>
      <c r="E2006" s="2">
        <v>43344</v>
      </c>
      <c r="F2006" s="28">
        <v>87.72</v>
      </c>
      <c r="G2006" t="s">
        <v>14</v>
      </c>
    </row>
    <row r="2007" spans="1:7" x14ac:dyDescent="0.25">
      <c r="A2007" t="s">
        <v>0</v>
      </c>
      <c r="B2007" t="s">
        <v>13</v>
      </c>
      <c r="C2007">
        <v>7489753</v>
      </c>
      <c r="D2007" s="2">
        <v>2958465</v>
      </c>
      <c r="E2007" s="2">
        <v>43344</v>
      </c>
      <c r="F2007" s="28">
        <v>87.72</v>
      </c>
      <c r="G2007" t="s">
        <v>14</v>
      </c>
    </row>
    <row r="2008" spans="1:7" x14ac:dyDescent="0.25">
      <c r="A2008" t="s">
        <v>0</v>
      </c>
      <c r="B2008" t="s">
        <v>13</v>
      </c>
      <c r="C2008">
        <v>7489756</v>
      </c>
      <c r="D2008" s="2">
        <v>2958465</v>
      </c>
      <c r="E2008" s="2">
        <v>43344</v>
      </c>
      <c r="F2008" s="28">
        <v>87.72</v>
      </c>
      <c r="G2008" t="s">
        <v>14</v>
      </c>
    </row>
    <row r="2009" spans="1:7" x14ac:dyDescent="0.25">
      <c r="A2009" t="s">
        <v>0</v>
      </c>
      <c r="B2009" t="s">
        <v>13</v>
      </c>
      <c r="C2009">
        <v>7489765</v>
      </c>
      <c r="D2009" s="2">
        <v>2958465</v>
      </c>
      <c r="E2009" s="2">
        <v>43344</v>
      </c>
      <c r="F2009" s="28">
        <v>87.72</v>
      </c>
      <c r="G2009" t="s">
        <v>14</v>
      </c>
    </row>
    <row r="2010" spans="1:7" x14ac:dyDescent="0.25">
      <c r="A2010" t="s">
        <v>0</v>
      </c>
      <c r="B2010" t="s">
        <v>13</v>
      </c>
      <c r="C2010">
        <v>7489769</v>
      </c>
      <c r="D2010" s="2">
        <v>2958465</v>
      </c>
      <c r="E2010" s="2">
        <v>43344</v>
      </c>
      <c r="F2010" s="28">
        <v>87.72</v>
      </c>
      <c r="G2010" t="s">
        <v>14</v>
      </c>
    </row>
    <row r="2011" spans="1:7" x14ac:dyDescent="0.25">
      <c r="A2011" t="s">
        <v>0</v>
      </c>
      <c r="B2011" t="s">
        <v>13</v>
      </c>
      <c r="C2011">
        <v>7489772</v>
      </c>
      <c r="D2011" s="2">
        <v>2958465</v>
      </c>
      <c r="E2011" s="2">
        <v>43344</v>
      </c>
      <c r="F2011" s="28">
        <v>87.72</v>
      </c>
      <c r="G2011" t="s">
        <v>14</v>
      </c>
    </row>
    <row r="2012" spans="1:7" x14ac:dyDescent="0.25">
      <c r="A2012" t="s">
        <v>0</v>
      </c>
      <c r="B2012" t="s">
        <v>13</v>
      </c>
      <c r="C2012">
        <v>7489773</v>
      </c>
      <c r="D2012" s="2">
        <v>2958465</v>
      </c>
      <c r="E2012" s="2">
        <v>43344</v>
      </c>
      <c r="F2012" s="28">
        <v>87.72</v>
      </c>
      <c r="G2012" t="s">
        <v>14</v>
      </c>
    </row>
    <row r="2013" spans="1:7" x14ac:dyDescent="0.25">
      <c r="A2013" t="s">
        <v>0</v>
      </c>
      <c r="B2013" t="s">
        <v>13</v>
      </c>
      <c r="C2013">
        <v>7492183</v>
      </c>
      <c r="D2013" s="2">
        <v>2958465</v>
      </c>
      <c r="E2013" s="2">
        <v>40893</v>
      </c>
      <c r="F2013" s="28">
        <v>86.96</v>
      </c>
      <c r="G2013" t="s">
        <v>14</v>
      </c>
    </row>
    <row r="2014" spans="1:7" x14ac:dyDescent="0.25">
      <c r="A2014" t="s">
        <v>0</v>
      </c>
      <c r="B2014" t="s">
        <v>13</v>
      </c>
      <c r="C2014">
        <v>7492184</v>
      </c>
      <c r="D2014" s="2">
        <v>2958465</v>
      </c>
      <c r="E2014" s="2">
        <v>40893</v>
      </c>
      <c r="F2014" s="28">
        <v>86.96</v>
      </c>
      <c r="G2014" t="s">
        <v>14</v>
      </c>
    </row>
    <row r="2015" spans="1:7" x14ac:dyDescent="0.25">
      <c r="A2015" t="s">
        <v>0</v>
      </c>
      <c r="B2015" t="s">
        <v>13</v>
      </c>
      <c r="C2015">
        <v>7492251</v>
      </c>
      <c r="D2015" s="2">
        <v>2958465</v>
      </c>
      <c r="E2015" s="2">
        <v>40893</v>
      </c>
      <c r="F2015" s="28">
        <v>86.96</v>
      </c>
      <c r="G2015" t="s">
        <v>14</v>
      </c>
    </row>
    <row r="2016" spans="1:7" x14ac:dyDescent="0.25">
      <c r="A2016" t="s">
        <v>0</v>
      </c>
      <c r="B2016" t="s">
        <v>13</v>
      </c>
      <c r="C2016">
        <v>7493183</v>
      </c>
      <c r="D2016" s="2">
        <v>2958465</v>
      </c>
      <c r="E2016" s="2">
        <v>40893</v>
      </c>
      <c r="F2016" s="28">
        <v>86.96</v>
      </c>
      <c r="G2016" t="s">
        <v>14</v>
      </c>
    </row>
    <row r="2017" spans="1:7" x14ac:dyDescent="0.25">
      <c r="A2017" t="s">
        <v>0</v>
      </c>
      <c r="B2017" t="s">
        <v>13</v>
      </c>
      <c r="C2017">
        <v>7493184</v>
      </c>
      <c r="D2017" s="2">
        <v>2958465</v>
      </c>
      <c r="E2017" s="2">
        <v>40893</v>
      </c>
      <c r="F2017" s="28">
        <v>86.96</v>
      </c>
      <c r="G2017" t="s">
        <v>14</v>
      </c>
    </row>
    <row r="2018" spans="1:7" x14ac:dyDescent="0.25">
      <c r="A2018" t="s">
        <v>0</v>
      </c>
      <c r="B2018" t="s">
        <v>13</v>
      </c>
      <c r="C2018">
        <v>7493251</v>
      </c>
      <c r="D2018" s="2">
        <v>2958465</v>
      </c>
      <c r="E2018" s="2">
        <v>40893</v>
      </c>
      <c r="F2018" s="28">
        <v>86.96</v>
      </c>
      <c r="G2018" t="s">
        <v>14</v>
      </c>
    </row>
    <row r="2019" spans="1:7" x14ac:dyDescent="0.25">
      <c r="A2019" t="s">
        <v>0</v>
      </c>
      <c r="B2019" t="s">
        <v>13</v>
      </c>
      <c r="C2019">
        <v>7494173</v>
      </c>
      <c r="D2019" s="2">
        <v>2958465</v>
      </c>
      <c r="E2019" s="2">
        <v>44764</v>
      </c>
      <c r="F2019" s="28">
        <v>81.010000000000005</v>
      </c>
      <c r="G2019" t="s">
        <v>14</v>
      </c>
    </row>
    <row r="2020" spans="1:7" x14ac:dyDescent="0.25">
      <c r="A2020" t="s">
        <v>0</v>
      </c>
      <c r="B2020" t="s">
        <v>13</v>
      </c>
      <c r="C2020">
        <v>7494174</v>
      </c>
      <c r="D2020" s="2">
        <v>2958465</v>
      </c>
      <c r="E2020" s="2">
        <v>44764</v>
      </c>
      <c r="F2020" s="28">
        <v>81.010000000000005</v>
      </c>
      <c r="G2020" t="s">
        <v>14</v>
      </c>
    </row>
    <row r="2021" spans="1:7" x14ac:dyDescent="0.25">
      <c r="A2021" t="s">
        <v>0</v>
      </c>
      <c r="B2021" t="s">
        <v>13</v>
      </c>
      <c r="C2021">
        <v>7494176</v>
      </c>
      <c r="D2021" s="2">
        <v>2958465</v>
      </c>
      <c r="E2021" s="2">
        <v>44764</v>
      </c>
      <c r="F2021" s="28">
        <v>80.47</v>
      </c>
      <c r="G2021" t="s">
        <v>14</v>
      </c>
    </row>
    <row r="2022" spans="1:7" x14ac:dyDescent="0.25">
      <c r="A2022" t="s">
        <v>0</v>
      </c>
      <c r="B2022" t="s">
        <v>13</v>
      </c>
      <c r="C2022">
        <v>7494177</v>
      </c>
      <c r="D2022" s="2">
        <v>2958465</v>
      </c>
      <c r="E2022" s="2">
        <v>44764</v>
      </c>
      <c r="F2022" s="28">
        <v>80.47</v>
      </c>
      <c r="G2022" t="s">
        <v>14</v>
      </c>
    </row>
    <row r="2023" spans="1:7" x14ac:dyDescent="0.25">
      <c r="A2023" t="s">
        <v>0</v>
      </c>
      <c r="B2023" t="s">
        <v>13</v>
      </c>
      <c r="C2023">
        <v>7494178</v>
      </c>
      <c r="D2023" s="2">
        <v>2958465</v>
      </c>
      <c r="E2023" s="2">
        <v>44764</v>
      </c>
      <c r="F2023" s="28">
        <v>80.47</v>
      </c>
      <c r="G2023" t="s">
        <v>14</v>
      </c>
    </row>
    <row r="2024" spans="1:7" x14ac:dyDescent="0.25">
      <c r="A2024" t="s">
        <v>0</v>
      </c>
      <c r="B2024" t="s">
        <v>13</v>
      </c>
      <c r="C2024">
        <v>7494181</v>
      </c>
      <c r="D2024" s="2">
        <v>2958465</v>
      </c>
      <c r="E2024" s="2">
        <v>44764</v>
      </c>
      <c r="F2024" s="28">
        <v>80.09</v>
      </c>
      <c r="G2024" t="s">
        <v>14</v>
      </c>
    </row>
    <row r="2025" spans="1:7" x14ac:dyDescent="0.25">
      <c r="A2025" t="s">
        <v>0</v>
      </c>
      <c r="B2025" t="s">
        <v>13</v>
      </c>
      <c r="C2025">
        <v>7494183</v>
      </c>
      <c r="D2025" s="2">
        <v>2958465</v>
      </c>
      <c r="E2025" s="2">
        <v>44764</v>
      </c>
      <c r="F2025" s="28">
        <v>80.09</v>
      </c>
      <c r="G2025" t="s">
        <v>14</v>
      </c>
    </row>
    <row r="2026" spans="1:7" x14ac:dyDescent="0.25">
      <c r="A2026" t="s">
        <v>0</v>
      </c>
      <c r="B2026" t="s">
        <v>13</v>
      </c>
      <c r="C2026">
        <v>7494184</v>
      </c>
      <c r="D2026" s="2">
        <v>2958465</v>
      </c>
      <c r="E2026" s="2">
        <v>44764</v>
      </c>
      <c r="F2026" s="28">
        <v>80.09</v>
      </c>
      <c r="G2026" t="s">
        <v>14</v>
      </c>
    </row>
    <row r="2027" spans="1:7" x14ac:dyDescent="0.25">
      <c r="A2027" t="s">
        <v>0</v>
      </c>
      <c r="B2027" t="s">
        <v>13</v>
      </c>
      <c r="C2027">
        <v>7494187</v>
      </c>
      <c r="D2027" s="2">
        <v>2958465</v>
      </c>
      <c r="E2027" s="2">
        <v>44764</v>
      </c>
      <c r="F2027" s="28">
        <v>78.83</v>
      </c>
      <c r="G2027" t="s">
        <v>14</v>
      </c>
    </row>
    <row r="2028" spans="1:7" x14ac:dyDescent="0.25">
      <c r="A2028" t="s">
        <v>0</v>
      </c>
      <c r="B2028" t="s">
        <v>13</v>
      </c>
      <c r="C2028">
        <v>7494188</v>
      </c>
      <c r="D2028" s="2">
        <v>2958465</v>
      </c>
      <c r="E2028" s="2">
        <v>44764</v>
      </c>
      <c r="F2028" s="28">
        <v>78.83</v>
      </c>
      <c r="G2028" t="s">
        <v>14</v>
      </c>
    </row>
    <row r="2029" spans="1:7" x14ac:dyDescent="0.25">
      <c r="A2029" t="s">
        <v>0</v>
      </c>
      <c r="B2029" t="s">
        <v>13</v>
      </c>
      <c r="C2029">
        <v>7494201</v>
      </c>
      <c r="D2029" s="2">
        <v>2958465</v>
      </c>
      <c r="E2029" s="2">
        <v>44764</v>
      </c>
      <c r="F2029" s="28">
        <v>80.569999999999993</v>
      </c>
      <c r="G2029" t="s">
        <v>14</v>
      </c>
    </row>
    <row r="2030" spans="1:7" x14ac:dyDescent="0.25">
      <c r="A2030" t="s">
        <v>0</v>
      </c>
      <c r="B2030" t="s">
        <v>13</v>
      </c>
      <c r="C2030">
        <v>7494203</v>
      </c>
      <c r="D2030" s="2">
        <v>2958465</v>
      </c>
      <c r="E2030" s="2">
        <v>44764</v>
      </c>
      <c r="F2030" s="28">
        <v>80.569999999999993</v>
      </c>
      <c r="G2030" t="s">
        <v>14</v>
      </c>
    </row>
    <row r="2031" spans="1:7" x14ac:dyDescent="0.25">
      <c r="A2031" t="s">
        <v>0</v>
      </c>
      <c r="B2031" t="s">
        <v>13</v>
      </c>
      <c r="C2031">
        <v>7494206</v>
      </c>
      <c r="D2031" s="2">
        <v>2958465</v>
      </c>
      <c r="E2031" s="2">
        <v>44764</v>
      </c>
      <c r="F2031" s="28">
        <v>80.09</v>
      </c>
      <c r="G2031" t="s">
        <v>14</v>
      </c>
    </row>
    <row r="2032" spans="1:7" x14ac:dyDescent="0.25">
      <c r="A2032" t="s">
        <v>0</v>
      </c>
      <c r="B2032" t="s">
        <v>13</v>
      </c>
      <c r="C2032">
        <v>7494207</v>
      </c>
      <c r="D2032" s="2">
        <v>2958465</v>
      </c>
      <c r="E2032" s="2">
        <v>44764</v>
      </c>
      <c r="F2032" s="28">
        <v>80.09</v>
      </c>
      <c r="G2032" t="s">
        <v>14</v>
      </c>
    </row>
    <row r="2033" spans="1:7" x14ac:dyDescent="0.25">
      <c r="A2033" t="s">
        <v>0</v>
      </c>
      <c r="B2033" t="s">
        <v>13</v>
      </c>
      <c r="C2033">
        <v>7494214</v>
      </c>
      <c r="D2033" s="2">
        <v>2958465</v>
      </c>
      <c r="E2033" s="2">
        <v>44764</v>
      </c>
      <c r="F2033" s="28">
        <v>82.44</v>
      </c>
      <c r="G2033" t="s">
        <v>14</v>
      </c>
    </row>
    <row r="2034" spans="1:7" x14ac:dyDescent="0.25">
      <c r="A2034" t="s">
        <v>0</v>
      </c>
      <c r="B2034" t="s">
        <v>13</v>
      </c>
      <c r="C2034">
        <v>7494215</v>
      </c>
      <c r="D2034" s="2">
        <v>2958465</v>
      </c>
      <c r="E2034" s="2">
        <v>44764</v>
      </c>
      <c r="F2034" s="28">
        <v>82.44</v>
      </c>
      <c r="G2034" t="s">
        <v>14</v>
      </c>
    </row>
    <row r="2035" spans="1:7" x14ac:dyDescent="0.25">
      <c r="A2035" t="s">
        <v>0</v>
      </c>
      <c r="B2035" t="s">
        <v>13</v>
      </c>
      <c r="C2035">
        <v>7494229</v>
      </c>
      <c r="D2035" s="2">
        <v>2958465</v>
      </c>
      <c r="E2035" s="2">
        <v>44764</v>
      </c>
      <c r="F2035" s="28">
        <v>80.09</v>
      </c>
      <c r="G2035" t="s">
        <v>14</v>
      </c>
    </row>
    <row r="2036" spans="1:7" x14ac:dyDescent="0.25">
      <c r="A2036" t="s">
        <v>0</v>
      </c>
      <c r="B2036" t="s">
        <v>13</v>
      </c>
      <c r="C2036">
        <v>7494233</v>
      </c>
      <c r="D2036" s="2">
        <v>2958465</v>
      </c>
      <c r="E2036" s="2">
        <v>44764</v>
      </c>
      <c r="F2036" s="28">
        <v>82.44</v>
      </c>
      <c r="G2036" t="s">
        <v>14</v>
      </c>
    </row>
    <row r="2037" spans="1:7" x14ac:dyDescent="0.25">
      <c r="A2037" t="s">
        <v>0</v>
      </c>
      <c r="B2037" t="s">
        <v>13</v>
      </c>
      <c r="C2037">
        <v>7494234</v>
      </c>
      <c r="D2037" s="2">
        <v>2958465</v>
      </c>
      <c r="E2037" s="2">
        <v>44764</v>
      </c>
      <c r="F2037" s="28">
        <v>82.44</v>
      </c>
      <c r="G2037" t="s">
        <v>14</v>
      </c>
    </row>
    <row r="2038" spans="1:7" x14ac:dyDescent="0.25">
      <c r="A2038" t="s">
        <v>0</v>
      </c>
      <c r="B2038" t="s">
        <v>13</v>
      </c>
      <c r="C2038">
        <v>7494240</v>
      </c>
      <c r="D2038" s="2">
        <v>2958465</v>
      </c>
      <c r="E2038" s="2">
        <v>44764</v>
      </c>
      <c r="F2038" s="28">
        <v>82.44</v>
      </c>
      <c r="G2038" t="s">
        <v>14</v>
      </c>
    </row>
    <row r="2039" spans="1:7" x14ac:dyDescent="0.25">
      <c r="A2039" t="s">
        <v>0</v>
      </c>
      <c r="B2039" t="s">
        <v>13</v>
      </c>
      <c r="C2039">
        <v>7494241</v>
      </c>
      <c r="D2039" s="2">
        <v>2958465</v>
      </c>
      <c r="E2039" s="2">
        <v>44764</v>
      </c>
      <c r="F2039" s="28">
        <v>82.53</v>
      </c>
      <c r="G2039" t="s">
        <v>14</v>
      </c>
    </row>
    <row r="2040" spans="1:7" x14ac:dyDescent="0.25">
      <c r="A2040" t="s">
        <v>0</v>
      </c>
      <c r="B2040" t="s">
        <v>13</v>
      </c>
      <c r="C2040">
        <v>7494242</v>
      </c>
      <c r="D2040" s="2">
        <v>2958465</v>
      </c>
      <c r="E2040" s="2">
        <v>44764</v>
      </c>
      <c r="F2040" s="28">
        <v>82.53</v>
      </c>
      <c r="G2040" t="s">
        <v>14</v>
      </c>
    </row>
    <row r="2041" spans="1:7" x14ac:dyDescent="0.25">
      <c r="A2041" t="s">
        <v>0</v>
      </c>
      <c r="B2041" t="s">
        <v>13</v>
      </c>
      <c r="C2041">
        <v>7494245</v>
      </c>
      <c r="D2041" s="2">
        <v>2958465</v>
      </c>
      <c r="E2041" s="2">
        <v>44764</v>
      </c>
      <c r="F2041" s="28">
        <v>82.44</v>
      </c>
      <c r="G2041" t="s">
        <v>14</v>
      </c>
    </row>
    <row r="2042" spans="1:7" x14ac:dyDescent="0.25">
      <c r="A2042" t="s">
        <v>0</v>
      </c>
      <c r="B2042" t="s">
        <v>13</v>
      </c>
      <c r="C2042">
        <v>7494246</v>
      </c>
      <c r="D2042" s="2">
        <v>2958465</v>
      </c>
      <c r="E2042" s="2">
        <v>44764</v>
      </c>
      <c r="F2042" s="28">
        <v>82.23</v>
      </c>
      <c r="G2042" t="s">
        <v>14</v>
      </c>
    </row>
    <row r="2043" spans="1:7" x14ac:dyDescent="0.25">
      <c r="A2043" t="s">
        <v>0</v>
      </c>
      <c r="B2043" t="s">
        <v>13</v>
      </c>
      <c r="C2043">
        <v>7494247</v>
      </c>
      <c r="D2043" s="2">
        <v>2958465</v>
      </c>
      <c r="E2043" s="2">
        <v>44764</v>
      </c>
      <c r="F2043" s="28">
        <v>82.53</v>
      </c>
      <c r="G2043" t="s">
        <v>14</v>
      </c>
    </row>
    <row r="2044" spans="1:7" x14ac:dyDescent="0.25">
      <c r="A2044" t="s">
        <v>0</v>
      </c>
      <c r="B2044" t="s">
        <v>13</v>
      </c>
      <c r="C2044">
        <v>7494248</v>
      </c>
      <c r="D2044" s="2">
        <v>2958465</v>
      </c>
      <c r="E2044" s="2">
        <v>44764</v>
      </c>
      <c r="F2044" s="28">
        <v>82.23</v>
      </c>
      <c r="G2044" t="s">
        <v>14</v>
      </c>
    </row>
    <row r="2045" spans="1:7" x14ac:dyDescent="0.25">
      <c r="A2045" t="s">
        <v>0</v>
      </c>
      <c r="B2045" t="s">
        <v>13</v>
      </c>
      <c r="C2045">
        <v>7494249</v>
      </c>
      <c r="D2045" s="2">
        <v>2958465</v>
      </c>
      <c r="E2045" s="2">
        <v>44764</v>
      </c>
      <c r="F2045" s="28">
        <v>82.53</v>
      </c>
      <c r="G2045" t="s">
        <v>14</v>
      </c>
    </row>
    <row r="2046" spans="1:7" x14ac:dyDescent="0.25">
      <c r="A2046" t="s">
        <v>0</v>
      </c>
      <c r="B2046" t="s">
        <v>13</v>
      </c>
      <c r="C2046">
        <v>7494250</v>
      </c>
      <c r="D2046" s="2">
        <v>2958465</v>
      </c>
      <c r="E2046" s="2">
        <v>44764</v>
      </c>
      <c r="F2046" s="28">
        <v>82.23</v>
      </c>
      <c r="G2046" t="s">
        <v>14</v>
      </c>
    </row>
    <row r="2047" spans="1:7" x14ac:dyDescent="0.25">
      <c r="A2047" t="s">
        <v>0</v>
      </c>
      <c r="B2047" t="s">
        <v>13</v>
      </c>
      <c r="C2047">
        <v>7494251</v>
      </c>
      <c r="D2047" s="2">
        <v>2958465</v>
      </c>
      <c r="E2047" s="2">
        <v>44764</v>
      </c>
      <c r="F2047" s="28">
        <v>82.23</v>
      </c>
      <c r="G2047" t="s">
        <v>14</v>
      </c>
    </row>
    <row r="2048" spans="1:7" x14ac:dyDescent="0.25">
      <c r="A2048" t="s">
        <v>0</v>
      </c>
      <c r="B2048" t="s">
        <v>13</v>
      </c>
      <c r="C2048">
        <v>7494256</v>
      </c>
      <c r="D2048" s="2">
        <v>2958465</v>
      </c>
      <c r="E2048" s="2">
        <v>44764</v>
      </c>
      <c r="F2048" s="28">
        <v>83.29</v>
      </c>
      <c r="G2048" t="s">
        <v>14</v>
      </c>
    </row>
    <row r="2049" spans="1:7" x14ac:dyDescent="0.25">
      <c r="A2049" t="s">
        <v>0</v>
      </c>
      <c r="B2049" t="s">
        <v>13</v>
      </c>
      <c r="C2049">
        <v>7494259</v>
      </c>
      <c r="D2049" s="2">
        <v>2958465</v>
      </c>
      <c r="E2049" s="2">
        <v>42917</v>
      </c>
      <c r="F2049" s="28">
        <v>87.72</v>
      </c>
      <c r="G2049" t="s">
        <v>14</v>
      </c>
    </row>
    <row r="2050" spans="1:7" x14ac:dyDescent="0.25">
      <c r="A2050" t="s">
        <v>0</v>
      </c>
      <c r="B2050" t="s">
        <v>13</v>
      </c>
      <c r="C2050">
        <v>7494260</v>
      </c>
      <c r="D2050" s="2">
        <v>2958465</v>
      </c>
      <c r="E2050" s="2">
        <v>42917</v>
      </c>
      <c r="F2050" s="28">
        <v>87.72</v>
      </c>
      <c r="G2050" t="s">
        <v>14</v>
      </c>
    </row>
    <row r="2051" spans="1:7" x14ac:dyDescent="0.25">
      <c r="A2051" t="s">
        <v>0</v>
      </c>
      <c r="B2051" t="s">
        <v>13</v>
      </c>
      <c r="C2051">
        <v>7494261</v>
      </c>
      <c r="D2051" s="2">
        <v>2958465</v>
      </c>
      <c r="E2051" s="2">
        <v>44764</v>
      </c>
      <c r="F2051" s="28">
        <v>82.86</v>
      </c>
      <c r="G2051" t="s">
        <v>14</v>
      </c>
    </row>
    <row r="2052" spans="1:7" x14ac:dyDescent="0.25">
      <c r="A2052" t="s">
        <v>0</v>
      </c>
      <c r="B2052" t="s">
        <v>13</v>
      </c>
      <c r="C2052">
        <v>7494265</v>
      </c>
      <c r="D2052" s="2">
        <v>2958465</v>
      </c>
      <c r="E2052" s="2">
        <v>44764</v>
      </c>
      <c r="F2052" s="28">
        <v>82.86</v>
      </c>
      <c r="G2052" t="s">
        <v>14</v>
      </c>
    </row>
    <row r="2053" spans="1:7" x14ac:dyDescent="0.25">
      <c r="A2053" t="s">
        <v>0</v>
      </c>
      <c r="B2053" t="s">
        <v>13</v>
      </c>
      <c r="C2053">
        <v>7494269</v>
      </c>
      <c r="D2053" s="2">
        <v>2958465</v>
      </c>
      <c r="E2053" s="2">
        <v>44764</v>
      </c>
      <c r="F2053" s="28">
        <v>82.86</v>
      </c>
      <c r="G2053" t="s">
        <v>14</v>
      </c>
    </row>
    <row r="2054" spans="1:7" x14ac:dyDescent="0.25">
      <c r="A2054" t="s">
        <v>0</v>
      </c>
      <c r="B2054" t="s">
        <v>13</v>
      </c>
      <c r="C2054">
        <v>7494273</v>
      </c>
      <c r="D2054" s="2">
        <v>2958465</v>
      </c>
      <c r="E2054" s="2">
        <v>44764</v>
      </c>
      <c r="F2054" s="28">
        <v>82.86</v>
      </c>
      <c r="G2054" t="s">
        <v>14</v>
      </c>
    </row>
    <row r="2055" spans="1:7" x14ac:dyDescent="0.25">
      <c r="A2055" t="s">
        <v>0</v>
      </c>
      <c r="B2055" t="s">
        <v>13</v>
      </c>
      <c r="C2055">
        <v>7494673</v>
      </c>
      <c r="D2055" s="2">
        <v>2958465</v>
      </c>
      <c r="E2055" s="2">
        <v>43344</v>
      </c>
      <c r="F2055" s="28">
        <v>87.72</v>
      </c>
      <c r="G2055" t="s">
        <v>14</v>
      </c>
    </row>
    <row r="2056" spans="1:7" x14ac:dyDescent="0.25">
      <c r="A2056" t="s">
        <v>0</v>
      </c>
      <c r="B2056" t="s">
        <v>13</v>
      </c>
      <c r="C2056">
        <v>7494674</v>
      </c>
      <c r="D2056" s="2">
        <v>2958465</v>
      </c>
      <c r="E2056" s="2">
        <v>43344</v>
      </c>
      <c r="F2056" s="28">
        <v>87.72</v>
      </c>
      <c r="G2056" t="s">
        <v>14</v>
      </c>
    </row>
    <row r="2057" spans="1:7" x14ac:dyDescent="0.25">
      <c r="A2057" t="s">
        <v>0</v>
      </c>
      <c r="B2057" t="s">
        <v>13</v>
      </c>
      <c r="C2057">
        <v>7494676</v>
      </c>
      <c r="D2057" s="2">
        <v>2958465</v>
      </c>
      <c r="E2057" s="2">
        <v>43344</v>
      </c>
      <c r="F2057" s="28">
        <v>87.72</v>
      </c>
      <c r="G2057" t="s">
        <v>14</v>
      </c>
    </row>
    <row r="2058" spans="1:7" x14ac:dyDescent="0.25">
      <c r="A2058" t="s">
        <v>0</v>
      </c>
      <c r="B2058" t="s">
        <v>13</v>
      </c>
      <c r="C2058">
        <v>7494677</v>
      </c>
      <c r="D2058" s="2">
        <v>2958465</v>
      </c>
      <c r="E2058" s="2">
        <v>43344</v>
      </c>
      <c r="F2058" s="28">
        <v>87.72</v>
      </c>
      <c r="G2058" t="s">
        <v>14</v>
      </c>
    </row>
    <row r="2059" spans="1:7" x14ac:dyDescent="0.25">
      <c r="A2059" t="s">
        <v>0</v>
      </c>
      <c r="B2059" t="s">
        <v>13</v>
      </c>
      <c r="C2059">
        <v>7494678</v>
      </c>
      <c r="D2059" s="2">
        <v>2958465</v>
      </c>
      <c r="E2059" s="2">
        <v>43344</v>
      </c>
      <c r="F2059" s="28">
        <v>87.72</v>
      </c>
      <c r="G2059" t="s">
        <v>14</v>
      </c>
    </row>
    <row r="2060" spans="1:7" x14ac:dyDescent="0.25">
      <c r="A2060" t="s">
        <v>0</v>
      </c>
      <c r="B2060" t="s">
        <v>13</v>
      </c>
      <c r="C2060">
        <v>7494681</v>
      </c>
      <c r="D2060" s="2">
        <v>2958465</v>
      </c>
      <c r="E2060" s="2">
        <v>43344</v>
      </c>
      <c r="F2060" s="28">
        <v>87.72</v>
      </c>
      <c r="G2060" t="s">
        <v>14</v>
      </c>
    </row>
    <row r="2061" spans="1:7" x14ac:dyDescent="0.25">
      <c r="A2061" t="s">
        <v>0</v>
      </c>
      <c r="B2061" t="s">
        <v>13</v>
      </c>
      <c r="C2061">
        <v>7494683</v>
      </c>
      <c r="D2061" s="2">
        <v>2958465</v>
      </c>
      <c r="E2061" s="2">
        <v>43344</v>
      </c>
      <c r="F2061" s="28">
        <v>87.72</v>
      </c>
      <c r="G2061" t="s">
        <v>14</v>
      </c>
    </row>
    <row r="2062" spans="1:7" x14ac:dyDescent="0.25">
      <c r="A2062" t="s">
        <v>0</v>
      </c>
      <c r="B2062" t="s">
        <v>13</v>
      </c>
      <c r="C2062">
        <v>7494684</v>
      </c>
      <c r="D2062" s="2">
        <v>2958465</v>
      </c>
      <c r="E2062" s="2">
        <v>43344</v>
      </c>
      <c r="F2062" s="28">
        <v>87.72</v>
      </c>
      <c r="G2062" t="s">
        <v>14</v>
      </c>
    </row>
    <row r="2063" spans="1:7" x14ac:dyDescent="0.25">
      <c r="A2063" t="s">
        <v>0</v>
      </c>
      <c r="B2063" t="s">
        <v>13</v>
      </c>
      <c r="C2063">
        <v>7494687</v>
      </c>
      <c r="D2063" s="2">
        <v>2958465</v>
      </c>
      <c r="E2063" s="2">
        <v>43344</v>
      </c>
      <c r="F2063" s="28">
        <v>87.72</v>
      </c>
      <c r="G2063" t="s">
        <v>14</v>
      </c>
    </row>
    <row r="2064" spans="1:7" x14ac:dyDescent="0.25">
      <c r="A2064" t="s">
        <v>0</v>
      </c>
      <c r="B2064" t="s">
        <v>13</v>
      </c>
      <c r="C2064">
        <v>7494688</v>
      </c>
      <c r="D2064" s="2">
        <v>2958465</v>
      </c>
      <c r="E2064" s="2">
        <v>43344</v>
      </c>
      <c r="F2064" s="28">
        <v>87.72</v>
      </c>
      <c r="G2064" t="s">
        <v>14</v>
      </c>
    </row>
    <row r="2065" spans="1:7" x14ac:dyDescent="0.25">
      <c r="A2065" t="s">
        <v>0</v>
      </c>
      <c r="B2065" t="s">
        <v>13</v>
      </c>
      <c r="C2065">
        <v>7494701</v>
      </c>
      <c r="D2065" s="2">
        <v>2958465</v>
      </c>
      <c r="E2065" s="2">
        <v>43344</v>
      </c>
      <c r="F2065" s="28">
        <v>87.72</v>
      </c>
      <c r="G2065" t="s">
        <v>14</v>
      </c>
    </row>
    <row r="2066" spans="1:7" x14ac:dyDescent="0.25">
      <c r="A2066" t="s">
        <v>0</v>
      </c>
      <c r="B2066" t="s">
        <v>13</v>
      </c>
      <c r="C2066">
        <v>7494703</v>
      </c>
      <c r="D2066" s="2">
        <v>2958465</v>
      </c>
      <c r="E2066" s="2">
        <v>43344</v>
      </c>
      <c r="F2066" s="28">
        <v>87.72</v>
      </c>
      <c r="G2066" t="s">
        <v>14</v>
      </c>
    </row>
    <row r="2067" spans="1:7" x14ac:dyDescent="0.25">
      <c r="A2067" t="s">
        <v>0</v>
      </c>
      <c r="B2067" t="s">
        <v>13</v>
      </c>
      <c r="C2067">
        <v>7494706</v>
      </c>
      <c r="D2067" s="2">
        <v>2958465</v>
      </c>
      <c r="E2067" s="2">
        <v>43344</v>
      </c>
      <c r="F2067" s="28">
        <v>83.33</v>
      </c>
      <c r="G2067" t="s">
        <v>14</v>
      </c>
    </row>
    <row r="2068" spans="1:7" x14ac:dyDescent="0.25">
      <c r="A2068" t="s">
        <v>0</v>
      </c>
      <c r="B2068" t="s">
        <v>13</v>
      </c>
      <c r="C2068">
        <v>7494707</v>
      </c>
      <c r="D2068" s="2">
        <v>2958465</v>
      </c>
      <c r="E2068" s="2">
        <v>43344</v>
      </c>
      <c r="F2068" s="28">
        <v>83.33</v>
      </c>
      <c r="G2068" t="s">
        <v>14</v>
      </c>
    </row>
    <row r="2069" spans="1:7" x14ac:dyDescent="0.25">
      <c r="A2069" t="s">
        <v>0</v>
      </c>
      <c r="B2069" t="s">
        <v>13</v>
      </c>
      <c r="C2069">
        <v>7494714</v>
      </c>
      <c r="D2069" s="2">
        <v>2958465</v>
      </c>
      <c r="E2069" s="2">
        <v>43344</v>
      </c>
      <c r="F2069" s="28">
        <v>86.96</v>
      </c>
      <c r="G2069" t="s">
        <v>14</v>
      </c>
    </row>
    <row r="2070" spans="1:7" x14ac:dyDescent="0.25">
      <c r="A2070" t="s">
        <v>0</v>
      </c>
      <c r="B2070" t="s">
        <v>13</v>
      </c>
      <c r="C2070">
        <v>7494715</v>
      </c>
      <c r="D2070" s="2">
        <v>2958465</v>
      </c>
      <c r="E2070" s="2">
        <v>43344</v>
      </c>
      <c r="F2070" s="28">
        <v>86.96</v>
      </c>
      <c r="G2070" t="s">
        <v>14</v>
      </c>
    </row>
    <row r="2071" spans="1:7" x14ac:dyDescent="0.25">
      <c r="A2071" t="s">
        <v>0</v>
      </c>
      <c r="B2071" t="s">
        <v>13</v>
      </c>
      <c r="C2071">
        <v>7494729</v>
      </c>
      <c r="D2071" s="2">
        <v>2958465</v>
      </c>
      <c r="E2071" s="2">
        <v>43344</v>
      </c>
      <c r="F2071" s="28">
        <v>87.72</v>
      </c>
      <c r="G2071" t="s">
        <v>14</v>
      </c>
    </row>
    <row r="2072" spans="1:7" x14ac:dyDescent="0.25">
      <c r="A2072" t="s">
        <v>0</v>
      </c>
      <c r="B2072" t="s">
        <v>13</v>
      </c>
      <c r="C2072">
        <v>7494733</v>
      </c>
      <c r="D2072" s="2">
        <v>2958465</v>
      </c>
      <c r="E2072" s="2">
        <v>43344</v>
      </c>
      <c r="F2072" s="28">
        <v>87.72</v>
      </c>
      <c r="G2072" t="s">
        <v>14</v>
      </c>
    </row>
    <row r="2073" spans="1:7" x14ac:dyDescent="0.25">
      <c r="A2073" t="s">
        <v>0</v>
      </c>
      <c r="B2073" t="s">
        <v>13</v>
      </c>
      <c r="C2073">
        <v>7494734</v>
      </c>
      <c r="D2073" s="2">
        <v>2958465</v>
      </c>
      <c r="E2073" s="2">
        <v>43344</v>
      </c>
      <c r="F2073" s="28">
        <v>87.72</v>
      </c>
      <c r="G2073" t="s">
        <v>14</v>
      </c>
    </row>
    <row r="2074" spans="1:7" x14ac:dyDescent="0.25">
      <c r="A2074" t="s">
        <v>0</v>
      </c>
      <c r="B2074" t="s">
        <v>13</v>
      </c>
      <c r="C2074">
        <v>7494740</v>
      </c>
      <c r="D2074" s="2">
        <v>2958465</v>
      </c>
      <c r="E2074" s="2">
        <v>43344</v>
      </c>
      <c r="F2074" s="28">
        <v>87.72</v>
      </c>
      <c r="G2074" t="s">
        <v>14</v>
      </c>
    </row>
    <row r="2075" spans="1:7" x14ac:dyDescent="0.25">
      <c r="A2075" t="s">
        <v>0</v>
      </c>
      <c r="B2075" t="s">
        <v>13</v>
      </c>
      <c r="C2075">
        <v>7494741</v>
      </c>
      <c r="D2075" s="2">
        <v>2958465</v>
      </c>
      <c r="E2075" s="2">
        <v>43344</v>
      </c>
      <c r="F2075" s="28">
        <v>87.72</v>
      </c>
      <c r="G2075" t="s">
        <v>14</v>
      </c>
    </row>
    <row r="2076" spans="1:7" x14ac:dyDescent="0.25">
      <c r="A2076" t="s">
        <v>0</v>
      </c>
      <c r="B2076" t="s">
        <v>13</v>
      </c>
      <c r="C2076">
        <v>7494742</v>
      </c>
      <c r="D2076" s="2">
        <v>2958465</v>
      </c>
      <c r="E2076" s="2">
        <v>43344</v>
      </c>
      <c r="F2076" s="28">
        <v>87.72</v>
      </c>
      <c r="G2076" t="s">
        <v>14</v>
      </c>
    </row>
    <row r="2077" spans="1:7" x14ac:dyDescent="0.25">
      <c r="A2077" t="s">
        <v>0</v>
      </c>
      <c r="B2077" t="s">
        <v>13</v>
      </c>
      <c r="C2077">
        <v>7494745</v>
      </c>
      <c r="D2077" s="2">
        <v>2958465</v>
      </c>
      <c r="E2077" s="2">
        <v>43344</v>
      </c>
      <c r="F2077" s="28">
        <v>87.72</v>
      </c>
      <c r="G2077" t="s">
        <v>14</v>
      </c>
    </row>
    <row r="2078" spans="1:7" x14ac:dyDescent="0.25">
      <c r="A2078" t="s">
        <v>0</v>
      </c>
      <c r="B2078" t="s">
        <v>13</v>
      </c>
      <c r="C2078">
        <v>7494746</v>
      </c>
      <c r="D2078" s="2">
        <v>2958465</v>
      </c>
      <c r="E2078" s="2">
        <v>43344</v>
      </c>
      <c r="F2078" s="28">
        <v>87.72</v>
      </c>
      <c r="G2078" t="s">
        <v>14</v>
      </c>
    </row>
    <row r="2079" spans="1:7" x14ac:dyDescent="0.25">
      <c r="A2079" t="s">
        <v>0</v>
      </c>
      <c r="B2079" t="s">
        <v>13</v>
      </c>
      <c r="C2079">
        <v>7494747</v>
      </c>
      <c r="D2079" s="2">
        <v>2958465</v>
      </c>
      <c r="E2079" s="2">
        <v>43344</v>
      </c>
      <c r="F2079" s="28">
        <v>87.72</v>
      </c>
      <c r="G2079" t="s">
        <v>14</v>
      </c>
    </row>
    <row r="2080" spans="1:7" x14ac:dyDescent="0.25">
      <c r="A2080" t="s">
        <v>0</v>
      </c>
      <c r="B2080" t="s">
        <v>13</v>
      </c>
      <c r="C2080">
        <v>7494748</v>
      </c>
      <c r="D2080" s="2">
        <v>2958465</v>
      </c>
      <c r="E2080" s="2">
        <v>43344</v>
      </c>
      <c r="F2080" s="28">
        <v>87.72</v>
      </c>
      <c r="G2080" t="s">
        <v>14</v>
      </c>
    </row>
    <row r="2081" spans="1:7" x14ac:dyDescent="0.25">
      <c r="A2081" t="s">
        <v>0</v>
      </c>
      <c r="B2081" t="s">
        <v>13</v>
      </c>
      <c r="C2081">
        <v>7494749</v>
      </c>
      <c r="D2081" s="2">
        <v>2958465</v>
      </c>
      <c r="E2081" s="2">
        <v>43344</v>
      </c>
      <c r="F2081" s="28">
        <v>87.72</v>
      </c>
      <c r="G2081" t="s">
        <v>14</v>
      </c>
    </row>
    <row r="2082" spans="1:7" x14ac:dyDescent="0.25">
      <c r="A2082" t="s">
        <v>0</v>
      </c>
      <c r="B2082" t="s">
        <v>13</v>
      </c>
      <c r="C2082">
        <v>7494750</v>
      </c>
      <c r="D2082" s="2">
        <v>2958465</v>
      </c>
      <c r="E2082" s="2">
        <v>43344</v>
      </c>
      <c r="F2082" s="28">
        <v>87.72</v>
      </c>
      <c r="G2082" t="s">
        <v>14</v>
      </c>
    </row>
    <row r="2083" spans="1:7" x14ac:dyDescent="0.25">
      <c r="A2083" t="s">
        <v>0</v>
      </c>
      <c r="B2083" t="s">
        <v>13</v>
      </c>
      <c r="C2083">
        <v>7494751</v>
      </c>
      <c r="D2083" s="2">
        <v>2958465</v>
      </c>
      <c r="E2083" s="2">
        <v>43344</v>
      </c>
      <c r="F2083" s="28">
        <v>87.72</v>
      </c>
      <c r="G2083" t="s">
        <v>14</v>
      </c>
    </row>
    <row r="2084" spans="1:7" x14ac:dyDescent="0.25">
      <c r="A2084" t="s">
        <v>0</v>
      </c>
      <c r="B2084" t="s">
        <v>13</v>
      </c>
      <c r="C2084">
        <v>7494756</v>
      </c>
      <c r="D2084" s="2">
        <v>2958465</v>
      </c>
      <c r="E2084" s="2">
        <v>43344</v>
      </c>
      <c r="F2084" s="28">
        <v>87.72</v>
      </c>
      <c r="G2084" t="s">
        <v>14</v>
      </c>
    </row>
    <row r="2085" spans="1:7" x14ac:dyDescent="0.25">
      <c r="A2085" t="s">
        <v>0</v>
      </c>
      <c r="B2085" t="s">
        <v>13</v>
      </c>
      <c r="C2085">
        <v>7494759</v>
      </c>
      <c r="D2085" s="2">
        <v>2958465</v>
      </c>
      <c r="E2085" s="2">
        <v>42917</v>
      </c>
      <c r="F2085" s="28">
        <v>78.12</v>
      </c>
      <c r="G2085" t="s">
        <v>14</v>
      </c>
    </row>
    <row r="2086" spans="1:7" x14ac:dyDescent="0.25">
      <c r="A2086" t="s">
        <v>0</v>
      </c>
      <c r="B2086" t="s">
        <v>13</v>
      </c>
      <c r="C2086">
        <v>7494760</v>
      </c>
      <c r="D2086" s="2">
        <v>2958465</v>
      </c>
      <c r="E2086" s="2">
        <v>42917</v>
      </c>
      <c r="F2086" s="28">
        <v>78.12</v>
      </c>
      <c r="G2086" t="s">
        <v>14</v>
      </c>
    </row>
    <row r="2087" spans="1:7" x14ac:dyDescent="0.25">
      <c r="A2087" t="s">
        <v>0</v>
      </c>
      <c r="B2087" t="s">
        <v>13</v>
      </c>
      <c r="C2087">
        <v>7494761</v>
      </c>
      <c r="D2087" s="2">
        <v>2958465</v>
      </c>
      <c r="E2087" s="2">
        <v>43344</v>
      </c>
      <c r="F2087" s="28">
        <v>87.72</v>
      </c>
      <c r="G2087" t="s">
        <v>14</v>
      </c>
    </row>
    <row r="2088" spans="1:7" x14ac:dyDescent="0.25">
      <c r="A2088" t="s">
        <v>0</v>
      </c>
      <c r="B2088" t="s">
        <v>13</v>
      </c>
      <c r="C2088">
        <v>7494765</v>
      </c>
      <c r="D2088" s="2">
        <v>2958465</v>
      </c>
      <c r="E2088" s="2">
        <v>43344</v>
      </c>
      <c r="F2088" s="28">
        <v>87.72</v>
      </c>
      <c r="G2088" t="s">
        <v>14</v>
      </c>
    </row>
    <row r="2089" spans="1:7" x14ac:dyDescent="0.25">
      <c r="A2089" t="s">
        <v>0</v>
      </c>
      <c r="B2089" t="s">
        <v>13</v>
      </c>
      <c r="C2089">
        <v>7494769</v>
      </c>
      <c r="D2089" s="2">
        <v>2958465</v>
      </c>
      <c r="E2089" s="2">
        <v>43344</v>
      </c>
      <c r="F2089" s="28">
        <v>87.72</v>
      </c>
      <c r="G2089" t="s">
        <v>14</v>
      </c>
    </row>
    <row r="2090" spans="1:7" x14ac:dyDescent="0.25">
      <c r="A2090" t="s">
        <v>0</v>
      </c>
      <c r="B2090" t="s">
        <v>13</v>
      </c>
      <c r="C2090">
        <v>7494773</v>
      </c>
      <c r="D2090" s="2">
        <v>2958465</v>
      </c>
      <c r="E2090" s="2">
        <v>43344</v>
      </c>
      <c r="F2090" s="28">
        <v>87.72</v>
      </c>
      <c r="G2090" t="s">
        <v>14</v>
      </c>
    </row>
    <row r="2091" spans="1:7" x14ac:dyDescent="0.25">
      <c r="A2091" t="s">
        <v>0</v>
      </c>
      <c r="B2091" t="s">
        <v>13</v>
      </c>
      <c r="C2091">
        <v>7495263</v>
      </c>
      <c r="D2091" s="2">
        <v>2958465</v>
      </c>
      <c r="E2091" s="2">
        <v>40299</v>
      </c>
      <c r="F2091" s="28">
        <v>89.29</v>
      </c>
      <c r="G2091" t="s">
        <v>14</v>
      </c>
    </row>
    <row r="2092" spans="1:7" x14ac:dyDescent="0.25">
      <c r="A2092" t="s">
        <v>0</v>
      </c>
      <c r="B2092" t="s">
        <v>13</v>
      </c>
      <c r="C2092">
        <v>7495264</v>
      </c>
      <c r="D2092" s="2">
        <v>2958465</v>
      </c>
      <c r="E2092" s="2">
        <v>39672</v>
      </c>
      <c r="F2092" s="28">
        <v>89.29</v>
      </c>
      <c r="G2092" t="s">
        <v>14</v>
      </c>
    </row>
    <row r="2093" spans="1:7" x14ac:dyDescent="0.25">
      <c r="A2093" t="s">
        <v>0</v>
      </c>
      <c r="B2093" t="s">
        <v>13</v>
      </c>
      <c r="C2093">
        <v>7495265</v>
      </c>
      <c r="D2093" s="2">
        <v>2958465</v>
      </c>
      <c r="E2093" s="2">
        <v>42929</v>
      </c>
      <c r="F2093" s="28">
        <v>89.29</v>
      </c>
      <c r="G2093" t="s">
        <v>14</v>
      </c>
    </row>
    <row r="2094" spans="1:7" x14ac:dyDescent="0.25">
      <c r="A2094" t="s">
        <v>0</v>
      </c>
      <c r="B2094" t="s">
        <v>13</v>
      </c>
      <c r="C2094">
        <v>7495763</v>
      </c>
      <c r="D2094" s="2">
        <v>2958465</v>
      </c>
      <c r="E2094" s="2">
        <v>40299</v>
      </c>
      <c r="F2094" s="28">
        <v>89.29</v>
      </c>
      <c r="G2094" t="s">
        <v>14</v>
      </c>
    </row>
    <row r="2095" spans="1:7" x14ac:dyDescent="0.25">
      <c r="A2095" t="s">
        <v>0</v>
      </c>
      <c r="B2095" t="s">
        <v>13</v>
      </c>
      <c r="C2095">
        <v>7495764</v>
      </c>
      <c r="D2095" s="2">
        <v>2958465</v>
      </c>
      <c r="E2095" s="2">
        <v>39982</v>
      </c>
      <c r="F2095" s="28">
        <v>89.29</v>
      </c>
      <c r="G2095" t="s">
        <v>14</v>
      </c>
    </row>
    <row r="2096" spans="1:7" x14ac:dyDescent="0.25">
      <c r="A2096" t="s">
        <v>0</v>
      </c>
      <c r="B2096" t="s">
        <v>13</v>
      </c>
      <c r="C2096">
        <v>7495765</v>
      </c>
      <c r="D2096" s="2">
        <v>2958465</v>
      </c>
      <c r="E2096" s="2">
        <v>42929</v>
      </c>
      <c r="F2096" s="28">
        <v>79.59</v>
      </c>
      <c r="G2096" t="s">
        <v>14</v>
      </c>
    </row>
    <row r="2097" spans="1:7" x14ac:dyDescent="0.25">
      <c r="A2097" t="s">
        <v>0</v>
      </c>
      <c r="B2097" t="s">
        <v>13</v>
      </c>
      <c r="C2097">
        <v>7496268</v>
      </c>
      <c r="D2097" s="2">
        <v>2958465</v>
      </c>
      <c r="E2097" s="2">
        <v>42929</v>
      </c>
      <c r="F2097" s="28">
        <v>89.29</v>
      </c>
      <c r="G2097" t="s">
        <v>14</v>
      </c>
    </row>
    <row r="2098" spans="1:7" x14ac:dyDescent="0.25">
      <c r="A2098" t="s">
        <v>0</v>
      </c>
      <c r="B2098" t="s">
        <v>13</v>
      </c>
      <c r="C2098">
        <v>7496768</v>
      </c>
      <c r="D2098" s="2">
        <v>2958465</v>
      </c>
      <c r="E2098" s="2">
        <v>42929</v>
      </c>
      <c r="F2098" s="28">
        <v>79.56</v>
      </c>
      <c r="G2098" t="s">
        <v>14</v>
      </c>
    </row>
    <row r="2099" spans="1:7" x14ac:dyDescent="0.25">
      <c r="A2099" t="s">
        <v>0</v>
      </c>
      <c r="B2099" t="s">
        <v>13</v>
      </c>
      <c r="C2099">
        <v>7497183</v>
      </c>
      <c r="D2099" s="2">
        <v>2958465</v>
      </c>
      <c r="E2099" s="2">
        <v>39777</v>
      </c>
      <c r="F2099" s="28">
        <v>86.96</v>
      </c>
      <c r="G2099" t="s">
        <v>14</v>
      </c>
    </row>
    <row r="2100" spans="1:7" x14ac:dyDescent="0.25">
      <c r="A2100" t="s">
        <v>0</v>
      </c>
      <c r="B2100" t="s">
        <v>13</v>
      </c>
      <c r="C2100">
        <v>7497184</v>
      </c>
      <c r="D2100" s="2">
        <v>2958465</v>
      </c>
      <c r="E2100" s="2">
        <v>39777</v>
      </c>
      <c r="F2100" s="28">
        <v>86.96</v>
      </c>
      <c r="G2100" t="s">
        <v>14</v>
      </c>
    </row>
    <row r="2101" spans="1:7" x14ac:dyDescent="0.25">
      <c r="A2101" t="s">
        <v>0</v>
      </c>
      <c r="B2101" t="s">
        <v>13</v>
      </c>
      <c r="C2101">
        <v>7497201</v>
      </c>
      <c r="D2101" s="2">
        <v>2958465</v>
      </c>
      <c r="E2101" s="2">
        <v>39777</v>
      </c>
      <c r="F2101" s="28">
        <v>86.96</v>
      </c>
      <c r="G2101" t="s">
        <v>14</v>
      </c>
    </row>
    <row r="2102" spans="1:7" x14ac:dyDescent="0.25">
      <c r="A2102" t="s">
        <v>0</v>
      </c>
      <c r="B2102" t="s">
        <v>13</v>
      </c>
      <c r="C2102">
        <v>7497203</v>
      </c>
      <c r="D2102" s="2">
        <v>2958465</v>
      </c>
      <c r="E2102" s="2">
        <v>39777</v>
      </c>
      <c r="F2102" s="28">
        <v>86.96</v>
      </c>
      <c r="G2102" t="s">
        <v>14</v>
      </c>
    </row>
    <row r="2103" spans="1:7" x14ac:dyDescent="0.25">
      <c r="A2103" t="s">
        <v>0</v>
      </c>
      <c r="B2103" t="s">
        <v>13</v>
      </c>
      <c r="C2103">
        <v>7497242</v>
      </c>
      <c r="D2103" s="2">
        <v>2958465</v>
      </c>
      <c r="E2103" s="2">
        <v>39777</v>
      </c>
      <c r="F2103" s="28">
        <v>86.96</v>
      </c>
      <c r="G2103" t="s">
        <v>14</v>
      </c>
    </row>
    <row r="2104" spans="1:7" x14ac:dyDescent="0.25">
      <c r="A2104" t="s">
        <v>0</v>
      </c>
      <c r="B2104" t="s">
        <v>13</v>
      </c>
      <c r="C2104">
        <v>7497683</v>
      </c>
      <c r="D2104" s="2">
        <v>2958465</v>
      </c>
      <c r="E2104" s="2">
        <v>39777</v>
      </c>
      <c r="F2104" s="28">
        <v>80.27</v>
      </c>
      <c r="G2104" t="s">
        <v>14</v>
      </c>
    </row>
    <row r="2105" spans="1:7" x14ac:dyDescent="0.25">
      <c r="A2105" t="s">
        <v>0</v>
      </c>
      <c r="B2105" t="s">
        <v>13</v>
      </c>
      <c r="C2105">
        <v>7497684</v>
      </c>
      <c r="D2105" s="2">
        <v>2958465</v>
      </c>
      <c r="E2105" s="2">
        <v>39777</v>
      </c>
      <c r="F2105" s="28">
        <v>80.27</v>
      </c>
      <c r="G2105" t="s">
        <v>14</v>
      </c>
    </row>
    <row r="2106" spans="1:7" x14ac:dyDescent="0.25">
      <c r="A2106" t="s">
        <v>0</v>
      </c>
      <c r="B2106" t="s">
        <v>13</v>
      </c>
      <c r="C2106">
        <v>7497701</v>
      </c>
      <c r="D2106" s="2">
        <v>2958465</v>
      </c>
      <c r="E2106" s="2">
        <v>39777</v>
      </c>
      <c r="F2106" s="28">
        <v>80.069999999999993</v>
      </c>
      <c r="G2106" t="s">
        <v>14</v>
      </c>
    </row>
    <row r="2107" spans="1:7" x14ac:dyDescent="0.25">
      <c r="A2107" t="s">
        <v>0</v>
      </c>
      <c r="B2107" t="s">
        <v>13</v>
      </c>
      <c r="C2107">
        <v>7497703</v>
      </c>
      <c r="D2107" s="2">
        <v>2958465</v>
      </c>
      <c r="E2107" s="2">
        <v>39777</v>
      </c>
      <c r="F2107" s="28">
        <v>80.069999999999993</v>
      </c>
      <c r="G2107" t="s">
        <v>14</v>
      </c>
    </row>
    <row r="2108" spans="1:7" x14ac:dyDescent="0.25">
      <c r="A2108" t="s">
        <v>0</v>
      </c>
      <c r="B2108" t="s">
        <v>13</v>
      </c>
      <c r="C2108">
        <v>7497742</v>
      </c>
      <c r="D2108" s="2">
        <v>2958465</v>
      </c>
      <c r="E2108" s="2">
        <v>39777</v>
      </c>
      <c r="F2108" s="28">
        <v>79.88</v>
      </c>
      <c r="G2108" t="s">
        <v>14</v>
      </c>
    </row>
    <row r="2109" spans="1:7" x14ac:dyDescent="0.25">
      <c r="A2109" t="s">
        <v>0</v>
      </c>
      <c r="B2109" t="s">
        <v>13</v>
      </c>
      <c r="C2109">
        <v>7503183</v>
      </c>
      <c r="D2109" s="2">
        <v>2958465</v>
      </c>
      <c r="E2109" s="2">
        <v>39777</v>
      </c>
      <c r="F2109" s="28">
        <v>76</v>
      </c>
      <c r="G2109" t="s">
        <v>14</v>
      </c>
    </row>
    <row r="2110" spans="1:7" x14ac:dyDescent="0.25">
      <c r="A2110" t="s">
        <v>0</v>
      </c>
      <c r="B2110" t="s">
        <v>13</v>
      </c>
      <c r="C2110">
        <v>7503184</v>
      </c>
      <c r="D2110" s="2">
        <v>2958465</v>
      </c>
      <c r="E2110" s="2">
        <v>39777</v>
      </c>
      <c r="F2110" s="28">
        <v>76</v>
      </c>
      <c r="G2110" t="s">
        <v>14</v>
      </c>
    </row>
    <row r="2111" spans="1:7" x14ac:dyDescent="0.25">
      <c r="A2111" t="s">
        <v>0</v>
      </c>
      <c r="B2111" t="s">
        <v>13</v>
      </c>
      <c r="C2111">
        <v>7503233</v>
      </c>
      <c r="D2111" s="2">
        <v>2958465</v>
      </c>
      <c r="E2111" s="2">
        <v>39777</v>
      </c>
      <c r="F2111" s="28">
        <v>75</v>
      </c>
      <c r="G2111" t="s">
        <v>14</v>
      </c>
    </row>
    <row r="2112" spans="1:7" x14ac:dyDescent="0.25">
      <c r="A2112" t="s">
        <v>0</v>
      </c>
      <c r="B2112" t="s">
        <v>13</v>
      </c>
      <c r="C2112">
        <v>7503234</v>
      </c>
      <c r="D2112" s="2">
        <v>2958465</v>
      </c>
      <c r="E2112" s="2">
        <v>39777</v>
      </c>
      <c r="F2112" s="28">
        <v>75</v>
      </c>
      <c r="G2112" t="s">
        <v>14</v>
      </c>
    </row>
    <row r="2113" spans="1:7" x14ac:dyDescent="0.25">
      <c r="A2113" t="s">
        <v>0</v>
      </c>
      <c r="B2113" t="s">
        <v>13</v>
      </c>
      <c r="C2113">
        <v>7503683</v>
      </c>
      <c r="D2113" s="2">
        <v>2958465</v>
      </c>
      <c r="E2113" s="2">
        <v>39777</v>
      </c>
      <c r="F2113" s="28">
        <v>70.34</v>
      </c>
      <c r="G2113" t="s">
        <v>14</v>
      </c>
    </row>
    <row r="2114" spans="1:7" x14ac:dyDescent="0.25">
      <c r="A2114" t="s">
        <v>0</v>
      </c>
      <c r="B2114" t="s">
        <v>13</v>
      </c>
      <c r="C2114">
        <v>7503684</v>
      </c>
      <c r="D2114" s="2">
        <v>2958465</v>
      </c>
      <c r="E2114" s="2">
        <v>39777</v>
      </c>
      <c r="F2114" s="28">
        <v>70.34</v>
      </c>
      <c r="G2114" t="s">
        <v>14</v>
      </c>
    </row>
    <row r="2115" spans="1:7" x14ac:dyDescent="0.25">
      <c r="A2115" t="s">
        <v>0</v>
      </c>
      <c r="B2115" t="s">
        <v>13</v>
      </c>
      <c r="C2115">
        <v>7503733</v>
      </c>
      <c r="D2115" s="2">
        <v>2958465</v>
      </c>
      <c r="E2115" s="2">
        <v>39777</v>
      </c>
      <c r="F2115" s="28">
        <v>69.23</v>
      </c>
      <c r="G2115" t="s">
        <v>14</v>
      </c>
    </row>
    <row r="2116" spans="1:7" x14ac:dyDescent="0.25">
      <c r="A2116" t="s">
        <v>0</v>
      </c>
      <c r="B2116" t="s">
        <v>13</v>
      </c>
      <c r="C2116">
        <v>7503734</v>
      </c>
      <c r="D2116" s="2">
        <v>2958465</v>
      </c>
      <c r="E2116" s="2">
        <v>39777</v>
      </c>
      <c r="F2116" s="28">
        <v>69.23</v>
      </c>
      <c r="G2116" t="s">
        <v>14</v>
      </c>
    </row>
    <row r="2117" spans="1:7" x14ac:dyDescent="0.25">
      <c r="A2117" t="s">
        <v>0</v>
      </c>
      <c r="B2117" t="s">
        <v>13</v>
      </c>
      <c r="C2117">
        <v>7504242</v>
      </c>
      <c r="D2117" s="2">
        <v>2958465</v>
      </c>
      <c r="E2117" s="2">
        <v>45223</v>
      </c>
      <c r="F2117" s="28">
        <v>81.63</v>
      </c>
      <c r="G2117" t="s">
        <v>14</v>
      </c>
    </row>
    <row r="2118" spans="1:7" x14ac:dyDescent="0.25">
      <c r="A2118" t="s">
        <v>0</v>
      </c>
      <c r="B2118" t="s">
        <v>13</v>
      </c>
      <c r="C2118">
        <v>7504742</v>
      </c>
      <c r="D2118" s="2">
        <v>2958465</v>
      </c>
      <c r="E2118" s="2">
        <v>43344</v>
      </c>
      <c r="F2118" s="28">
        <v>87.72</v>
      </c>
      <c r="G2118" t="s">
        <v>14</v>
      </c>
    </row>
    <row r="2119" spans="1:7" x14ac:dyDescent="0.25">
      <c r="A2119" t="s">
        <v>0</v>
      </c>
      <c r="B2119" t="s">
        <v>13</v>
      </c>
      <c r="C2119">
        <v>7505193</v>
      </c>
      <c r="D2119" s="2">
        <v>2958465</v>
      </c>
      <c r="E2119" s="2">
        <v>45223</v>
      </c>
      <c r="F2119" s="28">
        <v>77.61</v>
      </c>
      <c r="G2119" t="s">
        <v>14</v>
      </c>
    </row>
    <row r="2120" spans="1:7" x14ac:dyDescent="0.25">
      <c r="A2120" t="s">
        <v>0</v>
      </c>
      <c r="B2120" t="s">
        <v>13</v>
      </c>
      <c r="C2120">
        <v>7505195</v>
      </c>
      <c r="D2120" s="2">
        <v>2958465</v>
      </c>
      <c r="E2120" s="2">
        <v>45223</v>
      </c>
      <c r="F2120" s="28">
        <v>77.61</v>
      </c>
      <c r="G2120" t="s">
        <v>14</v>
      </c>
    </row>
    <row r="2121" spans="1:7" x14ac:dyDescent="0.25">
      <c r="A2121" t="s">
        <v>0</v>
      </c>
      <c r="B2121" t="s">
        <v>13</v>
      </c>
      <c r="C2121">
        <v>7505693</v>
      </c>
      <c r="D2121" s="2">
        <v>2958465</v>
      </c>
      <c r="E2121" s="2">
        <v>43344</v>
      </c>
      <c r="F2121" s="28">
        <v>87.72</v>
      </c>
      <c r="G2121" t="s">
        <v>14</v>
      </c>
    </row>
    <row r="2122" spans="1:7" x14ac:dyDescent="0.25">
      <c r="A2122" t="s">
        <v>0</v>
      </c>
      <c r="B2122" t="s">
        <v>13</v>
      </c>
      <c r="C2122">
        <v>7505695</v>
      </c>
      <c r="D2122" s="2">
        <v>2958465</v>
      </c>
      <c r="E2122" s="2">
        <v>43344</v>
      </c>
      <c r="F2122" s="28">
        <v>87.72</v>
      </c>
      <c r="G2122" t="s">
        <v>14</v>
      </c>
    </row>
    <row r="2123" spans="1:7" x14ac:dyDescent="0.25">
      <c r="A2123" t="s">
        <v>0</v>
      </c>
      <c r="B2123" t="s">
        <v>13</v>
      </c>
      <c r="C2123">
        <v>7506183</v>
      </c>
      <c r="D2123" s="2">
        <v>2958465</v>
      </c>
      <c r="E2123" s="2">
        <v>44764</v>
      </c>
      <c r="F2123" s="28">
        <v>63.72</v>
      </c>
      <c r="G2123" t="s">
        <v>14</v>
      </c>
    </row>
    <row r="2124" spans="1:7" x14ac:dyDescent="0.25">
      <c r="A2124" t="s">
        <v>0</v>
      </c>
      <c r="B2124" t="s">
        <v>13</v>
      </c>
      <c r="C2124">
        <v>7506184</v>
      </c>
      <c r="D2124" s="2">
        <v>2958465</v>
      </c>
      <c r="E2124" s="2">
        <v>44764</v>
      </c>
      <c r="F2124" s="28">
        <v>63.72</v>
      </c>
      <c r="G2124" t="s">
        <v>14</v>
      </c>
    </row>
    <row r="2125" spans="1:7" x14ac:dyDescent="0.25">
      <c r="A2125" t="s">
        <v>0</v>
      </c>
      <c r="B2125" t="s">
        <v>13</v>
      </c>
      <c r="C2125">
        <v>7506201</v>
      </c>
      <c r="D2125" s="2">
        <v>2958465</v>
      </c>
      <c r="E2125" s="2">
        <v>44764</v>
      </c>
      <c r="F2125" s="28">
        <v>62.28</v>
      </c>
      <c r="G2125" t="s">
        <v>14</v>
      </c>
    </row>
    <row r="2126" spans="1:7" x14ac:dyDescent="0.25">
      <c r="A2126" t="s">
        <v>0</v>
      </c>
      <c r="B2126" t="s">
        <v>13</v>
      </c>
      <c r="C2126">
        <v>7506203</v>
      </c>
      <c r="D2126" s="2">
        <v>2958465</v>
      </c>
      <c r="E2126" s="2">
        <v>44764</v>
      </c>
      <c r="F2126" s="28">
        <v>62.28</v>
      </c>
      <c r="G2126" t="s">
        <v>14</v>
      </c>
    </row>
    <row r="2127" spans="1:7" x14ac:dyDescent="0.25">
      <c r="A2127" t="s">
        <v>0</v>
      </c>
      <c r="B2127" t="s">
        <v>13</v>
      </c>
      <c r="C2127">
        <v>7506211</v>
      </c>
      <c r="D2127" s="2">
        <v>2958465</v>
      </c>
      <c r="E2127" s="2">
        <v>44764</v>
      </c>
      <c r="F2127" s="28">
        <v>63.63</v>
      </c>
      <c r="G2127" t="s">
        <v>14</v>
      </c>
    </row>
    <row r="2128" spans="1:7" x14ac:dyDescent="0.25">
      <c r="A2128" t="s">
        <v>0</v>
      </c>
      <c r="B2128" t="s">
        <v>13</v>
      </c>
      <c r="C2128">
        <v>7506213</v>
      </c>
      <c r="D2128" s="2">
        <v>2958465</v>
      </c>
      <c r="E2128" s="2">
        <v>44764</v>
      </c>
      <c r="F2128" s="28">
        <v>63.63</v>
      </c>
      <c r="G2128" t="s">
        <v>14</v>
      </c>
    </row>
    <row r="2129" spans="1:7" x14ac:dyDescent="0.25">
      <c r="A2129" t="s">
        <v>0</v>
      </c>
      <c r="B2129" t="s">
        <v>13</v>
      </c>
      <c r="C2129">
        <v>7506233</v>
      </c>
      <c r="D2129" s="2">
        <v>2958465</v>
      </c>
      <c r="E2129" s="2">
        <v>44764</v>
      </c>
      <c r="F2129" s="28">
        <v>63.54</v>
      </c>
      <c r="G2129" t="s">
        <v>14</v>
      </c>
    </row>
    <row r="2130" spans="1:7" x14ac:dyDescent="0.25">
      <c r="A2130" t="s">
        <v>0</v>
      </c>
      <c r="B2130" t="s">
        <v>13</v>
      </c>
      <c r="C2130">
        <v>7506234</v>
      </c>
      <c r="D2130" s="2">
        <v>2958465</v>
      </c>
      <c r="E2130" s="2">
        <v>44764</v>
      </c>
      <c r="F2130" s="28">
        <v>63.54</v>
      </c>
      <c r="G2130" t="s">
        <v>14</v>
      </c>
    </row>
    <row r="2131" spans="1:7" x14ac:dyDescent="0.25">
      <c r="A2131" t="s">
        <v>0</v>
      </c>
      <c r="B2131" t="s">
        <v>13</v>
      </c>
      <c r="C2131">
        <v>7506683</v>
      </c>
      <c r="D2131" s="2">
        <v>2958465</v>
      </c>
      <c r="E2131" s="2">
        <v>43071</v>
      </c>
      <c r="F2131" s="28">
        <v>70.319999999999993</v>
      </c>
      <c r="G2131" t="s">
        <v>14</v>
      </c>
    </row>
    <row r="2132" spans="1:7" x14ac:dyDescent="0.25">
      <c r="A2132" t="s">
        <v>0</v>
      </c>
      <c r="B2132" t="s">
        <v>13</v>
      </c>
      <c r="C2132">
        <v>7506684</v>
      </c>
      <c r="D2132" s="2">
        <v>2958465</v>
      </c>
      <c r="E2132" s="2">
        <v>43071</v>
      </c>
      <c r="F2132" s="28">
        <v>70.319999999999993</v>
      </c>
      <c r="G2132" t="s">
        <v>14</v>
      </c>
    </row>
    <row r="2133" spans="1:7" x14ac:dyDescent="0.25">
      <c r="A2133" t="s">
        <v>0</v>
      </c>
      <c r="B2133" t="s">
        <v>13</v>
      </c>
      <c r="C2133">
        <v>7506701</v>
      </c>
      <c r="D2133" s="2">
        <v>2958465</v>
      </c>
      <c r="E2133" s="2">
        <v>43071</v>
      </c>
      <c r="F2133" s="28">
        <v>70.319999999999993</v>
      </c>
      <c r="G2133" t="s">
        <v>14</v>
      </c>
    </row>
    <row r="2134" spans="1:7" x14ac:dyDescent="0.25">
      <c r="A2134" t="s">
        <v>0</v>
      </c>
      <c r="B2134" t="s">
        <v>13</v>
      </c>
      <c r="C2134">
        <v>7506703</v>
      </c>
      <c r="D2134" s="2">
        <v>2958465</v>
      </c>
      <c r="E2134" s="2">
        <v>43071</v>
      </c>
      <c r="F2134" s="28">
        <v>70.319999999999993</v>
      </c>
      <c r="G2134" t="s">
        <v>14</v>
      </c>
    </row>
    <row r="2135" spans="1:7" x14ac:dyDescent="0.25">
      <c r="A2135" t="s">
        <v>0</v>
      </c>
      <c r="B2135" t="s">
        <v>13</v>
      </c>
      <c r="C2135">
        <v>7506711</v>
      </c>
      <c r="D2135" s="2">
        <v>2958465</v>
      </c>
      <c r="E2135" s="2">
        <v>43071</v>
      </c>
      <c r="F2135" s="28">
        <v>70.319999999999993</v>
      </c>
      <c r="G2135" t="s">
        <v>14</v>
      </c>
    </row>
    <row r="2136" spans="1:7" x14ac:dyDescent="0.25">
      <c r="A2136" t="s">
        <v>0</v>
      </c>
      <c r="B2136" t="s">
        <v>13</v>
      </c>
      <c r="C2136">
        <v>7506713</v>
      </c>
      <c r="D2136" s="2">
        <v>2958465</v>
      </c>
      <c r="E2136" s="2">
        <v>43071</v>
      </c>
      <c r="F2136" s="28">
        <v>70.319999999999993</v>
      </c>
      <c r="G2136" t="s">
        <v>14</v>
      </c>
    </row>
    <row r="2137" spans="1:7" x14ac:dyDescent="0.25">
      <c r="A2137" t="s">
        <v>0</v>
      </c>
      <c r="B2137" t="s">
        <v>13</v>
      </c>
      <c r="C2137">
        <v>7506733</v>
      </c>
      <c r="D2137" s="2">
        <v>2958465</v>
      </c>
      <c r="E2137" s="2">
        <v>43071</v>
      </c>
      <c r="F2137" s="28">
        <v>70.319999999999993</v>
      </c>
      <c r="G2137" t="s">
        <v>14</v>
      </c>
    </row>
    <row r="2138" spans="1:7" x14ac:dyDescent="0.25">
      <c r="A2138" t="s">
        <v>0</v>
      </c>
      <c r="B2138" t="s">
        <v>13</v>
      </c>
      <c r="C2138">
        <v>7506734</v>
      </c>
      <c r="D2138" s="2">
        <v>2958465</v>
      </c>
      <c r="E2138" s="2">
        <v>43071</v>
      </c>
      <c r="F2138" s="28">
        <v>70.319999999999993</v>
      </c>
      <c r="G2138" t="s">
        <v>14</v>
      </c>
    </row>
    <row r="2139" spans="1:7" x14ac:dyDescent="0.25">
      <c r="A2139" t="s">
        <v>0</v>
      </c>
      <c r="B2139" t="s">
        <v>13</v>
      </c>
      <c r="C2139">
        <v>7511183</v>
      </c>
      <c r="D2139" s="2">
        <v>2958465</v>
      </c>
      <c r="E2139" s="2">
        <v>45223</v>
      </c>
      <c r="F2139" s="28">
        <v>76.989999999999995</v>
      </c>
      <c r="G2139" t="s">
        <v>14</v>
      </c>
    </row>
    <row r="2140" spans="1:7" x14ac:dyDescent="0.25">
      <c r="A2140" t="s">
        <v>0</v>
      </c>
      <c r="B2140" t="s">
        <v>13</v>
      </c>
      <c r="C2140">
        <v>7511184</v>
      </c>
      <c r="D2140" s="2">
        <v>2958465</v>
      </c>
      <c r="E2140" s="2">
        <v>45223</v>
      </c>
      <c r="F2140" s="28">
        <v>76.989999999999995</v>
      </c>
      <c r="G2140" t="s">
        <v>14</v>
      </c>
    </row>
    <row r="2141" spans="1:7" x14ac:dyDescent="0.25">
      <c r="A2141" t="s">
        <v>0</v>
      </c>
      <c r="B2141" t="s">
        <v>13</v>
      </c>
      <c r="C2141">
        <v>7511193</v>
      </c>
      <c r="D2141" s="2">
        <v>2958465</v>
      </c>
      <c r="E2141" s="2">
        <v>45536</v>
      </c>
      <c r="F2141" s="28">
        <v>72</v>
      </c>
      <c r="G2141" t="s">
        <v>14</v>
      </c>
    </row>
    <row r="2142" spans="1:7" x14ac:dyDescent="0.25">
      <c r="A2142" t="s">
        <v>0</v>
      </c>
      <c r="B2142" t="s">
        <v>13</v>
      </c>
      <c r="C2142">
        <v>7511195</v>
      </c>
      <c r="D2142" s="2">
        <v>2958465</v>
      </c>
      <c r="E2142" s="2">
        <v>45536</v>
      </c>
      <c r="F2142" s="28">
        <v>72</v>
      </c>
      <c r="G2142" t="s">
        <v>14</v>
      </c>
    </row>
    <row r="2143" spans="1:7" x14ac:dyDescent="0.25">
      <c r="A2143" t="s">
        <v>0</v>
      </c>
      <c r="B2143" t="s">
        <v>13</v>
      </c>
      <c r="C2143">
        <v>7511233</v>
      </c>
      <c r="D2143" s="2">
        <v>2958465</v>
      </c>
      <c r="E2143" s="2">
        <v>45223</v>
      </c>
      <c r="F2143" s="28">
        <v>77.72</v>
      </c>
      <c r="G2143" t="s">
        <v>14</v>
      </c>
    </row>
    <row r="2144" spans="1:7" x14ac:dyDescent="0.25">
      <c r="A2144" t="s">
        <v>0</v>
      </c>
      <c r="B2144" t="s">
        <v>13</v>
      </c>
      <c r="C2144">
        <v>7511234</v>
      </c>
      <c r="D2144" s="2">
        <v>2958465</v>
      </c>
      <c r="E2144" s="2">
        <v>45223</v>
      </c>
      <c r="F2144" s="28">
        <v>77.72</v>
      </c>
      <c r="G2144" t="s">
        <v>14</v>
      </c>
    </row>
    <row r="2145" spans="1:7" x14ac:dyDescent="0.25">
      <c r="A2145" t="s">
        <v>0</v>
      </c>
      <c r="B2145" t="s">
        <v>13</v>
      </c>
      <c r="C2145">
        <v>7511240</v>
      </c>
      <c r="D2145" s="2">
        <v>2958465</v>
      </c>
      <c r="E2145" s="2">
        <v>45223</v>
      </c>
      <c r="F2145" s="28">
        <v>77.72</v>
      </c>
      <c r="G2145" t="s">
        <v>14</v>
      </c>
    </row>
    <row r="2146" spans="1:7" x14ac:dyDescent="0.25">
      <c r="A2146" t="s">
        <v>0</v>
      </c>
      <c r="B2146" t="s">
        <v>13</v>
      </c>
      <c r="C2146">
        <v>7511242</v>
      </c>
      <c r="D2146" s="2">
        <v>2958465</v>
      </c>
      <c r="E2146" s="2">
        <v>45223</v>
      </c>
      <c r="F2146" s="28">
        <v>79.59</v>
      </c>
      <c r="G2146" t="s">
        <v>14</v>
      </c>
    </row>
    <row r="2147" spans="1:7" x14ac:dyDescent="0.25">
      <c r="A2147" t="s">
        <v>0</v>
      </c>
      <c r="B2147" t="s">
        <v>13</v>
      </c>
      <c r="C2147">
        <v>7511245</v>
      </c>
      <c r="D2147" s="2">
        <v>2958465</v>
      </c>
      <c r="E2147" s="2">
        <v>45223</v>
      </c>
      <c r="F2147" s="28">
        <v>77.72</v>
      </c>
      <c r="G2147" t="s">
        <v>14</v>
      </c>
    </row>
    <row r="2148" spans="1:7" x14ac:dyDescent="0.25">
      <c r="A2148" t="s">
        <v>0</v>
      </c>
      <c r="B2148" t="s">
        <v>13</v>
      </c>
      <c r="C2148">
        <v>7511251</v>
      </c>
      <c r="D2148" s="2">
        <v>2958465</v>
      </c>
      <c r="E2148" s="2">
        <v>45223</v>
      </c>
      <c r="F2148" s="28">
        <v>78.16</v>
      </c>
      <c r="G2148" t="s">
        <v>14</v>
      </c>
    </row>
    <row r="2149" spans="1:7" x14ac:dyDescent="0.25">
      <c r="A2149" t="s">
        <v>0</v>
      </c>
      <c r="B2149" t="s">
        <v>13</v>
      </c>
      <c r="C2149">
        <v>7511263</v>
      </c>
      <c r="D2149" s="2">
        <v>2958465</v>
      </c>
      <c r="E2149" s="2">
        <v>45223</v>
      </c>
      <c r="F2149" s="28">
        <v>79.59</v>
      </c>
      <c r="G2149" t="s">
        <v>14</v>
      </c>
    </row>
    <row r="2150" spans="1:7" x14ac:dyDescent="0.25">
      <c r="A2150" t="s">
        <v>0</v>
      </c>
      <c r="B2150" t="s">
        <v>13</v>
      </c>
      <c r="C2150">
        <v>7511265</v>
      </c>
      <c r="D2150" s="2">
        <v>2958465</v>
      </c>
      <c r="E2150" s="2">
        <v>45223</v>
      </c>
      <c r="F2150" s="28">
        <v>79.59</v>
      </c>
      <c r="G2150" t="s">
        <v>14</v>
      </c>
    </row>
    <row r="2151" spans="1:7" x14ac:dyDescent="0.25">
      <c r="A2151" t="s">
        <v>0</v>
      </c>
      <c r="B2151" t="s">
        <v>13</v>
      </c>
      <c r="C2151">
        <v>7511269</v>
      </c>
      <c r="D2151" s="2">
        <v>2958465</v>
      </c>
      <c r="E2151" s="2">
        <v>45223</v>
      </c>
      <c r="F2151" s="28">
        <v>79.59</v>
      </c>
      <c r="G2151" t="s">
        <v>14</v>
      </c>
    </row>
    <row r="2152" spans="1:7" x14ac:dyDescent="0.25">
      <c r="A2152" t="s">
        <v>0</v>
      </c>
      <c r="B2152" t="s">
        <v>13</v>
      </c>
      <c r="C2152">
        <v>7511683</v>
      </c>
      <c r="D2152" s="2">
        <v>2958465</v>
      </c>
      <c r="E2152" s="2">
        <v>43344</v>
      </c>
      <c r="F2152" s="28">
        <v>88.5</v>
      </c>
      <c r="G2152" t="s">
        <v>14</v>
      </c>
    </row>
    <row r="2153" spans="1:7" x14ac:dyDescent="0.25">
      <c r="A2153" t="s">
        <v>0</v>
      </c>
      <c r="B2153" t="s">
        <v>13</v>
      </c>
      <c r="C2153">
        <v>7511684</v>
      </c>
      <c r="D2153" s="2">
        <v>2958465</v>
      </c>
      <c r="E2153" s="2">
        <v>43344</v>
      </c>
      <c r="F2153" s="28">
        <v>88.5</v>
      </c>
      <c r="G2153" t="s">
        <v>14</v>
      </c>
    </row>
    <row r="2154" spans="1:7" x14ac:dyDescent="0.25">
      <c r="A2154" t="s">
        <v>0</v>
      </c>
      <c r="B2154" t="s">
        <v>13</v>
      </c>
      <c r="C2154">
        <v>7511733</v>
      </c>
      <c r="D2154" s="2">
        <v>2958465</v>
      </c>
      <c r="E2154" s="2">
        <v>43344</v>
      </c>
      <c r="F2154" s="28">
        <v>88.5</v>
      </c>
      <c r="G2154" t="s">
        <v>14</v>
      </c>
    </row>
    <row r="2155" spans="1:7" x14ac:dyDescent="0.25">
      <c r="A2155" t="s">
        <v>0</v>
      </c>
      <c r="B2155" t="s">
        <v>13</v>
      </c>
      <c r="C2155">
        <v>7511734</v>
      </c>
      <c r="D2155" s="2">
        <v>2958465</v>
      </c>
      <c r="E2155" s="2">
        <v>43344</v>
      </c>
      <c r="F2155" s="28">
        <v>88.5</v>
      </c>
      <c r="G2155" t="s">
        <v>14</v>
      </c>
    </row>
    <row r="2156" spans="1:7" x14ac:dyDescent="0.25">
      <c r="A2156" t="s">
        <v>0</v>
      </c>
      <c r="B2156" t="s">
        <v>13</v>
      </c>
      <c r="C2156">
        <v>7511740</v>
      </c>
      <c r="D2156" s="2">
        <v>2958465</v>
      </c>
      <c r="E2156" s="2">
        <v>43344</v>
      </c>
      <c r="F2156" s="28">
        <v>88.5</v>
      </c>
      <c r="G2156" t="s">
        <v>14</v>
      </c>
    </row>
    <row r="2157" spans="1:7" x14ac:dyDescent="0.25">
      <c r="A2157" t="s">
        <v>0</v>
      </c>
      <c r="B2157" t="s">
        <v>13</v>
      </c>
      <c r="C2157">
        <v>7511745</v>
      </c>
      <c r="D2157" s="2">
        <v>2958465</v>
      </c>
      <c r="E2157" s="2">
        <v>43344</v>
      </c>
      <c r="F2157" s="28">
        <v>88.5</v>
      </c>
      <c r="G2157" t="s">
        <v>14</v>
      </c>
    </row>
    <row r="2158" spans="1:7" x14ac:dyDescent="0.25">
      <c r="A2158" t="s">
        <v>0</v>
      </c>
      <c r="B2158" t="s">
        <v>13</v>
      </c>
      <c r="C2158">
        <v>7511763</v>
      </c>
      <c r="D2158" s="2">
        <v>2958465</v>
      </c>
      <c r="E2158" s="2">
        <v>40299</v>
      </c>
      <c r="F2158" s="28">
        <v>88.5</v>
      </c>
      <c r="G2158" t="s">
        <v>14</v>
      </c>
    </row>
    <row r="2159" spans="1:7" x14ac:dyDescent="0.25">
      <c r="A2159" t="s">
        <v>0</v>
      </c>
      <c r="B2159" t="s">
        <v>13</v>
      </c>
      <c r="C2159">
        <v>7511765</v>
      </c>
      <c r="D2159" s="2">
        <v>2958465</v>
      </c>
      <c r="E2159" s="2">
        <v>43344</v>
      </c>
      <c r="F2159" s="28">
        <v>88.5</v>
      </c>
      <c r="G2159" t="s">
        <v>14</v>
      </c>
    </row>
    <row r="2160" spans="1:7" x14ac:dyDescent="0.25">
      <c r="A2160" t="s">
        <v>0</v>
      </c>
      <c r="B2160" t="s">
        <v>13</v>
      </c>
      <c r="C2160">
        <v>7511769</v>
      </c>
      <c r="D2160" s="2">
        <v>2958465</v>
      </c>
      <c r="E2160" s="2">
        <v>43344</v>
      </c>
      <c r="F2160" s="28">
        <v>88.5</v>
      </c>
      <c r="G2160" t="s">
        <v>14</v>
      </c>
    </row>
    <row r="2161" spans="1:7" x14ac:dyDescent="0.25">
      <c r="A2161" t="s">
        <v>0</v>
      </c>
      <c r="B2161" t="s">
        <v>13</v>
      </c>
      <c r="C2161">
        <v>7512173</v>
      </c>
      <c r="D2161" s="2">
        <v>2958465</v>
      </c>
      <c r="E2161" s="2">
        <v>38280</v>
      </c>
      <c r="F2161" s="28">
        <v>85.47</v>
      </c>
      <c r="G2161" t="s">
        <v>14</v>
      </c>
    </row>
    <row r="2162" spans="1:7" x14ac:dyDescent="0.25">
      <c r="A2162" t="s">
        <v>0</v>
      </c>
      <c r="B2162" t="s">
        <v>13</v>
      </c>
      <c r="C2162">
        <v>7512174</v>
      </c>
      <c r="D2162" s="2">
        <v>2958465</v>
      </c>
      <c r="E2162" s="2">
        <v>38280</v>
      </c>
      <c r="F2162" s="28">
        <v>85.47</v>
      </c>
      <c r="G2162" t="s">
        <v>14</v>
      </c>
    </row>
    <row r="2163" spans="1:7" x14ac:dyDescent="0.25">
      <c r="A2163" t="s">
        <v>0</v>
      </c>
      <c r="B2163" t="s">
        <v>13</v>
      </c>
      <c r="C2163">
        <v>7512233</v>
      </c>
      <c r="D2163" s="2">
        <v>2958465</v>
      </c>
      <c r="E2163" s="2">
        <v>38280</v>
      </c>
      <c r="F2163" s="28">
        <v>85.47</v>
      </c>
      <c r="G2163" t="s">
        <v>14</v>
      </c>
    </row>
    <row r="2164" spans="1:7" x14ac:dyDescent="0.25">
      <c r="A2164" t="s">
        <v>0</v>
      </c>
      <c r="B2164" t="s">
        <v>13</v>
      </c>
      <c r="C2164">
        <v>7512234</v>
      </c>
      <c r="D2164" s="2">
        <v>2958465</v>
      </c>
      <c r="E2164" s="2">
        <v>38280</v>
      </c>
      <c r="F2164" s="28">
        <v>85.47</v>
      </c>
      <c r="G2164" t="s">
        <v>14</v>
      </c>
    </row>
    <row r="2165" spans="1:7" x14ac:dyDescent="0.25">
      <c r="A2165" t="s">
        <v>0</v>
      </c>
      <c r="B2165" t="s">
        <v>13</v>
      </c>
      <c r="C2165">
        <v>7513167</v>
      </c>
      <c r="D2165" s="2">
        <v>2958465</v>
      </c>
      <c r="E2165" s="2">
        <v>40742</v>
      </c>
      <c r="F2165" s="28">
        <v>83.34</v>
      </c>
      <c r="G2165" t="s">
        <v>14</v>
      </c>
    </row>
    <row r="2166" spans="1:7" x14ac:dyDescent="0.25">
      <c r="A2166" t="s">
        <v>0</v>
      </c>
      <c r="B2166" t="s">
        <v>13</v>
      </c>
      <c r="C2166">
        <v>7513168</v>
      </c>
      <c r="D2166" s="2">
        <v>2958465</v>
      </c>
      <c r="E2166" s="2">
        <v>40742</v>
      </c>
      <c r="F2166" s="28">
        <v>83.34</v>
      </c>
      <c r="G2166" t="s">
        <v>14</v>
      </c>
    </row>
    <row r="2167" spans="1:7" x14ac:dyDescent="0.25">
      <c r="A2167" t="s">
        <v>0</v>
      </c>
      <c r="B2167" t="s">
        <v>13</v>
      </c>
      <c r="C2167">
        <v>7513169</v>
      </c>
      <c r="D2167" s="2">
        <v>2958465</v>
      </c>
      <c r="E2167" s="2">
        <v>40742</v>
      </c>
      <c r="F2167" s="28">
        <v>83.33</v>
      </c>
      <c r="G2167" t="s">
        <v>14</v>
      </c>
    </row>
    <row r="2168" spans="1:7" x14ac:dyDescent="0.25">
      <c r="A2168" t="s">
        <v>0</v>
      </c>
      <c r="B2168" t="s">
        <v>13</v>
      </c>
      <c r="C2168">
        <v>7513170</v>
      </c>
      <c r="D2168" s="2">
        <v>2958465</v>
      </c>
      <c r="E2168" s="2">
        <v>40742</v>
      </c>
      <c r="F2168" s="28">
        <v>83.33</v>
      </c>
      <c r="G2168" t="s">
        <v>14</v>
      </c>
    </row>
    <row r="2169" spans="1:7" x14ac:dyDescent="0.25">
      <c r="A2169" t="s">
        <v>0</v>
      </c>
      <c r="B2169" t="s">
        <v>13</v>
      </c>
      <c r="C2169">
        <v>7513173</v>
      </c>
      <c r="D2169" s="2">
        <v>2958465</v>
      </c>
      <c r="E2169" s="2">
        <v>40742</v>
      </c>
      <c r="F2169" s="28">
        <v>83.33</v>
      </c>
      <c r="G2169" t="s">
        <v>14</v>
      </c>
    </row>
    <row r="2170" spans="1:7" x14ac:dyDescent="0.25">
      <c r="A2170" t="s">
        <v>0</v>
      </c>
      <c r="B2170" t="s">
        <v>13</v>
      </c>
      <c r="C2170">
        <v>7513174</v>
      </c>
      <c r="D2170" s="2">
        <v>2958465</v>
      </c>
      <c r="E2170" s="2">
        <v>40742</v>
      </c>
      <c r="F2170" s="28">
        <v>83.33</v>
      </c>
      <c r="G2170" t="s">
        <v>14</v>
      </c>
    </row>
    <row r="2171" spans="1:7" x14ac:dyDescent="0.25">
      <c r="A2171" t="s">
        <v>0</v>
      </c>
      <c r="B2171" t="s">
        <v>13</v>
      </c>
      <c r="C2171">
        <v>7513176</v>
      </c>
      <c r="D2171" s="2">
        <v>2958465</v>
      </c>
      <c r="E2171" s="2">
        <v>40742</v>
      </c>
      <c r="F2171" s="28">
        <v>83.34</v>
      </c>
      <c r="G2171" t="s">
        <v>14</v>
      </c>
    </row>
    <row r="2172" spans="1:7" x14ac:dyDescent="0.25">
      <c r="A2172" t="s">
        <v>0</v>
      </c>
      <c r="B2172" t="s">
        <v>13</v>
      </c>
      <c r="C2172">
        <v>7513177</v>
      </c>
      <c r="D2172" s="2">
        <v>2958465</v>
      </c>
      <c r="E2172" s="2">
        <v>40742</v>
      </c>
      <c r="F2172" s="28">
        <v>83.34</v>
      </c>
      <c r="G2172" t="s">
        <v>14</v>
      </c>
    </row>
    <row r="2173" spans="1:7" x14ac:dyDescent="0.25">
      <c r="A2173" t="s">
        <v>0</v>
      </c>
      <c r="B2173" t="s">
        <v>13</v>
      </c>
      <c r="C2173">
        <v>7513178</v>
      </c>
      <c r="D2173" s="2">
        <v>2958465</v>
      </c>
      <c r="E2173" s="2">
        <v>40742</v>
      </c>
      <c r="F2173" s="28">
        <v>83.34</v>
      </c>
      <c r="G2173" t="s">
        <v>14</v>
      </c>
    </row>
    <row r="2174" spans="1:7" x14ac:dyDescent="0.25">
      <c r="A2174" t="s">
        <v>0</v>
      </c>
      <c r="B2174" t="s">
        <v>13</v>
      </c>
      <c r="C2174">
        <v>7513183</v>
      </c>
      <c r="D2174" s="2">
        <v>2958465</v>
      </c>
      <c r="E2174" s="2">
        <v>40742</v>
      </c>
      <c r="F2174" s="28">
        <v>83.34</v>
      </c>
      <c r="G2174" t="s">
        <v>14</v>
      </c>
    </row>
    <row r="2175" spans="1:7" x14ac:dyDescent="0.25">
      <c r="A2175" t="s">
        <v>0</v>
      </c>
      <c r="B2175" t="s">
        <v>13</v>
      </c>
      <c r="C2175">
        <v>7513184</v>
      </c>
      <c r="D2175" s="2">
        <v>2958465</v>
      </c>
      <c r="E2175" s="2">
        <v>40742</v>
      </c>
      <c r="F2175" s="28">
        <v>83.34</v>
      </c>
      <c r="G2175" t="s">
        <v>14</v>
      </c>
    </row>
    <row r="2176" spans="1:7" x14ac:dyDescent="0.25">
      <c r="A2176" t="s">
        <v>0</v>
      </c>
      <c r="B2176" t="s">
        <v>13</v>
      </c>
      <c r="C2176">
        <v>7513187</v>
      </c>
      <c r="D2176" s="2">
        <v>2958465</v>
      </c>
      <c r="E2176" s="2">
        <v>40742</v>
      </c>
      <c r="F2176" s="28">
        <v>83.33</v>
      </c>
      <c r="G2176" t="s">
        <v>14</v>
      </c>
    </row>
    <row r="2177" spans="1:7" x14ac:dyDescent="0.25">
      <c r="A2177" t="s">
        <v>0</v>
      </c>
      <c r="B2177" t="s">
        <v>13</v>
      </c>
      <c r="C2177">
        <v>7513188</v>
      </c>
      <c r="D2177" s="2">
        <v>2958465</v>
      </c>
      <c r="E2177" s="2">
        <v>40742</v>
      </c>
      <c r="F2177" s="28">
        <v>83.33</v>
      </c>
      <c r="G2177" t="s">
        <v>14</v>
      </c>
    </row>
    <row r="2178" spans="1:7" x14ac:dyDescent="0.25">
      <c r="A2178" t="s">
        <v>0</v>
      </c>
      <c r="B2178" t="s">
        <v>13</v>
      </c>
      <c r="C2178">
        <v>7513233</v>
      </c>
      <c r="D2178" s="2">
        <v>2958465</v>
      </c>
      <c r="E2178" s="2">
        <v>40742</v>
      </c>
      <c r="F2178" s="28">
        <v>86.96</v>
      </c>
      <c r="G2178" t="s">
        <v>14</v>
      </c>
    </row>
    <row r="2179" spans="1:7" x14ac:dyDescent="0.25">
      <c r="A2179" t="s">
        <v>0</v>
      </c>
      <c r="B2179" t="s">
        <v>13</v>
      </c>
      <c r="C2179">
        <v>7513234</v>
      </c>
      <c r="D2179" s="2">
        <v>2958465</v>
      </c>
      <c r="E2179" s="2">
        <v>40742</v>
      </c>
      <c r="F2179" s="28">
        <v>86.96</v>
      </c>
      <c r="G2179" t="s">
        <v>14</v>
      </c>
    </row>
    <row r="2180" spans="1:7" x14ac:dyDescent="0.25">
      <c r="A2180" t="s">
        <v>0</v>
      </c>
      <c r="B2180" t="s">
        <v>13</v>
      </c>
      <c r="C2180">
        <v>7513242</v>
      </c>
      <c r="D2180" s="2">
        <v>2958465</v>
      </c>
      <c r="E2180" s="2">
        <v>40742</v>
      </c>
      <c r="F2180" s="28">
        <v>87.72</v>
      </c>
      <c r="G2180" t="s">
        <v>14</v>
      </c>
    </row>
    <row r="2181" spans="1:7" x14ac:dyDescent="0.25">
      <c r="A2181" t="s">
        <v>0</v>
      </c>
      <c r="B2181" t="s">
        <v>13</v>
      </c>
      <c r="C2181">
        <v>7513251</v>
      </c>
      <c r="D2181" s="2">
        <v>2958465</v>
      </c>
      <c r="E2181" s="2">
        <v>40742</v>
      </c>
      <c r="F2181" s="28">
        <v>86.96</v>
      </c>
      <c r="G2181" t="s">
        <v>14</v>
      </c>
    </row>
    <row r="2182" spans="1:7" x14ac:dyDescent="0.25">
      <c r="A2182" t="s">
        <v>0</v>
      </c>
      <c r="B2182" t="s">
        <v>13</v>
      </c>
      <c r="C2182">
        <v>7513256</v>
      </c>
      <c r="D2182" s="2">
        <v>2958465</v>
      </c>
      <c r="E2182" s="2">
        <v>40742</v>
      </c>
      <c r="F2182" s="28">
        <v>87.72</v>
      </c>
      <c r="G2182" t="s">
        <v>14</v>
      </c>
    </row>
    <row r="2183" spans="1:7" x14ac:dyDescent="0.25">
      <c r="A2183" t="s">
        <v>0</v>
      </c>
      <c r="B2183" t="s">
        <v>13</v>
      </c>
      <c r="C2183">
        <v>7513259</v>
      </c>
      <c r="D2183" s="2">
        <v>2958465</v>
      </c>
      <c r="E2183" s="2">
        <v>40742</v>
      </c>
      <c r="F2183" s="28">
        <v>83.34</v>
      </c>
      <c r="G2183" t="s">
        <v>14</v>
      </c>
    </row>
    <row r="2184" spans="1:7" x14ac:dyDescent="0.25">
      <c r="A2184" t="s">
        <v>0</v>
      </c>
      <c r="B2184" t="s">
        <v>13</v>
      </c>
      <c r="C2184">
        <v>7513260</v>
      </c>
      <c r="D2184" s="2">
        <v>2958465</v>
      </c>
      <c r="E2184" s="2">
        <v>40742</v>
      </c>
      <c r="F2184" s="28">
        <v>83.34</v>
      </c>
      <c r="G2184" t="s">
        <v>14</v>
      </c>
    </row>
    <row r="2185" spans="1:7" x14ac:dyDescent="0.25">
      <c r="A2185" t="s">
        <v>0</v>
      </c>
      <c r="B2185" t="s">
        <v>13</v>
      </c>
      <c r="C2185">
        <v>7513263</v>
      </c>
      <c r="D2185" s="2">
        <v>2958465</v>
      </c>
      <c r="E2185" s="2">
        <v>40299</v>
      </c>
      <c r="F2185" s="28">
        <v>87.72</v>
      </c>
      <c r="G2185" t="s">
        <v>14</v>
      </c>
    </row>
    <row r="2186" spans="1:7" x14ac:dyDescent="0.25">
      <c r="A2186" t="s">
        <v>0</v>
      </c>
      <c r="B2186" t="s">
        <v>13</v>
      </c>
      <c r="C2186">
        <v>7513264</v>
      </c>
      <c r="D2186" s="2">
        <v>2958465</v>
      </c>
      <c r="E2186" s="2">
        <v>39777</v>
      </c>
      <c r="F2186" s="28">
        <v>87.72</v>
      </c>
      <c r="G2186" t="s">
        <v>14</v>
      </c>
    </row>
    <row r="2187" spans="1:7" x14ac:dyDescent="0.25">
      <c r="A2187" t="s">
        <v>0</v>
      </c>
      <c r="B2187" t="s">
        <v>13</v>
      </c>
      <c r="C2187">
        <v>7513265</v>
      </c>
      <c r="D2187" s="2">
        <v>2958465</v>
      </c>
      <c r="E2187" s="2">
        <v>40742</v>
      </c>
      <c r="F2187" s="28">
        <v>87.72</v>
      </c>
      <c r="G2187" t="s">
        <v>14</v>
      </c>
    </row>
    <row r="2188" spans="1:7" x14ac:dyDescent="0.25">
      <c r="A2188" t="s">
        <v>0</v>
      </c>
      <c r="B2188" t="s">
        <v>13</v>
      </c>
      <c r="C2188">
        <v>7513267</v>
      </c>
      <c r="D2188" s="2">
        <v>2958465</v>
      </c>
      <c r="E2188" s="2">
        <v>40742</v>
      </c>
      <c r="F2188" s="28">
        <v>87.72</v>
      </c>
      <c r="G2188" t="s">
        <v>14</v>
      </c>
    </row>
    <row r="2189" spans="1:7" x14ac:dyDescent="0.25">
      <c r="A2189" t="s">
        <v>0</v>
      </c>
      <c r="B2189" t="s">
        <v>13</v>
      </c>
      <c r="C2189">
        <v>7513667</v>
      </c>
      <c r="D2189" s="2">
        <v>2958465</v>
      </c>
      <c r="E2189" s="2">
        <v>40742</v>
      </c>
      <c r="F2189" s="28">
        <v>83.33</v>
      </c>
      <c r="G2189" t="s">
        <v>14</v>
      </c>
    </row>
    <row r="2190" spans="1:7" x14ac:dyDescent="0.25">
      <c r="A2190" t="s">
        <v>0</v>
      </c>
      <c r="B2190" t="s">
        <v>13</v>
      </c>
      <c r="C2190">
        <v>7513668</v>
      </c>
      <c r="D2190" s="2">
        <v>2958465</v>
      </c>
      <c r="E2190" s="2">
        <v>40742</v>
      </c>
      <c r="F2190" s="28">
        <v>83.33</v>
      </c>
      <c r="G2190" t="s">
        <v>14</v>
      </c>
    </row>
    <row r="2191" spans="1:7" x14ac:dyDescent="0.25">
      <c r="A2191" t="s">
        <v>0</v>
      </c>
      <c r="B2191" t="s">
        <v>13</v>
      </c>
      <c r="C2191">
        <v>7513669</v>
      </c>
      <c r="D2191" s="2">
        <v>2958465</v>
      </c>
      <c r="E2191" s="2">
        <v>40742</v>
      </c>
      <c r="F2191" s="28">
        <v>83.34</v>
      </c>
      <c r="G2191" t="s">
        <v>14</v>
      </c>
    </row>
    <row r="2192" spans="1:7" x14ac:dyDescent="0.25">
      <c r="A2192" t="s">
        <v>0</v>
      </c>
      <c r="B2192" t="s">
        <v>13</v>
      </c>
      <c r="C2192">
        <v>7513670</v>
      </c>
      <c r="D2192" s="2">
        <v>2958465</v>
      </c>
      <c r="E2192" s="2">
        <v>40753</v>
      </c>
      <c r="F2192" s="28">
        <v>83.34</v>
      </c>
      <c r="G2192" t="s">
        <v>14</v>
      </c>
    </row>
    <row r="2193" spans="1:7" x14ac:dyDescent="0.25">
      <c r="A2193" t="s">
        <v>0</v>
      </c>
      <c r="B2193" t="s">
        <v>13</v>
      </c>
      <c r="C2193">
        <v>7513673</v>
      </c>
      <c r="D2193" s="2">
        <v>2958465</v>
      </c>
      <c r="E2193" s="2">
        <v>40742</v>
      </c>
      <c r="F2193" s="28">
        <v>83.33</v>
      </c>
      <c r="G2193" t="s">
        <v>14</v>
      </c>
    </row>
    <row r="2194" spans="1:7" x14ac:dyDescent="0.25">
      <c r="A2194" t="s">
        <v>0</v>
      </c>
      <c r="B2194" t="s">
        <v>13</v>
      </c>
      <c r="C2194">
        <v>7513674</v>
      </c>
      <c r="D2194" s="2">
        <v>2958465</v>
      </c>
      <c r="E2194" s="2">
        <v>40742</v>
      </c>
      <c r="F2194" s="28">
        <v>83.33</v>
      </c>
      <c r="G2194" t="s">
        <v>14</v>
      </c>
    </row>
    <row r="2195" spans="1:7" x14ac:dyDescent="0.25">
      <c r="A2195" t="s">
        <v>0</v>
      </c>
      <c r="B2195" t="s">
        <v>13</v>
      </c>
      <c r="C2195">
        <v>7513676</v>
      </c>
      <c r="D2195" s="2">
        <v>2958465</v>
      </c>
      <c r="E2195" s="2">
        <v>40742</v>
      </c>
      <c r="F2195" s="28">
        <v>83.33</v>
      </c>
      <c r="G2195" t="s">
        <v>14</v>
      </c>
    </row>
    <row r="2196" spans="1:7" x14ac:dyDescent="0.25">
      <c r="A2196" t="s">
        <v>0</v>
      </c>
      <c r="B2196" t="s">
        <v>13</v>
      </c>
      <c r="C2196">
        <v>7513677</v>
      </c>
      <c r="D2196" s="2">
        <v>2958465</v>
      </c>
      <c r="E2196" s="2">
        <v>40742</v>
      </c>
      <c r="F2196" s="28">
        <v>83.33</v>
      </c>
      <c r="G2196" t="s">
        <v>14</v>
      </c>
    </row>
    <row r="2197" spans="1:7" x14ac:dyDescent="0.25">
      <c r="A2197" t="s">
        <v>0</v>
      </c>
      <c r="B2197" t="s">
        <v>13</v>
      </c>
      <c r="C2197">
        <v>7513678</v>
      </c>
      <c r="D2197" s="2">
        <v>2958465</v>
      </c>
      <c r="E2197" s="2">
        <v>40742</v>
      </c>
      <c r="F2197" s="28">
        <v>83.34</v>
      </c>
      <c r="G2197" t="s">
        <v>14</v>
      </c>
    </row>
    <row r="2198" spans="1:7" x14ac:dyDescent="0.25">
      <c r="A2198" t="s">
        <v>0</v>
      </c>
      <c r="B2198" t="s">
        <v>13</v>
      </c>
      <c r="C2198">
        <v>7513683</v>
      </c>
      <c r="D2198" s="2">
        <v>2958465</v>
      </c>
      <c r="E2198" s="2">
        <v>40742</v>
      </c>
      <c r="F2198" s="28">
        <v>83.33</v>
      </c>
      <c r="G2198" t="s">
        <v>14</v>
      </c>
    </row>
    <row r="2199" spans="1:7" x14ac:dyDescent="0.25">
      <c r="A2199" t="s">
        <v>0</v>
      </c>
      <c r="B2199" t="s">
        <v>13</v>
      </c>
      <c r="C2199">
        <v>7513684</v>
      </c>
      <c r="D2199" s="2">
        <v>2958465</v>
      </c>
      <c r="E2199" s="2">
        <v>40742</v>
      </c>
      <c r="F2199" s="28">
        <v>83.33</v>
      </c>
      <c r="G2199" t="s">
        <v>14</v>
      </c>
    </row>
    <row r="2200" spans="1:7" x14ac:dyDescent="0.25">
      <c r="A2200" t="s">
        <v>0</v>
      </c>
      <c r="B2200" t="s">
        <v>13</v>
      </c>
      <c r="C2200">
        <v>7513687</v>
      </c>
      <c r="D2200" s="2">
        <v>2958465</v>
      </c>
      <c r="E2200" s="2">
        <v>40742</v>
      </c>
      <c r="F2200" s="28">
        <v>83.34</v>
      </c>
      <c r="G2200" t="s">
        <v>14</v>
      </c>
    </row>
    <row r="2201" spans="1:7" x14ac:dyDescent="0.25">
      <c r="A2201" t="s">
        <v>0</v>
      </c>
      <c r="B2201" t="s">
        <v>13</v>
      </c>
      <c r="C2201">
        <v>7513688</v>
      </c>
      <c r="D2201" s="2">
        <v>2958465</v>
      </c>
      <c r="E2201" s="2">
        <v>40742</v>
      </c>
      <c r="F2201" s="28">
        <v>83.34</v>
      </c>
      <c r="G2201" t="s">
        <v>14</v>
      </c>
    </row>
    <row r="2202" spans="1:7" x14ac:dyDescent="0.25">
      <c r="A2202" t="s">
        <v>0</v>
      </c>
      <c r="B2202" t="s">
        <v>13</v>
      </c>
      <c r="C2202">
        <v>7513733</v>
      </c>
      <c r="D2202" s="2">
        <v>2958465</v>
      </c>
      <c r="E2202" s="2">
        <v>40742</v>
      </c>
      <c r="F2202" s="28">
        <v>86.96</v>
      </c>
      <c r="G2202" t="s">
        <v>14</v>
      </c>
    </row>
    <row r="2203" spans="1:7" x14ac:dyDescent="0.25">
      <c r="A2203" t="s">
        <v>0</v>
      </c>
      <c r="B2203" t="s">
        <v>13</v>
      </c>
      <c r="C2203">
        <v>7513734</v>
      </c>
      <c r="D2203" s="2">
        <v>2958465</v>
      </c>
      <c r="E2203" s="2">
        <v>40742</v>
      </c>
      <c r="F2203" s="28">
        <v>86.96</v>
      </c>
      <c r="G2203" t="s">
        <v>14</v>
      </c>
    </row>
    <row r="2204" spans="1:7" x14ac:dyDescent="0.25">
      <c r="A2204" t="s">
        <v>0</v>
      </c>
      <c r="B2204" t="s">
        <v>13</v>
      </c>
      <c r="C2204">
        <v>7513742</v>
      </c>
      <c r="D2204" s="2">
        <v>2958465</v>
      </c>
      <c r="E2204" s="2">
        <v>40742</v>
      </c>
      <c r="F2204" s="28">
        <v>87.72</v>
      </c>
      <c r="G2204" t="s">
        <v>14</v>
      </c>
    </row>
    <row r="2205" spans="1:7" x14ac:dyDescent="0.25">
      <c r="A2205" t="s">
        <v>0</v>
      </c>
      <c r="B2205" t="s">
        <v>13</v>
      </c>
      <c r="C2205">
        <v>7513751</v>
      </c>
      <c r="D2205" s="2">
        <v>2958465</v>
      </c>
      <c r="E2205" s="2">
        <v>40742</v>
      </c>
      <c r="F2205" s="28">
        <v>86.96</v>
      </c>
      <c r="G2205" t="s">
        <v>14</v>
      </c>
    </row>
    <row r="2206" spans="1:7" x14ac:dyDescent="0.25">
      <c r="A2206" t="s">
        <v>0</v>
      </c>
      <c r="B2206" t="s">
        <v>13</v>
      </c>
      <c r="C2206">
        <v>7513756</v>
      </c>
      <c r="D2206" s="2">
        <v>2958465</v>
      </c>
      <c r="E2206" s="2">
        <v>40742</v>
      </c>
      <c r="F2206" s="28">
        <v>87.72</v>
      </c>
      <c r="G2206" t="s">
        <v>14</v>
      </c>
    </row>
    <row r="2207" spans="1:7" x14ac:dyDescent="0.25">
      <c r="A2207" t="s">
        <v>0</v>
      </c>
      <c r="B2207" t="s">
        <v>13</v>
      </c>
      <c r="C2207">
        <v>7513759</v>
      </c>
      <c r="D2207" s="2">
        <v>2958465</v>
      </c>
      <c r="E2207" s="2">
        <v>40742</v>
      </c>
      <c r="F2207" s="28">
        <v>83.33</v>
      </c>
      <c r="G2207" t="s">
        <v>14</v>
      </c>
    </row>
    <row r="2208" spans="1:7" x14ac:dyDescent="0.25">
      <c r="A2208" t="s">
        <v>0</v>
      </c>
      <c r="B2208" t="s">
        <v>13</v>
      </c>
      <c r="C2208">
        <v>7513760</v>
      </c>
      <c r="D2208" s="2">
        <v>2958465</v>
      </c>
      <c r="E2208" s="2">
        <v>40742</v>
      </c>
      <c r="F2208" s="28">
        <v>83.33</v>
      </c>
      <c r="G2208" t="s">
        <v>14</v>
      </c>
    </row>
    <row r="2209" spans="1:7" x14ac:dyDescent="0.25">
      <c r="A2209" t="s">
        <v>0</v>
      </c>
      <c r="B2209" t="s">
        <v>13</v>
      </c>
      <c r="C2209">
        <v>7513763</v>
      </c>
      <c r="D2209" s="2">
        <v>2958465</v>
      </c>
      <c r="E2209" s="2">
        <v>40299</v>
      </c>
      <c r="F2209" s="28">
        <v>87.72</v>
      </c>
      <c r="G2209" t="s">
        <v>14</v>
      </c>
    </row>
    <row r="2210" spans="1:7" x14ac:dyDescent="0.25">
      <c r="A2210" t="s">
        <v>0</v>
      </c>
      <c r="B2210" t="s">
        <v>13</v>
      </c>
      <c r="C2210">
        <v>7513764</v>
      </c>
      <c r="D2210" s="2">
        <v>2958465</v>
      </c>
      <c r="E2210" s="2">
        <v>39777</v>
      </c>
      <c r="F2210" s="28">
        <v>80.5</v>
      </c>
      <c r="G2210" t="s">
        <v>14</v>
      </c>
    </row>
    <row r="2211" spans="1:7" x14ac:dyDescent="0.25">
      <c r="A2211" t="s">
        <v>0</v>
      </c>
      <c r="B2211" t="s">
        <v>13</v>
      </c>
      <c r="C2211">
        <v>7513765</v>
      </c>
      <c r="D2211" s="2">
        <v>2958465</v>
      </c>
      <c r="E2211" s="2">
        <v>40742</v>
      </c>
      <c r="F2211" s="28">
        <v>87.72</v>
      </c>
      <c r="G2211" t="s">
        <v>14</v>
      </c>
    </row>
    <row r="2212" spans="1:7" x14ac:dyDescent="0.25">
      <c r="A2212" t="s">
        <v>0</v>
      </c>
      <c r="B2212" t="s">
        <v>13</v>
      </c>
      <c r="C2212">
        <v>7513767</v>
      </c>
      <c r="D2212" s="2">
        <v>2958465</v>
      </c>
      <c r="E2212" s="2">
        <v>40742</v>
      </c>
      <c r="F2212" s="28">
        <v>87.72</v>
      </c>
      <c r="G2212" t="s">
        <v>14</v>
      </c>
    </row>
    <row r="2213" spans="1:7" x14ac:dyDescent="0.25">
      <c r="A2213" t="s">
        <v>0</v>
      </c>
      <c r="B2213" t="s">
        <v>13</v>
      </c>
      <c r="C2213">
        <v>7513771</v>
      </c>
      <c r="D2213" s="2">
        <v>2958465</v>
      </c>
      <c r="E2213" s="2">
        <v>39545</v>
      </c>
      <c r="F2213" s="28">
        <v>90.09</v>
      </c>
      <c r="G2213" t="s">
        <v>14</v>
      </c>
    </row>
    <row r="2214" spans="1:7" x14ac:dyDescent="0.25">
      <c r="A2214" t="s">
        <v>0</v>
      </c>
      <c r="B2214" t="s">
        <v>13</v>
      </c>
      <c r="C2214">
        <v>7514233</v>
      </c>
      <c r="D2214" s="2">
        <v>2958465</v>
      </c>
      <c r="E2214" s="2">
        <v>39777</v>
      </c>
      <c r="F2214" s="28">
        <v>86.96</v>
      </c>
      <c r="G2214" t="s">
        <v>14</v>
      </c>
    </row>
    <row r="2215" spans="1:7" x14ac:dyDescent="0.25">
      <c r="A2215" t="s">
        <v>0</v>
      </c>
      <c r="B2215" t="s">
        <v>13</v>
      </c>
      <c r="C2215">
        <v>7514234</v>
      </c>
      <c r="D2215" s="2">
        <v>2958465</v>
      </c>
      <c r="E2215" s="2">
        <v>39777</v>
      </c>
      <c r="F2215" s="28">
        <v>86.96</v>
      </c>
      <c r="G2215" t="s">
        <v>14</v>
      </c>
    </row>
    <row r="2216" spans="1:7" x14ac:dyDescent="0.25">
      <c r="A2216" t="s">
        <v>0</v>
      </c>
      <c r="B2216" t="s">
        <v>13</v>
      </c>
      <c r="C2216">
        <v>7514733</v>
      </c>
      <c r="D2216" s="2">
        <v>2958465</v>
      </c>
      <c r="E2216" s="2">
        <v>39777</v>
      </c>
      <c r="F2216" s="28">
        <v>80.040000000000006</v>
      </c>
      <c r="G2216" t="s">
        <v>14</v>
      </c>
    </row>
    <row r="2217" spans="1:7" x14ac:dyDescent="0.25">
      <c r="A2217" t="s">
        <v>0</v>
      </c>
      <c r="B2217" t="s">
        <v>13</v>
      </c>
      <c r="C2217">
        <v>7514734</v>
      </c>
      <c r="D2217" s="2">
        <v>2958465</v>
      </c>
      <c r="E2217" s="2">
        <v>39777</v>
      </c>
      <c r="F2217" s="28">
        <v>80.040000000000006</v>
      </c>
      <c r="G2217" t="s">
        <v>14</v>
      </c>
    </row>
    <row r="2218" spans="1:7" x14ac:dyDescent="0.25">
      <c r="A2218" t="s">
        <v>0</v>
      </c>
      <c r="B2218" t="s">
        <v>13</v>
      </c>
      <c r="C2218">
        <v>7515052</v>
      </c>
      <c r="D2218" s="2">
        <v>2958465</v>
      </c>
      <c r="E2218" s="2">
        <v>45536</v>
      </c>
      <c r="F2218" s="28">
        <v>75</v>
      </c>
      <c r="G2218" t="s">
        <v>14</v>
      </c>
    </row>
    <row r="2219" spans="1:7" x14ac:dyDescent="0.25">
      <c r="A2219" t="s">
        <v>0</v>
      </c>
      <c r="B2219" t="s">
        <v>13</v>
      </c>
      <c r="C2219">
        <v>7515183</v>
      </c>
      <c r="D2219" s="2">
        <v>2958465</v>
      </c>
      <c r="E2219" s="2">
        <v>45223</v>
      </c>
      <c r="F2219" s="28">
        <v>74.59</v>
      </c>
      <c r="G2219" t="s">
        <v>14</v>
      </c>
    </row>
    <row r="2220" spans="1:7" x14ac:dyDescent="0.25">
      <c r="A2220" t="s">
        <v>0</v>
      </c>
      <c r="B2220" t="s">
        <v>13</v>
      </c>
      <c r="C2220">
        <v>7515184</v>
      </c>
      <c r="D2220" s="2">
        <v>2958465</v>
      </c>
      <c r="E2220" s="2">
        <v>45223</v>
      </c>
      <c r="F2220" s="28">
        <v>74.59</v>
      </c>
      <c r="G2220" t="s">
        <v>14</v>
      </c>
    </row>
    <row r="2221" spans="1:7" x14ac:dyDescent="0.25">
      <c r="A2221" t="s">
        <v>0</v>
      </c>
      <c r="B2221" t="s">
        <v>13</v>
      </c>
      <c r="C2221">
        <v>7515233</v>
      </c>
      <c r="D2221" s="2">
        <v>2958465</v>
      </c>
      <c r="E2221" s="2">
        <v>45223</v>
      </c>
      <c r="F2221" s="28">
        <v>79.2</v>
      </c>
      <c r="G2221" t="s">
        <v>14</v>
      </c>
    </row>
    <row r="2222" spans="1:7" x14ac:dyDescent="0.25">
      <c r="A2222" t="s">
        <v>0</v>
      </c>
      <c r="B2222" t="s">
        <v>13</v>
      </c>
      <c r="C2222">
        <v>7515234</v>
      </c>
      <c r="D2222" s="2">
        <v>2958465</v>
      </c>
      <c r="E2222" s="2">
        <v>45223</v>
      </c>
      <c r="F2222" s="28">
        <v>79.2</v>
      </c>
      <c r="G2222" t="s">
        <v>14</v>
      </c>
    </row>
    <row r="2223" spans="1:7" x14ac:dyDescent="0.25">
      <c r="A2223" t="s">
        <v>0</v>
      </c>
      <c r="B2223" t="s">
        <v>13</v>
      </c>
      <c r="C2223">
        <v>7515240</v>
      </c>
      <c r="D2223" s="2">
        <v>2958465</v>
      </c>
      <c r="E2223" s="2">
        <v>45223</v>
      </c>
      <c r="F2223" s="28">
        <v>79.2</v>
      </c>
      <c r="G2223" t="s">
        <v>14</v>
      </c>
    </row>
    <row r="2224" spans="1:7" x14ac:dyDescent="0.25">
      <c r="A2224" t="s">
        <v>0</v>
      </c>
      <c r="B2224" t="s">
        <v>13</v>
      </c>
      <c r="C2224">
        <v>7515242</v>
      </c>
      <c r="D2224" s="2">
        <v>2958465</v>
      </c>
      <c r="E2224" s="2">
        <v>45223</v>
      </c>
      <c r="F2224" s="28">
        <v>78.790000000000006</v>
      </c>
      <c r="G2224" t="s">
        <v>14</v>
      </c>
    </row>
    <row r="2225" spans="1:7" x14ac:dyDescent="0.25">
      <c r="A2225" t="s">
        <v>0</v>
      </c>
      <c r="B2225" t="s">
        <v>13</v>
      </c>
      <c r="C2225">
        <v>7515245</v>
      </c>
      <c r="D2225" s="2">
        <v>2958465</v>
      </c>
      <c r="E2225" s="2">
        <v>45223</v>
      </c>
      <c r="F2225" s="28">
        <v>79.2</v>
      </c>
      <c r="G2225" t="s">
        <v>14</v>
      </c>
    </row>
    <row r="2226" spans="1:7" x14ac:dyDescent="0.25">
      <c r="A2226" t="s">
        <v>0</v>
      </c>
      <c r="B2226" t="s">
        <v>13</v>
      </c>
      <c r="C2226">
        <v>7515251</v>
      </c>
      <c r="D2226" s="2">
        <v>2958465</v>
      </c>
      <c r="E2226" s="2">
        <v>45223</v>
      </c>
      <c r="F2226" s="28">
        <v>79.11</v>
      </c>
      <c r="G2226" t="s">
        <v>14</v>
      </c>
    </row>
    <row r="2227" spans="1:7" x14ac:dyDescent="0.25">
      <c r="A2227" t="s">
        <v>0</v>
      </c>
      <c r="B2227" t="s">
        <v>13</v>
      </c>
      <c r="C2227">
        <v>7515263</v>
      </c>
      <c r="D2227" s="2">
        <v>2958465</v>
      </c>
      <c r="E2227" s="2">
        <v>45223</v>
      </c>
      <c r="F2227" s="28">
        <v>79.59</v>
      </c>
      <c r="G2227" t="s">
        <v>14</v>
      </c>
    </row>
    <row r="2228" spans="1:7" x14ac:dyDescent="0.25">
      <c r="A2228" t="s">
        <v>0</v>
      </c>
      <c r="B2228" t="s">
        <v>13</v>
      </c>
      <c r="C2228">
        <v>7515265</v>
      </c>
      <c r="D2228" s="2">
        <v>2958465</v>
      </c>
      <c r="E2228" s="2">
        <v>45223</v>
      </c>
      <c r="F2228" s="28">
        <v>79.59</v>
      </c>
      <c r="G2228" t="s">
        <v>14</v>
      </c>
    </row>
    <row r="2229" spans="1:7" x14ac:dyDescent="0.25">
      <c r="A2229" t="s">
        <v>0</v>
      </c>
      <c r="B2229" t="s">
        <v>13</v>
      </c>
      <c r="C2229">
        <v>7515269</v>
      </c>
      <c r="D2229" s="2">
        <v>2958465</v>
      </c>
      <c r="E2229" s="2">
        <v>45223</v>
      </c>
      <c r="F2229" s="28">
        <v>79.59</v>
      </c>
      <c r="G2229" t="s">
        <v>14</v>
      </c>
    </row>
    <row r="2230" spans="1:7" x14ac:dyDescent="0.25">
      <c r="A2230" t="s">
        <v>0</v>
      </c>
      <c r="B2230" t="s">
        <v>13</v>
      </c>
      <c r="C2230">
        <v>7515683</v>
      </c>
      <c r="D2230" s="2">
        <v>2958465</v>
      </c>
      <c r="E2230" s="2">
        <v>43344</v>
      </c>
      <c r="F2230" s="28">
        <v>87.72</v>
      </c>
      <c r="G2230" t="s">
        <v>14</v>
      </c>
    </row>
    <row r="2231" spans="1:7" x14ac:dyDescent="0.25">
      <c r="A2231" t="s">
        <v>0</v>
      </c>
      <c r="B2231" t="s">
        <v>13</v>
      </c>
      <c r="C2231">
        <v>7515684</v>
      </c>
      <c r="D2231" s="2">
        <v>2958465</v>
      </c>
      <c r="E2231" s="2">
        <v>43344</v>
      </c>
      <c r="F2231" s="28">
        <v>87.72</v>
      </c>
      <c r="G2231" t="s">
        <v>14</v>
      </c>
    </row>
    <row r="2232" spans="1:7" x14ac:dyDescent="0.25">
      <c r="A2232" t="s">
        <v>0</v>
      </c>
      <c r="B2232" t="s">
        <v>13</v>
      </c>
      <c r="C2232">
        <v>7515733</v>
      </c>
      <c r="D2232" s="2">
        <v>2958465</v>
      </c>
      <c r="E2232" s="2">
        <v>43344</v>
      </c>
      <c r="F2232" s="28">
        <v>87.72</v>
      </c>
      <c r="G2232" t="s">
        <v>14</v>
      </c>
    </row>
    <row r="2233" spans="1:7" x14ac:dyDescent="0.25">
      <c r="A2233" t="s">
        <v>0</v>
      </c>
      <c r="B2233" t="s">
        <v>13</v>
      </c>
      <c r="C2233">
        <v>7515734</v>
      </c>
      <c r="D2233" s="2">
        <v>2958465</v>
      </c>
      <c r="E2233" s="2">
        <v>43344</v>
      </c>
      <c r="F2233" s="28">
        <v>87.72</v>
      </c>
      <c r="G2233" t="s">
        <v>14</v>
      </c>
    </row>
    <row r="2234" spans="1:7" x14ac:dyDescent="0.25">
      <c r="A2234" t="s">
        <v>0</v>
      </c>
      <c r="B2234" t="s">
        <v>13</v>
      </c>
      <c r="C2234">
        <v>7515740</v>
      </c>
      <c r="D2234" s="2">
        <v>2958465</v>
      </c>
      <c r="E2234" s="2">
        <v>43344</v>
      </c>
      <c r="F2234" s="28">
        <v>87.72</v>
      </c>
      <c r="G2234" t="s">
        <v>14</v>
      </c>
    </row>
    <row r="2235" spans="1:7" x14ac:dyDescent="0.25">
      <c r="A2235" t="s">
        <v>0</v>
      </c>
      <c r="B2235" t="s">
        <v>13</v>
      </c>
      <c r="C2235">
        <v>7515745</v>
      </c>
      <c r="D2235" s="2">
        <v>2958465</v>
      </c>
      <c r="E2235" s="2">
        <v>43344</v>
      </c>
      <c r="F2235" s="28">
        <v>87.72</v>
      </c>
      <c r="G2235" t="s">
        <v>14</v>
      </c>
    </row>
    <row r="2236" spans="1:7" x14ac:dyDescent="0.25">
      <c r="A2236" t="s">
        <v>0</v>
      </c>
      <c r="B2236" t="s">
        <v>13</v>
      </c>
      <c r="C2236">
        <v>7515763</v>
      </c>
      <c r="D2236" s="2">
        <v>2958465</v>
      </c>
      <c r="E2236" s="2">
        <v>40299</v>
      </c>
      <c r="F2236" s="28">
        <v>88.5</v>
      </c>
      <c r="G2236" t="s">
        <v>14</v>
      </c>
    </row>
    <row r="2237" spans="1:7" x14ac:dyDescent="0.25">
      <c r="A2237" t="s">
        <v>0</v>
      </c>
      <c r="B2237" t="s">
        <v>13</v>
      </c>
      <c r="C2237">
        <v>7515765</v>
      </c>
      <c r="D2237" s="2">
        <v>2958465</v>
      </c>
      <c r="E2237" s="2">
        <v>43344</v>
      </c>
      <c r="F2237" s="28">
        <v>87.72</v>
      </c>
      <c r="G2237" t="s">
        <v>14</v>
      </c>
    </row>
    <row r="2238" spans="1:7" x14ac:dyDescent="0.25">
      <c r="A2238" t="s">
        <v>0</v>
      </c>
      <c r="B2238" t="s">
        <v>13</v>
      </c>
      <c r="C2238">
        <v>7515769</v>
      </c>
      <c r="D2238" s="2">
        <v>2958465</v>
      </c>
      <c r="E2238" s="2">
        <v>43344</v>
      </c>
      <c r="F2238" s="28">
        <v>87.72</v>
      </c>
      <c r="G2238" t="s">
        <v>14</v>
      </c>
    </row>
    <row r="2239" spans="1:7" x14ac:dyDescent="0.25">
      <c r="A2239" t="s">
        <v>0</v>
      </c>
      <c r="B2239" t="s">
        <v>13</v>
      </c>
      <c r="C2239">
        <v>7521263</v>
      </c>
      <c r="D2239" s="2">
        <v>2958465</v>
      </c>
      <c r="E2239" s="2">
        <v>44764</v>
      </c>
      <c r="F2239" s="28">
        <v>98.12</v>
      </c>
      <c r="G2239" t="s">
        <v>14</v>
      </c>
    </row>
    <row r="2240" spans="1:7" x14ac:dyDescent="0.25">
      <c r="A2240" t="s">
        <v>0</v>
      </c>
      <c r="B2240" t="s">
        <v>13</v>
      </c>
      <c r="C2240">
        <v>7521265</v>
      </c>
      <c r="D2240" s="2">
        <v>2958465</v>
      </c>
      <c r="E2240" s="2">
        <v>44764</v>
      </c>
      <c r="F2240" s="28">
        <v>98.12</v>
      </c>
      <c r="G2240" t="s">
        <v>14</v>
      </c>
    </row>
    <row r="2241" spans="1:7" x14ac:dyDescent="0.25">
      <c r="A2241" t="s">
        <v>0</v>
      </c>
      <c r="B2241" t="s">
        <v>13</v>
      </c>
      <c r="C2241">
        <v>7521763</v>
      </c>
      <c r="D2241" s="2">
        <v>2958465</v>
      </c>
      <c r="E2241" s="2">
        <v>40299</v>
      </c>
      <c r="F2241" s="28">
        <v>99.01</v>
      </c>
      <c r="G2241" t="s">
        <v>14</v>
      </c>
    </row>
    <row r="2242" spans="1:7" x14ac:dyDescent="0.25">
      <c r="A2242" t="s">
        <v>0</v>
      </c>
      <c r="B2242" t="s">
        <v>13</v>
      </c>
      <c r="C2242">
        <v>7521765</v>
      </c>
      <c r="D2242" s="2">
        <v>2958465</v>
      </c>
      <c r="E2242" s="2">
        <v>43344</v>
      </c>
      <c r="F2242" s="28">
        <v>99.01</v>
      </c>
      <c r="G2242" t="s">
        <v>14</v>
      </c>
    </row>
    <row r="2243" spans="1:7" x14ac:dyDescent="0.25">
      <c r="A2243" t="s">
        <v>0</v>
      </c>
      <c r="B2243" t="s">
        <v>13</v>
      </c>
      <c r="C2243">
        <v>7522173</v>
      </c>
      <c r="D2243" s="2">
        <v>2958465</v>
      </c>
      <c r="E2243" s="2">
        <v>45223</v>
      </c>
      <c r="F2243" s="28">
        <v>80.73</v>
      </c>
      <c r="G2243" t="s">
        <v>14</v>
      </c>
    </row>
    <row r="2244" spans="1:7" x14ac:dyDescent="0.25">
      <c r="A2244" t="s">
        <v>0</v>
      </c>
      <c r="B2244" t="s">
        <v>13</v>
      </c>
      <c r="C2244">
        <v>7522174</v>
      </c>
      <c r="D2244" s="2">
        <v>2958465</v>
      </c>
      <c r="E2244" s="2">
        <v>45223</v>
      </c>
      <c r="F2244" s="28">
        <v>80.73</v>
      </c>
      <c r="G2244" t="s">
        <v>14</v>
      </c>
    </row>
    <row r="2245" spans="1:7" x14ac:dyDescent="0.25">
      <c r="A2245" t="s">
        <v>0</v>
      </c>
      <c r="B2245" t="s">
        <v>13</v>
      </c>
      <c r="C2245">
        <v>7522183</v>
      </c>
      <c r="D2245" s="2">
        <v>2958465</v>
      </c>
      <c r="E2245" s="2">
        <v>45223</v>
      </c>
      <c r="F2245" s="28">
        <v>83.74</v>
      </c>
      <c r="G2245" t="s">
        <v>14</v>
      </c>
    </row>
    <row r="2246" spans="1:7" x14ac:dyDescent="0.25">
      <c r="A2246" t="s">
        <v>0</v>
      </c>
      <c r="B2246" t="s">
        <v>13</v>
      </c>
      <c r="C2246">
        <v>7522184</v>
      </c>
      <c r="D2246" s="2">
        <v>2958465</v>
      </c>
      <c r="E2246" s="2">
        <v>45223</v>
      </c>
      <c r="F2246" s="28">
        <v>83.74</v>
      </c>
      <c r="G2246" t="s">
        <v>14</v>
      </c>
    </row>
    <row r="2247" spans="1:7" x14ac:dyDescent="0.25">
      <c r="A2247" t="s">
        <v>0</v>
      </c>
      <c r="B2247" t="s">
        <v>13</v>
      </c>
      <c r="C2247">
        <v>7522211</v>
      </c>
      <c r="D2247" s="2">
        <v>2958465</v>
      </c>
      <c r="E2247" s="2">
        <v>45223</v>
      </c>
      <c r="F2247" s="28">
        <v>84.75</v>
      </c>
      <c r="G2247" t="s">
        <v>14</v>
      </c>
    </row>
    <row r="2248" spans="1:7" x14ac:dyDescent="0.25">
      <c r="A2248" t="s">
        <v>0</v>
      </c>
      <c r="B2248" t="s">
        <v>13</v>
      </c>
      <c r="C2248">
        <v>7522213</v>
      </c>
      <c r="D2248" s="2">
        <v>2958465</v>
      </c>
      <c r="E2248" s="2">
        <v>45223</v>
      </c>
      <c r="F2248" s="28">
        <v>84.75</v>
      </c>
      <c r="G2248" t="s">
        <v>14</v>
      </c>
    </row>
    <row r="2249" spans="1:7" x14ac:dyDescent="0.25">
      <c r="A2249" t="s">
        <v>0</v>
      </c>
      <c r="B2249" t="s">
        <v>13</v>
      </c>
      <c r="C2249">
        <v>7522233</v>
      </c>
      <c r="D2249" s="2">
        <v>2958465</v>
      </c>
      <c r="E2249" s="2">
        <v>45223</v>
      </c>
      <c r="F2249" s="28">
        <v>81.59</v>
      </c>
      <c r="G2249" t="s">
        <v>14</v>
      </c>
    </row>
    <row r="2250" spans="1:7" x14ac:dyDescent="0.25">
      <c r="A2250" t="s">
        <v>0</v>
      </c>
      <c r="B2250" t="s">
        <v>13</v>
      </c>
      <c r="C2250">
        <v>7522234</v>
      </c>
      <c r="D2250" s="2">
        <v>2958465</v>
      </c>
      <c r="E2250" s="2">
        <v>45223</v>
      </c>
      <c r="F2250" s="28">
        <v>81.59</v>
      </c>
      <c r="G2250" t="s">
        <v>14</v>
      </c>
    </row>
    <row r="2251" spans="1:7" x14ac:dyDescent="0.25">
      <c r="A2251" t="s">
        <v>0</v>
      </c>
      <c r="B2251" t="s">
        <v>13</v>
      </c>
      <c r="C2251">
        <v>7522673</v>
      </c>
      <c r="D2251" s="2">
        <v>2958465</v>
      </c>
      <c r="E2251" s="2">
        <v>43344</v>
      </c>
      <c r="F2251" s="28">
        <v>87.72</v>
      </c>
      <c r="G2251" t="s">
        <v>14</v>
      </c>
    </row>
    <row r="2252" spans="1:7" x14ac:dyDescent="0.25">
      <c r="A2252" t="s">
        <v>0</v>
      </c>
      <c r="B2252" t="s">
        <v>13</v>
      </c>
      <c r="C2252">
        <v>7522674</v>
      </c>
      <c r="D2252" s="2">
        <v>2958465</v>
      </c>
      <c r="E2252" s="2">
        <v>43344</v>
      </c>
      <c r="F2252" s="28">
        <v>87.72</v>
      </c>
      <c r="G2252" t="s">
        <v>14</v>
      </c>
    </row>
    <row r="2253" spans="1:7" x14ac:dyDescent="0.25">
      <c r="A2253" t="s">
        <v>0</v>
      </c>
      <c r="B2253" t="s">
        <v>13</v>
      </c>
      <c r="C2253">
        <v>7522683</v>
      </c>
      <c r="D2253" s="2">
        <v>2958465</v>
      </c>
      <c r="E2253" s="2">
        <v>43344</v>
      </c>
      <c r="F2253" s="28">
        <v>89.28</v>
      </c>
      <c r="G2253" t="s">
        <v>14</v>
      </c>
    </row>
    <row r="2254" spans="1:7" x14ac:dyDescent="0.25">
      <c r="A2254" t="s">
        <v>0</v>
      </c>
      <c r="B2254" t="s">
        <v>13</v>
      </c>
      <c r="C2254">
        <v>7522684</v>
      </c>
      <c r="D2254" s="2">
        <v>2958465</v>
      </c>
      <c r="E2254" s="2">
        <v>43344</v>
      </c>
      <c r="F2254" s="28">
        <v>89.28</v>
      </c>
      <c r="G2254" t="s">
        <v>14</v>
      </c>
    </row>
    <row r="2255" spans="1:7" x14ac:dyDescent="0.25">
      <c r="A2255" t="s">
        <v>0</v>
      </c>
      <c r="B2255" t="s">
        <v>13</v>
      </c>
      <c r="C2255">
        <v>7522711</v>
      </c>
      <c r="D2255" s="2">
        <v>2958465</v>
      </c>
      <c r="E2255" s="2">
        <v>43344</v>
      </c>
      <c r="F2255" s="28">
        <v>89.29</v>
      </c>
      <c r="G2255" t="s">
        <v>14</v>
      </c>
    </row>
    <row r="2256" spans="1:7" x14ac:dyDescent="0.25">
      <c r="A2256" t="s">
        <v>0</v>
      </c>
      <c r="B2256" t="s">
        <v>13</v>
      </c>
      <c r="C2256">
        <v>7522713</v>
      </c>
      <c r="D2256" s="2">
        <v>2958465</v>
      </c>
      <c r="E2256" s="2">
        <v>43344</v>
      </c>
      <c r="F2256" s="28">
        <v>89.29</v>
      </c>
      <c r="G2256" t="s">
        <v>14</v>
      </c>
    </row>
    <row r="2257" spans="1:7" x14ac:dyDescent="0.25">
      <c r="A2257" t="s">
        <v>0</v>
      </c>
      <c r="B2257" t="s">
        <v>13</v>
      </c>
      <c r="C2257">
        <v>7522733</v>
      </c>
      <c r="D2257" s="2">
        <v>2958465</v>
      </c>
      <c r="E2257" s="2">
        <v>43344</v>
      </c>
      <c r="F2257" s="28">
        <v>89.29</v>
      </c>
      <c r="G2257" t="s">
        <v>14</v>
      </c>
    </row>
    <row r="2258" spans="1:7" x14ac:dyDescent="0.25">
      <c r="A2258" t="s">
        <v>0</v>
      </c>
      <c r="B2258" t="s">
        <v>13</v>
      </c>
      <c r="C2258">
        <v>7522734</v>
      </c>
      <c r="D2258" s="2">
        <v>2958465</v>
      </c>
      <c r="E2258" s="2">
        <v>43344</v>
      </c>
      <c r="F2258" s="28">
        <v>89.29</v>
      </c>
      <c r="G2258" t="s">
        <v>14</v>
      </c>
    </row>
    <row r="2259" spans="1:7" x14ac:dyDescent="0.25">
      <c r="A2259" t="s">
        <v>0</v>
      </c>
      <c r="B2259" t="s">
        <v>13</v>
      </c>
      <c r="C2259">
        <v>7530224</v>
      </c>
      <c r="D2259" s="2">
        <v>2958465</v>
      </c>
      <c r="E2259" s="2">
        <v>45223</v>
      </c>
      <c r="F2259" s="28">
        <v>78.31</v>
      </c>
      <c r="G2259" t="s">
        <v>14</v>
      </c>
    </row>
    <row r="2260" spans="1:7" x14ac:dyDescent="0.25">
      <c r="A2260" t="s">
        <v>0</v>
      </c>
      <c r="B2260" t="s">
        <v>13</v>
      </c>
      <c r="C2260">
        <v>7530225</v>
      </c>
      <c r="D2260" s="2">
        <v>2958465</v>
      </c>
      <c r="E2260" s="2">
        <v>45223</v>
      </c>
      <c r="F2260" s="28">
        <v>78.31</v>
      </c>
      <c r="G2260" t="s">
        <v>14</v>
      </c>
    </row>
    <row r="2261" spans="1:7" x14ac:dyDescent="0.25">
      <c r="A2261" t="s">
        <v>0</v>
      </c>
      <c r="B2261" t="s">
        <v>13</v>
      </c>
      <c r="C2261">
        <v>7530227</v>
      </c>
      <c r="D2261" s="2">
        <v>2958465</v>
      </c>
      <c r="E2261" s="2">
        <v>44764</v>
      </c>
      <c r="F2261" s="28">
        <v>81.349999999999994</v>
      </c>
      <c r="G2261" t="s">
        <v>14</v>
      </c>
    </row>
    <row r="2262" spans="1:7" x14ac:dyDescent="0.25">
      <c r="A2262" t="s">
        <v>0</v>
      </c>
      <c r="B2262" t="s">
        <v>13</v>
      </c>
      <c r="C2262">
        <v>7530228</v>
      </c>
      <c r="D2262" s="2">
        <v>2958465</v>
      </c>
      <c r="E2262" s="2">
        <v>44764</v>
      </c>
      <c r="F2262" s="28">
        <v>81.349999999999994</v>
      </c>
      <c r="G2262" t="s">
        <v>14</v>
      </c>
    </row>
    <row r="2263" spans="1:7" x14ac:dyDescent="0.25">
      <c r="A2263" t="s">
        <v>0</v>
      </c>
      <c r="B2263" t="s">
        <v>13</v>
      </c>
      <c r="C2263">
        <v>7530724</v>
      </c>
      <c r="D2263" s="2">
        <v>2958465</v>
      </c>
      <c r="E2263" s="2">
        <v>43344</v>
      </c>
      <c r="F2263" s="28">
        <v>87.72</v>
      </c>
      <c r="G2263" t="s">
        <v>14</v>
      </c>
    </row>
    <row r="2264" spans="1:7" x14ac:dyDescent="0.25">
      <c r="A2264" t="s">
        <v>0</v>
      </c>
      <c r="B2264" t="s">
        <v>13</v>
      </c>
      <c r="C2264">
        <v>7530725</v>
      </c>
      <c r="D2264" s="2">
        <v>2958465</v>
      </c>
      <c r="E2264" s="2">
        <v>43344</v>
      </c>
      <c r="F2264" s="28">
        <v>87.72</v>
      </c>
      <c r="G2264" t="s">
        <v>14</v>
      </c>
    </row>
    <row r="2265" spans="1:7" x14ac:dyDescent="0.25">
      <c r="A2265" t="s">
        <v>0</v>
      </c>
      <c r="B2265" t="s">
        <v>13</v>
      </c>
      <c r="C2265">
        <v>7530727</v>
      </c>
      <c r="D2265" s="2">
        <v>2958465</v>
      </c>
      <c r="E2265" s="2">
        <v>43344</v>
      </c>
      <c r="F2265" s="28">
        <v>87.72</v>
      </c>
      <c r="G2265" t="s">
        <v>14</v>
      </c>
    </row>
    <row r="2266" spans="1:7" x14ac:dyDescent="0.25">
      <c r="A2266" t="s">
        <v>0</v>
      </c>
      <c r="B2266" t="s">
        <v>13</v>
      </c>
      <c r="C2266">
        <v>7530728</v>
      </c>
      <c r="D2266" s="2">
        <v>2958465</v>
      </c>
      <c r="E2266" s="2">
        <v>43344</v>
      </c>
      <c r="F2266" s="28">
        <v>87.72</v>
      </c>
      <c r="G2266" t="s">
        <v>14</v>
      </c>
    </row>
    <row r="2267" spans="1:7" x14ac:dyDescent="0.25">
      <c r="A2267" t="s">
        <v>0</v>
      </c>
      <c r="B2267" t="s">
        <v>13</v>
      </c>
      <c r="C2267">
        <v>7532183</v>
      </c>
      <c r="D2267" s="2">
        <v>2958465</v>
      </c>
      <c r="E2267" s="2">
        <v>44764</v>
      </c>
      <c r="F2267" s="28">
        <v>86.36</v>
      </c>
      <c r="G2267" t="s">
        <v>14</v>
      </c>
    </row>
    <row r="2268" spans="1:7" x14ac:dyDescent="0.25">
      <c r="A2268" t="s">
        <v>0</v>
      </c>
      <c r="B2268" t="s">
        <v>13</v>
      </c>
      <c r="C2268">
        <v>7532184</v>
      </c>
      <c r="D2268" s="2">
        <v>2958465</v>
      </c>
      <c r="E2268" s="2">
        <v>44764</v>
      </c>
      <c r="F2268" s="28">
        <v>86.36</v>
      </c>
      <c r="G2268" t="s">
        <v>14</v>
      </c>
    </row>
    <row r="2269" spans="1:7" x14ac:dyDescent="0.25">
      <c r="A2269" t="s">
        <v>0</v>
      </c>
      <c r="B2269" t="s">
        <v>13</v>
      </c>
      <c r="C2269">
        <v>7532187</v>
      </c>
      <c r="D2269" s="2">
        <v>2958465</v>
      </c>
      <c r="E2269" s="2">
        <v>44764</v>
      </c>
      <c r="F2269" s="28">
        <v>86.36</v>
      </c>
      <c r="G2269" t="s">
        <v>14</v>
      </c>
    </row>
    <row r="2270" spans="1:7" x14ac:dyDescent="0.25">
      <c r="A2270" t="s">
        <v>0</v>
      </c>
      <c r="B2270" t="s">
        <v>13</v>
      </c>
      <c r="C2270">
        <v>7532188</v>
      </c>
      <c r="D2270" s="2">
        <v>2958465</v>
      </c>
      <c r="E2270" s="2">
        <v>44764</v>
      </c>
      <c r="F2270" s="28">
        <v>86.36</v>
      </c>
      <c r="G2270" t="s">
        <v>14</v>
      </c>
    </row>
    <row r="2271" spans="1:7" x14ac:dyDescent="0.25">
      <c r="A2271" t="s">
        <v>0</v>
      </c>
      <c r="B2271" t="s">
        <v>13</v>
      </c>
      <c r="C2271">
        <v>7532242</v>
      </c>
      <c r="D2271" s="2">
        <v>2958465</v>
      </c>
      <c r="E2271" s="2">
        <v>44764</v>
      </c>
      <c r="F2271" s="28">
        <v>87.39</v>
      </c>
      <c r="G2271" t="s">
        <v>14</v>
      </c>
    </row>
    <row r="2272" spans="1:7" x14ac:dyDescent="0.25">
      <c r="A2272" t="s">
        <v>0</v>
      </c>
      <c r="B2272" t="s">
        <v>13</v>
      </c>
      <c r="C2272">
        <v>7532256</v>
      </c>
      <c r="D2272" s="2">
        <v>2958465</v>
      </c>
      <c r="E2272" s="2">
        <v>44764</v>
      </c>
      <c r="F2272" s="28">
        <v>86.91</v>
      </c>
      <c r="G2272" t="s">
        <v>14</v>
      </c>
    </row>
    <row r="2273" spans="1:7" x14ac:dyDescent="0.25">
      <c r="A2273" t="s">
        <v>0</v>
      </c>
      <c r="B2273" t="s">
        <v>13</v>
      </c>
      <c r="C2273">
        <v>7532683</v>
      </c>
      <c r="D2273" s="2">
        <v>2958465</v>
      </c>
      <c r="E2273" s="2">
        <v>43344</v>
      </c>
      <c r="F2273" s="28">
        <v>87.72</v>
      </c>
      <c r="G2273" t="s">
        <v>14</v>
      </c>
    </row>
    <row r="2274" spans="1:7" x14ac:dyDescent="0.25">
      <c r="A2274" t="s">
        <v>0</v>
      </c>
      <c r="B2274" t="s">
        <v>13</v>
      </c>
      <c r="C2274">
        <v>7532684</v>
      </c>
      <c r="D2274" s="2">
        <v>2958465</v>
      </c>
      <c r="E2274" s="2">
        <v>43344</v>
      </c>
      <c r="F2274" s="28">
        <v>87.72</v>
      </c>
      <c r="G2274" t="s">
        <v>14</v>
      </c>
    </row>
    <row r="2275" spans="1:7" x14ac:dyDescent="0.25">
      <c r="A2275" t="s">
        <v>0</v>
      </c>
      <c r="B2275" t="s">
        <v>13</v>
      </c>
      <c r="C2275">
        <v>7532687</v>
      </c>
      <c r="D2275" s="2">
        <v>2958465</v>
      </c>
      <c r="E2275" s="2">
        <v>43344</v>
      </c>
      <c r="F2275" s="28">
        <v>87.72</v>
      </c>
      <c r="G2275" t="s">
        <v>14</v>
      </c>
    </row>
    <row r="2276" spans="1:7" x14ac:dyDescent="0.25">
      <c r="A2276" t="s">
        <v>0</v>
      </c>
      <c r="B2276" t="s">
        <v>13</v>
      </c>
      <c r="C2276">
        <v>7532688</v>
      </c>
      <c r="D2276" s="2">
        <v>2958465</v>
      </c>
      <c r="E2276" s="2">
        <v>43344</v>
      </c>
      <c r="F2276" s="28">
        <v>87.72</v>
      </c>
      <c r="G2276" t="s">
        <v>14</v>
      </c>
    </row>
    <row r="2277" spans="1:7" x14ac:dyDescent="0.25">
      <c r="A2277" t="s">
        <v>0</v>
      </c>
      <c r="B2277" t="s">
        <v>13</v>
      </c>
      <c r="C2277">
        <v>7532742</v>
      </c>
      <c r="D2277" s="2">
        <v>2958465</v>
      </c>
      <c r="E2277" s="2">
        <v>43344</v>
      </c>
      <c r="F2277" s="28">
        <v>87.72</v>
      </c>
      <c r="G2277" t="s">
        <v>14</v>
      </c>
    </row>
    <row r="2278" spans="1:7" x14ac:dyDescent="0.25">
      <c r="A2278" t="s">
        <v>0</v>
      </c>
      <c r="B2278" t="s">
        <v>13</v>
      </c>
      <c r="C2278">
        <v>7532756</v>
      </c>
      <c r="D2278" s="2">
        <v>2958465</v>
      </c>
      <c r="E2278" s="2">
        <v>43344</v>
      </c>
      <c r="F2278" s="28">
        <v>87.72</v>
      </c>
      <c r="G2278" t="s">
        <v>14</v>
      </c>
    </row>
    <row r="2279" spans="1:7" x14ac:dyDescent="0.25">
      <c r="A2279" t="s">
        <v>0</v>
      </c>
      <c r="B2279" t="s">
        <v>13</v>
      </c>
      <c r="C2279">
        <v>7534183</v>
      </c>
      <c r="D2279" s="2">
        <v>2958465</v>
      </c>
      <c r="E2279" s="2">
        <v>44713</v>
      </c>
      <c r="F2279" s="28">
        <v>87.7</v>
      </c>
      <c r="G2279" t="s">
        <v>14</v>
      </c>
    </row>
    <row r="2280" spans="1:7" x14ac:dyDescent="0.25">
      <c r="A2280" t="s">
        <v>0</v>
      </c>
      <c r="B2280" t="s">
        <v>13</v>
      </c>
      <c r="C2280">
        <v>7534184</v>
      </c>
      <c r="D2280" s="2">
        <v>2958465</v>
      </c>
      <c r="E2280" s="2">
        <v>44713</v>
      </c>
      <c r="F2280" s="28">
        <v>87.7</v>
      </c>
      <c r="G2280" t="s">
        <v>14</v>
      </c>
    </row>
    <row r="2281" spans="1:7" x14ac:dyDescent="0.25">
      <c r="A2281" t="s">
        <v>0</v>
      </c>
      <c r="B2281" t="s">
        <v>13</v>
      </c>
      <c r="C2281">
        <v>7534211</v>
      </c>
      <c r="D2281" s="2">
        <v>2958465</v>
      </c>
      <c r="E2281" s="2">
        <v>44713</v>
      </c>
      <c r="F2281" s="28">
        <v>87.73</v>
      </c>
      <c r="G2281" t="s">
        <v>14</v>
      </c>
    </row>
    <row r="2282" spans="1:7" x14ac:dyDescent="0.25">
      <c r="A2282" t="s">
        <v>0</v>
      </c>
      <c r="B2282" t="s">
        <v>13</v>
      </c>
      <c r="C2282">
        <v>7534213</v>
      </c>
      <c r="D2282" s="2">
        <v>2958465</v>
      </c>
      <c r="E2282" s="2">
        <v>44713</v>
      </c>
      <c r="F2282" s="28">
        <v>87.73</v>
      </c>
      <c r="G2282" t="s">
        <v>14</v>
      </c>
    </row>
    <row r="2283" spans="1:7" x14ac:dyDescent="0.25">
      <c r="A2283" t="s">
        <v>0</v>
      </c>
      <c r="B2283" t="s">
        <v>13</v>
      </c>
      <c r="C2283">
        <v>7534683</v>
      </c>
      <c r="D2283" s="2">
        <v>2958465</v>
      </c>
      <c r="E2283" s="2">
        <v>43344</v>
      </c>
      <c r="F2283" s="28">
        <v>87.72</v>
      </c>
      <c r="G2283" t="s">
        <v>14</v>
      </c>
    </row>
    <row r="2284" spans="1:7" x14ac:dyDescent="0.25">
      <c r="A2284" t="s">
        <v>0</v>
      </c>
      <c r="B2284" t="s">
        <v>13</v>
      </c>
      <c r="C2284">
        <v>7534684</v>
      </c>
      <c r="D2284" s="2">
        <v>2958465</v>
      </c>
      <c r="E2284" s="2">
        <v>43344</v>
      </c>
      <c r="F2284" s="28">
        <v>87.72</v>
      </c>
      <c r="G2284" t="s">
        <v>14</v>
      </c>
    </row>
    <row r="2285" spans="1:7" x14ac:dyDescent="0.25">
      <c r="A2285" t="s">
        <v>0</v>
      </c>
      <c r="B2285" t="s">
        <v>13</v>
      </c>
      <c r="C2285">
        <v>7534711</v>
      </c>
      <c r="D2285" s="2">
        <v>2958465</v>
      </c>
      <c r="E2285" s="2">
        <v>43344</v>
      </c>
      <c r="F2285" s="28">
        <v>87.72</v>
      </c>
      <c r="G2285" t="s">
        <v>14</v>
      </c>
    </row>
    <row r="2286" spans="1:7" x14ac:dyDescent="0.25">
      <c r="A2286" t="s">
        <v>0</v>
      </c>
      <c r="B2286" t="s">
        <v>13</v>
      </c>
      <c r="C2286">
        <v>7534713</v>
      </c>
      <c r="D2286" s="2">
        <v>2958465</v>
      </c>
      <c r="E2286" s="2">
        <v>43344</v>
      </c>
      <c r="F2286" s="28">
        <v>87.72</v>
      </c>
      <c r="G2286" t="s">
        <v>14</v>
      </c>
    </row>
    <row r="2287" spans="1:7" x14ac:dyDescent="0.25">
      <c r="A2287" t="s">
        <v>0</v>
      </c>
      <c r="B2287" t="s">
        <v>13</v>
      </c>
      <c r="C2287">
        <v>7540263</v>
      </c>
      <c r="D2287" s="2">
        <v>2958465</v>
      </c>
      <c r="E2287" s="2">
        <v>44713</v>
      </c>
      <c r="F2287" s="28">
        <v>99</v>
      </c>
      <c r="G2287" t="s">
        <v>14</v>
      </c>
    </row>
    <row r="2288" spans="1:7" x14ac:dyDescent="0.25">
      <c r="A2288" t="s">
        <v>0</v>
      </c>
      <c r="B2288" t="s">
        <v>13</v>
      </c>
      <c r="C2288">
        <v>7540264</v>
      </c>
      <c r="D2288" s="2">
        <v>2958465</v>
      </c>
      <c r="E2288" s="2">
        <v>44713</v>
      </c>
      <c r="F2288" s="28">
        <v>99</v>
      </c>
      <c r="G2288" t="s">
        <v>14</v>
      </c>
    </row>
    <row r="2289" spans="1:7" x14ac:dyDescent="0.25">
      <c r="A2289" t="s">
        <v>0</v>
      </c>
      <c r="B2289" t="s">
        <v>13</v>
      </c>
      <c r="C2289">
        <v>7540265</v>
      </c>
      <c r="D2289" s="2">
        <v>2958465</v>
      </c>
      <c r="E2289" s="2">
        <v>44713</v>
      </c>
      <c r="F2289" s="28">
        <v>99</v>
      </c>
      <c r="G2289" t="s">
        <v>14</v>
      </c>
    </row>
    <row r="2290" spans="1:7" x14ac:dyDescent="0.25">
      <c r="A2290" t="s">
        <v>0</v>
      </c>
      <c r="B2290" t="s">
        <v>13</v>
      </c>
      <c r="C2290">
        <v>7540763</v>
      </c>
      <c r="D2290" s="2">
        <v>2958465</v>
      </c>
      <c r="E2290" s="2">
        <v>39777</v>
      </c>
      <c r="F2290" s="28">
        <v>88.27</v>
      </c>
      <c r="G2290" t="s">
        <v>14</v>
      </c>
    </row>
    <row r="2291" spans="1:7" x14ac:dyDescent="0.25">
      <c r="A2291" t="s">
        <v>0</v>
      </c>
      <c r="B2291" t="s">
        <v>13</v>
      </c>
      <c r="C2291">
        <v>7540764</v>
      </c>
      <c r="D2291" s="2">
        <v>2958465</v>
      </c>
      <c r="E2291" s="2">
        <v>39777</v>
      </c>
      <c r="F2291" s="28">
        <v>88.27</v>
      </c>
      <c r="G2291" t="s">
        <v>14</v>
      </c>
    </row>
    <row r="2292" spans="1:7" x14ac:dyDescent="0.25">
      <c r="A2292" t="s">
        <v>0</v>
      </c>
      <c r="B2292" t="s">
        <v>13</v>
      </c>
      <c r="C2292">
        <v>7540765</v>
      </c>
      <c r="D2292" s="2">
        <v>2958465</v>
      </c>
      <c r="E2292" s="2">
        <v>43344</v>
      </c>
      <c r="F2292" s="28">
        <v>99.01</v>
      </c>
      <c r="G2292" t="s">
        <v>14</v>
      </c>
    </row>
    <row r="2293" spans="1:7" x14ac:dyDescent="0.25">
      <c r="A2293" t="s">
        <v>0</v>
      </c>
      <c r="B2293" t="s">
        <v>13</v>
      </c>
      <c r="C2293">
        <v>7548183</v>
      </c>
      <c r="D2293" s="2">
        <v>2958465</v>
      </c>
      <c r="E2293" s="2">
        <v>40742</v>
      </c>
      <c r="F2293" s="28">
        <v>85.47</v>
      </c>
      <c r="G2293" t="s">
        <v>14</v>
      </c>
    </row>
    <row r="2294" spans="1:7" x14ac:dyDescent="0.25">
      <c r="A2294" t="s">
        <v>0</v>
      </c>
      <c r="B2294" t="s">
        <v>13</v>
      </c>
      <c r="C2294">
        <v>7548184</v>
      </c>
      <c r="D2294" s="2">
        <v>2958465</v>
      </c>
      <c r="E2294" s="2">
        <v>40742</v>
      </c>
      <c r="F2294" s="28">
        <v>85.47</v>
      </c>
      <c r="G2294" t="s">
        <v>14</v>
      </c>
    </row>
    <row r="2295" spans="1:7" x14ac:dyDescent="0.25">
      <c r="A2295" t="s">
        <v>0</v>
      </c>
      <c r="B2295" t="s">
        <v>13</v>
      </c>
      <c r="C2295">
        <v>7548233</v>
      </c>
      <c r="D2295" s="2">
        <v>2958465</v>
      </c>
      <c r="E2295" s="2">
        <v>40742</v>
      </c>
      <c r="F2295" s="28">
        <v>86.96</v>
      </c>
      <c r="G2295" t="s">
        <v>14</v>
      </c>
    </row>
    <row r="2296" spans="1:7" x14ac:dyDescent="0.25">
      <c r="A2296" t="s">
        <v>0</v>
      </c>
      <c r="B2296" t="s">
        <v>13</v>
      </c>
      <c r="C2296">
        <v>7548234</v>
      </c>
      <c r="D2296" s="2">
        <v>2958465</v>
      </c>
      <c r="E2296" s="2">
        <v>40742</v>
      </c>
      <c r="F2296" s="28">
        <v>86.96</v>
      </c>
      <c r="G2296" t="s">
        <v>14</v>
      </c>
    </row>
    <row r="2297" spans="1:7" x14ac:dyDescent="0.25">
      <c r="A2297" t="s">
        <v>0</v>
      </c>
      <c r="B2297" t="s">
        <v>13</v>
      </c>
      <c r="C2297">
        <v>7548683</v>
      </c>
      <c r="D2297" s="2">
        <v>2958465</v>
      </c>
      <c r="E2297" s="2">
        <v>40742</v>
      </c>
      <c r="F2297" s="28">
        <v>85.47</v>
      </c>
      <c r="G2297" t="s">
        <v>14</v>
      </c>
    </row>
    <row r="2298" spans="1:7" x14ac:dyDescent="0.25">
      <c r="A2298" t="s">
        <v>0</v>
      </c>
      <c r="B2298" t="s">
        <v>13</v>
      </c>
      <c r="C2298">
        <v>7548684</v>
      </c>
      <c r="D2298" s="2">
        <v>2958465</v>
      </c>
      <c r="E2298" s="2">
        <v>40742</v>
      </c>
      <c r="F2298" s="28">
        <v>85.47</v>
      </c>
      <c r="G2298" t="s">
        <v>14</v>
      </c>
    </row>
    <row r="2299" spans="1:7" x14ac:dyDescent="0.25">
      <c r="A2299" t="s">
        <v>0</v>
      </c>
      <c r="B2299" t="s">
        <v>13</v>
      </c>
      <c r="C2299">
        <v>7548733</v>
      </c>
      <c r="D2299" s="2">
        <v>2958465</v>
      </c>
      <c r="E2299" s="2">
        <v>40742</v>
      </c>
      <c r="F2299" s="28">
        <v>86.96</v>
      </c>
      <c r="G2299" t="s">
        <v>14</v>
      </c>
    </row>
    <row r="2300" spans="1:7" x14ac:dyDescent="0.25">
      <c r="A2300" t="s">
        <v>0</v>
      </c>
      <c r="B2300" t="s">
        <v>13</v>
      </c>
      <c r="C2300">
        <v>7548734</v>
      </c>
      <c r="D2300" s="2">
        <v>2958465</v>
      </c>
      <c r="E2300" s="2">
        <v>40742</v>
      </c>
      <c r="F2300" s="28">
        <v>86.96</v>
      </c>
      <c r="G2300" t="s">
        <v>14</v>
      </c>
    </row>
    <row r="2301" spans="1:7" x14ac:dyDescent="0.25">
      <c r="A2301" t="s">
        <v>0</v>
      </c>
      <c r="B2301" t="s">
        <v>13</v>
      </c>
      <c r="C2301">
        <v>7549183</v>
      </c>
      <c r="D2301" s="2">
        <v>2958465</v>
      </c>
      <c r="E2301" s="2">
        <v>40742</v>
      </c>
      <c r="F2301" s="28">
        <v>86.96</v>
      </c>
      <c r="G2301" t="s">
        <v>14</v>
      </c>
    </row>
    <row r="2302" spans="1:7" x14ac:dyDescent="0.25">
      <c r="A2302" t="s">
        <v>0</v>
      </c>
      <c r="B2302" t="s">
        <v>13</v>
      </c>
      <c r="C2302">
        <v>7549184</v>
      </c>
      <c r="D2302" s="2">
        <v>2958465</v>
      </c>
      <c r="E2302" s="2">
        <v>40742</v>
      </c>
      <c r="F2302" s="28">
        <v>86.96</v>
      </c>
      <c r="G2302" t="s">
        <v>14</v>
      </c>
    </row>
    <row r="2303" spans="1:7" x14ac:dyDescent="0.25">
      <c r="A2303" t="s">
        <v>0</v>
      </c>
      <c r="B2303" t="s">
        <v>13</v>
      </c>
      <c r="C2303">
        <v>7549251</v>
      </c>
      <c r="D2303" s="2">
        <v>2958465</v>
      </c>
      <c r="E2303" s="2">
        <v>40742</v>
      </c>
      <c r="F2303" s="28">
        <v>86.96</v>
      </c>
      <c r="G2303" t="s">
        <v>14</v>
      </c>
    </row>
    <row r="2304" spans="1:7" x14ac:dyDescent="0.25">
      <c r="A2304" t="s">
        <v>0</v>
      </c>
      <c r="B2304" t="s">
        <v>13</v>
      </c>
      <c r="C2304">
        <v>7549683</v>
      </c>
      <c r="D2304" s="2">
        <v>2958465</v>
      </c>
      <c r="E2304" s="2">
        <v>40742</v>
      </c>
      <c r="F2304" s="28">
        <v>86.95</v>
      </c>
      <c r="G2304" t="s">
        <v>14</v>
      </c>
    </row>
    <row r="2305" spans="1:7" x14ac:dyDescent="0.25">
      <c r="A2305" t="s">
        <v>0</v>
      </c>
      <c r="B2305" t="s">
        <v>13</v>
      </c>
      <c r="C2305">
        <v>7549684</v>
      </c>
      <c r="D2305" s="2">
        <v>2958465</v>
      </c>
      <c r="E2305" s="2">
        <v>40742</v>
      </c>
      <c r="F2305" s="28">
        <v>86.95</v>
      </c>
      <c r="G2305" t="s">
        <v>14</v>
      </c>
    </row>
    <row r="2306" spans="1:7" x14ac:dyDescent="0.25">
      <c r="A2306" t="s">
        <v>0</v>
      </c>
      <c r="B2306" t="s">
        <v>13</v>
      </c>
      <c r="C2306">
        <v>7549751</v>
      </c>
      <c r="D2306" s="2">
        <v>2958465</v>
      </c>
      <c r="E2306" s="2">
        <v>40742</v>
      </c>
      <c r="F2306" s="28">
        <v>86.96</v>
      </c>
      <c r="G2306" t="s">
        <v>14</v>
      </c>
    </row>
    <row r="2307" spans="1:7" x14ac:dyDescent="0.25">
      <c r="A2307" t="s">
        <v>0</v>
      </c>
      <c r="B2307" t="s">
        <v>13</v>
      </c>
      <c r="C2307">
        <v>7552183</v>
      </c>
      <c r="D2307" s="2">
        <v>2958465</v>
      </c>
      <c r="E2307" s="2">
        <v>42931</v>
      </c>
      <c r="F2307" s="28">
        <v>83.33</v>
      </c>
      <c r="G2307" t="s">
        <v>14</v>
      </c>
    </row>
    <row r="2308" spans="1:7" x14ac:dyDescent="0.25">
      <c r="A2308" t="s">
        <v>0</v>
      </c>
      <c r="B2308" t="s">
        <v>13</v>
      </c>
      <c r="C2308">
        <v>7552184</v>
      </c>
      <c r="D2308" s="2">
        <v>2958465</v>
      </c>
      <c r="E2308" s="2">
        <v>42931</v>
      </c>
      <c r="F2308" s="28">
        <v>83.33</v>
      </c>
      <c r="G2308" t="s">
        <v>14</v>
      </c>
    </row>
    <row r="2309" spans="1:7" x14ac:dyDescent="0.25">
      <c r="A2309" t="s">
        <v>0</v>
      </c>
      <c r="B2309" t="s">
        <v>13</v>
      </c>
      <c r="C2309">
        <v>7552233</v>
      </c>
      <c r="D2309" s="2">
        <v>2958465</v>
      </c>
      <c r="E2309" s="2">
        <v>42931</v>
      </c>
      <c r="F2309" s="28">
        <v>83.33</v>
      </c>
      <c r="G2309" t="s">
        <v>14</v>
      </c>
    </row>
    <row r="2310" spans="1:7" x14ac:dyDescent="0.25">
      <c r="A2310" t="s">
        <v>0</v>
      </c>
      <c r="B2310" t="s">
        <v>13</v>
      </c>
      <c r="C2310">
        <v>7552234</v>
      </c>
      <c r="D2310" s="2">
        <v>2958465</v>
      </c>
      <c r="E2310" s="2">
        <v>42931</v>
      </c>
      <c r="F2310" s="28">
        <v>83.33</v>
      </c>
      <c r="G2310" t="s">
        <v>14</v>
      </c>
    </row>
    <row r="2311" spans="1:7" x14ac:dyDescent="0.25">
      <c r="A2311" t="s">
        <v>0</v>
      </c>
      <c r="B2311" t="s">
        <v>13</v>
      </c>
      <c r="C2311">
        <v>7552242</v>
      </c>
      <c r="D2311" s="2">
        <v>2958465</v>
      </c>
      <c r="E2311" s="2">
        <v>42931</v>
      </c>
      <c r="F2311" s="28">
        <v>83.33</v>
      </c>
      <c r="G2311" t="s">
        <v>14</v>
      </c>
    </row>
    <row r="2312" spans="1:7" x14ac:dyDescent="0.25">
      <c r="A2312" t="s">
        <v>0</v>
      </c>
      <c r="B2312" t="s">
        <v>13</v>
      </c>
      <c r="C2312">
        <v>7552251</v>
      </c>
      <c r="D2312" s="2">
        <v>2958465</v>
      </c>
      <c r="E2312" s="2">
        <v>42931</v>
      </c>
      <c r="F2312" s="28">
        <v>83.31</v>
      </c>
      <c r="G2312" t="s">
        <v>14</v>
      </c>
    </row>
    <row r="2313" spans="1:7" x14ac:dyDescent="0.25">
      <c r="A2313" t="s">
        <v>0</v>
      </c>
      <c r="B2313" t="s">
        <v>13</v>
      </c>
      <c r="C2313">
        <v>7552256</v>
      </c>
      <c r="D2313" s="2">
        <v>2958465</v>
      </c>
      <c r="E2313" s="2">
        <v>42931</v>
      </c>
      <c r="F2313" s="28">
        <v>83.33</v>
      </c>
      <c r="G2313" t="s">
        <v>14</v>
      </c>
    </row>
    <row r="2314" spans="1:7" x14ac:dyDescent="0.25">
      <c r="A2314" t="s">
        <v>0</v>
      </c>
      <c r="B2314" t="s">
        <v>13</v>
      </c>
      <c r="C2314">
        <v>7552265</v>
      </c>
      <c r="D2314" s="2">
        <v>2958465</v>
      </c>
      <c r="E2314" s="2">
        <v>42931</v>
      </c>
      <c r="F2314" s="28">
        <v>83.33</v>
      </c>
      <c r="G2314" t="s">
        <v>14</v>
      </c>
    </row>
    <row r="2315" spans="1:7" x14ac:dyDescent="0.25">
      <c r="A2315" t="s">
        <v>0</v>
      </c>
      <c r="B2315" t="s">
        <v>13</v>
      </c>
      <c r="C2315">
        <v>7552683</v>
      </c>
      <c r="D2315" s="2">
        <v>2958465</v>
      </c>
      <c r="E2315" s="2">
        <v>42931</v>
      </c>
      <c r="F2315" s="28">
        <v>74.84</v>
      </c>
      <c r="G2315" t="s">
        <v>14</v>
      </c>
    </row>
    <row r="2316" spans="1:7" x14ac:dyDescent="0.25">
      <c r="A2316" t="s">
        <v>0</v>
      </c>
      <c r="B2316" t="s">
        <v>13</v>
      </c>
      <c r="C2316">
        <v>7552684</v>
      </c>
      <c r="D2316" s="2">
        <v>2958465</v>
      </c>
      <c r="E2316" s="2">
        <v>42931</v>
      </c>
      <c r="F2316" s="28">
        <v>74.84</v>
      </c>
      <c r="G2316" t="s">
        <v>14</v>
      </c>
    </row>
    <row r="2317" spans="1:7" x14ac:dyDescent="0.25">
      <c r="A2317" t="s">
        <v>0</v>
      </c>
      <c r="B2317" t="s">
        <v>13</v>
      </c>
      <c r="C2317">
        <v>7552733</v>
      </c>
      <c r="D2317" s="2">
        <v>2958465</v>
      </c>
      <c r="E2317" s="2">
        <v>42931</v>
      </c>
      <c r="F2317" s="28">
        <v>74.78</v>
      </c>
      <c r="G2317" t="s">
        <v>14</v>
      </c>
    </row>
    <row r="2318" spans="1:7" x14ac:dyDescent="0.25">
      <c r="A2318" t="s">
        <v>0</v>
      </c>
      <c r="B2318" t="s">
        <v>13</v>
      </c>
      <c r="C2318">
        <v>7552734</v>
      </c>
      <c r="D2318" s="2">
        <v>2958465</v>
      </c>
      <c r="E2318" s="2">
        <v>42931</v>
      </c>
      <c r="F2318" s="28">
        <v>74.78</v>
      </c>
      <c r="G2318" t="s">
        <v>14</v>
      </c>
    </row>
    <row r="2319" spans="1:7" x14ac:dyDescent="0.25">
      <c r="A2319" t="s">
        <v>0</v>
      </c>
      <c r="B2319" t="s">
        <v>13</v>
      </c>
      <c r="C2319">
        <v>7552742</v>
      </c>
      <c r="D2319" s="2">
        <v>2958465</v>
      </c>
      <c r="E2319" s="2">
        <v>42931</v>
      </c>
      <c r="F2319" s="28">
        <v>74.650000000000006</v>
      </c>
      <c r="G2319" t="s">
        <v>14</v>
      </c>
    </row>
    <row r="2320" spans="1:7" x14ac:dyDescent="0.25">
      <c r="A2320" t="s">
        <v>0</v>
      </c>
      <c r="B2320" t="s">
        <v>13</v>
      </c>
      <c r="C2320">
        <v>7552751</v>
      </c>
      <c r="D2320" s="2">
        <v>2958465</v>
      </c>
      <c r="E2320" s="2">
        <v>42931</v>
      </c>
      <c r="F2320" s="28">
        <v>74.94</v>
      </c>
      <c r="G2320" t="s">
        <v>14</v>
      </c>
    </row>
    <row r="2321" spans="1:7" x14ac:dyDescent="0.25">
      <c r="A2321" t="s">
        <v>0</v>
      </c>
      <c r="B2321" t="s">
        <v>13</v>
      </c>
      <c r="C2321">
        <v>7552756</v>
      </c>
      <c r="D2321" s="2">
        <v>2958465</v>
      </c>
      <c r="E2321" s="2">
        <v>42931</v>
      </c>
      <c r="F2321" s="28">
        <v>74.680000000000007</v>
      </c>
      <c r="G2321" t="s">
        <v>14</v>
      </c>
    </row>
    <row r="2322" spans="1:7" x14ac:dyDescent="0.25">
      <c r="A2322" t="s">
        <v>0</v>
      </c>
      <c r="B2322" t="s">
        <v>13</v>
      </c>
      <c r="C2322">
        <v>7552765</v>
      </c>
      <c r="D2322" s="2">
        <v>2958465</v>
      </c>
      <c r="E2322" s="2">
        <v>42931</v>
      </c>
      <c r="F2322" s="28">
        <v>74.510000000000005</v>
      </c>
      <c r="G2322" t="s">
        <v>14</v>
      </c>
    </row>
    <row r="2323" spans="1:7" x14ac:dyDescent="0.25">
      <c r="A2323" t="s">
        <v>0</v>
      </c>
      <c r="B2323" t="s">
        <v>13</v>
      </c>
      <c r="C2323">
        <v>7553173</v>
      </c>
      <c r="D2323" s="2">
        <v>2958465</v>
      </c>
      <c r="E2323" s="2">
        <v>45223</v>
      </c>
      <c r="F2323" s="28">
        <v>68.61</v>
      </c>
      <c r="G2323" t="s">
        <v>14</v>
      </c>
    </row>
    <row r="2324" spans="1:7" x14ac:dyDescent="0.25">
      <c r="A2324" t="s">
        <v>0</v>
      </c>
      <c r="B2324" t="s">
        <v>13</v>
      </c>
      <c r="C2324">
        <v>7553175</v>
      </c>
      <c r="D2324" s="2">
        <v>2958465</v>
      </c>
      <c r="E2324" s="2">
        <v>45223</v>
      </c>
      <c r="F2324" s="28">
        <v>68.61</v>
      </c>
      <c r="G2324" t="s">
        <v>14</v>
      </c>
    </row>
    <row r="2325" spans="1:7" x14ac:dyDescent="0.25">
      <c r="A2325" t="s">
        <v>0</v>
      </c>
      <c r="B2325" t="s">
        <v>13</v>
      </c>
      <c r="C2325">
        <v>7553183</v>
      </c>
      <c r="D2325" s="2">
        <v>2958465</v>
      </c>
      <c r="E2325" s="2">
        <v>45223</v>
      </c>
      <c r="F2325" s="28">
        <v>70.709999999999994</v>
      </c>
      <c r="G2325" t="s">
        <v>14</v>
      </c>
    </row>
    <row r="2326" spans="1:7" x14ac:dyDescent="0.25">
      <c r="A2326" t="s">
        <v>0</v>
      </c>
      <c r="B2326" t="s">
        <v>13</v>
      </c>
      <c r="C2326">
        <v>7553184</v>
      </c>
      <c r="D2326" s="2">
        <v>2958465</v>
      </c>
      <c r="E2326" s="2">
        <v>45223</v>
      </c>
      <c r="F2326" s="28">
        <v>70.709999999999994</v>
      </c>
      <c r="G2326" t="s">
        <v>14</v>
      </c>
    </row>
    <row r="2327" spans="1:7" x14ac:dyDescent="0.25">
      <c r="A2327" t="s">
        <v>0</v>
      </c>
      <c r="B2327" t="s">
        <v>13</v>
      </c>
      <c r="C2327">
        <v>7553201</v>
      </c>
      <c r="D2327" s="2">
        <v>2958465</v>
      </c>
      <c r="E2327" s="2">
        <v>45223</v>
      </c>
      <c r="F2327" s="28">
        <v>72.12</v>
      </c>
      <c r="G2327" t="s">
        <v>14</v>
      </c>
    </row>
    <row r="2328" spans="1:7" x14ac:dyDescent="0.25">
      <c r="A2328" t="s">
        <v>0</v>
      </c>
      <c r="B2328" t="s">
        <v>13</v>
      </c>
      <c r="C2328">
        <v>7553203</v>
      </c>
      <c r="D2328" s="2">
        <v>2958465</v>
      </c>
      <c r="E2328" s="2">
        <v>45223</v>
      </c>
      <c r="F2328" s="28">
        <v>72.12</v>
      </c>
      <c r="G2328" t="s">
        <v>14</v>
      </c>
    </row>
    <row r="2329" spans="1:7" x14ac:dyDescent="0.25">
      <c r="A2329" t="s">
        <v>0</v>
      </c>
      <c r="B2329" t="s">
        <v>13</v>
      </c>
      <c r="C2329">
        <v>7553211</v>
      </c>
      <c r="D2329" s="2">
        <v>2958465</v>
      </c>
      <c r="E2329" s="2">
        <v>45223</v>
      </c>
      <c r="F2329" s="28">
        <v>72.87</v>
      </c>
      <c r="G2329" t="s">
        <v>14</v>
      </c>
    </row>
    <row r="2330" spans="1:7" x14ac:dyDescent="0.25">
      <c r="A2330" t="s">
        <v>0</v>
      </c>
      <c r="B2330" t="s">
        <v>13</v>
      </c>
      <c r="C2330">
        <v>7553213</v>
      </c>
      <c r="D2330" s="2">
        <v>2958465</v>
      </c>
      <c r="E2330" s="2">
        <v>45223</v>
      </c>
      <c r="F2330" s="28">
        <v>72.87</v>
      </c>
      <c r="G2330" t="s">
        <v>14</v>
      </c>
    </row>
    <row r="2331" spans="1:7" x14ac:dyDescent="0.25">
      <c r="A2331" t="s">
        <v>0</v>
      </c>
      <c r="B2331" t="s">
        <v>13</v>
      </c>
      <c r="C2331">
        <v>7554117</v>
      </c>
      <c r="D2331" s="2">
        <v>2958465</v>
      </c>
      <c r="E2331" s="2">
        <v>44764</v>
      </c>
      <c r="F2331" s="28">
        <v>82.27</v>
      </c>
      <c r="G2331" t="s">
        <v>14</v>
      </c>
    </row>
    <row r="2332" spans="1:7" x14ac:dyDescent="0.25">
      <c r="A2332" t="s">
        <v>0</v>
      </c>
      <c r="B2332" t="s">
        <v>13</v>
      </c>
      <c r="C2332">
        <v>7554183</v>
      </c>
      <c r="D2332" s="2">
        <v>2958465</v>
      </c>
      <c r="E2332" s="2">
        <v>44764</v>
      </c>
      <c r="F2332" s="28">
        <v>79.94</v>
      </c>
      <c r="G2332" t="s">
        <v>14</v>
      </c>
    </row>
    <row r="2333" spans="1:7" x14ac:dyDescent="0.25">
      <c r="A2333" t="s">
        <v>0</v>
      </c>
      <c r="B2333" t="s">
        <v>13</v>
      </c>
      <c r="C2333">
        <v>7554184</v>
      </c>
      <c r="D2333" s="2">
        <v>2958465</v>
      </c>
      <c r="E2333" s="2">
        <v>44764</v>
      </c>
      <c r="F2333" s="28">
        <v>79.94</v>
      </c>
      <c r="G2333" t="s">
        <v>14</v>
      </c>
    </row>
    <row r="2334" spans="1:7" x14ac:dyDescent="0.25">
      <c r="A2334" t="s">
        <v>0</v>
      </c>
      <c r="B2334" t="s">
        <v>13</v>
      </c>
      <c r="C2334">
        <v>7554250</v>
      </c>
      <c r="D2334" s="2">
        <v>2958465</v>
      </c>
      <c r="E2334" s="2">
        <v>44764</v>
      </c>
      <c r="F2334" s="28">
        <v>82.86</v>
      </c>
      <c r="G2334" t="s">
        <v>14</v>
      </c>
    </row>
    <row r="2335" spans="1:7" x14ac:dyDescent="0.25">
      <c r="A2335" t="s">
        <v>0</v>
      </c>
      <c r="B2335" t="s">
        <v>13</v>
      </c>
      <c r="C2335">
        <v>7554251</v>
      </c>
      <c r="D2335" s="2">
        <v>2958465</v>
      </c>
      <c r="E2335" s="2">
        <v>44764</v>
      </c>
      <c r="F2335" s="28">
        <v>82.86</v>
      </c>
      <c r="G2335" t="s">
        <v>14</v>
      </c>
    </row>
    <row r="2336" spans="1:7" x14ac:dyDescent="0.25">
      <c r="A2336" t="s">
        <v>0</v>
      </c>
      <c r="B2336" t="s">
        <v>13</v>
      </c>
      <c r="C2336">
        <v>7554252</v>
      </c>
      <c r="D2336" s="2">
        <v>2958465</v>
      </c>
      <c r="E2336" s="2">
        <v>44764</v>
      </c>
      <c r="F2336" s="28">
        <v>82.27</v>
      </c>
      <c r="G2336" t="s">
        <v>14</v>
      </c>
    </row>
    <row r="2337" spans="1:7" x14ac:dyDescent="0.25">
      <c r="A2337" t="s">
        <v>0</v>
      </c>
      <c r="B2337" t="s">
        <v>13</v>
      </c>
      <c r="C2337">
        <v>7554265</v>
      </c>
      <c r="D2337" s="2">
        <v>2958465</v>
      </c>
      <c r="E2337" s="2">
        <v>44764</v>
      </c>
      <c r="F2337" s="28">
        <v>82.71</v>
      </c>
      <c r="G2337" t="s">
        <v>14</v>
      </c>
    </row>
    <row r="2338" spans="1:7" x14ac:dyDescent="0.25">
      <c r="A2338" t="s">
        <v>0</v>
      </c>
      <c r="B2338" t="s">
        <v>13</v>
      </c>
      <c r="C2338">
        <v>7554276</v>
      </c>
      <c r="D2338" s="2">
        <v>2958465</v>
      </c>
      <c r="E2338" s="2">
        <v>44764</v>
      </c>
      <c r="F2338" s="28">
        <v>82.27</v>
      </c>
      <c r="G2338" t="s">
        <v>14</v>
      </c>
    </row>
    <row r="2339" spans="1:7" x14ac:dyDescent="0.25">
      <c r="A2339" t="s">
        <v>0</v>
      </c>
      <c r="B2339" t="s">
        <v>13</v>
      </c>
      <c r="C2339">
        <v>7554279</v>
      </c>
      <c r="D2339" s="2">
        <v>2958465</v>
      </c>
      <c r="E2339" s="2">
        <v>44764</v>
      </c>
      <c r="F2339" s="28">
        <v>82.27</v>
      </c>
      <c r="G2339" t="s">
        <v>14</v>
      </c>
    </row>
    <row r="2340" spans="1:7" x14ac:dyDescent="0.25">
      <c r="A2340" t="s">
        <v>0</v>
      </c>
      <c r="B2340" t="s">
        <v>13</v>
      </c>
      <c r="C2340">
        <v>7554683</v>
      </c>
      <c r="D2340" s="2">
        <v>2958465</v>
      </c>
      <c r="E2340" s="2">
        <v>43344</v>
      </c>
      <c r="F2340" s="28">
        <v>87.72</v>
      </c>
      <c r="G2340" t="s">
        <v>14</v>
      </c>
    </row>
    <row r="2341" spans="1:7" x14ac:dyDescent="0.25">
      <c r="A2341" t="s">
        <v>0</v>
      </c>
      <c r="B2341" t="s">
        <v>13</v>
      </c>
      <c r="C2341">
        <v>7554684</v>
      </c>
      <c r="D2341" s="2">
        <v>2958465</v>
      </c>
      <c r="E2341" s="2">
        <v>43344</v>
      </c>
      <c r="F2341" s="28">
        <v>87.72</v>
      </c>
      <c r="G2341" t="s">
        <v>14</v>
      </c>
    </row>
    <row r="2342" spans="1:7" x14ac:dyDescent="0.25">
      <c r="A2342" t="s">
        <v>0</v>
      </c>
      <c r="B2342" t="s">
        <v>13</v>
      </c>
      <c r="C2342">
        <v>7554750</v>
      </c>
      <c r="D2342" s="2">
        <v>2958465</v>
      </c>
      <c r="E2342" s="2">
        <v>43344</v>
      </c>
      <c r="F2342" s="28">
        <v>87.72</v>
      </c>
      <c r="G2342" t="s">
        <v>14</v>
      </c>
    </row>
    <row r="2343" spans="1:7" x14ac:dyDescent="0.25">
      <c r="A2343" t="s">
        <v>0</v>
      </c>
      <c r="B2343" t="s">
        <v>13</v>
      </c>
      <c r="C2343">
        <v>7554751</v>
      </c>
      <c r="D2343" s="2">
        <v>2958465</v>
      </c>
      <c r="E2343" s="2">
        <v>43344</v>
      </c>
      <c r="F2343" s="28">
        <v>87.72</v>
      </c>
      <c r="G2343" t="s">
        <v>14</v>
      </c>
    </row>
    <row r="2344" spans="1:7" x14ac:dyDescent="0.25">
      <c r="A2344" t="s">
        <v>0</v>
      </c>
      <c r="B2344" t="s">
        <v>13</v>
      </c>
      <c r="C2344">
        <v>7554752</v>
      </c>
      <c r="D2344" s="2">
        <v>2958465</v>
      </c>
      <c r="E2344" s="2">
        <v>43344</v>
      </c>
      <c r="F2344" s="28">
        <v>87.72</v>
      </c>
      <c r="G2344" t="s">
        <v>14</v>
      </c>
    </row>
    <row r="2345" spans="1:7" x14ac:dyDescent="0.25">
      <c r="A2345" t="s">
        <v>0</v>
      </c>
      <c r="B2345" t="s">
        <v>13</v>
      </c>
      <c r="C2345">
        <v>7554765</v>
      </c>
      <c r="D2345" s="2">
        <v>2958465</v>
      </c>
      <c r="E2345" s="2">
        <v>43344</v>
      </c>
      <c r="F2345" s="28">
        <v>87.72</v>
      </c>
      <c r="G2345" t="s">
        <v>14</v>
      </c>
    </row>
    <row r="2346" spans="1:7" x14ac:dyDescent="0.25">
      <c r="A2346" t="s">
        <v>0</v>
      </c>
      <c r="B2346" t="s">
        <v>13</v>
      </c>
      <c r="C2346">
        <v>7554776</v>
      </c>
      <c r="D2346" s="2">
        <v>2958465</v>
      </c>
      <c r="E2346" s="2">
        <v>43344</v>
      </c>
      <c r="F2346" s="28">
        <v>87.72</v>
      </c>
      <c r="G2346" t="s">
        <v>14</v>
      </c>
    </row>
    <row r="2347" spans="1:7" x14ac:dyDescent="0.25">
      <c r="A2347" t="s">
        <v>0</v>
      </c>
      <c r="B2347" t="s">
        <v>13</v>
      </c>
      <c r="C2347">
        <v>7554779</v>
      </c>
      <c r="D2347" s="2">
        <v>2958465</v>
      </c>
      <c r="E2347" s="2">
        <v>43344</v>
      </c>
      <c r="F2347" s="28">
        <v>87.72</v>
      </c>
      <c r="G2347" t="s">
        <v>14</v>
      </c>
    </row>
    <row r="2348" spans="1:7" x14ac:dyDescent="0.25">
      <c r="A2348" t="s">
        <v>0</v>
      </c>
      <c r="B2348" t="s">
        <v>13</v>
      </c>
      <c r="C2348">
        <v>7555183</v>
      </c>
      <c r="D2348" s="2">
        <v>2958465</v>
      </c>
      <c r="E2348" s="2">
        <v>39093</v>
      </c>
      <c r="F2348" s="28">
        <v>100</v>
      </c>
      <c r="G2348" t="s">
        <v>14</v>
      </c>
    </row>
    <row r="2349" spans="1:7" x14ac:dyDescent="0.25">
      <c r="A2349" t="s">
        <v>0</v>
      </c>
      <c r="B2349" t="s">
        <v>13</v>
      </c>
      <c r="C2349">
        <v>7555184</v>
      </c>
      <c r="D2349" s="2">
        <v>2958465</v>
      </c>
      <c r="E2349" s="2">
        <v>39093</v>
      </c>
      <c r="F2349" s="28">
        <v>100</v>
      </c>
      <c r="G2349" t="s">
        <v>14</v>
      </c>
    </row>
    <row r="2350" spans="1:7" x14ac:dyDescent="0.25">
      <c r="A2350" t="s">
        <v>0</v>
      </c>
      <c r="B2350" t="s">
        <v>13</v>
      </c>
      <c r="C2350">
        <v>7555187</v>
      </c>
      <c r="D2350" s="2">
        <v>73050</v>
      </c>
      <c r="E2350" s="2">
        <v>39184</v>
      </c>
      <c r="F2350" s="28">
        <v>100</v>
      </c>
      <c r="G2350" t="s">
        <v>14</v>
      </c>
    </row>
    <row r="2351" spans="1:7" x14ac:dyDescent="0.25">
      <c r="A2351" t="s">
        <v>0</v>
      </c>
      <c r="B2351" t="s">
        <v>13</v>
      </c>
      <c r="C2351">
        <v>7555188</v>
      </c>
      <c r="D2351" s="2">
        <v>73050</v>
      </c>
      <c r="E2351" s="2">
        <v>39184</v>
      </c>
      <c r="F2351" s="28">
        <v>100</v>
      </c>
      <c r="G2351" t="s">
        <v>14</v>
      </c>
    </row>
    <row r="2352" spans="1:7" x14ac:dyDescent="0.25">
      <c r="A2352" t="s">
        <v>0</v>
      </c>
      <c r="B2352" t="s">
        <v>13</v>
      </c>
      <c r="C2352">
        <v>7555237</v>
      </c>
      <c r="D2352" s="2">
        <v>2958465</v>
      </c>
      <c r="E2352" s="2">
        <v>38255</v>
      </c>
      <c r="F2352" s="28">
        <v>100</v>
      </c>
      <c r="G2352" t="s">
        <v>14</v>
      </c>
    </row>
    <row r="2353" spans="1:7" x14ac:dyDescent="0.25">
      <c r="A2353" t="s">
        <v>0</v>
      </c>
      <c r="B2353" t="s">
        <v>13</v>
      </c>
      <c r="C2353">
        <v>7555238</v>
      </c>
      <c r="D2353" s="2">
        <v>2958465</v>
      </c>
      <c r="E2353" s="2">
        <v>38255</v>
      </c>
      <c r="F2353" s="28">
        <v>100</v>
      </c>
      <c r="G2353" t="s">
        <v>14</v>
      </c>
    </row>
    <row r="2354" spans="1:7" x14ac:dyDescent="0.25">
      <c r="A2354" t="s">
        <v>0</v>
      </c>
      <c r="B2354" t="s">
        <v>13</v>
      </c>
      <c r="C2354">
        <v>7555242</v>
      </c>
      <c r="D2354" s="2">
        <v>2958465</v>
      </c>
      <c r="E2354" s="2">
        <v>39923</v>
      </c>
      <c r="F2354" s="28">
        <v>100</v>
      </c>
      <c r="G2354" t="s">
        <v>14</v>
      </c>
    </row>
    <row r="2355" spans="1:7" x14ac:dyDescent="0.25">
      <c r="A2355" t="s">
        <v>0</v>
      </c>
      <c r="B2355" t="s">
        <v>13</v>
      </c>
      <c r="C2355">
        <v>7555251</v>
      </c>
      <c r="D2355" s="2">
        <v>2958465</v>
      </c>
      <c r="E2355" s="2">
        <v>39923</v>
      </c>
      <c r="F2355" s="28">
        <v>100</v>
      </c>
      <c r="G2355" t="s">
        <v>14</v>
      </c>
    </row>
    <row r="2356" spans="1:7" x14ac:dyDescent="0.25">
      <c r="A2356" t="s">
        <v>0</v>
      </c>
      <c r="B2356" t="s">
        <v>13</v>
      </c>
      <c r="C2356">
        <v>7555265</v>
      </c>
      <c r="D2356" s="2">
        <v>2958465</v>
      </c>
      <c r="E2356" s="2">
        <v>38255</v>
      </c>
      <c r="F2356" s="28">
        <v>100</v>
      </c>
      <c r="G2356" t="s">
        <v>14</v>
      </c>
    </row>
    <row r="2357" spans="1:7" x14ac:dyDescent="0.25">
      <c r="A2357" t="s">
        <v>0</v>
      </c>
      <c r="B2357" t="s">
        <v>13</v>
      </c>
      <c r="C2357">
        <v>7555683</v>
      </c>
      <c r="D2357" s="2">
        <v>2958465</v>
      </c>
      <c r="E2357" s="2">
        <v>39657</v>
      </c>
      <c r="F2357" s="28">
        <v>100</v>
      </c>
      <c r="G2357" t="s">
        <v>14</v>
      </c>
    </row>
    <row r="2358" spans="1:7" x14ac:dyDescent="0.25">
      <c r="A2358" t="s">
        <v>0</v>
      </c>
      <c r="B2358" t="s">
        <v>13</v>
      </c>
      <c r="C2358">
        <v>7555684</v>
      </c>
      <c r="D2358" s="2">
        <v>2958465</v>
      </c>
      <c r="E2358" s="2">
        <v>39657</v>
      </c>
      <c r="F2358" s="28">
        <v>100</v>
      </c>
      <c r="G2358" t="s">
        <v>14</v>
      </c>
    </row>
    <row r="2359" spans="1:7" x14ac:dyDescent="0.25">
      <c r="A2359" t="s">
        <v>0</v>
      </c>
      <c r="B2359" t="s">
        <v>13</v>
      </c>
      <c r="C2359">
        <v>7555687</v>
      </c>
      <c r="D2359" s="2">
        <v>2958465</v>
      </c>
      <c r="E2359" s="2">
        <v>39657</v>
      </c>
      <c r="F2359" s="28">
        <v>100</v>
      </c>
      <c r="G2359" t="s">
        <v>14</v>
      </c>
    </row>
    <row r="2360" spans="1:7" x14ac:dyDescent="0.25">
      <c r="A2360" t="s">
        <v>0</v>
      </c>
      <c r="B2360" t="s">
        <v>13</v>
      </c>
      <c r="C2360">
        <v>7555688</v>
      </c>
      <c r="D2360" s="2">
        <v>2958465</v>
      </c>
      <c r="E2360" s="2">
        <v>39657</v>
      </c>
      <c r="F2360" s="28">
        <v>100</v>
      </c>
      <c r="G2360" t="s">
        <v>14</v>
      </c>
    </row>
    <row r="2361" spans="1:7" x14ac:dyDescent="0.25">
      <c r="A2361" t="s">
        <v>0</v>
      </c>
      <c r="B2361" t="s">
        <v>13</v>
      </c>
      <c r="C2361">
        <v>7555737</v>
      </c>
      <c r="D2361" s="2">
        <v>2958465</v>
      </c>
      <c r="E2361" s="2">
        <v>38722</v>
      </c>
      <c r="F2361" s="28">
        <v>100</v>
      </c>
      <c r="G2361" t="s">
        <v>14</v>
      </c>
    </row>
    <row r="2362" spans="1:7" x14ac:dyDescent="0.25">
      <c r="A2362" t="s">
        <v>0</v>
      </c>
      <c r="B2362" t="s">
        <v>13</v>
      </c>
      <c r="C2362">
        <v>7555738</v>
      </c>
      <c r="D2362" s="2">
        <v>2958465</v>
      </c>
      <c r="E2362" s="2">
        <v>38722</v>
      </c>
      <c r="F2362" s="28">
        <v>100</v>
      </c>
      <c r="G2362" t="s">
        <v>14</v>
      </c>
    </row>
    <row r="2363" spans="1:7" x14ac:dyDescent="0.25">
      <c r="A2363" t="s">
        <v>0</v>
      </c>
      <c r="B2363" t="s">
        <v>13</v>
      </c>
      <c r="C2363">
        <v>7555742</v>
      </c>
      <c r="D2363" s="2">
        <v>2958465</v>
      </c>
      <c r="E2363" s="2">
        <v>40023</v>
      </c>
      <c r="F2363" s="28">
        <v>100</v>
      </c>
      <c r="G2363" t="s">
        <v>14</v>
      </c>
    </row>
    <row r="2364" spans="1:7" x14ac:dyDescent="0.25">
      <c r="A2364" t="s">
        <v>0</v>
      </c>
      <c r="B2364" t="s">
        <v>13</v>
      </c>
      <c r="C2364">
        <v>7555751</v>
      </c>
      <c r="D2364" s="2">
        <v>2958465</v>
      </c>
      <c r="E2364" s="2">
        <v>40023</v>
      </c>
      <c r="F2364" s="28">
        <v>100</v>
      </c>
      <c r="G2364" t="s">
        <v>14</v>
      </c>
    </row>
    <row r="2365" spans="1:7" x14ac:dyDescent="0.25">
      <c r="A2365" t="s">
        <v>0</v>
      </c>
      <c r="B2365" t="s">
        <v>13</v>
      </c>
      <c r="C2365">
        <v>7555765</v>
      </c>
      <c r="D2365" s="2">
        <v>2958465</v>
      </c>
      <c r="E2365" s="2">
        <v>38722</v>
      </c>
      <c r="F2365" s="28">
        <v>100</v>
      </c>
      <c r="G2365" t="s">
        <v>14</v>
      </c>
    </row>
    <row r="2366" spans="1:7" x14ac:dyDescent="0.25">
      <c r="A2366" t="s">
        <v>0</v>
      </c>
      <c r="B2366" t="s">
        <v>13</v>
      </c>
      <c r="C2366">
        <v>7556051</v>
      </c>
      <c r="D2366" s="2">
        <v>2958465</v>
      </c>
      <c r="E2366" s="2">
        <v>45536</v>
      </c>
      <c r="F2366" s="28">
        <v>76.81</v>
      </c>
      <c r="G2366" t="s">
        <v>14</v>
      </c>
    </row>
    <row r="2367" spans="1:7" x14ac:dyDescent="0.25">
      <c r="A2367" t="s">
        <v>0</v>
      </c>
      <c r="B2367" t="s">
        <v>13</v>
      </c>
      <c r="C2367">
        <v>7556115</v>
      </c>
      <c r="D2367" s="2">
        <v>2958465</v>
      </c>
      <c r="E2367" s="2">
        <v>45223</v>
      </c>
      <c r="F2367" s="28">
        <v>78.72</v>
      </c>
      <c r="G2367" t="s">
        <v>14</v>
      </c>
    </row>
    <row r="2368" spans="1:7" x14ac:dyDescent="0.25">
      <c r="A2368" t="s">
        <v>0</v>
      </c>
      <c r="B2368" t="s">
        <v>13</v>
      </c>
      <c r="C2368">
        <v>7556116</v>
      </c>
      <c r="D2368" s="2">
        <v>2958465</v>
      </c>
      <c r="E2368" s="2">
        <v>45223</v>
      </c>
      <c r="F2368" s="28">
        <v>78.62</v>
      </c>
      <c r="G2368" t="s">
        <v>14</v>
      </c>
    </row>
    <row r="2369" spans="1:7" x14ac:dyDescent="0.25">
      <c r="A2369" t="s">
        <v>0</v>
      </c>
      <c r="B2369" t="s">
        <v>13</v>
      </c>
      <c r="C2369">
        <v>7556183</v>
      </c>
      <c r="D2369" s="2">
        <v>2958465</v>
      </c>
      <c r="E2369" s="2">
        <v>45223</v>
      </c>
      <c r="F2369" s="28">
        <v>77.739999999999995</v>
      </c>
      <c r="G2369" t="s">
        <v>14</v>
      </c>
    </row>
    <row r="2370" spans="1:7" x14ac:dyDescent="0.25">
      <c r="A2370" t="s">
        <v>0</v>
      </c>
      <c r="B2370" t="s">
        <v>13</v>
      </c>
      <c r="C2370">
        <v>7556184</v>
      </c>
      <c r="D2370" s="2">
        <v>2958465</v>
      </c>
      <c r="E2370" s="2">
        <v>45223</v>
      </c>
      <c r="F2370" s="28">
        <v>77.739999999999995</v>
      </c>
      <c r="G2370" t="s">
        <v>14</v>
      </c>
    </row>
    <row r="2371" spans="1:7" x14ac:dyDescent="0.25">
      <c r="A2371" t="s">
        <v>0</v>
      </c>
      <c r="B2371" t="s">
        <v>13</v>
      </c>
      <c r="C2371">
        <v>7556193</v>
      </c>
      <c r="D2371" s="2">
        <v>2958465</v>
      </c>
      <c r="E2371" s="2">
        <v>45223</v>
      </c>
      <c r="F2371" s="28">
        <v>77.739999999999995</v>
      </c>
      <c r="G2371" t="s">
        <v>14</v>
      </c>
    </row>
    <row r="2372" spans="1:7" x14ac:dyDescent="0.25">
      <c r="A2372" t="s">
        <v>0</v>
      </c>
      <c r="B2372" t="s">
        <v>13</v>
      </c>
      <c r="C2372">
        <v>7556195</v>
      </c>
      <c r="D2372" s="2">
        <v>2958465</v>
      </c>
      <c r="E2372" s="2">
        <v>45223</v>
      </c>
      <c r="F2372" s="28">
        <v>77.739999999999995</v>
      </c>
      <c r="G2372" t="s">
        <v>14</v>
      </c>
    </row>
    <row r="2373" spans="1:7" x14ac:dyDescent="0.25">
      <c r="A2373" t="s">
        <v>0</v>
      </c>
      <c r="B2373" t="s">
        <v>13</v>
      </c>
      <c r="C2373">
        <v>7556200</v>
      </c>
      <c r="D2373" s="2">
        <v>2958465</v>
      </c>
      <c r="E2373" s="2">
        <v>45223</v>
      </c>
      <c r="F2373" s="28">
        <v>78.27</v>
      </c>
      <c r="G2373" t="s">
        <v>14</v>
      </c>
    </row>
    <row r="2374" spans="1:7" x14ac:dyDescent="0.25">
      <c r="A2374" t="s">
        <v>0</v>
      </c>
      <c r="B2374" t="s">
        <v>13</v>
      </c>
      <c r="C2374">
        <v>7556201</v>
      </c>
      <c r="D2374" s="2">
        <v>2958465</v>
      </c>
      <c r="E2374" s="2">
        <v>45223</v>
      </c>
      <c r="F2374" s="28">
        <v>78.27</v>
      </c>
      <c r="G2374" t="s">
        <v>14</v>
      </c>
    </row>
    <row r="2375" spans="1:7" x14ac:dyDescent="0.25">
      <c r="A2375" t="s">
        <v>0</v>
      </c>
      <c r="B2375" t="s">
        <v>13</v>
      </c>
      <c r="C2375">
        <v>7556203</v>
      </c>
      <c r="D2375" s="2">
        <v>2958465</v>
      </c>
      <c r="E2375" s="2">
        <v>45223</v>
      </c>
      <c r="F2375" s="28">
        <v>78.27</v>
      </c>
      <c r="G2375" t="s">
        <v>14</v>
      </c>
    </row>
    <row r="2376" spans="1:7" x14ac:dyDescent="0.25">
      <c r="A2376" t="s">
        <v>0</v>
      </c>
      <c r="B2376" t="s">
        <v>13</v>
      </c>
      <c r="C2376">
        <v>7556204</v>
      </c>
      <c r="D2376" s="2">
        <v>2958465</v>
      </c>
      <c r="E2376" s="2">
        <v>45223</v>
      </c>
      <c r="F2376" s="28">
        <v>78.27</v>
      </c>
      <c r="G2376" t="s">
        <v>14</v>
      </c>
    </row>
    <row r="2377" spans="1:7" x14ac:dyDescent="0.25">
      <c r="A2377" t="s">
        <v>0</v>
      </c>
      <c r="B2377" t="s">
        <v>13</v>
      </c>
      <c r="C2377">
        <v>7556229</v>
      </c>
      <c r="D2377" s="2">
        <v>2958465</v>
      </c>
      <c r="E2377" s="2">
        <v>45223</v>
      </c>
      <c r="F2377" s="28">
        <v>77.739999999999995</v>
      </c>
      <c r="G2377" t="s">
        <v>14</v>
      </c>
    </row>
    <row r="2378" spans="1:7" x14ac:dyDescent="0.25">
      <c r="A2378" t="s">
        <v>0</v>
      </c>
      <c r="B2378" t="s">
        <v>13</v>
      </c>
      <c r="C2378">
        <v>7556233</v>
      </c>
      <c r="D2378" s="2">
        <v>2958465</v>
      </c>
      <c r="E2378" s="2">
        <v>45223</v>
      </c>
      <c r="F2378" s="28">
        <v>78.400000000000006</v>
      </c>
      <c r="G2378" t="s">
        <v>14</v>
      </c>
    </row>
    <row r="2379" spans="1:7" x14ac:dyDescent="0.25">
      <c r="A2379" t="s">
        <v>0</v>
      </c>
      <c r="B2379" t="s">
        <v>13</v>
      </c>
      <c r="C2379">
        <v>7556234</v>
      </c>
      <c r="D2379" s="2">
        <v>2958465</v>
      </c>
      <c r="E2379" s="2">
        <v>45223</v>
      </c>
      <c r="F2379" s="28">
        <v>78.400000000000006</v>
      </c>
      <c r="G2379" t="s">
        <v>14</v>
      </c>
    </row>
    <row r="2380" spans="1:7" x14ac:dyDescent="0.25">
      <c r="A2380" t="s">
        <v>0</v>
      </c>
      <c r="B2380" t="s">
        <v>13</v>
      </c>
      <c r="C2380">
        <v>7556241</v>
      </c>
      <c r="D2380" s="2">
        <v>2958465</v>
      </c>
      <c r="E2380" s="2">
        <v>45223</v>
      </c>
      <c r="F2380" s="28">
        <v>78.62</v>
      </c>
      <c r="G2380" t="s">
        <v>14</v>
      </c>
    </row>
    <row r="2381" spans="1:7" x14ac:dyDescent="0.25">
      <c r="A2381" t="s">
        <v>0</v>
      </c>
      <c r="B2381" t="s">
        <v>13</v>
      </c>
      <c r="C2381">
        <v>7556242</v>
      </c>
      <c r="D2381" s="2">
        <v>2958465</v>
      </c>
      <c r="E2381" s="2">
        <v>45223</v>
      </c>
      <c r="F2381" s="28">
        <v>78.62</v>
      </c>
      <c r="G2381" t="s">
        <v>14</v>
      </c>
    </row>
    <row r="2382" spans="1:7" x14ac:dyDescent="0.25">
      <c r="A2382" t="s">
        <v>0</v>
      </c>
      <c r="B2382" t="s">
        <v>13</v>
      </c>
      <c r="C2382">
        <v>7556246</v>
      </c>
      <c r="D2382" s="2">
        <v>2958465</v>
      </c>
      <c r="E2382" s="2">
        <v>45223</v>
      </c>
      <c r="F2382" s="28">
        <v>78.72</v>
      </c>
      <c r="G2382" t="s">
        <v>14</v>
      </c>
    </row>
    <row r="2383" spans="1:7" x14ac:dyDescent="0.25">
      <c r="A2383" t="s">
        <v>0</v>
      </c>
      <c r="B2383" t="s">
        <v>13</v>
      </c>
      <c r="C2383">
        <v>7556247</v>
      </c>
      <c r="D2383" s="2">
        <v>2958465</v>
      </c>
      <c r="E2383" s="2">
        <v>45223</v>
      </c>
      <c r="F2383" s="28">
        <v>78.62</v>
      </c>
      <c r="G2383" t="s">
        <v>14</v>
      </c>
    </row>
    <row r="2384" spans="1:7" x14ac:dyDescent="0.25">
      <c r="A2384" t="s">
        <v>0</v>
      </c>
      <c r="B2384" t="s">
        <v>13</v>
      </c>
      <c r="C2384">
        <v>7556248</v>
      </c>
      <c r="D2384" s="2">
        <v>2958465</v>
      </c>
      <c r="E2384" s="2">
        <v>45223</v>
      </c>
      <c r="F2384" s="28">
        <v>78.72</v>
      </c>
      <c r="G2384" t="s">
        <v>14</v>
      </c>
    </row>
    <row r="2385" spans="1:7" x14ac:dyDescent="0.25">
      <c r="A2385" t="s">
        <v>0</v>
      </c>
      <c r="B2385" t="s">
        <v>13</v>
      </c>
      <c r="C2385">
        <v>7556249</v>
      </c>
      <c r="D2385" s="2">
        <v>2958465</v>
      </c>
      <c r="E2385" s="2">
        <v>45223</v>
      </c>
      <c r="F2385" s="28">
        <v>78.62</v>
      </c>
      <c r="G2385" t="s">
        <v>14</v>
      </c>
    </row>
    <row r="2386" spans="1:7" x14ac:dyDescent="0.25">
      <c r="A2386" t="s">
        <v>0</v>
      </c>
      <c r="B2386" t="s">
        <v>13</v>
      </c>
      <c r="C2386">
        <v>7556250</v>
      </c>
      <c r="D2386" s="2">
        <v>2958465</v>
      </c>
      <c r="E2386" s="2">
        <v>45223</v>
      </c>
      <c r="F2386" s="28">
        <v>78.72</v>
      </c>
      <c r="G2386" t="s">
        <v>14</v>
      </c>
    </row>
    <row r="2387" spans="1:7" x14ac:dyDescent="0.25">
      <c r="A2387" t="s">
        <v>0</v>
      </c>
      <c r="B2387" t="s">
        <v>13</v>
      </c>
      <c r="C2387">
        <v>7556251</v>
      </c>
      <c r="D2387" s="2">
        <v>2958465</v>
      </c>
      <c r="E2387" s="2">
        <v>45223</v>
      </c>
      <c r="F2387" s="28">
        <v>78.72</v>
      </c>
      <c r="G2387" t="s">
        <v>14</v>
      </c>
    </row>
    <row r="2388" spans="1:7" x14ac:dyDescent="0.25">
      <c r="A2388" t="s">
        <v>0</v>
      </c>
      <c r="B2388" t="s">
        <v>13</v>
      </c>
      <c r="C2388">
        <v>7556253</v>
      </c>
      <c r="D2388" s="2">
        <v>2958465</v>
      </c>
      <c r="E2388" s="2">
        <v>45223</v>
      </c>
      <c r="F2388" s="28">
        <v>79.510000000000005</v>
      </c>
      <c r="G2388" t="s">
        <v>14</v>
      </c>
    </row>
    <row r="2389" spans="1:7" x14ac:dyDescent="0.25">
      <c r="A2389" t="s">
        <v>0</v>
      </c>
      <c r="B2389" t="s">
        <v>13</v>
      </c>
      <c r="C2389">
        <v>7556256</v>
      </c>
      <c r="D2389" s="2">
        <v>2958465</v>
      </c>
      <c r="E2389" s="2">
        <v>45223</v>
      </c>
      <c r="F2389" s="28">
        <v>79.510000000000005</v>
      </c>
      <c r="G2389" t="s">
        <v>14</v>
      </c>
    </row>
    <row r="2390" spans="1:7" x14ac:dyDescent="0.25">
      <c r="A2390" t="s">
        <v>0</v>
      </c>
      <c r="B2390" t="s">
        <v>13</v>
      </c>
      <c r="C2390">
        <v>7556263</v>
      </c>
      <c r="D2390" s="2">
        <v>2958465</v>
      </c>
      <c r="E2390" s="2">
        <v>45223</v>
      </c>
      <c r="F2390" s="28">
        <v>79.34</v>
      </c>
      <c r="G2390" t="s">
        <v>14</v>
      </c>
    </row>
    <row r="2391" spans="1:7" x14ac:dyDescent="0.25">
      <c r="A2391" t="s">
        <v>0</v>
      </c>
      <c r="B2391" t="s">
        <v>13</v>
      </c>
      <c r="C2391">
        <v>7556265</v>
      </c>
      <c r="D2391" s="2">
        <v>2958465</v>
      </c>
      <c r="E2391" s="2">
        <v>45223</v>
      </c>
      <c r="F2391" s="28">
        <v>79.34</v>
      </c>
      <c r="G2391" t="s">
        <v>14</v>
      </c>
    </row>
    <row r="2392" spans="1:7" x14ac:dyDescent="0.25">
      <c r="A2392" t="s">
        <v>0</v>
      </c>
      <c r="B2392" t="s">
        <v>13</v>
      </c>
      <c r="C2392">
        <v>7556269</v>
      </c>
      <c r="D2392" s="2">
        <v>2958465</v>
      </c>
      <c r="E2392" s="2">
        <v>45223</v>
      </c>
      <c r="F2392" s="28">
        <v>79.34</v>
      </c>
      <c r="G2392" t="s">
        <v>14</v>
      </c>
    </row>
    <row r="2393" spans="1:7" x14ac:dyDescent="0.25">
      <c r="A2393" t="s">
        <v>0</v>
      </c>
      <c r="B2393" t="s">
        <v>13</v>
      </c>
      <c r="C2393">
        <v>7556272</v>
      </c>
      <c r="D2393" s="2">
        <v>2958465</v>
      </c>
      <c r="E2393" s="2">
        <v>45223</v>
      </c>
      <c r="F2393" s="28">
        <v>79.510000000000005</v>
      </c>
      <c r="G2393" t="s">
        <v>14</v>
      </c>
    </row>
    <row r="2394" spans="1:7" x14ac:dyDescent="0.25">
      <c r="A2394" t="s">
        <v>0</v>
      </c>
      <c r="B2394" t="s">
        <v>13</v>
      </c>
      <c r="C2394">
        <v>7556273</v>
      </c>
      <c r="D2394" s="2">
        <v>2958465</v>
      </c>
      <c r="E2394" s="2">
        <v>45223</v>
      </c>
      <c r="F2394" s="28">
        <v>79.34</v>
      </c>
      <c r="G2394" t="s">
        <v>14</v>
      </c>
    </row>
    <row r="2395" spans="1:7" x14ac:dyDescent="0.25">
      <c r="A2395" t="s">
        <v>0</v>
      </c>
      <c r="B2395" t="s">
        <v>13</v>
      </c>
      <c r="C2395">
        <v>7556274</v>
      </c>
      <c r="D2395" s="2">
        <v>2958465</v>
      </c>
      <c r="E2395" s="2">
        <v>45223</v>
      </c>
      <c r="F2395" s="28">
        <v>79.510000000000005</v>
      </c>
      <c r="G2395" t="s">
        <v>14</v>
      </c>
    </row>
    <row r="2396" spans="1:7" x14ac:dyDescent="0.25">
      <c r="A2396" t="s">
        <v>0</v>
      </c>
      <c r="B2396" t="s">
        <v>13</v>
      </c>
      <c r="C2396">
        <v>7556286</v>
      </c>
      <c r="D2396" s="2">
        <v>2958465</v>
      </c>
      <c r="E2396" s="2">
        <v>45223</v>
      </c>
      <c r="F2396" s="28">
        <v>79.34</v>
      </c>
      <c r="G2396" t="s">
        <v>14</v>
      </c>
    </row>
    <row r="2397" spans="1:7" x14ac:dyDescent="0.25">
      <c r="A2397" t="s">
        <v>0</v>
      </c>
      <c r="B2397" t="s">
        <v>13</v>
      </c>
      <c r="C2397">
        <v>7556287</v>
      </c>
      <c r="D2397" s="2">
        <v>2958465</v>
      </c>
      <c r="E2397" s="2">
        <v>45223</v>
      </c>
      <c r="F2397" s="28">
        <v>79.510000000000005</v>
      </c>
      <c r="G2397" t="s">
        <v>14</v>
      </c>
    </row>
    <row r="2398" spans="1:7" x14ac:dyDescent="0.25">
      <c r="A2398" t="s">
        <v>0</v>
      </c>
      <c r="B2398" t="s">
        <v>13</v>
      </c>
      <c r="C2398">
        <v>7556615</v>
      </c>
      <c r="D2398" s="2">
        <v>2958465</v>
      </c>
      <c r="E2398" s="2">
        <v>43344</v>
      </c>
      <c r="F2398" s="28">
        <v>87.72</v>
      </c>
      <c r="G2398" t="s">
        <v>14</v>
      </c>
    </row>
    <row r="2399" spans="1:7" x14ac:dyDescent="0.25">
      <c r="A2399" t="s">
        <v>0</v>
      </c>
      <c r="B2399" t="s">
        <v>13</v>
      </c>
      <c r="C2399">
        <v>7556616</v>
      </c>
      <c r="D2399" s="2">
        <v>2958465</v>
      </c>
      <c r="E2399" s="2">
        <v>43344</v>
      </c>
      <c r="F2399" s="28">
        <v>87.72</v>
      </c>
      <c r="G2399" t="s">
        <v>14</v>
      </c>
    </row>
    <row r="2400" spans="1:7" x14ac:dyDescent="0.25">
      <c r="A2400" t="s">
        <v>0</v>
      </c>
      <c r="B2400" t="s">
        <v>13</v>
      </c>
      <c r="C2400">
        <v>7556683</v>
      </c>
      <c r="D2400" s="2">
        <v>2958465</v>
      </c>
      <c r="E2400" s="2">
        <v>43344</v>
      </c>
      <c r="F2400" s="28">
        <v>87.72</v>
      </c>
      <c r="G2400" t="s">
        <v>14</v>
      </c>
    </row>
    <row r="2401" spans="1:7" x14ac:dyDescent="0.25">
      <c r="A2401" t="s">
        <v>0</v>
      </c>
      <c r="B2401" t="s">
        <v>13</v>
      </c>
      <c r="C2401">
        <v>7556684</v>
      </c>
      <c r="D2401" s="2">
        <v>2958465</v>
      </c>
      <c r="E2401" s="2">
        <v>43344</v>
      </c>
      <c r="F2401" s="28">
        <v>87.72</v>
      </c>
      <c r="G2401" t="s">
        <v>14</v>
      </c>
    </row>
    <row r="2402" spans="1:7" x14ac:dyDescent="0.25">
      <c r="A2402" t="s">
        <v>0</v>
      </c>
      <c r="B2402" t="s">
        <v>13</v>
      </c>
      <c r="C2402">
        <v>7556693</v>
      </c>
      <c r="D2402" s="2">
        <v>2958465</v>
      </c>
      <c r="E2402" s="2">
        <v>43344</v>
      </c>
      <c r="F2402" s="28">
        <v>87.72</v>
      </c>
      <c r="G2402" t="s">
        <v>14</v>
      </c>
    </row>
    <row r="2403" spans="1:7" x14ac:dyDescent="0.25">
      <c r="A2403" t="s">
        <v>0</v>
      </c>
      <c r="B2403" t="s">
        <v>13</v>
      </c>
      <c r="C2403">
        <v>7556695</v>
      </c>
      <c r="D2403" s="2">
        <v>2958465</v>
      </c>
      <c r="E2403" s="2">
        <v>43344</v>
      </c>
      <c r="F2403" s="28">
        <v>87.72</v>
      </c>
      <c r="G2403" t="s">
        <v>14</v>
      </c>
    </row>
    <row r="2404" spans="1:7" x14ac:dyDescent="0.25">
      <c r="A2404" t="s">
        <v>0</v>
      </c>
      <c r="B2404" t="s">
        <v>13</v>
      </c>
      <c r="C2404">
        <v>7556700</v>
      </c>
      <c r="D2404" s="2">
        <v>2958465</v>
      </c>
      <c r="E2404" s="2">
        <v>43344</v>
      </c>
      <c r="F2404" s="28">
        <v>87.72</v>
      </c>
      <c r="G2404" t="s">
        <v>14</v>
      </c>
    </row>
    <row r="2405" spans="1:7" x14ac:dyDescent="0.25">
      <c r="A2405" t="s">
        <v>0</v>
      </c>
      <c r="B2405" t="s">
        <v>13</v>
      </c>
      <c r="C2405">
        <v>7556701</v>
      </c>
      <c r="D2405" s="2">
        <v>2958465</v>
      </c>
      <c r="E2405" s="2">
        <v>43344</v>
      </c>
      <c r="F2405" s="28">
        <v>87.72</v>
      </c>
      <c r="G2405" t="s">
        <v>14</v>
      </c>
    </row>
    <row r="2406" spans="1:7" x14ac:dyDescent="0.25">
      <c r="A2406" t="s">
        <v>0</v>
      </c>
      <c r="B2406" t="s">
        <v>13</v>
      </c>
      <c r="C2406">
        <v>7556703</v>
      </c>
      <c r="D2406" s="2">
        <v>2958465</v>
      </c>
      <c r="E2406" s="2">
        <v>43344</v>
      </c>
      <c r="F2406" s="28">
        <v>87.72</v>
      </c>
      <c r="G2406" t="s">
        <v>14</v>
      </c>
    </row>
    <row r="2407" spans="1:7" x14ac:dyDescent="0.25">
      <c r="A2407" t="s">
        <v>0</v>
      </c>
      <c r="B2407" t="s">
        <v>13</v>
      </c>
      <c r="C2407">
        <v>7556704</v>
      </c>
      <c r="D2407" s="2">
        <v>2958465</v>
      </c>
      <c r="E2407" s="2">
        <v>43344</v>
      </c>
      <c r="F2407" s="28">
        <v>87.72</v>
      </c>
      <c r="G2407" t="s">
        <v>14</v>
      </c>
    </row>
    <row r="2408" spans="1:7" x14ac:dyDescent="0.25">
      <c r="A2408" t="s">
        <v>0</v>
      </c>
      <c r="B2408" t="s">
        <v>13</v>
      </c>
      <c r="C2408">
        <v>7556729</v>
      </c>
      <c r="D2408" s="2">
        <v>2958465</v>
      </c>
      <c r="E2408" s="2">
        <v>43344</v>
      </c>
      <c r="F2408" s="28">
        <v>87.72</v>
      </c>
      <c r="G2408" t="s">
        <v>14</v>
      </c>
    </row>
    <row r="2409" spans="1:7" x14ac:dyDescent="0.25">
      <c r="A2409" t="s">
        <v>0</v>
      </c>
      <c r="B2409" t="s">
        <v>13</v>
      </c>
      <c r="C2409">
        <v>7556733</v>
      </c>
      <c r="D2409" s="2">
        <v>2958465</v>
      </c>
      <c r="E2409" s="2">
        <v>43344</v>
      </c>
      <c r="F2409" s="28">
        <v>87.72</v>
      </c>
      <c r="G2409" t="s">
        <v>14</v>
      </c>
    </row>
    <row r="2410" spans="1:7" x14ac:dyDescent="0.25">
      <c r="A2410" t="s">
        <v>0</v>
      </c>
      <c r="B2410" t="s">
        <v>13</v>
      </c>
      <c r="C2410">
        <v>7556734</v>
      </c>
      <c r="D2410" s="2">
        <v>2958465</v>
      </c>
      <c r="E2410" s="2">
        <v>43344</v>
      </c>
      <c r="F2410" s="28">
        <v>87.72</v>
      </c>
      <c r="G2410" t="s">
        <v>14</v>
      </c>
    </row>
    <row r="2411" spans="1:7" x14ac:dyDescent="0.25">
      <c r="A2411" t="s">
        <v>0</v>
      </c>
      <c r="B2411" t="s">
        <v>13</v>
      </c>
      <c r="C2411">
        <v>7556741</v>
      </c>
      <c r="D2411" s="2">
        <v>2958465</v>
      </c>
      <c r="E2411" s="2">
        <v>43344</v>
      </c>
      <c r="F2411" s="28">
        <v>87.72</v>
      </c>
      <c r="G2411" t="s">
        <v>14</v>
      </c>
    </row>
    <row r="2412" spans="1:7" x14ac:dyDescent="0.25">
      <c r="A2412" t="s">
        <v>0</v>
      </c>
      <c r="B2412" t="s">
        <v>13</v>
      </c>
      <c r="C2412">
        <v>7556742</v>
      </c>
      <c r="D2412" s="2">
        <v>2958465</v>
      </c>
      <c r="E2412" s="2">
        <v>43344</v>
      </c>
      <c r="F2412" s="28">
        <v>87.72</v>
      </c>
      <c r="G2412" t="s">
        <v>14</v>
      </c>
    </row>
    <row r="2413" spans="1:7" x14ac:dyDescent="0.25">
      <c r="A2413" t="s">
        <v>0</v>
      </c>
      <c r="B2413" t="s">
        <v>13</v>
      </c>
      <c r="C2413">
        <v>7556746</v>
      </c>
      <c r="D2413" s="2">
        <v>2958465</v>
      </c>
      <c r="E2413" s="2">
        <v>43344</v>
      </c>
      <c r="F2413" s="28">
        <v>87.72</v>
      </c>
      <c r="G2413" t="s">
        <v>14</v>
      </c>
    </row>
    <row r="2414" spans="1:7" x14ac:dyDescent="0.25">
      <c r="A2414" t="s">
        <v>0</v>
      </c>
      <c r="B2414" t="s">
        <v>13</v>
      </c>
      <c r="C2414">
        <v>7556747</v>
      </c>
      <c r="D2414" s="2">
        <v>2958465</v>
      </c>
      <c r="E2414" s="2">
        <v>43344</v>
      </c>
      <c r="F2414" s="28">
        <v>87.72</v>
      </c>
      <c r="G2414" t="s">
        <v>14</v>
      </c>
    </row>
    <row r="2415" spans="1:7" x14ac:dyDescent="0.25">
      <c r="A2415" t="s">
        <v>0</v>
      </c>
      <c r="B2415" t="s">
        <v>13</v>
      </c>
      <c r="C2415">
        <v>7556748</v>
      </c>
      <c r="D2415" s="2">
        <v>2958465</v>
      </c>
      <c r="E2415" s="2">
        <v>43344</v>
      </c>
      <c r="F2415" s="28">
        <v>87.72</v>
      </c>
      <c r="G2415" t="s">
        <v>14</v>
      </c>
    </row>
    <row r="2416" spans="1:7" x14ac:dyDescent="0.25">
      <c r="A2416" t="s">
        <v>0</v>
      </c>
      <c r="B2416" t="s">
        <v>13</v>
      </c>
      <c r="C2416">
        <v>7556749</v>
      </c>
      <c r="D2416" s="2">
        <v>2958465</v>
      </c>
      <c r="E2416" s="2">
        <v>43344</v>
      </c>
      <c r="F2416" s="28">
        <v>87.72</v>
      </c>
      <c r="G2416" t="s">
        <v>14</v>
      </c>
    </row>
    <row r="2417" spans="1:7" x14ac:dyDescent="0.25">
      <c r="A2417" t="s">
        <v>0</v>
      </c>
      <c r="B2417" t="s">
        <v>13</v>
      </c>
      <c r="C2417">
        <v>7556750</v>
      </c>
      <c r="D2417" s="2">
        <v>2958465</v>
      </c>
      <c r="E2417" s="2">
        <v>43344</v>
      </c>
      <c r="F2417" s="28">
        <v>87.72</v>
      </c>
      <c r="G2417" t="s">
        <v>14</v>
      </c>
    </row>
    <row r="2418" spans="1:7" x14ac:dyDescent="0.25">
      <c r="A2418" t="s">
        <v>0</v>
      </c>
      <c r="B2418" t="s">
        <v>13</v>
      </c>
      <c r="C2418">
        <v>7556751</v>
      </c>
      <c r="D2418" s="2">
        <v>2958465</v>
      </c>
      <c r="E2418" s="2">
        <v>43344</v>
      </c>
      <c r="F2418" s="28">
        <v>87.72</v>
      </c>
      <c r="G2418" t="s">
        <v>14</v>
      </c>
    </row>
    <row r="2419" spans="1:7" x14ac:dyDescent="0.25">
      <c r="A2419" t="s">
        <v>0</v>
      </c>
      <c r="B2419" t="s">
        <v>13</v>
      </c>
      <c r="C2419">
        <v>7556753</v>
      </c>
      <c r="D2419" s="2">
        <v>2958465</v>
      </c>
      <c r="E2419" s="2">
        <v>43344</v>
      </c>
      <c r="F2419" s="28">
        <v>87.72</v>
      </c>
      <c r="G2419" t="s">
        <v>14</v>
      </c>
    </row>
    <row r="2420" spans="1:7" x14ac:dyDescent="0.25">
      <c r="A2420" t="s">
        <v>0</v>
      </c>
      <c r="B2420" t="s">
        <v>13</v>
      </c>
      <c r="C2420">
        <v>7556756</v>
      </c>
      <c r="D2420" s="2">
        <v>2958465</v>
      </c>
      <c r="E2420" s="2">
        <v>43344</v>
      </c>
      <c r="F2420" s="28">
        <v>87.72</v>
      </c>
      <c r="G2420" t="s">
        <v>14</v>
      </c>
    </row>
    <row r="2421" spans="1:7" x14ac:dyDescent="0.25">
      <c r="A2421" t="s">
        <v>0</v>
      </c>
      <c r="B2421" t="s">
        <v>13</v>
      </c>
      <c r="C2421">
        <v>7556763</v>
      </c>
      <c r="D2421" s="2">
        <v>2958465</v>
      </c>
      <c r="E2421" s="2">
        <v>40299</v>
      </c>
      <c r="F2421" s="28">
        <v>89.29</v>
      </c>
      <c r="G2421" t="s">
        <v>14</v>
      </c>
    </row>
    <row r="2422" spans="1:7" x14ac:dyDescent="0.25">
      <c r="A2422" t="s">
        <v>0</v>
      </c>
      <c r="B2422" t="s">
        <v>13</v>
      </c>
      <c r="C2422">
        <v>7556765</v>
      </c>
      <c r="D2422" s="2">
        <v>2958465</v>
      </c>
      <c r="E2422" s="2">
        <v>43344</v>
      </c>
      <c r="F2422" s="28">
        <v>87.72</v>
      </c>
      <c r="G2422" t="s">
        <v>14</v>
      </c>
    </row>
    <row r="2423" spans="1:7" x14ac:dyDescent="0.25">
      <c r="A2423" t="s">
        <v>0</v>
      </c>
      <c r="B2423" t="s">
        <v>13</v>
      </c>
      <c r="C2423">
        <v>7556769</v>
      </c>
      <c r="D2423" s="2">
        <v>2958465</v>
      </c>
      <c r="E2423" s="2">
        <v>43344</v>
      </c>
      <c r="F2423" s="28">
        <v>87.72</v>
      </c>
      <c r="G2423" t="s">
        <v>14</v>
      </c>
    </row>
    <row r="2424" spans="1:7" x14ac:dyDescent="0.25">
      <c r="A2424" t="s">
        <v>0</v>
      </c>
      <c r="B2424" t="s">
        <v>13</v>
      </c>
      <c r="C2424">
        <v>7556772</v>
      </c>
      <c r="D2424" s="2">
        <v>2958465</v>
      </c>
      <c r="E2424" s="2">
        <v>43344</v>
      </c>
      <c r="F2424" s="28">
        <v>87.72</v>
      </c>
      <c r="G2424" t="s">
        <v>14</v>
      </c>
    </row>
    <row r="2425" spans="1:7" x14ac:dyDescent="0.25">
      <c r="A2425" t="s">
        <v>0</v>
      </c>
      <c r="B2425" t="s">
        <v>13</v>
      </c>
      <c r="C2425">
        <v>7556773</v>
      </c>
      <c r="D2425" s="2">
        <v>2958465</v>
      </c>
      <c r="E2425" s="2">
        <v>43344</v>
      </c>
      <c r="F2425" s="28">
        <v>87.72</v>
      </c>
      <c r="G2425" t="s">
        <v>14</v>
      </c>
    </row>
    <row r="2426" spans="1:7" x14ac:dyDescent="0.25">
      <c r="A2426" t="s">
        <v>0</v>
      </c>
      <c r="B2426" t="s">
        <v>13</v>
      </c>
      <c r="C2426">
        <v>7556774</v>
      </c>
      <c r="D2426" s="2">
        <v>2958465</v>
      </c>
      <c r="E2426" s="2">
        <v>43344</v>
      </c>
      <c r="F2426" s="28">
        <v>87.72</v>
      </c>
      <c r="G2426" t="s">
        <v>14</v>
      </c>
    </row>
    <row r="2427" spans="1:7" x14ac:dyDescent="0.25">
      <c r="A2427" t="s">
        <v>0</v>
      </c>
      <c r="B2427" t="s">
        <v>13</v>
      </c>
      <c r="C2427">
        <v>7556786</v>
      </c>
      <c r="D2427" s="2">
        <v>2958465</v>
      </c>
      <c r="E2427" s="2">
        <v>43344</v>
      </c>
      <c r="F2427" s="28">
        <v>87.72</v>
      </c>
      <c r="G2427" t="s">
        <v>14</v>
      </c>
    </row>
    <row r="2428" spans="1:7" x14ac:dyDescent="0.25">
      <c r="A2428" t="s">
        <v>0</v>
      </c>
      <c r="B2428" t="s">
        <v>13</v>
      </c>
      <c r="C2428">
        <v>7556787</v>
      </c>
      <c r="D2428" s="2">
        <v>2958465</v>
      </c>
      <c r="E2428" s="2">
        <v>43344</v>
      </c>
      <c r="F2428" s="28">
        <v>87.72</v>
      </c>
      <c r="G2428" t="s">
        <v>14</v>
      </c>
    </row>
    <row r="2429" spans="1:7" x14ac:dyDescent="0.25">
      <c r="A2429" t="s">
        <v>0</v>
      </c>
      <c r="B2429" t="s">
        <v>13</v>
      </c>
      <c r="C2429">
        <v>7558183</v>
      </c>
      <c r="D2429" s="2">
        <v>2958465</v>
      </c>
      <c r="E2429" s="2">
        <v>41396</v>
      </c>
      <c r="F2429" s="28">
        <v>83.33</v>
      </c>
      <c r="G2429" t="s">
        <v>14</v>
      </c>
    </row>
    <row r="2430" spans="1:7" x14ac:dyDescent="0.25">
      <c r="A2430" t="s">
        <v>0</v>
      </c>
      <c r="B2430" t="s">
        <v>13</v>
      </c>
      <c r="C2430">
        <v>7558184</v>
      </c>
      <c r="D2430" s="2">
        <v>2958465</v>
      </c>
      <c r="E2430" s="2">
        <v>41396</v>
      </c>
      <c r="F2430" s="28">
        <v>83.33</v>
      </c>
      <c r="G2430" t="s">
        <v>14</v>
      </c>
    </row>
    <row r="2431" spans="1:7" x14ac:dyDescent="0.25">
      <c r="A2431" t="s">
        <v>0</v>
      </c>
      <c r="B2431" t="s">
        <v>13</v>
      </c>
      <c r="C2431">
        <v>7558185</v>
      </c>
      <c r="D2431" s="2">
        <v>2958465</v>
      </c>
      <c r="E2431" s="2">
        <v>41396</v>
      </c>
      <c r="F2431" s="28">
        <v>83.33</v>
      </c>
      <c r="G2431" t="s">
        <v>14</v>
      </c>
    </row>
    <row r="2432" spans="1:7" x14ac:dyDescent="0.25">
      <c r="A2432" t="s">
        <v>0</v>
      </c>
      <c r="B2432" t="s">
        <v>13</v>
      </c>
      <c r="C2432">
        <v>7558683</v>
      </c>
      <c r="D2432" s="2">
        <v>2958465</v>
      </c>
      <c r="E2432" s="2">
        <v>41396</v>
      </c>
      <c r="F2432" s="28">
        <v>85.84</v>
      </c>
      <c r="G2432" t="s">
        <v>14</v>
      </c>
    </row>
    <row r="2433" spans="1:7" x14ac:dyDescent="0.25">
      <c r="A2433" t="s">
        <v>0</v>
      </c>
      <c r="B2433" t="s">
        <v>13</v>
      </c>
      <c r="C2433">
        <v>7558684</v>
      </c>
      <c r="D2433" s="2">
        <v>2958465</v>
      </c>
      <c r="E2433" s="2">
        <v>41396</v>
      </c>
      <c r="F2433" s="28">
        <v>85.84</v>
      </c>
      <c r="G2433" t="s">
        <v>14</v>
      </c>
    </row>
    <row r="2434" spans="1:7" x14ac:dyDescent="0.25">
      <c r="A2434" t="s">
        <v>0</v>
      </c>
      <c r="B2434" t="s">
        <v>13</v>
      </c>
      <c r="C2434">
        <v>7558685</v>
      </c>
      <c r="D2434" s="2">
        <v>2958465</v>
      </c>
      <c r="E2434" s="2">
        <v>41396</v>
      </c>
      <c r="F2434" s="28">
        <v>85.84</v>
      </c>
      <c r="G2434" t="s">
        <v>14</v>
      </c>
    </row>
    <row r="2435" spans="1:7" x14ac:dyDescent="0.25">
      <c r="A2435" t="s">
        <v>0</v>
      </c>
      <c r="B2435" t="s">
        <v>13</v>
      </c>
      <c r="C2435">
        <v>7559265</v>
      </c>
      <c r="D2435" s="2">
        <v>2958465</v>
      </c>
      <c r="E2435" s="2">
        <v>42891</v>
      </c>
      <c r="F2435" s="28">
        <v>100</v>
      </c>
      <c r="G2435" t="s">
        <v>14</v>
      </c>
    </row>
    <row r="2436" spans="1:7" x14ac:dyDescent="0.25">
      <c r="A2436" t="s">
        <v>0</v>
      </c>
      <c r="B2436" t="s">
        <v>13</v>
      </c>
      <c r="C2436">
        <v>7559765</v>
      </c>
      <c r="D2436" s="2">
        <v>2958465</v>
      </c>
      <c r="E2436" s="2">
        <v>42891</v>
      </c>
      <c r="F2436" s="28">
        <v>100</v>
      </c>
      <c r="G2436" t="s">
        <v>14</v>
      </c>
    </row>
    <row r="2437" spans="1:7" x14ac:dyDescent="0.25">
      <c r="A2437" t="s">
        <v>0</v>
      </c>
      <c r="B2437" t="s">
        <v>13</v>
      </c>
      <c r="C2437">
        <v>7561263</v>
      </c>
      <c r="D2437" s="2">
        <v>2958465</v>
      </c>
      <c r="E2437" s="2">
        <v>44764</v>
      </c>
      <c r="F2437" s="28">
        <v>83.27</v>
      </c>
      <c r="G2437" t="s">
        <v>14</v>
      </c>
    </row>
    <row r="2438" spans="1:7" x14ac:dyDescent="0.25">
      <c r="A2438" t="s">
        <v>0</v>
      </c>
      <c r="B2438" t="s">
        <v>13</v>
      </c>
      <c r="C2438">
        <v>7561264</v>
      </c>
      <c r="D2438" s="2">
        <v>2958465</v>
      </c>
      <c r="E2438" s="2">
        <v>44764</v>
      </c>
      <c r="F2438" s="28">
        <v>83.27</v>
      </c>
      <c r="G2438" t="s">
        <v>14</v>
      </c>
    </row>
    <row r="2439" spans="1:7" x14ac:dyDescent="0.25">
      <c r="A2439" t="s">
        <v>0</v>
      </c>
      <c r="B2439" t="s">
        <v>13</v>
      </c>
      <c r="C2439">
        <v>7561265</v>
      </c>
      <c r="D2439" s="2">
        <v>2958465</v>
      </c>
      <c r="E2439" s="2">
        <v>44764</v>
      </c>
      <c r="F2439" s="28">
        <v>83.27</v>
      </c>
      <c r="G2439" t="s">
        <v>14</v>
      </c>
    </row>
    <row r="2440" spans="1:7" x14ac:dyDescent="0.25">
      <c r="A2440" t="s">
        <v>0</v>
      </c>
      <c r="B2440" t="s">
        <v>13</v>
      </c>
      <c r="C2440">
        <v>7561763</v>
      </c>
      <c r="D2440" s="2">
        <v>2958465</v>
      </c>
      <c r="E2440" s="2">
        <v>40299</v>
      </c>
      <c r="F2440" s="28">
        <v>87.72</v>
      </c>
      <c r="G2440" t="s">
        <v>14</v>
      </c>
    </row>
    <row r="2441" spans="1:7" x14ac:dyDescent="0.25">
      <c r="A2441" t="s">
        <v>0</v>
      </c>
      <c r="B2441" t="s">
        <v>13</v>
      </c>
      <c r="C2441">
        <v>7561764</v>
      </c>
      <c r="D2441" s="2">
        <v>2958465</v>
      </c>
      <c r="E2441" s="2">
        <v>39777</v>
      </c>
      <c r="F2441" s="28">
        <v>80.28</v>
      </c>
      <c r="G2441" t="s">
        <v>14</v>
      </c>
    </row>
    <row r="2442" spans="1:7" x14ac:dyDescent="0.25">
      <c r="A2442" t="s">
        <v>0</v>
      </c>
      <c r="B2442" t="s">
        <v>13</v>
      </c>
      <c r="C2442">
        <v>7561765</v>
      </c>
      <c r="D2442" s="2">
        <v>2958465</v>
      </c>
      <c r="E2442" s="2">
        <v>43344</v>
      </c>
      <c r="F2442" s="28">
        <v>87.72</v>
      </c>
      <c r="G2442" t="s">
        <v>14</v>
      </c>
    </row>
    <row r="2443" spans="1:7" x14ac:dyDescent="0.25">
      <c r="A2443" t="s">
        <v>0</v>
      </c>
      <c r="B2443" t="s">
        <v>13</v>
      </c>
      <c r="C2443">
        <v>7563183</v>
      </c>
      <c r="D2443" s="2">
        <v>2958465</v>
      </c>
      <c r="E2443" s="2">
        <v>45223</v>
      </c>
      <c r="F2443" s="28">
        <v>76.61</v>
      </c>
      <c r="G2443" t="s">
        <v>14</v>
      </c>
    </row>
    <row r="2444" spans="1:7" x14ac:dyDescent="0.25">
      <c r="A2444" t="s">
        <v>0</v>
      </c>
      <c r="B2444" t="s">
        <v>13</v>
      </c>
      <c r="C2444">
        <v>7563184</v>
      </c>
      <c r="D2444" s="2">
        <v>2958465</v>
      </c>
      <c r="E2444" s="2">
        <v>45223</v>
      </c>
      <c r="F2444" s="28">
        <v>76.61</v>
      </c>
      <c r="G2444" t="s">
        <v>14</v>
      </c>
    </row>
    <row r="2445" spans="1:7" x14ac:dyDescent="0.25">
      <c r="A2445" t="s">
        <v>0</v>
      </c>
      <c r="B2445" t="s">
        <v>13</v>
      </c>
      <c r="C2445">
        <v>7563246</v>
      </c>
      <c r="D2445" s="2">
        <v>2958465</v>
      </c>
      <c r="E2445" s="2">
        <v>45223</v>
      </c>
      <c r="F2445" s="28">
        <v>77.849999999999994</v>
      </c>
      <c r="G2445" t="s">
        <v>14</v>
      </c>
    </row>
    <row r="2446" spans="1:7" x14ac:dyDescent="0.25">
      <c r="A2446" t="s">
        <v>0</v>
      </c>
      <c r="B2446" t="s">
        <v>13</v>
      </c>
      <c r="C2446">
        <v>7563248</v>
      </c>
      <c r="D2446" s="2">
        <v>2958465</v>
      </c>
      <c r="E2446" s="2">
        <v>45223</v>
      </c>
      <c r="F2446" s="28">
        <v>77.849999999999994</v>
      </c>
      <c r="G2446" t="s">
        <v>14</v>
      </c>
    </row>
    <row r="2447" spans="1:7" x14ac:dyDescent="0.25">
      <c r="A2447" t="s">
        <v>0</v>
      </c>
      <c r="B2447" t="s">
        <v>13</v>
      </c>
      <c r="C2447">
        <v>7563250</v>
      </c>
      <c r="D2447" s="2">
        <v>2958465</v>
      </c>
      <c r="E2447" s="2">
        <v>45223</v>
      </c>
      <c r="F2447" s="28">
        <v>77.849999999999994</v>
      </c>
      <c r="G2447" t="s">
        <v>14</v>
      </c>
    </row>
    <row r="2448" spans="1:7" x14ac:dyDescent="0.25">
      <c r="A2448" t="s">
        <v>0</v>
      </c>
      <c r="B2448" t="s">
        <v>13</v>
      </c>
      <c r="C2448">
        <v>7563251</v>
      </c>
      <c r="D2448" s="2">
        <v>2958465</v>
      </c>
      <c r="E2448" s="2">
        <v>45223</v>
      </c>
      <c r="F2448" s="28">
        <v>77.849999999999994</v>
      </c>
      <c r="G2448" t="s">
        <v>14</v>
      </c>
    </row>
    <row r="2449" spans="1:7" x14ac:dyDescent="0.25">
      <c r="A2449" t="s">
        <v>0</v>
      </c>
      <c r="B2449" t="s">
        <v>13</v>
      </c>
      <c r="C2449">
        <v>7563683</v>
      </c>
      <c r="D2449" s="2">
        <v>2958465</v>
      </c>
      <c r="E2449" s="2">
        <v>43344</v>
      </c>
      <c r="F2449" s="28">
        <v>88.49</v>
      </c>
      <c r="G2449" t="s">
        <v>14</v>
      </c>
    </row>
    <row r="2450" spans="1:7" x14ac:dyDescent="0.25">
      <c r="A2450" t="s">
        <v>0</v>
      </c>
      <c r="B2450" t="s">
        <v>13</v>
      </c>
      <c r="C2450">
        <v>7563684</v>
      </c>
      <c r="D2450" s="2">
        <v>2958465</v>
      </c>
      <c r="E2450" s="2">
        <v>43344</v>
      </c>
      <c r="F2450" s="28">
        <v>88.49</v>
      </c>
      <c r="G2450" t="s">
        <v>14</v>
      </c>
    </row>
    <row r="2451" spans="1:7" x14ac:dyDescent="0.25">
      <c r="A2451" t="s">
        <v>0</v>
      </c>
      <c r="B2451" t="s">
        <v>13</v>
      </c>
      <c r="C2451">
        <v>7563746</v>
      </c>
      <c r="D2451" s="2">
        <v>2958465</v>
      </c>
      <c r="E2451" s="2">
        <v>43344</v>
      </c>
      <c r="F2451" s="28">
        <v>88.5</v>
      </c>
      <c r="G2451" t="s">
        <v>14</v>
      </c>
    </row>
    <row r="2452" spans="1:7" x14ac:dyDescent="0.25">
      <c r="A2452" t="s">
        <v>0</v>
      </c>
      <c r="B2452" t="s">
        <v>13</v>
      </c>
      <c r="C2452">
        <v>7563748</v>
      </c>
      <c r="D2452" s="2">
        <v>2958465</v>
      </c>
      <c r="E2452" s="2">
        <v>43344</v>
      </c>
      <c r="F2452" s="28">
        <v>88.5</v>
      </c>
      <c r="G2452" t="s">
        <v>14</v>
      </c>
    </row>
    <row r="2453" spans="1:7" x14ac:dyDescent="0.25">
      <c r="A2453" t="s">
        <v>0</v>
      </c>
      <c r="B2453" t="s">
        <v>13</v>
      </c>
      <c r="C2453">
        <v>7563750</v>
      </c>
      <c r="D2453" s="2">
        <v>2958465</v>
      </c>
      <c r="E2453" s="2">
        <v>43344</v>
      </c>
      <c r="F2453" s="28">
        <v>88.5</v>
      </c>
      <c r="G2453" t="s">
        <v>14</v>
      </c>
    </row>
    <row r="2454" spans="1:7" x14ac:dyDescent="0.25">
      <c r="A2454" t="s">
        <v>0</v>
      </c>
      <c r="B2454" t="s">
        <v>13</v>
      </c>
      <c r="C2454">
        <v>7563751</v>
      </c>
      <c r="D2454" s="2">
        <v>2958465</v>
      </c>
      <c r="E2454" s="2">
        <v>43344</v>
      </c>
      <c r="F2454" s="28">
        <v>88.5</v>
      </c>
      <c r="G2454" t="s">
        <v>14</v>
      </c>
    </row>
    <row r="2455" spans="1:7" x14ac:dyDescent="0.25">
      <c r="A2455" t="s">
        <v>0</v>
      </c>
      <c r="B2455" t="s">
        <v>13</v>
      </c>
      <c r="C2455">
        <v>7574183</v>
      </c>
      <c r="D2455" s="2">
        <v>2958465</v>
      </c>
      <c r="E2455" s="2">
        <v>42300</v>
      </c>
      <c r="F2455" s="28">
        <v>83.33</v>
      </c>
      <c r="G2455" t="s">
        <v>14</v>
      </c>
    </row>
    <row r="2456" spans="1:7" x14ac:dyDescent="0.25">
      <c r="A2456" t="s">
        <v>0</v>
      </c>
      <c r="B2456" t="s">
        <v>13</v>
      </c>
      <c r="C2456">
        <v>7574184</v>
      </c>
      <c r="D2456" s="2">
        <v>2958465</v>
      </c>
      <c r="E2456" s="2">
        <v>42300</v>
      </c>
      <c r="F2456" s="28">
        <v>83.33</v>
      </c>
      <c r="G2456" t="s">
        <v>14</v>
      </c>
    </row>
    <row r="2457" spans="1:7" x14ac:dyDescent="0.25">
      <c r="A2457" t="s">
        <v>0</v>
      </c>
      <c r="B2457" t="s">
        <v>13</v>
      </c>
      <c r="C2457">
        <v>7574201</v>
      </c>
      <c r="D2457" s="2">
        <v>2958465</v>
      </c>
      <c r="E2457" s="2">
        <v>42300</v>
      </c>
      <c r="F2457" s="28">
        <v>83.33</v>
      </c>
      <c r="G2457" t="s">
        <v>14</v>
      </c>
    </row>
    <row r="2458" spans="1:7" x14ac:dyDescent="0.25">
      <c r="A2458" t="s">
        <v>0</v>
      </c>
      <c r="B2458" t="s">
        <v>13</v>
      </c>
      <c r="C2458">
        <v>7574202</v>
      </c>
      <c r="D2458" s="2">
        <v>2958465</v>
      </c>
      <c r="E2458" s="2">
        <v>42300</v>
      </c>
      <c r="F2458" s="28">
        <v>83.33</v>
      </c>
      <c r="G2458" t="s">
        <v>14</v>
      </c>
    </row>
    <row r="2459" spans="1:7" x14ac:dyDescent="0.25">
      <c r="A2459" t="s">
        <v>0</v>
      </c>
      <c r="B2459" t="s">
        <v>13</v>
      </c>
      <c r="C2459">
        <v>7575263</v>
      </c>
      <c r="D2459" s="2">
        <v>2958465</v>
      </c>
      <c r="E2459" s="2">
        <v>40299</v>
      </c>
      <c r="F2459" s="28">
        <v>88.5</v>
      </c>
      <c r="G2459" t="s">
        <v>14</v>
      </c>
    </row>
    <row r="2460" spans="1:7" x14ac:dyDescent="0.25">
      <c r="A2460" t="s">
        <v>0</v>
      </c>
      <c r="B2460" t="s">
        <v>13</v>
      </c>
      <c r="C2460">
        <v>7575264</v>
      </c>
      <c r="D2460" s="2">
        <v>2958465</v>
      </c>
      <c r="E2460" s="2">
        <v>39777</v>
      </c>
      <c r="F2460" s="28">
        <v>88.5</v>
      </c>
      <c r="G2460" t="s">
        <v>14</v>
      </c>
    </row>
    <row r="2461" spans="1:7" x14ac:dyDescent="0.25">
      <c r="A2461" t="s">
        <v>0</v>
      </c>
      <c r="B2461" t="s">
        <v>13</v>
      </c>
      <c r="C2461">
        <v>7575265</v>
      </c>
      <c r="D2461" s="2">
        <v>2958465</v>
      </c>
      <c r="E2461" s="2">
        <v>41520</v>
      </c>
      <c r="F2461" s="28">
        <v>88.5</v>
      </c>
      <c r="G2461" t="s">
        <v>14</v>
      </c>
    </row>
    <row r="2462" spans="1:7" x14ac:dyDescent="0.25">
      <c r="A2462" t="s">
        <v>0</v>
      </c>
      <c r="B2462" t="s">
        <v>13</v>
      </c>
      <c r="C2462">
        <v>7575763</v>
      </c>
      <c r="D2462" s="2">
        <v>2958465</v>
      </c>
      <c r="E2462" s="2">
        <v>40299</v>
      </c>
      <c r="F2462" s="28">
        <v>88.5</v>
      </c>
      <c r="G2462" t="s">
        <v>14</v>
      </c>
    </row>
    <row r="2463" spans="1:7" x14ac:dyDescent="0.25">
      <c r="A2463" t="s">
        <v>0</v>
      </c>
      <c r="B2463" t="s">
        <v>13</v>
      </c>
      <c r="C2463">
        <v>7575764</v>
      </c>
      <c r="D2463" s="2">
        <v>2958465</v>
      </c>
      <c r="E2463" s="2">
        <v>39777</v>
      </c>
      <c r="F2463" s="28">
        <v>82.11</v>
      </c>
      <c r="G2463" t="s">
        <v>14</v>
      </c>
    </row>
    <row r="2464" spans="1:7" x14ac:dyDescent="0.25">
      <c r="A2464" t="s">
        <v>0</v>
      </c>
      <c r="B2464" t="s">
        <v>13</v>
      </c>
      <c r="C2464">
        <v>7575765</v>
      </c>
      <c r="D2464" s="2">
        <v>2958465</v>
      </c>
      <c r="E2464" s="2">
        <v>41520</v>
      </c>
      <c r="F2464" s="28">
        <v>88.5</v>
      </c>
      <c r="G2464" t="s">
        <v>14</v>
      </c>
    </row>
    <row r="2465" spans="1:7" x14ac:dyDescent="0.25">
      <c r="A2465" t="s">
        <v>0</v>
      </c>
      <c r="B2465" t="s">
        <v>13</v>
      </c>
      <c r="C2465">
        <v>7576169</v>
      </c>
      <c r="D2465" s="2">
        <v>2958465</v>
      </c>
      <c r="E2465" s="2">
        <v>41164</v>
      </c>
      <c r="F2465" s="28">
        <v>100</v>
      </c>
      <c r="G2465" t="s">
        <v>14</v>
      </c>
    </row>
    <row r="2466" spans="1:7" x14ac:dyDescent="0.25">
      <c r="A2466" t="s">
        <v>0</v>
      </c>
      <c r="B2466" t="s">
        <v>13</v>
      </c>
      <c r="C2466">
        <v>7576170</v>
      </c>
      <c r="D2466" s="2">
        <v>2958465</v>
      </c>
      <c r="E2466" s="2">
        <v>41164</v>
      </c>
      <c r="F2466" s="28">
        <v>100</v>
      </c>
      <c r="G2466" t="s">
        <v>14</v>
      </c>
    </row>
    <row r="2467" spans="1:7" x14ac:dyDescent="0.25">
      <c r="A2467" t="s">
        <v>0</v>
      </c>
      <c r="B2467" t="s">
        <v>13</v>
      </c>
      <c r="C2467">
        <v>7576183</v>
      </c>
      <c r="D2467" s="2">
        <v>2958465</v>
      </c>
      <c r="E2467" s="2">
        <v>42964</v>
      </c>
      <c r="F2467" s="28">
        <v>47.36</v>
      </c>
      <c r="G2467" t="s">
        <v>14</v>
      </c>
    </row>
    <row r="2468" spans="1:7" x14ac:dyDescent="0.25">
      <c r="A2468" t="s">
        <v>0</v>
      </c>
      <c r="B2468" t="s">
        <v>13</v>
      </c>
      <c r="C2468">
        <v>7576184</v>
      </c>
      <c r="D2468" s="2">
        <v>2958465</v>
      </c>
      <c r="E2468" s="2">
        <v>42964</v>
      </c>
      <c r="F2468" s="28">
        <v>47.36</v>
      </c>
      <c r="G2468" t="s">
        <v>14</v>
      </c>
    </row>
    <row r="2469" spans="1:7" x14ac:dyDescent="0.25">
      <c r="A2469" t="s">
        <v>0</v>
      </c>
      <c r="B2469" t="s">
        <v>13</v>
      </c>
      <c r="C2469">
        <v>7576187</v>
      </c>
      <c r="D2469" s="2">
        <v>73050</v>
      </c>
      <c r="E2469" s="2">
        <v>39184</v>
      </c>
      <c r="F2469" s="28">
        <v>100</v>
      </c>
      <c r="G2469" t="s">
        <v>14</v>
      </c>
    </row>
    <row r="2470" spans="1:7" x14ac:dyDescent="0.25">
      <c r="A2470" t="s">
        <v>0</v>
      </c>
      <c r="B2470" t="s">
        <v>13</v>
      </c>
      <c r="C2470">
        <v>7576188</v>
      </c>
      <c r="D2470" s="2">
        <v>73050</v>
      </c>
      <c r="E2470" s="2">
        <v>39184</v>
      </c>
      <c r="F2470" s="28">
        <v>100</v>
      </c>
      <c r="G2470" t="s">
        <v>14</v>
      </c>
    </row>
    <row r="2471" spans="1:7" x14ac:dyDescent="0.25">
      <c r="A2471" t="s">
        <v>0</v>
      </c>
      <c r="B2471" t="s">
        <v>13</v>
      </c>
      <c r="C2471">
        <v>7576233</v>
      </c>
      <c r="D2471" s="2">
        <v>2958465</v>
      </c>
      <c r="E2471" s="2">
        <v>38255</v>
      </c>
      <c r="F2471" s="28">
        <v>100</v>
      </c>
      <c r="G2471" t="s">
        <v>14</v>
      </c>
    </row>
    <row r="2472" spans="1:7" x14ac:dyDescent="0.25">
      <c r="A2472" t="s">
        <v>0</v>
      </c>
      <c r="B2472" t="s">
        <v>13</v>
      </c>
      <c r="C2472">
        <v>7576234</v>
      </c>
      <c r="D2472" s="2">
        <v>2958465</v>
      </c>
      <c r="E2472" s="2">
        <v>38255</v>
      </c>
      <c r="F2472" s="28">
        <v>100</v>
      </c>
      <c r="G2472" t="s">
        <v>14</v>
      </c>
    </row>
    <row r="2473" spans="1:7" x14ac:dyDescent="0.25">
      <c r="A2473" t="s">
        <v>0</v>
      </c>
      <c r="B2473" t="s">
        <v>13</v>
      </c>
      <c r="C2473">
        <v>7576235</v>
      </c>
      <c r="D2473" s="2">
        <v>2958465</v>
      </c>
      <c r="E2473" s="2">
        <v>38255</v>
      </c>
      <c r="F2473" s="28">
        <v>100</v>
      </c>
      <c r="G2473" t="s">
        <v>14</v>
      </c>
    </row>
    <row r="2474" spans="1:7" x14ac:dyDescent="0.25">
      <c r="A2474" t="s">
        <v>0</v>
      </c>
      <c r="B2474" t="s">
        <v>13</v>
      </c>
      <c r="C2474">
        <v>7576236</v>
      </c>
      <c r="D2474" s="2">
        <v>2958465</v>
      </c>
      <c r="E2474" s="2">
        <v>38255</v>
      </c>
      <c r="F2474" s="28">
        <v>100</v>
      </c>
      <c r="G2474" t="s">
        <v>14</v>
      </c>
    </row>
    <row r="2475" spans="1:7" x14ac:dyDescent="0.25">
      <c r="A2475" t="s">
        <v>0</v>
      </c>
      <c r="B2475" t="s">
        <v>13</v>
      </c>
      <c r="C2475">
        <v>7576237</v>
      </c>
      <c r="D2475" s="2">
        <v>2958465</v>
      </c>
      <c r="E2475" s="2">
        <v>39093</v>
      </c>
      <c r="F2475" s="28">
        <v>100</v>
      </c>
      <c r="G2475" t="s">
        <v>14</v>
      </c>
    </row>
    <row r="2476" spans="1:7" x14ac:dyDescent="0.25">
      <c r="A2476" t="s">
        <v>0</v>
      </c>
      <c r="B2476" t="s">
        <v>13</v>
      </c>
      <c r="C2476">
        <v>7576238</v>
      </c>
      <c r="D2476" s="2">
        <v>2958465</v>
      </c>
      <c r="E2476" s="2">
        <v>39093</v>
      </c>
      <c r="F2476" s="28">
        <v>100</v>
      </c>
      <c r="G2476" t="s">
        <v>14</v>
      </c>
    </row>
    <row r="2477" spans="1:7" x14ac:dyDescent="0.25">
      <c r="A2477" t="s">
        <v>0</v>
      </c>
      <c r="B2477" t="s">
        <v>13</v>
      </c>
      <c r="C2477">
        <v>7576242</v>
      </c>
      <c r="D2477" s="2">
        <v>2958465</v>
      </c>
      <c r="E2477" s="2">
        <v>42964</v>
      </c>
      <c r="F2477" s="28">
        <v>48.98</v>
      </c>
      <c r="G2477" t="s">
        <v>14</v>
      </c>
    </row>
    <row r="2478" spans="1:7" x14ac:dyDescent="0.25">
      <c r="A2478" t="s">
        <v>0</v>
      </c>
      <c r="B2478" t="s">
        <v>13</v>
      </c>
      <c r="C2478">
        <v>7576251</v>
      </c>
      <c r="D2478" s="2">
        <v>2958465</v>
      </c>
      <c r="E2478" s="2">
        <v>42964</v>
      </c>
      <c r="F2478" s="28">
        <v>50.36</v>
      </c>
      <c r="G2478" t="s">
        <v>14</v>
      </c>
    </row>
    <row r="2479" spans="1:7" x14ac:dyDescent="0.25">
      <c r="A2479" t="s">
        <v>0</v>
      </c>
      <c r="B2479" t="s">
        <v>13</v>
      </c>
      <c r="C2479">
        <v>7576252</v>
      </c>
      <c r="D2479" s="2">
        <v>2958465</v>
      </c>
      <c r="E2479" s="2">
        <v>42964</v>
      </c>
      <c r="F2479" s="28">
        <v>48.7</v>
      </c>
      <c r="G2479" t="s">
        <v>14</v>
      </c>
    </row>
    <row r="2480" spans="1:7" x14ac:dyDescent="0.25">
      <c r="A2480" t="s">
        <v>0</v>
      </c>
      <c r="B2480" t="s">
        <v>13</v>
      </c>
      <c r="C2480">
        <v>7576263</v>
      </c>
      <c r="D2480" s="2">
        <v>2958465</v>
      </c>
      <c r="E2480" s="2">
        <v>38083</v>
      </c>
      <c r="F2480" s="28">
        <v>70.900000000000006</v>
      </c>
      <c r="G2480" t="s">
        <v>14</v>
      </c>
    </row>
    <row r="2481" spans="1:7" x14ac:dyDescent="0.25">
      <c r="A2481" t="s">
        <v>0</v>
      </c>
      <c r="B2481" t="s">
        <v>13</v>
      </c>
      <c r="C2481">
        <v>7576265</v>
      </c>
      <c r="D2481" s="2">
        <v>2958465</v>
      </c>
      <c r="E2481" s="2">
        <v>38709</v>
      </c>
      <c r="F2481" s="28">
        <v>100</v>
      </c>
      <c r="G2481" t="s">
        <v>14</v>
      </c>
    </row>
    <row r="2482" spans="1:7" x14ac:dyDescent="0.25">
      <c r="A2482" t="s">
        <v>0</v>
      </c>
      <c r="B2482" t="s">
        <v>13</v>
      </c>
      <c r="C2482">
        <v>7576277</v>
      </c>
      <c r="D2482" s="2">
        <v>2958465</v>
      </c>
      <c r="E2482" s="2">
        <v>42964</v>
      </c>
      <c r="F2482" s="28">
        <v>50.36</v>
      </c>
      <c r="G2482" t="s">
        <v>14</v>
      </c>
    </row>
    <row r="2483" spans="1:7" x14ac:dyDescent="0.25">
      <c r="A2483" t="s">
        <v>0</v>
      </c>
      <c r="B2483" t="s">
        <v>13</v>
      </c>
      <c r="C2483">
        <v>7576278</v>
      </c>
      <c r="D2483" s="2">
        <v>2958465</v>
      </c>
      <c r="E2483" s="2">
        <v>42964</v>
      </c>
      <c r="F2483" s="28">
        <v>48.7</v>
      </c>
      <c r="G2483" t="s">
        <v>14</v>
      </c>
    </row>
    <row r="2484" spans="1:7" x14ac:dyDescent="0.25">
      <c r="A2484" t="s">
        <v>0</v>
      </c>
      <c r="B2484" t="s">
        <v>13</v>
      </c>
      <c r="C2484">
        <v>7576669</v>
      </c>
      <c r="D2484" s="2">
        <v>2958465</v>
      </c>
      <c r="E2484" s="2">
        <v>41164</v>
      </c>
      <c r="F2484" s="28">
        <v>100</v>
      </c>
      <c r="G2484" t="s">
        <v>14</v>
      </c>
    </row>
    <row r="2485" spans="1:7" x14ac:dyDescent="0.25">
      <c r="A2485" t="s">
        <v>0</v>
      </c>
      <c r="B2485" t="s">
        <v>13</v>
      </c>
      <c r="C2485">
        <v>7576670</v>
      </c>
      <c r="D2485" s="2">
        <v>2958465</v>
      </c>
      <c r="E2485" s="2">
        <v>41164</v>
      </c>
      <c r="F2485" s="28">
        <v>100</v>
      </c>
      <c r="G2485" t="s">
        <v>14</v>
      </c>
    </row>
    <row r="2486" spans="1:7" x14ac:dyDescent="0.25">
      <c r="A2486" t="s">
        <v>0</v>
      </c>
      <c r="B2486" t="s">
        <v>13</v>
      </c>
      <c r="C2486">
        <v>7576683</v>
      </c>
      <c r="D2486" s="2">
        <v>2958465</v>
      </c>
      <c r="E2486" s="2">
        <v>42964</v>
      </c>
      <c r="F2486" s="28">
        <v>55.49</v>
      </c>
      <c r="G2486" t="s">
        <v>14</v>
      </c>
    </row>
    <row r="2487" spans="1:7" x14ac:dyDescent="0.25">
      <c r="A2487" t="s">
        <v>0</v>
      </c>
      <c r="B2487" t="s">
        <v>13</v>
      </c>
      <c r="C2487">
        <v>7576684</v>
      </c>
      <c r="D2487" s="2">
        <v>2958465</v>
      </c>
      <c r="E2487" s="2">
        <v>42964</v>
      </c>
      <c r="F2487" s="28">
        <v>55.49</v>
      </c>
      <c r="G2487" t="s">
        <v>14</v>
      </c>
    </row>
    <row r="2488" spans="1:7" x14ac:dyDescent="0.25">
      <c r="A2488" t="s">
        <v>0</v>
      </c>
      <c r="B2488" t="s">
        <v>13</v>
      </c>
      <c r="C2488">
        <v>7576687</v>
      </c>
      <c r="D2488" s="2">
        <v>2958465</v>
      </c>
      <c r="E2488" s="2">
        <v>39657</v>
      </c>
      <c r="F2488" s="28">
        <v>100</v>
      </c>
      <c r="G2488" t="s">
        <v>14</v>
      </c>
    </row>
    <row r="2489" spans="1:7" x14ac:dyDescent="0.25">
      <c r="A2489" t="s">
        <v>0</v>
      </c>
      <c r="B2489" t="s">
        <v>13</v>
      </c>
      <c r="C2489">
        <v>7576688</v>
      </c>
      <c r="D2489" s="2">
        <v>2958465</v>
      </c>
      <c r="E2489" s="2">
        <v>39657</v>
      </c>
      <c r="F2489" s="28">
        <v>100</v>
      </c>
      <c r="G2489" t="s">
        <v>14</v>
      </c>
    </row>
    <row r="2490" spans="1:7" x14ac:dyDescent="0.25">
      <c r="A2490" t="s">
        <v>0</v>
      </c>
      <c r="B2490" t="s">
        <v>13</v>
      </c>
      <c r="C2490">
        <v>7576735</v>
      </c>
      <c r="D2490" s="2">
        <v>2958465</v>
      </c>
      <c r="E2490" s="2">
        <v>38722</v>
      </c>
      <c r="F2490" s="28">
        <v>100</v>
      </c>
      <c r="G2490" t="s">
        <v>14</v>
      </c>
    </row>
    <row r="2491" spans="1:7" x14ac:dyDescent="0.25">
      <c r="A2491" t="s">
        <v>0</v>
      </c>
      <c r="B2491" t="s">
        <v>13</v>
      </c>
      <c r="C2491">
        <v>7576736</v>
      </c>
      <c r="D2491" s="2">
        <v>2958465</v>
      </c>
      <c r="E2491" s="2">
        <v>38722</v>
      </c>
      <c r="F2491" s="28">
        <v>100</v>
      </c>
      <c r="G2491" t="s">
        <v>14</v>
      </c>
    </row>
    <row r="2492" spans="1:7" x14ac:dyDescent="0.25">
      <c r="A2492" t="s">
        <v>0</v>
      </c>
      <c r="B2492" t="s">
        <v>13</v>
      </c>
      <c r="C2492">
        <v>7576737</v>
      </c>
      <c r="D2492" s="2">
        <v>2958465</v>
      </c>
      <c r="E2492" s="2">
        <v>39657</v>
      </c>
      <c r="F2492" s="28">
        <v>100</v>
      </c>
      <c r="G2492" t="s">
        <v>14</v>
      </c>
    </row>
    <row r="2493" spans="1:7" x14ac:dyDescent="0.25">
      <c r="A2493" t="s">
        <v>0</v>
      </c>
      <c r="B2493" t="s">
        <v>13</v>
      </c>
      <c r="C2493">
        <v>7576738</v>
      </c>
      <c r="D2493" s="2">
        <v>2958465</v>
      </c>
      <c r="E2493" s="2">
        <v>39657</v>
      </c>
      <c r="F2493" s="28">
        <v>100</v>
      </c>
      <c r="G2493" t="s">
        <v>14</v>
      </c>
    </row>
    <row r="2494" spans="1:7" x14ac:dyDescent="0.25">
      <c r="A2494" t="s">
        <v>0</v>
      </c>
      <c r="B2494" t="s">
        <v>13</v>
      </c>
      <c r="C2494">
        <v>7576742</v>
      </c>
      <c r="D2494" s="2">
        <v>2958465</v>
      </c>
      <c r="E2494" s="2">
        <v>42964</v>
      </c>
      <c r="F2494" s="28">
        <v>56.66</v>
      </c>
      <c r="G2494" t="s">
        <v>14</v>
      </c>
    </row>
    <row r="2495" spans="1:7" x14ac:dyDescent="0.25">
      <c r="A2495" t="s">
        <v>0</v>
      </c>
      <c r="B2495" t="s">
        <v>13</v>
      </c>
      <c r="C2495">
        <v>7576751</v>
      </c>
      <c r="D2495" s="2">
        <v>2958465</v>
      </c>
      <c r="E2495" s="2">
        <v>42964</v>
      </c>
      <c r="F2495" s="28">
        <v>57.72</v>
      </c>
      <c r="G2495" t="s">
        <v>14</v>
      </c>
    </row>
    <row r="2496" spans="1:7" x14ac:dyDescent="0.25">
      <c r="A2496" t="s">
        <v>0</v>
      </c>
      <c r="B2496" t="s">
        <v>13</v>
      </c>
      <c r="C2496">
        <v>7576752</v>
      </c>
      <c r="D2496" s="2">
        <v>2958465</v>
      </c>
      <c r="E2496" s="2">
        <v>42964</v>
      </c>
      <c r="F2496" s="28">
        <v>56.48</v>
      </c>
      <c r="G2496" t="s">
        <v>14</v>
      </c>
    </row>
    <row r="2497" spans="1:7" x14ac:dyDescent="0.25">
      <c r="A2497" t="s">
        <v>0</v>
      </c>
      <c r="B2497" t="s">
        <v>13</v>
      </c>
      <c r="C2497">
        <v>7576765</v>
      </c>
      <c r="D2497" s="2">
        <v>73050</v>
      </c>
      <c r="E2497" s="2">
        <v>38936</v>
      </c>
      <c r="F2497" s="28">
        <v>100</v>
      </c>
      <c r="G2497" t="s">
        <v>14</v>
      </c>
    </row>
    <row r="2498" spans="1:7" x14ac:dyDescent="0.25">
      <c r="A2498" t="s">
        <v>0</v>
      </c>
      <c r="B2498" t="s">
        <v>13</v>
      </c>
      <c r="C2498">
        <v>7576765</v>
      </c>
      <c r="D2498" s="2">
        <v>2958465</v>
      </c>
      <c r="E2498" s="2">
        <v>73051</v>
      </c>
      <c r="F2498" s="28">
        <v>100</v>
      </c>
      <c r="G2498" t="s">
        <v>14</v>
      </c>
    </row>
    <row r="2499" spans="1:7" x14ac:dyDescent="0.25">
      <c r="A2499" t="s">
        <v>0</v>
      </c>
      <c r="B2499" t="s">
        <v>13</v>
      </c>
      <c r="C2499">
        <v>7576777</v>
      </c>
      <c r="D2499" s="2">
        <v>2958465</v>
      </c>
      <c r="E2499" s="2">
        <v>42964</v>
      </c>
      <c r="F2499" s="28">
        <v>57.72</v>
      </c>
      <c r="G2499" t="s">
        <v>14</v>
      </c>
    </row>
    <row r="2500" spans="1:7" x14ac:dyDescent="0.25">
      <c r="A2500" t="s">
        <v>0</v>
      </c>
      <c r="B2500" t="s">
        <v>13</v>
      </c>
      <c r="C2500">
        <v>7576778</v>
      </c>
      <c r="D2500" s="2">
        <v>2958465</v>
      </c>
      <c r="E2500" s="2">
        <v>42964</v>
      </c>
      <c r="F2500" s="28">
        <v>56.48</v>
      </c>
      <c r="G2500" t="s">
        <v>14</v>
      </c>
    </row>
    <row r="2501" spans="1:7" x14ac:dyDescent="0.25">
      <c r="A2501" t="s">
        <v>0</v>
      </c>
      <c r="B2501" t="s">
        <v>13</v>
      </c>
      <c r="C2501">
        <v>7577108</v>
      </c>
      <c r="D2501" s="2">
        <v>2958465</v>
      </c>
      <c r="E2501" s="2">
        <v>45223</v>
      </c>
      <c r="F2501" s="28">
        <v>78.010000000000005</v>
      </c>
      <c r="G2501" t="s">
        <v>14</v>
      </c>
    </row>
    <row r="2502" spans="1:7" x14ac:dyDescent="0.25">
      <c r="A2502" t="s">
        <v>0</v>
      </c>
      <c r="B2502" t="s">
        <v>13</v>
      </c>
      <c r="C2502">
        <v>7577109</v>
      </c>
      <c r="D2502" s="2">
        <v>2958465</v>
      </c>
      <c r="E2502" s="2">
        <v>45223</v>
      </c>
      <c r="F2502" s="28">
        <v>78.010000000000005</v>
      </c>
      <c r="G2502" t="s">
        <v>14</v>
      </c>
    </row>
    <row r="2503" spans="1:7" x14ac:dyDescent="0.25">
      <c r="A2503" t="s">
        <v>0</v>
      </c>
      <c r="B2503" t="s">
        <v>13</v>
      </c>
      <c r="C2503">
        <v>7577173</v>
      </c>
      <c r="D2503" s="2">
        <v>2958465</v>
      </c>
      <c r="E2503" s="2">
        <v>45223</v>
      </c>
      <c r="F2503" s="28">
        <v>76.08</v>
      </c>
      <c r="G2503" t="s">
        <v>14</v>
      </c>
    </row>
    <row r="2504" spans="1:7" x14ac:dyDescent="0.25">
      <c r="A2504" t="s">
        <v>0</v>
      </c>
      <c r="B2504" t="s">
        <v>13</v>
      </c>
      <c r="C2504">
        <v>7577174</v>
      </c>
      <c r="D2504" s="2">
        <v>2958465</v>
      </c>
      <c r="E2504" s="2">
        <v>45223</v>
      </c>
      <c r="F2504" s="28">
        <v>76.08</v>
      </c>
      <c r="G2504" t="s">
        <v>14</v>
      </c>
    </row>
    <row r="2505" spans="1:7" x14ac:dyDescent="0.25">
      <c r="A2505" t="s">
        <v>0</v>
      </c>
      <c r="B2505" t="s">
        <v>13</v>
      </c>
      <c r="C2505">
        <v>7577175</v>
      </c>
      <c r="D2505" s="2">
        <v>2958465</v>
      </c>
      <c r="E2505" s="2">
        <v>45223</v>
      </c>
      <c r="F2505" s="28">
        <v>76.08</v>
      </c>
      <c r="G2505" t="s">
        <v>14</v>
      </c>
    </row>
    <row r="2506" spans="1:7" x14ac:dyDescent="0.25">
      <c r="A2506" t="s">
        <v>0</v>
      </c>
      <c r="B2506" t="s">
        <v>13</v>
      </c>
      <c r="C2506">
        <v>7577183</v>
      </c>
      <c r="D2506" s="2">
        <v>2958465</v>
      </c>
      <c r="E2506" s="2">
        <v>45223</v>
      </c>
      <c r="F2506" s="28">
        <v>78.3</v>
      </c>
      <c r="G2506" t="s">
        <v>14</v>
      </c>
    </row>
    <row r="2507" spans="1:7" x14ac:dyDescent="0.25">
      <c r="A2507" t="s">
        <v>0</v>
      </c>
      <c r="B2507" t="s">
        <v>13</v>
      </c>
      <c r="C2507">
        <v>7577184</v>
      </c>
      <c r="D2507" s="2">
        <v>2958465</v>
      </c>
      <c r="E2507" s="2">
        <v>45223</v>
      </c>
      <c r="F2507" s="28">
        <v>78.3</v>
      </c>
      <c r="G2507" t="s">
        <v>14</v>
      </c>
    </row>
    <row r="2508" spans="1:7" x14ac:dyDescent="0.25">
      <c r="A2508" t="s">
        <v>0</v>
      </c>
      <c r="B2508" t="s">
        <v>13</v>
      </c>
      <c r="C2508">
        <v>7577187</v>
      </c>
      <c r="D2508" s="2">
        <v>2958465</v>
      </c>
      <c r="E2508" s="2">
        <v>44764</v>
      </c>
      <c r="F2508" s="28">
        <v>81.099999999999994</v>
      </c>
      <c r="G2508" t="s">
        <v>14</v>
      </c>
    </row>
    <row r="2509" spans="1:7" x14ac:dyDescent="0.25">
      <c r="A2509" t="s">
        <v>0</v>
      </c>
      <c r="B2509" t="s">
        <v>13</v>
      </c>
      <c r="C2509">
        <v>7577188</v>
      </c>
      <c r="D2509" s="2">
        <v>2958465</v>
      </c>
      <c r="E2509" s="2">
        <v>44764</v>
      </c>
      <c r="F2509" s="28">
        <v>81.099999999999994</v>
      </c>
      <c r="G2509" t="s">
        <v>14</v>
      </c>
    </row>
    <row r="2510" spans="1:7" x14ac:dyDescent="0.25">
      <c r="A2510" t="s">
        <v>0</v>
      </c>
      <c r="B2510" t="s">
        <v>13</v>
      </c>
      <c r="C2510">
        <v>7577201</v>
      </c>
      <c r="D2510" s="2">
        <v>2958465</v>
      </c>
      <c r="E2510" s="2">
        <v>45223</v>
      </c>
      <c r="F2510" s="28">
        <v>78.010000000000005</v>
      </c>
      <c r="G2510" t="s">
        <v>14</v>
      </c>
    </row>
    <row r="2511" spans="1:7" x14ac:dyDescent="0.25">
      <c r="A2511" t="s">
        <v>0</v>
      </c>
      <c r="B2511" t="s">
        <v>13</v>
      </c>
      <c r="C2511">
        <v>7577203</v>
      </c>
      <c r="D2511" s="2">
        <v>2958465</v>
      </c>
      <c r="E2511" s="2">
        <v>45223</v>
      </c>
      <c r="F2511" s="28">
        <v>78.010000000000005</v>
      </c>
      <c r="G2511" t="s">
        <v>14</v>
      </c>
    </row>
    <row r="2512" spans="1:7" x14ac:dyDescent="0.25">
      <c r="A2512" t="s">
        <v>0</v>
      </c>
      <c r="B2512" t="s">
        <v>13</v>
      </c>
      <c r="C2512">
        <v>7577214</v>
      </c>
      <c r="D2512" s="2">
        <v>2958465</v>
      </c>
      <c r="E2512" s="2">
        <v>45223</v>
      </c>
      <c r="F2512" s="28">
        <v>78.599999999999994</v>
      </c>
      <c r="G2512" t="s">
        <v>14</v>
      </c>
    </row>
    <row r="2513" spans="1:7" x14ac:dyDescent="0.25">
      <c r="A2513" t="s">
        <v>0</v>
      </c>
      <c r="B2513" t="s">
        <v>13</v>
      </c>
      <c r="C2513">
        <v>7577215</v>
      </c>
      <c r="D2513" s="2">
        <v>2958465</v>
      </c>
      <c r="E2513" s="2">
        <v>45223</v>
      </c>
      <c r="F2513" s="28">
        <v>78.599999999999994</v>
      </c>
      <c r="G2513" t="s">
        <v>14</v>
      </c>
    </row>
    <row r="2514" spans="1:7" x14ac:dyDescent="0.25">
      <c r="A2514" t="s">
        <v>0</v>
      </c>
      <c r="B2514" t="s">
        <v>13</v>
      </c>
      <c r="C2514">
        <v>7577216</v>
      </c>
      <c r="D2514" s="2">
        <v>2958465</v>
      </c>
      <c r="E2514" s="2">
        <v>45223</v>
      </c>
      <c r="F2514" s="28">
        <v>78.010000000000005</v>
      </c>
      <c r="G2514" t="s">
        <v>14</v>
      </c>
    </row>
    <row r="2515" spans="1:7" x14ac:dyDescent="0.25">
      <c r="A2515" t="s">
        <v>0</v>
      </c>
      <c r="B2515" t="s">
        <v>13</v>
      </c>
      <c r="C2515">
        <v>7577217</v>
      </c>
      <c r="D2515" s="2">
        <v>2958465</v>
      </c>
      <c r="E2515" s="2">
        <v>45223</v>
      </c>
      <c r="F2515" s="28">
        <v>78.010000000000005</v>
      </c>
      <c r="G2515" t="s">
        <v>14</v>
      </c>
    </row>
    <row r="2516" spans="1:7" x14ac:dyDescent="0.25">
      <c r="A2516" t="s">
        <v>0</v>
      </c>
      <c r="B2516" t="s">
        <v>13</v>
      </c>
      <c r="C2516">
        <v>7577219</v>
      </c>
      <c r="D2516" s="2">
        <v>2958465</v>
      </c>
      <c r="E2516" s="2">
        <v>45223</v>
      </c>
      <c r="F2516" s="28">
        <v>78.41</v>
      </c>
      <c r="G2516" t="s">
        <v>14</v>
      </c>
    </row>
    <row r="2517" spans="1:7" x14ac:dyDescent="0.25">
      <c r="A2517" t="s">
        <v>0</v>
      </c>
      <c r="B2517" t="s">
        <v>13</v>
      </c>
      <c r="C2517">
        <v>7577220</v>
      </c>
      <c r="D2517" s="2">
        <v>2958465</v>
      </c>
      <c r="E2517" s="2">
        <v>45223</v>
      </c>
      <c r="F2517" s="28">
        <v>78.41</v>
      </c>
      <c r="G2517" t="s">
        <v>14</v>
      </c>
    </row>
    <row r="2518" spans="1:7" x14ac:dyDescent="0.25">
      <c r="A2518" t="s">
        <v>0</v>
      </c>
      <c r="B2518" t="s">
        <v>13</v>
      </c>
      <c r="C2518">
        <v>7577221</v>
      </c>
      <c r="D2518" s="2">
        <v>2958465</v>
      </c>
      <c r="E2518" s="2">
        <v>45223</v>
      </c>
      <c r="F2518" s="28">
        <v>78.41</v>
      </c>
      <c r="G2518" t="s">
        <v>14</v>
      </c>
    </row>
    <row r="2519" spans="1:7" x14ac:dyDescent="0.25">
      <c r="A2519" t="s">
        <v>0</v>
      </c>
      <c r="B2519" t="s">
        <v>13</v>
      </c>
      <c r="C2519">
        <v>7577222</v>
      </c>
      <c r="D2519" s="2">
        <v>2958465</v>
      </c>
      <c r="E2519" s="2">
        <v>45223</v>
      </c>
      <c r="F2519" s="28">
        <v>78.41</v>
      </c>
      <c r="G2519" t="s">
        <v>14</v>
      </c>
    </row>
    <row r="2520" spans="1:7" x14ac:dyDescent="0.25">
      <c r="A2520" t="s">
        <v>0</v>
      </c>
      <c r="B2520" t="s">
        <v>13</v>
      </c>
      <c r="C2520">
        <v>7577229</v>
      </c>
      <c r="D2520" s="2">
        <v>2958465</v>
      </c>
      <c r="E2520" s="2">
        <v>45223</v>
      </c>
      <c r="F2520" s="28">
        <v>78.3</v>
      </c>
      <c r="G2520" t="s">
        <v>14</v>
      </c>
    </row>
    <row r="2521" spans="1:7" x14ac:dyDescent="0.25">
      <c r="A2521" t="s">
        <v>0</v>
      </c>
      <c r="B2521" t="s">
        <v>13</v>
      </c>
      <c r="C2521">
        <v>7577233</v>
      </c>
      <c r="D2521" s="2">
        <v>2958465</v>
      </c>
      <c r="E2521" s="2">
        <v>45223</v>
      </c>
      <c r="F2521" s="28">
        <v>78.599999999999994</v>
      </c>
      <c r="G2521" t="s">
        <v>14</v>
      </c>
    </row>
    <row r="2522" spans="1:7" x14ac:dyDescent="0.25">
      <c r="A2522" t="s">
        <v>0</v>
      </c>
      <c r="B2522" t="s">
        <v>13</v>
      </c>
      <c r="C2522">
        <v>7577234</v>
      </c>
      <c r="D2522" s="2">
        <v>2958465</v>
      </c>
      <c r="E2522" s="2">
        <v>45223</v>
      </c>
      <c r="F2522" s="28">
        <v>78.599999999999994</v>
      </c>
      <c r="G2522" t="s">
        <v>14</v>
      </c>
    </row>
    <row r="2523" spans="1:7" x14ac:dyDescent="0.25">
      <c r="A2523" t="s">
        <v>0</v>
      </c>
      <c r="B2523" t="s">
        <v>13</v>
      </c>
      <c r="C2523">
        <v>7577240</v>
      </c>
      <c r="D2523" s="2">
        <v>2958465</v>
      </c>
      <c r="E2523" s="2">
        <v>45223</v>
      </c>
      <c r="F2523" s="28">
        <v>78.599999999999994</v>
      </c>
      <c r="G2523" t="s">
        <v>14</v>
      </c>
    </row>
    <row r="2524" spans="1:7" x14ac:dyDescent="0.25">
      <c r="A2524" t="s">
        <v>0</v>
      </c>
      <c r="B2524" t="s">
        <v>13</v>
      </c>
      <c r="C2524">
        <v>7577241</v>
      </c>
      <c r="D2524" s="2">
        <v>2958465</v>
      </c>
      <c r="E2524" s="2">
        <v>45223</v>
      </c>
      <c r="F2524" s="28">
        <v>79.12</v>
      </c>
      <c r="G2524" t="s">
        <v>14</v>
      </c>
    </row>
    <row r="2525" spans="1:7" x14ac:dyDescent="0.25">
      <c r="A2525" t="s">
        <v>0</v>
      </c>
      <c r="B2525" t="s">
        <v>13</v>
      </c>
      <c r="C2525">
        <v>7577242</v>
      </c>
      <c r="D2525" s="2">
        <v>2958465</v>
      </c>
      <c r="E2525" s="2">
        <v>45223</v>
      </c>
      <c r="F2525" s="28">
        <v>79.12</v>
      </c>
      <c r="G2525" t="s">
        <v>14</v>
      </c>
    </row>
    <row r="2526" spans="1:7" x14ac:dyDescent="0.25">
      <c r="A2526" t="s">
        <v>0</v>
      </c>
      <c r="B2526" t="s">
        <v>13</v>
      </c>
      <c r="C2526">
        <v>7577245</v>
      </c>
      <c r="D2526" s="2">
        <v>2958465</v>
      </c>
      <c r="E2526" s="2">
        <v>45223</v>
      </c>
      <c r="F2526" s="28">
        <v>78.599999999999994</v>
      </c>
      <c r="G2526" t="s">
        <v>14</v>
      </c>
    </row>
    <row r="2527" spans="1:7" x14ac:dyDescent="0.25">
      <c r="A2527" t="s">
        <v>0</v>
      </c>
      <c r="B2527" t="s">
        <v>13</v>
      </c>
      <c r="C2527">
        <v>7577248</v>
      </c>
      <c r="D2527" s="2">
        <v>2958465</v>
      </c>
      <c r="E2527" s="2">
        <v>45223</v>
      </c>
      <c r="F2527" s="28">
        <v>79.099999999999994</v>
      </c>
      <c r="G2527" t="s">
        <v>14</v>
      </c>
    </row>
    <row r="2528" spans="1:7" x14ac:dyDescent="0.25">
      <c r="A2528" t="s">
        <v>0</v>
      </c>
      <c r="B2528" t="s">
        <v>13</v>
      </c>
      <c r="C2528">
        <v>7577249</v>
      </c>
      <c r="D2528" s="2">
        <v>2958465</v>
      </c>
      <c r="E2528" s="2">
        <v>45223</v>
      </c>
      <c r="F2528" s="28">
        <v>79.12</v>
      </c>
      <c r="G2528" t="s">
        <v>14</v>
      </c>
    </row>
    <row r="2529" spans="1:7" x14ac:dyDescent="0.25">
      <c r="A2529" t="s">
        <v>0</v>
      </c>
      <c r="B2529" t="s">
        <v>13</v>
      </c>
      <c r="C2529">
        <v>7577250</v>
      </c>
      <c r="D2529" s="2">
        <v>2958465</v>
      </c>
      <c r="E2529" s="2">
        <v>45223</v>
      </c>
      <c r="F2529" s="28">
        <v>79.099999999999994</v>
      </c>
      <c r="G2529" t="s">
        <v>14</v>
      </c>
    </row>
    <row r="2530" spans="1:7" x14ac:dyDescent="0.25">
      <c r="A2530" t="s">
        <v>0</v>
      </c>
      <c r="B2530" t="s">
        <v>13</v>
      </c>
      <c r="C2530">
        <v>7577251</v>
      </c>
      <c r="D2530" s="2">
        <v>2958465</v>
      </c>
      <c r="E2530" s="2">
        <v>45223</v>
      </c>
      <c r="F2530" s="28">
        <v>79.099999999999994</v>
      </c>
      <c r="G2530" t="s">
        <v>14</v>
      </c>
    </row>
    <row r="2531" spans="1:7" x14ac:dyDescent="0.25">
      <c r="A2531" t="s">
        <v>0</v>
      </c>
      <c r="B2531" t="s">
        <v>13</v>
      </c>
      <c r="C2531">
        <v>7577253</v>
      </c>
      <c r="D2531" s="2">
        <v>2958465</v>
      </c>
      <c r="E2531" s="2">
        <v>45223</v>
      </c>
      <c r="F2531" s="28">
        <v>78.95</v>
      </c>
      <c r="G2531" t="s">
        <v>14</v>
      </c>
    </row>
    <row r="2532" spans="1:7" x14ac:dyDescent="0.25">
      <c r="A2532" t="s">
        <v>0</v>
      </c>
      <c r="B2532" t="s">
        <v>13</v>
      </c>
      <c r="C2532">
        <v>7577256</v>
      </c>
      <c r="D2532" s="2">
        <v>2958465</v>
      </c>
      <c r="E2532" s="2">
        <v>45223</v>
      </c>
      <c r="F2532" s="28">
        <v>78.95</v>
      </c>
      <c r="G2532" t="s">
        <v>14</v>
      </c>
    </row>
    <row r="2533" spans="1:7" x14ac:dyDescent="0.25">
      <c r="A2533" t="s">
        <v>0</v>
      </c>
      <c r="B2533" t="s">
        <v>13</v>
      </c>
      <c r="C2533">
        <v>7577263</v>
      </c>
      <c r="D2533" s="2">
        <v>2958465</v>
      </c>
      <c r="E2533" s="2">
        <v>45223</v>
      </c>
      <c r="F2533" s="28">
        <v>78.41</v>
      </c>
      <c r="G2533" t="s">
        <v>14</v>
      </c>
    </row>
    <row r="2534" spans="1:7" x14ac:dyDescent="0.25">
      <c r="A2534" t="s">
        <v>0</v>
      </c>
      <c r="B2534" t="s">
        <v>13</v>
      </c>
      <c r="C2534">
        <v>7577265</v>
      </c>
      <c r="D2534" s="2">
        <v>2958465</v>
      </c>
      <c r="E2534" s="2">
        <v>45223</v>
      </c>
      <c r="F2534" s="28">
        <v>78.41</v>
      </c>
      <c r="G2534" t="s">
        <v>14</v>
      </c>
    </row>
    <row r="2535" spans="1:7" x14ac:dyDescent="0.25">
      <c r="A2535" t="s">
        <v>0</v>
      </c>
      <c r="B2535" t="s">
        <v>13</v>
      </c>
      <c r="C2535">
        <v>7577267</v>
      </c>
      <c r="D2535" s="2">
        <v>2958465</v>
      </c>
      <c r="E2535" s="2">
        <v>44764</v>
      </c>
      <c r="F2535" s="28">
        <v>82.15</v>
      </c>
      <c r="G2535" t="s">
        <v>14</v>
      </c>
    </row>
    <row r="2536" spans="1:7" x14ac:dyDescent="0.25">
      <c r="A2536" t="s">
        <v>0</v>
      </c>
      <c r="B2536" t="s">
        <v>13</v>
      </c>
      <c r="C2536">
        <v>7577269</v>
      </c>
      <c r="D2536" s="2">
        <v>2958465</v>
      </c>
      <c r="E2536" s="2">
        <v>45223</v>
      </c>
      <c r="F2536" s="28">
        <v>78.41</v>
      </c>
      <c r="G2536" t="s">
        <v>14</v>
      </c>
    </row>
    <row r="2537" spans="1:7" x14ac:dyDescent="0.25">
      <c r="A2537" t="s">
        <v>0</v>
      </c>
      <c r="B2537" t="s">
        <v>13</v>
      </c>
      <c r="C2537">
        <v>7577273</v>
      </c>
      <c r="D2537" s="2">
        <v>2958465</v>
      </c>
      <c r="E2537" s="2">
        <v>45223</v>
      </c>
      <c r="F2537" s="28">
        <v>78.41</v>
      </c>
      <c r="G2537" t="s">
        <v>14</v>
      </c>
    </row>
    <row r="2538" spans="1:7" x14ac:dyDescent="0.25">
      <c r="A2538" t="s">
        <v>0</v>
      </c>
      <c r="B2538" t="s">
        <v>13</v>
      </c>
      <c r="C2538">
        <v>7577608</v>
      </c>
      <c r="D2538" s="2">
        <v>2958465</v>
      </c>
      <c r="E2538" s="2">
        <v>43344</v>
      </c>
      <c r="F2538" s="28">
        <v>87.72</v>
      </c>
      <c r="G2538" t="s">
        <v>14</v>
      </c>
    </row>
    <row r="2539" spans="1:7" x14ac:dyDescent="0.25">
      <c r="A2539" t="s">
        <v>0</v>
      </c>
      <c r="B2539" t="s">
        <v>13</v>
      </c>
      <c r="C2539">
        <v>7577609</v>
      </c>
      <c r="D2539" s="2">
        <v>2958465</v>
      </c>
      <c r="E2539" s="2">
        <v>43344</v>
      </c>
      <c r="F2539" s="28">
        <v>87.72</v>
      </c>
      <c r="G2539" t="s">
        <v>14</v>
      </c>
    </row>
    <row r="2540" spans="1:7" x14ac:dyDescent="0.25">
      <c r="A2540" t="s">
        <v>0</v>
      </c>
      <c r="B2540" t="s">
        <v>13</v>
      </c>
      <c r="C2540">
        <v>7577673</v>
      </c>
      <c r="D2540" s="2">
        <v>2958465</v>
      </c>
      <c r="E2540" s="2">
        <v>43344</v>
      </c>
      <c r="F2540" s="28">
        <v>87.72</v>
      </c>
      <c r="G2540" t="s">
        <v>14</v>
      </c>
    </row>
    <row r="2541" spans="1:7" x14ac:dyDescent="0.25">
      <c r="A2541" t="s">
        <v>0</v>
      </c>
      <c r="B2541" t="s">
        <v>13</v>
      </c>
      <c r="C2541">
        <v>7577674</v>
      </c>
      <c r="D2541" s="2">
        <v>2958465</v>
      </c>
      <c r="E2541" s="2">
        <v>43344</v>
      </c>
      <c r="F2541" s="28">
        <v>87.72</v>
      </c>
      <c r="G2541" t="s">
        <v>14</v>
      </c>
    </row>
    <row r="2542" spans="1:7" x14ac:dyDescent="0.25">
      <c r="A2542" t="s">
        <v>0</v>
      </c>
      <c r="B2542" t="s">
        <v>13</v>
      </c>
      <c r="C2542">
        <v>7577683</v>
      </c>
      <c r="D2542" s="2">
        <v>2958465</v>
      </c>
      <c r="E2542" s="2">
        <v>43344</v>
      </c>
      <c r="F2542" s="28">
        <v>87.72</v>
      </c>
      <c r="G2542" t="s">
        <v>14</v>
      </c>
    </row>
    <row r="2543" spans="1:7" x14ac:dyDescent="0.25">
      <c r="A2543" t="s">
        <v>0</v>
      </c>
      <c r="B2543" t="s">
        <v>13</v>
      </c>
      <c r="C2543">
        <v>7577684</v>
      </c>
      <c r="D2543" s="2">
        <v>2958465</v>
      </c>
      <c r="E2543" s="2">
        <v>43344</v>
      </c>
      <c r="F2543" s="28">
        <v>87.72</v>
      </c>
      <c r="G2543" t="s">
        <v>14</v>
      </c>
    </row>
    <row r="2544" spans="1:7" x14ac:dyDescent="0.25">
      <c r="A2544" t="s">
        <v>0</v>
      </c>
      <c r="B2544" t="s">
        <v>13</v>
      </c>
      <c r="C2544">
        <v>7577685</v>
      </c>
      <c r="D2544" s="2">
        <v>2958465</v>
      </c>
      <c r="E2544" s="2">
        <v>40299</v>
      </c>
      <c r="F2544" s="28">
        <v>87.72</v>
      </c>
      <c r="G2544" t="s">
        <v>14</v>
      </c>
    </row>
    <row r="2545" spans="1:7" x14ac:dyDescent="0.25">
      <c r="A2545" t="s">
        <v>0</v>
      </c>
      <c r="B2545" t="s">
        <v>13</v>
      </c>
      <c r="C2545">
        <v>7577687</v>
      </c>
      <c r="D2545" s="2">
        <v>2958465</v>
      </c>
      <c r="E2545" s="2">
        <v>43344</v>
      </c>
      <c r="F2545" s="28">
        <v>87.72</v>
      </c>
      <c r="G2545" t="s">
        <v>14</v>
      </c>
    </row>
    <row r="2546" spans="1:7" x14ac:dyDescent="0.25">
      <c r="A2546" t="s">
        <v>0</v>
      </c>
      <c r="B2546" t="s">
        <v>13</v>
      </c>
      <c r="C2546">
        <v>7577688</v>
      </c>
      <c r="D2546" s="2">
        <v>2958465</v>
      </c>
      <c r="E2546" s="2">
        <v>43344</v>
      </c>
      <c r="F2546" s="28">
        <v>87.72</v>
      </c>
      <c r="G2546" t="s">
        <v>14</v>
      </c>
    </row>
    <row r="2547" spans="1:7" x14ac:dyDescent="0.25">
      <c r="A2547" t="s">
        <v>0</v>
      </c>
      <c r="B2547" t="s">
        <v>13</v>
      </c>
      <c r="C2547">
        <v>7577701</v>
      </c>
      <c r="D2547" s="2">
        <v>2958465</v>
      </c>
      <c r="E2547" s="2">
        <v>43344</v>
      </c>
      <c r="F2547" s="28">
        <v>87.72</v>
      </c>
      <c r="G2547" t="s">
        <v>14</v>
      </c>
    </row>
    <row r="2548" spans="1:7" x14ac:dyDescent="0.25">
      <c r="A2548" t="s">
        <v>0</v>
      </c>
      <c r="B2548" t="s">
        <v>13</v>
      </c>
      <c r="C2548">
        <v>7577703</v>
      </c>
      <c r="D2548" s="2">
        <v>2958465</v>
      </c>
      <c r="E2548" s="2">
        <v>43344</v>
      </c>
      <c r="F2548" s="28">
        <v>87.72</v>
      </c>
      <c r="G2548" t="s">
        <v>14</v>
      </c>
    </row>
    <row r="2549" spans="1:7" x14ac:dyDescent="0.25">
      <c r="A2549" t="s">
        <v>0</v>
      </c>
      <c r="B2549" t="s">
        <v>13</v>
      </c>
      <c r="C2549">
        <v>7577714</v>
      </c>
      <c r="D2549" s="2">
        <v>2958465</v>
      </c>
      <c r="E2549" s="2">
        <v>43344</v>
      </c>
      <c r="F2549" s="28">
        <v>87.72</v>
      </c>
      <c r="G2549" t="s">
        <v>14</v>
      </c>
    </row>
    <row r="2550" spans="1:7" x14ac:dyDescent="0.25">
      <c r="A2550" t="s">
        <v>0</v>
      </c>
      <c r="B2550" t="s">
        <v>13</v>
      </c>
      <c r="C2550">
        <v>7577715</v>
      </c>
      <c r="D2550" s="2">
        <v>2958465</v>
      </c>
      <c r="E2550" s="2">
        <v>43344</v>
      </c>
      <c r="F2550" s="28">
        <v>87.72</v>
      </c>
      <c r="G2550" t="s">
        <v>14</v>
      </c>
    </row>
    <row r="2551" spans="1:7" x14ac:dyDescent="0.25">
      <c r="A2551" t="s">
        <v>0</v>
      </c>
      <c r="B2551" t="s">
        <v>13</v>
      </c>
      <c r="C2551">
        <v>7577716</v>
      </c>
      <c r="D2551" s="2">
        <v>2958465</v>
      </c>
      <c r="E2551" s="2">
        <v>43344</v>
      </c>
      <c r="F2551" s="28">
        <v>87.72</v>
      </c>
      <c r="G2551" t="s">
        <v>14</v>
      </c>
    </row>
    <row r="2552" spans="1:7" x14ac:dyDescent="0.25">
      <c r="A2552" t="s">
        <v>0</v>
      </c>
      <c r="B2552" t="s">
        <v>13</v>
      </c>
      <c r="C2552">
        <v>7577717</v>
      </c>
      <c r="D2552" s="2">
        <v>2958465</v>
      </c>
      <c r="E2552" s="2">
        <v>43344</v>
      </c>
      <c r="F2552" s="28">
        <v>87.72</v>
      </c>
      <c r="G2552" t="s">
        <v>14</v>
      </c>
    </row>
    <row r="2553" spans="1:7" x14ac:dyDescent="0.25">
      <c r="A2553" t="s">
        <v>0</v>
      </c>
      <c r="B2553" t="s">
        <v>13</v>
      </c>
      <c r="C2553">
        <v>7577721</v>
      </c>
      <c r="D2553" s="2">
        <v>2958465</v>
      </c>
      <c r="E2553" s="2">
        <v>43344</v>
      </c>
      <c r="F2553" s="28">
        <v>87.72</v>
      </c>
      <c r="G2553" t="s">
        <v>14</v>
      </c>
    </row>
    <row r="2554" spans="1:7" x14ac:dyDescent="0.25">
      <c r="A2554" t="s">
        <v>0</v>
      </c>
      <c r="B2554" t="s">
        <v>13</v>
      </c>
      <c r="C2554">
        <v>7577722</v>
      </c>
      <c r="D2554" s="2">
        <v>2958465</v>
      </c>
      <c r="E2554" s="2">
        <v>43344</v>
      </c>
      <c r="F2554" s="28">
        <v>87.72</v>
      </c>
      <c r="G2554" t="s">
        <v>14</v>
      </c>
    </row>
    <row r="2555" spans="1:7" x14ac:dyDescent="0.25">
      <c r="A2555" t="s">
        <v>0</v>
      </c>
      <c r="B2555" t="s">
        <v>13</v>
      </c>
      <c r="C2555">
        <v>7577729</v>
      </c>
      <c r="D2555" s="2">
        <v>2958465</v>
      </c>
      <c r="E2555" s="2">
        <v>43344</v>
      </c>
      <c r="F2555" s="28">
        <v>87.72</v>
      </c>
      <c r="G2555" t="s">
        <v>14</v>
      </c>
    </row>
    <row r="2556" spans="1:7" x14ac:dyDescent="0.25">
      <c r="A2556" t="s">
        <v>0</v>
      </c>
      <c r="B2556" t="s">
        <v>13</v>
      </c>
      <c r="C2556">
        <v>7577733</v>
      </c>
      <c r="D2556" s="2">
        <v>2958465</v>
      </c>
      <c r="E2556" s="2">
        <v>43344</v>
      </c>
      <c r="F2556" s="28">
        <v>87.72</v>
      </c>
      <c r="G2556" t="s">
        <v>14</v>
      </c>
    </row>
    <row r="2557" spans="1:7" x14ac:dyDescent="0.25">
      <c r="A2557" t="s">
        <v>0</v>
      </c>
      <c r="B2557" t="s">
        <v>13</v>
      </c>
      <c r="C2557">
        <v>7577734</v>
      </c>
      <c r="D2557" s="2">
        <v>2958465</v>
      </c>
      <c r="E2557" s="2">
        <v>43344</v>
      </c>
      <c r="F2557" s="28">
        <v>87.72</v>
      </c>
      <c r="G2557" t="s">
        <v>14</v>
      </c>
    </row>
    <row r="2558" spans="1:7" x14ac:dyDescent="0.25">
      <c r="A2558" t="s">
        <v>0</v>
      </c>
      <c r="B2558" t="s">
        <v>13</v>
      </c>
      <c r="C2558">
        <v>7577740</v>
      </c>
      <c r="D2558" s="2">
        <v>2958465</v>
      </c>
      <c r="E2558" s="2">
        <v>43344</v>
      </c>
      <c r="F2558" s="28">
        <v>87.72</v>
      </c>
      <c r="G2558" t="s">
        <v>14</v>
      </c>
    </row>
    <row r="2559" spans="1:7" x14ac:dyDescent="0.25">
      <c r="A2559" t="s">
        <v>0</v>
      </c>
      <c r="B2559" t="s">
        <v>13</v>
      </c>
      <c r="C2559">
        <v>7577741</v>
      </c>
      <c r="D2559" s="2">
        <v>2958465</v>
      </c>
      <c r="E2559" s="2">
        <v>43344</v>
      </c>
      <c r="F2559" s="28">
        <v>87.72</v>
      </c>
      <c r="G2559" t="s">
        <v>14</v>
      </c>
    </row>
    <row r="2560" spans="1:7" x14ac:dyDescent="0.25">
      <c r="A2560" t="s">
        <v>0</v>
      </c>
      <c r="B2560" t="s">
        <v>13</v>
      </c>
      <c r="C2560">
        <v>7577742</v>
      </c>
      <c r="D2560" s="2">
        <v>2958465</v>
      </c>
      <c r="E2560" s="2">
        <v>43344</v>
      </c>
      <c r="F2560" s="28">
        <v>87.72</v>
      </c>
      <c r="G2560" t="s">
        <v>14</v>
      </c>
    </row>
    <row r="2561" spans="1:7" x14ac:dyDescent="0.25">
      <c r="A2561" t="s">
        <v>0</v>
      </c>
      <c r="B2561" t="s">
        <v>13</v>
      </c>
      <c r="C2561">
        <v>7577748</v>
      </c>
      <c r="D2561" s="2">
        <v>2958465</v>
      </c>
      <c r="E2561" s="2">
        <v>43344</v>
      </c>
      <c r="F2561" s="28">
        <v>87.72</v>
      </c>
      <c r="G2561" t="s">
        <v>14</v>
      </c>
    </row>
    <row r="2562" spans="1:7" x14ac:dyDescent="0.25">
      <c r="A2562" t="s">
        <v>0</v>
      </c>
      <c r="B2562" t="s">
        <v>13</v>
      </c>
      <c r="C2562">
        <v>7577749</v>
      </c>
      <c r="D2562" s="2">
        <v>2958465</v>
      </c>
      <c r="E2562" s="2">
        <v>43344</v>
      </c>
      <c r="F2562" s="28">
        <v>87.72</v>
      </c>
      <c r="G2562" t="s">
        <v>14</v>
      </c>
    </row>
    <row r="2563" spans="1:7" x14ac:dyDescent="0.25">
      <c r="A2563" t="s">
        <v>0</v>
      </c>
      <c r="B2563" t="s">
        <v>13</v>
      </c>
      <c r="C2563">
        <v>7577750</v>
      </c>
      <c r="D2563" s="2">
        <v>2958465</v>
      </c>
      <c r="E2563" s="2">
        <v>43344</v>
      </c>
      <c r="F2563" s="28">
        <v>87.72</v>
      </c>
      <c r="G2563" t="s">
        <v>14</v>
      </c>
    </row>
    <row r="2564" spans="1:7" x14ac:dyDescent="0.25">
      <c r="A2564" t="s">
        <v>0</v>
      </c>
      <c r="B2564" t="s">
        <v>13</v>
      </c>
      <c r="C2564">
        <v>7577751</v>
      </c>
      <c r="D2564" s="2">
        <v>2958465</v>
      </c>
      <c r="E2564" s="2">
        <v>43344</v>
      </c>
      <c r="F2564" s="28">
        <v>87.72</v>
      </c>
      <c r="G2564" t="s">
        <v>14</v>
      </c>
    </row>
    <row r="2565" spans="1:7" x14ac:dyDescent="0.25">
      <c r="A2565" t="s">
        <v>0</v>
      </c>
      <c r="B2565" t="s">
        <v>13</v>
      </c>
      <c r="C2565">
        <v>7577753</v>
      </c>
      <c r="D2565" s="2">
        <v>2958465</v>
      </c>
      <c r="E2565" s="2">
        <v>43344</v>
      </c>
      <c r="F2565" s="28">
        <v>87.72</v>
      </c>
      <c r="G2565" t="s">
        <v>14</v>
      </c>
    </row>
    <row r="2566" spans="1:7" x14ac:dyDescent="0.25">
      <c r="A2566" t="s">
        <v>0</v>
      </c>
      <c r="B2566" t="s">
        <v>13</v>
      </c>
      <c r="C2566">
        <v>7577756</v>
      </c>
      <c r="D2566" s="2">
        <v>2958465</v>
      </c>
      <c r="E2566" s="2">
        <v>43344</v>
      </c>
      <c r="F2566" s="28">
        <v>87.72</v>
      </c>
      <c r="G2566" t="s">
        <v>14</v>
      </c>
    </row>
    <row r="2567" spans="1:7" x14ac:dyDescent="0.25">
      <c r="A2567" t="s">
        <v>0</v>
      </c>
      <c r="B2567" t="s">
        <v>13</v>
      </c>
      <c r="C2567">
        <v>7577763</v>
      </c>
      <c r="D2567" s="2">
        <v>2958465</v>
      </c>
      <c r="E2567" s="2">
        <v>40299</v>
      </c>
      <c r="F2567" s="28">
        <v>87.72</v>
      </c>
      <c r="G2567" t="s">
        <v>14</v>
      </c>
    </row>
    <row r="2568" spans="1:7" x14ac:dyDescent="0.25">
      <c r="A2568" t="s">
        <v>0</v>
      </c>
      <c r="B2568" t="s">
        <v>13</v>
      </c>
      <c r="C2568">
        <v>7577765</v>
      </c>
      <c r="D2568" s="2">
        <v>2958465</v>
      </c>
      <c r="E2568" s="2">
        <v>43344</v>
      </c>
      <c r="F2568" s="28">
        <v>87.72</v>
      </c>
      <c r="G2568" t="s">
        <v>14</v>
      </c>
    </row>
    <row r="2569" spans="1:7" x14ac:dyDescent="0.25">
      <c r="A2569" t="s">
        <v>0</v>
      </c>
      <c r="B2569" t="s">
        <v>13</v>
      </c>
      <c r="C2569">
        <v>7577767</v>
      </c>
      <c r="D2569" s="2">
        <v>2958465</v>
      </c>
      <c r="E2569" s="2">
        <v>39729</v>
      </c>
      <c r="F2569" s="28">
        <v>87.72</v>
      </c>
      <c r="G2569" t="s">
        <v>14</v>
      </c>
    </row>
    <row r="2570" spans="1:7" x14ac:dyDescent="0.25">
      <c r="A2570" t="s">
        <v>0</v>
      </c>
      <c r="B2570" t="s">
        <v>13</v>
      </c>
      <c r="C2570">
        <v>7577769</v>
      </c>
      <c r="D2570" s="2">
        <v>2958465</v>
      </c>
      <c r="E2570" s="2">
        <v>43344</v>
      </c>
      <c r="F2570" s="28">
        <v>87.72</v>
      </c>
      <c r="G2570" t="s">
        <v>14</v>
      </c>
    </row>
    <row r="2571" spans="1:7" x14ac:dyDescent="0.25">
      <c r="A2571" t="s">
        <v>0</v>
      </c>
      <c r="B2571" t="s">
        <v>13</v>
      </c>
      <c r="C2571">
        <v>7577771</v>
      </c>
      <c r="D2571" s="2">
        <v>2958465</v>
      </c>
      <c r="E2571" s="2">
        <v>39545</v>
      </c>
      <c r="F2571" s="28">
        <v>89.29</v>
      </c>
      <c r="G2571" t="s">
        <v>14</v>
      </c>
    </row>
    <row r="2572" spans="1:7" x14ac:dyDescent="0.25">
      <c r="A2572" t="s">
        <v>0</v>
      </c>
      <c r="B2572" t="s">
        <v>13</v>
      </c>
      <c r="C2572">
        <v>7577773</v>
      </c>
      <c r="D2572" s="2">
        <v>2958465</v>
      </c>
      <c r="E2572" s="2">
        <v>43344</v>
      </c>
      <c r="F2572" s="28">
        <v>87.72</v>
      </c>
      <c r="G2572" t="s">
        <v>14</v>
      </c>
    </row>
    <row r="2573" spans="1:7" x14ac:dyDescent="0.25">
      <c r="A2573" t="s">
        <v>0</v>
      </c>
      <c r="B2573" t="s">
        <v>13</v>
      </c>
      <c r="C2573">
        <v>7581164</v>
      </c>
      <c r="D2573" s="2">
        <v>2958465</v>
      </c>
      <c r="E2573" s="2">
        <v>42300</v>
      </c>
      <c r="F2573" s="28">
        <v>83.34</v>
      </c>
      <c r="G2573" t="s">
        <v>14</v>
      </c>
    </row>
    <row r="2574" spans="1:7" x14ac:dyDescent="0.25">
      <c r="A2574" t="s">
        <v>0</v>
      </c>
      <c r="B2574" t="s">
        <v>13</v>
      </c>
      <c r="C2574">
        <v>7581174</v>
      </c>
      <c r="D2574" s="2">
        <v>2958465</v>
      </c>
      <c r="E2574" s="2">
        <v>42300</v>
      </c>
      <c r="F2574" s="28">
        <v>83.34</v>
      </c>
      <c r="G2574" t="s">
        <v>14</v>
      </c>
    </row>
    <row r="2575" spans="1:7" x14ac:dyDescent="0.25">
      <c r="A2575" t="s">
        <v>0</v>
      </c>
      <c r="B2575" t="s">
        <v>13</v>
      </c>
      <c r="C2575">
        <v>7581183</v>
      </c>
      <c r="D2575" s="2">
        <v>2958465</v>
      </c>
      <c r="E2575" s="2">
        <v>41071</v>
      </c>
      <c r="F2575" s="28">
        <v>83.33</v>
      </c>
      <c r="G2575" t="s">
        <v>14</v>
      </c>
    </row>
    <row r="2576" spans="1:7" x14ac:dyDescent="0.25">
      <c r="A2576" t="s">
        <v>0</v>
      </c>
      <c r="B2576" t="s">
        <v>13</v>
      </c>
      <c r="C2576">
        <v>7581184</v>
      </c>
      <c r="D2576" s="2">
        <v>2958465</v>
      </c>
      <c r="E2576" s="2">
        <v>42300</v>
      </c>
      <c r="F2576" s="28">
        <v>83.33</v>
      </c>
      <c r="G2576" t="s">
        <v>14</v>
      </c>
    </row>
    <row r="2577" spans="1:7" x14ac:dyDescent="0.25">
      <c r="A2577" t="s">
        <v>0</v>
      </c>
      <c r="B2577" t="s">
        <v>13</v>
      </c>
      <c r="C2577">
        <v>7581185</v>
      </c>
      <c r="D2577" s="2">
        <v>2958465</v>
      </c>
      <c r="E2577" s="2">
        <v>41071</v>
      </c>
      <c r="F2577" s="28">
        <v>83.33</v>
      </c>
      <c r="G2577" t="s">
        <v>14</v>
      </c>
    </row>
    <row r="2578" spans="1:7" x14ac:dyDescent="0.25">
      <c r="A2578" t="s">
        <v>0</v>
      </c>
      <c r="B2578" t="s">
        <v>13</v>
      </c>
      <c r="C2578">
        <v>7581663</v>
      </c>
      <c r="D2578" s="2">
        <v>2958465</v>
      </c>
      <c r="E2578" s="2">
        <v>39372</v>
      </c>
      <c r="F2578" s="28">
        <v>83.34</v>
      </c>
      <c r="G2578" t="s">
        <v>14</v>
      </c>
    </row>
    <row r="2579" spans="1:7" x14ac:dyDescent="0.25">
      <c r="A2579" t="s">
        <v>0</v>
      </c>
      <c r="B2579" t="s">
        <v>13</v>
      </c>
      <c r="C2579">
        <v>7581664</v>
      </c>
      <c r="D2579" s="2">
        <v>2958465</v>
      </c>
      <c r="E2579" s="2">
        <v>39372</v>
      </c>
      <c r="F2579" s="28">
        <v>83.34</v>
      </c>
      <c r="G2579" t="s">
        <v>14</v>
      </c>
    </row>
    <row r="2580" spans="1:7" x14ac:dyDescent="0.25">
      <c r="A2580" t="s">
        <v>0</v>
      </c>
      <c r="B2580" t="s">
        <v>13</v>
      </c>
      <c r="C2580">
        <v>7581673</v>
      </c>
      <c r="D2580" s="2">
        <v>2958465</v>
      </c>
      <c r="E2580" s="2">
        <v>39372</v>
      </c>
      <c r="F2580" s="28">
        <v>83.34</v>
      </c>
      <c r="G2580" t="s">
        <v>14</v>
      </c>
    </row>
    <row r="2581" spans="1:7" x14ac:dyDescent="0.25">
      <c r="A2581" t="s">
        <v>0</v>
      </c>
      <c r="B2581" t="s">
        <v>13</v>
      </c>
      <c r="C2581">
        <v>7581674</v>
      </c>
      <c r="D2581" s="2">
        <v>2958465</v>
      </c>
      <c r="E2581" s="2">
        <v>39372</v>
      </c>
      <c r="F2581" s="28">
        <v>83.34</v>
      </c>
      <c r="G2581" t="s">
        <v>14</v>
      </c>
    </row>
    <row r="2582" spans="1:7" x14ac:dyDescent="0.25">
      <c r="A2582" t="s">
        <v>0</v>
      </c>
      <c r="B2582" t="s">
        <v>13</v>
      </c>
      <c r="C2582">
        <v>7581683</v>
      </c>
      <c r="D2582" s="2">
        <v>2958465</v>
      </c>
      <c r="E2582" s="2">
        <v>41071</v>
      </c>
      <c r="F2582" s="28">
        <v>83.33</v>
      </c>
      <c r="G2582" t="s">
        <v>14</v>
      </c>
    </row>
    <row r="2583" spans="1:7" x14ac:dyDescent="0.25">
      <c r="A2583" t="s">
        <v>0</v>
      </c>
      <c r="B2583" t="s">
        <v>13</v>
      </c>
      <c r="C2583">
        <v>7581685</v>
      </c>
      <c r="D2583" s="2">
        <v>2958465</v>
      </c>
      <c r="E2583" s="2">
        <v>41071</v>
      </c>
      <c r="F2583" s="28">
        <v>83.33</v>
      </c>
      <c r="G2583" t="s">
        <v>14</v>
      </c>
    </row>
    <row r="2584" spans="1:7" x14ac:dyDescent="0.25">
      <c r="A2584" t="s">
        <v>0</v>
      </c>
      <c r="B2584" t="s">
        <v>13</v>
      </c>
      <c r="C2584">
        <v>7584163</v>
      </c>
      <c r="D2584" s="2">
        <v>2958465</v>
      </c>
      <c r="E2584" s="2">
        <v>45223</v>
      </c>
      <c r="F2584" s="28">
        <v>75.75</v>
      </c>
      <c r="G2584" t="s">
        <v>14</v>
      </c>
    </row>
    <row r="2585" spans="1:7" x14ac:dyDescent="0.25">
      <c r="A2585" t="s">
        <v>0</v>
      </c>
      <c r="B2585" t="s">
        <v>13</v>
      </c>
      <c r="C2585">
        <v>7584164</v>
      </c>
      <c r="D2585" s="2">
        <v>2958465</v>
      </c>
      <c r="E2585" s="2">
        <v>45223</v>
      </c>
      <c r="F2585" s="28">
        <v>75.75</v>
      </c>
      <c r="G2585" t="s">
        <v>14</v>
      </c>
    </row>
    <row r="2586" spans="1:7" x14ac:dyDescent="0.25">
      <c r="A2586" t="s">
        <v>0</v>
      </c>
      <c r="B2586" t="s">
        <v>13</v>
      </c>
      <c r="C2586">
        <v>7584165</v>
      </c>
      <c r="D2586" s="2">
        <v>2958465</v>
      </c>
      <c r="E2586" s="2">
        <v>45223</v>
      </c>
      <c r="F2586" s="28">
        <v>75.75</v>
      </c>
      <c r="G2586" t="s">
        <v>14</v>
      </c>
    </row>
    <row r="2587" spans="1:7" x14ac:dyDescent="0.25">
      <c r="A2587" t="s">
        <v>0</v>
      </c>
      <c r="B2587" t="s">
        <v>13</v>
      </c>
      <c r="C2587">
        <v>7584173</v>
      </c>
      <c r="D2587" s="2">
        <v>2958465</v>
      </c>
      <c r="E2587" s="2">
        <v>45223</v>
      </c>
      <c r="F2587" s="28">
        <v>77.62</v>
      </c>
      <c r="G2587" t="s">
        <v>14</v>
      </c>
    </row>
    <row r="2588" spans="1:7" x14ac:dyDescent="0.25">
      <c r="A2588" t="s">
        <v>0</v>
      </c>
      <c r="B2588" t="s">
        <v>13</v>
      </c>
      <c r="C2588">
        <v>7584174</v>
      </c>
      <c r="D2588" s="2">
        <v>2958465</v>
      </c>
      <c r="E2588" s="2">
        <v>45223</v>
      </c>
      <c r="F2588" s="28">
        <v>77.62</v>
      </c>
      <c r="G2588" t="s">
        <v>14</v>
      </c>
    </row>
    <row r="2589" spans="1:7" x14ac:dyDescent="0.25">
      <c r="A2589" t="s">
        <v>0</v>
      </c>
      <c r="B2589" t="s">
        <v>13</v>
      </c>
      <c r="C2589">
        <v>7584175</v>
      </c>
      <c r="D2589" s="2">
        <v>2958465</v>
      </c>
      <c r="E2589" s="2">
        <v>45223</v>
      </c>
      <c r="F2589" s="28">
        <v>77.62</v>
      </c>
      <c r="G2589" t="s">
        <v>14</v>
      </c>
    </row>
    <row r="2590" spans="1:7" x14ac:dyDescent="0.25">
      <c r="A2590" t="s">
        <v>0</v>
      </c>
      <c r="B2590" t="s">
        <v>13</v>
      </c>
      <c r="C2590">
        <v>7584183</v>
      </c>
      <c r="D2590" s="2">
        <v>2958465</v>
      </c>
      <c r="E2590" s="2">
        <v>45223</v>
      </c>
      <c r="F2590" s="28">
        <v>77.739999999999995</v>
      </c>
      <c r="G2590" t="s">
        <v>14</v>
      </c>
    </row>
    <row r="2591" spans="1:7" x14ac:dyDescent="0.25">
      <c r="A2591" t="s">
        <v>0</v>
      </c>
      <c r="B2591" t="s">
        <v>13</v>
      </c>
      <c r="C2591">
        <v>7584184</v>
      </c>
      <c r="D2591" s="2">
        <v>2958465</v>
      </c>
      <c r="E2591" s="2">
        <v>45223</v>
      </c>
      <c r="F2591" s="28">
        <v>77.739999999999995</v>
      </c>
      <c r="G2591" t="s">
        <v>14</v>
      </c>
    </row>
    <row r="2592" spans="1:7" x14ac:dyDescent="0.25">
      <c r="A2592" t="s">
        <v>0</v>
      </c>
      <c r="B2592" t="s">
        <v>13</v>
      </c>
      <c r="C2592">
        <v>7584185</v>
      </c>
      <c r="D2592" s="2">
        <v>2958465</v>
      </c>
      <c r="E2592" s="2">
        <v>45223</v>
      </c>
      <c r="F2592" s="28">
        <v>77.739999999999995</v>
      </c>
      <c r="G2592" t="s">
        <v>14</v>
      </c>
    </row>
    <row r="2593" spans="1:7" x14ac:dyDescent="0.25">
      <c r="A2593" t="s">
        <v>0</v>
      </c>
      <c r="B2593" t="s">
        <v>13</v>
      </c>
      <c r="C2593">
        <v>7584258</v>
      </c>
      <c r="D2593" s="2">
        <v>2958465</v>
      </c>
      <c r="E2593" s="2">
        <v>45223</v>
      </c>
      <c r="F2593" s="28">
        <v>77.739999999999995</v>
      </c>
      <c r="G2593" t="s">
        <v>14</v>
      </c>
    </row>
    <row r="2594" spans="1:7" x14ac:dyDescent="0.25">
      <c r="A2594" t="s">
        <v>0</v>
      </c>
      <c r="B2594" t="s">
        <v>13</v>
      </c>
      <c r="C2594">
        <v>7584663</v>
      </c>
      <c r="D2594" s="2">
        <v>2958465</v>
      </c>
      <c r="E2594" s="2">
        <v>43344</v>
      </c>
      <c r="F2594" s="28">
        <v>83.33</v>
      </c>
      <c r="G2594" t="s">
        <v>14</v>
      </c>
    </row>
    <row r="2595" spans="1:7" x14ac:dyDescent="0.25">
      <c r="A2595" t="s">
        <v>0</v>
      </c>
      <c r="B2595" t="s">
        <v>13</v>
      </c>
      <c r="C2595">
        <v>7584664</v>
      </c>
      <c r="D2595" s="2">
        <v>2958465</v>
      </c>
      <c r="E2595" s="2">
        <v>43122</v>
      </c>
      <c r="F2595" s="28">
        <v>83.33</v>
      </c>
      <c r="G2595" t="s">
        <v>14</v>
      </c>
    </row>
    <row r="2596" spans="1:7" x14ac:dyDescent="0.25">
      <c r="A2596" t="s">
        <v>0</v>
      </c>
      <c r="B2596" t="s">
        <v>13</v>
      </c>
      <c r="C2596">
        <v>7584665</v>
      </c>
      <c r="D2596" s="2">
        <v>2958465</v>
      </c>
      <c r="E2596" s="2">
        <v>43344</v>
      </c>
      <c r="F2596" s="28">
        <v>83.33</v>
      </c>
      <c r="G2596" t="s">
        <v>14</v>
      </c>
    </row>
    <row r="2597" spans="1:7" x14ac:dyDescent="0.25">
      <c r="A2597" t="s">
        <v>0</v>
      </c>
      <c r="B2597" t="s">
        <v>13</v>
      </c>
      <c r="C2597">
        <v>7584673</v>
      </c>
      <c r="D2597" s="2">
        <v>2958465</v>
      </c>
      <c r="E2597" s="2">
        <v>43344</v>
      </c>
      <c r="F2597" s="28">
        <v>83.34</v>
      </c>
      <c r="G2597" t="s">
        <v>14</v>
      </c>
    </row>
    <row r="2598" spans="1:7" x14ac:dyDescent="0.25">
      <c r="A2598" t="s">
        <v>0</v>
      </c>
      <c r="B2598" t="s">
        <v>13</v>
      </c>
      <c r="C2598">
        <v>7584674</v>
      </c>
      <c r="D2598" s="2">
        <v>2958465</v>
      </c>
      <c r="E2598" s="2">
        <v>43122</v>
      </c>
      <c r="F2598" s="28">
        <v>83.33</v>
      </c>
      <c r="G2598" t="s">
        <v>14</v>
      </c>
    </row>
    <row r="2599" spans="1:7" x14ac:dyDescent="0.25">
      <c r="A2599" t="s">
        <v>0</v>
      </c>
      <c r="B2599" t="s">
        <v>13</v>
      </c>
      <c r="C2599">
        <v>7584675</v>
      </c>
      <c r="D2599" s="2">
        <v>2958465</v>
      </c>
      <c r="E2599" s="2">
        <v>43344</v>
      </c>
      <c r="F2599" s="28">
        <v>83.34</v>
      </c>
      <c r="G2599" t="s">
        <v>14</v>
      </c>
    </row>
    <row r="2600" spans="1:7" x14ac:dyDescent="0.25">
      <c r="A2600" t="s">
        <v>0</v>
      </c>
      <c r="B2600" t="s">
        <v>13</v>
      </c>
      <c r="C2600">
        <v>7584683</v>
      </c>
      <c r="D2600" s="2">
        <v>2958465</v>
      </c>
      <c r="E2600" s="2">
        <v>43344</v>
      </c>
      <c r="F2600" s="28">
        <v>83.33</v>
      </c>
      <c r="G2600" t="s">
        <v>14</v>
      </c>
    </row>
    <row r="2601" spans="1:7" x14ac:dyDescent="0.25">
      <c r="A2601" t="s">
        <v>0</v>
      </c>
      <c r="B2601" t="s">
        <v>13</v>
      </c>
      <c r="C2601">
        <v>7584684</v>
      </c>
      <c r="D2601" s="2">
        <v>2958465</v>
      </c>
      <c r="E2601" s="2">
        <v>43344</v>
      </c>
      <c r="F2601" s="28">
        <v>83.33</v>
      </c>
      <c r="G2601" t="s">
        <v>14</v>
      </c>
    </row>
    <row r="2602" spans="1:7" x14ac:dyDescent="0.25">
      <c r="A2602" t="s">
        <v>0</v>
      </c>
      <c r="B2602" t="s">
        <v>13</v>
      </c>
      <c r="C2602">
        <v>7584685</v>
      </c>
      <c r="D2602" s="2">
        <v>2958465</v>
      </c>
      <c r="E2602" s="2">
        <v>43344</v>
      </c>
      <c r="F2602" s="28">
        <v>83.33</v>
      </c>
      <c r="G2602" t="s">
        <v>14</v>
      </c>
    </row>
    <row r="2603" spans="1:7" x14ac:dyDescent="0.25">
      <c r="A2603" t="s">
        <v>0</v>
      </c>
      <c r="B2603" t="s">
        <v>13</v>
      </c>
      <c r="C2603">
        <v>7584758</v>
      </c>
      <c r="D2603" s="2">
        <v>2958465</v>
      </c>
      <c r="E2603" s="2">
        <v>43344</v>
      </c>
      <c r="F2603" s="28">
        <v>83.33</v>
      </c>
      <c r="G2603" t="s">
        <v>14</v>
      </c>
    </row>
    <row r="2604" spans="1:7" x14ac:dyDescent="0.25">
      <c r="A2604" t="s">
        <v>0</v>
      </c>
      <c r="B2604" t="s">
        <v>13</v>
      </c>
      <c r="C2604">
        <v>7586233</v>
      </c>
      <c r="D2604" s="2">
        <v>2958465</v>
      </c>
      <c r="E2604" s="2">
        <v>44713</v>
      </c>
      <c r="F2604" s="28">
        <v>79.38</v>
      </c>
      <c r="G2604" t="s">
        <v>14</v>
      </c>
    </row>
    <row r="2605" spans="1:7" x14ac:dyDescent="0.25">
      <c r="A2605" t="s">
        <v>0</v>
      </c>
      <c r="B2605" t="s">
        <v>13</v>
      </c>
      <c r="C2605">
        <v>7586234</v>
      </c>
      <c r="D2605" s="2">
        <v>2958465</v>
      </c>
      <c r="E2605" s="2">
        <v>44713</v>
      </c>
      <c r="F2605" s="28">
        <v>79.38</v>
      </c>
      <c r="G2605" t="s">
        <v>14</v>
      </c>
    </row>
    <row r="2606" spans="1:7" x14ac:dyDescent="0.25">
      <c r="A2606" t="s">
        <v>0</v>
      </c>
      <c r="B2606" t="s">
        <v>13</v>
      </c>
      <c r="C2606">
        <v>7586242</v>
      </c>
      <c r="D2606" s="2">
        <v>2958465</v>
      </c>
      <c r="E2606" s="2">
        <v>44713</v>
      </c>
      <c r="F2606" s="28">
        <v>79.38</v>
      </c>
      <c r="G2606" t="s">
        <v>14</v>
      </c>
    </row>
    <row r="2607" spans="1:7" x14ac:dyDescent="0.25">
      <c r="A2607" t="s">
        <v>0</v>
      </c>
      <c r="B2607" t="s">
        <v>13</v>
      </c>
      <c r="C2607">
        <v>7586263</v>
      </c>
      <c r="D2607" s="2">
        <v>2958465</v>
      </c>
      <c r="E2607" s="2">
        <v>44305</v>
      </c>
      <c r="F2607" s="28">
        <v>79.37</v>
      </c>
      <c r="G2607" t="s">
        <v>14</v>
      </c>
    </row>
    <row r="2608" spans="1:7" x14ac:dyDescent="0.25">
      <c r="A2608" t="s">
        <v>0</v>
      </c>
      <c r="B2608" t="s">
        <v>13</v>
      </c>
      <c r="C2608">
        <v>7586264</v>
      </c>
      <c r="D2608" s="2">
        <v>2958465</v>
      </c>
      <c r="E2608" s="2">
        <v>44305</v>
      </c>
      <c r="F2608" s="28">
        <v>79.37</v>
      </c>
      <c r="G2608" t="s">
        <v>14</v>
      </c>
    </row>
    <row r="2609" spans="1:7" x14ac:dyDescent="0.25">
      <c r="A2609" t="s">
        <v>0</v>
      </c>
      <c r="B2609" t="s">
        <v>13</v>
      </c>
      <c r="C2609">
        <v>7586265</v>
      </c>
      <c r="D2609" s="2">
        <v>2958465</v>
      </c>
      <c r="E2609" s="2">
        <v>44713</v>
      </c>
      <c r="F2609" s="28">
        <v>79.36</v>
      </c>
      <c r="G2609" t="s">
        <v>14</v>
      </c>
    </row>
    <row r="2610" spans="1:7" x14ac:dyDescent="0.25">
      <c r="A2610" t="s">
        <v>0</v>
      </c>
      <c r="B2610" t="s">
        <v>13</v>
      </c>
      <c r="C2610">
        <v>7586733</v>
      </c>
      <c r="D2610" s="2">
        <v>2958465</v>
      </c>
      <c r="E2610" s="2">
        <v>43344</v>
      </c>
      <c r="F2610" s="28">
        <v>79.37</v>
      </c>
      <c r="G2610" t="s">
        <v>14</v>
      </c>
    </row>
    <row r="2611" spans="1:7" x14ac:dyDescent="0.25">
      <c r="A2611" t="s">
        <v>0</v>
      </c>
      <c r="B2611" t="s">
        <v>13</v>
      </c>
      <c r="C2611">
        <v>7586734</v>
      </c>
      <c r="D2611" s="2">
        <v>2958465</v>
      </c>
      <c r="E2611" s="2">
        <v>43344</v>
      </c>
      <c r="F2611" s="28">
        <v>79.37</v>
      </c>
      <c r="G2611" t="s">
        <v>14</v>
      </c>
    </row>
    <row r="2612" spans="1:7" x14ac:dyDescent="0.25">
      <c r="A2612" t="s">
        <v>0</v>
      </c>
      <c r="B2612" t="s">
        <v>13</v>
      </c>
      <c r="C2612">
        <v>7586742</v>
      </c>
      <c r="D2612" s="2">
        <v>2958465</v>
      </c>
      <c r="E2612" s="2">
        <v>43344</v>
      </c>
      <c r="F2612" s="28">
        <v>79.37</v>
      </c>
      <c r="G2612" t="s">
        <v>14</v>
      </c>
    </row>
    <row r="2613" spans="1:7" x14ac:dyDescent="0.25">
      <c r="A2613" t="s">
        <v>0</v>
      </c>
      <c r="B2613" t="s">
        <v>13</v>
      </c>
      <c r="C2613">
        <v>7586763</v>
      </c>
      <c r="D2613" s="2">
        <v>2958465</v>
      </c>
      <c r="E2613" s="2">
        <v>40171</v>
      </c>
      <c r="F2613" s="28">
        <v>80.27</v>
      </c>
      <c r="G2613" t="s">
        <v>14</v>
      </c>
    </row>
    <row r="2614" spans="1:7" x14ac:dyDescent="0.25">
      <c r="A2614" t="s">
        <v>0</v>
      </c>
      <c r="B2614" t="s">
        <v>13</v>
      </c>
      <c r="C2614">
        <v>7586764</v>
      </c>
      <c r="D2614" s="2">
        <v>2958465</v>
      </c>
      <c r="E2614" s="2">
        <v>40140</v>
      </c>
      <c r="F2614" s="28">
        <v>78.739999999999995</v>
      </c>
      <c r="G2614" t="s">
        <v>14</v>
      </c>
    </row>
    <row r="2615" spans="1:7" x14ac:dyDescent="0.25">
      <c r="A2615" t="s">
        <v>0</v>
      </c>
      <c r="B2615" t="s">
        <v>13</v>
      </c>
      <c r="C2615">
        <v>7586765</v>
      </c>
      <c r="D2615" s="2">
        <v>2958465</v>
      </c>
      <c r="E2615" s="2">
        <v>43344</v>
      </c>
      <c r="F2615" s="28">
        <v>79.37</v>
      </c>
      <c r="G2615" t="s">
        <v>14</v>
      </c>
    </row>
    <row r="2616" spans="1:7" x14ac:dyDescent="0.25">
      <c r="A2616" t="s">
        <v>0</v>
      </c>
      <c r="B2616" t="s">
        <v>13</v>
      </c>
      <c r="C2616">
        <v>7598233</v>
      </c>
      <c r="D2616" s="2">
        <v>2958465</v>
      </c>
      <c r="E2616" s="2">
        <v>44713</v>
      </c>
      <c r="F2616" s="28">
        <v>87.7</v>
      </c>
      <c r="G2616" t="s">
        <v>14</v>
      </c>
    </row>
    <row r="2617" spans="1:7" x14ac:dyDescent="0.25">
      <c r="A2617" t="s">
        <v>0</v>
      </c>
      <c r="B2617" t="s">
        <v>13</v>
      </c>
      <c r="C2617">
        <v>7598234</v>
      </c>
      <c r="D2617" s="2">
        <v>2958465</v>
      </c>
      <c r="E2617" s="2">
        <v>44713</v>
      </c>
      <c r="F2617" s="28">
        <v>87.7</v>
      </c>
      <c r="G2617" t="s">
        <v>14</v>
      </c>
    </row>
    <row r="2618" spans="1:7" x14ac:dyDescent="0.25">
      <c r="A2618" t="s">
        <v>0</v>
      </c>
      <c r="B2618" t="s">
        <v>13</v>
      </c>
      <c r="C2618">
        <v>7598733</v>
      </c>
      <c r="D2618" s="2">
        <v>2958465</v>
      </c>
      <c r="E2618" s="2">
        <v>43344</v>
      </c>
      <c r="F2618" s="28">
        <v>87.72</v>
      </c>
      <c r="G2618" t="s">
        <v>14</v>
      </c>
    </row>
    <row r="2619" spans="1:7" x14ac:dyDescent="0.25">
      <c r="A2619" t="s">
        <v>0</v>
      </c>
      <c r="B2619" t="s">
        <v>13</v>
      </c>
      <c r="C2619">
        <v>7598734</v>
      </c>
      <c r="D2619" s="2">
        <v>2958465</v>
      </c>
      <c r="E2619" s="2">
        <v>43344</v>
      </c>
      <c r="F2619" s="28">
        <v>87.72</v>
      </c>
      <c r="G2619" t="s">
        <v>14</v>
      </c>
    </row>
    <row r="2620" spans="1:7" x14ac:dyDescent="0.25">
      <c r="A2620" t="s">
        <v>0</v>
      </c>
      <c r="B2620" t="s">
        <v>13</v>
      </c>
      <c r="C2620">
        <v>7600183</v>
      </c>
      <c r="D2620" s="2">
        <v>2958465</v>
      </c>
      <c r="E2620" s="2">
        <v>44894</v>
      </c>
      <c r="F2620" s="28">
        <v>77.05</v>
      </c>
      <c r="G2620" t="s">
        <v>14</v>
      </c>
    </row>
    <row r="2621" spans="1:7" x14ac:dyDescent="0.25">
      <c r="A2621" t="s">
        <v>0</v>
      </c>
      <c r="B2621" t="s">
        <v>13</v>
      </c>
      <c r="C2621">
        <v>7600184</v>
      </c>
      <c r="D2621" s="2">
        <v>2958465</v>
      </c>
      <c r="E2621" s="2">
        <v>44894</v>
      </c>
      <c r="F2621" s="28">
        <v>77.05</v>
      </c>
      <c r="G2621" t="s">
        <v>14</v>
      </c>
    </row>
    <row r="2622" spans="1:7" x14ac:dyDescent="0.25">
      <c r="A2622" t="s">
        <v>0</v>
      </c>
      <c r="B2622" t="s">
        <v>13</v>
      </c>
      <c r="C2622">
        <v>7600201</v>
      </c>
      <c r="D2622" s="2">
        <v>2958465</v>
      </c>
      <c r="E2622" s="2">
        <v>44894</v>
      </c>
      <c r="F2622" s="28">
        <v>74.67</v>
      </c>
      <c r="G2622" t="s">
        <v>14</v>
      </c>
    </row>
    <row r="2623" spans="1:7" x14ac:dyDescent="0.25">
      <c r="A2623" t="s">
        <v>0</v>
      </c>
      <c r="B2623" t="s">
        <v>13</v>
      </c>
      <c r="C2623">
        <v>7600202</v>
      </c>
      <c r="D2623" s="2">
        <v>2958465</v>
      </c>
      <c r="E2623" s="2">
        <v>44249</v>
      </c>
      <c r="F2623" s="28">
        <v>74.66</v>
      </c>
      <c r="G2623" t="s">
        <v>14</v>
      </c>
    </row>
    <row r="2624" spans="1:7" x14ac:dyDescent="0.25">
      <c r="A2624" t="s">
        <v>0</v>
      </c>
      <c r="B2624" t="s">
        <v>13</v>
      </c>
      <c r="C2624">
        <v>7600203</v>
      </c>
      <c r="D2624" s="2">
        <v>2958465</v>
      </c>
      <c r="E2624" s="2">
        <v>44894</v>
      </c>
      <c r="F2624" s="28">
        <v>74.67</v>
      </c>
      <c r="G2624" t="s">
        <v>14</v>
      </c>
    </row>
    <row r="2625" spans="1:7" x14ac:dyDescent="0.25">
      <c r="A2625" t="s">
        <v>0</v>
      </c>
      <c r="B2625" t="s">
        <v>13</v>
      </c>
      <c r="C2625">
        <v>7600263</v>
      </c>
      <c r="D2625" s="2">
        <v>2958465</v>
      </c>
      <c r="E2625" s="2">
        <v>38280</v>
      </c>
      <c r="F2625" s="28">
        <v>78.31</v>
      </c>
      <c r="G2625" t="s">
        <v>14</v>
      </c>
    </row>
    <row r="2626" spans="1:7" x14ac:dyDescent="0.25">
      <c r="A2626" t="s">
        <v>0</v>
      </c>
      <c r="B2626" t="s">
        <v>13</v>
      </c>
      <c r="C2626">
        <v>7600265</v>
      </c>
      <c r="D2626" s="2">
        <v>2958465</v>
      </c>
      <c r="E2626" s="2">
        <v>38280</v>
      </c>
      <c r="F2626" s="28">
        <v>78.31</v>
      </c>
      <c r="G2626" t="s">
        <v>14</v>
      </c>
    </row>
    <row r="2627" spans="1:7" x14ac:dyDescent="0.25">
      <c r="A2627" t="s">
        <v>0</v>
      </c>
      <c r="B2627" t="s">
        <v>13</v>
      </c>
      <c r="C2627">
        <v>7600683</v>
      </c>
      <c r="D2627" s="2">
        <v>2958465</v>
      </c>
      <c r="E2627" s="2">
        <v>42935</v>
      </c>
      <c r="F2627" s="28">
        <v>74.540000000000006</v>
      </c>
      <c r="G2627" t="s">
        <v>14</v>
      </c>
    </row>
    <row r="2628" spans="1:7" x14ac:dyDescent="0.25">
      <c r="A2628" t="s">
        <v>0</v>
      </c>
      <c r="B2628" t="s">
        <v>13</v>
      </c>
      <c r="C2628">
        <v>7600684</v>
      </c>
      <c r="D2628" s="2">
        <v>2958465</v>
      </c>
      <c r="E2628" s="2">
        <v>42935</v>
      </c>
      <c r="F2628" s="28">
        <v>74.540000000000006</v>
      </c>
      <c r="G2628" t="s">
        <v>14</v>
      </c>
    </row>
    <row r="2629" spans="1:7" x14ac:dyDescent="0.25">
      <c r="A2629" t="s">
        <v>0</v>
      </c>
      <c r="B2629" t="s">
        <v>13</v>
      </c>
      <c r="C2629">
        <v>7600685</v>
      </c>
      <c r="D2629" s="2">
        <v>2958465</v>
      </c>
      <c r="E2629" s="2">
        <v>40299</v>
      </c>
      <c r="F2629" s="28">
        <v>61.63</v>
      </c>
      <c r="G2629" t="s">
        <v>14</v>
      </c>
    </row>
    <row r="2630" spans="1:7" x14ac:dyDescent="0.25">
      <c r="A2630" t="s">
        <v>0</v>
      </c>
      <c r="B2630" t="s">
        <v>13</v>
      </c>
      <c r="C2630">
        <v>7600701</v>
      </c>
      <c r="D2630" s="2">
        <v>2958465</v>
      </c>
      <c r="E2630" s="2">
        <v>42935</v>
      </c>
      <c r="F2630" s="28">
        <v>74.540000000000006</v>
      </c>
      <c r="G2630" t="s">
        <v>14</v>
      </c>
    </row>
    <row r="2631" spans="1:7" x14ac:dyDescent="0.25">
      <c r="A2631" t="s">
        <v>0</v>
      </c>
      <c r="B2631" t="s">
        <v>13</v>
      </c>
      <c r="C2631">
        <v>7600703</v>
      </c>
      <c r="D2631" s="2">
        <v>2958465</v>
      </c>
      <c r="E2631" s="2">
        <v>42935</v>
      </c>
      <c r="F2631" s="28">
        <v>74.540000000000006</v>
      </c>
      <c r="G2631" t="s">
        <v>14</v>
      </c>
    </row>
    <row r="2632" spans="1:7" x14ac:dyDescent="0.25">
      <c r="A2632" t="s">
        <v>0</v>
      </c>
      <c r="B2632" t="s">
        <v>13</v>
      </c>
      <c r="C2632">
        <v>7600771</v>
      </c>
      <c r="D2632" s="2">
        <v>2958465</v>
      </c>
      <c r="E2632" s="2">
        <v>39545</v>
      </c>
      <c r="F2632" s="28">
        <v>99.01</v>
      </c>
      <c r="G2632" t="s">
        <v>14</v>
      </c>
    </row>
    <row r="2633" spans="1:7" x14ac:dyDescent="0.25">
      <c r="A2633" t="s">
        <v>0</v>
      </c>
      <c r="B2633" t="s">
        <v>13</v>
      </c>
      <c r="C2633">
        <v>7601183</v>
      </c>
      <c r="D2633" s="2">
        <v>2958465</v>
      </c>
      <c r="E2633" s="2">
        <v>38369</v>
      </c>
      <c r="F2633" s="28">
        <v>83.33</v>
      </c>
      <c r="G2633" t="s">
        <v>14</v>
      </c>
    </row>
    <row r="2634" spans="1:7" x14ac:dyDescent="0.25">
      <c r="A2634" t="s">
        <v>0</v>
      </c>
      <c r="B2634" t="s">
        <v>13</v>
      </c>
      <c r="C2634">
        <v>7601184</v>
      </c>
      <c r="D2634" s="2">
        <v>2958465</v>
      </c>
      <c r="E2634" s="2">
        <v>38369</v>
      </c>
      <c r="F2634" s="28">
        <v>83.33</v>
      </c>
      <c r="G2634" t="s">
        <v>14</v>
      </c>
    </row>
    <row r="2635" spans="1:7" x14ac:dyDescent="0.25">
      <c r="A2635" t="s">
        <v>0</v>
      </c>
      <c r="B2635" t="s">
        <v>13</v>
      </c>
      <c r="C2635">
        <v>7601201</v>
      </c>
      <c r="D2635" s="2">
        <v>2958465</v>
      </c>
      <c r="E2635" s="2">
        <v>38369</v>
      </c>
      <c r="F2635" s="28">
        <v>83.33</v>
      </c>
      <c r="G2635" t="s">
        <v>14</v>
      </c>
    </row>
    <row r="2636" spans="1:7" x14ac:dyDescent="0.25">
      <c r="A2636" t="s">
        <v>0</v>
      </c>
      <c r="B2636" t="s">
        <v>13</v>
      </c>
      <c r="C2636">
        <v>7601203</v>
      </c>
      <c r="D2636" s="2">
        <v>2958465</v>
      </c>
      <c r="E2636" s="2">
        <v>38369</v>
      </c>
      <c r="F2636" s="28">
        <v>83.33</v>
      </c>
      <c r="G2636" t="s">
        <v>14</v>
      </c>
    </row>
    <row r="2637" spans="1:7" x14ac:dyDescent="0.25">
      <c r="A2637" t="s">
        <v>0</v>
      </c>
      <c r="B2637" t="s">
        <v>13</v>
      </c>
      <c r="C2637">
        <v>7601683</v>
      </c>
      <c r="D2637" s="2">
        <v>2958465</v>
      </c>
      <c r="E2637" s="2">
        <v>39036</v>
      </c>
      <c r="F2637" s="28">
        <v>83.33</v>
      </c>
      <c r="G2637" t="s">
        <v>14</v>
      </c>
    </row>
    <row r="2638" spans="1:7" x14ac:dyDescent="0.25">
      <c r="A2638" t="s">
        <v>0</v>
      </c>
      <c r="B2638" t="s">
        <v>13</v>
      </c>
      <c r="C2638">
        <v>7601684</v>
      </c>
      <c r="D2638" s="2">
        <v>2958465</v>
      </c>
      <c r="E2638" s="2">
        <v>39036</v>
      </c>
      <c r="F2638" s="28">
        <v>83.33</v>
      </c>
      <c r="G2638" t="s">
        <v>14</v>
      </c>
    </row>
    <row r="2639" spans="1:7" x14ac:dyDescent="0.25">
      <c r="A2639" t="s">
        <v>0</v>
      </c>
      <c r="B2639" t="s">
        <v>13</v>
      </c>
      <c r="C2639">
        <v>7601701</v>
      </c>
      <c r="D2639" s="2">
        <v>2958465</v>
      </c>
      <c r="E2639" s="2">
        <v>39036</v>
      </c>
      <c r="F2639" s="28">
        <v>83.33</v>
      </c>
      <c r="G2639" t="s">
        <v>14</v>
      </c>
    </row>
    <row r="2640" spans="1:7" x14ac:dyDescent="0.25">
      <c r="A2640" t="s">
        <v>0</v>
      </c>
      <c r="B2640" t="s">
        <v>13</v>
      </c>
      <c r="C2640">
        <v>7601702</v>
      </c>
      <c r="D2640" s="2">
        <v>2958465</v>
      </c>
      <c r="E2640" s="2">
        <v>38499</v>
      </c>
      <c r="F2640" s="28">
        <v>83.33</v>
      </c>
      <c r="G2640" t="s">
        <v>14</v>
      </c>
    </row>
    <row r="2641" spans="1:7" x14ac:dyDescent="0.25">
      <c r="A2641" t="s">
        <v>0</v>
      </c>
      <c r="B2641" t="s">
        <v>13</v>
      </c>
      <c r="C2641">
        <v>7601703</v>
      </c>
      <c r="D2641" s="2">
        <v>2958465</v>
      </c>
      <c r="E2641" s="2">
        <v>39036</v>
      </c>
      <c r="F2641" s="28">
        <v>83.33</v>
      </c>
      <c r="G2641" t="s">
        <v>14</v>
      </c>
    </row>
    <row r="2642" spans="1:7" x14ac:dyDescent="0.25">
      <c r="A2642" t="s">
        <v>0</v>
      </c>
      <c r="B2642" t="s">
        <v>13</v>
      </c>
      <c r="C2642">
        <v>7603222</v>
      </c>
      <c r="D2642" s="2">
        <v>2958465</v>
      </c>
      <c r="E2642" s="2">
        <v>42300</v>
      </c>
      <c r="F2642" s="28">
        <v>83.33</v>
      </c>
      <c r="G2642" t="s">
        <v>14</v>
      </c>
    </row>
    <row r="2643" spans="1:7" x14ac:dyDescent="0.25">
      <c r="A2643" t="s">
        <v>0</v>
      </c>
      <c r="B2643" t="s">
        <v>13</v>
      </c>
      <c r="C2643">
        <v>7604222</v>
      </c>
      <c r="D2643" s="2">
        <v>2958465</v>
      </c>
      <c r="E2643" s="2">
        <v>42300</v>
      </c>
      <c r="F2643" s="28">
        <v>83.33</v>
      </c>
      <c r="G2643" t="s">
        <v>14</v>
      </c>
    </row>
    <row r="2644" spans="1:7" x14ac:dyDescent="0.25">
      <c r="A2644" t="s">
        <v>0</v>
      </c>
      <c r="B2644" t="s">
        <v>13</v>
      </c>
      <c r="C2644">
        <v>7607183</v>
      </c>
      <c r="D2644" s="2">
        <v>2958465</v>
      </c>
      <c r="E2644" s="2">
        <v>45223</v>
      </c>
      <c r="F2644" s="28">
        <v>76.900000000000006</v>
      </c>
      <c r="G2644" t="s">
        <v>14</v>
      </c>
    </row>
    <row r="2645" spans="1:7" x14ac:dyDescent="0.25">
      <c r="A2645" t="s">
        <v>0</v>
      </c>
      <c r="B2645" t="s">
        <v>13</v>
      </c>
      <c r="C2645">
        <v>7607184</v>
      </c>
      <c r="D2645" s="2">
        <v>2958465</v>
      </c>
      <c r="E2645" s="2">
        <v>45223</v>
      </c>
      <c r="F2645" s="28">
        <v>76.900000000000006</v>
      </c>
      <c r="G2645" t="s">
        <v>14</v>
      </c>
    </row>
    <row r="2646" spans="1:7" x14ac:dyDescent="0.25">
      <c r="A2646" t="s">
        <v>0</v>
      </c>
      <c r="B2646" t="s">
        <v>13</v>
      </c>
      <c r="C2646">
        <v>7607185</v>
      </c>
      <c r="D2646" s="2">
        <v>2958465</v>
      </c>
      <c r="E2646" s="2">
        <v>45223</v>
      </c>
      <c r="F2646" s="28">
        <v>76.900000000000006</v>
      </c>
      <c r="G2646" t="s">
        <v>14</v>
      </c>
    </row>
    <row r="2647" spans="1:7" x14ac:dyDescent="0.25">
      <c r="A2647" t="s">
        <v>0</v>
      </c>
      <c r="B2647" t="s">
        <v>13</v>
      </c>
      <c r="C2647">
        <v>7607201</v>
      </c>
      <c r="D2647" s="2">
        <v>2958465</v>
      </c>
      <c r="E2647" s="2">
        <v>45223</v>
      </c>
      <c r="F2647" s="28">
        <v>77.23</v>
      </c>
      <c r="G2647" t="s">
        <v>14</v>
      </c>
    </row>
    <row r="2648" spans="1:7" x14ac:dyDescent="0.25">
      <c r="A2648" t="s">
        <v>0</v>
      </c>
      <c r="B2648" t="s">
        <v>13</v>
      </c>
      <c r="C2648">
        <v>7607203</v>
      </c>
      <c r="D2648" s="2">
        <v>2958465</v>
      </c>
      <c r="E2648" s="2">
        <v>45223</v>
      </c>
      <c r="F2648" s="28">
        <v>77.23</v>
      </c>
      <c r="G2648" t="s">
        <v>14</v>
      </c>
    </row>
    <row r="2649" spans="1:7" x14ac:dyDescent="0.25">
      <c r="A2649" t="s">
        <v>0</v>
      </c>
      <c r="B2649" t="s">
        <v>13</v>
      </c>
      <c r="C2649">
        <v>7607683</v>
      </c>
      <c r="D2649" s="2">
        <v>2958465</v>
      </c>
      <c r="E2649" s="2">
        <v>43344</v>
      </c>
      <c r="F2649" s="28">
        <v>83.34</v>
      </c>
      <c r="G2649" t="s">
        <v>14</v>
      </c>
    </row>
    <row r="2650" spans="1:7" x14ac:dyDescent="0.25">
      <c r="A2650" t="s">
        <v>0</v>
      </c>
      <c r="B2650" t="s">
        <v>13</v>
      </c>
      <c r="C2650">
        <v>7607684</v>
      </c>
      <c r="D2650" s="2">
        <v>2958465</v>
      </c>
      <c r="E2650" s="2">
        <v>43344</v>
      </c>
      <c r="F2650" s="28">
        <v>83.34</v>
      </c>
      <c r="G2650" t="s">
        <v>14</v>
      </c>
    </row>
    <row r="2651" spans="1:7" x14ac:dyDescent="0.25">
      <c r="A2651" t="s">
        <v>0</v>
      </c>
      <c r="B2651" t="s">
        <v>13</v>
      </c>
      <c r="C2651">
        <v>7607685</v>
      </c>
      <c r="D2651" s="2">
        <v>2958465</v>
      </c>
      <c r="E2651" s="2">
        <v>43344</v>
      </c>
      <c r="F2651" s="28">
        <v>83.34</v>
      </c>
      <c r="G2651" t="s">
        <v>14</v>
      </c>
    </row>
    <row r="2652" spans="1:7" x14ac:dyDescent="0.25">
      <c r="A2652" t="s">
        <v>0</v>
      </c>
      <c r="B2652" t="s">
        <v>13</v>
      </c>
      <c r="C2652">
        <v>7607701</v>
      </c>
      <c r="D2652" s="2">
        <v>2958465</v>
      </c>
      <c r="E2652" s="2">
        <v>43344</v>
      </c>
      <c r="F2652" s="28">
        <v>83.33</v>
      </c>
      <c r="G2652" t="s">
        <v>14</v>
      </c>
    </row>
    <row r="2653" spans="1:7" x14ac:dyDescent="0.25">
      <c r="A2653" t="s">
        <v>0</v>
      </c>
      <c r="B2653" t="s">
        <v>13</v>
      </c>
      <c r="C2653">
        <v>7607703</v>
      </c>
      <c r="D2653" s="2">
        <v>2958465</v>
      </c>
      <c r="E2653" s="2">
        <v>43344</v>
      </c>
      <c r="F2653" s="28">
        <v>83.33</v>
      </c>
      <c r="G2653" t="s">
        <v>14</v>
      </c>
    </row>
    <row r="2654" spans="1:7" x14ac:dyDescent="0.25">
      <c r="A2654" t="s">
        <v>0</v>
      </c>
      <c r="B2654" t="s">
        <v>13</v>
      </c>
      <c r="C2654">
        <v>7609183</v>
      </c>
      <c r="D2654" s="2">
        <v>2958465</v>
      </c>
      <c r="E2654" s="2">
        <v>41520</v>
      </c>
      <c r="F2654" s="28">
        <v>100</v>
      </c>
      <c r="G2654" t="s">
        <v>14</v>
      </c>
    </row>
    <row r="2655" spans="1:7" x14ac:dyDescent="0.25">
      <c r="A2655" t="s">
        <v>0</v>
      </c>
      <c r="B2655" t="s">
        <v>13</v>
      </c>
      <c r="C2655">
        <v>7609184</v>
      </c>
      <c r="D2655" s="2">
        <v>2958465</v>
      </c>
      <c r="E2655" s="2">
        <v>41520</v>
      </c>
      <c r="F2655" s="28">
        <v>100</v>
      </c>
      <c r="G2655" t="s">
        <v>14</v>
      </c>
    </row>
    <row r="2656" spans="1:7" x14ac:dyDescent="0.25">
      <c r="A2656" t="s">
        <v>0</v>
      </c>
      <c r="B2656" t="s">
        <v>13</v>
      </c>
      <c r="C2656">
        <v>7609185</v>
      </c>
      <c r="D2656" s="2">
        <v>2958465</v>
      </c>
      <c r="E2656" s="2">
        <v>41520</v>
      </c>
      <c r="F2656" s="28">
        <v>100</v>
      </c>
      <c r="G2656" t="s">
        <v>14</v>
      </c>
    </row>
    <row r="2657" spans="1:7" x14ac:dyDescent="0.25">
      <c r="A2657" t="s">
        <v>0</v>
      </c>
      <c r="B2657" t="s">
        <v>13</v>
      </c>
      <c r="C2657">
        <v>7609233</v>
      </c>
      <c r="D2657" s="2">
        <v>2958465</v>
      </c>
      <c r="E2657" s="2">
        <v>41520</v>
      </c>
      <c r="F2657" s="28">
        <v>100</v>
      </c>
      <c r="G2657" t="s">
        <v>14</v>
      </c>
    </row>
    <row r="2658" spans="1:7" x14ac:dyDescent="0.25">
      <c r="A2658" t="s">
        <v>0</v>
      </c>
      <c r="B2658" t="s">
        <v>13</v>
      </c>
      <c r="C2658">
        <v>7609234</v>
      </c>
      <c r="D2658" s="2">
        <v>2958465</v>
      </c>
      <c r="E2658" s="2">
        <v>41520</v>
      </c>
      <c r="F2658" s="28">
        <v>100</v>
      </c>
      <c r="G2658" t="s">
        <v>14</v>
      </c>
    </row>
    <row r="2659" spans="1:7" x14ac:dyDescent="0.25">
      <c r="A2659" t="s">
        <v>0</v>
      </c>
      <c r="B2659" t="s">
        <v>13</v>
      </c>
      <c r="C2659">
        <v>7609683</v>
      </c>
      <c r="D2659" s="2">
        <v>2958465</v>
      </c>
      <c r="E2659" s="2">
        <v>41520</v>
      </c>
      <c r="F2659" s="28">
        <v>100</v>
      </c>
      <c r="G2659" t="s">
        <v>14</v>
      </c>
    </row>
    <row r="2660" spans="1:7" x14ac:dyDescent="0.25">
      <c r="A2660" t="s">
        <v>0</v>
      </c>
      <c r="B2660" t="s">
        <v>13</v>
      </c>
      <c r="C2660">
        <v>7609684</v>
      </c>
      <c r="D2660" s="2">
        <v>2958465</v>
      </c>
      <c r="E2660" s="2">
        <v>41520</v>
      </c>
      <c r="F2660" s="28">
        <v>100</v>
      </c>
      <c r="G2660" t="s">
        <v>14</v>
      </c>
    </row>
    <row r="2661" spans="1:7" x14ac:dyDescent="0.25">
      <c r="A2661" t="s">
        <v>0</v>
      </c>
      <c r="B2661" t="s">
        <v>13</v>
      </c>
      <c r="C2661">
        <v>7609685</v>
      </c>
      <c r="D2661" s="2">
        <v>2958465</v>
      </c>
      <c r="E2661" s="2">
        <v>41520</v>
      </c>
      <c r="F2661" s="28">
        <v>100</v>
      </c>
      <c r="G2661" t="s">
        <v>14</v>
      </c>
    </row>
    <row r="2662" spans="1:7" x14ac:dyDescent="0.25">
      <c r="A2662" t="s">
        <v>0</v>
      </c>
      <c r="B2662" t="s">
        <v>13</v>
      </c>
      <c r="C2662">
        <v>7609733</v>
      </c>
      <c r="D2662" s="2">
        <v>2958465</v>
      </c>
      <c r="E2662" s="2">
        <v>41520</v>
      </c>
      <c r="F2662" s="28">
        <v>100</v>
      </c>
      <c r="G2662" t="s">
        <v>14</v>
      </c>
    </row>
    <row r="2663" spans="1:7" x14ac:dyDescent="0.25">
      <c r="A2663" t="s">
        <v>0</v>
      </c>
      <c r="B2663" t="s">
        <v>13</v>
      </c>
      <c r="C2663">
        <v>7609734</v>
      </c>
      <c r="D2663" s="2">
        <v>2958465</v>
      </c>
      <c r="E2663" s="2">
        <v>41520</v>
      </c>
      <c r="F2663" s="28">
        <v>100</v>
      </c>
      <c r="G2663" t="s">
        <v>14</v>
      </c>
    </row>
    <row r="2664" spans="1:7" x14ac:dyDescent="0.25">
      <c r="A2664" t="s">
        <v>0</v>
      </c>
      <c r="B2664" t="s">
        <v>13</v>
      </c>
      <c r="C2664">
        <v>7612183</v>
      </c>
      <c r="D2664" s="2">
        <v>2958465</v>
      </c>
      <c r="E2664" s="2">
        <v>44764</v>
      </c>
      <c r="F2664" s="28">
        <v>85.55</v>
      </c>
      <c r="G2664" t="s">
        <v>14</v>
      </c>
    </row>
    <row r="2665" spans="1:7" x14ac:dyDescent="0.25">
      <c r="A2665" t="s">
        <v>0</v>
      </c>
      <c r="B2665" t="s">
        <v>13</v>
      </c>
      <c r="C2665">
        <v>7612184</v>
      </c>
      <c r="D2665" s="2">
        <v>2958465</v>
      </c>
      <c r="E2665" s="2">
        <v>44764</v>
      </c>
      <c r="F2665" s="28">
        <v>85.55</v>
      </c>
      <c r="G2665" t="s">
        <v>14</v>
      </c>
    </row>
    <row r="2666" spans="1:7" x14ac:dyDescent="0.25">
      <c r="A2666" t="s">
        <v>0</v>
      </c>
      <c r="B2666" t="s">
        <v>13</v>
      </c>
      <c r="C2666">
        <v>7612201</v>
      </c>
      <c r="D2666" s="2">
        <v>2958465</v>
      </c>
      <c r="E2666" s="2">
        <v>44764</v>
      </c>
      <c r="F2666" s="28">
        <v>86.05</v>
      </c>
      <c r="G2666" t="s">
        <v>14</v>
      </c>
    </row>
    <row r="2667" spans="1:7" x14ac:dyDescent="0.25">
      <c r="A2667" t="s">
        <v>0</v>
      </c>
      <c r="B2667" t="s">
        <v>13</v>
      </c>
      <c r="C2667">
        <v>7612203</v>
      </c>
      <c r="D2667" s="2">
        <v>2958465</v>
      </c>
      <c r="E2667" s="2">
        <v>44764</v>
      </c>
      <c r="F2667" s="28">
        <v>86.05</v>
      </c>
      <c r="G2667" t="s">
        <v>14</v>
      </c>
    </row>
    <row r="2668" spans="1:7" x14ac:dyDescent="0.25">
      <c r="A2668" t="s">
        <v>0</v>
      </c>
      <c r="B2668" t="s">
        <v>13</v>
      </c>
      <c r="C2668">
        <v>7612233</v>
      </c>
      <c r="D2668" s="2">
        <v>2958465</v>
      </c>
      <c r="E2668" s="2">
        <v>44764</v>
      </c>
      <c r="F2668" s="28">
        <v>86.39</v>
      </c>
      <c r="G2668" t="s">
        <v>14</v>
      </c>
    </row>
    <row r="2669" spans="1:7" x14ac:dyDescent="0.25">
      <c r="A2669" t="s">
        <v>0</v>
      </c>
      <c r="B2669" t="s">
        <v>13</v>
      </c>
      <c r="C2669">
        <v>7612234</v>
      </c>
      <c r="D2669" s="2">
        <v>2958465</v>
      </c>
      <c r="E2669" s="2">
        <v>44764</v>
      </c>
      <c r="F2669" s="28">
        <v>86.39</v>
      </c>
      <c r="G2669" t="s">
        <v>14</v>
      </c>
    </row>
    <row r="2670" spans="1:7" x14ac:dyDescent="0.25">
      <c r="A2670" t="s">
        <v>0</v>
      </c>
      <c r="B2670" t="s">
        <v>13</v>
      </c>
      <c r="C2670">
        <v>7612241</v>
      </c>
      <c r="D2670" s="2">
        <v>2958465</v>
      </c>
      <c r="E2670" s="2">
        <v>44764</v>
      </c>
      <c r="F2670" s="28">
        <v>85.9</v>
      </c>
      <c r="G2670" t="s">
        <v>14</v>
      </c>
    </row>
    <row r="2671" spans="1:7" x14ac:dyDescent="0.25">
      <c r="A2671" t="s">
        <v>0</v>
      </c>
      <c r="B2671" t="s">
        <v>13</v>
      </c>
      <c r="C2671">
        <v>7612242</v>
      </c>
      <c r="D2671" s="2">
        <v>2958465</v>
      </c>
      <c r="E2671" s="2">
        <v>44764</v>
      </c>
      <c r="F2671" s="28">
        <v>85.9</v>
      </c>
      <c r="G2671" t="s">
        <v>14</v>
      </c>
    </row>
    <row r="2672" spans="1:7" x14ac:dyDescent="0.25">
      <c r="A2672" t="s">
        <v>0</v>
      </c>
      <c r="B2672" t="s">
        <v>13</v>
      </c>
      <c r="C2672">
        <v>7612248</v>
      </c>
      <c r="D2672" s="2">
        <v>2958465</v>
      </c>
      <c r="E2672" s="2">
        <v>44764</v>
      </c>
      <c r="F2672" s="28">
        <v>86.06</v>
      </c>
      <c r="G2672" t="s">
        <v>14</v>
      </c>
    </row>
    <row r="2673" spans="1:7" x14ac:dyDescent="0.25">
      <c r="A2673" t="s">
        <v>0</v>
      </c>
      <c r="B2673" t="s">
        <v>13</v>
      </c>
      <c r="C2673">
        <v>7612249</v>
      </c>
      <c r="D2673" s="2">
        <v>2958465</v>
      </c>
      <c r="E2673" s="2">
        <v>44764</v>
      </c>
      <c r="F2673" s="28">
        <v>85.9</v>
      </c>
      <c r="G2673" t="s">
        <v>14</v>
      </c>
    </row>
    <row r="2674" spans="1:7" x14ac:dyDescent="0.25">
      <c r="A2674" t="s">
        <v>0</v>
      </c>
      <c r="B2674" t="s">
        <v>13</v>
      </c>
      <c r="C2674">
        <v>7612250</v>
      </c>
      <c r="D2674" s="2">
        <v>2958465</v>
      </c>
      <c r="E2674" s="2">
        <v>44764</v>
      </c>
      <c r="F2674" s="28">
        <v>86.06</v>
      </c>
      <c r="G2674" t="s">
        <v>14</v>
      </c>
    </row>
    <row r="2675" spans="1:7" x14ac:dyDescent="0.25">
      <c r="A2675" t="s">
        <v>0</v>
      </c>
      <c r="B2675" t="s">
        <v>13</v>
      </c>
      <c r="C2675">
        <v>7612251</v>
      </c>
      <c r="D2675" s="2">
        <v>2958465</v>
      </c>
      <c r="E2675" s="2">
        <v>44764</v>
      </c>
      <c r="F2675" s="28">
        <v>86.06</v>
      </c>
      <c r="G2675" t="s">
        <v>14</v>
      </c>
    </row>
    <row r="2676" spans="1:7" x14ac:dyDescent="0.25">
      <c r="A2676" t="s">
        <v>0</v>
      </c>
      <c r="B2676" t="s">
        <v>13</v>
      </c>
      <c r="C2676">
        <v>7612253</v>
      </c>
      <c r="D2676" s="2">
        <v>2958465</v>
      </c>
      <c r="E2676" s="2">
        <v>44764</v>
      </c>
      <c r="F2676" s="28">
        <v>86.56</v>
      </c>
      <c r="G2676" t="s">
        <v>14</v>
      </c>
    </row>
    <row r="2677" spans="1:7" x14ac:dyDescent="0.25">
      <c r="A2677" t="s">
        <v>0</v>
      </c>
      <c r="B2677" t="s">
        <v>13</v>
      </c>
      <c r="C2677">
        <v>7612256</v>
      </c>
      <c r="D2677" s="2">
        <v>2958465</v>
      </c>
      <c r="E2677" s="2">
        <v>44764</v>
      </c>
      <c r="F2677" s="28">
        <v>86.56</v>
      </c>
      <c r="G2677" t="s">
        <v>14</v>
      </c>
    </row>
    <row r="2678" spans="1:7" x14ac:dyDescent="0.25">
      <c r="A2678" t="s">
        <v>0</v>
      </c>
      <c r="B2678" t="s">
        <v>13</v>
      </c>
      <c r="C2678">
        <v>7612265</v>
      </c>
      <c r="D2678" s="2">
        <v>2958465</v>
      </c>
      <c r="E2678" s="2">
        <v>44764</v>
      </c>
      <c r="F2678" s="28">
        <v>87.43</v>
      </c>
      <c r="G2678" t="s">
        <v>14</v>
      </c>
    </row>
    <row r="2679" spans="1:7" x14ac:dyDescent="0.25">
      <c r="A2679" t="s">
        <v>0</v>
      </c>
      <c r="B2679" t="s">
        <v>13</v>
      </c>
      <c r="C2679">
        <v>7612269</v>
      </c>
      <c r="D2679" s="2">
        <v>2958465</v>
      </c>
      <c r="E2679" s="2">
        <v>44764</v>
      </c>
      <c r="F2679" s="28">
        <v>87.43</v>
      </c>
      <c r="G2679" t="s">
        <v>14</v>
      </c>
    </row>
    <row r="2680" spans="1:7" x14ac:dyDescent="0.25">
      <c r="A2680" t="s">
        <v>0</v>
      </c>
      <c r="B2680" t="s">
        <v>13</v>
      </c>
      <c r="C2680">
        <v>7612272</v>
      </c>
      <c r="D2680" s="2">
        <v>2958465</v>
      </c>
      <c r="E2680" s="2">
        <v>44764</v>
      </c>
      <c r="F2680" s="28">
        <v>86.56</v>
      </c>
      <c r="G2680" t="s">
        <v>14</v>
      </c>
    </row>
    <row r="2681" spans="1:7" x14ac:dyDescent="0.25">
      <c r="A2681" t="s">
        <v>0</v>
      </c>
      <c r="B2681" t="s">
        <v>13</v>
      </c>
      <c r="C2681">
        <v>7612273</v>
      </c>
      <c r="D2681" s="2">
        <v>2958465</v>
      </c>
      <c r="E2681" s="2">
        <v>44764</v>
      </c>
      <c r="F2681" s="28">
        <v>87.43</v>
      </c>
      <c r="G2681" t="s">
        <v>14</v>
      </c>
    </row>
    <row r="2682" spans="1:7" x14ac:dyDescent="0.25">
      <c r="A2682" t="s">
        <v>0</v>
      </c>
      <c r="B2682" t="s">
        <v>13</v>
      </c>
      <c r="C2682">
        <v>7612683</v>
      </c>
      <c r="D2682" s="2">
        <v>2958465</v>
      </c>
      <c r="E2682" s="2">
        <v>43344</v>
      </c>
      <c r="F2682" s="28">
        <v>87.72</v>
      </c>
      <c r="G2682" t="s">
        <v>14</v>
      </c>
    </row>
    <row r="2683" spans="1:7" x14ac:dyDescent="0.25">
      <c r="A2683" t="s">
        <v>0</v>
      </c>
      <c r="B2683" t="s">
        <v>13</v>
      </c>
      <c r="C2683">
        <v>7612684</v>
      </c>
      <c r="D2683" s="2">
        <v>2958465</v>
      </c>
      <c r="E2683" s="2">
        <v>43344</v>
      </c>
      <c r="F2683" s="28">
        <v>87.72</v>
      </c>
      <c r="G2683" t="s">
        <v>14</v>
      </c>
    </row>
    <row r="2684" spans="1:7" x14ac:dyDescent="0.25">
      <c r="A2684" t="s">
        <v>0</v>
      </c>
      <c r="B2684" t="s">
        <v>13</v>
      </c>
      <c r="C2684">
        <v>7612701</v>
      </c>
      <c r="D2684" s="2">
        <v>2958465</v>
      </c>
      <c r="E2684" s="2">
        <v>43344</v>
      </c>
      <c r="F2684" s="28">
        <v>87.72</v>
      </c>
      <c r="G2684" t="s">
        <v>14</v>
      </c>
    </row>
    <row r="2685" spans="1:7" x14ac:dyDescent="0.25">
      <c r="A2685" t="s">
        <v>0</v>
      </c>
      <c r="B2685" t="s">
        <v>13</v>
      </c>
      <c r="C2685">
        <v>7612703</v>
      </c>
      <c r="D2685" s="2">
        <v>2958465</v>
      </c>
      <c r="E2685" s="2">
        <v>43344</v>
      </c>
      <c r="F2685" s="28">
        <v>87.72</v>
      </c>
      <c r="G2685" t="s">
        <v>14</v>
      </c>
    </row>
    <row r="2686" spans="1:7" x14ac:dyDescent="0.25">
      <c r="A2686" t="s">
        <v>0</v>
      </c>
      <c r="B2686" t="s">
        <v>13</v>
      </c>
      <c r="C2686">
        <v>7612733</v>
      </c>
      <c r="D2686" s="2">
        <v>2958465</v>
      </c>
      <c r="E2686" s="2">
        <v>43344</v>
      </c>
      <c r="F2686" s="28">
        <v>87.72</v>
      </c>
      <c r="G2686" t="s">
        <v>14</v>
      </c>
    </row>
    <row r="2687" spans="1:7" x14ac:dyDescent="0.25">
      <c r="A2687" t="s">
        <v>0</v>
      </c>
      <c r="B2687" t="s">
        <v>13</v>
      </c>
      <c r="C2687">
        <v>7612734</v>
      </c>
      <c r="D2687" s="2">
        <v>2958465</v>
      </c>
      <c r="E2687" s="2">
        <v>43344</v>
      </c>
      <c r="F2687" s="28">
        <v>87.72</v>
      </c>
      <c r="G2687" t="s">
        <v>14</v>
      </c>
    </row>
    <row r="2688" spans="1:7" x14ac:dyDescent="0.25">
      <c r="A2688" t="s">
        <v>0</v>
      </c>
      <c r="B2688" t="s">
        <v>13</v>
      </c>
      <c r="C2688">
        <v>7612741</v>
      </c>
      <c r="D2688" s="2">
        <v>2958465</v>
      </c>
      <c r="E2688" s="2">
        <v>43344</v>
      </c>
      <c r="F2688" s="28">
        <v>87.72</v>
      </c>
      <c r="G2688" t="s">
        <v>14</v>
      </c>
    </row>
    <row r="2689" spans="1:7" x14ac:dyDescent="0.25">
      <c r="A2689" t="s">
        <v>0</v>
      </c>
      <c r="B2689" t="s">
        <v>13</v>
      </c>
      <c r="C2689">
        <v>7612742</v>
      </c>
      <c r="D2689" s="2">
        <v>2958465</v>
      </c>
      <c r="E2689" s="2">
        <v>43344</v>
      </c>
      <c r="F2689" s="28">
        <v>87.72</v>
      </c>
      <c r="G2689" t="s">
        <v>14</v>
      </c>
    </row>
    <row r="2690" spans="1:7" x14ac:dyDescent="0.25">
      <c r="A2690" t="s">
        <v>0</v>
      </c>
      <c r="B2690" t="s">
        <v>13</v>
      </c>
      <c r="C2690">
        <v>7612748</v>
      </c>
      <c r="D2690" s="2">
        <v>2958465</v>
      </c>
      <c r="E2690" s="2">
        <v>43344</v>
      </c>
      <c r="F2690" s="28">
        <v>87.72</v>
      </c>
      <c r="G2690" t="s">
        <v>14</v>
      </c>
    </row>
    <row r="2691" spans="1:7" x14ac:dyDescent="0.25">
      <c r="A2691" t="s">
        <v>0</v>
      </c>
      <c r="B2691" t="s">
        <v>13</v>
      </c>
      <c r="C2691">
        <v>7612749</v>
      </c>
      <c r="D2691" s="2">
        <v>2958465</v>
      </c>
      <c r="E2691" s="2">
        <v>43344</v>
      </c>
      <c r="F2691" s="28">
        <v>87.72</v>
      </c>
      <c r="G2691" t="s">
        <v>14</v>
      </c>
    </row>
    <row r="2692" spans="1:7" x14ac:dyDescent="0.25">
      <c r="A2692" t="s">
        <v>0</v>
      </c>
      <c r="B2692" t="s">
        <v>13</v>
      </c>
      <c r="C2692">
        <v>7612750</v>
      </c>
      <c r="D2692" s="2">
        <v>2958465</v>
      </c>
      <c r="E2692" s="2">
        <v>43344</v>
      </c>
      <c r="F2692" s="28">
        <v>87.72</v>
      </c>
      <c r="G2692" t="s">
        <v>14</v>
      </c>
    </row>
    <row r="2693" spans="1:7" x14ac:dyDescent="0.25">
      <c r="A2693" t="s">
        <v>0</v>
      </c>
      <c r="B2693" t="s">
        <v>13</v>
      </c>
      <c r="C2693">
        <v>7612751</v>
      </c>
      <c r="D2693" s="2">
        <v>2958465</v>
      </c>
      <c r="E2693" s="2">
        <v>43344</v>
      </c>
      <c r="F2693" s="28">
        <v>87.72</v>
      </c>
      <c r="G2693" t="s">
        <v>14</v>
      </c>
    </row>
    <row r="2694" spans="1:7" x14ac:dyDescent="0.25">
      <c r="A2694" t="s">
        <v>0</v>
      </c>
      <c r="B2694" t="s">
        <v>13</v>
      </c>
      <c r="C2694">
        <v>7612753</v>
      </c>
      <c r="D2694" s="2">
        <v>2958465</v>
      </c>
      <c r="E2694" s="2">
        <v>43344</v>
      </c>
      <c r="F2694" s="28">
        <v>87.72</v>
      </c>
      <c r="G2694" t="s">
        <v>14</v>
      </c>
    </row>
    <row r="2695" spans="1:7" x14ac:dyDescent="0.25">
      <c r="A2695" t="s">
        <v>0</v>
      </c>
      <c r="B2695" t="s">
        <v>13</v>
      </c>
      <c r="C2695">
        <v>7612756</v>
      </c>
      <c r="D2695" s="2">
        <v>2958465</v>
      </c>
      <c r="E2695" s="2">
        <v>43344</v>
      </c>
      <c r="F2695" s="28">
        <v>87.72</v>
      </c>
      <c r="G2695" t="s">
        <v>14</v>
      </c>
    </row>
    <row r="2696" spans="1:7" x14ac:dyDescent="0.25">
      <c r="A2696" t="s">
        <v>0</v>
      </c>
      <c r="B2696" t="s">
        <v>13</v>
      </c>
      <c r="C2696">
        <v>7612765</v>
      </c>
      <c r="D2696" s="2">
        <v>2958465</v>
      </c>
      <c r="E2696" s="2">
        <v>43344</v>
      </c>
      <c r="F2696" s="28">
        <v>87.72</v>
      </c>
      <c r="G2696" t="s">
        <v>14</v>
      </c>
    </row>
    <row r="2697" spans="1:7" x14ac:dyDescent="0.25">
      <c r="A2697" t="s">
        <v>0</v>
      </c>
      <c r="B2697" t="s">
        <v>13</v>
      </c>
      <c r="C2697">
        <v>7612769</v>
      </c>
      <c r="D2697" s="2">
        <v>2958465</v>
      </c>
      <c r="E2697" s="2">
        <v>43344</v>
      </c>
      <c r="F2697" s="28">
        <v>87.72</v>
      </c>
      <c r="G2697" t="s">
        <v>14</v>
      </c>
    </row>
    <row r="2698" spans="1:7" x14ac:dyDescent="0.25">
      <c r="A2698" t="s">
        <v>0</v>
      </c>
      <c r="B2698" t="s">
        <v>13</v>
      </c>
      <c r="C2698">
        <v>7612772</v>
      </c>
      <c r="D2698" s="2">
        <v>2958465</v>
      </c>
      <c r="E2698" s="2">
        <v>43344</v>
      </c>
      <c r="F2698" s="28">
        <v>87.72</v>
      </c>
      <c r="G2698" t="s">
        <v>14</v>
      </c>
    </row>
    <row r="2699" spans="1:7" x14ac:dyDescent="0.25">
      <c r="A2699" t="s">
        <v>0</v>
      </c>
      <c r="B2699" t="s">
        <v>13</v>
      </c>
      <c r="C2699">
        <v>7612773</v>
      </c>
      <c r="D2699" s="2">
        <v>2958465</v>
      </c>
      <c r="E2699" s="2">
        <v>43344</v>
      </c>
      <c r="F2699" s="28">
        <v>87.72</v>
      </c>
      <c r="G2699" t="s">
        <v>14</v>
      </c>
    </row>
    <row r="2700" spans="1:7" x14ac:dyDescent="0.25">
      <c r="A2700" t="s">
        <v>0</v>
      </c>
      <c r="B2700" t="s">
        <v>13</v>
      </c>
      <c r="C2700">
        <v>7613173</v>
      </c>
      <c r="D2700" s="2">
        <v>2958465</v>
      </c>
      <c r="E2700" s="2">
        <v>44713</v>
      </c>
      <c r="F2700" s="28">
        <v>83.26</v>
      </c>
      <c r="G2700" t="s">
        <v>14</v>
      </c>
    </row>
    <row r="2701" spans="1:7" x14ac:dyDescent="0.25">
      <c r="A2701" t="s">
        <v>0</v>
      </c>
      <c r="B2701" t="s">
        <v>13</v>
      </c>
      <c r="C2701">
        <v>7613175</v>
      </c>
      <c r="D2701" s="2">
        <v>2958465</v>
      </c>
      <c r="E2701" s="2">
        <v>44713</v>
      </c>
      <c r="F2701" s="28">
        <v>83.26</v>
      </c>
      <c r="G2701" t="s">
        <v>14</v>
      </c>
    </row>
    <row r="2702" spans="1:7" x14ac:dyDescent="0.25">
      <c r="A2702" t="s">
        <v>0</v>
      </c>
      <c r="B2702" t="s">
        <v>13</v>
      </c>
      <c r="C2702">
        <v>7613263</v>
      </c>
      <c r="D2702" s="2">
        <v>2958465</v>
      </c>
      <c r="E2702" s="2">
        <v>44713</v>
      </c>
      <c r="F2702" s="28">
        <v>87.71</v>
      </c>
      <c r="G2702" t="s">
        <v>14</v>
      </c>
    </row>
    <row r="2703" spans="1:7" x14ac:dyDescent="0.25">
      <c r="A2703" t="s">
        <v>0</v>
      </c>
      <c r="B2703" t="s">
        <v>13</v>
      </c>
      <c r="C2703">
        <v>7613264</v>
      </c>
      <c r="D2703" s="2">
        <v>2958465</v>
      </c>
      <c r="E2703" s="2">
        <v>44713</v>
      </c>
      <c r="F2703" s="28">
        <v>87.71</v>
      </c>
      <c r="G2703" t="s">
        <v>14</v>
      </c>
    </row>
    <row r="2704" spans="1:7" x14ac:dyDescent="0.25">
      <c r="A2704" t="s">
        <v>0</v>
      </c>
      <c r="B2704" t="s">
        <v>13</v>
      </c>
      <c r="C2704">
        <v>7613265</v>
      </c>
      <c r="D2704" s="2">
        <v>2958465</v>
      </c>
      <c r="E2704" s="2">
        <v>44713</v>
      </c>
      <c r="F2704" s="28">
        <v>87.71</v>
      </c>
      <c r="G2704" t="s">
        <v>14</v>
      </c>
    </row>
    <row r="2705" spans="1:7" x14ac:dyDescent="0.25">
      <c r="A2705" t="s">
        <v>0</v>
      </c>
      <c r="B2705" t="s">
        <v>13</v>
      </c>
      <c r="C2705">
        <v>7613673</v>
      </c>
      <c r="D2705" s="2">
        <v>2958465</v>
      </c>
      <c r="E2705" s="2">
        <v>43344</v>
      </c>
      <c r="F2705" s="28">
        <v>83.33</v>
      </c>
      <c r="G2705" t="s">
        <v>14</v>
      </c>
    </row>
    <row r="2706" spans="1:7" x14ac:dyDescent="0.25">
      <c r="A2706" t="s">
        <v>0</v>
      </c>
      <c r="B2706" t="s">
        <v>13</v>
      </c>
      <c r="C2706">
        <v>7613675</v>
      </c>
      <c r="D2706" s="2">
        <v>2958465</v>
      </c>
      <c r="E2706" s="2">
        <v>43344</v>
      </c>
      <c r="F2706" s="28">
        <v>83.33</v>
      </c>
      <c r="G2706" t="s">
        <v>14</v>
      </c>
    </row>
    <row r="2707" spans="1:7" x14ac:dyDescent="0.25">
      <c r="A2707" t="s">
        <v>0</v>
      </c>
      <c r="B2707" t="s">
        <v>13</v>
      </c>
      <c r="C2707">
        <v>7613763</v>
      </c>
      <c r="D2707" s="2">
        <v>2958465</v>
      </c>
      <c r="E2707" s="2">
        <v>40299</v>
      </c>
      <c r="F2707" s="28">
        <v>87.72</v>
      </c>
      <c r="G2707" t="s">
        <v>14</v>
      </c>
    </row>
    <row r="2708" spans="1:7" x14ac:dyDescent="0.25">
      <c r="A2708" t="s">
        <v>0</v>
      </c>
      <c r="B2708" t="s">
        <v>13</v>
      </c>
      <c r="C2708">
        <v>7613764</v>
      </c>
      <c r="D2708" s="2">
        <v>2958465</v>
      </c>
      <c r="E2708" s="2">
        <v>39777</v>
      </c>
      <c r="F2708" s="28">
        <v>77.8</v>
      </c>
      <c r="G2708" t="s">
        <v>14</v>
      </c>
    </row>
    <row r="2709" spans="1:7" x14ac:dyDescent="0.25">
      <c r="A2709" t="s">
        <v>0</v>
      </c>
      <c r="B2709" t="s">
        <v>13</v>
      </c>
      <c r="C2709">
        <v>7613765</v>
      </c>
      <c r="D2709" s="2">
        <v>2958465</v>
      </c>
      <c r="E2709" s="2">
        <v>43344</v>
      </c>
      <c r="F2709" s="28">
        <v>87.72</v>
      </c>
      <c r="G2709" t="s">
        <v>14</v>
      </c>
    </row>
    <row r="2710" spans="1:7" x14ac:dyDescent="0.25">
      <c r="A2710" t="s">
        <v>0</v>
      </c>
      <c r="B2710" t="s">
        <v>13</v>
      </c>
      <c r="C2710">
        <v>7615183</v>
      </c>
      <c r="D2710" s="2">
        <v>2958465</v>
      </c>
      <c r="E2710" s="2">
        <v>38736</v>
      </c>
      <c r="F2710" s="28">
        <v>83.33</v>
      </c>
      <c r="G2710" t="s">
        <v>14</v>
      </c>
    </row>
    <row r="2711" spans="1:7" x14ac:dyDescent="0.25">
      <c r="A2711" t="s">
        <v>0</v>
      </c>
      <c r="B2711" t="s">
        <v>13</v>
      </c>
      <c r="C2711">
        <v>7615184</v>
      </c>
      <c r="D2711" s="2">
        <v>2958465</v>
      </c>
      <c r="E2711" s="2">
        <v>38736</v>
      </c>
      <c r="F2711" s="28">
        <v>83.33</v>
      </c>
      <c r="G2711" t="s">
        <v>14</v>
      </c>
    </row>
    <row r="2712" spans="1:7" x14ac:dyDescent="0.25">
      <c r="A2712" t="s">
        <v>0</v>
      </c>
      <c r="B2712" t="s">
        <v>13</v>
      </c>
      <c r="C2712">
        <v>7615233</v>
      </c>
      <c r="D2712" s="2">
        <v>2958465</v>
      </c>
      <c r="E2712" s="2">
        <v>38736</v>
      </c>
      <c r="F2712" s="28">
        <v>83.33</v>
      </c>
      <c r="G2712" t="s">
        <v>14</v>
      </c>
    </row>
    <row r="2713" spans="1:7" x14ac:dyDescent="0.25">
      <c r="A2713" t="s">
        <v>0</v>
      </c>
      <c r="B2713" t="s">
        <v>13</v>
      </c>
      <c r="C2713">
        <v>7615234</v>
      </c>
      <c r="D2713" s="2">
        <v>2958465</v>
      </c>
      <c r="E2713" s="2">
        <v>38736</v>
      </c>
      <c r="F2713" s="28">
        <v>83.33</v>
      </c>
      <c r="G2713" t="s">
        <v>14</v>
      </c>
    </row>
    <row r="2714" spans="1:7" x14ac:dyDescent="0.25">
      <c r="A2714" t="s">
        <v>0</v>
      </c>
      <c r="B2714" t="s">
        <v>13</v>
      </c>
      <c r="C2714">
        <v>7615683</v>
      </c>
      <c r="D2714" s="2">
        <v>2958465</v>
      </c>
      <c r="E2714" s="2">
        <v>39630</v>
      </c>
      <c r="F2714" s="28">
        <v>83.33</v>
      </c>
      <c r="G2714" t="s">
        <v>14</v>
      </c>
    </row>
    <row r="2715" spans="1:7" x14ac:dyDescent="0.25">
      <c r="A2715" t="s">
        <v>0</v>
      </c>
      <c r="B2715" t="s">
        <v>13</v>
      </c>
      <c r="C2715">
        <v>7615684</v>
      </c>
      <c r="D2715" s="2">
        <v>2958465</v>
      </c>
      <c r="E2715" s="2">
        <v>39630</v>
      </c>
      <c r="F2715" s="28">
        <v>83.33</v>
      </c>
      <c r="G2715" t="s">
        <v>14</v>
      </c>
    </row>
    <row r="2716" spans="1:7" x14ac:dyDescent="0.25">
      <c r="A2716" t="s">
        <v>0</v>
      </c>
      <c r="B2716" t="s">
        <v>13</v>
      </c>
      <c r="C2716">
        <v>7615733</v>
      </c>
      <c r="D2716" s="2">
        <v>2958465</v>
      </c>
      <c r="E2716" s="2">
        <v>39630</v>
      </c>
      <c r="F2716" s="28">
        <v>83.33</v>
      </c>
      <c r="G2716" t="s">
        <v>14</v>
      </c>
    </row>
    <row r="2717" spans="1:7" x14ac:dyDescent="0.25">
      <c r="A2717" t="s">
        <v>0</v>
      </c>
      <c r="B2717" t="s">
        <v>13</v>
      </c>
      <c r="C2717">
        <v>7615734</v>
      </c>
      <c r="D2717" s="2">
        <v>2958465</v>
      </c>
      <c r="E2717" s="2">
        <v>39630</v>
      </c>
      <c r="F2717" s="28">
        <v>83.33</v>
      </c>
      <c r="G2717" t="s">
        <v>14</v>
      </c>
    </row>
    <row r="2718" spans="1:7" x14ac:dyDescent="0.25">
      <c r="A2718" t="s">
        <v>0</v>
      </c>
      <c r="B2718" t="s">
        <v>13</v>
      </c>
      <c r="C2718">
        <v>7617183</v>
      </c>
      <c r="D2718" s="2">
        <v>2958465</v>
      </c>
      <c r="E2718" s="2">
        <v>45223</v>
      </c>
      <c r="F2718" s="28">
        <v>76.7</v>
      </c>
      <c r="G2718" t="s">
        <v>14</v>
      </c>
    </row>
    <row r="2719" spans="1:7" x14ac:dyDescent="0.25">
      <c r="A2719" t="s">
        <v>0</v>
      </c>
      <c r="B2719" t="s">
        <v>13</v>
      </c>
      <c r="C2719">
        <v>7617184</v>
      </c>
      <c r="D2719" s="2">
        <v>2958465</v>
      </c>
      <c r="E2719" s="2">
        <v>45223</v>
      </c>
      <c r="F2719" s="28">
        <v>76.7</v>
      </c>
      <c r="G2719" t="s">
        <v>14</v>
      </c>
    </row>
    <row r="2720" spans="1:7" x14ac:dyDescent="0.25">
      <c r="A2720" t="s">
        <v>0</v>
      </c>
      <c r="B2720" t="s">
        <v>13</v>
      </c>
      <c r="C2720">
        <v>7617201</v>
      </c>
      <c r="D2720" s="2">
        <v>2958465</v>
      </c>
      <c r="E2720" s="2">
        <v>45223</v>
      </c>
      <c r="F2720" s="28">
        <v>76.47</v>
      </c>
      <c r="G2720" t="s">
        <v>14</v>
      </c>
    </row>
    <row r="2721" spans="1:7" x14ac:dyDescent="0.25">
      <c r="A2721" t="s">
        <v>0</v>
      </c>
      <c r="B2721" t="s">
        <v>13</v>
      </c>
      <c r="C2721">
        <v>7617203</v>
      </c>
      <c r="D2721" s="2">
        <v>2958465</v>
      </c>
      <c r="E2721" s="2">
        <v>45223</v>
      </c>
      <c r="F2721" s="28">
        <v>76.47</v>
      </c>
      <c r="G2721" t="s">
        <v>14</v>
      </c>
    </row>
    <row r="2722" spans="1:7" x14ac:dyDescent="0.25">
      <c r="A2722" t="s">
        <v>0</v>
      </c>
      <c r="B2722" t="s">
        <v>13</v>
      </c>
      <c r="C2722">
        <v>7617233</v>
      </c>
      <c r="D2722" s="2">
        <v>2958465</v>
      </c>
      <c r="E2722" s="2">
        <v>45223</v>
      </c>
      <c r="F2722" s="28">
        <v>76.45</v>
      </c>
      <c r="G2722" t="s">
        <v>14</v>
      </c>
    </row>
    <row r="2723" spans="1:7" x14ac:dyDescent="0.25">
      <c r="A2723" t="s">
        <v>0</v>
      </c>
      <c r="B2723" t="s">
        <v>13</v>
      </c>
      <c r="C2723">
        <v>7617234</v>
      </c>
      <c r="D2723" s="2">
        <v>2958465</v>
      </c>
      <c r="E2723" s="2">
        <v>45223</v>
      </c>
      <c r="F2723" s="28">
        <v>76.45</v>
      </c>
      <c r="G2723" t="s">
        <v>14</v>
      </c>
    </row>
    <row r="2724" spans="1:7" x14ac:dyDescent="0.25">
      <c r="A2724" t="s">
        <v>0</v>
      </c>
      <c r="B2724" t="s">
        <v>13</v>
      </c>
      <c r="C2724">
        <v>7617242</v>
      </c>
      <c r="D2724" s="2">
        <v>2958465</v>
      </c>
      <c r="E2724" s="2">
        <v>45223</v>
      </c>
      <c r="F2724" s="28">
        <v>76.53</v>
      </c>
      <c r="G2724" t="s">
        <v>14</v>
      </c>
    </row>
    <row r="2725" spans="1:7" x14ac:dyDescent="0.25">
      <c r="A2725" t="s">
        <v>0</v>
      </c>
      <c r="B2725" t="s">
        <v>13</v>
      </c>
      <c r="C2725">
        <v>7617251</v>
      </c>
      <c r="D2725" s="2">
        <v>2958465</v>
      </c>
      <c r="E2725" s="2">
        <v>45223</v>
      </c>
      <c r="F2725" s="28">
        <v>76.2</v>
      </c>
      <c r="G2725" t="s">
        <v>14</v>
      </c>
    </row>
    <row r="2726" spans="1:7" x14ac:dyDescent="0.25">
      <c r="A2726" t="s">
        <v>0</v>
      </c>
      <c r="B2726" t="s">
        <v>13</v>
      </c>
      <c r="C2726">
        <v>7617256</v>
      </c>
      <c r="D2726" s="2">
        <v>2958465</v>
      </c>
      <c r="E2726" s="2">
        <v>45223</v>
      </c>
      <c r="F2726" s="28">
        <v>76.959999999999994</v>
      </c>
      <c r="G2726" t="s">
        <v>14</v>
      </c>
    </row>
    <row r="2727" spans="1:7" x14ac:dyDescent="0.25">
      <c r="A2727" t="s">
        <v>0</v>
      </c>
      <c r="B2727" t="s">
        <v>13</v>
      </c>
      <c r="C2727">
        <v>7617683</v>
      </c>
      <c r="D2727" s="2">
        <v>2958465</v>
      </c>
      <c r="E2727" s="2">
        <v>43344</v>
      </c>
      <c r="F2727" s="28">
        <v>87.72</v>
      </c>
      <c r="G2727" t="s">
        <v>14</v>
      </c>
    </row>
    <row r="2728" spans="1:7" x14ac:dyDescent="0.25">
      <c r="A2728" t="s">
        <v>0</v>
      </c>
      <c r="B2728" t="s">
        <v>13</v>
      </c>
      <c r="C2728">
        <v>7617684</v>
      </c>
      <c r="D2728" s="2">
        <v>2958465</v>
      </c>
      <c r="E2728" s="2">
        <v>43344</v>
      </c>
      <c r="F2728" s="28">
        <v>87.72</v>
      </c>
      <c r="G2728" t="s">
        <v>14</v>
      </c>
    </row>
    <row r="2729" spans="1:7" x14ac:dyDescent="0.25">
      <c r="A2729" t="s">
        <v>0</v>
      </c>
      <c r="B2729" t="s">
        <v>13</v>
      </c>
      <c r="C2729">
        <v>7617756</v>
      </c>
      <c r="D2729" s="2">
        <v>2958465</v>
      </c>
      <c r="E2729" s="2">
        <v>43344</v>
      </c>
      <c r="F2729" s="28">
        <v>87.72</v>
      </c>
      <c r="G2729" t="s">
        <v>14</v>
      </c>
    </row>
    <row r="2730" spans="1:7" x14ac:dyDescent="0.25">
      <c r="A2730" t="s">
        <v>0</v>
      </c>
      <c r="B2730" t="s">
        <v>13</v>
      </c>
      <c r="C2730">
        <v>7618183</v>
      </c>
      <c r="D2730" s="2">
        <v>2958465</v>
      </c>
      <c r="E2730" s="2">
        <v>44764</v>
      </c>
      <c r="F2730" s="28">
        <v>81.56</v>
      </c>
      <c r="G2730" t="s">
        <v>14</v>
      </c>
    </row>
    <row r="2731" spans="1:7" x14ac:dyDescent="0.25">
      <c r="A2731" t="s">
        <v>0</v>
      </c>
      <c r="B2731" t="s">
        <v>13</v>
      </c>
      <c r="C2731">
        <v>7618184</v>
      </c>
      <c r="D2731" s="2">
        <v>2958465</v>
      </c>
      <c r="E2731" s="2">
        <v>44764</v>
      </c>
      <c r="F2731" s="28">
        <v>81.56</v>
      </c>
      <c r="G2731" t="s">
        <v>14</v>
      </c>
    </row>
    <row r="2732" spans="1:7" x14ac:dyDescent="0.25">
      <c r="A2732" t="s">
        <v>0</v>
      </c>
      <c r="B2732" t="s">
        <v>13</v>
      </c>
      <c r="C2732">
        <v>7618242</v>
      </c>
      <c r="D2732" s="2">
        <v>2958465</v>
      </c>
      <c r="E2732" s="2">
        <v>44764</v>
      </c>
      <c r="F2732" s="28">
        <v>82.51</v>
      </c>
      <c r="G2732" t="s">
        <v>14</v>
      </c>
    </row>
    <row r="2733" spans="1:7" x14ac:dyDescent="0.25">
      <c r="A2733" t="s">
        <v>0</v>
      </c>
      <c r="B2733" t="s">
        <v>13</v>
      </c>
      <c r="C2733">
        <v>7618256</v>
      </c>
      <c r="D2733" s="2">
        <v>2958465</v>
      </c>
      <c r="E2733" s="2">
        <v>44764</v>
      </c>
      <c r="F2733" s="28">
        <v>82.01</v>
      </c>
      <c r="G2733" t="s">
        <v>14</v>
      </c>
    </row>
    <row r="2734" spans="1:7" x14ac:dyDescent="0.25">
      <c r="A2734" t="s">
        <v>0</v>
      </c>
      <c r="B2734" t="s">
        <v>13</v>
      </c>
      <c r="C2734">
        <v>7618683</v>
      </c>
      <c r="D2734" s="2">
        <v>2958465</v>
      </c>
      <c r="E2734" s="2">
        <v>43344</v>
      </c>
      <c r="F2734" s="28">
        <v>83.34</v>
      </c>
      <c r="G2734" t="s">
        <v>14</v>
      </c>
    </row>
    <row r="2735" spans="1:7" x14ac:dyDescent="0.25">
      <c r="A2735" t="s">
        <v>0</v>
      </c>
      <c r="B2735" t="s">
        <v>13</v>
      </c>
      <c r="C2735">
        <v>7618684</v>
      </c>
      <c r="D2735" s="2">
        <v>2958465</v>
      </c>
      <c r="E2735" s="2">
        <v>43344</v>
      </c>
      <c r="F2735" s="28">
        <v>83.34</v>
      </c>
      <c r="G2735" t="s">
        <v>14</v>
      </c>
    </row>
    <row r="2736" spans="1:7" x14ac:dyDescent="0.25">
      <c r="A2736" t="s">
        <v>0</v>
      </c>
      <c r="B2736" t="s">
        <v>13</v>
      </c>
      <c r="C2736">
        <v>7618742</v>
      </c>
      <c r="D2736" s="2">
        <v>2958465</v>
      </c>
      <c r="E2736" s="2">
        <v>43344</v>
      </c>
      <c r="F2736" s="28">
        <v>83.33</v>
      </c>
      <c r="G2736" t="s">
        <v>14</v>
      </c>
    </row>
    <row r="2737" spans="1:7" x14ac:dyDescent="0.25">
      <c r="A2737" t="s">
        <v>0</v>
      </c>
      <c r="B2737" t="s">
        <v>13</v>
      </c>
      <c r="C2737">
        <v>7618756</v>
      </c>
      <c r="D2737" s="2">
        <v>2958465</v>
      </c>
      <c r="E2737" s="2">
        <v>43344</v>
      </c>
      <c r="F2737" s="28">
        <v>83.33</v>
      </c>
      <c r="G2737" t="s">
        <v>14</v>
      </c>
    </row>
    <row r="2738" spans="1:7" x14ac:dyDescent="0.25">
      <c r="A2738" t="s">
        <v>0</v>
      </c>
      <c r="B2738" t="s">
        <v>13</v>
      </c>
      <c r="C2738">
        <v>7619183</v>
      </c>
      <c r="D2738" s="2">
        <v>2958465</v>
      </c>
      <c r="E2738" s="2">
        <v>44764</v>
      </c>
      <c r="F2738" s="28">
        <v>86.46</v>
      </c>
      <c r="G2738" t="s">
        <v>14</v>
      </c>
    </row>
    <row r="2739" spans="1:7" x14ac:dyDescent="0.25">
      <c r="A2739" t="s">
        <v>0</v>
      </c>
      <c r="B2739" t="s">
        <v>13</v>
      </c>
      <c r="C2739">
        <v>7619184</v>
      </c>
      <c r="D2739" s="2">
        <v>2958465</v>
      </c>
      <c r="E2739" s="2">
        <v>44764</v>
      </c>
      <c r="F2739" s="28">
        <v>86.46</v>
      </c>
      <c r="G2739" t="s">
        <v>14</v>
      </c>
    </row>
    <row r="2740" spans="1:7" x14ac:dyDescent="0.25">
      <c r="A2740" t="s">
        <v>0</v>
      </c>
      <c r="B2740" t="s">
        <v>13</v>
      </c>
      <c r="C2740">
        <v>7619242</v>
      </c>
      <c r="D2740" s="2">
        <v>2958465</v>
      </c>
      <c r="E2740" s="2">
        <v>44764</v>
      </c>
      <c r="F2740" s="28">
        <v>86.42</v>
      </c>
      <c r="G2740" t="s">
        <v>14</v>
      </c>
    </row>
    <row r="2741" spans="1:7" x14ac:dyDescent="0.25">
      <c r="A2741" t="s">
        <v>0</v>
      </c>
      <c r="B2741" t="s">
        <v>13</v>
      </c>
      <c r="C2741">
        <v>7619256</v>
      </c>
      <c r="D2741" s="2">
        <v>2958465</v>
      </c>
      <c r="E2741" s="2">
        <v>44764</v>
      </c>
      <c r="F2741" s="28">
        <v>87.3</v>
      </c>
      <c r="G2741" t="s">
        <v>14</v>
      </c>
    </row>
    <row r="2742" spans="1:7" x14ac:dyDescent="0.25">
      <c r="A2742" t="s">
        <v>0</v>
      </c>
      <c r="B2742" t="s">
        <v>13</v>
      </c>
      <c r="C2742">
        <v>7619683</v>
      </c>
      <c r="D2742" s="2">
        <v>2958465</v>
      </c>
      <c r="E2742" s="2">
        <v>43344</v>
      </c>
      <c r="F2742" s="28">
        <v>87.72</v>
      </c>
      <c r="G2742" t="s">
        <v>14</v>
      </c>
    </row>
    <row r="2743" spans="1:7" x14ac:dyDescent="0.25">
      <c r="A2743" t="s">
        <v>0</v>
      </c>
      <c r="B2743" t="s">
        <v>13</v>
      </c>
      <c r="C2743">
        <v>7619684</v>
      </c>
      <c r="D2743" s="2">
        <v>2958465</v>
      </c>
      <c r="E2743" s="2">
        <v>43344</v>
      </c>
      <c r="F2743" s="28">
        <v>87.72</v>
      </c>
      <c r="G2743" t="s">
        <v>14</v>
      </c>
    </row>
    <row r="2744" spans="1:7" x14ac:dyDescent="0.25">
      <c r="A2744" t="s">
        <v>0</v>
      </c>
      <c r="B2744" t="s">
        <v>13</v>
      </c>
      <c r="C2744">
        <v>7619742</v>
      </c>
      <c r="D2744" s="2">
        <v>2958465</v>
      </c>
      <c r="E2744" s="2">
        <v>43344</v>
      </c>
      <c r="F2744" s="28">
        <v>87.72</v>
      </c>
      <c r="G2744" t="s">
        <v>14</v>
      </c>
    </row>
    <row r="2745" spans="1:7" x14ac:dyDescent="0.25">
      <c r="A2745" t="s">
        <v>0</v>
      </c>
      <c r="B2745" t="s">
        <v>13</v>
      </c>
      <c r="C2745">
        <v>7619756</v>
      </c>
      <c r="D2745" s="2">
        <v>2958465</v>
      </c>
      <c r="E2745" s="2">
        <v>43344</v>
      </c>
      <c r="F2745" s="28">
        <v>87.72</v>
      </c>
      <c r="G2745" t="s">
        <v>14</v>
      </c>
    </row>
    <row r="2746" spans="1:7" x14ac:dyDescent="0.25">
      <c r="A2746" t="s">
        <v>0</v>
      </c>
      <c r="B2746" t="s">
        <v>13</v>
      </c>
      <c r="C2746">
        <v>7620183</v>
      </c>
      <c r="D2746" s="2">
        <v>2958465</v>
      </c>
      <c r="E2746" s="2">
        <v>45223</v>
      </c>
      <c r="F2746" s="28">
        <v>79.06</v>
      </c>
      <c r="G2746" t="s">
        <v>14</v>
      </c>
    </row>
    <row r="2747" spans="1:7" x14ac:dyDescent="0.25">
      <c r="A2747" t="s">
        <v>0</v>
      </c>
      <c r="B2747" t="s">
        <v>13</v>
      </c>
      <c r="C2747">
        <v>7620184</v>
      </c>
      <c r="D2747" s="2">
        <v>2958465</v>
      </c>
      <c r="E2747" s="2">
        <v>45223</v>
      </c>
      <c r="F2747" s="28">
        <v>79.06</v>
      </c>
      <c r="G2747" t="s">
        <v>14</v>
      </c>
    </row>
    <row r="2748" spans="1:7" x14ac:dyDescent="0.25">
      <c r="A2748" t="s">
        <v>0</v>
      </c>
      <c r="B2748" t="s">
        <v>13</v>
      </c>
      <c r="C2748">
        <v>7620233</v>
      </c>
      <c r="D2748" s="2">
        <v>2958465</v>
      </c>
      <c r="E2748" s="2">
        <v>45223</v>
      </c>
      <c r="F2748" s="28">
        <v>78.180000000000007</v>
      </c>
      <c r="G2748" t="s">
        <v>14</v>
      </c>
    </row>
    <row r="2749" spans="1:7" x14ac:dyDescent="0.25">
      <c r="A2749" t="s">
        <v>0</v>
      </c>
      <c r="B2749" t="s">
        <v>13</v>
      </c>
      <c r="C2749">
        <v>7620234</v>
      </c>
      <c r="D2749" s="2">
        <v>2958465</v>
      </c>
      <c r="E2749" s="2">
        <v>45223</v>
      </c>
      <c r="F2749" s="28">
        <v>78.180000000000007</v>
      </c>
      <c r="G2749" t="s">
        <v>14</v>
      </c>
    </row>
    <row r="2750" spans="1:7" x14ac:dyDescent="0.25">
      <c r="A2750" t="s">
        <v>0</v>
      </c>
      <c r="B2750" t="s">
        <v>13</v>
      </c>
      <c r="C2750">
        <v>7620265</v>
      </c>
      <c r="D2750" s="2">
        <v>2958465</v>
      </c>
      <c r="E2750" s="2">
        <v>45223</v>
      </c>
      <c r="F2750" s="28">
        <v>78.92</v>
      </c>
      <c r="G2750" t="s">
        <v>14</v>
      </c>
    </row>
    <row r="2751" spans="1:7" x14ac:dyDescent="0.25">
      <c r="A2751" t="s">
        <v>0</v>
      </c>
      <c r="B2751" t="s">
        <v>13</v>
      </c>
      <c r="C2751">
        <v>7620683</v>
      </c>
      <c r="D2751" s="2">
        <v>2958465</v>
      </c>
      <c r="E2751" s="2">
        <v>43344</v>
      </c>
      <c r="F2751" s="28">
        <v>83.33</v>
      </c>
      <c r="G2751" t="s">
        <v>14</v>
      </c>
    </row>
    <row r="2752" spans="1:7" x14ac:dyDescent="0.25">
      <c r="A2752" t="s">
        <v>0</v>
      </c>
      <c r="B2752" t="s">
        <v>13</v>
      </c>
      <c r="C2752">
        <v>7620684</v>
      </c>
      <c r="D2752" s="2">
        <v>2958465</v>
      </c>
      <c r="E2752" s="2">
        <v>43344</v>
      </c>
      <c r="F2752" s="28">
        <v>83.33</v>
      </c>
      <c r="G2752" t="s">
        <v>14</v>
      </c>
    </row>
    <row r="2753" spans="1:7" x14ac:dyDescent="0.25">
      <c r="A2753" t="s">
        <v>0</v>
      </c>
      <c r="B2753" t="s">
        <v>13</v>
      </c>
      <c r="C2753">
        <v>7620733</v>
      </c>
      <c r="D2753" s="2">
        <v>2958465</v>
      </c>
      <c r="E2753" s="2">
        <v>43344</v>
      </c>
      <c r="F2753" s="28">
        <v>83.33</v>
      </c>
      <c r="G2753" t="s">
        <v>14</v>
      </c>
    </row>
    <row r="2754" spans="1:7" x14ac:dyDescent="0.25">
      <c r="A2754" t="s">
        <v>0</v>
      </c>
      <c r="B2754" t="s">
        <v>13</v>
      </c>
      <c r="C2754">
        <v>7620734</v>
      </c>
      <c r="D2754" s="2">
        <v>2958465</v>
      </c>
      <c r="E2754" s="2">
        <v>43344</v>
      </c>
      <c r="F2754" s="28">
        <v>83.33</v>
      </c>
      <c r="G2754" t="s">
        <v>14</v>
      </c>
    </row>
    <row r="2755" spans="1:7" x14ac:dyDescent="0.25">
      <c r="A2755" t="s">
        <v>0</v>
      </c>
      <c r="B2755" t="s">
        <v>13</v>
      </c>
      <c r="C2755">
        <v>7620765</v>
      </c>
      <c r="D2755" s="2">
        <v>2958465</v>
      </c>
      <c r="E2755" s="2">
        <v>43344</v>
      </c>
      <c r="F2755" s="28">
        <v>83.33</v>
      </c>
      <c r="G2755" t="s">
        <v>14</v>
      </c>
    </row>
    <row r="2756" spans="1:7" x14ac:dyDescent="0.25">
      <c r="A2756" t="s">
        <v>0</v>
      </c>
      <c r="B2756" t="s">
        <v>13</v>
      </c>
      <c r="C2756">
        <v>7626183</v>
      </c>
      <c r="D2756" s="2">
        <v>2958465</v>
      </c>
      <c r="E2756" s="2">
        <v>39654</v>
      </c>
      <c r="F2756" s="28">
        <v>100</v>
      </c>
      <c r="G2756" t="s">
        <v>14</v>
      </c>
    </row>
    <row r="2757" spans="1:7" x14ac:dyDescent="0.25">
      <c r="A2757" t="s">
        <v>0</v>
      </c>
      <c r="B2757" t="s">
        <v>13</v>
      </c>
      <c r="C2757">
        <v>7626184</v>
      </c>
      <c r="D2757" s="2">
        <v>2958465</v>
      </c>
      <c r="E2757" s="2">
        <v>39654</v>
      </c>
      <c r="F2757" s="28">
        <v>100</v>
      </c>
      <c r="G2757" t="s">
        <v>14</v>
      </c>
    </row>
    <row r="2758" spans="1:7" x14ac:dyDescent="0.25">
      <c r="A2758" t="s">
        <v>0</v>
      </c>
      <c r="B2758" t="s">
        <v>13</v>
      </c>
      <c r="C2758">
        <v>7626243</v>
      </c>
      <c r="D2758" s="2">
        <v>2958465</v>
      </c>
      <c r="E2758" s="2">
        <v>39654</v>
      </c>
      <c r="F2758" s="28">
        <v>100</v>
      </c>
      <c r="G2758" t="s">
        <v>14</v>
      </c>
    </row>
    <row r="2759" spans="1:7" x14ac:dyDescent="0.25">
      <c r="A2759" t="s">
        <v>0</v>
      </c>
      <c r="B2759" t="s">
        <v>13</v>
      </c>
      <c r="C2759">
        <v>7626244</v>
      </c>
      <c r="D2759" s="2">
        <v>2958465</v>
      </c>
      <c r="E2759" s="2">
        <v>39654</v>
      </c>
      <c r="F2759" s="28">
        <v>100</v>
      </c>
      <c r="G2759" t="s">
        <v>14</v>
      </c>
    </row>
    <row r="2760" spans="1:7" x14ac:dyDescent="0.25">
      <c r="A2760" t="s">
        <v>0</v>
      </c>
      <c r="B2760" t="s">
        <v>13</v>
      </c>
      <c r="C2760">
        <v>7626683</v>
      </c>
      <c r="D2760" s="2">
        <v>2958465</v>
      </c>
      <c r="E2760" s="2">
        <v>40451</v>
      </c>
      <c r="F2760" s="28">
        <v>100</v>
      </c>
      <c r="G2760" t="s">
        <v>14</v>
      </c>
    </row>
    <row r="2761" spans="1:7" x14ac:dyDescent="0.25">
      <c r="A2761" t="s">
        <v>0</v>
      </c>
      <c r="B2761" t="s">
        <v>13</v>
      </c>
      <c r="C2761">
        <v>7626684</v>
      </c>
      <c r="D2761" s="2">
        <v>2958465</v>
      </c>
      <c r="E2761" s="2">
        <v>40451</v>
      </c>
      <c r="F2761" s="28">
        <v>100</v>
      </c>
      <c r="G2761" t="s">
        <v>14</v>
      </c>
    </row>
    <row r="2762" spans="1:7" x14ac:dyDescent="0.25">
      <c r="A2762" t="s">
        <v>0</v>
      </c>
      <c r="B2762" t="s">
        <v>13</v>
      </c>
      <c r="C2762">
        <v>7626743</v>
      </c>
      <c r="D2762" s="2">
        <v>2958465</v>
      </c>
      <c r="E2762" s="2">
        <v>40451</v>
      </c>
      <c r="F2762" s="28">
        <v>100</v>
      </c>
      <c r="G2762" t="s">
        <v>14</v>
      </c>
    </row>
    <row r="2763" spans="1:7" x14ac:dyDescent="0.25">
      <c r="A2763" t="s">
        <v>0</v>
      </c>
      <c r="B2763" t="s">
        <v>13</v>
      </c>
      <c r="C2763">
        <v>7626744</v>
      </c>
      <c r="D2763" s="2">
        <v>2958465</v>
      </c>
      <c r="E2763" s="2">
        <v>40451</v>
      </c>
      <c r="F2763" s="28">
        <v>100</v>
      </c>
      <c r="G2763" t="s">
        <v>14</v>
      </c>
    </row>
    <row r="2764" spans="1:7" x14ac:dyDescent="0.25">
      <c r="A2764" t="s">
        <v>0</v>
      </c>
      <c r="B2764" t="s">
        <v>13</v>
      </c>
      <c r="C2764">
        <v>7629183</v>
      </c>
      <c r="D2764" s="2">
        <v>2958465</v>
      </c>
      <c r="E2764" s="2">
        <v>44713</v>
      </c>
      <c r="F2764" s="28">
        <v>83.37</v>
      </c>
      <c r="G2764" t="s">
        <v>14</v>
      </c>
    </row>
    <row r="2765" spans="1:7" x14ac:dyDescent="0.25">
      <c r="A2765" t="s">
        <v>0</v>
      </c>
      <c r="B2765" t="s">
        <v>13</v>
      </c>
      <c r="C2765">
        <v>7629184</v>
      </c>
      <c r="D2765" s="2">
        <v>2958465</v>
      </c>
      <c r="E2765" s="2">
        <v>44713</v>
      </c>
      <c r="F2765" s="28">
        <v>83.37</v>
      </c>
      <c r="G2765" t="s">
        <v>14</v>
      </c>
    </row>
    <row r="2766" spans="1:7" x14ac:dyDescent="0.25">
      <c r="A2766" t="s">
        <v>0</v>
      </c>
      <c r="B2766" t="s">
        <v>13</v>
      </c>
      <c r="C2766">
        <v>7629185</v>
      </c>
      <c r="D2766" s="2">
        <v>2958465</v>
      </c>
      <c r="E2766" s="2">
        <v>44713</v>
      </c>
      <c r="F2766" s="28">
        <v>83.37</v>
      </c>
      <c r="G2766" t="s">
        <v>14</v>
      </c>
    </row>
    <row r="2767" spans="1:7" x14ac:dyDescent="0.25">
      <c r="A2767" t="s">
        <v>0</v>
      </c>
      <c r="B2767" t="s">
        <v>13</v>
      </c>
      <c r="C2767">
        <v>7629242</v>
      </c>
      <c r="D2767" s="2">
        <v>2958465</v>
      </c>
      <c r="E2767" s="2">
        <v>44713</v>
      </c>
      <c r="F2767" s="28">
        <v>83.32</v>
      </c>
      <c r="G2767" t="s">
        <v>14</v>
      </c>
    </row>
    <row r="2768" spans="1:7" x14ac:dyDescent="0.25">
      <c r="A2768" t="s">
        <v>0</v>
      </c>
      <c r="B2768" t="s">
        <v>13</v>
      </c>
      <c r="C2768">
        <v>7629683</v>
      </c>
      <c r="D2768" s="2">
        <v>2958465</v>
      </c>
      <c r="E2768" s="2">
        <v>43344</v>
      </c>
      <c r="F2768" s="28">
        <v>83.33</v>
      </c>
      <c r="G2768" t="s">
        <v>14</v>
      </c>
    </row>
    <row r="2769" spans="1:7" x14ac:dyDescent="0.25">
      <c r="A2769" t="s">
        <v>0</v>
      </c>
      <c r="B2769" t="s">
        <v>13</v>
      </c>
      <c r="C2769">
        <v>7629684</v>
      </c>
      <c r="D2769" s="2">
        <v>2958465</v>
      </c>
      <c r="E2769" s="2">
        <v>43344</v>
      </c>
      <c r="F2769" s="28">
        <v>83.33</v>
      </c>
      <c r="G2769" t="s">
        <v>14</v>
      </c>
    </row>
    <row r="2770" spans="1:7" x14ac:dyDescent="0.25">
      <c r="A2770" t="s">
        <v>0</v>
      </c>
      <c r="B2770" t="s">
        <v>13</v>
      </c>
      <c r="C2770">
        <v>7629685</v>
      </c>
      <c r="D2770" s="2">
        <v>2958465</v>
      </c>
      <c r="E2770" s="2">
        <v>43344</v>
      </c>
      <c r="F2770" s="28">
        <v>83.33</v>
      </c>
      <c r="G2770" t="s">
        <v>14</v>
      </c>
    </row>
    <row r="2771" spans="1:7" x14ac:dyDescent="0.25">
      <c r="A2771" t="s">
        <v>0</v>
      </c>
      <c r="B2771" t="s">
        <v>13</v>
      </c>
      <c r="C2771">
        <v>7629742</v>
      </c>
      <c r="D2771" s="2">
        <v>2958465</v>
      </c>
      <c r="E2771" s="2">
        <v>43344</v>
      </c>
      <c r="F2771" s="28">
        <v>86.96</v>
      </c>
      <c r="G2771" t="s">
        <v>14</v>
      </c>
    </row>
    <row r="2772" spans="1:7" x14ac:dyDescent="0.25">
      <c r="A2772" t="s">
        <v>0</v>
      </c>
      <c r="B2772" t="s">
        <v>13</v>
      </c>
      <c r="C2772">
        <v>7630183</v>
      </c>
      <c r="D2772" s="2">
        <v>2958465</v>
      </c>
      <c r="E2772" s="2">
        <v>44764</v>
      </c>
      <c r="F2772" s="28">
        <v>80.989999999999995</v>
      </c>
      <c r="G2772" t="s">
        <v>14</v>
      </c>
    </row>
    <row r="2773" spans="1:7" x14ac:dyDescent="0.25">
      <c r="A2773" t="s">
        <v>0</v>
      </c>
      <c r="B2773" t="s">
        <v>13</v>
      </c>
      <c r="C2773">
        <v>7630184</v>
      </c>
      <c r="D2773" s="2">
        <v>2958465</v>
      </c>
      <c r="E2773" s="2">
        <v>44764</v>
      </c>
      <c r="F2773" s="28">
        <v>80.989999999999995</v>
      </c>
      <c r="G2773" t="s">
        <v>14</v>
      </c>
    </row>
    <row r="2774" spans="1:7" x14ac:dyDescent="0.25">
      <c r="A2774" t="s">
        <v>0</v>
      </c>
      <c r="B2774" t="s">
        <v>13</v>
      </c>
      <c r="C2774">
        <v>7630241</v>
      </c>
      <c r="D2774" s="2">
        <v>2958465</v>
      </c>
      <c r="E2774" s="2">
        <v>44764</v>
      </c>
      <c r="F2774" s="28">
        <v>82.43</v>
      </c>
      <c r="G2774" t="s">
        <v>14</v>
      </c>
    </row>
    <row r="2775" spans="1:7" x14ac:dyDescent="0.25">
      <c r="A2775" t="s">
        <v>0</v>
      </c>
      <c r="B2775" t="s">
        <v>13</v>
      </c>
      <c r="C2775">
        <v>7630242</v>
      </c>
      <c r="D2775" s="2">
        <v>2958465</v>
      </c>
      <c r="E2775" s="2">
        <v>44764</v>
      </c>
      <c r="F2775" s="28">
        <v>82.43</v>
      </c>
      <c r="G2775" t="s">
        <v>14</v>
      </c>
    </row>
    <row r="2776" spans="1:7" x14ac:dyDescent="0.25">
      <c r="A2776" t="s">
        <v>0</v>
      </c>
      <c r="B2776" t="s">
        <v>13</v>
      </c>
      <c r="C2776">
        <v>7630253</v>
      </c>
      <c r="D2776" s="2">
        <v>2958465</v>
      </c>
      <c r="E2776" s="2">
        <v>44764</v>
      </c>
      <c r="F2776" s="28">
        <v>82.51</v>
      </c>
      <c r="G2776" t="s">
        <v>14</v>
      </c>
    </row>
    <row r="2777" spans="1:7" x14ac:dyDescent="0.25">
      <c r="A2777" t="s">
        <v>0</v>
      </c>
      <c r="B2777" t="s">
        <v>13</v>
      </c>
      <c r="C2777">
        <v>7630256</v>
      </c>
      <c r="D2777" s="2">
        <v>2958465</v>
      </c>
      <c r="E2777" s="2">
        <v>44764</v>
      </c>
      <c r="F2777" s="28">
        <v>82.51</v>
      </c>
      <c r="G2777" t="s">
        <v>14</v>
      </c>
    </row>
    <row r="2778" spans="1:7" x14ac:dyDescent="0.25">
      <c r="A2778" t="s">
        <v>0</v>
      </c>
      <c r="B2778" t="s">
        <v>13</v>
      </c>
      <c r="C2778">
        <v>7630265</v>
      </c>
      <c r="D2778" s="2">
        <v>2958465</v>
      </c>
      <c r="E2778" s="2">
        <v>44764</v>
      </c>
      <c r="F2778" s="28">
        <v>83.06</v>
      </c>
      <c r="G2778" t="s">
        <v>14</v>
      </c>
    </row>
    <row r="2779" spans="1:7" x14ac:dyDescent="0.25">
      <c r="A2779" t="s">
        <v>0</v>
      </c>
      <c r="B2779" t="s">
        <v>13</v>
      </c>
      <c r="C2779">
        <v>7630683</v>
      </c>
      <c r="D2779" s="2">
        <v>2958465</v>
      </c>
      <c r="E2779" s="2">
        <v>43344</v>
      </c>
      <c r="F2779" s="28">
        <v>87.72</v>
      </c>
      <c r="G2779" t="s">
        <v>14</v>
      </c>
    </row>
    <row r="2780" spans="1:7" x14ac:dyDescent="0.25">
      <c r="A2780" t="s">
        <v>0</v>
      </c>
      <c r="B2780" t="s">
        <v>13</v>
      </c>
      <c r="C2780">
        <v>7630684</v>
      </c>
      <c r="D2780" s="2">
        <v>2958465</v>
      </c>
      <c r="E2780" s="2">
        <v>43344</v>
      </c>
      <c r="F2780" s="28">
        <v>87.72</v>
      </c>
      <c r="G2780" t="s">
        <v>14</v>
      </c>
    </row>
    <row r="2781" spans="1:7" x14ac:dyDescent="0.25">
      <c r="A2781" t="s">
        <v>0</v>
      </c>
      <c r="B2781" t="s">
        <v>13</v>
      </c>
      <c r="C2781">
        <v>7630741</v>
      </c>
      <c r="D2781" s="2">
        <v>2958465</v>
      </c>
      <c r="E2781" s="2">
        <v>43344</v>
      </c>
      <c r="F2781" s="28">
        <v>87.72</v>
      </c>
      <c r="G2781" t="s">
        <v>14</v>
      </c>
    </row>
    <row r="2782" spans="1:7" x14ac:dyDescent="0.25">
      <c r="A2782" t="s">
        <v>0</v>
      </c>
      <c r="B2782" t="s">
        <v>13</v>
      </c>
      <c r="C2782">
        <v>7630742</v>
      </c>
      <c r="D2782" s="2">
        <v>2958465</v>
      </c>
      <c r="E2782" s="2">
        <v>43344</v>
      </c>
      <c r="F2782" s="28">
        <v>87.72</v>
      </c>
      <c r="G2782" t="s">
        <v>14</v>
      </c>
    </row>
    <row r="2783" spans="1:7" x14ac:dyDescent="0.25">
      <c r="A2783" t="s">
        <v>0</v>
      </c>
      <c r="B2783" t="s">
        <v>13</v>
      </c>
      <c r="C2783">
        <v>7630753</v>
      </c>
      <c r="D2783" s="2">
        <v>2958465</v>
      </c>
      <c r="E2783" s="2">
        <v>43344</v>
      </c>
      <c r="F2783" s="28">
        <v>87.72</v>
      </c>
      <c r="G2783" t="s">
        <v>14</v>
      </c>
    </row>
    <row r="2784" spans="1:7" x14ac:dyDescent="0.25">
      <c r="A2784" t="s">
        <v>0</v>
      </c>
      <c r="B2784" t="s">
        <v>13</v>
      </c>
      <c r="C2784">
        <v>7630756</v>
      </c>
      <c r="D2784" s="2">
        <v>2958465</v>
      </c>
      <c r="E2784" s="2">
        <v>43344</v>
      </c>
      <c r="F2784" s="28">
        <v>87.72</v>
      </c>
      <c r="G2784" t="s">
        <v>14</v>
      </c>
    </row>
    <row r="2785" spans="1:7" x14ac:dyDescent="0.25">
      <c r="A2785" t="s">
        <v>0</v>
      </c>
      <c r="B2785" t="s">
        <v>13</v>
      </c>
      <c r="C2785">
        <v>7630765</v>
      </c>
      <c r="D2785" s="2">
        <v>2958465</v>
      </c>
      <c r="E2785" s="2">
        <v>43344</v>
      </c>
      <c r="F2785" s="28">
        <v>87.72</v>
      </c>
      <c r="G2785" t="s">
        <v>14</v>
      </c>
    </row>
    <row r="2786" spans="1:7" x14ac:dyDescent="0.25">
      <c r="A2786" t="s">
        <v>0</v>
      </c>
      <c r="B2786" t="s">
        <v>13</v>
      </c>
      <c r="C2786">
        <v>7638183</v>
      </c>
      <c r="D2786" s="2">
        <v>2958465</v>
      </c>
      <c r="E2786" s="2">
        <v>44946</v>
      </c>
      <c r="F2786" s="28">
        <v>80.989999999999995</v>
      </c>
      <c r="G2786" t="s">
        <v>14</v>
      </c>
    </row>
    <row r="2787" spans="1:7" x14ac:dyDescent="0.25">
      <c r="A2787" t="s">
        <v>0</v>
      </c>
      <c r="B2787" t="s">
        <v>13</v>
      </c>
      <c r="C2787">
        <v>7638184</v>
      </c>
      <c r="D2787" s="2">
        <v>2958465</v>
      </c>
      <c r="E2787" s="2">
        <v>44946</v>
      </c>
      <c r="F2787" s="28">
        <v>80.989999999999995</v>
      </c>
      <c r="G2787" t="s">
        <v>14</v>
      </c>
    </row>
    <row r="2788" spans="1:7" x14ac:dyDescent="0.25">
      <c r="A2788" t="s">
        <v>0</v>
      </c>
      <c r="B2788" t="s">
        <v>13</v>
      </c>
      <c r="C2788">
        <v>7638233</v>
      </c>
      <c r="D2788" s="2">
        <v>2958465</v>
      </c>
      <c r="E2788" s="2">
        <v>45821</v>
      </c>
      <c r="F2788" s="28">
        <v>82.34</v>
      </c>
      <c r="G2788" t="s">
        <v>14</v>
      </c>
    </row>
    <row r="2789" spans="1:7" x14ac:dyDescent="0.25">
      <c r="A2789" t="s">
        <v>0</v>
      </c>
      <c r="B2789" t="s">
        <v>13</v>
      </c>
      <c r="C2789">
        <v>7638234</v>
      </c>
      <c r="D2789" s="2">
        <v>2958465</v>
      </c>
      <c r="E2789" s="2">
        <v>45821</v>
      </c>
      <c r="F2789" s="28">
        <v>82.34</v>
      </c>
      <c r="G2789" t="s">
        <v>14</v>
      </c>
    </row>
    <row r="2790" spans="1:7" x14ac:dyDescent="0.25">
      <c r="A2790" t="s">
        <v>0</v>
      </c>
      <c r="B2790" t="s">
        <v>13</v>
      </c>
      <c r="C2790">
        <v>7638683</v>
      </c>
      <c r="D2790" s="2">
        <v>2958465</v>
      </c>
      <c r="E2790" s="2">
        <v>43628</v>
      </c>
      <c r="F2790" s="28">
        <v>83.33</v>
      </c>
      <c r="G2790" t="s">
        <v>14</v>
      </c>
    </row>
    <row r="2791" spans="1:7" x14ac:dyDescent="0.25">
      <c r="A2791" t="s">
        <v>0</v>
      </c>
      <c r="B2791" t="s">
        <v>13</v>
      </c>
      <c r="C2791">
        <v>7638684</v>
      </c>
      <c r="D2791" s="2">
        <v>2958465</v>
      </c>
      <c r="E2791" s="2">
        <v>43628</v>
      </c>
      <c r="F2791" s="28">
        <v>83.33</v>
      </c>
      <c r="G2791" t="s">
        <v>14</v>
      </c>
    </row>
    <row r="2792" spans="1:7" x14ac:dyDescent="0.25">
      <c r="A2792" t="s">
        <v>0</v>
      </c>
      <c r="B2792" t="s">
        <v>13</v>
      </c>
      <c r="C2792">
        <v>7638733</v>
      </c>
      <c r="D2792" s="2">
        <v>2958465</v>
      </c>
      <c r="E2792" s="2">
        <v>43628</v>
      </c>
      <c r="F2792" s="28">
        <v>83.33</v>
      </c>
      <c r="G2792" t="s">
        <v>14</v>
      </c>
    </row>
    <row r="2793" spans="1:7" x14ac:dyDescent="0.25">
      <c r="A2793" t="s">
        <v>0</v>
      </c>
      <c r="B2793" t="s">
        <v>13</v>
      </c>
      <c r="C2793">
        <v>7638734</v>
      </c>
      <c r="D2793" s="2">
        <v>2958465</v>
      </c>
      <c r="E2793" s="2">
        <v>43628</v>
      </c>
      <c r="F2793" s="28">
        <v>83.33</v>
      </c>
      <c r="G2793" t="s">
        <v>14</v>
      </c>
    </row>
    <row r="2794" spans="1:7" x14ac:dyDescent="0.25">
      <c r="A2794" t="s">
        <v>0</v>
      </c>
      <c r="B2794" t="s">
        <v>13</v>
      </c>
      <c r="C2794">
        <v>7639183</v>
      </c>
      <c r="D2794" s="2">
        <v>2958465</v>
      </c>
      <c r="E2794" s="2">
        <v>43056</v>
      </c>
      <c r="F2794" s="28">
        <v>83.33</v>
      </c>
      <c r="G2794" t="s">
        <v>14</v>
      </c>
    </row>
    <row r="2795" spans="1:7" x14ac:dyDescent="0.25">
      <c r="A2795" t="s">
        <v>0</v>
      </c>
      <c r="B2795" t="s">
        <v>13</v>
      </c>
      <c r="C2795">
        <v>7639184</v>
      </c>
      <c r="D2795" s="2">
        <v>2958465</v>
      </c>
      <c r="E2795" s="2">
        <v>43056</v>
      </c>
      <c r="F2795" s="28">
        <v>83.33</v>
      </c>
      <c r="G2795" t="s">
        <v>14</v>
      </c>
    </row>
    <row r="2796" spans="1:7" x14ac:dyDescent="0.25">
      <c r="A2796" t="s">
        <v>0</v>
      </c>
      <c r="B2796" t="s">
        <v>13</v>
      </c>
      <c r="C2796">
        <v>7639185</v>
      </c>
      <c r="D2796" s="2">
        <v>2958465</v>
      </c>
      <c r="E2796" s="2">
        <v>43056</v>
      </c>
      <c r="F2796" s="28">
        <v>83.33</v>
      </c>
      <c r="G2796" t="s">
        <v>14</v>
      </c>
    </row>
    <row r="2797" spans="1:7" x14ac:dyDescent="0.25">
      <c r="A2797" t="s">
        <v>0</v>
      </c>
      <c r="B2797" t="s">
        <v>13</v>
      </c>
      <c r="C2797">
        <v>7639683</v>
      </c>
      <c r="D2797" s="2">
        <v>2958465</v>
      </c>
      <c r="E2797" s="2">
        <v>43056</v>
      </c>
      <c r="F2797" s="28">
        <v>76.95</v>
      </c>
      <c r="G2797" t="s">
        <v>14</v>
      </c>
    </row>
    <row r="2798" spans="1:7" x14ac:dyDescent="0.25">
      <c r="A2798" t="s">
        <v>0</v>
      </c>
      <c r="B2798" t="s">
        <v>13</v>
      </c>
      <c r="C2798">
        <v>7639684</v>
      </c>
      <c r="D2798" s="2">
        <v>2958465</v>
      </c>
      <c r="E2798" s="2">
        <v>43056</v>
      </c>
      <c r="F2798" s="28">
        <v>76.95</v>
      </c>
      <c r="G2798" t="s">
        <v>14</v>
      </c>
    </row>
    <row r="2799" spans="1:7" x14ac:dyDescent="0.25">
      <c r="A2799" t="s">
        <v>0</v>
      </c>
      <c r="B2799" t="s">
        <v>13</v>
      </c>
      <c r="C2799">
        <v>7639685</v>
      </c>
      <c r="D2799" s="2">
        <v>2958465</v>
      </c>
      <c r="E2799" s="2">
        <v>43056</v>
      </c>
      <c r="F2799" s="28">
        <v>76.95</v>
      </c>
      <c r="G2799" t="s">
        <v>14</v>
      </c>
    </row>
    <row r="2800" spans="1:7" x14ac:dyDescent="0.25">
      <c r="A2800" t="s">
        <v>0</v>
      </c>
      <c r="B2800" t="s">
        <v>13</v>
      </c>
      <c r="C2800">
        <v>7640183</v>
      </c>
      <c r="D2800" s="2">
        <v>2958465</v>
      </c>
      <c r="E2800" s="2">
        <v>43056</v>
      </c>
      <c r="F2800" s="28">
        <v>83.33</v>
      </c>
      <c r="G2800" t="s">
        <v>14</v>
      </c>
    </row>
    <row r="2801" spans="1:7" x14ac:dyDescent="0.25">
      <c r="A2801" t="s">
        <v>0</v>
      </c>
      <c r="B2801" t="s">
        <v>13</v>
      </c>
      <c r="C2801">
        <v>7640184</v>
      </c>
      <c r="D2801" s="2">
        <v>2958465</v>
      </c>
      <c r="E2801" s="2">
        <v>43056</v>
      </c>
      <c r="F2801" s="28">
        <v>83.33</v>
      </c>
      <c r="G2801" t="s">
        <v>14</v>
      </c>
    </row>
    <row r="2802" spans="1:7" x14ac:dyDescent="0.25">
      <c r="A2802" t="s">
        <v>0</v>
      </c>
      <c r="B2802" t="s">
        <v>13</v>
      </c>
      <c r="C2802">
        <v>7640185</v>
      </c>
      <c r="D2802" s="2">
        <v>2958465</v>
      </c>
      <c r="E2802" s="2">
        <v>43056</v>
      </c>
      <c r="F2802" s="28">
        <v>83.33</v>
      </c>
      <c r="G2802" t="s">
        <v>14</v>
      </c>
    </row>
    <row r="2803" spans="1:7" x14ac:dyDescent="0.25">
      <c r="A2803" t="s">
        <v>0</v>
      </c>
      <c r="B2803" t="s">
        <v>13</v>
      </c>
      <c r="C2803">
        <v>7640683</v>
      </c>
      <c r="D2803" s="2">
        <v>2958465</v>
      </c>
      <c r="E2803" s="2">
        <v>43056</v>
      </c>
      <c r="F2803" s="28">
        <v>76.95</v>
      </c>
      <c r="G2803" t="s">
        <v>14</v>
      </c>
    </row>
    <row r="2804" spans="1:7" x14ac:dyDescent="0.25">
      <c r="A2804" t="s">
        <v>0</v>
      </c>
      <c r="B2804" t="s">
        <v>13</v>
      </c>
      <c r="C2804">
        <v>7640684</v>
      </c>
      <c r="D2804" s="2">
        <v>2958465</v>
      </c>
      <c r="E2804" s="2">
        <v>43056</v>
      </c>
      <c r="F2804" s="28">
        <v>76.95</v>
      </c>
      <c r="G2804" t="s">
        <v>14</v>
      </c>
    </row>
    <row r="2805" spans="1:7" x14ac:dyDescent="0.25">
      <c r="A2805" t="s">
        <v>0</v>
      </c>
      <c r="B2805" t="s">
        <v>13</v>
      </c>
      <c r="C2805">
        <v>7640685</v>
      </c>
      <c r="D2805" s="2">
        <v>2958465</v>
      </c>
      <c r="E2805" s="2">
        <v>43056</v>
      </c>
      <c r="F2805" s="28">
        <v>76.95</v>
      </c>
      <c r="G2805" t="s">
        <v>14</v>
      </c>
    </row>
    <row r="2806" spans="1:7" x14ac:dyDescent="0.25">
      <c r="A2806" t="s">
        <v>0</v>
      </c>
      <c r="B2806" t="s">
        <v>13</v>
      </c>
      <c r="C2806">
        <v>7643183</v>
      </c>
      <c r="D2806" s="2">
        <v>2958465</v>
      </c>
      <c r="E2806" s="2">
        <v>44946</v>
      </c>
      <c r="F2806" s="28">
        <v>80.989999999999995</v>
      </c>
      <c r="G2806" t="s">
        <v>14</v>
      </c>
    </row>
    <row r="2807" spans="1:7" x14ac:dyDescent="0.25">
      <c r="A2807" t="s">
        <v>0</v>
      </c>
      <c r="B2807" t="s">
        <v>13</v>
      </c>
      <c r="C2807">
        <v>7643184</v>
      </c>
      <c r="D2807" s="2">
        <v>2958465</v>
      </c>
      <c r="E2807" s="2">
        <v>44946</v>
      </c>
      <c r="F2807" s="28">
        <v>80.989999999999995</v>
      </c>
      <c r="G2807" t="s">
        <v>14</v>
      </c>
    </row>
    <row r="2808" spans="1:7" x14ac:dyDescent="0.25">
      <c r="A2808" t="s">
        <v>0</v>
      </c>
      <c r="B2808" t="s">
        <v>13</v>
      </c>
      <c r="C2808">
        <v>7643201</v>
      </c>
      <c r="D2808" s="2">
        <v>2958465</v>
      </c>
      <c r="E2808" s="2">
        <v>45821</v>
      </c>
      <c r="F2808" s="28">
        <v>82.34</v>
      </c>
      <c r="G2808" t="s">
        <v>14</v>
      </c>
    </row>
    <row r="2809" spans="1:7" x14ac:dyDescent="0.25">
      <c r="A2809" t="s">
        <v>0</v>
      </c>
      <c r="B2809" t="s">
        <v>13</v>
      </c>
      <c r="C2809">
        <v>7643203</v>
      </c>
      <c r="D2809" s="2">
        <v>2958465</v>
      </c>
      <c r="E2809" s="2">
        <v>45821</v>
      </c>
      <c r="F2809" s="28">
        <v>82.34</v>
      </c>
      <c r="G2809" t="s">
        <v>14</v>
      </c>
    </row>
    <row r="2810" spans="1:7" x14ac:dyDescent="0.25">
      <c r="A2810" t="s">
        <v>0</v>
      </c>
      <c r="B2810" t="s">
        <v>13</v>
      </c>
      <c r="C2810">
        <v>7643683</v>
      </c>
      <c r="D2810" s="2">
        <v>2958465</v>
      </c>
      <c r="E2810" s="2">
        <v>43628</v>
      </c>
      <c r="F2810" s="28">
        <v>83.33</v>
      </c>
      <c r="G2810" t="s">
        <v>14</v>
      </c>
    </row>
    <row r="2811" spans="1:7" x14ac:dyDescent="0.25">
      <c r="A2811" t="s">
        <v>0</v>
      </c>
      <c r="B2811" t="s">
        <v>13</v>
      </c>
      <c r="C2811">
        <v>7643684</v>
      </c>
      <c r="D2811" s="2">
        <v>2958465</v>
      </c>
      <c r="E2811" s="2">
        <v>43628</v>
      </c>
      <c r="F2811" s="28">
        <v>83.33</v>
      </c>
      <c r="G2811" t="s">
        <v>14</v>
      </c>
    </row>
    <row r="2812" spans="1:7" x14ac:dyDescent="0.25">
      <c r="A2812" t="s">
        <v>0</v>
      </c>
      <c r="B2812" t="s">
        <v>13</v>
      </c>
      <c r="C2812">
        <v>7643701</v>
      </c>
      <c r="D2812" s="2">
        <v>2958465</v>
      </c>
      <c r="E2812" s="2">
        <v>43628</v>
      </c>
      <c r="F2812" s="28">
        <v>83.33</v>
      </c>
      <c r="G2812" t="s">
        <v>14</v>
      </c>
    </row>
    <row r="2813" spans="1:7" x14ac:dyDescent="0.25">
      <c r="A2813" t="s">
        <v>0</v>
      </c>
      <c r="B2813" t="s">
        <v>13</v>
      </c>
      <c r="C2813">
        <v>7643703</v>
      </c>
      <c r="D2813" s="2">
        <v>2958465</v>
      </c>
      <c r="E2813" s="2">
        <v>43628</v>
      </c>
      <c r="F2813" s="28">
        <v>83.33</v>
      </c>
      <c r="G2813" t="s">
        <v>14</v>
      </c>
    </row>
    <row r="2814" spans="1:7" x14ac:dyDescent="0.25">
      <c r="A2814" t="s">
        <v>0</v>
      </c>
      <c r="B2814" t="s">
        <v>13</v>
      </c>
      <c r="C2814">
        <v>7644183</v>
      </c>
      <c r="D2814" s="2">
        <v>2958465</v>
      </c>
      <c r="E2814" s="2">
        <v>41071</v>
      </c>
      <c r="F2814" s="28">
        <v>83.33</v>
      </c>
      <c r="G2814" t="s">
        <v>14</v>
      </c>
    </row>
    <row r="2815" spans="1:7" x14ac:dyDescent="0.25">
      <c r="A2815" t="s">
        <v>0</v>
      </c>
      <c r="B2815" t="s">
        <v>13</v>
      </c>
      <c r="C2815">
        <v>7644184</v>
      </c>
      <c r="D2815" s="2">
        <v>2958465</v>
      </c>
      <c r="E2815" s="2">
        <v>41071</v>
      </c>
      <c r="F2815" s="28">
        <v>83.33</v>
      </c>
      <c r="G2815" t="s">
        <v>14</v>
      </c>
    </row>
    <row r="2816" spans="1:7" x14ac:dyDescent="0.25">
      <c r="A2816" t="s">
        <v>0</v>
      </c>
      <c r="B2816" t="s">
        <v>13</v>
      </c>
      <c r="C2816">
        <v>7644242</v>
      </c>
      <c r="D2816" s="2">
        <v>2958465</v>
      </c>
      <c r="E2816" s="2">
        <v>39101</v>
      </c>
      <c r="F2816" s="28">
        <v>83.33</v>
      </c>
      <c r="G2816" t="s">
        <v>14</v>
      </c>
    </row>
    <row r="2817" spans="1:7" x14ac:dyDescent="0.25">
      <c r="A2817" t="s">
        <v>0</v>
      </c>
      <c r="B2817" t="s">
        <v>13</v>
      </c>
      <c r="C2817">
        <v>7644251</v>
      </c>
      <c r="D2817" s="2">
        <v>2958465</v>
      </c>
      <c r="E2817" s="2">
        <v>39101</v>
      </c>
      <c r="F2817" s="28">
        <v>83.4</v>
      </c>
      <c r="G2817" t="s">
        <v>14</v>
      </c>
    </row>
    <row r="2818" spans="1:7" x14ac:dyDescent="0.25">
      <c r="A2818" t="s">
        <v>0</v>
      </c>
      <c r="B2818" t="s">
        <v>13</v>
      </c>
      <c r="C2818">
        <v>7644252</v>
      </c>
      <c r="D2818" s="2">
        <v>2958465</v>
      </c>
      <c r="E2818" s="2">
        <v>41071</v>
      </c>
      <c r="F2818" s="28">
        <v>83.33</v>
      </c>
      <c r="G2818" t="s">
        <v>14</v>
      </c>
    </row>
    <row r="2819" spans="1:7" x14ac:dyDescent="0.25">
      <c r="A2819" t="s">
        <v>0</v>
      </c>
      <c r="B2819" t="s">
        <v>13</v>
      </c>
      <c r="C2819">
        <v>7644683</v>
      </c>
      <c r="D2819" s="2">
        <v>2958465</v>
      </c>
      <c r="E2819" s="2">
        <v>41071</v>
      </c>
      <c r="F2819" s="28">
        <v>83.33</v>
      </c>
      <c r="G2819" t="s">
        <v>14</v>
      </c>
    </row>
    <row r="2820" spans="1:7" x14ac:dyDescent="0.25">
      <c r="A2820" t="s">
        <v>0</v>
      </c>
      <c r="B2820" t="s">
        <v>13</v>
      </c>
      <c r="C2820">
        <v>7644684</v>
      </c>
      <c r="D2820" s="2">
        <v>2958465</v>
      </c>
      <c r="E2820" s="2">
        <v>41071</v>
      </c>
      <c r="F2820" s="28">
        <v>83.33</v>
      </c>
      <c r="G2820" t="s">
        <v>14</v>
      </c>
    </row>
    <row r="2821" spans="1:7" x14ac:dyDescent="0.25">
      <c r="A2821" t="s">
        <v>0</v>
      </c>
      <c r="B2821" t="s">
        <v>13</v>
      </c>
      <c r="C2821">
        <v>7644752</v>
      </c>
      <c r="D2821" s="2">
        <v>2958465</v>
      </c>
      <c r="E2821" s="2">
        <v>41071</v>
      </c>
      <c r="F2821" s="28">
        <v>83.33</v>
      </c>
      <c r="G2821" t="s">
        <v>14</v>
      </c>
    </row>
    <row r="2822" spans="1:7" x14ac:dyDescent="0.25">
      <c r="A2822" t="s">
        <v>0</v>
      </c>
      <c r="B2822" t="s">
        <v>13</v>
      </c>
      <c r="C2822">
        <v>7645183</v>
      </c>
      <c r="D2822" s="2">
        <v>2958465</v>
      </c>
      <c r="E2822" s="2">
        <v>41071</v>
      </c>
      <c r="F2822" s="28">
        <v>83.34</v>
      </c>
      <c r="G2822" t="s">
        <v>14</v>
      </c>
    </row>
    <row r="2823" spans="1:7" x14ac:dyDescent="0.25">
      <c r="A2823" t="s">
        <v>0</v>
      </c>
      <c r="B2823" t="s">
        <v>13</v>
      </c>
      <c r="C2823">
        <v>7645184</v>
      </c>
      <c r="D2823" s="2">
        <v>2958465</v>
      </c>
      <c r="E2823" s="2">
        <v>41071</v>
      </c>
      <c r="F2823" s="28">
        <v>83.34</v>
      </c>
      <c r="G2823" t="s">
        <v>14</v>
      </c>
    </row>
    <row r="2824" spans="1:7" x14ac:dyDescent="0.25">
      <c r="A2824" t="s">
        <v>0</v>
      </c>
      <c r="B2824" t="s">
        <v>13</v>
      </c>
      <c r="C2824">
        <v>7645233</v>
      </c>
      <c r="D2824" s="2">
        <v>2958465</v>
      </c>
      <c r="E2824" s="2">
        <v>41071</v>
      </c>
      <c r="F2824" s="28">
        <v>83.33</v>
      </c>
      <c r="G2824" t="s">
        <v>14</v>
      </c>
    </row>
    <row r="2825" spans="1:7" x14ac:dyDescent="0.25">
      <c r="A2825" t="s">
        <v>0</v>
      </c>
      <c r="B2825" t="s">
        <v>13</v>
      </c>
      <c r="C2825">
        <v>7645234</v>
      </c>
      <c r="D2825" s="2">
        <v>2958465</v>
      </c>
      <c r="E2825" s="2">
        <v>41071</v>
      </c>
      <c r="F2825" s="28">
        <v>83.33</v>
      </c>
      <c r="G2825" t="s">
        <v>14</v>
      </c>
    </row>
    <row r="2826" spans="1:7" x14ac:dyDescent="0.25">
      <c r="A2826" t="s">
        <v>0</v>
      </c>
      <c r="B2826" t="s">
        <v>13</v>
      </c>
      <c r="C2826">
        <v>7645242</v>
      </c>
      <c r="D2826" s="2">
        <v>2958465</v>
      </c>
      <c r="E2826" s="2">
        <v>41071</v>
      </c>
      <c r="F2826" s="28">
        <v>83.33</v>
      </c>
      <c r="G2826" t="s">
        <v>14</v>
      </c>
    </row>
    <row r="2827" spans="1:7" x14ac:dyDescent="0.25">
      <c r="A2827" t="s">
        <v>0</v>
      </c>
      <c r="B2827" t="s">
        <v>13</v>
      </c>
      <c r="C2827">
        <v>7645251</v>
      </c>
      <c r="D2827" s="2">
        <v>2958465</v>
      </c>
      <c r="E2827" s="2">
        <v>41071</v>
      </c>
      <c r="F2827" s="28">
        <v>83.33</v>
      </c>
      <c r="G2827" t="s">
        <v>14</v>
      </c>
    </row>
    <row r="2828" spans="1:7" x14ac:dyDescent="0.25">
      <c r="A2828" t="s">
        <v>0</v>
      </c>
      <c r="B2828" t="s">
        <v>13</v>
      </c>
      <c r="C2828">
        <v>7645683</v>
      </c>
      <c r="D2828" s="2">
        <v>2958465</v>
      </c>
      <c r="E2828" s="2">
        <v>41071</v>
      </c>
      <c r="F2828" s="28">
        <v>83.34</v>
      </c>
      <c r="G2828" t="s">
        <v>14</v>
      </c>
    </row>
    <row r="2829" spans="1:7" x14ac:dyDescent="0.25">
      <c r="A2829" t="s">
        <v>0</v>
      </c>
      <c r="B2829" t="s">
        <v>13</v>
      </c>
      <c r="C2829">
        <v>7645684</v>
      </c>
      <c r="D2829" s="2">
        <v>2958465</v>
      </c>
      <c r="E2829" s="2">
        <v>41071</v>
      </c>
      <c r="F2829" s="28">
        <v>83.34</v>
      </c>
      <c r="G2829" t="s">
        <v>14</v>
      </c>
    </row>
    <row r="2830" spans="1:7" x14ac:dyDescent="0.25">
      <c r="A2830" t="s">
        <v>0</v>
      </c>
      <c r="B2830" t="s">
        <v>13</v>
      </c>
      <c r="C2830">
        <v>7645733</v>
      </c>
      <c r="D2830" s="2">
        <v>2958465</v>
      </c>
      <c r="E2830" s="2">
        <v>41071</v>
      </c>
      <c r="F2830" s="28">
        <v>83.33</v>
      </c>
      <c r="G2830" t="s">
        <v>14</v>
      </c>
    </row>
    <row r="2831" spans="1:7" x14ac:dyDescent="0.25">
      <c r="A2831" t="s">
        <v>0</v>
      </c>
      <c r="B2831" t="s">
        <v>13</v>
      </c>
      <c r="C2831">
        <v>7645734</v>
      </c>
      <c r="D2831" s="2">
        <v>2958465</v>
      </c>
      <c r="E2831" s="2">
        <v>41071</v>
      </c>
      <c r="F2831" s="28">
        <v>83.33</v>
      </c>
      <c r="G2831" t="s">
        <v>14</v>
      </c>
    </row>
    <row r="2832" spans="1:7" x14ac:dyDescent="0.25">
      <c r="A2832" t="s">
        <v>0</v>
      </c>
      <c r="B2832" t="s">
        <v>13</v>
      </c>
      <c r="C2832">
        <v>7645742</v>
      </c>
      <c r="D2832" s="2">
        <v>2958465</v>
      </c>
      <c r="E2832" s="2">
        <v>41071</v>
      </c>
      <c r="F2832" s="28">
        <v>83.33</v>
      </c>
      <c r="G2832" t="s">
        <v>14</v>
      </c>
    </row>
    <row r="2833" spans="1:7" x14ac:dyDescent="0.25">
      <c r="A2833" t="s">
        <v>0</v>
      </c>
      <c r="B2833" t="s">
        <v>13</v>
      </c>
      <c r="C2833">
        <v>7645751</v>
      </c>
      <c r="D2833" s="2">
        <v>2958465</v>
      </c>
      <c r="E2833" s="2">
        <v>41071</v>
      </c>
      <c r="F2833" s="28">
        <v>83.33</v>
      </c>
      <c r="G2833" t="s">
        <v>14</v>
      </c>
    </row>
    <row r="2834" spans="1:7" x14ac:dyDescent="0.25">
      <c r="A2834" t="s">
        <v>0</v>
      </c>
      <c r="B2834" t="s">
        <v>13</v>
      </c>
      <c r="C2834">
        <v>7647183</v>
      </c>
      <c r="D2834" s="2">
        <v>2958465</v>
      </c>
      <c r="E2834" s="2">
        <v>39777</v>
      </c>
      <c r="F2834" s="28">
        <v>83.33</v>
      </c>
      <c r="G2834" t="s">
        <v>14</v>
      </c>
    </row>
    <row r="2835" spans="1:7" x14ac:dyDescent="0.25">
      <c r="A2835" t="s">
        <v>0</v>
      </c>
      <c r="B2835" t="s">
        <v>13</v>
      </c>
      <c r="C2835">
        <v>7647184</v>
      </c>
      <c r="D2835" s="2">
        <v>2958465</v>
      </c>
      <c r="E2835" s="2">
        <v>39777</v>
      </c>
      <c r="F2835" s="28">
        <v>83.33</v>
      </c>
      <c r="G2835" t="s">
        <v>14</v>
      </c>
    </row>
    <row r="2836" spans="1:7" x14ac:dyDescent="0.25">
      <c r="A2836" t="s">
        <v>0</v>
      </c>
      <c r="B2836" t="s">
        <v>13</v>
      </c>
      <c r="C2836">
        <v>7647233</v>
      </c>
      <c r="D2836" s="2">
        <v>2958465</v>
      </c>
      <c r="E2836" s="2">
        <v>39777</v>
      </c>
      <c r="F2836" s="28">
        <v>83.33</v>
      </c>
      <c r="G2836" t="s">
        <v>14</v>
      </c>
    </row>
    <row r="2837" spans="1:7" x14ac:dyDescent="0.25">
      <c r="A2837" t="s">
        <v>0</v>
      </c>
      <c r="B2837" t="s">
        <v>13</v>
      </c>
      <c r="C2837">
        <v>7647234</v>
      </c>
      <c r="D2837" s="2">
        <v>2958465</v>
      </c>
      <c r="E2837" s="2">
        <v>39777</v>
      </c>
      <c r="F2837" s="28">
        <v>83.33</v>
      </c>
      <c r="G2837" t="s">
        <v>14</v>
      </c>
    </row>
    <row r="2838" spans="1:7" x14ac:dyDescent="0.25">
      <c r="A2838" t="s">
        <v>0</v>
      </c>
      <c r="B2838" t="s">
        <v>13</v>
      </c>
      <c r="C2838">
        <v>7647242</v>
      </c>
      <c r="D2838" s="2">
        <v>2958465</v>
      </c>
      <c r="E2838" s="2">
        <v>39777</v>
      </c>
      <c r="F2838" s="28">
        <v>83.33</v>
      </c>
      <c r="G2838" t="s">
        <v>14</v>
      </c>
    </row>
    <row r="2839" spans="1:7" x14ac:dyDescent="0.25">
      <c r="A2839" t="s">
        <v>0</v>
      </c>
      <c r="B2839" t="s">
        <v>13</v>
      </c>
      <c r="C2839">
        <v>7647251</v>
      </c>
      <c r="D2839" s="2">
        <v>2958465</v>
      </c>
      <c r="E2839" s="2">
        <v>39777</v>
      </c>
      <c r="F2839" s="28">
        <v>83.33</v>
      </c>
      <c r="G2839" t="s">
        <v>14</v>
      </c>
    </row>
    <row r="2840" spans="1:7" x14ac:dyDescent="0.25">
      <c r="A2840" t="s">
        <v>0</v>
      </c>
      <c r="B2840" t="s">
        <v>13</v>
      </c>
      <c r="C2840">
        <v>7647683</v>
      </c>
      <c r="D2840" s="2">
        <v>2958465</v>
      </c>
      <c r="E2840" s="2">
        <v>39777</v>
      </c>
      <c r="F2840" s="28">
        <v>77.53</v>
      </c>
      <c r="G2840" t="s">
        <v>14</v>
      </c>
    </row>
    <row r="2841" spans="1:7" x14ac:dyDescent="0.25">
      <c r="A2841" t="s">
        <v>0</v>
      </c>
      <c r="B2841" t="s">
        <v>13</v>
      </c>
      <c r="C2841">
        <v>7647684</v>
      </c>
      <c r="D2841" s="2">
        <v>2958465</v>
      </c>
      <c r="E2841" s="2">
        <v>39777</v>
      </c>
      <c r="F2841" s="28">
        <v>77.53</v>
      </c>
      <c r="G2841" t="s">
        <v>14</v>
      </c>
    </row>
    <row r="2842" spans="1:7" x14ac:dyDescent="0.25">
      <c r="A2842" t="s">
        <v>0</v>
      </c>
      <c r="B2842" t="s">
        <v>13</v>
      </c>
      <c r="C2842">
        <v>7647733</v>
      </c>
      <c r="D2842" s="2">
        <v>2958465</v>
      </c>
      <c r="E2842" s="2">
        <v>39777</v>
      </c>
      <c r="F2842" s="28">
        <v>77.290000000000006</v>
      </c>
      <c r="G2842" t="s">
        <v>14</v>
      </c>
    </row>
    <row r="2843" spans="1:7" x14ac:dyDescent="0.25">
      <c r="A2843" t="s">
        <v>0</v>
      </c>
      <c r="B2843" t="s">
        <v>13</v>
      </c>
      <c r="C2843">
        <v>7647734</v>
      </c>
      <c r="D2843" s="2">
        <v>2958465</v>
      </c>
      <c r="E2843" s="2">
        <v>39777</v>
      </c>
      <c r="F2843" s="28">
        <v>77.290000000000006</v>
      </c>
      <c r="G2843" t="s">
        <v>14</v>
      </c>
    </row>
    <row r="2844" spans="1:7" x14ac:dyDescent="0.25">
      <c r="A2844" t="s">
        <v>0</v>
      </c>
      <c r="B2844" t="s">
        <v>13</v>
      </c>
      <c r="C2844">
        <v>7647742</v>
      </c>
      <c r="D2844" s="2">
        <v>2958465</v>
      </c>
      <c r="E2844" s="2">
        <v>39777</v>
      </c>
      <c r="F2844" s="28">
        <v>77.13</v>
      </c>
      <c r="G2844" t="s">
        <v>14</v>
      </c>
    </row>
    <row r="2845" spans="1:7" x14ac:dyDescent="0.25">
      <c r="A2845" t="s">
        <v>0</v>
      </c>
      <c r="B2845" t="s">
        <v>13</v>
      </c>
      <c r="C2845">
        <v>7647751</v>
      </c>
      <c r="D2845" s="2">
        <v>2958465</v>
      </c>
      <c r="E2845" s="2">
        <v>39777</v>
      </c>
      <c r="F2845" s="28">
        <v>77.209999999999994</v>
      </c>
      <c r="G2845" t="s">
        <v>14</v>
      </c>
    </row>
    <row r="2846" spans="1:7" x14ac:dyDescent="0.25">
      <c r="A2846" t="s">
        <v>0</v>
      </c>
      <c r="B2846" t="s">
        <v>13</v>
      </c>
      <c r="C2846">
        <v>7651173</v>
      </c>
      <c r="D2846" s="2">
        <v>2958465</v>
      </c>
      <c r="E2846" s="2">
        <v>44713</v>
      </c>
      <c r="F2846" s="28">
        <v>76.69</v>
      </c>
      <c r="G2846" t="s">
        <v>14</v>
      </c>
    </row>
    <row r="2847" spans="1:7" x14ac:dyDescent="0.25">
      <c r="A2847" t="s">
        <v>0</v>
      </c>
      <c r="B2847" t="s">
        <v>13</v>
      </c>
      <c r="C2847">
        <v>7651175</v>
      </c>
      <c r="D2847" s="2">
        <v>2958465</v>
      </c>
      <c r="E2847" s="2">
        <v>44713</v>
      </c>
      <c r="F2847" s="28">
        <v>76.69</v>
      </c>
      <c r="G2847" t="s">
        <v>14</v>
      </c>
    </row>
    <row r="2848" spans="1:7" x14ac:dyDescent="0.25">
      <c r="A2848" t="s">
        <v>0</v>
      </c>
      <c r="B2848" t="s">
        <v>13</v>
      </c>
      <c r="C2848">
        <v>7651183</v>
      </c>
      <c r="D2848" s="2">
        <v>2958465</v>
      </c>
      <c r="E2848" s="2">
        <v>44713</v>
      </c>
      <c r="F2848" s="28">
        <v>76.930000000000007</v>
      </c>
      <c r="G2848" t="s">
        <v>14</v>
      </c>
    </row>
    <row r="2849" spans="1:7" x14ac:dyDescent="0.25">
      <c r="A2849" t="s">
        <v>0</v>
      </c>
      <c r="B2849" t="s">
        <v>13</v>
      </c>
      <c r="C2849">
        <v>7651184</v>
      </c>
      <c r="D2849" s="2">
        <v>2958465</v>
      </c>
      <c r="E2849" s="2">
        <v>44713</v>
      </c>
      <c r="F2849" s="28">
        <v>76.930000000000007</v>
      </c>
      <c r="G2849" t="s">
        <v>14</v>
      </c>
    </row>
    <row r="2850" spans="1:7" x14ac:dyDescent="0.25">
      <c r="A2850" t="s">
        <v>0</v>
      </c>
      <c r="B2850" t="s">
        <v>13</v>
      </c>
      <c r="C2850">
        <v>7651185</v>
      </c>
      <c r="D2850" s="2">
        <v>2958465</v>
      </c>
      <c r="E2850" s="2">
        <v>44713</v>
      </c>
      <c r="F2850" s="28">
        <v>76.930000000000007</v>
      </c>
      <c r="G2850" t="s">
        <v>14</v>
      </c>
    </row>
    <row r="2851" spans="1:7" x14ac:dyDescent="0.25">
      <c r="A2851" t="s">
        <v>0</v>
      </c>
      <c r="B2851" t="s">
        <v>13</v>
      </c>
      <c r="C2851">
        <v>7651233</v>
      </c>
      <c r="D2851" s="2">
        <v>2958465</v>
      </c>
      <c r="E2851" s="2">
        <v>44713</v>
      </c>
      <c r="F2851" s="28">
        <v>76.930000000000007</v>
      </c>
      <c r="G2851" t="s">
        <v>14</v>
      </c>
    </row>
    <row r="2852" spans="1:7" x14ac:dyDescent="0.25">
      <c r="A2852" t="s">
        <v>0</v>
      </c>
      <c r="B2852" t="s">
        <v>13</v>
      </c>
      <c r="C2852">
        <v>7651234</v>
      </c>
      <c r="D2852" s="2">
        <v>2958465</v>
      </c>
      <c r="E2852" s="2">
        <v>44713</v>
      </c>
      <c r="F2852" s="28">
        <v>76.930000000000007</v>
      </c>
      <c r="G2852" t="s">
        <v>14</v>
      </c>
    </row>
    <row r="2853" spans="1:7" x14ac:dyDescent="0.25">
      <c r="A2853" t="s">
        <v>0</v>
      </c>
      <c r="B2853" t="s">
        <v>13</v>
      </c>
      <c r="C2853">
        <v>7651263</v>
      </c>
      <c r="D2853" s="2">
        <v>2958465</v>
      </c>
      <c r="E2853" s="2">
        <v>44713</v>
      </c>
      <c r="F2853" s="28">
        <v>76.92</v>
      </c>
      <c r="G2853" t="s">
        <v>14</v>
      </c>
    </row>
    <row r="2854" spans="1:7" x14ac:dyDescent="0.25">
      <c r="A2854" t="s">
        <v>0</v>
      </c>
      <c r="B2854" t="s">
        <v>13</v>
      </c>
      <c r="C2854">
        <v>7651265</v>
      </c>
      <c r="D2854" s="2">
        <v>2958465</v>
      </c>
      <c r="E2854" s="2">
        <v>44713</v>
      </c>
      <c r="F2854" s="28">
        <v>76.92</v>
      </c>
      <c r="G2854" t="s">
        <v>14</v>
      </c>
    </row>
    <row r="2855" spans="1:7" x14ac:dyDescent="0.25">
      <c r="A2855" t="s">
        <v>0</v>
      </c>
      <c r="B2855" t="s">
        <v>13</v>
      </c>
      <c r="C2855">
        <v>7651673</v>
      </c>
      <c r="D2855" s="2">
        <v>2958465</v>
      </c>
      <c r="E2855" s="2">
        <v>43344</v>
      </c>
      <c r="F2855" s="28">
        <v>76.930000000000007</v>
      </c>
      <c r="G2855" t="s">
        <v>14</v>
      </c>
    </row>
    <row r="2856" spans="1:7" x14ac:dyDescent="0.25">
      <c r="A2856" t="s">
        <v>0</v>
      </c>
      <c r="B2856" t="s">
        <v>13</v>
      </c>
      <c r="C2856">
        <v>7651674</v>
      </c>
      <c r="D2856" s="2">
        <v>2958465</v>
      </c>
      <c r="E2856" s="2">
        <v>39613</v>
      </c>
      <c r="F2856" s="28">
        <v>76.92</v>
      </c>
      <c r="G2856" t="s">
        <v>14</v>
      </c>
    </row>
    <row r="2857" spans="1:7" x14ac:dyDescent="0.25">
      <c r="A2857" t="s">
        <v>0</v>
      </c>
      <c r="B2857" t="s">
        <v>13</v>
      </c>
      <c r="C2857">
        <v>7651675</v>
      </c>
      <c r="D2857" s="2">
        <v>2958465</v>
      </c>
      <c r="E2857" s="2">
        <v>43344</v>
      </c>
      <c r="F2857" s="28">
        <v>76.930000000000007</v>
      </c>
      <c r="G2857" t="s">
        <v>14</v>
      </c>
    </row>
    <row r="2858" spans="1:7" x14ac:dyDescent="0.25">
      <c r="A2858" t="s">
        <v>0</v>
      </c>
      <c r="B2858" t="s">
        <v>13</v>
      </c>
      <c r="C2858">
        <v>7651683</v>
      </c>
      <c r="D2858" s="2">
        <v>2958465</v>
      </c>
      <c r="E2858" s="2">
        <v>43344</v>
      </c>
      <c r="F2858" s="28">
        <v>76.92</v>
      </c>
      <c r="G2858" t="s">
        <v>14</v>
      </c>
    </row>
    <row r="2859" spans="1:7" x14ac:dyDescent="0.25">
      <c r="A2859" t="s">
        <v>0</v>
      </c>
      <c r="B2859" t="s">
        <v>13</v>
      </c>
      <c r="C2859">
        <v>7651684</v>
      </c>
      <c r="D2859" s="2">
        <v>2958465</v>
      </c>
      <c r="E2859" s="2">
        <v>43344</v>
      </c>
      <c r="F2859" s="28">
        <v>76.92</v>
      </c>
      <c r="G2859" t="s">
        <v>14</v>
      </c>
    </row>
    <row r="2860" spans="1:7" x14ac:dyDescent="0.25">
      <c r="A2860" t="s">
        <v>0</v>
      </c>
      <c r="B2860" t="s">
        <v>13</v>
      </c>
      <c r="C2860">
        <v>7651685</v>
      </c>
      <c r="D2860" s="2">
        <v>2958465</v>
      </c>
      <c r="E2860" s="2">
        <v>43344</v>
      </c>
      <c r="F2860" s="28">
        <v>76.92</v>
      </c>
      <c r="G2860" t="s">
        <v>14</v>
      </c>
    </row>
    <row r="2861" spans="1:7" x14ac:dyDescent="0.25">
      <c r="A2861" t="s">
        <v>0</v>
      </c>
      <c r="B2861" t="s">
        <v>13</v>
      </c>
      <c r="C2861">
        <v>7651733</v>
      </c>
      <c r="D2861" s="2">
        <v>2958465</v>
      </c>
      <c r="E2861" s="2">
        <v>43344</v>
      </c>
      <c r="F2861" s="28">
        <v>76.92</v>
      </c>
      <c r="G2861" t="s">
        <v>14</v>
      </c>
    </row>
    <row r="2862" spans="1:7" x14ac:dyDescent="0.25">
      <c r="A2862" t="s">
        <v>0</v>
      </c>
      <c r="B2862" t="s">
        <v>13</v>
      </c>
      <c r="C2862">
        <v>7651734</v>
      </c>
      <c r="D2862" s="2">
        <v>2958465</v>
      </c>
      <c r="E2862" s="2">
        <v>43344</v>
      </c>
      <c r="F2862" s="28">
        <v>76.92</v>
      </c>
      <c r="G2862" t="s">
        <v>14</v>
      </c>
    </row>
    <row r="2863" spans="1:7" x14ac:dyDescent="0.25">
      <c r="A2863" t="s">
        <v>0</v>
      </c>
      <c r="B2863" t="s">
        <v>13</v>
      </c>
      <c r="C2863">
        <v>7651763</v>
      </c>
      <c r="D2863" s="2">
        <v>2958465</v>
      </c>
      <c r="E2863" s="2">
        <v>40299</v>
      </c>
      <c r="F2863" s="28">
        <v>76.92</v>
      </c>
      <c r="G2863" t="s">
        <v>14</v>
      </c>
    </row>
    <row r="2864" spans="1:7" x14ac:dyDescent="0.25">
      <c r="A2864" t="s">
        <v>0</v>
      </c>
      <c r="B2864" t="s">
        <v>13</v>
      </c>
      <c r="C2864">
        <v>7651765</v>
      </c>
      <c r="D2864" s="2">
        <v>2958465</v>
      </c>
      <c r="E2864" s="2">
        <v>43344</v>
      </c>
      <c r="F2864" s="28">
        <v>76.92</v>
      </c>
      <c r="G2864" t="s">
        <v>14</v>
      </c>
    </row>
    <row r="2865" spans="1:7" x14ac:dyDescent="0.25">
      <c r="A2865" t="s">
        <v>0</v>
      </c>
      <c r="B2865" t="s">
        <v>13</v>
      </c>
      <c r="C2865">
        <v>7652173</v>
      </c>
      <c r="D2865" s="2">
        <v>2958465</v>
      </c>
      <c r="E2865" s="2">
        <v>44713</v>
      </c>
      <c r="F2865" s="28">
        <v>76.69</v>
      </c>
      <c r="G2865" t="s">
        <v>14</v>
      </c>
    </row>
    <row r="2866" spans="1:7" x14ac:dyDescent="0.25">
      <c r="A2866" t="s">
        <v>0</v>
      </c>
      <c r="B2866" t="s">
        <v>13</v>
      </c>
      <c r="C2866">
        <v>7652175</v>
      </c>
      <c r="D2866" s="2">
        <v>2958465</v>
      </c>
      <c r="E2866" s="2">
        <v>44713</v>
      </c>
      <c r="F2866" s="28">
        <v>76.69</v>
      </c>
      <c r="G2866" t="s">
        <v>14</v>
      </c>
    </row>
    <row r="2867" spans="1:7" x14ac:dyDescent="0.25">
      <c r="A2867" t="s">
        <v>0</v>
      </c>
      <c r="B2867" t="s">
        <v>13</v>
      </c>
      <c r="C2867">
        <v>7652183</v>
      </c>
      <c r="D2867" s="2">
        <v>2958465</v>
      </c>
      <c r="E2867" s="2">
        <v>44713</v>
      </c>
      <c r="F2867" s="28">
        <v>76.930000000000007</v>
      </c>
      <c r="G2867" t="s">
        <v>14</v>
      </c>
    </row>
    <row r="2868" spans="1:7" x14ac:dyDescent="0.25">
      <c r="A2868" t="s">
        <v>0</v>
      </c>
      <c r="B2868" t="s">
        <v>13</v>
      </c>
      <c r="C2868">
        <v>7652184</v>
      </c>
      <c r="D2868" s="2">
        <v>2958465</v>
      </c>
      <c r="E2868" s="2">
        <v>44713</v>
      </c>
      <c r="F2868" s="28">
        <v>76.930000000000007</v>
      </c>
      <c r="G2868" t="s">
        <v>14</v>
      </c>
    </row>
    <row r="2869" spans="1:7" x14ac:dyDescent="0.25">
      <c r="A2869" t="s">
        <v>0</v>
      </c>
      <c r="B2869" t="s">
        <v>13</v>
      </c>
      <c r="C2869">
        <v>7652185</v>
      </c>
      <c r="D2869" s="2">
        <v>2958465</v>
      </c>
      <c r="E2869" s="2">
        <v>44713</v>
      </c>
      <c r="F2869" s="28">
        <v>76.930000000000007</v>
      </c>
      <c r="G2869" t="s">
        <v>14</v>
      </c>
    </row>
    <row r="2870" spans="1:7" x14ac:dyDescent="0.25">
      <c r="A2870" t="s">
        <v>0</v>
      </c>
      <c r="B2870" t="s">
        <v>13</v>
      </c>
      <c r="C2870">
        <v>7652233</v>
      </c>
      <c r="D2870" s="2">
        <v>2958465</v>
      </c>
      <c r="E2870" s="2">
        <v>44713</v>
      </c>
      <c r="F2870" s="28">
        <v>76.930000000000007</v>
      </c>
      <c r="G2870" t="s">
        <v>14</v>
      </c>
    </row>
    <row r="2871" spans="1:7" x14ac:dyDescent="0.25">
      <c r="A2871" t="s">
        <v>0</v>
      </c>
      <c r="B2871" t="s">
        <v>13</v>
      </c>
      <c r="C2871">
        <v>7652234</v>
      </c>
      <c r="D2871" s="2">
        <v>2958465</v>
      </c>
      <c r="E2871" s="2">
        <v>44713</v>
      </c>
      <c r="F2871" s="28">
        <v>76.930000000000007</v>
      </c>
      <c r="G2871" t="s">
        <v>14</v>
      </c>
    </row>
    <row r="2872" spans="1:7" x14ac:dyDescent="0.25">
      <c r="A2872" t="s">
        <v>0</v>
      </c>
      <c r="B2872" t="s">
        <v>13</v>
      </c>
      <c r="C2872">
        <v>7652263</v>
      </c>
      <c r="D2872" s="2">
        <v>2958465</v>
      </c>
      <c r="E2872" s="2">
        <v>44713</v>
      </c>
      <c r="F2872" s="28">
        <v>76.92</v>
      </c>
      <c r="G2872" t="s">
        <v>14</v>
      </c>
    </row>
    <row r="2873" spans="1:7" x14ac:dyDescent="0.25">
      <c r="A2873" t="s">
        <v>0</v>
      </c>
      <c r="B2873" t="s">
        <v>13</v>
      </c>
      <c r="C2873">
        <v>7652265</v>
      </c>
      <c r="D2873" s="2">
        <v>2958465</v>
      </c>
      <c r="E2873" s="2">
        <v>44713</v>
      </c>
      <c r="F2873" s="28">
        <v>76.92</v>
      </c>
      <c r="G2873" t="s">
        <v>14</v>
      </c>
    </row>
    <row r="2874" spans="1:7" x14ac:dyDescent="0.25">
      <c r="A2874" t="s">
        <v>0</v>
      </c>
      <c r="B2874" t="s">
        <v>13</v>
      </c>
      <c r="C2874">
        <v>7652673</v>
      </c>
      <c r="D2874" s="2">
        <v>2958465</v>
      </c>
      <c r="E2874" s="2">
        <v>43344</v>
      </c>
      <c r="F2874" s="28">
        <v>76.930000000000007</v>
      </c>
      <c r="G2874" t="s">
        <v>14</v>
      </c>
    </row>
    <row r="2875" spans="1:7" x14ac:dyDescent="0.25">
      <c r="A2875" t="s">
        <v>0</v>
      </c>
      <c r="B2875" t="s">
        <v>13</v>
      </c>
      <c r="C2875">
        <v>7652675</v>
      </c>
      <c r="D2875" s="2">
        <v>2958465</v>
      </c>
      <c r="E2875" s="2">
        <v>43344</v>
      </c>
      <c r="F2875" s="28">
        <v>76.930000000000007</v>
      </c>
      <c r="G2875" t="s">
        <v>14</v>
      </c>
    </row>
    <row r="2876" spans="1:7" x14ac:dyDescent="0.25">
      <c r="A2876" t="s">
        <v>0</v>
      </c>
      <c r="B2876" t="s">
        <v>13</v>
      </c>
      <c r="C2876">
        <v>7652683</v>
      </c>
      <c r="D2876" s="2">
        <v>2958465</v>
      </c>
      <c r="E2876" s="2">
        <v>43344</v>
      </c>
      <c r="F2876" s="28">
        <v>76.92</v>
      </c>
      <c r="G2876" t="s">
        <v>14</v>
      </c>
    </row>
    <row r="2877" spans="1:7" x14ac:dyDescent="0.25">
      <c r="A2877" t="s">
        <v>0</v>
      </c>
      <c r="B2877" t="s">
        <v>13</v>
      </c>
      <c r="C2877">
        <v>7652684</v>
      </c>
      <c r="D2877" s="2">
        <v>2958465</v>
      </c>
      <c r="E2877" s="2">
        <v>43344</v>
      </c>
      <c r="F2877" s="28">
        <v>76.92</v>
      </c>
      <c r="G2877" t="s">
        <v>14</v>
      </c>
    </row>
    <row r="2878" spans="1:7" x14ac:dyDescent="0.25">
      <c r="A2878" t="s">
        <v>0</v>
      </c>
      <c r="B2878" t="s">
        <v>13</v>
      </c>
      <c r="C2878">
        <v>7652685</v>
      </c>
      <c r="D2878" s="2">
        <v>2958465</v>
      </c>
      <c r="E2878" s="2">
        <v>43344</v>
      </c>
      <c r="F2878" s="28">
        <v>76.92</v>
      </c>
      <c r="G2878" t="s">
        <v>14</v>
      </c>
    </row>
    <row r="2879" spans="1:7" x14ac:dyDescent="0.25">
      <c r="A2879" t="s">
        <v>0</v>
      </c>
      <c r="B2879" t="s">
        <v>13</v>
      </c>
      <c r="C2879">
        <v>7652733</v>
      </c>
      <c r="D2879" s="2">
        <v>2958465</v>
      </c>
      <c r="E2879" s="2">
        <v>43344</v>
      </c>
      <c r="F2879" s="28">
        <v>76.92</v>
      </c>
      <c r="G2879" t="s">
        <v>14</v>
      </c>
    </row>
    <row r="2880" spans="1:7" x14ac:dyDescent="0.25">
      <c r="A2880" t="s">
        <v>0</v>
      </c>
      <c r="B2880" t="s">
        <v>13</v>
      </c>
      <c r="C2880">
        <v>7652734</v>
      </c>
      <c r="D2880" s="2">
        <v>2958465</v>
      </c>
      <c r="E2880" s="2">
        <v>43344</v>
      </c>
      <c r="F2880" s="28">
        <v>76.92</v>
      </c>
      <c r="G2880" t="s">
        <v>14</v>
      </c>
    </row>
    <row r="2881" spans="1:7" x14ac:dyDescent="0.25">
      <c r="A2881" t="s">
        <v>0</v>
      </c>
      <c r="B2881" t="s">
        <v>13</v>
      </c>
      <c r="C2881">
        <v>7652763</v>
      </c>
      <c r="D2881" s="2">
        <v>2958465</v>
      </c>
      <c r="E2881" s="2">
        <v>40299</v>
      </c>
      <c r="F2881" s="28">
        <v>76.92</v>
      </c>
      <c r="G2881" t="s">
        <v>14</v>
      </c>
    </row>
    <row r="2882" spans="1:7" x14ac:dyDescent="0.25">
      <c r="A2882" t="s">
        <v>0</v>
      </c>
      <c r="B2882" t="s">
        <v>13</v>
      </c>
      <c r="C2882">
        <v>7652765</v>
      </c>
      <c r="D2882" s="2">
        <v>2958465</v>
      </c>
      <c r="E2882" s="2">
        <v>43344</v>
      </c>
      <c r="F2882" s="28">
        <v>76.92</v>
      </c>
      <c r="G2882" t="s">
        <v>14</v>
      </c>
    </row>
    <row r="2883" spans="1:7" x14ac:dyDescent="0.25">
      <c r="A2883" t="s">
        <v>0</v>
      </c>
      <c r="B2883" t="s">
        <v>13</v>
      </c>
      <c r="C2883">
        <v>7653173</v>
      </c>
      <c r="D2883" s="2">
        <v>2958465</v>
      </c>
      <c r="E2883" s="2">
        <v>44713</v>
      </c>
      <c r="F2883" s="28">
        <v>76.69</v>
      </c>
      <c r="G2883" t="s">
        <v>14</v>
      </c>
    </row>
    <row r="2884" spans="1:7" x14ac:dyDescent="0.25">
      <c r="A2884" t="s">
        <v>0</v>
      </c>
      <c r="B2884" t="s">
        <v>13</v>
      </c>
      <c r="C2884">
        <v>7653175</v>
      </c>
      <c r="D2884" s="2">
        <v>2958465</v>
      </c>
      <c r="E2884" s="2">
        <v>44713</v>
      </c>
      <c r="F2884" s="28">
        <v>76.69</v>
      </c>
      <c r="G2884" t="s">
        <v>14</v>
      </c>
    </row>
    <row r="2885" spans="1:7" x14ac:dyDescent="0.25">
      <c r="A2885" t="s">
        <v>0</v>
      </c>
      <c r="B2885" t="s">
        <v>13</v>
      </c>
      <c r="C2885">
        <v>7653183</v>
      </c>
      <c r="D2885" s="2">
        <v>2958465</v>
      </c>
      <c r="E2885" s="2">
        <v>44713</v>
      </c>
      <c r="F2885" s="28">
        <v>76.930000000000007</v>
      </c>
      <c r="G2885" t="s">
        <v>14</v>
      </c>
    </row>
    <row r="2886" spans="1:7" x14ac:dyDescent="0.25">
      <c r="A2886" t="s">
        <v>0</v>
      </c>
      <c r="B2886" t="s">
        <v>13</v>
      </c>
      <c r="C2886">
        <v>7653184</v>
      </c>
      <c r="D2886" s="2">
        <v>2958465</v>
      </c>
      <c r="E2886" s="2">
        <v>44713</v>
      </c>
      <c r="F2886" s="28">
        <v>76.930000000000007</v>
      </c>
      <c r="G2886" t="s">
        <v>14</v>
      </c>
    </row>
    <row r="2887" spans="1:7" x14ac:dyDescent="0.25">
      <c r="A2887" t="s">
        <v>0</v>
      </c>
      <c r="B2887" t="s">
        <v>13</v>
      </c>
      <c r="C2887">
        <v>7653185</v>
      </c>
      <c r="D2887" s="2">
        <v>2958465</v>
      </c>
      <c r="E2887" s="2">
        <v>44713</v>
      </c>
      <c r="F2887" s="28">
        <v>76.930000000000007</v>
      </c>
      <c r="G2887" t="s">
        <v>14</v>
      </c>
    </row>
    <row r="2888" spans="1:7" x14ac:dyDescent="0.25">
      <c r="A2888" t="s">
        <v>0</v>
      </c>
      <c r="B2888" t="s">
        <v>13</v>
      </c>
      <c r="C2888">
        <v>7653233</v>
      </c>
      <c r="D2888" s="2">
        <v>2958465</v>
      </c>
      <c r="E2888" s="2">
        <v>44713</v>
      </c>
      <c r="F2888" s="28">
        <v>76.930000000000007</v>
      </c>
      <c r="G2888" t="s">
        <v>14</v>
      </c>
    </row>
    <row r="2889" spans="1:7" x14ac:dyDescent="0.25">
      <c r="A2889" t="s">
        <v>0</v>
      </c>
      <c r="B2889" t="s">
        <v>13</v>
      </c>
      <c r="C2889">
        <v>7653234</v>
      </c>
      <c r="D2889" s="2">
        <v>2958465</v>
      </c>
      <c r="E2889" s="2">
        <v>44713</v>
      </c>
      <c r="F2889" s="28">
        <v>76.930000000000007</v>
      </c>
      <c r="G2889" t="s">
        <v>14</v>
      </c>
    </row>
    <row r="2890" spans="1:7" x14ac:dyDescent="0.25">
      <c r="A2890" t="s">
        <v>0</v>
      </c>
      <c r="B2890" t="s">
        <v>13</v>
      </c>
      <c r="C2890">
        <v>7653263</v>
      </c>
      <c r="D2890" s="2">
        <v>2958465</v>
      </c>
      <c r="E2890" s="2">
        <v>44713</v>
      </c>
      <c r="F2890" s="28">
        <v>76.92</v>
      </c>
      <c r="G2890" t="s">
        <v>14</v>
      </c>
    </row>
    <row r="2891" spans="1:7" x14ac:dyDescent="0.25">
      <c r="A2891" t="s">
        <v>0</v>
      </c>
      <c r="B2891" t="s">
        <v>13</v>
      </c>
      <c r="C2891">
        <v>7653265</v>
      </c>
      <c r="D2891" s="2">
        <v>2958465</v>
      </c>
      <c r="E2891" s="2">
        <v>44713</v>
      </c>
      <c r="F2891" s="28">
        <v>76.92</v>
      </c>
      <c r="G2891" t="s">
        <v>14</v>
      </c>
    </row>
    <row r="2892" spans="1:7" x14ac:dyDescent="0.25">
      <c r="A2892" t="s">
        <v>0</v>
      </c>
      <c r="B2892" t="s">
        <v>13</v>
      </c>
      <c r="C2892">
        <v>7653673</v>
      </c>
      <c r="D2892" s="2">
        <v>2958465</v>
      </c>
      <c r="E2892" s="2">
        <v>43344</v>
      </c>
      <c r="F2892" s="28">
        <v>76.930000000000007</v>
      </c>
      <c r="G2892" t="s">
        <v>14</v>
      </c>
    </row>
    <row r="2893" spans="1:7" x14ac:dyDescent="0.25">
      <c r="A2893" t="s">
        <v>0</v>
      </c>
      <c r="B2893" t="s">
        <v>13</v>
      </c>
      <c r="C2893">
        <v>7653675</v>
      </c>
      <c r="D2893" s="2">
        <v>2958465</v>
      </c>
      <c r="E2893" s="2">
        <v>43344</v>
      </c>
      <c r="F2893" s="28">
        <v>76.930000000000007</v>
      </c>
      <c r="G2893" t="s">
        <v>14</v>
      </c>
    </row>
    <row r="2894" spans="1:7" x14ac:dyDescent="0.25">
      <c r="A2894" t="s">
        <v>0</v>
      </c>
      <c r="B2894" t="s">
        <v>13</v>
      </c>
      <c r="C2894">
        <v>7653683</v>
      </c>
      <c r="D2894" s="2">
        <v>2958465</v>
      </c>
      <c r="E2894" s="2">
        <v>43344</v>
      </c>
      <c r="F2894" s="28">
        <v>76.92</v>
      </c>
      <c r="G2894" t="s">
        <v>14</v>
      </c>
    </row>
    <row r="2895" spans="1:7" x14ac:dyDescent="0.25">
      <c r="A2895" t="s">
        <v>0</v>
      </c>
      <c r="B2895" t="s">
        <v>13</v>
      </c>
      <c r="C2895">
        <v>7653684</v>
      </c>
      <c r="D2895" s="2">
        <v>2958465</v>
      </c>
      <c r="E2895" s="2">
        <v>40299</v>
      </c>
      <c r="F2895" s="28">
        <v>76.92</v>
      </c>
      <c r="G2895" t="s">
        <v>14</v>
      </c>
    </row>
    <row r="2896" spans="1:7" x14ac:dyDescent="0.25">
      <c r="A2896" t="s">
        <v>0</v>
      </c>
      <c r="B2896" t="s">
        <v>13</v>
      </c>
      <c r="C2896">
        <v>7653685</v>
      </c>
      <c r="D2896" s="2">
        <v>2958465</v>
      </c>
      <c r="E2896" s="2">
        <v>43344</v>
      </c>
      <c r="F2896" s="28">
        <v>76.92</v>
      </c>
      <c r="G2896" t="s">
        <v>14</v>
      </c>
    </row>
    <row r="2897" spans="1:7" x14ac:dyDescent="0.25">
      <c r="A2897" t="s">
        <v>0</v>
      </c>
      <c r="B2897" t="s">
        <v>13</v>
      </c>
      <c r="C2897">
        <v>7653733</v>
      </c>
      <c r="D2897" s="2">
        <v>2958465</v>
      </c>
      <c r="E2897" s="2">
        <v>43344</v>
      </c>
      <c r="F2897" s="28">
        <v>76.92</v>
      </c>
      <c r="G2897" t="s">
        <v>14</v>
      </c>
    </row>
    <row r="2898" spans="1:7" x14ac:dyDescent="0.25">
      <c r="A2898" t="s">
        <v>0</v>
      </c>
      <c r="B2898" t="s">
        <v>13</v>
      </c>
      <c r="C2898">
        <v>7653734</v>
      </c>
      <c r="D2898" s="2">
        <v>2958465</v>
      </c>
      <c r="E2898" s="2">
        <v>43344</v>
      </c>
      <c r="F2898" s="28">
        <v>76.92</v>
      </c>
      <c r="G2898" t="s">
        <v>14</v>
      </c>
    </row>
    <row r="2899" spans="1:7" x14ac:dyDescent="0.25">
      <c r="A2899" t="s">
        <v>0</v>
      </c>
      <c r="B2899" t="s">
        <v>13</v>
      </c>
      <c r="C2899">
        <v>7653763</v>
      </c>
      <c r="D2899" s="2">
        <v>2958465</v>
      </c>
      <c r="E2899" s="2">
        <v>40299</v>
      </c>
      <c r="F2899" s="28">
        <v>76.92</v>
      </c>
      <c r="G2899" t="s">
        <v>14</v>
      </c>
    </row>
    <row r="2900" spans="1:7" x14ac:dyDescent="0.25">
      <c r="A2900" t="s">
        <v>0</v>
      </c>
      <c r="B2900" t="s">
        <v>13</v>
      </c>
      <c r="C2900">
        <v>7653765</v>
      </c>
      <c r="D2900" s="2">
        <v>2958465</v>
      </c>
      <c r="E2900" s="2">
        <v>43344</v>
      </c>
      <c r="F2900" s="28">
        <v>76.92</v>
      </c>
      <c r="G2900" t="s">
        <v>14</v>
      </c>
    </row>
    <row r="2901" spans="1:7" x14ac:dyDescent="0.25">
      <c r="A2901" t="s">
        <v>0</v>
      </c>
      <c r="B2901" t="s">
        <v>13</v>
      </c>
      <c r="C2901">
        <v>7654183</v>
      </c>
      <c r="D2901" s="2">
        <v>2958465</v>
      </c>
      <c r="E2901" s="2">
        <v>42929</v>
      </c>
      <c r="F2901" s="28">
        <v>78.12</v>
      </c>
      <c r="G2901" t="s">
        <v>14</v>
      </c>
    </row>
    <row r="2902" spans="1:7" x14ac:dyDescent="0.25">
      <c r="A2902" t="s">
        <v>0</v>
      </c>
      <c r="B2902" t="s">
        <v>13</v>
      </c>
      <c r="C2902">
        <v>7654184</v>
      </c>
      <c r="D2902" s="2">
        <v>2958465</v>
      </c>
      <c r="E2902" s="2">
        <v>42929</v>
      </c>
      <c r="F2902" s="28">
        <v>78.12</v>
      </c>
      <c r="G2902" t="s">
        <v>14</v>
      </c>
    </row>
    <row r="2903" spans="1:7" x14ac:dyDescent="0.25">
      <c r="A2903" t="s">
        <v>0</v>
      </c>
      <c r="B2903" t="s">
        <v>13</v>
      </c>
      <c r="C2903">
        <v>7654185</v>
      </c>
      <c r="D2903" s="2">
        <v>2958465</v>
      </c>
      <c r="E2903" s="2">
        <v>42929</v>
      </c>
      <c r="F2903" s="28">
        <v>78.12</v>
      </c>
      <c r="G2903" t="s">
        <v>14</v>
      </c>
    </row>
    <row r="2904" spans="1:7" x14ac:dyDescent="0.25">
      <c r="A2904" t="s">
        <v>0</v>
      </c>
      <c r="B2904" t="s">
        <v>13</v>
      </c>
      <c r="C2904">
        <v>7654233</v>
      </c>
      <c r="D2904" s="2">
        <v>2958465</v>
      </c>
      <c r="E2904" s="2">
        <v>42929</v>
      </c>
      <c r="F2904" s="28">
        <v>78.13</v>
      </c>
      <c r="G2904" t="s">
        <v>14</v>
      </c>
    </row>
    <row r="2905" spans="1:7" x14ac:dyDescent="0.25">
      <c r="A2905" t="s">
        <v>0</v>
      </c>
      <c r="B2905" t="s">
        <v>13</v>
      </c>
      <c r="C2905">
        <v>7654234</v>
      </c>
      <c r="D2905" s="2">
        <v>2958465</v>
      </c>
      <c r="E2905" s="2">
        <v>42929</v>
      </c>
      <c r="F2905" s="28">
        <v>78.13</v>
      </c>
      <c r="G2905" t="s">
        <v>14</v>
      </c>
    </row>
    <row r="2906" spans="1:7" x14ac:dyDescent="0.25">
      <c r="A2906" t="s">
        <v>0</v>
      </c>
      <c r="B2906" t="s">
        <v>13</v>
      </c>
      <c r="C2906">
        <v>7654683</v>
      </c>
      <c r="D2906" s="2">
        <v>2958465</v>
      </c>
      <c r="E2906" s="2">
        <v>42929</v>
      </c>
      <c r="F2906" s="28">
        <v>75.41</v>
      </c>
      <c r="G2906" t="s">
        <v>14</v>
      </c>
    </row>
    <row r="2907" spans="1:7" x14ac:dyDescent="0.25">
      <c r="A2907" t="s">
        <v>0</v>
      </c>
      <c r="B2907" t="s">
        <v>13</v>
      </c>
      <c r="C2907">
        <v>7654684</v>
      </c>
      <c r="D2907" s="2">
        <v>2958465</v>
      </c>
      <c r="E2907" s="2">
        <v>42929</v>
      </c>
      <c r="F2907" s="28">
        <v>75.41</v>
      </c>
      <c r="G2907" t="s">
        <v>14</v>
      </c>
    </row>
    <row r="2908" spans="1:7" x14ac:dyDescent="0.25">
      <c r="A2908" t="s">
        <v>0</v>
      </c>
      <c r="B2908" t="s">
        <v>13</v>
      </c>
      <c r="C2908">
        <v>7654685</v>
      </c>
      <c r="D2908" s="2">
        <v>2958465</v>
      </c>
      <c r="E2908" s="2">
        <v>42929</v>
      </c>
      <c r="F2908" s="28">
        <v>75.41</v>
      </c>
      <c r="G2908" t="s">
        <v>14</v>
      </c>
    </row>
    <row r="2909" spans="1:7" x14ac:dyDescent="0.25">
      <c r="A2909" t="s">
        <v>0</v>
      </c>
      <c r="B2909" t="s">
        <v>13</v>
      </c>
      <c r="C2909">
        <v>7654733</v>
      </c>
      <c r="D2909" s="2">
        <v>2958465</v>
      </c>
      <c r="E2909" s="2">
        <v>42929</v>
      </c>
      <c r="F2909" s="28">
        <v>76.239999999999995</v>
      </c>
      <c r="G2909" t="s">
        <v>14</v>
      </c>
    </row>
    <row r="2910" spans="1:7" x14ac:dyDescent="0.25">
      <c r="A2910" t="s">
        <v>0</v>
      </c>
      <c r="B2910" t="s">
        <v>13</v>
      </c>
      <c r="C2910">
        <v>7654734</v>
      </c>
      <c r="D2910" s="2">
        <v>2958465</v>
      </c>
      <c r="E2910" s="2">
        <v>42929</v>
      </c>
      <c r="F2910" s="28">
        <v>76.239999999999995</v>
      </c>
      <c r="G2910" t="s">
        <v>14</v>
      </c>
    </row>
    <row r="2911" spans="1:7" x14ac:dyDescent="0.25">
      <c r="A2911" t="s">
        <v>0</v>
      </c>
      <c r="B2911" t="s">
        <v>13</v>
      </c>
      <c r="C2911">
        <v>7656183</v>
      </c>
      <c r="D2911" s="2">
        <v>2958465</v>
      </c>
      <c r="E2911" s="2">
        <v>41071</v>
      </c>
      <c r="F2911" s="28">
        <v>85.47</v>
      </c>
      <c r="G2911" t="s">
        <v>14</v>
      </c>
    </row>
    <row r="2912" spans="1:7" x14ac:dyDescent="0.25">
      <c r="A2912" t="s">
        <v>0</v>
      </c>
      <c r="B2912" t="s">
        <v>13</v>
      </c>
      <c r="C2912">
        <v>7656184</v>
      </c>
      <c r="D2912" s="2">
        <v>2958465</v>
      </c>
      <c r="E2912" s="2">
        <v>41071</v>
      </c>
      <c r="F2912" s="28">
        <v>85.47</v>
      </c>
      <c r="G2912" t="s">
        <v>14</v>
      </c>
    </row>
    <row r="2913" spans="1:7" x14ac:dyDescent="0.25">
      <c r="A2913" t="s">
        <v>0</v>
      </c>
      <c r="B2913" t="s">
        <v>13</v>
      </c>
      <c r="C2913">
        <v>7656256</v>
      </c>
      <c r="D2913" s="2">
        <v>2958465</v>
      </c>
      <c r="E2913" s="2">
        <v>41071</v>
      </c>
      <c r="F2913" s="28">
        <v>86.96</v>
      </c>
      <c r="G2913" t="s">
        <v>14</v>
      </c>
    </row>
    <row r="2914" spans="1:7" x14ac:dyDescent="0.25">
      <c r="A2914" t="s">
        <v>0</v>
      </c>
      <c r="B2914" t="s">
        <v>13</v>
      </c>
      <c r="C2914">
        <v>7656683</v>
      </c>
      <c r="D2914" s="2">
        <v>2958465</v>
      </c>
      <c r="E2914" s="2">
        <v>41071</v>
      </c>
      <c r="F2914" s="28">
        <v>85.47</v>
      </c>
      <c r="G2914" t="s">
        <v>14</v>
      </c>
    </row>
    <row r="2915" spans="1:7" x14ac:dyDescent="0.25">
      <c r="A2915" t="s">
        <v>0</v>
      </c>
      <c r="B2915" t="s">
        <v>13</v>
      </c>
      <c r="C2915">
        <v>7656684</v>
      </c>
      <c r="D2915" s="2">
        <v>2958465</v>
      </c>
      <c r="E2915" s="2">
        <v>41071</v>
      </c>
      <c r="F2915" s="28">
        <v>85.47</v>
      </c>
      <c r="G2915" t="s">
        <v>14</v>
      </c>
    </row>
    <row r="2916" spans="1:7" x14ac:dyDescent="0.25">
      <c r="A2916" t="s">
        <v>0</v>
      </c>
      <c r="B2916" t="s">
        <v>13</v>
      </c>
      <c r="C2916">
        <v>7656756</v>
      </c>
      <c r="D2916" s="2">
        <v>2958465</v>
      </c>
      <c r="E2916" s="2">
        <v>41071</v>
      </c>
      <c r="F2916" s="28">
        <v>86.96</v>
      </c>
      <c r="G2916" t="s">
        <v>14</v>
      </c>
    </row>
    <row r="2917" spans="1:7" x14ac:dyDescent="0.25">
      <c r="A2917" t="s">
        <v>0</v>
      </c>
      <c r="B2917" t="s">
        <v>13</v>
      </c>
      <c r="C2917">
        <v>7657242</v>
      </c>
      <c r="D2917" s="2">
        <v>2958465</v>
      </c>
      <c r="E2917" s="2">
        <v>41071</v>
      </c>
      <c r="F2917" s="28">
        <v>86.96</v>
      </c>
      <c r="G2917" t="s">
        <v>14</v>
      </c>
    </row>
    <row r="2918" spans="1:7" x14ac:dyDescent="0.25">
      <c r="A2918" t="s">
        <v>0</v>
      </c>
      <c r="B2918" t="s">
        <v>13</v>
      </c>
      <c r="C2918">
        <v>7657742</v>
      </c>
      <c r="D2918" s="2">
        <v>2958465</v>
      </c>
      <c r="E2918" s="2">
        <v>41071</v>
      </c>
      <c r="F2918" s="28">
        <v>86.96</v>
      </c>
      <c r="G2918" t="s">
        <v>14</v>
      </c>
    </row>
    <row r="2919" spans="1:7" x14ac:dyDescent="0.25">
      <c r="A2919" t="s">
        <v>0</v>
      </c>
      <c r="B2919" t="s">
        <v>13</v>
      </c>
      <c r="C2919">
        <v>7660180</v>
      </c>
      <c r="D2919" s="2">
        <v>2958465</v>
      </c>
      <c r="E2919" s="2">
        <v>44305</v>
      </c>
      <c r="F2919" s="28">
        <v>71.430000000000007</v>
      </c>
      <c r="G2919" t="s">
        <v>14</v>
      </c>
    </row>
    <row r="2920" spans="1:7" x14ac:dyDescent="0.25">
      <c r="A2920" t="s">
        <v>0</v>
      </c>
      <c r="B2920" t="s">
        <v>13</v>
      </c>
      <c r="C2920">
        <v>7660181</v>
      </c>
      <c r="D2920" s="2">
        <v>2958465</v>
      </c>
      <c r="E2920" s="2">
        <v>44305</v>
      </c>
      <c r="F2920" s="28">
        <v>71.430000000000007</v>
      </c>
      <c r="G2920" t="s">
        <v>14</v>
      </c>
    </row>
    <row r="2921" spans="1:7" x14ac:dyDescent="0.25">
      <c r="A2921" t="s">
        <v>0</v>
      </c>
      <c r="B2921" t="s">
        <v>13</v>
      </c>
      <c r="C2921">
        <v>7660183</v>
      </c>
      <c r="D2921" s="2">
        <v>2958465</v>
      </c>
      <c r="E2921" s="2">
        <v>44305</v>
      </c>
      <c r="F2921" s="28">
        <v>71.430000000000007</v>
      </c>
      <c r="G2921" t="s">
        <v>14</v>
      </c>
    </row>
    <row r="2922" spans="1:7" x14ac:dyDescent="0.25">
      <c r="A2922" t="s">
        <v>0</v>
      </c>
      <c r="B2922" t="s">
        <v>13</v>
      </c>
      <c r="C2922">
        <v>7660184</v>
      </c>
      <c r="D2922" s="2">
        <v>2958465</v>
      </c>
      <c r="E2922" s="2">
        <v>44305</v>
      </c>
      <c r="F2922" s="28">
        <v>71.430000000000007</v>
      </c>
      <c r="G2922" t="s">
        <v>14</v>
      </c>
    </row>
    <row r="2923" spans="1:7" x14ac:dyDescent="0.25">
      <c r="A2923" t="s">
        <v>0</v>
      </c>
      <c r="B2923" t="s">
        <v>13</v>
      </c>
      <c r="C2923">
        <v>7660219</v>
      </c>
      <c r="D2923" s="2">
        <v>2958465</v>
      </c>
      <c r="E2923" s="2">
        <v>44305</v>
      </c>
      <c r="F2923" s="28">
        <v>71.430000000000007</v>
      </c>
      <c r="G2923" t="s">
        <v>14</v>
      </c>
    </row>
    <row r="2924" spans="1:7" x14ac:dyDescent="0.25">
      <c r="A2924" t="s">
        <v>0</v>
      </c>
      <c r="B2924" t="s">
        <v>13</v>
      </c>
      <c r="C2924">
        <v>7660220</v>
      </c>
      <c r="D2924" s="2">
        <v>2958465</v>
      </c>
      <c r="E2924" s="2">
        <v>44305</v>
      </c>
      <c r="F2924" s="28">
        <v>71.430000000000007</v>
      </c>
      <c r="G2924" t="s">
        <v>14</v>
      </c>
    </row>
    <row r="2925" spans="1:7" x14ac:dyDescent="0.25">
      <c r="A2925" t="s">
        <v>0</v>
      </c>
      <c r="B2925" t="s">
        <v>13</v>
      </c>
      <c r="C2925">
        <v>7660221</v>
      </c>
      <c r="D2925" s="2">
        <v>2958465</v>
      </c>
      <c r="E2925" s="2">
        <v>44305</v>
      </c>
      <c r="F2925" s="28">
        <v>71.430000000000007</v>
      </c>
      <c r="G2925" t="s">
        <v>14</v>
      </c>
    </row>
    <row r="2926" spans="1:7" x14ac:dyDescent="0.25">
      <c r="A2926" t="s">
        <v>0</v>
      </c>
      <c r="B2926" t="s">
        <v>13</v>
      </c>
      <c r="C2926">
        <v>7660222</v>
      </c>
      <c r="D2926" s="2">
        <v>2958465</v>
      </c>
      <c r="E2926" s="2">
        <v>44305</v>
      </c>
      <c r="F2926" s="28">
        <v>71.430000000000007</v>
      </c>
      <c r="G2926" t="s">
        <v>14</v>
      </c>
    </row>
    <row r="2927" spans="1:7" x14ac:dyDescent="0.25">
      <c r="A2927" t="s">
        <v>0</v>
      </c>
      <c r="B2927" t="s">
        <v>13</v>
      </c>
      <c r="C2927">
        <v>7660223</v>
      </c>
      <c r="D2927" s="2">
        <v>2958465</v>
      </c>
      <c r="E2927" s="2">
        <v>44305</v>
      </c>
      <c r="F2927" s="28">
        <v>71.430000000000007</v>
      </c>
      <c r="G2927" t="s">
        <v>14</v>
      </c>
    </row>
    <row r="2928" spans="1:7" x14ac:dyDescent="0.25">
      <c r="A2928" t="s">
        <v>0</v>
      </c>
      <c r="B2928" t="s">
        <v>13</v>
      </c>
      <c r="C2928">
        <v>7660229</v>
      </c>
      <c r="D2928" s="2">
        <v>2958465</v>
      </c>
      <c r="E2928" s="2">
        <v>44305</v>
      </c>
      <c r="F2928" s="28">
        <v>71.430000000000007</v>
      </c>
      <c r="G2928" t="s">
        <v>14</v>
      </c>
    </row>
    <row r="2929" spans="1:7" x14ac:dyDescent="0.25">
      <c r="A2929" t="s">
        <v>0</v>
      </c>
      <c r="B2929" t="s">
        <v>13</v>
      </c>
      <c r="C2929">
        <v>7660680</v>
      </c>
      <c r="D2929" s="2">
        <v>2958465</v>
      </c>
      <c r="E2929" s="2">
        <v>41109</v>
      </c>
      <c r="F2929" s="28">
        <v>83.33</v>
      </c>
      <c r="G2929" t="s">
        <v>14</v>
      </c>
    </row>
    <row r="2930" spans="1:7" x14ac:dyDescent="0.25">
      <c r="A2930" t="s">
        <v>0</v>
      </c>
      <c r="B2930" t="s">
        <v>13</v>
      </c>
      <c r="C2930">
        <v>7660681</v>
      </c>
      <c r="D2930" s="2">
        <v>2958465</v>
      </c>
      <c r="E2930" s="2">
        <v>43344</v>
      </c>
      <c r="F2930" s="28">
        <v>71.430000000000007</v>
      </c>
      <c r="G2930" t="s">
        <v>14</v>
      </c>
    </row>
    <row r="2931" spans="1:7" x14ac:dyDescent="0.25">
      <c r="A2931" t="s">
        <v>0</v>
      </c>
      <c r="B2931" t="s">
        <v>13</v>
      </c>
      <c r="C2931">
        <v>7660683</v>
      </c>
      <c r="D2931" s="2">
        <v>2958465</v>
      </c>
      <c r="E2931" s="2">
        <v>43344</v>
      </c>
      <c r="F2931" s="28">
        <v>71.430000000000007</v>
      </c>
      <c r="G2931" t="s">
        <v>14</v>
      </c>
    </row>
    <row r="2932" spans="1:7" x14ac:dyDescent="0.25">
      <c r="A2932" t="s">
        <v>0</v>
      </c>
      <c r="B2932" t="s">
        <v>13</v>
      </c>
      <c r="C2932">
        <v>7660684</v>
      </c>
      <c r="D2932" s="2">
        <v>2958465</v>
      </c>
      <c r="E2932" s="2">
        <v>43344</v>
      </c>
      <c r="F2932" s="28">
        <v>71.430000000000007</v>
      </c>
      <c r="G2932" t="s">
        <v>14</v>
      </c>
    </row>
    <row r="2933" spans="1:7" x14ac:dyDescent="0.25">
      <c r="A2933" t="s">
        <v>0</v>
      </c>
      <c r="B2933" t="s">
        <v>13</v>
      </c>
      <c r="C2933">
        <v>7660719</v>
      </c>
      <c r="D2933" s="2">
        <v>2958465</v>
      </c>
      <c r="E2933" s="2">
        <v>43344</v>
      </c>
      <c r="F2933" s="28">
        <v>71.430000000000007</v>
      </c>
      <c r="G2933" t="s">
        <v>14</v>
      </c>
    </row>
    <row r="2934" spans="1:7" x14ac:dyDescent="0.25">
      <c r="A2934" t="s">
        <v>0</v>
      </c>
      <c r="B2934" t="s">
        <v>13</v>
      </c>
      <c r="C2934">
        <v>7660720</v>
      </c>
      <c r="D2934" s="2">
        <v>2958465</v>
      </c>
      <c r="E2934" s="2">
        <v>43344</v>
      </c>
      <c r="F2934" s="28">
        <v>71.430000000000007</v>
      </c>
      <c r="G2934" t="s">
        <v>14</v>
      </c>
    </row>
    <row r="2935" spans="1:7" x14ac:dyDescent="0.25">
      <c r="A2935" t="s">
        <v>0</v>
      </c>
      <c r="B2935" t="s">
        <v>13</v>
      </c>
      <c r="C2935">
        <v>7660721</v>
      </c>
      <c r="D2935" s="2">
        <v>2958465</v>
      </c>
      <c r="E2935" s="2">
        <v>43344</v>
      </c>
      <c r="F2935" s="28">
        <v>71.430000000000007</v>
      </c>
      <c r="G2935" t="s">
        <v>14</v>
      </c>
    </row>
    <row r="2936" spans="1:7" x14ac:dyDescent="0.25">
      <c r="A2936" t="s">
        <v>0</v>
      </c>
      <c r="B2936" t="s">
        <v>13</v>
      </c>
      <c r="C2936">
        <v>7660722</v>
      </c>
      <c r="D2936" s="2">
        <v>2958465</v>
      </c>
      <c r="E2936" s="2">
        <v>43344</v>
      </c>
      <c r="F2936" s="28">
        <v>71.430000000000007</v>
      </c>
      <c r="G2936" t="s">
        <v>14</v>
      </c>
    </row>
    <row r="2937" spans="1:7" x14ac:dyDescent="0.25">
      <c r="A2937" t="s">
        <v>0</v>
      </c>
      <c r="B2937" t="s">
        <v>13</v>
      </c>
      <c r="C2937">
        <v>7660723</v>
      </c>
      <c r="D2937" s="2">
        <v>2958465</v>
      </c>
      <c r="E2937" s="2">
        <v>41109</v>
      </c>
      <c r="F2937" s="28">
        <v>83.33</v>
      </c>
      <c r="G2937" t="s">
        <v>14</v>
      </c>
    </row>
    <row r="2938" spans="1:7" x14ac:dyDescent="0.25">
      <c r="A2938" t="s">
        <v>0</v>
      </c>
      <c r="B2938" t="s">
        <v>13</v>
      </c>
      <c r="C2938">
        <v>7660729</v>
      </c>
      <c r="D2938" s="2">
        <v>2958465</v>
      </c>
      <c r="E2938" s="2">
        <v>43344</v>
      </c>
      <c r="F2938" s="28">
        <v>71.430000000000007</v>
      </c>
      <c r="G2938" t="s">
        <v>14</v>
      </c>
    </row>
    <row r="2939" spans="1:7" x14ac:dyDescent="0.25">
      <c r="A2939" t="s">
        <v>0</v>
      </c>
      <c r="B2939" t="s">
        <v>13</v>
      </c>
      <c r="C2939">
        <v>7666180</v>
      </c>
      <c r="D2939" s="2">
        <v>2958465</v>
      </c>
      <c r="E2939" s="2">
        <v>44305</v>
      </c>
      <c r="F2939" s="28">
        <v>71.430000000000007</v>
      </c>
      <c r="G2939" t="s">
        <v>14</v>
      </c>
    </row>
    <row r="2940" spans="1:7" x14ac:dyDescent="0.25">
      <c r="A2940" t="s">
        <v>0</v>
      </c>
      <c r="B2940" t="s">
        <v>13</v>
      </c>
      <c r="C2940">
        <v>7666181</v>
      </c>
      <c r="D2940" s="2">
        <v>2958465</v>
      </c>
      <c r="E2940" s="2">
        <v>44305</v>
      </c>
      <c r="F2940" s="28">
        <v>71.430000000000007</v>
      </c>
      <c r="G2940" t="s">
        <v>14</v>
      </c>
    </row>
    <row r="2941" spans="1:7" x14ac:dyDescent="0.25">
      <c r="A2941" t="s">
        <v>0</v>
      </c>
      <c r="B2941" t="s">
        <v>13</v>
      </c>
      <c r="C2941">
        <v>7666183</v>
      </c>
      <c r="D2941" s="2">
        <v>2958465</v>
      </c>
      <c r="E2941" s="2">
        <v>44305</v>
      </c>
      <c r="F2941" s="28">
        <v>71.430000000000007</v>
      </c>
      <c r="G2941" t="s">
        <v>14</v>
      </c>
    </row>
    <row r="2942" spans="1:7" x14ac:dyDescent="0.25">
      <c r="A2942" t="s">
        <v>0</v>
      </c>
      <c r="B2942" t="s">
        <v>13</v>
      </c>
      <c r="C2942">
        <v>7666184</v>
      </c>
      <c r="D2942" s="2">
        <v>2958465</v>
      </c>
      <c r="E2942" s="2">
        <v>44305</v>
      </c>
      <c r="F2942" s="28">
        <v>71.430000000000007</v>
      </c>
      <c r="G2942" t="s">
        <v>14</v>
      </c>
    </row>
    <row r="2943" spans="1:7" x14ac:dyDescent="0.25">
      <c r="A2943" t="s">
        <v>0</v>
      </c>
      <c r="B2943" t="s">
        <v>13</v>
      </c>
      <c r="C2943">
        <v>7666219</v>
      </c>
      <c r="D2943" s="2">
        <v>2958465</v>
      </c>
      <c r="E2943" s="2">
        <v>44305</v>
      </c>
      <c r="F2943" s="28">
        <v>71.430000000000007</v>
      </c>
      <c r="G2943" t="s">
        <v>14</v>
      </c>
    </row>
    <row r="2944" spans="1:7" x14ac:dyDescent="0.25">
      <c r="A2944" t="s">
        <v>0</v>
      </c>
      <c r="B2944" t="s">
        <v>13</v>
      </c>
      <c r="C2944">
        <v>7666220</v>
      </c>
      <c r="D2944" s="2">
        <v>2958465</v>
      </c>
      <c r="E2944" s="2">
        <v>44305</v>
      </c>
      <c r="F2944" s="28">
        <v>71.430000000000007</v>
      </c>
      <c r="G2944" t="s">
        <v>14</v>
      </c>
    </row>
    <row r="2945" spans="1:7" x14ac:dyDescent="0.25">
      <c r="A2945" t="s">
        <v>0</v>
      </c>
      <c r="B2945" t="s">
        <v>13</v>
      </c>
      <c r="C2945">
        <v>7666221</v>
      </c>
      <c r="D2945" s="2">
        <v>2958465</v>
      </c>
      <c r="E2945" s="2">
        <v>44305</v>
      </c>
      <c r="F2945" s="28">
        <v>71.430000000000007</v>
      </c>
      <c r="G2945" t="s">
        <v>14</v>
      </c>
    </row>
    <row r="2946" spans="1:7" x14ac:dyDescent="0.25">
      <c r="A2946" t="s">
        <v>0</v>
      </c>
      <c r="B2946" t="s">
        <v>13</v>
      </c>
      <c r="C2946">
        <v>7666222</v>
      </c>
      <c r="D2946" s="2">
        <v>2958465</v>
      </c>
      <c r="E2946" s="2">
        <v>44305</v>
      </c>
      <c r="F2946" s="28">
        <v>71.430000000000007</v>
      </c>
      <c r="G2946" t="s">
        <v>14</v>
      </c>
    </row>
    <row r="2947" spans="1:7" x14ac:dyDescent="0.25">
      <c r="A2947" t="s">
        <v>0</v>
      </c>
      <c r="B2947" t="s">
        <v>13</v>
      </c>
      <c r="C2947">
        <v>7666223</v>
      </c>
      <c r="D2947" s="2">
        <v>2958465</v>
      </c>
      <c r="E2947" s="2">
        <v>44305</v>
      </c>
      <c r="F2947" s="28">
        <v>71.430000000000007</v>
      </c>
      <c r="G2947" t="s">
        <v>14</v>
      </c>
    </row>
    <row r="2948" spans="1:7" x14ac:dyDescent="0.25">
      <c r="A2948" t="s">
        <v>0</v>
      </c>
      <c r="B2948" t="s">
        <v>13</v>
      </c>
      <c r="C2948">
        <v>7666229</v>
      </c>
      <c r="D2948" s="2">
        <v>2958465</v>
      </c>
      <c r="E2948" s="2">
        <v>44305</v>
      </c>
      <c r="F2948" s="28">
        <v>71.430000000000007</v>
      </c>
      <c r="G2948" t="s">
        <v>14</v>
      </c>
    </row>
    <row r="2949" spans="1:7" x14ac:dyDescent="0.25">
      <c r="A2949" t="s">
        <v>0</v>
      </c>
      <c r="B2949" t="s">
        <v>13</v>
      </c>
      <c r="C2949">
        <v>7666680</v>
      </c>
      <c r="D2949" s="2">
        <v>2958465</v>
      </c>
      <c r="E2949" s="2">
        <v>41109</v>
      </c>
      <c r="F2949" s="28">
        <v>83.33</v>
      </c>
      <c r="G2949" t="s">
        <v>14</v>
      </c>
    </row>
    <row r="2950" spans="1:7" x14ac:dyDescent="0.25">
      <c r="A2950" t="s">
        <v>0</v>
      </c>
      <c r="B2950" t="s">
        <v>13</v>
      </c>
      <c r="C2950">
        <v>7666681</v>
      </c>
      <c r="D2950" s="2">
        <v>2958465</v>
      </c>
      <c r="E2950" s="2">
        <v>43344</v>
      </c>
      <c r="F2950" s="28">
        <v>71.430000000000007</v>
      </c>
      <c r="G2950" t="s">
        <v>14</v>
      </c>
    </row>
    <row r="2951" spans="1:7" x14ac:dyDescent="0.25">
      <c r="A2951" t="s">
        <v>0</v>
      </c>
      <c r="B2951" t="s">
        <v>13</v>
      </c>
      <c r="C2951">
        <v>7666683</v>
      </c>
      <c r="D2951" s="2">
        <v>2958465</v>
      </c>
      <c r="E2951" s="2">
        <v>43344</v>
      </c>
      <c r="F2951" s="28">
        <v>71.430000000000007</v>
      </c>
      <c r="G2951" t="s">
        <v>14</v>
      </c>
    </row>
    <row r="2952" spans="1:7" x14ac:dyDescent="0.25">
      <c r="A2952" t="s">
        <v>0</v>
      </c>
      <c r="B2952" t="s">
        <v>13</v>
      </c>
      <c r="C2952">
        <v>7666684</v>
      </c>
      <c r="D2952" s="2">
        <v>2958465</v>
      </c>
      <c r="E2952" s="2">
        <v>43344</v>
      </c>
      <c r="F2952" s="28">
        <v>71.430000000000007</v>
      </c>
      <c r="G2952" t="s">
        <v>14</v>
      </c>
    </row>
    <row r="2953" spans="1:7" x14ac:dyDescent="0.25">
      <c r="A2953" t="s">
        <v>0</v>
      </c>
      <c r="B2953" t="s">
        <v>13</v>
      </c>
      <c r="C2953">
        <v>7666719</v>
      </c>
      <c r="D2953" s="2">
        <v>2958465</v>
      </c>
      <c r="E2953" s="2">
        <v>43344</v>
      </c>
      <c r="F2953" s="28">
        <v>71.430000000000007</v>
      </c>
      <c r="G2953" t="s">
        <v>14</v>
      </c>
    </row>
    <row r="2954" spans="1:7" x14ac:dyDescent="0.25">
      <c r="A2954" t="s">
        <v>0</v>
      </c>
      <c r="B2954" t="s">
        <v>13</v>
      </c>
      <c r="C2954">
        <v>7666720</v>
      </c>
      <c r="D2954" s="2">
        <v>2958465</v>
      </c>
      <c r="E2954" s="2">
        <v>43344</v>
      </c>
      <c r="F2954" s="28">
        <v>71.430000000000007</v>
      </c>
      <c r="G2954" t="s">
        <v>14</v>
      </c>
    </row>
    <row r="2955" spans="1:7" x14ac:dyDescent="0.25">
      <c r="A2955" t="s">
        <v>0</v>
      </c>
      <c r="B2955" t="s">
        <v>13</v>
      </c>
      <c r="C2955">
        <v>7666721</v>
      </c>
      <c r="D2955" s="2">
        <v>2958465</v>
      </c>
      <c r="E2955" s="2">
        <v>43344</v>
      </c>
      <c r="F2955" s="28">
        <v>71.430000000000007</v>
      </c>
      <c r="G2955" t="s">
        <v>14</v>
      </c>
    </row>
    <row r="2956" spans="1:7" x14ac:dyDescent="0.25">
      <c r="A2956" t="s">
        <v>0</v>
      </c>
      <c r="B2956" t="s">
        <v>13</v>
      </c>
      <c r="C2956">
        <v>7666722</v>
      </c>
      <c r="D2956" s="2">
        <v>2958465</v>
      </c>
      <c r="E2956" s="2">
        <v>43344</v>
      </c>
      <c r="F2956" s="28">
        <v>71.430000000000007</v>
      </c>
      <c r="G2956" t="s">
        <v>14</v>
      </c>
    </row>
    <row r="2957" spans="1:7" x14ac:dyDescent="0.25">
      <c r="A2957" t="s">
        <v>0</v>
      </c>
      <c r="B2957" t="s">
        <v>13</v>
      </c>
      <c r="C2957">
        <v>7666723</v>
      </c>
      <c r="D2957" s="2">
        <v>2958465</v>
      </c>
      <c r="E2957" s="2">
        <v>41109</v>
      </c>
      <c r="F2957" s="28">
        <v>83.33</v>
      </c>
      <c r="G2957" t="s">
        <v>14</v>
      </c>
    </row>
    <row r="2958" spans="1:7" x14ac:dyDescent="0.25">
      <c r="A2958" t="s">
        <v>0</v>
      </c>
      <c r="B2958" t="s">
        <v>13</v>
      </c>
      <c r="C2958">
        <v>7666729</v>
      </c>
      <c r="D2958" s="2">
        <v>2958465</v>
      </c>
      <c r="E2958" s="2">
        <v>43344</v>
      </c>
      <c r="F2958" s="28">
        <v>71.430000000000007</v>
      </c>
      <c r="G2958" t="s">
        <v>14</v>
      </c>
    </row>
    <row r="2959" spans="1:7" x14ac:dyDescent="0.25">
      <c r="A2959" t="s">
        <v>0</v>
      </c>
      <c r="B2959" t="s">
        <v>13</v>
      </c>
      <c r="C2959">
        <v>7667181</v>
      </c>
      <c r="D2959" s="2">
        <v>2958465</v>
      </c>
      <c r="E2959" s="2">
        <v>44305</v>
      </c>
      <c r="F2959" s="28">
        <v>71.430000000000007</v>
      </c>
      <c r="G2959" t="s">
        <v>14</v>
      </c>
    </row>
    <row r="2960" spans="1:7" x14ac:dyDescent="0.25">
      <c r="A2960" t="s">
        <v>0</v>
      </c>
      <c r="B2960" t="s">
        <v>13</v>
      </c>
      <c r="C2960">
        <v>7667183</v>
      </c>
      <c r="D2960" s="2">
        <v>2958465</v>
      </c>
      <c r="E2960" s="2">
        <v>44305</v>
      </c>
      <c r="F2960" s="28">
        <v>71.430000000000007</v>
      </c>
      <c r="G2960" t="s">
        <v>14</v>
      </c>
    </row>
    <row r="2961" spans="1:7" x14ac:dyDescent="0.25">
      <c r="A2961" t="s">
        <v>0</v>
      </c>
      <c r="B2961" t="s">
        <v>13</v>
      </c>
      <c r="C2961">
        <v>7667184</v>
      </c>
      <c r="D2961" s="2">
        <v>2958465</v>
      </c>
      <c r="E2961" s="2">
        <v>44305</v>
      </c>
      <c r="F2961" s="28">
        <v>71.430000000000007</v>
      </c>
      <c r="G2961" t="s">
        <v>14</v>
      </c>
    </row>
    <row r="2962" spans="1:7" x14ac:dyDescent="0.25">
      <c r="A2962" t="s">
        <v>0</v>
      </c>
      <c r="B2962" t="s">
        <v>13</v>
      </c>
      <c r="C2962">
        <v>7667201</v>
      </c>
      <c r="D2962" s="2">
        <v>2958465</v>
      </c>
      <c r="E2962" s="2">
        <v>44305</v>
      </c>
      <c r="F2962" s="28">
        <v>71.430000000000007</v>
      </c>
      <c r="G2962" t="s">
        <v>14</v>
      </c>
    </row>
    <row r="2963" spans="1:7" x14ac:dyDescent="0.25">
      <c r="A2963" t="s">
        <v>0</v>
      </c>
      <c r="B2963" t="s">
        <v>13</v>
      </c>
      <c r="C2963">
        <v>7667203</v>
      </c>
      <c r="D2963" s="2">
        <v>2958465</v>
      </c>
      <c r="E2963" s="2">
        <v>44305</v>
      </c>
      <c r="F2963" s="28">
        <v>71.430000000000007</v>
      </c>
      <c r="G2963" t="s">
        <v>14</v>
      </c>
    </row>
    <row r="2964" spans="1:7" x14ac:dyDescent="0.25">
      <c r="A2964" t="s">
        <v>0</v>
      </c>
      <c r="B2964" t="s">
        <v>13</v>
      </c>
      <c r="C2964">
        <v>7667219</v>
      </c>
      <c r="D2964" s="2">
        <v>2958465</v>
      </c>
      <c r="E2964" s="2">
        <v>44305</v>
      </c>
      <c r="F2964" s="28">
        <v>71.430000000000007</v>
      </c>
      <c r="G2964" t="s">
        <v>14</v>
      </c>
    </row>
    <row r="2965" spans="1:7" x14ac:dyDescent="0.25">
      <c r="A2965" t="s">
        <v>0</v>
      </c>
      <c r="B2965" t="s">
        <v>13</v>
      </c>
      <c r="C2965">
        <v>7667220</v>
      </c>
      <c r="D2965" s="2">
        <v>2958465</v>
      </c>
      <c r="E2965" s="2">
        <v>44305</v>
      </c>
      <c r="F2965" s="28">
        <v>71.430000000000007</v>
      </c>
      <c r="G2965" t="s">
        <v>14</v>
      </c>
    </row>
    <row r="2966" spans="1:7" x14ac:dyDescent="0.25">
      <c r="A2966" t="s">
        <v>0</v>
      </c>
      <c r="B2966" t="s">
        <v>13</v>
      </c>
      <c r="C2966">
        <v>7667221</v>
      </c>
      <c r="D2966" s="2">
        <v>2958465</v>
      </c>
      <c r="E2966" s="2">
        <v>44305</v>
      </c>
      <c r="F2966" s="28">
        <v>71.430000000000007</v>
      </c>
      <c r="G2966" t="s">
        <v>14</v>
      </c>
    </row>
    <row r="2967" spans="1:7" x14ac:dyDescent="0.25">
      <c r="A2967" t="s">
        <v>0</v>
      </c>
      <c r="B2967" t="s">
        <v>13</v>
      </c>
      <c r="C2967">
        <v>7667222</v>
      </c>
      <c r="D2967" s="2">
        <v>2958465</v>
      </c>
      <c r="E2967" s="2">
        <v>44305</v>
      </c>
      <c r="F2967" s="28">
        <v>71.430000000000007</v>
      </c>
      <c r="G2967" t="s">
        <v>14</v>
      </c>
    </row>
    <row r="2968" spans="1:7" x14ac:dyDescent="0.25">
      <c r="A2968" t="s">
        <v>0</v>
      </c>
      <c r="B2968" t="s">
        <v>13</v>
      </c>
      <c r="C2968">
        <v>7667229</v>
      </c>
      <c r="D2968" s="2">
        <v>2958465</v>
      </c>
      <c r="E2968" s="2">
        <v>44305</v>
      </c>
      <c r="F2968" s="28">
        <v>71.430000000000007</v>
      </c>
      <c r="G2968" t="s">
        <v>14</v>
      </c>
    </row>
    <row r="2969" spans="1:7" x14ac:dyDescent="0.25">
      <c r="A2969" t="s">
        <v>0</v>
      </c>
      <c r="B2969" t="s">
        <v>13</v>
      </c>
      <c r="C2969">
        <v>7667681</v>
      </c>
      <c r="D2969" s="2">
        <v>2958465</v>
      </c>
      <c r="E2969" s="2">
        <v>43344</v>
      </c>
      <c r="F2969" s="28">
        <v>71.430000000000007</v>
      </c>
      <c r="G2969" t="s">
        <v>14</v>
      </c>
    </row>
    <row r="2970" spans="1:7" x14ac:dyDescent="0.25">
      <c r="A2970" t="s">
        <v>0</v>
      </c>
      <c r="B2970" t="s">
        <v>13</v>
      </c>
      <c r="C2970">
        <v>7667683</v>
      </c>
      <c r="D2970" s="2">
        <v>2958465</v>
      </c>
      <c r="E2970" s="2">
        <v>43344</v>
      </c>
      <c r="F2970" s="28">
        <v>71.430000000000007</v>
      </c>
      <c r="G2970" t="s">
        <v>14</v>
      </c>
    </row>
    <row r="2971" spans="1:7" x14ac:dyDescent="0.25">
      <c r="A2971" t="s">
        <v>0</v>
      </c>
      <c r="B2971" t="s">
        <v>13</v>
      </c>
      <c r="C2971">
        <v>7667684</v>
      </c>
      <c r="D2971" s="2">
        <v>2958465</v>
      </c>
      <c r="E2971" s="2">
        <v>43344</v>
      </c>
      <c r="F2971" s="28">
        <v>71.430000000000007</v>
      </c>
      <c r="G2971" t="s">
        <v>14</v>
      </c>
    </row>
    <row r="2972" spans="1:7" x14ac:dyDescent="0.25">
      <c r="A2972" t="s">
        <v>0</v>
      </c>
      <c r="B2972" t="s">
        <v>13</v>
      </c>
      <c r="C2972">
        <v>7667701</v>
      </c>
      <c r="D2972" s="2">
        <v>2958465</v>
      </c>
      <c r="E2972" s="2">
        <v>43344</v>
      </c>
      <c r="F2972" s="28">
        <v>71.430000000000007</v>
      </c>
      <c r="G2972" t="s">
        <v>14</v>
      </c>
    </row>
    <row r="2973" spans="1:7" x14ac:dyDescent="0.25">
      <c r="A2973" t="s">
        <v>0</v>
      </c>
      <c r="B2973" t="s">
        <v>13</v>
      </c>
      <c r="C2973">
        <v>7667703</v>
      </c>
      <c r="D2973" s="2">
        <v>2958465</v>
      </c>
      <c r="E2973" s="2">
        <v>43344</v>
      </c>
      <c r="F2973" s="28">
        <v>71.430000000000007</v>
      </c>
      <c r="G2973" t="s">
        <v>14</v>
      </c>
    </row>
    <row r="2974" spans="1:7" x14ac:dyDescent="0.25">
      <c r="A2974" t="s">
        <v>0</v>
      </c>
      <c r="B2974" t="s">
        <v>13</v>
      </c>
      <c r="C2974">
        <v>7667719</v>
      </c>
      <c r="D2974" s="2">
        <v>2958465</v>
      </c>
      <c r="E2974" s="2">
        <v>43344</v>
      </c>
      <c r="F2974" s="28">
        <v>71.430000000000007</v>
      </c>
      <c r="G2974" t="s">
        <v>14</v>
      </c>
    </row>
    <row r="2975" spans="1:7" x14ac:dyDescent="0.25">
      <c r="A2975" t="s">
        <v>0</v>
      </c>
      <c r="B2975" t="s">
        <v>13</v>
      </c>
      <c r="C2975">
        <v>7667720</v>
      </c>
      <c r="D2975" s="2">
        <v>2958465</v>
      </c>
      <c r="E2975" s="2">
        <v>43344</v>
      </c>
      <c r="F2975" s="28">
        <v>71.430000000000007</v>
      </c>
      <c r="G2975" t="s">
        <v>14</v>
      </c>
    </row>
    <row r="2976" spans="1:7" x14ac:dyDescent="0.25">
      <c r="A2976" t="s">
        <v>0</v>
      </c>
      <c r="B2976" t="s">
        <v>13</v>
      </c>
      <c r="C2976">
        <v>7667721</v>
      </c>
      <c r="D2976" s="2">
        <v>2958465</v>
      </c>
      <c r="E2976" s="2">
        <v>43344</v>
      </c>
      <c r="F2976" s="28">
        <v>71.430000000000007</v>
      </c>
      <c r="G2976" t="s">
        <v>14</v>
      </c>
    </row>
    <row r="2977" spans="1:7" x14ac:dyDescent="0.25">
      <c r="A2977" t="s">
        <v>0</v>
      </c>
      <c r="B2977" t="s">
        <v>13</v>
      </c>
      <c r="C2977">
        <v>7667722</v>
      </c>
      <c r="D2977" s="2">
        <v>2958465</v>
      </c>
      <c r="E2977" s="2">
        <v>43344</v>
      </c>
      <c r="F2977" s="28">
        <v>71.430000000000007</v>
      </c>
      <c r="G2977" t="s">
        <v>14</v>
      </c>
    </row>
    <row r="2978" spans="1:7" x14ac:dyDescent="0.25">
      <c r="A2978" t="s">
        <v>0</v>
      </c>
      <c r="B2978" t="s">
        <v>13</v>
      </c>
      <c r="C2978">
        <v>7667729</v>
      </c>
      <c r="D2978" s="2">
        <v>2958465</v>
      </c>
      <c r="E2978" s="2">
        <v>43344</v>
      </c>
      <c r="F2978" s="28">
        <v>71.430000000000007</v>
      </c>
      <c r="G2978" t="s">
        <v>14</v>
      </c>
    </row>
    <row r="2979" spans="1:7" x14ac:dyDescent="0.25">
      <c r="A2979" t="s">
        <v>0</v>
      </c>
      <c r="B2979" t="s">
        <v>13</v>
      </c>
      <c r="C2979">
        <v>7669183</v>
      </c>
      <c r="D2979" s="2">
        <v>2958465</v>
      </c>
      <c r="E2979" s="2">
        <v>40868</v>
      </c>
      <c r="F2979" s="28">
        <v>85.4</v>
      </c>
      <c r="G2979" t="s">
        <v>14</v>
      </c>
    </row>
    <row r="2980" spans="1:7" x14ac:dyDescent="0.25">
      <c r="A2980" t="s">
        <v>0</v>
      </c>
      <c r="B2980" t="s">
        <v>13</v>
      </c>
      <c r="C2980">
        <v>7669184</v>
      </c>
      <c r="D2980" s="2">
        <v>2958465</v>
      </c>
      <c r="E2980" s="2">
        <v>40868</v>
      </c>
      <c r="F2980" s="28">
        <v>85.4</v>
      </c>
      <c r="G2980" t="s">
        <v>14</v>
      </c>
    </row>
    <row r="2981" spans="1:7" x14ac:dyDescent="0.25">
      <c r="A2981" t="s">
        <v>0</v>
      </c>
      <c r="B2981" t="s">
        <v>13</v>
      </c>
      <c r="C2981">
        <v>7669243</v>
      </c>
      <c r="D2981" s="2">
        <v>2958465</v>
      </c>
      <c r="E2981" s="2">
        <v>40868</v>
      </c>
      <c r="F2981" s="28">
        <v>85.49</v>
      </c>
      <c r="G2981" t="s">
        <v>14</v>
      </c>
    </row>
    <row r="2982" spans="1:7" x14ac:dyDescent="0.25">
      <c r="A2982" t="s">
        <v>0</v>
      </c>
      <c r="B2982" t="s">
        <v>13</v>
      </c>
      <c r="C2982">
        <v>7669244</v>
      </c>
      <c r="D2982" s="2">
        <v>2958465</v>
      </c>
      <c r="E2982" s="2">
        <v>40868</v>
      </c>
      <c r="F2982" s="28">
        <v>85.49</v>
      </c>
      <c r="G2982" t="s">
        <v>14</v>
      </c>
    </row>
    <row r="2983" spans="1:7" x14ac:dyDescent="0.25">
      <c r="A2983" t="s">
        <v>0</v>
      </c>
      <c r="B2983" t="s">
        <v>13</v>
      </c>
      <c r="C2983">
        <v>7669683</v>
      </c>
      <c r="D2983" s="2">
        <v>2958465</v>
      </c>
      <c r="E2983" s="2">
        <v>40868</v>
      </c>
      <c r="F2983" s="28">
        <v>85.31</v>
      </c>
      <c r="G2983" t="s">
        <v>14</v>
      </c>
    </row>
    <row r="2984" spans="1:7" x14ac:dyDescent="0.25">
      <c r="A2984" t="s">
        <v>0</v>
      </c>
      <c r="B2984" t="s">
        <v>13</v>
      </c>
      <c r="C2984">
        <v>7669684</v>
      </c>
      <c r="D2984" s="2">
        <v>2958465</v>
      </c>
      <c r="E2984" s="2">
        <v>40868</v>
      </c>
      <c r="F2984" s="28">
        <v>85.31</v>
      </c>
      <c r="G2984" t="s">
        <v>14</v>
      </c>
    </row>
    <row r="2985" spans="1:7" x14ac:dyDescent="0.25">
      <c r="A2985" t="s">
        <v>0</v>
      </c>
      <c r="B2985" t="s">
        <v>13</v>
      </c>
      <c r="C2985">
        <v>7669743</v>
      </c>
      <c r="D2985" s="2">
        <v>2958465</v>
      </c>
      <c r="E2985" s="2">
        <v>40868</v>
      </c>
      <c r="F2985" s="28">
        <v>85.48</v>
      </c>
      <c r="G2985" t="s">
        <v>14</v>
      </c>
    </row>
    <row r="2986" spans="1:7" x14ac:dyDescent="0.25">
      <c r="A2986" t="s">
        <v>0</v>
      </c>
      <c r="B2986" t="s">
        <v>13</v>
      </c>
      <c r="C2986">
        <v>7669744</v>
      </c>
      <c r="D2986" s="2">
        <v>2958465</v>
      </c>
      <c r="E2986" s="2">
        <v>40868</v>
      </c>
      <c r="F2986" s="28">
        <v>85.48</v>
      </c>
      <c r="G2986" t="s">
        <v>14</v>
      </c>
    </row>
    <row r="2987" spans="1:7" x14ac:dyDescent="0.25">
      <c r="A2987" t="s">
        <v>0</v>
      </c>
      <c r="B2987" t="s">
        <v>13</v>
      </c>
      <c r="C2987">
        <v>7670183</v>
      </c>
      <c r="D2987" s="2">
        <v>2958465</v>
      </c>
      <c r="E2987" s="2">
        <v>44894</v>
      </c>
      <c r="F2987" s="28">
        <v>85.92</v>
      </c>
      <c r="G2987" t="s">
        <v>14</v>
      </c>
    </row>
    <row r="2988" spans="1:7" x14ac:dyDescent="0.25">
      <c r="A2988" t="s">
        <v>0</v>
      </c>
      <c r="B2988" t="s">
        <v>13</v>
      </c>
      <c r="C2988">
        <v>7670184</v>
      </c>
      <c r="D2988" s="2">
        <v>2958465</v>
      </c>
      <c r="E2988" s="2">
        <v>44894</v>
      </c>
      <c r="F2988" s="28">
        <v>85.92</v>
      </c>
      <c r="G2988" t="s">
        <v>14</v>
      </c>
    </row>
    <row r="2989" spans="1:7" x14ac:dyDescent="0.25">
      <c r="A2989" t="s">
        <v>0</v>
      </c>
      <c r="B2989" t="s">
        <v>13</v>
      </c>
      <c r="C2989">
        <v>7670211</v>
      </c>
      <c r="D2989" s="2">
        <v>2958465</v>
      </c>
      <c r="E2989" s="2">
        <v>44894</v>
      </c>
      <c r="F2989" s="28">
        <v>80.63</v>
      </c>
      <c r="G2989" t="s">
        <v>14</v>
      </c>
    </row>
    <row r="2990" spans="1:7" x14ac:dyDescent="0.25">
      <c r="A2990" t="s">
        <v>0</v>
      </c>
      <c r="B2990" t="s">
        <v>13</v>
      </c>
      <c r="C2990">
        <v>7670213</v>
      </c>
      <c r="D2990" s="2">
        <v>2958465</v>
      </c>
      <c r="E2990" s="2">
        <v>44894</v>
      </c>
      <c r="F2990" s="28">
        <v>80.63</v>
      </c>
      <c r="G2990" t="s">
        <v>14</v>
      </c>
    </row>
    <row r="2991" spans="1:7" x14ac:dyDescent="0.25">
      <c r="A2991" t="s">
        <v>0</v>
      </c>
      <c r="B2991" t="s">
        <v>13</v>
      </c>
      <c r="C2991">
        <v>7670233</v>
      </c>
      <c r="D2991" s="2">
        <v>2958465</v>
      </c>
      <c r="E2991" s="2">
        <v>44894</v>
      </c>
      <c r="F2991" s="28">
        <v>80.39</v>
      </c>
      <c r="G2991" t="s">
        <v>14</v>
      </c>
    </row>
    <row r="2992" spans="1:7" x14ac:dyDescent="0.25">
      <c r="A2992" t="s">
        <v>0</v>
      </c>
      <c r="B2992" t="s">
        <v>13</v>
      </c>
      <c r="C2992">
        <v>7670234</v>
      </c>
      <c r="D2992" s="2">
        <v>2958465</v>
      </c>
      <c r="E2992" s="2">
        <v>44894</v>
      </c>
      <c r="F2992" s="28">
        <v>80.39</v>
      </c>
      <c r="G2992" t="s">
        <v>14</v>
      </c>
    </row>
    <row r="2993" spans="1:7" x14ac:dyDescent="0.25">
      <c r="A2993" t="s">
        <v>0</v>
      </c>
      <c r="B2993" t="s">
        <v>13</v>
      </c>
      <c r="C2993">
        <v>7670683</v>
      </c>
      <c r="D2993" s="2">
        <v>2958465</v>
      </c>
      <c r="E2993" s="2">
        <v>42935</v>
      </c>
      <c r="F2993" s="28">
        <v>80.25</v>
      </c>
      <c r="G2993" t="s">
        <v>14</v>
      </c>
    </row>
    <row r="2994" spans="1:7" x14ac:dyDescent="0.25">
      <c r="A2994" t="s">
        <v>0</v>
      </c>
      <c r="B2994" t="s">
        <v>13</v>
      </c>
      <c r="C2994">
        <v>7670684</v>
      </c>
      <c r="D2994" s="2">
        <v>2958465</v>
      </c>
      <c r="E2994" s="2">
        <v>42935</v>
      </c>
      <c r="F2994" s="28">
        <v>80.25</v>
      </c>
      <c r="G2994" t="s">
        <v>14</v>
      </c>
    </row>
    <row r="2995" spans="1:7" x14ac:dyDescent="0.25">
      <c r="A2995" t="s">
        <v>0</v>
      </c>
      <c r="B2995" t="s">
        <v>13</v>
      </c>
      <c r="C2995">
        <v>7670711</v>
      </c>
      <c r="D2995" s="2">
        <v>2958465</v>
      </c>
      <c r="E2995" s="2">
        <v>42935</v>
      </c>
      <c r="F2995" s="28">
        <v>80.2</v>
      </c>
      <c r="G2995" t="s">
        <v>14</v>
      </c>
    </row>
    <row r="2996" spans="1:7" x14ac:dyDescent="0.25">
      <c r="A2996" t="s">
        <v>0</v>
      </c>
      <c r="B2996" t="s">
        <v>13</v>
      </c>
      <c r="C2996">
        <v>7670713</v>
      </c>
      <c r="D2996" s="2">
        <v>2958465</v>
      </c>
      <c r="E2996" s="2">
        <v>42935</v>
      </c>
      <c r="F2996" s="28">
        <v>80.2</v>
      </c>
      <c r="G2996" t="s">
        <v>14</v>
      </c>
    </row>
    <row r="2997" spans="1:7" x14ac:dyDescent="0.25">
      <c r="A2997" t="s">
        <v>0</v>
      </c>
      <c r="B2997" t="s">
        <v>13</v>
      </c>
      <c r="C2997">
        <v>7670733</v>
      </c>
      <c r="D2997" s="2">
        <v>2958465</v>
      </c>
      <c r="E2997" s="2">
        <v>42935</v>
      </c>
      <c r="F2997" s="28">
        <v>80.25</v>
      </c>
      <c r="G2997" t="s">
        <v>14</v>
      </c>
    </row>
    <row r="2998" spans="1:7" x14ac:dyDescent="0.25">
      <c r="A2998" t="s">
        <v>0</v>
      </c>
      <c r="B2998" t="s">
        <v>13</v>
      </c>
      <c r="C2998">
        <v>7670734</v>
      </c>
      <c r="D2998" s="2">
        <v>2958465</v>
      </c>
      <c r="E2998" s="2">
        <v>42935</v>
      </c>
      <c r="F2998" s="28">
        <v>80.25</v>
      </c>
      <c r="G2998" t="s">
        <v>14</v>
      </c>
    </row>
    <row r="2999" spans="1:7" x14ac:dyDescent="0.25">
      <c r="A2999" t="s">
        <v>0</v>
      </c>
      <c r="B2999" t="s">
        <v>13</v>
      </c>
      <c r="C2999">
        <v>7673163</v>
      </c>
      <c r="D2999" s="2">
        <v>2958465</v>
      </c>
      <c r="E2999" s="2">
        <v>42929</v>
      </c>
      <c r="F2999" s="28">
        <v>82.71</v>
      </c>
      <c r="G2999" t="s">
        <v>14</v>
      </c>
    </row>
    <row r="3000" spans="1:7" x14ac:dyDescent="0.25">
      <c r="A3000" t="s">
        <v>0</v>
      </c>
      <c r="B3000" t="s">
        <v>13</v>
      </c>
      <c r="C3000">
        <v>7673164</v>
      </c>
      <c r="D3000" s="2">
        <v>2958465</v>
      </c>
      <c r="E3000" s="2">
        <v>42929</v>
      </c>
      <c r="F3000" s="28">
        <v>82.71</v>
      </c>
      <c r="G3000" t="s">
        <v>14</v>
      </c>
    </row>
    <row r="3001" spans="1:7" x14ac:dyDescent="0.25">
      <c r="A3001" t="s">
        <v>0</v>
      </c>
      <c r="B3001" t="s">
        <v>13</v>
      </c>
      <c r="C3001">
        <v>7673183</v>
      </c>
      <c r="D3001" s="2">
        <v>2958465</v>
      </c>
      <c r="E3001" s="2">
        <v>42929</v>
      </c>
      <c r="F3001" s="28">
        <v>79.34</v>
      </c>
      <c r="G3001" t="s">
        <v>14</v>
      </c>
    </row>
    <row r="3002" spans="1:7" x14ac:dyDescent="0.25">
      <c r="A3002" t="s">
        <v>0</v>
      </c>
      <c r="B3002" t="s">
        <v>13</v>
      </c>
      <c r="C3002">
        <v>7673184</v>
      </c>
      <c r="D3002" s="2">
        <v>2958465</v>
      </c>
      <c r="E3002" s="2">
        <v>42929</v>
      </c>
      <c r="F3002" s="28">
        <v>79.34</v>
      </c>
      <c r="G3002" t="s">
        <v>14</v>
      </c>
    </row>
    <row r="3003" spans="1:7" x14ac:dyDescent="0.25">
      <c r="A3003" t="s">
        <v>0</v>
      </c>
      <c r="B3003" t="s">
        <v>13</v>
      </c>
      <c r="C3003">
        <v>7673233</v>
      </c>
      <c r="D3003" s="2">
        <v>2958465</v>
      </c>
      <c r="E3003" s="2">
        <v>42929</v>
      </c>
      <c r="F3003" s="28">
        <v>77.5</v>
      </c>
      <c r="G3003" t="s">
        <v>14</v>
      </c>
    </row>
    <row r="3004" spans="1:7" x14ac:dyDescent="0.25">
      <c r="A3004" t="s">
        <v>0</v>
      </c>
      <c r="B3004" t="s">
        <v>13</v>
      </c>
      <c r="C3004">
        <v>7673234</v>
      </c>
      <c r="D3004" s="2">
        <v>2958465</v>
      </c>
      <c r="E3004" s="2">
        <v>42929</v>
      </c>
      <c r="F3004" s="28">
        <v>77.5</v>
      </c>
      <c r="G3004" t="s">
        <v>14</v>
      </c>
    </row>
    <row r="3005" spans="1:7" x14ac:dyDescent="0.25">
      <c r="A3005" t="s">
        <v>0</v>
      </c>
      <c r="B3005" t="s">
        <v>13</v>
      </c>
      <c r="C3005">
        <v>7673663</v>
      </c>
      <c r="D3005" s="2">
        <v>2958465</v>
      </c>
      <c r="E3005" s="2">
        <v>42929</v>
      </c>
      <c r="F3005" s="28">
        <v>76</v>
      </c>
      <c r="G3005" t="s">
        <v>14</v>
      </c>
    </row>
    <row r="3006" spans="1:7" x14ac:dyDescent="0.25">
      <c r="A3006" t="s">
        <v>0</v>
      </c>
      <c r="B3006" t="s">
        <v>13</v>
      </c>
      <c r="C3006">
        <v>7673664</v>
      </c>
      <c r="D3006" s="2">
        <v>2958465</v>
      </c>
      <c r="E3006" s="2">
        <v>42929</v>
      </c>
      <c r="F3006" s="28">
        <v>76</v>
      </c>
      <c r="G3006" t="s">
        <v>14</v>
      </c>
    </row>
    <row r="3007" spans="1:7" x14ac:dyDescent="0.25">
      <c r="A3007" t="s">
        <v>0</v>
      </c>
      <c r="B3007" t="s">
        <v>13</v>
      </c>
      <c r="C3007">
        <v>7673683</v>
      </c>
      <c r="D3007" s="2">
        <v>2958465</v>
      </c>
      <c r="E3007" s="2">
        <v>42929</v>
      </c>
      <c r="F3007" s="28">
        <v>73.349999999999994</v>
      </c>
      <c r="G3007" t="s">
        <v>14</v>
      </c>
    </row>
    <row r="3008" spans="1:7" x14ac:dyDescent="0.25">
      <c r="A3008" t="s">
        <v>0</v>
      </c>
      <c r="B3008" t="s">
        <v>13</v>
      </c>
      <c r="C3008">
        <v>7673684</v>
      </c>
      <c r="D3008" s="2">
        <v>2958465</v>
      </c>
      <c r="E3008" s="2">
        <v>42929</v>
      </c>
      <c r="F3008" s="28">
        <v>73.349999999999994</v>
      </c>
      <c r="G3008" t="s">
        <v>14</v>
      </c>
    </row>
    <row r="3009" spans="1:7" x14ac:dyDescent="0.25">
      <c r="A3009" t="s">
        <v>0</v>
      </c>
      <c r="B3009" t="s">
        <v>13</v>
      </c>
      <c r="C3009">
        <v>7673733</v>
      </c>
      <c r="D3009" s="2">
        <v>2958465</v>
      </c>
      <c r="E3009" s="2">
        <v>42929</v>
      </c>
      <c r="F3009" s="28">
        <v>71.650000000000006</v>
      </c>
      <c r="G3009" t="s">
        <v>14</v>
      </c>
    </row>
    <row r="3010" spans="1:7" x14ac:dyDescent="0.25">
      <c r="A3010" t="s">
        <v>0</v>
      </c>
      <c r="B3010" t="s">
        <v>13</v>
      </c>
      <c r="C3010">
        <v>7673734</v>
      </c>
      <c r="D3010" s="2">
        <v>2958465</v>
      </c>
      <c r="E3010" s="2">
        <v>42929</v>
      </c>
      <c r="F3010" s="28">
        <v>71.650000000000006</v>
      </c>
      <c r="G3010" t="s">
        <v>14</v>
      </c>
    </row>
    <row r="3011" spans="1:7" x14ac:dyDescent="0.25">
      <c r="A3011" t="s">
        <v>0</v>
      </c>
      <c r="B3011" t="s">
        <v>13</v>
      </c>
      <c r="C3011">
        <v>7675183</v>
      </c>
      <c r="D3011" s="2">
        <v>2958465</v>
      </c>
      <c r="E3011" s="2">
        <v>41320</v>
      </c>
      <c r="F3011" s="28">
        <v>79</v>
      </c>
      <c r="G3011" t="s">
        <v>14</v>
      </c>
    </row>
    <row r="3012" spans="1:7" x14ac:dyDescent="0.25">
      <c r="A3012" t="s">
        <v>0</v>
      </c>
      <c r="B3012" t="s">
        <v>13</v>
      </c>
      <c r="C3012">
        <v>7675184</v>
      </c>
      <c r="D3012" s="2">
        <v>2958465</v>
      </c>
      <c r="E3012" s="2">
        <v>41320</v>
      </c>
      <c r="F3012" s="28">
        <v>79</v>
      </c>
      <c r="G3012" t="s">
        <v>14</v>
      </c>
    </row>
    <row r="3013" spans="1:7" x14ac:dyDescent="0.25">
      <c r="A3013" t="s">
        <v>0</v>
      </c>
      <c r="B3013" t="s">
        <v>13</v>
      </c>
      <c r="C3013">
        <v>7675233</v>
      </c>
      <c r="D3013" s="2">
        <v>2958465</v>
      </c>
      <c r="E3013" s="2">
        <v>41320</v>
      </c>
      <c r="F3013" s="28">
        <v>79</v>
      </c>
      <c r="G3013" t="s">
        <v>14</v>
      </c>
    </row>
    <row r="3014" spans="1:7" x14ac:dyDescent="0.25">
      <c r="A3014" t="s">
        <v>0</v>
      </c>
      <c r="B3014" t="s">
        <v>13</v>
      </c>
      <c r="C3014">
        <v>7675234</v>
      </c>
      <c r="D3014" s="2">
        <v>2958465</v>
      </c>
      <c r="E3014" s="2">
        <v>41320</v>
      </c>
      <c r="F3014" s="28">
        <v>79</v>
      </c>
      <c r="G3014" t="s">
        <v>14</v>
      </c>
    </row>
    <row r="3015" spans="1:7" x14ac:dyDescent="0.25">
      <c r="A3015" t="s">
        <v>0</v>
      </c>
      <c r="B3015" t="s">
        <v>13</v>
      </c>
      <c r="C3015">
        <v>7675237</v>
      </c>
      <c r="D3015" s="2">
        <v>2958465</v>
      </c>
      <c r="E3015" s="2">
        <v>41403</v>
      </c>
      <c r="F3015" s="28">
        <v>79</v>
      </c>
      <c r="G3015" t="s">
        <v>14</v>
      </c>
    </row>
    <row r="3016" spans="1:7" x14ac:dyDescent="0.25">
      <c r="A3016" t="s">
        <v>0</v>
      </c>
      <c r="B3016" t="s">
        <v>13</v>
      </c>
      <c r="C3016">
        <v>7675242</v>
      </c>
      <c r="D3016" s="2">
        <v>2958465</v>
      </c>
      <c r="E3016" s="2">
        <v>41320</v>
      </c>
      <c r="F3016" s="28">
        <v>79</v>
      </c>
      <c r="G3016" t="s">
        <v>14</v>
      </c>
    </row>
    <row r="3017" spans="1:7" x14ac:dyDescent="0.25">
      <c r="A3017" t="s">
        <v>0</v>
      </c>
      <c r="B3017" t="s">
        <v>13</v>
      </c>
      <c r="C3017">
        <v>7675256</v>
      </c>
      <c r="D3017" s="2">
        <v>2958465</v>
      </c>
      <c r="E3017" s="2">
        <v>41320</v>
      </c>
      <c r="F3017" s="28">
        <v>79</v>
      </c>
      <c r="G3017" t="s">
        <v>14</v>
      </c>
    </row>
    <row r="3018" spans="1:7" x14ac:dyDescent="0.25">
      <c r="A3018" t="s">
        <v>0</v>
      </c>
      <c r="B3018" t="s">
        <v>13</v>
      </c>
      <c r="C3018">
        <v>7675683</v>
      </c>
      <c r="D3018" s="2">
        <v>2958465</v>
      </c>
      <c r="E3018" s="2">
        <v>41320</v>
      </c>
      <c r="F3018" s="28">
        <v>86.14</v>
      </c>
      <c r="G3018" t="s">
        <v>14</v>
      </c>
    </row>
    <row r="3019" spans="1:7" x14ac:dyDescent="0.25">
      <c r="A3019" t="s">
        <v>0</v>
      </c>
      <c r="B3019" t="s">
        <v>13</v>
      </c>
      <c r="C3019">
        <v>7675684</v>
      </c>
      <c r="D3019" s="2">
        <v>2958465</v>
      </c>
      <c r="E3019" s="2">
        <v>41320</v>
      </c>
      <c r="F3019" s="28">
        <v>86.14</v>
      </c>
      <c r="G3019" t="s">
        <v>14</v>
      </c>
    </row>
    <row r="3020" spans="1:7" x14ac:dyDescent="0.25">
      <c r="A3020" t="s">
        <v>0</v>
      </c>
      <c r="B3020" t="s">
        <v>13</v>
      </c>
      <c r="C3020">
        <v>7675733</v>
      </c>
      <c r="D3020" s="2">
        <v>2958465</v>
      </c>
      <c r="E3020" s="2">
        <v>41320</v>
      </c>
      <c r="F3020" s="28">
        <v>86.05</v>
      </c>
      <c r="G3020" t="s">
        <v>14</v>
      </c>
    </row>
    <row r="3021" spans="1:7" x14ac:dyDescent="0.25">
      <c r="A3021" t="s">
        <v>0</v>
      </c>
      <c r="B3021" t="s">
        <v>13</v>
      </c>
      <c r="C3021">
        <v>7675734</v>
      </c>
      <c r="D3021" s="2">
        <v>2958465</v>
      </c>
      <c r="E3021" s="2">
        <v>41320</v>
      </c>
      <c r="F3021" s="28">
        <v>86.05</v>
      </c>
      <c r="G3021" t="s">
        <v>14</v>
      </c>
    </row>
    <row r="3022" spans="1:7" x14ac:dyDescent="0.25">
      <c r="A3022" t="s">
        <v>0</v>
      </c>
      <c r="B3022" t="s">
        <v>13</v>
      </c>
      <c r="C3022">
        <v>7675737</v>
      </c>
      <c r="D3022" s="2">
        <v>2958465</v>
      </c>
      <c r="E3022" s="2">
        <v>41402</v>
      </c>
      <c r="F3022" s="28">
        <v>86.05</v>
      </c>
      <c r="G3022" t="s">
        <v>14</v>
      </c>
    </row>
    <row r="3023" spans="1:7" x14ac:dyDescent="0.25">
      <c r="A3023" t="s">
        <v>0</v>
      </c>
      <c r="B3023" t="s">
        <v>13</v>
      </c>
      <c r="C3023">
        <v>7675742</v>
      </c>
      <c r="D3023" s="2">
        <v>2958465</v>
      </c>
      <c r="E3023" s="2">
        <v>41320</v>
      </c>
      <c r="F3023" s="28">
        <v>86.14</v>
      </c>
      <c r="G3023" t="s">
        <v>14</v>
      </c>
    </row>
    <row r="3024" spans="1:7" x14ac:dyDescent="0.25">
      <c r="A3024" t="s">
        <v>0</v>
      </c>
      <c r="B3024" t="s">
        <v>13</v>
      </c>
      <c r="C3024">
        <v>7675756</v>
      </c>
      <c r="D3024" s="2">
        <v>2958465</v>
      </c>
      <c r="E3024" s="2">
        <v>41320</v>
      </c>
      <c r="F3024" s="28">
        <v>86.14</v>
      </c>
      <c r="G3024" t="s">
        <v>14</v>
      </c>
    </row>
    <row r="3025" spans="1:7" x14ac:dyDescent="0.25">
      <c r="A3025" t="s">
        <v>0</v>
      </c>
      <c r="B3025" t="s">
        <v>13</v>
      </c>
      <c r="C3025">
        <v>7676183</v>
      </c>
      <c r="D3025" s="2">
        <v>2958465</v>
      </c>
      <c r="E3025" s="2">
        <v>41071</v>
      </c>
      <c r="F3025" s="28">
        <v>83.33</v>
      </c>
      <c r="G3025" t="s">
        <v>14</v>
      </c>
    </row>
    <row r="3026" spans="1:7" x14ac:dyDescent="0.25">
      <c r="A3026" t="s">
        <v>0</v>
      </c>
      <c r="B3026" t="s">
        <v>13</v>
      </c>
      <c r="C3026">
        <v>7676184</v>
      </c>
      <c r="D3026" s="2">
        <v>2958465</v>
      </c>
      <c r="E3026" s="2">
        <v>41071</v>
      </c>
      <c r="F3026" s="28">
        <v>83.33</v>
      </c>
      <c r="G3026" t="s">
        <v>14</v>
      </c>
    </row>
    <row r="3027" spans="1:7" x14ac:dyDescent="0.25">
      <c r="A3027" t="s">
        <v>0</v>
      </c>
      <c r="B3027" t="s">
        <v>13</v>
      </c>
      <c r="C3027">
        <v>7676242</v>
      </c>
      <c r="D3027" s="2">
        <v>2958465</v>
      </c>
      <c r="E3027" s="2">
        <v>41071</v>
      </c>
      <c r="F3027" s="28">
        <v>83.33</v>
      </c>
      <c r="G3027" t="s">
        <v>14</v>
      </c>
    </row>
    <row r="3028" spans="1:7" x14ac:dyDescent="0.25">
      <c r="A3028" t="s">
        <v>0</v>
      </c>
      <c r="B3028" t="s">
        <v>13</v>
      </c>
      <c r="C3028">
        <v>7676263</v>
      </c>
      <c r="D3028" s="2">
        <v>2958465</v>
      </c>
      <c r="E3028" s="2">
        <v>40299</v>
      </c>
      <c r="F3028" s="28">
        <v>83.33</v>
      </c>
      <c r="G3028" t="s">
        <v>14</v>
      </c>
    </row>
    <row r="3029" spans="1:7" x14ac:dyDescent="0.25">
      <c r="A3029" t="s">
        <v>0</v>
      </c>
      <c r="B3029" t="s">
        <v>13</v>
      </c>
      <c r="C3029">
        <v>7676265</v>
      </c>
      <c r="D3029" s="2">
        <v>2958465</v>
      </c>
      <c r="E3029" s="2">
        <v>41071</v>
      </c>
      <c r="F3029" s="28">
        <v>83.33</v>
      </c>
      <c r="G3029" t="s">
        <v>14</v>
      </c>
    </row>
    <row r="3030" spans="1:7" x14ac:dyDescent="0.25">
      <c r="A3030" t="s">
        <v>0</v>
      </c>
      <c r="B3030" t="s">
        <v>13</v>
      </c>
      <c r="C3030">
        <v>7676683</v>
      </c>
      <c r="D3030" s="2">
        <v>2958465</v>
      </c>
      <c r="E3030" s="2">
        <v>41071</v>
      </c>
      <c r="F3030" s="28">
        <v>83.33</v>
      </c>
      <c r="G3030" t="s">
        <v>14</v>
      </c>
    </row>
    <row r="3031" spans="1:7" x14ac:dyDescent="0.25">
      <c r="A3031" t="s">
        <v>0</v>
      </c>
      <c r="B3031" t="s">
        <v>13</v>
      </c>
      <c r="C3031">
        <v>7676684</v>
      </c>
      <c r="D3031" s="2">
        <v>2958465</v>
      </c>
      <c r="E3031" s="2">
        <v>41071</v>
      </c>
      <c r="F3031" s="28">
        <v>83.33</v>
      </c>
      <c r="G3031" t="s">
        <v>14</v>
      </c>
    </row>
    <row r="3032" spans="1:7" x14ac:dyDescent="0.25">
      <c r="A3032" t="s">
        <v>0</v>
      </c>
      <c r="B3032" t="s">
        <v>13</v>
      </c>
      <c r="C3032">
        <v>7676742</v>
      </c>
      <c r="D3032" s="2">
        <v>2958465</v>
      </c>
      <c r="E3032" s="2">
        <v>41071</v>
      </c>
      <c r="F3032" s="28">
        <v>83.33</v>
      </c>
      <c r="G3032" t="s">
        <v>14</v>
      </c>
    </row>
    <row r="3033" spans="1:7" x14ac:dyDescent="0.25">
      <c r="A3033" t="s">
        <v>0</v>
      </c>
      <c r="B3033" t="s">
        <v>13</v>
      </c>
      <c r="C3033">
        <v>7676763</v>
      </c>
      <c r="D3033" s="2">
        <v>2958465</v>
      </c>
      <c r="E3033" s="2">
        <v>40299</v>
      </c>
      <c r="F3033" s="28">
        <v>83.33</v>
      </c>
      <c r="G3033" t="s">
        <v>14</v>
      </c>
    </row>
    <row r="3034" spans="1:7" x14ac:dyDescent="0.25">
      <c r="A3034" t="s">
        <v>0</v>
      </c>
      <c r="B3034" t="s">
        <v>13</v>
      </c>
      <c r="C3034">
        <v>7676765</v>
      </c>
      <c r="D3034" s="2">
        <v>2958465</v>
      </c>
      <c r="E3034" s="2">
        <v>41071</v>
      </c>
      <c r="F3034" s="28">
        <v>83.33</v>
      </c>
      <c r="G3034" t="s">
        <v>14</v>
      </c>
    </row>
    <row r="3035" spans="1:7" x14ac:dyDescent="0.25">
      <c r="A3035" t="s">
        <v>0</v>
      </c>
      <c r="B3035" t="s">
        <v>13</v>
      </c>
      <c r="C3035">
        <v>7677183</v>
      </c>
      <c r="D3035" s="2">
        <v>2958465</v>
      </c>
      <c r="E3035" s="2">
        <v>44764</v>
      </c>
      <c r="F3035" s="28">
        <v>85.08</v>
      </c>
      <c r="G3035" t="s">
        <v>14</v>
      </c>
    </row>
    <row r="3036" spans="1:7" x14ac:dyDescent="0.25">
      <c r="A3036" t="s">
        <v>0</v>
      </c>
      <c r="B3036" t="s">
        <v>13</v>
      </c>
      <c r="C3036">
        <v>7677184</v>
      </c>
      <c r="D3036" s="2">
        <v>2958465</v>
      </c>
      <c r="E3036" s="2">
        <v>44764</v>
      </c>
      <c r="F3036" s="28">
        <v>85.08</v>
      </c>
      <c r="G3036" t="s">
        <v>14</v>
      </c>
    </row>
    <row r="3037" spans="1:7" x14ac:dyDescent="0.25">
      <c r="A3037" t="s">
        <v>0</v>
      </c>
      <c r="B3037" t="s">
        <v>13</v>
      </c>
      <c r="C3037">
        <v>7677241</v>
      </c>
      <c r="D3037" s="2">
        <v>2958465</v>
      </c>
      <c r="E3037" s="2">
        <v>44764</v>
      </c>
      <c r="F3037" s="28">
        <v>86.24</v>
      </c>
      <c r="G3037" t="s">
        <v>14</v>
      </c>
    </row>
    <row r="3038" spans="1:7" x14ac:dyDescent="0.25">
      <c r="A3038" t="s">
        <v>0</v>
      </c>
      <c r="B3038" t="s">
        <v>13</v>
      </c>
      <c r="C3038">
        <v>7677242</v>
      </c>
      <c r="D3038" s="2">
        <v>2958465</v>
      </c>
      <c r="E3038" s="2">
        <v>44764</v>
      </c>
      <c r="F3038" s="28">
        <v>86.24</v>
      </c>
      <c r="G3038" t="s">
        <v>14</v>
      </c>
    </row>
    <row r="3039" spans="1:7" x14ac:dyDescent="0.25">
      <c r="A3039" t="s">
        <v>0</v>
      </c>
      <c r="B3039" t="s">
        <v>13</v>
      </c>
      <c r="C3039">
        <v>7677253</v>
      </c>
      <c r="D3039" s="2">
        <v>2958465</v>
      </c>
      <c r="E3039" s="2">
        <v>44764</v>
      </c>
      <c r="F3039" s="28">
        <v>86.36</v>
      </c>
      <c r="G3039" t="s">
        <v>14</v>
      </c>
    </row>
    <row r="3040" spans="1:7" x14ac:dyDescent="0.25">
      <c r="A3040" t="s">
        <v>0</v>
      </c>
      <c r="B3040" t="s">
        <v>13</v>
      </c>
      <c r="C3040">
        <v>7677254</v>
      </c>
      <c r="D3040" s="2">
        <v>2958465</v>
      </c>
      <c r="E3040" s="2">
        <v>44988</v>
      </c>
      <c r="F3040" s="28">
        <v>87.01</v>
      </c>
      <c r="G3040" t="s">
        <v>14</v>
      </c>
    </row>
    <row r="3041" spans="1:7" x14ac:dyDescent="0.25">
      <c r="A3041" t="s">
        <v>0</v>
      </c>
      <c r="B3041" t="s">
        <v>13</v>
      </c>
      <c r="C3041">
        <v>7677256</v>
      </c>
      <c r="D3041" s="2">
        <v>2958465</v>
      </c>
      <c r="E3041" s="2">
        <v>44764</v>
      </c>
      <c r="F3041" s="28">
        <v>86.36</v>
      </c>
      <c r="G3041" t="s">
        <v>14</v>
      </c>
    </row>
    <row r="3042" spans="1:7" x14ac:dyDescent="0.25">
      <c r="A3042" t="s">
        <v>0</v>
      </c>
      <c r="B3042" t="s">
        <v>13</v>
      </c>
      <c r="C3042">
        <v>7677282</v>
      </c>
      <c r="D3042" s="2">
        <v>2958465</v>
      </c>
      <c r="E3042" s="2">
        <v>44764</v>
      </c>
      <c r="F3042" s="28">
        <v>87.35</v>
      </c>
      <c r="G3042" t="s">
        <v>14</v>
      </c>
    </row>
    <row r="3043" spans="1:7" x14ac:dyDescent="0.25">
      <c r="A3043" t="s">
        <v>0</v>
      </c>
      <c r="B3043" t="s">
        <v>13</v>
      </c>
      <c r="C3043">
        <v>7677283</v>
      </c>
      <c r="D3043" s="2">
        <v>2958465</v>
      </c>
      <c r="E3043" s="2">
        <v>44764</v>
      </c>
      <c r="F3043" s="28">
        <v>87.06</v>
      </c>
      <c r="G3043" t="s">
        <v>14</v>
      </c>
    </row>
    <row r="3044" spans="1:7" x14ac:dyDescent="0.25">
      <c r="A3044" t="s">
        <v>0</v>
      </c>
      <c r="B3044" t="s">
        <v>13</v>
      </c>
      <c r="C3044">
        <v>7677683</v>
      </c>
      <c r="D3044" s="2">
        <v>2958465</v>
      </c>
      <c r="E3044" s="2">
        <v>43344</v>
      </c>
      <c r="F3044" s="28">
        <v>87.72</v>
      </c>
      <c r="G3044" t="s">
        <v>14</v>
      </c>
    </row>
    <row r="3045" spans="1:7" x14ac:dyDescent="0.25">
      <c r="A3045" t="s">
        <v>0</v>
      </c>
      <c r="B3045" t="s">
        <v>13</v>
      </c>
      <c r="C3045">
        <v>7677684</v>
      </c>
      <c r="D3045" s="2">
        <v>2958465</v>
      </c>
      <c r="E3045" s="2">
        <v>43344</v>
      </c>
      <c r="F3045" s="28">
        <v>87.72</v>
      </c>
      <c r="G3045" t="s">
        <v>14</v>
      </c>
    </row>
    <row r="3046" spans="1:7" x14ac:dyDescent="0.25">
      <c r="A3046" t="s">
        <v>0</v>
      </c>
      <c r="B3046" t="s">
        <v>13</v>
      </c>
      <c r="C3046">
        <v>7677741</v>
      </c>
      <c r="D3046" s="2">
        <v>2958465</v>
      </c>
      <c r="E3046" s="2">
        <v>43344</v>
      </c>
      <c r="F3046" s="28">
        <v>87.72</v>
      </c>
      <c r="G3046" t="s">
        <v>14</v>
      </c>
    </row>
    <row r="3047" spans="1:7" x14ac:dyDescent="0.25">
      <c r="A3047" t="s">
        <v>0</v>
      </c>
      <c r="B3047" t="s">
        <v>13</v>
      </c>
      <c r="C3047">
        <v>7677742</v>
      </c>
      <c r="D3047" s="2">
        <v>2958465</v>
      </c>
      <c r="E3047" s="2">
        <v>43344</v>
      </c>
      <c r="F3047" s="28">
        <v>87.72</v>
      </c>
      <c r="G3047" t="s">
        <v>14</v>
      </c>
    </row>
    <row r="3048" spans="1:7" x14ac:dyDescent="0.25">
      <c r="A3048" t="s">
        <v>0</v>
      </c>
      <c r="B3048" t="s">
        <v>13</v>
      </c>
      <c r="C3048">
        <v>7677753</v>
      </c>
      <c r="D3048" s="2">
        <v>2958465</v>
      </c>
      <c r="E3048" s="2">
        <v>43344</v>
      </c>
      <c r="F3048" s="28">
        <v>87.72</v>
      </c>
      <c r="G3048" t="s">
        <v>14</v>
      </c>
    </row>
    <row r="3049" spans="1:7" x14ac:dyDescent="0.25">
      <c r="A3049" t="s">
        <v>0</v>
      </c>
      <c r="B3049" t="s">
        <v>13</v>
      </c>
      <c r="C3049">
        <v>7677756</v>
      </c>
      <c r="D3049" s="2">
        <v>2958465</v>
      </c>
      <c r="E3049" s="2">
        <v>43344</v>
      </c>
      <c r="F3049" s="28">
        <v>87.72</v>
      </c>
      <c r="G3049" t="s">
        <v>14</v>
      </c>
    </row>
    <row r="3050" spans="1:7" x14ac:dyDescent="0.25">
      <c r="A3050" t="s">
        <v>0</v>
      </c>
      <c r="B3050" t="s">
        <v>13</v>
      </c>
      <c r="C3050">
        <v>7677782</v>
      </c>
      <c r="D3050" s="2">
        <v>2958465</v>
      </c>
      <c r="E3050" s="2">
        <v>43344</v>
      </c>
      <c r="F3050" s="28">
        <v>87.72</v>
      </c>
      <c r="G3050" t="s">
        <v>14</v>
      </c>
    </row>
    <row r="3051" spans="1:7" x14ac:dyDescent="0.25">
      <c r="A3051" t="s">
        <v>0</v>
      </c>
      <c r="B3051" t="s">
        <v>13</v>
      </c>
      <c r="C3051">
        <v>7677783</v>
      </c>
      <c r="D3051" s="2">
        <v>2958465</v>
      </c>
      <c r="E3051" s="2">
        <v>43344</v>
      </c>
      <c r="F3051" s="28">
        <v>87.72</v>
      </c>
      <c r="G3051" t="s">
        <v>14</v>
      </c>
    </row>
    <row r="3052" spans="1:7" x14ac:dyDescent="0.25">
      <c r="A3052" t="s">
        <v>0</v>
      </c>
      <c r="B3052" t="s">
        <v>13</v>
      </c>
      <c r="C3052">
        <v>7682183</v>
      </c>
      <c r="D3052" s="2">
        <v>2958465</v>
      </c>
      <c r="E3052" s="2">
        <v>40756</v>
      </c>
      <c r="F3052" s="28">
        <v>83.33</v>
      </c>
      <c r="G3052" t="s">
        <v>14</v>
      </c>
    </row>
    <row r="3053" spans="1:7" x14ac:dyDescent="0.25">
      <c r="A3053" t="s">
        <v>0</v>
      </c>
      <c r="B3053" t="s">
        <v>13</v>
      </c>
      <c r="C3053">
        <v>7682184</v>
      </c>
      <c r="D3053" s="2">
        <v>2958465</v>
      </c>
      <c r="E3053" s="2">
        <v>40756</v>
      </c>
      <c r="F3053" s="28">
        <v>83.33</v>
      </c>
      <c r="G3053" t="s">
        <v>14</v>
      </c>
    </row>
    <row r="3054" spans="1:7" x14ac:dyDescent="0.25">
      <c r="A3054" t="s">
        <v>0</v>
      </c>
      <c r="B3054" t="s">
        <v>13</v>
      </c>
      <c r="C3054">
        <v>7682251</v>
      </c>
      <c r="D3054" s="2">
        <v>2958465</v>
      </c>
      <c r="E3054" s="2">
        <v>40756</v>
      </c>
      <c r="F3054" s="28">
        <v>83.33</v>
      </c>
      <c r="G3054" t="s">
        <v>14</v>
      </c>
    </row>
    <row r="3055" spans="1:7" x14ac:dyDescent="0.25">
      <c r="A3055" t="s">
        <v>0</v>
      </c>
      <c r="B3055" t="s">
        <v>13</v>
      </c>
      <c r="C3055">
        <v>7682265</v>
      </c>
      <c r="D3055" s="2">
        <v>2958465</v>
      </c>
      <c r="E3055" s="2">
        <v>40756</v>
      </c>
      <c r="F3055" s="28">
        <v>83.33</v>
      </c>
      <c r="G3055" t="s">
        <v>14</v>
      </c>
    </row>
    <row r="3056" spans="1:7" x14ac:dyDescent="0.25">
      <c r="A3056" t="s">
        <v>0</v>
      </c>
      <c r="B3056" t="s">
        <v>13</v>
      </c>
      <c r="C3056">
        <v>7682683</v>
      </c>
      <c r="D3056" s="2">
        <v>2958465</v>
      </c>
      <c r="E3056" s="2">
        <v>41233</v>
      </c>
      <c r="F3056" s="28">
        <v>83.33</v>
      </c>
      <c r="G3056" t="s">
        <v>14</v>
      </c>
    </row>
    <row r="3057" spans="1:7" x14ac:dyDescent="0.25">
      <c r="A3057" t="s">
        <v>0</v>
      </c>
      <c r="B3057" t="s">
        <v>13</v>
      </c>
      <c r="C3057">
        <v>7682684</v>
      </c>
      <c r="D3057" s="2">
        <v>2958465</v>
      </c>
      <c r="E3057" s="2">
        <v>41233</v>
      </c>
      <c r="F3057" s="28">
        <v>83.33</v>
      </c>
      <c r="G3057" t="s">
        <v>14</v>
      </c>
    </row>
    <row r="3058" spans="1:7" x14ac:dyDescent="0.25">
      <c r="A3058" t="s">
        <v>0</v>
      </c>
      <c r="B3058" t="s">
        <v>13</v>
      </c>
      <c r="C3058">
        <v>7682751</v>
      </c>
      <c r="D3058" s="2">
        <v>2958465</v>
      </c>
      <c r="E3058" s="2">
        <v>41233</v>
      </c>
      <c r="F3058" s="28">
        <v>83.33</v>
      </c>
      <c r="G3058" t="s">
        <v>14</v>
      </c>
    </row>
    <row r="3059" spans="1:7" x14ac:dyDescent="0.25">
      <c r="A3059" t="s">
        <v>0</v>
      </c>
      <c r="B3059" t="s">
        <v>13</v>
      </c>
      <c r="C3059">
        <v>7682765</v>
      </c>
      <c r="D3059" s="2">
        <v>2958465</v>
      </c>
      <c r="E3059" s="2">
        <v>41233</v>
      </c>
      <c r="F3059" s="28">
        <v>83.33</v>
      </c>
      <c r="G3059" t="s">
        <v>14</v>
      </c>
    </row>
    <row r="3060" spans="1:7" x14ac:dyDescent="0.25">
      <c r="A3060" t="s">
        <v>0</v>
      </c>
      <c r="B3060" t="s">
        <v>13</v>
      </c>
      <c r="C3060">
        <v>7683183</v>
      </c>
      <c r="D3060" s="2">
        <v>2958465</v>
      </c>
      <c r="E3060" s="2">
        <v>41233</v>
      </c>
      <c r="F3060" s="28">
        <v>83.34</v>
      </c>
      <c r="G3060" t="s">
        <v>14</v>
      </c>
    </row>
    <row r="3061" spans="1:7" x14ac:dyDescent="0.25">
      <c r="A3061" t="s">
        <v>0</v>
      </c>
      <c r="B3061" t="s">
        <v>13</v>
      </c>
      <c r="C3061">
        <v>7683185</v>
      </c>
      <c r="D3061" s="2">
        <v>2958465</v>
      </c>
      <c r="E3061" s="2">
        <v>41233</v>
      </c>
      <c r="F3061" s="28">
        <v>83.34</v>
      </c>
      <c r="G3061" t="s">
        <v>14</v>
      </c>
    </row>
    <row r="3062" spans="1:7" x14ac:dyDescent="0.25">
      <c r="A3062" t="s">
        <v>0</v>
      </c>
      <c r="B3062" t="s">
        <v>13</v>
      </c>
      <c r="C3062">
        <v>7683201</v>
      </c>
      <c r="D3062" s="2">
        <v>2958465</v>
      </c>
      <c r="E3062" s="2">
        <v>41233</v>
      </c>
      <c r="F3062" s="28">
        <v>83.33</v>
      </c>
      <c r="G3062" t="s">
        <v>14</v>
      </c>
    </row>
    <row r="3063" spans="1:7" x14ac:dyDescent="0.25">
      <c r="A3063" t="s">
        <v>0</v>
      </c>
      <c r="B3063" t="s">
        <v>13</v>
      </c>
      <c r="C3063">
        <v>7683203</v>
      </c>
      <c r="D3063" s="2">
        <v>2958465</v>
      </c>
      <c r="E3063" s="2">
        <v>41233</v>
      </c>
      <c r="F3063" s="28">
        <v>83.33</v>
      </c>
      <c r="G3063" t="s">
        <v>14</v>
      </c>
    </row>
    <row r="3064" spans="1:7" x14ac:dyDescent="0.25">
      <c r="A3064" t="s">
        <v>0</v>
      </c>
      <c r="B3064" t="s">
        <v>13</v>
      </c>
      <c r="C3064">
        <v>7683242</v>
      </c>
      <c r="D3064" s="2">
        <v>2958465</v>
      </c>
      <c r="E3064" s="2">
        <v>41233</v>
      </c>
      <c r="F3064" s="28">
        <v>83.33</v>
      </c>
      <c r="G3064" t="s">
        <v>14</v>
      </c>
    </row>
    <row r="3065" spans="1:7" x14ac:dyDescent="0.25">
      <c r="A3065" t="s">
        <v>0</v>
      </c>
      <c r="B3065" t="s">
        <v>13</v>
      </c>
      <c r="C3065">
        <v>7683683</v>
      </c>
      <c r="D3065" s="2">
        <v>2958465</v>
      </c>
      <c r="E3065" s="2">
        <v>41233</v>
      </c>
      <c r="F3065" s="28">
        <v>81.97</v>
      </c>
      <c r="G3065" t="s">
        <v>14</v>
      </c>
    </row>
    <row r="3066" spans="1:7" x14ac:dyDescent="0.25">
      <c r="A3066" t="s">
        <v>0</v>
      </c>
      <c r="B3066" t="s">
        <v>13</v>
      </c>
      <c r="C3066">
        <v>7683685</v>
      </c>
      <c r="D3066" s="2">
        <v>2958465</v>
      </c>
      <c r="E3066" s="2">
        <v>41233</v>
      </c>
      <c r="F3066" s="28">
        <v>81.97</v>
      </c>
      <c r="G3066" t="s">
        <v>14</v>
      </c>
    </row>
    <row r="3067" spans="1:7" x14ac:dyDescent="0.25">
      <c r="A3067" t="s">
        <v>0</v>
      </c>
      <c r="B3067" t="s">
        <v>13</v>
      </c>
      <c r="C3067">
        <v>7683701</v>
      </c>
      <c r="D3067" s="2">
        <v>2958465</v>
      </c>
      <c r="E3067" s="2">
        <v>41233</v>
      </c>
      <c r="F3067" s="28">
        <v>81.97</v>
      </c>
      <c r="G3067" t="s">
        <v>14</v>
      </c>
    </row>
    <row r="3068" spans="1:7" x14ac:dyDescent="0.25">
      <c r="A3068" t="s">
        <v>0</v>
      </c>
      <c r="B3068" t="s">
        <v>13</v>
      </c>
      <c r="C3068">
        <v>7683703</v>
      </c>
      <c r="D3068" s="2">
        <v>2958465</v>
      </c>
      <c r="E3068" s="2">
        <v>41233</v>
      </c>
      <c r="F3068" s="28">
        <v>81.97</v>
      </c>
      <c r="G3068" t="s">
        <v>14</v>
      </c>
    </row>
    <row r="3069" spans="1:7" x14ac:dyDescent="0.25">
      <c r="A3069" t="s">
        <v>0</v>
      </c>
      <c r="B3069" t="s">
        <v>13</v>
      </c>
      <c r="C3069">
        <v>7683742</v>
      </c>
      <c r="D3069" s="2">
        <v>2958465</v>
      </c>
      <c r="E3069" s="2">
        <v>41233</v>
      </c>
      <c r="F3069" s="28">
        <v>81.97</v>
      </c>
      <c r="G3069" t="s">
        <v>14</v>
      </c>
    </row>
    <row r="3070" spans="1:7" x14ac:dyDescent="0.25">
      <c r="A3070" t="s">
        <v>0</v>
      </c>
      <c r="B3070" t="s">
        <v>13</v>
      </c>
      <c r="C3070">
        <v>7687233</v>
      </c>
      <c r="D3070" s="2">
        <v>2958465</v>
      </c>
      <c r="E3070" s="2">
        <v>44764</v>
      </c>
      <c r="F3070" s="28">
        <v>81.84</v>
      </c>
      <c r="G3070" t="s">
        <v>14</v>
      </c>
    </row>
    <row r="3071" spans="1:7" x14ac:dyDescent="0.25">
      <c r="A3071" t="s">
        <v>0</v>
      </c>
      <c r="B3071" t="s">
        <v>13</v>
      </c>
      <c r="C3071">
        <v>7687234</v>
      </c>
      <c r="D3071" s="2">
        <v>2958465</v>
      </c>
      <c r="E3071" s="2">
        <v>44764</v>
      </c>
      <c r="F3071" s="28">
        <v>81.84</v>
      </c>
      <c r="G3071" t="s">
        <v>14</v>
      </c>
    </row>
    <row r="3072" spans="1:7" x14ac:dyDescent="0.25">
      <c r="A3072" t="s">
        <v>0</v>
      </c>
      <c r="B3072" t="s">
        <v>13</v>
      </c>
      <c r="C3072">
        <v>7687265</v>
      </c>
      <c r="D3072" s="2">
        <v>2958465</v>
      </c>
      <c r="E3072" s="2">
        <v>44764</v>
      </c>
      <c r="F3072" s="28">
        <v>82.96</v>
      </c>
      <c r="G3072" t="s">
        <v>14</v>
      </c>
    </row>
    <row r="3073" spans="1:7" x14ac:dyDescent="0.25">
      <c r="A3073" t="s">
        <v>0</v>
      </c>
      <c r="B3073" t="s">
        <v>13</v>
      </c>
      <c r="C3073">
        <v>7688183</v>
      </c>
      <c r="D3073" s="2">
        <v>2958465</v>
      </c>
      <c r="E3073" s="2">
        <v>44894</v>
      </c>
      <c r="F3073" s="28">
        <v>81.760000000000005</v>
      </c>
      <c r="G3073" t="s">
        <v>14</v>
      </c>
    </row>
    <row r="3074" spans="1:7" x14ac:dyDescent="0.25">
      <c r="A3074" t="s">
        <v>0</v>
      </c>
      <c r="B3074" t="s">
        <v>13</v>
      </c>
      <c r="C3074">
        <v>7688184</v>
      </c>
      <c r="D3074" s="2">
        <v>2958465</v>
      </c>
      <c r="E3074" s="2">
        <v>44894</v>
      </c>
      <c r="F3074" s="28">
        <v>81.760000000000005</v>
      </c>
      <c r="G3074" t="s">
        <v>14</v>
      </c>
    </row>
    <row r="3075" spans="1:7" x14ac:dyDescent="0.25">
      <c r="A3075" t="s">
        <v>0</v>
      </c>
      <c r="B3075" t="s">
        <v>13</v>
      </c>
      <c r="C3075">
        <v>7688201</v>
      </c>
      <c r="D3075" s="2">
        <v>2958465</v>
      </c>
      <c r="E3075" s="2">
        <v>44894</v>
      </c>
      <c r="F3075" s="28">
        <v>79.599999999999994</v>
      </c>
      <c r="G3075" t="s">
        <v>14</v>
      </c>
    </row>
    <row r="3076" spans="1:7" x14ac:dyDescent="0.25">
      <c r="A3076" t="s">
        <v>0</v>
      </c>
      <c r="B3076" t="s">
        <v>13</v>
      </c>
      <c r="C3076">
        <v>7688203</v>
      </c>
      <c r="D3076" s="2">
        <v>2958465</v>
      </c>
      <c r="E3076" s="2">
        <v>44894</v>
      </c>
      <c r="F3076" s="28">
        <v>79.599999999999994</v>
      </c>
      <c r="G3076" t="s">
        <v>14</v>
      </c>
    </row>
    <row r="3077" spans="1:7" x14ac:dyDescent="0.25">
      <c r="A3077" t="s">
        <v>0</v>
      </c>
      <c r="B3077" t="s">
        <v>13</v>
      </c>
      <c r="C3077">
        <v>7688211</v>
      </c>
      <c r="D3077" s="2">
        <v>2958465</v>
      </c>
      <c r="E3077" s="2">
        <v>44894</v>
      </c>
      <c r="F3077" s="28">
        <v>79.62</v>
      </c>
      <c r="G3077" t="s">
        <v>14</v>
      </c>
    </row>
    <row r="3078" spans="1:7" x14ac:dyDescent="0.25">
      <c r="A3078" t="s">
        <v>0</v>
      </c>
      <c r="B3078" t="s">
        <v>13</v>
      </c>
      <c r="C3078">
        <v>7688213</v>
      </c>
      <c r="D3078" s="2">
        <v>2958465</v>
      </c>
      <c r="E3078" s="2">
        <v>44894</v>
      </c>
      <c r="F3078" s="28">
        <v>79.62</v>
      </c>
      <c r="G3078" t="s">
        <v>14</v>
      </c>
    </row>
    <row r="3079" spans="1:7" x14ac:dyDescent="0.25">
      <c r="A3079" t="s">
        <v>0</v>
      </c>
      <c r="B3079" t="s">
        <v>13</v>
      </c>
      <c r="C3079">
        <v>7688683</v>
      </c>
      <c r="D3079" s="2">
        <v>2958465</v>
      </c>
      <c r="E3079" s="2">
        <v>42935</v>
      </c>
      <c r="F3079" s="28">
        <v>77.08</v>
      </c>
      <c r="G3079" t="s">
        <v>14</v>
      </c>
    </row>
    <row r="3080" spans="1:7" x14ac:dyDescent="0.25">
      <c r="A3080" t="s">
        <v>0</v>
      </c>
      <c r="B3080" t="s">
        <v>13</v>
      </c>
      <c r="C3080">
        <v>7688684</v>
      </c>
      <c r="D3080" s="2">
        <v>2958465</v>
      </c>
      <c r="E3080" s="2">
        <v>42935</v>
      </c>
      <c r="F3080" s="28">
        <v>77.08</v>
      </c>
      <c r="G3080" t="s">
        <v>14</v>
      </c>
    </row>
    <row r="3081" spans="1:7" x14ac:dyDescent="0.25">
      <c r="A3081" t="s">
        <v>0</v>
      </c>
      <c r="B3081" t="s">
        <v>13</v>
      </c>
      <c r="C3081">
        <v>7688711</v>
      </c>
      <c r="D3081" s="2">
        <v>2958465</v>
      </c>
      <c r="E3081" s="2">
        <v>42935</v>
      </c>
      <c r="F3081" s="28">
        <v>77.08</v>
      </c>
      <c r="G3081" t="s">
        <v>14</v>
      </c>
    </row>
    <row r="3082" spans="1:7" x14ac:dyDescent="0.25">
      <c r="A3082" t="s">
        <v>0</v>
      </c>
      <c r="B3082" t="s">
        <v>13</v>
      </c>
      <c r="C3082">
        <v>7688713</v>
      </c>
      <c r="D3082" s="2">
        <v>2958465</v>
      </c>
      <c r="E3082" s="2">
        <v>42935</v>
      </c>
      <c r="F3082" s="28">
        <v>77.08</v>
      </c>
      <c r="G3082" t="s">
        <v>14</v>
      </c>
    </row>
    <row r="3083" spans="1:7" x14ac:dyDescent="0.25">
      <c r="A3083" t="s">
        <v>0</v>
      </c>
      <c r="B3083" t="s">
        <v>13</v>
      </c>
      <c r="C3083">
        <v>7690134</v>
      </c>
      <c r="D3083" s="2">
        <v>2958465</v>
      </c>
      <c r="E3083" s="2">
        <v>44299</v>
      </c>
      <c r="F3083" s="28">
        <v>74</v>
      </c>
      <c r="G3083" t="s">
        <v>14</v>
      </c>
    </row>
    <row r="3084" spans="1:7" x14ac:dyDescent="0.25">
      <c r="A3084" t="s">
        <v>0</v>
      </c>
      <c r="B3084" t="s">
        <v>13</v>
      </c>
      <c r="C3084">
        <v>7690135</v>
      </c>
      <c r="D3084" s="2">
        <v>2958465</v>
      </c>
      <c r="E3084" s="2">
        <v>44299</v>
      </c>
      <c r="F3084" s="28">
        <v>74</v>
      </c>
      <c r="G3084" t="s">
        <v>14</v>
      </c>
    </row>
    <row r="3085" spans="1:7" x14ac:dyDescent="0.25">
      <c r="A3085" t="s">
        <v>0</v>
      </c>
      <c r="B3085" t="s">
        <v>13</v>
      </c>
      <c r="C3085">
        <v>7690183</v>
      </c>
      <c r="D3085" s="2">
        <v>2958465</v>
      </c>
      <c r="E3085" s="2">
        <v>44299</v>
      </c>
      <c r="F3085" s="28">
        <v>74.010000000000005</v>
      </c>
      <c r="G3085" t="s">
        <v>14</v>
      </c>
    </row>
    <row r="3086" spans="1:7" x14ac:dyDescent="0.25">
      <c r="A3086" t="s">
        <v>0</v>
      </c>
      <c r="B3086" t="s">
        <v>13</v>
      </c>
      <c r="C3086">
        <v>7690184</v>
      </c>
      <c r="D3086" s="2">
        <v>2958465</v>
      </c>
      <c r="E3086" s="2">
        <v>44299</v>
      </c>
      <c r="F3086" s="28">
        <v>74.010000000000005</v>
      </c>
      <c r="G3086" t="s">
        <v>14</v>
      </c>
    </row>
    <row r="3087" spans="1:7" x14ac:dyDescent="0.25">
      <c r="A3087" t="s">
        <v>0</v>
      </c>
      <c r="B3087" t="s">
        <v>13</v>
      </c>
      <c r="C3087">
        <v>7690211</v>
      </c>
      <c r="D3087" s="2">
        <v>2958465</v>
      </c>
      <c r="E3087" s="2">
        <v>44299</v>
      </c>
      <c r="F3087" s="28">
        <v>73.98</v>
      </c>
      <c r="G3087" t="s">
        <v>14</v>
      </c>
    </row>
    <row r="3088" spans="1:7" x14ac:dyDescent="0.25">
      <c r="A3088" t="s">
        <v>0</v>
      </c>
      <c r="B3088" t="s">
        <v>13</v>
      </c>
      <c r="C3088">
        <v>7690213</v>
      </c>
      <c r="D3088" s="2">
        <v>2958465</v>
      </c>
      <c r="E3088" s="2">
        <v>44299</v>
      </c>
      <c r="F3088" s="28">
        <v>73.98</v>
      </c>
      <c r="G3088" t="s">
        <v>14</v>
      </c>
    </row>
    <row r="3089" spans="1:7" x14ac:dyDescent="0.25">
      <c r="A3089" t="s">
        <v>0</v>
      </c>
      <c r="B3089" t="s">
        <v>13</v>
      </c>
      <c r="C3089">
        <v>7690233</v>
      </c>
      <c r="D3089" s="2">
        <v>2958465</v>
      </c>
      <c r="E3089" s="2">
        <v>44299</v>
      </c>
      <c r="F3089" s="28">
        <v>73.97</v>
      </c>
      <c r="G3089" t="s">
        <v>14</v>
      </c>
    </row>
    <row r="3090" spans="1:7" x14ac:dyDescent="0.25">
      <c r="A3090" t="s">
        <v>0</v>
      </c>
      <c r="B3090" t="s">
        <v>13</v>
      </c>
      <c r="C3090">
        <v>7690234</v>
      </c>
      <c r="D3090" s="2">
        <v>2958465</v>
      </c>
      <c r="E3090" s="2">
        <v>44299</v>
      </c>
      <c r="F3090" s="28">
        <v>73.97</v>
      </c>
      <c r="G3090" t="s">
        <v>14</v>
      </c>
    </row>
    <row r="3091" spans="1:7" x14ac:dyDescent="0.25">
      <c r="A3091" t="s">
        <v>0</v>
      </c>
      <c r="B3091" t="s">
        <v>13</v>
      </c>
      <c r="C3091">
        <v>7690243</v>
      </c>
      <c r="D3091" s="2">
        <v>2958465</v>
      </c>
      <c r="E3091" s="2">
        <v>44299</v>
      </c>
      <c r="F3091" s="28">
        <v>73.97</v>
      </c>
      <c r="G3091" t="s">
        <v>14</v>
      </c>
    </row>
    <row r="3092" spans="1:7" x14ac:dyDescent="0.25">
      <c r="A3092" t="s">
        <v>0</v>
      </c>
      <c r="B3092" t="s">
        <v>13</v>
      </c>
      <c r="C3092">
        <v>7690244</v>
      </c>
      <c r="D3092" s="2">
        <v>2958465</v>
      </c>
      <c r="E3092" s="2">
        <v>44299</v>
      </c>
      <c r="F3092" s="28">
        <v>73.97</v>
      </c>
      <c r="G3092" t="s">
        <v>14</v>
      </c>
    </row>
    <row r="3093" spans="1:7" x14ac:dyDescent="0.25">
      <c r="A3093" t="s">
        <v>0</v>
      </c>
      <c r="B3093" t="s">
        <v>13</v>
      </c>
      <c r="C3093">
        <v>7690289</v>
      </c>
      <c r="D3093" s="2">
        <v>2958465</v>
      </c>
      <c r="E3093" s="2">
        <v>44299</v>
      </c>
      <c r="F3093" s="28">
        <v>73.94</v>
      </c>
      <c r="G3093" t="s">
        <v>14</v>
      </c>
    </row>
    <row r="3094" spans="1:7" x14ac:dyDescent="0.25">
      <c r="A3094" t="s">
        <v>0</v>
      </c>
      <c r="B3094" t="s">
        <v>13</v>
      </c>
      <c r="C3094">
        <v>7690290</v>
      </c>
      <c r="D3094" s="2">
        <v>2958465</v>
      </c>
      <c r="E3094" s="2">
        <v>44299</v>
      </c>
      <c r="F3094" s="28">
        <v>73.94</v>
      </c>
      <c r="G3094" t="s">
        <v>14</v>
      </c>
    </row>
    <row r="3095" spans="1:7" x14ac:dyDescent="0.25">
      <c r="A3095" t="s">
        <v>0</v>
      </c>
      <c r="B3095" t="s">
        <v>13</v>
      </c>
      <c r="C3095">
        <v>7690291</v>
      </c>
      <c r="D3095" s="2">
        <v>2958465</v>
      </c>
      <c r="E3095" s="2">
        <v>44299</v>
      </c>
      <c r="F3095" s="28">
        <v>74</v>
      </c>
      <c r="G3095" t="s">
        <v>14</v>
      </c>
    </row>
    <row r="3096" spans="1:7" x14ac:dyDescent="0.25">
      <c r="A3096" t="s">
        <v>0</v>
      </c>
      <c r="B3096" t="s">
        <v>13</v>
      </c>
      <c r="C3096">
        <v>7690292</v>
      </c>
      <c r="D3096" s="2">
        <v>2958465</v>
      </c>
      <c r="E3096" s="2">
        <v>44299</v>
      </c>
      <c r="F3096" s="28">
        <v>74</v>
      </c>
      <c r="G3096" t="s">
        <v>14</v>
      </c>
    </row>
    <row r="3097" spans="1:7" x14ac:dyDescent="0.25">
      <c r="A3097" t="s">
        <v>0</v>
      </c>
      <c r="B3097" t="s">
        <v>13</v>
      </c>
      <c r="C3097">
        <v>7690295</v>
      </c>
      <c r="D3097" s="2">
        <v>2958465</v>
      </c>
      <c r="E3097" s="2">
        <v>44299</v>
      </c>
      <c r="F3097" s="28">
        <v>74</v>
      </c>
      <c r="G3097" t="s">
        <v>14</v>
      </c>
    </row>
    <row r="3098" spans="1:7" x14ac:dyDescent="0.25">
      <c r="A3098" t="s">
        <v>0</v>
      </c>
      <c r="B3098" t="s">
        <v>13</v>
      </c>
      <c r="C3098">
        <v>7690683</v>
      </c>
      <c r="D3098" s="2">
        <v>2958465</v>
      </c>
      <c r="E3098" s="2">
        <v>42929</v>
      </c>
      <c r="F3098" s="28">
        <v>72.67</v>
      </c>
      <c r="G3098" t="s">
        <v>14</v>
      </c>
    </row>
    <row r="3099" spans="1:7" x14ac:dyDescent="0.25">
      <c r="A3099" t="s">
        <v>0</v>
      </c>
      <c r="B3099" t="s">
        <v>13</v>
      </c>
      <c r="C3099">
        <v>7690684</v>
      </c>
      <c r="D3099" s="2">
        <v>2958465</v>
      </c>
      <c r="E3099" s="2">
        <v>42929</v>
      </c>
      <c r="F3099" s="28">
        <v>72.67</v>
      </c>
      <c r="G3099" t="s">
        <v>14</v>
      </c>
    </row>
    <row r="3100" spans="1:7" x14ac:dyDescent="0.25">
      <c r="A3100" t="s">
        <v>0</v>
      </c>
      <c r="B3100" t="s">
        <v>13</v>
      </c>
      <c r="C3100">
        <v>7690711</v>
      </c>
      <c r="D3100" s="2">
        <v>2958465</v>
      </c>
      <c r="E3100" s="2">
        <v>42929</v>
      </c>
      <c r="F3100" s="28">
        <v>70.67</v>
      </c>
      <c r="G3100" t="s">
        <v>14</v>
      </c>
    </row>
    <row r="3101" spans="1:7" x14ac:dyDescent="0.25">
      <c r="A3101" t="s">
        <v>0</v>
      </c>
      <c r="B3101" t="s">
        <v>13</v>
      </c>
      <c r="C3101">
        <v>7690713</v>
      </c>
      <c r="D3101" s="2">
        <v>2958465</v>
      </c>
      <c r="E3101" s="2">
        <v>42929</v>
      </c>
      <c r="F3101" s="28">
        <v>70.67</v>
      </c>
      <c r="G3101" t="s">
        <v>14</v>
      </c>
    </row>
    <row r="3102" spans="1:7" x14ac:dyDescent="0.25">
      <c r="A3102" t="s">
        <v>0</v>
      </c>
      <c r="B3102" t="s">
        <v>13</v>
      </c>
      <c r="C3102">
        <v>7690733</v>
      </c>
      <c r="D3102" s="2">
        <v>2958465</v>
      </c>
      <c r="E3102" s="2">
        <v>42929</v>
      </c>
      <c r="F3102" s="28">
        <v>70.39</v>
      </c>
      <c r="G3102" t="s">
        <v>14</v>
      </c>
    </row>
    <row r="3103" spans="1:7" x14ac:dyDescent="0.25">
      <c r="A3103" t="s">
        <v>0</v>
      </c>
      <c r="B3103" t="s">
        <v>13</v>
      </c>
      <c r="C3103">
        <v>7690734</v>
      </c>
      <c r="D3103" s="2">
        <v>2958465</v>
      </c>
      <c r="E3103" s="2">
        <v>42929</v>
      </c>
      <c r="F3103" s="28">
        <v>70.39</v>
      </c>
      <c r="G3103" t="s">
        <v>14</v>
      </c>
    </row>
    <row r="3104" spans="1:7" x14ac:dyDescent="0.25">
      <c r="A3104" t="s">
        <v>0</v>
      </c>
      <c r="B3104" t="s">
        <v>13</v>
      </c>
      <c r="C3104">
        <v>7690743</v>
      </c>
      <c r="D3104" s="2">
        <v>2958465</v>
      </c>
      <c r="E3104" s="2">
        <v>42929</v>
      </c>
      <c r="F3104" s="28">
        <v>70.09</v>
      </c>
      <c r="G3104" t="s">
        <v>14</v>
      </c>
    </row>
    <row r="3105" spans="1:7" x14ac:dyDescent="0.25">
      <c r="A3105" t="s">
        <v>0</v>
      </c>
      <c r="B3105" t="s">
        <v>13</v>
      </c>
      <c r="C3105">
        <v>7690744</v>
      </c>
      <c r="D3105" s="2">
        <v>2958465</v>
      </c>
      <c r="E3105" s="2">
        <v>42929</v>
      </c>
      <c r="F3105" s="28">
        <v>70.09</v>
      </c>
      <c r="G3105" t="s">
        <v>14</v>
      </c>
    </row>
    <row r="3106" spans="1:7" x14ac:dyDescent="0.25">
      <c r="A3106" t="s">
        <v>0</v>
      </c>
      <c r="B3106" t="s">
        <v>13</v>
      </c>
      <c r="C3106">
        <v>7690789</v>
      </c>
      <c r="D3106" s="2">
        <v>2958465</v>
      </c>
      <c r="E3106" s="2">
        <v>42929</v>
      </c>
      <c r="F3106" s="28">
        <v>76.040000000000006</v>
      </c>
      <c r="G3106" t="s">
        <v>14</v>
      </c>
    </row>
    <row r="3107" spans="1:7" x14ac:dyDescent="0.25">
      <c r="A3107" t="s">
        <v>0</v>
      </c>
      <c r="B3107" t="s">
        <v>13</v>
      </c>
      <c r="C3107">
        <v>7690790</v>
      </c>
      <c r="D3107" s="2">
        <v>2958465</v>
      </c>
      <c r="E3107" s="2">
        <v>42929</v>
      </c>
      <c r="F3107" s="28">
        <v>76.040000000000006</v>
      </c>
      <c r="G3107" t="s">
        <v>14</v>
      </c>
    </row>
    <row r="3108" spans="1:7" x14ac:dyDescent="0.25">
      <c r="A3108" t="s">
        <v>0</v>
      </c>
      <c r="B3108" t="s">
        <v>13</v>
      </c>
      <c r="C3108">
        <v>7691180</v>
      </c>
      <c r="D3108" s="2">
        <v>2958465</v>
      </c>
      <c r="E3108" s="2">
        <v>41109</v>
      </c>
      <c r="F3108" s="28">
        <v>76.88</v>
      </c>
      <c r="G3108" t="s">
        <v>14</v>
      </c>
    </row>
    <row r="3109" spans="1:7" x14ac:dyDescent="0.25">
      <c r="A3109" t="s">
        <v>0</v>
      </c>
      <c r="B3109" t="s">
        <v>13</v>
      </c>
      <c r="C3109">
        <v>7691183</v>
      </c>
      <c r="D3109" s="2">
        <v>2958465</v>
      </c>
      <c r="E3109" s="2">
        <v>41109</v>
      </c>
      <c r="F3109" s="28">
        <v>76.88</v>
      </c>
      <c r="G3109" t="s">
        <v>14</v>
      </c>
    </row>
    <row r="3110" spans="1:7" x14ac:dyDescent="0.25">
      <c r="A3110" t="s">
        <v>0</v>
      </c>
      <c r="B3110" t="s">
        <v>13</v>
      </c>
      <c r="C3110">
        <v>7691221</v>
      </c>
      <c r="D3110" s="2">
        <v>2958465</v>
      </c>
      <c r="E3110" s="2">
        <v>41109</v>
      </c>
      <c r="F3110" s="28">
        <v>76.94</v>
      </c>
      <c r="G3110" t="s">
        <v>14</v>
      </c>
    </row>
    <row r="3111" spans="1:7" x14ac:dyDescent="0.25">
      <c r="A3111" t="s">
        <v>0</v>
      </c>
      <c r="B3111" t="s">
        <v>13</v>
      </c>
      <c r="C3111">
        <v>7691223</v>
      </c>
      <c r="D3111" s="2">
        <v>2958465</v>
      </c>
      <c r="E3111" s="2">
        <v>41109</v>
      </c>
      <c r="F3111" s="28">
        <v>76.94</v>
      </c>
      <c r="G3111" t="s">
        <v>14</v>
      </c>
    </row>
    <row r="3112" spans="1:7" x14ac:dyDescent="0.25">
      <c r="A3112" t="s">
        <v>0</v>
      </c>
      <c r="B3112" t="s">
        <v>13</v>
      </c>
      <c r="C3112">
        <v>7691680</v>
      </c>
      <c r="D3112" s="2">
        <v>2958465</v>
      </c>
      <c r="E3112" s="2">
        <v>41109</v>
      </c>
      <c r="F3112" s="28">
        <v>76.92</v>
      </c>
      <c r="G3112" t="s">
        <v>14</v>
      </c>
    </row>
    <row r="3113" spans="1:7" x14ac:dyDescent="0.25">
      <c r="A3113" t="s">
        <v>0</v>
      </c>
      <c r="B3113" t="s">
        <v>13</v>
      </c>
      <c r="C3113">
        <v>7691683</v>
      </c>
      <c r="D3113" s="2">
        <v>2958465</v>
      </c>
      <c r="E3113" s="2">
        <v>41109</v>
      </c>
      <c r="F3113" s="28">
        <v>76.92</v>
      </c>
      <c r="G3113" t="s">
        <v>14</v>
      </c>
    </row>
    <row r="3114" spans="1:7" x14ac:dyDescent="0.25">
      <c r="A3114" t="s">
        <v>0</v>
      </c>
      <c r="B3114" t="s">
        <v>13</v>
      </c>
      <c r="C3114">
        <v>7691721</v>
      </c>
      <c r="D3114" s="2">
        <v>2958465</v>
      </c>
      <c r="E3114" s="2">
        <v>41109</v>
      </c>
      <c r="F3114" s="28">
        <v>76.92</v>
      </c>
      <c r="G3114" t="s">
        <v>14</v>
      </c>
    </row>
    <row r="3115" spans="1:7" x14ac:dyDescent="0.25">
      <c r="A3115" t="s">
        <v>0</v>
      </c>
      <c r="B3115" t="s">
        <v>13</v>
      </c>
      <c r="C3115">
        <v>7691723</v>
      </c>
      <c r="D3115" s="2">
        <v>2958465</v>
      </c>
      <c r="E3115" s="2">
        <v>41109</v>
      </c>
      <c r="F3115" s="28">
        <v>76.92</v>
      </c>
      <c r="G3115" t="s">
        <v>14</v>
      </c>
    </row>
    <row r="3116" spans="1:7" x14ac:dyDescent="0.25">
      <c r="A3116" t="s">
        <v>0</v>
      </c>
      <c r="B3116" t="s">
        <v>13</v>
      </c>
      <c r="C3116">
        <v>7693183</v>
      </c>
      <c r="D3116" s="2">
        <v>2958465</v>
      </c>
      <c r="E3116" s="2">
        <v>42917</v>
      </c>
      <c r="F3116" s="28">
        <v>89.83</v>
      </c>
      <c r="G3116" t="s">
        <v>14</v>
      </c>
    </row>
    <row r="3117" spans="1:7" x14ac:dyDescent="0.25">
      <c r="A3117" t="s">
        <v>0</v>
      </c>
      <c r="B3117" t="s">
        <v>13</v>
      </c>
      <c r="C3117">
        <v>7693184</v>
      </c>
      <c r="D3117" s="2">
        <v>2958465</v>
      </c>
      <c r="E3117" s="2">
        <v>42917</v>
      </c>
      <c r="F3117" s="28">
        <v>89.83</v>
      </c>
      <c r="G3117" t="s">
        <v>14</v>
      </c>
    </row>
    <row r="3118" spans="1:7" x14ac:dyDescent="0.25">
      <c r="A3118" t="s">
        <v>0</v>
      </c>
      <c r="B3118" t="s">
        <v>13</v>
      </c>
      <c r="C3118">
        <v>7693196</v>
      </c>
      <c r="D3118" s="2">
        <v>2958465</v>
      </c>
      <c r="E3118" s="2">
        <v>42917</v>
      </c>
      <c r="F3118" s="28">
        <v>89.84</v>
      </c>
      <c r="G3118" t="s">
        <v>14</v>
      </c>
    </row>
    <row r="3119" spans="1:7" x14ac:dyDescent="0.25">
      <c r="A3119" t="s">
        <v>0</v>
      </c>
      <c r="B3119" t="s">
        <v>13</v>
      </c>
      <c r="C3119">
        <v>7693197</v>
      </c>
      <c r="D3119" s="2">
        <v>2958465</v>
      </c>
      <c r="E3119" s="2">
        <v>41639</v>
      </c>
      <c r="F3119" s="28">
        <v>89.84</v>
      </c>
      <c r="G3119" t="s">
        <v>14</v>
      </c>
    </row>
    <row r="3120" spans="1:7" x14ac:dyDescent="0.25">
      <c r="A3120" t="s">
        <v>0</v>
      </c>
      <c r="B3120" t="s">
        <v>13</v>
      </c>
      <c r="C3120">
        <v>7693205</v>
      </c>
      <c r="D3120" s="2">
        <v>2958465</v>
      </c>
      <c r="E3120" s="2">
        <v>42917</v>
      </c>
      <c r="F3120" s="28">
        <v>89.84</v>
      </c>
      <c r="G3120" t="s">
        <v>14</v>
      </c>
    </row>
    <row r="3121" spans="1:7" x14ac:dyDescent="0.25">
      <c r="A3121" t="s">
        <v>0</v>
      </c>
      <c r="B3121" t="s">
        <v>13</v>
      </c>
      <c r="C3121">
        <v>7693233</v>
      </c>
      <c r="D3121" s="2">
        <v>2958465</v>
      </c>
      <c r="E3121" s="2">
        <v>42917</v>
      </c>
      <c r="F3121" s="28">
        <v>89.84</v>
      </c>
      <c r="G3121" t="s">
        <v>14</v>
      </c>
    </row>
    <row r="3122" spans="1:7" x14ac:dyDescent="0.25">
      <c r="A3122" t="s">
        <v>0</v>
      </c>
      <c r="B3122" t="s">
        <v>13</v>
      </c>
      <c r="C3122">
        <v>7693234</v>
      </c>
      <c r="D3122" s="2">
        <v>2958465</v>
      </c>
      <c r="E3122" s="2">
        <v>42917</v>
      </c>
      <c r="F3122" s="28">
        <v>89.84</v>
      </c>
      <c r="G3122" t="s">
        <v>14</v>
      </c>
    </row>
    <row r="3123" spans="1:7" x14ac:dyDescent="0.25">
      <c r="A3123" t="s">
        <v>0</v>
      </c>
      <c r="B3123" t="s">
        <v>13</v>
      </c>
      <c r="C3123">
        <v>7693251</v>
      </c>
      <c r="D3123" s="2">
        <v>2958465</v>
      </c>
      <c r="E3123" s="2">
        <v>42917</v>
      </c>
      <c r="F3123" s="28">
        <v>89.84</v>
      </c>
      <c r="G3123" t="s">
        <v>14</v>
      </c>
    </row>
    <row r="3124" spans="1:7" x14ac:dyDescent="0.25">
      <c r="A3124" t="s">
        <v>0</v>
      </c>
      <c r="B3124" t="s">
        <v>13</v>
      </c>
      <c r="C3124">
        <v>7693265</v>
      </c>
      <c r="D3124" s="2">
        <v>2958465</v>
      </c>
      <c r="E3124" s="2">
        <v>41009</v>
      </c>
      <c r="F3124" s="28">
        <v>89.84</v>
      </c>
      <c r="G3124" t="s">
        <v>14</v>
      </c>
    </row>
    <row r="3125" spans="1:7" x14ac:dyDescent="0.25">
      <c r="A3125" t="s">
        <v>0</v>
      </c>
      <c r="B3125" t="s">
        <v>13</v>
      </c>
      <c r="C3125">
        <v>7693683</v>
      </c>
      <c r="D3125" s="2">
        <v>2958465</v>
      </c>
      <c r="E3125" s="2">
        <v>42917</v>
      </c>
      <c r="F3125" s="28">
        <v>80.03</v>
      </c>
      <c r="G3125" t="s">
        <v>14</v>
      </c>
    </row>
    <row r="3126" spans="1:7" x14ac:dyDescent="0.25">
      <c r="A3126" t="s">
        <v>0</v>
      </c>
      <c r="B3126" t="s">
        <v>13</v>
      </c>
      <c r="C3126">
        <v>7693684</v>
      </c>
      <c r="D3126" s="2">
        <v>2958465</v>
      </c>
      <c r="E3126" s="2">
        <v>42917</v>
      </c>
      <c r="F3126" s="28">
        <v>80.03</v>
      </c>
      <c r="G3126" t="s">
        <v>14</v>
      </c>
    </row>
    <row r="3127" spans="1:7" x14ac:dyDescent="0.25">
      <c r="A3127" t="s">
        <v>0</v>
      </c>
      <c r="B3127" t="s">
        <v>13</v>
      </c>
      <c r="C3127">
        <v>7693696</v>
      </c>
      <c r="D3127" s="2">
        <v>2958465</v>
      </c>
      <c r="E3127" s="2">
        <v>42917</v>
      </c>
      <c r="F3127" s="28">
        <v>79.98</v>
      </c>
      <c r="G3127" t="s">
        <v>14</v>
      </c>
    </row>
    <row r="3128" spans="1:7" x14ac:dyDescent="0.25">
      <c r="A3128" t="s">
        <v>0</v>
      </c>
      <c r="B3128" t="s">
        <v>13</v>
      </c>
      <c r="C3128">
        <v>7693697</v>
      </c>
      <c r="D3128" s="2">
        <v>2958465</v>
      </c>
      <c r="E3128" s="2">
        <v>41639</v>
      </c>
      <c r="F3128" s="28">
        <v>89.83</v>
      </c>
      <c r="G3128" t="s">
        <v>14</v>
      </c>
    </row>
    <row r="3129" spans="1:7" x14ac:dyDescent="0.25">
      <c r="A3129" t="s">
        <v>0</v>
      </c>
      <c r="B3129" t="s">
        <v>13</v>
      </c>
      <c r="C3129">
        <v>7693705</v>
      </c>
      <c r="D3129" s="2">
        <v>2958465</v>
      </c>
      <c r="E3129" s="2">
        <v>42917</v>
      </c>
      <c r="F3129" s="28">
        <v>79.98</v>
      </c>
      <c r="G3129" t="s">
        <v>14</v>
      </c>
    </row>
    <row r="3130" spans="1:7" x14ac:dyDescent="0.25">
      <c r="A3130" t="s">
        <v>0</v>
      </c>
      <c r="B3130" t="s">
        <v>13</v>
      </c>
      <c r="C3130">
        <v>7693733</v>
      </c>
      <c r="D3130" s="2">
        <v>2958465</v>
      </c>
      <c r="E3130" s="2">
        <v>42917</v>
      </c>
      <c r="F3130" s="28">
        <v>79.95</v>
      </c>
      <c r="G3130" t="s">
        <v>14</v>
      </c>
    </row>
    <row r="3131" spans="1:7" x14ac:dyDescent="0.25">
      <c r="A3131" t="s">
        <v>0</v>
      </c>
      <c r="B3131" t="s">
        <v>13</v>
      </c>
      <c r="C3131">
        <v>7693734</v>
      </c>
      <c r="D3131" s="2">
        <v>2958465</v>
      </c>
      <c r="E3131" s="2">
        <v>42917</v>
      </c>
      <c r="F3131" s="28">
        <v>79.95</v>
      </c>
      <c r="G3131" t="s">
        <v>14</v>
      </c>
    </row>
    <row r="3132" spans="1:7" x14ac:dyDescent="0.25">
      <c r="A3132" t="s">
        <v>0</v>
      </c>
      <c r="B3132" t="s">
        <v>13</v>
      </c>
      <c r="C3132">
        <v>7693751</v>
      </c>
      <c r="D3132" s="2">
        <v>2958465</v>
      </c>
      <c r="E3132" s="2">
        <v>42917</v>
      </c>
      <c r="F3132" s="28">
        <v>79.95</v>
      </c>
      <c r="G3132" t="s">
        <v>14</v>
      </c>
    </row>
    <row r="3133" spans="1:7" x14ac:dyDescent="0.25">
      <c r="A3133" t="s">
        <v>0</v>
      </c>
      <c r="B3133" t="s">
        <v>13</v>
      </c>
      <c r="C3133">
        <v>7694183</v>
      </c>
      <c r="D3133" s="2">
        <v>2958465</v>
      </c>
      <c r="E3133" s="2">
        <v>42929</v>
      </c>
      <c r="F3133" s="28">
        <v>88.52</v>
      </c>
      <c r="G3133" t="s">
        <v>14</v>
      </c>
    </row>
    <row r="3134" spans="1:7" x14ac:dyDescent="0.25">
      <c r="A3134" t="s">
        <v>0</v>
      </c>
      <c r="B3134" t="s">
        <v>13</v>
      </c>
      <c r="C3134">
        <v>7694184</v>
      </c>
      <c r="D3134" s="2">
        <v>2958465</v>
      </c>
      <c r="E3134" s="2">
        <v>42929</v>
      </c>
      <c r="F3134" s="28">
        <v>88.52</v>
      </c>
      <c r="G3134" t="s">
        <v>14</v>
      </c>
    </row>
    <row r="3135" spans="1:7" x14ac:dyDescent="0.25">
      <c r="A3135" t="s">
        <v>0</v>
      </c>
      <c r="B3135" t="s">
        <v>13</v>
      </c>
      <c r="C3135">
        <v>7694196</v>
      </c>
      <c r="D3135" s="2">
        <v>2958465</v>
      </c>
      <c r="E3135" s="2">
        <v>42929</v>
      </c>
      <c r="F3135" s="28">
        <v>88.52</v>
      </c>
      <c r="G3135" t="s">
        <v>14</v>
      </c>
    </row>
    <row r="3136" spans="1:7" x14ac:dyDescent="0.25">
      <c r="A3136" t="s">
        <v>0</v>
      </c>
      <c r="B3136" t="s">
        <v>13</v>
      </c>
      <c r="C3136">
        <v>7694197</v>
      </c>
      <c r="D3136" s="2">
        <v>2958465</v>
      </c>
      <c r="E3136" s="2">
        <v>42929</v>
      </c>
      <c r="F3136" s="28">
        <v>88.52</v>
      </c>
      <c r="G3136" t="s">
        <v>14</v>
      </c>
    </row>
    <row r="3137" spans="1:7" x14ac:dyDescent="0.25">
      <c r="A3137" t="s">
        <v>0</v>
      </c>
      <c r="B3137" t="s">
        <v>13</v>
      </c>
      <c r="C3137">
        <v>7694233</v>
      </c>
      <c r="D3137" s="2">
        <v>2958465</v>
      </c>
      <c r="E3137" s="2">
        <v>42929</v>
      </c>
      <c r="F3137" s="28">
        <v>88.51</v>
      </c>
      <c r="G3137" t="s">
        <v>14</v>
      </c>
    </row>
    <row r="3138" spans="1:7" x14ac:dyDescent="0.25">
      <c r="A3138" t="s">
        <v>0</v>
      </c>
      <c r="B3138" t="s">
        <v>13</v>
      </c>
      <c r="C3138">
        <v>7694234</v>
      </c>
      <c r="D3138" s="2">
        <v>2958465</v>
      </c>
      <c r="E3138" s="2">
        <v>42929</v>
      </c>
      <c r="F3138" s="28">
        <v>88.51</v>
      </c>
      <c r="G3138" t="s">
        <v>14</v>
      </c>
    </row>
    <row r="3139" spans="1:7" x14ac:dyDescent="0.25">
      <c r="A3139" t="s">
        <v>0</v>
      </c>
      <c r="B3139" t="s">
        <v>13</v>
      </c>
      <c r="C3139">
        <v>7694251</v>
      </c>
      <c r="D3139" s="2">
        <v>2958465</v>
      </c>
      <c r="E3139" s="2">
        <v>42929</v>
      </c>
      <c r="F3139" s="28">
        <v>88.5</v>
      </c>
      <c r="G3139" t="s">
        <v>14</v>
      </c>
    </row>
    <row r="3140" spans="1:7" x14ac:dyDescent="0.25">
      <c r="A3140" t="s">
        <v>0</v>
      </c>
      <c r="B3140" t="s">
        <v>13</v>
      </c>
      <c r="C3140">
        <v>7694265</v>
      </c>
      <c r="D3140" s="2">
        <v>2958465</v>
      </c>
      <c r="E3140" s="2">
        <v>41009</v>
      </c>
      <c r="F3140" s="28">
        <v>89.84</v>
      </c>
      <c r="G3140" t="s">
        <v>14</v>
      </c>
    </row>
    <row r="3141" spans="1:7" x14ac:dyDescent="0.25">
      <c r="A3141" t="s">
        <v>0</v>
      </c>
      <c r="B3141" t="s">
        <v>13</v>
      </c>
      <c r="C3141">
        <v>7694683</v>
      </c>
      <c r="D3141" s="2">
        <v>2958465</v>
      </c>
      <c r="E3141" s="2">
        <v>42929</v>
      </c>
      <c r="F3141" s="28">
        <v>79.09</v>
      </c>
      <c r="G3141" t="s">
        <v>14</v>
      </c>
    </row>
    <row r="3142" spans="1:7" x14ac:dyDescent="0.25">
      <c r="A3142" t="s">
        <v>0</v>
      </c>
      <c r="B3142" t="s">
        <v>13</v>
      </c>
      <c r="C3142">
        <v>7694684</v>
      </c>
      <c r="D3142" s="2">
        <v>2958465</v>
      </c>
      <c r="E3142" s="2">
        <v>42929</v>
      </c>
      <c r="F3142" s="28">
        <v>79.09</v>
      </c>
      <c r="G3142" t="s">
        <v>14</v>
      </c>
    </row>
    <row r="3143" spans="1:7" x14ac:dyDescent="0.25">
      <c r="A3143" t="s">
        <v>0</v>
      </c>
      <c r="B3143" t="s">
        <v>13</v>
      </c>
      <c r="C3143">
        <v>7694696</v>
      </c>
      <c r="D3143" s="2">
        <v>2958465</v>
      </c>
      <c r="E3143" s="2">
        <v>42929</v>
      </c>
      <c r="F3143" s="28">
        <v>78.87</v>
      </c>
      <c r="G3143" t="s">
        <v>14</v>
      </c>
    </row>
    <row r="3144" spans="1:7" x14ac:dyDescent="0.25">
      <c r="A3144" t="s">
        <v>0</v>
      </c>
      <c r="B3144" t="s">
        <v>13</v>
      </c>
      <c r="C3144">
        <v>7694697</v>
      </c>
      <c r="D3144" s="2">
        <v>2958465</v>
      </c>
      <c r="E3144" s="2">
        <v>42929</v>
      </c>
      <c r="F3144" s="28">
        <v>78.87</v>
      </c>
      <c r="G3144" t="s">
        <v>14</v>
      </c>
    </row>
    <row r="3145" spans="1:7" x14ac:dyDescent="0.25">
      <c r="A3145" t="s">
        <v>0</v>
      </c>
      <c r="B3145" t="s">
        <v>13</v>
      </c>
      <c r="C3145">
        <v>7694733</v>
      </c>
      <c r="D3145" s="2">
        <v>2958465</v>
      </c>
      <c r="E3145" s="2">
        <v>42929</v>
      </c>
      <c r="F3145" s="28">
        <v>78.86</v>
      </c>
      <c r="G3145" t="s">
        <v>14</v>
      </c>
    </row>
    <row r="3146" spans="1:7" x14ac:dyDescent="0.25">
      <c r="A3146" t="s">
        <v>0</v>
      </c>
      <c r="B3146" t="s">
        <v>13</v>
      </c>
      <c r="C3146">
        <v>7694734</v>
      </c>
      <c r="D3146" s="2">
        <v>2958465</v>
      </c>
      <c r="E3146" s="2">
        <v>42929</v>
      </c>
      <c r="F3146" s="28">
        <v>78.86</v>
      </c>
      <c r="G3146" t="s">
        <v>14</v>
      </c>
    </row>
    <row r="3147" spans="1:7" x14ac:dyDescent="0.25">
      <c r="A3147" t="s">
        <v>0</v>
      </c>
      <c r="B3147" t="s">
        <v>13</v>
      </c>
      <c r="C3147">
        <v>7694751</v>
      </c>
      <c r="D3147" s="2">
        <v>2958465</v>
      </c>
      <c r="E3147" s="2">
        <v>42929</v>
      </c>
      <c r="F3147" s="28">
        <v>78.849999999999994</v>
      </c>
      <c r="G3147" t="s">
        <v>14</v>
      </c>
    </row>
    <row r="3148" spans="1:7" x14ac:dyDescent="0.25">
      <c r="A3148" t="s">
        <v>0</v>
      </c>
      <c r="B3148" t="s">
        <v>13</v>
      </c>
      <c r="C3148">
        <v>7696311</v>
      </c>
      <c r="D3148" s="2">
        <v>2958465</v>
      </c>
      <c r="E3148" s="2">
        <v>41233</v>
      </c>
      <c r="F3148" s="28">
        <v>88.5</v>
      </c>
      <c r="G3148" t="s">
        <v>14</v>
      </c>
    </row>
    <row r="3149" spans="1:7" x14ac:dyDescent="0.25">
      <c r="A3149" t="s">
        <v>0</v>
      </c>
      <c r="B3149" t="s">
        <v>13</v>
      </c>
      <c r="C3149">
        <v>7696313</v>
      </c>
      <c r="D3149" s="2">
        <v>2958465</v>
      </c>
      <c r="E3149" s="2">
        <v>41233</v>
      </c>
      <c r="F3149" s="28">
        <v>88.5</v>
      </c>
      <c r="G3149" t="s">
        <v>14</v>
      </c>
    </row>
    <row r="3150" spans="1:7" x14ac:dyDescent="0.25">
      <c r="A3150" t="s">
        <v>0</v>
      </c>
      <c r="B3150" t="s">
        <v>13</v>
      </c>
      <c r="C3150">
        <v>7696341</v>
      </c>
      <c r="D3150" s="2">
        <v>2958465</v>
      </c>
      <c r="E3150" s="2">
        <v>41233</v>
      </c>
      <c r="F3150" s="28">
        <v>88.5</v>
      </c>
      <c r="G3150" t="s">
        <v>14</v>
      </c>
    </row>
    <row r="3151" spans="1:7" x14ac:dyDescent="0.25">
      <c r="A3151" t="s">
        <v>0</v>
      </c>
      <c r="B3151" t="s">
        <v>13</v>
      </c>
      <c r="C3151">
        <v>7696811</v>
      </c>
      <c r="D3151" s="2">
        <v>2958465</v>
      </c>
      <c r="E3151" s="2">
        <v>41233</v>
      </c>
      <c r="F3151" s="28">
        <v>88.5</v>
      </c>
      <c r="G3151" t="s">
        <v>14</v>
      </c>
    </row>
    <row r="3152" spans="1:7" x14ac:dyDescent="0.25">
      <c r="A3152" t="s">
        <v>0</v>
      </c>
      <c r="B3152" t="s">
        <v>13</v>
      </c>
      <c r="C3152">
        <v>7696813</v>
      </c>
      <c r="D3152" s="2">
        <v>2958465</v>
      </c>
      <c r="E3152" s="2">
        <v>41233</v>
      </c>
      <c r="F3152" s="28">
        <v>88.5</v>
      </c>
      <c r="G3152" t="s">
        <v>14</v>
      </c>
    </row>
    <row r="3153" spans="1:7" x14ac:dyDescent="0.25">
      <c r="A3153" t="s">
        <v>0</v>
      </c>
      <c r="B3153" t="s">
        <v>13</v>
      </c>
      <c r="C3153">
        <v>7696841</v>
      </c>
      <c r="D3153" s="2">
        <v>2958465</v>
      </c>
      <c r="E3153" s="2">
        <v>41233</v>
      </c>
      <c r="F3153" s="28">
        <v>88.5</v>
      </c>
      <c r="G3153" t="s">
        <v>14</v>
      </c>
    </row>
    <row r="3154" spans="1:7" x14ac:dyDescent="0.25">
      <c r="A3154" t="s">
        <v>0</v>
      </c>
      <c r="B3154" t="s">
        <v>13</v>
      </c>
      <c r="C3154">
        <v>7697321</v>
      </c>
      <c r="D3154" s="2">
        <v>2958465</v>
      </c>
      <c r="E3154" s="2">
        <v>41233</v>
      </c>
      <c r="F3154" s="28">
        <v>88.5</v>
      </c>
      <c r="G3154" t="s">
        <v>14</v>
      </c>
    </row>
    <row r="3155" spans="1:7" x14ac:dyDescent="0.25">
      <c r="A3155" t="s">
        <v>0</v>
      </c>
      <c r="B3155" t="s">
        <v>13</v>
      </c>
      <c r="C3155">
        <v>7697327</v>
      </c>
      <c r="D3155" s="2">
        <v>2958465</v>
      </c>
      <c r="E3155" s="2">
        <v>41233</v>
      </c>
      <c r="F3155" s="28">
        <v>88.5</v>
      </c>
      <c r="G3155" t="s">
        <v>14</v>
      </c>
    </row>
    <row r="3156" spans="1:7" x14ac:dyDescent="0.25">
      <c r="A3156" t="s">
        <v>0</v>
      </c>
      <c r="B3156" t="s">
        <v>13</v>
      </c>
      <c r="C3156">
        <v>7697341</v>
      </c>
      <c r="D3156" s="2">
        <v>2958465</v>
      </c>
      <c r="E3156" s="2">
        <v>41233</v>
      </c>
      <c r="F3156" s="28">
        <v>88.5</v>
      </c>
      <c r="G3156" t="s">
        <v>14</v>
      </c>
    </row>
    <row r="3157" spans="1:7" x14ac:dyDescent="0.25">
      <c r="A3157" t="s">
        <v>0</v>
      </c>
      <c r="B3157" t="s">
        <v>13</v>
      </c>
      <c r="C3157">
        <v>7697821</v>
      </c>
      <c r="D3157" s="2">
        <v>2958465</v>
      </c>
      <c r="E3157" s="2">
        <v>41233</v>
      </c>
      <c r="F3157" s="28">
        <v>88.5</v>
      </c>
      <c r="G3157" t="s">
        <v>14</v>
      </c>
    </row>
    <row r="3158" spans="1:7" x14ac:dyDescent="0.25">
      <c r="A3158" t="s">
        <v>0</v>
      </c>
      <c r="B3158" t="s">
        <v>13</v>
      </c>
      <c r="C3158">
        <v>7697827</v>
      </c>
      <c r="D3158" s="2">
        <v>2958465</v>
      </c>
      <c r="E3158" s="2">
        <v>41233</v>
      </c>
      <c r="F3158" s="28">
        <v>88.5</v>
      </c>
      <c r="G3158" t="s">
        <v>14</v>
      </c>
    </row>
    <row r="3159" spans="1:7" x14ac:dyDescent="0.25">
      <c r="A3159" t="s">
        <v>0</v>
      </c>
      <c r="B3159" t="s">
        <v>13</v>
      </c>
      <c r="C3159">
        <v>7697841</v>
      </c>
      <c r="D3159" s="2">
        <v>2958465</v>
      </c>
      <c r="E3159" s="2">
        <v>41233</v>
      </c>
      <c r="F3159" s="28">
        <v>88.5</v>
      </c>
      <c r="G3159" t="s">
        <v>14</v>
      </c>
    </row>
    <row r="3160" spans="1:7" x14ac:dyDescent="0.25">
      <c r="A3160" t="s">
        <v>0</v>
      </c>
      <c r="B3160" t="s">
        <v>13</v>
      </c>
      <c r="C3160">
        <v>7698311</v>
      </c>
      <c r="D3160" s="2">
        <v>2958465</v>
      </c>
      <c r="E3160" s="2">
        <v>41233</v>
      </c>
      <c r="F3160" s="28">
        <v>88.5</v>
      </c>
      <c r="G3160" t="s">
        <v>14</v>
      </c>
    </row>
    <row r="3161" spans="1:7" x14ac:dyDescent="0.25">
      <c r="A3161" t="s">
        <v>0</v>
      </c>
      <c r="B3161" t="s">
        <v>13</v>
      </c>
      <c r="C3161">
        <v>7698313</v>
      </c>
      <c r="D3161" s="2">
        <v>2958465</v>
      </c>
      <c r="E3161" s="2">
        <v>41233</v>
      </c>
      <c r="F3161" s="28">
        <v>88.5</v>
      </c>
      <c r="G3161" t="s">
        <v>14</v>
      </c>
    </row>
    <row r="3162" spans="1:7" x14ac:dyDescent="0.25">
      <c r="A3162" t="s">
        <v>0</v>
      </c>
      <c r="B3162" t="s">
        <v>13</v>
      </c>
      <c r="C3162">
        <v>7698336</v>
      </c>
      <c r="D3162" s="2">
        <v>2958465</v>
      </c>
      <c r="E3162" s="2">
        <v>41233</v>
      </c>
      <c r="F3162" s="28">
        <v>88.5</v>
      </c>
      <c r="G3162" t="s">
        <v>14</v>
      </c>
    </row>
    <row r="3163" spans="1:7" x14ac:dyDescent="0.25">
      <c r="A3163" t="s">
        <v>0</v>
      </c>
      <c r="B3163" t="s">
        <v>13</v>
      </c>
      <c r="C3163">
        <v>7698337</v>
      </c>
      <c r="D3163" s="2">
        <v>2958465</v>
      </c>
      <c r="E3163" s="2">
        <v>41233</v>
      </c>
      <c r="F3163" s="28">
        <v>88.5</v>
      </c>
      <c r="G3163" t="s">
        <v>14</v>
      </c>
    </row>
    <row r="3164" spans="1:7" x14ac:dyDescent="0.25">
      <c r="A3164" t="s">
        <v>0</v>
      </c>
      <c r="B3164" t="s">
        <v>13</v>
      </c>
      <c r="C3164">
        <v>7698341</v>
      </c>
      <c r="D3164" s="2">
        <v>2958465</v>
      </c>
      <c r="E3164" s="2">
        <v>41233</v>
      </c>
      <c r="F3164" s="28">
        <v>88.5</v>
      </c>
      <c r="G3164" t="s">
        <v>14</v>
      </c>
    </row>
    <row r="3165" spans="1:7" x14ac:dyDescent="0.25">
      <c r="A3165" t="s">
        <v>0</v>
      </c>
      <c r="B3165" t="s">
        <v>13</v>
      </c>
      <c r="C3165">
        <v>7698836</v>
      </c>
      <c r="D3165" s="2">
        <v>2958465</v>
      </c>
      <c r="E3165" s="2">
        <v>41233</v>
      </c>
      <c r="F3165" s="28">
        <v>88.5</v>
      </c>
      <c r="G3165" t="s">
        <v>14</v>
      </c>
    </row>
    <row r="3166" spans="1:7" x14ac:dyDescent="0.25">
      <c r="A3166" t="s">
        <v>0</v>
      </c>
      <c r="B3166" t="s">
        <v>13</v>
      </c>
      <c r="C3166">
        <v>7698837</v>
      </c>
      <c r="D3166" s="2">
        <v>2958465</v>
      </c>
      <c r="E3166" s="2">
        <v>41233</v>
      </c>
      <c r="F3166" s="28">
        <v>88.5</v>
      </c>
      <c r="G3166" t="s">
        <v>14</v>
      </c>
    </row>
    <row r="3167" spans="1:7" x14ac:dyDescent="0.25">
      <c r="A3167" t="s">
        <v>0</v>
      </c>
      <c r="B3167" t="s">
        <v>13</v>
      </c>
      <c r="C3167">
        <v>7698841</v>
      </c>
      <c r="D3167" s="2">
        <v>2958465</v>
      </c>
      <c r="E3167" s="2">
        <v>41233</v>
      </c>
      <c r="F3167" s="28">
        <v>88.5</v>
      </c>
      <c r="G3167" t="s">
        <v>14</v>
      </c>
    </row>
    <row r="3168" spans="1:7" x14ac:dyDescent="0.25">
      <c r="A3168" t="s">
        <v>0</v>
      </c>
      <c r="B3168" t="s">
        <v>13</v>
      </c>
      <c r="C3168">
        <v>7699321</v>
      </c>
      <c r="D3168" s="2">
        <v>2958465</v>
      </c>
      <c r="E3168" s="2">
        <v>44764</v>
      </c>
      <c r="F3168" s="28">
        <v>81.08</v>
      </c>
      <c r="G3168" t="s">
        <v>14</v>
      </c>
    </row>
    <row r="3169" spans="1:7" x14ac:dyDescent="0.25">
      <c r="A3169" t="s">
        <v>0</v>
      </c>
      <c r="B3169" t="s">
        <v>13</v>
      </c>
      <c r="C3169">
        <v>7699327</v>
      </c>
      <c r="D3169" s="2">
        <v>2958465</v>
      </c>
      <c r="E3169" s="2">
        <v>44764</v>
      </c>
      <c r="F3169" s="28">
        <v>81.08</v>
      </c>
      <c r="G3169" t="s">
        <v>14</v>
      </c>
    </row>
    <row r="3170" spans="1:7" x14ac:dyDescent="0.25">
      <c r="A3170" t="s">
        <v>0</v>
      </c>
      <c r="B3170" t="s">
        <v>13</v>
      </c>
      <c r="C3170">
        <v>7699336</v>
      </c>
      <c r="D3170" s="2">
        <v>2958465</v>
      </c>
      <c r="E3170" s="2">
        <v>44764</v>
      </c>
      <c r="F3170" s="28">
        <v>81.430000000000007</v>
      </c>
      <c r="G3170" t="s">
        <v>14</v>
      </c>
    </row>
    <row r="3171" spans="1:7" x14ac:dyDescent="0.25">
      <c r="A3171" t="s">
        <v>0</v>
      </c>
      <c r="B3171" t="s">
        <v>13</v>
      </c>
      <c r="C3171">
        <v>7699337</v>
      </c>
      <c r="D3171" s="2">
        <v>2958465</v>
      </c>
      <c r="E3171" s="2">
        <v>44764</v>
      </c>
      <c r="F3171" s="28">
        <v>81.430000000000007</v>
      </c>
      <c r="G3171" t="s">
        <v>14</v>
      </c>
    </row>
    <row r="3172" spans="1:7" x14ac:dyDescent="0.25">
      <c r="A3172" t="s">
        <v>0</v>
      </c>
      <c r="B3172" t="s">
        <v>13</v>
      </c>
      <c r="C3172">
        <v>7699821</v>
      </c>
      <c r="D3172" s="2">
        <v>2958465</v>
      </c>
      <c r="E3172" s="2">
        <v>43344</v>
      </c>
      <c r="F3172" s="28">
        <v>87.72</v>
      </c>
      <c r="G3172" t="s">
        <v>14</v>
      </c>
    </row>
    <row r="3173" spans="1:7" x14ac:dyDescent="0.25">
      <c r="A3173" t="s">
        <v>0</v>
      </c>
      <c r="B3173" t="s">
        <v>13</v>
      </c>
      <c r="C3173">
        <v>7699827</v>
      </c>
      <c r="D3173" s="2">
        <v>2958465</v>
      </c>
      <c r="E3173" s="2">
        <v>43344</v>
      </c>
      <c r="F3173" s="28">
        <v>87.72</v>
      </c>
      <c r="G3173" t="s">
        <v>14</v>
      </c>
    </row>
    <row r="3174" spans="1:7" x14ac:dyDescent="0.25">
      <c r="A3174" t="s">
        <v>0</v>
      </c>
      <c r="B3174" t="s">
        <v>13</v>
      </c>
      <c r="C3174">
        <v>7699836</v>
      </c>
      <c r="D3174" s="2">
        <v>2958465</v>
      </c>
      <c r="E3174" s="2">
        <v>43344</v>
      </c>
      <c r="F3174" s="28">
        <v>87.72</v>
      </c>
      <c r="G3174" t="s">
        <v>14</v>
      </c>
    </row>
    <row r="3175" spans="1:7" x14ac:dyDescent="0.25">
      <c r="A3175" t="s">
        <v>0</v>
      </c>
      <c r="B3175" t="s">
        <v>13</v>
      </c>
      <c r="C3175">
        <v>7699837</v>
      </c>
      <c r="D3175" s="2">
        <v>2958465</v>
      </c>
      <c r="E3175" s="2">
        <v>43344</v>
      </c>
      <c r="F3175" s="28">
        <v>87.72</v>
      </c>
      <c r="G3175" t="s">
        <v>14</v>
      </c>
    </row>
    <row r="3176" spans="1:7" x14ac:dyDescent="0.25">
      <c r="A3176" t="s">
        <v>0</v>
      </c>
      <c r="B3176" t="s">
        <v>13</v>
      </c>
      <c r="C3176">
        <v>7700321</v>
      </c>
      <c r="D3176" s="2">
        <v>2958465</v>
      </c>
      <c r="E3176" s="2">
        <v>44764</v>
      </c>
      <c r="F3176" s="28">
        <v>82.77</v>
      </c>
      <c r="G3176" t="s">
        <v>14</v>
      </c>
    </row>
    <row r="3177" spans="1:7" x14ac:dyDescent="0.25">
      <c r="A3177" t="s">
        <v>0</v>
      </c>
      <c r="B3177" t="s">
        <v>13</v>
      </c>
      <c r="C3177">
        <v>7700327</v>
      </c>
      <c r="D3177" s="2">
        <v>2958465</v>
      </c>
      <c r="E3177" s="2">
        <v>44764</v>
      </c>
      <c r="F3177" s="28">
        <v>82.77</v>
      </c>
      <c r="G3177" t="s">
        <v>14</v>
      </c>
    </row>
    <row r="3178" spans="1:7" x14ac:dyDescent="0.25">
      <c r="A3178" t="s">
        <v>0</v>
      </c>
      <c r="B3178" t="s">
        <v>13</v>
      </c>
      <c r="C3178">
        <v>7700821</v>
      </c>
      <c r="D3178" s="2">
        <v>2958465</v>
      </c>
      <c r="E3178" s="2">
        <v>43344</v>
      </c>
      <c r="F3178" s="28">
        <v>87.72</v>
      </c>
      <c r="G3178" t="s">
        <v>14</v>
      </c>
    </row>
    <row r="3179" spans="1:7" x14ac:dyDescent="0.25">
      <c r="A3179" t="s">
        <v>0</v>
      </c>
      <c r="B3179" t="s">
        <v>13</v>
      </c>
      <c r="C3179">
        <v>7700827</v>
      </c>
      <c r="D3179" s="2">
        <v>2958465</v>
      </c>
      <c r="E3179" s="2">
        <v>43344</v>
      </c>
      <c r="F3179" s="28">
        <v>87.72</v>
      </c>
      <c r="G3179" t="s">
        <v>14</v>
      </c>
    </row>
    <row r="3180" spans="1:7" x14ac:dyDescent="0.25">
      <c r="A3180" t="s">
        <v>0</v>
      </c>
      <c r="B3180" t="s">
        <v>13</v>
      </c>
      <c r="C3180">
        <v>7701301</v>
      </c>
      <c r="D3180" s="2">
        <v>2958465</v>
      </c>
      <c r="E3180" s="2">
        <v>45783</v>
      </c>
      <c r="F3180" s="28">
        <v>83.67</v>
      </c>
      <c r="G3180" t="s">
        <v>14</v>
      </c>
    </row>
    <row r="3181" spans="1:7" x14ac:dyDescent="0.25">
      <c r="A3181" t="s">
        <v>0</v>
      </c>
      <c r="B3181" t="s">
        <v>13</v>
      </c>
      <c r="C3181">
        <v>7701302</v>
      </c>
      <c r="D3181" s="2">
        <v>2958465</v>
      </c>
      <c r="E3181" s="2">
        <v>45783</v>
      </c>
      <c r="F3181" s="28">
        <v>83.67</v>
      </c>
      <c r="G3181" t="s">
        <v>14</v>
      </c>
    </row>
    <row r="3182" spans="1:7" x14ac:dyDescent="0.25">
      <c r="A3182" t="s">
        <v>0</v>
      </c>
      <c r="B3182" t="s">
        <v>13</v>
      </c>
      <c r="C3182">
        <v>7701303</v>
      </c>
      <c r="D3182" s="2">
        <v>2958465</v>
      </c>
      <c r="E3182" s="2">
        <v>45783</v>
      </c>
      <c r="F3182" s="28">
        <v>83.67</v>
      </c>
      <c r="G3182" t="s">
        <v>14</v>
      </c>
    </row>
    <row r="3183" spans="1:7" x14ac:dyDescent="0.25">
      <c r="A3183" t="s">
        <v>0</v>
      </c>
      <c r="B3183" t="s">
        <v>13</v>
      </c>
      <c r="C3183">
        <v>7701311</v>
      </c>
      <c r="D3183" s="2">
        <v>2958465</v>
      </c>
      <c r="E3183" s="2">
        <v>45783</v>
      </c>
      <c r="F3183" s="28">
        <v>84.48</v>
      </c>
      <c r="G3183" t="s">
        <v>14</v>
      </c>
    </row>
    <row r="3184" spans="1:7" x14ac:dyDescent="0.25">
      <c r="A3184" t="s">
        <v>0</v>
      </c>
      <c r="B3184" t="s">
        <v>13</v>
      </c>
      <c r="C3184">
        <v>7701312</v>
      </c>
      <c r="D3184" s="2">
        <v>2958465</v>
      </c>
      <c r="E3184" s="2">
        <v>45783</v>
      </c>
      <c r="F3184" s="28">
        <v>84.48</v>
      </c>
      <c r="G3184" t="s">
        <v>14</v>
      </c>
    </row>
    <row r="3185" spans="1:7" x14ac:dyDescent="0.25">
      <c r="A3185" t="s">
        <v>0</v>
      </c>
      <c r="B3185" t="s">
        <v>13</v>
      </c>
      <c r="C3185">
        <v>7701313</v>
      </c>
      <c r="D3185" s="2">
        <v>2958465</v>
      </c>
      <c r="E3185" s="2">
        <v>45783</v>
      </c>
      <c r="F3185" s="28">
        <v>84.48</v>
      </c>
      <c r="G3185" t="s">
        <v>14</v>
      </c>
    </row>
    <row r="3186" spans="1:7" x14ac:dyDescent="0.25">
      <c r="A3186" t="s">
        <v>0</v>
      </c>
      <c r="B3186" t="s">
        <v>13</v>
      </c>
      <c r="C3186">
        <v>7701321</v>
      </c>
      <c r="D3186" s="2">
        <v>2958465</v>
      </c>
      <c r="E3186" s="2">
        <v>45783</v>
      </c>
      <c r="F3186" s="28">
        <v>86.71</v>
      </c>
      <c r="G3186" t="s">
        <v>14</v>
      </c>
    </row>
    <row r="3187" spans="1:7" x14ac:dyDescent="0.25">
      <c r="A3187" t="s">
        <v>0</v>
      </c>
      <c r="B3187" t="s">
        <v>13</v>
      </c>
      <c r="C3187">
        <v>7701322</v>
      </c>
      <c r="D3187" s="2">
        <v>2958465</v>
      </c>
      <c r="E3187" s="2">
        <v>45783</v>
      </c>
      <c r="F3187" s="28">
        <v>86.71</v>
      </c>
      <c r="G3187" t="s">
        <v>14</v>
      </c>
    </row>
    <row r="3188" spans="1:7" x14ac:dyDescent="0.25">
      <c r="A3188" t="s">
        <v>0</v>
      </c>
      <c r="B3188" t="s">
        <v>13</v>
      </c>
      <c r="C3188">
        <v>7701323</v>
      </c>
      <c r="D3188" s="2">
        <v>2958465</v>
      </c>
      <c r="E3188" s="2">
        <v>44713</v>
      </c>
      <c r="F3188" s="28">
        <v>87.67</v>
      </c>
      <c r="G3188" t="s">
        <v>14</v>
      </c>
    </row>
    <row r="3189" spans="1:7" x14ac:dyDescent="0.25">
      <c r="A3189" t="s">
        <v>0</v>
      </c>
      <c r="B3189" t="s">
        <v>13</v>
      </c>
      <c r="C3189">
        <v>7701327</v>
      </c>
      <c r="D3189" s="2">
        <v>2958465</v>
      </c>
      <c r="E3189" s="2">
        <v>45783</v>
      </c>
      <c r="F3189" s="28">
        <v>86.71</v>
      </c>
      <c r="G3189" t="s">
        <v>14</v>
      </c>
    </row>
    <row r="3190" spans="1:7" x14ac:dyDescent="0.25">
      <c r="A3190" t="s">
        <v>0</v>
      </c>
      <c r="B3190" t="s">
        <v>13</v>
      </c>
      <c r="C3190">
        <v>7701336</v>
      </c>
      <c r="D3190" s="2">
        <v>2958465</v>
      </c>
      <c r="E3190" s="2">
        <v>45783</v>
      </c>
      <c r="F3190" s="28">
        <v>84.14</v>
      </c>
      <c r="G3190" t="s">
        <v>14</v>
      </c>
    </row>
    <row r="3191" spans="1:7" x14ac:dyDescent="0.25">
      <c r="A3191" t="s">
        <v>0</v>
      </c>
      <c r="B3191" t="s">
        <v>13</v>
      </c>
      <c r="C3191">
        <v>7701337</v>
      </c>
      <c r="D3191" s="2">
        <v>2958465</v>
      </c>
      <c r="E3191" s="2">
        <v>45783</v>
      </c>
      <c r="F3191" s="28">
        <v>84.14</v>
      </c>
      <c r="G3191" t="s">
        <v>14</v>
      </c>
    </row>
    <row r="3192" spans="1:7" x14ac:dyDescent="0.25">
      <c r="A3192" t="s">
        <v>0</v>
      </c>
      <c r="B3192" t="s">
        <v>13</v>
      </c>
      <c r="C3192">
        <v>7701338</v>
      </c>
      <c r="D3192" s="2">
        <v>2958465</v>
      </c>
      <c r="E3192" s="2">
        <v>45783</v>
      </c>
      <c r="F3192" s="28">
        <v>84.14</v>
      </c>
      <c r="G3192" t="s">
        <v>14</v>
      </c>
    </row>
    <row r="3193" spans="1:7" x14ac:dyDescent="0.25">
      <c r="A3193" t="s">
        <v>0</v>
      </c>
      <c r="B3193" t="s">
        <v>13</v>
      </c>
      <c r="C3193">
        <v>7701341</v>
      </c>
      <c r="D3193" s="2">
        <v>2958465</v>
      </c>
      <c r="E3193" s="2">
        <v>45783</v>
      </c>
      <c r="F3193" s="28">
        <v>83.96</v>
      </c>
      <c r="G3193" t="s">
        <v>14</v>
      </c>
    </row>
    <row r="3194" spans="1:7" x14ac:dyDescent="0.25">
      <c r="A3194" t="s">
        <v>0</v>
      </c>
      <c r="B3194" t="s">
        <v>13</v>
      </c>
      <c r="C3194">
        <v>7701801</v>
      </c>
      <c r="D3194" s="2">
        <v>2958465</v>
      </c>
      <c r="E3194" s="2">
        <v>43344</v>
      </c>
      <c r="F3194" s="28">
        <v>87.72</v>
      </c>
      <c r="G3194" t="s">
        <v>14</v>
      </c>
    </row>
    <row r="3195" spans="1:7" x14ac:dyDescent="0.25">
      <c r="A3195" t="s">
        <v>0</v>
      </c>
      <c r="B3195" t="s">
        <v>13</v>
      </c>
      <c r="C3195">
        <v>7701802</v>
      </c>
      <c r="D3195" s="2">
        <v>2958465</v>
      </c>
      <c r="E3195" s="2">
        <v>42833</v>
      </c>
      <c r="F3195" s="28">
        <v>87.72</v>
      </c>
      <c r="G3195" t="s">
        <v>14</v>
      </c>
    </row>
    <row r="3196" spans="1:7" x14ac:dyDescent="0.25">
      <c r="A3196" t="s">
        <v>0</v>
      </c>
      <c r="B3196" t="s">
        <v>13</v>
      </c>
      <c r="C3196">
        <v>7701803</v>
      </c>
      <c r="D3196" s="2">
        <v>2958465</v>
      </c>
      <c r="E3196" s="2">
        <v>43344</v>
      </c>
      <c r="F3196" s="28">
        <v>87.72</v>
      </c>
      <c r="G3196" t="s">
        <v>14</v>
      </c>
    </row>
    <row r="3197" spans="1:7" x14ac:dyDescent="0.25">
      <c r="A3197" t="s">
        <v>0</v>
      </c>
      <c r="B3197" t="s">
        <v>13</v>
      </c>
      <c r="C3197">
        <v>7701811</v>
      </c>
      <c r="D3197" s="2">
        <v>2958465</v>
      </c>
      <c r="E3197" s="2">
        <v>43344</v>
      </c>
      <c r="F3197" s="28">
        <v>87.72</v>
      </c>
      <c r="G3197" t="s">
        <v>14</v>
      </c>
    </row>
    <row r="3198" spans="1:7" x14ac:dyDescent="0.25">
      <c r="A3198" t="s">
        <v>0</v>
      </c>
      <c r="B3198" t="s">
        <v>13</v>
      </c>
      <c r="C3198">
        <v>7701812</v>
      </c>
      <c r="D3198" s="2">
        <v>2958465</v>
      </c>
      <c r="E3198" s="2">
        <v>42833</v>
      </c>
      <c r="F3198" s="28">
        <v>87.72</v>
      </c>
      <c r="G3198" t="s">
        <v>14</v>
      </c>
    </row>
    <row r="3199" spans="1:7" x14ac:dyDescent="0.25">
      <c r="A3199" t="s">
        <v>0</v>
      </c>
      <c r="B3199" t="s">
        <v>13</v>
      </c>
      <c r="C3199">
        <v>7701813</v>
      </c>
      <c r="D3199" s="2">
        <v>2958465</v>
      </c>
      <c r="E3199" s="2">
        <v>43344</v>
      </c>
      <c r="F3199" s="28">
        <v>87.72</v>
      </c>
      <c r="G3199" t="s">
        <v>14</v>
      </c>
    </row>
    <row r="3200" spans="1:7" x14ac:dyDescent="0.25">
      <c r="A3200" t="s">
        <v>0</v>
      </c>
      <c r="B3200" t="s">
        <v>13</v>
      </c>
      <c r="C3200">
        <v>7701821</v>
      </c>
      <c r="D3200" s="2">
        <v>2958465</v>
      </c>
      <c r="E3200" s="2">
        <v>43344</v>
      </c>
      <c r="F3200" s="28">
        <v>87.72</v>
      </c>
      <c r="G3200" t="s">
        <v>14</v>
      </c>
    </row>
    <row r="3201" spans="1:7" x14ac:dyDescent="0.25">
      <c r="A3201" t="s">
        <v>0</v>
      </c>
      <c r="B3201" t="s">
        <v>13</v>
      </c>
      <c r="C3201">
        <v>7701822</v>
      </c>
      <c r="D3201" s="2">
        <v>2958465</v>
      </c>
      <c r="E3201" s="2">
        <v>42833</v>
      </c>
      <c r="F3201" s="28">
        <v>87.72</v>
      </c>
      <c r="G3201" t="s">
        <v>14</v>
      </c>
    </row>
    <row r="3202" spans="1:7" x14ac:dyDescent="0.25">
      <c r="A3202" t="s">
        <v>0</v>
      </c>
      <c r="B3202" t="s">
        <v>13</v>
      </c>
      <c r="C3202">
        <v>7701827</v>
      </c>
      <c r="D3202" s="2">
        <v>2958465</v>
      </c>
      <c r="E3202" s="2">
        <v>43344</v>
      </c>
      <c r="F3202" s="28">
        <v>87.72</v>
      </c>
      <c r="G3202" t="s">
        <v>14</v>
      </c>
    </row>
    <row r="3203" spans="1:7" x14ac:dyDescent="0.25">
      <c r="A3203" t="s">
        <v>0</v>
      </c>
      <c r="B3203" t="s">
        <v>13</v>
      </c>
      <c r="C3203">
        <v>7701836</v>
      </c>
      <c r="D3203" s="2">
        <v>2958465</v>
      </c>
      <c r="E3203" s="2">
        <v>43344</v>
      </c>
      <c r="F3203" s="28">
        <v>87.72</v>
      </c>
      <c r="G3203" t="s">
        <v>14</v>
      </c>
    </row>
    <row r="3204" spans="1:7" x14ac:dyDescent="0.25">
      <c r="A3204" t="s">
        <v>0</v>
      </c>
      <c r="B3204" t="s">
        <v>13</v>
      </c>
      <c r="C3204">
        <v>7701837</v>
      </c>
      <c r="D3204" s="2">
        <v>2958465</v>
      </c>
      <c r="E3204" s="2">
        <v>43344</v>
      </c>
      <c r="F3204" s="28">
        <v>87.72</v>
      </c>
      <c r="G3204" t="s">
        <v>14</v>
      </c>
    </row>
    <row r="3205" spans="1:7" x14ac:dyDescent="0.25">
      <c r="A3205" t="s">
        <v>0</v>
      </c>
      <c r="B3205" t="s">
        <v>13</v>
      </c>
      <c r="C3205">
        <v>7701838</v>
      </c>
      <c r="D3205" s="2">
        <v>2958465</v>
      </c>
      <c r="E3205" s="2">
        <v>42833</v>
      </c>
      <c r="F3205" s="28">
        <v>87.72</v>
      </c>
      <c r="G3205" t="s">
        <v>14</v>
      </c>
    </row>
    <row r="3206" spans="1:7" x14ac:dyDescent="0.25">
      <c r="A3206" t="s">
        <v>0</v>
      </c>
      <c r="B3206" t="s">
        <v>13</v>
      </c>
      <c r="C3206">
        <v>7701841</v>
      </c>
      <c r="D3206" s="2">
        <v>2958465</v>
      </c>
      <c r="E3206" s="2">
        <v>43344</v>
      </c>
      <c r="F3206" s="28">
        <v>87.72</v>
      </c>
      <c r="G3206" t="s">
        <v>14</v>
      </c>
    </row>
    <row r="3207" spans="1:7" x14ac:dyDescent="0.25">
      <c r="A3207" t="s">
        <v>0</v>
      </c>
      <c r="B3207" t="s">
        <v>13</v>
      </c>
      <c r="C3207">
        <v>7702301</v>
      </c>
      <c r="D3207" s="2">
        <v>2958465</v>
      </c>
      <c r="E3207" s="2">
        <v>39351</v>
      </c>
      <c r="F3207" s="28">
        <v>83.67</v>
      </c>
      <c r="G3207" t="s">
        <v>14</v>
      </c>
    </row>
    <row r="3208" spans="1:7" x14ac:dyDescent="0.25">
      <c r="A3208" t="s">
        <v>0</v>
      </c>
      <c r="B3208" t="s">
        <v>13</v>
      </c>
      <c r="C3208">
        <v>7702302</v>
      </c>
      <c r="D3208" s="2">
        <v>2958465</v>
      </c>
      <c r="E3208" s="2">
        <v>39351</v>
      </c>
      <c r="F3208" s="28">
        <v>83.67</v>
      </c>
      <c r="G3208" t="s">
        <v>14</v>
      </c>
    </row>
    <row r="3209" spans="1:7" x14ac:dyDescent="0.25">
      <c r="A3209" t="s">
        <v>0</v>
      </c>
      <c r="B3209" t="s">
        <v>13</v>
      </c>
      <c r="C3209">
        <v>7702312</v>
      </c>
      <c r="D3209" s="2">
        <v>2958465</v>
      </c>
      <c r="E3209" s="2">
        <v>39351</v>
      </c>
      <c r="F3209" s="28">
        <v>83.6</v>
      </c>
      <c r="G3209" t="s">
        <v>14</v>
      </c>
    </row>
    <row r="3210" spans="1:7" x14ac:dyDescent="0.25">
      <c r="A3210" t="s">
        <v>0</v>
      </c>
      <c r="B3210" t="s">
        <v>13</v>
      </c>
      <c r="C3210">
        <v>7702321</v>
      </c>
      <c r="D3210" s="2">
        <v>2958465</v>
      </c>
      <c r="E3210" s="2">
        <v>42300</v>
      </c>
      <c r="F3210" s="28">
        <v>83.33</v>
      </c>
      <c r="G3210" t="s">
        <v>14</v>
      </c>
    </row>
    <row r="3211" spans="1:7" x14ac:dyDescent="0.25">
      <c r="A3211" t="s">
        <v>0</v>
      </c>
      <c r="B3211" t="s">
        <v>13</v>
      </c>
      <c r="C3211">
        <v>7702322</v>
      </c>
      <c r="D3211" s="2">
        <v>2958465</v>
      </c>
      <c r="E3211" s="2">
        <v>39351</v>
      </c>
      <c r="F3211" s="28">
        <v>84.95</v>
      </c>
      <c r="G3211" t="s">
        <v>14</v>
      </c>
    </row>
    <row r="3212" spans="1:7" x14ac:dyDescent="0.25">
      <c r="A3212" t="s">
        <v>0</v>
      </c>
      <c r="B3212" t="s">
        <v>13</v>
      </c>
      <c r="C3212">
        <v>7702811</v>
      </c>
      <c r="D3212" s="2">
        <v>2958465</v>
      </c>
      <c r="E3212" s="2">
        <v>39393</v>
      </c>
      <c r="F3212" s="28">
        <v>83.6</v>
      </c>
      <c r="G3212" t="s">
        <v>14</v>
      </c>
    </row>
    <row r="3213" spans="1:7" x14ac:dyDescent="0.25">
      <c r="A3213" t="s">
        <v>0</v>
      </c>
      <c r="B3213" t="s">
        <v>13</v>
      </c>
      <c r="C3213">
        <v>7702821</v>
      </c>
      <c r="D3213" s="2">
        <v>2958465</v>
      </c>
      <c r="E3213" s="2">
        <v>39393</v>
      </c>
      <c r="F3213" s="28">
        <v>84.95</v>
      </c>
      <c r="G3213" t="s">
        <v>14</v>
      </c>
    </row>
    <row r="3214" spans="1:7" x14ac:dyDescent="0.25">
      <c r="A3214" t="s">
        <v>0</v>
      </c>
      <c r="B3214" t="s">
        <v>13</v>
      </c>
      <c r="C3214">
        <v>7703301</v>
      </c>
      <c r="D3214" s="2">
        <v>2958465</v>
      </c>
      <c r="E3214" s="2">
        <v>44713</v>
      </c>
      <c r="F3214" s="28">
        <v>87.52</v>
      </c>
      <c r="G3214" t="s">
        <v>14</v>
      </c>
    </row>
    <row r="3215" spans="1:7" x14ac:dyDescent="0.25">
      <c r="A3215" t="s">
        <v>0</v>
      </c>
      <c r="B3215" t="s">
        <v>13</v>
      </c>
      <c r="C3215">
        <v>7703302</v>
      </c>
      <c r="D3215" s="2">
        <v>2958465</v>
      </c>
      <c r="E3215" s="2">
        <v>40299</v>
      </c>
      <c r="F3215" s="28">
        <v>84.74</v>
      </c>
      <c r="G3215" t="s">
        <v>14</v>
      </c>
    </row>
    <row r="3216" spans="1:7" x14ac:dyDescent="0.25">
      <c r="A3216" t="s">
        <v>0</v>
      </c>
      <c r="B3216" t="s">
        <v>13</v>
      </c>
      <c r="C3216">
        <v>7703303</v>
      </c>
      <c r="D3216" s="2">
        <v>2958465</v>
      </c>
      <c r="E3216" s="2">
        <v>44713</v>
      </c>
      <c r="F3216" s="28">
        <v>87.52</v>
      </c>
      <c r="G3216" t="s">
        <v>14</v>
      </c>
    </row>
    <row r="3217" spans="1:7" x14ac:dyDescent="0.25">
      <c r="A3217" t="s">
        <v>0</v>
      </c>
      <c r="B3217" t="s">
        <v>13</v>
      </c>
      <c r="C3217">
        <v>7703311</v>
      </c>
      <c r="D3217" s="2">
        <v>2958465</v>
      </c>
      <c r="E3217" s="2">
        <v>44713</v>
      </c>
      <c r="F3217" s="28">
        <v>87.79</v>
      </c>
      <c r="G3217" t="s">
        <v>14</v>
      </c>
    </row>
    <row r="3218" spans="1:7" x14ac:dyDescent="0.25">
      <c r="A3218" t="s">
        <v>0</v>
      </c>
      <c r="B3218" t="s">
        <v>13</v>
      </c>
      <c r="C3218">
        <v>7703312</v>
      </c>
      <c r="D3218" s="2">
        <v>2958465</v>
      </c>
      <c r="E3218" s="2">
        <v>40299</v>
      </c>
      <c r="F3218" s="28">
        <v>84.75</v>
      </c>
      <c r="G3218" t="s">
        <v>14</v>
      </c>
    </row>
    <row r="3219" spans="1:7" x14ac:dyDescent="0.25">
      <c r="A3219" t="s">
        <v>0</v>
      </c>
      <c r="B3219" t="s">
        <v>13</v>
      </c>
      <c r="C3219">
        <v>7703313</v>
      </c>
      <c r="D3219" s="2">
        <v>2958465</v>
      </c>
      <c r="E3219" s="2">
        <v>44713</v>
      </c>
      <c r="F3219" s="28">
        <v>87.79</v>
      </c>
      <c r="G3219" t="s">
        <v>14</v>
      </c>
    </row>
    <row r="3220" spans="1:7" x14ac:dyDescent="0.25">
      <c r="A3220" t="s">
        <v>0</v>
      </c>
      <c r="B3220" t="s">
        <v>13</v>
      </c>
      <c r="C3220">
        <v>7703321</v>
      </c>
      <c r="D3220" s="2">
        <v>2958465</v>
      </c>
      <c r="E3220" s="2">
        <v>43344</v>
      </c>
      <c r="F3220" s="28">
        <v>87.72</v>
      </c>
      <c r="G3220" t="s">
        <v>14</v>
      </c>
    </row>
    <row r="3221" spans="1:7" x14ac:dyDescent="0.25">
      <c r="A3221" t="s">
        <v>0</v>
      </c>
      <c r="B3221" t="s">
        <v>13</v>
      </c>
      <c r="C3221">
        <v>7703322</v>
      </c>
      <c r="D3221" s="2">
        <v>2958465</v>
      </c>
      <c r="E3221" s="2">
        <v>40299</v>
      </c>
      <c r="F3221" s="28">
        <v>84.75</v>
      </c>
      <c r="G3221" t="s">
        <v>14</v>
      </c>
    </row>
    <row r="3222" spans="1:7" x14ac:dyDescent="0.25">
      <c r="A3222" t="s">
        <v>0</v>
      </c>
      <c r="B3222" t="s">
        <v>13</v>
      </c>
      <c r="C3222">
        <v>7703323</v>
      </c>
      <c r="D3222" s="2">
        <v>2958465</v>
      </c>
      <c r="E3222" s="2">
        <v>38195</v>
      </c>
      <c r="F3222" s="28">
        <v>90.91</v>
      </c>
      <c r="G3222" t="s">
        <v>14</v>
      </c>
    </row>
    <row r="3223" spans="1:7" x14ac:dyDescent="0.25">
      <c r="A3223" t="s">
        <v>0</v>
      </c>
      <c r="B3223" t="s">
        <v>13</v>
      </c>
      <c r="C3223">
        <v>7703327</v>
      </c>
      <c r="D3223" s="2">
        <v>2958465</v>
      </c>
      <c r="E3223" s="2">
        <v>43344</v>
      </c>
      <c r="F3223" s="28">
        <v>87.72</v>
      </c>
      <c r="G3223" t="s">
        <v>14</v>
      </c>
    </row>
    <row r="3224" spans="1:7" x14ac:dyDescent="0.25">
      <c r="A3224" t="s">
        <v>0</v>
      </c>
      <c r="B3224" t="s">
        <v>13</v>
      </c>
      <c r="C3224">
        <v>7703342</v>
      </c>
      <c r="D3224" s="2">
        <v>2958465</v>
      </c>
      <c r="E3224" s="2">
        <v>42300</v>
      </c>
      <c r="F3224" s="28">
        <v>83.33</v>
      </c>
      <c r="G3224" t="s">
        <v>14</v>
      </c>
    </row>
    <row r="3225" spans="1:7" x14ac:dyDescent="0.25">
      <c r="A3225" t="s">
        <v>0</v>
      </c>
      <c r="B3225" t="s">
        <v>13</v>
      </c>
      <c r="C3225">
        <v>7703801</v>
      </c>
      <c r="D3225" s="2">
        <v>2958465</v>
      </c>
      <c r="E3225" s="2">
        <v>43344</v>
      </c>
      <c r="F3225" s="28">
        <v>87.72</v>
      </c>
      <c r="G3225" t="s">
        <v>14</v>
      </c>
    </row>
    <row r="3226" spans="1:7" x14ac:dyDescent="0.25">
      <c r="A3226" t="s">
        <v>0</v>
      </c>
      <c r="B3226" t="s">
        <v>13</v>
      </c>
      <c r="C3226">
        <v>7703802</v>
      </c>
      <c r="D3226" s="2">
        <v>2958465</v>
      </c>
      <c r="E3226" s="2">
        <v>40299</v>
      </c>
      <c r="F3226" s="28">
        <v>90.91</v>
      </c>
      <c r="G3226" t="s">
        <v>14</v>
      </c>
    </row>
    <row r="3227" spans="1:7" x14ac:dyDescent="0.25">
      <c r="A3227" t="s">
        <v>0</v>
      </c>
      <c r="B3227" t="s">
        <v>13</v>
      </c>
      <c r="C3227">
        <v>7703803</v>
      </c>
      <c r="D3227" s="2">
        <v>2958465</v>
      </c>
      <c r="E3227" s="2">
        <v>43344</v>
      </c>
      <c r="F3227" s="28">
        <v>87.72</v>
      </c>
      <c r="G3227" t="s">
        <v>14</v>
      </c>
    </row>
    <row r="3228" spans="1:7" x14ac:dyDescent="0.25">
      <c r="A3228" t="s">
        <v>0</v>
      </c>
      <c r="B3228" t="s">
        <v>13</v>
      </c>
      <c r="C3228">
        <v>7703811</v>
      </c>
      <c r="D3228" s="2">
        <v>2958465</v>
      </c>
      <c r="E3228" s="2">
        <v>43344</v>
      </c>
      <c r="F3228" s="28">
        <v>87.72</v>
      </c>
      <c r="G3228" t="s">
        <v>14</v>
      </c>
    </row>
    <row r="3229" spans="1:7" x14ac:dyDescent="0.25">
      <c r="A3229" t="s">
        <v>0</v>
      </c>
      <c r="B3229" t="s">
        <v>13</v>
      </c>
      <c r="C3229">
        <v>7703812</v>
      </c>
      <c r="D3229" s="2">
        <v>2958465</v>
      </c>
      <c r="E3229" s="2">
        <v>42744</v>
      </c>
      <c r="F3229" s="28">
        <v>87.72</v>
      </c>
      <c r="G3229" t="s">
        <v>14</v>
      </c>
    </row>
    <row r="3230" spans="1:7" x14ac:dyDescent="0.25">
      <c r="A3230" t="s">
        <v>0</v>
      </c>
      <c r="B3230" t="s">
        <v>13</v>
      </c>
      <c r="C3230">
        <v>7703813</v>
      </c>
      <c r="D3230" s="2">
        <v>2958465</v>
      </c>
      <c r="E3230" s="2">
        <v>43344</v>
      </c>
      <c r="F3230" s="28">
        <v>87.72</v>
      </c>
      <c r="G3230" t="s">
        <v>14</v>
      </c>
    </row>
    <row r="3231" spans="1:7" x14ac:dyDescent="0.25">
      <c r="A3231" t="s">
        <v>0</v>
      </c>
      <c r="B3231" t="s">
        <v>13</v>
      </c>
      <c r="C3231">
        <v>7703821</v>
      </c>
      <c r="D3231" s="2">
        <v>2958465</v>
      </c>
      <c r="E3231" s="2">
        <v>43344</v>
      </c>
      <c r="F3231" s="28">
        <v>87.72</v>
      </c>
      <c r="G3231" t="s">
        <v>14</v>
      </c>
    </row>
    <row r="3232" spans="1:7" x14ac:dyDescent="0.25">
      <c r="A3232" t="s">
        <v>0</v>
      </c>
      <c r="B3232" t="s">
        <v>13</v>
      </c>
      <c r="C3232">
        <v>7703822</v>
      </c>
      <c r="D3232" s="2">
        <v>2958465</v>
      </c>
      <c r="E3232" s="2">
        <v>42744</v>
      </c>
      <c r="F3232" s="28">
        <v>87.72</v>
      </c>
      <c r="G3232" t="s">
        <v>14</v>
      </c>
    </row>
    <row r="3233" spans="1:7" x14ac:dyDescent="0.25">
      <c r="A3233" t="s">
        <v>0</v>
      </c>
      <c r="B3233" t="s">
        <v>13</v>
      </c>
      <c r="C3233">
        <v>7703827</v>
      </c>
      <c r="D3233" s="2">
        <v>2958465</v>
      </c>
      <c r="E3233" s="2">
        <v>43344</v>
      </c>
      <c r="F3233" s="28">
        <v>87.72</v>
      </c>
      <c r="G3233" t="s">
        <v>14</v>
      </c>
    </row>
    <row r="3234" spans="1:7" x14ac:dyDescent="0.25">
      <c r="A3234" t="s">
        <v>0</v>
      </c>
      <c r="B3234" t="s">
        <v>13</v>
      </c>
      <c r="C3234">
        <v>7703841</v>
      </c>
      <c r="D3234" s="2">
        <v>2958465</v>
      </c>
      <c r="E3234" s="2">
        <v>38763</v>
      </c>
      <c r="F3234" s="28">
        <v>100</v>
      </c>
      <c r="G3234" t="s">
        <v>14</v>
      </c>
    </row>
    <row r="3235" spans="1:7" x14ac:dyDescent="0.25">
      <c r="A3235" t="s">
        <v>0</v>
      </c>
      <c r="B3235" t="s">
        <v>13</v>
      </c>
      <c r="C3235">
        <v>7704301</v>
      </c>
      <c r="D3235" s="2">
        <v>2958465</v>
      </c>
      <c r="E3235" s="2">
        <v>41071</v>
      </c>
      <c r="F3235" s="28">
        <v>82.97</v>
      </c>
      <c r="G3235" t="s">
        <v>14</v>
      </c>
    </row>
    <row r="3236" spans="1:7" x14ac:dyDescent="0.25">
      <c r="A3236" t="s">
        <v>0</v>
      </c>
      <c r="B3236" t="s">
        <v>13</v>
      </c>
      <c r="C3236">
        <v>7704303</v>
      </c>
      <c r="D3236" s="2">
        <v>2958465</v>
      </c>
      <c r="E3236" s="2">
        <v>41071</v>
      </c>
      <c r="F3236" s="28">
        <v>82.97</v>
      </c>
      <c r="G3236" t="s">
        <v>14</v>
      </c>
    </row>
    <row r="3237" spans="1:7" x14ac:dyDescent="0.25">
      <c r="A3237" t="s">
        <v>0</v>
      </c>
      <c r="B3237" t="s">
        <v>13</v>
      </c>
      <c r="C3237">
        <v>7704311</v>
      </c>
      <c r="D3237" s="2">
        <v>2958465</v>
      </c>
      <c r="E3237" s="2">
        <v>41071</v>
      </c>
      <c r="F3237" s="28">
        <v>83.33</v>
      </c>
      <c r="G3237" t="s">
        <v>14</v>
      </c>
    </row>
    <row r="3238" spans="1:7" x14ac:dyDescent="0.25">
      <c r="A3238" t="s">
        <v>0</v>
      </c>
      <c r="B3238" t="s">
        <v>13</v>
      </c>
      <c r="C3238">
        <v>7704313</v>
      </c>
      <c r="D3238" s="2">
        <v>2958465</v>
      </c>
      <c r="E3238" s="2">
        <v>41071</v>
      </c>
      <c r="F3238" s="28">
        <v>83.33</v>
      </c>
      <c r="G3238" t="s">
        <v>14</v>
      </c>
    </row>
    <row r="3239" spans="1:7" x14ac:dyDescent="0.25">
      <c r="A3239" t="s">
        <v>0</v>
      </c>
      <c r="B3239" t="s">
        <v>13</v>
      </c>
      <c r="C3239">
        <v>7704801</v>
      </c>
      <c r="D3239" s="2">
        <v>2958465</v>
      </c>
      <c r="E3239" s="2">
        <v>41071</v>
      </c>
      <c r="F3239" s="28">
        <v>82.96</v>
      </c>
      <c r="G3239" t="s">
        <v>14</v>
      </c>
    </row>
    <row r="3240" spans="1:7" x14ac:dyDescent="0.25">
      <c r="A3240" t="s">
        <v>0</v>
      </c>
      <c r="B3240" t="s">
        <v>13</v>
      </c>
      <c r="C3240">
        <v>7704803</v>
      </c>
      <c r="D3240" s="2">
        <v>2958465</v>
      </c>
      <c r="E3240" s="2">
        <v>41071</v>
      </c>
      <c r="F3240" s="28">
        <v>82.96</v>
      </c>
      <c r="G3240" t="s">
        <v>14</v>
      </c>
    </row>
    <row r="3241" spans="1:7" x14ac:dyDescent="0.25">
      <c r="A3241" t="s">
        <v>0</v>
      </c>
      <c r="B3241" t="s">
        <v>13</v>
      </c>
      <c r="C3241">
        <v>7704811</v>
      </c>
      <c r="D3241" s="2">
        <v>2958465</v>
      </c>
      <c r="E3241" s="2">
        <v>41071</v>
      </c>
      <c r="F3241" s="28">
        <v>83.33</v>
      </c>
      <c r="G3241" t="s">
        <v>14</v>
      </c>
    </row>
    <row r="3242" spans="1:7" x14ac:dyDescent="0.25">
      <c r="A3242" t="s">
        <v>0</v>
      </c>
      <c r="B3242" t="s">
        <v>13</v>
      </c>
      <c r="C3242">
        <v>7704813</v>
      </c>
      <c r="D3242" s="2">
        <v>2958465</v>
      </c>
      <c r="E3242" s="2">
        <v>41071</v>
      </c>
      <c r="F3242" s="28">
        <v>83.33</v>
      </c>
      <c r="G3242" t="s">
        <v>14</v>
      </c>
    </row>
    <row r="3243" spans="1:7" x14ac:dyDescent="0.25">
      <c r="A3243" t="s">
        <v>0</v>
      </c>
      <c r="B3243" t="s">
        <v>13</v>
      </c>
      <c r="C3243">
        <v>7705301</v>
      </c>
      <c r="D3243" s="2">
        <v>2958465</v>
      </c>
      <c r="E3243" s="2">
        <v>45783</v>
      </c>
      <c r="F3243" s="28">
        <v>76.349999999999994</v>
      </c>
      <c r="G3243" t="s">
        <v>14</v>
      </c>
    </row>
    <row r="3244" spans="1:7" x14ac:dyDescent="0.25">
      <c r="A3244" t="s">
        <v>0</v>
      </c>
      <c r="B3244" t="s">
        <v>13</v>
      </c>
      <c r="C3244">
        <v>7705302</v>
      </c>
      <c r="D3244" s="2">
        <v>2958465</v>
      </c>
      <c r="E3244" s="2">
        <v>45783</v>
      </c>
      <c r="F3244" s="28">
        <v>76.349999999999994</v>
      </c>
      <c r="G3244" t="s">
        <v>14</v>
      </c>
    </row>
    <row r="3245" spans="1:7" x14ac:dyDescent="0.25">
      <c r="A3245" t="s">
        <v>0</v>
      </c>
      <c r="B3245" t="s">
        <v>13</v>
      </c>
      <c r="C3245">
        <v>7705303</v>
      </c>
      <c r="D3245" s="2">
        <v>2958465</v>
      </c>
      <c r="E3245" s="2">
        <v>45783</v>
      </c>
      <c r="F3245" s="28">
        <v>76.349999999999994</v>
      </c>
      <c r="G3245" t="s">
        <v>14</v>
      </c>
    </row>
    <row r="3246" spans="1:7" x14ac:dyDescent="0.25">
      <c r="A3246" t="s">
        <v>0</v>
      </c>
      <c r="B3246" t="s">
        <v>13</v>
      </c>
      <c r="C3246">
        <v>7705306</v>
      </c>
      <c r="D3246" s="2">
        <v>2958465</v>
      </c>
      <c r="E3246" s="2">
        <v>45783</v>
      </c>
      <c r="F3246" s="28">
        <v>76.98</v>
      </c>
      <c r="G3246" t="s">
        <v>14</v>
      </c>
    </row>
    <row r="3247" spans="1:7" x14ac:dyDescent="0.25">
      <c r="A3247" t="s">
        <v>0</v>
      </c>
      <c r="B3247" t="s">
        <v>13</v>
      </c>
      <c r="C3247">
        <v>7705307</v>
      </c>
      <c r="D3247" s="2">
        <v>2958465</v>
      </c>
      <c r="E3247" s="2">
        <v>44764</v>
      </c>
      <c r="F3247" s="28">
        <v>81.25</v>
      </c>
      <c r="G3247" t="s">
        <v>14</v>
      </c>
    </row>
    <row r="3248" spans="1:7" x14ac:dyDescent="0.25">
      <c r="A3248" t="s">
        <v>0</v>
      </c>
      <c r="B3248" t="s">
        <v>13</v>
      </c>
      <c r="C3248">
        <v>7705308</v>
      </c>
      <c r="D3248" s="2">
        <v>2958465</v>
      </c>
      <c r="E3248" s="2">
        <v>45783</v>
      </c>
      <c r="F3248" s="28">
        <v>76.98</v>
      </c>
      <c r="G3248" t="s">
        <v>14</v>
      </c>
    </row>
    <row r="3249" spans="1:7" x14ac:dyDescent="0.25">
      <c r="A3249" t="s">
        <v>0</v>
      </c>
      <c r="B3249" t="s">
        <v>13</v>
      </c>
      <c r="C3249">
        <v>7705311</v>
      </c>
      <c r="D3249" s="2">
        <v>2958465</v>
      </c>
      <c r="E3249" s="2">
        <v>45783</v>
      </c>
      <c r="F3249" s="28">
        <v>77.739999999999995</v>
      </c>
      <c r="G3249" t="s">
        <v>14</v>
      </c>
    </row>
    <row r="3250" spans="1:7" x14ac:dyDescent="0.25">
      <c r="A3250" t="s">
        <v>0</v>
      </c>
      <c r="B3250" t="s">
        <v>13</v>
      </c>
      <c r="C3250">
        <v>7705312</v>
      </c>
      <c r="D3250" s="2">
        <v>2958465</v>
      </c>
      <c r="E3250" s="2">
        <v>45783</v>
      </c>
      <c r="F3250" s="28">
        <v>77.739999999999995</v>
      </c>
      <c r="G3250" t="s">
        <v>14</v>
      </c>
    </row>
    <row r="3251" spans="1:7" x14ac:dyDescent="0.25">
      <c r="A3251" t="s">
        <v>0</v>
      </c>
      <c r="B3251" t="s">
        <v>13</v>
      </c>
      <c r="C3251">
        <v>7705313</v>
      </c>
      <c r="D3251" s="2">
        <v>2958465</v>
      </c>
      <c r="E3251" s="2">
        <v>45783</v>
      </c>
      <c r="F3251" s="28">
        <v>77.739999999999995</v>
      </c>
      <c r="G3251" t="s">
        <v>14</v>
      </c>
    </row>
    <row r="3252" spans="1:7" x14ac:dyDescent="0.25">
      <c r="A3252" t="s">
        <v>0</v>
      </c>
      <c r="B3252" t="s">
        <v>13</v>
      </c>
      <c r="C3252">
        <v>7705321</v>
      </c>
      <c r="D3252" s="2">
        <v>2958465</v>
      </c>
      <c r="E3252" s="2">
        <v>45783</v>
      </c>
      <c r="F3252" s="28">
        <v>81.89</v>
      </c>
      <c r="G3252" t="s">
        <v>14</v>
      </c>
    </row>
    <row r="3253" spans="1:7" x14ac:dyDescent="0.25">
      <c r="A3253" t="s">
        <v>0</v>
      </c>
      <c r="B3253" t="s">
        <v>13</v>
      </c>
      <c r="C3253">
        <v>7705322</v>
      </c>
      <c r="D3253" s="2">
        <v>2958465</v>
      </c>
      <c r="E3253" s="2">
        <v>45783</v>
      </c>
      <c r="F3253" s="28">
        <v>81.89</v>
      </c>
      <c r="G3253" t="s">
        <v>14</v>
      </c>
    </row>
    <row r="3254" spans="1:7" x14ac:dyDescent="0.25">
      <c r="A3254" t="s">
        <v>0</v>
      </c>
      <c r="B3254" t="s">
        <v>13</v>
      </c>
      <c r="C3254">
        <v>7705327</v>
      </c>
      <c r="D3254" s="2">
        <v>2958465</v>
      </c>
      <c r="E3254" s="2">
        <v>45783</v>
      </c>
      <c r="F3254" s="28">
        <v>81.89</v>
      </c>
      <c r="G3254" t="s">
        <v>14</v>
      </c>
    </row>
    <row r="3255" spans="1:7" x14ac:dyDescent="0.25">
      <c r="A3255" t="s">
        <v>0</v>
      </c>
      <c r="B3255" t="s">
        <v>13</v>
      </c>
      <c r="C3255">
        <v>7705336</v>
      </c>
      <c r="D3255" s="2">
        <v>2958465</v>
      </c>
      <c r="E3255" s="2">
        <v>45783</v>
      </c>
      <c r="F3255" s="28">
        <v>82.55</v>
      </c>
      <c r="G3255" t="s">
        <v>14</v>
      </c>
    </row>
    <row r="3256" spans="1:7" x14ac:dyDescent="0.25">
      <c r="A3256" t="s">
        <v>0</v>
      </c>
      <c r="B3256" t="s">
        <v>13</v>
      </c>
      <c r="C3256">
        <v>7705337</v>
      </c>
      <c r="D3256" s="2">
        <v>2958465</v>
      </c>
      <c r="E3256" s="2">
        <v>45783</v>
      </c>
      <c r="F3256" s="28">
        <v>82.55</v>
      </c>
      <c r="G3256" t="s">
        <v>14</v>
      </c>
    </row>
    <row r="3257" spans="1:7" x14ac:dyDescent="0.25">
      <c r="A3257" t="s">
        <v>0</v>
      </c>
      <c r="B3257" t="s">
        <v>13</v>
      </c>
      <c r="C3257">
        <v>7705338</v>
      </c>
      <c r="D3257" s="2">
        <v>2958465</v>
      </c>
      <c r="E3257" s="2">
        <v>45783</v>
      </c>
      <c r="F3257" s="28">
        <v>82.55</v>
      </c>
      <c r="G3257" t="s">
        <v>14</v>
      </c>
    </row>
    <row r="3258" spans="1:7" x14ac:dyDescent="0.25">
      <c r="A3258" t="s">
        <v>0</v>
      </c>
      <c r="B3258" t="s">
        <v>13</v>
      </c>
      <c r="C3258">
        <v>7705339</v>
      </c>
      <c r="D3258" s="2">
        <v>2958465</v>
      </c>
      <c r="E3258" s="2">
        <v>45783</v>
      </c>
      <c r="F3258" s="28">
        <v>81.790000000000006</v>
      </c>
      <c r="G3258" t="s">
        <v>14</v>
      </c>
    </row>
    <row r="3259" spans="1:7" x14ac:dyDescent="0.25">
      <c r="A3259" t="s">
        <v>0</v>
      </c>
      <c r="B3259" t="s">
        <v>13</v>
      </c>
      <c r="C3259">
        <v>7705340</v>
      </c>
      <c r="D3259" s="2">
        <v>2958465</v>
      </c>
      <c r="E3259" s="2">
        <v>45783</v>
      </c>
      <c r="F3259" s="28">
        <v>81.790000000000006</v>
      </c>
      <c r="G3259" t="s">
        <v>14</v>
      </c>
    </row>
    <row r="3260" spans="1:7" x14ac:dyDescent="0.25">
      <c r="A3260" t="s">
        <v>0</v>
      </c>
      <c r="B3260" t="s">
        <v>13</v>
      </c>
      <c r="C3260">
        <v>7705341</v>
      </c>
      <c r="D3260" s="2">
        <v>2958465</v>
      </c>
      <c r="E3260" s="2">
        <v>45783</v>
      </c>
      <c r="F3260" s="28">
        <v>81.81</v>
      </c>
      <c r="G3260" t="s">
        <v>14</v>
      </c>
    </row>
    <row r="3261" spans="1:7" x14ac:dyDescent="0.25">
      <c r="A3261" t="s">
        <v>0</v>
      </c>
      <c r="B3261" t="s">
        <v>13</v>
      </c>
      <c r="C3261">
        <v>7705353</v>
      </c>
      <c r="D3261" s="2">
        <v>2958465</v>
      </c>
      <c r="E3261" s="2">
        <v>44764</v>
      </c>
      <c r="F3261" s="28">
        <v>86.53</v>
      </c>
      <c r="G3261" t="s">
        <v>14</v>
      </c>
    </row>
    <row r="3262" spans="1:7" x14ac:dyDescent="0.25">
      <c r="A3262" t="s">
        <v>0</v>
      </c>
      <c r="B3262" t="s">
        <v>13</v>
      </c>
      <c r="C3262">
        <v>7705361</v>
      </c>
      <c r="D3262" s="2">
        <v>2958465</v>
      </c>
      <c r="E3262" s="2">
        <v>45783</v>
      </c>
      <c r="F3262" s="28">
        <v>76.349999999999994</v>
      </c>
      <c r="G3262" t="s">
        <v>14</v>
      </c>
    </row>
    <row r="3263" spans="1:7" x14ac:dyDescent="0.25">
      <c r="A3263" t="s">
        <v>0</v>
      </c>
      <c r="B3263" t="s">
        <v>13</v>
      </c>
      <c r="C3263">
        <v>7705362</v>
      </c>
      <c r="D3263" s="2">
        <v>2958465</v>
      </c>
      <c r="E3263" s="2">
        <v>45783</v>
      </c>
      <c r="F3263" s="28">
        <v>76.349999999999994</v>
      </c>
      <c r="G3263" t="s">
        <v>14</v>
      </c>
    </row>
    <row r="3264" spans="1:7" x14ac:dyDescent="0.25">
      <c r="A3264" t="s">
        <v>0</v>
      </c>
      <c r="B3264" t="s">
        <v>13</v>
      </c>
      <c r="C3264">
        <v>7705363</v>
      </c>
      <c r="D3264" s="2">
        <v>2958465</v>
      </c>
      <c r="E3264" s="2">
        <v>45783</v>
      </c>
      <c r="F3264" s="28">
        <v>77.739999999999995</v>
      </c>
      <c r="G3264" t="s">
        <v>14</v>
      </c>
    </row>
    <row r="3265" spans="1:7" x14ac:dyDescent="0.25">
      <c r="A3265" t="s">
        <v>0</v>
      </c>
      <c r="B3265" t="s">
        <v>13</v>
      </c>
      <c r="C3265">
        <v>7705364</v>
      </c>
      <c r="D3265" s="2">
        <v>2958465</v>
      </c>
      <c r="E3265" s="2">
        <v>45783</v>
      </c>
      <c r="F3265" s="28">
        <v>77.739999999999995</v>
      </c>
      <c r="G3265" t="s">
        <v>14</v>
      </c>
    </row>
    <row r="3266" spans="1:7" x14ac:dyDescent="0.25">
      <c r="A3266" t="s">
        <v>0</v>
      </c>
      <c r="B3266" t="s">
        <v>13</v>
      </c>
      <c r="C3266">
        <v>7705367</v>
      </c>
      <c r="D3266" s="2">
        <v>2958465</v>
      </c>
      <c r="E3266" s="2">
        <v>45783</v>
      </c>
      <c r="F3266" s="28">
        <v>82.55</v>
      </c>
      <c r="G3266" t="s">
        <v>14</v>
      </c>
    </row>
    <row r="3267" spans="1:7" x14ac:dyDescent="0.25">
      <c r="A3267" t="s">
        <v>0</v>
      </c>
      <c r="B3267" t="s">
        <v>13</v>
      </c>
      <c r="C3267">
        <v>7705368</v>
      </c>
      <c r="D3267" s="2">
        <v>2958465</v>
      </c>
      <c r="E3267" s="2">
        <v>45783</v>
      </c>
      <c r="F3267" s="28">
        <v>82.55</v>
      </c>
      <c r="G3267" t="s">
        <v>14</v>
      </c>
    </row>
    <row r="3268" spans="1:7" x14ac:dyDescent="0.25">
      <c r="A3268" t="s">
        <v>0</v>
      </c>
      <c r="B3268" t="s">
        <v>13</v>
      </c>
      <c r="C3268">
        <v>7705369</v>
      </c>
      <c r="D3268" s="2">
        <v>2958465</v>
      </c>
      <c r="E3268" s="2">
        <v>45783</v>
      </c>
      <c r="F3268" s="28">
        <v>81.790000000000006</v>
      </c>
      <c r="G3268" t="s">
        <v>14</v>
      </c>
    </row>
    <row r="3269" spans="1:7" x14ac:dyDescent="0.25">
      <c r="A3269" t="s">
        <v>0</v>
      </c>
      <c r="B3269" t="s">
        <v>13</v>
      </c>
      <c r="C3269">
        <v>7705373</v>
      </c>
      <c r="D3269" s="2">
        <v>2958465</v>
      </c>
      <c r="E3269" s="2">
        <v>45783</v>
      </c>
      <c r="F3269" s="28">
        <v>81.81</v>
      </c>
      <c r="G3269" t="s">
        <v>14</v>
      </c>
    </row>
    <row r="3270" spans="1:7" x14ac:dyDescent="0.25">
      <c r="A3270" t="s">
        <v>0</v>
      </c>
      <c r="B3270" t="s">
        <v>13</v>
      </c>
      <c r="C3270">
        <v>7705801</v>
      </c>
      <c r="D3270" s="2">
        <v>2958465</v>
      </c>
      <c r="E3270" s="2">
        <v>43344</v>
      </c>
      <c r="F3270" s="28">
        <v>87.72</v>
      </c>
      <c r="G3270" t="s">
        <v>14</v>
      </c>
    </row>
    <row r="3271" spans="1:7" x14ac:dyDescent="0.25">
      <c r="A3271" t="s">
        <v>0</v>
      </c>
      <c r="B3271" t="s">
        <v>13</v>
      </c>
      <c r="C3271">
        <v>7705802</v>
      </c>
      <c r="D3271" s="2">
        <v>2958465</v>
      </c>
      <c r="E3271" s="2">
        <v>40743</v>
      </c>
      <c r="F3271" s="28">
        <v>84.75</v>
      </c>
      <c r="G3271" t="s">
        <v>14</v>
      </c>
    </row>
    <row r="3272" spans="1:7" x14ac:dyDescent="0.25">
      <c r="A3272" t="s">
        <v>0</v>
      </c>
      <c r="B3272" t="s">
        <v>13</v>
      </c>
      <c r="C3272">
        <v>7705803</v>
      </c>
      <c r="D3272" s="2">
        <v>2958465</v>
      </c>
      <c r="E3272" s="2">
        <v>43344</v>
      </c>
      <c r="F3272" s="28">
        <v>87.72</v>
      </c>
      <c r="G3272" t="s">
        <v>14</v>
      </c>
    </row>
    <row r="3273" spans="1:7" x14ac:dyDescent="0.25">
      <c r="A3273" t="s">
        <v>0</v>
      </c>
      <c r="B3273" t="s">
        <v>13</v>
      </c>
      <c r="C3273">
        <v>7705806</v>
      </c>
      <c r="D3273" s="2">
        <v>2958465</v>
      </c>
      <c r="E3273" s="2">
        <v>43344</v>
      </c>
      <c r="F3273" s="28">
        <v>87.72</v>
      </c>
      <c r="G3273" t="s">
        <v>14</v>
      </c>
    </row>
    <row r="3274" spans="1:7" x14ac:dyDescent="0.25">
      <c r="A3274" t="s">
        <v>0</v>
      </c>
      <c r="B3274" t="s">
        <v>13</v>
      </c>
      <c r="C3274">
        <v>7705808</v>
      </c>
      <c r="D3274" s="2">
        <v>2958465</v>
      </c>
      <c r="E3274" s="2">
        <v>43344</v>
      </c>
      <c r="F3274" s="28">
        <v>87.72</v>
      </c>
      <c r="G3274" t="s">
        <v>14</v>
      </c>
    </row>
    <row r="3275" spans="1:7" x14ac:dyDescent="0.25">
      <c r="A3275" t="s">
        <v>0</v>
      </c>
      <c r="B3275" t="s">
        <v>13</v>
      </c>
      <c r="C3275">
        <v>7705811</v>
      </c>
      <c r="D3275" s="2">
        <v>2958465</v>
      </c>
      <c r="E3275" s="2">
        <v>43344</v>
      </c>
      <c r="F3275" s="28">
        <v>87.72</v>
      </c>
      <c r="G3275" t="s">
        <v>14</v>
      </c>
    </row>
    <row r="3276" spans="1:7" x14ac:dyDescent="0.25">
      <c r="A3276" t="s">
        <v>0</v>
      </c>
      <c r="B3276" t="s">
        <v>13</v>
      </c>
      <c r="C3276">
        <v>7705812</v>
      </c>
      <c r="D3276" s="2">
        <v>2958465</v>
      </c>
      <c r="E3276" s="2">
        <v>40743</v>
      </c>
      <c r="F3276" s="28">
        <v>84.74</v>
      </c>
      <c r="G3276" t="s">
        <v>14</v>
      </c>
    </row>
    <row r="3277" spans="1:7" x14ac:dyDescent="0.25">
      <c r="A3277" t="s">
        <v>0</v>
      </c>
      <c r="B3277" t="s">
        <v>13</v>
      </c>
      <c r="C3277">
        <v>7705813</v>
      </c>
      <c r="D3277" s="2">
        <v>2958465</v>
      </c>
      <c r="E3277" s="2">
        <v>43344</v>
      </c>
      <c r="F3277" s="28">
        <v>87.72</v>
      </c>
      <c r="G3277" t="s">
        <v>14</v>
      </c>
    </row>
    <row r="3278" spans="1:7" x14ac:dyDescent="0.25">
      <c r="A3278" t="s">
        <v>0</v>
      </c>
      <c r="B3278" t="s">
        <v>13</v>
      </c>
      <c r="C3278">
        <v>7705821</v>
      </c>
      <c r="D3278" s="2">
        <v>2958465</v>
      </c>
      <c r="E3278" s="2">
        <v>43344</v>
      </c>
      <c r="F3278" s="28">
        <v>87.72</v>
      </c>
      <c r="G3278" t="s">
        <v>14</v>
      </c>
    </row>
    <row r="3279" spans="1:7" x14ac:dyDescent="0.25">
      <c r="A3279" t="s">
        <v>0</v>
      </c>
      <c r="B3279" t="s">
        <v>13</v>
      </c>
      <c r="C3279">
        <v>7705822</v>
      </c>
      <c r="D3279" s="2">
        <v>2958465</v>
      </c>
      <c r="E3279" s="2">
        <v>40743</v>
      </c>
      <c r="F3279" s="28">
        <v>84.75</v>
      </c>
      <c r="G3279" t="s">
        <v>14</v>
      </c>
    </row>
    <row r="3280" spans="1:7" x14ac:dyDescent="0.25">
      <c r="A3280" t="s">
        <v>0</v>
      </c>
      <c r="B3280" t="s">
        <v>13</v>
      </c>
      <c r="C3280">
        <v>7705827</v>
      </c>
      <c r="D3280" s="2">
        <v>2958465</v>
      </c>
      <c r="E3280" s="2">
        <v>43344</v>
      </c>
      <c r="F3280" s="28">
        <v>87.72</v>
      </c>
      <c r="G3280" t="s">
        <v>14</v>
      </c>
    </row>
    <row r="3281" spans="1:7" x14ac:dyDescent="0.25">
      <c r="A3281" t="s">
        <v>0</v>
      </c>
      <c r="B3281" t="s">
        <v>13</v>
      </c>
      <c r="C3281">
        <v>7705836</v>
      </c>
      <c r="D3281" s="2">
        <v>2958465</v>
      </c>
      <c r="E3281" s="2">
        <v>43344</v>
      </c>
      <c r="F3281" s="28">
        <v>87.72</v>
      </c>
      <c r="G3281" t="s">
        <v>14</v>
      </c>
    </row>
    <row r="3282" spans="1:7" x14ac:dyDescent="0.25">
      <c r="A3282" t="s">
        <v>0</v>
      </c>
      <c r="B3282" t="s">
        <v>13</v>
      </c>
      <c r="C3282">
        <v>7705837</v>
      </c>
      <c r="D3282" s="2">
        <v>2958465</v>
      </c>
      <c r="E3282" s="2">
        <v>43344</v>
      </c>
      <c r="F3282" s="28">
        <v>87.72</v>
      </c>
      <c r="G3282" t="s">
        <v>14</v>
      </c>
    </row>
    <row r="3283" spans="1:7" x14ac:dyDescent="0.25">
      <c r="A3283" t="s">
        <v>0</v>
      </c>
      <c r="B3283" t="s">
        <v>13</v>
      </c>
      <c r="C3283">
        <v>7705838</v>
      </c>
      <c r="D3283" s="2">
        <v>2958465</v>
      </c>
      <c r="E3283" s="2">
        <v>42833</v>
      </c>
      <c r="F3283" s="28">
        <v>87.72</v>
      </c>
      <c r="G3283" t="s">
        <v>14</v>
      </c>
    </row>
    <row r="3284" spans="1:7" x14ac:dyDescent="0.25">
      <c r="A3284" t="s">
        <v>0</v>
      </c>
      <c r="B3284" t="s">
        <v>13</v>
      </c>
      <c r="C3284">
        <v>7705839</v>
      </c>
      <c r="D3284" s="2">
        <v>2958465</v>
      </c>
      <c r="E3284" s="2">
        <v>43344</v>
      </c>
      <c r="F3284" s="28">
        <v>87.72</v>
      </c>
      <c r="G3284" t="s">
        <v>14</v>
      </c>
    </row>
    <row r="3285" spans="1:7" x14ac:dyDescent="0.25">
      <c r="A3285" t="s">
        <v>0</v>
      </c>
      <c r="B3285" t="s">
        <v>13</v>
      </c>
      <c r="C3285">
        <v>7705841</v>
      </c>
      <c r="D3285" s="2">
        <v>2958465</v>
      </c>
      <c r="E3285" s="2">
        <v>43344</v>
      </c>
      <c r="F3285" s="28">
        <v>87.72</v>
      </c>
      <c r="G3285" t="s">
        <v>14</v>
      </c>
    </row>
    <row r="3286" spans="1:7" x14ac:dyDescent="0.25">
      <c r="A3286" t="s">
        <v>0</v>
      </c>
      <c r="B3286" t="s">
        <v>13</v>
      </c>
      <c r="C3286">
        <v>7705853</v>
      </c>
      <c r="D3286" s="2">
        <v>2958465</v>
      </c>
      <c r="E3286" s="2">
        <v>43344</v>
      </c>
      <c r="F3286" s="28">
        <v>87.72</v>
      </c>
      <c r="G3286" t="s">
        <v>14</v>
      </c>
    </row>
    <row r="3287" spans="1:7" x14ac:dyDescent="0.25">
      <c r="A3287" t="s">
        <v>0</v>
      </c>
      <c r="B3287" t="s">
        <v>13</v>
      </c>
      <c r="C3287">
        <v>7705861</v>
      </c>
      <c r="D3287" s="2">
        <v>2958465</v>
      </c>
      <c r="E3287" s="2">
        <v>43344</v>
      </c>
      <c r="F3287" s="28">
        <v>87.72</v>
      </c>
      <c r="G3287" t="s">
        <v>14</v>
      </c>
    </row>
    <row r="3288" spans="1:7" x14ac:dyDescent="0.25">
      <c r="A3288" t="s">
        <v>0</v>
      </c>
      <c r="B3288" t="s">
        <v>13</v>
      </c>
      <c r="C3288">
        <v>7705862</v>
      </c>
      <c r="D3288" s="2">
        <v>2958465</v>
      </c>
      <c r="E3288" s="2">
        <v>43344</v>
      </c>
      <c r="F3288" s="28">
        <v>87.72</v>
      </c>
      <c r="G3288" t="s">
        <v>14</v>
      </c>
    </row>
    <row r="3289" spans="1:7" x14ac:dyDescent="0.25">
      <c r="A3289" t="s">
        <v>0</v>
      </c>
      <c r="B3289" t="s">
        <v>13</v>
      </c>
      <c r="C3289">
        <v>7705863</v>
      </c>
      <c r="D3289" s="2">
        <v>2958465</v>
      </c>
      <c r="E3289" s="2">
        <v>43344</v>
      </c>
      <c r="F3289" s="28">
        <v>87.72</v>
      </c>
      <c r="G3289" t="s">
        <v>14</v>
      </c>
    </row>
    <row r="3290" spans="1:7" x14ac:dyDescent="0.25">
      <c r="A3290" t="s">
        <v>0</v>
      </c>
      <c r="B3290" t="s">
        <v>13</v>
      </c>
      <c r="C3290">
        <v>7705864</v>
      </c>
      <c r="D3290" s="2">
        <v>2958465</v>
      </c>
      <c r="E3290" s="2">
        <v>43344</v>
      </c>
      <c r="F3290" s="28">
        <v>87.72</v>
      </c>
      <c r="G3290" t="s">
        <v>14</v>
      </c>
    </row>
    <row r="3291" spans="1:7" x14ac:dyDescent="0.25">
      <c r="A3291" t="s">
        <v>0</v>
      </c>
      <c r="B3291" t="s">
        <v>13</v>
      </c>
      <c r="C3291">
        <v>7705867</v>
      </c>
      <c r="D3291" s="2">
        <v>2958465</v>
      </c>
      <c r="E3291" s="2">
        <v>43344</v>
      </c>
      <c r="F3291" s="28">
        <v>87.72</v>
      </c>
      <c r="G3291" t="s">
        <v>14</v>
      </c>
    </row>
    <row r="3292" spans="1:7" x14ac:dyDescent="0.25">
      <c r="A3292" t="s">
        <v>0</v>
      </c>
      <c r="B3292" t="s">
        <v>13</v>
      </c>
      <c r="C3292">
        <v>7705868</v>
      </c>
      <c r="D3292" s="2">
        <v>2958465</v>
      </c>
      <c r="E3292" s="2">
        <v>43344</v>
      </c>
      <c r="F3292" s="28">
        <v>87.72</v>
      </c>
      <c r="G3292" t="s">
        <v>14</v>
      </c>
    </row>
    <row r="3293" spans="1:7" x14ac:dyDescent="0.25">
      <c r="A3293" t="s">
        <v>0</v>
      </c>
      <c r="B3293" t="s">
        <v>13</v>
      </c>
      <c r="C3293">
        <v>7705869</v>
      </c>
      <c r="D3293" s="2">
        <v>2958465</v>
      </c>
      <c r="E3293" s="2">
        <v>43344</v>
      </c>
      <c r="F3293" s="28">
        <v>87.72</v>
      </c>
      <c r="G3293" t="s">
        <v>14</v>
      </c>
    </row>
    <row r="3294" spans="1:7" x14ac:dyDescent="0.25">
      <c r="A3294" t="s">
        <v>0</v>
      </c>
      <c r="B3294" t="s">
        <v>13</v>
      </c>
      <c r="C3294">
        <v>7705873</v>
      </c>
      <c r="D3294" s="2">
        <v>2958465</v>
      </c>
      <c r="E3294" s="2">
        <v>43344</v>
      </c>
      <c r="F3294" s="28">
        <v>87.72</v>
      </c>
      <c r="G3294" t="s">
        <v>14</v>
      </c>
    </row>
    <row r="3295" spans="1:7" x14ac:dyDescent="0.25">
      <c r="A3295" t="s">
        <v>0</v>
      </c>
      <c r="B3295" t="s">
        <v>13</v>
      </c>
      <c r="C3295">
        <v>7706301</v>
      </c>
      <c r="D3295" s="2">
        <v>73050</v>
      </c>
      <c r="E3295" s="2">
        <v>38936</v>
      </c>
      <c r="F3295" s="28">
        <v>100</v>
      </c>
      <c r="G3295" t="s">
        <v>14</v>
      </c>
    </row>
    <row r="3296" spans="1:7" x14ac:dyDescent="0.25">
      <c r="A3296" t="s">
        <v>0</v>
      </c>
      <c r="B3296" t="s">
        <v>13</v>
      </c>
      <c r="C3296">
        <v>7706301</v>
      </c>
      <c r="D3296" s="2">
        <v>2958465</v>
      </c>
      <c r="E3296" s="2">
        <v>73051</v>
      </c>
      <c r="F3296" s="28">
        <v>100</v>
      </c>
      <c r="G3296" t="s">
        <v>14</v>
      </c>
    </row>
    <row r="3297" spans="1:7" x14ac:dyDescent="0.25">
      <c r="A3297" t="s">
        <v>0</v>
      </c>
      <c r="B3297" t="s">
        <v>13</v>
      </c>
      <c r="C3297">
        <v>7706302</v>
      </c>
      <c r="D3297" s="2">
        <v>73050</v>
      </c>
      <c r="E3297" s="2">
        <v>38936</v>
      </c>
      <c r="F3297" s="28">
        <v>100</v>
      </c>
      <c r="G3297" t="s">
        <v>14</v>
      </c>
    </row>
    <row r="3298" spans="1:7" x14ac:dyDescent="0.25">
      <c r="A3298" t="s">
        <v>0</v>
      </c>
      <c r="B3298" t="s">
        <v>13</v>
      </c>
      <c r="C3298">
        <v>7706302</v>
      </c>
      <c r="D3298" s="2">
        <v>2958465</v>
      </c>
      <c r="E3298" s="2">
        <v>73051</v>
      </c>
      <c r="F3298" s="28">
        <v>100</v>
      </c>
      <c r="G3298" t="s">
        <v>14</v>
      </c>
    </row>
    <row r="3299" spans="1:7" x14ac:dyDescent="0.25">
      <c r="A3299" t="s">
        <v>0</v>
      </c>
      <c r="B3299" t="s">
        <v>13</v>
      </c>
      <c r="C3299">
        <v>7706311</v>
      </c>
      <c r="D3299" s="2">
        <v>73050</v>
      </c>
      <c r="E3299" s="2">
        <v>38936</v>
      </c>
      <c r="F3299" s="28">
        <v>100</v>
      </c>
      <c r="G3299" t="s">
        <v>14</v>
      </c>
    </row>
    <row r="3300" spans="1:7" x14ac:dyDescent="0.25">
      <c r="A3300" t="s">
        <v>0</v>
      </c>
      <c r="B3300" t="s">
        <v>13</v>
      </c>
      <c r="C3300">
        <v>7706311</v>
      </c>
      <c r="D3300" s="2">
        <v>2958465</v>
      </c>
      <c r="E3300" s="2">
        <v>73051</v>
      </c>
      <c r="F3300" s="28">
        <v>100</v>
      </c>
      <c r="G3300" t="s">
        <v>14</v>
      </c>
    </row>
    <row r="3301" spans="1:7" x14ac:dyDescent="0.25">
      <c r="A3301" t="s">
        <v>0</v>
      </c>
      <c r="B3301" t="s">
        <v>13</v>
      </c>
      <c r="C3301">
        <v>7706312</v>
      </c>
      <c r="D3301" s="2">
        <v>73050</v>
      </c>
      <c r="E3301" s="2">
        <v>38936</v>
      </c>
      <c r="F3301" s="28">
        <v>100</v>
      </c>
      <c r="G3301" t="s">
        <v>14</v>
      </c>
    </row>
    <row r="3302" spans="1:7" x14ac:dyDescent="0.25">
      <c r="A3302" t="s">
        <v>0</v>
      </c>
      <c r="B3302" t="s">
        <v>13</v>
      </c>
      <c r="C3302">
        <v>7706312</v>
      </c>
      <c r="D3302" s="2">
        <v>2958465</v>
      </c>
      <c r="E3302" s="2">
        <v>73051</v>
      </c>
      <c r="F3302" s="28">
        <v>100</v>
      </c>
      <c r="G3302" t="s">
        <v>14</v>
      </c>
    </row>
    <row r="3303" spans="1:7" x14ac:dyDescent="0.25">
      <c r="A3303" t="s">
        <v>0</v>
      </c>
      <c r="B3303" t="s">
        <v>13</v>
      </c>
      <c r="C3303">
        <v>7706336</v>
      </c>
      <c r="D3303" s="2">
        <v>73050</v>
      </c>
      <c r="E3303" s="2">
        <v>38936</v>
      </c>
      <c r="F3303" s="28">
        <v>100</v>
      </c>
      <c r="G3303" t="s">
        <v>14</v>
      </c>
    </row>
    <row r="3304" spans="1:7" x14ac:dyDescent="0.25">
      <c r="A3304" t="s">
        <v>0</v>
      </c>
      <c r="B3304" t="s">
        <v>13</v>
      </c>
      <c r="C3304">
        <v>7706336</v>
      </c>
      <c r="D3304" s="2">
        <v>2958465</v>
      </c>
      <c r="E3304" s="2">
        <v>73051</v>
      </c>
      <c r="F3304" s="28">
        <v>100</v>
      </c>
      <c r="G3304" t="s">
        <v>14</v>
      </c>
    </row>
    <row r="3305" spans="1:7" x14ac:dyDescent="0.25">
      <c r="A3305" t="s">
        <v>0</v>
      </c>
      <c r="B3305" t="s">
        <v>13</v>
      </c>
      <c r="C3305">
        <v>7706337</v>
      </c>
      <c r="D3305" s="2">
        <v>73050</v>
      </c>
      <c r="E3305" s="2">
        <v>38936</v>
      </c>
      <c r="F3305" s="28">
        <v>100</v>
      </c>
      <c r="G3305" t="s">
        <v>14</v>
      </c>
    </row>
    <row r="3306" spans="1:7" x14ac:dyDescent="0.25">
      <c r="A3306" t="s">
        <v>0</v>
      </c>
      <c r="B3306" t="s">
        <v>13</v>
      </c>
      <c r="C3306">
        <v>7706338</v>
      </c>
      <c r="D3306" s="2">
        <v>73050</v>
      </c>
      <c r="E3306" s="2">
        <v>38936</v>
      </c>
      <c r="F3306" s="28">
        <v>100</v>
      </c>
      <c r="G3306" t="s">
        <v>14</v>
      </c>
    </row>
    <row r="3307" spans="1:7" x14ac:dyDescent="0.25">
      <c r="A3307" t="s">
        <v>0</v>
      </c>
      <c r="B3307" t="s">
        <v>13</v>
      </c>
      <c r="C3307">
        <v>7706338</v>
      </c>
      <c r="D3307" s="2">
        <v>2958465</v>
      </c>
      <c r="E3307" s="2">
        <v>73051</v>
      </c>
      <c r="F3307" s="28">
        <v>100</v>
      </c>
      <c r="G3307" t="s">
        <v>14</v>
      </c>
    </row>
    <row r="3308" spans="1:7" x14ac:dyDescent="0.25">
      <c r="A3308" t="s">
        <v>0</v>
      </c>
      <c r="B3308" t="s">
        <v>13</v>
      </c>
      <c r="C3308">
        <v>7706801</v>
      </c>
      <c r="D3308" s="2">
        <v>2958465</v>
      </c>
      <c r="E3308" s="2">
        <v>39657</v>
      </c>
      <c r="F3308" s="28">
        <v>100</v>
      </c>
      <c r="G3308" t="s">
        <v>14</v>
      </c>
    </row>
    <row r="3309" spans="1:7" x14ac:dyDescent="0.25">
      <c r="A3309" t="s">
        <v>0</v>
      </c>
      <c r="B3309" t="s">
        <v>13</v>
      </c>
      <c r="C3309">
        <v>7706802</v>
      </c>
      <c r="D3309" s="2">
        <v>2958465</v>
      </c>
      <c r="E3309" s="2">
        <v>39657</v>
      </c>
      <c r="F3309" s="28">
        <v>100</v>
      </c>
      <c r="G3309" t="s">
        <v>14</v>
      </c>
    </row>
    <row r="3310" spans="1:7" x14ac:dyDescent="0.25">
      <c r="A3310" t="s">
        <v>0</v>
      </c>
      <c r="B3310" t="s">
        <v>13</v>
      </c>
      <c r="C3310">
        <v>7706811</v>
      </c>
      <c r="D3310" s="2">
        <v>2958465</v>
      </c>
      <c r="E3310" s="2">
        <v>39657</v>
      </c>
      <c r="F3310" s="28">
        <v>100</v>
      </c>
      <c r="G3310" t="s">
        <v>14</v>
      </c>
    </row>
    <row r="3311" spans="1:7" x14ac:dyDescent="0.25">
      <c r="A3311" t="s">
        <v>0</v>
      </c>
      <c r="B3311" t="s">
        <v>13</v>
      </c>
      <c r="C3311">
        <v>7706812</v>
      </c>
      <c r="D3311" s="2">
        <v>2958465</v>
      </c>
      <c r="E3311" s="2">
        <v>39657</v>
      </c>
      <c r="F3311" s="28">
        <v>100</v>
      </c>
      <c r="G3311" t="s">
        <v>14</v>
      </c>
    </row>
    <row r="3312" spans="1:7" x14ac:dyDescent="0.25">
      <c r="A3312" t="s">
        <v>0</v>
      </c>
      <c r="B3312" t="s">
        <v>13</v>
      </c>
      <c r="C3312">
        <v>7706836</v>
      </c>
      <c r="D3312" s="2">
        <v>2958465</v>
      </c>
      <c r="E3312" s="2">
        <v>39657</v>
      </c>
      <c r="F3312" s="28">
        <v>100</v>
      </c>
      <c r="G3312" t="s">
        <v>14</v>
      </c>
    </row>
    <row r="3313" spans="1:7" x14ac:dyDescent="0.25">
      <c r="A3313" t="s">
        <v>0</v>
      </c>
      <c r="B3313" t="s">
        <v>13</v>
      </c>
      <c r="C3313">
        <v>7706838</v>
      </c>
      <c r="D3313" s="2">
        <v>2958465</v>
      </c>
      <c r="E3313" s="2">
        <v>39657</v>
      </c>
      <c r="F3313" s="28">
        <v>100</v>
      </c>
      <c r="G3313" t="s">
        <v>14</v>
      </c>
    </row>
    <row r="3314" spans="1:7" x14ac:dyDescent="0.25">
      <c r="A3314" t="s">
        <v>0</v>
      </c>
      <c r="B3314" t="s">
        <v>13</v>
      </c>
      <c r="C3314">
        <v>7707339</v>
      </c>
      <c r="D3314" s="2">
        <v>2958465</v>
      </c>
      <c r="E3314" s="2">
        <v>44764</v>
      </c>
      <c r="F3314" s="28">
        <v>80.45</v>
      </c>
      <c r="G3314" t="s">
        <v>14</v>
      </c>
    </row>
    <row r="3315" spans="1:7" x14ac:dyDescent="0.25">
      <c r="A3315" t="s">
        <v>0</v>
      </c>
      <c r="B3315" t="s">
        <v>13</v>
      </c>
      <c r="C3315">
        <v>7707341</v>
      </c>
      <c r="D3315" s="2">
        <v>2958465</v>
      </c>
      <c r="E3315" s="2">
        <v>44764</v>
      </c>
      <c r="F3315" s="28">
        <v>81.42</v>
      </c>
      <c r="G3315" t="s">
        <v>14</v>
      </c>
    </row>
    <row r="3316" spans="1:7" x14ac:dyDescent="0.25">
      <c r="A3316" t="s">
        <v>0</v>
      </c>
      <c r="B3316" t="s">
        <v>13</v>
      </c>
      <c r="C3316">
        <v>7707839</v>
      </c>
      <c r="D3316" s="2">
        <v>2958465</v>
      </c>
      <c r="E3316" s="2">
        <v>43344</v>
      </c>
      <c r="F3316" s="28">
        <v>87.58</v>
      </c>
      <c r="G3316" t="s">
        <v>14</v>
      </c>
    </row>
    <row r="3317" spans="1:7" x14ac:dyDescent="0.25">
      <c r="A3317" t="s">
        <v>0</v>
      </c>
      <c r="B3317" t="s">
        <v>13</v>
      </c>
      <c r="C3317">
        <v>7707841</v>
      </c>
      <c r="D3317" s="2">
        <v>2958465</v>
      </c>
      <c r="E3317" s="2">
        <v>43344</v>
      </c>
      <c r="F3317" s="28">
        <v>87.72</v>
      </c>
      <c r="G3317" t="s">
        <v>14</v>
      </c>
    </row>
    <row r="3318" spans="1:7" x14ac:dyDescent="0.25">
      <c r="A3318" t="s">
        <v>0</v>
      </c>
      <c r="B3318" t="s">
        <v>13</v>
      </c>
      <c r="C3318">
        <v>7712301</v>
      </c>
      <c r="D3318" s="2">
        <v>2958465</v>
      </c>
      <c r="E3318" s="2">
        <v>44764</v>
      </c>
      <c r="F3318" s="28">
        <v>64.239999999999995</v>
      </c>
      <c r="G3318" t="s">
        <v>14</v>
      </c>
    </row>
    <row r="3319" spans="1:7" x14ac:dyDescent="0.25">
      <c r="A3319" t="s">
        <v>0</v>
      </c>
      <c r="B3319" t="s">
        <v>13</v>
      </c>
      <c r="C3319">
        <v>7712303</v>
      </c>
      <c r="D3319" s="2">
        <v>2958465</v>
      </c>
      <c r="E3319" s="2">
        <v>44764</v>
      </c>
      <c r="F3319" s="28">
        <v>64.239999999999995</v>
      </c>
      <c r="G3319" t="s">
        <v>14</v>
      </c>
    </row>
    <row r="3320" spans="1:7" x14ac:dyDescent="0.25">
      <c r="A3320" t="s">
        <v>0</v>
      </c>
      <c r="B3320" t="s">
        <v>13</v>
      </c>
      <c r="C3320">
        <v>7712311</v>
      </c>
      <c r="D3320" s="2">
        <v>2958465</v>
      </c>
      <c r="E3320" s="2">
        <v>44764</v>
      </c>
      <c r="F3320" s="28">
        <v>70.09</v>
      </c>
      <c r="G3320" t="s">
        <v>14</v>
      </c>
    </row>
    <row r="3321" spans="1:7" x14ac:dyDescent="0.25">
      <c r="A3321" t="s">
        <v>0</v>
      </c>
      <c r="B3321" t="s">
        <v>13</v>
      </c>
      <c r="C3321">
        <v>7712313</v>
      </c>
      <c r="D3321" s="2">
        <v>2958465</v>
      </c>
      <c r="E3321" s="2">
        <v>44764</v>
      </c>
      <c r="F3321" s="28">
        <v>70.09</v>
      </c>
      <c r="G3321" t="s">
        <v>14</v>
      </c>
    </row>
    <row r="3322" spans="1:7" x14ac:dyDescent="0.25">
      <c r="A3322" t="s">
        <v>0</v>
      </c>
      <c r="B3322" t="s">
        <v>13</v>
      </c>
      <c r="C3322">
        <v>7712801</v>
      </c>
      <c r="D3322" s="2">
        <v>2958465</v>
      </c>
      <c r="E3322" s="2">
        <v>43071</v>
      </c>
      <c r="F3322" s="28">
        <v>70.319999999999993</v>
      </c>
      <c r="G3322" t="s">
        <v>14</v>
      </c>
    </row>
    <row r="3323" spans="1:7" x14ac:dyDescent="0.25">
      <c r="A3323" t="s">
        <v>0</v>
      </c>
      <c r="B3323" t="s">
        <v>13</v>
      </c>
      <c r="C3323">
        <v>7712803</v>
      </c>
      <c r="D3323" s="2">
        <v>2958465</v>
      </c>
      <c r="E3323" s="2">
        <v>43071</v>
      </c>
      <c r="F3323" s="28">
        <v>70.319999999999993</v>
      </c>
      <c r="G3323" t="s">
        <v>14</v>
      </c>
    </row>
    <row r="3324" spans="1:7" x14ac:dyDescent="0.25">
      <c r="A3324" t="s">
        <v>0</v>
      </c>
      <c r="B3324" t="s">
        <v>13</v>
      </c>
      <c r="C3324">
        <v>7712811</v>
      </c>
      <c r="D3324" s="2">
        <v>2958465</v>
      </c>
      <c r="E3324" s="2">
        <v>43071</v>
      </c>
      <c r="F3324" s="28">
        <v>70.319999999999993</v>
      </c>
      <c r="G3324" t="s">
        <v>14</v>
      </c>
    </row>
    <row r="3325" spans="1:7" x14ac:dyDescent="0.25">
      <c r="A3325" t="s">
        <v>0</v>
      </c>
      <c r="B3325" t="s">
        <v>13</v>
      </c>
      <c r="C3325">
        <v>7712813</v>
      </c>
      <c r="D3325" s="2">
        <v>2958465</v>
      </c>
      <c r="E3325" s="2">
        <v>43071</v>
      </c>
      <c r="F3325" s="28">
        <v>70.319999999999993</v>
      </c>
      <c r="G3325" t="s">
        <v>14</v>
      </c>
    </row>
    <row r="3326" spans="1:7" x14ac:dyDescent="0.25">
      <c r="A3326" t="s">
        <v>0</v>
      </c>
      <c r="B3326" t="s">
        <v>13</v>
      </c>
      <c r="C3326">
        <v>7713341</v>
      </c>
      <c r="D3326" s="2">
        <v>2958465</v>
      </c>
      <c r="E3326" s="2">
        <v>41071</v>
      </c>
      <c r="F3326" s="28">
        <v>87.72</v>
      </c>
      <c r="G3326" t="s">
        <v>14</v>
      </c>
    </row>
    <row r="3327" spans="1:7" x14ac:dyDescent="0.25">
      <c r="A3327" t="s">
        <v>0</v>
      </c>
      <c r="B3327" t="s">
        <v>13</v>
      </c>
      <c r="C3327">
        <v>7713841</v>
      </c>
      <c r="D3327" s="2">
        <v>2958465</v>
      </c>
      <c r="E3327" s="2">
        <v>41071</v>
      </c>
      <c r="F3327" s="28">
        <v>84.75</v>
      </c>
      <c r="G3327" t="s">
        <v>14</v>
      </c>
    </row>
    <row r="3328" spans="1:7" x14ac:dyDescent="0.25">
      <c r="A3328" t="s">
        <v>0</v>
      </c>
      <c r="B3328" t="s">
        <v>13</v>
      </c>
      <c r="C3328">
        <v>7714341</v>
      </c>
      <c r="D3328" s="2">
        <v>2958465</v>
      </c>
      <c r="E3328" s="2">
        <v>41071</v>
      </c>
      <c r="F3328" s="28">
        <v>87.72</v>
      </c>
      <c r="G3328" t="s">
        <v>14</v>
      </c>
    </row>
    <row r="3329" spans="1:7" x14ac:dyDescent="0.25">
      <c r="A3329" t="s">
        <v>0</v>
      </c>
      <c r="B3329" t="s">
        <v>13</v>
      </c>
      <c r="C3329">
        <v>7714841</v>
      </c>
      <c r="D3329" s="2">
        <v>2958465</v>
      </c>
      <c r="E3329" s="2">
        <v>41071</v>
      </c>
      <c r="F3329" s="28">
        <v>84.75</v>
      </c>
      <c r="G3329" t="s">
        <v>14</v>
      </c>
    </row>
    <row r="3330" spans="1:7" x14ac:dyDescent="0.25">
      <c r="A3330" t="s">
        <v>0</v>
      </c>
      <c r="B3330" t="s">
        <v>13</v>
      </c>
      <c r="C3330">
        <v>7715311</v>
      </c>
      <c r="D3330" s="2">
        <v>2958465</v>
      </c>
      <c r="E3330" s="2">
        <v>41320</v>
      </c>
      <c r="F3330" s="28">
        <v>83</v>
      </c>
      <c r="G3330" t="s">
        <v>14</v>
      </c>
    </row>
    <row r="3331" spans="1:7" x14ac:dyDescent="0.25">
      <c r="A3331" t="s">
        <v>0</v>
      </c>
      <c r="B3331" t="s">
        <v>13</v>
      </c>
      <c r="C3331">
        <v>7715313</v>
      </c>
      <c r="D3331" s="2">
        <v>2958465</v>
      </c>
      <c r="E3331" s="2">
        <v>41320</v>
      </c>
      <c r="F3331" s="28">
        <v>83</v>
      </c>
      <c r="G3331" t="s">
        <v>14</v>
      </c>
    </row>
    <row r="3332" spans="1:7" x14ac:dyDescent="0.25">
      <c r="A3332" t="s">
        <v>0</v>
      </c>
      <c r="B3332" t="s">
        <v>13</v>
      </c>
      <c r="C3332">
        <v>7715321</v>
      </c>
      <c r="D3332" s="2">
        <v>2958465</v>
      </c>
      <c r="E3332" s="2">
        <v>41320</v>
      </c>
      <c r="F3332" s="28">
        <v>83</v>
      </c>
      <c r="G3332" t="s">
        <v>14</v>
      </c>
    </row>
    <row r="3333" spans="1:7" x14ac:dyDescent="0.25">
      <c r="A3333" t="s">
        <v>0</v>
      </c>
      <c r="B3333" t="s">
        <v>13</v>
      </c>
      <c r="C3333">
        <v>7715327</v>
      </c>
      <c r="D3333" s="2">
        <v>2958465</v>
      </c>
      <c r="E3333" s="2">
        <v>41320</v>
      </c>
      <c r="F3333" s="28">
        <v>83</v>
      </c>
      <c r="G3333" t="s">
        <v>14</v>
      </c>
    </row>
    <row r="3334" spans="1:7" x14ac:dyDescent="0.25">
      <c r="A3334" t="s">
        <v>0</v>
      </c>
      <c r="B3334" t="s">
        <v>13</v>
      </c>
      <c r="C3334">
        <v>7715336</v>
      </c>
      <c r="D3334" s="2">
        <v>2958465</v>
      </c>
      <c r="E3334" s="2">
        <v>41320</v>
      </c>
      <c r="F3334" s="28">
        <v>83</v>
      </c>
      <c r="G3334" t="s">
        <v>14</v>
      </c>
    </row>
    <row r="3335" spans="1:7" x14ac:dyDescent="0.25">
      <c r="A3335" t="s">
        <v>0</v>
      </c>
      <c r="B3335" t="s">
        <v>13</v>
      </c>
      <c r="C3335">
        <v>7715337</v>
      </c>
      <c r="D3335" s="2">
        <v>2958465</v>
      </c>
      <c r="E3335" s="2">
        <v>41320</v>
      </c>
      <c r="F3335" s="28">
        <v>83</v>
      </c>
      <c r="G3335" t="s">
        <v>14</v>
      </c>
    </row>
    <row r="3336" spans="1:7" x14ac:dyDescent="0.25">
      <c r="A3336" t="s">
        <v>0</v>
      </c>
      <c r="B3336" t="s">
        <v>13</v>
      </c>
      <c r="C3336">
        <v>7715341</v>
      </c>
      <c r="D3336" s="2">
        <v>2958465</v>
      </c>
      <c r="E3336" s="2">
        <v>41320</v>
      </c>
      <c r="F3336" s="28">
        <v>83</v>
      </c>
      <c r="G3336" t="s">
        <v>14</v>
      </c>
    </row>
    <row r="3337" spans="1:7" x14ac:dyDescent="0.25">
      <c r="A3337" t="s">
        <v>0</v>
      </c>
      <c r="B3337" t="s">
        <v>13</v>
      </c>
      <c r="C3337">
        <v>7715811</v>
      </c>
      <c r="D3337" s="2">
        <v>2958465</v>
      </c>
      <c r="E3337" s="2">
        <v>41320</v>
      </c>
      <c r="F3337" s="28">
        <v>86.14</v>
      </c>
      <c r="G3337" t="s">
        <v>14</v>
      </c>
    </row>
    <row r="3338" spans="1:7" x14ac:dyDescent="0.25">
      <c r="A3338" t="s">
        <v>0</v>
      </c>
      <c r="B3338" t="s">
        <v>13</v>
      </c>
      <c r="C3338">
        <v>7715813</v>
      </c>
      <c r="D3338" s="2">
        <v>2958465</v>
      </c>
      <c r="E3338" s="2">
        <v>41320</v>
      </c>
      <c r="F3338" s="28">
        <v>86.14</v>
      </c>
      <c r="G3338" t="s">
        <v>14</v>
      </c>
    </row>
    <row r="3339" spans="1:7" x14ac:dyDescent="0.25">
      <c r="A3339" t="s">
        <v>0</v>
      </c>
      <c r="B3339" t="s">
        <v>13</v>
      </c>
      <c r="C3339">
        <v>7715821</v>
      </c>
      <c r="D3339" s="2">
        <v>2958465</v>
      </c>
      <c r="E3339" s="2">
        <v>41320</v>
      </c>
      <c r="F3339" s="28">
        <v>86.14</v>
      </c>
      <c r="G3339" t="s">
        <v>14</v>
      </c>
    </row>
    <row r="3340" spans="1:7" x14ac:dyDescent="0.25">
      <c r="A3340" t="s">
        <v>0</v>
      </c>
      <c r="B3340" t="s">
        <v>13</v>
      </c>
      <c r="C3340">
        <v>7715827</v>
      </c>
      <c r="D3340" s="2">
        <v>2958465</v>
      </c>
      <c r="E3340" s="2">
        <v>41320</v>
      </c>
      <c r="F3340" s="28">
        <v>86.14</v>
      </c>
      <c r="G3340" t="s">
        <v>14</v>
      </c>
    </row>
    <row r="3341" spans="1:7" x14ac:dyDescent="0.25">
      <c r="A3341" t="s">
        <v>0</v>
      </c>
      <c r="B3341" t="s">
        <v>13</v>
      </c>
      <c r="C3341">
        <v>7715836</v>
      </c>
      <c r="D3341" s="2">
        <v>2958465</v>
      </c>
      <c r="E3341" s="2">
        <v>41320</v>
      </c>
      <c r="F3341" s="28">
        <v>86.14</v>
      </c>
      <c r="G3341" t="s">
        <v>14</v>
      </c>
    </row>
    <row r="3342" spans="1:7" x14ac:dyDescent="0.25">
      <c r="A3342" t="s">
        <v>0</v>
      </c>
      <c r="B3342" t="s">
        <v>13</v>
      </c>
      <c r="C3342">
        <v>7715837</v>
      </c>
      <c r="D3342" s="2">
        <v>2958465</v>
      </c>
      <c r="E3342" s="2">
        <v>41320</v>
      </c>
      <c r="F3342" s="28">
        <v>86.14</v>
      </c>
      <c r="G3342" t="s">
        <v>14</v>
      </c>
    </row>
    <row r="3343" spans="1:7" x14ac:dyDescent="0.25">
      <c r="A3343" t="s">
        <v>0</v>
      </c>
      <c r="B3343" t="s">
        <v>13</v>
      </c>
      <c r="C3343">
        <v>7715841</v>
      </c>
      <c r="D3343" s="2">
        <v>2958465</v>
      </c>
      <c r="E3343" s="2">
        <v>41320</v>
      </c>
      <c r="F3343" s="28">
        <v>86.14</v>
      </c>
      <c r="G3343" t="s">
        <v>14</v>
      </c>
    </row>
    <row r="3344" spans="1:7" x14ac:dyDescent="0.25">
      <c r="A3344" t="s">
        <v>0</v>
      </c>
      <c r="B3344" t="s">
        <v>13</v>
      </c>
      <c r="C3344">
        <v>7722341</v>
      </c>
      <c r="D3344" s="2">
        <v>2958465</v>
      </c>
      <c r="E3344" s="2">
        <v>45783</v>
      </c>
      <c r="F3344" s="28">
        <v>95.8</v>
      </c>
      <c r="G3344" t="s">
        <v>14</v>
      </c>
    </row>
    <row r="3345" spans="1:7" x14ac:dyDescent="0.25">
      <c r="A3345" t="s">
        <v>0</v>
      </c>
      <c r="B3345" t="s">
        <v>13</v>
      </c>
      <c r="C3345">
        <v>7722841</v>
      </c>
      <c r="D3345" s="2">
        <v>2958465</v>
      </c>
      <c r="E3345" s="2">
        <v>43344</v>
      </c>
      <c r="F3345" s="28">
        <v>99.01</v>
      </c>
      <c r="G3345" t="s">
        <v>14</v>
      </c>
    </row>
    <row r="3346" spans="1:7" x14ac:dyDescent="0.25">
      <c r="A3346" t="s">
        <v>0</v>
      </c>
      <c r="B3346" t="s">
        <v>13</v>
      </c>
      <c r="C3346">
        <v>7723321</v>
      </c>
      <c r="D3346" s="2">
        <v>2958465</v>
      </c>
      <c r="E3346" s="2">
        <v>45783</v>
      </c>
      <c r="F3346" s="28">
        <v>92.46</v>
      </c>
      <c r="G3346" t="s">
        <v>14</v>
      </c>
    </row>
    <row r="3347" spans="1:7" x14ac:dyDescent="0.25">
      <c r="A3347" t="s">
        <v>0</v>
      </c>
      <c r="B3347" t="s">
        <v>13</v>
      </c>
      <c r="C3347">
        <v>7723322</v>
      </c>
      <c r="D3347" s="2">
        <v>2958465</v>
      </c>
      <c r="E3347" s="2">
        <v>45783</v>
      </c>
      <c r="F3347" s="28">
        <v>92.46</v>
      </c>
      <c r="G3347" t="s">
        <v>14</v>
      </c>
    </row>
    <row r="3348" spans="1:7" x14ac:dyDescent="0.25">
      <c r="A3348" t="s">
        <v>0</v>
      </c>
      <c r="B3348" t="s">
        <v>13</v>
      </c>
      <c r="C3348">
        <v>7723327</v>
      </c>
      <c r="D3348" s="2">
        <v>2958465</v>
      </c>
      <c r="E3348" s="2">
        <v>45783</v>
      </c>
      <c r="F3348" s="28">
        <v>92.46</v>
      </c>
      <c r="G3348" t="s">
        <v>14</v>
      </c>
    </row>
    <row r="3349" spans="1:7" x14ac:dyDescent="0.25">
      <c r="A3349" t="s">
        <v>0</v>
      </c>
      <c r="B3349" t="s">
        <v>13</v>
      </c>
      <c r="C3349">
        <v>7723341</v>
      </c>
      <c r="D3349" s="2">
        <v>2958465</v>
      </c>
      <c r="E3349" s="2">
        <v>45783</v>
      </c>
      <c r="F3349" s="28">
        <v>94.55</v>
      </c>
      <c r="G3349" t="s">
        <v>14</v>
      </c>
    </row>
    <row r="3350" spans="1:7" x14ac:dyDescent="0.25">
      <c r="A3350" t="s">
        <v>0</v>
      </c>
      <c r="B3350" t="s">
        <v>13</v>
      </c>
      <c r="C3350">
        <v>7723821</v>
      </c>
      <c r="D3350" s="2">
        <v>2958465</v>
      </c>
      <c r="E3350" s="2">
        <v>43344</v>
      </c>
      <c r="F3350" s="28">
        <v>99.01</v>
      </c>
      <c r="G3350" t="s">
        <v>14</v>
      </c>
    </row>
    <row r="3351" spans="1:7" x14ac:dyDescent="0.25">
      <c r="A3351" t="s">
        <v>0</v>
      </c>
      <c r="B3351" t="s">
        <v>13</v>
      </c>
      <c r="C3351">
        <v>7723827</v>
      </c>
      <c r="D3351" s="2">
        <v>2958465</v>
      </c>
      <c r="E3351" s="2">
        <v>43344</v>
      </c>
      <c r="F3351" s="28">
        <v>99.01</v>
      </c>
      <c r="G3351" t="s">
        <v>14</v>
      </c>
    </row>
    <row r="3352" spans="1:7" x14ac:dyDescent="0.25">
      <c r="A3352" t="s">
        <v>0</v>
      </c>
      <c r="B3352" t="s">
        <v>13</v>
      </c>
      <c r="C3352">
        <v>7723841</v>
      </c>
      <c r="D3352" s="2">
        <v>2958465</v>
      </c>
      <c r="E3352" s="2">
        <v>43344</v>
      </c>
      <c r="F3352" s="28">
        <v>99.01</v>
      </c>
      <c r="G3352" t="s">
        <v>14</v>
      </c>
    </row>
    <row r="3353" spans="1:7" x14ac:dyDescent="0.25">
      <c r="A3353" t="s">
        <v>0</v>
      </c>
      <c r="B3353" t="s">
        <v>13</v>
      </c>
      <c r="C3353">
        <v>7727301</v>
      </c>
      <c r="D3353" s="2">
        <v>2958465</v>
      </c>
      <c r="E3353" s="2">
        <v>45783</v>
      </c>
      <c r="F3353" s="28">
        <v>76.97</v>
      </c>
      <c r="G3353" t="s">
        <v>14</v>
      </c>
    </row>
    <row r="3354" spans="1:7" x14ac:dyDescent="0.25">
      <c r="A3354" t="s">
        <v>0</v>
      </c>
      <c r="B3354" t="s">
        <v>13</v>
      </c>
      <c r="C3354">
        <v>7727302</v>
      </c>
      <c r="D3354" s="2">
        <v>2958465</v>
      </c>
      <c r="E3354" s="2">
        <v>45783</v>
      </c>
      <c r="F3354" s="28">
        <v>76.97</v>
      </c>
      <c r="G3354" t="s">
        <v>14</v>
      </c>
    </row>
    <row r="3355" spans="1:7" x14ac:dyDescent="0.25">
      <c r="A3355" t="s">
        <v>0</v>
      </c>
      <c r="B3355" t="s">
        <v>13</v>
      </c>
      <c r="C3355">
        <v>7727303</v>
      </c>
      <c r="D3355" s="2">
        <v>2958465</v>
      </c>
      <c r="E3355" s="2">
        <v>45783</v>
      </c>
      <c r="F3355" s="28">
        <v>76.97</v>
      </c>
      <c r="G3355" t="s">
        <v>14</v>
      </c>
    </row>
    <row r="3356" spans="1:7" x14ac:dyDescent="0.25">
      <c r="A3356" t="s">
        <v>0</v>
      </c>
      <c r="B3356" t="s">
        <v>13</v>
      </c>
      <c r="C3356">
        <v>7727311</v>
      </c>
      <c r="D3356" s="2">
        <v>2958465</v>
      </c>
      <c r="E3356" s="2">
        <v>45783</v>
      </c>
      <c r="F3356" s="28">
        <v>79.98</v>
      </c>
      <c r="G3356" t="s">
        <v>14</v>
      </c>
    </row>
    <row r="3357" spans="1:7" x14ac:dyDescent="0.25">
      <c r="A3357" t="s">
        <v>0</v>
      </c>
      <c r="B3357" t="s">
        <v>13</v>
      </c>
      <c r="C3357">
        <v>7727312</v>
      </c>
      <c r="D3357" s="2">
        <v>2958465</v>
      </c>
      <c r="E3357" s="2">
        <v>45783</v>
      </c>
      <c r="F3357" s="28">
        <v>79.98</v>
      </c>
      <c r="G3357" t="s">
        <v>14</v>
      </c>
    </row>
    <row r="3358" spans="1:7" x14ac:dyDescent="0.25">
      <c r="A3358" t="s">
        <v>0</v>
      </c>
      <c r="B3358" t="s">
        <v>13</v>
      </c>
      <c r="C3358">
        <v>7727313</v>
      </c>
      <c r="D3358" s="2">
        <v>2958465</v>
      </c>
      <c r="E3358" s="2">
        <v>45783</v>
      </c>
      <c r="F3358" s="28">
        <v>79.98</v>
      </c>
      <c r="G3358" t="s">
        <v>14</v>
      </c>
    </row>
    <row r="3359" spans="1:7" x14ac:dyDescent="0.25">
      <c r="A3359" t="s">
        <v>0</v>
      </c>
      <c r="B3359" t="s">
        <v>13</v>
      </c>
      <c r="C3359">
        <v>7727321</v>
      </c>
      <c r="D3359" s="2">
        <v>2958465</v>
      </c>
      <c r="E3359" s="2">
        <v>45783</v>
      </c>
      <c r="F3359" s="28">
        <v>79.09</v>
      </c>
      <c r="G3359" t="s">
        <v>14</v>
      </c>
    </row>
    <row r="3360" spans="1:7" x14ac:dyDescent="0.25">
      <c r="A3360" t="s">
        <v>0</v>
      </c>
      <c r="B3360" t="s">
        <v>13</v>
      </c>
      <c r="C3360">
        <v>7727322</v>
      </c>
      <c r="D3360" s="2">
        <v>2958465</v>
      </c>
      <c r="E3360" s="2">
        <v>45783</v>
      </c>
      <c r="F3360" s="28">
        <v>79.09</v>
      </c>
      <c r="G3360" t="s">
        <v>14</v>
      </c>
    </row>
    <row r="3361" spans="1:7" x14ac:dyDescent="0.25">
      <c r="A3361" t="s">
        <v>0</v>
      </c>
      <c r="B3361" t="s">
        <v>13</v>
      </c>
      <c r="C3361">
        <v>7727323</v>
      </c>
      <c r="D3361" s="2">
        <v>2958465</v>
      </c>
      <c r="E3361" s="2">
        <v>44764</v>
      </c>
      <c r="F3361" s="28">
        <v>82.21</v>
      </c>
      <c r="G3361" t="s">
        <v>14</v>
      </c>
    </row>
    <row r="3362" spans="1:7" x14ac:dyDescent="0.25">
      <c r="A3362" t="s">
        <v>0</v>
      </c>
      <c r="B3362" t="s">
        <v>13</v>
      </c>
      <c r="C3362">
        <v>7727327</v>
      </c>
      <c r="D3362" s="2">
        <v>2958465</v>
      </c>
      <c r="E3362" s="2">
        <v>45783</v>
      </c>
      <c r="F3362" s="28">
        <v>79.09</v>
      </c>
      <c r="G3362" t="s">
        <v>14</v>
      </c>
    </row>
    <row r="3363" spans="1:7" x14ac:dyDescent="0.25">
      <c r="A3363" t="s">
        <v>0</v>
      </c>
      <c r="B3363" t="s">
        <v>13</v>
      </c>
      <c r="C3363">
        <v>7727336</v>
      </c>
      <c r="D3363" s="2">
        <v>2958465</v>
      </c>
      <c r="E3363" s="2">
        <v>45783</v>
      </c>
      <c r="F3363" s="28">
        <v>77.930000000000007</v>
      </c>
      <c r="G3363" t="s">
        <v>14</v>
      </c>
    </row>
    <row r="3364" spans="1:7" x14ac:dyDescent="0.25">
      <c r="A3364" t="s">
        <v>0</v>
      </c>
      <c r="B3364" t="s">
        <v>13</v>
      </c>
      <c r="C3364">
        <v>7727337</v>
      </c>
      <c r="D3364" s="2">
        <v>2958465</v>
      </c>
      <c r="E3364" s="2">
        <v>45783</v>
      </c>
      <c r="F3364" s="28">
        <v>77.930000000000007</v>
      </c>
      <c r="G3364" t="s">
        <v>14</v>
      </c>
    </row>
    <row r="3365" spans="1:7" x14ac:dyDescent="0.25">
      <c r="A3365" t="s">
        <v>0</v>
      </c>
      <c r="B3365" t="s">
        <v>13</v>
      </c>
      <c r="C3365">
        <v>7727338</v>
      </c>
      <c r="D3365" s="2">
        <v>2958465</v>
      </c>
      <c r="E3365" s="2">
        <v>45783</v>
      </c>
      <c r="F3365" s="28">
        <v>77.930000000000007</v>
      </c>
      <c r="G3365" t="s">
        <v>14</v>
      </c>
    </row>
    <row r="3366" spans="1:7" x14ac:dyDescent="0.25">
      <c r="A3366" t="s">
        <v>0</v>
      </c>
      <c r="B3366" t="s">
        <v>13</v>
      </c>
      <c r="C3366">
        <v>7727341</v>
      </c>
      <c r="D3366" s="2">
        <v>2958465</v>
      </c>
      <c r="E3366" s="2">
        <v>45783</v>
      </c>
      <c r="F3366" s="28">
        <v>83.97</v>
      </c>
      <c r="G3366" t="s">
        <v>14</v>
      </c>
    </row>
    <row r="3367" spans="1:7" x14ac:dyDescent="0.25">
      <c r="A3367" t="s">
        <v>0</v>
      </c>
      <c r="B3367" t="s">
        <v>13</v>
      </c>
      <c r="C3367">
        <v>7727342</v>
      </c>
      <c r="D3367" s="2">
        <v>2958465</v>
      </c>
      <c r="E3367" s="2">
        <v>44764</v>
      </c>
      <c r="F3367" s="28">
        <v>87.29</v>
      </c>
      <c r="G3367" t="s">
        <v>14</v>
      </c>
    </row>
    <row r="3368" spans="1:7" x14ac:dyDescent="0.25">
      <c r="A3368" t="s">
        <v>0</v>
      </c>
      <c r="B3368" t="s">
        <v>13</v>
      </c>
      <c r="C3368">
        <v>7727343</v>
      </c>
      <c r="D3368" s="2">
        <v>2958465</v>
      </c>
      <c r="E3368" s="2">
        <v>45783</v>
      </c>
      <c r="F3368" s="28">
        <v>82.42</v>
      </c>
      <c r="G3368" t="s">
        <v>14</v>
      </c>
    </row>
    <row r="3369" spans="1:7" x14ac:dyDescent="0.25">
      <c r="A3369" t="s">
        <v>0</v>
      </c>
      <c r="B3369" t="s">
        <v>13</v>
      </c>
      <c r="C3369">
        <v>7727353</v>
      </c>
      <c r="D3369" s="2">
        <v>2958465</v>
      </c>
      <c r="E3369" s="2">
        <v>44764</v>
      </c>
      <c r="F3369" s="28">
        <v>87.29</v>
      </c>
      <c r="G3369" t="s">
        <v>14</v>
      </c>
    </row>
    <row r="3370" spans="1:7" x14ac:dyDescent="0.25">
      <c r="A3370" t="s">
        <v>0</v>
      </c>
      <c r="B3370" t="s">
        <v>13</v>
      </c>
      <c r="C3370">
        <v>7727361</v>
      </c>
      <c r="D3370" s="2">
        <v>2958465</v>
      </c>
      <c r="E3370" s="2">
        <v>45783</v>
      </c>
      <c r="F3370" s="28">
        <v>76.97</v>
      </c>
      <c r="G3370" t="s">
        <v>14</v>
      </c>
    </row>
    <row r="3371" spans="1:7" x14ac:dyDescent="0.25">
      <c r="A3371" t="s">
        <v>0</v>
      </c>
      <c r="B3371" t="s">
        <v>13</v>
      </c>
      <c r="C3371">
        <v>7727362</v>
      </c>
      <c r="D3371" s="2">
        <v>2958465</v>
      </c>
      <c r="E3371" s="2">
        <v>45783</v>
      </c>
      <c r="F3371" s="28">
        <v>76.97</v>
      </c>
      <c r="G3371" t="s">
        <v>14</v>
      </c>
    </row>
    <row r="3372" spans="1:7" x14ac:dyDescent="0.25">
      <c r="A3372" t="s">
        <v>0</v>
      </c>
      <c r="B3372" t="s">
        <v>13</v>
      </c>
      <c r="C3372">
        <v>7727363</v>
      </c>
      <c r="D3372" s="2">
        <v>2958465</v>
      </c>
      <c r="E3372" s="2">
        <v>45783</v>
      </c>
      <c r="F3372" s="28">
        <v>79.98</v>
      </c>
      <c r="G3372" t="s">
        <v>14</v>
      </c>
    </row>
    <row r="3373" spans="1:7" x14ac:dyDescent="0.25">
      <c r="A3373" t="s">
        <v>0</v>
      </c>
      <c r="B3373" t="s">
        <v>13</v>
      </c>
      <c r="C3373">
        <v>7727364</v>
      </c>
      <c r="D3373" s="2">
        <v>2958465</v>
      </c>
      <c r="E3373" s="2">
        <v>45783</v>
      </c>
      <c r="F3373" s="28">
        <v>79.98</v>
      </c>
      <c r="G3373" t="s">
        <v>14</v>
      </c>
    </row>
    <row r="3374" spans="1:7" x14ac:dyDescent="0.25">
      <c r="A3374" t="s">
        <v>0</v>
      </c>
      <c r="B3374" t="s">
        <v>13</v>
      </c>
      <c r="C3374">
        <v>7727367</v>
      </c>
      <c r="D3374" s="2">
        <v>2958465</v>
      </c>
      <c r="E3374" s="2">
        <v>45783</v>
      </c>
      <c r="F3374" s="28">
        <v>77.930000000000007</v>
      </c>
      <c r="G3374" t="s">
        <v>14</v>
      </c>
    </row>
    <row r="3375" spans="1:7" x14ac:dyDescent="0.25">
      <c r="A3375" t="s">
        <v>0</v>
      </c>
      <c r="B3375" t="s">
        <v>13</v>
      </c>
      <c r="C3375">
        <v>7727368</v>
      </c>
      <c r="D3375" s="2">
        <v>2958465</v>
      </c>
      <c r="E3375" s="2">
        <v>45783</v>
      </c>
      <c r="F3375" s="28">
        <v>77.930000000000007</v>
      </c>
      <c r="G3375" t="s">
        <v>14</v>
      </c>
    </row>
    <row r="3376" spans="1:7" x14ac:dyDescent="0.25">
      <c r="A3376" t="s">
        <v>0</v>
      </c>
      <c r="B3376" t="s">
        <v>13</v>
      </c>
      <c r="C3376">
        <v>7727371</v>
      </c>
      <c r="D3376" s="2">
        <v>2958465</v>
      </c>
      <c r="E3376" s="2">
        <v>45783</v>
      </c>
      <c r="F3376" s="28">
        <v>82.42</v>
      </c>
      <c r="G3376" t="s">
        <v>14</v>
      </c>
    </row>
    <row r="3377" spans="1:7" x14ac:dyDescent="0.25">
      <c r="A3377" t="s">
        <v>0</v>
      </c>
      <c r="B3377" t="s">
        <v>13</v>
      </c>
      <c r="C3377">
        <v>7727373</v>
      </c>
      <c r="D3377" s="2">
        <v>2958465</v>
      </c>
      <c r="E3377" s="2">
        <v>45783</v>
      </c>
      <c r="F3377" s="28">
        <v>83.97</v>
      </c>
      <c r="G3377" t="s">
        <v>14</v>
      </c>
    </row>
    <row r="3378" spans="1:7" x14ac:dyDescent="0.25">
      <c r="A3378" t="s">
        <v>0</v>
      </c>
      <c r="B3378" t="s">
        <v>13</v>
      </c>
      <c r="C3378">
        <v>7727801</v>
      </c>
      <c r="D3378" s="2">
        <v>2958465</v>
      </c>
      <c r="E3378" s="2">
        <v>43344</v>
      </c>
      <c r="F3378" s="28">
        <v>87.72</v>
      </c>
      <c r="G3378" t="s">
        <v>14</v>
      </c>
    </row>
    <row r="3379" spans="1:7" x14ac:dyDescent="0.25">
      <c r="A3379" t="s">
        <v>0</v>
      </c>
      <c r="B3379" t="s">
        <v>13</v>
      </c>
      <c r="C3379">
        <v>7727802</v>
      </c>
      <c r="D3379" s="2">
        <v>2958465</v>
      </c>
      <c r="E3379" s="2">
        <v>40743</v>
      </c>
      <c r="F3379" s="28">
        <v>84.36</v>
      </c>
      <c r="G3379" t="s">
        <v>14</v>
      </c>
    </row>
    <row r="3380" spans="1:7" x14ac:dyDescent="0.25">
      <c r="A3380" t="s">
        <v>0</v>
      </c>
      <c r="B3380" t="s">
        <v>13</v>
      </c>
      <c r="C3380">
        <v>7727803</v>
      </c>
      <c r="D3380" s="2">
        <v>2958465</v>
      </c>
      <c r="E3380" s="2">
        <v>43344</v>
      </c>
      <c r="F3380" s="28">
        <v>87.72</v>
      </c>
      <c r="G3380" t="s">
        <v>14</v>
      </c>
    </row>
    <row r="3381" spans="1:7" x14ac:dyDescent="0.25">
      <c r="A3381" t="s">
        <v>0</v>
      </c>
      <c r="B3381" t="s">
        <v>13</v>
      </c>
      <c r="C3381">
        <v>7727811</v>
      </c>
      <c r="D3381" s="2">
        <v>2958465</v>
      </c>
      <c r="E3381" s="2">
        <v>43344</v>
      </c>
      <c r="F3381" s="28">
        <v>87.72</v>
      </c>
      <c r="G3381" t="s">
        <v>14</v>
      </c>
    </row>
    <row r="3382" spans="1:7" x14ac:dyDescent="0.25">
      <c r="A3382" t="s">
        <v>0</v>
      </c>
      <c r="B3382" t="s">
        <v>13</v>
      </c>
      <c r="C3382">
        <v>7727812</v>
      </c>
      <c r="D3382" s="2">
        <v>2958465</v>
      </c>
      <c r="E3382" s="2">
        <v>40743</v>
      </c>
      <c r="F3382" s="28">
        <v>84.74</v>
      </c>
      <c r="G3382" t="s">
        <v>14</v>
      </c>
    </row>
    <row r="3383" spans="1:7" x14ac:dyDescent="0.25">
      <c r="A3383" t="s">
        <v>0</v>
      </c>
      <c r="B3383" t="s">
        <v>13</v>
      </c>
      <c r="C3383">
        <v>7727813</v>
      </c>
      <c r="D3383" s="2">
        <v>2958465</v>
      </c>
      <c r="E3383" s="2">
        <v>43344</v>
      </c>
      <c r="F3383" s="28">
        <v>87.72</v>
      </c>
      <c r="G3383" t="s">
        <v>14</v>
      </c>
    </row>
    <row r="3384" spans="1:7" x14ac:dyDescent="0.25">
      <c r="A3384" t="s">
        <v>0</v>
      </c>
      <c r="B3384" t="s">
        <v>13</v>
      </c>
      <c r="C3384">
        <v>7727821</v>
      </c>
      <c r="D3384" s="2">
        <v>2958465</v>
      </c>
      <c r="E3384" s="2">
        <v>43344</v>
      </c>
      <c r="F3384" s="28">
        <v>87.72</v>
      </c>
      <c r="G3384" t="s">
        <v>14</v>
      </c>
    </row>
    <row r="3385" spans="1:7" x14ac:dyDescent="0.25">
      <c r="A3385" t="s">
        <v>0</v>
      </c>
      <c r="B3385" t="s">
        <v>13</v>
      </c>
      <c r="C3385">
        <v>7727822</v>
      </c>
      <c r="D3385" s="2">
        <v>2958465</v>
      </c>
      <c r="E3385" s="2">
        <v>40743</v>
      </c>
      <c r="F3385" s="28">
        <v>84.75</v>
      </c>
      <c r="G3385" t="s">
        <v>14</v>
      </c>
    </row>
    <row r="3386" spans="1:7" x14ac:dyDescent="0.25">
      <c r="A3386" t="s">
        <v>0</v>
      </c>
      <c r="B3386" t="s">
        <v>13</v>
      </c>
      <c r="C3386">
        <v>7727823</v>
      </c>
      <c r="D3386" s="2">
        <v>2958465</v>
      </c>
      <c r="E3386" s="2">
        <v>40743</v>
      </c>
      <c r="F3386" s="28">
        <v>84.75</v>
      </c>
      <c r="G3386" t="s">
        <v>14</v>
      </c>
    </row>
    <row r="3387" spans="1:7" x14ac:dyDescent="0.25">
      <c r="A3387" t="s">
        <v>0</v>
      </c>
      <c r="B3387" t="s">
        <v>13</v>
      </c>
      <c r="C3387">
        <v>7727827</v>
      </c>
      <c r="D3387" s="2">
        <v>2958465</v>
      </c>
      <c r="E3387" s="2">
        <v>43344</v>
      </c>
      <c r="F3387" s="28">
        <v>87.72</v>
      </c>
      <c r="G3387" t="s">
        <v>14</v>
      </c>
    </row>
    <row r="3388" spans="1:7" x14ac:dyDescent="0.25">
      <c r="A3388" t="s">
        <v>0</v>
      </c>
      <c r="B3388" t="s">
        <v>13</v>
      </c>
      <c r="C3388">
        <v>7727836</v>
      </c>
      <c r="D3388" s="2">
        <v>2958465</v>
      </c>
      <c r="E3388" s="2">
        <v>43344</v>
      </c>
      <c r="F3388" s="28">
        <v>87.72</v>
      </c>
      <c r="G3388" t="s">
        <v>14</v>
      </c>
    </row>
    <row r="3389" spans="1:7" x14ac:dyDescent="0.25">
      <c r="A3389" t="s">
        <v>0</v>
      </c>
      <c r="B3389" t="s">
        <v>13</v>
      </c>
      <c r="C3389">
        <v>7727837</v>
      </c>
      <c r="D3389" s="2">
        <v>2958465</v>
      </c>
      <c r="E3389" s="2">
        <v>43344</v>
      </c>
      <c r="F3389" s="28">
        <v>87.72</v>
      </c>
      <c r="G3389" t="s">
        <v>14</v>
      </c>
    </row>
    <row r="3390" spans="1:7" x14ac:dyDescent="0.25">
      <c r="A3390" t="s">
        <v>0</v>
      </c>
      <c r="B3390" t="s">
        <v>13</v>
      </c>
      <c r="C3390">
        <v>7727838</v>
      </c>
      <c r="D3390" s="2">
        <v>2958465</v>
      </c>
      <c r="E3390" s="2">
        <v>40743</v>
      </c>
      <c r="F3390" s="28">
        <v>84.75</v>
      </c>
      <c r="G3390" t="s">
        <v>14</v>
      </c>
    </row>
    <row r="3391" spans="1:7" x14ac:dyDescent="0.25">
      <c r="A3391" t="s">
        <v>0</v>
      </c>
      <c r="B3391" t="s">
        <v>13</v>
      </c>
      <c r="C3391">
        <v>7727841</v>
      </c>
      <c r="D3391" s="2">
        <v>2958465</v>
      </c>
      <c r="E3391" s="2">
        <v>43344</v>
      </c>
      <c r="F3391" s="28">
        <v>87.72</v>
      </c>
      <c r="G3391" t="s">
        <v>14</v>
      </c>
    </row>
    <row r="3392" spans="1:7" x14ac:dyDescent="0.25">
      <c r="A3392" t="s">
        <v>0</v>
      </c>
      <c r="B3392" t="s">
        <v>13</v>
      </c>
      <c r="C3392">
        <v>7727843</v>
      </c>
      <c r="D3392" s="2">
        <v>2958465</v>
      </c>
      <c r="E3392" s="2">
        <v>43344</v>
      </c>
      <c r="F3392" s="28">
        <v>87.72</v>
      </c>
      <c r="G3392" t="s">
        <v>14</v>
      </c>
    </row>
    <row r="3393" spans="1:7" x14ac:dyDescent="0.25">
      <c r="A3393" t="s">
        <v>0</v>
      </c>
      <c r="B3393" t="s">
        <v>13</v>
      </c>
      <c r="C3393">
        <v>7727853</v>
      </c>
      <c r="D3393" s="2">
        <v>2958465</v>
      </c>
      <c r="E3393" s="2">
        <v>43344</v>
      </c>
      <c r="F3393" s="28">
        <v>87.72</v>
      </c>
      <c r="G3393" t="s">
        <v>14</v>
      </c>
    </row>
    <row r="3394" spans="1:7" x14ac:dyDescent="0.25">
      <c r="A3394" t="s">
        <v>0</v>
      </c>
      <c r="B3394" t="s">
        <v>13</v>
      </c>
      <c r="C3394">
        <v>7727861</v>
      </c>
      <c r="D3394" s="2">
        <v>2958465</v>
      </c>
      <c r="E3394" s="2">
        <v>43344</v>
      </c>
      <c r="F3394" s="28">
        <v>87.72</v>
      </c>
      <c r="G3394" t="s">
        <v>14</v>
      </c>
    </row>
    <row r="3395" spans="1:7" x14ac:dyDescent="0.25">
      <c r="A3395" t="s">
        <v>0</v>
      </c>
      <c r="B3395" t="s">
        <v>13</v>
      </c>
      <c r="C3395">
        <v>7727862</v>
      </c>
      <c r="D3395" s="2">
        <v>2958465</v>
      </c>
      <c r="E3395" s="2">
        <v>43344</v>
      </c>
      <c r="F3395" s="28">
        <v>87.72</v>
      </c>
      <c r="G3395" t="s">
        <v>14</v>
      </c>
    </row>
    <row r="3396" spans="1:7" x14ac:dyDescent="0.25">
      <c r="A3396" t="s">
        <v>0</v>
      </c>
      <c r="B3396" t="s">
        <v>13</v>
      </c>
      <c r="C3396">
        <v>7727863</v>
      </c>
      <c r="D3396" s="2">
        <v>2958465</v>
      </c>
      <c r="E3396" s="2">
        <v>43344</v>
      </c>
      <c r="F3396" s="28">
        <v>87.72</v>
      </c>
      <c r="G3396" t="s">
        <v>14</v>
      </c>
    </row>
    <row r="3397" spans="1:7" x14ac:dyDescent="0.25">
      <c r="A3397" t="s">
        <v>0</v>
      </c>
      <c r="B3397" t="s">
        <v>13</v>
      </c>
      <c r="C3397">
        <v>7727864</v>
      </c>
      <c r="D3397" s="2">
        <v>2958465</v>
      </c>
      <c r="E3397" s="2">
        <v>43344</v>
      </c>
      <c r="F3397" s="28">
        <v>87.72</v>
      </c>
      <c r="G3397" t="s">
        <v>14</v>
      </c>
    </row>
    <row r="3398" spans="1:7" x14ac:dyDescent="0.25">
      <c r="A3398" t="s">
        <v>0</v>
      </c>
      <c r="B3398" t="s">
        <v>13</v>
      </c>
      <c r="C3398">
        <v>7727867</v>
      </c>
      <c r="D3398" s="2">
        <v>2958465</v>
      </c>
      <c r="E3398" s="2">
        <v>43344</v>
      </c>
      <c r="F3398" s="28">
        <v>87.72</v>
      </c>
      <c r="G3398" t="s">
        <v>14</v>
      </c>
    </row>
    <row r="3399" spans="1:7" x14ac:dyDescent="0.25">
      <c r="A3399" t="s">
        <v>0</v>
      </c>
      <c r="B3399" t="s">
        <v>13</v>
      </c>
      <c r="C3399">
        <v>7727868</v>
      </c>
      <c r="D3399" s="2">
        <v>2958465</v>
      </c>
      <c r="E3399" s="2">
        <v>43344</v>
      </c>
      <c r="F3399" s="28">
        <v>87.72</v>
      </c>
      <c r="G3399" t="s">
        <v>14</v>
      </c>
    </row>
    <row r="3400" spans="1:7" x14ac:dyDescent="0.25">
      <c r="A3400" t="s">
        <v>0</v>
      </c>
      <c r="B3400" t="s">
        <v>13</v>
      </c>
      <c r="C3400">
        <v>7727871</v>
      </c>
      <c r="D3400" s="2">
        <v>2958465</v>
      </c>
      <c r="E3400" s="2">
        <v>43344</v>
      </c>
      <c r="F3400" s="28">
        <v>87.72</v>
      </c>
      <c r="G3400" t="s">
        <v>14</v>
      </c>
    </row>
    <row r="3401" spans="1:7" x14ac:dyDescent="0.25">
      <c r="A3401" t="s">
        <v>0</v>
      </c>
      <c r="B3401" t="s">
        <v>13</v>
      </c>
      <c r="C3401">
        <v>7727873</v>
      </c>
      <c r="D3401" s="2">
        <v>2958465</v>
      </c>
      <c r="E3401" s="2">
        <v>43344</v>
      </c>
      <c r="F3401" s="28">
        <v>87.72</v>
      </c>
      <c r="G3401" t="s">
        <v>14</v>
      </c>
    </row>
    <row r="3402" spans="1:7" x14ac:dyDescent="0.25">
      <c r="A3402" t="s">
        <v>0</v>
      </c>
      <c r="B3402" t="s">
        <v>13</v>
      </c>
      <c r="C3402">
        <v>7733311</v>
      </c>
      <c r="D3402" s="2">
        <v>2958465</v>
      </c>
      <c r="E3402" s="2">
        <v>40742</v>
      </c>
      <c r="F3402" s="28">
        <v>84.74</v>
      </c>
      <c r="G3402" t="s">
        <v>14</v>
      </c>
    </row>
    <row r="3403" spans="1:7" x14ac:dyDescent="0.25">
      <c r="A3403" t="s">
        <v>0</v>
      </c>
      <c r="B3403" t="s">
        <v>13</v>
      </c>
      <c r="C3403">
        <v>7733313</v>
      </c>
      <c r="D3403" s="2">
        <v>2958465</v>
      </c>
      <c r="E3403" s="2">
        <v>40742</v>
      </c>
      <c r="F3403" s="28">
        <v>84.74</v>
      </c>
      <c r="G3403" t="s">
        <v>14</v>
      </c>
    </row>
    <row r="3404" spans="1:7" x14ac:dyDescent="0.25">
      <c r="A3404" t="s">
        <v>0</v>
      </c>
      <c r="B3404" t="s">
        <v>13</v>
      </c>
      <c r="C3404">
        <v>7733341</v>
      </c>
      <c r="D3404" s="2">
        <v>2958465</v>
      </c>
      <c r="E3404" s="2">
        <v>40742</v>
      </c>
      <c r="F3404" s="28">
        <v>84.75</v>
      </c>
      <c r="G3404" t="s">
        <v>14</v>
      </c>
    </row>
    <row r="3405" spans="1:7" x14ac:dyDescent="0.25">
      <c r="A3405" t="s">
        <v>0</v>
      </c>
      <c r="B3405" t="s">
        <v>13</v>
      </c>
      <c r="C3405">
        <v>7733811</v>
      </c>
      <c r="D3405" s="2">
        <v>2958465</v>
      </c>
      <c r="E3405" s="2">
        <v>40742</v>
      </c>
      <c r="F3405" s="28">
        <v>84.75</v>
      </c>
      <c r="G3405" t="s">
        <v>14</v>
      </c>
    </row>
    <row r="3406" spans="1:7" x14ac:dyDescent="0.25">
      <c r="A3406" t="s">
        <v>0</v>
      </c>
      <c r="B3406" t="s">
        <v>13</v>
      </c>
      <c r="C3406">
        <v>7733813</v>
      </c>
      <c r="D3406" s="2">
        <v>2958465</v>
      </c>
      <c r="E3406" s="2">
        <v>40742</v>
      </c>
      <c r="F3406" s="28">
        <v>84.75</v>
      </c>
      <c r="G3406" t="s">
        <v>14</v>
      </c>
    </row>
    <row r="3407" spans="1:7" x14ac:dyDescent="0.25">
      <c r="A3407" t="s">
        <v>0</v>
      </c>
      <c r="B3407" t="s">
        <v>13</v>
      </c>
      <c r="C3407">
        <v>7733841</v>
      </c>
      <c r="D3407" s="2">
        <v>2958465</v>
      </c>
      <c r="E3407" s="2">
        <v>40742</v>
      </c>
      <c r="F3407" s="28">
        <v>84.75</v>
      </c>
      <c r="G3407" t="s">
        <v>14</v>
      </c>
    </row>
    <row r="3408" spans="1:7" x14ac:dyDescent="0.25">
      <c r="A3408" t="s">
        <v>0</v>
      </c>
      <c r="B3408" t="s">
        <v>13</v>
      </c>
      <c r="C3408">
        <v>7742341</v>
      </c>
      <c r="D3408" s="2">
        <v>2958465</v>
      </c>
      <c r="E3408" s="2">
        <v>45783</v>
      </c>
      <c r="F3408" s="28">
        <v>79.73</v>
      </c>
      <c r="G3408" t="s">
        <v>14</v>
      </c>
    </row>
    <row r="3409" spans="1:7" x14ac:dyDescent="0.25">
      <c r="A3409" t="s">
        <v>0</v>
      </c>
      <c r="B3409" t="s">
        <v>13</v>
      </c>
      <c r="C3409">
        <v>7742841</v>
      </c>
      <c r="D3409" s="2">
        <v>2958465</v>
      </c>
      <c r="E3409" s="2">
        <v>43344</v>
      </c>
      <c r="F3409" s="28">
        <v>96.15</v>
      </c>
      <c r="G3409" t="s">
        <v>14</v>
      </c>
    </row>
    <row r="3410" spans="1:7" x14ac:dyDescent="0.25">
      <c r="A3410" t="s">
        <v>0</v>
      </c>
      <c r="B3410" t="s">
        <v>13</v>
      </c>
      <c r="C3410">
        <v>7744341</v>
      </c>
      <c r="D3410" s="2">
        <v>2958465</v>
      </c>
      <c r="E3410" s="2">
        <v>44305</v>
      </c>
      <c r="F3410" s="28">
        <v>95.24</v>
      </c>
      <c r="G3410" t="s">
        <v>14</v>
      </c>
    </row>
    <row r="3411" spans="1:7" x14ac:dyDescent="0.25">
      <c r="A3411" t="s">
        <v>0</v>
      </c>
      <c r="B3411" t="s">
        <v>13</v>
      </c>
      <c r="C3411">
        <v>7744841</v>
      </c>
      <c r="D3411" s="2">
        <v>2958465</v>
      </c>
      <c r="E3411" s="2">
        <v>43344</v>
      </c>
      <c r="F3411" s="28">
        <v>95.24</v>
      </c>
      <c r="G3411" t="s">
        <v>14</v>
      </c>
    </row>
    <row r="3412" spans="1:7" x14ac:dyDescent="0.25">
      <c r="A3412" t="s">
        <v>0</v>
      </c>
      <c r="B3412" t="s">
        <v>13</v>
      </c>
      <c r="C3412">
        <v>7758341</v>
      </c>
      <c r="D3412" s="2">
        <v>2958465</v>
      </c>
      <c r="E3412" s="2">
        <v>44713</v>
      </c>
      <c r="F3412" s="28">
        <v>99</v>
      </c>
      <c r="G3412" t="s">
        <v>14</v>
      </c>
    </row>
    <row r="3413" spans="1:7" x14ac:dyDescent="0.25">
      <c r="A3413" t="s">
        <v>0</v>
      </c>
      <c r="B3413" t="s">
        <v>13</v>
      </c>
      <c r="C3413">
        <v>7758841</v>
      </c>
      <c r="D3413" s="2">
        <v>2958465</v>
      </c>
      <c r="E3413" s="2">
        <v>43344</v>
      </c>
      <c r="F3413" s="28">
        <v>99.01</v>
      </c>
      <c r="G3413" t="s">
        <v>14</v>
      </c>
    </row>
    <row r="3414" spans="1:7" x14ac:dyDescent="0.25">
      <c r="A3414" t="s">
        <v>0</v>
      </c>
      <c r="B3414" t="s">
        <v>13</v>
      </c>
      <c r="C3414">
        <v>7760341</v>
      </c>
      <c r="D3414" s="2">
        <v>2958465</v>
      </c>
      <c r="E3414" s="2">
        <v>44713</v>
      </c>
      <c r="F3414" s="28">
        <v>99.01</v>
      </c>
      <c r="G3414" t="s">
        <v>14</v>
      </c>
    </row>
    <row r="3415" spans="1:7" x14ac:dyDescent="0.25">
      <c r="A3415" t="s">
        <v>0</v>
      </c>
      <c r="B3415" t="s">
        <v>13</v>
      </c>
      <c r="C3415">
        <v>7760841</v>
      </c>
      <c r="D3415" s="2">
        <v>2958465</v>
      </c>
      <c r="E3415" s="2">
        <v>43344</v>
      </c>
      <c r="F3415" s="28">
        <v>99.01</v>
      </c>
      <c r="G3415" t="s">
        <v>14</v>
      </c>
    </row>
    <row r="3416" spans="1:7" x14ac:dyDescent="0.25">
      <c r="A3416" t="s">
        <v>0</v>
      </c>
      <c r="B3416" t="s">
        <v>13</v>
      </c>
      <c r="C3416">
        <v>7782311</v>
      </c>
      <c r="D3416" s="2">
        <v>2958465</v>
      </c>
      <c r="E3416" s="2">
        <v>39777</v>
      </c>
      <c r="F3416" s="28">
        <v>100</v>
      </c>
      <c r="G3416" t="s">
        <v>14</v>
      </c>
    </row>
    <row r="3417" spans="1:7" x14ac:dyDescent="0.25">
      <c r="A3417" t="s">
        <v>0</v>
      </c>
      <c r="B3417" t="s">
        <v>13</v>
      </c>
      <c r="C3417">
        <v>7782313</v>
      </c>
      <c r="D3417" s="2">
        <v>2958465</v>
      </c>
      <c r="E3417" s="2">
        <v>39777</v>
      </c>
      <c r="F3417" s="28">
        <v>100</v>
      </c>
      <c r="G3417" t="s">
        <v>14</v>
      </c>
    </row>
    <row r="3418" spans="1:7" x14ac:dyDescent="0.25">
      <c r="A3418" t="s">
        <v>0</v>
      </c>
      <c r="B3418" t="s">
        <v>13</v>
      </c>
      <c r="C3418">
        <v>7782333</v>
      </c>
      <c r="D3418" s="2">
        <v>2958465</v>
      </c>
      <c r="E3418" s="2">
        <v>44713</v>
      </c>
      <c r="F3418" s="28">
        <v>79.94</v>
      </c>
      <c r="G3418" t="s">
        <v>14</v>
      </c>
    </row>
    <row r="3419" spans="1:7" x14ac:dyDescent="0.25">
      <c r="A3419" t="s">
        <v>0</v>
      </c>
      <c r="B3419" t="s">
        <v>13</v>
      </c>
      <c r="C3419">
        <v>7782334</v>
      </c>
      <c r="D3419" s="2">
        <v>2958465</v>
      </c>
      <c r="E3419" s="2">
        <v>44713</v>
      </c>
      <c r="F3419" s="28">
        <v>79.94</v>
      </c>
      <c r="G3419" t="s">
        <v>14</v>
      </c>
    </row>
    <row r="3420" spans="1:7" x14ac:dyDescent="0.25">
      <c r="A3420" t="s">
        <v>0</v>
      </c>
      <c r="B3420" t="s">
        <v>13</v>
      </c>
      <c r="C3420">
        <v>7782335</v>
      </c>
      <c r="D3420" s="2">
        <v>2958465</v>
      </c>
      <c r="E3420" s="2">
        <v>44713</v>
      </c>
      <c r="F3420" s="28">
        <v>66.66</v>
      </c>
      <c r="G3420" t="s">
        <v>14</v>
      </c>
    </row>
    <row r="3421" spans="1:7" x14ac:dyDescent="0.25">
      <c r="A3421" t="s">
        <v>0</v>
      </c>
      <c r="B3421" t="s">
        <v>13</v>
      </c>
      <c r="C3421">
        <v>7782339</v>
      </c>
      <c r="D3421" s="2">
        <v>2958465</v>
      </c>
      <c r="E3421" s="2">
        <v>39777</v>
      </c>
      <c r="F3421" s="28">
        <v>100</v>
      </c>
      <c r="G3421" t="s">
        <v>14</v>
      </c>
    </row>
    <row r="3422" spans="1:7" x14ac:dyDescent="0.25">
      <c r="A3422" t="s">
        <v>0</v>
      </c>
      <c r="B3422" t="s">
        <v>13</v>
      </c>
      <c r="C3422">
        <v>7782811</v>
      </c>
      <c r="D3422" s="2">
        <v>2958465</v>
      </c>
      <c r="E3422" s="2">
        <v>39777</v>
      </c>
      <c r="F3422" s="28">
        <v>100</v>
      </c>
      <c r="G3422" t="s">
        <v>14</v>
      </c>
    </row>
    <row r="3423" spans="1:7" x14ac:dyDescent="0.25">
      <c r="A3423" t="s">
        <v>0</v>
      </c>
      <c r="B3423" t="s">
        <v>13</v>
      </c>
      <c r="C3423">
        <v>7782813</v>
      </c>
      <c r="D3423" s="2">
        <v>2958465</v>
      </c>
      <c r="E3423" s="2">
        <v>39777</v>
      </c>
      <c r="F3423" s="28">
        <v>100</v>
      </c>
      <c r="G3423" t="s">
        <v>14</v>
      </c>
    </row>
    <row r="3424" spans="1:7" x14ac:dyDescent="0.25">
      <c r="A3424" t="s">
        <v>0</v>
      </c>
      <c r="B3424" t="s">
        <v>13</v>
      </c>
      <c r="C3424">
        <v>7782833</v>
      </c>
      <c r="D3424" s="2">
        <v>2958465</v>
      </c>
      <c r="E3424" s="2">
        <v>42929</v>
      </c>
      <c r="F3424" s="28">
        <v>70.08</v>
      </c>
      <c r="G3424" t="s">
        <v>14</v>
      </c>
    </row>
    <row r="3425" spans="1:7" x14ac:dyDescent="0.25">
      <c r="A3425" t="s">
        <v>0</v>
      </c>
      <c r="B3425" t="s">
        <v>13</v>
      </c>
      <c r="C3425">
        <v>7782834</v>
      </c>
      <c r="D3425" s="2">
        <v>2958465</v>
      </c>
      <c r="E3425" s="2">
        <v>42929</v>
      </c>
      <c r="F3425" s="28">
        <v>70.08</v>
      </c>
      <c r="G3425" t="s">
        <v>14</v>
      </c>
    </row>
    <row r="3426" spans="1:7" x14ac:dyDescent="0.25">
      <c r="A3426" t="s">
        <v>0</v>
      </c>
      <c r="B3426" t="s">
        <v>13</v>
      </c>
      <c r="C3426">
        <v>7782835</v>
      </c>
      <c r="D3426" s="2">
        <v>2958465</v>
      </c>
      <c r="E3426" s="2">
        <v>42929</v>
      </c>
      <c r="F3426" s="28">
        <v>55.67</v>
      </c>
      <c r="G3426" t="s">
        <v>14</v>
      </c>
    </row>
    <row r="3427" spans="1:7" x14ac:dyDescent="0.25">
      <c r="A3427" t="s">
        <v>0</v>
      </c>
      <c r="B3427" t="s">
        <v>13</v>
      </c>
      <c r="C3427">
        <v>7782839</v>
      </c>
      <c r="D3427" s="2">
        <v>2958465</v>
      </c>
      <c r="E3427" s="2">
        <v>39777</v>
      </c>
      <c r="F3427" s="28">
        <v>100</v>
      </c>
      <c r="G3427" t="s">
        <v>14</v>
      </c>
    </row>
    <row r="3428" spans="1:7" x14ac:dyDescent="0.25">
      <c r="A3428" t="s">
        <v>0</v>
      </c>
      <c r="B3428" t="s">
        <v>13</v>
      </c>
      <c r="C3428">
        <v>7812341</v>
      </c>
      <c r="D3428" s="2">
        <v>2958465</v>
      </c>
      <c r="E3428" s="2">
        <v>44713</v>
      </c>
      <c r="F3428" s="28">
        <v>98.04</v>
      </c>
      <c r="G3428" t="s">
        <v>14</v>
      </c>
    </row>
    <row r="3429" spans="1:7" x14ac:dyDescent="0.25">
      <c r="A3429" t="s">
        <v>0</v>
      </c>
      <c r="B3429" t="s">
        <v>13</v>
      </c>
      <c r="C3429">
        <v>7812841</v>
      </c>
      <c r="D3429" s="2">
        <v>2958465</v>
      </c>
      <c r="E3429" s="2">
        <v>43344</v>
      </c>
      <c r="F3429" s="28">
        <v>98.04</v>
      </c>
      <c r="G3429" t="s">
        <v>14</v>
      </c>
    </row>
    <row r="3430" spans="1:7" x14ac:dyDescent="0.25">
      <c r="A3430" t="s">
        <v>0</v>
      </c>
      <c r="B3430" t="s">
        <v>13</v>
      </c>
      <c r="C3430">
        <v>7813301</v>
      </c>
      <c r="D3430" s="2">
        <v>2958465</v>
      </c>
      <c r="E3430" s="2">
        <v>42929</v>
      </c>
      <c r="F3430" s="28">
        <v>66.67</v>
      </c>
      <c r="G3430" t="s">
        <v>14</v>
      </c>
    </row>
    <row r="3431" spans="1:7" x14ac:dyDescent="0.25">
      <c r="A3431" t="s">
        <v>0</v>
      </c>
      <c r="B3431" t="s">
        <v>13</v>
      </c>
      <c r="C3431">
        <v>7813303</v>
      </c>
      <c r="D3431" s="2">
        <v>2958465</v>
      </c>
      <c r="E3431" s="2">
        <v>42929</v>
      </c>
      <c r="F3431" s="28">
        <v>66.67</v>
      </c>
      <c r="G3431" t="s">
        <v>14</v>
      </c>
    </row>
    <row r="3432" spans="1:7" x14ac:dyDescent="0.25">
      <c r="A3432" t="s">
        <v>0</v>
      </c>
      <c r="B3432" t="s">
        <v>13</v>
      </c>
      <c r="C3432">
        <v>7813311</v>
      </c>
      <c r="D3432" s="2">
        <v>2958465</v>
      </c>
      <c r="E3432" s="2">
        <v>42929</v>
      </c>
      <c r="F3432" s="28">
        <v>66.67</v>
      </c>
      <c r="G3432" t="s">
        <v>14</v>
      </c>
    </row>
    <row r="3433" spans="1:7" x14ac:dyDescent="0.25">
      <c r="A3433" t="s">
        <v>0</v>
      </c>
      <c r="B3433" t="s">
        <v>13</v>
      </c>
      <c r="C3433">
        <v>7813313</v>
      </c>
      <c r="D3433" s="2">
        <v>2958465</v>
      </c>
      <c r="E3433" s="2">
        <v>42929</v>
      </c>
      <c r="F3433" s="28">
        <v>66.67</v>
      </c>
      <c r="G3433" t="s">
        <v>14</v>
      </c>
    </row>
    <row r="3434" spans="1:7" x14ac:dyDescent="0.25">
      <c r="A3434" t="s">
        <v>0</v>
      </c>
      <c r="B3434" t="s">
        <v>13</v>
      </c>
      <c r="C3434">
        <v>7813336</v>
      </c>
      <c r="D3434" s="2">
        <v>2958465</v>
      </c>
      <c r="E3434" s="2">
        <v>42929</v>
      </c>
      <c r="F3434" s="28">
        <v>66.67</v>
      </c>
      <c r="G3434" t="s">
        <v>14</v>
      </c>
    </row>
    <row r="3435" spans="1:7" x14ac:dyDescent="0.25">
      <c r="A3435" t="s">
        <v>0</v>
      </c>
      <c r="B3435" t="s">
        <v>13</v>
      </c>
      <c r="C3435">
        <v>7813337</v>
      </c>
      <c r="D3435" s="2">
        <v>2958465</v>
      </c>
      <c r="E3435" s="2">
        <v>42929</v>
      </c>
      <c r="F3435" s="28">
        <v>66.67</v>
      </c>
      <c r="G3435" t="s">
        <v>14</v>
      </c>
    </row>
    <row r="3436" spans="1:7" x14ac:dyDescent="0.25">
      <c r="A3436" t="s">
        <v>0</v>
      </c>
      <c r="B3436" t="s">
        <v>13</v>
      </c>
      <c r="C3436">
        <v>7813339</v>
      </c>
      <c r="D3436" s="2">
        <v>2958465</v>
      </c>
      <c r="E3436" s="2">
        <v>42929</v>
      </c>
      <c r="F3436" s="28">
        <v>66.67</v>
      </c>
      <c r="G3436" t="s">
        <v>14</v>
      </c>
    </row>
    <row r="3437" spans="1:7" x14ac:dyDescent="0.25">
      <c r="A3437" t="s">
        <v>0</v>
      </c>
      <c r="B3437" t="s">
        <v>13</v>
      </c>
      <c r="C3437">
        <v>7813341</v>
      </c>
      <c r="D3437" s="2">
        <v>2958465</v>
      </c>
      <c r="E3437" s="2">
        <v>42929</v>
      </c>
      <c r="F3437" s="28">
        <v>66.67</v>
      </c>
      <c r="G3437" t="s">
        <v>14</v>
      </c>
    </row>
    <row r="3438" spans="1:7" x14ac:dyDescent="0.25">
      <c r="A3438" t="s">
        <v>0</v>
      </c>
      <c r="B3438" t="s">
        <v>13</v>
      </c>
      <c r="C3438">
        <v>7813343</v>
      </c>
      <c r="D3438" s="2">
        <v>2958465</v>
      </c>
      <c r="E3438" s="2">
        <v>42929</v>
      </c>
      <c r="F3438" s="28">
        <v>66.67</v>
      </c>
      <c r="G3438" t="s">
        <v>14</v>
      </c>
    </row>
    <row r="3439" spans="1:7" x14ac:dyDescent="0.25">
      <c r="A3439" t="s">
        <v>0</v>
      </c>
      <c r="B3439" t="s">
        <v>13</v>
      </c>
      <c r="C3439">
        <v>7813801</v>
      </c>
      <c r="D3439" s="2">
        <v>2958465</v>
      </c>
      <c r="E3439" s="2">
        <v>42929</v>
      </c>
      <c r="F3439" s="28">
        <v>56.85</v>
      </c>
      <c r="G3439" t="s">
        <v>14</v>
      </c>
    </row>
    <row r="3440" spans="1:7" x14ac:dyDescent="0.25">
      <c r="A3440" t="s">
        <v>0</v>
      </c>
      <c r="B3440" t="s">
        <v>13</v>
      </c>
      <c r="C3440">
        <v>7813803</v>
      </c>
      <c r="D3440" s="2">
        <v>2958465</v>
      </c>
      <c r="E3440" s="2">
        <v>42929</v>
      </c>
      <c r="F3440" s="28">
        <v>56.85</v>
      </c>
      <c r="G3440" t="s">
        <v>14</v>
      </c>
    </row>
    <row r="3441" spans="1:7" x14ac:dyDescent="0.25">
      <c r="A3441" t="s">
        <v>0</v>
      </c>
      <c r="B3441" t="s">
        <v>13</v>
      </c>
      <c r="C3441">
        <v>7813811</v>
      </c>
      <c r="D3441" s="2">
        <v>2958465</v>
      </c>
      <c r="E3441" s="2">
        <v>42929</v>
      </c>
      <c r="F3441" s="28">
        <v>56.6</v>
      </c>
      <c r="G3441" t="s">
        <v>14</v>
      </c>
    </row>
    <row r="3442" spans="1:7" x14ac:dyDescent="0.25">
      <c r="A3442" t="s">
        <v>0</v>
      </c>
      <c r="B3442" t="s">
        <v>13</v>
      </c>
      <c r="C3442">
        <v>7813813</v>
      </c>
      <c r="D3442" s="2">
        <v>2958465</v>
      </c>
      <c r="E3442" s="2">
        <v>42929</v>
      </c>
      <c r="F3442" s="28">
        <v>56.6</v>
      </c>
      <c r="G3442" t="s">
        <v>14</v>
      </c>
    </row>
    <row r="3443" spans="1:7" x14ac:dyDescent="0.25">
      <c r="A3443" t="s">
        <v>0</v>
      </c>
      <c r="B3443" t="s">
        <v>13</v>
      </c>
      <c r="C3443">
        <v>7813836</v>
      </c>
      <c r="D3443" s="2">
        <v>2958465</v>
      </c>
      <c r="E3443" s="2">
        <v>42929</v>
      </c>
      <c r="F3443" s="28">
        <v>56.61</v>
      </c>
      <c r="G3443" t="s">
        <v>14</v>
      </c>
    </row>
    <row r="3444" spans="1:7" x14ac:dyDescent="0.25">
      <c r="A3444" t="s">
        <v>0</v>
      </c>
      <c r="B3444" t="s">
        <v>13</v>
      </c>
      <c r="C3444">
        <v>7813837</v>
      </c>
      <c r="D3444" s="2">
        <v>2958465</v>
      </c>
      <c r="E3444" s="2">
        <v>42929</v>
      </c>
      <c r="F3444" s="28">
        <v>56.61</v>
      </c>
      <c r="G3444" t="s">
        <v>14</v>
      </c>
    </row>
    <row r="3445" spans="1:7" x14ac:dyDescent="0.25">
      <c r="A3445" t="s">
        <v>0</v>
      </c>
      <c r="B3445" t="s">
        <v>13</v>
      </c>
      <c r="C3445">
        <v>7813839</v>
      </c>
      <c r="D3445" s="2">
        <v>2958465</v>
      </c>
      <c r="E3445" s="2">
        <v>42929</v>
      </c>
      <c r="F3445" s="28">
        <v>55.95</v>
      </c>
      <c r="G3445" t="s">
        <v>14</v>
      </c>
    </row>
    <row r="3446" spans="1:7" x14ac:dyDescent="0.25">
      <c r="A3446" t="s">
        <v>0</v>
      </c>
      <c r="B3446" t="s">
        <v>13</v>
      </c>
      <c r="C3446">
        <v>7813841</v>
      </c>
      <c r="D3446" s="2">
        <v>2958465</v>
      </c>
      <c r="E3446" s="2">
        <v>42929</v>
      </c>
      <c r="F3446" s="28">
        <v>58.93</v>
      </c>
      <c r="G3446" t="s">
        <v>14</v>
      </c>
    </row>
    <row r="3447" spans="1:7" x14ac:dyDescent="0.25">
      <c r="A3447" t="s">
        <v>0</v>
      </c>
      <c r="B3447" t="s">
        <v>13</v>
      </c>
      <c r="C3447">
        <v>7813843</v>
      </c>
      <c r="D3447" s="2">
        <v>2958465</v>
      </c>
      <c r="E3447" s="2">
        <v>42929</v>
      </c>
      <c r="F3447" s="28">
        <v>57.29</v>
      </c>
      <c r="G3447" t="s">
        <v>14</v>
      </c>
    </row>
    <row r="3448" spans="1:7" x14ac:dyDescent="0.25">
      <c r="A3448" t="s">
        <v>0</v>
      </c>
      <c r="B3448" t="s">
        <v>13</v>
      </c>
      <c r="C3448">
        <v>7820341</v>
      </c>
      <c r="D3448" s="2">
        <v>2958465</v>
      </c>
      <c r="E3448" s="2">
        <v>41071</v>
      </c>
      <c r="F3448" s="28">
        <v>84.75</v>
      </c>
      <c r="G3448" t="s">
        <v>14</v>
      </c>
    </row>
    <row r="3449" spans="1:7" x14ac:dyDescent="0.25">
      <c r="A3449" t="s">
        <v>0</v>
      </c>
      <c r="B3449" t="s">
        <v>13</v>
      </c>
      <c r="C3449">
        <v>7820841</v>
      </c>
      <c r="D3449" s="2">
        <v>2958465</v>
      </c>
      <c r="E3449" s="2">
        <v>41071</v>
      </c>
      <c r="F3449" s="28">
        <v>84.75</v>
      </c>
      <c r="G3449" t="s">
        <v>14</v>
      </c>
    </row>
    <row r="3450" spans="1:7" x14ac:dyDescent="0.25">
      <c r="A3450" t="s">
        <v>0</v>
      </c>
      <c r="B3450" t="s">
        <v>13</v>
      </c>
      <c r="C3450">
        <v>7824341</v>
      </c>
      <c r="D3450" s="2">
        <v>2958465</v>
      </c>
      <c r="E3450" s="2">
        <v>44713</v>
      </c>
      <c r="F3450" s="28">
        <v>99.01</v>
      </c>
      <c r="G3450" t="s">
        <v>14</v>
      </c>
    </row>
    <row r="3451" spans="1:7" x14ac:dyDescent="0.25">
      <c r="A3451" t="s">
        <v>0</v>
      </c>
      <c r="B3451" t="s">
        <v>13</v>
      </c>
      <c r="C3451">
        <v>7824841</v>
      </c>
      <c r="D3451" s="2">
        <v>2958465</v>
      </c>
      <c r="E3451" s="2">
        <v>43344</v>
      </c>
      <c r="F3451" s="28">
        <v>99.01</v>
      </c>
      <c r="G3451" t="s">
        <v>14</v>
      </c>
    </row>
    <row r="3452" spans="1:7" x14ac:dyDescent="0.25">
      <c r="A3452" t="s">
        <v>0</v>
      </c>
      <c r="B3452" t="s">
        <v>13</v>
      </c>
      <c r="C3452">
        <v>7831301</v>
      </c>
      <c r="D3452" s="2">
        <v>2958465</v>
      </c>
      <c r="E3452" s="2">
        <v>44713</v>
      </c>
      <c r="F3452" s="28">
        <v>83.3</v>
      </c>
      <c r="G3452" t="s">
        <v>14</v>
      </c>
    </row>
    <row r="3453" spans="1:7" x14ac:dyDescent="0.25">
      <c r="A3453" t="s">
        <v>0</v>
      </c>
      <c r="B3453" t="s">
        <v>13</v>
      </c>
      <c r="C3453">
        <v>7831303</v>
      </c>
      <c r="D3453" s="2">
        <v>2958465</v>
      </c>
      <c r="E3453" s="2">
        <v>44713</v>
      </c>
      <c r="F3453" s="28">
        <v>83.3</v>
      </c>
      <c r="G3453" t="s">
        <v>14</v>
      </c>
    </row>
    <row r="3454" spans="1:7" x14ac:dyDescent="0.25">
      <c r="A3454" t="s">
        <v>0</v>
      </c>
      <c r="B3454" t="s">
        <v>13</v>
      </c>
      <c r="C3454">
        <v>7831341</v>
      </c>
      <c r="D3454" s="2">
        <v>2958465</v>
      </c>
      <c r="E3454" s="2">
        <v>44713</v>
      </c>
      <c r="F3454" s="28">
        <v>86.21</v>
      </c>
      <c r="G3454" t="s">
        <v>14</v>
      </c>
    </row>
    <row r="3455" spans="1:7" x14ac:dyDescent="0.25">
      <c r="A3455" t="s">
        <v>0</v>
      </c>
      <c r="B3455" t="s">
        <v>13</v>
      </c>
      <c r="C3455">
        <v>7831801</v>
      </c>
      <c r="D3455" s="2">
        <v>2958465</v>
      </c>
      <c r="E3455" s="2">
        <v>43122</v>
      </c>
      <c r="F3455" s="28">
        <v>83.33</v>
      </c>
      <c r="G3455" t="s">
        <v>14</v>
      </c>
    </row>
    <row r="3456" spans="1:7" x14ac:dyDescent="0.25">
      <c r="A3456" t="s">
        <v>0</v>
      </c>
      <c r="B3456" t="s">
        <v>13</v>
      </c>
      <c r="C3456">
        <v>7831803</v>
      </c>
      <c r="D3456" s="2">
        <v>2958465</v>
      </c>
      <c r="E3456" s="2">
        <v>43122</v>
      </c>
      <c r="F3456" s="28">
        <v>83.33</v>
      </c>
      <c r="G3456" t="s">
        <v>14</v>
      </c>
    </row>
    <row r="3457" spans="1:7" x14ac:dyDescent="0.25">
      <c r="A3457" t="s">
        <v>0</v>
      </c>
      <c r="B3457" t="s">
        <v>13</v>
      </c>
      <c r="C3457">
        <v>7831841</v>
      </c>
      <c r="D3457" s="2">
        <v>2958465</v>
      </c>
      <c r="E3457" s="2">
        <v>43122</v>
      </c>
      <c r="F3457" s="28">
        <v>86.21</v>
      </c>
      <c r="G3457" t="s">
        <v>14</v>
      </c>
    </row>
    <row r="3458" spans="1:7" x14ac:dyDescent="0.25">
      <c r="A3458" t="s">
        <v>0</v>
      </c>
      <c r="B3458" t="s">
        <v>13</v>
      </c>
      <c r="C3458">
        <v>7832301</v>
      </c>
      <c r="D3458" s="2">
        <v>2958465</v>
      </c>
      <c r="E3458" s="2">
        <v>44713</v>
      </c>
      <c r="F3458" s="28">
        <v>83.31</v>
      </c>
      <c r="G3458" t="s">
        <v>14</v>
      </c>
    </row>
    <row r="3459" spans="1:7" x14ac:dyDescent="0.25">
      <c r="A3459" t="s">
        <v>0</v>
      </c>
      <c r="B3459" t="s">
        <v>13</v>
      </c>
      <c r="C3459">
        <v>7832303</v>
      </c>
      <c r="D3459" s="2">
        <v>2958465</v>
      </c>
      <c r="E3459" s="2">
        <v>44713</v>
      </c>
      <c r="F3459" s="28">
        <v>83.31</v>
      </c>
      <c r="G3459" t="s">
        <v>14</v>
      </c>
    </row>
    <row r="3460" spans="1:7" x14ac:dyDescent="0.25">
      <c r="A3460" t="s">
        <v>0</v>
      </c>
      <c r="B3460" t="s">
        <v>13</v>
      </c>
      <c r="C3460">
        <v>7832801</v>
      </c>
      <c r="D3460" s="2">
        <v>2958465</v>
      </c>
      <c r="E3460" s="2">
        <v>43122</v>
      </c>
      <c r="F3460" s="28">
        <v>83.33</v>
      </c>
      <c r="G3460" t="s">
        <v>14</v>
      </c>
    </row>
    <row r="3461" spans="1:7" x14ac:dyDescent="0.25">
      <c r="A3461" t="s">
        <v>0</v>
      </c>
      <c r="B3461" t="s">
        <v>13</v>
      </c>
      <c r="C3461">
        <v>7832803</v>
      </c>
      <c r="D3461" s="2">
        <v>2958465</v>
      </c>
      <c r="E3461" s="2">
        <v>43122</v>
      </c>
      <c r="F3461" s="28">
        <v>83.33</v>
      </c>
      <c r="G3461" t="s">
        <v>14</v>
      </c>
    </row>
    <row r="3462" spans="1:7" x14ac:dyDescent="0.25">
      <c r="A3462" t="s">
        <v>0</v>
      </c>
      <c r="B3462" t="s">
        <v>13</v>
      </c>
      <c r="C3462">
        <v>7835341</v>
      </c>
      <c r="D3462" s="2">
        <v>2958465</v>
      </c>
      <c r="E3462" s="2">
        <v>44713</v>
      </c>
      <c r="F3462" s="28">
        <v>95.24</v>
      </c>
      <c r="G3462" t="s">
        <v>14</v>
      </c>
    </row>
    <row r="3463" spans="1:7" x14ac:dyDescent="0.25">
      <c r="A3463" t="s">
        <v>0</v>
      </c>
      <c r="B3463" t="s">
        <v>13</v>
      </c>
      <c r="C3463">
        <v>7835841</v>
      </c>
      <c r="D3463" s="2">
        <v>2958465</v>
      </c>
      <c r="E3463" s="2">
        <v>43344</v>
      </c>
      <c r="F3463" s="28">
        <v>95.24</v>
      </c>
      <c r="G3463" t="s">
        <v>14</v>
      </c>
    </row>
    <row r="3464" spans="1:7" x14ac:dyDescent="0.25">
      <c r="A3464" t="s">
        <v>0</v>
      </c>
      <c r="B3464" t="s">
        <v>13</v>
      </c>
      <c r="C3464">
        <v>7840841</v>
      </c>
      <c r="D3464" s="2">
        <v>2958465</v>
      </c>
      <c r="E3464" s="2">
        <v>43344</v>
      </c>
      <c r="F3464" s="28">
        <v>90.91</v>
      </c>
      <c r="G3464" t="s">
        <v>14</v>
      </c>
    </row>
    <row r="3465" spans="1:7" x14ac:dyDescent="0.25">
      <c r="A3465" t="s">
        <v>0</v>
      </c>
      <c r="B3465" t="s">
        <v>13</v>
      </c>
      <c r="C3465">
        <v>7846301</v>
      </c>
      <c r="D3465" s="2">
        <v>2958465</v>
      </c>
      <c r="E3465" s="2">
        <v>42929</v>
      </c>
      <c r="F3465" s="28">
        <v>58.83</v>
      </c>
      <c r="G3465" t="s">
        <v>14</v>
      </c>
    </row>
    <row r="3466" spans="1:7" x14ac:dyDescent="0.25">
      <c r="A3466" t="s">
        <v>0</v>
      </c>
      <c r="B3466" t="s">
        <v>13</v>
      </c>
      <c r="C3466">
        <v>7846303</v>
      </c>
      <c r="D3466" s="2">
        <v>2958465</v>
      </c>
      <c r="E3466" s="2">
        <v>42929</v>
      </c>
      <c r="F3466" s="28">
        <v>58.83</v>
      </c>
      <c r="G3466" t="s">
        <v>14</v>
      </c>
    </row>
    <row r="3467" spans="1:7" x14ac:dyDescent="0.25">
      <c r="A3467" t="s">
        <v>0</v>
      </c>
      <c r="B3467" t="s">
        <v>13</v>
      </c>
      <c r="C3467">
        <v>7846311</v>
      </c>
      <c r="D3467" s="2">
        <v>2958465</v>
      </c>
      <c r="E3467" s="2">
        <v>42929</v>
      </c>
      <c r="F3467" s="28">
        <v>58.83</v>
      </c>
      <c r="G3467" t="s">
        <v>14</v>
      </c>
    </row>
    <row r="3468" spans="1:7" x14ac:dyDescent="0.25">
      <c r="A3468" t="s">
        <v>0</v>
      </c>
      <c r="B3468" t="s">
        <v>13</v>
      </c>
      <c r="C3468">
        <v>7846313</v>
      </c>
      <c r="D3468" s="2">
        <v>2958465</v>
      </c>
      <c r="E3468" s="2">
        <v>42929</v>
      </c>
      <c r="F3468" s="28">
        <v>58.83</v>
      </c>
      <c r="G3468" t="s">
        <v>14</v>
      </c>
    </row>
    <row r="3469" spans="1:7" x14ac:dyDescent="0.25">
      <c r="A3469" t="s">
        <v>0</v>
      </c>
      <c r="B3469" t="s">
        <v>13</v>
      </c>
      <c r="C3469">
        <v>7846336</v>
      </c>
      <c r="D3469" s="2">
        <v>2958465</v>
      </c>
      <c r="E3469" s="2">
        <v>42929</v>
      </c>
      <c r="F3469" s="28">
        <v>58.82</v>
      </c>
      <c r="G3469" t="s">
        <v>14</v>
      </c>
    </row>
    <row r="3470" spans="1:7" x14ac:dyDescent="0.25">
      <c r="A3470" t="s">
        <v>0</v>
      </c>
      <c r="B3470" t="s">
        <v>13</v>
      </c>
      <c r="C3470">
        <v>7846337</v>
      </c>
      <c r="D3470" s="2">
        <v>2958465</v>
      </c>
      <c r="E3470" s="2">
        <v>42929</v>
      </c>
      <c r="F3470" s="28">
        <v>58.82</v>
      </c>
      <c r="G3470" t="s">
        <v>14</v>
      </c>
    </row>
    <row r="3471" spans="1:7" x14ac:dyDescent="0.25">
      <c r="A3471" t="s">
        <v>0</v>
      </c>
      <c r="B3471" t="s">
        <v>13</v>
      </c>
      <c r="C3471">
        <v>7846339</v>
      </c>
      <c r="D3471" s="2">
        <v>2958465</v>
      </c>
      <c r="E3471" s="2">
        <v>42929</v>
      </c>
      <c r="F3471" s="28">
        <v>58.82</v>
      </c>
      <c r="G3471" t="s">
        <v>14</v>
      </c>
    </row>
    <row r="3472" spans="1:7" x14ac:dyDescent="0.25">
      <c r="A3472" t="s">
        <v>0</v>
      </c>
      <c r="B3472" t="s">
        <v>13</v>
      </c>
      <c r="C3472">
        <v>7846341</v>
      </c>
      <c r="D3472" s="2">
        <v>2958465</v>
      </c>
      <c r="E3472" s="2">
        <v>42929</v>
      </c>
      <c r="F3472" s="28">
        <v>58.82</v>
      </c>
      <c r="G3472" t="s">
        <v>14</v>
      </c>
    </row>
    <row r="3473" spans="1:7" x14ac:dyDescent="0.25">
      <c r="A3473" t="s">
        <v>0</v>
      </c>
      <c r="B3473" t="s">
        <v>13</v>
      </c>
      <c r="C3473">
        <v>7846343</v>
      </c>
      <c r="D3473" s="2">
        <v>2958465</v>
      </c>
      <c r="E3473" s="2">
        <v>42929</v>
      </c>
      <c r="F3473" s="28">
        <v>58.82</v>
      </c>
      <c r="G3473" t="s">
        <v>14</v>
      </c>
    </row>
    <row r="3474" spans="1:7" x14ac:dyDescent="0.25">
      <c r="A3474" t="s">
        <v>0</v>
      </c>
      <c r="B3474" t="s">
        <v>13</v>
      </c>
      <c r="C3474">
        <v>7846801</v>
      </c>
      <c r="D3474" s="2">
        <v>2958465</v>
      </c>
      <c r="E3474" s="2">
        <v>42929</v>
      </c>
      <c r="F3474" s="28">
        <v>49.2</v>
      </c>
      <c r="G3474" t="s">
        <v>14</v>
      </c>
    </row>
    <row r="3475" spans="1:7" x14ac:dyDescent="0.25">
      <c r="A3475" t="s">
        <v>0</v>
      </c>
      <c r="B3475" t="s">
        <v>13</v>
      </c>
      <c r="C3475">
        <v>7846803</v>
      </c>
      <c r="D3475" s="2">
        <v>2958465</v>
      </c>
      <c r="E3475" s="2">
        <v>42929</v>
      </c>
      <c r="F3475" s="28">
        <v>49.2</v>
      </c>
      <c r="G3475" t="s">
        <v>14</v>
      </c>
    </row>
    <row r="3476" spans="1:7" x14ac:dyDescent="0.25">
      <c r="A3476" t="s">
        <v>0</v>
      </c>
      <c r="B3476" t="s">
        <v>13</v>
      </c>
      <c r="C3476">
        <v>7846811</v>
      </c>
      <c r="D3476" s="2">
        <v>2958465</v>
      </c>
      <c r="E3476" s="2">
        <v>42929</v>
      </c>
      <c r="F3476" s="28">
        <v>48.86</v>
      </c>
      <c r="G3476" t="s">
        <v>14</v>
      </c>
    </row>
    <row r="3477" spans="1:7" x14ac:dyDescent="0.25">
      <c r="A3477" t="s">
        <v>0</v>
      </c>
      <c r="B3477" t="s">
        <v>13</v>
      </c>
      <c r="C3477">
        <v>7846813</v>
      </c>
      <c r="D3477" s="2">
        <v>2958465</v>
      </c>
      <c r="E3477" s="2">
        <v>42929</v>
      </c>
      <c r="F3477" s="28">
        <v>48.86</v>
      </c>
      <c r="G3477" t="s">
        <v>14</v>
      </c>
    </row>
    <row r="3478" spans="1:7" x14ac:dyDescent="0.25">
      <c r="A3478" t="s">
        <v>0</v>
      </c>
      <c r="B3478" t="s">
        <v>13</v>
      </c>
      <c r="C3478">
        <v>7846836</v>
      </c>
      <c r="D3478" s="2">
        <v>2958465</v>
      </c>
      <c r="E3478" s="2">
        <v>42929</v>
      </c>
      <c r="F3478" s="28">
        <v>48.77</v>
      </c>
      <c r="G3478" t="s">
        <v>14</v>
      </c>
    </row>
    <row r="3479" spans="1:7" x14ac:dyDescent="0.25">
      <c r="A3479" t="s">
        <v>0</v>
      </c>
      <c r="B3479" t="s">
        <v>13</v>
      </c>
      <c r="C3479">
        <v>7846837</v>
      </c>
      <c r="D3479" s="2">
        <v>2958465</v>
      </c>
      <c r="E3479" s="2">
        <v>42929</v>
      </c>
      <c r="F3479" s="28">
        <v>48.77</v>
      </c>
      <c r="G3479" t="s">
        <v>14</v>
      </c>
    </row>
    <row r="3480" spans="1:7" x14ac:dyDescent="0.25">
      <c r="A3480" t="s">
        <v>0</v>
      </c>
      <c r="B3480" t="s">
        <v>13</v>
      </c>
      <c r="C3480">
        <v>7846839</v>
      </c>
      <c r="D3480" s="2">
        <v>2958465</v>
      </c>
      <c r="E3480" s="2">
        <v>42929</v>
      </c>
      <c r="F3480" s="28">
        <v>48.78</v>
      </c>
      <c r="G3480" t="s">
        <v>14</v>
      </c>
    </row>
    <row r="3481" spans="1:7" x14ac:dyDescent="0.25">
      <c r="A3481" t="s">
        <v>0</v>
      </c>
      <c r="B3481" t="s">
        <v>13</v>
      </c>
      <c r="C3481">
        <v>7846841</v>
      </c>
      <c r="D3481" s="2">
        <v>2958465</v>
      </c>
      <c r="E3481" s="2">
        <v>42929</v>
      </c>
      <c r="F3481" s="28">
        <v>50.48</v>
      </c>
      <c r="G3481" t="s">
        <v>14</v>
      </c>
    </row>
    <row r="3482" spans="1:7" x14ac:dyDescent="0.25">
      <c r="A3482" t="s">
        <v>0</v>
      </c>
      <c r="B3482" t="s">
        <v>13</v>
      </c>
      <c r="C3482">
        <v>7846843</v>
      </c>
      <c r="D3482" s="2">
        <v>2958465</v>
      </c>
      <c r="E3482" s="2">
        <v>42929</v>
      </c>
      <c r="F3482" s="28">
        <v>49.09</v>
      </c>
      <c r="G3482" t="s">
        <v>14</v>
      </c>
    </row>
    <row r="3483" spans="1:7" x14ac:dyDescent="0.25">
      <c r="A3483" t="s">
        <v>0</v>
      </c>
      <c r="B3483" t="s">
        <v>13</v>
      </c>
      <c r="C3483">
        <v>7849301</v>
      </c>
      <c r="D3483" s="2">
        <v>2958465</v>
      </c>
      <c r="E3483" s="2">
        <v>45783</v>
      </c>
      <c r="F3483" s="28">
        <v>68.87</v>
      </c>
      <c r="G3483" t="s">
        <v>14</v>
      </c>
    </row>
    <row r="3484" spans="1:7" x14ac:dyDescent="0.25">
      <c r="A3484" t="s">
        <v>0</v>
      </c>
      <c r="B3484" t="s">
        <v>13</v>
      </c>
      <c r="C3484">
        <v>7849303</v>
      </c>
      <c r="D3484" s="2">
        <v>2958465</v>
      </c>
      <c r="E3484" s="2">
        <v>45783</v>
      </c>
      <c r="F3484" s="28">
        <v>68.87</v>
      </c>
      <c r="G3484" t="s">
        <v>14</v>
      </c>
    </row>
    <row r="3485" spans="1:7" x14ac:dyDescent="0.25">
      <c r="A3485" t="s">
        <v>0</v>
      </c>
      <c r="B3485" t="s">
        <v>13</v>
      </c>
      <c r="C3485">
        <v>7849311</v>
      </c>
      <c r="D3485" s="2">
        <v>2958465</v>
      </c>
      <c r="E3485" s="2">
        <v>45783</v>
      </c>
      <c r="F3485" s="28">
        <v>72.98</v>
      </c>
      <c r="G3485" t="s">
        <v>14</v>
      </c>
    </row>
    <row r="3486" spans="1:7" x14ac:dyDescent="0.25">
      <c r="A3486" t="s">
        <v>0</v>
      </c>
      <c r="B3486" t="s">
        <v>13</v>
      </c>
      <c r="C3486">
        <v>7849313</v>
      </c>
      <c r="D3486" s="2">
        <v>2958465</v>
      </c>
      <c r="E3486" s="2">
        <v>45783</v>
      </c>
      <c r="F3486" s="28">
        <v>72.98</v>
      </c>
      <c r="G3486" t="s">
        <v>14</v>
      </c>
    </row>
    <row r="3487" spans="1:7" x14ac:dyDescent="0.25">
      <c r="A3487" t="s">
        <v>0</v>
      </c>
      <c r="B3487" t="s">
        <v>13</v>
      </c>
      <c r="C3487">
        <v>7849321</v>
      </c>
      <c r="D3487" s="2">
        <v>2958465</v>
      </c>
      <c r="E3487" s="2">
        <v>45783</v>
      </c>
      <c r="F3487" s="28">
        <v>70.2</v>
      </c>
      <c r="G3487" t="s">
        <v>14</v>
      </c>
    </row>
    <row r="3488" spans="1:7" x14ac:dyDescent="0.25">
      <c r="A3488" t="s">
        <v>0</v>
      </c>
      <c r="B3488" t="s">
        <v>13</v>
      </c>
      <c r="C3488">
        <v>7849327</v>
      </c>
      <c r="D3488" s="2">
        <v>2958465</v>
      </c>
      <c r="E3488" s="2">
        <v>45783</v>
      </c>
      <c r="F3488" s="28">
        <v>70.2</v>
      </c>
      <c r="G3488" t="s">
        <v>14</v>
      </c>
    </row>
    <row r="3489" spans="1:7" x14ac:dyDescent="0.25">
      <c r="A3489" t="s">
        <v>0</v>
      </c>
      <c r="B3489" t="s">
        <v>13</v>
      </c>
      <c r="C3489">
        <v>7849336</v>
      </c>
      <c r="D3489" s="2">
        <v>2958465</v>
      </c>
      <c r="E3489" s="2">
        <v>45783</v>
      </c>
      <c r="F3489" s="28">
        <v>70.73</v>
      </c>
      <c r="G3489" t="s">
        <v>14</v>
      </c>
    </row>
    <row r="3490" spans="1:7" x14ac:dyDescent="0.25">
      <c r="A3490" t="s">
        <v>0</v>
      </c>
      <c r="B3490" t="s">
        <v>13</v>
      </c>
      <c r="C3490">
        <v>7849337</v>
      </c>
      <c r="D3490" s="2">
        <v>2958465</v>
      </c>
      <c r="E3490" s="2">
        <v>45783</v>
      </c>
      <c r="F3490" s="28">
        <v>70.73</v>
      </c>
      <c r="G3490" t="s">
        <v>14</v>
      </c>
    </row>
    <row r="3491" spans="1:7" x14ac:dyDescent="0.25">
      <c r="A3491" t="s">
        <v>0</v>
      </c>
      <c r="B3491" t="s">
        <v>13</v>
      </c>
      <c r="C3491">
        <v>7849339</v>
      </c>
      <c r="D3491" s="2">
        <v>2958465</v>
      </c>
      <c r="E3491" s="2">
        <v>45783</v>
      </c>
      <c r="F3491" s="28">
        <v>70.81</v>
      </c>
      <c r="G3491" t="s">
        <v>14</v>
      </c>
    </row>
    <row r="3492" spans="1:7" x14ac:dyDescent="0.25">
      <c r="A3492" t="s">
        <v>0</v>
      </c>
      <c r="B3492" t="s">
        <v>13</v>
      </c>
      <c r="C3492">
        <v>7849340</v>
      </c>
      <c r="D3492" s="2">
        <v>2958465</v>
      </c>
      <c r="E3492" s="2">
        <v>45783</v>
      </c>
      <c r="F3492" s="28">
        <v>70.81</v>
      </c>
      <c r="G3492" t="s">
        <v>14</v>
      </c>
    </row>
    <row r="3493" spans="1:7" x14ac:dyDescent="0.25">
      <c r="A3493" t="s">
        <v>0</v>
      </c>
      <c r="B3493" t="s">
        <v>13</v>
      </c>
      <c r="C3493">
        <v>7849341</v>
      </c>
      <c r="D3493" s="2">
        <v>2958465</v>
      </c>
      <c r="E3493" s="2">
        <v>45783</v>
      </c>
      <c r="F3493" s="28">
        <v>71.510000000000005</v>
      </c>
      <c r="G3493" t="s">
        <v>14</v>
      </c>
    </row>
    <row r="3494" spans="1:7" x14ac:dyDescent="0.25">
      <c r="A3494" t="s">
        <v>0</v>
      </c>
      <c r="B3494" t="s">
        <v>13</v>
      </c>
      <c r="C3494">
        <v>7849343</v>
      </c>
      <c r="D3494" s="2">
        <v>2958465</v>
      </c>
      <c r="E3494" s="2">
        <v>45783</v>
      </c>
      <c r="F3494" s="28">
        <v>71.08</v>
      </c>
      <c r="G3494" t="s">
        <v>14</v>
      </c>
    </row>
    <row r="3495" spans="1:7" x14ac:dyDescent="0.25">
      <c r="A3495" t="s">
        <v>0</v>
      </c>
      <c r="B3495" t="s">
        <v>13</v>
      </c>
      <c r="C3495">
        <v>7849344</v>
      </c>
      <c r="D3495" s="2">
        <v>2958465</v>
      </c>
      <c r="E3495" s="2">
        <v>45783</v>
      </c>
      <c r="F3495" s="28">
        <v>71.53</v>
      </c>
      <c r="G3495" t="s">
        <v>14</v>
      </c>
    </row>
    <row r="3496" spans="1:7" x14ac:dyDescent="0.25">
      <c r="A3496" t="s">
        <v>0</v>
      </c>
      <c r="B3496" t="s">
        <v>13</v>
      </c>
      <c r="C3496">
        <v>7849361</v>
      </c>
      <c r="D3496" s="2">
        <v>2958465</v>
      </c>
      <c r="E3496" s="2">
        <v>45783</v>
      </c>
      <c r="F3496" s="28">
        <v>68.87</v>
      </c>
      <c r="G3496" t="s">
        <v>14</v>
      </c>
    </row>
    <row r="3497" spans="1:7" x14ac:dyDescent="0.25">
      <c r="A3497" t="s">
        <v>0</v>
      </c>
      <c r="B3497" t="s">
        <v>13</v>
      </c>
      <c r="C3497">
        <v>7849362</v>
      </c>
      <c r="D3497" s="2">
        <v>2958465</v>
      </c>
      <c r="E3497" s="2">
        <v>45783</v>
      </c>
      <c r="F3497" s="28">
        <v>68.87</v>
      </c>
      <c r="G3497" t="s">
        <v>14</v>
      </c>
    </row>
    <row r="3498" spans="1:7" x14ac:dyDescent="0.25">
      <c r="A3498" t="s">
        <v>0</v>
      </c>
      <c r="B3498" t="s">
        <v>13</v>
      </c>
      <c r="C3498">
        <v>7849363</v>
      </c>
      <c r="D3498" s="2">
        <v>2958465</v>
      </c>
      <c r="E3498" s="2">
        <v>45783</v>
      </c>
      <c r="F3498" s="28">
        <v>72.98</v>
      </c>
      <c r="G3498" t="s">
        <v>14</v>
      </c>
    </row>
    <row r="3499" spans="1:7" x14ac:dyDescent="0.25">
      <c r="A3499" t="s">
        <v>0</v>
      </c>
      <c r="B3499" t="s">
        <v>13</v>
      </c>
      <c r="C3499">
        <v>7849364</v>
      </c>
      <c r="D3499" s="2">
        <v>2958465</v>
      </c>
      <c r="E3499" s="2">
        <v>45783</v>
      </c>
      <c r="F3499" s="28">
        <v>72.98</v>
      </c>
      <c r="G3499" t="s">
        <v>14</v>
      </c>
    </row>
    <row r="3500" spans="1:7" x14ac:dyDescent="0.25">
      <c r="A3500" t="s">
        <v>0</v>
      </c>
      <c r="B3500" t="s">
        <v>13</v>
      </c>
      <c r="C3500">
        <v>7849367</v>
      </c>
      <c r="D3500" s="2">
        <v>2958465</v>
      </c>
      <c r="E3500" s="2">
        <v>45783</v>
      </c>
      <c r="F3500" s="28">
        <v>70.73</v>
      </c>
      <c r="G3500" t="s">
        <v>14</v>
      </c>
    </row>
    <row r="3501" spans="1:7" x14ac:dyDescent="0.25">
      <c r="A3501" t="s">
        <v>0</v>
      </c>
      <c r="B3501" t="s">
        <v>13</v>
      </c>
      <c r="C3501">
        <v>7849368</v>
      </c>
      <c r="D3501" s="2">
        <v>2958465</v>
      </c>
      <c r="E3501" s="2">
        <v>45783</v>
      </c>
      <c r="F3501" s="28">
        <v>70.73</v>
      </c>
      <c r="G3501" t="s">
        <v>14</v>
      </c>
    </row>
    <row r="3502" spans="1:7" x14ac:dyDescent="0.25">
      <c r="A3502" t="s">
        <v>0</v>
      </c>
      <c r="B3502" t="s">
        <v>13</v>
      </c>
      <c r="C3502">
        <v>7849369</v>
      </c>
      <c r="D3502" s="2">
        <v>2958465</v>
      </c>
      <c r="E3502" s="2">
        <v>45783</v>
      </c>
      <c r="F3502" s="28">
        <v>70.81</v>
      </c>
      <c r="G3502" t="s">
        <v>14</v>
      </c>
    </row>
    <row r="3503" spans="1:7" x14ac:dyDescent="0.25">
      <c r="A3503" t="s">
        <v>0</v>
      </c>
      <c r="B3503" t="s">
        <v>13</v>
      </c>
      <c r="C3503">
        <v>7849371</v>
      </c>
      <c r="D3503" s="2">
        <v>2958465</v>
      </c>
      <c r="E3503" s="2">
        <v>45783</v>
      </c>
      <c r="F3503" s="28">
        <v>71.08</v>
      </c>
      <c r="G3503" t="s">
        <v>14</v>
      </c>
    </row>
    <row r="3504" spans="1:7" x14ac:dyDescent="0.25">
      <c r="A3504" t="s">
        <v>0</v>
      </c>
      <c r="B3504" t="s">
        <v>13</v>
      </c>
      <c r="C3504">
        <v>7849372</v>
      </c>
      <c r="D3504" s="2">
        <v>2958465</v>
      </c>
      <c r="E3504" s="2">
        <v>45783</v>
      </c>
      <c r="F3504" s="28">
        <v>71.53</v>
      </c>
      <c r="G3504" t="s">
        <v>14</v>
      </c>
    </row>
    <row r="3505" spans="1:7" x14ac:dyDescent="0.25">
      <c r="A3505" t="s">
        <v>0</v>
      </c>
      <c r="B3505" t="s">
        <v>13</v>
      </c>
      <c r="C3505">
        <v>7849373</v>
      </c>
      <c r="D3505" s="2">
        <v>2958465</v>
      </c>
      <c r="E3505" s="2">
        <v>45783</v>
      </c>
      <c r="F3505" s="28">
        <v>71.510000000000005</v>
      </c>
      <c r="G3505" t="s">
        <v>14</v>
      </c>
    </row>
    <row r="3506" spans="1:7" x14ac:dyDescent="0.25">
      <c r="A3506" t="s">
        <v>0</v>
      </c>
      <c r="B3506" t="s">
        <v>13</v>
      </c>
      <c r="C3506">
        <v>7849801</v>
      </c>
      <c r="D3506" s="2">
        <v>2958465</v>
      </c>
      <c r="E3506" s="2">
        <v>43344</v>
      </c>
      <c r="F3506" s="28">
        <v>87.72</v>
      </c>
      <c r="G3506" t="s">
        <v>14</v>
      </c>
    </row>
    <row r="3507" spans="1:7" x14ac:dyDescent="0.25">
      <c r="A3507" t="s">
        <v>0</v>
      </c>
      <c r="B3507" t="s">
        <v>13</v>
      </c>
      <c r="C3507">
        <v>7849803</v>
      </c>
      <c r="D3507" s="2">
        <v>2958465</v>
      </c>
      <c r="E3507" s="2">
        <v>43344</v>
      </c>
      <c r="F3507" s="28">
        <v>87.72</v>
      </c>
      <c r="G3507" t="s">
        <v>14</v>
      </c>
    </row>
    <row r="3508" spans="1:7" x14ac:dyDescent="0.25">
      <c r="A3508" t="s">
        <v>0</v>
      </c>
      <c r="B3508" t="s">
        <v>13</v>
      </c>
      <c r="C3508">
        <v>7849811</v>
      </c>
      <c r="D3508" s="2">
        <v>2958465</v>
      </c>
      <c r="E3508" s="2">
        <v>43344</v>
      </c>
      <c r="F3508" s="28">
        <v>87.72</v>
      </c>
      <c r="G3508" t="s">
        <v>14</v>
      </c>
    </row>
    <row r="3509" spans="1:7" x14ac:dyDescent="0.25">
      <c r="A3509" t="s">
        <v>0</v>
      </c>
      <c r="B3509" t="s">
        <v>13</v>
      </c>
      <c r="C3509">
        <v>7849813</v>
      </c>
      <c r="D3509" s="2">
        <v>2958465</v>
      </c>
      <c r="E3509" s="2">
        <v>43344</v>
      </c>
      <c r="F3509" s="28">
        <v>87.72</v>
      </c>
      <c r="G3509" t="s">
        <v>14</v>
      </c>
    </row>
    <row r="3510" spans="1:7" x14ac:dyDescent="0.25">
      <c r="A3510" t="s">
        <v>0</v>
      </c>
      <c r="B3510" t="s">
        <v>13</v>
      </c>
      <c r="C3510">
        <v>7849821</v>
      </c>
      <c r="D3510" s="2">
        <v>2958465</v>
      </c>
      <c r="E3510" s="2">
        <v>43344</v>
      </c>
      <c r="F3510" s="28">
        <v>87.72</v>
      </c>
      <c r="G3510" t="s">
        <v>14</v>
      </c>
    </row>
    <row r="3511" spans="1:7" x14ac:dyDescent="0.25">
      <c r="A3511" t="s">
        <v>0</v>
      </c>
      <c r="B3511" t="s">
        <v>13</v>
      </c>
      <c r="C3511">
        <v>7849827</v>
      </c>
      <c r="D3511" s="2">
        <v>2958465</v>
      </c>
      <c r="E3511" s="2">
        <v>43344</v>
      </c>
      <c r="F3511" s="28">
        <v>87.72</v>
      </c>
      <c r="G3511" t="s">
        <v>14</v>
      </c>
    </row>
    <row r="3512" spans="1:7" x14ac:dyDescent="0.25">
      <c r="A3512" t="s">
        <v>0</v>
      </c>
      <c r="B3512" t="s">
        <v>13</v>
      </c>
      <c r="C3512">
        <v>7849836</v>
      </c>
      <c r="D3512" s="2">
        <v>2958465</v>
      </c>
      <c r="E3512" s="2">
        <v>43344</v>
      </c>
      <c r="F3512" s="28">
        <v>87.72</v>
      </c>
      <c r="G3512" t="s">
        <v>14</v>
      </c>
    </row>
    <row r="3513" spans="1:7" x14ac:dyDescent="0.25">
      <c r="A3513" t="s">
        <v>0</v>
      </c>
      <c r="B3513" t="s">
        <v>13</v>
      </c>
      <c r="C3513">
        <v>7849837</v>
      </c>
      <c r="D3513" s="2">
        <v>2958465</v>
      </c>
      <c r="E3513" s="2">
        <v>43344</v>
      </c>
      <c r="F3513" s="28">
        <v>87.72</v>
      </c>
      <c r="G3513" t="s">
        <v>14</v>
      </c>
    </row>
    <row r="3514" spans="1:7" x14ac:dyDescent="0.25">
      <c r="A3514" t="s">
        <v>0</v>
      </c>
      <c r="B3514" t="s">
        <v>13</v>
      </c>
      <c r="C3514">
        <v>7849839</v>
      </c>
      <c r="D3514" s="2">
        <v>2958465</v>
      </c>
      <c r="E3514" s="2">
        <v>43344</v>
      </c>
      <c r="F3514" s="28">
        <v>87.72</v>
      </c>
      <c r="G3514" t="s">
        <v>14</v>
      </c>
    </row>
    <row r="3515" spans="1:7" x14ac:dyDescent="0.25">
      <c r="A3515" t="s">
        <v>0</v>
      </c>
      <c r="B3515" t="s">
        <v>13</v>
      </c>
      <c r="C3515">
        <v>7849841</v>
      </c>
      <c r="D3515" s="2">
        <v>2958465</v>
      </c>
      <c r="E3515" s="2">
        <v>43344</v>
      </c>
      <c r="F3515" s="28">
        <v>90.09</v>
      </c>
      <c r="G3515" t="s">
        <v>14</v>
      </c>
    </row>
    <row r="3516" spans="1:7" x14ac:dyDescent="0.25">
      <c r="A3516" t="s">
        <v>0</v>
      </c>
      <c r="B3516" t="s">
        <v>13</v>
      </c>
      <c r="C3516">
        <v>7849843</v>
      </c>
      <c r="D3516" s="2">
        <v>2958465</v>
      </c>
      <c r="E3516" s="2">
        <v>43344</v>
      </c>
      <c r="F3516" s="28">
        <v>89.29</v>
      </c>
      <c r="G3516" t="s">
        <v>14</v>
      </c>
    </row>
    <row r="3517" spans="1:7" x14ac:dyDescent="0.25">
      <c r="A3517" t="s">
        <v>0</v>
      </c>
      <c r="B3517" t="s">
        <v>13</v>
      </c>
      <c r="C3517">
        <v>7849844</v>
      </c>
      <c r="D3517" s="2">
        <v>2958465</v>
      </c>
      <c r="E3517" s="2">
        <v>43344</v>
      </c>
      <c r="F3517" s="28">
        <v>90.09</v>
      </c>
      <c r="G3517" t="s">
        <v>14</v>
      </c>
    </row>
    <row r="3518" spans="1:7" x14ac:dyDescent="0.25">
      <c r="A3518" t="s">
        <v>0</v>
      </c>
      <c r="B3518" t="s">
        <v>13</v>
      </c>
      <c r="C3518">
        <v>7849861</v>
      </c>
      <c r="D3518" s="2">
        <v>2958465</v>
      </c>
      <c r="E3518" s="2">
        <v>43344</v>
      </c>
      <c r="F3518" s="28">
        <v>87.72</v>
      </c>
      <c r="G3518" t="s">
        <v>14</v>
      </c>
    </row>
    <row r="3519" spans="1:7" x14ac:dyDescent="0.25">
      <c r="A3519" t="s">
        <v>0</v>
      </c>
      <c r="B3519" t="s">
        <v>13</v>
      </c>
      <c r="C3519">
        <v>7849862</v>
      </c>
      <c r="D3519" s="2">
        <v>2958465</v>
      </c>
      <c r="E3519" s="2">
        <v>43344</v>
      </c>
      <c r="F3519" s="28">
        <v>87.72</v>
      </c>
      <c r="G3519" t="s">
        <v>14</v>
      </c>
    </row>
    <row r="3520" spans="1:7" x14ac:dyDescent="0.25">
      <c r="A3520" t="s">
        <v>0</v>
      </c>
      <c r="B3520" t="s">
        <v>13</v>
      </c>
      <c r="C3520">
        <v>7849863</v>
      </c>
      <c r="D3520" s="2">
        <v>2958465</v>
      </c>
      <c r="E3520" s="2">
        <v>43344</v>
      </c>
      <c r="F3520" s="28">
        <v>87.72</v>
      </c>
      <c r="G3520" t="s">
        <v>14</v>
      </c>
    </row>
    <row r="3521" spans="1:7" x14ac:dyDescent="0.25">
      <c r="A3521" t="s">
        <v>0</v>
      </c>
      <c r="B3521" t="s">
        <v>13</v>
      </c>
      <c r="C3521">
        <v>7849864</v>
      </c>
      <c r="D3521" s="2">
        <v>2958465</v>
      </c>
      <c r="E3521" s="2">
        <v>43344</v>
      </c>
      <c r="F3521" s="28">
        <v>87.72</v>
      </c>
      <c r="G3521" t="s">
        <v>14</v>
      </c>
    </row>
    <row r="3522" spans="1:7" x14ac:dyDescent="0.25">
      <c r="A3522" t="s">
        <v>0</v>
      </c>
      <c r="B3522" t="s">
        <v>13</v>
      </c>
      <c r="C3522">
        <v>7849867</v>
      </c>
      <c r="D3522" s="2">
        <v>2958465</v>
      </c>
      <c r="E3522" s="2">
        <v>43344</v>
      </c>
      <c r="F3522" s="28">
        <v>87.72</v>
      </c>
      <c r="G3522" t="s">
        <v>14</v>
      </c>
    </row>
    <row r="3523" spans="1:7" x14ac:dyDescent="0.25">
      <c r="A3523" t="s">
        <v>0</v>
      </c>
      <c r="B3523" t="s">
        <v>13</v>
      </c>
      <c r="C3523">
        <v>7849868</v>
      </c>
      <c r="D3523" s="2">
        <v>2958465</v>
      </c>
      <c r="E3523" s="2">
        <v>43344</v>
      </c>
      <c r="F3523" s="28">
        <v>87.72</v>
      </c>
      <c r="G3523" t="s">
        <v>14</v>
      </c>
    </row>
    <row r="3524" spans="1:7" x14ac:dyDescent="0.25">
      <c r="A3524" t="s">
        <v>0</v>
      </c>
      <c r="B3524" t="s">
        <v>13</v>
      </c>
      <c r="C3524">
        <v>7849869</v>
      </c>
      <c r="D3524" s="2">
        <v>2958465</v>
      </c>
      <c r="E3524" s="2">
        <v>43344</v>
      </c>
      <c r="F3524" s="28">
        <v>87.72</v>
      </c>
      <c r="G3524" t="s">
        <v>14</v>
      </c>
    </row>
    <row r="3525" spans="1:7" x14ac:dyDescent="0.25">
      <c r="A3525" t="s">
        <v>0</v>
      </c>
      <c r="B3525" t="s">
        <v>13</v>
      </c>
      <c r="C3525">
        <v>7849871</v>
      </c>
      <c r="D3525" s="2">
        <v>2958465</v>
      </c>
      <c r="E3525" s="2">
        <v>43344</v>
      </c>
      <c r="F3525" s="28">
        <v>89.29</v>
      </c>
      <c r="G3525" t="s">
        <v>14</v>
      </c>
    </row>
    <row r="3526" spans="1:7" x14ac:dyDescent="0.25">
      <c r="A3526" t="s">
        <v>0</v>
      </c>
      <c r="B3526" t="s">
        <v>13</v>
      </c>
      <c r="C3526">
        <v>7849872</v>
      </c>
      <c r="D3526" s="2">
        <v>2958465</v>
      </c>
      <c r="E3526" s="2">
        <v>43344</v>
      </c>
      <c r="F3526" s="28">
        <v>90.09</v>
      </c>
      <c r="G3526" t="s">
        <v>14</v>
      </c>
    </row>
    <row r="3527" spans="1:7" x14ac:dyDescent="0.25">
      <c r="A3527" t="s">
        <v>0</v>
      </c>
      <c r="B3527" t="s">
        <v>13</v>
      </c>
      <c r="C3527">
        <v>7849873</v>
      </c>
      <c r="D3527" s="2">
        <v>2958465</v>
      </c>
      <c r="E3527" s="2">
        <v>43344</v>
      </c>
      <c r="F3527" s="28">
        <v>90.09</v>
      </c>
      <c r="G3527" t="s">
        <v>14</v>
      </c>
    </row>
    <row r="3528" spans="1:7" x14ac:dyDescent="0.25">
      <c r="A3528" t="s">
        <v>0</v>
      </c>
      <c r="B3528" t="s">
        <v>13</v>
      </c>
      <c r="C3528">
        <v>7850341</v>
      </c>
      <c r="D3528" s="2">
        <v>2958465</v>
      </c>
      <c r="E3528" s="2">
        <v>44713</v>
      </c>
      <c r="F3528" s="28">
        <v>76.92</v>
      </c>
      <c r="G3528" t="s">
        <v>14</v>
      </c>
    </row>
    <row r="3529" spans="1:7" x14ac:dyDescent="0.25">
      <c r="A3529" t="s">
        <v>0</v>
      </c>
      <c r="B3529" t="s">
        <v>13</v>
      </c>
      <c r="C3529">
        <v>7850841</v>
      </c>
      <c r="D3529" s="2">
        <v>2958465</v>
      </c>
      <c r="E3529" s="2">
        <v>42929</v>
      </c>
      <c r="F3529" s="28">
        <v>77.34</v>
      </c>
      <c r="G3529" t="s">
        <v>14</v>
      </c>
    </row>
    <row r="3530" spans="1:7" x14ac:dyDescent="0.25">
      <c r="A3530" t="s">
        <v>0</v>
      </c>
      <c r="B3530" t="s">
        <v>13</v>
      </c>
      <c r="C3530">
        <v>7852311</v>
      </c>
      <c r="D3530" s="2">
        <v>2958465</v>
      </c>
      <c r="E3530" s="2">
        <v>43372</v>
      </c>
      <c r="F3530" s="28">
        <v>76.92</v>
      </c>
      <c r="G3530" t="s">
        <v>14</v>
      </c>
    </row>
    <row r="3531" spans="1:7" x14ac:dyDescent="0.25">
      <c r="A3531" t="s">
        <v>0</v>
      </c>
      <c r="B3531" t="s">
        <v>13</v>
      </c>
      <c r="C3531">
        <v>7852313</v>
      </c>
      <c r="D3531" s="2">
        <v>2958465</v>
      </c>
      <c r="E3531" s="2">
        <v>43372</v>
      </c>
      <c r="F3531" s="28">
        <v>76.92</v>
      </c>
      <c r="G3531" t="s">
        <v>14</v>
      </c>
    </row>
    <row r="3532" spans="1:7" x14ac:dyDescent="0.25">
      <c r="A3532" t="s">
        <v>0</v>
      </c>
      <c r="B3532" t="s">
        <v>13</v>
      </c>
      <c r="C3532">
        <v>7852321</v>
      </c>
      <c r="D3532" s="2">
        <v>2958465</v>
      </c>
      <c r="E3532" s="2">
        <v>43372</v>
      </c>
      <c r="F3532" s="28">
        <v>76.92</v>
      </c>
      <c r="G3532" t="s">
        <v>14</v>
      </c>
    </row>
    <row r="3533" spans="1:7" x14ac:dyDescent="0.25">
      <c r="A3533" t="s">
        <v>0</v>
      </c>
      <c r="B3533" t="s">
        <v>13</v>
      </c>
      <c r="C3533">
        <v>7852327</v>
      </c>
      <c r="D3533" s="2">
        <v>2958465</v>
      </c>
      <c r="E3533" s="2">
        <v>43372</v>
      </c>
      <c r="F3533" s="28">
        <v>76.92</v>
      </c>
      <c r="G3533" t="s">
        <v>14</v>
      </c>
    </row>
    <row r="3534" spans="1:7" x14ac:dyDescent="0.25">
      <c r="A3534" t="s">
        <v>0</v>
      </c>
      <c r="B3534" t="s">
        <v>13</v>
      </c>
      <c r="C3534">
        <v>7852336</v>
      </c>
      <c r="D3534" s="2">
        <v>2958465</v>
      </c>
      <c r="E3534" s="2">
        <v>43372</v>
      </c>
      <c r="F3534" s="28">
        <v>76.92</v>
      </c>
      <c r="G3534" t="s">
        <v>14</v>
      </c>
    </row>
    <row r="3535" spans="1:7" x14ac:dyDescent="0.25">
      <c r="A3535" t="s">
        <v>0</v>
      </c>
      <c r="B3535" t="s">
        <v>13</v>
      </c>
      <c r="C3535">
        <v>7852337</v>
      </c>
      <c r="D3535" s="2">
        <v>2958465</v>
      </c>
      <c r="E3535" s="2">
        <v>43372</v>
      </c>
      <c r="F3535" s="28">
        <v>76.92</v>
      </c>
      <c r="G3535" t="s">
        <v>14</v>
      </c>
    </row>
    <row r="3536" spans="1:7" x14ac:dyDescent="0.25">
      <c r="A3536" t="s">
        <v>0</v>
      </c>
      <c r="B3536" t="s">
        <v>13</v>
      </c>
      <c r="C3536">
        <v>7852811</v>
      </c>
      <c r="D3536" s="2">
        <v>2958465</v>
      </c>
      <c r="E3536" s="2">
        <v>43372</v>
      </c>
      <c r="F3536" s="28">
        <v>80</v>
      </c>
      <c r="G3536" t="s">
        <v>14</v>
      </c>
    </row>
    <row r="3537" spans="1:7" x14ac:dyDescent="0.25">
      <c r="A3537" t="s">
        <v>0</v>
      </c>
      <c r="B3537" t="s">
        <v>13</v>
      </c>
      <c r="C3537">
        <v>7852813</v>
      </c>
      <c r="D3537" s="2">
        <v>2958465</v>
      </c>
      <c r="E3537" s="2">
        <v>43372</v>
      </c>
      <c r="F3537" s="28">
        <v>80</v>
      </c>
      <c r="G3537" t="s">
        <v>14</v>
      </c>
    </row>
    <row r="3538" spans="1:7" x14ac:dyDescent="0.25">
      <c r="A3538" t="s">
        <v>0</v>
      </c>
      <c r="B3538" t="s">
        <v>13</v>
      </c>
      <c r="C3538">
        <v>7852821</v>
      </c>
      <c r="D3538" s="2">
        <v>2958465</v>
      </c>
      <c r="E3538" s="2">
        <v>43372</v>
      </c>
      <c r="F3538" s="28">
        <v>80</v>
      </c>
      <c r="G3538" t="s">
        <v>14</v>
      </c>
    </row>
    <row r="3539" spans="1:7" x14ac:dyDescent="0.25">
      <c r="A3539" t="s">
        <v>0</v>
      </c>
      <c r="B3539" t="s">
        <v>13</v>
      </c>
      <c r="C3539">
        <v>7852827</v>
      </c>
      <c r="D3539" s="2">
        <v>2958465</v>
      </c>
      <c r="E3539" s="2">
        <v>43372</v>
      </c>
      <c r="F3539" s="28">
        <v>80</v>
      </c>
      <c r="G3539" t="s">
        <v>14</v>
      </c>
    </row>
    <row r="3540" spans="1:7" x14ac:dyDescent="0.25">
      <c r="A3540" t="s">
        <v>0</v>
      </c>
      <c r="B3540" t="s">
        <v>13</v>
      </c>
      <c r="C3540">
        <v>7852836</v>
      </c>
      <c r="D3540" s="2">
        <v>2958465</v>
      </c>
      <c r="E3540" s="2">
        <v>43372</v>
      </c>
      <c r="F3540" s="28">
        <v>80</v>
      </c>
      <c r="G3540" t="s">
        <v>14</v>
      </c>
    </row>
    <row r="3541" spans="1:7" x14ac:dyDescent="0.25">
      <c r="A3541" t="s">
        <v>0</v>
      </c>
      <c r="B3541" t="s">
        <v>13</v>
      </c>
      <c r="C3541">
        <v>7852837</v>
      </c>
      <c r="D3541" s="2">
        <v>2958465</v>
      </c>
      <c r="E3541" s="2">
        <v>43372</v>
      </c>
      <c r="F3541" s="28">
        <v>80</v>
      </c>
      <c r="G3541" t="s">
        <v>14</v>
      </c>
    </row>
    <row r="3542" spans="1:7" x14ac:dyDescent="0.25">
      <c r="A3542" t="s">
        <v>0</v>
      </c>
      <c r="B3542" t="s">
        <v>13</v>
      </c>
      <c r="C3542">
        <v>7853311</v>
      </c>
      <c r="D3542" s="2">
        <v>2958465</v>
      </c>
      <c r="E3542" s="2">
        <v>43372</v>
      </c>
      <c r="F3542" s="28">
        <v>76.92</v>
      </c>
      <c r="G3542" t="s">
        <v>14</v>
      </c>
    </row>
    <row r="3543" spans="1:7" x14ac:dyDescent="0.25">
      <c r="A3543" t="s">
        <v>0</v>
      </c>
      <c r="B3543" t="s">
        <v>13</v>
      </c>
      <c r="C3543">
        <v>7853313</v>
      </c>
      <c r="D3543" s="2">
        <v>2958465</v>
      </c>
      <c r="E3543" s="2">
        <v>43372</v>
      </c>
      <c r="F3543" s="28">
        <v>76.92</v>
      </c>
      <c r="G3543" t="s">
        <v>14</v>
      </c>
    </row>
    <row r="3544" spans="1:7" x14ac:dyDescent="0.25">
      <c r="A3544" t="s">
        <v>0</v>
      </c>
      <c r="B3544" t="s">
        <v>13</v>
      </c>
      <c r="C3544">
        <v>7853321</v>
      </c>
      <c r="D3544" s="2">
        <v>2958465</v>
      </c>
      <c r="E3544" s="2">
        <v>43372</v>
      </c>
      <c r="F3544" s="28">
        <v>76.92</v>
      </c>
      <c r="G3544" t="s">
        <v>14</v>
      </c>
    </row>
    <row r="3545" spans="1:7" x14ac:dyDescent="0.25">
      <c r="A3545" t="s">
        <v>0</v>
      </c>
      <c r="B3545" t="s">
        <v>13</v>
      </c>
      <c r="C3545">
        <v>7853327</v>
      </c>
      <c r="D3545" s="2">
        <v>2958465</v>
      </c>
      <c r="E3545" s="2">
        <v>43372</v>
      </c>
      <c r="F3545" s="28">
        <v>76.92</v>
      </c>
      <c r="G3545" t="s">
        <v>14</v>
      </c>
    </row>
    <row r="3546" spans="1:7" x14ac:dyDescent="0.25">
      <c r="A3546" t="s">
        <v>0</v>
      </c>
      <c r="B3546" t="s">
        <v>13</v>
      </c>
      <c r="C3546">
        <v>7853336</v>
      </c>
      <c r="D3546" s="2">
        <v>2958465</v>
      </c>
      <c r="E3546" s="2">
        <v>43372</v>
      </c>
      <c r="F3546" s="28">
        <v>76.92</v>
      </c>
      <c r="G3546" t="s">
        <v>14</v>
      </c>
    </row>
    <row r="3547" spans="1:7" x14ac:dyDescent="0.25">
      <c r="A3547" t="s">
        <v>0</v>
      </c>
      <c r="B3547" t="s">
        <v>13</v>
      </c>
      <c r="C3547">
        <v>7853337</v>
      </c>
      <c r="D3547" s="2">
        <v>2958465</v>
      </c>
      <c r="E3547" s="2">
        <v>43372</v>
      </c>
      <c r="F3547" s="28">
        <v>76.92</v>
      </c>
      <c r="G3547" t="s">
        <v>14</v>
      </c>
    </row>
    <row r="3548" spans="1:7" x14ac:dyDescent="0.25">
      <c r="A3548" t="s">
        <v>0</v>
      </c>
      <c r="B3548" t="s">
        <v>13</v>
      </c>
      <c r="C3548">
        <v>7853811</v>
      </c>
      <c r="D3548" s="2">
        <v>2958465</v>
      </c>
      <c r="E3548" s="2">
        <v>43372</v>
      </c>
      <c r="F3548" s="28">
        <v>80</v>
      </c>
      <c r="G3548" t="s">
        <v>14</v>
      </c>
    </row>
    <row r="3549" spans="1:7" x14ac:dyDescent="0.25">
      <c r="A3549" t="s">
        <v>0</v>
      </c>
      <c r="B3549" t="s">
        <v>13</v>
      </c>
      <c r="C3549">
        <v>7853813</v>
      </c>
      <c r="D3549" s="2">
        <v>2958465</v>
      </c>
      <c r="E3549" s="2">
        <v>43372</v>
      </c>
      <c r="F3549" s="28">
        <v>80</v>
      </c>
      <c r="G3549" t="s">
        <v>14</v>
      </c>
    </row>
    <row r="3550" spans="1:7" x14ac:dyDescent="0.25">
      <c r="A3550" t="s">
        <v>0</v>
      </c>
      <c r="B3550" t="s">
        <v>13</v>
      </c>
      <c r="C3550">
        <v>7853821</v>
      </c>
      <c r="D3550" s="2">
        <v>2958465</v>
      </c>
      <c r="E3550" s="2">
        <v>43372</v>
      </c>
      <c r="F3550" s="28">
        <v>80</v>
      </c>
      <c r="G3550" t="s">
        <v>14</v>
      </c>
    </row>
    <row r="3551" spans="1:7" x14ac:dyDescent="0.25">
      <c r="A3551" t="s">
        <v>0</v>
      </c>
      <c r="B3551" t="s">
        <v>13</v>
      </c>
      <c r="C3551">
        <v>7853827</v>
      </c>
      <c r="D3551" s="2">
        <v>2958465</v>
      </c>
      <c r="E3551" s="2">
        <v>43372</v>
      </c>
      <c r="F3551" s="28">
        <v>80</v>
      </c>
      <c r="G3551" t="s">
        <v>14</v>
      </c>
    </row>
    <row r="3552" spans="1:7" x14ac:dyDescent="0.25">
      <c r="A3552" t="s">
        <v>0</v>
      </c>
      <c r="B3552" t="s">
        <v>13</v>
      </c>
      <c r="C3552">
        <v>7853836</v>
      </c>
      <c r="D3552" s="2">
        <v>2958465</v>
      </c>
      <c r="E3552" s="2">
        <v>43372</v>
      </c>
      <c r="F3552" s="28">
        <v>80</v>
      </c>
      <c r="G3552" t="s">
        <v>14</v>
      </c>
    </row>
    <row r="3553" spans="1:7" x14ac:dyDescent="0.25">
      <c r="A3553" t="s">
        <v>0</v>
      </c>
      <c r="B3553" t="s">
        <v>13</v>
      </c>
      <c r="C3553">
        <v>7853837</v>
      </c>
      <c r="D3553" s="2">
        <v>2958465</v>
      </c>
      <c r="E3553" s="2">
        <v>43372</v>
      </c>
      <c r="F3553" s="28">
        <v>80</v>
      </c>
      <c r="G3553" t="s">
        <v>14</v>
      </c>
    </row>
    <row r="3554" spans="1:7" x14ac:dyDescent="0.25">
      <c r="A3554" t="s">
        <v>0</v>
      </c>
      <c r="B3554" t="s">
        <v>13</v>
      </c>
      <c r="C3554">
        <v>7854341</v>
      </c>
      <c r="D3554" s="2">
        <v>2958465</v>
      </c>
      <c r="E3554" s="2">
        <v>44713</v>
      </c>
      <c r="F3554" s="28">
        <v>87.72</v>
      </c>
      <c r="G3554" t="s">
        <v>14</v>
      </c>
    </row>
    <row r="3555" spans="1:7" x14ac:dyDescent="0.25">
      <c r="A3555" t="s">
        <v>0</v>
      </c>
      <c r="B3555" t="s">
        <v>13</v>
      </c>
      <c r="C3555">
        <v>7854841</v>
      </c>
      <c r="D3555" s="2">
        <v>2958465</v>
      </c>
      <c r="E3555" s="2">
        <v>43344</v>
      </c>
      <c r="F3555" s="28">
        <v>87.72</v>
      </c>
      <c r="G3555" t="s">
        <v>14</v>
      </c>
    </row>
    <row r="3556" spans="1:7" x14ac:dyDescent="0.25">
      <c r="A3556" t="s">
        <v>0</v>
      </c>
      <c r="B3556" t="s">
        <v>13</v>
      </c>
      <c r="C3556">
        <v>7856341</v>
      </c>
      <c r="D3556" s="2">
        <v>2958465</v>
      </c>
      <c r="E3556" s="2">
        <v>44713</v>
      </c>
      <c r="F3556" s="28">
        <v>90.91</v>
      </c>
      <c r="G3556" t="s">
        <v>14</v>
      </c>
    </row>
    <row r="3557" spans="1:7" x14ac:dyDescent="0.25">
      <c r="A3557" t="s">
        <v>0</v>
      </c>
      <c r="B3557" t="s">
        <v>13</v>
      </c>
      <c r="C3557">
        <v>7864341</v>
      </c>
      <c r="D3557" s="2">
        <v>2958465</v>
      </c>
      <c r="E3557" s="2">
        <v>45230</v>
      </c>
      <c r="F3557" s="28">
        <v>80</v>
      </c>
      <c r="G3557" t="s">
        <v>14</v>
      </c>
    </row>
    <row r="3558" spans="1:7" x14ac:dyDescent="0.25">
      <c r="A3558" t="s">
        <v>0</v>
      </c>
      <c r="B3558" t="s">
        <v>13</v>
      </c>
      <c r="C3558">
        <v>7869311</v>
      </c>
      <c r="D3558" s="2">
        <v>2958465</v>
      </c>
      <c r="E3558" s="2">
        <v>44713</v>
      </c>
      <c r="F3558" s="28">
        <v>83.34</v>
      </c>
      <c r="G3558" t="s">
        <v>14</v>
      </c>
    </row>
    <row r="3559" spans="1:7" x14ac:dyDescent="0.25">
      <c r="A3559" t="s">
        <v>0</v>
      </c>
      <c r="B3559" t="s">
        <v>13</v>
      </c>
      <c r="C3559">
        <v>7869313</v>
      </c>
      <c r="D3559" s="2">
        <v>2958465</v>
      </c>
      <c r="E3559" s="2">
        <v>44713</v>
      </c>
      <c r="F3559" s="28">
        <v>83.34</v>
      </c>
      <c r="G3559" t="s">
        <v>14</v>
      </c>
    </row>
    <row r="3560" spans="1:7" x14ac:dyDescent="0.25">
      <c r="A3560" t="s">
        <v>0</v>
      </c>
      <c r="B3560" t="s">
        <v>13</v>
      </c>
      <c r="C3560">
        <v>7878301</v>
      </c>
      <c r="D3560" s="2">
        <v>2958465</v>
      </c>
      <c r="E3560" s="2">
        <v>45685</v>
      </c>
      <c r="F3560" s="28">
        <v>75</v>
      </c>
      <c r="G3560" t="s">
        <v>14</v>
      </c>
    </row>
    <row r="3561" spans="1:7" x14ac:dyDescent="0.25">
      <c r="A3561" t="s">
        <v>0</v>
      </c>
      <c r="B3561" t="s">
        <v>13</v>
      </c>
      <c r="C3561">
        <v>7878303</v>
      </c>
      <c r="D3561" s="2">
        <v>2958465</v>
      </c>
      <c r="E3561" s="2">
        <v>45685</v>
      </c>
      <c r="F3561" s="28">
        <v>75</v>
      </c>
      <c r="G3561" t="s">
        <v>14</v>
      </c>
    </row>
    <row r="3562" spans="1:7" x14ac:dyDescent="0.25">
      <c r="A3562" t="s">
        <v>0</v>
      </c>
      <c r="B3562" t="s">
        <v>13</v>
      </c>
      <c r="C3562">
        <v>7882341</v>
      </c>
      <c r="D3562" s="2">
        <v>2958465</v>
      </c>
      <c r="E3562" s="2">
        <v>44713</v>
      </c>
      <c r="F3562" s="28">
        <v>82.76</v>
      </c>
      <c r="G3562" t="s">
        <v>14</v>
      </c>
    </row>
    <row r="3563" spans="1:7" x14ac:dyDescent="0.25">
      <c r="A3563" t="s">
        <v>0</v>
      </c>
      <c r="B3563" t="s">
        <v>13</v>
      </c>
      <c r="C3563">
        <v>7886339</v>
      </c>
      <c r="D3563" s="2">
        <v>2958465</v>
      </c>
      <c r="E3563" s="2">
        <v>45876</v>
      </c>
      <c r="F3563" s="28">
        <v>89.26</v>
      </c>
      <c r="G3563" t="s">
        <v>14</v>
      </c>
    </row>
    <row r="3564" spans="1:7" x14ac:dyDescent="0.25">
      <c r="A3564" t="s">
        <v>0</v>
      </c>
      <c r="B3564" t="s">
        <v>13</v>
      </c>
      <c r="C3564">
        <v>7886341</v>
      </c>
      <c r="D3564" s="2">
        <v>2958465</v>
      </c>
      <c r="E3564" s="2">
        <v>45876</v>
      </c>
      <c r="F3564" s="28">
        <v>89.26</v>
      </c>
      <c r="G3564" t="s">
        <v>14</v>
      </c>
    </row>
    <row r="3565" spans="1:7" x14ac:dyDescent="0.25">
      <c r="A3565" t="s">
        <v>0</v>
      </c>
      <c r="B3565" t="s">
        <v>13</v>
      </c>
      <c r="C3565">
        <v>7886839</v>
      </c>
      <c r="D3565" s="2">
        <v>2958465</v>
      </c>
      <c r="E3565" s="2">
        <v>42929</v>
      </c>
      <c r="F3565" s="28">
        <v>79.64</v>
      </c>
      <c r="G3565" t="s">
        <v>14</v>
      </c>
    </row>
    <row r="3566" spans="1:7" x14ac:dyDescent="0.25">
      <c r="A3566" t="s">
        <v>0</v>
      </c>
      <c r="B3566" t="s">
        <v>13</v>
      </c>
      <c r="C3566">
        <v>7886841</v>
      </c>
      <c r="D3566" s="2">
        <v>2958465</v>
      </c>
      <c r="E3566" s="2">
        <v>42929</v>
      </c>
      <c r="F3566" s="28">
        <v>79.680000000000007</v>
      </c>
      <c r="G3566" t="s">
        <v>14</v>
      </c>
    </row>
    <row r="3567" spans="1:7" x14ac:dyDescent="0.25">
      <c r="A3567" t="s">
        <v>0</v>
      </c>
      <c r="B3567" t="s">
        <v>13</v>
      </c>
      <c r="C3567">
        <v>7903301</v>
      </c>
      <c r="D3567" s="2">
        <v>2958465</v>
      </c>
      <c r="E3567" s="2">
        <v>45783</v>
      </c>
      <c r="F3567" s="28">
        <v>71.260000000000005</v>
      </c>
      <c r="G3567" t="s">
        <v>14</v>
      </c>
    </row>
    <row r="3568" spans="1:7" x14ac:dyDescent="0.25">
      <c r="A3568" t="s">
        <v>0</v>
      </c>
      <c r="B3568" t="s">
        <v>13</v>
      </c>
      <c r="C3568">
        <v>7903303</v>
      </c>
      <c r="D3568" s="2">
        <v>2958465</v>
      </c>
      <c r="E3568" s="2">
        <v>45783</v>
      </c>
      <c r="F3568" s="28">
        <v>71.260000000000005</v>
      </c>
      <c r="G3568" t="s">
        <v>14</v>
      </c>
    </row>
    <row r="3569" spans="1:7" x14ac:dyDescent="0.25">
      <c r="A3569" t="s">
        <v>0</v>
      </c>
      <c r="B3569" t="s">
        <v>13</v>
      </c>
      <c r="C3569">
        <v>7903311</v>
      </c>
      <c r="D3569" s="2">
        <v>2958465</v>
      </c>
      <c r="E3569" s="2">
        <v>45783</v>
      </c>
      <c r="F3569" s="28">
        <v>70.8</v>
      </c>
      <c r="G3569" t="s">
        <v>14</v>
      </c>
    </row>
    <row r="3570" spans="1:7" x14ac:dyDescent="0.25">
      <c r="A3570" t="s">
        <v>0</v>
      </c>
      <c r="B3570" t="s">
        <v>13</v>
      </c>
      <c r="C3570">
        <v>7903313</v>
      </c>
      <c r="D3570" s="2">
        <v>2958465</v>
      </c>
      <c r="E3570" s="2">
        <v>45783</v>
      </c>
      <c r="F3570" s="28">
        <v>70.8</v>
      </c>
      <c r="G3570" t="s">
        <v>14</v>
      </c>
    </row>
    <row r="3571" spans="1:7" x14ac:dyDescent="0.25">
      <c r="A3571" t="s">
        <v>0</v>
      </c>
      <c r="B3571" t="s">
        <v>13</v>
      </c>
      <c r="C3571">
        <v>7903321</v>
      </c>
      <c r="D3571" s="2">
        <v>2958465</v>
      </c>
      <c r="E3571" s="2">
        <v>45783</v>
      </c>
      <c r="F3571" s="28">
        <v>70.84</v>
      </c>
      <c r="G3571" t="s">
        <v>14</v>
      </c>
    </row>
    <row r="3572" spans="1:7" x14ac:dyDescent="0.25">
      <c r="A3572" t="s">
        <v>0</v>
      </c>
      <c r="B3572" t="s">
        <v>13</v>
      </c>
      <c r="C3572">
        <v>7903327</v>
      </c>
      <c r="D3572" s="2">
        <v>2958465</v>
      </c>
      <c r="E3572" s="2">
        <v>45783</v>
      </c>
      <c r="F3572" s="28">
        <v>70.84</v>
      </c>
      <c r="G3572" t="s">
        <v>14</v>
      </c>
    </row>
    <row r="3573" spans="1:7" x14ac:dyDescent="0.25">
      <c r="A3573" t="s">
        <v>0</v>
      </c>
      <c r="B3573" t="s">
        <v>13</v>
      </c>
      <c r="C3573">
        <v>7903336</v>
      </c>
      <c r="D3573" s="2">
        <v>2958465</v>
      </c>
      <c r="E3573" s="2">
        <v>45783</v>
      </c>
      <c r="F3573" s="28">
        <v>70.94</v>
      </c>
      <c r="G3573" t="s">
        <v>14</v>
      </c>
    </row>
    <row r="3574" spans="1:7" x14ac:dyDescent="0.25">
      <c r="A3574" t="s">
        <v>0</v>
      </c>
      <c r="B3574" t="s">
        <v>13</v>
      </c>
      <c r="C3574">
        <v>7903337</v>
      </c>
      <c r="D3574" s="2">
        <v>2958465</v>
      </c>
      <c r="E3574" s="2">
        <v>45783</v>
      </c>
      <c r="F3574" s="28">
        <v>70.94</v>
      </c>
      <c r="G3574" t="s">
        <v>14</v>
      </c>
    </row>
    <row r="3575" spans="1:7" x14ac:dyDescent="0.25">
      <c r="A3575" t="s">
        <v>0</v>
      </c>
      <c r="B3575" t="s">
        <v>13</v>
      </c>
      <c r="C3575">
        <v>7903339</v>
      </c>
      <c r="D3575" s="2">
        <v>2958465</v>
      </c>
      <c r="E3575" s="2">
        <v>45783</v>
      </c>
      <c r="F3575" s="28">
        <v>71.239999999999995</v>
      </c>
      <c r="G3575" t="s">
        <v>14</v>
      </c>
    </row>
    <row r="3576" spans="1:7" x14ac:dyDescent="0.25">
      <c r="A3576" t="s">
        <v>0</v>
      </c>
      <c r="B3576" t="s">
        <v>13</v>
      </c>
      <c r="C3576">
        <v>7903341</v>
      </c>
      <c r="D3576" s="2">
        <v>2958465</v>
      </c>
      <c r="E3576" s="2">
        <v>45783</v>
      </c>
      <c r="F3576" s="28">
        <v>71.31</v>
      </c>
      <c r="G3576" t="s">
        <v>14</v>
      </c>
    </row>
    <row r="3577" spans="1:7" x14ac:dyDescent="0.25">
      <c r="A3577" t="s">
        <v>0</v>
      </c>
      <c r="B3577" t="s">
        <v>13</v>
      </c>
      <c r="C3577">
        <v>7903343</v>
      </c>
      <c r="D3577" s="2">
        <v>2958465</v>
      </c>
      <c r="E3577" s="2">
        <v>45783</v>
      </c>
      <c r="F3577" s="28">
        <v>71.55</v>
      </c>
      <c r="G3577" t="s">
        <v>14</v>
      </c>
    </row>
    <row r="3578" spans="1:7" x14ac:dyDescent="0.25">
      <c r="A3578" t="s">
        <v>0</v>
      </c>
      <c r="B3578" t="s">
        <v>13</v>
      </c>
      <c r="C3578">
        <v>7903344</v>
      </c>
      <c r="D3578" s="2">
        <v>2958465</v>
      </c>
      <c r="E3578" s="2">
        <v>45783</v>
      </c>
      <c r="F3578" s="28">
        <v>71.66</v>
      </c>
      <c r="G3578" t="s">
        <v>14</v>
      </c>
    </row>
    <row r="3579" spans="1:7" x14ac:dyDescent="0.25">
      <c r="A3579" t="s">
        <v>0</v>
      </c>
      <c r="B3579" t="s">
        <v>13</v>
      </c>
      <c r="C3579">
        <v>7924341</v>
      </c>
      <c r="D3579" s="2">
        <v>2958465</v>
      </c>
      <c r="E3579" s="2">
        <v>45589</v>
      </c>
      <c r="F3579" s="28">
        <v>78.099999999999994</v>
      </c>
      <c r="G3579" t="s">
        <v>14</v>
      </c>
    </row>
    <row r="3580" spans="1:7" x14ac:dyDescent="0.25">
      <c r="A3580" t="s">
        <v>0</v>
      </c>
      <c r="B3580" t="s">
        <v>13</v>
      </c>
      <c r="C3580">
        <v>7925341</v>
      </c>
      <c r="D3580" s="2">
        <v>2958465</v>
      </c>
      <c r="E3580" s="2">
        <v>45589</v>
      </c>
      <c r="F3580" s="28">
        <v>78.099999999999994</v>
      </c>
      <c r="G3580" t="s">
        <v>14</v>
      </c>
    </row>
    <row r="3581" spans="1:7" x14ac:dyDescent="0.25">
      <c r="A3581" t="s">
        <v>0</v>
      </c>
      <c r="B3581" t="s">
        <v>13</v>
      </c>
      <c r="C3581">
        <v>8128341</v>
      </c>
      <c r="D3581" s="2">
        <v>2958465</v>
      </c>
      <c r="E3581" s="2">
        <v>44713</v>
      </c>
      <c r="F3581" s="28">
        <v>99.01</v>
      </c>
      <c r="G3581" t="s">
        <v>14</v>
      </c>
    </row>
    <row r="3582" spans="1:7" x14ac:dyDescent="0.25">
      <c r="A3582" t="s">
        <v>0</v>
      </c>
      <c r="B3582" t="s">
        <v>13</v>
      </c>
      <c r="C3582">
        <v>8128841</v>
      </c>
      <c r="D3582" s="2">
        <v>2958465</v>
      </c>
      <c r="E3582" s="2">
        <v>43344</v>
      </c>
      <c r="F3582" s="28">
        <v>99.01</v>
      </c>
      <c r="G3582" t="s">
        <v>14</v>
      </c>
    </row>
    <row r="3583" spans="1:7" x14ac:dyDescent="0.25">
      <c r="A3583" t="s">
        <v>0</v>
      </c>
      <c r="B3583" t="s">
        <v>13</v>
      </c>
      <c r="C3583">
        <v>8154341</v>
      </c>
      <c r="D3583" s="2">
        <v>2958465</v>
      </c>
      <c r="E3583" s="2">
        <v>44713</v>
      </c>
      <c r="F3583" s="28">
        <v>90.91</v>
      </c>
      <c r="G3583" t="s">
        <v>14</v>
      </c>
    </row>
    <row r="3584" spans="1:7" x14ac:dyDescent="0.25">
      <c r="A3584" t="s">
        <v>0</v>
      </c>
      <c r="B3584" t="s">
        <v>13</v>
      </c>
      <c r="C3584">
        <v>8154841</v>
      </c>
      <c r="D3584" s="2">
        <v>2958465</v>
      </c>
      <c r="E3584" s="2">
        <v>43122</v>
      </c>
      <c r="F3584" s="28">
        <v>90.91</v>
      </c>
      <c r="G3584" t="s">
        <v>14</v>
      </c>
    </row>
    <row r="3585" spans="1:7" x14ac:dyDescent="0.25">
      <c r="A3585" t="s">
        <v>0</v>
      </c>
      <c r="B3585" t="s">
        <v>13</v>
      </c>
      <c r="C3585">
        <v>8155341</v>
      </c>
      <c r="D3585" s="2">
        <v>2958465</v>
      </c>
      <c r="E3585" s="2">
        <v>44713</v>
      </c>
      <c r="F3585" s="28">
        <v>96.15</v>
      </c>
      <c r="G3585" t="s">
        <v>14</v>
      </c>
    </row>
    <row r="3586" spans="1:7" x14ac:dyDescent="0.25">
      <c r="A3586" t="s">
        <v>0</v>
      </c>
      <c r="B3586" t="s">
        <v>13</v>
      </c>
      <c r="C3586">
        <v>8155841</v>
      </c>
      <c r="D3586" s="2">
        <v>2958465</v>
      </c>
      <c r="E3586" s="2">
        <v>43122</v>
      </c>
      <c r="F3586" s="28">
        <v>96.15</v>
      </c>
      <c r="G3586" t="s">
        <v>14</v>
      </c>
    </row>
    <row r="3587" spans="1:7" x14ac:dyDescent="0.25">
      <c r="A3587" t="s">
        <v>0</v>
      </c>
      <c r="B3587" t="s">
        <v>13</v>
      </c>
      <c r="C3587">
        <v>8168341</v>
      </c>
      <c r="D3587" s="2">
        <v>2958465</v>
      </c>
      <c r="E3587" s="2">
        <v>44764</v>
      </c>
      <c r="F3587" s="28">
        <v>75.67</v>
      </c>
      <c r="G3587" t="s">
        <v>14</v>
      </c>
    </row>
    <row r="3588" spans="1:7" x14ac:dyDescent="0.25">
      <c r="A3588" t="s">
        <v>0</v>
      </c>
      <c r="B3588" t="s">
        <v>13</v>
      </c>
      <c r="C3588">
        <v>9105771</v>
      </c>
      <c r="D3588" s="2">
        <v>2958465</v>
      </c>
      <c r="E3588" s="2">
        <v>38859</v>
      </c>
      <c r="F3588" s="28">
        <v>90.09</v>
      </c>
      <c r="G3588" t="s">
        <v>14</v>
      </c>
    </row>
    <row r="3589" spans="1:7" x14ac:dyDescent="0.25">
      <c r="A3589" t="s">
        <v>0</v>
      </c>
      <c r="B3589" t="s">
        <v>13</v>
      </c>
      <c r="C3589">
        <v>9120771</v>
      </c>
      <c r="D3589" s="2">
        <v>2958465</v>
      </c>
      <c r="E3589" s="2">
        <v>38859</v>
      </c>
      <c r="F3589" s="28">
        <v>90.09</v>
      </c>
      <c r="G3589" t="s">
        <v>14</v>
      </c>
    </row>
    <row r="3590" spans="1:7" x14ac:dyDescent="0.25">
      <c r="A3590" t="s">
        <v>0</v>
      </c>
      <c r="B3590" t="s">
        <v>13</v>
      </c>
      <c r="C3590">
        <v>9165771</v>
      </c>
      <c r="D3590" s="2">
        <v>2958465</v>
      </c>
      <c r="E3590" s="2">
        <v>38859</v>
      </c>
      <c r="F3590" s="28">
        <v>92.59</v>
      </c>
      <c r="G3590" t="s">
        <v>14</v>
      </c>
    </row>
    <row r="3591" spans="1:7" x14ac:dyDescent="0.25">
      <c r="A3591" t="s">
        <v>0</v>
      </c>
      <c r="B3591" t="s">
        <v>13</v>
      </c>
      <c r="C3591">
        <v>9899909</v>
      </c>
      <c r="D3591" s="2">
        <v>2958465</v>
      </c>
      <c r="E3591" s="2">
        <v>44573</v>
      </c>
      <c r="F3591" s="28">
        <v>83.34</v>
      </c>
      <c r="G3591" t="s">
        <v>14</v>
      </c>
    </row>
    <row r="3592" spans="1:7" x14ac:dyDescent="0.25">
      <c r="A3592" t="s">
        <v>0</v>
      </c>
      <c r="B3592" t="s">
        <v>13</v>
      </c>
      <c r="C3592">
        <v>9899910</v>
      </c>
      <c r="D3592" s="2">
        <v>2958465</v>
      </c>
      <c r="E3592" s="2">
        <v>44573</v>
      </c>
      <c r="F3592" s="28">
        <v>83.34</v>
      </c>
      <c r="G3592" t="s">
        <v>14</v>
      </c>
    </row>
    <row r="3593" spans="1:7" x14ac:dyDescent="0.25">
      <c r="A3593" t="s">
        <v>0</v>
      </c>
      <c r="B3593" t="s">
        <v>13</v>
      </c>
      <c r="C3593">
        <v>9901901</v>
      </c>
      <c r="D3593" s="2">
        <v>2958465</v>
      </c>
      <c r="E3593" s="2">
        <v>44431</v>
      </c>
      <c r="F3593" s="28">
        <v>80</v>
      </c>
      <c r="G3593" t="s">
        <v>14</v>
      </c>
    </row>
    <row r="3594" spans="1:7" x14ac:dyDescent="0.25">
      <c r="A3594" t="s">
        <v>0</v>
      </c>
      <c r="B3594" t="s">
        <v>13</v>
      </c>
      <c r="C3594">
        <v>9901902</v>
      </c>
      <c r="D3594" s="2">
        <v>2958465</v>
      </c>
      <c r="E3594" s="2">
        <v>44431</v>
      </c>
      <c r="F3594" s="28">
        <v>80</v>
      </c>
      <c r="G3594" t="s">
        <v>14</v>
      </c>
    </row>
    <row r="3595" spans="1:7" x14ac:dyDescent="0.25">
      <c r="A3595" t="s">
        <v>0</v>
      </c>
      <c r="B3595" t="s">
        <v>13</v>
      </c>
      <c r="C3595">
        <v>9901905</v>
      </c>
      <c r="D3595" s="2">
        <v>2958465</v>
      </c>
      <c r="E3595" s="2">
        <v>44431</v>
      </c>
      <c r="F3595" s="28">
        <v>80</v>
      </c>
      <c r="G3595" t="s">
        <v>14</v>
      </c>
    </row>
    <row r="3596" spans="1:7" x14ac:dyDescent="0.25">
      <c r="A3596" t="s">
        <v>0</v>
      </c>
      <c r="B3596" t="s">
        <v>13</v>
      </c>
      <c r="C3596">
        <v>9901906</v>
      </c>
      <c r="D3596" s="2">
        <v>2958465</v>
      </c>
      <c r="E3596" s="2">
        <v>44431</v>
      </c>
      <c r="F3596" s="28">
        <v>80</v>
      </c>
      <c r="G3596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L676"/>
  <sheetViews>
    <sheetView workbookViewId="0">
      <selection activeCell="H11" sqref="H11"/>
    </sheetView>
  </sheetViews>
  <sheetFormatPr defaultColWidth="8.664062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9" max="9" width="42" bestFit="1" customWidth="1"/>
    <col min="10" max="11" width="0" hidden="1" customWidth="1"/>
    <col min="12" max="12" width="12.44140625" hidden="1" customWidth="1"/>
  </cols>
  <sheetData>
    <row r="1" spans="1:12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1" t="s">
        <v>3586</v>
      </c>
      <c r="J1" s="16"/>
      <c r="K1" s="16"/>
      <c r="L1" s="16"/>
    </row>
    <row r="2" spans="1:12" x14ac:dyDescent="0.25">
      <c r="A2" t="s">
        <v>0</v>
      </c>
      <c r="B2" t="s">
        <v>16</v>
      </c>
      <c r="C2" t="s">
        <v>17</v>
      </c>
      <c r="D2">
        <v>1301288</v>
      </c>
      <c r="E2" s="2">
        <v>46022</v>
      </c>
      <c r="F2" s="2">
        <v>45931</v>
      </c>
      <c r="G2" s="3">
        <v>-8</v>
      </c>
      <c r="H2" t="s">
        <v>18</v>
      </c>
      <c r="K2" s="3"/>
      <c r="L2" s="147"/>
    </row>
    <row r="3" spans="1:12" x14ac:dyDescent="0.25">
      <c r="A3" t="s">
        <v>0</v>
      </c>
      <c r="B3" t="s">
        <v>16</v>
      </c>
      <c r="C3" t="s">
        <v>17</v>
      </c>
      <c r="D3">
        <v>1301401</v>
      </c>
      <c r="E3" s="2">
        <v>46022</v>
      </c>
      <c r="F3" s="2">
        <v>45931</v>
      </c>
      <c r="G3" s="3">
        <v>-8</v>
      </c>
      <c r="H3" t="s">
        <v>18</v>
      </c>
      <c r="K3" s="3"/>
      <c r="L3" s="147"/>
    </row>
    <row r="4" spans="1:12" x14ac:dyDescent="0.25">
      <c r="A4" t="s">
        <v>0</v>
      </c>
      <c r="B4" t="s">
        <v>16</v>
      </c>
      <c r="C4" t="s">
        <v>17</v>
      </c>
      <c r="D4">
        <v>1303401</v>
      </c>
      <c r="E4" s="2">
        <v>46022</v>
      </c>
      <c r="F4" s="2">
        <v>45931</v>
      </c>
      <c r="G4" s="3">
        <v>-8</v>
      </c>
      <c r="H4" t="s">
        <v>18</v>
      </c>
      <c r="K4" s="3"/>
      <c r="L4" s="147"/>
    </row>
    <row r="5" spans="1:12" x14ac:dyDescent="0.25">
      <c r="A5" t="s">
        <v>0</v>
      </c>
      <c r="B5" t="s">
        <v>16</v>
      </c>
      <c r="C5" t="s">
        <v>17</v>
      </c>
      <c r="D5">
        <v>1304401</v>
      </c>
      <c r="E5" s="2">
        <v>46022</v>
      </c>
      <c r="F5" s="2">
        <v>45931</v>
      </c>
      <c r="G5" s="3">
        <v>-8</v>
      </c>
      <c r="H5" t="s">
        <v>18</v>
      </c>
      <c r="K5" s="3"/>
      <c r="L5" s="147"/>
    </row>
    <row r="6" spans="1:12" x14ac:dyDescent="0.25">
      <c r="A6" t="s">
        <v>0</v>
      </c>
      <c r="B6" t="s">
        <v>16</v>
      </c>
      <c r="C6" t="s">
        <v>17</v>
      </c>
      <c r="D6">
        <v>1305401</v>
      </c>
      <c r="E6" s="2">
        <v>46022</v>
      </c>
      <c r="F6" s="2">
        <v>45931</v>
      </c>
      <c r="G6" s="3">
        <v>-8</v>
      </c>
      <c r="H6" t="s">
        <v>18</v>
      </c>
      <c r="K6" s="3"/>
      <c r="L6" s="147"/>
    </row>
    <row r="7" spans="1:12" x14ac:dyDescent="0.25">
      <c r="A7" t="s">
        <v>0</v>
      </c>
      <c r="B7" t="s">
        <v>16</v>
      </c>
      <c r="C7" t="s">
        <v>17</v>
      </c>
      <c r="D7">
        <v>1403401</v>
      </c>
      <c r="E7" s="2">
        <v>46022</v>
      </c>
      <c r="F7" s="2">
        <v>45931</v>
      </c>
      <c r="G7" s="3">
        <v>-8</v>
      </c>
      <c r="H7" t="s">
        <v>18</v>
      </c>
      <c r="K7" s="3"/>
      <c r="L7" s="147"/>
    </row>
    <row r="8" spans="1:12" x14ac:dyDescent="0.25">
      <c r="A8" t="s">
        <v>0</v>
      </c>
      <c r="B8" t="s">
        <v>16</v>
      </c>
      <c r="C8" t="s">
        <v>17</v>
      </c>
      <c r="D8">
        <v>1404183</v>
      </c>
      <c r="E8" s="2">
        <v>46022</v>
      </c>
      <c r="F8" s="2">
        <v>45931</v>
      </c>
      <c r="G8" s="3">
        <v>-8</v>
      </c>
      <c r="H8" t="s">
        <v>18</v>
      </c>
      <c r="K8" s="3"/>
      <c r="L8" s="147"/>
    </row>
    <row r="9" spans="1:12" x14ac:dyDescent="0.25">
      <c r="A9" t="s">
        <v>0</v>
      </c>
      <c r="B9" t="s">
        <v>16</v>
      </c>
      <c r="C9" t="s">
        <v>17</v>
      </c>
      <c r="D9">
        <v>1404184</v>
      </c>
      <c r="E9" s="2">
        <v>46022</v>
      </c>
      <c r="F9" s="2">
        <v>45931</v>
      </c>
      <c r="G9" s="3">
        <v>-8</v>
      </c>
      <c r="H9" t="s">
        <v>18</v>
      </c>
      <c r="K9" s="3"/>
      <c r="L9" s="147"/>
    </row>
    <row r="10" spans="1:12" x14ac:dyDescent="0.25">
      <c r="A10" t="s">
        <v>0</v>
      </c>
      <c r="B10" t="s">
        <v>16</v>
      </c>
      <c r="C10" t="s">
        <v>17</v>
      </c>
      <c r="D10">
        <v>1404233</v>
      </c>
      <c r="E10" s="2">
        <v>46022</v>
      </c>
      <c r="F10" s="2">
        <v>45931</v>
      </c>
      <c r="G10" s="3">
        <v>-8</v>
      </c>
      <c r="H10" t="s">
        <v>18</v>
      </c>
      <c r="K10" s="3"/>
      <c r="L10" s="147"/>
    </row>
    <row r="11" spans="1:12" x14ac:dyDescent="0.25">
      <c r="A11" t="s">
        <v>0</v>
      </c>
      <c r="B11" t="s">
        <v>16</v>
      </c>
      <c r="C11" t="s">
        <v>17</v>
      </c>
      <c r="D11">
        <v>1404234</v>
      </c>
      <c r="E11" s="2">
        <v>46022</v>
      </c>
      <c r="F11" s="2">
        <v>45931</v>
      </c>
      <c r="G11" s="3">
        <v>-8</v>
      </c>
      <c r="H11" t="s">
        <v>18</v>
      </c>
      <c r="K11" s="3"/>
      <c r="L11" s="147"/>
    </row>
    <row r="12" spans="1:12" x14ac:dyDescent="0.25">
      <c r="A12" t="s">
        <v>0</v>
      </c>
      <c r="B12" t="s">
        <v>16</v>
      </c>
      <c r="C12" t="s">
        <v>17</v>
      </c>
      <c r="D12">
        <v>1404242</v>
      </c>
      <c r="E12" s="2">
        <v>46022</v>
      </c>
      <c r="F12" s="2">
        <v>45931</v>
      </c>
      <c r="G12" s="3">
        <v>-8</v>
      </c>
      <c r="H12" t="s">
        <v>18</v>
      </c>
      <c r="K12" s="3"/>
      <c r="L12" s="147"/>
    </row>
    <row r="13" spans="1:12" x14ac:dyDescent="0.25">
      <c r="A13" t="s">
        <v>0</v>
      </c>
      <c r="B13" t="s">
        <v>16</v>
      </c>
      <c r="C13" t="s">
        <v>17</v>
      </c>
      <c r="D13">
        <v>1404265</v>
      </c>
      <c r="E13" s="2">
        <v>46022</v>
      </c>
      <c r="F13" s="2">
        <v>45931</v>
      </c>
      <c r="G13" s="3">
        <v>-8</v>
      </c>
      <c r="H13" t="s">
        <v>18</v>
      </c>
      <c r="K13" s="3"/>
      <c r="L13" s="147"/>
    </row>
    <row r="14" spans="1:12" x14ac:dyDescent="0.25">
      <c r="A14" t="s">
        <v>0</v>
      </c>
      <c r="B14" t="s">
        <v>16</v>
      </c>
      <c r="C14" t="s">
        <v>17</v>
      </c>
      <c r="D14">
        <v>1404271</v>
      </c>
      <c r="E14" s="2">
        <v>46022</v>
      </c>
      <c r="F14" s="2">
        <v>45931</v>
      </c>
      <c r="G14" s="3">
        <v>-8</v>
      </c>
      <c r="H14" t="s">
        <v>18</v>
      </c>
      <c r="K14" s="3"/>
      <c r="L14" s="147"/>
    </row>
    <row r="15" spans="1:12" x14ac:dyDescent="0.25">
      <c r="A15" t="s">
        <v>0</v>
      </c>
      <c r="B15" t="s">
        <v>16</v>
      </c>
      <c r="C15" t="s">
        <v>17</v>
      </c>
      <c r="D15">
        <v>1404401</v>
      </c>
      <c r="E15" s="2">
        <v>46022</v>
      </c>
      <c r="F15" s="2">
        <v>45931</v>
      </c>
      <c r="G15" s="3">
        <v>-8</v>
      </c>
      <c r="H15" t="s">
        <v>18</v>
      </c>
      <c r="K15" s="3"/>
      <c r="L15" s="147"/>
    </row>
    <row r="16" spans="1:12" x14ac:dyDescent="0.25">
      <c r="A16" t="s">
        <v>0</v>
      </c>
      <c r="B16" t="s">
        <v>16</v>
      </c>
      <c r="C16" t="s">
        <v>17</v>
      </c>
      <c r="D16">
        <v>1405401</v>
      </c>
      <c r="E16" s="2">
        <v>46022</v>
      </c>
      <c r="F16" s="2">
        <v>45931</v>
      </c>
      <c r="G16" s="28">
        <v>0</v>
      </c>
      <c r="H16" t="s">
        <v>18</v>
      </c>
      <c r="K16" s="28"/>
      <c r="L16" s="147"/>
    </row>
    <row r="17" spans="1:12" x14ac:dyDescent="0.25">
      <c r="A17" t="s">
        <v>0</v>
      </c>
      <c r="B17" t="s">
        <v>16</v>
      </c>
      <c r="C17" t="s">
        <v>17</v>
      </c>
      <c r="D17">
        <v>2499193</v>
      </c>
      <c r="E17" s="2">
        <v>46022</v>
      </c>
      <c r="F17" s="2">
        <v>45931</v>
      </c>
      <c r="G17" s="28">
        <v>0</v>
      </c>
      <c r="H17" t="s">
        <v>18</v>
      </c>
      <c r="K17" s="28"/>
      <c r="L17" s="147"/>
    </row>
    <row r="18" spans="1:12" x14ac:dyDescent="0.25">
      <c r="A18" t="s">
        <v>0</v>
      </c>
      <c r="B18" t="s">
        <v>16</v>
      </c>
      <c r="C18" t="s">
        <v>17</v>
      </c>
      <c r="D18">
        <v>2499195</v>
      </c>
      <c r="E18" s="2">
        <v>46022</v>
      </c>
      <c r="F18" s="2">
        <v>45931</v>
      </c>
      <c r="G18" s="28">
        <v>0</v>
      </c>
      <c r="H18" t="s">
        <v>18</v>
      </c>
      <c r="K18" s="28"/>
      <c r="L18" s="147"/>
    </row>
    <row r="19" spans="1:12" x14ac:dyDescent="0.25">
      <c r="A19" t="s">
        <v>0</v>
      </c>
      <c r="B19" t="s">
        <v>16</v>
      </c>
      <c r="C19" t="s">
        <v>17</v>
      </c>
      <c r="D19">
        <v>2502173</v>
      </c>
      <c r="E19" s="2">
        <v>46022</v>
      </c>
      <c r="F19" s="2">
        <v>45931</v>
      </c>
      <c r="G19" s="3">
        <v>-13</v>
      </c>
      <c r="H19" t="s">
        <v>18</v>
      </c>
      <c r="K19" s="3"/>
      <c r="L19" s="147"/>
    </row>
    <row r="20" spans="1:12" x14ac:dyDescent="0.25">
      <c r="A20" t="s">
        <v>0</v>
      </c>
      <c r="B20" t="s">
        <v>16</v>
      </c>
      <c r="C20" t="s">
        <v>17</v>
      </c>
      <c r="D20">
        <v>2502174</v>
      </c>
      <c r="E20" s="2">
        <v>46022</v>
      </c>
      <c r="F20" s="2">
        <v>45931</v>
      </c>
      <c r="G20" s="3">
        <v>-13</v>
      </c>
      <c r="H20" t="s">
        <v>18</v>
      </c>
      <c r="K20" s="3"/>
      <c r="L20" s="147"/>
    </row>
    <row r="21" spans="1:12" x14ac:dyDescent="0.25">
      <c r="A21" t="s">
        <v>0</v>
      </c>
      <c r="B21" t="s">
        <v>16</v>
      </c>
      <c r="C21" t="s">
        <v>17</v>
      </c>
      <c r="D21">
        <v>2502175</v>
      </c>
      <c r="E21" s="2">
        <v>46022</v>
      </c>
      <c r="F21" s="2">
        <v>45931</v>
      </c>
      <c r="G21" s="3">
        <v>-13</v>
      </c>
      <c r="H21" t="s">
        <v>18</v>
      </c>
      <c r="K21" s="3"/>
      <c r="L21" s="147"/>
    </row>
    <row r="22" spans="1:12" x14ac:dyDescent="0.25">
      <c r="A22" t="s">
        <v>0</v>
      </c>
      <c r="B22" t="s">
        <v>16</v>
      </c>
      <c r="C22" t="s">
        <v>17</v>
      </c>
      <c r="D22">
        <v>2502183</v>
      </c>
      <c r="E22" s="2">
        <v>46022</v>
      </c>
      <c r="F22" s="2">
        <v>45931</v>
      </c>
      <c r="G22" s="3">
        <v>-23</v>
      </c>
      <c r="H22" t="s">
        <v>18</v>
      </c>
      <c r="K22" s="3"/>
      <c r="L22" s="147"/>
    </row>
    <row r="23" spans="1:12" x14ac:dyDescent="0.25">
      <c r="A23" t="s">
        <v>0</v>
      </c>
      <c r="B23" t="s">
        <v>16</v>
      </c>
      <c r="C23" t="s">
        <v>17</v>
      </c>
      <c r="D23">
        <v>2502184</v>
      </c>
      <c r="E23" s="2">
        <v>46022</v>
      </c>
      <c r="F23" s="2">
        <v>45931</v>
      </c>
      <c r="G23" s="3">
        <v>-23</v>
      </c>
      <c r="H23" t="s">
        <v>18</v>
      </c>
      <c r="K23" s="3"/>
      <c r="L23" s="147"/>
    </row>
    <row r="24" spans="1:12" x14ac:dyDescent="0.25">
      <c r="A24" t="s">
        <v>0</v>
      </c>
      <c r="B24" t="s">
        <v>16</v>
      </c>
      <c r="C24" t="s">
        <v>17</v>
      </c>
      <c r="D24">
        <v>2502233</v>
      </c>
      <c r="E24" s="2">
        <v>46022</v>
      </c>
      <c r="F24" s="2">
        <v>45931</v>
      </c>
      <c r="G24" s="3">
        <v>-23</v>
      </c>
      <c r="H24" t="s">
        <v>18</v>
      </c>
      <c r="K24" s="3"/>
      <c r="L24" s="147"/>
    </row>
    <row r="25" spans="1:12" x14ac:dyDescent="0.25">
      <c r="A25" t="s">
        <v>0</v>
      </c>
      <c r="B25" t="s">
        <v>16</v>
      </c>
      <c r="C25" t="s">
        <v>17</v>
      </c>
      <c r="D25">
        <v>2502234</v>
      </c>
      <c r="E25" s="2">
        <v>46022</v>
      </c>
      <c r="F25" s="2">
        <v>45931</v>
      </c>
      <c r="G25" s="3">
        <v>-23</v>
      </c>
      <c r="H25" t="s">
        <v>18</v>
      </c>
      <c r="K25" s="3"/>
      <c r="L25" s="147"/>
    </row>
    <row r="26" spans="1:12" x14ac:dyDescent="0.25">
      <c r="A26" t="s">
        <v>0</v>
      </c>
      <c r="B26" t="s">
        <v>16</v>
      </c>
      <c r="C26" t="s">
        <v>17</v>
      </c>
      <c r="D26">
        <v>2502265</v>
      </c>
      <c r="E26" s="2">
        <v>46022</v>
      </c>
      <c r="F26" s="2">
        <v>45931</v>
      </c>
      <c r="G26" s="3">
        <v>-23</v>
      </c>
      <c r="H26" t="s">
        <v>18</v>
      </c>
      <c r="K26" s="3"/>
      <c r="L26" s="147"/>
    </row>
    <row r="27" spans="1:12" x14ac:dyDescent="0.25">
      <c r="A27" t="s">
        <v>0</v>
      </c>
      <c r="B27" t="s">
        <v>16</v>
      </c>
      <c r="C27" t="s">
        <v>17</v>
      </c>
      <c r="D27">
        <v>2502271</v>
      </c>
      <c r="E27" s="2">
        <v>46022</v>
      </c>
      <c r="F27" s="2">
        <v>45931</v>
      </c>
      <c r="G27" s="3">
        <v>-23</v>
      </c>
      <c r="H27" t="s">
        <v>18</v>
      </c>
      <c r="K27" s="3"/>
      <c r="L27" s="147"/>
    </row>
    <row r="28" spans="1:12" x14ac:dyDescent="0.25">
      <c r="A28" t="s">
        <v>0</v>
      </c>
      <c r="B28" t="s">
        <v>16</v>
      </c>
      <c r="C28" t="s">
        <v>17</v>
      </c>
      <c r="D28">
        <v>2502288</v>
      </c>
      <c r="E28" s="2">
        <v>46022</v>
      </c>
      <c r="F28" s="2">
        <v>45931</v>
      </c>
      <c r="G28" s="3">
        <v>-23</v>
      </c>
      <c r="H28" t="s">
        <v>18</v>
      </c>
      <c r="K28" s="3"/>
      <c r="L28" s="147"/>
    </row>
    <row r="29" spans="1:12" x14ac:dyDescent="0.25">
      <c r="A29" t="s">
        <v>0</v>
      </c>
      <c r="B29" t="s">
        <v>16</v>
      </c>
      <c r="C29" t="s">
        <v>17</v>
      </c>
      <c r="D29">
        <v>2502401</v>
      </c>
      <c r="E29" s="2">
        <v>46022</v>
      </c>
      <c r="F29" s="2">
        <v>45931</v>
      </c>
      <c r="G29" s="3">
        <v>-23</v>
      </c>
      <c r="H29" t="s">
        <v>18</v>
      </c>
      <c r="K29" s="3"/>
      <c r="L29" s="147"/>
    </row>
    <row r="30" spans="1:12" x14ac:dyDescent="0.25">
      <c r="A30" t="s">
        <v>0</v>
      </c>
      <c r="B30" t="s">
        <v>16</v>
      </c>
      <c r="C30" t="s">
        <v>17</v>
      </c>
      <c r="D30">
        <v>2503183</v>
      </c>
      <c r="E30" s="2">
        <v>46022</v>
      </c>
      <c r="F30" s="2">
        <v>45931</v>
      </c>
      <c r="G30" s="3">
        <v>-18</v>
      </c>
      <c r="H30" t="s">
        <v>18</v>
      </c>
      <c r="K30" s="3"/>
      <c r="L30" s="147"/>
    </row>
    <row r="31" spans="1:12" x14ac:dyDescent="0.25">
      <c r="A31" t="s">
        <v>0</v>
      </c>
      <c r="B31" t="s">
        <v>16</v>
      </c>
      <c r="C31" t="s">
        <v>17</v>
      </c>
      <c r="D31">
        <v>2503184</v>
      </c>
      <c r="E31" s="2">
        <v>46022</v>
      </c>
      <c r="F31" s="2">
        <v>45931</v>
      </c>
      <c r="G31" s="3">
        <v>-18</v>
      </c>
      <c r="H31" t="s">
        <v>18</v>
      </c>
      <c r="K31" s="3"/>
      <c r="L31" s="147"/>
    </row>
    <row r="32" spans="1:12" x14ac:dyDescent="0.25">
      <c r="A32" t="s">
        <v>0</v>
      </c>
      <c r="B32" t="s">
        <v>16</v>
      </c>
      <c r="C32" t="s">
        <v>17</v>
      </c>
      <c r="D32">
        <v>2503233</v>
      </c>
      <c r="E32" s="2">
        <v>46022</v>
      </c>
      <c r="F32" s="2">
        <v>45931</v>
      </c>
      <c r="G32" s="3">
        <v>-18</v>
      </c>
      <c r="H32" t="s">
        <v>18</v>
      </c>
      <c r="K32" s="3"/>
      <c r="L32" s="147"/>
    </row>
    <row r="33" spans="1:12" x14ac:dyDescent="0.25">
      <c r="A33" t="s">
        <v>0</v>
      </c>
      <c r="B33" t="s">
        <v>16</v>
      </c>
      <c r="C33" t="s">
        <v>17</v>
      </c>
      <c r="D33">
        <v>2503234</v>
      </c>
      <c r="E33" s="2">
        <v>46022</v>
      </c>
      <c r="F33" s="2">
        <v>45931</v>
      </c>
      <c r="G33" s="3">
        <v>-18</v>
      </c>
      <c r="H33" t="s">
        <v>18</v>
      </c>
      <c r="K33" s="3"/>
      <c r="L33" s="147"/>
    </row>
    <row r="34" spans="1:12" x14ac:dyDescent="0.25">
      <c r="A34" t="s">
        <v>0</v>
      </c>
      <c r="B34" t="s">
        <v>16</v>
      </c>
      <c r="C34" t="s">
        <v>17</v>
      </c>
      <c r="D34">
        <v>2503265</v>
      </c>
      <c r="E34" s="2">
        <v>46022</v>
      </c>
      <c r="F34" s="2">
        <v>45931</v>
      </c>
      <c r="G34" s="3">
        <v>-18</v>
      </c>
      <c r="H34" t="s">
        <v>18</v>
      </c>
      <c r="K34" s="3"/>
      <c r="L34" s="147"/>
    </row>
    <row r="35" spans="1:12" x14ac:dyDescent="0.25">
      <c r="A35" t="s">
        <v>0</v>
      </c>
      <c r="B35" t="s">
        <v>16</v>
      </c>
      <c r="C35" t="s">
        <v>17</v>
      </c>
      <c r="D35">
        <v>2503401</v>
      </c>
      <c r="E35" s="2">
        <v>46022</v>
      </c>
      <c r="F35" s="2">
        <v>45931</v>
      </c>
      <c r="G35" s="3">
        <v>-18</v>
      </c>
      <c r="H35" t="s">
        <v>18</v>
      </c>
      <c r="K35" s="3"/>
      <c r="L35" s="147"/>
    </row>
    <row r="36" spans="1:12" x14ac:dyDescent="0.25">
      <c r="A36" t="s">
        <v>0</v>
      </c>
      <c r="B36" t="s">
        <v>16</v>
      </c>
      <c r="C36" t="s">
        <v>17</v>
      </c>
      <c r="D36">
        <v>2508401</v>
      </c>
      <c r="E36" s="2">
        <v>46022</v>
      </c>
      <c r="F36" s="2">
        <v>45931</v>
      </c>
      <c r="G36" s="3">
        <v>-8</v>
      </c>
      <c r="H36" t="s">
        <v>18</v>
      </c>
      <c r="K36" s="3"/>
      <c r="L36" s="147"/>
    </row>
    <row r="37" spans="1:12" x14ac:dyDescent="0.25">
      <c r="A37" t="s">
        <v>0</v>
      </c>
      <c r="B37" t="s">
        <v>16</v>
      </c>
      <c r="C37" t="s">
        <v>17</v>
      </c>
      <c r="D37">
        <v>2523401</v>
      </c>
      <c r="E37" s="2">
        <v>46022</v>
      </c>
      <c r="F37" s="2">
        <v>45931</v>
      </c>
      <c r="G37" s="28">
        <v>0</v>
      </c>
      <c r="H37" t="s">
        <v>18</v>
      </c>
      <c r="K37" s="28"/>
      <c r="L37" s="147"/>
    </row>
    <row r="38" spans="1:12" x14ac:dyDescent="0.25">
      <c r="A38" t="s">
        <v>0</v>
      </c>
      <c r="B38" t="s">
        <v>16</v>
      </c>
      <c r="C38" t="s">
        <v>17</v>
      </c>
      <c r="D38">
        <v>2540198</v>
      </c>
      <c r="E38" s="2">
        <v>46022</v>
      </c>
      <c r="F38" s="2">
        <v>45931</v>
      </c>
      <c r="G38" s="28">
        <v>0</v>
      </c>
      <c r="H38" t="s">
        <v>18</v>
      </c>
      <c r="K38" s="28"/>
      <c r="L38" s="147"/>
    </row>
    <row r="39" spans="1:12" x14ac:dyDescent="0.25">
      <c r="A39" t="s">
        <v>0</v>
      </c>
      <c r="B39" t="s">
        <v>16</v>
      </c>
      <c r="C39" t="s">
        <v>17</v>
      </c>
      <c r="D39">
        <v>2540199</v>
      </c>
      <c r="E39" s="2">
        <v>46022</v>
      </c>
      <c r="F39" s="2">
        <v>45931</v>
      </c>
      <c r="G39" s="28">
        <v>0</v>
      </c>
      <c r="H39" t="s">
        <v>18</v>
      </c>
      <c r="K39" s="28"/>
      <c r="L39" s="147"/>
    </row>
    <row r="40" spans="1:12" x14ac:dyDescent="0.25">
      <c r="A40" t="s">
        <v>0</v>
      </c>
      <c r="B40" t="s">
        <v>16</v>
      </c>
      <c r="C40" t="s">
        <v>17</v>
      </c>
      <c r="D40">
        <v>2540401</v>
      </c>
      <c r="E40" s="2">
        <v>46022</v>
      </c>
      <c r="F40" s="2">
        <v>45931</v>
      </c>
      <c r="G40" s="28">
        <v>0</v>
      </c>
      <c r="H40" t="s">
        <v>18</v>
      </c>
      <c r="K40" s="28"/>
      <c r="L40" s="147"/>
    </row>
    <row r="41" spans="1:12" x14ac:dyDescent="0.25">
      <c r="A41" t="s">
        <v>0</v>
      </c>
      <c r="B41" t="s">
        <v>16</v>
      </c>
      <c r="C41" t="s">
        <v>17</v>
      </c>
      <c r="D41">
        <v>2589183</v>
      </c>
      <c r="E41" s="2">
        <v>46022</v>
      </c>
      <c r="F41" s="2">
        <v>45931</v>
      </c>
      <c r="G41" s="3">
        <v>-98</v>
      </c>
      <c r="H41" t="s">
        <v>18</v>
      </c>
      <c r="K41" s="3"/>
      <c r="L41" s="147"/>
    </row>
    <row r="42" spans="1:12" x14ac:dyDescent="0.25">
      <c r="A42" t="s">
        <v>0</v>
      </c>
      <c r="B42" t="s">
        <v>16</v>
      </c>
      <c r="C42" t="s">
        <v>17</v>
      </c>
      <c r="D42">
        <v>2589185</v>
      </c>
      <c r="E42" s="2">
        <v>46022</v>
      </c>
      <c r="F42" s="2">
        <v>45931</v>
      </c>
      <c r="G42" s="3">
        <v>-98</v>
      </c>
      <c r="H42" t="s">
        <v>18</v>
      </c>
      <c r="K42" s="3"/>
      <c r="L42" s="147"/>
    </row>
    <row r="43" spans="1:12" x14ac:dyDescent="0.25">
      <c r="A43" t="s">
        <v>0</v>
      </c>
      <c r="B43" t="s">
        <v>16</v>
      </c>
      <c r="C43" t="s">
        <v>17</v>
      </c>
      <c r="D43">
        <v>2590183</v>
      </c>
      <c r="E43" s="2">
        <v>46022</v>
      </c>
      <c r="F43" s="2">
        <v>45931</v>
      </c>
      <c r="G43" s="3">
        <v>-98</v>
      </c>
      <c r="H43" t="s">
        <v>18</v>
      </c>
      <c r="K43" s="3"/>
      <c r="L43" s="147"/>
    </row>
    <row r="44" spans="1:12" x14ac:dyDescent="0.25">
      <c r="A44" t="s">
        <v>0</v>
      </c>
      <c r="B44" t="s">
        <v>16</v>
      </c>
      <c r="C44" t="s">
        <v>17</v>
      </c>
      <c r="D44">
        <v>2590185</v>
      </c>
      <c r="E44" s="2">
        <v>46022</v>
      </c>
      <c r="F44" s="2">
        <v>45931</v>
      </c>
      <c r="G44" s="3">
        <v>-98</v>
      </c>
      <c r="H44" t="s">
        <v>18</v>
      </c>
      <c r="K44" s="3"/>
      <c r="L44" s="147"/>
    </row>
    <row r="45" spans="1:12" x14ac:dyDescent="0.25">
      <c r="A45" t="s">
        <v>0</v>
      </c>
      <c r="B45" t="s">
        <v>16</v>
      </c>
      <c r="C45" t="s">
        <v>17</v>
      </c>
      <c r="D45">
        <v>2602401</v>
      </c>
      <c r="E45" s="2">
        <v>46022</v>
      </c>
      <c r="F45" s="2">
        <v>45931</v>
      </c>
      <c r="G45" s="28">
        <v>0</v>
      </c>
      <c r="H45" t="s">
        <v>18</v>
      </c>
      <c r="K45" s="28"/>
      <c r="L45" s="147"/>
    </row>
    <row r="46" spans="1:12" x14ac:dyDescent="0.25">
      <c r="A46" t="s">
        <v>0</v>
      </c>
      <c r="B46" t="s">
        <v>16</v>
      </c>
      <c r="C46" t="s">
        <v>17</v>
      </c>
      <c r="D46">
        <v>2603401</v>
      </c>
      <c r="E46" s="2">
        <v>46022</v>
      </c>
      <c r="F46" s="2">
        <v>45931</v>
      </c>
      <c r="G46" s="28">
        <v>0</v>
      </c>
      <c r="H46" t="s">
        <v>18</v>
      </c>
      <c r="K46" s="28"/>
      <c r="L46" s="147"/>
    </row>
    <row r="47" spans="1:12" x14ac:dyDescent="0.25">
      <c r="A47" t="s">
        <v>0</v>
      </c>
      <c r="B47" t="s">
        <v>16</v>
      </c>
      <c r="C47" t="s">
        <v>17</v>
      </c>
      <c r="D47">
        <v>2824151</v>
      </c>
      <c r="E47" s="2">
        <v>46022</v>
      </c>
      <c r="F47" s="2">
        <v>45931</v>
      </c>
      <c r="G47" s="3">
        <v>-33</v>
      </c>
      <c r="H47" t="s">
        <v>18</v>
      </c>
      <c r="K47" s="3"/>
      <c r="L47" s="147"/>
    </row>
    <row r="48" spans="1:12" x14ac:dyDescent="0.25">
      <c r="A48" t="s">
        <v>0</v>
      </c>
      <c r="B48" t="s">
        <v>16</v>
      </c>
      <c r="C48" t="s">
        <v>17</v>
      </c>
      <c r="D48">
        <v>2824152</v>
      </c>
      <c r="E48" s="2">
        <v>46022</v>
      </c>
      <c r="F48" s="2">
        <v>45931</v>
      </c>
      <c r="G48" s="3">
        <v>-33</v>
      </c>
      <c r="H48" t="s">
        <v>18</v>
      </c>
      <c r="K48" s="3"/>
      <c r="L48" s="147"/>
    </row>
    <row r="49" spans="1:12" x14ac:dyDescent="0.25">
      <c r="A49" t="s">
        <v>0</v>
      </c>
      <c r="B49" t="s">
        <v>16</v>
      </c>
      <c r="C49" t="s">
        <v>17</v>
      </c>
      <c r="D49">
        <v>2824183</v>
      </c>
      <c r="E49" s="2">
        <v>46022</v>
      </c>
      <c r="F49" s="2">
        <v>45931</v>
      </c>
      <c r="G49" s="3">
        <v>-33</v>
      </c>
      <c r="H49" t="s">
        <v>18</v>
      </c>
      <c r="K49" s="3"/>
      <c r="L49" s="147"/>
    </row>
    <row r="50" spans="1:12" x14ac:dyDescent="0.25">
      <c r="A50" t="s">
        <v>0</v>
      </c>
      <c r="B50" t="s">
        <v>16</v>
      </c>
      <c r="C50" t="s">
        <v>17</v>
      </c>
      <c r="D50">
        <v>2824184</v>
      </c>
      <c r="E50" s="2">
        <v>46022</v>
      </c>
      <c r="F50" s="2">
        <v>45931</v>
      </c>
      <c r="G50" s="3">
        <v>-33</v>
      </c>
      <c r="H50" t="s">
        <v>18</v>
      </c>
      <c r="K50" s="3"/>
      <c r="L50" s="147"/>
    </row>
    <row r="51" spans="1:12" x14ac:dyDescent="0.25">
      <c r="A51" t="s">
        <v>0</v>
      </c>
      <c r="B51" t="s">
        <v>16</v>
      </c>
      <c r="C51" t="s">
        <v>17</v>
      </c>
      <c r="D51">
        <v>2825022</v>
      </c>
      <c r="E51" s="2">
        <v>46022</v>
      </c>
      <c r="F51" s="2">
        <v>45931</v>
      </c>
      <c r="G51" s="3">
        <v>-40</v>
      </c>
      <c r="H51" t="s">
        <v>18</v>
      </c>
      <c r="K51" s="3"/>
      <c r="L51" s="147"/>
    </row>
    <row r="52" spans="1:12" x14ac:dyDescent="0.25">
      <c r="A52" t="s">
        <v>0</v>
      </c>
      <c r="B52" t="s">
        <v>16</v>
      </c>
      <c r="C52" t="s">
        <v>17</v>
      </c>
      <c r="D52">
        <v>2825024</v>
      </c>
      <c r="E52" s="2">
        <v>46022</v>
      </c>
      <c r="F52" s="2">
        <v>45931</v>
      </c>
      <c r="G52" s="3">
        <v>-140</v>
      </c>
      <c r="H52" t="s">
        <v>18</v>
      </c>
      <c r="K52" s="3"/>
      <c r="L52" s="147"/>
    </row>
    <row r="53" spans="1:12" x14ac:dyDescent="0.25">
      <c r="A53" t="s">
        <v>0</v>
      </c>
      <c r="B53" t="s">
        <v>16</v>
      </c>
      <c r="C53" t="s">
        <v>17</v>
      </c>
      <c r="D53">
        <v>2825181</v>
      </c>
      <c r="E53" s="2">
        <v>46022</v>
      </c>
      <c r="F53" s="2">
        <v>45931</v>
      </c>
      <c r="G53" s="3">
        <v>-40</v>
      </c>
      <c r="H53" t="s">
        <v>18</v>
      </c>
      <c r="K53" s="3"/>
      <c r="L53" s="147"/>
    </row>
    <row r="54" spans="1:12" x14ac:dyDescent="0.25">
      <c r="A54" t="s">
        <v>0</v>
      </c>
      <c r="B54" t="s">
        <v>16</v>
      </c>
      <c r="C54" t="s">
        <v>17</v>
      </c>
      <c r="D54">
        <v>2825183</v>
      </c>
      <c r="E54" s="2">
        <v>46022</v>
      </c>
      <c r="F54" s="2">
        <v>45931</v>
      </c>
      <c r="G54" s="3">
        <v>-140</v>
      </c>
      <c r="H54" t="s">
        <v>18</v>
      </c>
      <c r="K54" s="3"/>
      <c r="L54" s="147"/>
    </row>
    <row r="55" spans="1:12" x14ac:dyDescent="0.25">
      <c r="A55" t="s">
        <v>0</v>
      </c>
      <c r="B55" t="s">
        <v>16</v>
      </c>
      <c r="C55" t="s">
        <v>17</v>
      </c>
      <c r="D55">
        <v>2825185</v>
      </c>
      <c r="E55" s="2">
        <v>46022</v>
      </c>
      <c r="F55" s="2">
        <v>45931</v>
      </c>
      <c r="G55" s="3">
        <v>-140</v>
      </c>
      <c r="H55" t="s">
        <v>18</v>
      </c>
      <c r="K55" s="3"/>
      <c r="L55" s="147"/>
    </row>
    <row r="56" spans="1:12" x14ac:dyDescent="0.25">
      <c r="A56" t="s">
        <v>0</v>
      </c>
      <c r="B56" t="s">
        <v>16</v>
      </c>
      <c r="C56" t="s">
        <v>17</v>
      </c>
      <c r="D56">
        <v>2825224</v>
      </c>
      <c r="E56" s="2">
        <v>46022</v>
      </c>
      <c r="F56" s="2">
        <v>45931</v>
      </c>
      <c r="G56" s="3">
        <v>-40</v>
      </c>
      <c r="H56" t="s">
        <v>18</v>
      </c>
      <c r="K56" s="3"/>
      <c r="L56" s="147"/>
    </row>
    <row r="57" spans="1:12" x14ac:dyDescent="0.25">
      <c r="A57" t="s">
        <v>0</v>
      </c>
      <c r="B57" t="s">
        <v>16</v>
      </c>
      <c r="C57" t="s">
        <v>17</v>
      </c>
      <c r="D57">
        <v>2825258</v>
      </c>
      <c r="E57" s="2">
        <v>46022</v>
      </c>
      <c r="F57" s="2">
        <v>45931</v>
      </c>
      <c r="G57" s="3">
        <v>-40</v>
      </c>
      <c r="H57" t="s">
        <v>18</v>
      </c>
      <c r="K57" s="3"/>
      <c r="L57" s="147"/>
    </row>
    <row r="58" spans="1:12" x14ac:dyDescent="0.25">
      <c r="A58" t="s">
        <v>0</v>
      </c>
      <c r="B58" t="s">
        <v>16</v>
      </c>
      <c r="C58" t="s">
        <v>17</v>
      </c>
      <c r="D58">
        <v>2828151</v>
      </c>
      <c r="E58" s="2">
        <v>46022</v>
      </c>
      <c r="F58" s="2">
        <v>45931</v>
      </c>
      <c r="G58" s="3">
        <v>-48</v>
      </c>
      <c r="H58" t="s">
        <v>18</v>
      </c>
      <c r="K58" s="3"/>
      <c r="L58" s="147"/>
    </row>
    <row r="59" spans="1:12" x14ac:dyDescent="0.25">
      <c r="A59" t="s">
        <v>0</v>
      </c>
      <c r="B59" t="s">
        <v>16</v>
      </c>
      <c r="C59" t="s">
        <v>17</v>
      </c>
      <c r="D59">
        <v>2828152</v>
      </c>
      <c r="E59" s="2">
        <v>46022</v>
      </c>
      <c r="F59" s="2">
        <v>45931</v>
      </c>
      <c r="G59" s="3">
        <v>-48</v>
      </c>
      <c r="H59" t="s">
        <v>18</v>
      </c>
      <c r="K59" s="3"/>
      <c r="L59" s="147"/>
    </row>
    <row r="60" spans="1:12" x14ac:dyDescent="0.25">
      <c r="A60" t="s">
        <v>0</v>
      </c>
      <c r="B60" t="s">
        <v>16</v>
      </c>
      <c r="C60" t="s">
        <v>17</v>
      </c>
      <c r="D60">
        <v>2828160</v>
      </c>
      <c r="E60" s="2">
        <v>46022</v>
      </c>
      <c r="F60" s="2">
        <v>45931</v>
      </c>
      <c r="G60" s="3">
        <v>-43</v>
      </c>
      <c r="H60" t="s">
        <v>18</v>
      </c>
      <c r="K60" s="3"/>
      <c r="L60" s="147"/>
    </row>
    <row r="61" spans="1:12" x14ac:dyDescent="0.25">
      <c r="A61" t="s">
        <v>0</v>
      </c>
      <c r="B61" t="s">
        <v>16</v>
      </c>
      <c r="C61" t="s">
        <v>17</v>
      </c>
      <c r="D61">
        <v>2828181</v>
      </c>
      <c r="E61" s="2">
        <v>46022</v>
      </c>
      <c r="F61" s="2">
        <v>45931</v>
      </c>
      <c r="G61" s="3">
        <v>-43</v>
      </c>
      <c r="H61" t="s">
        <v>18</v>
      </c>
      <c r="K61" s="3"/>
      <c r="L61" s="147"/>
    </row>
    <row r="62" spans="1:12" x14ac:dyDescent="0.25">
      <c r="A62" t="s">
        <v>0</v>
      </c>
      <c r="B62" t="s">
        <v>16</v>
      </c>
      <c r="C62" t="s">
        <v>17</v>
      </c>
      <c r="D62">
        <v>2828183</v>
      </c>
      <c r="E62" s="2">
        <v>46022</v>
      </c>
      <c r="F62" s="2">
        <v>45931</v>
      </c>
      <c r="G62" s="3">
        <v>-48</v>
      </c>
      <c r="H62" t="s">
        <v>18</v>
      </c>
      <c r="K62" s="3"/>
      <c r="L62" s="147"/>
    </row>
    <row r="63" spans="1:12" x14ac:dyDescent="0.25">
      <c r="A63" t="s">
        <v>0</v>
      </c>
      <c r="B63" t="s">
        <v>16</v>
      </c>
      <c r="C63" t="s">
        <v>17</v>
      </c>
      <c r="D63">
        <v>2828184</v>
      </c>
      <c r="E63" s="2">
        <v>46022</v>
      </c>
      <c r="F63" s="2">
        <v>45931</v>
      </c>
      <c r="G63" s="3">
        <v>-48</v>
      </c>
      <c r="H63" t="s">
        <v>18</v>
      </c>
      <c r="K63" s="3"/>
      <c r="L63" s="147"/>
    </row>
    <row r="64" spans="1:12" x14ac:dyDescent="0.25">
      <c r="A64" t="s">
        <v>0</v>
      </c>
      <c r="B64" t="s">
        <v>16</v>
      </c>
      <c r="C64" t="s">
        <v>17</v>
      </c>
      <c r="D64">
        <v>2828229</v>
      </c>
      <c r="E64" s="2">
        <v>46022</v>
      </c>
      <c r="F64" s="2">
        <v>45931</v>
      </c>
      <c r="G64" s="3">
        <v>-43</v>
      </c>
      <c r="H64" t="s">
        <v>18</v>
      </c>
      <c r="K64" s="3"/>
      <c r="L64" s="147"/>
    </row>
    <row r="65" spans="1:12" x14ac:dyDescent="0.25">
      <c r="A65" t="s">
        <v>0</v>
      </c>
      <c r="B65" t="s">
        <v>16</v>
      </c>
      <c r="C65" t="s">
        <v>17</v>
      </c>
      <c r="D65">
        <v>2828230</v>
      </c>
      <c r="E65" s="2">
        <v>46022</v>
      </c>
      <c r="F65" s="2">
        <v>45931</v>
      </c>
      <c r="G65" s="3">
        <v>-43</v>
      </c>
      <c r="H65" t="s">
        <v>18</v>
      </c>
      <c r="K65" s="3"/>
      <c r="L65" s="147"/>
    </row>
    <row r="66" spans="1:12" x14ac:dyDescent="0.25">
      <c r="A66" t="s">
        <v>0</v>
      </c>
      <c r="B66" t="s">
        <v>16</v>
      </c>
      <c r="C66" t="s">
        <v>17</v>
      </c>
      <c r="D66">
        <v>2829151</v>
      </c>
      <c r="E66" s="2">
        <v>46022</v>
      </c>
      <c r="F66" s="2">
        <v>45931</v>
      </c>
      <c r="G66" s="3">
        <v>-48</v>
      </c>
      <c r="H66" t="s">
        <v>18</v>
      </c>
      <c r="K66" s="3"/>
      <c r="L66" s="147"/>
    </row>
    <row r="67" spans="1:12" x14ac:dyDescent="0.25">
      <c r="A67" t="s">
        <v>0</v>
      </c>
      <c r="B67" t="s">
        <v>16</v>
      </c>
      <c r="C67" t="s">
        <v>17</v>
      </c>
      <c r="D67">
        <v>2829152</v>
      </c>
      <c r="E67" s="2">
        <v>46022</v>
      </c>
      <c r="F67" s="2">
        <v>45931</v>
      </c>
      <c r="G67" s="3">
        <v>-48</v>
      </c>
      <c r="H67" t="s">
        <v>18</v>
      </c>
      <c r="K67" s="3"/>
      <c r="L67" s="147"/>
    </row>
    <row r="68" spans="1:12" x14ac:dyDescent="0.25">
      <c r="A68" t="s">
        <v>0</v>
      </c>
      <c r="B68" t="s">
        <v>16</v>
      </c>
      <c r="C68" t="s">
        <v>17</v>
      </c>
      <c r="D68">
        <v>2829160</v>
      </c>
      <c r="E68" s="2">
        <v>46022</v>
      </c>
      <c r="F68" s="2">
        <v>45931</v>
      </c>
      <c r="G68" s="3">
        <v>-43</v>
      </c>
      <c r="H68" t="s">
        <v>18</v>
      </c>
      <c r="K68" s="3"/>
      <c r="L68" s="147"/>
    </row>
    <row r="69" spans="1:12" x14ac:dyDescent="0.25">
      <c r="A69" t="s">
        <v>0</v>
      </c>
      <c r="B69" t="s">
        <v>16</v>
      </c>
      <c r="C69" t="s">
        <v>17</v>
      </c>
      <c r="D69">
        <v>2829181</v>
      </c>
      <c r="E69" s="2">
        <v>46022</v>
      </c>
      <c r="F69" s="2">
        <v>45931</v>
      </c>
      <c r="G69" s="3">
        <v>-43</v>
      </c>
      <c r="H69" t="s">
        <v>18</v>
      </c>
      <c r="K69" s="3"/>
      <c r="L69" s="147"/>
    </row>
    <row r="70" spans="1:12" x14ac:dyDescent="0.25">
      <c r="A70" t="s">
        <v>0</v>
      </c>
      <c r="B70" t="s">
        <v>16</v>
      </c>
      <c r="C70" t="s">
        <v>17</v>
      </c>
      <c r="D70">
        <v>2829183</v>
      </c>
      <c r="E70" s="2">
        <v>46022</v>
      </c>
      <c r="F70" s="2">
        <v>45931</v>
      </c>
      <c r="G70" s="3">
        <v>-48</v>
      </c>
      <c r="H70" t="s">
        <v>18</v>
      </c>
      <c r="K70" s="3"/>
      <c r="L70" s="147"/>
    </row>
    <row r="71" spans="1:12" x14ac:dyDescent="0.25">
      <c r="A71" t="s">
        <v>0</v>
      </c>
      <c r="B71" t="s">
        <v>16</v>
      </c>
      <c r="C71" t="s">
        <v>17</v>
      </c>
      <c r="D71">
        <v>2829184</v>
      </c>
      <c r="E71" s="2">
        <v>46022</v>
      </c>
      <c r="F71" s="2">
        <v>45931</v>
      </c>
      <c r="G71" s="3">
        <v>-48</v>
      </c>
      <c r="H71" t="s">
        <v>18</v>
      </c>
      <c r="K71" s="3"/>
      <c r="L71" s="147"/>
    </row>
    <row r="72" spans="1:12" x14ac:dyDescent="0.25">
      <c r="A72" t="s">
        <v>0</v>
      </c>
      <c r="B72" t="s">
        <v>16</v>
      </c>
      <c r="C72" t="s">
        <v>17</v>
      </c>
      <c r="D72">
        <v>2829229</v>
      </c>
      <c r="E72" s="2">
        <v>46022</v>
      </c>
      <c r="F72" s="2">
        <v>45931</v>
      </c>
      <c r="G72" s="3">
        <v>-43</v>
      </c>
      <c r="H72" t="s">
        <v>18</v>
      </c>
      <c r="K72" s="3"/>
      <c r="L72" s="147"/>
    </row>
    <row r="73" spans="1:12" x14ac:dyDescent="0.25">
      <c r="A73" t="s">
        <v>0</v>
      </c>
      <c r="B73" t="s">
        <v>16</v>
      </c>
      <c r="C73" t="s">
        <v>17</v>
      </c>
      <c r="D73">
        <v>2829230</v>
      </c>
      <c r="E73" s="2">
        <v>46022</v>
      </c>
      <c r="F73" s="2">
        <v>45931</v>
      </c>
      <c r="G73" s="3">
        <v>-43</v>
      </c>
      <c r="H73" t="s">
        <v>18</v>
      </c>
      <c r="K73" s="3"/>
      <c r="L73" s="147"/>
    </row>
    <row r="74" spans="1:12" x14ac:dyDescent="0.25">
      <c r="A74" t="s">
        <v>0</v>
      </c>
      <c r="B74" t="s">
        <v>16</v>
      </c>
      <c r="C74" t="s">
        <v>17</v>
      </c>
      <c r="D74">
        <v>2830151</v>
      </c>
      <c r="E74" s="2">
        <v>46022</v>
      </c>
      <c r="F74" s="2">
        <v>45931</v>
      </c>
      <c r="G74" s="3">
        <v>-48</v>
      </c>
      <c r="H74" t="s">
        <v>18</v>
      </c>
      <c r="K74" s="3"/>
      <c r="L74" s="147"/>
    </row>
    <row r="75" spans="1:12" x14ac:dyDescent="0.25">
      <c r="A75" t="s">
        <v>0</v>
      </c>
      <c r="B75" t="s">
        <v>16</v>
      </c>
      <c r="C75" t="s">
        <v>17</v>
      </c>
      <c r="D75">
        <v>2830152</v>
      </c>
      <c r="E75" s="2">
        <v>46022</v>
      </c>
      <c r="F75" s="2">
        <v>45931</v>
      </c>
      <c r="G75" s="3">
        <v>-48</v>
      </c>
      <c r="H75" t="s">
        <v>18</v>
      </c>
      <c r="K75" s="3"/>
      <c r="L75" s="147"/>
    </row>
    <row r="76" spans="1:12" x14ac:dyDescent="0.25">
      <c r="A76" t="s">
        <v>0</v>
      </c>
      <c r="B76" t="s">
        <v>16</v>
      </c>
      <c r="C76" t="s">
        <v>17</v>
      </c>
      <c r="D76">
        <v>2830160</v>
      </c>
      <c r="E76" s="2">
        <v>46022</v>
      </c>
      <c r="F76" s="2">
        <v>45931</v>
      </c>
      <c r="G76" s="3">
        <v>-43</v>
      </c>
      <c r="H76" t="s">
        <v>18</v>
      </c>
      <c r="K76" s="3"/>
      <c r="L76" s="147"/>
    </row>
    <row r="77" spans="1:12" x14ac:dyDescent="0.25">
      <c r="A77" t="s">
        <v>0</v>
      </c>
      <c r="B77" t="s">
        <v>16</v>
      </c>
      <c r="C77" t="s">
        <v>17</v>
      </c>
      <c r="D77">
        <v>2830181</v>
      </c>
      <c r="E77" s="2">
        <v>46022</v>
      </c>
      <c r="F77" s="2">
        <v>45931</v>
      </c>
      <c r="G77" s="3">
        <v>-43</v>
      </c>
      <c r="H77" t="s">
        <v>18</v>
      </c>
      <c r="K77" s="3"/>
      <c r="L77" s="147"/>
    </row>
    <row r="78" spans="1:12" x14ac:dyDescent="0.25">
      <c r="A78" t="s">
        <v>0</v>
      </c>
      <c r="B78" t="s">
        <v>16</v>
      </c>
      <c r="C78" t="s">
        <v>17</v>
      </c>
      <c r="D78">
        <v>2830183</v>
      </c>
      <c r="E78" s="2">
        <v>46022</v>
      </c>
      <c r="F78" s="2">
        <v>45931</v>
      </c>
      <c r="G78" s="3">
        <v>-48</v>
      </c>
      <c r="H78" t="s">
        <v>18</v>
      </c>
      <c r="K78" s="3"/>
      <c r="L78" s="147"/>
    </row>
    <row r="79" spans="1:12" x14ac:dyDescent="0.25">
      <c r="A79" t="s">
        <v>0</v>
      </c>
      <c r="B79" t="s">
        <v>16</v>
      </c>
      <c r="C79" t="s">
        <v>17</v>
      </c>
      <c r="D79">
        <v>2830184</v>
      </c>
      <c r="E79" s="2">
        <v>46022</v>
      </c>
      <c r="F79" s="2">
        <v>45931</v>
      </c>
      <c r="G79" s="3">
        <v>-48</v>
      </c>
      <c r="H79" t="s">
        <v>18</v>
      </c>
      <c r="K79" s="3"/>
      <c r="L79" s="147"/>
    </row>
    <row r="80" spans="1:12" x14ac:dyDescent="0.25">
      <c r="A80" t="s">
        <v>0</v>
      </c>
      <c r="B80" t="s">
        <v>16</v>
      </c>
      <c r="C80" t="s">
        <v>17</v>
      </c>
      <c r="D80">
        <v>2830229</v>
      </c>
      <c r="E80" s="2">
        <v>46022</v>
      </c>
      <c r="F80" s="2">
        <v>45931</v>
      </c>
      <c r="G80" s="3">
        <v>-43</v>
      </c>
      <c r="H80" t="s">
        <v>18</v>
      </c>
      <c r="K80" s="3"/>
      <c r="L80" s="147"/>
    </row>
    <row r="81" spans="1:12" x14ac:dyDescent="0.25">
      <c r="A81" t="s">
        <v>0</v>
      </c>
      <c r="B81" t="s">
        <v>16</v>
      </c>
      <c r="C81" t="s">
        <v>17</v>
      </c>
      <c r="D81">
        <v>2830230</v>
      </c>
      <c r="E81" s="2">
        <v>46022</v>
      </c>
      <c r="F81" s="2">
        <v>45931</v>
      </c>
      <c r="G81" s="3">
        <v>-43</v>
      </c>
      <c r="H81" t="s">
        <v>18</v>
      </c>
      <c r="K81" s="3"/>
      <c r="L81" s="147"/>
    </row>
    <row r="82" spans="1:12" x14ac:dyDescent="0.25">
      <c r="A82" t="s">
        <v>0</v>
      </c>
      <c r="B82" t="s">
        <v>16</v>
      </c>
      <c r="C82" t="s">
        <v>17</v>
      </c>
      <c r="D82">
        <v>2885035</v>
      </c>
      <c r="E82" s="2">
        <v>46022</v>
      </c>
      <c r="F82" s="2">
        <v>45931</v>
      </c>
      <c r="G82" s="3">
        <v>-55</v>
      </c>
      <c r="H82" t="s">
        <v>18</v>
      </c>
      <c r="K82" s="3"/>
      <c r="L82" s="147"/>
    </row>
    <row r="83" spans="1:12" x14ac:dyDescent="0.25">
      <c r="A83" t="s">
        <v>0</v>
      </c>
      <c r="B83" t="s">
        <v>16</v>
      </c>
      <c r="C83" t="s">
        <v>17</v>
      </c>
      <c r="D83">
        <v>2885036</v>
      </c>
      <c r="E83" s="2">
        <v>46022</v>
      </c>
      <c r="F83" s="2">
        <v>45931</v>
      </c>
      <c r="G83" s="3">
        <v>-55</v>
      </c>
      <c r="H83" t="s">
        <v>18</v>
      </c>
      <c r="K83" s="3"/>
      <c r="L83" s="147"/>
    </row>
    <row r="84" spans="1:12" x14ac:dyDescent="0.25">
      <c r="A84" t="s">
        <v>0</v>
      </c>
      <c r="B84" t="s">
        <v>16</v>
      </c>
      <c r="C84" t="s">
        <v>17</v>
      </c>
      <c r="D84">
        <v>2889155</v>
      </c>
      <c r="E84" s="2">
        <v>46022</v>
      </c>
      <c r="F84" s="2">
        <v>45931</v>
      </c>
      <c r="G84" s="3">
        <v>-40</v>
      </c>
      <c r="H84" t="s">
        <v>18</v>
      </c>
      <c r="K84" s="3"/>
      <c r="L84" s="147"/>
    </row>
    <row r="85" spans="1:12" x14ac:dyDescent="0.25">
      <c r="A85" t="s">
        <v>0</v>
      </c>
      <c r="B85" t="s">
        <v>16</v>
      </c>
      <c r="C85" t="s">
        <v>17</v>
      </c>
      <c r="D85">
        <v>2889156</v>
      </c>
      <c r="E85" s="2">
        <v>46022</v>
      </c>
      <c r="F85" s="2">
        <v>45931</v>
      </c>
      <c r="G85" s="3">
        <v>-40</v>
      </c>
      <c r="H85" t="s">
        <v>18</v>
      </c>
      <c r="K85" s="3"/>
      <c r="L85" s="147"/>
    </row>
    <row r="86" spans="1:12" x14ac:dyDescent="0.25">
      <c r="A86" t="s">
        <v>0</v>
      </c>
      <c r="B86" t="s">
        <v>16</v>
      </c>
      <c r="C86" t="s">
        <v>17</v>
      </c>
      <c r="D86">
        <v>2889401</v>
      </c>
      <c r="E86" s="2">
        <v>46022</v>
      </c>
      <c r="F86" s="2">
        <v>45931</v>
      </c>
      <c r="G86" s="3">
        <v>-18</v>
      </c>
      <c r="H86" t="s">
        <v>18</v>
      </c>
      <c r="K86" s="3"/>
      <c r="L86" s="147"/>
    </row>
    <row r="87" spans="1:12" x14ac:dyDescent="0.25">
      <c r="A87" t="s">
        <v>0</v>
      </c>
      <c r="B87" t="s">
        <v>16</v>
      </c>
      <c r="C87" t="s">
        <v>17</v>
      </c>
      <c r="D87">
        <v>2900101</v>
      </c>
      <c r="E87" s="2">
        <v>46022</v>
      </c>
      <c r="F87" s="2">
        <v>45931</v>
      </c>
      <c r="G87" s="28">
        <v>0</v>
      </c>
      <c r="H87" t="s">
        <v>18</v>
      </c>
      <c r="K87" s="28"/>
      <c r="L87" s="147"/>
    </row>
    <row r="88" spans="1:12" x14ac:dyDescent="0.25">
      <c r="A88" t="s">
        <v>0</v>
      </c>
      <c r="B88" t="s">
        <v>16</v>
      </c>
      <c r="C88" t="s">
        <v>17</v>
      </c>
      <c r="D88">
        <v>2900103</v>
      </c>
      <c r="E88" s="2">
        <v>46022</v>
      </c>
      <c r="F88" s="2">
        <v>45931</v>
      </c>
      <c r="G88" s="28">
        <v>0</v>
      </c>
      <c r="H88" t="s">
        <v>18</v>
      </c>
      <c r="K88" s="28"/>
      <c r="L88" s="147"/>
    </row>
    <row r="89" spans="1:12" x14ac:dyDescent="0.25">
      <c r="A89" t="s">
        <v>0</v>
      </c>
      <c r="B89" t="s">
        <v>16</v>
      </c>
      <c r="C89" t="s">
        <v>17</v>
      </c>
      <c r="D89">
        <v>2900122</v>
      </c>
      <c r="E89" s="2">
        <v>46022</v>
      </c>
      <c r="F89" s="2">
        <v>45931</v>
      </c>
      <c r="G89" s="28">
        <v>0</v>
      </c>
      <c r="H89" t="s">
        <v>18</v>
      </c>
      <c r="K89" s="28"/>
      <c r="L89" s="147"/>
    </row>
    <row r="90" spans="1:12" x14ac:dyDescent="0.25">
      <c r="A90" t="s">
        <v>0</v>
      </c>
      <c r="B90" t="s">
        <v>16</v>
      </c>
      <c r="C90" t="s">
        <v>17</v>
      </c>
      <c r="D90">
        <v>2900125</v>
      </c>
      <c r="E90" s="2">
        <v>46022</v>
      </c>
      <c r="F90" s="2">
        <v>45931</v>
      </c>
      <c r="G90" s="28">
        <v>0</v>
      </c>
      <c r="H90" t="s">
        <v>18</v>
      </c>
      <c r="K90" s="28"/>
      <c r="L90" s="147"/>
    </row>
    <row r="91" spans="1:12" x14ac:dyDescent="0.25">
      <c r="A91" t="s">
        <v>0</v>
      </c>
      <c r="B91" t="s">
        <v>16</v>
      </c>
      <c r="C91" t="s">
        <v>17</v>
      </c>
      <c r="D91">
        <v>2900142</v>
      </c>
      <c r="E91" s="2">
        <v>46022</v>
      </c>
      <c r="F91" s="2">
        <v>45931</v>
      </c>
      <c r="G91" s="28">
        <v>0</v>
      </c>
      <c r="H91" t="s">
        <v>18</v>
      </c>
      <c r="K91" s="28"/>
      <c r="L91" s="147"/>
    </row>
    <row r="92" spans="1:12" x14ac:dyDescent="0.25">
      <c r="A92" t="s">
        <v>0</v>
      </c>
      <c r="B92" t="s">
        <v>16</v>
      </c>
      <c r="C92" t="s">
        <v>17</v>
      </c>
      <c r="D92">
        <v>2900145</v>
      </c>
      <c r="E92" s="2">
        <v>46022</v>
      </c>
      <c r="F92" s="2">
        <v>45931</v>
      </c>
      <c r="G92" s="28">
        <v>0</v>
      </c>
      <c r="H92" t="s">
        <v>18</v>
      </c>
      <c r="K92" s="28"/>
      <c r="L92" s="147"/>
    </row>
    <row r="93" spans="1:12" x14ac:dyDescent="0.25">
      <c r="A93" t="s">
        <v>0</v>
      </c>
      <c r="B93" t="s">
        <v>16</v>
      </c>
      <c r="C93" t="s">
        <v>17</v>
      </c>
      <c r="D93">
        <v>2900163</v>
      </c>
      <c r="E93" s="2">
        <v>46022</v>
      </c>
      <c r="F93" s="2">
        <v>45931</v>
      </c>
      <c r="G93" s="28">
        <v>0</v>
      </c>
      <c r="H93" t="s">
        <v>18</v>
      </c>
      <c r="K93" s="28"/>
      <c r="L93" s="147"/>
    </row>
    <row r="94" spans="1:12" x14ac:dyDescent="0.25">
      <c r="A94" t="s">
        <v>0</v>
      </c>
      <c r="B94" t="s">
        <v>16</v>
      </c>
      <c r="C94" t="s">
        <v>17</v>
      </c>
      <c r="D94">
        <v>2900164</v>
      </c>
      <c r="E94" s="2">
        <v>46022</v>
      </c>
      <c r="F94" s="2">
        <v>45931</v>
      </c>
      <c r="G94" s="28">
        <v>0</v>
      </c>
      <c r="H94" t="s">
        <v>18</v>
      </c>
      <c r="K94" s="28"/>
      <c r="L94" s="147"/>
    </row>
    <row r="95" spans="1:12" x14ac:dyDescent="0.25">
      <c r="A95" t="s">
        <v>0</v>
      </c>
      <c r="B95" t="s">
        <v>16</v>
      </c>
      <c r="C95" t="s">
        <v>17</v>
      </c>
      <c r="D95">
        <v>2900173</v>
      </c>
      <c r="E95" s="2">
        <v>46022</v>
      </c>
      <c r="F95" s="2">
        <v>45931</v>
      </c>
      <c r="G95" s="28">
        <v>0</v>
      </c>
      <c r="H95" t="s">
        <v>18</v>
      </c>
      <c r="K95" s="28"/>
      <c r="L95" s="147"/>
    </row>
    <row r="96" spans="1:12" x14ac:dyDescent="0.25">
      <c r="A96" t="s">
        <v>0</v>
      </c>
      <c r="B96" t="s">
        <v>16</v>
      </c>
      <c r="C96" t="s">
        <v>17</v>
      </c>
      <c r="D96">
        <v>2900174</v>
      </c>
      <c r="E96" s="2">
        <v>46022</v>
      </c>
      <c r="F96" s="2">
        <v>45931</v>
      </c>
      <c r="G96" s="28">
        <v>0</v>
      </c>
      <c r="H96" t="s">
        <v>18</v>
      </c>
      <c r="K96" s="28"/>
      <c r="L96" s="147"/>
    </row>
    <row r="97" spans="1:12" x14ac:dyDescent="0.25">
      <c r="A97" t="s">
        <v>0</v>
      </c>
      <c r="B97" t="s">
        <v>16</v>
      </c>
      <c r="C97" t="s">
        <v>17</v>
      </c>
      <c r="D97">
        <v>2900175</v>
      </c>
      <c r="E97" s="2">
        <v>46022</v>
      </c>
      <c r="F97" s="2">
        <v>45931</v>
      </c>
      <c r="G97" s="28">
        <v>0</v>
      </c>
      <c r="H97" t="s">
        <v>18</v>
      </c>
      <c r="K97" s="28"/>
      <c r="L97" s="147"/>
    </row>
    <row r="98" spans="1:12" x14ac:dyDescent="0.25">
      <c r="A98" t="s">
        <v>0</v>
      </c>
      <c r="B98" t="s">
        <v>16</v>
      </c>
      <c r="C98" t="s">
        <v>17</v>
      </c>
      <c r="D98">
        <v>2900183</v>
      </c>
      <c r="E98" s="2">
        <v>46022</v>
      </c>
      <c r="F98" s="2">
        <v>45931</v>
      </c>
      <c r="G98" s="28">
        <v>0</v>
      </c>
      <c r="H98" t="s">
        <v>18</v>
      </c>
      <c r="K98" s="28"/>
      <c r="L98" s="147"/>
    </row>
    <row r="99" spans="1:12" x14ac:dyDescent="0.25">
      <c r="A99" t="s">
        <v>0</v>
      </c>
      <c r="B99" t="s">
        <v>16</v>
      </c>
      <c r="C99" t="s">
        <v>17</v>
      </c>
      <c r="D99">
        <v>2900184</v>
      </c>
      <c r="E99" s="2">
        <v>46022</v>
      </c>
      <c r="F99" s="2">
        <v>45931</v>
      </c>
      <c r="G99" s="28">
        <v>0</v>
      </c>
      <c r="H99" t="s">
        <v>18</v>
      </c>
      <c r="K99" s="28"/>
      <c r="L99" s="147"/>
    </row>
    <row r="100" spans="1:12" x14ac:dyDescent="0.25">
      <c r="A100" t="s">
        <v>0</v>
      </c>
      <c r="B100" t="s">
        <v>16</v>
      </c>
      <c r="C100" t="s">
        <v>17</v>
      </c>
      <c r="D100">
        <v>2900233</v>
      </c>
      <c r="E100" s="2">
        <v>46022</v>
      </c>
      <c r="F100" s="2">
        <v>45931</v>
      </c>
      <c r="G100" s="28">
        <v>0</v>
      </c>
      <c r="H100" t="s">
        <v>18</v>
      </c>
      <c r="K100" s="28"/>
      <c r="L100" s="147"/>
    </row>
    <row r="101" spans="1:12" x14ac:dyDescent="0.25">
      <c r="A101" t="s">
        <v>0</v>
      </c>
      <c r="B101" t="s">
        <v>16</v>
      </c>
      <c r="C101" t="s">
        <v>17</v>
      </c>
      <c r="D101">
        <v>2900234</v>
      </c>
      <c r="E101" s="2">
        <v>46022</v>
      </c>
      <c r="F101" s="2">
        <v>45931</v>
      </c>
      <c r="G101" s="28">
        <v>0</v>
      </c>
      <c r="H101" t="s">
        <v>18</v>
      </c>
      <c r="K101" s="28"/>
      <c r="L101" s="147"/>
    </row>
    <row r="102" spans="1:12" x14ac:dyDescent="0.25">
      <c r="A102" t="s">
        <v>0</v>
      </c>
      <c r="B102" t="s">
        <v>16</v>
      </c>
      <c r="C102" t="s">
        <v>17</v>
      </c>
      <c r="D102">
        <v>2900271</v>
      </c>
      <c r="E102" s="2">
        <v>46022</v>
      </c>
      <c r="F102" s="2">
        <v>45931</v>
      </c>
      <c r="G102" s="28">
        <v>0</v>
      </c>
      <c r="H102" t="s">
        <v>18</v>
      </c>
      <c r="K102" s="28"/>
      <c r="L102" s="147"/>
    </row>
    <row r="103" spans="1:12" x14ac:dyDescent="0.25">
      <c r="A103" t="s">
        <v>0</v>
      </c>
      <c r="B103" t="s">
        <v>16</v>
      </c>
      <c r="C103" t="s">
        <v>17</v>
      </c>
      <c r="D103">
        <v>2900401</v>
      </c>
      <c r="E103" s="2">
        <v>46022</v>
      </c>
      <c r="F103" s="2">
        <v>45931</v>
      </c>
      <c r="G103" s="28">
        <v>0</v>
      </c>
      <c r="H103" t="s">
        <v>18</v>
      </c>
      <c r="K103" s="28"/>
      <c r="L103" s="147"/>
    </row>
    <row r="104" spans="1:12" x14ac:dyDescent="0.25">
      <c r="A104" t="s">
        <v>0</v>
      </c>
      <c r="B104" t="s">
        <v>16</v>
      </c>
      <c r="C104" t="s">
        <v>17</v>
      </c>
      <c r="D104">
        <v>2909163</v>
      </c>
      <c r="E104" s="2">
        <v>46022</v>
      </c>
      <c r="F104" s="2">
        <v>45931</v>
      </c>
      <c r="G104" s="28">
        <v>0</v>
      </c>
      <c r="H104" t="s">
        <v>18</v>
      </c>
      <c r="K104" s="28"/>
      <c r="L104" s="147"/>
    </row>
    <row r="105" spans="1:12" x14ac:dyDescent="0.25">
      <c r="A105" t="s">
        <v>0</v>
      </c>
      <c r="B105" t="s">
        <v>16</v>
      </c>
      <c r="C105" t="s">
        <v>17</v>
      </c>
      <c r="D105">
        <v>2909165</v>
      </c>
      <c r="E105" s="2">
        <v>46022</v>
      </c>
      <c r="F105" s="2">
        <v>45931</v>
      </c>
      <c r="G105" s="28">
        <v>0</v>
      </c>
      <c r="H105" t="s">
        <v>18</v>
      </c>
      <c r="K105" s="28"/>
      <c r="L105" s="147"/>
    </row>
    <row r="106" spans="1:12" x14ac:dyDescent="0.25">
      <c r="A106" t="s">
        <v>0</v>
      </c>
      <c r="B106" t="s">
        <v>16</v>
      </c>
      <c r="C106" t="s">
        <v>17</v>
      </c>
      <c r="D106">
        <v>2909173</v>
      </c>
      <c r="E106" s="2">
        <v>46022</v>
      </c>
      <c r="F106" s="2">
        <v>45931</v>
      </c>
      <c r="G106" s="28">
        <v>0</v>
      </c>
      <c r="H106" t="s">
        <v>18</v>
      </c>
      <c r="K106" s="3"/>
      <c r="L106" s="147"/>
    </row>
    <row r="107" spans="1:12" x14ac:dyDescent="0.25">
      <c r="A107" t="s">
        <v>0</v>
      </c>
      <c r="B107" t="s">
        <v>16</v>
      </c>
      <c r="C107" t="s">
        <v>17</v>
      </c>
      <c r="D107">
        <v>2909174</v>
      </c>
      <c r="E107" s="2">
        <v>46022</v>
      </c>
      <c r="F107" s="2">
        <v>45931</v>
      </c>
      <c r="G107" s="28">
        <v>0</v>
      </c>
      <c r="H107" t="s">
        <v>18</v>
      </c>
      <c r="K107" s="3"/>
      <c r="L107" s="147"/>
    </row>
    <row r="108" spans="1:12" x14ac:dyDescent="0.25">
      <c r="A108" t="s">
        <v>0</v>
      </c>
      <c r="B108" t="s">
        <v>16</v>
      </c>
      <c r="C108" t="s">
        <v>17</v>
      </c>
      <c r="D108">
        <v>2909401</v>
      </c>
      <c r="E108" s="2">
        <v>46022</v>
      </c>
      <c r="F108" s="2">
        <v>45931</v>
      </c>
      <c r="G108" s="28">
        <v>0</v>
      </c>
      <c r="H108" t="s">
        <v>18</v>
      </c>
      <c r="K108" s="3"/>
      <c r="L108" s="147"/>
    </row>
    <row r="109" spans="1:12" x14ac:dyDescent="0.25">
      <c r="A109" t="s">
        <v>0</v>
      </c>
      <c r="B109" t="s">
        <v>16</v>
      </c>
      <c r="C109" t="s">
        <v>17</v>
      </c>
      <c r="D109">
        <v>2914163</v>
      </c>
      <c r="E109" s="2">
        <v>46022</v>
      </c>
      <c r="F109" s="2">
        <v>45931</v>
      </c>
      <c r="G109" s="28">
        <v>0</v>
      </c>
      <c r="H109" t="s">
        <v>18</v>
      </c>
      <c r="K109" s="3"/>
      <c r="L109" s="147"/>
    </row>
    <row r="110" spans="1:12" x14ac:dyDescent="0.25">
      <c r="A110" t="s">
        <v>0</v>
      </c>
      <c r="B110" t="s">
        <v>16</v>
      </c>
      <c r="C110" t="s">
        <v>17</v>
      </c>
      <c r="D110">
        <v>2914164</v>
      </c>
      <c r="E110" s="2">
        <v>46022</v>
      </c>
      <c r="F110" s="2">
        <v>45931</v>
      </c>
      <c r="G110" s="28">
        <v>0</v>
      </c>
      <c r="H110" t="s">
        <v>18</v>
      </c>
      <c r="K110" s="3"/>
      <c r="L110" s="147"/>
    </row>
    <row r="111" spans="1:12" x14ac:dyDescent="0.25">
      <c r="A111" t="s">
        <v>0</v>
      </c>
      <c r="B111" t="s">
        <v>16</v>
      </c>
      <c r="C111" t="s">
        <v>17</v>
      </c>
      <c r="D111">
        <v>2914173</v>
      </c>
      <c r="E111" s="2">
        <v>46022</v>
      </c>
      <c r="F111" s="2">
        <v>45931</v>
      </c>
      <c r="G111" s="28">
        <v>0</v>
      </c>
      <c r="H111" t="s">
        <v>18</v>
      </c>
      <c r="K111" s="3"/>
      <c r="L111" s="147"/>
    </row>
    <row r="112" spans="1:12" x14ac:dyDescent="0.25">
      <c r="A112" t="s">
        <v>0</v>
      </c>
      <c r="B112" t="s">
        <v>16</v>
      </c>
      <c r="C112" t="s">
        <v>17</v>
      </c>
      <c r="D112">
        <v>2924151</v>
      </c>
      <c r="E112" s="2">
        <v>46022</v>
      </c>
      <c r="F112" s="2">
        <v>45931</v>
      </c>
      <c r="G112" s="3">
        <v>-20</v>
      </c>
      <c r="H112" t="s">
        <v>18</v>
      </c>
      <c r="K112" s="3"/>
      <c r="L112" s="147"/>
    </row>
    <row r="113" spans="1:12" x14ac:dyDescent="0.25">
      <c r="A113" t="s">
        <v>0</v>
      </c>
      <c r="B113" t="s">
        <v>16</v>
      </c>
      <c r="C113" t="s">
        <v>17</v>
      </c>
      <c r="D113">
        <v>2924152</v>
      </c>
      <c r="E113" s="2">
        <v>46022</v>
      </c>
      <c r="F113" s="2">
        <v>45931</v>
      </c>
      <c r="G113" s="3">
        <v>-20</v>
      </c>
      <c r="H113" t="s">
        <v>18</v>
      </c>
      <c r="K113" s="3"/>
      <c r="L113" s="147"/>
    </row>
    <row r="114" spans="1:12" x14ac:dyDescent="0.25">
      <c r="A114" t="s">
        <v>0</v>
      </c>
      <c r="B114" t="s">
        <v>16</v>
      </c>
      <c r="C114" t="s">
        <v>17</v>
      </c>
      <c r="D114">
        <v>2924160</v>
      </c>
      <c r="E114" s="2">
        <v>46022</v>
      </c>
      <c r="F114" s="2">
        <v>45931</v>
      </c>
      <c r="G114" s="3">
        <v>-8</v>
      </c>
      <c r="H114" t="s">
        <v>18</v>
      </c>
      <c r="K114" s="3"/>
      <c r="L114" s="147"/>
    </row>
    <row r="115" spans="1:12" x14ac:dyDescent="0.25">
      <c r="A115" t="s">
        <v>0</v>
      </c>
      <c r="B115" t="s">
        <v>16</v>
      </c>
      <c r="C115" t="s">
        <v>17</v>
      </c>
      <c r="D115">
        <v>2924181</v>
      </c>
      <c r="E115" s="2">
        <v>46022</v>
      </c>
      <c r="F115" s="2">
        <v>45931</v>
      </c>
      <c r="G115" s="3">
        <v>-8</v>
      </c>
      <c r="H115" t="s">
        <v>18</v>
      </c>
      <c r="K115" s="3"/>
      <c r="L115" s="147"/>
    </row>
    <row r="116" spans="1:12" x14ac:dyDescent="0.25">
      <c r="A116" t="s">
        <v>0</v>
      </c>
      <c r="B116" t="s">
        <v>16</v>
      </c>
      <c r="C116" t="s">
        <v>17</v>
      </c>
      <c r="D116">
        <v>2924183</v>
      </c>
      <c r="E116" s="2">
        <v>46022</v>
      </c>
      <c r="F116" s="2">
        <v>45931</v>
      </c>
      <c r="G116" s="3">
        <v>-20</v>
      </c>
      <c r="H116" t="s">
        <v>18</v>
      </c>
      <c r="K116" s="3"/>
      <c r="L116" s="147"/>
    </row>
    <row r="117" spans="1:12" x14ac:dyDescent="0.25">
      <c r="A117" t="s">
        <v>0</v>
      </c>
      <c r="B117" t="s">
        <v>16</v>
      </c>
      <c r="C117" t="s">
        <v>17</v>
      </c>
      <c r="D117">
        <v>2924184</v>
      </c>
      <c r="E117" s="2">
        <v>46022</v>
      </c>
      <c r="F117" s="2">
        <v>45931</v>
      </c>
      <c r="G117" s="3">
        <v>-20</v>
      </c>
      <c r="H117" t="s">
        <v>18</v>
      </c>
      <c r="K117" s="3"/>
      <c r="L117" s="147"/>
    </row>
    <row r="118" spans="1:12" x14ac:dyDescent="0.25">
      <c r="A118" t="s">
        <v>0</v>
      </c>
      <c r="B118" t="s">
        <v>16</v>
      </c>
      <c r="C118" t="s">
        <v>17</v>
      </c>
      <c r="D118">
        <v>2924229</v>
      </c>
      <c r="E118" s="2">
        <v>46022</v>
      </c>
      <c r="F118" s="2">
        <v>45931</v>
      </c>
      <c r="G118" s="3">
        <v>-8</v>
      </c>
      <c r="H118" t="s">
        <v>18</v>
      </c>
      <c r="K118" s="3"/>
      <c r="L118" s="147"/>
    </row>
    <row r="119" spans="1:12" x14ac:dyDescent="0.25">
      <c r="A119" t="s">
        <v>0</v>
      </c>
      <c r="B119" t="s">
        <v>16</v>
      </c>
      <c r="C119" t="s">
        <v>17</v>
      </c>
      <c r="D119">
        <v>2924230</v>
      </c>
      <c r="E119" s="2">
        <v>46022</v>
      </c>
      <c r="F119" s="2">
        <v>45931</v>
      </c>
      <c r="G119" s="3">
        <v>-8</v>
      </c>
      <c r="H119" t="s">
        <v>18</v>
      </c>
      <c r="K119" s="3"/>
      <c r="L119" s="147"/>
    </row>
    <row r="120" spans="1:12" x14ac:dyDescent="0.25">
      <c r="A120" t="s">
        <v>0</v>
      </c>
      <c r="B120" t="s">
        <v>16</v>
      </c>
      <c r="C120" t="s">
        <v>17</v>
      </c>
      <c r="D120">
        <v>2924271</v>
      </c>
      <c r="E120" s="2">
        <v>46022</v>
      </c>
      <c r="F120" s="2">
        <v>45931</v>
      </c>
      <c r="G120" s="3">
        <v>-23</v>
      </c>
      <c r="H120" t="s">
        <v>18</v>
      </c>
      <c r="K120" s="3"/>
      <c r="L120" s="147"/>
    </row>
    <row r="121" spans="1:12" x14ac:dyDescent="0.25">
      <c r="A121" t="s">
        <v>0</v>
      </c>
      <c r="B121" t="s">
        <v>16</v>
      </c>
      <c r="C121" t="s">
        <v>17</v>
      </c>
      <c r="D121">
        <v>2924288</v>
      </c>
      <c r="E121" s="2">
        <v>46022</v>
      </c>
      <c r="F121" s="2">
        <v>45931</v>
      </c>
      <c r="G121" s="3">
        <v>-23</v>
      </c>
      <c r="H121" t="s">
        <v>18</v>
      </c>
      <c r="K121" s="3"/>
      <c r="L121" s="147"/>
    </row>
    <row r="122" spans="1:12" x14ac:dyDescent="0.25">
      <c r="A122" t="s">
        <v>0</v>
      </c>
      <c r="B122" t="s">
        <v>16</v>
      </c>
      <c r="C122" t="s">
        <v>17</v>
      </c>
      <c r="D122">
        <v>2924401</v>
      </c>
      <c r="E122" s="2">
        <v>46022</v>
      </c>
      <c r="F122" s="2">
        <v>45931</v>
      </c>
      <c r="G122" s="3">
        <v>-23</v>
      </c>
      <c r="H122" t="s">
        <v>18</v>
      </c>
      <c r="K122" s="3"/>
      <c r="L122" s="147"/>
    </row>
    <row r="123" spans="1:12" x14ac:dyDescent="0.25">
      <c r="A123" t="s">
        <v>0</v>
      </c>
      <c r="B123" t="s">
        <v>16</v>
      </c>
      <c r="C123" t="s">
        <v>17</v>
      </c>
      <c r="D123">
        <v>2927151</v>
      </c>
      <c r="E123" s="2">
        <v>46022</v>
      </c>
      <c r="F123" s="2">
        <v>45931</v>
      </c>
      <c r="G123" s="3">
        <v>-28</v>
      </c>
      <c r="H123" t="s">
        <v>18</v>
      </c>
      <c r="K123" s="3"/>
      <c r="L123" s="147"/>
    </row>
    <row r="124" spans="1:12" x14ac:dyDescent="0.25">
      <c r="A124" t="s">
        <v>0</v>
      </c>
      <c r="B124" t="s">
        <v>16</v>
      </c>
      <c r="C124" t="s">
        <v>17</v>
      </c>
      <c r="D124">
        <v>2927152</v>
      </c>
      <c r="E124" s="2">
        <v>46022</v>
      </c>
      <c r="F124" s="2">
        <v>45931</v>
      </c>
      <c r="G124" s="3">
        <v>-28</v>
      </c>
      <c r="H124" t="s">
        <v>18</v>
      </c>
      <c r="K124" s="3"/>
      <c r="L124" s="147"/>
    </row>
    <row r="125" spans="1:12" x14ac:dyDescent="0.25">
      <c r="A125" t="s">
        <v>0</v>
      </c>
      <c r="B125" t="s">
        <v>16</v>
      </c>
      <c r="C125" t="s">
        <v>17</v>
      </c>
      <c r="D125">
        <v>2927183</v>
      </c>
      <c r="E125" s="2">
        <v>46022</v>
      </c>
      <c r="F125" s="2">
        <v>45931</v>
      </c>
      <c r="G125" s="3">
        <v>-28</v>
      </c>
      <c r="H125" t="s">
        <v>18</v>
      </c>
      <c r="K125" s="3"/>
      <c r="L125" s="147"/>
    </row>
    <row r="126" spans="1:12" x14ac:dyDescent="0.25">
      <c r="A126" t="s">
        <v>0</v>
      </c>
      <c r="B126" t="s">
        <v>16</v>
      </c>
      <c r="C126" t="s">
        <v>17</v>
      </c>
      <c r="D126">
        <v>2927184</v>
      </c>
      <c r="E126" s="2">
        <v>46022</v>
      </c>
      <c r="F126" s="2">
        <v>45931</v>
      </c>
      <c r="G126" s="3">
        <v>-28</v>
      </c>
      <c r="H126" t="s">
        <v>18</v>
      </c>
      <c r="K126" s="3"/>
      <c r="L126" s="147"/>
    </row>
    <row r="127" spans="1:12" x14ac:dyDescent="0.25">
      <c r="A127" t="s">
        <v>0</v>
      </c>
      <c r="B127" t="s">
        <v>16</v>
      </c>
      <c r="C127" t="s">
        <v>17</v>
      </c>
      <c r="D127">
        <v>2931181</v>
      </c>
      <c r="E127" s="2">
        <v>46022</v>
      </c>
      <c r="F127" s="2">
        <v>45931</v>
      </c>
      <c r="G127" s="3">
        <v>-13</v>
      </c>
      <c r="H127" t="s">
        <v>18</v>
      </c>
      <c r="K127" s="3"/>
      <c r="L127" s="147"/>
    </row>
    <row r="128" spans="1:12" x14ac:dyDescent="0.25">
      <c r="A128" t="s">
        <v>0</v>
      </c>
      <c r="B128" t="s">
        <v>16</v>
      </c>
      <c r="C128" t="s">
        <v>17</v>
      </c>
      <c r="D128">
        <v>2931183</v>
      </c>
      <c r="E128" s="2">
        <v>46022</v>
      </c>
      <c r="F128" s="2">
        <v>45931</v>
      </c>
      <c r="G128" s="3">
        <v>-18</v>
      </c>
      <c r="H128" t="s">
        <v>18</v>
      </c>
      <c r="K128" s="3"/>
      <c r="L128" s="147"/>
    </row>
    <row r="129" spans="1:12" x14ac:dyDescent="0.25">
      <c r="A129" t="s">
        <v>0</v>
      </c>
      <c r="B129" t="s">
        <v>16</v>
      </c>
      <c r="C129" t="s">
        <v>17</v>
      </c>
      <c r="D129">
        <v>2931184</v>
      </c>
      <c r="E129" s="2">
        <v>46022</v>
      </c>
      <c r="F129" s="2">
        <v>45931</v>
      </c>
      <c r="G129" s="3">
        <v>-18</v>
      </c>
      <c r="H129" t="s">
        <v>18</v>
      </c>
      <c r="K129" s="3"/>
      <c r="L129" s="147"/>
    </row>
    <row r="130" spans="1:12" x14ac:dyDescent="0.25">
      <c r="A130" t="s">
        <v>0</v>
      </c>
      <c r="B130" t="s">
        <v>16</v>
      </c>
      <c r="C130" t="s">
        <v>17</v>
      </c>
      <c r="D130">
        <v>2931224</v>
      </c>
      <c r="E130" s="2">
        <v>46022</v>
      </c>
      <c r="F130" s="2">
        <v>45931</v>
      </c>
      <c r="G130" s="3">
        <v>-13</v>
      </c>
      <c r="H130" t="s">
        <v>18</v>
      </c>
      <c r="K130" s="3"/>
      <c r="L130" s="147"/>
    </row>
    <row r="131" spans="1:12" x14ac:dyDescent="0.25">
      <c r="A131" t="s">
        <v>0</v>
      </c>
      <c r="B131" t="s">
        <v>16</v>
      </c>
      <c r="C131" t="s">
        <v>17</v>
      </c>
      <c r="D131">
        <v>2931225</v>
      </c>
      <c r="E131" s="2">
        <v>46022</v>
      </c>
      <c r="F131" s="2">
        <v>45931</v>
      </c>
      <c r="G131" s="3">
        <v>-13</v>
      </c>
      <c r="H131" t="s">
        <v>18</v>
      </c>
      <c r="K131" s="3"/>
      <c r="L131" s="147"/>
    </row>
    <row r="132" spans="1:12" x14ac:dyDescent="0.25">
      <c r="A132" t="s">
        <v>0</v>
      </c>
      <c r="B132" t="s">
        <v>16</v>
      </c>
      <c r="C132" t="s">
        <v>17</v>
      </c>
      <c r="D132">
        <v>2931229</v>
      </c>
      <c r="E132" s="2">
        <v>46022</v>
      </c>
      <c r="F132" s="2">
        <v>45931</v>
      </c>
      <c r="G132" s="3">
        <v>-13</v>
      </c>
      <c r="H132" t="s">
        <v>18</v>
      </c>
      <c r="K132" s="3"/>
      <c r="L132" s="147"/>
    </row>
    <row r="133" spans="1:12" x14ac:dyDescent="0.25">
      <c r="A133" t="s">
        <v>0</v>
      </c>
      <c r="B133" t="s">
        <v>16</v>
      </c>
      <c r="C133" t="s">
        <v>17</v>
      </c>
      <c r="D133">
        <v>2931401</v>
      </c>
      <c r="E133" s="2">
        <v>46022</v>
      </c>
      <c r="F133" s="2">
        <v>45931</v>
      </c>
      <c r="G133" s="3">
        <v>-13</v>
      </c>
      <c r="H133" t="s">
        <v>18</v>
      </c>
      <c r="K133" s="3"/>
      <c r="L133" s="147"/>
    </row>
    <row r="134" spans="1:12" x14ac:dyDescent="0.25">
      <c r="A134" t="s">
        <v>0</v>
      </c>
      <c r="B134" t="s">
        <v>16</v>
      </c>
      <c r="C134" t="s">
        <v>17</v>
      </c>
      <c r="D134">
        <v>2933155</v>
      </c>
      <c r="E134" s="2">
        <v>46022</v>
      </c>
      <c r="F134" s="2">
        <v>45931</v>
      </c>
      <c r="G134" s="3">
        <v>-38</v>
      </c>
      <c r="H134" t="s">
        <v>18</v>
      </c>
      <c r="K134" s="3"/>
      <c r="L134" s="147"/>
    </row>
    <row r="135" spans="1:12" x14ac:dyDescent="0.25">
      <c r="A135" t="s">
        <v>0</v>
      </c>
      <c r="B135" t="s">
        <v>16</v>
      </c>
      <c r="C135" t="s">
        <v>17</v>
      </c>
      <c r="D135">
        <v>2933156</v>
      </c>
      <c r="E135" s="2">
        <v>46022</v>
      </c>
      <c r="F135" s="2">
        <v>45931</v>
      </c>
      <c r="G135" s="3">
        <v>-38</v>
      </c>
      <c r="H135" t="s">
        <v>18</v>
      </c>
      <c r="K135" s="3"/>
      <c r="L135" s="147"/>
    </row>
    <row r="136" spans="1:12" x14ac:dyDescent="0.25">
      <c r="A136" t="s">
        <v>0</v>
      </c>
      <c r="B136" t="s">
        <v>16</v>
      </c>
      <c r="C136" t="s">
        <v>17</v>
      </c>
      <c r="D136">
        <v>2936151</v>
      </c>
      <c r="E136" s="2">
        <v>46022</v>
      </c>
      <c r="F136" s="2">
        <v>45931</v>
      </c>
      <c r="G136" s="3">
        <v>-23</v>
      </c>
      <c r="H136" t="s">
        <v>18</v>
      </c>
      <c r="K136" s="3"/>
      <c r="L136" s="147"/>
    </row>
    <row r="137" spans="1:12" x14ac:dyDescent="0.25">
      <c r="A137" t="s">
        <v>0</v>
      </c>
      <c r="B137" t="s">
        <v>16</v>
      </c>
      <c r="C137" t="s">
        <v>17</v>
      </c>
      <c r="D137">
        <v>2936152</v>
      </c>
      <c r="E137" s="2">
        <v>46022</v>
      </c>
      <c r="F137" s="2">
        <v>45931</v>
      </c>
      <c r="G137" s="3">
        <v>-23</v>
      </c>
      <c r="H137" t="s">
        <v>18</v>
      </c>
      <c r="K137" s="3"/>
      <c r="L137" s="147"/>
    </row>
    <row r="138" spans="1:12" x14ac:dyDescent="0.25">
      <c r="A138" t="s">
        <v>0</v>
      </c>
      <c r="B138" t="s">
        <v>16</v>
      </c>
      <c r="C138" t="s">
        <v>17</v>
      </c>
      <c r="D138">
        <v>2936160</v>
      </c>
      <c r="E138" s="2">
        <v>46022</v>
      </c>
      <c r="F138" s="2">
        <v>45931</v>
      </c>
      <c r="G138" s="3">
        <v>-23</v>
      </c>
      <c r="H138" t="s">
        <v>18</v>
      </c>
      <c r="K138" s="3"/>
      <c r="L138" s="147"/>
    </row>
    <row r="139" spans="1:12" x14ac:dyDescent="0.25">
      <c r="A139" t="s">
        <v>0</v>
      </c>
      <c r="B139" t="s">
        <v>16</v>
      </c>
      <c r="C139" t="s">
        <v>17</v>
      </c>
      <c r="D139">
        <v>2936181</v>
      </c>
      <c r="E139" s="2">
        <v>46022</v>
      </c>
      <c r="F139" s="2">
        <v>45931</v>
      </c>
      <c r="G139" s="3">
        <v>-23</v>
      </c>
      <c r="H139" t="s">
        <v>18</v>
      </c>
      <c r="K139" s="3"/>
      <c r="L139" s="147"/>
    </row>
    <row r="140" spans="1:12" x14ac:dyDescent="0.25">
      <c r="A140" t="s">
        <v>0</v>
      </c>
      <c r="B140" t="s">
        <v>16</v>
      </c>
      <c r="C140" t="s">
        <v>17</v>
      </c>
      <c r="D140">
        <v>2936183</v>
      </c>
      <c r="E140" s="2">
        <v>46022</v>
      </c>
      <c r="F140" s="2">
        <v>45931</v>
      </c>
      <c r="G140" s="3">
        <v>-23</v>
      </c>
      <c r="H140" t="s">
        <v>18</v>
      </c>
      <c r="K140" s="3"/>
      <c r="L140" s="147"/>
    </row>
    <row r="141" spans="1:12" x14ac:dyDescent="0.25">
      <c r="A141" t="s">
        <v>0</v>
      </c>
      <c r="B141" t="s">
        <v>16</v>
      </c>
      <c r="C141" t="s">
        <v>17</v>
      </c>
      <c r="D141">
        <v>2936184</v>
      </c>
      <c r="E141" s="2">
        <v>46022</v>
      </c>
      <c r="F141" s="2">
        <v>45931</v>
      </c>
      <c r="G141" s="3">
        <v>-23</v>
      </c>
      <c r="H141" t="s">
        <v>18</v>
      </c>
      <c r="K141" s="3"/>
      <c r="L141" s="147"/>
    </row>
    <row r="142" spans="1:12" x14ac:dyDescent="0.25">
      <c r="A142" t="s">
        <v>0</v>
      </c>
      <c r="B142" t="s">
        <v>16</v>
      </c>
      <c r="C142" t="s">
        <v>17</v>
      </c>
      <c r="D142">
        <v>2936229</v>
      </c>
      <c r="E142" s="2">
        <v>46022</v>
      </c>
      <c r="F142" s="2">
        <v>45931</v>
      </c>
      <c r="G142" s="3">
        <v>-23</v>
      </c>
      <c r="H142" t="s">
        <v>18</v>
      </c>
      <c r="K142" s="3"/>
      <c r="L142" s="147"/>
    </row>
    <row r="143" spans="1:12" x14ac:dyDescent="0.25">
      <c r="A143" t="s">
        <v>0</v>
      </c>
      <c r="B143" t="s">
        <v>16</v>
      </c>
      <c r="C143" t="s">
        <v>17</v>
      </c>
      <c r="D143">
        <v>2936230</v>
      </c>
      <c r="E143" s="2">
        <v>46022</v>
      </c>
      <c r="F143" s="2">
        <v>45931</v>
      </c>
      <c r="G143" s="3">
        <v>-23</v>
      </c>
      <c r="H143" t="s">
        <v>18</v>
      </c>
      <c r="K143" s="3"/>
      <c r="L143" s="147"/>
    </row>
    <row r="144" spans="1:12" x14ac:dyDescent="0.25">
      <c r="A144" t="s">
        <v>0</v>
      </c>
      <c r="B144" t="s">
        <v>16</v>
      </c>
      <c r="C144" t="s">
        <v>17</v>
      </c>
      <c r="D144">
        <v>2936401</v>
      </c>
      <c r="E144" s="2">
        <v>46022</v>
      </c>
      <c r="F144" s="2">
        <v>45931</v>
      </c>
      <c r="G144" s="3">
        <v>-23</v>
      </c>
      <c r="H144" t="s">
        <v>18</v>
      </c>
      <c r="K144" s="28"/>
      <c r="L144" s="147"/>
    </row>
    <row r="145" spans="1:12" x14ac:dyDescent="0.25">
      <c r="A145" t="s">
        <v>0</v>
      </c>
      <c r="B145" t="s">
        <v>16</v>
      </c>
      <c r="C145" t="s">
        <v>17</v>
      </c>
      <c r="D145">
        <v>2941183</v>
      </c>
      <c r="E145" s="2">
        <v>46022</v>
      </c>
      <c r="F145" s="2">
        <v>45931</v>
      </c>
      <c r="G145" s="3">
        <v>-8</v>
      </c>
      <c r="H145" t="s">
        <v>18</v>
      </c>
      <c r="K145" s="28"/>
      <c r="L145" s="147"/>
    </row>
    <row r="146" spans="1:12" x14ac:dyDescent="0.25">
      <c r="A146" t="s">
        <v>0</v>
      </c>
      <c r="B146" t="s">
        <v>16</v>
      </c>
      <c r="C146" t="s">
        <v>17</v>
      </c>
      <c r="D146">
        <v>2941184</v>
      </c>
      <c r="E146" s="2">
        <v>46022</v>
      </c>
      <c r="F146" s="2">
        <v>45931</v>
      </c>
      <c r="G146" s="3">
        <v>-8</v>
      </c>
      <c r="H146" t="s">
        <v>18</v>
      </c>
      <c r="K146" s="3"/>
      <c r="L146" s="147"/>
    </row>
    <row r="147" spans="1:12" x14ac:dyDescent="0.25">
      <c r="A147" t="s">
        <v>0</v>
      </c>
      <c r="B147" t="s">
        <v>16</v>
      </c>
      <c r="C147" t="s">
        <v>17</v>
      </c>
      <c r="D147">
        <v>2941233</v>
      </c>
      <c r="E147" s="2">
        <v>46022</v>
      </c>
      <c r="F147" s="2">
        <v>45931</v>
      </c>
      <c r="G147" s="3">
        <v>-8</v>
      </c>
      <c r="H147" t="s">
        <v>18</v>
      </c>
      <c r="K147" s="3"/>
      <c r="L147" s="147"/>
    </row>
    <row r="148" spans="1:12" x14ac:dyDescent="0.25">
      <c r="A148" t="s">
        <v>0</v>
      </c>
      <c r="B148" t="s">
        <v>16</v>
      </c>
      <c r="C148" t="s">
        <v>17</v>
      </c>
      <c r="D148">
        <v>2941234</v>
      </c>
      <c r="E148" s="2">
        <v>46022</v>
      </c>
      <c r="F148" s="2">
        <v>45931</v>
      </c>
      <c r="G148" s="3">
        <v>-8</v>
      </c>
      <c r="H148" t="s">
        <v>18</v>
      </c>
      <c r="K148" s="3"/>
      <c r="L148" s="147"/>
    </row>
    <row r="149" spans="1:12" x14ac:dyDescent="0.25">
      <c r="A149" t="s">
        <v>0</v>
      </c>
      <c r="B149" t="s">
        <v>16</v>
      </c>
      <c r="C149" t="s">
        <v>17</v>
      </c>
      <c r="D149">
        <v>2941265</v>
      </c>
      <c r="E149" s="2">
        <v>46022</v>
      </c>
      <c r="F149" s="2">
        <v>45931</v>
      </c>
      <c r="G149" s="3">
        <v>-8</v>
      </c>
      <c r="H149" t="s">
        <v>18</v>
      </c>
      <c r="K149" s="3"/>
      <c r="L149" s="147"/>
    </row>
    <row r="150" spans="1:12" x14ac:dyDescent="0.25">
      <c r="A150" t="s">
        <v>0</v>
      </c>
      <c r="B150" t="s">
        <v>16</v>
      </c>
      <c r="C150" t="s">
        <v>17</v>
      </c>
      <c r="D150">
        <v>2941271</v>
      </c>
      <c r="E150" s="2">
        <v>46022</v>
      </c>
      <c r="F150" s="2">
        <v>45931</v>
      </c>
      <c r="G150" s="28">
        <v>0</v>
      </c>
      <c r="H150" t="s">
        <v>18</v>
      </c>
      <c r="K150" s="3"/>
      <c r="L150" s="147"/>
    </row>
    <row r="151" spans="1:12" x14ac:dyDescent="0.25">
      <c r="A151" t="s">
        <v>0</v>
      </c>
      <c r="B151" t="s">
        <v>16</v>
      </c>
      <c r="C151" t="s">
        <v>17</v>
      </c>
      <c r="D151">
        <v>2941401</v>
      </c>
      <c r="E151" s="2">
        <v>46022</v>
      </c>
      <c r="F151" s="2">
        <v>45931</v>
      </c>
      <c r="G151" s="28">
        <v>0</v>
      </c>
      <c r="H151" t="s">
        <v>18</v>
      </c>
      <c r="K151" s="3"/>
      <c r="L151" s="147"/>
    </row>
    <row r="152" spans="1:12" x14ac:dyDescent="0.25">
      <c r="A152" t="s">
        <v>0</v>
      </c>
      <c r="B152" t="s">
        <v>16</v>
      </c>
      <c r="C152" t="s">
        <v>17</v>
      </c>
      <c r="D152">
        <v>2944151</v>
      </c>
      <c r="E152" s="2">
        <v>46022</v>
      </c>
      <c r="F152" s="2">
        <v>45931</v>
      </c>
      <c r="G152" s="3">
        <v>-13</v>
      </c>
      <c r="H152" t="s">
        <v>18</v>
      </c>
      <c r="K152" s="3"/>
      <c r="L152" s="147"/>
    </row>
    <row r="153" spans="1:12" x14ac:dyDescent="0.25">
      <c r="A153" t="s">
        <v>0</v>
      </c>
      <c r="B153" t="s">
        <v>16</v>
      </c>
      <c r="C153" t="s">
        <v>17</v>
      </c>
      <c r="D153">
        <v>2944152</v>
      </c>
      <c r="E153" s="2">
        <v>46022</v>
      </c>
      <c r="F153" s="2">
        <v>45931</v>
      </c>
      <c r="G153" s="3">
        <v>-13</v>
      </c>
      <c r="H153" t="s">
        <v>18</v>
      </c>
      <c r="K153" s="3"/>
      <c r="L153" s="147"/>
    </row>
    <row r="154" spans="1:12" x14ac:dyDescent="0.25">
      <c r="A154" t="s">
        <v>0</v>
      </c>
      <c r="B154" t="s">
        <v>16</v>
      </c>
      <c r="C154" t="s">
        <v>17</v>
      </c>
      <c r="D154">
        <v>2944160</v>
      </c>
      <c r="E154" s="2">
        <v>46022</v>
      </c>
      <c r="F154" s="2">
        <v>45931</v>
      </c>
      <c r="G154" s="3">
        <v>-13</v>
      </c>
      <c r="H154" t="s">
        <v>18</v>
      </c>
      <c r="K154" s="3"/>
      <c r="L154" s="147"/>
    </row>
    <row r="155" spans="1:12" x14ac:dyDescent="0.25">
      <c r="A155" t="s">
        <v>0</v>
      </c>
      <c r="B155" t="s">
        <v>16</v>
      </c>
      <c r="C155" t="s">
        <v>17</v>
      </c>
      <c r="D155">
        <v>2944181</v>
      </c>
      <c r="E155" s="2">
        <v>46022</v>
      </c>
      <c r="F155" s="2">
        <v>45931</v>
      </c>
      <c r="G155" s="3">
        <v>-13</v>
      </c>
      <c r="H155" t="s">
        <v>18</v>
      </c>
      <c r="K155" s="3"/>
      <c r="L155" s="147"/>
    </row>
    <row r="156" spans="1:12" x14ac:dyDescent="0.25">
      <c r="A156" t="s">
        <v>0</v>
      </c>
      <c r="B156" t="s">
        <v>16</v>
      </c>
      <c r="C156" t="s">
        <v>17</v>
      </c>
      <c r="D156">
        <v>2944183</v>
      </c>
      <c r="E156" s="2">
        <v>46022</v>
      </c>
      <c r="F156" s="2">
        <v>45931</v>
      </c>
      <c r="G156" s="3">
        <v>-13</v>
      </c>
      <c r="H156" t="s">
        <v>18</v>
      </c>
      <c r="K156" s="3"/>
      <c r="L156" s="147"/>
    </row>
    <row r="157" spans="1:12" x14ac:dyDescent="0.25">
      <c r="A157" t="s">
        <v>0</v>
      </c>
      <c r="B157" t="s">
        <v>16</v>
      </c>
      <c r="C157" t="s">
        <v>17</v>
      </c>
      <c r="D157">
        <v>2944184</v>
      </c>
      <c r="E157" s="2">
        <v>46022</v>
      </c>
      <c r="F157" s="2">
        <v>45931</v>
      </c>
      <c r="G157" s="3">
        <v>-13</v>
      </c>
      <c r="H157" t="s">
        <v>18</v>
      </c>
      <c r="K157" s="3"/>
      <c r="L157" s="147"/>
    </row>
    <row r="158" spans="1:12" x14ac:dyDescent="0.25">
      <c r="A158" t="s">
        <v>0</v>
      </c>
      <c r="B158" t="s">
        <v>16</v>
      </c>
      <c r="C158" t="s">
        <v>17</v>
      </c>
      <c r="D158">
        <v>2944229</v>
      </c>
      <c r="E158" s="2">
        <v>46022</v>
      </c>
      <c r="F158" s="2">
        <v>45931</v>
      </c>
      <c r="G158" s="3">
        <v>-13</v>
      </c>
      <c r="H158" t="s">
        <v>18</v>
      </c>
      <c r="K158" s="3"/>
      <c r="L158" s="147"/>
    </row>
    <row r="159" spans="1:12" x14ac:dyDescent="0.25">
      <c r="A159" t="s">
        <v>0</v>
      </c>
      <c r="B159" t="s">
        <v>16</v>
      </c>
      <c r="C159" t="s">
        <v>17</v>
      </c>
      <c r="D159">
        <v>2944230</v>
      </c>
      <c r="E159" s="2">
        <v>46022</v>
      </c>
      <c r="F159" s="2">
        <v>45931</v>
      </c>
      <c r="G159" s="3">
        <v>-13</v>
      </c>
      <c r="H159" t="s">
        <v>18</v>
      </c>
      <c r="K159" s="3"/>
      <c r="L159" s="147"/>
    </row>
    <row r="160" spans="1:12" x14ac:dyDescent="0.25">
      <c r="A160" t="s">
        <v>0</v>
      </c>
      <c r="B160" t="s">
        <v>16</v>
      </c>
      <c r="C160" t="s">
        <v>17</v>
      </c>
      <c r="D160">
        <v>2949181</v>
      </c>
      <c r="E160" s="2">
        <v>46022</v>
      </c>
      <c r="F160" s="2">
        <v>45931</v>
      </c>
      <c r="G160" s="3">
        <v>-28</v>
      </c>
      <c r="H160" t="s">
        <v>18</v>
      </c>
      <c r="K160" s="3"/>
      <c r="L160" s="147"/>
    </row>
    <row r="161" spans="1:12" x14ac:dyDescent="0.25">
      <c r="A161" t="s">
        <v>0</v>
      </c>
      <c r="B161" t="s">
        <v>16</v>
      </c>
      <c r="C161" t="s">
        <v>17</v>
      </c>
      <c r="D161">
        <v>2949183</v>
      </c>
      <c r="E161" s="2">
        <v>46022</v>
      </c>
      <c r="F161" s="2">
        <v>45931</v>
      </c>
      <c r="G161" s="3">
        <v>-28</v>
      </c>
      <c r="H161" t="s">
        <v>18</v>
      </c>
      <c r="K161" s="28"/>
      <c r="L161" s="147"/>
    </row>
    <row r="162" spans="1:12" x14ac:dyDescent="0.25">
      <c r="A162" t="s">
        <v>0</v>
      </c>
      <c r="B162" t="s">
        <v>16</v>
      </c>
      <c r="C162" t="s">
        <v>17</v>
      </c>
      <c r="D162">
        <v>2949184</v>
      </c>
      <c r="E162" s="2">
        <v>46022</v>
      </c>
      <c r="F162" s="2">
        <v>45931</v>
      </c>
      <c r="G162" s="3">
        <v>-28</v>
      </c>
      <c r="H162" t="s">
        <v>18</v>
      </c>
      <c r="K162" s="28"/>
      <c r="L162" s="147"/>
    </row>
    <row r="163" spans="1:12" x14ac:dyDescent="0.25">
      <c r="A163" t="s">
        <v>0</v>
      </c>
      <c r="B163" t="s">
        <v>16</v>
      </c>
      <c r="C163" t="s">
        <v>17</v>
      </c>
      <c r="D163">
        <v>2949185</v>
      </c>
      <c r="E163" s="2">
        <v>46022</v>
      </c>
      <c r="F163" s="2">
        <v>45931</v>
      </c>
      <c r="G163" s="3">
        <v>-28</v>
      </c>
      <c r="H163" t="s">
        <v>18</v>
      </c>
      <c r="K163" s="3"/>
      <c r="L163" s="147"/>
    </row>
    <row r="164" spans="1:12" x14ac:dyDescent="0.25">
      <c r="A164" t="s">
        <v>0</v>
      </c>
      <c r="B164" t="s">
        <v>16</v>
      </c>
      <c r="C164" t="s">
        <v>17</v>
      </c>
      <c r="D164">
        <v>2949229</v>
      </c>
      <c r="E164" s="2">
        <v>46022</v>
      </c>
      <c r="F164" s="2">
        <v>45931</v>
      </c>
      <c r="G164" s="3">
        <v>-28</v>
      </c>
      <c r="H164" t="s">
        <v>18</v>
      </c>
      <c r="J164" s="28"/>
      <c r="K164" s="28"/>
      <c r="L164" s="147"/>
    </row>
    <row r="165" spans="1:12" x14ac:dyDescent="0.25">
      <c r="A165" t="s">
        <v>0</v>
      </c>
      <c r="B165" t="s">
        <v>16</v>
      </c>
      <c r="C165" t="s">
        <v>17</v>
      </c>
      <c r="D165">
        <v>2949299</v>
      </c>
      <c r="E165" s="2">
        <v>46022</v>
      </c>
      <c r="F165" s="2">
        <v>45931</v>
      </c>
      <c r="G165" s="3">
        <v>-28</v>
      </c>
      <c r="H165" t="s">
        <v>18</v>
      </c>
      <c r="J165" s="28"/>
      <c r="K165" s="28"/>
      <c r="L165" s="147"/>
    </row>
    <row r="166" spans="1:12" x14ac:dyDescent="0.25">
      <c r="A166" t="s">
        <v>0</v>
      </c>
      <c r="B166" t="s">
        <v>16</v>
      </c>
      <c r="C166" t="s">
        <v>17</v>
      </c>
      <c r="D166">
        <v>2951401</v>
      </c>
      <c r="E166" s="2">
        <v>46022</v>
      </c>
      <c r="F166" s="2">
        <v>45931</v>
      </c>
      <c r="G166" s="3">
        <v>-18</v>
      </c>
      <c r="H166" t="s">
        <v>18</v>
      </c>
      <c r="J166" s="28"/>
      <c r="K166" s="28"/>
      <c r="L166" s="147"/>
    </row>
    <row r="167" spans="1:12" x14ac:dyDescent="0.25">
      <c r="A167" t="s">
        <v>0</v>
      </c>
      <c r="B167" t="s">
        <v>16</v>
      </c>
      <c r="C167" t="s">
        <v>17</v>
      </c>
      <c r="D167">
        <v>2953211</v>
      </c>
      <c r="E167" s="2">
        <v>46022</v>
      </c>
      <c r="F167" s="2">
        <v>45931</v>
      </c>
      <c r="G167" s="28">
        <v>0</v>
      </c>
      <c r="H167" t="s">
        <v>18</v>
      </c>
      <c r="J167" s="28"/>
      <c r="K167" s="28"/>
      <c r="L167" s="147"/>
    </row>
    <row r="168" spans="1:12" x14ac:dyDescent="0.25">
      <c r="A168" t="s">
        <v>0</v>
      </c>
      <c r="B168" t="s">
        <v>16</v>
      </c>
      <c r="C168" t="s">
        <v>17</v>
      </c>
      <c r="D168">
        <v>2953213</v>
      </c>
      <c r="E168" s="2">
        <v>46022</v>
      </c>
      <c r="F168" s="2">
        <v>45931</v>
      </c>
      <c r="G168" s="28">
        <v>0</v>
      </c>
      <c r="H168" t="s">
        <v>18</v>
      </c>
      <c r="J168" s="28"/>
      <c r="K168" s="28"/>
      <c r="L168" s="147"/>
    </row>
    <row r="169" spans="1:12" x14ac:dyDescent="0.25">
      <c r="A169" t="s">
        <v>0</v>
      </c>
      <c r="B169" t="s">
        <v>16</v>
      </c>
      <c r="C169" t="s">
        <v>17</v>
      </c>
      <c r="D169">
        <v>2959271</v>
      </c>
      <c r="E169" s="2">
        <v>46022</v>
      </c>
      <c r="F169" s="2">
        <v>45931</v>
      </c>
      <c r="G169" s="3">
        <v>-60</v>
      </c>
      <c r="H169" t="s">
        <v>18</v>
      </c>
      <c r="K169" s="3"/>
      <c r="L169" s="147"/>
    </row>
    <row r="170" spans="1:12" x14ac:dyDescent="0.25">
      <c r="A170" t="s">
        <v>0</v>
      </c>
      <c r="B170" t="s">
        <v>16</v>
      </c>
      <c r="C170" t="s">
        <v>17</v>
      </c>
      <c r="D170">
        <v>2959401</v>
      </c>
      <c r="E170" s="2">
        <v>46022</v>
      </c>
      <c r="F170" s="2">
        <v>45931</v>
      </c>
      <c r="G170" s="3">
        <v>-60</v>
      </c>
      <c r="H170" t="s">
        <v>18</v>
      </c>
      <c r="K170" s="3"/>
      <c r="L170" s="147"/>
    </row>
    <row r="171" spans="1:12" x14ac:dyDescent="0.25">
      <c r="A171" t="s">
        <v>0</v>
      </c>
      <c r="B171" t="s">
        <v>16</v>
      </c>
      <c r="C171" t="s">
        <v>17</v>
      </c>
      <c r="D171">
        <v>2960183</v>
      </c>
      <c r="E171" s="2">
        <v>46022</v>
      </c>
      <c r="F171" s="2">
        <v>45931</v>
      </c>
      <c r="G171" s="28">
        <v>0</v>
      </c>
      <c r="H171" t="s">
        <v>18</v>
      </c>
      <c r="K171" s="3"/>
      <c r="L171" s="147"/>
    </row>
    <row r="172" spans="1:12" x14ac:dyDescent="0.25">
      <c r="A172" t="s">
        <v>0</v>
      </c>
      <c r="B172" t="s">
        <v>16</v>
      </c>
      <c r="C172" t="s">
        <v>17</v>
      </c>
      <c r="D172">
        <v>2960184</v>
      </c>
      <c r="E172" s="2">
        <v>46022</v>
      </c>
      <c r="F172" s="2">
        <v>45931</v>
      </c>
      <c r="G172" s="28">
        <v>0</v>
      </c>
      <c r="H172" t="s">
        <v>18</v>
      </c>
      <c r="K172" s="3"/>
      <c r="L172" s="147"/>
    </row>
    <row r="173" spans="1:12" x14ac:dyDescent="0.25">
      <c r="A173" t="s">
        <v>0</v>
      </c>
      <c r="B173" t="s">
        <v>16</v>
      </c>
      <c r="C173" t="s">
        <v>17</v>
      </c>
      <c r="D173">
        <v>2960221</v>
      </c>
      <c r="E173" s="2">
        <v>46022</v>
      </c>
      <c r="F173" s="2">
        <v>45931</v>
      </c>
      <c r="G173" s="28">
        <v>0</v>
      </c>
      <c r="H173" t="s">
        <v>18</v>
      </c>
      <c r="K173" s="3"/>
      <c r="L173" s="147"/>
    </row>
    <row r="174" spans="1:12" x14ac:dyDescent="0.25">
      <c r="A174" t="s">
        <v>0</v>
      </c>
      <c r="B174" t="s">
        <v>16</v>
      </c>
      <c r="C174" t="s">
        <v>17</v>
      </c>
      <c r="D174">
        <v>2960222</v>
      </c>
      <c r="E174" s="2">
        <v>46022</v>
      </c>
      <c r="F174" s="2">
        <v>45931</v>
      </c>
      <c r="G174" s="28">
        <v>0</v>
      </c>
      <c r="H174" t="s">
        <v>18</v>
      </c>
      <c r="K174" s="3"/>
      <c r="L174" s="147"/>
    </row>
    <row r="175" spans="1:12" x14ac:dyDescent="0.25">
      <c r="A175" t="s">
        <v>0</v>
      </c>
      <c r="B175" t="s">
        <v>16</v>
      </c>
      <c r="C175" t="s">
        <v>17</v>
      </c>
      <c r="D175">
        <v>2960401</v>
      </c>
      <c r="E175" s="2">
        <v>46022</v>
      </c>
      <c r="F175" s="2">
        <v>45931</v>
      </c>
      <c r="G175" s="28">
        <v>0</v>
      </c>
      <c r="H175" t="s">
        <v>18</v>
      </c>
      <c r="K175" s="3"/>
      <c r="L175" s="147"/>
    </row>
    <row r="176" spans="1:12" x14ac:dyDescent="0.25">
      <c r="A176" t="s">
        <v>0</v>
      </c>
      <c r="B176" t="s">
        <v>16</v>
      </c>
      <c r="C176" t="s">
        <v>17</v>
      </c>
      <c r="D176">
        <v>2967110</v>
      </c>
      <c r="E176" s="2">
        <v>46022</v>
      </c>
      <c r="F176" s="2">
        <v>45931</v>
      </c>
      <c r="G176" s="3">
        <v>-53</v>
      </c>
      <c r="H176" t="s">
        <v>18</v>
      </c>
      <c r="K176" s="3"/>
      <c r="L176" s="147"/>
    </row>
    <row r="177" spans="1:12" x14ac:dyDescent="0.25">
      <c r="A177" t="s">
        <v>0</v>
      </c>
      <c r="B177" t="s">
        <v>16</v>
      </c>
      <c r="C177" t="s">
        <v>17</v>
      </c>
      <c r="D177">
        <v>2967111</v>
      </c>
      <c r="E177" s="2">
        <v>46022</v>
      </c>
      <c r="F177" s="2">
        <v>45931</v>
      </c>
      <c r="G177" s="3">
        <v>-53</v>
      </c>
      <c r="H177" t="s">
        <v>18</v>
      </c>
      <c r="K177" s="3"/>
      <c r="L177" s="147"/>
    </row>
    <row r="178" spans="1:12" x14ac:dyDescent="0.25">
      <c r="A178" t="s">
        <v>0</v>
      </c>
      <c r="B178" t="s">
        <v>16</v>
      </c>
      <c r="C178" t="s">
        <v>17</v>
      </c>
      <c r="D178">
        <v>2967183</v>
      </c>
      <c r="E178" s="2">
        <v>46022</v>
      </c>
      <c r="F178" s="2">
        <v>45931</v>
      </c>
      <c r="G178" s="3">
        <v>-38</v>
      </c>
      <c r="H178" t="s">
        <v>18</v>
      </c>
      <c r="K178" s="3"/>
      <c r="L178" s="147"/>
    </row>
    <row r="179" spans="1:12" x14ac:dyDescent="0.25">
      <c r="A179" t="s">
        <v>0</v>
      </c>
      <c r="B179" t="s">
        <v>16</v>
      </c>
      <c r="C179" t="s">
        <v>17</v>
      </c>
      <c r="D179">
        <v>2967184</v>
      </c>
      <c r="E179" s="2">
        <v>46022</v>
      </c>
      <c r="F179" s="2">
        <v>45931</v>
      </c>
      <c r="G179" s="3">
        <v>-38</v>
      </c>
      <c r="H179" t="s">
        <v>18</v>
      </c>
      <c r="K179" s="3"/>
      <c r="L179" s="147"/>
    </row>
    <row r="180" spans="1:12" x14ac:dyDescent="0.25">
      <c r="A180" t="s">
        <v>0</v>
      </c>
      <c r="B180" t="s">
        <v>16</v>
      </c>
      <c r="C180" t="s">
        <v>17</v>
      </c>
      <c r="D180">
        <v>2967200</v>
      </c>
      <c r="E180" s="2">
        <v>46022</v>
      </c>
      <c r="F180" s="2">
        <v>45931</v>
      </c>
      <c r="G180" s="3">
        <v>-43</v>
      </c>
      <c r="H180" t="s">
        <v>18</v>
      </c>
      <c r="K180" s="3"/>
      <c r="L180" s="147"/>
    </row>
    <row r="181" spans="1:12" x14ac:dyDescent="0.25">
      <c r="A181" t="s">
        <v>0</v>
      </c>
      <c r="B181" t="s">
        <v>16</v>
      </c>
      <c r="C181" t="s">
        <v>17</v>
      </c>
      <c r="D181">
        <v>2967201</v>
      </c>
      <c r="E181" s="2">
        <v>46022</v>
      </c>
      <c r="F181" s="2">
        <v>45931</v>
      </c>
      <c r="G181" s="3">
        <v>-53</v>
      </c>
      <c r="H181" t="s">
        <v>18</v>
      </c>
      <c r="K181" s="3"/>
      <c r="L181" s="147"/>
    </row>
    <row r="182" spans="1:12" x14ac:dyDescent="0.25">
      <c r="A182" t="s">
        <v>0</v>
      </c>
      <c r="B182" t="s">
        <v>16</v>
      </c>
      <c r="C182" t="s">
        <v>17</v>
      </c>
      <c r="D182">
        <v>2967203</v>
      </c>
      <c r="E182" s="2">
        <v>46022</v>
      </c>
      <c r="F182" s="2">
        <v>45931</v>
      </c>
      <c r="G182" s="3">
        <v>-53</v>
      </c>
      <c r="H182" t="s">
        <v>18</v>
      </c>
      <c r="K182" s="3"/>
      <c r="L182" s="147"/>
    </row>
    <row r="183" spans="1:12" x14ac:dyDescent="0.25">
      <c r="A183" t="s">
        <v>0</v>
      </c>
      <c r="B183" t="s">
        <v>16</v>
      </c>
      <c r="C183" t="s">
        <v>17</v>
      </c>
      <c r="D183">
        <v>2967204</v>
      </c>
      <c r="E183" s="2">
        <v>46022</v>
      </c>
      <c r="F183" s="2">
        <v>45931</v>
      </c>
      <c r="G183" s="3">
        <v>-43</v>
      </c>
      <c r="H183" t="s">
        <v>18</v>
      </c>
      <c r="K183" s="3"/>
      <c r="L183" s="147"/>
    </row>
    <row r="184" spans="1:12" x14ac:dyDescent="0.25">
      <c r="A184" t="s">
        <v>0</v>
      </c>
      <c r="B184" t="s">
        <v>16</v>
      </c>
      <c r="C184" t="s">
        <v>17</v>
      </c>
      <c r="D184">
        <v>2967211</v>
      </c>
      <c r="E184" s="2">
        <v>46022</v>
      </c>
      <c r="F184" s="2">
        <v>45931</v>
      </c>
      <c r="G184" s="3">
        <v>-53</v>
      </c>
      <c r="H184" t="s">
        <v>18</v>
      </c>
      <c r="K184" s="3"/>
      <c r="L184" s="147"/>
    </row>
    <row r="185" spans="1:12" x14ac:dyDescent="0.25">
      <c r="A185" t="s">
        <v>0</v>
      </c>
      <c r="B185" t="s">
        <v>16</v>
      </c>
      <c r="C185" t="s">
        <v>17</v>
      </c>
      <c r="D185">
        <v>2967213</v>
      </c>
      <c r="E185" s="2">
        <v>46022</v>
      </c>
      <c r="F185" s="2">
        <v>45931</v>
      </c>
      <c r="G185" s="3">
        <v>-53</v>
      </c>
      <c r="H185" t="s">
        <v>18</v>
      </c>
      <c r="K185" s="3"/>
      <c r="L185" s="147"/>
    </row>
    <row r="186" spans="1:12" x14ac:dyDescent="0.25">
      <c r="A186" t="s">
        <v>0</v>
      </c>
      <c r="B186" t="s">
        <v>16</v>
      </c>
      <c r="C186" t="s">
        <v>17</v>
      </c>
      <c r="D186">
        <v>2967219</v>
      </c>
      <c r="E186" s="2">
        <v>46022</v>
      </c>
      <c r="F186" s="2">
        <v>45931</v>
      </c>
      <c r="G186" s="3">
        <v>-48</v>
      </c>
      <c r="H186" t="s">
        <v>18</v>
      </c>
      <c r="K186" s="3"/>
      <c r="L186" s="147"/>
    </row>
    <row r="187" spans="1:12" x14ac:dyDescent="0.25">
      <c r="A187" t="s">
        <v>0</v>
      </c>
      <c r="B187" t="s">
        <v>16</v>
      </c>
      <c r="C187" t="s">
        <v>17</v>
      </c>
      <c r="D187">
        <v>2967220</v>
      </c>
      <c r="E187" s="2">
        <v>46022</v>
      </c>
      <c r="F187" s="2">
        <v>45931</v>
      </c>
      <c r="G187" s="3">
        <v>-48</v>
      </c>
      <c r="H187" t="s">
        <v>18</v>
      </c>
      <c r="K187" s="3"/>
      <c r="L187" s="147"/>
    </row>
    <row r="188" spans="1:12" x14ac:dyDescent="0.25">
      <c r="A188" t="s">
        <v>0</v>
      </c>
      <c r="B188" t="s">
        <v>16</v>
      </c>
      <c r="C188" t="s">
        <v>17</v>
      </c>
      <c r="D188">
        <v>2967221</v>
      </c>
      <c r="E188" s="2">
        <v>46022</v>
      </c>
      <c r="F188" s="2">
        <v>45931</v>
      </c>
      <c r="G188" s="3">
        <v>-53</v>
      </c>
      <c r="H188" t="s">
        <v>18</v>
      </c>
      <c r="K188" s="3"/>
      <c r="L188" s="147"/>
    </row>
    <row r="189" spans="1:12" x14ac:dyDescent="0.25">
      <c r="A189" t="s">
        <v>0</v>
      </c>
      <c r="B189" t="s">
        <v>16</v>
      </c>
      <c r="C189" t="s">
        <v>17</v>
      </c>
      <c r="D189">
        <v>2967222</v>
      </c>
      <c r="E189" s="2">
        <v>46022</v>
      </c>
      <c r="F189" s="2">
        <v>45931</v>
      </c>
      <c r="G189" s="3">
        <v>-53</v>
      </c>
      <c r="H189" t="s">
        <v>18</v>
      </c>
      <c r="K189" s="3"/>
      <c r="L189" s="147"/>
    </row>
    <row r="190" spans="1:12" x14ac:dyDescent="0.25">
      <c r="A190" t="s">
        <v>0</v>
      </c>
      <c r="B190" t="s">
        <v>16</v>
      </c>
      <c r="C190" t="s">
        <v>17</v>
      </c>
      <c r="D190">
        <v>2967271</v>
      </c>
      <c r="E190" s="2">
        <v>46022</v>
      </c>
      <c r="F190" s="2">
        <v>45931</v>
      </c>
      <c r="G190" s="3">
        <v>-23</v>
      </c>
      <c r="H190" t="s">
        <v>18</v>
      </c>
      <c r="K190" s="3"/>
      <c r="L190" s="147"/>
    </row>
    <row r="191" spans="1:12" x14ac:dyDescent="0.25">
      <c r="A191" t="s">
        <v>0</v>
      </c>
      <c r="B191" t="s">
        <v>16</v>
      </c>
      <c r="C191" t="s">
        <v>17</v>
      </c>
      <c r="D191">
        <v>2967401</v>
      </c>
      <c r="E191" s="2">
        <v>46022</v>
      </c>
      <c r="F191" s="2">
        <v>45931</v>
      </c>
      <c r="G191" s="3">
        <v>-18</v>
      </c>
      <c r="H191" t="s">
        <v>18</v>
      </c>
      <c r="K191" s="3"/>
      <c r="L191" s="147"/>
    </row>
    <row r="192" spans="1:12" x14ac:dyDescent="0.25">
      <c r="A192" t="s">
        <v>0</v>
      </c>
      <c r="B192" t="s">
        <v>16</v>
      </c>
      <c r="C192" t="s">
        <v>17</v>
      </c>
      <c r="D192">
        <v>2968211</v>
      </c>
      <c r="E192" s="2">
        <v>46022</v>
      </c>
      <c r="F192" s="2">
        <v>45931</v>
      </c>
      <c r="G192" s="3">
        <v>-18</v>
      </c>
      <c r="H192" t="s">
        <v>18</v>
      </c>
      <c r="K192" s="3"/>
      <c r="L192" s="147"/>
    </row>
    <row r="193" spans="1:12" x14ac:dyDescent="0.25">
      <c r="A193" t="s">
        <v>0</v>
      </c>
      <c r="B193" t="s">
        <v>16</v>
      </c>
      <c r="C193" t="s">
        <v>17</v>
      </c>
      <c r="D193">
        <v>2968213</v>
      </c>
      <c r="E193" s="2">
        <v>46022</v>
      </c>
      <c r="F193" s="2">
        <v>45931</v>
      </c>
      <c r="G193" s="3">
        <v>-18</v>
      </c>
      <c r="H193" t="s">
        <v>18</v>
      </c>
      <c r="K193" s="3"/>
      <c r="L193" s="147"/>
    </row>
    <row r="194" spans="1:12" x14ac:dyDescent="0.25">
      <c r="A194" t="s">
        <v>0</v>
      </c>
      <c r="B194" t="s">
        <v>16</v>
      </c>
      <c r="C194" t="s">
        <v>17</v>
      </c>
      <c r="D194">
        <v>2971193</v>
      </c>
      <c r="E194" s="2">
        <v>46022</v>
      </c>
      <c r="F194" s="2">
        <v>45931</v>
      </c>
      <c r="G194" s="3">
        <v>-43</v>
      </c>
      <c r="H194" t="s">
        <v>18</v>
      </c>
      <c r="K194" s="3"/>
      <c r="L194" s="147"/>
    </row>
    <row r="195" spans="1:12" x14ac:dyDescent="0.25">
      <c r="A195" t="s">
        <v>0</v>
      </c>
      <c r="B195" t="s">
        <v>16</v>
      </c>
      <c r="C195" t="s">
        <v>17</v>
      </c>
      <c r="D195">
        <v>2971195</v>
      </c>
      <c r="E195" s="2">
        <v>46022</v>
      </c>
      <c r="F195" s="2">
        <v>45931</v>
      </c>
      <c r="G195" s="3">
        <v>-43</v>
      </c>
      <c r="H195" t="s">
        <v>18</v>
      </c>
      <c r="K195" s="3"/>
      <c r="L195" s="147"/>
    </row>
    <row r="196" spans="1:12" x14ac:dyDescent="0.25">
      <c r="A196" t="s">
        <v>0</v>
      </c>
      <c r="B196" t="s">
        <v>16</v>
      </c>
      <c r="C196" t="s">
        <v>17</v>
      </c>
      <c r="D196">
        <v>2971224</v>
      </c>
      <c r="E196" s="2">
        <v>46022</v>
      </c>
      <c r="F196" s="2">
        <v>45931</v>
      </c>
      <c r="G196" s="3">
        <v>-43</v>
      </c>
      <c r="H196" t="s">
        <v>18</v>
      </c>
      <c r="K196" s="3"/>
      <c r="L196" s="147"/>
    </row>
    <row r="197" spans="1:12" x14ac:dyDescent="0.25">
      <c r="A197" t="s">
        <v>0</v>
      </c>
      <c r="B197" t="s">
        <v>16</v>
      </c>
      <c r="C197" t="s">
        <v>17</v>
      </c>
      <c r="D197">
        <v>2971225</v>
      </c>
      <c r="E197" s="2">
        <v>46022</v>
      </c>
      <c r="F197" s="2">
        <v>45931</v>
      </c>
      <c r="G197" s="3">
        <v>-43</v>
      </c>
      <c r="H197" t="s">
        <v>18</v>
      </c>
      <c r="K197" s="3"/>
      <c r="L197" s="147"/>
    </row>
    <row r="198" spans="1:12" x14ac:dyDescent="0.25">
      <c r="A198" t="s">
        <v>0</v>
      </c>
      <c r="B198" t="s">
        <v>16</v>
      </c>
      <c r="C198" t="s">
        <v>17</v>
      </c>
      <c r="D198">
        <v>2971293</v>
      </c>
      <c r="E198" s="2">
        <v>46022</v>
      </c>
      <c r="F198" s="2">
        <v>45931</v>
      </c>
      <c r="G198" s="3">
        <v>-43</v>
      </c>
      <c r="H198" t="s">
        <v>18</v>
      </c>
      <c r="K198" s="3"/>
      <c r="L198" s="147"/>
    </row>
    <row r="199" spans="1:12" x14ac:dyDescent="0.25">
      <c r="A199" t="s">
        <v>0</v>
      </c>
      <c r="B199" t="s">
        <v>16</v>
      </c>
      <c r="C199" t="s">
        <v>17</v>
      </c>
      <c r="D199">
        <v>2971294</v>
      </c>
      <c r="E199" s="2">
        <v>46022</v>
      </c>
      <c r="F199" s="2">
        <v>45931</v>
      </c>
      <c r="G199" s="3">
        <v>-43</v>
      </c>
      <c r="H199" t="s">
        <v>18</v>
      </c>
      <c r="K199" s="3"/>
      <c r="L199" s="147"/>
    </row>
    <row r="200" spans="1:12" x14ac:dyDescent="0.25">
      <c r="A200" t="s">
        <v>0</v>
      </c>
      <c r="B200" t="s">
        <v>16</v>
      </c>
      <c r="C200" t="s">
        <v>17</v>
      </c>
      <c r="D200">
        <v>3001265</v>
      </c>
      <c r="E200" s="2">
        <v>46022</v>
      </c>
      <c r="F200" s="2">
        <v>45934</v>
      </c>
      <c r="G200" s="3">
        <v>-69</v>
      </c>
      <c r="H200" t="s">
        <v>18</v>
      </c>
      <c r="K200" s="3"/>
      <c r="L200" s="147"/>
    </row>
    <row r="201" spans="1:12" x14ac:dyDescent="0.25">
      <c r="A201" t="s">
        <v>0</v>
      </c>
      <c r="B201" t="s">
        <v>16</v>
      </c>
      <c r="C201" t="s">
        <v>17</v>
      </c>
      <c r="D201">
        <v>3001271</v>
      </c>
      <c r="E201" s="2">
        <v>46022</v>
      </c>
      <c r="F201" s="2">
        <v>45934</v>
      </c>
      <c r="G201" s="3">
        <v>-69</v>
      </c>
      <c r="H201" t="s">
        <v>18</v>
      </c>
      <c r="K201" s="3"/>
      <c r="L201" s="147"/>
    </row>
    <row r="202" spans="1:12" x14ac:dyDescent="0.25">
      <c r="A202" t="s">
        <v>0</v>
      </c>
      <c r="B202" t="s">
        <v>16</v>
      </c>
      <c r="C202" t="s">
        <v>17</v>
      </c>
      <c r="D202">
        <v>3001288</v>
      </c>
      <c r="E202" s="2">
        <v>46022</v>
      </c>
      <c r="F202" s="2">
        <v>45934</v>
      </c>
      <c r="G202" s="3">
        <v>-69</v>
      </c>
      <c r="H202" t="s">
        <v>18</v>
      </c>
      <c r="K202" s="3"/>
      <c r="L202" s="147"/>
    </row>
    <row r="203" spans="1:12" x14ac:dyDescent="0.25">
      <c r="A203" t="s">
        <v>0</v>
      </c>
      <c r="B203" t="s">
        <v>16</v>
      </c>
      <c r="C203" t="s">
        <v>17</v>
      </c>
      <c r="D203">
        <v>3001401</v>
      </c>
      <c r="E203" s="2">
        <v>46022</v>
      </c>
      <c r="F203" s="2">
        <v>45934</v>
      </c>
      <c r="G203" s="3">
        <v>-41</v>
      </c>
      <c r="H203" t="s">
        <v>18</v>
      </c>
      <c r="K203" s="3"/>
      <c r="L203" s="147"/>
    </row>
    <row r="204" spans="1:12" x14ac:dyDescent="0.25">
      <c r="A204" t="s">
        <v>0</v>
      </c>
      <c r="B204" t="s">
        <v>16</v>
      </c>
      <c r="C204" t="s">
        <v>17</v>
      </c>
      <c r="D204">
        <v>3002265</v>
      </c>
      <c r="E204" s="2">
        <v>46022</v>
      </c>
      <c r="F204" s="2">
        <v>45934</v>
      </c>
      <c r="G204" s="3">
        <v>-69</v>
      </c>
      <c r="H204" t="s">
        <v>18</v>
      </c>
      <c r="K204" s="3"/>
      <c r="L204" s="147"/>
    </row>
    <row r="205" spans="1:12" x14ac:dyDescent="0.25">
      <c r="A205" t="s">
        <v>0</v>
      </c>
      <c r="B205" t="s">
        <v>16</v>
      </c>
      <c r="C205" t="s">
        <v>17</v>
      </c>
      <c r="D205">
        <v>3002288</v>
      </c>
      <c r="E205" s="2">
        <v>46022</v>
      </c>
      <c r="F205" s="2">
        <v>45934</v>
      </c>
      <c r="G205" s="3">
        <v>-69</v>
      </c>
      <c r="H205" t="s">
        <v>18</v>
      </c>
      <c r="K205" s="3"/>
      <c r="L205" s="147"/>
    </row>
    <row r="206" spans="1:12" x14ac:dyDescent="0.25">
      <c r="A206" t="s">
        <v>0</v>
      </c>
      <c r="B206" t="s">
        <v>16</v>
      </c>
      <c r="C206" t="s">
        <v>17</v>
      </c>
      <c r="D206">
        <v>3002401</v>
      </c>
      <c r="E206" s="2">
        <v>46022</v>
      </c>
      <c r="F206" s="2">
        <v>45934</v>
      </c>
      <c r="G206" s="3">
        <v>-36</v>
      </c>
      <c r="H206" t="s">
        <v>18</v>
      </c>
      <c r="K206" s="3"/>
      <c r="L206" s="147"/>
    </row>
    <row r="207" spans="1:12" x14ac:dyDescent="0.25">
      <c r="A207" t="s">
        <v>0</v>
      </c>
      <c r="B207" t="s">
        <v>16</v>
      </c>
      <c r="C207" t="s">
        <v>17</v>
      </c>
      <c r="D207">
        <v>3002403</v>
      </c>
      <c r="E207" s="2">
        <v>46022</v>
      </c>
      <c r="F207" s="2">
        <v>45934</v>
      </c>
      <c r="G207" s="3">
        <v>-36</v>
      </c>
      <c r="H207" t="s">
        <v>18</v>
      </c>
      <c r="K207" s="3"/>
      <c r="L207" s="147"/>
    </row>
    <row r="208" spans="1:12" x14ac:dyDescent="0.25">
      <c r="A208" t="s">
        <v>0</v>
      </c>
      <c r="B208" t="s">
        <v>16</v>
      </c>
      <c r="C208" t="s">
        <v>17</v>
      </c>
      <c r="D208">
        <v>3006233</v>
      </c>
      <c r="E208" s="2">
        <v>46022</v>
      </c>
      <c r="F208" s="2">
        <v>45931</v>
      </c>
      <c r="G208" s="3">
        <v>-68</v>
      </c>
      <c r="H208" t="s">
        <v>18</v>
      </c>
      <c r="K208" s="3"/>
      <c r="L208" s="147"/>
    </row>
    <row r="209" spans="1:12" x14ac:dyDescent="0.25">
      <c r="A209" t="s">
        <v>0</v>
      </c>
      <c r="B209" t="s">
        <v>16</v>
      </c>
      <c r="C209" t="s">
        <v>17</v>
      </c>
      <c r="D209">
        <v>3006234</v>
      </c>
      <c r="E209" s="2">
        <v>46022</v>
      </c>
      <c r="F209" s="2">
        <v>45931</v>
      </c>
      <c r="G209" s="3">
        <v>-68</v>
      </c>
      <c r="H209" t="s">
        <v>18</v>
      </c>
      <c r="K209" s="3"/>
      <c r="L209" s="147"/>
    </row>
    <row r="210" spans="1:12" x14ac:dyDescent="0.25">
      <c r="A210" t="s">
        <v>0</v>
      </c>
      <c r="B210" t="s">
        <v>16</v>
      </c>
      <c r="C210" t="s">
        <v>17</v>
      </c>
      <c r="D210">
        <v>3006265</v>
      </c>
      <c r="E210" s="2">
        <v>46022</v>
      </c>
      <c r="F210" s="2">
        <v>45931</v>
      </c>
      <c r="G210" s="3">
        <v>-71</v>
      </c>
      <c r="H210" t="s">
        <v>18</v>
      </c>
      <c r="K210" s="3"/>
      <c r="L210" s="147"/>
    </row>
    <row r="211" spans="1:12" x14ac:dyDescent="0.25">
      <c r="A211" t="s">
        <v>0</v>
      </c>
      <c r="B211" t="s">
        <v>16</v>
      </c>
      <c r="C211" t="s">
        <v>17</v>
      </c>
      <c r="D211">
        <v>3006271</v>
      </c>
      <c r="E211" s="2">
        <v>46022</v>
      </c>
      <c r="F211" s="2">
        <v>45931</v>
      </c>
      <c r="G211" s="3">
        <v>-73</v>
      </c>
      <c r="H211" t="s">
        <v>18</v>
      </c>
      <c r="K211" s="3"/>
      <c r="L211" s="147"/>
    </row>
    <row r="212" spans="1:12" x14ac:dyDescent="0.25">
      <c r="A212" t="s">
        <v>0</v>
      </c>
      <c r="B212" t="s">
        <v>16</v>
      </c>
      <c r="C212" t="s">
        <v>17</v>
      </c>
      <c r="D212">
        <v>3006288</v>
      </c>
      <c r="E212" s="2">
        <v>46022</v>
      </c>
      <c r="F212" s="2">
        <v>45931</v>
      </c>
      <c r="G212" s="3">
        <v>-73</v>
      </c>
      <c r="H212" t="s">
        <v>18</v>
      </c>
      <c r="K212" s="3"/>
      <c r="L212" s="147"/>
    </row>
    <row r="213" spans="1:12" x14ac:dyDescent="0.25">
      <c r="A213" t="s">
        <v>0</v>
      </c>
      <c r="B213" t="s">
        <v>16</v>
      </c>
      <c r="C213" t="s">
        <v>17</v>
      </c>
      <c r="D213">
        <v>3006401</v>
      </c>
      <c r="E213" s="2">
        <v>46022</v>
      </c>
      <c r="F213" s="2">
        <v>45931</v>
      </c>
      <c r="G213" s="3">
        <v>-43</v>
      </c>
      <c r="H213" t="s">
        <v>18</v>
      </c>
      <c r="K213" s="3"/>
      <c r="L213" s="147"/>
    </row>
    <row r="214" spans="1:12" x14ac:dyDescent="0.25">
      <c r="A214" t="s">
        <v>0</v>
      </c>
      <c r="B214" t="s">
        <v>16</v>
      </c>
      <c r="C214" t="s">
        <v>17</v>
      </c>
      <c r="D214">
        <v>3006403</v>
      </c>
      <c r="E214" s="2">
        <v>46022</v>
      </c>
      <c r="F214" s="2">
        <v>45931</v>
      </c>
      <c r="G214" s="3">
        <v>-43</v>
      </c>
      <c r="H214" t="s">
        <v>18</v>
      </c>
      <c r="K214" s="3"/>
      <c r="L214" s="147"/>
    </row>
    <row r="215" spans="1:12" x14ac:dyDescent="0.25">
      <c r="A215" t="s">
        <v>0</v>
      </c>
      <c r="B215" t="s">
        <v>16</v>
      </c>
      <c r="C215" t="s">
        <v>17</v>
      </c>
      <c r="D215">
        <v>3007401</v>
      </c>
      <c r="E215" s="2">
        <v>46022</v>
      </c>
      <c r="F215" s="2">
        <v>45934</v>
      </c>
      <c r="G215" s="3">
        <v>-53</v>
      </c>
      <c r="H215" t="s">
        <v>18</v>
      </c>
      <c r="K215" s="3"/>
      <c r="L215" s="147"/>
    </row>
    <row r="216" spans="1:12" x14ac:dyDescent="0.25">
      <c r="A216" t="s">
        <v>0</v>
      </c>
      <c r="B216" t="s">
        <v>16</v>
      </c>
      <c r="C216" t="s">
        <v>17</v>
      </c>
      <c r="D216">
        <v>3007403</v>
      </c>
      <c r="E216" s="2">
        <v>46022</v>
      </c>
      <c r="F216" s="2">
        <v>45934</v>
      </c>
      <c r="G216" s="3">
        <v>-53</v>
      </c>
      <c r="H216" t="s">
        <v>18</v>
      </c>
      <c r="K216" s="28"/>
      <c r="L216" s="147"/>
    </row>
    <row r="217" spans="1:12" x14ac:dyDescent="0.25">
      <c r="A217" t="s">
        <v>0</v>
      </c>
      <c r="B217" t="s">
        <v>16</v>
      </c>
      <c r="C217" t="s">
        <v>17</v>
      </c>
      <c r="D217">
        <v>3017401</v>
      </c>
      <c r="E217" s="2">
        <v>46022</v>
      </c>
      <c r="F217" s="2">
        <v>45934</v>
      </c>
      <c r="G217" s="3">
        <v>-16</v>
      </c>
      <c r="H217" t="s">
        <v>18</v>
      </c>
      <c r="K217" s="28"/>
      <c r="L217" s="147"/>
    </row>
    <row r="218" spans="1:12" x14ac:dyDescent="0.25">
      <c r="A218" t="s">
        <v>0</v>
      </c>
      <c r="B218" t="s">
        <v>16</v>
      </c>
      <c r="C218" t="s">
        <v>17</v>
      </c>
      <c r="D218">
        <v>3018401</v>
      </c>
      <c r="E218" s="2">
        <v>46022</v>
      </c>
      <c r="F218" s="2">
        <v>45934</v>
      </c>
      <c r="G218" s="3">
        <v>-9</v>
      </c>
      <c r="H218" t="s">
        <v>18</v>
      </c>
      <c r="K218" s="3"/>
      <c r="L218" s="147"/>
    </row>
    <row r="219" spans="1:12" x14ac:dyDescent="0.25">
      <c r="A219" t="s">
        <v>0</v>
      </c>
      <c r="B219" t="s">
        <v>16</v>
      </c>
      <c r="C219" t="s">
        <v>17</v>
      </c>
      <c r="D219">
        <v>3019401</v>
      </c>
      <c r="E219" s="2">
        <v>46022</v>
      </c>
      <c r="F219" s="2">
        <v>45934</v>
      </c>
      <c r="G219" s="3">
        <v>-27</v>
      </c>
      <c r="H219" t="s">
        <v>18</v>
      </c>
      <c r="K219" s="3"/>
      <c r="L219" s="147"/>
    </row>
    <row r="220" spans="1:12" x14ac:dyDescent="0.25">
      <c r="A220" t="s">
        <v>0</v>
      </c>
      <c r="B220" t="s">
        <v>16</v>
      </c>
      <c r="C220" t="s">
        <v>17</v>
      </c>
      <c r="D220">
        <v>3019403</v>
      </c>
      <c r="E220" s="2">
        <v>46022</v>
      </c>
      <c r="F220" s="2">
        <v>45934</v>
      </c>
      <c r="G220" s="3">
        <v>-27</v>
      </c>
      <c r="H220" t="s">
        <v>18</v>
      </c>
      <c r="K220" s="3"/>
      <c r="L220" s="147"/>
    </row>
    <row r="221" spans="1:12" x14ac:dyDescent="0.25">
      <c r="A221" t="s">
        <v>0</v>
      </c>
      <c r="B221" t="s">
        <v>16</v>
      </c>
      <c r="C221" t="s">
        <v>17</v>
      </c>
      <c r="D221">
        <v>3020265</v>
      </c>
      <c r="E221" s="2">
        <v>46022</v>
      </c>
      <c r="F221" s="2">
        <v>45934</v>
      </c>
      <c r="G221" s="3">
        <v>-19</v>
      </c>
      <c r="H221" t="s">
        <v>18</v>
      </c>
      <c r="K221" s="3"/>
      <c r="L221" s="147"/>
    </row>
    <row r="222" spans="1:12" x14ac:dyDescent="0.25">
      <c r="A222" t="s">
        <v>0</v>
      </c>
      <c r="B222" t="s">
        <v>16</v>
      </c>
      <c r="C222" t="s">
        <v>17</v>
      </c>
      <c r="D222">
        <v>3020271</v>
      </c>
      <c r="E222" s="2">
        <v>46022</v>
      </c>
      <c r="F222" s="2">
        <v>45934</v>
      </c>
      <c r="G222" s="3">
        <v>-19</v>
      </c>
      <c r="H222" t="s">
        <v>18</v>
      </c>
      <c r="K222" s="3"/>
      <c r="L222" s="147"/>
    </row>
    <row r="223" spans="1:12" x14ac:dyDescent="0.25">
      <c r="A223" t="s">
        <v>0</v>
      </c>
      <c r="B223" t="s">
        <v>16</v>
      </c>
      <c r="C223" t="s">
        <v>17</v>
      </c>
      <c r="D223">
        <v>3020288</v>
      </c>
      <c r="E223" s="2">
        <v>46022</v>
      </c>
      <c r="F223" s="2">
        <v>45934</v>
      </c>
      <c r="G223" s="3">
        <v>-19</v>
      </c>
      <c r="H223" t="s">
        <v>18</v>
      </c>
      <c r="K223" s="28"/>
      <c r="L223" s="147"/>
    </row>
    <row r="224" spans="1:12" x14ac:dyDescent="0.25">
      <c r="A224" t="s">
        <v>0</v>
      </c>
      <c r="B224" t="s">
        <v>16</v>
      </c>
      <c r="C224" t="s">
        <v>17</v>
      </c>
      <c r="D224">
        <v>3020401</v>
      </c>
      <c r="E224" s="2">
        <v>46022</v>
      </c>
      <c r="F224" s="2">
        <v>45934</v>
      </c>
      <c r="G224" s="3">
        <v>-23</v>
      </c>
      <c r="H224" t="s">
        <v>18</v>
      </c>
      <c r="K224" s="3"/>
      <c r="L224" s="147"/>
    </row>
    <row r="225" spans="1:12" x14ac:dyDescent="0.25">
      <c r="A225" t="s">
        <v>0</v>
      </c>
      <c r="B225" t="s">
        <v>16</v>
      </c>
      <c r="C225" t="s">
        <v>17</v>
      </c>
      <c r="D225">
        <v>3040265</v>
      </c>
      <c r="E225" s="2">
        <v>46022</v>
      </c>
      <c r="F225" s="2">
        <v>45931</v>
      </c>
      <c r="G225" s="3">
        <v>-36</v>
      </c>
      <c r="H225" t="s">
        <v>18</v>
      </c>
      <c r="K225" s="3"/>
      <c r="L225" s="147"/>
    </row>
    <row r="226" spans="1:12" x14ac:dyDescent="0.25">
      <c r="A226" t="s">
        <v>0</v>
      </c>
      <c r="B226" t="s">
        <v>16</v>
      </c>
      <c r="C226" t="s">
        <v>17</v>
      </c>
      <c r="D226">
        <v>3040288</v>
      </c>
      <c r="E226" s="2">
        <v>46022</v>
      </c>
      <c r="F226" s="2">
        <v>45931</v>
      </c>
      <c r="G226" s="3">
        <v>-36</v>
      </c>
      <c r="H226" t="s">
        <v>18</v>
      </c>
      <c r="K226" s="3"/>
      <c r="L226" s="147"/>
    </row>
    <row r="227" spans="1:12" x14ac:dyDescent="0.25">
      <c r="A227" t="s">
        <v>0</v>
      </c>
      <c r="B227" t="s">
        <v>16</v>
      </c>
      <c r="C227" t="s">
        <v>17</v>
      </c>
      <c r="D227">
        <v>3055265</v>
      </c>
      <c r="E227" s="2">
        <v>46022</v>
      </c>
      <c r="F227" s="2">
        <v>45934</v>
      </c>
      <c r="G227" s="3">
        <v>-25</v>
      </c>
      <c r="H227" t="s">
        <v>18</v>
      </c>
      <c r="K227" s="3"/>
      <c r="L227" s="147"/>
    </row>
    <row r="228" spans="1:12" x14ac:dyDescent="0.25">
      <c r="A228" t="s">
        <v>0</v>
      </c>
      <c r="B228" t="s">
        <v>16</v>
      </c>
      <c r="C228" t="s">
        <v>17</v>
      </c>
      <c r="D228">
        <v>3055271</v>
      </c>
      <c r="E228" s="2">
        <v>46022</v>
      </c>
      <c r="F228" s="2">
        <v>45934</v>
      </c>
      <c r="G228" s="3">
        <v>-25</v>
      </c>
      <c r="H228" t="s">
        <v>18</v>
      </c>
      <c r="K228" s="3"/>
      <c r="L228" s="147"/>
    </row>
    <row r="229" spans="1:12" x14ac:dyDescent="0.25">
      <c r="A229" t="s">
        <v>0</v>
      </c>
      <c r="B229" t="s">
        <v>16</v>
      </c>
      <c r="C229" t="s">
        <v>17</v>
      </c>
      <c r="D229">
        <v>3055401</v>
      </c>
      <c r="E229" s="2">
        <v>46022</v>
      </c>
      <c r="F229" s="2">
        <v>45934</v>
      </c>
      <c r="G229" s="3">
        <v>-29</v>
      </c>
      <c r="H229" t="s">
        <v>18</v>
      </c>
      <c r="K229" s="3"/>
      <c r="L229" s="147"/>
    </row>
    <row r="230" spans="1:12" x14ac:dyDescent="0.25">
      <c r="A230" t="s">
        <v>0</v>
      </c>
      <c r="B230" t="s">
        <v>16</v>
      </c>
      <c r="C230" t="s">
        <v>17</v>
      </c>
      <c r="D230">
        <v>3057265</v>
      </c>
      <c r="E230" s="2">
        <v>46022</v>
      </c>
      <c r="F230" s="2">
        <v>45931</v>
      </c>
      <c r="G230" s="28">
        <v>0</v>
      </c>
      <c r="H230" t="s">
        <v>18</v>
      </c>
      <c r="K230" s="3"/>
      <c r="L230" s="147"/>
    </row>
    <row r="231" spans="1:12" x14ac:dyDescent="0.25">
      <c r="A231" t="s">
        <v>0</v>
      </c>
      <c r="B231" t="s">
        <v>16</v>
      </c>
      <c r="C231" t="s">
        <v>17</v>
      </c>
      <c r="D231">
        <v>3059265</v>
      </c>
      <c r="E231" s="2">
        <v>46022</v>
      </c>
      <c r="F231" s="2">
        <v>45934</v>
      </c>
      <c r="G231" s="3">
        <v>-53</v>
      </c>
      <c r="H231" t="s">
        <v>18</v>
      </c>
      <c r="K231" s="3"/>
      <c r="L231" s="147"/>
    </row>
    <row r="232" spans="1:12" x14ac:dyDescent="0.25">
      <c r="A232" t="s">
        <v>0</v>
      </c>
      <c r="B232" t="s">
        <v>16</v>
      </c>
      <c r="C232" t="s">
        <v>17</v>
      </c>
      <c r="D232">
        <v>3059401</v>
      </c>
      <c r="E232" s="2">
        <v>46022</v>
      </c>
      <c r="F232" s="2">
        <v>45934</v>
      </c>
      <c r="G232" s="3">
        <v>-57</v>
      </c>
      <c r="H232" t="s">
        <v>18</v>
      </c>
      <c r="K232" s="3"/>
      <c r="L232" s="147"/>
    </row>
    <row r="233" spans="1:12" x14ac:dyDescent="0.25">
      <c r="A233" t="s">
        <v>0</v>
      </c>
      <c r="B233" t="s">
        <v>16</v>
      </c>
      <c r="C233" t="s">
        <v>17</v>
      </c>
      <c r="D233">
        <v>3064265</v>
      </c>
      <c r="E233" s="2">
        <v>46022</v>
      </c>
      <c r="F233" s="2">
        <v>45934</v>
      </c>
      <c r="G233" s="3">
        <v>-2</v>
      </c>
      <c r="H233" t="s">
        <v>18</v>
      </c>
      <c r="K233" s="3"/>
      <c r="L233" s="147"/>
    </row>
    <row r="234" spans="1:12" x14ac:dyDescent="0.25">
      <c r="A234" t="s">
        <v>0</v>
      </c>
      <c r="B234" t="s">
        <v>16</v>
      </c>
      <c r="C234" t="s">
        <v>17</v>
      </c>
      <c r="D234">
        <v>3064271</v>
      </c>
      <c r="E234" s="2">
        <v>46022</v>
      </c>
      <c r="F234" s="2">
        <v>45934</v>
      </c>
      <c r="G234" s="3">
        <v>-2</v>
      </c>
      <c r="H234" t="s">
        <v>18</v>
      </c>
      <c r="K234" s="3"/>
      <c r="L234" s="147"/>
    </row>
    <row r="235" spans="1:12" x14ac:dyDescent="0.25">
      <c r="A235" t="s">
        <v>0</v>
      </c>
      <c r="B235" t="s">
        <v>16</v>
      </c>
      <c r="C235" t="s">
        <v>17</v>
      </c>
      <c r="D235">
        <v>3064288</v>
      </c>
      <c r="E235" s="2">
        <v>46022</v>
      </c>
      <c r="F235" s="2">
        <v>45934</v>
      </c>
      <c r="G235" s="3">
        <v>-2</v>
      </c>
      <c r="H235" t="s">
        <v>18</v>
      </c>
      <c r="K235" s="3"/>
      <c r="L235" s="147"/>
    </row>
    <row r="236" spans="1:12" x14ac:dyDescent="0.25">
      <c r="A236" t="s">
        <v>0</v>
      </c>
      <c r="B236" t="s">
        <v>16</v>
      </c>
      <c r="C236" t="s">
        <v>17</v>
      </c>
      <c r="D236">
        <v>3064401</v>
      </c>
      <c r="E236" s="2">
        <v>46022</v>
      </c>
      <c r="F236" s="2">
        <v>45934</v>
      </c>
      <c r="G236" s="3">
        <v>-6</v>
      </c>
      <c r="H236" t="s">
        <v>18</v>
      </c>
      <c r="K236" s="3"/>
      <c r="L236" s="147"/>
    </row>
    <row r="237" spans="1:12" x14ac:dyDescent="0.25">
      <c r="A237" t="s">
        <v>0</v>
      </c>
      <c r="B237" t="s">
        <v>16</v>
      </c>
      <c r="C237" t="s">
        <v>17</v>
      </c>
      <c r="D237">
        <v>3065401</v>
      </c>
      <c r="E237" s="2">
        <v>46022</v>
      </c>
      <c r="F237" s="2">
        <v>45934</v>
      </c>
      <c r="G237" s="3">
        <v>-26</v>
      </c>
      <c r="H237" t="s">
        <v>18</v>
      </c>
      <c r="K237" s="3"/>
      <c r="L237" s="147"/>
    </row>
    <row r="238" spans="1:12" x14ac:dyDescent="0.25">
      <c r="A238" t="s">
        <v>0</v>
      </c>
      <c r="B238" t="s">
        <v>16</v>
      </c>
      <c r="C238" t="s">
        <v>17</v>
      </c>
      <c r="D238">
        <v>3082265</v>
      </c>
      <c r="E238" s="2">
        <v>46022</v>
      </c>
      <c r="F238" s="2">
        <v>45934</v>
      </c>
      <c r="G238" s="3">
        <v>-52</v>
      </c>
      <c r="H238" t="s">
        <v>18</v>
      </c>
      <c r="K238" s="3"/>
      <c r="L238" s="147"/>
    </row>
    <row r="239" spans="1:12" x14ac:dyDescent="0.25">
      <c r="A239" t="s">
        <v>0</v>
      </c>
      <c r="B239" t="s">
        <v>16</v>
      </c>
      <c r="C239" t="s">
        <v>17</v>
      </c>
      <c r="D239">
        <v>3082401</v>
      </c>
      <c r="E239" s="2">
        <v>46022</v>
      </c>
      <c r="F239" s="2">
        <v>45934</v>
      </c>
      <c r="G239" s="3">
        <v>-56</v>
      </c>
      <c r="H239" t="s">
        <v>18</v>
      </c>
      <c r="K239" s="3"/>
      <c r="L239" s="147"/>
    </row>
    <row r="240" spans="1:12" x14ac:dyDescent="0.25">
      <c r="A240" t="s">
        <v>0</v>
      </c>
      <c r="B240" t="s">
        <v>16</v>
      </c>
      <c r="C240" t="s">
        <v>17</v>
      </c>
      <c r="D240">
        <v>3084265</v>
      </c>
      <c r="E240" s="2">
        <v>46022</v>
      </c>
      <c r="F240" s="2">
        <v>45934</v>
      </c>
      <c r="G240" s="3">
        <v>-64</v>
      </c>
      <c r="H240" t="s">
        <v>18</v>
      </c>
      <c r="K240" s="3"/>
      <c r="L240" s="147"/>
    </row>
    <row r="241" spans="1:12" x14ac:dyDescent="0.25">
      <c r="A241" t="s">
        <v>0</v>
      </c>
      <c r="B241" t="s">
        <v>16</v>
      </c>
      <c r="C241" t="s">
        <v>17</v>
      </c>
      <c r="D241">
        <v>3084271</v>
      </c>
      <c r="E241" s="2">
        <v>46022</v>
      </c>
      <c r="F241" s="2">
        <v>45934</v>
      </c>
      <c r="G241" s="3">
        <v>-64</v>
      </c>
      <c r="H241" t="s">
        <v>18</v>
      </c>
      <c r="K241" s="3"/>
      <c r="L241" s="147"/>
    </row>
    <row r="242" spans="1:12" x14ac:dyDescent="0.25">
      <c r="A242" t="s">
        <v>0</v>
      </c>
      <c r="B242" t="s">
        <v>16</v>
      </c>
      <c r="C242" t="s">
        <v>17</v>
      </c>
      <c r="D242">
        <v>3084288</v>
      </c>
      <c r="E242" s="2">
        <v>46022</v>
      </c>
      <c r="F242" s="2">
        <v>45934</v>
      </c>
      <c r="G242" s="3">
        <v>-64</v>
      </c>
      <c r="H242" t="s">
        <v>18</v>
      </c>
      <c r="K242" s="3"/>
      <c r="L242" s="147"/>
    </row>
    <row r="243" spans="1:12" x14ac:dyDescent="0.25">
      <c r="A243" t="s">
        <v>0</v>
      </c>
      <c r="B243" t="s">
        <v>16</v>
      </c>
      <c r="C243" t="s">
        <v>17</v>
      </c>
      <c r="D243">
        <v>3084401</v>
      </c>
      <c r="E243" s="2">
        <v>46022</v>
      </c>
      <c r="F243" s="2">
        <v>45934</v>
      </c>
      <c r="G243" s="3">
        <v>-68</v>
      </c>
      <c r="H243" t="s">
        <v>18</v>
      </c>
      <c r="K243" s="3"/>
      <c r="L243" s="147"/>
    </row>
    <row r="244" spans="1:12" x14ac:dyDescent="0.25">
      <c r="A244" t="s">
        <v>0</v>
      </c>
      <c r="B244" t="s">
        <v>16</v>
      </c>
      <c r="C244" t="s">
        <v>17</v>
      </c>
      <c r="D244">
        <v>3084403</v>
      </c>
      <c r="E244" s="2">
        <v>46022</v>
      </c>
      <c r="F244" s="2">
        <v>45934</v>
      </c>
      <c r="G244" s="3">
        <v>-68</v>
      </c>
      <c r="H244" t="s">
        <v>18</v>
      </c>
      <c r="K244" s="3"/>
      <c r="L244" s="147"/>
    </row>
    <row r="245" spans="1:12" x14ac:dyDescent="0.25">
      <c r="A245" t="s">
        <v>0</v>
      </c>
      <c r="B245" t="s">
        <v>16</v>
      </c>
      <c r="C245" t="s">
        <v>17</v>
      </c>
      <c r="D245">
        <v>3402265</v>
      </c>
      <c r="E245" s="2">
        <v>46022</v>
      </c>
      <c r="F245" s="2">
        <v>45934</v>
      </c>
      <c r="G245" s="3">
        <v>-21</v>
      </c>
      <c r="H245" t="s">
        <v>18</v>
      </c>
      <c r="K245" s="3"/>
      <c r="L245" s="147"/>
    </row>
    <row r="246" spans="1:12" x14ac:dyDescent="0.25">
      <c r="A246" t="s">
        <v>0</v>
      </c>
      <c r="B246" t="s">
        <v>16</v>
      </c>
      <c r="C246" t="s">
        <v>17</v>
      </c>
      <c r="D246">
        <v>3402401</v>
      </c>
      <c r="E246" s="2">
        <v>46022</v>
      </c>
      <c r="F246" s="2">
        <v>45934</v>
      </c>
      <c r="G246" s="3">
        <v>-25</v>
      </c>
      <c r="H246" t="s">
        <v>18</v>
      </c>
      <c r="K246" s="3"/>
      <c r="L246" s="147"/>
    </row>
    <row r="247" spans="1:12" x14ac:dyDescent="0.25">
      <c r="A247" t="s">
        <v>0</v>
      </c>
      <c r="B247" t="s">
        <v>16</v>
      </c>
      <c r="C247" t="s">
        <v>17</v>
      </c>
      <c r="D247">
        <v>3403271</v>
      </c>
      <c r="E247" s="2">
        <v>46022</v>
      </c>
      <c r="F247" s="2">
        <v>45934</v>
      </c>
      <c r="G247" s="3">
        <v>-12</v>
      </c>
      <c r="H247" t="s">
        <v>18</v>
      </c>
      <c r="K247" s="3"/>
      <c r="L247" s="147"/>
    </row>
    <row r="248" spans="1:12" x14ac:dyDescent="0.25">
      <c r="A248" t="s">
        <v>0</v>
      </c>
      <c r="B248" t="s">
        <v>16</v>
      </c>
      <c r="C248" t="s">
        <v>17</v>
      </c>
      <c r="D248">
        <v>3403401</v>
      </c>
      <c r="E248" s="2">
        <v>46022</v>
      </c>
      <c r="F248" s="2">
        <v>45934</v>
      </c>
      <c r="G248" s="3">
        <v>-16</v>
      </c>
      <c r="H248" t="s">
        <v>18</v>
      </c>
      <c r="K248" s="3"/>
      <c r="L248" s="147"/>
    </row>
    <row r="249" spans="1:12" x14ac:dyDescent="0.25">
      <c r="A249" t="s">
        <v>0</v>
      </c>
      <c r="B249" t="s">
        <v>16</v>
      </c>
      <c r="C249" t="s">
        <v>17</v>
      </c>
      <c r="D249">
        <v>3404288</v>
      </c>
      <c r="E249" s="2">
        <v>46022</v>
      </c>
      <c r="F249" s="2">
        <v>45934</v>
      </c>
      <c r="G249" s="3">
        <v>-30</v>
      </c>
      <c r="H249" t="s">
        <v>18</v>
      </c>
      <c r="K249" s="3"/>
      <c r="L249" s="147"/>
    </row>
    <row r="250" spans="1:12" x14ac:dyDescent="0.25">
      <c r="A250" t="s">
        <v>0</v>
      </c>
      <c r="B250" t="s">
        <v>16</v>
      </c>
      <c r="C250" t="s">
        <v>17</v>
      </c>
      <c r="D250">
        <v>3404401</v>
      </c>
      <c r="E250" s="2">
        <v>46022</v>
      </c>
      <c r="F250" s="2">
        <v>45934</v>
      </c>
      <c r="G250" s="3">
        <v>-34</v>
      </c>
      <c r="H250" t="s">
        <v>18</v>
      </c>
      <c r="K250" s="3"/>
      <c r="L250" s="147"/>
    </row>
    <row r="251" spans="1:12" x14ac:dyDescent="0.25">
      <c r="A251" t="s">
        <v>0</v>
      </c>
      <c r="B251" t="s">
        <v>16</v>
      </c>
      <c r="C251" t="s">
        <v>17</v>
      </c>
      <c r="D251">
        <v>3611401</v>
      </c>
      <c r="E251" s="2">
        <v>46022</v>
      </c>
      <c r="F251" s="2">
        <v>45934</v>
      </c>
      <c r="G251" s="3">
        <v>-12</v>
      </c>
      <c r="H251" t="s">
        <v>18</v>
      </c>
      <c r="K251" s="3"/>
      <c r="L251" s="147"/>
    </row>
    <row r="252" spans="1:12" x14ac:dyDescent="0.25">
      <c r="A252" t="s">
        <v>0</v>
      </c>
      <c r="B252" t="s">
        <v>16</v>
      </c>
      <c r="C252" t="s">
        <v>17</v>
      </c>
      <c r="D252">
        <v>3612401</v>
      </c>
      <c r="E252" s="2">
        <v>46022</v>
      </c>
      <c r="F252" s="2">
        <v>45934</v>
      </c>
      <c r="G252" s="3">
        <v>-38</v>
      </c>
      <c r="H252" t="s">
        <v>18</v>
      </c>
      <c r="K252" s="3"/>
      <c r="L252" s="147"/>
    </row>
    <row r="253" spans="1:12" x14ac:dyDescent="0.25">
      <c r="A253" t="s">
        <v>0</v>
      </c>
      <c r="B253" t="s">
        <v>16</v>
      </c>
      <c r="C253" t="s">
        <v>17</v>
      </c>
      <c r="D253">
        <v>3614265</v>
      </c>
      <c r="E253" s="2">
        <v>46022</v>
      </c>
      <c r="F253" s="2">
        <v>45931</v>
      </c>
      <c r="G253" s="3">
        <v>-42</v>
      </c>
      <c r="H253" t="s">
        <v>18</v>
      </c>
      <c r="K253" s="3"/>
      <c r="L253" s="147"/>
    </row>
    <row r="254" spans="1:12" x14ac:dyDescent="0.25">
      <c r="A254" t="s">
        <v>0</v>
      </c>
      <c r="B254" t="s">
        <v>16</v>
      </c>
      <c r="C254" t="s">
        <v>17</v>
      </c>
      <c r="D254">
        <v>3614271</v>
      </c>
      <c r="E254" s="2">
        <v>46022</v>
      </c>
      <c r="F254" s="2">
        <v>45931</v>
      </c>
      <c r="G254" s="3">
        <v>-44</v>
      </c>
      <c r="H254" t="s">
        <v>18</v>
      </c>
      <c r="K254" s="3"/>
      <c r="L254" s="147"/>
    </row>
    <row r="255" spans="1:12" x14ac:dyDescent="0.25">
      <c r="A255" t="s">
        <v>0</v>
      </c>
      <c r="B255" t="s">
        <v>16</v>
      </c>
      <c r="C255" t="s">
        <v>17</v>
      </c>
      <c r="D255">
        <v>3614288</v>
      </c>
      <c r="E255" s="2">
        <v>46022</v>
      </c>
      <c r="F255" s="2">
        <v>45931</v>
      </c>
      <c r="G255" s="3">
        <v>-42</v>
      </c>
      <c r="H255" t="s">
        <v>18</v>
      </c>
      <c r="K255" s="3"/>
      <c r="L255" s="147"/>
    </row>
    <row r="256" spans="1:12" x14ac:dyDescent="0.25">
      <c r="A256" t="s">
        <v>0</v>
      </c>
      <c r="B256" t="s">
        <v>16</v>
      </c>
      <c r="C256" t="s">
        <v>17</v>
      </c>
      <c r="D256">
        <v>3614401</v>
      </c>
      <c r="E256" s="2">
        <v>46022</v>
      </c>
      <c r="F256" s="2">
        <v>45931</v>
      </c>
      <c r="G256" s="3">
        <v>-44</v>
      </c>
      <c r="H256" t="s">
        <v>18</v>
      </c>
      <c r="K256" s="3"/>
      <c r="L256" s="147"/>
    </row>
    <row r="257" spans="1:12" x14ac:dyDescent="0.25">
      <c r="A257" t="s">
        <v>0</v>
      </c>
      <c r="B257" t="s">
        <v>16</v>
      </c>
      <c r="C257" t="s">
        <v>17</v>
      </c>
      <c r="D257">
        <v>3615401</v>
      </c>
      <c r="E257" s="2">
        <v>46022</v>
      </c>
      <c r="F257" s="2">
        <v>45934</v>
      </c>
      <c r="G257" s="3">
        <v>-38</v>
      </c>
      <c r="H257" t="s">
        <v>18</v>
      </c>
      <c r="K257" s="28"/>
      <c r="L257" s="147"/>
    </row>
    <row r="258" spans="1:12" x14ac:dyDescent="0.25">
      <c r="A258" t="s">
        <v>0</v>
      </c>
      <c r="B258" t="s">
        <v>16</v>
      </c>
      <c r="C258" t="s">
        <v>17</v>
      </c>
      <c r="D258">
        <v>3616401</v>
      </c>
      <c r="E258" s="2">
        <v>46022</v>
      </c>
      <c r="F258" s="2">
        <v>45934</v>
      </c>
      <c r="G258" s="3">
        <v>-17</v>
      </c>
      <c r="H258" t="s">
        <v>18</v>
      </c>
      <c r="K258" s="28"/>
      <c r="L258" s="147"/>
    </row>
    <row r="259" spans="1:12" x14ac:dyDescent="0.25">
      <c r="A259" t="s">
        <v>0</v>
      </c>
      <c r="B259" t="s">
        <v>16</v>
      </c>
      <c r="C259" t="s">
        <v>17</v>
      </c>
      <c r="D259">
        <v>3617265</v>
      </c>
      <c r="E259" s="2">
        <v>46022</v>
      </c>
      <c r="F259" s="2">
        <v>45934</v>
      </c>
      <c r="G259" s="3">
        <v>-31</v>
      </c>
      <c r="H259" t="s">
        <v>18</v>
      </c>
      <c r="K259" s="3"/>
      <c r="L259" s="147"/>
    </row>
    <row r="260" spans="1:12" x14ac:dyDescent="0.25">
      <c r="A260" t="s">
        <v>0</v>
      </c>
      <c r="B260" t="s">
        <v>16</v>
      </c>
      <c r="C260" t="s">
        <v>17</v>
      </c>
      <c r="D260">
        <v>3617271</v>
      </c>
      <c r="E260" s="2">
        <v>46022</v>
      </c>
      <c r="F260" s="2">
        <v>45934</v>
      </c>
      <c r="G260" s="3">
        <v>-31</v>
      </c>
      <c r="H260" t="s">
        <v>18</v>
      </c>
      <c r="K260" s="3"/>
      <c r="L260" s="147"/>
    </row>
    <row r="261" spans="1:12" x14ac:dyDescent="0.25">
      <c r="A261" t="s">
        <v>0</v>
      </c>
      <c r="B261" t="s">
        <v>16</v>
      </c>
      <c r="C261" t="s">
        <v>17</v>
      </c>
      <c r="D261">
        <v>3617288</v>
      </c>
      <c r="E261" s="2">
        <v>46022</v>
      </c>
      <c r="F261" s="2">
        <v>45934</v>
      </c>
      <c r="G261" s="3">
        <v>-31</v>
      </c>
      <c r="H261" t="s">
        <v>18</v>
      </c>
      <c r="K261" s="3"/>
      <c r="L261" s="147"/>
    </row>
    <row r="262" spans="1:12" x14ac:dyDescent="0.25">
      <c r="A262" t="s">
        <v>0</v>
      </c>
      <c r="B262" t="s">
        <v>16</v>
      </c>
      <c r="C262" t="s">
        <v>17</v>
      </c>
      <c r="D262">
        <v>3617401</v>
      </c>
      <c r="E262" s="2">
        <v>46022</v>
      </c>
      <c r="F262" s="2">
        <v>45934</v>
      </c>
      <c r="G262" s="3">
        <v>-35</v>
      </c>
      <c r="H262" t="s">
        <v>18</v>
      </c>
      <c r="K262" s="3"/>
      <c r="L262" s="147"/>
    </row>
    <row r="263" spans="1:12" x14ac:dyDescent="0.25">
      <c r="A263" t="s">
        <v>0</v>
      </c>
      <c r="B263" t="s">
        <v>16</v>
      </c>
      <c r="C263" t="s">
        <v>17</v>
      </c>
      <c r="D263">
        <v>3618401</v>
      </c>
      <c r="E263" s="2">
        <v>46022</v>
      </c>
      <c r="F263" s="2">
        <v>45934</v>
      </c>
      <c r="G263" s="3">
        <v>-33</v>
      </c>
      <c r="H263" t="s">
        <v>18</v>
      </c>
      <c r="K263" s="3"/>
      <c r="L263" s="147"/>
    </row>
    <row r="264" spans="1:12" x14ac:dyDescent="0.25">
      <c r="A264" t="s">
        <v>0</v>
      </c>
      <c r="B264" t="s">
        <v>16</v>
      </c>
      <c r="C264" t="s">
        <v>17</v>
      </c>
      <c r="D264">
        <v>3712401</v>
      </c>
      <c r="E264" s="2">
        <v>46022</v>
      </c>
      <c r="F264" s="2">
        <v>45931</v>
      </c>
      <c r="G264" s="28">
        <v>0</v>
      </c>
      <c r="H264" t="s">
        <v>18</v>
      </c>
      <c r="K264" s="3"/>
      <c r="L264" s="147"/>
    </row>
    <row r="265" spans="1:12" x14ac:dyDescent="0.25">
      <c r="A265" t="s">
        <v>0</v>
      </c>
      <c r="B265" t="s">
        <v>16</v>
      </c>
      <c r="C265" t="s">
        <v>17</v>
      </c>
      <c r="D265">
        <v>3713401</v>
      </c>
      <c r="E265" s="2">
        <v>46022</v>
      </c>
      <c r="F265" s="2">
        <v>45931</v>
      </c>
      <c r="G265" s="28">
        <v>0</v>
      </c>
      <c r="H265" t="s">
        <v>18</v>
      </c>
      <c r="K265" s="3"/>
      <c r="L265" s="147"/>
    </row>
    <row r="266" spans="1:12" x14ac:dyDescent="0.25">
      <c r="A266" t="s">
        <v>0</v>
      </c>
      <c r="B266" t="s">
        <v>16</v>
      </c>
      <c r="C266" t="s">
        <v>17</v>
      </c>
      <c r="D266">
        <v>3723211</v>
      </c>
      <c r="E266" s="2">
        <v>46022</v>
      </c>
      <c r="F266" s="2">
        <v>45931</v>
      </c>
      <c r="G266" s="3">
        <v>-18</v>
      </c>
      <c r="H266" t="s">
        <v>18</v>
      </c>
      <c r="K266" s="3"/>
      <c r="L266" s="147"/>
    </row>
    <row r="267" spans="1:12" x14ac:dyDescent="0.25">
      <c r="A267" t="s">
        <v>0</v>
      </c>
      <c r="B267" t="s">
        <v>16</v>
      </c>
      <c r="C267" t="s">
        <v>17</v>
      </c>
      <c r="D267">
        <v>3723213</v>
      </c>
      <c r="E267" s="2">
        <v>46022</v>
      </c>
      <c r="F267" s="2">
        <v>45931</v>
      </c>
      <c r="G267" s="3">
        <v>-18</v>
      </c>
      <c r="H267" t="s">
        <v>18</v>
      </c>
      <c r="K267" s="3"/>
      <c r="L267" s="147"/>
    </row>
    <row r="268" spans="1:12" x14ac:dyDescent="0.25">
      <c r="A268" t="s">
        <v>0</v>
      </c>
      <c r="B268" t="s">
        <v>16</v>
      </c>
      <c r="C268" t="s">
        <v>17</v>
      </c>
      <c r="D268">
        <v>3725211</v>
      </c>
      <c r="E268" s="2">
        <v>46022</v>
      </c>
      <c r="F268" s="2">
        <v>45931</v>
      </c>
      <c r="G268" s="3">
        <v>-10</v>
      </c>
      <c r="H268" t="s">
        <v>18</v>
      </c>
      <c r="K268" s="3"/>
      <c r="L268" s="147"/>
    </row>
    <row r="269" spans="1:12" x14ac:dyDescent="0.25">
      <c r="A269" t="s">
        <v>0</v>
      </c>
      <c r="B269" t="s">
        <v>16</v>
      </c>
      <c r="C269" t="s">
        <v>17</v>
      </c>
      <c r="D269">
        <v>3725213</v>
      </c>
      <c r="E269" s="2">
        <v>46022</v>
      </c>
      <c r="F269" s="2">
        <v>45931</v>
      </c>
      <c r="G269" s="3">
        <v>-10</v>
      </c>
      <c r="H269" t="s">
        <v>18</v>
      </c>
      <c r="K269" s="3"/>
      <c r="L269" s="147"/>
    </row>
    <row r="270" spans="1:12" x14ac:dyDescent="0.25">
      <c r="A270" t="s">
        <v>0</v>
      </c>
      <c r="B270" t="s">
        <v>16</v>
      </c>
      <c r="C270" t="s">
        <v>17</v>
      </c>
      <c r="D270">
        <v>3908265</v>
      </c>
      <c r="E270" s="2">
        <v>46022</v>
      </c>
      <c r="F270" s="2">
        <v>45934</v>
      </c>
      <c r="G270" s="3">
        <v>-21</v>
      </c>
      <c r="H270" t="s">
        <v>18</v>
      </c>
      <c r="K270" s="3"/>
      <c r="L270" s="147"/>
    </row>
    <row r="271" spans="1:12" x14ac:dyDescent="0.25">
      <c r="A271" t="s">
        <v>0</v>
      </c>
      <c r="B271" t="s">
        <v>16</v>
      </c>
      <c r="C271" t="s">
        <v>17</v>
      </c>
      <c r="D271">
        <v>3908271</v>
      </c>
      <c r="E271" s="2">
        <v>46022</v>
      </c>
      <c r="F271" s="2">
        <v>45934</v>
      </c>
      <c r="G271" s="3">
        <v>-21</v>
      </c>
      <c r="H271" t="s">
        <v>18</v>
      </c>
      <c r="K271" s="3"/>
      <c r="L271" s="147"/>
    </row>
    <row r="272" spans="1:12" x14ac:dyDescent="0.25">
      <c r="A272" t="s">
        <v>0</v>
      </c>
      <c r="B272" t="s">
        <v>16</v>
      </c>
      <c r="C272" t="s">
        <v>17</v>
      </c>
      <c r="D272">
        <v>3908401</v>
      </c>
      <c r="E272" s="2">
        <v>46022</v>
      </c>
      <c r="F272" s="2">
        <v>45934</v>
      </c>
      <c r="G272" s="3">
        <v>-25</v>
      </c>
      <c r="H272" t="s">
        <v>18</v>
      </c>
      <c r="K272" s="3"/>
      <c r="L272" s="147"/>
    </row>
    <row r="273" spans="1:12" x14ac:dyDescent="0.25">
      <c r="A273" t="s">
        <v>0</v>
      </c>
      <c r="B273" t="s">
        <v>16</v>
      </c>
      <c r="C273" t="s">
        <v>17</v>
      </c>
      <c r="D273">
        <v>3923288</v>
      </c>
      <c r="E273" s="2">
        <v>46022</v>
      </c>
      <c r="F273" s="2">
        <v>45934</v>
      </c>
      <c r="G273" s="3">
        <v>-18</v>
      </c>
      <c r="H273" t="s">
        <v>18</v>
      </c>
      <c r="K273" s="3"/>
      <c r="L273" s="147"/>
    </row>
    <row r="274" spans="1:12" x14ac:dyDescent="0.25">
      <c r="A274" t="s">
        <v>0</v>
      </c>
      <c r="B274" t="s">
        <v>16</v>
      </c>
      <c r="C274" t="s">
        <v>17</v>
      </c>
      <c r="D274">
        <v>3923401</v>
      </c>
      <c r="E274" s="2">
        <v>46022</v>
      </c>
      <c r="F274" s="2">
        <v>45934</v>
      </c>
      <c r="G274" s="3">
        <v>-22</v>
      </c>
      <c r="H274" t="s">
        <v>18</v>
      </c>
      <c r="K274" s="3"/>
      <c r="L274" s="147"/>
    </row>
    <row r="275" spans="1:12" x14ac:dyDescent="0.25">
      <c r="A275" t="s">
        <v>0</v>
      </c>
      <c r="B275" t="s">
        <v>16</v>
      </c>
      <c r="C275" t="s">
        <v>17</v>
      </c>
      <c r="D275">
        <v>4401401</v>
      </c>
      <c r="E275" s="2">
        <v>46022</v>
      </c>
      <c r="F275" s="2">
        <v>45934</v>
      </c>
      <c r="G275" s="3">
        <v>-48</v>
      </c>
      <c r="H275" t="s">
        <v>18</v>
      </c>
      <c r="K275" s="3"/>
      <c r="L275" s="147"/>
    </row>
    <row r="276" spans="1:12" x14ac:dyDescent="0.25">
      <c r="A276" t="s">
        <v>0</v>
      </c>
      <c r="B276" t="s">
        <v>16</v>
      </c>
      <c r="C276" t="s">
        <v>17</v>
      </c>
      <c r="D276">
        <v>4501265</v>
      </c>
      <c r="E276" s="2">
        <v>46022</v>
      </c>
      <c r="F276" s="2">
        <v>45934</v>
      </c>
      <c r="G276" s="3">
        <v>-53</v>
      </c>
      <c r="H276" t="s">
        <v>18</v>
      </c>
      <c r="K276" s="3"/>
      <c r="L276" s="147"/>
    </row>
    <row r="277" spans="1:12" x14ac:dyDescent="0.25">
      <c r="A277" t="s">
        <v>0</v>
      </c>
      <c r="B277" t="s">
        <v>16</v>
      </c>
      <c r="C277" t="s">
        <v>17</v>
      </c>
      <c r="D277">
        <v>4501271</v>
      </c>
      <c r="E277" s="2">
        <v>46022</v>
      </c>
      <c r="F277" s="2">
        <v>45934</v>
      </c>
      <c r="G277" s="3">
        <v>-53</v>
      </c>
      <c r="H277" t="s">
        <v>18</v>
      </c>
      <c r="K277" s="3"/>
      <c r="L277" s="147"/>
    </row>
    <row r="278" spans="1:12" x14ac:dyDescent="0.25">
      <c r="A278" t="s">
        <v>0</v>
      </c>
      <c r="B278" t="s">
        <v>16</v>
      </c>
      <c r="C278" t="s">
        <v>17</v>
      </c>
      <c r="D278">
        <v>4501401</v>
      </c>
      <c r="E278" s="2">
        <v>46022</v>
      </c>
      <c r="F278" s="2">
        <v>45934</v>
      </c>
      <c r="G278" s="3">
        <v>-57</v>
      </c>
      <c r="H278" t="s">
        <v>18</v>
      </c>
      <c r="K278" s="3"/>
      <c r="L278" s="147"/>
    </row>
    <row r="279" spans="1:12" x14ac:dyDescent="0.25">
      <c r="A279" t="s">
        <v>0</v>
      </c>
      <c r="B279" t="s">
        <v>16</v>
      </c>
      <c r="C279" t="s">
        <v>17</v>
      </c>
      <c r="D279">
        <v>4802401</v>
      </c>
      <c r="E279" s="2">
        <v>46022</v>
      </c>
      <c r="F279" s="2">
        <v>45934</v>
      </c>
      <c r="G279" s="3">
        <v>-11</v>
      </c>
      <c r="H279" t="s">
        <v>18</v>
      </c>
      <c r="K279" s="3"/>
      <c r="L279" s="147"/>
    </row>
    <row r="280" spans="1:12" x14ac:dyDescent="0.25">
      <c r="A280" t="s">
        <v>0</v>
      </c>
      <c r="B280" t="s">
        <v>16</v>
      </c>
      <c r="C280" t="s">
        <v>17</v>
      </c>
      <c r="D280">
        <v>4803401</v>
      </c>
      <c r="E280" s="2">
        <v>46022</v>
      </c>
      <c r="F280" s="2">
        <v>45934</v>
      </c>
      <c r="G280" s="3">
        <v>-57</v>
      </c>
      <c r="H280" t="s">
        <v>18</v>
      </c>
      <c r="K280" s="3"/>
      <c r="L280" s="147"/>
    </row>
    <row r="281" spans="1:12" x14ac:dyDescent="0.25">
      <c r="A281" t="s">
        <v>0</v>
      </c>
      <c r="B281" t="s">
        <v>16</v>
      </c>
      <c r="C281" t="s">
        <v>17</v>
      </c>
      <c r="D281">
        <v>4811401</v>
      </c>
      <c r="E281" s="2">
        <v>46022</v>
      </c>
      <c r="F281" s="2">
        <v>45934</v>
      </c>
      <c r="G281" s="3">
        <v>-50</v>
      </c>
      <c r="H281" t="s">
        <v>18</v>
      </c>
      <c r="K281" s="3"/>
      <c r="L281" s="147"/>
    </row>
    <row r="282" spans="1:12" x14ac:dyDescent="0.25">
      <c r="A282" t="s">
        <v>0</v>
      </c>
      <c r="B282" t="s">
        <v>16</v>
      </c>
      <c r="C282" t="s">
        <v>17</v>
      </c>
      <c r="D282">
        <v>4906173</v>
      </c>
      <c r="E282" s="2">
        <v>46022</v>
      </c>
      <c r="F282" s="2">
        <v>45931</v>
      </c>
      <c r="G282" s="3">
        <v>-18</v>
      </c>
      <c r="H282" t="s">
        <v>18</v>
      </c>
      <c r="K282" s="3"/>
      <c r="L282" s="147"/>
    </row>
    <row r="283" spans="1:12" x14ac:dyDescent="0.25">
      <c r="A283" t="s">
        <v>0</v>
      </c>
      <c r="B283" t="s">
        <v>16</v>
      </c>
      <c r="C283" t="s">
        <v>17</v>
      </c>
      <c r="D283">
        <v>4906174</v>
      </c>
      <c r="E283" s="2">
        <v>46022</v>
      </c>
      <c r="F283" s="2">
        <v>45931</v>
      </c>
      <c r="G283" s="3">
        <v>-18</v>
      </c>
      <c r="H283" t="s">
        <v>18</v>
      </c>
      <c r="K283" s="3"/>
      <c r="L283" s="147"/>
    </row>
    <row r="284" spans="1:12" x14ac:dyDescent="0.25">
      <c r="A284" t="s">
        <v>0</v>
      </c>
      <c r="B284" t="s">
        <v>16</v>
      </c>
      <c r="C284" t="s">
        <v>17</v>
      </c>
      <c r="D284">
        <v>4906175</v>
      </c>
      <c r="E284" s="2">
        <v>46022</v>
      </c>
      <c r="F284" s="2">
        <v>45931</v>
      </c>
      <c r="G284" s="3">
        <v>-18</v>
      </c>
      <c r="H284" t="s">
        <v>18</v>
      </c>
      <c r="K284" s="3"/>
      <c r="L284" s="147"/>
    </row>
    <row r="285" spans="1:12" x14ac:dyDescent="0.25">
      <c r="A285" t="s">
        <v>0</v>
      </c>
      <c r="B285" t="s">
        <v>16</v>
      </c>
      <c r="C285" t="s">
        <v>17</v>
      </c>
      <c r="D285">
        <v>4906183</v>
      </c>
      <c r="E285" s="2">
        <v>46022</v>
      </c>
      <c r="F285" s="2">
        <v>45931</v>
      </c>
      <c r="G285" s="3">
        <v>-18</v>
      </c>
      <c r="H285" t="s">
        <v>18</v>
      </c>
      <c r="K285" s="3"/>
      <c r="L285" s="147"/>
    </row>
    <row r="286" spans="1:12" x14ac:dyDescent="0.25">
      <c r="A286" t="s">
        <v>0</v>
      </c>
      <c r="B286" t="s">
        <v>16</v>
      </c>
      <c r="C286" t="s">
        <v>17</v>
      </c>
      <c r="D286">
        <v>4906184</v>
      </c>
      <c r="E286" s="2">
        <v>46022</v>
      </c>
      <c r="F286" s="2">
        <v>45931</v>
      </c>
      <c r="G286" s="3">
        <v>-18</v>
      </c>
      <c r="H286" t="s">
        <v>18</v>
      </c>
      <c r="K286" s="3"/>
      <c r="L286" s="147"/>
    </row>
    <row r="287" spans="1:12" x14ac:dyDescent="0.25">
      <c r="A287" t="s">
        <v>0</v>
      </c>
      <c r="B287" t="s">
        <v>16</v>
      </c>
      <c r="C287" t="s">
        <v>17</v>
      </c>
      <c r="D287">
        <v>4906233</v>
      </c>
      <c r="E287" s="2">
        <v>46022</v>
      </c>
      <c r="F287" s="2">
        <v>45931</v>
      </c>
      <c r="G287" s="3">
        <v>-18</v>
      </c>
      <c r="H287" t="s">
        <v>18</v>
      </c>
      <c r="K287" s="3"/>
      <c r="L287" s="147"/>
    </row>
    <row r="288" spans="1:12" x14ac:dyDescent="0.25">
      <c r="A288" t="s">
        <v>0</v>
      </c>
      <c r="B288" t="s">
        <v>16</v>
      </c>
      <c r="C288" t="s">
        <v>17</v>
      </c>
      <c r="D288">
        <v>4906234</v>
      </c>
      <c r="E288" s="2">
        <v>46022</v>
      </c>
      <c r="F288" s="2">
        <v>45931</v>
      </c>
      <c r="G288" s="3">
        <v>-18</v>
      </c>
      <c r="H288" t="s">
        <v>18</v>
      </c>
      <c r="K288" s="3"/>
      <c r="L288" s="147"/>
    </row>
    <row r="289" spans="1:12" x14ac:dyDescent="0.25">
      <c r="A289" t="s">
        <v>0</v>
      </c>
      <c r="B289" t="s">
        <v>16</v>
      </c>
      <c r="C289" t="s">
        <v>17</v>
      </c>
      <c r="D289">
        <v>4906242</v>
      </c>
      <c r="E289" s="2">
        <v>46022</v>
      </c>
      <c r="F289" s="2">
        <v>45931</v>
      </c>
      <c r="G289" s="3">
        <v>-18</v>
      </c>
      <c r="H289" t="s">
        <v>18</v>
      </c>
      <c r="K289" s="3"/>
      <c r="L289" s="147"/>
    </row>
    <row r="290" spans="1:12" x14ac:dyDescent="0.25">
      <c r="A290" t="s">
        <v>0</v>
      </c>
      <c r="B290" t="s">
        <v>16</v>
      </c>
      <c r="C290" t="s">
        <v>17</v>
      </c>
      <c r="D290">
        <v>4906401</v>
      </c>
      <c r="E290" s="2">
        <v>46022</v>
      </c>
      <c r="F290" s="2">
        <v>45931</v>
      </c>
      <c r="G290" s="3">
        <v>-18</v>
      </c>
      <c r="H290" t="s">
        <v>18</v>
      </c>
      <c r="K290" s="3"/>
      <c r="L290" s="147"/>
    </row>
    <row r="291" spans="1:12" x14ac:dyDescent="0.25">
      <c r="A291" t="s">
        <v>0</v>
      </c>
      <c r="B291" t="s">
        <v>16</v>
      </c>
      <c r="C291" t="s">
        <v>17</v>
      </c>
      <c r="D291">
        <v>4924401</v>
      </c>
      <c r="E291" s="2">
        <v>46022</v>
      </c>
      <c r="F291" s="2">
        <v>45931</v>
      </c>
      <c r="G291" s="3">
        <v>-8</v>
      </c>
      <c r="H291" t="s">
        <v>18</v>
      </c>
      <c r="K291" s="3"/>
      <c r="L291" s="147"/>
    </row>
    <row r="292" spans="1:12" x14ac:dyDescent="0.25">
      <c r="A292" t="s">
        <v>0</v>
      </c>
      <c r="B292" t="s">
        <v>16</v>
      </c>
      <c r="C292" t="s">
        <v>17</v>
      </c>
      <c r="D292">
        <v>4925401</v>
      </c>
      <c r="E292" s="2">
        <v>46022</v>
      </c>
      <c r="F292" s="2">
        <v>45931</v>
      </c>
      <c r="G292" s="3">
        <v>-8</v>
      </c>
      <c r="H292" t="s">
        <v>18</v>
      </c>
      <c r="K292" s="3"/>
      <c r="L292" s="147"/>
    </row>
    <row r="293" spans="1:12" x14ac:dyDescent="0.25">
      <c r="A293" t="s">
        <v>0</v>
      </c>
      <c r="B293" t="s">
        <v>16</v>
      </c>
      <c r="C293" t="s">
        <v>17</v>
      </c>
      <c r="D293">
        <v>4950183</v>
      </c>
      <c r="E293" s="2">
        <v>46022</v>
      </c>
      <c r="F293" s="2">
        <v>45931</v>
      </c>
      <c r="G293" s="3">
        <v>-28</v>
      </c>
      <c r="H293" t="s">
        <v>18</v>
      </c>
      <c r="K293" s="3"/>
      <c r="L293" s="147"/>
    </row>
    <row r="294" spans="1:12" x14ac:dyDescent="0.25">
      <c r="A294" t="s">
        <v>0</v>
      </c>
      <c r="B294" t="s">
        <v>16</v>
      </c>
      <c r="C294" t="s">
        <v>17</v>
      </c>
      <c r="D294">
        <v>4950184</v>
      </c>
      <c r="E294" s="2">
        <v>46022</v>
      </c>
      <c r="F294" s="2">
        <v>45931</v>
      </c>
      <c r="G294" s="3">
        <v>-28</v>
      </c>
      <c r="H294" t="s">
        <v>18</v>
      </c>
      <c r="K294" s="3"/>
      <c r="L294" s="147"/>
    </row>
    <row r="295" spans="1:12" x14ac:dyDescent="0.25">
      <c r="A295" t="s">
        <v>0</v>
      </c>
      <c r="B295" t="s">
        <v>16</v>
      </c>
      <c r="C295" t="s">
        <v>17</v>
      </c>
      <c r="D295">
        <v>4950233</v>
      </c>
      <c r="E295" s="2">
        <v>46022</v>
      </c>
      <c r="F295" s="2">
        <v>45931</v>
      </c>
      <c r="G295" s="3">
        <v>-48</v>
      </c>
      <c r="H295" t="s">
        <v>18</v>
      </c>
      <c r="K295" s="3"/>
      <c r="L295" s="147"/>
    </row>
    <row r="296" spans="1:12" x14ac:dyDescent="0.25">
      <c r="A296" t="s">
        <v>0</v>
      </c>
      <c r="B296" t="s">
        <v>16</v>
      </c>
      <c r="C296" t="s">
        <v>17</v>
      </c>
      <c r="D296">
        <v>4950234</v>
      </c>
      <c r="E296" s="2">
        <v>46022</v>
      </c>
      <c r="F296" s="2">
        <v>45931</v>
      </c>
      <c r="G296" s="3">
        <v>-48</v>
      </c>
      <c r="H296" t="s">
        <v>18</v>
      </c>
      <c r="K296" s="3"/>
      <c r="L296" s="147"/>
    </row>
    <row r="297" spans="1:12" x14ac:dyDescent="0.25">
      <c r="A297" t="s">
        <v>0</v>
      </c>
      <c r="B297" t="s">
        <v>16</v>
      </c>
      <c r="C297" t="s">
        <v>17</v>
      </c>
      <c r="D297">
        <v>4950240</v>
      </c>
      <c r="E297" s="2">
        <v>46022</v>
      </c>
      <c r="F297" s="2">
        <v>45931</v>
      </c>
      <c r="G297" s="3">
        <v>-48</v>
      </c>
      <c r="H297" t="s">
        <v>18</v>
      </c>
      <c r="K297" s="3"/>
      <c r="L297" s="147"/>
    </row>
    <row r="298" spans="1:12" x14ac:dyDescent="0.25">
      <c r="A298" t="s">
        <v>0</v>
      </c>
      <c r="B298" t="s">
        <v>16</v>
      </c>
      <c r="C298" t="s">
        <v>17</v>
      </c>
      <c r="D298">
        <v>4950245</v>
      </c>
      <c r="E298" s="2">
        <v>46022</v>
      </c>
      <c r="F298" s="2">
        <v>45931</v>
      </c>
      <c r="G298" s="3">
        <v>-48</v>
      </c>
      <c r="H298" t="s">
        <v>18</v>
      </c>
      <c r="K298" s="3"/>
      <c r="L298" s="147"/>
    </row>
    <row r="299" spans="1:12" x14ac:dyDescent="0.25">
      <c r="A299" t="s">
        <v>0</v>
      </c>
      <c r="B299" t="s">
        <v>16</v>
      </c>
      <c r="C299" t="s">
        <v>17</v>
      </c>
      <c r="D299">
        <v>4950265</v>
      </c>
      <c r="E299" s="2">
        <v>46022</v>
      </c>
      <c r="F299" s="2">
        <v>45931</v>
      </c>
      <c r="G299" s="3">
        <v>-48</v>
      </c>
      <c r="H299" t="s">
        <v>18</v>
      </c>
      <c r="K299" s="3"/>
      <c r="L299" s="147"/>
    </row>
    <row r="300" spans="1:12" x14ac:dyDescent="0.25">
      <c r="A300" t="s">
        <v>0</v>
      </c>
      <c r="B300" t="s">
        <v>16</v>
      </c>
      <c r="C300" t="s">
        <v>17</v>
      </c>
      <c r="D300">
        <v>4950269</v>
      </c>
      <c r="E300" s="2">
        <v>46022</v>
      </c>
      <c r="F300" s="2">
        <v>45931</v>
      </c>
      <c r="G300" s="3">
        <v>-43</v>
      </c>
      <c r="H300" t="s">
        <v>18</v>
      </c>
      <c r="K300" s="3"/>
      <c r="L300" s="147"/>
    </row>
    <row r="301" spans="1:12" x14ac:dyDescent="0.25">
      <c r="A301" t="s">
        <v>0</v>
      </c>
      <c r="B301" t="s">
        <v>16</v>
      </c>
      <c r="C301" t="s">
        <v>17</v>
      </c>
      <c r="D301">
        <v>4950288</v>
      </c>
      <c r="E301" s="2">
        <v>46022</v>
      </c>
      <c r="F301" s="2">
        <v>45931</v>
      </c>
      <c r="G301" s="3">
        <v>-48</v>
      </c>
      <c r="H301" t="s">
        <v>18</v>
      </c>
      <c r="K301" s="3"/>
      <c r="L301" s="147"/>
    </row>
    <row r="302" spans="1:12" x14ac:dyDescent="0.25">
      <c r="A302" t="s">
        <v>0</v>
      </c>
      <c r="B302" t="s">
        <v>16</v>
      </c>
      <c r="C302" t="s">
        <v>17</v>
      </c>
      <c r="D302">
        <v>4964183</v>
      </c>
      <c r="E302" s="2">
        <v>46022</v>
      </c>
      <c r="F302" s="2">
        <v>45931</v>
      </c>
      <c r="G302" s="3">
        <v>-38</v>
      </c>
      <c r="H302" t="s">
        <v>18</v>
      </c>
      <c r="K302" s="3"/>
      <c r="L302" s="147"/>
    </row>
    <row r="303" spans="1:12" x14ac:dyDescent="0.25">
      <c r="A303" t="s">
        <v>0</v>
      </c>
      <c r="B303" t="s">
        <v>16</v>
      </c>
      <c r="C303" t="s">
        <v>17</v>
      </c>
      <c r="D303">
        <v>4964184</v>
      </c>
      <c r="E303" s="2">
        <v>46022</v>
      </c>
      <c r="F303" s="2">
        <v>45931</v>
      </c>
      <c r="G303" s="3">
        <v>-38</v>
      </c>
      <c r="H303" t="s">
        <v>18</v>
      </c>
      <c r="K303" s="3"/>
      <c r="L303" s="147"/>
    </row>
    <row r="304" spans="1:12" x14ac:dyDescent="0.25">
      <c r="A304" t="s">
        <v>0</v>
      </c>
      <c r="B304" t="s">
        <v>16</v>
      </c>
      <c r="C304" t="s">
        <v>17</v>
      </c>
      <c r="D304">
        <v>4964233</v>
      </c>
      <c r="E304" s="2">
        <v>46022</v>
      </c>
      <c r="F304" s="2">
        <v>45931</v>
      </c>
      <c r="G304" s="3">
        <v>-30</v>
      </c>
      <c r="H304" t="s">
        <v>18</v>
      </c>
      <c r="K304" s="3"/>
      <c r="L304" s="147"/>
    </row>
    <row r="305" spans="1:12" x14ac:dyDescent="0.25">
      <c r="A305" t="s">
        <v>0</v>
      </c>
      <c r="B305" t="s">
        <v>16</v>
      </c>
      <c r="C305" t="s">
        <v>17</v>
      </c>
      <c r="D305">
        <v>4964234</v>
      </c>
      <c r="E305" s="2">
        <v>46022</v>
      </c>
      <c r="F305" s="2">
        <v>45931</v>
      </c>
      <c r="G305" s="3">
        <v>-30</v>
      </c>
      <c r="H305" t="s">
        <v>18</v>
      </c>
      <c r="K305" s="3"/>
      <c r="L305" s="147"/>
    </row>
    <row r="306" spans="1:12" x14ac:dyDescent="0.25">
      <c r="A306" t="s">
        <v>0</v>
      </c>
      <c r="B306" t="s">
        <v>16</v>
      </c>
      <c r="C306" t="s">
        <v>17</v>
      </c>
      <c r="D306">
        <v>4964242</v>
      </c>
      <c r="E306" s="2">
        <v>46022</v>
      </c>
      <c r="F306" s="2">
        <v>45931</v>
      </c>
      <c r="G306" s="3">
        <v>-30</v>
      </c>
      <c r="H306" t="s">
        <v>18</v>
      </c>
      <c r="K306" s="3"/>
      <c r="L306" s="147"/>
    </row>
    <row r="307" spans="1:12" x14ac:dyDescent="0.25">
      <c r="A307" t="s">
        <v>0</v>
      </c>
      <c r="B307" t="s">
        <v>16</v>
      </c>
      <c r="C307" t="s">
        <v>17</v>
      </c>
      <c r="D307">
        <v>4964265</v>
      </c>
      <c r="E307" s="2">
        <v>46022</v>
      </c>
      <c r="F307" s="2">
        <v>45931</v>
      </c>
      <c r="G307" s="3">
        <v>-30</v>
      </c>
      <c r="H307" t="s">
        <v>18</v>
      </c>
      <c r="K307" s="3"/>
      <c r="L307" s="147"/>
    </row>
    <row r="308" spans="1:12" x14ac:dyDescent="0.25">
      <c r="A308" t="s">
        <v>0</v>
      </c>
      <c r="B308" t="s">
        <v>16</v>
      </c>
      <c r="C308" t="s">
        <v>17</v>
      </c>
      <c r="D308">
        <v>5034173</v>
      </c>
      <c r="E308" s="2">
        <v>46022</v>
      </c>
      <c r="F308" s="2">
        <v>45931</v>
      </c>
      <c r="G308" s="3">
        <v>-8</v>
      </c>
      <c r="H308" t="s">
        <v>18</v>
      </c>
      <c r="K308" s="3"/>
      <c r="L308" s="147"/>
    </row>
    <row r="309" spans="1:12" x14ac:dyDescent="0.25">
      <c r="A309" t="s">
        <v>0</v>
      </c>
      <c r="B309" t="s">
        <v>16</v>
      </c>
      <c r="C309" t="s">
        <v>17</v>
      </c>
      <c r="D309">
        <v>5034174</v>
      </c>
      <c r="E309" s="2">
        <v>46022</v>
      </c>
      <c r="F309" s="2">
        <v>45931</v>
      </c>
      <c r="G309" s="3">
        <v>-8</v>
      </c>
      <c r="H309" t="s">
        <v>18</v>
      </c>
      <c r="K309" s="3"/>
      <c r="L309" s="147"/>
    </row>
    <row r="310" spans="1:12" x14ac:dyDescent="0.25">
      <c r="A310" t="s">
        <v>0</v>
      </c>
      <c r="B310" t="s">
        <v>16</v>
      </c>
      <c r="C310" t="s">
        <v>17</v>
      </c>
      <c r="D310">
        <v>5034181</v>
      </c>
      <c r="E310" s="2">
        <v>46022</v>
      </c>
      <c r="F310" s="2">
        <v>45931</v>
      </c>
      <c r="G310" s="3">
        <v>-8</v>
      </c>
      <c r="H310" t="s">
        <v>18</v>
      </c>
      <c r="K310" s="3"/>
      <c r="L310" s="147"/>
    </row>
    <row r="311" spans="1:12" x14ac:dyDescent="0.25">
      <c r="A311" t="s">
        <v>0</v>
      </c>
      <c r="B311" t="s">
        <v>16</v>
      </c>
      <c r="C311" t="s">
        <v>17</v>
      </c>
      <c r="D311">
        <v>5034183</v>
      </c>
      <c r="E311" s="2">
        <v>46022</v>
      </c>
      <c r="F311" s="2">
        <v>45931</v>
      </c>
      <c r="G311" s="3">
        <v>-8</v>
      </c>
      <c r="H311" t="s">
        <v>18</v>
      </c>
      <c r="K311" s="3"/>
      <c r="L311" s="147"/>
    </row>
    <row r="312" spans="1:12" x14ac:dyDescent="0.25">
      <c r="A312" t="s">
        <v>0</v>
      </c>
      <c r="B312" t="s">
        <v>16</v>
      </c>
      <c r="C312" t="s">
        <v>17</v>
      </c>
      <c r="D312">
        <v>5034184</v>
      </c>
      <c r="E312" s="2">
        <v>46022</v>
      </c>
      <c r="F312" s="2">
        <v>45931</v>
      </c>
      <c r="G312" s="3">
        <v>-8</v>
      </c>
      <c r="H312" t="s">
        <v>18</v>
      </c>
      <c r="K312" s="3"/>
      <c r="L312" s="147"/>
    </row>
    <row r="313" spans="1:12" x14ac:dyDescent="0.25">
      <c r="A313" t="s">
        <v>0</v>
      </c>
      <c r="B313" t="s">
        <v>16</v>
      </c>
      <c r="C313" t="s">
        <v>17</v>
      </c>
      <c r="D313">
        <v>5034200</v>
      </c>
      <c r="E313" s="2">
        <v>46022</v>
      </c>
      <c r="F313" s="2">
        <v>45931</v>
      </c>
      <c r="G313" s="3">
        <v>-8</v>
      </c>
      <c r="H313" t="s">
        <v>18</v>
      </c>
      <c r="K313" s="3"/>
      <c r="L313" s="147"/>
    </row>
    <row r="314" spans="1:12" x14ac:dyDescent="0.25">
      <c r="A314" t="s">
        <v>0</v>
      </c>
      <c r="B314" t="s">
        <v>16</v>
      </c>
      <c r="C314" t="s">
        <v>17</v>
      </c>
      <c r="D314">
        <v>5034201</v>
      </c>
      <c r="E314" s="2">
        <v>46022</v>
      </c>
      <c r="F314" s="2">
        <v>45931</v>
      </c>
      <c r="G314" s="3">
        <v>-8</v>
      </c>
      <c r="H314" t="s">
        <v>18</v>
      </c>
      <c r="K314" s="3"/>
      <c r="L314" s="147"/>
    </row>
    <row r="315" spans="1:12" x14ac:dyDescent="0.25">
      <c r="A315" t="s">
        <v>0</v>
      </c>
      <c r="B315" t="s">
        <v>16</v>
      </c>
      <c r="C315" t="s">
        <v>17</v>
      </c>
      <c r="D315">
        <v>5034203</v>
      </c>
      <c r="E315" s="2">
        <v>46022</v>
      </c>
      <c r="F315" s="2">
        <v>45931</v>
      </c>
      <c r="G315" s="3">
        <v>-8</v>
      </c>
      <c r="H315" t="s">
        <v>18</v>
      </c>
      <c r="K315" s="3"/>
      <c r="L315" s="147"/>
    </row>
    <row r="316" spans="1:12" x14ac:dyDescent="0.25">
      <c r="A316" t="s">
        <v>0</v>
      </c>
      <c r="B316" t="s">
        <v>16</v>
      </c>
      <c r="C316" t="s">
        <v>17</v>
      </c>
      <c r="D316">
        <v>5034204</v>
      </c>
      <c r="E316" s="2">
        <v>46022</v>
      </c>
      <c r="F316" s="2">
        <v>45931</v>
      </c>
      <c r="G316" s="3">
        <v>-8</v>
      </c>
      <c r="H316" t="s">
        <v>18</v>
      </c>
      <c r="K316" s="3"/>
      <c r="L316" s="147"/>
    </row>
    <row r="317" spans="1:12" x14ac:dyDescent="0.25">
      <c r="A317" t="s">
        <v>0</v>
      </c>
      <c r="B317" t="s">
        <v>16</v>
      </c>
      <c r="C317" t="s">
        <v>17</v>
      </c>
      <c r="D317">
        <v>5034229</v>
      </c>
      <c r="E317" s="2">
        <v>46022</v>
      </c>
      <c r="F317" s="2">
        <v>45931</v>
      </c>
      <c r="G317" s="3">
        <v>-8</v>
      </c>
      <c r="H317" t="s">
        <v>18</v>
      </c>
      <c r="K317" s="3"/>
      <c r="L317" s="147"/>
    </row>
    <row r="318" spans="1:12" x14ac:dyDescent="0.25">
      <c r="A318" t="s">
        <v>0</v>
      </c>
      <c r="B318" t="s">
        <v>16</v>
      </c>
      <c r="C318" t="s">
        <v>17</v>
      </c>
      <c r="D318">
        <v>5034265</v>
      </c>
      <c r="E318" s="2">
        <v>46022</v>
      </c>
      <c r="F318" s="2">
        <v>45931</v>
      </c>
      <c r="G318" s="3">
        <v>-8</v>
      </c>
      <c r="H318" t="s">
        <v>18</v>
      </c>
      <c r="K318" s="3"/>
      <c r="L318" s="147"/>
    </row>
    <row r="319" spans="1:12" x14ac:dyDescent="0.25">
      <c r="A319" t="s">
        <v>0</v>
      </c>
      <c r="B319" t="s">
        <v>16</v>
      </c>
      <c r="C319" t="s">
        <v>17</v>
      </c>
      <c r="D319">
        <v>5034401</v>
      </c>
      <c r="E319" s="2">
        <v>46022</v>
      </c>
      <c r="F319" s="2">
        <v>45931</v>
      </c>
      <c r="G319" s="3">
        <v>-8</v>
      </c>
      <c r="H319" t="s">
        <v>18</v>
      </c>
      <c r="K319" s="3"/>
      <c r="L319" s="147"/>
    </row>
    <row r="320" spans="1:12" x14ac:dyDescent="0.25">
      <c r="A320" t="s">
        <v>0</v>
      </c>
      <c r="B320" t="s">
        <v>16</v>
      </c>
      <c r="C320" t="s">
        <v>17</v>
      </c>
      <c r="D320">
        <v>6495183</v>
      </c>
      <c r="E320" s="2">
        <v>46022</v>
      </c>
      <c r="F320" s="2">
        <v>45931</v>
      </c>
      <c r="G320" s="3">
        <v>-48</v>
      </c>
      <c r="H320" t="s">
        <v>18</v>
      </c>
      <c r="K320" s="3"/>
      <c r="L320" s="147"/>
    </row>
    <row r="321" spans="1:12" x14ac:dyDescent="0.25">
      <c r="A321" t="s">
        <v>0</v>
      </c>
      <c r="B321" t="s">
        <v>16</v>
      </c>
      <c r="C321" t="s">
        <v>17</v>
      </c>
      <c r="D321">
        <v>6495185</v>
      </c>
      <c r="E321" s="2">
        <v>46022</v>
      </c>
      <c r="F321" s="2">
        <v>45931</v>
      </c>
      <c r="G321" s="3">
        <v>-48</v>
      </c>
      <c r="H321" t="s">
        <v>18</v>
      </c>
      <c r="K321" s="3"/>
      <c r="L321" s="147"/>
    </row>
    <row r="322" spans="1:12" x14ac:dyDescent="0.25">
      <c r="A322" t="s">
        <v>0</v>
      </c>
      <c r="B322" t="s">
        <v>16</v>
      </c>
      <c r="C322" t="s">
        <v>17</v>
      </c>
      <c r="D322">
        <v>7211211</v>
      </c>
      <c r="E322" s="2">
        <v>46022</v>
      </c>
      <c r="F322" s="2">
        <v>45931</v>
      </c>
      <c r="G322" s="3">
        <v>-58</v>
      </c>
      <c r="H322" t="s">
        <v>18</v>
      </c>
      <c r="K322" s="3"/>
      <c r="L322" s="147"/>
    </row>
    <row r="323" spans="1:12" x14ac:dyDescent="0.25">
      <c r="A323" t="s">
        <v>0</v>
      </c>
      <c r="B323" t="s">
        <v>16</v>
      </c>
      <c r="C323" t="s">
        <v>17</v>
      </c>
      <c r="D323">
        <v>7211213</v>
      </c>
      <c r="E323" s="2">
        <v>46022</v>
      </c>
      <c r="F323" s="2">
        <v>45931</v>
      </c>
      <c r="G323" s="3">
        <v>-58</v>
      </c>
      <c r="H323" t="s">
        <v>18</v>
      </c>
      <c r="K323" s="3"/>
      <c r="L323" s="147"/>
    </row>
    <row r="324" spans="1:12" x14ac:dyDescent="0.25">
      <c r="A324" t="s">
        <v>0</v>
      </c>
      <c r="B324" t="s">
        <v>16</v>
      </c>
      <c r="C324" t="s">
        <v>17</v>
      </c>
      <c r="D324">
        <v>7226183</v>
      </c>
      <c r="E324" s="2">
        <v>46022</v>
      </c>
      <c r="F324" s="2">
        <v>45931</v>
      </c>
      <c r="G324" s="3">
        <v>-43</v>
      </c>
      <c r="H324" t="s">
        <v>18</v>
      </c>
      <c r="K324" s="3"/>
      <c r="L324" s="147"/>
    </row>
    <row r="325" spans="1:12" x14ac:dyDescent="0.25">
      <c r="A325" t="s">
        <v>0</v>
      </c>
      <c r="B325" t="s">
        <v>16</v>
      </c>
      <c r="C325" t="s">
        <v>17</v>
      </c>
      <c r="D325">
        <v>7226184</v>
      </c>
      <c r="E325" s="2">
        <v>46022</v>
      </c>
      <c r="F325" s="2">
        <v>45931</v>
      </c>
      <c r="G325" s="3">
        <v>-43</v>
      </c>
      <c r="H325" t="s">
        <v>18</v>
      </c>
      <c r="K325" s="28"/>
      <c r="L325" s="147"/>
    </row>
    <row r="326" spans="1:12" x14ac:dyDescent="0.25">
      <c r="A326" t="s">
        <v>0</v>
      </c>
      <c r="B326" t="s">
        <v>16</v>
      </c>
      <c r="C326" t="s">
        <v>17</v>
      </c>
      <c r="D326">
        <v>7226251</v>
      </c>
      <c r="E326" s="2">
        <v>46022</v>
      </c>
      <c r="F326" s="2">
        <v>45931</v>
      </c>
      <c r="G326" s="3">
        <v>-30</v>
      </c>
      <c r="H326" t="s">
        <v>18</v>
      </c>
      <c r="K326" s="28"/>
      <c r="L326" s="147"/>
    </row>
    <row r="327" spans="1:12" x14ac:dyDescent="0.25">
      <c r="A327" t="s">
        <v>0</v>
      </c>
      <c r="B327" t="s">
        <v>16</v>
      </c>
      <c r="C327" t="s">
        <v>17</v>
      </c>
      <c r="D327">
        <v>7227183</v>
      </c>
      <c r="E327" s="2">
        <v>46022</v>
      </c>
      <c r="F327" s="2">
        <v>45931</v>
      </c>
      <c r="G327" s="3">
        <v>-53</v>
      </c>
      <c r="H327" t="s">
        <v>18</v>
      </c>
      <c r="K327" s="3"/>
      <c r="L327" s="147"/>
    </row>
    <row r="328" spans="1:12" x14ac:dyDescent="0.25">
      <c r="A328" t="s">
        <v>0</v>
      </c>
      <c r="B328" t="s">
        <v>16</v>
      </c>
      <c r="C328" t="s">
        <v>17</v>
      </c>
      <c r="D328">
        <v>7227184</v>
      </c>
      <c r="E328" s="2">
        <v>46022</v>
      </c>
      <c r="F328" s="2">
        <v>45931</v>
      </c>
      <c r="G328" s="3">
        <v>-53</v>
      </c>
      <c r="H328" t="s">
        <v>18</v>
      </c>
      <c r="K328" s="3"/>
      <c r="L328" s="147"/>
    </row>
    <row r="329" spans="1:12" x14ac:dyDescent="0.25">
      <c r="A329" t="s">
        <v>0</v>
      </c>
      <c r="B329" t="s">
        <v>16</v>
      </c>
      <c r="C329" t="s">
        <v>17</v>
      </c>
      <c r="D329">
        <v>7227251</v>
      </c>
      <c r="E329" s="2">
        <v>46022</v>
      </c>
      <c r="F329" s="2">
        <v>45931</v>
      </c>
      <c r="G329" s="3">
        <v>-58</v>
      </c>
      <c r="H329" t="s">
        <v>18</v>
      </c>
      <c r="K329" s="28"/>
      <c r="L329" s="147"/>
    </row>
    <row r="330" spans="1:12" x14ac:dyDescent="0.25">
      <c r="A330" t="s">
        <v>0</v>
      </c>
      <c r="B330" t="s">
        <v>16</v>
      </c>
      <c r="C330" t="s">
        <v>17</v>
      </c>
      <c r="D330">
        <v>7227252</v>
      </c>
      <c r="E330" s="2">
        <v>46022</v>
      </c>
      <c r="F330" s="2">
        <v>45931</v>
      </c>
      <c r="G330" s="3">
        <v>-58</v>
      </c>
      <c r="H330" t="s">
        <v>18</v>
      </c>
      <c r="K330" s="28"/>
      <c r="L330" s="147"/>
    </row>
    <row r="331" spans="1:12" x14ac:dyDescent="0.25">
      <c r="A331" t="s">
        <v>0</v>
      </c>
      <c r="B331" t="s">
        <v>16</v>
      </c>
      <c r="C331" t="s">
        <v>17</v>
      </c>
      <c r="D331">
        <v>7231256</v>
      </c>
      <c r="E331" s="2">
        <v>46022</v>
      </c>
      <c r="F331" s="2">
        <v>45931</v>
      </c>
      <c r="G331" s="3">
        <v>-48</v>
      </c>
      <c r="H331" t="s">
        <v>18</v>
      </c>
      <c r="K331" s="3"/>
      <c r="L331" s="147"/>
    </row>
    <row r="332" spans="1:12" x14ac:dyDescent="0.25">
      <c r="A332" t="s">
        <v>0</v>
      </c>
      <c r="B332" t="s">
        <v>16</v>
      </c>
      <c r="C332" t="s">
        <v>17</v>
      </c>
      <c r="D332">
        <v>7264221</v>
      </c>
      <c r="E332" s="2">
        <v>46112</v>
      </c>
      <c r="F332" s="2">
        <v>45771</v>
      </c>
      <c r="G332" s="28">
        <v>-14.83</v>
      </c>
      <c r="H332" t="s">
        <v>18</v>
      </c>
      <c r="K332" s="3"/>
      <c r="L332" s="147"/>
    </row>
    <row r="333" spans="1:12" x14ac:dyDescent="0.25">
      <c r="A333" t="s">
        <v>0</v>
      </c>
      <c r="B333" t="s">
        <v>16</v>
      </c>
      <c r="C333" t="s">
        <v>17</v>
      </c>
      <c r="D333">
        <v>7264222</v>
      </c>
      <c r="E333" s="2">
        <v>46112</v>
      </c>
      <c r="F333" s="2">
        <v>45771</v>
      </c>
      <c r="G333" s="28">
        <v>-14.83</v>
      </c>
      <c r="H333" t="s">
        <v>18</v>
      </c>
      <c r="K333" s="3"/>
      <c r="L333" s="147"/>
    </row>
    <row r="334" spans="1:12" x14ac:dyDescent="0.25">
      <c r="A334" t="s">
        <v>0</v>
      </c>
      <c r="B334" t="s">
        <v>16</v>
      </c>
      <c r="C334" t="s">
        <v>17</v>
      </c>
      <c r="D334">
        <v>7264401</v>
      </c>
      <c r="E334" s="2">
        <v>46112</v>
      </c>
      <c r="F334" s="2">
        <v>45771</v>
      </c>
      <c r="G334" s="3">
        <v>-14</v>
      </c>
      <c r="H334" t="s">
        <v>18</v>
      </c>
      <c r="K334" s="3"/>
      <c r="L334" s="147"/>
    </row>
    <row r="335" spans="1:12" x14ac:dyDescent="0.25">
      <c r="A335" t="s">
        <v>0</v>
      </c>
      <c r="B335" t="s">
        <v>16</v>
      </c>
      <c r="C335" t="s">
        <v>17</v>
      </c>
      <c r="D335">
        <v>7264403</v>
      </c>
      <c r="E335" s="2">
        <v>46112</v>
      </c>
      <c r="F335" s="2">
        <v>45771</v>
      </c>
      <c r="G335" s="3">
        <v>-14</v>
      </c>
      <c r="H335" t="s">
        <v>18</v>
      </c>
      <c r="K335" s="3"/>
      <c r="L335" s="147"/>
    </row>
    <row r="336" spans="1:12" x14ac:dyDescent="0.25">
      <c r="A336" t="s">
        <v>0</v>
      </c>
      <c r="B336" t="s">
        <v>16</v>
      </c>
      <c r="C336" t="s">
        <v>17</v>
      </c>
      <c r="D336">
        <v>7265233</v>
      </c>
      <c r="E336" s="2">
        <v>46112</v>
      </c>
      <c r="F336" s="2">
        <v>45771</v>
      </c>
      <c r="G336" s="28">
        <v>-22.44</v>
      </c>
      <c r="H336" t="s">
        <v>18</v>
      </c>
      <c r="K336" s="3"/>
      <c r="L336" s="147"/>
    </row>
    <row r="337" spans="1:12" x14ac:dyDescent="0.25">
      <c r="A337" t="s">
        <v>0</v>
      </c>
      <c r="B337" t="s">
        <v>16</v>
      </c>
      <c r="C337" t="s">
        <v>17</v>
      </c>
      <c r="D337">
        <v>7265234</v>
      </c>
      <c r="E337" s="2">
        <v>46112</v>
      </c>
      <c r="F337" s="2">
        <v>45771</v>
      </c>
      <c r="G337" s="28">
        <v>-22.44</v>
      </c>
      <c r="H337" t="s">
        <v>18</v>
      </c>
      <c r="K337" s="3"/>
      <c r="L337" s="147"/>
    </row>
    <row r="338" spans="1:12" x14ac:dyDescent="0.25">
      <c r="A338" t="s">
        <v>0</v>
      </c>
      <c r="B338" t="s">
        <v>16</v>
      </c>
      <c r="C338" t="s">
        <v>17</v>
      </c>
      <c r="D338">
        <v>7265401</v>
      </c>
      <c r="E338" s="2">
        <v>46112</v>
      </c>
      <c r="F338" s="2">
        <v>45771</v>
      </c>
      <c r="G338" s="3">
        <v>-20</v>
      </c>
      <c r="H338" t="s">
        <v>18</v>
      </c>
      <c r="K338" s="3"/>
      <c r="L338" s="147"/>
    </row>
    <row r="339" spans="1:12" x14ac:dyDescent="0.25">
      <c r="A339" t="s">
        <v>0</v>
      </c>
      <c r="B339" t="s">
        <v>16</v>
      </c>
      <c r="C339" t="s">
        <v>17</v>
      </c>
      <c r="D339">
        <v>7265403</v>
      </c>
      <c r="E339" s="2">
        <v>46112</v>
      </c>
      <c r="F339" s="2">
        <v>45771</v>
      </c>
      <c r="G339" s="3">
        <v>-20</v>
      </c>
      <c r="H339" t="s">
        <v>18</v>
      </c>
      <c r="K339" s="3"/>
      <c r="L339" s="147"/>
    </row>
    <row r="340" spans="1:12" x14ac:dyDescent="0.25">
      <c r="A340" t="s">
        <v>0</v>
      </c>
      <c r="B340" t="s">
        <v>16</v>
      </c>
      <c r="C340" t="s">
        <v>17</v>
      </c>
      <c r="D340">
        <v>7267233</v>
      </c>
      <c r="E340" s="2">
        <v>46112</v>
      </c>
      <c r="F340" s="2">
        <v>45771</v>
      </c>
      <c r="G340" s="3">
        <v>-20</v>
      </c>
      <c r="H340" t="s">
        <v>18</v>
      </c>
      <c r="K340" s="3"/>
      <c r="L340" s="147"/>
    </row>
    <row r="341" spans="1:12" x14ac:dyDescent="0.25">
      <c r="A341" t="s">
        <v>0</v>
      </c>
      <c r="B341" t="s">
        <v>16</v>
      </c>
      <c r="C341" t="s">
        <v>17</v>
      </c>
      <c r="D341">
        <v>7267234</v>
      </c>
      <c r="E341" s="2">
        <v>46112</v>
      </c>
      <c r="F341" s="2">
        <v>45771</v>
      </c>
      <c r="G341" s="3">
        <v>-20</v>
      </c>
      <c r="H341" t="s">
        <v>18</v>
      </c>
      <c r="K341" s="3"/>
      <c r="L341" s="147"/>
    </row>
    <row r="342" spans="1:12" x14ac:dyDescent="0.25">
      <c r="A342" t="s">
        <v>0</v>
      </c>
      <c r="B342" t="s">
        <v>16</v>
      </c>
      <c r="C342" t="s">
        <v>17</v>
      </c>
      <c r="D342">
        <v>7267401</v>
      </c>
      <c r="E342" s="2">
        <v>46112</v>
      </c>
      <c r="F342" s="2">
        <v>45771</v>
      </c>
      <c r="G342" s="3">
        <v>-20</v>
      </c>
      <c r="H342" t="s">
        <v>18</v>
      </c>
      <c r="K342" s="3"/>
      <c r="L342" s="147"/>
    </row>
    <row r="343" spans="1:12" x14ac:dyDescent="0.25">
      <c r="A343" t="s">
        <v>0</v>
      </c>
      <c r="B343" t="s">
        <v>16</v>
      </c>
      <c r="C343" t="s">
        <v>17</v>
      </c>
      <c r="D343">
        <v>7271110</v>
      </c>
      <c r="E343" s="2">
        <v>46022</v>
      </c>
      <c r="F343" s="2">
        <v>45931</v>
      </c>
      <c r="G343" s="3">
        <v>-28</v>
      </c>
      <c r="H343" t="s">
        <v>18</v>
      </c>
      <c r="K343" s="3"/>
      <c r="L343" s="147"/>
    </row>
    <row r="344" spans="1:12" x14ac:dyDescent="0.25">
      <c r="A344" t="s">
        <v>0</v>
      </c>
      <c r="B344" t="s">
        <v>16</v>
      </c>
      <c r="C344" t="s">
        <v>17</v>
      </c>
      <c r="D344">
        <v>7271111</v>
      </c>
      <c r="E344" s="2">
        <v>46022</v>
      </c>
      <c r="F344" s="2">
        <v>45931</v>
      </c>
      <c r="G344" s="3">
        <v>-28</v>
      </c>
      <c r="H344" t="s">
        <v>18</v>
      </c>
      <c r="K344" s="3"/>
      <c r="L344" s="147"/>
    </row>
    <row r="345" spans="1:12" x14ac:dyDescent="0.25">
      <c r="A345" t="s">
        <v>0</v>
      </c>
      <c r="B345" t="s">
        <v>16</v>
      </c>
      <c r="C345" t="s">
        <v>17</v>
      </c>
      <c r="D345">
        <v>7271181</v>
      </c>
      <c r="E345" s="2">
        <v>46022</v>
      </c>
      <c r="F345" s="2">
        <v>45931</v>
      </c>
      <c r="G345" s="3">
        <v>-28</v>
      </c>
      <c r="H345" t="s">
        <v>18</v>
      </c>
      <c r="K345" s="3"/>
      <c r="L345" s="147"/>
    </row>
    <row r="346" spans="1:12" x14ac:dyDescent="0.25">
      <c r="A346" t="s">
        <v>0</v>
      </c>
      <c r="B346" t="s">
        <v>16</v>
      </c>
      <c r="C346" t="s">
        <v>17</v>
      </c>
      <c r="D346">
        <v>7271211</v>
      </c>
      <c r="E346" s="2">
        <v>46022</v>
      </c>
      <c r="F346" s="2">
        <v>45931</v>
      </c>
      <c r="G346" s="3">
        <v>-28</v>
      </c>
      <c r="H346" t="s">
        <v>18</v>
      </c>
      <c r="K346" s="3"/>
      <c r="L346" s="147"/>
    </row>
    <row r="347" spans="1:12" x14ac:dyDescent="0.25">
      <c r="A347" t="s">
        <v>0</v>
      </c>
      <c r="B347" t="s">
        <v>16</v>
      </c>
      <c r="C347" t="s">
        <v>17</v>
      </c>
      <c r="D347">
        <v>7271213</v>
      </c>
      <c r="E347" s="2">
        <v>46022</v>
      </c>
      <c r="F347" s="2">
        <v>45931</v>
      </c>
      <c r="G347" s="3">
        <v>-28</v>
      </c>
      <c r="H347" t="s">
        <v>18</v>
      </c>
      <c r="K347" s="3"/>
      <c r="L347" s="147"/>
    </row>
    <row r="348" spans="1:12" x14ac:dyDescent="0.25">
      <c r="A348" t="s">
        <v>0</v>
      </c>
      <c r="B348" t="s">
        <v>16</v>
      </c>
      <c r="C348" t="s">
        <v>17</v>
      </c>
      <c r="D348">
        <v>7271229</v>
      </c>
      <c r="E348" s="2">
        <v>46022</v>
      </c>
      <c r="F348" s="2">
        <v>45931</v>
      </c>
      <c r="G348" s="3">
        <v>-28</v>
      </c>
      <c r="H348" t="s">
        <v>18</v>
      </c>
      <c r="K348" s="3"/>
      <c r="L348" s="147"/>
    </row>
    <row r="349" spans="1:12" x14ac:dyDescent="0.25">
      <c r="A349" t="s">
        <v>0</v>
      </c>
      <c r="B349" t="s">
        <v>16</v>
      </c>
      <c r="C349" t="s">
        <v>17</v>
      </c>
      <c r="D349">
        <v>7271401</v>
      </c>
      <c r="E349" s="2">
        <v>46022</v>
      </c>
      <c r="F349" s="2">
        <v>45931</v>
      </c>
      <c r="G349" s="3">
        <v>-18</v>
      </c>
      <c r="H349" t="s">
        <v>18</v>
      </c>
      <c r="K349" s="3"/>
      <c r="L349" s="147"/>
    </row>
    <row r="350" spans="1:12" x14ac:dyDescent="0.25">
      <c r="A350" t="s">
        <v>0</v>
      </c>
      <c r="B350" t="s">
        <v>16</v>
      </c>
      <c r="C350" t="s">
        <v>17</v>
      </c>
      <c r="D350">
        <v>7272110</v>
      </c>
      <c r="E350" s="2">
        <v>46022</v>
      </c>
      <c r="F350" s="2">
        <v>45931</v>
      </c>
      <c r="G350" s="3">
        <v>-30</v>
      </c>
      <c r="H350" t="s">
        <v>18</v>
      </c>
      <c r="K350" s="3"/>
      <c r="L350" s="147"/>
    </row>
    <row r="351" spans="1:12" x14ac:dyDescent="0.25">
      <c r="A351" t="s">
        <v>0</v>
      </c>
      <c r="B351" t="s">
        <v>16</v>
      </c>
      <c r="C351" t="s">
        <v>17</v>
      </c>
      <c r="D351">
        <v>7272111</v>
      </c>
      <c r="E351" s="2">
        <v>46022</v>
      </c>
      <c r="F351" s="2">
        <v>45931</v>
      </c>
      <c r="G351" s="3">
        <v>-30</v>
      </c>
      <c r="H351" t="s">
        <v>18</v>
      </c>
      <c r="K351" s="3"/>
      <c r="L351" s="147"/>
    </row>
    <row r="352" spans="1:12" x14ac:dyDescent="0.25">
      <c r="A352" t="s">
        <v>0</v>
      </c>
      <c r="B352" t="s">
        <v>16</v>
      </c>
      <c r="C352" t="s">
        <v>17</v>
      </c>
      <c r="D352">
        <v>7272183</v>
      </c>
      <c r="E352" s="2">
        <v>46022</v>
      </c>
      <c r="F352" s="2">
        <v>45931</v>
      </c>
      <c r="G352" s="3">
        <v>-30</v>
      </c>
      <c r="H352" t="s">
        <v>18</v>
      </c>
      <c r="K352" s="3"/>
      <c r="L352" s="147"/>
    </row>
    <row r="353" spans="1:12" x14ac:dyDescent="0.25">
      <c r="A353" t="s">
        <v>0</v>
      </c>
      <c r="B353" t="s">
        <v>16</v>
      </c>
      <c r="C353" t="s">
        <v>17</v>
      </c>
      <c r="D353">
        <v>7272184</v>
      </c>
      <c r="E353" s="2">
        <v>46022</v>
      </c>
      <c r="F353" s="2">
        <v>45931</v>
      </c>
      <c r="G353" s="3">
        <v>-30</v>
      </c>
      <c r="H353" t="s">
        <v>18</v>
      </c>
      <c r="K353" s="28"/>
      <c r="L353" s="147"/>
    </row>
    <row r="354" spans="1:12" x14ac:dyDescent="0.25">
      <c r="A354" t="s">
        <v>0</v>
      </c>
      <c r="B354" t="s">
        <v>16</v>
      </c>
      <c r="C354" t="s">
        <v>17</v>
      </c>
      <c r="D354">
        <v>7272211</v>
      </c>
      <c r="E354" s="2">
        <v>46022</v>
      </c>
      <c r="F354" s="2">
        <v>45931</v>
      </c>
      <c r="G354" s="3">
        <v>-30</v>
      </c>
      <c r="H354" t="s">
        <v>18</v>
      </c>
      <c r="K354" s="28"/>
      <c r="L354" s="147"/>
    </row>
    <row r="355" spans="1:12" x14ac:dyDescent="0.25">
      <c r="A355" t="s">
        <v>0</v>
      </c>
      <c r="B355" t="s">
        <v>16</v>
      </c>
      <c r="C355" t="s">
        <v>17</v>
      </c>
      <c r="D355">
        <v>7272213</v>
      </c>
      <c r="E355" s="2">
        <v>46022</v>
      </c>
      <c r="F355" s="2">
        <v>45931</v>
      </c>
      <c r="G355" s="3">
        <v>-30</v>
      </c>
      <c r="H355" t="s">
        <v>18</v>
      </c>
      <c r="K355" s="28"/>
      <c r="L355" s="147"/>
    </row>
    <row r="356" spans="1:12" x14ac:dyDescent="0.25">
      <c r="A356" t="s">
        <v>0</v>
      </c>
      <c r="B356" t="s">
        <v>16</v>
      </c>
      <c r="C356" t="s">
        <v>17</v>
      </c>
      <c r="D356">
        <v>7275110</v>
      </c>
      <c r="E356" s="2">
        <v>46022</v>
      </c>
      <c r="F356" s="2">
        <v>45931</v>
      </c>
      <c r="G356" s="3">
        <v>-98</v>
      </c>
      <c r="H356" t="s">
        <v>18</v>
      </c>
      <c r="K356" s="28"/>
      <c r="L356" s="147"/>
    </row>
    <row r="357" spans="1:12" x14ac:dyDescent="0.25">
      <c r="A357" t="s">
        <v>0</v>
      </c>
      <c r="B357" t="s">
        <v>16</v>
      </c>
      <c r="C357" t="s">
        <v>17</v>
      </c>
      <c r="D357">
        <v>7275111</v>
      </c>
      <c r="E357" s="2">
        <v>46022</v>
      </c>
      <c r="F357" s="2">
        <v>45931</v>
      </c>
      <c r="G357" s="3">
        <v>-98</v>
      </c>
      <c r="H357" t="s">
        <v>18</v>
      </c>
      <c r="K357" s="3"/>
      <c r="L357" s="147"/>
    </row>
    <row r="358" spans="1:12" x14ac:dyDescent="0.25">
      <c r="A358" t="s">
        <v>0</v>
      </c>
      <c r="B358" t="s">
        <v>16</v>
      </c>
      <c r="C358" t="s">
        <v>17</v>
      </c>
      <c r="D358">
        <v>7275183</v>
      </c>
      <c r="E358" s="2">
        <v>46022</v>
      </c>
      <c r="F358" s="2">
        <v>45931</v>
      </c>
      <c r="G358" s="3">
        <v>-98</v>
      </c>
      <c r="H358" t="s">
        <v>18</v>
      </c>
      <c r="K358" s="3"/>
      <c r="L358" s="147"/>
    </row>
    <row r="359" spans="1:12" x14ac:dyDescent="0.25">
      <c r="A359" t="s">
        <v>0</v>
      </c>
      <c r="B359" t="s">
        <v>16</v>
      </c>
      <c r="C359" t="s">
        <v>17</v>
      </c>
      <c r="D359">
        <v>7275185</v>
      </c>
      <c r="E359" s="2">
        <v>46022</v>
      </c>
      <c r="F359" s="2">
        <v>45931</v>
      </c>
      <c r="G359" s="3">
        <v>-98</v>
      </c>
      <c r="H359" t="s">
        <v>18</v>
      </c>
      <c r="K359" s="28"/>
      <c r="L359" s="147"/>
    </row>
    <row r="360" spans="1:12" x14ac:dyDescent="0.25">
      <c r="A360" t="s">
        <v>0</v>
      </c>
      <c r="B360" t="s">
        <v>16</v>
      </c>
      <c r="C360" t="s">
        <v>17</v>
      </c>
      <c r="D360">
        <v>7275219</v>
      </c>
      <c r="E360" s="2">
        <v>46022</v>
      </c>
      <c r="F360" s="2">
        <v>45931</v>
      </c>
      <c r="G360" s="3">
        <v>-98</v>
      </c>
      <c r="H360" t="s">
        <v>18</v>
      </c>
      <c r="K360" s="3"/>
      <c r="L360" s="147"/>
    </row>
    <row r="361" spans="1:12" x14ac:dyDescent="0.25">
      <c r="A361" t="s">
        <v>0</v>
      </c>
      <c r="B361" t="s">
        <v>16</v>
      </c>
      <c r="C361" t="s">
        <v>17</v>
      </c>
      <c r="D361">
        <v>7275220</v>
      </c>
      <c r="E361" s="2">
        <v>46022</v>
      </c>
      <c r="F361" s="2">
        <v>45931</v>
      </c>
      <c r="G361" s="3">
        <v>-98</v>
      </c>
      <c r="H361" t="s">
        <v>18</v>
      </c>
      <c r="K361" s="3"/>
      <c r="L361" s="147"/>
    </row>
    <row r="362" spans="1:12" x14ac:dyDescent="0.25">
      <c r="A362" t="s">
        <v>0</v>
      </c>
      <c r="B362" t="s">
        <v>16</v>
      </c>
      <c r="C362" t="s">
        <v>17</v>
      </c>
      <c r="D362">
        <v>7275221</v>
      </c>
      <c r="E362" s="2">
        <v>46022</v>
      </c>
      <c r="F362" s="2">
        <v>45931</v>
      </c>
      <c r="G362" s="3">
        <v>-98</v>
      </c>
      <c r="H362" t="s">
        <v>18</v>
      </c>
      <c r="K362" s="28"/>
      <c r="L362" s="147"/>
    </row>
    <row r="363" spans="1:12" x14ac:dyDescent="0.25">
      <c r="A363" t="s">
        <v>0</v>
      </c>
      <c r="B363" t="s">
        <v>16</v>
      </c>
      <c r="C363" t="s">
        <v>17</v>
      </c>
      <c r="D363">
        <v>7332242</v>
      </c>
      <c r="E363" s="2">
        <v>46022</v>
      </c>
      <c r="F363" s="2">
        <v>45749</v>
      </c>
      <c r="G363" s="3">
        <v>-8</v>
      </c>
      <c r="H363" t="s">
        <v>18</v>
      </c>
      <c r="K363" s="3"/>
      <c r="L363" s="147"/>
    </row>
    <row r="364" spans="1:12" x14ac:dyDescent="0.25">
      <c r="A364" t="s">
        <v>0</v>
      </c>
      <c r="B364" t="s">
        <v>16</v>
      </c>
      <c r="C364" t="s">
        <v>17</v>
      </c>
      <c r="D364">
        <v>7388253</v>
      </c>
      <c r="E364" s="2">
        <v>46022</v>
      </c>
      <c r="F364" s="2">
        <v>45931</v>
      </c>
      <c r="G364" s="3">
        <v>-48</v>
      </c>
      <c r="H364" t="s">
        <v>18</v>
      </c>
      <c r="K364" s="3"/>
      <c r="L364" s="147"/>
    </row>
    <row r="365" spans="1:12" x14ac:dyDescent="0.25">
      <c r="A365" t="s">
        <v>0</v>
      </c>
      <c r="B365" t="s">
        <v>16</v>
      </c>
      <c r="C365" t="s">
        <v>17</v>
      </c>
      <c r="D365">
        <v>7420221</v>
      </c>
      <c r="E365" s="2">
        <v>46022</v>
      </c>
      <c r="F365" s="2">
        <v>45931</v>
      </c>
      <c r="G365" s="28">
        <v>0</v>
      </c>
      <c r="H365" t="s">
        <v>18</v>
      </c>
      <c r="K365" s="3"/>
      <c r="L365" s="147"/>
    </row>
    <row r="366" spans="1:12" x14ac:dyDescent="0.25">
      <c r="A366" t="s">
        <v>0</v>
      </c>
      <c r="B366" t="s">
        <v>16</v>
      </c>
      <c r="C366" t="s">
        <v>17</v>
      </c>
      <c r="D366">
        <v>7420222</v>
      </c>
      <c r="E366" s="2">
        <v>46022</v>
      </c>
      <c r="F366" s="2">
        <v>45931</v>
      </c>
      <c r="G366" s="28">
        <v>0</v>
      </c>
      <c r="H366" t="s">
        <v>18</v>
      </c>
      <c r="K366" s="3"/>
      <c r="L366" s="147"/>
    </row>
    <row r="367" spans="1:12" x14ac:dyDescent="0.25">
      <c r="A367" t="s">
        <v>0</v>
      </c>
      <c r="B367" t="s">
        <v>16</v>
      </c>
      <c r="C367" t="s">
        <v>17</v>
      </c>
      <c r="D367">
        <v>7421233</v>
      </c>
      <c r="E367" s="2">
        <v>46022</v>
      </c>
      <c r="F367" s="2">
        <v>45931</v>
      </c>
      <c r="G367" s="28">
        <v>0</v>
      </c>
      <c r="H367" t="s">
        <v>18</v>
      </c>
      <c r="K367" s="3"/>
      <c r="L367" s="147"/>
    </row>
    <row r="368" spans="1:12" x14ac:dyDescent="0.25">
      <c r="A368" t="s">
        <v>0</v>
      </c>
      <c r="B368" t="s">
        <v>16</v>
      </c>
      <c r="C368" t="s">
        <v>17</v>
      </c>
      <c r="D368">
        <v>7421234</v>
      </c>
      <c r="E368" s="2">
        <v>46022</v>
      </c>
      <c r="F368" s="2">
        <v>45931</v>
      </c>
      <c r="G368" s="28">
        <v>0</v>
      </c>
      <c r="H368" t="s">
        <v>18</v>
      </c>
      <c r="K368" s="3"/>
      <c r="L368" s="147"/>
    </row>
    <row r="369" spans="1:12" x14ac:dyDescent="0.25">
      <c r="A369" t="s">
        <v>0</v>
      </c>
      <c r="B369" t="s">
        <v>16</v>
      </c>
      <c r="C369" t="s">
        <v>17</v>
      </c>
      <c r="D369">
        <v>7427211</v>
      </c>
      <c r="E369" s="2">
        <v>46022</v>
      </c>
      <c r="F369" s="2">
        <v>45931</v>
      </c>
      <c r="G369" s="3">
        <v>-48</v>
      </c>
      <c r="H369" t="s">
        <v>18</v>
      </c>
      <c r="K369" s="3"/>
      <c r="L369" s="147"/>
    </row>
    <row r="370" spans="1:12" x14ac:dyDescent="0.25">
      <c r="A370" t="s">
        <v>0</v>
      </c>
      <c r="B370" t="s">
        <v>16</v>
      </c>
      <c r="C370" t="s">
        <v>17</v>
      </c>
      <c r="D370">
        <v>7427213</v>
      </c>
      <c r="E370" s="2">
        <v>46022</v>
      </c>
      <c r="F370" s="2">
        <v>45931</v>
      </c>
      <c r="G370" s="3">
        <v>-48</v>
      </c>
      <c r="H370" t="s">
        <v>18</v>
      </c>
      <c r="K370" s="3"/>
      <c r="L370" s="147"/>
    </row>
    <row r="371" spans="1:12" x14ac:dyDescent="0.25">
      <c r="A371" t="s">
        <v>0</v>
      </c>
      <c r="B371" t="s">
        <v>16</v>
      </c>
      <c r="C371" t="s">
        <v>17</v>
      </c>
      <c r="D371">
        <v>7427401</v>
      </c>
      <c r="E371" s="2">
        <v>46022</v>
      </c>
      <c r="F371" s="2">
        <v>45931</v>
      </c>
      <c r="G371" s="28">
        <v>0</v>
      </c>
      <c r="H371" t="s">
        <v>18</v>
      </c>
      <c r="K371" s="3"/>
      <c r="L371" s="147"/>
    </row>
    <row r="372" spans="1:12" x14ac:dyDescent="0.25">
      <c r="A372" t="s">
        <v>0</v>
      </c>
      <c r="B372" t="s">
        <v>16</v>
      </c>
      <c r="C372" t="s">
        <v>17</v>
      </c>
      <c r="D372">
        <v>7428211</v>
      </c>
      <c r="E372" s="2">
        <v>46022</v>
      </c>
      <c r="F372" s="2">
        <v>45931</v>
      </c>
      <c r="G372" s="3">
        <v>-23</v>
      </c>
      <c r="H372" t="s">
        <v>18</v>
      </c>
      <c r="K372" s="3"/>
      <c r="L372" s="147"/>
    </row>
    <row r="373" spans="1:12" x14ac:dyDescent="0.25">
      <c r="A373" t="s">
        <v>0</v>
      </c>
      <c r="B373" t="s">
        <v>16</v>
      </c>
      <c r="C373" t="s">
        <v>17</v>
      </c>
      <c r="D373">
        <v>7428213</v>
      </c>
      <c r="E373" s="2">
        <v>46022</v>
      </c>
      <c r="F373" s="2">
        <v>45931</v>
      </c>
      <c r="G373" s="3">
        <v>-23</v>
      </c>
      <c r="H373" t="s">
        <v>18</v>
      </c>
      <c r="K373" s="3"/>
      <c r="L373" s="147"/>
    </row>
    <row r="374" spans="1:12" x14ac:dyDescent="0.25">
      <c r="A374" t="s">
        <v>0</v>
      </c>
      <c r="B374" t="s">
        <v>16</v>
      </c>
      <c r="C374" t="s">
        <v>17</v>
      </c>
      <c r="D374">
        <v>7428401</v>
      </c>
      <c r="E374" s="2">
        <v>46022</v>
      </c>
      <c r="F374" s="2">
        <v>45931</v>
      </c>
      <c r="G374" s="28">
        <v>0</v>
      </c>
      <c r="H374" t="s">
        <v>18</v>
      </c>
      <c r="K374" s="3"/>
      <c r="L374" s="147"/>
    </row>
    <row r="375" spans="1:12" x14ac:dyDescent="0.25">
      <c r="A375" t="s">
        <v>0</v>
      </c>
      <c r="B375" t="s">
        <v>16</v>
      </c>
      <c r="C375" t="s">
        <v>17</v>
      </c>
      <c r="D375">
        <v>7429183</v>
      </c>
      <c r="E375" s="2">
        <v>46022</v>
      </c>
      <c r="F375" s="2">
        <v>45931</v>
      </c>
      <c r="G375" s="3">
        <v>-13</v>
      </c>
      <c r="H375" t="s">
        <v>18</v>
      </c>
      <c r="K375" s="3"/>
      <c r="L375" s="147"/>
    </row>
    <row r="376" spans="1:12" x14ac:dyDescent="0.25">
      <c r="A376" t="s">
        <v>0</v>
      </c>
      <c r="B376" t="s">
        <v>16</v>
      </c>
      <c r="C376" t="s">
        <v>17</v>
      </c>
      <c r="D376">
        <v>7429184</v>
      </c>
      <c r="E376" s="2">
        <v>46022</v>
      </c>
      <c r="F376" s="2">
        <v>45931</v>
      </c>
      <c r="G376" s="3">
        <v>-13</v>
      </c>
      <c r="H376" t="s">
        <v>18</v>
      </c>
      <c r="K376" s="3"/>
      <c r="L376" s="147"/>
    </row>
    <row r="377" spans="1:12" x14ac:dyDescent="0.25">
      <c r="A377" t="s">
        <v>0</v>
      </c>
      <c r="B377" t="s">
        <v>16</v>
      </c>
      <c r="C377" t="s">
        <v>17</v>
      </c>
      <c r="D377">
        <v>7429233</v>
      </c>
      <c r="E377" s="2">
        <v>46022</v>
      </c>
      <c r="F377" s="2">
        <v>45931</v>
      </c>
      <c r="G377" s="3">
        <v>-13</v>
      </c>
      <c r="H377" t="s">
        <v>18</v>
      </c>
      <c r="K377" s="3"/>
      <c r="L377" s="147"/>
    </row>
    <row r="378" spans="1:12" x14ac:dyDescent="0.25">
      <c r="A378" t="s">
        <v>0</v>
      </c>
      <c r="B378" t="s">
        <v>16</v>
      </c>
      <c r="C378" t="s">
        <v>17</v>
      </c>
      <c r="D378">
        <v>7429234</v>
      </c>
      <c r="E378" s="2">
        <v>46022</v>
      </c>
      <c r="F378" s="2">
        <v>45931</v>
      </c>
      <c r="G378" s="3">
        <v>-13</v>
      </c>
      <c r="H378" t="s">
        <v>18</v>
      </c>
      <c r="K378" s="3"/>
      <c r="L378" s="147"/>
    </row>
    <row r="379" spans="1:12" x14ac:dyDescent="0.25">
      <c r="A379" t="s">
        <v>0</v>
      </c>
      <c r="B379" t="s">
        <v>16</v>
      </c>
      <c r="C379" t="s">
        <v>17</v>
      </c>
      <c r="D379">
        <v>7429240</v>
      </c>
      <c r="E379" s="2">
        <v>46022</v>
      </c>
      <c r="F379" s="2">
        <v>45931</v>
      </c>
      <c r="G379" s="3">
        <v>-13</v>
      </c>
      <c r="H379" t="s">
        <v>18</v>
      </c>
      <c r="K379" s="3"/>
      <c r="L379" s="147"/>
    </row>
    <row r="380" spans="1:12" x14ac:dyDescent="0.25">
      <c r="A380" t="s">
        <v>0</v>
      </c>
      <c r="B380" t="s">
        <v>16</v>
      </c>
      <c r="C380" t="s">
        <v>17</v>
      </c>
      <c r="D380">
        <v>7429243</v>
      </c>
      <c r="E380" s="2">
        <v>46022</v>
      </c>
      <c r="F380" s="2">
        <v>45931</v>
      </c>
      <c r="G380" s="3">
        <v>-13</v>
      </c>
      <c r="H380" t="s">
        <v>18</v>
      </c>
      <c r="K380" s="3"/>
      <c r="L380" s="147"/>
    </row>
    <row r="381" spans="1:12" x14ac:dyDescent="0.25">
      <c r="A381" t="s">
        <v>0</v>
      </c>
      <c r="B381" t="s">
        <v>16</v>
      </c>
      <c r="C381" t="s">
        <v>17</v>
      </c>
      <c r="D381">
        <v>7429244</v>
      </c>
      <c r="E381" s="2">
        <v>46022</v>
      </c>
      <c r="F381" s="2">
        <v>45931</v>
      </c>
      <c r="G381" s="3">
        <v>-13</v>
      </c>
      <c r="H381" t="s">
        <v>18</v>
      </c>
      <c r="K381" s="3"/>
      <c r="L381" s="147"/>
    </row>
    <row r="382" spans="1:12" x14ac:dyDescent="0.25">
      <c r="A382" t="s">
        <v>0</v>
      </c>
      <c r="B382" t="s">
        <v>16</v>
      </c>
      <c r="C382" t="s">
        <v>17</v>
      </c>
      <c r="D382">
        <v>7429245</v>
      </c>
      <c r="E382" s="2">
        <v>46022</v>
      </c>
      <c r="F382" s="2">
        <v>45931</v>
      </c>
      <c r="G382" s="3">
        <v>-13</v>
      </c>
      <c r="H382" t="s">
        <v>18</v>
      </c>
      <c r="K382" s="3"/>
      <c r="L382" s="147"/>
    </row>
    <row r="383" spans="1:12" x14ac:dyDescent="0.25">
      <c r="A383" t="s">
        <v>0</v>
      </c>
      <c r="B383" t="s">
        <v>16</v>
      </c>
      <c r="C383" t="s">
        <v>17</v>
      </c>
      <c r="D383">
        <v>7429297</v>
      </c>
      <c r="E383" s="2">
        <v>46022</v>
      </c>
      <c r="F383" s="2">
        <v>45931</v>
      </c>
      <c r="G383" s="3">
        <v>-13</v>
      </c>
      <c r="H383" t="s">
        <v>18</v>
      </c>
      <c r="K383" s="3"/>
      <c r="L383" s="147"/>
    </row>
    <row r="384" spans="1:12" x14ac:dyDescent="0.25">
      <c r="A384" t="s">
        <v>0</v>
      </c>
      <c r="B384" t="s">
        <v>16</v>
      </c>
      <c r="C384" t="s">
        <v>17</v>
      </c>
      <c r="D384">
        <v>7430183</v>
      </c>
      <c r="E384" s="2">
        <v>46022</v>
      </c>
      <c r="F384" s="2">
        <v>45931</v>
      </c>
      <c r="G384" s="3">
        <v>-23</v>
      </c>
      <c r="H384" t="s">
        <v>18</v>
      </c>
      <c r="K384" s="3"/>
      <c r="L384" s="147"/>
    </row>
    <row r="385" spans="1:12" x14ac:dyDescent="0.25">
      <c r="A385" t="s">
        <v>0</v>
      </c>
      <c r="B385" t="s">
        <v>16</v>
      </c>
      <c r="C385" t="s">
        <v>17</v>
      </c>
      <c r="D385">
        <v>7430184</v>
      </c>
      <c r="E385" s="2">
        <v>46022</v>
      </c>
      <c r="F385" s="2">
        <v>45931</v>
      </c>
      <c r="G385" s="3">
        <v>-23</v>
      </c>
      <c r="H385" t="s">
        <v>18</v>
      </c>
      <c r="K385" s="3"/>
      <c r="L385" s="147"/>
    </row>
    <row r="386" spans="1:12" x14ac:dyDescent="0.25">
      <c r="A386" t="s">
        <v>0</v>
      </c>
      <c r="B386" t="s">
        <v>16</v>
      </c>
      <c r="C386" t="s">
        <v>17</v>
      </c>
      <c r="D386">
        <v>7430233</v>
      </c>
      <c r="E386" s="2">
        <v>46022</v>
      </c>
      <c r="F386" s="2">
        <v>45931</v>
      </c>
      <c r="G386" s="3">
        <v>-40</v>
      </c>
      <c r="H386" t="s">
        <v>18</v>
      </c>
      <c r="K386" s="3"/>
      <c r="L386" s="147"/>
    </row>
    <row r="387" spans="1:12" x14ac:dyDescent="0.25">
      <c r="A387" t="s">
        <v>0</v>
      </c>
      <c r="B387" t="s">
        <v>16</v>
      </c>
      <c r="C387" t="s">
        <v>17</v>
      </c>
      <c r="D387">
        <v>7430234</v>
      </c>
      <c r="E387" s="2">
        <v>46022</v>
      </c>
      <c r="F387" s="2">
        <v>45931</v>
      </c>
      <c r="G387" s="3">
        <v>-40</v>
      </c>
      <c r="H387" t="s">
        <v>18</v>
      </c>
      <c r="K387" s="3"/>
      <c r="L387" s="147"/>
    </row>
    <row r="388" spans="1:12" x14ac:dyDescent="0.25">
      <c r="A388" t="s">
        <v>0</v>
      </c>
      <c r="B388" t="s">
        <v>16</v>
      </c>
      <c r="C388" t="s">
        <v>17</v>
      </c>
      <c r="D388">
        <v>7430240</v>
      </c>
      <c r="E388" s="2">
        <v>46022</v>
      </c>
      <c r="F388" s="2">
        <v>45931</v>
      </c>
      <c r="G388" s="3">
        <v>-35</v>
      </c>
      <c r="H388" t="s">
        <v>18</v>
      </c>
      <c r="K388" s="3"/>
      <c r="L388" s="147"/>
    </row>
    <row r="389" spans="1:12" x14ac:dyDescent="0.25">
      <c r="A389" t="s">
        <v>0</v>
      </c>
      <c r="B389" t="s">
        <v>16</v>
      </c>
      <c r="C389" t="s">
        <v>17</v>
      </c>
      <c r="D389">
        <v>7430245</v>
      </c>
      <c r="E389" s="2">
        <v>46022</v>
      </c>
      <c r="F389" s="2">
        <v>45931</v>
      </c>
      <c r="G389" s="3">
        <v>-35</v>
      </c>
      <c r="H389" t="s">
        <v>18</v>
      </c>
      <c r="K389" s="3"/>
      <c r="L389" s="147"/>
    </row>
    <row r="390" spans="1:12" x14ac:dyDescent="0.25">
      <c r="A390" t="s">
        <v>0</v>
      </c>
      <c r="B390" t="s">
        <v>16</v>
      </c>
      <c r="C390" t="s">
        <v>17</v>
      </c>
      <c r="D390">
        <v>7430296</v>
      </c>
      <c r="E390" s="2">
        <v>46022</v>
      </c>
      <c r="F390" s="2">
        <v>45931</v>
      </c>
      <c r="G390" s="3">
        <v>-45</v>
      </c>
      <c r="H390" t="s">
        <v>18</v>
      </c>
      <c r="K390" s="3"/>
      <c r="L390" s="147"/>
    </row>
    <row r="391" spans="1:12" x14ac:dyDescent="0.25">
      <c r="A391" t="s">
        <v>0</v>
      </c>
      <c r="B391" t="s">
        <v>16</v>
      </c>
      <c r="C391" t="s">
        <v>17</v>
      </c>
      <c r="D391">
        <v>7430297</v>
      </c>
      <c r="E391" s="2">
        <v>46022</v>
      </c>
      <c r="F391" s="2">
        <v>45931</v>
      </c>
      <c r="G391" s="3">
        <v>-40</v>
      </c>
      <c r="H391" t="s">
        <v>18</v>
      </c>
      <c r="K391" s="3"/>
      <c r="L391" s="147"/>
    </row>
    <row r="392" spans="1:12" x14ac:dyDescent="0.25">
      <c r="A392" t="s">
        <v>0</v>
      </c>
      <c r="B392" t="s">
        <v>16</v>
      </c>
      <c r="C392" t="s">
        <v>17</v>
      </c>
      <c r="D392">
        <v>7430401</v>
      </c>
      <c r="E392" s="2">
        <v>46022</v>
      </c>
      <c r="F392" s="2">
        <v>45931</v>
      </c>
      <c r="G392" s="3">
        <v>-18</v>
      </c>
      <c r="H392" t="s">
        <v>18</v>
      </c>
      <c r="K392" s="3"/>
      <c r="L392" s="147"/>
    </row>
    <row r="393" spans="1:12" x14ac:dyDescent="0.25">
      <c r="A393" t="s">
        <v>0</v>
      </c>
      <c r="B393" t="s">
        <v>16</v>
      </c>
      <c r="C393" t="s">
        <v>17</v>
      </c>
      <c r="D393">
        <v>7434183</v>
      </c>
      <c r="E393" s="2">
        <v>46022</v>
      </c>
      <c r="F393" s="2">
        <v>45931</v>
      </c>
      <c r="G393" s="3">
        <v>-38</v>
      </c>
      <c r="H393" t="s">
        <v>18</v>
      </c>
      <c r="K393" s="3"/>
      <c r="L393" s="147"/>
    </row>
    <row r="394" spans="1:12" x14ac:dyDescent="0.25">
      <c r="A394" t="s">
        <v>0</v>
      </c>
      <c r="B394" t="s">
        <v>16</v>
      </c>
      <c r="C394" t="s">
        <v>17</v>
      </c>
      <c r="D394">
        <v>7434184</v>
      </c>
      <c r="E394" s="2">
        <v>46022</v>
      </c>
      <c r="F394" s="2">
        <v>45931</v>
      </c>
      <c r="G394" s="3">
        <v>-38</v>
      </c>
      <c r="H394" t="s">
        <v>18</v>
      </c>
      <c r="K394" s="3"/>
      <c r="L394" s="147"/>
    </row>
    <row r="395" spans="1:12" x14ac:dyDescent="0.25">
      <c r="A395" t="s">
        <v>0</v>
      </c>
      <c r="B395" t="s">
        <v>16</v>
      </c>
      <c r="C395" t="s">
        <v>17</v>
      </c>
      <c r="D395">
        <v>7434253</v>
      </c>
      <c r="E395" s="2">
        <v>46022</v>
      </c>
      <c r="F395" s="2">
        <v>45931</v>
      </c>
      <c r="G395" s="3">
        <v>-38</v>
      </c>
      <c r="H395" t="s">
        <v>18</v>
      </c>
      <c r="K395" s="3"/>
      <c r="L395" s="147"/>
    </row>
    <row r="396" spans="1:12" x14ac:dyDescent="0.25">
      <c r="A396" t="s">
        <v>0</v>
      </c>
      <c r="B396" t="s">
        <v>16</v>
      </c>
      <c r="C396" t="s">
        <v>17</v>
      </c>
      <c r="D396">
        <v>7434256</v>
      </c>
      <c r="E396" s="2">
        <v>46022</v>
      </c>
      <c r="F396" s="2">
        <v>45931</v>
      </c>
      <c r="G396" s="3">
        <v>-48</v>
      </c>
      <c r="H396" t="s">
        <v>18</v>
      </c>
      <c r="K396" s="3"/>
      <c r="L396" s="147"/>
    </row>
    <row r="397" spans="1:12" x14ac:dyDescent="0.25">
      <c r="A397" t="s">
        <v>0</v>
      </c>
      <c r="B397" t="s">
        <v>16</v>
      </c>
      <c r="C397" t="s">
        <v>17</v>
      </c>
      <c r="D397">
        <v>7434401</v>
      </c>
      <c r="E397" s="2">
        <v>46022</v>
      </c>
      <c r="F397" s="2">
        <v>45931</v>
      </c>
      <c r="G397" s="3">
        <v>-18</v>
      </c>
      <c r="H397" t="s">
        <v>18</v>
      </c>
      <c r="K397" s="3"/>
      <c r="L397" s="147"/>
    </row>
    <row r="398" spans="1:12" x14ac:dyDescent="0.25">
      <c r="A398" t="s">
        <v>0</v>
      </c>
      <c r="B398" t="s">
        <v>16</v>
      </c>
      <c r="C398" t="s">
        <v>17</v>
      </c>
      <c r="D398">
        <v>7435401</v>
      </c>
      <c r="E398" s="2">
        <v>46022</v>
      </c>
      <c r="F398" s="2">
        <v>45931</v>
      </c>
      <c r="G398" s="3">
        <v>-18</v>
      </c>
      <c r="H398" t="s">
        <v>18</v>
      </c>
      <c r="K398" s="3"/>
      <c r="L398" s="147"/>
    </row>
    <row r="399" spans="1:12" x14ac:dyDescent="0.25">
      <c r="A399" t="s">
        <v>0</v>
      </c>
      <c r="B399" t="s">
        <v>16</v>
      </c>
      <c r="C399" t="s">
        <v>17</v>
      </c>
      <c r="D399">
        <v>7436183</v>
      </c>
      <c r="E399" s="2">
        <v>46022</v>
      </c>
      <c r="F399" s="2">
        <v>45931</v>
      </c>
      <c r="G399" s="3">
        <v>-38</v>
      </c>
      <c r="H399" t="s">
        <v>18</v>
      </c>
      <c r="K399" s="3"/>
      <c r="L399" s="147"/>
    </row>
    <row r="400" spans="1:12" x14ac:dyDescent="0.25">
      <c r="A400" t="s">
        <v>0</v>
      </c>
      <c r="B400" t="s">
        <v>16</v>
      </c>
      <c r="C400" t="s">
        <v>17</v>
      </c>
      <c r="D400">
        <v>7436184</v>
      </c>
      <c r="E400" s="2">
        <v>46022</v>
      </c>
      <c r="F400" s="2">
        <v>45931</v>
      </c>
      <c r="G400" s="3">
        <v>-38</v>
      </c>
      <c r="H400" t="s">
        <v>18</v>
      </c>
      <c r="K400" s="28"/>
      <c r="L400" s="147"/>
    </row>
    <row r="401" spans="1:12" x14ac:dyDescent="0.25">
      <c r="A401" t="s">
        <v>0</v>
      </c>
      <c r="B401" t="s">
        <v>16</v>
      </c>
      <c r="C401" t="s">
        <v>17</v>
      </c>
      <c r="D401">
        <v>7436200</v>
      </c>
      <c r="E401" s="2">
        <v>46022</v>
      </c>
      <c r="F401" s="2">
        <v>45931</v>
      </c>
      <c r="G401" s="3">
        <v>-30</v>
      </c>
      <c r="H401" t="s">
        <v>18</v>
      </c>
      <c r="K401" s="28"/>
      <c r="L401" s="147"/>
    </row>
    <row r="402" spans="1:12" x14ac:dyDescent="0.25">
      <c r="A402" t="s">
        <v>0</v>
      </c>
      <c r="B402" t="s">
        <v>16</v>
      </c>
      <c r="C402" t="s">
        <v>17</v>
      </c>
      <c r="D402">
        <v>7436201</v>
      </c>
      <c r="E402" s="2">
        <v>46022</v>
      </c>
      <c r="F402" s="2">
        <v>45931</v>
      </c>
      <c r="G402" s="3">
        <v>-38</v>
      </c>
      <c r="H402" t="s">
        <v>18</v>
      </c>
      <c r="K402" s="28"/>
      <c r="L402" s="147"/>
    </row>
    <row r="403" spans="1:12" x14ac:dyDescent="0.25">
      <c r="A403" t="s">
        <v>0</v>
      </c>
      <c r="B403" t="s">
        <v>16</v>
      </c>
      <c r="C403" t="s">
        <v>17</v>
      </c>
      <c r="D403">
        <v>7436203</v>
      </c>
      <c r="E403" s="2">
        <v>46022</v>
      </c>
      <c r="F403" s="2">
        <v>45931</v>
      </c>
      <c r="G403" s="3">
        <v>-30</v>
      </c>
      <c r="H403" t="s">
        <v>18</v>
      </c>
      <c r="K403" s="28"/>
      <c r="L403" s="147"/>
    </row>
    <row r="404" spans="1:12" x14ac:dyDescent="0.25">
      <c r="A404" t="s">
        <v>0</v>
      </c>
      <c r="B404" t="s">
        <v>16</v>
      </c>
      <c r="C404" t="s">
        <v>17</v>
      </c>
      <c r="D404">
        <v>7436204</v>
      </c>
      <c r="E404" s="2">
        <v>46022</v>
      </c>
      <c r="F404" s="2">
        <v>45931</v>
      </c>
      <c r="G404" s="3">
        <v>-30</v>
      </c>
      <c r="H404" t="s">
        <v>18</v>
      </c>
      <c r="K404" s="28"/>
      <c r="L404" s="147"/>
    </row>
    <row r="405" spans="1:12" x14ac:dyDescent="0.25">
      <c r="A405" t="s">
        <v>0</v>
      </c>
      <c r="B405" t="s">
        <v>16</v>
      </c>
      <c r="C405" t="s">
        <v>17</v>
      </c>
      <c r="D405">
        <v>7436229</v>
      </c>
      <c r="E405" s="2">
        <v>46022</v>
      </c>
      <c r="F405" s="2">
        <v>45931</v>
      </c>
      <c r="G405" s="3">
        <v>-30</v>
      </c>
      <c r="H405" t="s">
        <v>18</v>
      </c>
      <c r="K405" s="28"/>
      <c r="L405" s="147"/>
    </row>
    <row r="406" spans="1:12" x14ac:dyDescent="0.25">
      <c r="A406" t="s">
        <v>0</v>
      </c>
      <c r="B406" t="s">
        <v>16</v>
      </c>
      <c r="C406" t="s">
        <v>17</v>
      </c>
      <c r="D406">
        <v>7436233</v>
      </c>
      <c r="E406" s="2">
        <v>46022</v>
      </c>
      <c r="F406" s="2">
        <v>45931</v>
      </c>
      <c r="G406" s="3">
        <v>-30</v>
      </c>
      <c r="H406" t="s">
        <v>18</v>
      </c>
      <c r="K406" s="3"/>
      <c r="L406" s="147"/>
    </row>
    <row r="407" spans="1:12" x14ac:dyDescent="0.25">
      <c r="A407" t="s">
        <v>0</v>
      </c>
      <c r="B407" t="s">
        <v>16</v>
      </c>
      <c r="C407" t="s">
        <v>17</v>
      </c>
      <c r="D407">
        <v>7436234</v>
      </c>
      <c r="E407" s="2">
        <v>46022</v>
      </c>
      <c r="F407" s="2">
        <v>45931</v>
      </c>
      <c r="G407" s="3">
        <v>-30</v>
      </c>
      <c r="H407" t="s">
        <v>18</v>
      </c>
      <c r="K407" s="3"/>
      <c r="L407" s="147"/>
    </row>
    <row r="408" spans="1:12" x14ac:dyDescent="0.25">
      <c r="A408" t="s">
        <v>0</v>
      </c>
      <c r="B408" t="s">
        <v>16</v>
      </c>
      <c r="C408" t="s">
        <v>17</v>
      </c>
      <c r="D408">
        <v>7436240</v>
      </c>
      <c r="E408" s="2">
        <v>46022</v>
      </c>
      <c r="F408" s="2">
        <v>45931</v>
      </c>
      <c r="G408" s="3">
        <v>-30</v>
      </c>
      <c r="H408" t="s">
        <v>18</v>
      </c>
      <c r="K408" s="3"/>
      <c r="L408" s="147"/>
    </row>
    <row r="409" spans="1:12" x14ac:dyDescent="0.25">
      <c r="A409" t="s">
        <v>0</v>
      </c>
      <c r="B409" t="s">
        <v>16</v>
      </c>
      <c r="C409" t="s">
        <v>17</v>
      </c>
      <c r="D409">
        <v>7436245</v>
      </c>
      <c r="E409" s="2">
        <v>46022</v>
      </c>
      <c r="F409" s="2">
        <v>45931</v>
      </c>
      <c r="G409" s="3">
        <v>-30</v>
      </c>
      <c r="H409" t="s">
        <v>18</v>
      </c>
      <c r="K409" s="3"/>
      <c r="L409" s="147"/>
    </row>
    <row r="410" spans="1:12" x14ac:dyDescent="0.25">
      <c r="A410" t="s">
        <v>0</v>
      </c>
      <c r="B410" t="s">
        <v>16</v>
      </c>
      <c r="C410" t="s">
        <v>17</v>
      </c>
      <c r="D410">
        <v>7436250</v>
      </c>
      <c r="E410" s="2">
        <v>46022</v>
      </c>
      <c r="F410" s="2">
        <v>45931</v>
      </c>
      <c r="G410" s="3">
        <v>-43</v>
      </c>
      <c r="H410" t="s">
        <v>18</v>
      </c>
      <c r="K410" s="3"/>
      <c r="L410" s="147"/>
    </row>
    <row r="411" spans="1:12" x14ac:dyDescent="0.25">
      <c r="A411" t="s">
        <v>0</v>
      </c>
      <c r="B411" t="s">
        <v>16</v>
      </c>
      <c r="C411" t="s">
        <v>17</v>
      </c>
      <c r="D411">
        <v>7436251</v>
      </c>
      <c r="E411" s="2">
        <v>46022</v>
      </c>
      <c r="F411" s="2">
        <v>45931</v>
      </c>
      <c r="G411" s="3">
        <v>-43</v>
      </c>
      <c r="H411" t="s">
        <v>18</v>
      </c>
      <c r="K411" s="3"/>
      <c r="L411" s="147"/>
    </row>
    <row r="412" spans="1:12" x14ac:dyDescent="0.25">
      <c r="A412" t="s">
        <v>0</v>
      </c>
      <c r="B412" t="s">
        <v>16</v>
      </c>
      <c r="C412" t="s">
        <v>17</v>
      </c>
      <c r="D412">
        <v>7436253</v>
      </c>
      <c r="E412" s="2">
        <v>46022</v>
      </c>
      <c r="F412" s="2">
        <v>45931</v>
      </c>
      <c r="G412" s="3">
        <v>-43</v>
      </c>
      <c r="H412" t="s">
        <v>18</v>
      </c>
      <c r="K412" s="3"/>
      <c r="L412" s="147"/>
    </row>
    <row r="413" spans="1:12" x14ac:dyDescent="0.25">
      <c r="A413" t="s">
        <v>0</v>
      </c>
      <c r="B413" t="s">
        <v>16</v>
      </c>
      <c r="C413" t="s">
        <v>17</v>
      </c>
      <c r="D413">
        <v>7436256</v>
      </c>
      <c r="E413" s="2">
        <v>46022</v>
      </c>
      <c r="F413" s="2">
        <v>45931</v>
      </c>
      <c r="G413" s="3">
        <v>-43</v>
      </c>
      <c r="H413" t="s">
        <v>18</v>
      </c>
      <c r="K413" s="3"/>
      <c r="L413" s="147"/>
    </row>
    <row r="414" spans="1:12" x14ac:dyDescent="0.25">
      <c r="A414" t="s">
        <v>0</v>
      </c>
      <c r="B414" t="s">
        <v>16</v>
      </c>
      <c r="C414" t="s">
        <v>17</v>
      </c>
      <c r="D414">
        <v>7436401</v>
      </c>
      <c r="E414" s="2">
        <v>46022</v>
      </c>
      <c r="F414" s="2">
        <v>45931</v>
      </c>
      <c r="G414" s="3">
        <v>-18</v>
      </c>
      <c r="H414" t="s">
        <v>18</v>
      </c>
      <c r="K414" s="3"/>
      <c r="L414" s="147"/>
    </row>
    <row r="415" spans="1:12" x14ac:dyDescent="0.25">
      <c r="A415" t="s">
        <v>0</v>
      </c>
      <c r="B415" t="s">
        <v>16</v>
      </c>
      <c r="C415" t="s">
        <v>17</v>
      </c>
      <c r="D415">
        <v>7442211</v>
      </c>
      <c r="E415" s="2">
        <v>46022</v>
      </c>
      <c r="F415" s="2">
        <v>45931</v>
      </c>
      <c r="G415" s="28">
        <v>0</v>
      </c>
      <c r="H415" t="s">
        <v>18</v>
      </c>
      <c r="K415" s="3"/>
      <c r="L415" s="147"/>
    </row>
    <row r="416" spans="1:12" x14ac:dyDescent="0.25">
      <c r="A416" t="s">
        <v>0</v>
      </c>
      <c r="B416" t="s">
        <v>16</v>
      </c>
      <c r="C416" t="s">
        <v>17</v>
      </c>
      <c r="D416">
        <v>7442213</v>
      </c>
      <c r="E416" s="2">
        <v>46022</v>
      </c>
      <c r="F416" s="2">
        <v>45931</v>
      </c>
      <c r="G416" s="28">
        <v>0</v>
      </c>
      <c r="H416" t="s">
        <v>18</v>
      </c>
      <c r="K416" s="3"/>
      <c r="L416" s="147"/>
    </row>
    <row r="417" spans="1:12" x14ac:dyDescent="0.25">
      <c r="A417" t="s">
        <v>0</v>
      </c>
      <c r="B417" t="s">
        <v>16</v>
      </c>
      <c r="C417" t="s">
        <v>17</v>
      </c>
      <c r="D417">
        <v>7442401</v>
      </c>
      <c r="E417" s="2">
        <v>46022</v>
      </c>
      <c r="F417" s="2">
        <v>45931</v>
      </c>
      <c r="G417" s="28">
        <v>0</v>
      </c>
      <c r="H417" t="s">
        <v>18</v>
      </c>
      <c r="K417" s="3"/>
      <c r="L417" s="147"/>
    </row>
    <row r="418" spans="1:12" x14ac:dyDescent="0.25">
      <c r="A418" t="s">
        <v>0</v>
      </c>
      <c r="B418" t="s">
        <v>16</v>
      </c>
      <c r="C418" t="s">
        <v>17</v>
      </c>
      <c r="D418">
        <v>7443211</v>
      </c>
      <c r="E418" s="2">
        <v>46022</v>
      </c>
      <c r="F418" s="2">
        <v>45931</v>
      </c>
      <c r="G418" s="28">
        <v>0</v>
      </c>
      <c r="H418" t="s">
        <v>18</v>
      </c>
      <c r="K418" s="3"/>
      <c r="L418" s="147"/>
    </row>
    <row r="419" spans="1:12" x14ac:dyDescent="0.25">
      <c r="A419" t="s">
        <v>0</v>
      </c>
      <c r="B419" t="s">
        <v>16</v>
      </c>
      <c r="C419" t="s">
        <v>17</v>
      </c>
      <c r="D419">
        <v>7443213</v>
      </c>
      <c r="E419" s="2">
        <v>46022</v>
      </c>
      <c r="F419" s="2">
        <v>45931</v>
      </c>
      <c r="G419" s="28">
        <v>0</v>
      </c>
      <c r="H419" t="s">
        <v>18</v>
      </c>
      <c r="K419" s="3"/>
      <c r="L419" s="147"/>
    </row>
    <row r="420" spans="1:12" x14ac:dyDescent="0.25">
      <c r="A420" t="s">
        <v>0</v>
      </c>
      <c r="B420" t="s">
        <v>16</v>
      </c>
      <c r="C420" t="s">
        <v>17</v>
      </c>
      <c r="D420">
        <v>7443401</v>
      </c>
      <c r="E420" s="2">
        <v>46022</v>
      </c>
      <c r="F420" s="2">
        <v>45931</v>
      </c>
      <c r="G420" s="28">
        <v>0</v>
      </c>
      <c r="H420" t="s">
        <v>18</v>
      </c>
      <c r="K420" s="3"/>
      <c r="L420" s="147"/>
    </row>
    <row r="421" spans="1:12" x14ac:dyDescent="0.25">
      <c r="A421" t="s">
        <v>0</v>
      </c>
      <c r="B421" t="s">
        <v>16</v>
      </c>
      <c r="C421" t="s">
        <v>17</v>
      </c>
      <c r="D421">
        <v>7470183</v>
      </c>
      <c r="E421" s="2">
        <v>46022</v>
      </c>
      <c r="F421" s="2">
        <v>45931</v>
      </c>
      <c r="G421" s="3">
        <v>-8</v>
      </c>
      <c r="H421" t="s">
        <v>18</v>
      </c>
      <c r="K421" s="3"/>
      <c r="L421" s="147"/>
    </row>
    <row r="422" spans="1:12" x14ac:dyDescent="0.25">
      <c r="A422" t="s">
        <v>0</v>
      </c>
      <c r="B422" t="s">
        <v>16</v>
      </c>
      <c r="C422" t="s">
        <v>17</v>
      </c>
      <c r="D422">
        <v>7470184</v>
      </c>
      <c r="E422" s="2">
        <v>46022</v>
      </c>
      <c r="F422" s="2">
        <v>45931</v>
      </c>
      <c r="G422" s="3">
        <v>-8</v>
      </c>
      <c r="H422" t="s">
        <v>18</v>
      </c>
      <c r="K422" s="3"/>
      <c r="L422" s="147"/>
    </row>
    <row r="423" spans="1:12" x14ac:dyDescent="0.25">
      <c r="A423" t="s">
        <v>0</v>
      </c>
      <c r="B423" t="s">
        <v>16</v>
      </c>
      <c r="C423" t="s">
        <v>17</v>
      </c>
      <c r="D423">
        <v>7470201</v>
      </c>
      <c r="E423" s="2">
        <v>46022</v>
      </c>
      <c r="F423" s="2">
        <v>45931</v>
      </c>
      <c r="G423" s="3">
        <v>-8</v>
      </c>
      <c r="H423" t="s">
        <v>18</v>
      </c>
      <c r="K423" s="3"/>
      <c r="L423" s="147"/>
    </row>
    <row r="424" spans="1:12" x14ac:dyDescent="0.25">
      <c r="A424" t="s">
        <v>0</v>
      </c>
      <c r="B424" t="s">
        <v>16</v>
      </c>
      <c r="C424" t="s">
        <v>17</v>
      </c>
      <c r="D424">
        <v>7470203</v>
      </c>
      <c r="E424" s="2">
        <v>46022</v>
      </c>
      <c r="F424" s="2">
        <v>45931</v>
      </c>
      <c r="G424" s="3">
        <v>-8</v>
      </c>
      <c r="H424" t="s">
        <v>18</v>
      </c>
      <c r="K424" s="3"/>
      <c r="L424" s="147"/>
    </row>
    <row r="425" spans="1:12" x14ac:dyDescent="0.25">
      <c r="A425" t="s">
        <v>0</v>
      </c>
      <c r="B425" t="s">
        <v>16</v>
      </c>
      <c r="C425" t="s">
        <v>17</v>
      </c>
      <c r="D425">
        <v>7470233</v>
      </c>
      <c r="E425" s="2">
        <v>46022</v>
      </c>
      <c r="F425" s="2">
        <v>45931</v>
      </c>
      <c r="G425" s="3">
        <v>-8</v>
      </c>
      <c r="H425" t="s">
        <v>18</v>
      </c>
      <c r="K425" s="3"/>
      <c r="L425" s="147"/>
    </row>
    <row r="426" spans="1:12" x14ac:dyDescent="0.25">
      <c r="A426" t="s">
        <v>0</v>
      </c>
      <c r="B426" t="s">
        <v>16</v>
      </c>
      <c r="C426" t="s">
        <v>17</v>
      </c>
      <c r="D426">
        <v>7470234</v>
      </c>
      <c r="E426" s="2">
        <v>46022</v>
      </c>
      <c r="F426" s="2">
        <v>45931</v>
      </c>
      <c r="G426" s="3">
        <v>-8</v>
      </c>
      <c r="H426" t="s">
        <v>18</v>
      </c>
      <c r="K426" s="3"/>
      <c r="L426" s="147"/>
    </row>
    <row r="427" spans="1:12" x14ac:dyDescent="0.25">
      <c r="A427" t="s">
        <v>0</v>
      </c>
      <c r="B427" t="s">
        <v>16</v>
      </c>
      <c r="C427" t="s">
        <v>17</v>
      </c>
      <c r="D427">
        <v>7470242</v>
      </c>
      <c r="E427" s="2">
        <v>46022</v>
      </c>
      <c r="F427" s="2">
        <v>45931</v>
      </c>
      <c r="G427" s="3">
        <v>-10</v>
      </c>
      <c r="H427" t="s">
        <v>18</v>
      </c>
      <c r="K427" s="3"/>
      <c r="L427" s="147"/>
    </row>
    <row r="428" spans="1:12" x14ac:dyDescent="0.25">
      <c r="A428" t="s">
        <v>0</v>
      </c>
      <c r="B428" t="s">
        <v>16</v>
      </c>
      <c r="C428" t="s">
        <v>17</v>
      </c>
      <c r="D428">
        <v>7470251</v>
      </c>
      <c r="E428" s="2">
        <v>46022</v>
      </c>
      <c r="F428" s="2">
        <v>45931</v>
      </c>
      <c r="G428" s="3">
        <v>-10</v>
      </c>
      <c r="H428" t="s">
        <v>18</v>
      </c>
      <c r="K428" s="3"/>
      <c r="L428" s="147"/>
    </row>
    <row r="429" spans="1:12" x14ac:dyDescent="0.25">
      <c r="A429" t="s">
        <v>0</v>
      </c>
      <c r="B429" t="s">
        <v>16</v>
      </c>
      <c r="C429" t="s">
        <v>17</v>
      </c>
      <c r="D429">
        <v>7470256</v>
      </c>
      <c r="E429" s="2">
        <v>46022</v>
      </c>
      <c r="F429" s="2">
        <v>45931</v>
      </c>
      <c r="G429" s="3">
        <v>-20</v>
      </c>
      <c r="H429" t="s">
        <v>18</v>
      </c>
      <c r="K429" s="3"/>
      <c r="L429" s="147"/>
    </row>
    <row r="430" spans="1:12" x14ac:dyDescent="0.25">
      <c r="A430" t="s">
        <v>0</v>
      </c>
      <c r="B430" t="s">
        <v>16</v>
      </c>
      <c r="C430" t="s">
        <v>17</v>
      </c>
      <c r="D430">
        <v>7470288</v>
      </c>
      <c r="E430" s="2">
        <v>46022</v>
      </c>
      <c r="F430" s="2">
        <v>45931</v>
      </c>
      <c r="G430" s="28">
        <v>0</v>
      </c>
      <c r="H430" t="s">
        <v>18</v>
      </c>
      <c r="K430" s="28"/>
      <c r="L430" s="147"/>
    </row>
    <row r="431" spans="1:12" x14ac:dyDescent="0.25">
      <c r="A431" t="s">
        <v>0</v>
      </c>
      <c r="B431" t="s">
        <v>16</v>
      </c>
      <c r="C431" t="s">
        <v>17</v>
      </c>
      <c r="D431">
        <v>7470401</v>
      </c>
      <c r="E431" s="2">
        <v>46022</v>
      </c>
      <c r="F431" s="2">
        <v>45931</v>
      </c>
      <c r="G431" s="3">
        <v>-13</v>
      </c>
      <c r="H431" t="s">
        <v>18</v>
      </c>
      <c r="K431" s="28"/>
      <c r="L431" s="147"/>
    </row>
    <row r="432" spans="1:12" x14ac:dyDescent="0.25">
      <c r="A432" t="s">
        <v>0</v>
      </c>
      <c r="B432" t="s">
        <v>16</v>
      </c>
      <c r="C432" t="s">
        <v>17</v>
      </c>
      <c r="D432">
        <v>7472183</v>
      </c>
      <c r="E432" s="2">
        <v>46022</v>
      </c>
      <c r="F432" s="2">
        <v>45931</v>
      </c>
      <c r="G432" s="28">
        <v>0</v>
      </c>
      <c r="H432" t="s">
        <v>18</v>
      </c>
      <c r="K432" s="28"/>
      <c r="L432" s="147"/>
    </row>
    <row r="433" spans="1:12" x14ac:dyDescent="0.25">
      <c r="A433" t="s">
        <v>0</v>
      </c>
      <c r="B433" t="s">
        <v>16</v>
      </c>
      <c r="C433" t="s">
        <v>17</v>
      </c>
      <c r="D433">
        <v>7472184</v>
      </c>
      <c r="E433" s="2">
        <v>46022</v>
      </c>
      <c r="F433" s="2">
        <v>45931</v>
      </c>
      <c r="G433" s="28">
        <v>0</v>
      </c>
      <c r="H433" t="s">
        <v>18</v>
      </c>
      <c r="K433" s="28"/>
      <c r="L433" s="147"/>
    </row>
    <row r="434" spans="1:12" x14ac:dyDescent="0.25">
      <c r="A434" t="s">
        <v>0</v>
      </c>
      <c r="B434" t="s">
        <v>16</v>
      </c>
      <c r="C434" t="s">
        <v>17</v>
      </c>
      <c r="D434">
        <v>7472201</v>
      </c>
      <c r="E434" s="2">
        <v>46022</v>
      </c>
      <c r="F434" s="2">
        <v>45931</v>
      </c>
      <c r="G434" s="28">
        <v>0</v>
      </c>
      <c r="H434" t="s">
        <v>18</v>
      </c>
      <c r="K434" s="3"/>
      <c r="L434" s="147"/>
    </row>
    <row r="435" spans="1:12" x14ac:dyDescent="0.25">
      <c r="A435" t="s">
        <v>0</v>
      </c>
      <c r="B435" t="s">
        <v>16</v>
      </c>
      <c r="C435" t="s">
        <v>17</v>
      </c>
      <c r="D435">
        <v>7472203</v>
      </c>
      <c r="E435" s="2">
        <v>46022</v>
      </c>
      <c r="F435" s="2">
        <v>45931</v>
      </c>
      <c r="G435" s="28">
        <v>0</v>
      </c>
      <c r="H435" t="s">
        <v>18</v>
      </c>
      <c r="K435" s="3"/>
      <c r="L435" s="147"/>
    </row>
    <row r="436" spans="1:12" x14ac:dyDescent="0.25">
      <c r="A436" t="s">
        <v>0</v>
      </c>
      <c r="B436" t="s">
        <v>16</v>
      </c>
      <c r="C436" t="s">
        <v>17</v>
      </c>
      <c r="D436">
        <v>7472233</v>
      </c>
      <c r="E436" s="2">
        <v>46022</v>
      </c>
      <c r="F436" s="2">
        <v>45931</v>
      </c>
      <c r="G436" s="3">
        <v>-3</v>
      </c>
      <c r="H436" t="s">
        <v>18</v>
      </c>
      <c r="K436" s="3"/>
      <c r="L436" s="147"/>
    </row>
    <row r="437" spans="1:12" x14ac:dyDescent="0.25">
      <c r="A437" t="s">
        <v>0</v>
      </c>
      <c r="B437" t="s">
        <v>16</v>
      </c>
      <c r="C437" t="s">
        <v>17</v>
      </c>
      <c r="D437">
        <v>7472234</v>
      </c>
      <c r="E437" s="2">
        <v>46022</v>
      </c>
      <c r="F437" s="2">
        <v>45931</v>
      </c>
      <c r="G437" s="3">
        <v>-3</v>
      </c>
      <c r="H437" t="s">
        <v>18</v>
      </c>
      <c r="K437" s="3"/>
      <c r="L437" s="147"/>
    </row>
    <row r="438" spans="1:12" x14ac:dyDescent="0.25">
      <c r="A438" t="s">
        <v>0</v>
      </c>
      <c r="B438" t="s">
        <v>16</v>
      </c>
      <c r="C438" t="s">
        <v>17</v>
      </c>
      <c r="D438">
        <v>7472251</v>
      </c>
      <c r="E438" s="2">
        <v>46022</v>
      </c>
      <c r="F438" s="2">
        <v>45931</v>
      </c>
      <c r="G438" s="3">
        <v>-8</v>
      </c>
      <c r="H438" t="s">
        <v>18</v>
      </c>
      <c r="K438" s="3"/>
      <c r="L438" s="147"/>
    </row>
    <row r="439" spans="1:12" x14ac:dyDescent="0.25">
      <c r="A439" t="s">
        <v>0</v>
      </c>
      <c r="B439" t="s">
        <v>16</v>
      </c>
      <c r="C439" t="s">
        <v>17</v>
      </c>
      <c r="D439">
        <v>7472256</v>
      </c>
      <c r="E439" s="2">
        <v>46022</v>
      </c>
      <c r="F439" s="2">
        <v>45931</v>
      </c>
      <c r="G439" s="3">
        <v>-8</v>
      </c>
      <c r="H439" t="s">
        <v>18</v>
      </c>
      <c r="K439" s="3"/>
      <c r="L439" s="147"/>
    </row>
    <row r="440" spans="1:12" x14ac:dyDescent="0.25">
      <c r="A440" t="s">
        <v>0</v>
      </c>
      <c r="B440" t="s">
        <v>16</v>
      </c>
      <c r="C440" t="s">
        <v>17</v>
      </c>
      <c r="D440">
        <v>7472401</v>
      </c>
      <c r="E440" s="2">
        <v>46022</v>
      </c>
      <c r="F440" s="2">
        <v>45931</v>
      </c>
      <c r="G440" s="3">
        <v>-10</v>
      </c>
      <c r="H440" t="s">
        <v>18</v>
      </c>
      <c r="K440" s="3"/>
      <c r="L440" s="147"/>
    </row>
    <row r="441" spans="1:12" x14ac:dyDescent="0.25">
      <c r="A441" t="s">
        <v>0</v>
      </c>
      <c r="B441" t="s">
        <v>16</v>
      </c>
      <c r="C441" t="s">
        <v>17</v>
      </c>
      <c r="D441">
        <v>7473401</v>
      </c>
      <c r="E441" s="2">
        <v>46022</v>
      </c>
      <c r="F441" s="2">
        <v>45931</v>
      </c>
      <c r="G441" s="3">
        <v>-8</v>
      </c>
      <c r="H441" t="s">
        <v>18</v>
      </c>
      <c r="K441" s="3"/>
      <c r="L441" s="147"/>
    </row>
    <row r="442" spans="1:12" x14ac:dyDescent="0.25">
      <c r="A442" t="s">
        <v>0</v>
      </c>
      <c r="B442" t="s">
        <v>16</v>
      </c>
      <c r="C442" t="s">
        <v>17</v>
      </c>
      <c r="D442">
        <v>7477201</v>
      </c>
      <c r="E442" s="2">
        <v>46022</v>
      </c>
      <c r="F442" s="2">
        <v>45931</v>
      </c>
      <c r="G442" s="3">
        <v>-18</v>
      </c>
      <c r="H442" t="s">
        <v>18</v>
      </c>
      <c r="K442" s="3"/>
      <c r="L442" s="147"/>
    </row>
    <row r="443" spans="1:12" x14ac:dyDescent="0.25">
      <c r="A443" t="s">
        <v>0</v>
      </c>
      <c r="B443" t="s">
        <v>16</v>
      </c>
      <c r="C443" t="s">
        <v>17</v>
      </c>
      <c r="D443">
        <v>7477203</v>
      </c>
      <c r="E443" s="2">
        <v>46022</v>
      </c>
      <c r="F443" s="2">
        <v>45931</v>
      </c>
      <c r="G443" s="3">
        <v>-18</v>
      </c>
      <c r="H443" t="s">
        <v>18</v>
      </c>
      <c r="K443" s="3"/>
      <c r="L443" s="147"/>
    </row>
    <row r="444" spans="1:12" x14ac:dyDescent="0.25">
      <c r="A444" t="s">
        <v>0</v>
      </c>
      <c r="B444" t="s">
        <v>16</v>
      </c>
      <c r="C444" t="s">
        <v>17</v>
      </c>
      <c r="D444">
        <v>7481183</v>
      </c>
      <c r="E444" s="2">
        <v>46022</v>
      </c>
      <c r="F444" s="2">
        <v>45931</v>
      </c>
      <c r="G444" s="28">
        <v>0</v>
      </c>
      <c r="H444" t="s">
        <v>18</v>
      </c>
      <c r="K444" s="3"/>
      <c r="L444" s="147"/>
    </row>
    <row r="445" spans="1:12" x14ac:dyDescent="0.25">
      <c r="A445" t="s">
        <v>0</v>
      </c>
      <c r="B445" t="s">
        <v>16</v>
      </c>
      <c r="C445" t="s">
        <v>17</v>
      </c>
      <c r="D445">
        <v>7481184</v>
      </c>
      <c r="E445" s="2">
        <v>46022</v>
      </c>
      <c r="F445" s="2">
        <v>45931</v>
      </c>
      <c r="G445" s="28">
        <v>0</v>
      </c>
      <c r="H445" t="s">
        <v>18</v>
      </c>
      <c r="K445" s="3"/>
      <c r="L445" s="147"/>
    </row>
    <row r="446" spans="1:12" x14ac:dyDescent="0.25">
      <c r="A446" t="s">
        <v>0</v>
      </c>
      <c r="B446" t="s">
        <v>16</v>
      </c>
      <c r="C446" t="s">
        <v>17</v>
      </c>
      <c r="D446">
        <v>7481185</v>
      </c>
      <c r="E446" s="2">
        <v>46022</v>
      </c>
      <c r="F446" s="2">
        <v>45931</v>
      </c>
      <c r="G446" s="28">
        <v>0</v>
      </c>
      <c r="H446" t="s">
        <v>18</v>
      </c>
      <c r="K446" s="3"/>
      <c r="L446" s="147"/>
    </row>
    <row r="447" spans="1:12" x14ac:dyDescent="0.25">
      <c r="A447" t="s">
        <v>0</v>
      </c>
      <c r="B447" t="s">
        <v>16</v>
      </c>
      <c r="C447" t="s">
        <v>17</v>
      </c>
      <c r="D447">
        <v>7485173</v>
      </c>
      <c r="E447" s="2">
        <v>46022</v>
      </c>
      <c r="F447" s="2">
        <v>45931</v>
      </c>
      <c r="G447" s="28">
        <v>0</v>
      </c>
      <c r="H447" t="s">
        <v>18</v>
      </c>
      <c r="K447" s="3"/>
      <c r="L447" s="147"/>
    </row>
    <row r="448" spans="1:12" x14ac:dyDescent="0.25">
      <c r="A448" t="s">
        <v>0</v>
      </c>
      <c r="B448" t="s">
        <v>16</v>
      </c>
      <c r="C448" t="s">
        <v>17</v>
      </c>
      <c r="D448">
        <v>7485174</v>
      </c>
      <c r="E448" s="2">
        <v>46022</v>
      </c>
      <c r="F448" s="2">
        <v>45931</v>
      </c>
      <c r="G448" s="28">
        <v>0</v>
      </c>
      <c r="H448" t="s">
        <v>18</v>
      </c>
      <c r="K448" s="3"/>
      <c r="L448" s="147"/>
    </row>
    <row r="449" spans="1:12" x14ac:dyDescent="0.25">
      <c r="A449" t="s">
        <v>0</v>
      </c>
      <c r="B449" t="s">
        <v>16</v>
      </c>
      <c r="C449" t="s">
        <v>17</v>
      </c>
      <c r="D449">
        <v>7485183</v>
      </c>
      <c r="E449" s="2">
        <v>46022</v>
      </c>
      <c r="F449" s="2">
        <v>45931</v>
      </c>
      <c r="G449" s="3">
        <v>-15</v>
      </c>
      <c r="H449" t="s">
        <v>18</v>
      </c>
      <c r="K449" s="3"/>
      <c r="L449" s="147"/>
    </row>
    <row r="450" spans="1:12" x14ac:dyDescent="0.25">
      <c r="A450" t="s">
        <v>0</v>
      </c>
      <c r="B450" t="s">
        <v>16</v>
      </c>
      <c r="C450" t="s">
        <v>17</v>
      </c>
      <c r="D450">
        <v>7485184</v>
      </c>
      <c r="E450" s="2">
        <v>46022</v>
      </c>
      <c r="F450" s="2">
        <v>45931</v>
      </c>
      <c r="G450" s="3">
        <v>-15</v>
      </c>
      <c r="H450" t="s">
        <v>18</v>
      </c>
      <c r="K450" s="3"/>
      <c r="L450" s="147"/>
    </row>
    <row r="451" spans="1:12" x14ac:dyDescent="0.25">
      <c r="A451" t="s">
        <v>0</v>
      </c>
      <c r="B451" t="s">
        <v>16</v>
      </c>
      <c r="C451" t="s">
        <v>17</v>
      </c>
      <c r="D451">
        <v>7485233</v>
      </c>
      <c r="E451" s="2">
        <v>46022</v>
      </c>
      <c r="F451" s="2">
        <v>45931</v>
      </c>
      <c r="G451" s="3">
        <v>-25</v>
      </c>
      <c r="H451" t="s">
        <v>18</v>
      </c>
      <c r="K451" s="3"/>
      <c r="L451" s="147"/>
    </row>
    <row r="452" spans="1:12" x14ac:dyDescent="0.25">
      <c r="A452" t="s">
        <v>0</v>
      </c>
      <c r="B452" t="s">
        <v>16</v>
      </c>
      <c r="C452" t="s">
        <v>17</v>
      </c>
      <c r="D452">
        <v>7485234</v>
      </c>
      <c r="E452" s="2">
        <v>46022</v>
      </c>
      <c r="F452" s="2">
        <v>45931</v>
      </c>
      <c r="G452" s="3">
        <v>-25</v>
      </c>
      <c r="H452" t="s">
        <v>18</v>
      </c>
      <c r="K452" s="3"/>
      <c r="L452" s="147"/>
    </row>
    <row r="453" spans="1:12" x14ac:dyDescent="0.25">
      <c r="A453" t="s">
        <v>0</v>
      </c>
      <c r="B453" t="s">
        <v>16</v>
      </c>
      <c r="C453" t="s">
        <v>17</v>
      </c>
      <c r="D453">
        <v>7485242</v>
      </c>
      <c r="E453" s="2">
        <v>46022</v>
      </c>
      <c r="F453" s="2">
        <v>45931</v>
      </c>
      <c r="G453" s="3">
        <v>-25</v>
      </c>
      <c r="H453" t="s">
        <v>18</v>
      </c>
      <c r="K453" s="3"/>
      <c r="L453" s="147"/>
    </row>
    <row r="454" spans="1:12" x14ac:dyDescent="0.25">
      <c r="A454" t="s">
        <v>0</v>
      </c>
      <c r="B454" t="s">
        <v>16</v>
      </c>
      <c r="C454" t="s">
        <v>17</v>
      </c>
      <c r="D454">
        <v>7485251</v>
      </c>
      <c r="E454" s="2">
        <v>46022</v>
      </c>
      <c r="F454" s="2">
        <v>45931</v>
      </c>
      <c r="G454" s="3">
        <v>-25</v>
      </c>
      <c r="H454" t="s">
        <v>18</v>
      </c>
      <c r="K454" s="3"/>
      <c r="L454" s="147"/>
    </row>
    <row r="455" spans="1:12" x14ac:dyDescent="0.25">
      <c r="A455" t="s">
        <v>0</v>
      </c>
      <c r="B455" t="s">
        <v>16</v>
      </c>
      <c r="C455" t="s">
        <v>17</v>
      </c>
      <c r="D455">
        <v>7485265</v>
      </c>
      <c r="E455" s="2">
        <v>46022</v>
      </c>
      <c r="F455" s="2">
        <v>45931</v>
      </c>
      <c r="G455" s="3">
        <v>-25</v>
      </c>
      <c r="H455" t="s">
        <v>18</v>
      </c>
      <c r="K455" s="3"/>
      <c r="L455" s="147"/>
    </row>
    <row r="456" spans="1:12" x14ac:dyDescent="0.25">
      <c r="A456" t="s">
        <v>0</v>
      </c>
      <c r="B456" t="s">
        <v>16</v>
      </c>
      <c r="C456" t="s">
        <v>17</v>
      </c>
      <c r="D456">
        <v>7485271</v>
      </c>
      <c r="E456" s="2">
        <v>46022</v>
      </c>
      <c r="F456" s="2">
        <v>45931</v>
      </c>
      <c r="G456" s="3">
        <v>-25</v>
      </c>
      <c r="H456" t="s">
        <v>18</v>
      </c>
      <c r="K456" s="3"/>
      <c r="L456" s="147"/>
    </row>
    <row r="457" spans="1:12" x14ac:dyDescent="0.25">
      <c r="A457" t="s">
        <v>0</v>
      </c>
      <c r="B457" t="s">
        <v>16</v>
      </c>
      <c r="C457" t="s">
        <v>17</v>
      </c>
      <c r="D457">
        <v>7485288</v>
      </c>
      <c r="E457" s="2">
        <v>46022</v>
      </c>
      <c r="F457" s="2">
        <v>45931</v>
      </c>
      <c r="G457" s="3">
        <v>-20</v>
      </c>
      <c r="H457" t="s">
        <v>18</v>
      </c>
      <c r="K457" s="3"/>
      <c r="L457" s="147"/>
    </row>
    <row r="458" spans="1:12" x14ac:dyDescent="0.25">
      <c r="A458" t="s">
        <v>0</v>
      </c>
      <c r="B458" t="s">
        <v>16</v>
      </c>
      <c r="C458" t="s">
        <v>17</v>
      </c>
      <c r="D458">
        <v>7485401</v>
      </c>
      <c r="E458" s="2">
        <v>46022</v>
      </c>
      <c r="F458" s="2">
        <v>45931</v>
      </c>
      <c r="G458" s="3">
        <v>-20</v>
      </c>
      <c r="H458" t="s">
        <v>18</v>
      </c>
      <c r="K458" s="3"/>
      <c r="L458" s="147"/>
    </row>
    <row r="459" spans="1:12" x14ac:dyDescent="0.25">
      <c r="A459" t="s">
        <v>0</v>
      </c>
      <c r="B459" t="s">
        <v>16</v>
      </c>
      <c r="C459" t="s">
        <v>17</v>
      </c>
      <c r="D459">
        <v>7489183</v>
      </c>
      <c r="E459" s="2">
        <v>46022</v>
      </c>
      <c r="F459" s="2">
        <v>45931</v>
      </c>
      <c r="G459" s="3">
        <v>-43</v>
      </c>
      <c r="H459" t="s">
        <v>18</v>
      </c>
      <c r="K459" s="3"/>
      <c r="L459" s="147"/>
    </row>
    <row r="460" spans="1:12" x14ac:dyDescent="0.25">
      <c r="A460" t="s">
        <v>0</v>
      </c>
      <c r="B460" t="s">
        <v>16</v>
      </c>
      <c r="C460" t="s">
        <v>17</v>
      </c>
      <c r="D460">
        <v>7489184</v>
      </c>
      <c r="E460" s="2">
        <v>46022</v>
      </c>
      <c r="F460" s="2">
        <v>45931</v>
      </c>
      <c r="G460" s="3">
        <v>-43</v>
      </c>
      <c r="H460" t="s">
        <v>18</v>
      </c>
      <c r="K460" s="3"/>
      <c r="L460" s="147"/>
    </row>
    <row r="461" spans="1:12" x14ac:dyDescent="0.25">
      <c r="A461" t="s">
        <v>0</v>
      </c>
      <c r="B461" t="s">
        <v>16</v>
      </c>
      <c r="C461" t="s">
        <v>17</v>
      </c>
      <c r="D461">
        <v>7489200</v>
      </c>
      <c r="E461" s="2">
        <v>46022</v>
      </c>
      <c r="F461" s="2">
        <v>45931</v>
      </c>
      <c r="G461" s="3">
        <v>-43</v>
      </c>
      <c r="H461" t="s">
        <v>18</v>
      </c>
      <c r="K461" s="3"/>
      <c r="L461" s="147"/>
    </row>
    <row r="462" spans="1:12" x14ac:dyDescent="0.25">
      <c r="A462" t="s">
        <v>0</v>
      </c>
      <c r="B462" t="s">
        <v>16</v>
      </c>
      <c r="C462" t="s">
        <v>17</v>
      </c>
      <c r="D462">
        <v>7489201</v>
      </c>
      <c r="E462" s="2">
        <v>46022</v>
      </c>
      <c r="F462" s="2">
        <v>45931</v>
      </c>
      <c r="G462" s="3">
        <v>-43</v>
      </c>
      <c r="H462" t="s">
        <v>18</v>
      </c>
      <c r="K462" s="3"/>
      <c r="L462" s="147"/>
    </row>
    <row r="463" spans="1:12" x14ac:dyDescent="0.25">
      <c r="A463" t="s">
        <v>0</v>
      </c>
      <c r="B463" t="s">
        <v>16</v>
      </c>
      <c r="C463" t="s">
        <v>17</v>
      </c>
      <c r="D463">
        <v>7489203</v>
      </c>
      <c r="E463" s="2">
        <v>46022</v>
      </c>
      <c r="F463" s="2">
        <v>45931</v>
      </c>
      <c r="G463" s="3">
        <v>-43</v>
      </c>
      <c r="H463" t="s">
        <v>18</v>
      </c>
      <c r="K463" s="3"/>
      <c r="L463" s="147"/>
    </row>
    <row r="464" spans="1:12" x14ac:dyDescent="0.25">
      <c r="A464" t="s">
        <v>0</v>
      </c>
      <c r="B464" t="s">
        <v>16</v>
      </c>
      <c r="C464" t="s">
        <v>17</v>
      </c>
      <c r="D464">
        <v>7489204</v>
      </c>
      <c r="E464" s="2">
        <v>46022</v>
      </c>
      <c r="F464" s="2">
        <v>45931</v>
      </c>
      <c r="G464" s="3">
        <v>-43</v>
      </c>
      <c r="H464" t="s">
        <v>18</v>
      </c>
      <c r="K464" s="3"/>
      <c r="L464" s="147"/>
    </row>
    <row r="465" spans="1:12" x14ac:dyDescent="0.25">
      <c r="A465" t="s">
        <v>0</v>
      </c>
      <c r="B465" t="s">
        <v>16</v>
      </c>
      <c r="C465" t="s">
        <v>17</v>
      </c>
      <c r="D465">
        <v>7489233</v>
      </c>
      <c r="E465" s="2">
        <v>46022</v>
      </c>
      <c r="F465" s="2">
        <v>45931</v>
      </c>
      <c r="G465" s="3">
        <v>-43</v>
      </c>
      <c r="H465" t="s">
        <v>18</v>
      </c>
      <c r="K465" s="3"/>
      <c r="L465" s="147"/>
    </row>
    <row r="466" spans="1:12" x14ac:dyDescent="0.25">
      <c r="A466" t="s">
        <v>0</v>
      </c>
      <c r="B466" t="s">
        <v>16</v>
      </c>
      <c r="C466" t="s">
        <v>17</v>
      </c>
      <c r="D466">
        <v>7489234</v>
      </c>
      <c r="E466" s="2">
        <v>46022</v>
      </c>
      <c r="F466" s="2">
        <v>45931</v>
      </c>
      <c r="G466" s="3">
        <v>-43</v>
      </c>
      <c r="H466" t="s">
        <v>18</v>
      </c>
      <c r="K466" s="3"/>
      <c r="L466" s="147"/>
    </row>
    <row r="467" spans="1:12" x14ac:dyDescent="0.25">
      <c r="A467" t="s">
        <v>0</v>
      </c>
      <c r="B467" t="s">
        <v>16</v>
      </c>
      <c r="C467" t="s">
        <v>17</v>
      </c>
      <c r="D467">
        <v>7489240</v>
      </c>
      <c r="E467" s="2">
        <v>46022</v>
      </c>
      <c r="F467" s="2">
        <v>45931</v>
      </c>
      <c r="G467" s="3">
        <v>-43</v>
      </c>
      <c r="H467" t="s">
        <v>18</v>
      </c>
      <c r="K467" s="3"/>
      <c r="L467" s="147"/>
    </row>
    <row r="468" spans="1:12" x14ac:dyDescent="0.25">
      <c r="A468" t="s">
        <v>0</v>
      </c>
      <c r="B468" t="s">
        <v>16</v>
      </c>
      <c r="C468" t="s">
        <v>17</v>
      </c>
      <c r="D468">
        <v>7489241</v>
      </c>
      <c r="E468" s="2">
        <v>46022</v>
      </c>
      <c r="F468" s="2">
        <v>45931</v>
      </c>
      <c r="G468" s="3">
        <v>-53</v>
      </c>
      <c r="H468" t="s">
        <v>18</v>
      </c>
      <c r="K468" s="3"/>
      <c r="L468" s="147"/>
    </row>
    <row r="469" spans="1:12" x14ac:dyDescent="0.25">
      <c r="A469" t="s">
        <v>0</v>
      </c>
      <c r="B469" t="s">
        <v>16</v>
      </c>
      <c r="C469" t="s">
        <v>17</v>
      </c>
      <c r="D469">
        <v>7489242</v>
      </c>
      <c r="E469" s="2">
        <v>46022</v>
      </c>
      <c r="F469" s="2">
        <v>45931</v>
      </c>
      <c r="G469" s="3">
        <v>-53</v>
      </c>
      <c r="H469" t="s">
        <v>18</v>
      </c>
      <c r="K469" s="3"/>
      <c r="L469" s="147"/>
    </row>
    <row r="470" spans="1:12" x14ac:dyDescent="0.25">
      <c r="A470" t="s">
        <v>0</v>
      </c>
      <c r="B470" t="s">
        <v>16</v>
      </c>
      <c r="C470" t="s">
        <v>17</v>
      </c>
      <c r="D470">
        <v>7489250</v>
      </c>
      <c r="E470" s="2">
        <v>46022</v>
      </c>
      <c r="F470" s="2">
        <v>45931</v>
      </c>
      <c r="G470" s="3">
        <v>-53</v>
      </c>
      <c r="H470" t="s">
        <v>18</v>
      </c>
      <c r="K470" s="3"/>
      <c r="L470" s="147"/>
    </row>
    <row r="471" spans="1:12" x14ac:dyDescent="0.25">
      <c r="A471" t="s">
        <v>0</v>
      </c>
      <c r="B471" t="s">
        <v>16</v>
      </c>
      <c r="C471" t="s">
        <v>17</v>
      </c>
      <c r="D471">
        <v>7489251</v>
      </c>
      <c r="E471" s="2">
        <v>46022</v>
      </c>
      <c r="F471" s="2">
        <v>45931</v>
      </c>
      <c r="G471" s="3">
        <v>-53</v>
      </c>
      <c r="H471" t="s">
        <v>18</v>
      </c>
      <c r="K471" s="3"/>
      <c r="L471" s="147"/>
    </row>
    <row r="472" spans="1:12" x14ac:dyDescent="0.25">
      <c r="A472" t="s">
        <v>0</v>
      </c>
      <c r="B472" t="s">
        <v>16</v>
      </c>
      <c r="C472" t="s">
        <v>17</v>
      </c>
      <c r="D472">
        <v>7489253</v>
      </c>
      <c r="E472" s="2">
        <v>46022</v>
      </c>
      <c r="F472" s="2">
        <v>45931</v>
      </c>
      <c r="G472" s="3">
        <v>-53</v>
      </c>
      <c r="H472" t="s">
        <v>18</v>
      </c>
      <c r="K472" s="3"/>
      <c r="L472" s="147"/>
    </row>
    <row r="473" spans="1:12" x14ac:dyDescent="0.25">
      <c r="A473" t="s">
        <v>0</v>
      </c>
      <c r="B473" t="s">
        <v>16</v>
      </c>
      <c r="C473" t="s">
        <v>17</v>
      </c>
      <c r="D473">
        <v>7489256</v>
      </c>
      <c r="E473" s="2">
        <v>46022</v>
      </c>
      <c r="F473" s="2">
        <v>45931</v>
      </c>
      <c r="G473" s="3">
        <v>-53</v>
      </c>
      <c r="H473" t="s">
        <v>18</v>
      </c>
      <c r="K473" s="3"/>
      <c r="L473" s="147"/>
    </row>
    <row r="474" spans="1:12" x14ac:dyDescent="0.25">
      <c r="A474" t="s">
        <v>0</v>
      </c>
      <c r="B474" t="s">
        <v>16</v>
      </c>
      <c r="C474" t="s">
        <v>17</v>
      </c>
      <c r="D474">
        <v>7489265</v>
      </c>
      <c r="E474" s="2">
        <v>46022</v>
      </c>
      <c r="F474" s="2">
        <v>45931</v>
      </c>
      <c r="G474" s="3">
        <v>-48</v>
      </c>
      <c r="H474" t="s">
        <v>18</v>
      </c>
      <c r="K474" s="3"/>
      <c r="L474" s="147"/>
    </row>
    <row r="475" spans="1:12" x14ac:dyDescent="0.25">
      <c r="A475" t="s">
        <v>0</v>
      </c>
      <c r="B475" t="s">
        <v>16</v>
      </c>
      <c r="C475" t="s">
        <v>17</v>
      </c>
      <c r="D475">
        <v>7489271</v>
      </c>
      <c r="E475" s="2">
        <v>46022</v>
      </c>
      <c r="F475" s="2">
        <v>45931</v>
      </c>
      <c r="G475" s="3">
        <v>-28</v>
      </c>
      <c r="H475" t="s">
        <v>18</v>
      </c>
      <c r="K475" s="3"/>
      <c r="L475" s="147"/>
    </row>
    <row r="476" spans="1:12" x14ac:dyDescent="0.25">
      <c r="A476" t="s">
        <v>0</v>
      </c>
      <c r="B476" t="s">
        <v>16</v>
      </c>
      <c r="C476" t="s">
        <v>17</v>
      </c>
      <c r="D476">
        <v>7489401</v>
      </c>
      <c r="E476" s="2">
        <v>46022</v>
      </c>
      <c r="F476" s="2">
        <v>45931</v>
      </c>
      <c r="G476" s="3">
        <v>-28</v>
      </c>
      <c r="H476" t="s">
        <v>18</v>
      </c>
      <c r="K476" s="3"/>
      <c r="L476" s="147"/>
    </row>
    <row r="477" spans="1:12" x14ac:dyDescent="0.25">
      <c r="A477" t="s">
        <v>0</v>
      </c>
      <c r="B477" t="s">
        <v>16</v>
      </c>
      <c r="C477" t="s">
        <v>17</v>
      </c>
      <c r="D477">
        <v>7494271</v>
      </c>
      <c r="E477" s="2">
        <v>46022</v>
      </c>
      <c r="F477" s="2">
        <v>45931</v>
      </c>
      <c r="G477" s="28">
        <v>0</v>
      </c>
      <c r="H477" t="s">
        <v>18</v>
      </c>
      <c r="K477" s="3"/>
      <c r="L477" s="147"/>
    </row>
    <row r="478" spans="1:12" x14ac:dyDescent="0.25">
      <c r="A478" t="s">
        <v>0</v>
      </c>
      <c r="B478" t="s">
        <v>16</v>
      </c>
      <c r="C478" t="s">
        <v>17</v>
      </c>
      <c r="D478">
        <v>7494401</v>
      </c>
      <c r="E478" s="2">
        <v>46022</v>
      </c>
      <c r="F478" s="2">
        <v>45931</v>
      </c>
      <c r="G478" s="28">
        <v>0</v>
      </c>
      <c r="H478" t="s">
        <v>18</v>
      </c>
      <c r="K478" s="3"/>
      <c r="L478" s="147"/>
    </row>
    <row r="479" spans="1:12" x14ac:dyDescent="0.25">
      <c r="A479" t="s">
        <v>0</v>
      </c>
      <c r="B479" t="s">
        <v>16</v>
      </c>
      <c r="C479" t="s">
        <v>17</v>
      </c>
      <c r="D479">
        <v>7494403</v>
      </c>
      <c r="E479" s="2">
        <v>46022</v>
      </c>
      <c r="F479" s="2">
        <v>45931</v>
      </c>
      <c r="G479" s="28">
        <v>0</v>
      </c>
      <c r="H479" t="s">
        <v>18</v>
      </c>
      <c r="K479" s="3"/>
      <c r="L479" s="147"/>
    </row>
    <row r="480" spans="1:12" x14ac:dyDescent="0.25">
      <c r="A480" t="s">
        <v>0</v>
      </c>
      <c r="B480" t="s">
        <v>16</v>
      </c>
      <c r="C480" t="s">
        <v>17</v>
      </c>
      <c r="D480">
        <v>7505193</v>
      </c>
      <c r="E480" s="2">
        <v>46022</v>
      </c>
      <c r="F480" s="2">
        <v>45931</v>
      </c>
      <c r="G480" s="3">
        <v>-18</v>
      </c>
      <c r="H480" t="s">
        <v>18</v>
      </c>
      <c r="K480" s="3"/>
      <c r="L480" s="147"/>
    </row>
    <row r="481" spans="1:12" x14ac:dyDescent="0.25">
      <c r="A481" t="s">
        <v>0</v>
      </c>
      <c r="B481" t="s">
        <v>16</v>
      </c>
      <c r="C481" t="s">
        <v>17</v>
      </c>
      <c r="D481">
        <v>7505195</v>
      </c>
      <c r="E481" s="2">
        <v>46022</v>
      </c>
      <c r="F481" s="2">
        <v>45931</v>
      </c>
      <c r="G481" s="3">
        <v>-18</v>
      </c>
      <c r="H481" t="s">
        <v>18</v>
      </c>
      <c r="K481" s="3"/>
      <c r="L481" s="147"/>
    </row>
    <row r="482" spans="1:12" x14ac:dyDescent="0.25">
      <c r="A482" t="s">
        <v>0</v>
      </c>
      <c r="B482" t="s">
        <v>16</v>
      </c>
      <c r="C482" t="s">
        <v>17</v>
      </c>
      <c r="D482">
        <v>7511183</v>
      </c>
      <c r="E482" s="2">
        <v>46022</v>
      </c>
      <c r="F482" s="2">
        <v>45931</v>
      </c>
      <c r="G482" s="3">
        <v>-28</v>
      </c>
      <c r="H482" t="s">
        <v>18</v>
      </c>
      <c r="K482" s="3"/>
      <c r="L482" s="147"/>
    </row>
    <row r="483" spans="1:12" x14ac:dyDescent="0.25">
      <c r="A483" t="s">
        <v>0</v>
      </c>
      <c r="B483" t="s">
        <v>16</v>
      </c>
      <c r="C483" t="s">
        <v>17</v>
      </c>
      <c r="D483">
        <v>7511184</v>
      </c>
      <c r="E483" s="2">
        <v>46022</v>
      </c>
      <c r="F483" s="2">
        <v>45931</v>
      </c>
      <c r="G483" s="3">
        <v>-28</v>
      </c>
      <c r="H483" t="s">
        <v>18</v>
      </c>
      <c r="K483" s="3"/>
      <c r="L483" s="147"/>
    </row>
    <row r="484" spans="1:12" x14ac:dyDescent="0.25">
      <c r="A484" t="s">
        <v>0</v>
      </c>
      <c r="B484" t="s">
        <v>16</v>
      </c>
      <c r="C484" t="s">
        <v>17</v>
      </c>
      <c r="D484">
        <v>7511193</v>
      </c>
      <c r="E484" s="2">
        <v>46022</v>
      </c>
      <c r="F484" s="2">
        <v>45931</v>
      </c>
      <c r="G484" s="3">
        <v>-33</v>
      </c>
      <c r="H484" t="s">
        <v>18</v>
      </c>
      <c r="K484" s="3"/>
      <c r="L484" s="147"/>
    </row>
    <row r="485" spans="1:12" x14ac:dyDescent="0.25">
      <c r="A485" t="s">
        <v>0</v>
      </c>
      <c r="B485" t="s">
        <v>16</v>
      </c>
      <c r="C485" t="s">
        <v>17</v>
      </c>
      <c r="D485">
        <v>7511195</v>
      </c>
      <c r="E485" s="2">
        <v>46022</v>
      </c>
      <c r="F485" s="2">
        <v>45931</v>
      </c>
      <c r="G485" s="3">
        <v>-33</v>
      </c>
      <c r="H485" t="s">
        <v>18</v>
      </c>
      <c r="K485" s="3"/>
      <c r="L485" s="147"/>
    </row>
    <row r="486" spans="1:12" x14ac:dyDescent="0.25">
      <c r="A486" t="s">
        <v>0</v>
      </c>
      <c r="B486" t="s">
        <v>16</v>
      </c>
      <c r="C486" t="s">
        <v>17</v>
      </c>
      <c r="D486">
        <v>7511233</v>
      </c>
      <c r="E486" s="2">
        <v>46022</v>
      </c>
      <c r="F486" s="2">
        <v>45931</v>
      </c>
      <c r="G486" s="3">
        <v>-33</v>
      </c>
      <c r="H486" t="s">
        <v>18</v>
      </c>
      <c r="K486" s="3"/>
      <c r="L486" s="147"/>
    </row>
    <row r="487" spans="1:12" x14ac:dyDescent="0.25">
      <c r="A487" t="s">
        <v>0</v>
      </c>
      <c r="B487" t="s">
        <v>16</v>
      </c>
      <c r="C487" t="s">
        <v>17</v>
      </c>
      <c r="D487">
        <v>7511234</v>
      </c>
      <c r="E487" s="2">
        <v>46022</v>
      </c>
      <c r="F487" s="2">
        <v>45931</v>
      </c>
      <c r="G487" s="3">
        <v>-33</v>
      </c>
      <c r="H487" t="s">
        <v>18</v>
      </c>
      <c r="K487" s="3"/>
      <c r="L487" s="147"/>
    </row>
    <row r="488" spans="1:12" x14ac:dyDescent="0.25">
      <c r="A488" t="s">
        <v>0</v>
      </c>
      <c r="B488" t="s">
        <v>16</v>
      </c>
      <c r="C488" t="s">
        <v>17</v>
      </c>
      <c r="D488">
        <v>7511240</v>
      </c>
      <c r="E488" s="2">
        <v>46022</v>
      </c>
      <c r="F488" s="2">
        <v>45931</v>
      </c>
      <c r="G488" s="3">
        <v>-33</v>
      </c>
      <c r="H488" t="s">
        <v>18</v>
      </c>
      <c r="K488" s="3"/>
      <c r="L488" s="147"/>
    </row>
    <row r="489" spans="1:12" x14ac:dyDescent="0.25">
      <c r="A489" t="s">
        <v>0</v>
      </c>
      <c r="B489" t="s">
        <v>16</v>
      </c>
      <c r="C489" t="s">
        <v>17</v>
      </c>
      <c r="D489">
        <v>7511242</v>
      </c>
      <c r="E489" s="2">
        <v>46022</v>
      </c>
      <c r="F489" s="2">
        <v>45931</v>
      </c>
      <c r="G489" s="3">
        <v>-33</v>
      </c>
      <c r="H489" t="s">
        <v>18</v>
      </c>
      <c r="K489" s="3"/>
      <c r="L489" s="147"/>
    </row>
    <row r="490" spans="1:12" x14ac:dyDescent="0.25">
      <c r="A490" t="s">
        <v>0</v>
      </c>
      <c r="B490" t="s">
        <v>16</v>
      </c>
      <c r="C490" t="s">
        <v>17</v>
      </c>
      <c r="D490">
        <v>7511245</v>
      </c>
      <c r="E490" s="2">
        <v>46022</v>
      </c>
      <c r="F490" s="2">
        <v>45931</v>
      </c>
      <c r="G490" s="3">
        <v>-33</v>
      </c>
      <c r="H490" t="s">
        <v>18</v>
      </c>
      <c r="K490" s="3"/>
      <c r="L490" s="147"/>
    </row>
    <row r="491" spans="1:12" x14ac:dyDescent="0.25">
      <c r="A491" t="s">
        <v>0</v>
      </c>
      <c r="B491" t="s">
        <v>16</v>
      </c>
      <c r="C491" t="s">
        <v>17</v>
      </c>
      <c r="D491">
        <v>7511251</v>
      </c>
      <c r="E491" s="2">
        <v>46022</v>
      </c>
      <c r="F491" s="2">
        <v>45931</v>
      </c>
      <c r="G491" s="3">
        <v>-33</v>
      </c>
      <c r="H491" t="s">
        <v>18</v>
      </c>
      <c r="K491" s="3"/>
      <c r="L491" s="147"/>
    </row>
    <row r="492" spans="1:12" x14ac:dyDescent="0.25">
      <c r="A492" t="s">
        <v>0</v>
      </c>
      <c r="B492" t="s">
        <v>16</v>
      </c>
      <c r="C492" t="s">
        <v>17</v>
      </c>
      <c r="D492">
        <v>7511265</v>
      </c>
      <c r="E492" s="2">
        <v>46022</v>
      </c>
      <c r="F492" s="2">
        <v>45931</v>
      </c>
      <c r="G492" s="3">
        <v>-48</v>
      </c>
      <c r="H492" t="s">
        <v>18</v>
      </c>
      <c r="K492" s="3"/>
      <c r="L492" s="147"/>
    </row>
    <row r="493" spans="1:12" x14ac:dyDescent="0.25">
      <c r="A493" t="s">
        <v>0</v>
      </c>
      <c r="B493" t="s">
        <v>16</v>
      </c>
      <c r="C493" t="s">
        <v>17</v>
      </c>
      <c r="D493">
        <v>7511269</v>
      </c>
      <c r="E493" s="2">
        <v>46022</v>
      </c>
      <c r="F493" s="2">
        <v>45931</v>
      </c>
      <c r="G493" s="3">
        <v>-48</v>
      </c>
      <c r="H493" t="s">
        <v>18</v>
      </c>
      <c r="K493" s="3"/>
      <c r="L493" s="147"/>
    </row>
    <row r="494" spans="1:12" x14ac:dyDescent="0.25">
      <c r="A494" t="s">
        <v>0</v>
      </c>
      <c r="B494" t="s">
        <v>16</v>
      </c>
      <c r="C494" t="s">
        <v>17</v>
      </c>
      <c r="D494">
        <v>7511401</v>
      </c>
      <c r="E494" s="2">
        <v>46022</v>
      </c>
      <c r="F494" s="2">
        <v>45931</v>
      </c>
      <c r="G494" s="3">
        <v>-23</v>
      </c>
      <c r="H494" t="s">
        <v>18</v>
      </c>
      <c r="K494" s="3"/>
      <c r="L494" s="147"/>
    </row>
    <row r="495" spans="1:12" x14ac:dyDescent="0.25">
      <c r="A495" t="s">
        <v>0</v>
      </c>
      <c r="B495" t="s">
        <v>16</v>
      </c>
      <c r="C495" t="s">
        <v>17</v>
      </c>
      <c r="D495">
        <v>7515052</v>
      </c>
      <c r="E495" s="2">
        <v>46022</v>
      </c>
      <c r="F495" s="2">
        <v>45931</v>
      </c>
      <c r="G495" s="3">
        <v>-33</v>
      </c>
      <c r="H495" t="s">
        <v>18</v>
      </c>
      <c r="K495" s="3"/>
      <c r="L495" s="147"/>
    </row>
    <row r="496" spans="1:12" x14ac:dyDescent="0.25">
      <c r="A496" t="s">
        <v>0</v>
      </c>
      <c r="B496" t="s">
        <v>16</v>
      </c>
      <c r="C496" t="s">
        <v>17</v>
      </c>
      <c r="D496">
        <v>7515183</v>
      </c>
      <c r="E496" s="2">
        <v>46022</v>
      </c>
      <c r="F496" s="2">
        <v>45931</v>
      </c>
      <c r="G496" s="3">
        <v>-28</v>
      </c>
      <c r="H496" t="s">
        <v>18</v>
      </c>
      <c r="K496" s="3"/>
      <c r="L496" s="147"/>
    </row>
    <row r="497" spans="1:12" x14ac:dyDescent="0.25">
      <c r="A497" t="s">
        <v>0</v>
      </c>
      <c r="B497" t="s">
        <v>16</v>
      </c>
      <c r="C497" t="s">
        <v>17</v>
      </c>
      <c r="D497">
        <v>7515184</v>
      </c>
      <c r="E497" s="2">
        <v>46022</v>
      </c>
      <c r="F497" s="2">
        <v>45931</v>
      </c>
      <c r="G497" s="3">
        <v>-28</v>
      </c>
      <c r="H497" t="s">
        <v>18</v>
      </c>
      <c r="K497" s="3"/>
      <c r="L497" s="147"/>
    </row>
    <row r="498" spans="1:12" x14ac:dyDescent="0.25">
      <c r="A498" t="s">
        <v>0</v>
      </c>
      <c r="B498" t="s">
        <v>16</v>
      </c>
      <c r="C498" t="s">
        <v>17</v>
      </c>
      <c r="D498">
        <v>7515233</v>
      </c>
      <c r="E498" s="2">
        <v>46022</v>
      </c>
      <c r="F498" s="2">
        <v>45931</v>
      </c>
      <c r="G498" s="3">
        <v>-38</v>
      </c>
      <c r="H498" t="s">
        <v>18</v>
      </c>
      <c r="K498" s="3"/>
      <c r="L498" s="147"/>
    </row>
    <row r="499" spans="1:12" x14ac:dyDescent="0.25">
      <c r="A499" t="s">
        <v>0</v>
      </c>
      <c r="B499" t="s">
        <v>16</v>
      </c>
      <c r="C499" t="s">
        <v>17</v>
      </c>
      <c r="D499">
        <v>7515234</v>
      </c>
      <c r="E499" s="2">
        <v>46022</v>
      </c>
      <c r="F499" s="2">
        <v>45931</v>
      </c>
      <c r="G499" s="3">
        <v>-38</v>
      </c>
      <c r="H499" t="s">
        <v>18</v>
      </c>
      <c r="K499" s="3"/>
      <c r="L499" s="147"/>
    </row>
    <row r="500" spans="1:12" x14ac:dyDescent="0.25">
      <c r="A500" t="s">
        <v>0</v>
      </c>
      <c r="B500" t="s">
        <v>16</v>
      </c>
      <c r="C500" t="s">
        <v>17</v>
      </c>
      <c r="D500">
        <v>7515240</v>
      </c>
      <c r="E500" s="2">
        <v>46022</v>
      </c>
      <c r="F500" s="2">
        <v>45931</v>
      </c>
      <c r="G500" s="3">
        <v>-33</v>
      </c>
      <c r="H500" t="s">
        <v>18</v>
      </c>
      <c r="K500" s="3"/>
      <c r="L500" s="147"/>
    </row>
    <row r="501" spans="1:12" x14ac:dyDescent="0.25">
      <c r="A501" t="s">
        <v>0</v>
      </c>
      <c r="B501" t="s">
        <v>16</v>
      </c>
      <c r="C501" t="s">
        <v>17</v>
      </c>
      <c r="D501">
        <v>7515242</v>
      </c>
      <c r="E501" s="2">
        <v>46022</v>
      </c>
      <c r="F501" s="2">
        <v>45931</v>
      </c>
      <c r="G501" s="3">
        <v>-33</v>
      </c>
      <c r="H501" t="s">
        <v>18</v>
      </c>
      <c r="K501" s="3"/>
      <c r="L501" s="147"/>
    </row>
    <row r="502" spans="1:12" x14ac:dyDescent="0.25">
      <c r="A502" t="s">
        <v>0</v>
      </c>
      <c r="B502" t="s">
        <v>16</v>
      </c>
      <c r="C502" t="s">
        <v>17</v>
      </c>
      <c r="D502">
        <v>7515245</v>
      </c>
      <c r="E502" s="2">
        <v>46022</v>
      </c>
      <c r="F502" s="2">
        <v>45931</v>
      </c>
      <c r="G502" s="3">
        <v>-33</v>
      </c>
      <c r="H502" t="s">
        <v>18</v>
      </c>
      <c r="K502" s="3"/>
      <c r="L502" s="147"/>
    </row>
    <row r="503" spans="1:12" x14ac:dyDescent="0.25">
      <c r="A503" t="s">
        <v>0</v>
      </c>
      <c r="B503" t="s">
        <v>16</v>
      </c>
      <c r="C503" t="s">
        <v>17</v>
      </c>
      <c r="D503">
        <v>7515251</v>
      </c>
      <c r="E503" s="2">
        <v>46022</v>
      </c>
      <c r="F503" s="2">
        <v>45931</v>
      </c>
      <c r="G503" s="3">
        <v>-33</v>
      </c>
      <c r="H503" t="s">
        <v>18</v>
      </c>
      <c r="K503" s="3"/>
      <c r="L503" s="147"/>
    </row>
    <row r="504" spans="1:12" x14ac:dyDescent="0.25">
      <c r="A504" t="s">
        <v>0</v>
      </c>
      <c r="B504" t="s">
        <v>16</v>
      </c>
      <c r="C504" t="s">
        <v>17</v>
      </c>
      <c r="D504">
        <v>7515265</v>
      </c>
      <c r="E504" s="2">
        <v>46022</v>
      </c>
      <c r="F504" s="2">
        <v>45931</v>
      </c>
      <c r="G504" s="3">
        <v>-48</v>
      </c>
      <c r="H504" t="s">
        <v>18</v>
      </c>
      <c r="K504" s="3"/>
      <c r="L504" s="147"/>
    </row>
    <row r="505" spans="1:12" x14ac:dyDescent="0.25">
      <c r="A505" t="s">
        <v>0</v>
      </c>
      <c r="B505" t="s">
        <v>16</v>
      </c>
      <c r="C505" t="s">
        <v>17</v>
      </c>
      <c r="D505">
        <v>7515269</v>
      </c>
      <c r="E505" s="2">
        <v>46022</v>
      </c>
      <c r="F505" s="2">
        <v>45931</v>
      </c>
      <c r="G505" s="3">
        <v>-48</v>
      </c>
      <c r="H505" t="s">
        <v>18</v>
      </c>
      <c r="K505" s="3"/>
      <c r="L505" s="147"/>
    </row>
    <row r="506" spans="1:12" x14ac:dyDescent="0.25">
      <c r="A506" t="s">
        <v>0</v>
      </c>
      <c r="B506" t="s">
        <v>16</v>
      </c>
      <c r="C506" t="s">
        <v>17</v>
      </c>
      <c r="D506">
        <v>7515401</v>
      </c>
      <c r="E506" s="2">
        <v>46022</v>
      </c>
      <c r="F506" s="2">
        <v>45931</v>
      </c>
      <c r="G506" s="3">
        <v>-28</v>
      </c>
      <c r="H506" t="s">
        <v>18</v>
      </c>
      <c r="K506" s="3"/>
      <c r="L506" s="147"/>
    </row>
    <row r="507" spans="1:12" x14ac:dyDescent="0.25">
      <c r="A507" t="s">
        <v>0</v>
      </c>
      <c r="B507" t="s">
        <v>16</v>
      </c>
      <c r="C507" t="s">
        <v>17</v>
      </c>
      <c r="D507">
        <v>7530224</v>
      </c>
      <c r="E507" s="2">
        <v>46022</v>
      </c>
      <c r="F507" s="2">
        <v>45931</v>
      </c>
      <c r="G507" s="3">
        <v>-28</v>
      </c>
      <c r="H507" t="s">
        <v>18</v>
      </c>
      <c r="K507" s="3"/>
      <c r="L507" s="147"/>
    </row>
    <row r="508" spans="1:12" x14ac:dyDescent="0.25">
      <c r="A508" t="s">
        <v>0</v>
      </c>
      <c r="B508" t="s">
        <v>16</v>
      </c>
      <c r="C508" t="s">
        <v>17</v>
      </c>
      <c r="D508">
        <v>7530225</v>
      </c>
      <c r="E508" s="2">
        <v>46022</v>
      </c>
      <c r="F508" s="2">
        <v>45931</v>
      </c>
      <c r="G508" s="3">
        <v>-28</v>
      </c>
      <c r="H508" t="s">
        <v>18</v>
      </c>
      <c r="K508" s="3"/>
      <c r="L508" s="147"/>
    </row>
    <row r="509" spans="1:12" x14ac:dyDescent="0.25">
      <c r="A509" t="s">
        <v>0</v>
      </c>
      <c r="B509" t="s">
        <v>16</v>
      </c>
      <c r="C509" t="s">
        <v>17</v>
      </c>
      <c r="D509">
        <v>7553201</v>
      </c>
      <c r="E509" s="2">
        <v>46022</v>
      </c>
      <c r="F509" s="2">
        <v>45931</v>
      </c>
      <c r="G509" s="3">
        <v>-28</v>
      </c>
      <c r="H509" t="s">
        <v>18</v>
      </c>
      <c r="K509" s="3"/>
      <c r="L509" s="147"/>
    </row>
    <row r="510" spans="1:12" x14ac:dyDescent="0.25">
      <c r="A510" t="s">
        <v>0</v>
      </c>
      <c r="B510" t="s">
        <v>16</v>
      </c>
      <c r="C510" t="s">
        <v>17</v>
      </c>
      <c r="D510">
        <v>7553203</v>
      </c>
      <c r="E510" s="2">
        <v>46022</v>
      </c>
      <c r="F510" s="2">
        <v>45931</v>
      </c>
      <c r="G510" s="3">
        <v>-28</v>
      </c>
      <c r="H510" t="s">
        <v>18</v>
      </c>
      <c r="K510" s="3"/>
      <c r="L510" s="147"/>
    </row>
    <row r="511" spans="1:12" x14ac:dyDescent="0.25">
      <c r="A511" t="s">
        <v>0</v>
      </c>
      <c r="B511" t="s">
        <v>16</v>
      </c>
      <c r="C511" t="s">
        <v>17</v>
      </c>
      <c r="D511">
        <v>7553211</v>
      </c>
      <c r="E511" s="2">
        <v>46022</v>
      </c>
      <c r="F511" s="2">
        <v>45931</v>
      </c>
      <c r="G511" s="3">
        <v>-28</v>
      </c>
      <c r="H511" t="s">
        <v>18</v>
      </c>
      <c r="K511" s="3"/>
      <c r="L511" s="147"/>
    </row>
    <row r="512" spans="1:12" x14ac:dyDescent="0.25">
      <c r="A512" t="s">
        <v>0</v>
      </c>
      <c r="B512" t="s">
        <v>16</v>
      </c>
      <c r="C512" t="s">
        <v>17</v>
      </c>
      <c r="D512">
        <v>7553213</v>
      </c>
      <c r="E512" s="2">
        <v>46022</v>
      </c>
      <c r="F512" s="2">
        <v>45931</v>
      </c>
      <c r="G512" s="3">
        <v>-28</v>
      </c>
      <c r="H512" t="s">
        <v>18</v>
      </c>
      <c r="K512" s="3"/>
      <c r="L512" s="147"/>
    </row>
    <row r="513" spans="1:12" x14ac:dyDescent="0.25">
      <c r="A513" t="s">
        <v>0</v>
      </c>
      <c r="B513" t="s">
        <v>16</v>
      </c>
      <c r="C513" t="s">
        <v>17</v>
      </c>
      <c r="D513">
        <v>7554117</v>
      </c>
      <c r="E513" s="2">
        <v>46022</v>
      </c>
      <c r="F513" s="2">
        <v>45931</v>
      </c>
      <c r="G513" s="28">
        <v>0</v>
      </c>
      <c r="H513" t="s">
        <v>18</v>
      </c>
      <c r="K513" s="3"/>
      <c r="L513" s="147"/>
    </row>
    <row r="514" spans="1:12" x14ac:dyDescent="0.25">
      <c r="A514" t="s">
        <v>0</v>
      </c>
      <c r="B514" t="s">
        <v>16</v>
      </c>
      <c r="C514" t="s">
        <v>17</v>
      </c>
      <c r="D514">
        <v>7554250</v>
      </c>
      <c r="E514" s="2">
        <v>46022</v>
      </c>
      <c r="F514" s="2">
        <v>45931</v>
      </c>
      <c r="G514" s="28">
        <v>0</v>
      </c>
      <c r="H514" t="s">
        <v>18</v>
      </c>
      <c r="K514" s="3"/>
      <c r="L514" s="147"/>
    </row>
    <row r="515" spans="1:12" x14ac:dyDescent="0.25">
      <c r="A515" t="s">
        <v>0</v>
      </c>
      <c r="B515" t="s">
        <v>16</v>
      </c>
      <c r="C515" t="s">
        <v>17</v>
      </c>
      <c r="D515">
        <v>7554251</v>
      </c>
      <c r="E515" s="2">
        <v>46022</v>
      </c>
      <c r="F515" s="2">
        <v>45931</v>
      </c>
      <c r="G515" s="28">
        <v>0</v>
      </c>
      <c r="H515" t="s">
        <v>18</v>
      </c>
      <c r="K515" s="3"/>
      <c r="L515" s="147"/>
    </row>
    <row r="516" spans="1:12" x14ac:dyDescent="0.25">
      <c r="A516" t="s">
        <v>0</v>
      </c>
      <c r="B516" t="s">
        <v>16</v>
      </c>
      <c r="C516" t="s">
        <v>17</v>
      </c>
      <c r="D516">
        <v>7554252</v>
      </c>
      <c r="E516" s="2">
        <v>46022</v>
      </c>
      <c r="F516" s="2">
        <v>45931</v>
      </c>
      <c r="G516" s="28">
        <v>0</v>
      </c>
      <c r="H516" t="s">
        <v>18</v>
      </c>
      <c r="K516" s="3"/>
      <c r="L516" s="147"/>
    </row>
    <row r="517" spans="1:12" x14ac:dyDescent="0.25">
      <c r="A517" t="s">
        <v>0</v>
      </c>
      <c r="B517" t="s">
        <v>16</v>
      </c>
      <c r="C517" t="s">
        <v>17</v>
      </c>
      <c r="D517">
        <v>7556183</v>
      </c>
      <c r="E517" s="2">
        <v>46022</v>
      </c>
      <c r="F517" s="2">
        <v>45931</v>
      </c>
      <c r="G517" s="3">
        <v>-13</v>
      </c>
      <c r="H517" t="s">
        <v>18</v>
      </c>
      <c r="K517" s="3"/>
      <c r="L517" s="147"/>
    </row>
    <row r="518" spans="1:12" x14ac:dyDescent="0.25">
      <c r="A518" t="s">
        <v>0</v>
      </c>
      <c r="B518" t="s">
        <v>16</v>
      </c>
      <c r="C518" t="s">
        <v>17</v>
      </c>
      <c r="D518">
        <v>7556184</v>
      </c>
      <c r="E518" s="2">
        <v>46022</v>
      </c>
      <c r="F518" s="2">
        <v>45931</v>
      </c>
      <c r="G518" s="3">
        <v>-13</v>
      </c>
      <c r="H518" t="s">
        <v>18</v>
      </c>
      <c r="K518" s="3"/>
      <c r="L518" s="147"/>
    </row>
    <row r="519" spans="1:12" x14ac:dyDescent="0.25">
      <c r="A519" t="s">
        <v>0</v>
      </c>
      <c r="B519" t="s">
        <v>16</v>
      </c>
      <c r="C519" t="s">
        <v>17</v>
      </c>
      <c r="D519">
        <v>7556193</v>
      </c>
      <c r="E519" s="2">
        <v>46022</v>
      </c>
      <c r="F519" s="2">
        <v>45931</v>
      </c>
      <c r="G519" s="3">
        <v>-13</v>
      </c>
      <c r="H519" t="s">
        <v>18</v>
      </c>
      <c r="K519" s="3"/>
      <c r="L519" s="147"/>
    </row>
    <row r="520" spans="1:12" x14ac:dyDescent="0.25">
      <c r="A520" t="s">
        <v>0</v>
      </c>
      <c r="B520" t="s">
        <v>16</v>
      </c>
      <c r="C520" t="s">
        <v>17</v>
      </c>
      <c r="D520">
        <v>7556195</v>
      </c>
      <c r="E520" s="2">
        <v>46022</v>
      </c>
      <c r="F520" s="2">
        <v>45931</v>
      </c>
      <c r="G520" s="3">
        <v>-13</v>
      </c>
      <c r="H520" t="s">
        <v>18</v>
      </c>
      <c r="K520" s="3"/>
      <c r="L520" s="147"/>
    </row>
    <row r="521" spans="1:12" x14ac:dyDescent="0.25">
      <c r="A521" t="s">
        <v>0</v>
      </c>
      <c r="B521" t="s">
        <v>16</v>
      </c>
      <c r="C521" t="s">
        <v>17</v>
      </c>
      <c r="D521">
        <v>7556200</v>
      </c>
      <c r="E521" s="2">
        <v>46022</v>
      </c>
      <c r="F521" s="2">
        <v>45931</v>
      </c>
      <c r="G521" s="3">
        <v>-50</v>
      </c>
      <c r="H521" t="s">
        <v>18</v>
      </c>
      <c r="K521" s="3"/>
      <c r="L521" s="147"/>
    </row>
    <row r="522" spans="1:12" x14ac:dyDescent="0.25">
      <c r="A522" t="s">
        <v>0</v>
      </c>
      <c r="B522" t="s">
        <v>16</v>
      </c>
      <c r="C522" t="s">
        <v>17</v>
      </c>
      <c r="D522">
        <v>7556201</v>
      </c>
      <c r="E522" s="2">
        <v>46022</v>
      </c>
      <c r="F522" s="2">
        <v>45931</v>
      </c>
      <c r="G522" s="3">
        <v>-50</v>
      </c>
      <c r="H522" t="s">
        <v>18</v>
      </c>
      <c r="K522" s="3"/>
      <c r="L522" s="147"/>
    </row>
    <row r="523" spans="1:12" x14ac:dyDescent="0.25">
      <c r="A523" t="s">
        <v>0</v>
      </c>
      <c r="B523" t="s">
        <v>16</v>
      </c>
      <c r="C523" t="s">
        <v>17</v>
      </c>
      <c r="D523">
        <v>7556203</v>
      </c>
      <c r="E523" s="2">
        <v>46022</v>
      </c>
      <c r="F523" s="2">
        <v>45931</v>
      </c>
      <c r="G523" s="3">
        <v>-50</v>
      </c>
      <c r="H523" t="s">
        <v>18</v>
      </c>
      <c r="K523" s="3"/>
      <c r="L523" s="147"/>
    </row>
    <row r="524" spans="1:12" x14ac:dyDescent="0.25">
      <c r="A524" t="s">
        <v>0</v>
      </c>
      <c r="B524" t="s">
        <v>16</v>
      </c>
      <c r="C524" t="s">
        <v>17</v>
      </c>
      <c r="D524">
        <v>7556204</v>
      </c>
      <c r="E524" s="2">
        <v>46022</v>
      </c>
      <c r="F524" s="2">
        <v>45931</v>
      </c>
      <c r="G524" s="3">
        <v>-50</v>
      </c>
      <c r="H524" t="s">
        <v>18</v>
      </c>
      <c r="K524" s="3"/>
      <c r="L524" s="147"/>
    </row>
    <row r="525" spans="1:12" x14ac:dyDescent="0.25">
      <c r="A525" t="s">
        <v>0</v>
      </c>
      <c r="B525" t="s">
        <v>16</v>
      </c>
      <c r="C525" t="s">
        <v>17</v>
      </c>
      <c r="D525">
        <v>7556233</v>
      </c>
      <c r="E525" s="2">
        <v>46022</v>
      </c>
      <c r="F525" s="2">
        <v>45931</v>
      </c>
      <c r="G525" s="3">
        <v>-23</v>
      </c>
      <c r="H525" t="s">
        <v>18</v>
      </c>
      <c r="K525" s="3"/>
      <c r="L525" s="147"/>
    </row>
    <row r="526" spans="1:12" x14ac:dyDescent="0.25">
      <c r="A526" t="s">
        <v>0</v>
      </c>
      <c r="B526" t="s">
        <v>16</v>
      </c>
      <c r="C526" t="s">
        <v>17</v>
      </c>
      <c r="D526">
        <v>7556234</v>
      </c>
      <c r="E526" s="2">
        <v>46022</v>
      </c>
      <c r="F526" s="2">
        <v>45931</v>
      </c>
      <c r="G526" s="3">
        <v>-23</v>
      </c>
      <c r="H526" t="s">
        <v>18</v>
      </c>
      <c r="K526" s="3"/>
      <c r="L526" s="147"/>
    </row>
    <row r="527" spans="1:12" x14ac:dyDescent="0.25">
      <c r="A527" t="s">
        <v>0</v>
      </c>
      <c r="B527" t="s">
        <v>16</v>
      </c>
      <c r="C527" t="s">
        <v>17</v>
      </c>
      <c r="D527">
        <v>7556241</v>
      </c>
      <c r="E527" s="2">
        <v>46022</v>
      </c>
      <c r="F527" s="2">
        <v>45931</v>
      </c>
      <c r="G527" s="3">
        <v>-48</v>
      </c>
      <c r="H527" t="s">
        <v>18</v>
      </c>
      <c r="K527" s="3"/>
      <c r="L527" s="147"/>
    </row>
    <row r="528" spans="1:12" x14ac:dyDescent="0.25">
      <c r="A528" t="s">
        <v>0</v>
      </c>
      <c r="B528" t="s">
        <v>16</v>
      </c>
      <c r="C528" t="s">
        <v>17</v>
      </c>
      <c r="D528">
        <v>7556242</v>
      </c>
      <c r="E528" s="2">
        <v>46022</v>
      </c>
      <c r="F528" s="2">
        <v>45931</v>
      </c>
      <c r="G528" s="3">
        <v>-48</v>
      </c>
      <c r="H528" t="s">
        <v>18</v>
      </c>
      <c r="K528" s="3"/>
      <c r="L528" s="147"/>
    </row>
    <row r="529" spans="1:12" x14ac:dyDescent="0.25">
      <c r="A529" t="s">
        <v>0</v>
      </c>
      <c r="B529" t="s">
        <v>16</v>
      </c>
      <c r="C529" t="s">
        <v>17</v>
      </c>
      <c r="D529">
        <v>7556250</v>
      </c>
      <c r="E529" s="2">
        <v>46022</v>
      </c>
      <c r="F529" s="2">
        <v>45931</v>
      </c>
      <c r="G529" s="3">
        <v>-50</v>
      </c>
      <c r="H529" t="s">
        <v>18</v>
      </c>
      <c r="K529" s="3"/>
      <c r="L529" s="147"/>
    </row>
    <row r="530" spans="1:12" x14ac:dyDescent="0.25">
      <c r="A530" t="s">
        <v>0</v>
      </c>
      <c r="B530" t="s">
        <v>16</v>
      </c>
      <c r="C530" t="s">
        <v>17</v>
      </c>
      <c r="D530">
        <v>7556251</v>
      </c>
      <c r="E530" s="2">
        <v>46022</v>
      </c>
      <c r="F530" s="2">
        <v>45931</v>
      </c>
      <c r="G530" s="3">
        <v>-50</v>
      </c>
      <c r="H530" t="s">
        <v>18</v>
      </c>
      <c r="K530" s="3"/>
      <c r="L530" s="147"/>
    </row>
    <row r="531" spans="1:12" x14ac:dyDescent="0.25">
      <c r="A531" t="s">
        <v>0</v>
      </c>
      <c r="B531" t="s">
        <v>16</v>
      </c>
      <c r="C531" t="s">
        <v>17</v>
      </c>
      <c r="D531">
        <v>7556253</v>
      </c>
      <c r="E531" s="2">
        <v>46022</v>
      </c>
      <c r="F531" s="2">
        <v>45931</v>
      </c>
      <c r="G531" s="3">
        <v>-55</v>
      </c>
      <c r="H531" t="s">
        <v>18</v>
      </c>
      <c r="K531" s="3"/>
      <c r="L531" s="147"/>
    </row>
    <row r="532" spans="1:12" x14ac:dyDescent="0.25">
      <c r="A532" t="s">
        <v>0</v>
      </c>
      <c r="B532" t="s">
        <v>16</v>
      </c>
      <c r="C532" t="s">
        <v>17</v>
      </c>
      <c r="D532">
        <v>7556256</v>
      </c>
      <c r="E532" s="2">
        <v>46022</v>
      </c>
      <c r="F532" s="2">
        <v>45931</v>
      </c>
      <c r="G532" s="3">
        <v>-55</v>
      </c>
      <c r="H532" t="s">
        <v>18</v>
      </c>
      <c r="K532" s="3"/>
      <c r="L532" s="147"/>
    </row>
    <row r="533" spans="1:12" x14ac:dyDescent="0.25">
      <c r="A533" t="s">
        <v>0</v>
      </c>
      <c r="B533" t="s">
        <v>16</v>
      </c>
      <c r="C533" t="s">
        <v>17</v>
      </c>
      <c r="D533">
        <v>7556265</v>
      </c>
      <c r="E533" s="2">
        <v>46022</v>
      </c>
      <c r="F533" s="2">
        <v>45931</v>
      </c>
      <c r="G533" s="3">
        <v>-45</v>
      </c>
      <c r="H533" t="s">
        <v>18</v>
      </c>
      <c r="K533" s="3"/>
      <c r="L533" s="147"/>
    </row>
    <row r="534" spans="1:12" x14ac:dyDescent="0.25">
      <c r="A534" t="s">
        <v>0</v>
      </c>
      <c r="B534" t="s">
        <v>16</v>
      </c>
      <c r="C534" t="s">
        <v>17</v>
      </c>
      <c r="D534">
        <v>7556401</v>
      </c>
      <c r="E534" s="2">
        <v>46022</v>
      </c>
      <c r="F534" s="2">
        <v>45931</v>
      </c>
      <c r="G534" s="3">
        <v>-18</v>
      </c>
      <c r="H534" t="s">
        <v>18</v>
      </c>
      <c r="K534" s="3"/>
      <c r="L534" s="147"/>
    </row>
    <row r="535" spans="1:12" x14ac:dyDescent="0.25">
      <c r="A535" t="s">
        <v>0</v>
      </c>
      <c r="B535" t="s">
        <v>16</v>
      </c>
      <c r="C535" t="s">
        <v>17</v>
      </c>
      <c r="D535">
        <v>7561401</v>
      </c>
      <c r="E535" s="2">
        <v>46022</v>
      </c>
      <c r="F535" s="2">
        <v>45931</v>
      </c>
      <c r="G535" s="3">
        <v>-18</v>
      </c>
      <c r="H535" t="s">
        <v>18</v>
      </c>
      <c r="K535" s="3"/>
      <c r="L535" s="147"/>
    </row>
    <row r="536" spans="1:12" x14ac:dyDescent="0.25">
      <c r="A536" t="s">
        <v>0</v>
      </c>
      <c r="B536" t="s">
        <v>16</v>
      </c>
      <c r="C536" t="s">
        <v>17</v>
      </c>
      <c r="D536">
        <v>7563250</v>
      </c>
      <c r="E536" s="2">
        <v>46022</v>
      </c>
      <c r="F536" s="2">
        <v>45931</v>
      </c>
      <c r="G536" s="3">
        <v>-40</v>
      </c>
      <c r="H536" t="s">
        <v>18</v>
      </c>
      <c r="K536" s="3"/>
      <c r="L536" s="147"/>
    </row>
    <row r="537" spans="1:12" x14ac:dyDescent="0.25">
      <c r="A537" t="s">
        <v>0</v>
      </c>
      <c r="B537" t="s">
        <v>16</v>
      </c>
      <c r="C537" t="s">
        <v>17</v>
      </c>
      <c r="D537">
        <v>7563251</v>
      </c>
      <c r="E537" s="2">
        <v>46022</v>
      </c>
      <c r="F537" s="2">
        <v>45931</v>
      </c>
      <c r="G537" s="3">
        <v>-43</v>
      </c>
      <c r="H537" t="s">
        <v>18</v>
      </c>
      <c r="K537" s="3"/>
      <c r="L537" s="147"/>
    </row>
    <row r="538" spans="1:12" x14ac:dyDescent="0.25">
      <c r="A538" t="s">
        <v>0</v>
      </c>
      <c r="B538" t="s">
        <v>16</v>
      </c>
      <c r="C538" t="s">
        <v>17</v>
      </c>
      <c r="D538">
        <v>7577173</v>
      </c>
      <c r="E538" s="2">
        <v>46022</v>
      </c>
      <c r="F538" s="2">
        <v>45931</v>
      </c>
      <c r="G538" s="3">
        <v>-8</v>
      </c>
      <c r="H538" t="s">
        <v>18</v>
      </c>
      <c r="K538" s="3"/>
      <c r="L538" s="147"/>
    </row>
    <row r="539" spans="1:12" x14ac:dyDescent="0.25">
      <c r="A539" t="s">
        <v>0</v>
      </c>
      <c r="B539" t="s">
        <v>16</v>
      </c>
      <c r="C539" t="s">
        <v>17</v>
      </c>
      <c r="D539">
        <v>7577174</v>
      </c>
      <c r="E539" s="2">
        <v>46022</v>
      </c>
      <c r="F539" s="2">
        <v>45931</v>
      </c>
      <c r="G539" s="3">
        <v>-8</v>
      </c>
      <c r="H539" t="s">
        <v>18</v>
      </c>
      <c r="K539" s="28"/>
      <c r="L539" s="147"/>
    </row>
    <row r="540" spans="1:12" x14ac:dyDescent="0.25">
      <c r="A540" t="s">
        <v>0</v>
      </c>
      <c r="B540" t="s">
        <v>16</v>
      </c>
      <c r="C540" t="s">
        <v>17</v>
      </c>
      <c r="D540">
        <v>7577175</v>
      </c>
      <c r="E540" s="2">
        <v>46022</v>
      </c>
      <c r="F540" s="2">
        <v>45931</v>
      </c>
      <c r="G540" s="3">
        <v>-8</v>
      </c>
      <c r="H540" t="s">
        <v>18</v>
      </c>
      <c r="K540" s="28"/>
      <c r="L540" s="147"/>
    </row>
    <row r="541" spans="1:12" x14ac:dyDescent="0.25">
      <c r="A541" t="s">
        <v>0</v>
      </c>
      <c r="B541" t="s">
        <v>16</v>
      </c>
      <c r="C541" t="s">
        <v>17</v>
      </c>
      <c r="D541">
        <v>7577183</v>
      </c>
      <c r="E541" s="2">
        <v>46022</v>
      </c>
      <c r="F541" s="2">
        <v>45931</v>
      </c>
      <c r="G541" s="3">
        <v>-8</v>
      </c>
      <c r="H541" t="s">
        <v>18</v>
      </c>
      <c r="K541" s="28"/>
      <c r="L541" s="147"/>
    </row>
    <row r="542" spans="1:12" x14ac:dyDescent="0.25">
      <c r="A542" t="s">
        <v>0</v>
      </c>
      <c r="B542" t="s">
        <v>16</v>
      </c>
      <c r="C542" t="s">
        <v>17</v>
      </c>
      <c r="D542">
        <v>7577184</v>
      </c>
      <c r="E542" s="2">
        <v>46022</v>
      </c>
      <c r="F542" s="2">
        <v>45931</v>
      </c>
      <c r="G542" s="3">
        <v>-8</v>
      </c>
      <c r="H542" t="s">
        <v>18</v>
      </c>
      <c r="K542" s="28"/>
      <c r="L542" s="147"/>
    </row>
    <row r="543" spans="1:12" x14ac:dyDescent="0.25">
      <c r="A543" t="s">
        <v>0</v>
      </c>
      <c r="B543" t="s">
        <v>16</v>
      </c>
      <c r="C543" t="s">
        <v>17</v>
      </c>
      <c r="D543">
        <v>7577201</v>
      </c>
      <c r="E543" s="2">
        <v>46022</v>
      </c>
      <c r="F543" s="2">
        <v>45931</v>
      </c>
      <c r="G543" s="3">
        <v>-23</v>
      </c>
      <c r="H543" t="s">
        <v>18</v>
      </c>
      <c r="K543" s="28"/>
      <c r="L543" s="147"/>
    </row>
    <row r="544" spans="1:12" x14ac:dyDescent="0.25">
      <c r="A544" t="s">
        <v>0</v>
      </c>
      <c r="B544" t="s">
        <v>16</v>
      </c>
      <c r="C544" t="s">
        <v>17</v>
      </c>
      <c r="D544">
        <v>7577203</v>
      </c>
      <c r="E544" s="2">
        <v>46022</v>
      </c>
      <c r="F544" s="2">
        <v>45931</v>
      </c>
      <c r="G544" s="3">
        <v>-23</v>
      </c>
      <c r="H544" t="s">
        <v>18</v>
      </c>
      <c r="K544" s="28"/>
      <c r="L544" s="147"/>
    </row>
    <row r="545" spans="1:12" x14ac:dyDescent="0.25">
      <c r="A545" t="s">
        <v>0</v>
      </c>
      <c r="B545" t="s">
        <v>16</v>
      </c>
      <c r="C545" t="s">
        <v>17</v>
      </c>
      <c r="D545">
        <v>7577221</v>
      </c>
      <c r="E545" s="2">
        <v>46022</v>
      </c>
      <c r="F545" s="2">
        <v>45931</v>
      </c>
      <c r="G545" s="3">
        <v>-23</v>
      </c>
      <c r="H545" t="s">
        <v>18</v>
      </c>
      <c r="K545" s="28"/>
      <c r="L545" s="147"/>
    </row>
    <row r="546" spans="1:12" x14ac:dyDescent="0.25">
      <c r="A546" t="s">
        <v>0</v>
      </c>
      <c r="B546" t="s">
        <v>16</v>
      </c>
      <c r="C546" t="s">
        <v>17</v>
      </c>
      <c r="D546">
        <v>7577222</v>
      </c>
      <c r="E546" s="2">
        <v>46022</v>
      </c>
      <c r="F546" s="2">
        <v>45931</v>
      </c>
      <c r="G546" s="3">
        <v>-23</v>
      </c>
      <c r="H546" t="s">
        <v>18</v>
      </c>
      <c r="K546" s="28"/>
      <c r="L546" s="147"/>
    </row>
    <row r="547" spans="1:12" x14ac:dyDescent="0.25">
      <c r="A547" t="s">
        <v>0</v>
      </c>
      <c r="B547" t="s">
        <v>16</v>
      </c>
      <c r="C547" t="s">
        <v>17</v>
      </c>
      <c r="D547">
        <v>7577233</v>
      </c>
      <c r="E547" s="2">
        <v>46022</v>
      </c>
      <c r="F547" s="2">
        <v>45931</v>
      </c>
      <c r="G547" s="3">
        <v>-33</v>
      </c>
      <c r="H547" t="s">
        <v>18</v>
      </c>
      <c r="K547" s="3"/>
      <c r="L547" s="147"/>
    </row>
    <row r="548" spans="1:12" x14ac:dyDescent="0.25">
      <c r="A548" t="s">
        <v>0</v>
      </c>
      <c r="B548" t="s">
        <v>16</v>
      </c>
      <c r="C548" t="s">
        <v>17</v>
      </c>
      <c r="D548">
        <v>7577234</v>
      </c>
      <c r="E548" s="2">
        <v>46022</v>
      </c>
      <c r="F548" s="2">
        <v>45931</v>
      </c>
      <c r="G548" s="3">
        <v>-33</v>
      </c>
      <c r="H548" t="s">
        <v>18</v>
      </c>
      <c r="K548" s="3"/>
      <c r="L548" s="147"/>
    </row>
    <row r="549" spans="1:12" x14ac:dyDescent="0.25">
      <c r="A549" t="s">
        <v>0</v>
      </c>
      <c r="B549" t="s">
        <v>16</v>
      </c>
      <c r="C549" t="s">
        <v>17</v>
      </c>
      <c r="D549">
        <v>7577240</v>
      </c>
      <c r="E549" s="2">
        <v>46022</v>
      </c>
      <c r="F549" s="2">
        <v>45931</v>
      </c>
      <c r="G549" s="3">
        <v>-33</v>
      </c>
      <c r="H549" t="s">
        <v>18</v>
      </c>
      <c r="K549" s="3"/>
      <c r="L549" s="147"/>
    </row>
    <row r="550" spans="1:12" x14ac:dyDescent="0.25">
      <c r="A550" t="s">
        <v>0</v>
      </c>
      <c r="B550" t="s">
        <v>16</v>
      </c>
      <c r="C550" t="s">
        <v>17</v>
      </c>
      <c r="D550">
        <v>7577242</v>
      </c>
      <c r="E550" s="2">
        <v>46022</v>
      </c>
      <c r="F550" s="2">
        <v>45931</v>
      </c>
      <c r="G550" s="3">
        <v>-33</v>
      </c>
      <c r="H550" t="s">
        <v>18</v>
      </c>
      <c r="K550" s="3"/>
      <c r="L550" s="147"/>
    </row>
    <row r="551" spans="1:12" x14ac:dyDescent="0.25">
      <c r="A551" t="s">
        <v>0</v>
      </c>
      <c r="B551" t="s">
        <v>16</v>
      </c>
      <c r="C551" t="s">
        <v>17</v>
      </c>
      <c r="D551">
        <v>7577245</v>
      </c>
      <c r="E551" s="2">
        <v>46022</v>
      </c>
      <c r="F551" s="2">
        <v>45931</v>
      </c>
      <c r="G551" s="3">
        <v>-33</v>
      </c>
      <c r="H551" t="s">
        <v>18</v>
      </c>
      <c r="K551" s="3"/>
      <c r="L551" s="147"/>
    </row>
    <row r="552" spans="1:12" x14ac:dyDescent="0.25">
      <c r="A552" t="s">
        <v>0</v>
      </c>
      <c r="B552" t="s">
        <v>16</v>
      </c>
      <c r="C552" t="s">
        <v>17</v>
      </c>
      <c r="D552">
        <v>7577251</v>
      </c>
      <c r="E552" s="2">
        <v>46022</v>
      </c>
      <c r="F552" s="2">
        <v>45931</v>
      </c>
      <c r="G552" s="3">
        <v>-33</v>
      </c>
      <c r="H552" t="s">
        <v>18</v>
      </c>
      <c r="K552" s="28"/>
      <c r="L552" s="147"/>
    </row>
    <row r="553" spans="1:12" x14ac:dyDescent="0.25">
      <c r="A553" t="s">
        <v>0</v>
      </c>
      <c r="B553" t="s">
        <v>16</v>
      </c>
      <c r="C553" t="s">
        <v>17</v>
      </c>
      <c r="D553">
        <v>7577256</v>
      </c>
      <c r="E553" s="2">
        <v>46022</v>
      </c>
      <c r="F553" s="2">
        <v>45931</v>
      </c>
      <c r="G553" s="3">
        <v>-28</v>
      </c>
      <c r="H553" t="s">
        <v>18</v>
      </c>
      <c r="K553" s="28"/>
      <c r="L553" s="147"/>
    </row>
    <row r="554" spans="1:12" x14ac:dyDescent="0.25">
      <c r="A554" t="s">
        <v>0</v>
      </c>
      <c r="B554" t="s">
        <v>16</v>
      </c>
      <c r="C554" t="s">
        <v>17</v>
      </c>
      <c r="D554">
        <v>7577265</v>
      </c>
      <c r="E554" s="2">
        <v>46022</v>
      </c>
      <c r="F554" s="2">
        <v>45931</v>
      </c>
      <c r="G554" s="3">
        <v>-33</v>
      </c>
      <c r="H554" t="s">
        <v>18</v>
      </c>
      <c r="K554" s="28"/>
      <c r="L554" s="147"/>
    </row>
    <row r="555" spans="1:12" x14ac:dyDescent="0.25">
      <c r="A555" t="s">
        <v>0</v>
      </c>
      <c r="B555" t="s">
        <v>16</v>
      </c>
      <c r="C555" t="s">
        <v>17</v>
      </c>
      <c r="D555">
        <v>7577271</v>
      </c>
      <c r="E555" s="2">
        <v>46022</v>
      </c>
      <c r="F555" s="2">
        <v>45931</v>
      </c>
      <c r="G555" s="3">
        <v>-18</v>
      </c>
      <c r="H555" t="s">
        <v>18</v>
      </c>
      <c r="K555" s="28"/>
      <c r="L555" s="147"/>
    </row>
    <row r="556" spans="1:12" x14ac:dyDescent="0.25">
      <c r="A556" t="s">
        <v>0</v>
      </c>
      <c r="B556" t="s">
        <v>16</v>
      </c>
      <c r="C556" t="s">
        <v>17</v>
      </c>
      <c r="D556">
        <v>7577288</v>
      </c>
      <c r="E556" s="2">
        <v>46022</v>
      </c>
      <c r="F556" s="2">
        <v>45931</v>
      </c>
      <c r="G556" s="3">
        <v>-18</v>
      </c>
      <c r="H556" t="s">
        <v>18</v>
      </c>
      <c r="K556" s="28"/>
      <c r="L556" s="147"/>
    </row>
    <row r="557" spans="1:12" x14ac:dyDescent="0.25">
      <c r="A557" t="s">
        <v>0</v>
      </c>
      <c r="B557" t="s">
        <v>16</v>
      </c>
      <c r="C557" t="s">
        <v>17</v>
      </c>
      <c r="D557">
        <v>7577401</v>
      </c>
      <c r="E557" s="2">
        <v>46022</v>
      </c>
      <c r="F557" s="2">
        <v>45931</v>
      </c>
      <c r="G557" s="3">
        <v>-18</v>
      </c>
      <c r="H557" t="s">
        <v>18</v>
      </c>
      <c r="K557" s="3"/>
      <c r="L557" s="147"/>
    </row>
    <row r="558" spans="1:12" x14ac:dyDescent="0.25">
      <c r="A558" t="s">
        <v>0</v>
      </c>
      <c r="B558" t="s">
        <v>16</v>
      </c>
      <c r="C558" t="s">
        <v>17</v>
      </c>
      <c r="D558">
        <v>7584163</v>
      </c>
      <c r="E558" s="2">
        <v>46022</v>
      </c>
      <c r="F558" s="2">
        <v>45931</v>
      </c>
      <c r="G558" s="28">
        <v>0</v>
      </c>
      <c r="H558" t="s">
        <v>18</v>
      </c>
      <c r="K558" s="3"/>
      <c r="L558" s="147"/>
    </row>
    <row r="559" spans="1:12" x14ac:dyDescent="0.25">
      <c r="A559" t="s">
        <v>0</v>
      </c>
      <c r="B559" t="s">
        <v>16</v>
      </c>
      <c r="C559" t="s">
        <v>17</v>
      </c>
      <c r="D559">
        <v>7584165</v>
      </c>
      <c r="E559" s="2">
        <v>46022</v>
      </c>
      <c r="F559" s="2">
        <v>45931</v>
      </c>
      <c r="G559" s="28">
        <v>0</v>
      </c>
      <c r="H559" t="s">
        <v>18</v>
      </c>
      <c r="K559" s="3"/>
      <c r="L559" s="147"/>
    </row>
    <row r="560" spans="1:12" x14ac:dyDescent="0.25">
      <c r="A560" t="s">
        <v>0</v>
      </c>
      <c r="B560" t="s">
        <v>16</v>
      </c>
      <c r="C560" t="s">
        <v>17</v>
      </c>
      <c r="D560">
        <v>7584173</v>
      </c>
      <c r="E560" s="2">
        <v>46022</v>
      </c>
      <c r="F560" s="2">
        <v>45931</v>
      </c>
      <c r="G560" s="28">
        <v>0</v>
      </c>
      <c r="H560" t="s">
        <v>18</v>
      </c>
      <c r="K560" s="3"/>
      <c r="L560" s="147"/>
    </row>
    <row r="561" spans="1:12" x14ac:dyDescent="0.25">
      <c r="A561" t="s">
        <v>0</v>
      </c>
      <c r="B561" t="s">
        <v>16</v>
      </c>
      <c r="C561" t="s">
        <v>17</v>
      </c>
      <c r="D561">
        <v>7584174</v>
      </c>
      <c r="E561" s="2">
        <v>46022</v>
      </c>
      <c r="F561" s="2">
        <v>45931</v>
      </c>
      <c r="G561" s="28">
        <v>0</v>
      </c>
      <c r="H561" t="s">
        <v>18</v>
      </c>
      <c r="K561" s="3"/>
      <c r="L561" s="147"/>
    </row>
    <row r="562" spans="1:12" x14ac:dyDescent="0.25">
      <c r="A562" t="s">
        <v>0</v>
      </c>
      <c r="B562" t="s">
        <v>16</v>
      </c>
      <c r="C562" t="s">
        <v>17</v>
      </c>
      <c r="D562">
        <v>7584183</v>
      </c>
      <c r="E562" s="2">
        <v>46022</v>
      </c>
      <c r="F562" s="2">
        <v>45931</v>
      </c>
      <c r="G562" s="28">
        <v>0</v>
      </c>
      <c r="H562" t="s">
        <v>18</v>
      </c>
      <c r="K562" s="3"/>
      <c r="L562" s="147"/>
    </row>
    <row r="563" spans="1:12" x14ac:dyDescent="0.25">
      <c r="A563" t="s">
        <v>0</v>
      </c>
      <c r="B563" t="s">
        <v>16</v>
      </c>
      <c r="C563" t="s">
        <v>17</v>
      </c>
      <c r="D563">
        <v>7584184</v>
      </c>
      <c r="E563" s="2">
        <v>46022</v>
      </c>
      <c r="F563" s="2">
        <v>45931</v>
      </c>
      <c r="G563" s="28">
        <v>0</v>
      </c>
      <c r="H563" t="s">
        <v>18</v>
      </c>
      <c r="K563" s="3"/>
      <c r="L563" s="147"/>
    </row>
    <row r="564" spans="1:12" x14ac:dyDescent="0.25">
      <c r="A564" t="s">
        <v>0</v>
      </c>
      <c r="B564" t="s">
        <v>16</v>
      </c>
      <c r="C564" t="s">
        <v>17</v>
      </c>
      <c r="D564">
        <v>7584401</v>
      </c>
      <c r="E564" s="2">
        <v>46022</v>
      </c>
      <c r="F564" s="2">
        <v>45931</v>
      </c>
      <c r="G564" s="28">
        <v>0</v>
      </c>
      <c r="H564" t="s">
        <v>18</v>
      </c>
      <c r="K564" s="3"/>
      <c r="L564" s="147"/>
    </row>
    <row r="565" spans="1:12" x14ac:dyDescent="0.25">
      <c r="A565" t="s">
        <v>0</v>
      </c>
      <c r="B565" t="s">
        <v>16</v>
      </c>
      <c r="C565" t="s">
        <v>17</v>
      </c>
      <c r="D565">
        <v>7598401</v>
      </c>
      <c r="E565" s="2">
        <v>46022</v>
      </c>
      <c r="F565" s="2">
        <v>45931</v>
      </c>
      <c r="G565" s="28">
        <v>0</v>
      </c>
      <c r="H565" t="s">
        <v>18</v>
      </c>
      <c r="K565" s="3"/>
      <c r="L565" s="147"/>
    </row>
    <row r="566" spans="1:12" x14ac:dyDescent="0.25">
      <c r="A566" t="s">
        <v>0</v>
      </c>
      <c r="B566" t="s">
        <v>16</v>
      </c>
      <c r="C566" t="s">
        <v>17</v>
      </c>
      <c r="D566">
        <v>7600183</v>
      </c>
      <c r="E566" s="2">
        <v>46022</v>
      </c>
      <c r="F566" s="2">
        <v>45931</v>
      </c>
      <c r="G566" s="3">
        <v>-8</v>
      </c>
      <c r="H566" t="s">
        <v>18</v>
      </c>
      <c r="K566" s="3"/>
      <c r="L566" s="147"/>
    </row>
    <row r="567" spans="1:12" x14ac:dyDescent="0.25">
      <c r="A567" t="s">
        <v>0</v>
      </c>
      <c r="B567" t="s">
        <v>16</v>
      </c>
      <c r="C567" t="s">
        <v>17</v>
      </c>
      <c r="D567">
        <v>7600184</v>
      </c>
      <c r="E567" s="2">
        <v>46022</v>
      </c>
      <c r="F567" s="2">
        <v>45931</v>
      </c>
      <c r="G567" s="3">
        <v>-8</v>
      </c>
      <c r="H567" t="s">
        <v>18</v>
      </c>
      <c r="K567" s="3"/>
      <c r="L567" s="147"/>
    </row>
    <row r="568" spans="1:12" x14ac:dyDescent="0.25">
      <c r="A568" t="s">
        <v>0</v>
      </c>
      <c r="B568" t="s">
        <v>16</v>
      </c>
      <c r="C568" t="s">
        <v>17</v>
      </c>
      <c r="D568">
        <v>7600201</v>
      </c>
      <c r="E568" s="2">
        <v>46022</v>
      </c>
      <c r="F568" s="2">
        <v>45931</v>
      </c>
      <c r="G568" s="3">
        <v>-23</v>
      </c>
      <c r="H568" t="s">
        <v>18</v>
      </c>
      <c r="K568" s="3"/>
      <c r="L568" s="147"/>
    </row>
    <row r="569" spans="1:12" x14ac:dyDescent="0.25">
      <c r="A569" t="s">
        <v>0</v>
      </c>
      <c r="B569" t="s">
        <v>16</v>
      </c>
      <c r="C569" t="s">
        <v>17</v>
      </c>
      <c r="D569">
        <v>7600203</v>
      </c>
      <c r="E569" s="2">
        <v>46022</v>
      </c>
      <c r="F569" s="2">
        <v>45931</v>
      </c>
      <c r="G569" s="3">
        <v>-23</v>
      </c>
      <c r="H569" t="s">
        <v>18</v>
      </c>
      <c r="K569" s="3"/>
      <c r="L569" s="147"/>
    </row>
    <row r="570" spans="1:12" x14ac:dyDescent="0.25">
      <c r="A570" t="s">
        <v>0</v>
      </c>
      <c r="B570" t="s">
        <v>16</v>
      </c>
      <c r="C570" t="s">
        <v>17</v>
      </c>
      <c r="D570">
        <v>7600401</v>
      </c>
      <c r="E570" s="2">
        <v>46022</v>
      </c>
      <c r="F570" s="2">
        <v>45931</v>
      </c>
      <c r="G570" s="3">
        <v>-8</v>
      </c>
      <c r="H570" t="s">
        <v>18</v>
      </c>
      <c r="K570" s="3"/>
      <c r="L570" s="147"/>
    </row>
    <row r="571" spans="1:12" x14ac:dyDescent="0.25">
      <c r="A571" t="s">
        <v>0</v>
      </c>
      <c r="B571" t="s">
        <v>16</v>
      </c>
      <c r="C571" t="s">
        <v>17</v>
      </c>
      <c r="D571">
        <v>7607183</v>
      </c>
      <c r="E571" s="2">
        <v>46022</v>
      </c>
      <c r="F571" s="2">
        <v>45931</v>
      </c>
      <c r="G571" s="28">
        <v>0</v>
      </c>
      <c r="H571" t="s">
        <v>18</v>
      </c>
      <c r="K571" s="28"/>
      <c r="L571" s="147"/>
    </row>
    <row r="572" spans="1:12" x14ac:dyDescent="0.25">
      <c r="A572" t="s">
        <v>0</v>
      </c>
      <c r="B572" t="s">
        <v>16</v>
      </c>
      <c r="C572" t="s">
        <v>17</v>
      </c>
      <c r="D572">
        <v>7607184</v>
      </c>
      <c r="E572" s="2">
        <v>46022</v>
      </c>
      <c r="F572" s="2">
        <v>45931</v>
      </c>
      <c r="G572" s="28">
        <v>0</v>
      </c>
      <c r="H572" t="s">
        <v>18</v>
      </c>
      <c r="K572" s="3"/>
      <c r="L572" s="147"/>
    </row>
    <row r="573" spans="1:12" x14ac:dyDescent="0.25">
      <c r="A573" t="s">
        <v>0</v>
      </c>
      <c r="B573" t="s">
        <v>16</v>
      </c>
      <c r="C573" t="s">
        <v>17</v>
      </c>
      <c r="D573">
        <v>7607201</v>
      </c>
      <c r="E573" s="2">
        <v>46022</v>
      </c>
      <c r="F573" s="2">
        <v>45931</v>
      </c>
      <c r="G573" s="28">
        <v>0</v>
      </c>
      <c r="H573" t="s">
        <v>18</v>
      </c>
      <c r="K573" s="3"/>
      <c r="L573" s="147"/>
    </row>
    <row r="574" spans="1:12" x14ac:dyDescent="0.25">
      <c r="A574" t="s">
        <v>0</v>
      </c>
      <c r="B574" t="s">
        <v>16</v>
      </c>
      <c r="C574" t="s">
        <v>17</v>
      </c>
      <c r="D574">
        <v>7607203</v>
      </c>
      <c r="E574" s="2">
        <v>46022</v>
      </c>
      <c r="F574" s="2">
        <v>45931</v>
      </c>
      <c r="G574" s="28">
        <v>0</v>
      </c>
      <c r="H574" t="s">
        <v>18</v>
      </c>
      <c r="K574" s="3"/>
      <c r="L574" s="147"/>
    </row>
    <row r="575" spans="1:12" x14ac:dyDescent="0.25">
      <c r="A575" t="s">
        <v>0</v>
      </c>
      <c r="B575" t="s">
        <v>16</v>
      </c>
      <c r="C575" t="s">
        <v>17</v>
      </c>
      <c r="D575">
        <v>7607401</v>
      </c>
      <c r="E575" s="2">
        <v>46022</v>
      </c>
      <c r="F575" s="2">
        <v>45931</v>
      </c>
      <c r="G575" s="28">
        <v>0</v>
      </c>
      <c r="H575" t="s">
        <v>18</v>
      </c>
      <c r="K575" s="3"/>
      <c r="L575" s="147"/>
    </row>
    <row r="576" spans="1:12" x14ac:dyDescent="0.25">
      <c r="A576" t="s">
        <v>0</v>
      </c>
      <c r="B576" t="s">
        <v>16</v>
      </c>
      <c r="C576" t="s">
        <v>17</v>
      </c>
      <c r="D576">
        <v>7612401</v>
      </c>
      <c r="E576" s="2">
        <v>46022</v>
      </c>
      <c r="F576" s="2">
        <v>45931</v>
      </c>
      <c r="G576" s="3">
        <v>-23</v>
      </c>
      <c r="H576" t="s">
        <v>18</v>
      </c>
      <c r="K576" s="3"/>
      <c r="L576" s="147"/>
    </row>
    <row r="577" spans="1:12" x14ac:dyDescent="0.25">
      <c r="A577" t="s">
        <v>0</v>
      </c>
      <c r="B577" t="s">
        <v>16</v>
      </c>
      <c r="C577" t="s">
        <v>17</v>
      </c>
      <c r="D577">
        <v>7612403</v>
      </c>
      <c r="E577" s="2">
        <v>46022</v>
      </c>
      <c r="F577" s="2">
        <v>45931</v>
      </c>
      <c r="G577" s="3">
        <v>-23</v>
      </c>
      <c r="H577" t="s">
        <v>18</v>
      </c>
      <c r="K577" s="3"/>
      <c r="L577" s="147"/>
    </row>
    <row r="578" spans="1:12" x14ac:dyDescent="0.25">
      <c r="A578" t="s">
        <v>0</v>
      </c>
      <c r="B578" t="s">
        <v>16</v>
      </c>
      <c r="C578" t="s">
        <v>17</v>
      </c>
      <c r="D578">
        <v>7617183</v>
      </c>
      <c r="E578" s="2">
        <v>46022</v>
      </c>
      <c r="F578" s="2">
        <v>45931</v>
      </c>
      <c r="G578" s="3">
        <v>-38</v>
      </c>
      <c r="H578" t="s">
        <v>18</v>
      </c>
      <c r="K578" s="3"/>
      <c r="L578" s="147"/>
    </row>
    <row r="579" spans="1:12" x14ac:dyDescent="0.25">
      <c r="A579" t="s">
        <v>0</v>
      </c>
      <c r="B579" t="s">
        <v>16</v>
      </c>
      <c r="C579" t="s">
        <v>17</v>
      </c>
      <c r="D579">
        <v>7617184</v>
      </c>
      <c r="E579" s="2">
        <v>46022</v>
      </c>
      <c r="F579" s="2">
        <v>45931</v>
      </c>
      <c r="G579" s="3">
        <v>-38</v>
      </c>
      <c r="H579" t="s">
        <v>18</v>
      </c>
      <c r="K579" s="3"/>
      <c r="L579" s="147"/>
    </row>
    <row r="580" spans="1:12" x14ac:dyDescent="0.25">
      <c r="A580" t="s">
        <v>0</v>
      </c>
      <c r="B580" t="s">
        <v>16</v>
      </c>
      <c r="C580" t="s">
        <v>17</v>
      </c>
      <c r="D580">
        <v>7617201</v>
      </c>
      <c r="E580" s="2">
        <v>46022</v>
      </c>
      <c r="F580" s="2">
        <v>45931</v>
      </c>
      <c r="G580" s="3">
        <v>-38</v>
      </c>
      <c r="H580" t="s">
        <v>18</v>
      </c>
      <c r="K580" s="3"/>
      <c r="L580" s="147"/>
    </row>
    <row r="581" spans="1:12" x14ac:dyDescent="0.25">
      <c r="A581" t="s">
        <v>0</v>
      </c>
      <c r="B581" t="s">
        <v>16</v>
      </c>
      <c r="C581" t="s">
        <v>17</v>
      </c>
      <c r="D581">
        <v>7617203</v>
      </c>
      <c r="E581" s="2">
        <v>46022</v>
      </c>
      <c r="F581" s="2">
        <v>45931</v>
      </c>
      <c r="G581" s="3">
        <v>-38</v>
      </c>
      <c r="H581" t="s">
        <v>18</v>
      </c>
      <c r="K581" s="3"/>
      <c r="L581" s="147"/>
    </row>
    <row r="582" spans="1:12" x14ac:dyDescent="0.25">
      <c r="A582" t="s">
        <v>0</v>
      </c>
      <c r="B582" t="s">
        <v>16</v>
      </c>
      <c r="C582" t="s">
        <v>17</v>
      </c>
      <c r="D582">
        <v>7617233</v>
      </c>
      <c r="E582" s="2">
        <v>46022</v>
      </c>
      <c r="F582" s="2">
        <v>45931</v>
      </c>
      <c r="G582" s="3">
        <v>-38</v>
      </c>
      <c r="H582" t="s">
        <v>18</v>
      </c>
      <c r="K582" s="3"/>
      <c r="L582" s="147"/>
    </row>
    <row r="583" spans="1:12" x14ac:dyDescent="0.25">
      <c r="A583" t="s">
        <v>0</v>
      </c>
      <c r="B583" t="s">
        <v>16</v>
      </c>
      <c r="C583" t="s">
        <v>17</v>
      </c>
      <c r="D583">
        <v>7617234</v>
      </c>
      <c r="E583" s="2">
        <v>46022</v>
      </c>
      <c r="F583" s="2">
        <v>45931</v>
      </c>
      <c r="G583" s="3">
        <v>-38</v>
      </c>
      <c r="H583" t="s">
        <v>18</v>
      </c>
      <c r="K583" s="3"/>
      <c r="L583" s="147"/>
    </row>
    <row r="584" spans="1:12" x14ac:dyDescent="0.25">
      <c r="A584" t="s">
        <v>0</v>
      </c>
      <c r="B584" t="s">
        <v>16</v>
      </c>
      <c r="C584" t="s">
        <v>17</v>
      </c>
      <c r="D584">
        <v>7617242</v>
      </c>
      <c r="E584" s="2">
        <v>46022</v>
      </c>
      <c r="F584" s="2">
        <v>45931</v>
      </c>
      <c r="G584" s="3">
        <v>-38</v>
      </c>
      <c r="H584" t="s">
        <v>18</v>
      </c>
      <c r="K584" s="3"/>
      <c r="L584" s="147"/>
    </row>
    <row r="585" spans="1:12" x14ac:dyDescent="0.25">
      <c r="A585" t="s">
        <v>0</v>
      </c>
      <c r="B585" t="s">
        <v>16</v>
      </c>
      <c r="C585" t="s">
        <v>17</v>
      </c>
      <c r="D585">
        <v>7617251</v>
      </c>
      <c r="E585" s="2">
        <v>46022</v>
      </c>
      <c r="F585" s="2">
        <v>45931</v>
      </c>
      <c r="G585" s="3">
        <v>-38</v>
      </c>
      <c r="H585" t="s">
        <v>18</v>
      </c>
      <c r="K585" s="3"/>
      <c r="L585" s="147"/>
    </row>
    <row r="586" spans="1:12" x14ac:dyDescent="0.25">
      <c r="A586" t="s">
        <v>0</v>
      </c>
      <c r="B586" t="s">
        <v>16</v>
      </c>
      <c r="C586" t="s">
        <v>17</v>
      </c>
      <c r="D586">
        <v>7617256</v>
      </c>
      <c r="E586" s="2">
        <v>46022</v>
      </c>
      <c r="F586" s="2">
        <v>45931</v>
      </c>
      <c r="G586" s="3">
        <v>-38</v>
      </c>
      <c r="H586" t="s">
        <v>18</v>
      </c>
      <c r="K586" s="3"/>
      <c r="L586" s="147"/>
    </row>
    <row r="587" spans="1:12" x14ac:dyDescent="0.25">
      <c r="A587" t="s">
        <v>0</v>
      </c>
      <c r="B587" t="s">
        <v>16</v>
      </c>
      <c r="C587" t="s">
        <v>17</v>
      </c>
      <c r="D587">
        <v>7617401</v>
      </c>
      <c r="E587" s="2">
        <v>46022</v>
      </c>
      <c r="F587" s="2">
        <v>45931</v>
      </c>
      <c r="G587" s="3">
        <v>-18</v>
      </c>
      <c r="H587" t="s">
        <v>18</v>
      </c>
      <c r="K587" s="3"/>
      <c r="L587" s="147"/>
    </row>
    <row r="588" spans="1:12" x14ac:dyDescent="0.25">
      <c r="A588" t="s">
        <v>0</v>
      </c>
      <c r="B588" t="s">
        <v>16</v>
      </c>
      <c r="C588" t="s">
        <v>17</v>
      </c>
      <c r="D588">
        <v>7638233</v>
      </c>
      <c r="E588" s="2">
        <v>46022</v>
      </c>
      <c r="F588" s="2">
        <v>45931</v>
      </c>
      <c r="G588" s="3">
        <v>-13</v>
      </c>
      <c r="H588" t="s">
        <v>18</v>
      </c>
      <c r="K588" s="3"/>
      <c r="L588" s="147"/>
    </row>
    <row r="589" spans="1:12" x14ac:dyDescent="0.25">
      <c r="A589" t="s">
        <v>0</v>
      </c>
      <c r="B589" t="s">
        <v>16</v>
      </c>
      <c r="C589" t="s">
        <v>17</v>
      </c>
      <c r="D589">
        <v>7638234</v>
      </c>
      <c r="E589" s="2">
        <v>46022</v>
      </c>
      <c r="F589" s="2">
        <v>45931</v>
      </c>
      <c r="G589" s="3">
        <v>-13</v>
      </c>
      <c r="H589" t="s">
        <v>18</v>
      </c>
      <c r="K589" s="3"/>
      <c r="L589" s="147"/>
    </row>
    <row r="590" spans="1:12" x14ac:dyDescent="0.25">
      <c r="A590" t="s">
        <v>0</v>
      </c>
      <c r="B590" t="s">
        <v>16</v>
      </c>
      <c r="C590" t="s">
        <v>17</v>
      </c>
      <c r="D590">
        <v>7655401</v>
      </c>
      <c r="E590" s="2">
        <v>46022</v>
      </c>
      <c r="F590" s="2">
        <v>45931</v>
      </c>
      <c r="G590" s="28">
        <v>0</v>
      </c>
      <c r="H590" t="s">
        <v>18</v>
      </c>
      <c r="K590" s="3"/>
      <c r="L590" s="147"/>
    </row>
    <row r="591" spans="1:12" x14ac:dyDescent="0.25">
      <c r="A591" t="s">
        <v>0</v>
      </c>
      <c r="B591" t="s">
        <v>16</v>
      </c>
      <c r="C591" t="s">
        <v>17</v>
      </c>
      <c r="D591">
        <v>7660183</v>
      </c>
      <c r="E591" s="2">
        <v>46022</v>
      </c>
      <c r="F591" s="2">
        <v>45931</v>
      </c>
      <c r="G591" s="3">
        <v>-28</v>
      </c>
      <c r="H591" t="s">
        <v>18</v>
      </c>
      <c r="K591" s="3"/>
      <c r="L591" s="147"/>
    </row>
    <row r="592" spans="1:12" x14ac:dyDescent="0.25">
      <c r="A592" t="s">
        <v>0</v>
      </c>
      <c r="B592" t="s">
        <v>16</v>
      </c>
      <c r="C592" t="s">
        <v>17</v>
      </c>
      <c r="D592">
        <v>7660184</v>
      </c>
      <c r="E592" s="2">
        <v>46022</v>
      </c>
      <c r="F592" s="2">
        <v>45931</v>
      </c>
      <c r="G592" s="3">
        <v>-28</v>
      </c>
      <c r="H592" t="s">
        <v>18</v>
      </c>
      <c r="K592" s="3"/>
      <c r="L592" s="147"/>
    </row>
    <row r="593" spans="1:12" x14ac:dyDescent="0.25">
      <c r="A593" t="s">
        <v>0</v>
      </c>
      <c r="B593" t="s">
        <v>16</v>
      </c>
      <c r="C593" t="s">
        <v>17</v>
      </c>
      <c r="D593">
        <v>7660221</v>
      </c>
      <c r="E593" s="2">
        <v>46022</v>
      </c>
      <c r="F593" s="2">
        <v>45931</v>
      </c>
      <c r="G593" s="3">
        <v>-28</v>
      </c>
      <c r="H593" t="s">
        <v>18</v>
      </c>
      <c r="K593" s="3"/>
      <c r="L593" s="147"/>
    </row>
    <row r="594" spans="1:12" x14ac:dyDescent="0.25">
      <c r="A594" t="s">
        <v>0</v>
      </c>
      <c r="B594" t="s">
        <v>16</v>
      </c>
      <c r="C594" t="s">
        <v>17</v>
      </c>
      <c r="D594">
        <v>7660222</v>
      </c>
      <c r="E594" s="2">
        <v>46022</v>
      </c>
      <c r="F594" s="2">
        <v>45931</v>
      </c>
      <c r="G594" s="3">
        <v>-28</v>
      </c>
      <c r="H594" t="s">
        <v>18</v>
      </c>
      <c r="K594" s="3"/>
      <c r="L594" s="147"/>
    </row>
    <row r="595" spans="1:12" x14ac:dyDescent="0.25">
      <c r="A595" t="s">
        <v>0</v>
      </c>
      <c r="B595" t="s">
        <v>16</v>
      </c>
      <c r="C595" t="s">
        <v>17</v>
      </c>
      <c r="D595">
        <v>7663401</v>
      </c>
      <c r="E595" s="2">
        <v>46022</v>
      </c>
      <c r="F595" s="2">
        <v>45931</v>
      </c>
      <c r="G595" s="3">
        <v>-18</v>
      </c>
      <c r="H595" t="s">
        <v>18</v>
      </c>
      <c r="K595" s="3"/>
      <c r="L595" s="147"/>
    </row>
    <row r="596" spans="1:12" x14ac:dyDescent="0.25">
      <c r="A596" t="s">
        <v>0</v>
      </c>
      <c r="B596" t="s">
        <v>16</v>
      </c>
      <c r="C596" t="s">
        <v>17</v>
      </c>
      <c r="D596">
        <v>7670211</v>
      </c>
      <c r="E596" s="2">
        <v>46022</v>
      </c>
      <c r="F596" s="2">
        <v>45931</v>
      </c>
      <c r="G596" s="3">
        <v>-18</v>
      </c>
      <c r="H596" t="s">
        <v>18</v>
      </c>
      <c r="K596" s="3"/>
      <c r="L596" s="147"/>
    </row>
    <row r="597" spans="1:12" x14ac:dyDescent="0.25">
      <c r="A597" t="s">
        <v>0</v>
      </c>
      <c r="B597" t="s">
        <v>16</v>
      </c>
      <c r="C597" t="s">
        <v>17</v>
      </c>
      <c r="D597">
        <v>7670213</v>
      </c>
      <c r="E597" s="2">
        <v>46022</v>
      </c>
      <c r="F597" s="2">
        <v>45931</v>
      </c>
      <c r="G597" s="3">
        <v>-18</v>
      </c>
      <c r="H597" t="s">
        <v>18</v>
      </c>
      <c r="K597" s="28"/>
      <c r="L597" s="147"/>
    </row>
    <row r="598" spans="1:12" x14ac:dyDescent="0.25">
      <c r="A598" t="s">
        <v>0</v>
      </c>
      <c r="B598" t="s">
        <v>16</v>
      </c>
      <c r="C598" t="s">
        <v>17</v>
      </c>
      <c r="D598">
        <v>7670233</v>
      </c>
      <c r="E598" s="2">
        <v>46022</v>
      </c>
      <c r="F598" s="2">
        <v>45931</v>
      </c>
      <c r="G598" s="3">
        <v>-18</v>
      </c>
      <c r="H598" t="s">
        <v>18</v>
      </c>
      <c r="K598" s="28"/>
      <c r="L598" s="147"/>
    </row>
    <row r="599" spans="1:12" x14ac:dyDescent="0.25">
      <c r="A599" t="s">
        <v>0</v>
      </c>
      <c r="B599" t="s">
        <v>16</v>
      </c>
      <c r="C599" t="s">
        <v>17</v>
      </c>
      <c r="D599">
        <v>7670234</v>
      </c>
      <c r="E599" s="2">
        <v>46022</v>
      </c>
      <c r="F599" s="2">
        <v>45931</v>
      </c>
      <c r="G599" s="3">
        <v>-18</v>
      </c>
      <c r="H599" t="s">
        <v>18</v>
      </c>
      <c r="K599" s="3"/>
      <c r="L599" s="147"/>
    </row>
    <row r="600" spans="1:12" x14ac:dyDescent="0.25">
      <c r="A600" t="s">
        <v>0</v>
      </c>
      <c r="B600" t="s">
        <v>16</v>
      </c>
      <c r="C600" t="s">
        <v>17</v>
      </c>
      <c r="D600">
        <v>7677183</v>
      </c>
      <c r="E600" s="2">
        <v>46022</v>
      </c>
      <c r="F600" s="2">
        <v>45931</v>
      </c>
      <c r="G600" s="3">
        <v>-43</v>
      </c>
      <c r="H600" t="s">
        <v>18</v>
      </c>
      <c r="K600" s="3"/>
      <c r="L600" s="147"/>
    </row>
    <row r="601" spans="1:12" x14ac:dyDescent="0.25">
      <c r="A601" t="s">
        <v>0</v>
      </c>
      <c r="B601" t="s">
        <v>16</v>
      </c>
      <c r="C601" t="s">
        <v>17</v>
      </c>
      <c r="D601">
        <v>7677184</v>
      </c>
      <c r="E601" s="2">
        <v>46022</v>
      </c>
      <c r="F601" s="2">
        <v>45931</v>
      </c>
      <c r="G601" s="3">
        <v>-43</v>
      </c>
      <c r="H601" t="s">
        <v>18</v>
      </c>
      <c r="K601" s="3"/>
      <c r="L601" s="147"/>
    </row>
    <row r="602" spans="1:12" x14ac:dyDescent="0.25">
      <c r="A602" t="s">
        <v>0</v>
      </c>
      <c r="B602" t="s">
        <v>16</v>
      </c>
      <c r="C602" t="s">
        <v>17</v>
      </c>
      <c r="D602">
        <v>7677241</v>
      </c>
      <c r="E602" s="2">
        <v>46022</v>
      </c>
      <c r="F602" s="2">
        <v>45931</v>
      </c>
      <c r="G602" s="3">
        <v>-48</v>
      </c>
      <c r="H602" t="s">
        <v>18</v>
      </c>
      <c r="K602" s="3"/>
      <c r="L602" s="147"/>
    </row>
    <row r="603" spans="1:12" x14ac:dyDescent="0.25">
      <c r="A603" t="s">
        <v>0</v>
      </c>
      <c r="B603" t="s">
        <v>16</v>
      </c>
      <c r="C603" t="s">
        <v>17</v>
      </c>
      <c r="D603">
        <v>7677242</v>
      </c>
      <c r="E603" s="2">
        <v>46022</v>
      </c>
      <c r="F603" s="2">
        <v>45931</v>
      </c>
      <c r="G603" s="3">
        <v>-48</v>
      </c>
      <c r="H603" t="s">
        <v>18</v>
      </c>
      <c r="K603" s="28"/>
      <c r="L603" s="147"/>
    </row>
    <row r="604" spans="1:12" x14ac:dyDescent="0.25">
      <c r="A604" t="s">
        <v>0</v>
      </c>
      <c r="B604" t="s">
        <v>16</v>
      </c>
      <c r="C604" t="s">
        <v>17</v>
      </c>
      <c r="D604">
        <v>7677253</v>
      </c>
      <c r="E604" s="2">
        <v>46022</v>
      </c>
      <c r="F604" s="2">
        <v>45931</v>
      </c>
      <c r="G604" s="3">
        <v>-48</v>
      </c>
      <c r="H604" t="s">
        <v>18</v>
      </c>
      <c r="K604" s="28"/>
      <c r="L604" s="147"/>
    </row>
    <row r="605" spans="1:12" x14ac:dyDescent="0.25">
      <c r="A605" t="s">
        <v>0</v>
      </c>
      <c r="B605" t="s">
        <v>16</v>
      </c>
      <c r="C605" t="s">
        <v>17</v>
      </c>
      <c r="D605">
        <v>7677254</v>
      </c>
      <c r="E605" s="2">
        <v>46022</v>
      </c>
      <c r="F605" s="2">
        <v>45931</v>
      </c>
      <c r="G605" s="3">
        <v>-48</v>
      </c>
      <c r="H605" t="s">
        <v>18</v>
      </c>
      <c r="K605" s="3"/>
      <c r="L605" s="147"/>
    </row>
    <row r="606" spans="1:12" x14ac:dyDescent="0.25">
      <c r="A606" t="s">
        <v>0</v>
      </c>
      <c r="B606" t="s">
        <v>16</v>
      </c>
      <c r="C606" t="s">
        <v>17</v>
      </c>
      <c r="D606">
        <v>7677256</v>
      </c>
      <c r="E606" s="2">
        <v>46022</v>
      </c>
      <c r="F606" s="2">
        <v>45931</v>
      </c>
      <c r="G606" s="3">
        <v>-48</v>
      </c>
      <c r="H606" t="s">
        <v>18</v>
      </c>
      <c r="K606" s="3"/>
      <c r="L606" s="147"/>
    </row>
    <row r="607" spans="1:12" x14ac:dyDescent="0.25">
      <c r="A607" t="s">
        <v>0</v>
      </c>
      <c r="B607" t="s">
        <v>16</v>
      </c>
      <c r="C607" t="s">
        <v>17</v>
      </c>
      <c r="D607">
        <v>7677271</v>
      </c>
      <c r="E607" s="2">
        <v>46022</v>
      </c>
      <c r="F607" s="2">
        <v>45931</v>
      </c>
      <c r="G607" s="3">
        <v>-48</v>
      </c>
      <c r="H607" t="s">
        <v>18</v>
      </c>
      <c r="K607" s="3"/>
      <c r="L607" s="147"/>
    </row>
    <row r="608" spans="1:12" x14ac:dyDescent="0.25">
      <c r="A608" t="s">
        <v>0</v>
      </c>
      <c r="B608" t="s">
        <v>16</v>
      </c>
      <c r="C608" t="s">
        <v>17</v>
      </c>
      <c r="D608">
        <v>7677282</v>
      </c>
      <c r="E608" s="2">
        <v>46022</v>
      </c>
      <c r="F608" s="2">
        <v>45931</v>
      </c>
      <c r="G608" s="3">
        <v>-48</v>
      </c>
      <c r="H608" t="s">
        <v>18</v>
      </c>
      <c r="K608" s="3"/>
      <c r="L608" s="147"/>
    </row>
    <row r="609" spans="1:12" x14ac:dyDescent="0.25">
      <c r="A609" t="s">
        <v>0</v>
      </c>
      <c r="B609" t="s">
        <v>16</v>
      </c>
      <c r="C609" t="s">
        <v>17</v>
      </c>
      <c r="D609">
        <v>7677283</v>
      </c>
      <c r="E609" s="2">
        <v>46022</v>
      </c>
      <c r="F609" s="2">
        <v>45931</v>
      </c>
      <c r="G609" s="3">
        <v>-48</v>
      </c>
      <c r="H609" t="s">
        <v>18</v>
      </c>
      <c r="K609" s="3"/>
      <c r="L609" s="147"/>
    </row>
    <row r="610" spans="1:12" x14ac:dyDescent="0.25">
      <c r="A610" t="s">
        <v>0</v>
      </c>
      <c r="B610" t="s">
        <v>16</v>
      </c>
      <c r="C610" t="s">
        <v>17</v>
      </c>
      <c r="D610">
        <v>7677401</v>
      </c>
      <c r="E610" s="2">
        <v>46022</v>
      </c>
      <c r="F610" s="2">
        <v>45931</v>
      </c>
      <c r="G610" s="3">
        <v>-23</v>
      </c>
      <c r="H610" t="s">
        <v>18</v>
      </c>
      <c r="K610" s="3"/>
      <c r="L610" s="147"/>
    </row>
    <row r="611" spans="1:12" x14ac:dyDescent="0.25">
      <c r="A611" t="s">
        <v>0</v>
      </c>
      <c r="B611" t="s">
        <v>16</v>
      </c>
      <c r="C611" t="s">
        <v>17</v>
      </c>
      <c r="D611">
        <v>7687401</v>
      </c>
      <c r="E611" s="2">
        <v>46022</v>
      </c>
      <c r="F611" s="2">
        <v>45931</v>
      </c>
      <c r="G611" s="3">
        <v>-13</v>
      </c>
      <c r="H611" t="s">
        <v>18</v>
      </c>
      <c r="K611" s="3"/>
      <c r="L611" s="147"/>
    </row>
    <row r="612" spans="1:12" x14ac:dyDescent="0.25">
      <c r="A612" t="s">
        <v>0</v>
      </c>
      <c r="B612" t="s">
        <v>16</v>
      </c>
      <c r="C612" t="s">
        <v>17</v>
      </c>
      <c r="D612">
        <v>7688201</v>
      </c>
      <c r="E612" s="2">
        <v>46022</v>
      </c>
      <c r="F612" s="2">
        <v>45931</v>
      </c>
      <c r="G612" s="3">
        <v>-23</v>
      </c>
      <c r="H612" t="s">
        <v>18</v>
      </c>
      <c r="K612" s="3"/>
      <c r="L612" s="147"/>
    </row>
    <row r="613" spans="1:12" x14ac:dyDescent="0.25">
      <c r="A613" t="s">
        <v>0</v>
      </c>
      <c r="B613" t="s">
        <v>16</v>
      </c>
      <c r="C613" t="s">
        <v>17</v>
      </c>
      <c r="D613">
        <v>7688203</v>
      </c>
      <c r="E613" s="2">
        <v>46022</v>
      </c>
      <c r="F613" s="2">
        <v>45931</v>
      </c>
      <c r="G613" s="3">
        <v>-23</v>
      </c>
      <c r="H613" t="s">
        <v>18</v>
      </c>
      <c r="K613" s="3"/>
      <c r="L613" s="147"/>
    </row>
    <row r="614" spans="1:12" x14ac:dyDescent="0.25">
      <c r="A614" t="s">
        <v>0</v>
      </c>
      <c r="B614" t="s">
        <v>16</v>
      </c>
      <c r="C614" t="s">
        <v>17</v>
      </c>
      <c r="D614">
        <v>7688211</v>
      </c>
      <c r="E614" s="2">
        <v>46022</v>
      </c>
      <c r="F614" s="2">
        <v>45931</v>
      </c>
      <c r="G614" s="3">
        <v>-23</v>
      </c>
      <c r="H614" t="s">
        <v>18</v>
      </c>
      <c r="K614" s="3"/>
      <c r="L614" s="147"/>
    </row>
    <row r="615" spans="1:12" x14ac:dyDescent="0.25">
      <c r="A615" t="s">
        <v>0</v>
      </c>
      <c r="B615" t="s">
        <v>16</v>
      </c>
      <c r="C615" t="s">
        <v>17</v>
      </c>
      <c r="D615">
        <v>7688213</v>
      </c>
      <c r="E615" s="2">
        <v>46022</v>
      </c>
      <c r="F615" s="2">
        <v>45931</v>
      </c>
      <c r="G615" s="3">
        <v>-23</v>
      </c>
      <c r="H615" t="s">
        <v>18</v>
      </c>
      <c r="K615" s="3"/>
      <c r="L615" s="147"/>
    </row>
    <row r="616" spans="1:12" x14ac:dyDescent="0.25">
      <c r="A616" t="s">
        <v>0</v>
      </c>
      <c r="B616" t="s">
        <v>16</v>
      </c>
      <c r="C616" t="s">
        <v>17</v>
      </c>
      <c r="D616">
        <v>7688401</v>
      </c>
      <c r="E616" s="2">
        <v>46022</v>
      </c>
      <c r="F616" s="2">
        <v>45931</v>
      </c>
      <c r="G616" s="28">
        <v>0</v>
      </c>
      <c r="H616" t="s">
        <v>18</v>
      </c>
      <c r="K616" s="3"/>
      <c r="L616" s="147"/>
    </row>
    <row r="617" spans="1:12" x14ac:dyDescent="0.25">
      <c r="A617" t="s">
        <v>0</v>
      </c>
      <c r="B617" t="s">
        <v>16</v>
      </c>
      <c r="C617" t="s">
        <v>17</v>
      </c>
      <c r="D617">
        <v>7701303</v>
      </c>
      <c r="E617" s="2">
        <v>46022</v>
      </c>
      <c r="F617" s="2">
        <v>45931</v>
      </c>
      <c r="G617" s="28">
        <v>0</v>
      </c>
      <c r="H617" t="s">
        <v>19</v>
      </c>
      <c r="K617" s="3"/>
      <c r="L617" s="147"/>
    </row>
    <row r="618" spans="1:12" x14ac:dyDescent="0.25">
      <c r="A618" t="s">
        <v>0</v>
      </c>
      <c r="B618" t="s">
        <v>16</v>
      </c>
      <c r="C618" t="s">
        <v>17</v>
      </c>
      <c r="D618">
        <v>7701311</v>
      </c>
      <c r="E618" s="2">
        <v>46022</v>
      </c>
      <c r="F618" s="2">
        <v>45931</v>
      </c>
      <c r="G618" s="3">
        <v>-28</v>
      </c>
      <c r="H618" t="s">
        <v>19</v>
      </c>
      <c r="K618" s="3"/>
      <c r="L618" s="147"/>
    </row>
    <row r="619" spans="1:12" x14ac:dyDescent="0.25">
      <c r="A619" t="s">
        <v>0</v>
      </c>
      <c r="B619" t="s">
        <v>16</v>
      </c>
      <c r="C619" t="s">
        <v>17</v>
      </c>
      <c r="D619">
        <v>7701313</v>
      </c>
      <c r="E619" s="2">
        <v>46022</v>
      </c>
      <c r="F619" s="2">
        <v>45931</v>
      </c>
      <c r="G619" s="3">
        <v>-28</v>
      </c>
      <c r="H619" t="s">
        <v>19</v>
      </c>
      <c r="K619" s="3"/>
      <c r="L619" s="147"/>
    </row>
    <row r="620" spans="1:12" x14ac:dyDescent="0.25">
      <c r="A620" t="s">
        <v>0</v>
      </c>
      <c r="B620" t="s">
        <v>16</v>
      </c>
      <c r="C620" t="s">
        <v>17</v>
      </c>
      <c r="D620">
        <v>7701341</v>
      </c>
      <c r="E620" s="2">
        <v>46022</v>
      </c>
      <c r="F620" s="2">
        <v>45931</v>
      </c>
      <c r="G620" s="3">
        <v>-28</v>
      </c>
      <c r="H620" t="s">
        <v>19</v>
      </c>
      <c r="K620" s="3"/>
      <c r="L620" s="147"/>
    </row>
    <row r="621" spans="1:12" x14ac:dyDescent="0.25">
      <c r="A621" t="s">
        <v>0</v>
      </c>
      <c r="B621" t="s">
        <v>16</v>
      </c>
      <c r="C621" t="s">
        <v>17</v>
      </c>
      <c r="D621">
        <v>7701451</v>
      </c>
      <c r="E621" s="2">
        <v>46022</v>
      </c>
      <c r="F621" s="2">
        <v>45931</v>
      </c>
      <c r="G621" s="3">
        <v>-28</v>
      </c>
      <c r="H621" t="s">
        <v>19</v>
      </c>
      <c r="K621" s="3"/>
      <c r="L621" s="147"/>
    </row>
    <row r="622" spans="1:12" x14ac:dyDescent="0.25">
      <c r="A622" t="s">
        <v>0</v>
      </c>
      <c r="B622" t="s">
        <v>16</v>
      </c>
      <c r="C622" t="s">
        <v>17</v>
      </c>
      <c r="D622">
        <v>7702451</v>
      </c>
      <c r="E622" s="2">
        <v>46022</v>
      </c>
      <c r="F622" s="2">
        <v>45931</v>
      </c>
      <c r="G622" s="28">
        <v>0</v>
      </c>
      <c r="H622" t="s">
        <v>19</v>
      </c>
      <c r="K622" s="3"/>
      <c r="L622" s="147"/>
    </row>
    <row r="623" spans="1:12" x14ac:dyDescent="0.25">
      <c r="A623" t="s">
        <v>0</v>
      </c>
      <c r="B623" t="s">
        <v>16</v>
      </c>
      <c r="C623" t="s">
        <v>17</v>
      </c>
      <c r="D623">
        <v>7703453</v>
      </c>
      <c r="E623" s="2">
        <v>46022</v>
      </c>
      <c r="F623" s="2">
        <v>45931</v>
      </c>
      <c r="G623" s="28">
        <v>0</v>
      </c>
      <c r="H623" t="s">
        <v>19</v>
      </c>
      <c r="K623" s="3"/>
      <c r="L623" s="147"/>
    </row>
    <row r="624" spans="1:12" x14ac:dyDescent="0.25">
      <c r="A624" t="s">
        <v>0</v>
      </c>
      <c r="B624" t="s">
        <v>16</v>
      </c>
      <c r="C624" t="s">
        <v>17</v>
      </c>
      <c r="D624">
        <v>7705301</v>
      </c>
      <c r="E624" s="2">
        <v>46022</v>
      </c>
      <c r="F624" s="2">
        <v>45931</v>
      </c>
      <c r="G624" s="3">
        <v>-40</v>
      </c>
      <c r="H624" t="s">
        <v>19</v>
      </c>
      <c r="K624" s="3"/>
      <c r="L624" s="147"/>
    </row>
    <row r="625" spans="1:12" x14ac:dyDescent="0.25">
      <c r="A625" t="s">
        <v>0</v>
      </c>
      <c r="B625" t="s">
        <v>16</v>
      </c>
      <c r="C625" t="s">
        <v>17</v>
      </c>
      <c r="D625">
        <v>7705303</v>
      </c>
      <c r="E625" s="2">
        <v>46022</v>
      </c>
      <c r="F625" s="2">
        <v>45931</v>
      </c>
      <c r="G625" s="3">
        <v>-40</v>
      </c>
      <c r="H625" t="s">
        <v>19</v>
      </c>
      <c r="K625" s="3"/>
      <c r="L625" s="147"/>
    </row>
    <row r="626" spans="1:12" x14ac:dyDescent="0.25">
      <c r="A626" t="s">
        <v>0</v>
      </c>
      <c r="B626" t="s">
        <v>16</v>
      </c>
      <c r="C626" t="s">
        <v>17</v>
      </c>
      <c r="D626">
        <v>7705306</v>
      </c>
      <c r="E626" s="2">
        <v>46022</v>
      </c>
      <c r="F626" s="2">
        <v>45931</v>
      </c>
      <c r="G626" s="3">
        <v>-40</v>
      </c>
      <c r="H626" t="s">
        <v>19</v>
      </c>
      <c r="K626" s="3"/>
      <c r="L626" s="147"/>
    </row>
    <row r="627" spans="1:12" x14ac:dyDescent="0.25">
      <c r="A627" t="s">
        <v>0</v>
      </c>
      <c r="B627" t="s">
        <v>16</v>
      </c>
      <c r="C627" t="s">
        <v>17</v>
      </c>
      <c r="D627">
        <v>7705308</v>
      </c>
      <c r="E627" s="2">
        <v>46022</v>
      </c>
      <c r="F627" s="2">
        <v>45931</v>
      </c>
      <c r="G627" s="3">
        <v>-40</v>
      </c>
      <c r="H627" t="s">
        <v>19</v>
      </c>
      <c r="K627" s="3"/>
      <c r="L627" s="147"/>
    </row>
    <row r="628" spans="1:12" x14ac:dyDescent="0.25">
      <c r="A628" t="s">
        <v>0</v>
      </c>
      <c r="B628" t="s">
        <v>16</v>
      </c>
      <c r="C628" t="s">
        <v>17</v>
      </c>
      <c r="D628">
        <v>7705311</v>
      </c>
      <c r="E628" s="2">
        <v>46022</v>
      </c>
      <c r="F628" s="2">
        <v>45931</v>
      </c>
      <c r="G628" s="3">
        <v>-40</v>
      </c>
      <c r="H628" t="s">
        <v>19</v>
      </c>
      <c r="K628" s="3"/>
      <c r="L628" s="147"/>
    </row>
    <row r="629" spans="1:12" x14ac:dyDescent="0.25">
      <c r="A629" t="s">
        <v>0</v>
      </c>
      <c r="B629" t="s">
        <v>16</v>
      </c>
      <c r="C629" t="s">
        <v>17</v>
      </c>
      <c r="D629">
        <v>7705313</v>
      </c>
      <c r="E629" s="2">
        <v>46022</v>
      </c>
      <c r="F629" s="2">
        <v>45931</v>
      </c>
      <c r="G629" s="3">
        <v>-40</v>
      </c>
      <c r="H629" t="s">
        <v>19</v>
      </c>
      <c r="K629" s="3"/>
      <c r="L629" s="147"/>
    </row>
    <row r="630" spans="1:12" x14ac:dyDescent="0.25">
      <c r="A630" t="s">
        <v>0</v>
      </c>
      <c r="B630" t="s">
        <v>16</v>
      </c>
      <c r="C630" t="s">
        <v>17</v>
      </c>
      <c r="D630">
        <v>7705321</v>
      </c>
      <c r="E630" s="2">
        <v>46022</v>
      </c>
      <c r="F630" s="2">
        <v>45931</v>
      </c>
      <c r="G630" s="3">
        <v>-40</v>
      </c>
      <c r="H630" t="s">
        <v>19</v>
      </c>
      <c r="K630" s="3"/>
      <c r="L630" s="147"/>
    </row>
    <row r="631" spans="1:12" x14ac:dyDescent="0.25">
      <c r="A631" t="s">
        <v>0</v>
      </c>
      <c r="B631" t="s">
        <v>16</v>
      </c>
      <c r="C631" t="s">
        <v>17</v>
      </c>
      <c r="D631">
        <v>7705327</v>
      </c>
      <c r="E631" s="2">
        <v>46022</v>
      </c>
      <c r="F631" s="2">
        <v>45931</v>
      </c>
      <c r="G631" s="3">
        <v>-40</v>
      </c>
      <c r="H631" t="s">
        <v>19</v>
      </c>
      <c r="K631" s="3"/>
      <c r="L631" s="147"/>
    </row>
    <row r="632" spans="1:12" x14ac:dyDescent="0.25">
      <c r="A632" t="s">
        <v>0</v>
      </c>
      <c r="B632" t="s">
        <v>16</v>
      </c>
      <c r="C632" t="s">
        <v>17</v>
      </c>
      <c r="D632">
        <v>7705336</v>
      </c>
      <c r="E632" s="2">
        <v>46022</v>
      </c>
      <c r="F632" s="2">
        <v>45931</v>
      </c>
      <c r="G632" s="3">
        <v>-40</v>
      </c>
      <c r="H632" t="s">
        <v>19</v>
      </c>
      <c r="K632" s="3"/>
      <c r="L632" s="147"/>
    </row>
    <row r="633" spans="1:12" x14ac:dyDescent="0.25">
      <c r="A633" t="s">
        <v>0</v>
      </c>
      <c r="B633" t="s">
        <v>16</v>
      </c>
      <c r="C633" t="s">
        <v>17</v>
      </c>
      <c r="D633">
        <v>7705337</v>
      </c>
      <c r="E633" s="2">
        <v>46022</v>
      </c>
      <c r="F633" s="2">
        <v>45931</v>
      </c>
      <c r="G633" s="3">
        <v>-40</v>
      </c>
      <c r="H633" t="s">
        <v>19</v>
      </c>
      <c r="K633" s="3"/>
      <c r="L633" s="147"/>
    </row>
    <row r="634" spans="1:12" x14ac:dyDescent="0.25">
      <c r="A634" t="s">
        <v>0</v>
      </c>
      <c r="B634" t="s">
        <v>16</v>
      </c>
      <c r="C634" t="s">
        <v>17</v>
      </c>
      <c r="D634">
        <v>7705339</v>
      </c>
      <c r="E634" s="2">
        <v>46022</v>
      </c>
      <c r="F634" s="2">
        <v>45931</v>
      </c>
      <c r="G634" s="3">
        <v>-40</v>
      </c>
      <c r="H634" t="s">
        <v>19</v>
      </c>
      <c r="K634" s="3"/>
      <c r="L634" s="147"/>
    </row>
    <row r="635" spans="1:12" x14ac:dyDescent="0.25">
      <c r="A635" t="s">
        <v>0</v>
      </c>
      <c r="B635" t="s">
        <v>16</v>
      </c>
      <c r="C635" t="s">
        <v>17</v>
      </c>
      <c r="D635">
        <v>7705341</v>
      </c>
      <c r="E635" s="2">
        <v>46022</v>
      </c>
      <c r="F635" s="2">
        <v>45931</v>
      </c>
      <c r="G635" s="3">
        <v>-55</v>
      </c>
      <c r="H635" t="s">
        <v>19</v>
      </c>
      <c r="K635" s="3"/>
      <c r="L635" s="147"/>
    </row>
    <row r="636" spans="1:12" x14ac:dyDescent="0.25">
      <c r="A636" t="s">
        <v>0</v>
      </c>
      <c r="B636" t="s">
        <v>16</v>
      </c>
      <c r="C636" t="s">
        <v>17</v>
      </c>
      <c r="D636">
        <v>7705451</v>
      </c>
      <c r="E636" s="2">
        <v>46022</v>
      </c>
      <c r="F636" s="2">
        <v>45931</v>
      </c>
      <c r="G636" s="3">
        <v>-30</v>
      </c>
      <c r="H636" t="s">
        <v>19</v>
      </c>
      <c r="K636" s="3"/>
      <c r="L636" s="147"/>
    </row>
    <row r="637" spans="1:12" x14ac:dyDescent="0.25">
      <c r="A637" t="s">
        <v>0</v>
      </c>
      <c r="B637" t="s">
        <v>16</v>
      </c>
      <c r="C637" t="s">
        <v>17</v>
      </c>
      <c r="D637">
        <v>7722341</v>
      </c>
      <c r="E637" s="2">
        <v>46022</v>
      </c>
      <c r="F637" s="2">
        <v>45934</v>
      </c>
      <c r="G637" s="3">
        <v>-30</v>
      </c>
      <c r="H637" t="s">
        <v>19</v>
      </c>
      <c r="K637" s="3"/>
      <c r="L637" s="147"/>
    </row>
    <row r="638" spans="1:12" x14ac:dyDescent="0.25">
      <c r="A638" t="s">
        <v>0</v>
      </c>
      <c r="B638" t="s">
        <v>16</v>
      </c>
      <c r="C638" t="s">
        <v>17</v>
      </c>
      <c r="D638">
        <v>7722451</v>
      </c>
      <c r="E638" s="2">
        <v>46022</v>
      </c>
      <c r="F638" s="2">
        <v>45934</v>
      </c>
      <c r="G638" s="3">
        <v>-34</v>
      </c>
      <c r="H638" t="s">
        <v>19</v>
      </c>
      <c r="K638" s="3"/>
      <c r="L638" s="147"/>
    </row>
    <row r="639" spans="1:12" x14ac:dyDescent="0.25">
      <c r="A639" t="s">
        <v>0</v>
      </c>
      <c r="B639" t="s">
        <v>16</v>
      </c>
      <c r="C639" t="s">
        <v>17</v>
      </c>
      <c r="D639">
        <v>7723341</v>
      </c>
      <c r="E639" s="2">
        <v>46022</v>
      </c>
      <c r="F639" s="2">
        <v>45934</v>
      </c>
      <c r="G639" s="3">
        <v>-35</v>
      </c>
      <c r="H639" t="s">
        <v>19</v>
      </c>
      <c r="K639" s="3"/>
      <c r="L639" s="147"/>
    </row>
    <row r="640" spans="1:12" x14ac:dyDescent="0.25">
      <c r="A640" t="s">
        <v>0</v>
      </c>
      <c r="B640" t="s">
        <v>16</v>
      </c>
      <c r="C640" t="s">
        <v>17</v>
      </c>
      <c r="D640">
        <v>7723451</v>
      </c>
      <c r="E640" s="2">
        <v>46022</v>
      </c>
      <c r="F640" s="2">
        <v>45934</v>
      </c>
      <c r="G640" s="3">
        <v>-39</v>
      </c>
      <c r="H640" t="s">
        <v>19</v>
      </c>
      <c r="K640" s="3"/>
      <c r="L640" s="147"/>
    </row>
    <row r="641" spans="1:12" x14ac:dyDescent="0.25">
      <c r="A641" t="s">
        <v>0</v>
      </c>
      <c r="B641" t="s">
        <v>16</v>
      </c>
      <c r="C641" t="s">
        <v>17</v>
      </c>
      <c r="D641">
        <v>7727301</v>
      </c>
      <c r="E641" s="2">
        <v>46022</v>
      </c>
      <c r="F641" s="2">
        <v>45931</v>
      </c>
      <c r="G641" s="3">
        <v>-50</v>
      </c>
      <c r="H641" t="s">
        <v>19</v>
      </c>
      <c r="K641" s="3"/>
      <c r="L641" s="147"/>
    </row>
    <row r="642" spans="1:12" x14ac:dyDescent="0.25">
      <c r="A642" t="s">
        <v>0</v>
      </c>
      <c r="B642" t="s">
        <v>16</v>
      </c>
      <c r="C642" t="s">
        <v>17</v>
      </c>
      <c r="D642">
        <v>7727303</v>
      </c>
      <c r="E642" s="2">
        <v>46022</v>
      </c>
      <c r="F642" s="2">
        <v>45931</v>
      </c>
      <c r="G642" s="3">
        <v>-50</v>
      </c>
      <c r="H642" t="s">
        <v>19</v>
      </c>
      <c r="K642" s="3"/>
      <c r="L642" s="147"/>
    </row>
    <row r="643" spans="1:12" x14ac:dyDescent="0.25">
      <c r="A643" t="s">
        <v>0</v>
      </c>
      <c r="B643" t="s">
        <v>16</v>
      </c>
      <c r="C643" t="s">
        <v>17</v>
      </c>
      <c r="D643">
        <v>7727311</v>
      </c>
      <c r="E643" s="2">
        <v>46022</v>
      </c>
      <c r="F643" s="2">
        <v>45931</v>
      </c>
      <c r="G643" s="3">
        <v>-50</v>
      </c>
      <c r="H643" t="s">
        <v>19</v>
      </c>
      <c r="K643" s="3"/>
      <c r="L643" s="147"/>
    </row>
    <row r="644" spans="1:12" x14ac:dyDescent="0.25">
      <c r="A644" t="s">
        <v>0</v>
      </c>
      <c r="B644" t="s">
        <v>16</v>
      </c>
      <c r="C644" t="s">
        <v>17</v>
      </c>
      <c r="D644">
        <v>7727313</v>
      </c>
      <c r="E644" s="2">
        <v>46022</v>
      </c>
      <c r="F644" s="2">
        <v>45931</v>
      </c>
      <c r="G644" s="3">
        <v>-50</v>
      </c>
      <c r="H644" t="s">
        <v>19</v>
      </c>
      <c r="K644" s="3"/>
      <c r="L644" s="147"/>
    </row>
    <row r="645" spans="1:12" x14ac:dyDescent="0.25">
      <c r="A645" t="s">
        <v>0</v>
      </c>
      <c r="B645" t="s">
        <v>16</v>
      </c>
      <c r="C645" t="s">
        <v>17</v>
      </c>
      <c r="D645">
        <v>7727321</v>
      </c>
      <c r="E645" s="2">
        <v>46022</v>
      </c>
      <c r="F645" s="2">
        <v>45931</v>
      </c>
      <c r="G645" s="3">
        <v>-50</v>
      </c>
      <c r="H645" t="s">
        <v>19</v>
      </c>
      <c r="K645" s="3"/>
      <c r="L645" s="147"/>
    </row>
    <row r="646" spans="1:12" x14ac:dyDescent="0.25">
      <c r="A646" t="s">
        <v>0</v>
      </c>
      <c r="B646" t="s">
        <v>16</v>
      </c>
      <c r="C646" t="s">
        <v>17</v>
      </c>
      <c r="D646">
        <v>7727327</v>
      </c>
      <c r="E646" s="2">
        <v>46022</v>
      </c>
      <c r="F646" s="2">
        <v>45931</v>
      </c>
      <c r="G646" s="3">
        <v>-50</v>
      </c>
      <c r="H646" t="s">
        <v>19</v>
      </c>
      <c r="K646" s="3"/>
      <c r="L646" s="147"/>
    </row>
    <row r="647" spans="1:12" x14ac:dyDescent="0.25">
      <c r="A647" t="s">
        <v>0</v>
      </c>
      <c r="B647" t="s">
        <v>16</v>
      </c>
      <c r="C647" t="s">
        <v>17</v>
      </c>
      <c r="D647">
        <v>7727336</v>
      </c>
      <c r="E647" s="2">
        <v>46022</v>
      </c>
      <c r="F647" s="2">
        <v>45931</v>
      </c>
      <c r="G647" s="3">
        <v>-50</v>
      </c>
      <c r="H647" t="s">
        <v>19</v>
      </c>
      <c r="K647" s="3"/>
      <c r="L647" s="147"/>
    </row>
    <row r="648" spans="1:12" x14ac:dyDescent="0.25">
      <c r="A648" t="s">
        <v>0</v>
      </c>
      <c r="B648" t="s">
        <v>16</v>
      </c>
      <c r="C648" t="s">
        <v>17</v>
      </c>
      <c r="D648">
        <v>7727337</v>
      </c>
      <c r="E648" s="2">
        <v>46022</v>
      </c>
      <c r="F648" s="2">
        <v>45931</v>
      </c>
      <c r="G648" s="3">
        <v>-50</v>
      </c>
      <c r="H648" t="s">
        <v>19</v>
      </c>
      <c r="K648" s="3"/>
      <c r="L648" s="147"/>
    </row>
    <row r="649" spans="1:12" x14ac:dyDescent="0.25">
      <c r="A649" t="s">
        <v>0</v>
      </c>
      <c r="B649" t="s">
        <v>16</v>
      </c>
      <c r="C649" t="s">
        <v>17</v>
      </c>
      <c r="D649">
        <v>7727341</v>
      </c>
      <c r="E649" s="2">
        <v>46022</v>
      </c>
      <c r="F649" s="2">
        <v>45931</v>
      </c>
      <c r="G649" s="3">
        <v>-55</v>
      </c>
      <c r="H649" t="s">
        <v>19</v>
      </c>
      <c r="K649" s="3"/>
      <c r="L649" s="147"/>
    </row>
    <row r="650" spans="1:12" x14ac:dyDescent="0.25">
      <c r="A650" t="s">
        <v>0</v>
      </c>
      <c r="B650" t="s">
        <v>16</v>
      </c>
      <c r="C650" t="s">
        <v>17</v>
      </c>
      <c r="D650">
        <v>7727343</v>
      </c>
      <c r="E650" s="2">
        <v>46022</v>
      </c>
      <c r="F650" s="2">
        <v>45931</v>
      </c>
      <c r="G650" s="3">
        <v>-50</v>
      </c>
      <c r="H650" t="s">
        <v>19</v>
      </c>
      <c r="K650" s="3"/>
      <c r="L650" s="147"/>
    </row>
    <row r="651" spans="1:12" x14ac:dyDescent="0.25">
      <c r="A651" t="s">
        <v>0</v>
      </c>
      <c r="B651" t="s">
        <v>16</v>
      </c>
      <c r="C651" t="s">
        <v>17</v>
      </c>
      <c r="D651">
        <v>7727362</v>
      </c>
      <c r="E651" s="2">
        <v>46022</v>
      </c>
      <c r="F651" s="2">
        <v>45931</v>
      </c>
      <c r="G651" s="28">
        <v>0</v>
      </c>
      <c r="H651" t="s">
        <v>19</v>
      </c>
      <c r="K651" s="3"/>
      <c r="L651" s="147"/>
    </row>
    <row r="652" spans="1:12" x14ac:dyDescent="0.25">
      <c r="A652" t="s">
        <v>0</v>
      </c>
      <c r="B652" t="s">
        <v>16</v>
      </c>
      <c r="C652" t="s">
        <v>17</v>
      </c>
      <c r="D652">
        <v>7727364</v>
      </c>
      <c r="E652" s="2">
        <v>46022</v>
      </c>
      <c r="F652" s="2">
        <v>45931</v>
      </c>
      <c r="G652" s="28">
        <v>0</v>
      </c>
      <c r="H652" t="s">
        <v>19</v>
      </c>
      <c r="K652" s="3"/>
      <c r="L652" s="147"/>
    </row>
    <row r="653" spans="1:12" x14ac:dyDescent="0.25">
      <c r="A653" t="s">
        <v>0</v>
      </c>
      <c r="B653" t="s">
        <v>16</v>
      </c>
      <c r="C653" t="s">
        <v>17</v>
      </c>
      <c r="D653">
        <v>7727451</v>
      </c>
      <c r="E653" s="2">
        <v>46022</v>
      </c>
      <c r="F653" s="2">
        <v>45931</v>
      </c>
      <c r="G653" s="3">
        <v>-50</v>
      </c>
      <c r="H653" t="s">
        <v>19</v>
      </c>
      <c r="K653" s="3"/>
      <c r="L653" s="147"/>
    </row>
    <row r="654" spans="1:12" x14ac:dyDescent="0.25">
      <c r="A654" t="s">
        <v>0</v>
      </c>
      <c r="B654" t="s">
        <v>16</v>
      </c>
      <c r="C654" t="s">
        <v>17</v>
      </c>
      <c r="D654">
        <v>7742341</v>
      </c>
      <c r="E654" s="2">
        <v>46022</v>
      </c>
      <c r="F654" s="2">
        <v>45934</v>
      </c>
      <c r="G654" s="3">
        <v>-47</v>
      </c>
      <c r="H654" t="s">
        <v>19</v>
      </c>
      <c r="K654" s="3"/>
      <c r="L654" s="147"/>
    </row>
    <row r="655" spans="1:12" x14ac:dyDescent="0.25">
      <c r="A655" t="s">
        <v>0</v>
      </c>
      <c r="B655" t="s">
        <v>16</v>
      </c>
      <c r="C655" t="s">
        <v>17</v>
      </c>
      <c r="D655">
        <v>7742451</v>
      </c>
      <c r="E655" s="2">
        <v>46022</v>
      </c>
      <c r="F655" s="2">
        <v>45934</v>
      </c>
      <c r="G655" s="3">
        <v>-44</v>
      </c>
      <c r="H655" t="s">
        <v>19</v>
      </c>
      <c r="K655" s="3"/>
      <c r="L655" s="147"/>
    </row>
    <row r="656" spans="1:12" x14ac:dyDescent="0.25">
      <c r="A656" t="s">
        <v>0</v>
      </c>
      <c r="B656" t="s">
        <v>16</v>
      </c>
      <c r="C656" t="s">
        <v>17</v>
      </c>
      <c r="D656">
        <v>7744341</v>
      </c>
      <c r="E656" s="2">
        <v>46022</v>
      </c>
      <c r="F656" s="2">
        <v>45934</v>
      </c>
      <c r="G656" s="3">
        <v>-32</v>
      </c>
      <c r="H656" t="s">
        <v>19</v>
      </c>
      <c r="K656" s="3"/>
      <c r="L656" s="147"/>
    </row>
    <row r="657" spans="1:12" x14ac:dyDescent="0.25">
      <c r="A657" t="s">
        <v>0</v>
      </c>
      <c r="B657" t="s">
        <v>16</v>
      </c>
      <c r="C657" t="s">
        <v>17</v>
      </c>
      <c r="D657">
        <v>7744451</v>
      </c>
      <c r="E657" s="2">
        <v>46022</v>
      </c>
      <c r="F657" s="2">
        <v>45934</v>
      </c>
      <c r="G657" s="3">
        <v>-36</v>
      </c>
      <c r="H657" t="s">
        <v>19</v>
      </c>
      <c r="K657" s="3"/>
      <c r="L657" s="147"/>
    </row>
    <row r="658" spans="1:12" x14ac:dyDescent="0.25">
      <c r="A658" t="s">
        <v>0</v>
      </c>
      <c r="B658" t="s">
        <v>16</v>
      </c>
      <c r="C658" t="s">
        <v>17</v>
      </c>
      <c r="D658">
        <v>7849301</v>
      </c>
      <c r="E658" s="2">
        <v>46022</v>
      </c>
      <c r="F658" s="2">
        <v>45931</v>
      </c>
      <c r="G658" s="3">
        <v>-45</v>
      </c>
      <c r="H658" t="s">
        <v>19</v>
      </c>
      <c r="K658" s="3"/>
      <c r="L658" s="147"/>
    </row>
    <row r="659" spans="1:12" x14ac:dyDescent="0.25">
      <c r="A659" t="s">
        <v>0</v>
      </c>
      <c r="B659" t="s">
        <v>16</v>
      </c>
      <c r="C659" t="s">
        <v>17</v>
      </c>
      <c r="D659">
        <v>7849303</v>
      </c>
      <c r="E659" s="2">
        <v>46022</v>
      </c>
      <c r="F659" s="2">
        <v>45931</v>
      </c>
      <c r="G659" s="3">
        <v>-45</v>
      </c>
      <c r="H659" t="s">
        <v>19</v>
      </c>
      <c r="K659" s="3"/>
      <c r="L659" s="147"/>
    </row>
    <row r="660" spans="1:12" x14ac:dyDescent="0.25">
      <c r="A660" t="s">
        <v>0</v>
      </c>
      <c r="B660" t="s">
        <v>16</v>
      </c>
      <c r="C660" t="s">
        <v>17</v>
      </c>
      <c r="D660">
        <v>7849311</v>
      </c>
      <c r="E660" s="2">
        <v>46022</v>
      </c>
      <c r="F660" s="2">
        <v>45931</v>
      </c>
      <c r="G660" s="3">
        <v>-45</v>
      </c>
      <c r="H660" t="s">
        <v>19</v>
      </c>
      <c r="K660" s="3"/>
      <c r="L660" s="147"/>
    </row>
    <row r="661" spans="1:12" x14ac:dyDescent="0.25">
      <c r="A661" t="s">
        <v>0</v>
      </c>
      <c r="B661" t="s">
        <v>16</v>
      </c>
      <c r="C661" t="s">
        <v>17</v>
      </c>
      <c r="D661">
        <v>7849313</v>
      </c>
      <c r="E661" s="2">
        <v>46022</v>
      </c>
      <c r="F661" s="2">
        <v>45931</v>
      </c>
      <c r="G661" s="3">
        <v>-45</v>
      </c>
      <c r="H661" t="s">
        <v>19</v>
      </c>
    </row>
    <row r="662" spans="1:12" x14ac:dyDescent="0.25">
      <c r="A662" t="s">
        <v>0</v>
      </c>
      <c r="B662" t="s">
        <v>16</v>
      </c>
      <c r="C662" t="s">
        <v>17</v>
      </c>
      <c r="D662">
        <v>7849321</v>
      </c>
      <c r="E662" s="2">
        <v>46022</v>
      </c>
      <c r="F662" s="2">
        <v>45931</v>
      </c>
      <c r="G662" s="3">
        <v>-45</v>
      </c>
      <c r="H662" t="s">
        <v>19</v>
      </c>
    </row>
    <row r="663" spans="1:12" x14ac:dyDescent="0.25">
      <c r="A663" t="s">
        <v>0</v>
      </c>
      <c r="B663" t="s">
        <v>16</v>
      </c>
      <c r="C663" t="s">
        <v>17</v>
      </c>
      <c r="D663">
        <v>7849327</v>
      </c>
      <c r="E663" s="2">
        <v>46022</v>
      </c>
      <c r="F663" s="2">
        <v>45931</v>
      </c>
      <c r="G663" s="3">
        <v>-45</v>
      </c>
      <c r="H663" t="s">
        <v>19</v>
      </c>
    </row>
    <row r="664" spans="1:12" x14ac:dyDescent="0.25">
      <c r="A664" t="s">
        <v>0</v>
      </c>
      <c r="B664" t="s">
        <v>16</v>
      </c>
      <c r="C664" t="s">
        <v>17</v>
      </c>
      <c r="D664">
        <v>7849336</v>
      </c>
      <c r="E664" s="2">
        <v>46022</v>
      </c>
      <c r="F664" s="2">
        <v>45931</v>
      </c>
      <c r="G664" s="3">
        <v>-45</v>
      </c>
      <c r="H664" t="s">
        <v>19</v>
      </c>
    </row>
    <row r="665" spans="1:12" x14ac:dyDescent="0.25">
      <c r="A665" t="s">
        <v>0</v>
      </c>
      <c r="B665" t="s">
        <v>16</v>
      </c>
      <c r="C665" t="s">
        <v>17</v>
      </c>
      <c r="D665">
        <v>7849337</v>
      </c>
      <c r="E665" s="2">
        <v>46022</v>
      </c>
      <c r="F665" s="2">
        <v>45931</v>
      </c>
      <c r="G665" s="3">
        <v>-45</v>
      </c>
      <c r="H665" t="s">
        <v>19</v>
      </c>
    </row>
    <row r="666" spans="1:12" x14ac:dyDescent="0.25">
      <c r="A666" t="s">
        <v>0</v>
      </c>
      <c r="B666" t="s">
        <v>16</v>
      </c>
      <c r="C666" t="s">
        <v>17</v>
      </c>
      <c r="D666">
        <v>7849339</v>
      </c>
      <c r="E666" s="2">
        <v>46022</v>
      </c>
      <c r="F666" s="2">
        <v>45931</v>
      </c>
      <c r="G666" s="3">
        <v>-45</v>
      </c>
      <c r="H666" t="s">
        <v>19</v>
      </c>
    </row>
    <row r="667" spans="1:12" x14ac:dyDescent="0.25">
      <c r="A667" t="s">
        <v>0</v>
      </c>
      <c r="B667" t="s">
        <v>16</v>
      </c>
      <c r="C667" t="s">
        <v>17</v>
      </c>
      <c r="D667">
        <v>7849341</v>
      </c>
      <c r="E667" s="2">
        <v>46022</v>
      </c>
      <c r="F667" s="2">
        <v>45931</v>
      </c>
      <c r="G667" s="3">
        <v>-45</v>
      </c>
      <c r="H667" t="s">
        <v>19</v>
      </c>
    </row>
    <row r="668" spans="1:12" x14ac:dyDescent="0.25">
      <c r="A668" t="s">
        <v>0</v>
      </c>
      <c r="B668" t="s">
        <v>16</v>
      </c>
      <c r="C668" t="s">
        <v>17</v>
      </c>
      <c r="D668">
        <v>7849343</v>
      </c>
      <c r="E668" s="2">
        <v>46022</v>
      </c>
      <c r="F668" s="2">
        <v>45931</v>
      </c>
      <c r="G668" s="3">
        <v>-45</v>
      </c>
      <c r="H668" t="s">
        <v>19</v>
      </c>
    </row>
    <row r="669" spans="1:12" x14ac:dyDescent="0.25">
      <c r="A669" t="s">
        <v>0</v>
      </c>
      <c r="B669" t="s">
        <v>16</v>
      </c>
      <c r="C669" t="s">
        <v>17</v>
      </c>
      <c r="D669">
        <v>7849344</v>
      </c>
      <c r="E669" s="2">
        <v>46022</v>
      </c>
      <c r="F669" s="2">
        <v>45931</v>
      </c>
      <c r="G669" s="3">
        <v>-45</v>
      </c>
      <c r="H669" t="s">
        <v>19</v>
      </c>
    </row>
    <row r="670" spans="1:12" x14ac:dyDescent="0.25">
      <c r="A670" t="s">
        <v>0</v>
      </c>
      <c r="B670" t="s">
        <v>16</v>
      </c>
      <c r="C670" t="s">
        <v>17</v>
      </c>
      <c r="D670">
        <v>7849451</v>
      </c>
      <c r="E670" s="2">
        <v>46022</v>
      </c>
      <c r="F670" s="2">
        <v>45931</v>
      </c>
      <c r="G670" s="3">
        <v>-45</v>
      </c>
      <c r="H670" t="s">
        <v>19</v>
      </c>
    </row>
    <row r="671" spans="1:12" x14ac:dyDescent="0.25">
      <c r="A671" t="s">
        <v>0</v>
      </c>
      <c r="B671" t="s">
        <v>16</v>
      </c>
      <c r="C671" t="s">
        <v>17</v>
      </c>
      <c r="D671">
        <v>7854451</v>
      </c>
      <c r="E671" s="2">
        <v>46022</v>
      </c>
      <c r="F671" s="2">
        <v>45931</v>
      </c>
      <c r="G671" s="3">
        <v>-18</v>
      </c>
      <c r="H671" t="s">
        <v>19</v>
      </c>
    </row>
    <row r="672" spans="1:12" x14ac:dyDescent="0.25">
      <c r="A672" t="s">
        <v>0</v>
      </c>
      <c r="B672" t="s">
        <v>16</v>
      </c>
      <c r="C672" t="s">
        <v>17</v>
      </c>
      <c r="D672">
        <v>7878301</v>
      </c>
      <c r="E672" s="2">
        <v>46022</v>
      </c>
      <c r="F672" s="2">
        <v>45931</v>
      </c>
      <c r="G672" s="3">
        <v>-60</v>
      </c>
      <c r="H672" t="s">
        <v>19</v>
      </c>
    </row>
    <row r="673" spans="1:8" x14ac:dyDescent="0.25">
      <c r="A673" t="s">
        <v>0</v>
      </c>
      <c r="B673" t="s">
        <v>16</v>
      </c>
      <c r="C673" t="s">
        <v>17</v>
      </c>
      <c r="D673">
        <v>7878303</v>
      </c>
      <c r="E673" s="2">
        <v>46022</v>
      </c>
      <c r="F673" s="2">
        <v>45931</v>
      </c>
      <c r="G673" s="3">
        <v>-60</v>
      </c>
      <c r="H673" t="s">
        <v>19</v>
      </c>
    </row>
    <row r="674" spans="1:8" x14ac:dyDescent="0.25">
      <c r="A674" t="s">
        <v>0</v>
      </c>
      <c r="B674" t="s">
        <v>16</v>
      </c>
      <c r="C674" t="s">
        <v>17</v>
      </c>
      <c r="D674">
        <v>7903311</v>
      </c>
      <c r="E674" s="2">
        <v>46022</v>
      </c>
      <c r="F674" s="2">
        <v>45931</v>
      </c>
      <c r="G674" s="3">
        <v>-50</v>
      </c>
      <c r="H674" t="s">
        <v>19</v>
      </c>
    </row>
    <row r="675" spans="1:8" x14ac:dyDescent="0.25">
      <c r="A675" t="s">
        <v>0</v>
      </c>
      <c r="B675" t="s">
        <v>16</v>
      </c>
      <c r="C675" t="s">
        <v>17</v>
      </c>
      <c r="D675">
        <v>7903313</v>
      </c>
      <c r="E675" s="2">
        <v>46022</v>
      </c>
      <c r="F675" s="2">
        <v>45931</v>
      </c>
      <c r="G675" s="3">
        <v>-50</v>
      </c>
      <c r="H675" t="s">
        <v>19</v>
      </c>
    </row>
    <row r="676" spans="1:8" x14ac:dyDescent="0.25">
      <c r="A676" t="s">
        <v>0</v>
      </c>
      <c r="B676" t="s">
        <v>16</v>
      </c>
      <c r="C676" t="s">
        <v>17</v>
      </c>
      <c r="D676">
        <v>7903451</v>
      </c>
      <c r="E676" s="2">
        <v>46022</v>
      </c>
      <c r="F676" s="2">
        <v>45931</v>
      </c>
      <c r="G676" s="3">
        <v>-23</v>
      </c>
      <c r="H676" t="s">
        <v>19</v>
      </c>
    </row>
  </sheetData>
  <conditionalFormatting sqref="D1:D1048576">
    <cfRule type="duplicateValues" dxfId="62" priority="2"/>
  </conditionalFormatting>
  <conditionalFormatting sqref="L1:L1048576">
    <cfRule type="cellIs" dxfId="61" priority="1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L68"/>
  <sheetViews>
    <sheetView workbookViewId="0">
      <selection activeCell="H2" sqref="H2"/>
    </sheetView>
  </sheetViews>
  <sheetFormatPr defaultColWidth="8.664062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9" max="9" width="38" bestFit="1" customWidth="1"/>
    <col min="10" max="12" width="8.6640625" hidden="1" customWidth="1"/>
  </cols>
  <sheetData>
    <row r="1" spans="1:12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1" t="s">
        <v>3586</v>
      </c>
      <c r="J1" s="16"/>
      <c r="K1" s="16"/>
      <c r="L1" s="16"/>
    </row>
    <row r="2" spans="1:12" x14ac:dyDescent="0.25">
      <c r="A2" t="s">
        <v>0</v>
      </c>
      <c r="B2" t="s">
        <v>3557</v>
      </c>
      <c r="C2" t="s">
        <v>17</v>
      </c>
      <c r="D2">
        <v>2825022</v>
      </c>
      <c r="E2" s="2">
        <v>45961</v>
      </c>
      <c r="F2" s="2">
        <v>45937</v>
      </c>
      <c r="G2" s="3">
        <v>-200</v>
      </c>
      <c r="H2" t="s">
        <v>18</v>
      </c>
      <c r="K2" s="3"/>
      <c r="L2" s="147"/>
    </row>
    <row r="3" spans="1:12" x14ac:dyDescent="0.25">
      <c r="A3" t="s">
        <v>0</v>
      </c>
      <c r="B3" t="s">
        <v>3557</v>
      </c>
      <c r="C3" t="s">
        <v>17</v>
      </c>
      <c r="D3">
        <v>2825023</v>
      </c>
      <c r="E3" s="2">
        <v>45961</v>
      </c>
      <c r="F3" s="2">
        <v>45937</v>
      </c>
      <c r="G3" s="3">
        <v>-200</v>
      </c>
      <c r="H3" t="s">
        <v>18</v>
      </c>
      <c r="K3" s="3"/>
      <c r="L3" s="147"/>
    </row>
    <row r="4" spans="1:12" x14ac:dyDescent="0.25">
      <c r="A4" t="s">
        <v>0</v>
      </c>
      <c r="B4" t="s">
        <v>3557</v>
      </c>
      <c r="C4" t="s">
        <v>17</v>
      </c>
      <c r="D4">
        <v>2825181</v>
      </c>
      <c r="E4" s="2">
        <v>45961</v>
      </c>
      <c r="F4" s="2">
        <v>45937</v>
      </c>
      <c r="G4" s="3">
        <v>-200</v>
      </c>
      <c r="H4" t="s">
        <v>18</v>
      </c>
      <c r="K4" s="3"/>
      <c r="L4" s="147"/>
    </row>
    <row r="5" spans="1:12" x14ac:dyDescent="0.25">
      <c r="A5" t="s">
        <v>0</v>
      </c>
      <c r="B5" t="s">
        <v>3557</v>
      </c>
      <c r="C5" t="s">
        <v>17</v>
      </c>
      <c r="D5">
        <v>2825183</v>
      </c>
      <c r="E5" s="2">
        <v>45961</v>
      </c>
      <c r="F5" s="2">
        <v>45937</v>
      </c>
      <c r="G5" s="3">
        <v>-200</v>
      </c>
      <c r="H5" t="s">
        <v>18</v>
      </c>
      <c r="K5" s="3"/>
      <c r="L5" s="147"/>
    </row>
    <row r="6" spans="1:12" x14ac:dyDescent="0.25">
      <c r="A6" t="s">
        <v>0</v>
      </c>
      <c r="B6" t="s">
        <v>3557</v>
      </c>
      <c r="C6" t="s">
        <v>17</v>
      </c>
      <c r="D6">
        <v>2825185</v>
      </c>
      <c r="E6" s="2">
        <v>45961</v>
      </c>
      <c r="F6" s="2">
        <v>45937</v>
      </c>
      <c r="G6" s="3">
        <v>-200</v>
      </c>
      <c r="H6" t="s">
        <v>18</v>
      </c>
      <c r="K6" s="3"/>
      <c r="L6" s="147"/>
    </row>
    <row r="7" spans="1:12" x14ac:dyDescent="0.25">
      <c r="A7" t="s">
        <v>0</v>
      </c>
      <c r="B7" t="s">
        <v>3557</v>
      </c>
      <c r="C7" t="s">
        <v>17</v>
      </c>
      <c r="D7">
        <v>2825258</v>
      </c>
      <c r="E7" s="2">
        <v>45961</v>
      </c>
      <c r="F7" s="2">
        <v>45937</v>
      </c>
      <c r="G7" s="3">
        <v>-200</v>
      </c>
      <c r="H7" t="s">
        <v>18</v>
      </c>
      <c r="K7" s="3"/>
      <c r="L7" s="147"/>
    </row>
    <row r="8" spans="1:12" x14ac:dyDescent="0.25">
      <c r="E8" s="2"/>
      <c r="F8" s="2"/>
      <c r="G8" s="3"/>
      <c r="K8" s="3"/>
      <c r="L8" s="147"/>
    </row>
    <row r="9" spans="1:12" x14ac:dyDescent="0.25">
      <c r="E9" s="2"/>
      <c r="F9" s="2"/>
      <c r="G9" s="3"/>
      <c r="K9" s="3"/>
      <c r="L9" s="147"/>
    </row>
    <row r="10" spans="1:12" x14ac:dyDescent="0.25">
      <c r="E10" s="2"/>
      <c r="F10" s="2"/>
      <c r="G10" s="3"/>
      <c r="K10" s="3"/>
      <c r="L10" s="147"/>
    </row>
    <row r="11" spans="1:12" x14ac:dyDescent="0.25">
      <c r="E11" s="2"/>
      <c r="F11" s="2"/>
      <c r="G11" s="3"/>
      <c r="K11" s="3"/>
      <c r="L11" s="147"/>
    </row>
    <row r="12" spans="1:12" x14ac:dyDescent="0.25">
      <c r="E12" s="2"/>
      <c r="F12" s="2"/>
      <c r="G12" s="3"/>
      <c r="K12" s="3"/>
      <c r="L12" s="147"/>
    </row>
    <row r="13" spans="1:12" x14ac:dyDescent="0.25">
      <c r="E13" s="2"/>
      <c r="F13" s="2"/>
      <c r="G13" s="3"/>
      <c r="K13" s="3"/>
      <c r="L13" s="147"/>
    </row>
    <row r="14" spans="1:12" x14ac:dyDescent="0.25">
      <c r="E14" s="2"/>
      <c r="F14" s="2"/>
      <c r="G14" s="3"/>
      <c r="K14" s="3"/>
      <c r="L14" s="147"/>
    </row>
    <row r="15" spans="1:12" x14ac:dyDescent="0.25">
      <c r="E15" s="2"/>
      <c r="F15" s="2"/>
      <c r="G15" s="3"/>
      <c r="K15" s="3"/>
      <c r="L15" s="147"/>
    </row>
    <row r="16" spans="1:12" x14ac:dyDescent="0.25">
      <c r="E16" s="2"/>
      <c r="F16" s="2"/>
      <c r="G16" s="3"/>
      <c r="K16" s="3"/>
      <c r="L16" s="147"/>
    </row>
    <row r="17" spans="5:12" x14ac:dyDescent="0.25">
      <c r="E17" s="2"/>
      <c r="F17" s="2"/>
      <c r="G17" s="3"/>
      <c r="K17" s="3"/>
      <c r="L17" s="147"/>
    </row>
    <row r="18" spans="5:12" x14ac:dyDescent="0.25">
      <c r="E18" s="2"/>
      <c r="F18" s="2"/>
      <c r="G18" s="3"/>
      <c r="K18" s="3"/>
      <c r="L18" s="147"/>
    </row>
    <row r="19" spans="5:12" x14ac:dyDescent="0.25">
      <c r="E19" s="2"/>
      <c r="F19" s="2"/>
      <c r="G19" s="3"/>
      <c r="K19" s="3"/>
      <c r="L19" s="147"/>
    </row>
    <row r="20" spans="5:12" x14ac:dyDescent="0.25">
      <c r="E20" s="2"/>
      <c r="F20" s="2"/>
      <c r="G20" s="3"/>
      <c r="K20" s="3"/>
      <c r="L20" s="147"/>
    </row>
    <row r="21" spans="5:12" x14ac:dyDescent="0.25">
      <c r="E21" s="2"/>
      <c r="F21" s="2"/>
      <c r="G21" s="3"/>
      <c r="K21" s="3"/>
      <c r="L21" s="147"/>
    </row>
    <row r="22" spans="5:12" x14ac:dyDescent="0.25">
      <c r="E22" s="2"/>
      <c r="F22" s="2"/>
      <c r="G22" s="3"/>
      <c r="K22" s="3"/>
      <c r="L22" s="147"/>
    </row>
    <row r="23" spans="5:12" x14ac:dyDescent="0.25">
      <c r="E23" s="2"/>
      <c r="F23" s="2"/>
      <c r="G23" s="28"/>
      <c r="K23" s="28"/>
      <c r="L23" s="147"/>
    </row>
    <row r="24" spans="5:12" x14ac:dyDescent="0.25">
      <c r="E24" s="2"/>
      <c r="F24" s="2"/>
      <c r="G24" s="28"/>
      <c r="K24" s="28"/>
      <c r="L24" s="147"/>
    </row>
    <row r="25" spans="5:12" x14ac:dyDescent="0.25">
      <c r="E25" s="2"/>
      <c r="F25" s="2"/>
      <c r="G25" s="28"/>
      <c r="K25" s="28"/>
      <c r="L25" s="147"/>
    </row>
    <row r="26" spans="5:12" x14ac:dyDescent="0.25">
      <c r="E26" s="2"/>
      <c r="F26" s="2"/>
      <c r="G26" s="28"/>
      <c r="K26" s="28"/>
      <c r="L26" s="147"/>
    </row>
    <row r="27" spans="5:12" x14ac:dyDescent="0.25">
      <c r="E27" s="2"/>
      <c r="F27" s="2"/>
      <c r="G27" s="28"/>
      <c r="K27" s="28"/>
      <c r="L27" s="147"/>
    </row>
    <row r="28" spans="5:12" x14ac:dyDescent="0.25">
      <c r="E28" s="2"/>
      <c r="F28" s="2"/>
      <c r="G28" s="3"/>
      <c r="K28" s="3"/>
      <c r="L28" s="147"/>
    </row>
    <row r="29" spans="5:12" x14ac:dyDescent="0.25">
      <c r="E29" s="2"/>
      <c r="F29" s="2"/>
      <c r="G29" s="3"/>
      <c r="K29" s="3"/>
      <c r="L29" s="147"/>
    </row>
    <row r="30" spans="5:12" x14ac:dyDescent="0.25">
      <c r="E30" s="2"/>
      <c r="F30" s="2"/>
      <c r="G30" s="3"/>
      <c r="K30" s="3"/>
      <c r="L30" s="147"/>
    </row>
    <row r="31" spans="5:12" x14ac:dyDescent="0.25">
      <c r="E31" s="2"/>
      <c r="F31" s="2"/>
      <c r="G31" s="3"/>
      <c r="K31" s="3"/>
      <c r="L31" s="147"/>
    </row>
    <row r="32" spans="5:12" x14ac:dyDescent="0.25">
      <c r="E32" s="2"/>
      <c r="F32" s="2"/>
      <c r="G32" s="3"/>
      <c r="K32" s="3"/>
      <c r="L32" s="147"/>
    </row>
    <row r="33" spans="5:12" x14ac:dyDescent="0.25">
      <c r="E33" s="2"/>
      <c r="F33" s="2"/>
      <c r="G33" s="3"/>
      <c r="K33" s="3"/>
      <c r="L33" s="147"/>
    </row>
    <row r="34" spans="5:12" x14ac:dyDescent="0.25">
      <c r="E34" s="2"/>
      <c r="F34" s="2"/>
      <c r="G34" s="3"/>
      <c r="K34" s="3"/>
      <c r="L34" s="147"/>
    </row>
    <row r="35" spans="5:12" x14ac:dyDescent="0.25">
      <c r="E35" s="2"/>
      <c r="F35" s="2"/>
      <c r="G35" s="3"/>
      <c r="K35" s="3"/>
      <c r="L35" s="147"/>
    </row>
    <row r="36" spans="5:12" x14ac:dyDescent="0.25">
      <c r="E36" s="2"/>
      <c r="F36" s="2"/>
      <c r="G36" s="3"/>
      <c r="K36" s="3"/>
      <c r="L36" s="147"/>
    </row>
    <row r="37" spans="5:12" x14ac:dyDescent="0.25">
      <c r="E37" s="2"/>
      <c r="F37" s="2"/>
      <c r="G37" s="3"/>
      <c r="K37" s="3"/>
      <c r="L37" s="147"/>
    </row>
    <row r="38" spans="5:12" x14ac:dyDescent="0.25">
      <c r="E38" s="2"/>
      <c r="F38" s="2"/>
      <c r="G38" s="3"/>
      <c r="K38" s="3"/>
      <c r="L38" s="147"/>
    </row>
    <row r="39" spans="5:12" x14ac:dyDescent="0.25">
      <c r="E39" s="2"/>
      <c r="F39" s="2"/>
      <c r="G39" s="3"/>
      <c r="K39" s="3"/>
      <c r="L39" s="147"/>
    </row>
    <row r="40" spans="5:12" x14ac:dyDescent="0.25">
      <c r="E40" s="2"/>
      <c r="F40" s="2"/>
      <c r="G40" s="3"/>
      <c r="K40" s="3"/>
      <c r="L40" s="147"/>
    </row>
    <row r="41" spans="5:12" x14ac:dyDescent="0.25">
      <c r="E41" s="2"/>
      <c r="F41" s="2"/>
      <c r="G41" s="3"/>
      <c r="K41" s="3"/>
      <c r="L41" s="147"/>
    </row>
    <row r="42" spans="5:12" x14ac:dyDescent="0.25">
      <c r="E42" s="2"/>
      <c r="F42" s="2"/>
      <c r="G42" s="3"/>
      <c r="K42" s="3"/>
      <c r="L42" s="147"/>
    </row>
    <row r="43" spans="5:12" x14ac:dyDescent="0.25">
      <c r="E43" s="2"/>
      <c r="F43" s="2"/>
      <c r="G43" s="3"/>
      <c r="K43" s="3"/>
      <c r="L43" s="147"/>
    </row>
    <row r="44" spans="5:12" x14ac:dyDescent="0.25">
      <c r="E44" s="2"/>
      <c r="F44" s="2"/>
      <c r="G44" s="3"/>
      <c r="K44" s="3"/>
      <c r="L44" s="147"/>
    </row>
    <row r="45" spans="5:12" x14ac:dyDescent="0.25">
      <c r="E45" s="2"/>
      <c r="F45" s="2"/>
      <c r="G45" s="3"/>
      <c r="K45" s="3"/>
      <c r="L45" s="147"/>
    </row>
    <row r="46" spans="5:12" x14ac:dyDescent="0.25">
      <c r="E46" s="2"/>
      <c r="F46" s="2"/>
      <c r="G46" s="3"/>
      <c r="K46" s="3"/>
      <c r="L46" s="147"/>
    </row>
    <row r="47" spans="5:12" x14ac:dyDescent="0.25">
      <c r="E47" s="2"/>
      <c r="F47" s="2"/>
      <c r="G47" s="3"/>
      <c r="K47" s="3"/>
      <c r="L47" s="147"/>
    </row>
    <row r="48" spans="5:12" x14ac:dyDescent="0.25">
      <c r="E48" s="2"/>
      <c r="F48" s="2"/>
      <c r="G48" s="3"/>
      <c r="K48" s="3"/>
      <c r="L48" s="147"/>
    </row>
    <row r="49" spans="5:12" x14ac:dyDescent="0.25">
      <c r="E49" s="2"/>
      <c r="F49" s="2"/>
      <c r="G49" s="3"/>
      <c r="K49" s="3"/>
      <c r="L49" s="147"/>
    </row>
    <row r="50" spans="5:12" x14ac:dyDescent="0.25">
      <c r="E50" s="2"/>
      <c r="F50" s="2"/>
      <c r="G50" s="3"/>
      <c r="K50" s="3"/>
      <c r="L50" s="147"/>
    </row>
    <row r="51" spans="5:12" x14ac:dyDescent="0.25">
      <c r="E51" s="2"/>
      <c r="F51" s="2"/>
      <c r="G51" s="3"/>
      <c r="K51" s="3"/>
      <c r="L51" s="147"/>
    </row>
    <row r="52" spans="5:12" x14ac:dyDescent="0.25">
      <c r="E52" s="2"/>
      <c r="F52" s="2"/>
      <c r="G52" s="3"/>
      <c r="K52" s="3"/>
      <c r="L52" s="147"/>
    </row>
    <row r="53" spans="5:12" x14ac:dyDescent="0.25">
      <c r="E53" s="2"/>
      <c r="F53" s="2"/>
      <c r="G53" s="28"/>
      <c r="K53" s="28"/>
      <c r="L53" s="147"/>
    </row>
    <row r="54" spans="5:12" x14ac:dyDescent="0.25">
      <c r="E54" s="2"/>
      <c r="F54" s="2"/>
      <c r="G54" s="3"/>
      <c r="K54" s="3"/>
      <c r="L54" s="147"/>
    </row>
    <row r="55" spans="5:12" x14ac:dyDescent="0.25">
      <c r="E55" s="2"/>
      <c r="F55" s="2"/>
      <c r="G55" s="3"/>
      <c r="K55" s="3"/>
      <c r="L55" s="147"/>
    </row>
    <row r="56" spans="5:12" x14ac:dyDescent="0.25">
      <c r="E56" s="2"/>
      <c r="F56" s="2"/>
      <c r="G56" s="3"/>
      <c r="K56" s="3"/>
      <c r="L56" s="147"/>
    </row>
    <row r="57" spans="5:12" x14ac:dyDescent="0.25">
      <c r="E57" s="2"/>
      <c r="F57" s="2"/>
      <c r="G57" s="3"/>
      <c r="K57" s="3"/>
      <c r="L57" s="147"/>
    </row>
    <row r="58" spans="5:12" x14ac:dyDescent="0.25">
      <c r="E58" s="2"/>
      <c r="F58" s="2"/>
      <c r="G58" s="3"/>
      <c r="K58" s="3"/>
      <c r="L58" s="147"/>
    </row>
    <row r="59" spans="5:12" x14ac:dyDescent="0.25">
      <c r="E59" s="2"/>
      <c r="F59" s="2"/>
      <c r="G59" s="3"/>
      <c r="K59" s="3"/>
      <c r="L59" s="147"/>
    </row>
    <row r="60" spans="5:12" x14ac:dyDescent="0.25">
      <c r="E60" s="2"/>
      <c r="F60" s="2"/>
      <c r="G60" s="3"/>
      <c r="K60" s="3"/>
      <c r="L60" s="147"/>
    </row>
    <row r="61" spans="5:12" x14ac:dyDescent="0.25">
      <c r="E61" s="2"/>
      <c r="F61" s="2"/>
      <c r="G61" s="3"/>
      <c r="K61" s="3"/>
      <c r="L61" s="147"/>
    </row>
    <row r="62" spans="5:12" x14ac:dyDescent="0.25">
      <c r="E62" s="2"/>
      <c r="F62" s="2"/>
      <c r="G62" s="3"/>
      <c r="K62" s="3"/>
      <c r="L62" s="147"/>
    </row>
    <row r="63" spans="5:12" x14ac:dyDescent="0.25">
      <c r="E63" s="2"/>
      <c r="F63" s="2"/>
      <c r="G63" s="3"/>
      <c r="K63" s="3"/>
      <c r="L63" s="147"/>
    </row>
    <row r="64" spans="5:12" x14ac:dyDescent="0.25">
      <c r="E64" s="2"/>
      <c r="F64" s="2"/>
      <c r="G64" s="3"/>
      <c r="K64" s="3"/>
      <c r="L64" s="147"/>
    </row>
    <row r="65" spans="5:12" x14ac:dyDescent="0.25">
      <c r="E65" s="2"/>
      <c r="F65" s="2"/>
      <c r="G65" s="3"/>
      <c r="K65" s="3"/>
      <c r="L65" s="147"/>
    </row>
    <row r="66" spans="5:12" x14ac:dyDescent="0.25">
      <c r="E66" s="2"/>
      <c r="F66" s="2"/>
      <c r="G66" s="3"/>
      <c r="K66" s="3"/>
      <c r="L66" s="147"/>
    </row>
    <row r="67" spans="5:12" x14ac:dyDescent="0.25">
      <c r="E67" s="2"/>
      <c r="F67" s="2"/>
      <c r="G67" s="3"/>
      <c r="K67" s="3"/>
      <c r="L67" s="147"/>
    </row>
    <row r="68" spans="5:12" x14ac:dyDescent="0.25">
      <c r="E68" s="2"/>
      <c r="F68" s="2"/>
      <c r="G68" s="28"/>
      <c r="K68" s="28"/>
      <c r="L68" s="147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I128"/>
  <sheetViews>
    <sheetView zoomScale="140" zoomScaleNormal="140" workbookViewId="0">
      <selection activeCell="H2" sqref="H2"/>
    </sheetView>
  </sheetViews>
  <sheetFormatPr defaultColWidth="8.664062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</cols>
  <sheetData>
    <row r="1" spans="1:9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6" t="s">
        <v>3586</v>
      </c>
    </row>
    <row r="2" spans="1:9" x14ac:dyDescent="0.25">
      <c r="E2" s="2"/>
      <c r="F2" s="2"/>
      <c r="G2" s="3"/>
    </row>
    <row r="3" spans="1:9" x14ac:dyDescent="0.25">
      <c r="E3" s="2"/>
      <c r="F3" s="2"/>
      <c r="G3" s="3"/>
    </row>
    <row r="4" spans="1:9" x14ac:dyDescent="0.25">
      <c r="E4" s="2"/>
      <c r="F4" s="2"/>
      <c r="G4" s="3"/>
    </row>
    <row r="5" spans="1:9" x14ac:dyDescent="0.25">
      <c r="E5" s="2"/>
      <c r="F5" s="2"/>
      <c r="G5" s="3"/>
    </row>
    <row r="6" spans="1:9" x14ac:dyDescent="0.25">
      <c r="E6" s="2"/>
      <c r="F6" s="2"/>
      <c r="G6" s="3"/>
    </row>
    <row r="7" spans="1:9" x14ac:dyDescent="0.25">
      <c r="E7" s="2"/>
      <c r="F7" s="2"/>
      <c r="G7" s="3"/>
    </row>
    <row r="8" spans="1:9" x14ac:dyDescent="0.25">
      <c r="E8" s="2"/>
      <c r="F8" s="2"/>
      <c r="G8" s="3"/>
    </row>
    <row r="9" spans="1:9" x14ac:dyDescent="0.25">
      <c r="E9" s="2"/>
      <c r="F9" s="2"/>
      <c r="G9" s="3"/>
    </row>
    <row r="10" spans="1:9" x14ac:dyDescent="0.25">
      <c r="E10" s="2"/>
      <c r="F10" s="2"/>
      <c r="G10" s="3"/>
    </row>
    <row r="11" spans="1:9" x14ac:dyDescent="0.25">
      <c r="E11" s="2"/>
      <c r="F11" s="2"/>
      <c r="G11" s="3"/>
    </row>
    <row r="12" spans="1:9" x14ac:dyDescent="0.25">
      <c r="E12" s="2"/>
      <c r="F12" s="2"/>
      <c r="G12" s="3"/>
    </row>
    <row r="13" spans="1:9" x14ac:dyDescent="0.25">
      <c r="E13" s="2"/>
      <c r="F13" s="2"/>
      <c r="G13" s="3"/>
    </row>
    <row r="14" spans="1:9" x14ac:dyDescent="0.25">
      <c r="E14" s="2"/>
      <c r="F14" s="2"/>
      <c r="G14" s="3"/>
    </row>
    <row r="15" spans="1:9" x14ac:dyDescent="0.25">
      <c r="E15" s="2"/>
      <c r="F15" s="2"/>
      <c r="G15" s="3"/>
    </row>
    <row r="16" spans="1:9" x14ac:dyDescent="0.25">
      <c r="E16" s="2"/>
      <c r="F16" s="2"/>
      <c r="G16" s="3"/>
    </row>
    <row r="17" spans="5:7" x14ac:dyDescent="0.25">
      <c r="E17" s="2"/>
      <c r="F17" s="2"/>
      <c r="G17" s="3"/>
    </row>
    <row r="18" spans="5:7" x14ac:dyDescent="0.25">
      <c r="E18" s="2"/>
      <c r="F18" s="2"/>
      <c r="G18" s="3"/>
    </row>
    <row r="19" spans="5:7" x14ac:dyDescent="0.25">
      <c r="E19" s="2"/>
      <c r="F19" s="2"/>
      <c r="G19" s="3"/>
    </row>
    <row r="20" spans="5:7" x14ac:dyDescent="0.25">
      <c r="E20" s="2"/>
      <c r="F20" s="2"/>
      <c r="G20" s="3"/>
    </row>
    <row r="21" spans="5:7" x14ac:dyDescent="0.25">
      <c r="E21" s="2"/>
      <c r="F21" s="2"/>
      <c r="G21" s="3"/>
    </row>
    <row r="22" spans="5:7" x14ac:dyDescent="0.25">
      <c r="E22" s="2"/>
      <c r="F22" s="2"/>
      <c r="G22" s="3"/>
    </row>
    <row r="23" spans="5:7" x14ac:dyDescent="0.25">
      <c r="E23" s="2"/>
      <c r="F23" s="2"/>
      <c r="G23" s="3"/>
    </row>
    <row r="24" spans="5:7" x14ac:dyDescent="0.25">
      <c r="E24" s="2"/>
      <c r="F24" s="2"/>
      <c r="G24" s="3"/>
    </row>
    <row r="25" spans="5:7" x14ac:dyDescent="0.25">
      <c r="E25" s="2"/>
      <c r="F25" s="2"/>
      <c r="G25" s="3"/>
    </row>
    <row r="26" spans="5:7" x14ac:dyDescent="0.25">
      <c r="E26" s="2"/>
      <c r="F26" s="2"/>
      <c r="G26" s="3"/>
    </row>
    <row r="27" spans="5:7" x14ac:dyDescent="0.25">
      <c r="E27" s="2"/>
      <c r="F27" s="2"/>
      <c r="G27" s="3"/>
    </row>
    <row r="28" spans="5:7" x14ac:dyDescent="0.25">
      <c r="E28" s="2"/>
      <c r="F28" s="2"/>
      <c r="G28" s="3"/>
    </row>
    <row r="29" spans="5:7" x14ac:dyDescent="0.25">
      <c r="E29" s="2"/>
      <c r="F29" s="2"/>
      <c r="G29" s="3"/>
    </row>
    <row r="30" spans="5:7" x14ac:dyDescent="0.25">
      <c r="E30" s="2"/>
      <c r="F30" s="2"/>
      <c r="G30" s="3"/>
    </row>
    <row r="31" spans="5:7" x14ac:dyDescent="0.25">
      <c r="E31" s="2"/>
      <c r="F31" s="2"/>
      <c r="G31" s="3"/>
    </row>
    <row r="32" spans="5:7" x14ac:dyDescent="0.25">
      <c r="E32" s="2"/>
      <c r="F32" s="2"/>
      <c r="G32" s="3"/>
    </row>
    <row r="33" spans="5:7" x14ac:dyDescent="0.25">
      <c r="E33" s="2"/>
      <c r="F33" s="2"/>
      <c r="G33" s="3"/>
    </row>
    <row r="34" spans="5:7" x14ac:dyDescent="0.25">
      <c r="E34" s="2"/>
      <c r="F34" s="2"/>
      <c r="G34" s="3"/>
    </row>
    <row r="35" spans="5:7" x14ac:dyDescent="0.25">
      <c r="E35" s="2"/>
      <c r="F35" s="2"/>
      <c r="G35" s="3"/>
    </row>
    <row r="36" spans="5:7" x14ac:dyDescent="0.25">
      <c r="E36" s="2"/>
      <c r="F36" s="2"/>
      <c r="G36" s="3"/>
    </row>
    <row r="37" spans="5:7" x14ac:dyDescent="0.25">
      <c r="E37" s="2"/>
      <c r="F37" s="2"/>
      <c r="G37" s="3"/>
    </row>
    <row r="38" spans="5:7" x14ac:dyDescent="0.25">
      <c r="E38" s="2"/>
      <c r="F38" s="2"/>
      <c r="G38" s="3"/>
    </row>
    <row r="39" spans="5:7" x14ac:dyDescent="0.25">
      <c r="E39" s="2"/>
      <c r="F39" s="2"/>
      <c r="G39" s="3"/>
    </row>
    <row r="40" spans="5:7" x14ac:dyDescent="0.25">
      <c r="E40" s="2"/>
      <c r="F40" s="2"/>
      <c r="G40" s="3"/>
    </row>
    <row r="41" spans="5:7" x14ac:dyDescent="0.25">
      <c r="E41" s="2"/>
      <c r="F41" s="2"/>
      <c r="G41" s="3"/>
    </row>
    <row r="42" spans="5:7" x14ac:dyDescent="0.25">
      <c r="E42" s="2"/>
      <c r="F42" s="2"/>
      <c r="G42" s="3"/>
    </row>
    <row r="43" spans="5:7" x14ac:dyDescent="0.25">
      <c r="E43" s="2"/>
      <c r="F43" s="2"/>
      <c r="G43" s="3"/>
    </row>
    <row r="44" spans="5:7" x14ac:dyDescent="0.25">
      <c r="E44" s="2"/>
      <c r="F44" s="2"/>
      <c r="G44" s="3"/>
    </row>
    <row r="45" spans="5:7" x14ac:dyDescent="0.25">
      <c r="E45" s="2"/>
      <c r="F45" s="2"/>
      <c r="G45" s="3"/>
    </row>
    <row r="46" spans="5:7" x14ac:dyDescent="0.25">
      <c r="E46" s="2"/>
      <c r="F46" s="2"/>
      <c r="G46" s="3"/>
    </row>
    <row r="47" spans="5:7" x14ac:dyDescent="0.25">
      <c r="E47" s="2"/>
      <c r="F47" s="2"/>
      <c r="G47" s="3"/>
    </row>
    <row r="48" spans="5:7" x14ac:dyDescent="0.25">
      <c r="E48" s="2"/>
      <c r="F48" s="2"/>
      <c r="G48" s="3"/>
    </row>
    <row r="49" spans="5:7" x14ac:dyDescent="0.25">
      <c r="E49" s="2"/>
      <c r="F49" s="2"/>
      <c r="G49" s="3"/>
    </row>
    <row r="50" spans="5:7" x14ac:dyDescent="0.25">
      <c r="E50" s="2"/>
      <c r="F50" s="2"/>
      <c r="G50" s="3"/>
    </row>
    <row r="51" spans="5:7" x14ac:dyDescent="0.25">
      <c r="E51" s="2"/>
      <c r="F51" s="2"/>
      <c r="G51" s="3"/>
    </row>
    <row r="52" spans="5:7" x14ac:dyDescent="0.25">
      <c r="E52" s="2"/>
      <c r="F52" s="2"/>
      <c r="G52" s="3"/>
    </row>
    <row r="53" spans="5:7" x14ac:dyDescent="0.25">
      <c r="E53" s="2"/>
      <c r="F53" s="2"/>
      <c r="G53" s="3"/>
    </row>
    <row r="54" spans="5:7" x14ac:dyDescent="0.25">
      <c r="E54" s="2"/>
      <c r="F54" s="2"/>
      <c r="G54" s="3"/>
    </row>
    <row r="55" spans="5:7" x14ac:dyDescent="0.25">
      <c r="E55" s="2"/>
      <c r="F55" s="2"/>
      <c r="G55" s="3"/>
    </row>
    <row r="56" spans="5:7" x14ac:dyDescent="0.25">
      <c r="E56" s="2"/>
      <c r="F56" s="2"/>
      <c r="G56" s="3"/>
    </row>
    <row r="57" spans="5:7" x14ac:dyDescent="0.25">
      <c r="E57" s="2"/>
      <c r="F57" s="2"/>
      <c r="G57" s="3"/>
    </row>
    <row r="58" spans="5:7" x14ac:dyDescent="0.25">
      <c r="E58" s="2"/>
      <c r="F58" s="2"/>
      <c r="G58" s="3"/>
    </row>
    <row r="59" spans="5:7" x14ac:dyDescent="0.25">
      <c r="E59" s="2"/>
      <c r="F59" s="2"/>
      <c r="G59" s="3"/>
    </row>
    <row r="60" spans="5:7" x14ac:dyDescent="0.25">
      <c r="E60" s="2"/>
      <c r="F60" s="2"/>
      <c r="G60" s="3"/>
    </row>
    <row r="61" spans="5:7" x14ac:dyDescent="0.25">
      <c r="E61" s="2"/>
      <c r="F61" s="2"/>
      <c r="G61" s="3"/>
    </row>
    <row r="62" spans="5:7" x14ac:dyDescent="0.25">
      <c r="E62" s="2"/>
      <c r="F62" s="2"/>
      <c r="G62" s="3"/>
    </row>
    <row r="63" spans="5:7" x14ac:dyDescent="0.25">
      <c r="E63" s="2"/>
      <c r="F63" s="2"/>
      <c r="G63" s="3"/>
    </row>
    <row r="64" spans="5:7" x14ac:dyDescent="0.25">
      <c r="E64" s="2"/>
      <c r="F64" s="2"/>
      <c r="G64" s="3"/>
    </row>
    <row r="65" spans="5:7" x14ac:dyDescent="0.25">
      <c r="E65" s="2"/>
      <c r="F65" s="2"/>
      <c r="G65" s="3"/>
    </row>
    <row r="66" spans="5:7" x14ac:dyDescent="0.25">
      <c r="E66" s="2"/>
      <c r="F66" s="2"/>
      <c r="G66" s="3"/>
    </row>
    <row r="67" spans="5:7" x14ac:dyDescent="0.25">
      <c r="E67" s="2"/>
      <c r="F67" s="2"/>
      <c r="G67" s="3"/>
    </row>
    <row r="68" spans="5:7" x14ac:dyDescent="0.25">
      <c r="E68" s="2"/>
      <c r="F68" s="2"/>
      <c r="G68" s="3"/>
    </row>
    <row r="69" spans="5:7" x14ac:dyDescent="0.25">
      <c r="E69" s="2"/>
      <c r="F69" s="2"/>
      <c r="G69" s="3"/>
    </row>
    <row r="70" spans="5:7" x14ac:dyDescent="0.25">
      <c r="E70" s="2"/>
      <c r="F70" s="2"/>
      <c r="G70" s="3"/>
    </row>
    <row r="71" spans="5:7" x14ac:dyDescent="0.25">
      <c r="E71" s="2"/>
      <c r="F71" s="2"/>
      <c r="G71" s="3"/>
    </row>
    <row r="72" spans="5:7" x14ac:dyDescent="0.25">
      <c r="E72" s="2"/>
      <c r="F72" s="2"/>
      <c r="G72" s="3"/>
    </row>
    <row r="73" spans="5:7" x14ac:dyDescent="0.25">
      <c r="E73" s="2"/>
      <c r="F73" s="2"/>
      <c r="G73" s="3"/>
    </row>
    <row r="74" spans="5:7" x14ac:dyDescent="0.25">
      <c r="E74" s="2"/>
      <c r="F74" s="2"/>
      <c r="G74" s="3"/>
    </row>
    <row r="75" spans="5:7" x14ac:dyDescent="0.25">
      <c r="E75" s="2"/>
      <c r="F75" s="2"/>
      <c r="G75" s="3"/>
    </row>
    <row r="76" spans="5:7" x14ac:dyDescent="0.25">
      <c r="E76" s="2"/>
      <c r="F76" s="2"/>
      <c r="G76" s="3"/>
    </row>
    <row r="77" spans="5:7" x14ac:dyDescent="0.25">
      <c r="E77" s="2"/>
      <c r="F77" s="2"/>
      <c r="G77" s="3"/>
    </row>
    <row r="78" spans="5:7" x14ac:dyDescent="0.25">
      <c r="E78" s="2"/>
      <c r="F78" s="2"/>
      <c r="G78" s="3"/>
    </row>
    <row r="79" spans="5:7" x14ac:dyDescent="0.25">
      <c r="E79" s="2"/>
      <c r="F79" s="2"/>
      <c r="G79" s="3"/>
    </row>
    <row r="80" spans="5:7" x14ac:dyDescent="0.25">
      <c r="E80" s="2"/>
      <c r="F80" s="2"/>
      <c r="G80" s="3"/>
    </row>
    <row r="81" spans="5:7" x14ac:dyDescent="0.25">
      <c r="E81" s="2"/>
      <c r="F81" s="2"/>
      <c r="G81" s="3"/>
    </row>
    <row r="82" spans="5:7" x14ac:dyDescent="0.25">
      <c r="E82" s="2"/>
      <c r="F82" s="2"/>
      <c r="G82" s="3"/>
    </row>
    <row r="83" spans="5:7" x14ac:dyDescent="0.25">
      <c r="E83" s="2"/>
      <c r="F83" s="2"/>
      <c r="G83" s="3"/>
    </row>
    <row r="84" spans="5:7" x14ac:dyDescent="0.25">
      <c r="E84" s="2"/>
      <c r="F84" s="2"/>
      <c r="G84" s="3"/>
    </row>
    <row r="85" spans="5:7" x14ac:dyDescent="0.25">
      <c r="E85" s="2"/>
      <c r="F85" s="2"/>
      <c r="G85" s="3"/>
    </row>
    <row r="86" spans="5:7" x14ac:dyDescent="0.25">
      <c r="E86" s="2"/>
      <c r="F86" s="2"/>
      <c r="G86" s="3"/>
    </row>
    <row r="87" spans="5:7" x14ac:dyDescent="0.25">
      <c r="E87" s="2"/>
      <c r="F87" s="2"/>
      <c r="G87" s="3"/>
    </row>
    <row r="88" spans="5:7" x14ac:dyDescent="0.25">
      <c r="E88" s="2"/>
      <c r="F88" s="2"/>
      <c r="G88" s="3"/>
    </row>
    <row r="89" spans="5:7" x14ac:dyDescent="0.25">
      <c r="E89" s="2"/>
      <c r="F89" s="2"/>
      <c r="G89" s="3"/>
    </row>
    <row r="90" spans="5:7" x14ac:dyDescent="0.25">
      <c r="E90" s="2"/>
      <c r="F90" s="2"/>
      <c r="G90" s="3"/>
    </row>
    <row r="91" spans="5:7" x14ac:dyDescent="0.25">
      <c r="E91" s="2"/>
      <c r="F91" s="2"/>
      <c r="G91" s="3"/>
    </row>
    <row r="92" spans="5:7" x14ac:dyDescent="0.25">
      <c r="E92" s="2"/>
      <c r="F92" s="2"/>
      <c r="G92" s="3"/>
    </row>
    <row r="93" spans="5:7" x14ac:dyDescent="0.25">
      <c r="E93" s="2"/>
      <c r="F93" s="2"/>
      <c r="G93" s="3"/>
    </row>
    <row r="94" spans="5:7" x14ac:dyDescent="0.25">
      <c r="E94" s="2"/>
      <c r="F94" s="2"/>
      <c r="G94" s="3"/>
    </row>
    <row r="95" spans="5:7" x14ac:dyDescent="0.25">
      <c r="E95" s="2"/>
      <c r="F95" s="2"/>
      <c r="G95" s="3"/>
    </row>
    <row r="96" spans="5:7" x14ac:dyDescent="0.25">
      <c r="E96" s="2"/>
      <c r="F96" s="2"/>
      <c r="G96" s="3"/>
    </row>
    <row r="97" spans="5:7" x14ac:dyDescent="0.25">
      <c r="E97" s="2"/>
      <c r="F97" s="2"/>
      <c r="G97" s="3"/>
    </row>
    <row r="98" spans="5:7" x14ac:dyDescent="0.25">
      <c r="E98" s="2"/>
      <c r="F98" s="2"/>
      <c r="G98" s="3"/>
    </row>
    <row r="99" spans="5:7" x14ac:dyDescent="0.25">
      <c r="E99" s="2"/>
      <c r="F99" s="2"/>
      <c r="G99" s="3"/>
    </row>
    <row r="100" spans="5:7" x14ac:dyDescent="0.25">
      <c r="E100" s="2"/>
      <c r="F100" s="2"/>
      <c r="G100" s="3"/>
    </row>
    <row r="101" spans="5:7" x14ac:dyDescent="0.25">
      <c r="E101" s="2"/>
      <c r="F101" s="2"/>
      <c r="G101" s="3"/>
    </row>
    <row r="102" spans="5:7" x14ac:dyDescent="0.25">
      <c r="E102" s="2"/>
      <c r="F102" s="2"/>
      <c r="G102" s="3"/>
    </row>
    <row r="103" spans="5:7" x14ac:dyDescent="0.25">
      <c r="E103" s="2"/>
      <c r="F103" s="2"/>
      <c r="G103" s="3"/>
    </row>
    <row r="104" spans="5:7" x14ac:dyDescent="0.25">
      <c r="E104" s="2"/>
      <c r="F104" s="2"/>
      <c r="G104" s="3"/>
    </row>
    <row r="105" spans="5:7" x14ac:dyDescent="0.25">
      <c r="E105" s="2"/>
      <c r="F105" s="2"/>
      <c r="G105" s="3"/>
    </row>
    <row r="106" spans="5:7" x14ac:dyDescent="0.25">
      <c r="E106" s="2"/>
      <c r="F106" s="2"/>
      <c r="G106" s="3"/>
    </row>
    <row r="107" spans="5:7" x14ac:dyDescent="0.25">
      <c r="E107" s="2"/>
      <c r="F107" s="2"/>
      <c r="G107" s="3"/>
    </row>
    <row r="108" spans="5:7" x14ac:dyDescent="0.25">
      <c r="E108" s="2"/>
      <c r="F108" s="2"/>
      <c r="G108" s="3"/>
    </row>
    <row r="109" spans="5:7" x14ac:dyDescent="0.25">
      <c r="E109" s="2"/>
      <c r="F109" s="2"/>
      <c r="G109" s="3"/>
    </row>
    <row r="110" spans="5:7" x14ac:dyDescent="0.25">
      <c r="E110" s="2"/>
      <c r="F110" s="2"/>
      <c r="G110" s="3"/>
    </row>
    <row r="111" spans="5:7" x14ac:dyDescent="0.25">
      <c r="E111" s="2"/>
      <c r="F111" s="2"/>
      <c r="G111" s="3"/>
    </row>
    <row r="112" spans="5:7" x14ac:dyDescent="0.25">
      <c r="E112" s="2"/>
      <c r="F112" s="2"/>
      <c r="G112" s="3"/>
    </row>
    <row r="113" spans="5:7" x14ac:dyDescent="0.25">
      <c r="E113" s="2"/>
      <c r="F113" s="2"/>
      <c r="G113" s="3"/>
    </row>
    <row r="114" spans="5:7" x14ac:dyDescent="0.25">
      <c r="E114" s="2"/>
      <c r="F114" s="2"/>
      <c r="G114" s="3"/>
    </row>
    <row r="115" spans="5:7" x14ac:dyDescent="0.25">
      <c r="E115" s="2"/>
      <c r="F115" s="2"/>
      <c r="G115" s="3"/>
    </row>
    <row r="116" spans="5:7" x14ac:dyDescent="0.25">
      <c r="E116" s="2"/>
      <c r="F116" s="2"/>
      <c r="G116" s="3"/>
    </row>
    <row r="117" spans="5:7" x14ac:dyDescent="0.25">
      <c r="E117" s="2"/>
      <c r="F117" s="2"/>
      <c r="G117" s="3"/>
    </row>
    <row r="118" spans="5:7" x14ac:dyDescent="0.25">
      <c r="E118" s="2"/>
      <c r="F118" s="2"/>
      <c r="G118" s="3"/>
    </row>
    <row r="119" spans="5:7" x14ac:dyDescent="0.25">
      <c r="E119" s="2"/>
      <c r="F119" s="2"/>
      <c r="G119" s="3"/>
    </row>
    <row r="120" spans="5:7" x14ac:dyDescent="0.25">
      <c r="E120" s="2"/>
      <c r="F120" s="2"/>
      <c r="G120" s="3"/>
    </row>
    <row r="121" spans="5:7" x14ac:dyDescent="0.25">
      <c r="E121" s="2"/>
      <c r="F121" s="2"/>
      <c r="G121" s="3"/>
    </row>
    <row r="122" spans="5:7" x14ac:dyDescent="0.25">
      <c r="E122" s="2"/>
      <c r="F122" s="2"/>
      <c r="G122" s="3"/>
    </row>
    <row r="123" spans="5:7" x14ac:dyDescent="0.25">
      <c r="E123" s="2"/>
      <c r="F123" s="2"/>
      <c r="G123" s="3"/>
    </row>
    <row r="124" spans="5:7" x14ac:dyDescent="0.25">
      <c r="E124" s="2"/>
      <c r="F124" s="2"/>
      <c r="G124" s="3"/>
    </row>
    <row r="125" spans="5:7" x14ac:dyDescent="0.25">
      <c r="E125" s="2"/>
      <c r="F125" s="2"/>
      <c r="G125" s="3"/>
    </row>
    <row r="126" spans="5:7" x14ac:dyDescent="0.25">
      <c r="E126" s="2"/>
      <c r="F126" s="2"/>
      <c r="G126" s="3"/>
    </row>
    <row r="127" spans="5:7" x14ac:dyDescent="0.25">
      <c r="E127" s="2"/>
      <c r="F127" s="2"/>
      <c r="G127" s="3"/>
    </row>
    <row r="128" spans="5:7" x14ac:dyDescent="0.25">
      <c r="E128" s="2"/>
      <c r="F128" s="2"/>
      <c r="G128" s="3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L645"/>
  <sheetViews>
    <sheetView zoomScale="140" zoomScaleNormal="140" workbookViewId="0">
      <selection activeCell="H2" sqref="H2"/>
    </sheetView>
  </sheetViews>
  <sheetFormatPr defaultColWidth="8.664062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11" max="11" width="10" bestFit="1" customWidth="1"/>
  </cols>
  <sheetData>
    <row r="1" spans="1:12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J1" s="16" t="s">
        <v>3586</v>
      </c>
      <c r="K1" s="1" t="s">
        <v>3587</v>
      </c>
      <c r="L1" t="s">
        <v>3588</v>
      </c>
    </row>
    <row r="2" spans="1:12" x14ac:dyDescent="0.25">
      <c r="A2" t="s">
        <v>0</v>
      </c>
      <c r="B2" t="s">
        <v>3390</v>
      </c>
      <c r="C2" t="s">
        <v>17</v>
      </c>
      <c r="D2">
        <v>1408163</v>
      </c>
      <c r="E2" s="2">
        <v>46112</v>
      </c>
      <c r="F2" s="2">
        <v>45748</v>
      </c>
      <c r="G2" s="3">
        <v>-4</v>
      </c>
      <c r="H2" t="s">
        <v>18</v>
      </c>
      <c r="I2" t="str">
        <f>VLOOKUP(K2,[1]GRADE!$A:$P,16,FALSE)</f>
        <v>SILVER</v>
      </c>
      <c r="K2">
        <v>1408</v>
      </c>
      <c r="L2">
        <v>163</v>
      </c>
    </row>
    <row r="3" spans="1:12" x14ac:dyDescent="0.25">
      <c r="A3" t="s">
        <v>0</v>
      </c>
      <c r="B3" t="s">
        <v>3390</v>
      </c>
      <c r="C3" t="s">
        <v>17</v>
      </c>
      <c r="D3">
        <v>1408164</v>
      </c>
      <c r="E3" s="2">
        <v>46112</v>
      </c>
      <c r="F3" s="2">
        <v>45748</v>
      </c>
      <c r="G3" s="3">
        <v>-4</v>
      </c>
      <c r="H3" t="s">
        <v>18</v>
      </c>
      <c r="I3" t="str">
        <f>VLOOKUP(K3,[1]GRADE!$A:$P,16,FALSE)</f>
        <v>SILVER</v>
      </c>
      <c r="K3">
        <v>1408</v>
      </c>
      <c r="L3">
        <v>164</v>
      </c>
    </row>
    <row r="4" spans="1:12" x14ac:dyDescent="0.25">
      <c r="A4" t="s">
        <v>0</v>
      </c>
      <c r="B4" t="s">
        <v>3390</v>
      </c>
      <c r="C4" t="s">
        <v>17</v>
      </c>
      <c r="D4">
        <v>1408183</v>
      </c>
      <c r="E4" s="2">
        <v>46112</v>
      </c>
      <c r="F4" s="2">
        <v>45748</v>
      </c>
      <c r="G4" s="3">
        <v>-4</v>
      </c>
      <c r="H4" t="s">
        <v>18</v>
      </c>
      <c r="I4" t="str">
        <f>VLOOKUP(K4,[1]GRADE!$A:$P,16,FALSE)</f>
        <v>SILVER</v>
      </c>
      <c r="K4">
        <v>1408</v>
      </c>
      <c r="L4">
        <v>183</v>
      </c>
    </row>
    <row r="5" spans="1:12" x14ac:dyDescent="0.25">
      <c r="A5" t="s">
        <v>0</v>
      </c>
      <c r="B5" t="s">
        <v>3390</v>
      </c>
      <c r="C5" t="s">
        <v>17</v>
      </c>
      <c r="D5">
        <v>1408184</v>
      </c>
      <c r="E5" s="2">
        <v>46112</v>
      </c>
      <c r="F5" s="2">
        <v>45748</v>
      </c>
      <c r="G5" s="3">
        <v>-4</v>
      </c>
      <c r="H5" t="s">
        <v>18</v>
      </c>
      <c r="I5" t="str">
        <f>VLOOKUP(K5,[1]GRADE!$A:$P,16,FALSE)</f>
        <v>SILVER</v>
      </c>
      <c r="K5">
        <v>1408</v>
      </c>
      <c r="L5">
        <v>184</v>
      </c>
    </row>
    <row r="6" spans="1:12" x14ac:dyDescent="0.25">
      <c r="A6" t="s">
        <v>0</v>
      </c>
      <c r="B6" t="s">
        <v>3390</v>
      </c>
      <c r="C6" t="s">
        <v>17</v>
      </c>
      <c r="D6">
        <v>1408243</v>
      </c>
      <c r="E6" s="2">
        <v>46112</v>
      </c>
      <c r="F6" s="2">
        <v>45748</v>
      </c>
      <c r="G6" s="3">
        <v>-4</v>
      </c>
      <c r="H6" t="s">
        <v>18</v>
      </c>
      <c r="I6" t="str">
        <f>VLOOKUP(K6,[1]GRADE!$A:$P,16,FALSE)</f>
        <v>SILVER</v>
      </c>
      <c r="K6">
        <v>1408</v>
      </c>
      <c r="L6">
        <v>243</v>
      </c>
    </row>
    <row r="7" spans="1:12" x14ac:dyDescent="0.25">
      <c r="A7" t="s">
        <v>0</v>
      </c>
      <c r="B7" t="s">
        <v>3390</v>
      </c>
      <c r="C7" t="s">
        <v>17</v>
      </c>
      <c r="D7">
        <v>1408244</v>
      </c>
      <c r="E7" s="2">
        <v>46112</v>
      </c>
      <c r="F7" s="2">
        <v>45748</v>
      </c>
      <c r="G7" s="3">
        <v>-4</v>
      </c>
      <c r="H7" t="s">
        <v>18</v>
      </c>
      <c r="I7" t="str">
        <f>VLOOKUP(K7,[1]GRADE!$A:$P,16,FALSE)</f>
        <v>SILVER</v>
      </c>
      <c r="K7">
        <v>1408</v>
      </c>
      <c r="L7">
        <v>244</v>
      </c>
    </row>
    <row r="8" spans="1:12" x14ac:dyDescent="0.25">
      <c r="A8" t="s">
        <v>0</v>
      </c>
      <c r="B8" t="s">
        <v>3390</v>
      </c>
      <c r="C8" t="s">
        <v>17</v>
      </c>
      <c r="D8">
        <v>1412183</v>
      </c>
      <c r="E8" s="2">
        <v>46112</v>
      </c>
      <c r="F8" s="2">
        <v>45748</v>
      </c>
      <c r="G8" s="3">
        <v>-4</v>
      </c>
      <c r="H8" t="s">
        <v>18</v>
      </c>
      <c r="I8" t="str">
        <f>VLOOKUP(K8,[1]GRADE!$A:$P,16,FALSE)</f>
        <v>SILVER</v>
      </c>
      <c r="K8">
        <v>1412</v>
      </c>
      <c r="L8">
        <v>183</v>
      </c>
    </row>
    <row r="9" spans="1:12" x14ac:dyDescent="0.25">
      <c r="A9" t="s">
        <v>0</v>
      </c>
      <c r="B9" t="s">
        <v>3390</v>
      </c>
      <c r="C9" t="s">
        <v>17</v>
      </c>
      <c r="D9">
        <v>1412184</v>
      </c>
      <c r="E9" s="2">
        <v>46112</v>
      </c>
      <c r="F9" s="2">
        <v>45748</v>
      </c>
      <c r="G9" s="3">
        <v>-4</v>
      </c>
      <c r="H9" t="s">
        <v>18</v>
      </c>
      <c r="I9" t="str">
        <f>VLOOKUP(K9,[1]GRADE!$A:$P,16,FALSE)</f>
        <v>SILVER</v>
      </c>
      <c r="K9">
        <v>1412</v>
      </c>
      <c r="L9">
        <v>184</v>
      </c>
    </row>
    <row r="10" spans="1:12" x14ac:dyDescent="0.25">
      <c r="A10" t="s">
        <v>0</v>
      </c>
      <c r="B10" t="s">
        <v>3390</v>
      </c>
      <c r="C10" t="s">
        <v>17</v>
      </c>
      <c r="D10">
        <v>1412196</v>
      </c>
      <c r="E10" s="2">
        <v>46112</v>
      </c>
      <c r="F10" s="2">
        <v>45748</v>
      </c>
      <c r="G10" s="3">
        <v>-4</v>
      </c>
      <c r="H10" t="s">
        <v>18</v>
      </c>
      <c r="I10" t="str">
        <f>VLOOKUP(K10,[1]GRADE!$A:$P,16,FALSE)</f>
        <v>SILVER</v>
      </c>
      <c r="K10">
        <v>1412</v>
      </c>
      <c r="L10">
        <v>196</v>
      </c>
    </row>
    <row r="11" spans="1:12" x14ac:dyDescent="0.25">
      <c r="A11" t="s">
        <v>0</v>
      </c>
      <c r="B11" t="s">
        <v>3390</v>
      </c>
      <c r="C11" t="s">
        <v>17</v>
      </c>
      <c r="D11">
        <v>1412197</v>
      </c>
      <c r="E11" s="2">
        <v>46112</v>
      </c>
      <c r="F11" s="2">
        <v>45748</v>
      </c>
      <c r="G11" s="3">
        <v>-4</v>
      </c>
      <c r="H11" t="s">
        <v>18</v>
      </c>
      <c r="I11" t="str">
        <f>VLOOKUP(K11,[1]GRADE!$A:$P,16,FALSE)</f>
        <v>SILVER</v>
      </c>
      <c r="K11">
        <v>1412</v>
      </c>
      <c r="L11">
        <v>197</v>
      </c>
    </row>
    <row r="12" spans="1:12" x14ac:dyDescent="0.25">
      <c r="A12" t="s">
        <v>0</v>
      </c>
      <c r="B12" t="s">
        <v>3390</v>
      </c>
      <c r="C12" t="s">
        <v>17</v>
      </c>
      <c r="D12">
        <v>1412233</v>
      </c>
      <c r="E12" s="2">
        <v>46112</v>
      </c>
      <c r="F12" s="2">
        <v>45748</v>
      </c>
      <c r="G12" s="3">
        <v>-4</v>
      </c>
      <c r="H12" t="s">
        <v>18</v>
      </c>
      <c r="I12" t="str">
        <f>VLOOKUP(K12,[1]GRADE!$A:$P,16,FALSE)</f>
        <v>SILVER</v>
      </c>
      <c r="K12">
        <v>1412</v>
      </c>
      <c r="L12">
        <v>233</v>
      </c>
    </row>
    <row r="13" spans="1:12" x14ac:dyDescent="0.25">
      <c r="A13" t="s">
        <v>0</v>
      </c>
      <c r="B13" t="s">
        <v>3390</v>
      </c>
      <c r="C13" t="s">
        <v>17</v>
      </c>
      <c r="D13">
        <v>1412234</v>
      </c>
      <c r="E13" s="2">
        <v>46112</v>
      </c>
      <c r="F13" s="2">
        <v>45748</v>
      </c>
      <c r="G13" s="3">
        <v>-4</v>
      </c>
      <c r="H13" t="s">
        <v>18</v>
      </c>
      <c r="I13" t="str">
        <f>VLOOKUP(K13,[1]GRADE!$A:$P,16,FALSE)</f>
        <v>SILVER</v>
      </c>
      <c r="K13">
        <v>1412</v>
      </c>
      <c r="L13">
        <v>234</v>
      </c>
    </row>
    <row r="14" spans="1:12" x14ac:dyDescent="0.25">
      <c r="A14" t="s">
        <v>0</v>
      </c>
      <c r="B14" t="s">
        <v>3390</v>
      </c>
      <c r="C14" t="s">
        <v>17</v>
      </c>
      <c r="D14">
        <v>1414196</v>
      </c>
      <c r="E14" s="2">
        <v>46112</v>
      </c>
      <c r="F14" s="2">
        <v>45748</v>
      </c>
      <c r="G14" s="3">
        <v>-4</v>
      </c>
      <c r="H14" t="s">
        <v>18</v>
      </c>
      <c r="I14" t="str">
        <f>VLOOKUP(K14,[1]GRADE!$A:$P,16,FALSE)</f>
        <v>SILVER</v>
      </c>
      <c r="K14">
        <v>1414</v>
      </c>
      <c r="L14">
        <v>196</v>
      </c>
    </row>
    <row r="15" spans="1:12" x14ac:dyDescent="0.25">
      <c r="A15" t="s">
        <v>0</v>
      </c>
      <c r="B15" t="s">
        <v>3390</v>
      </c>
      <c r="C15" t="s">
        <v>17</v>
      </c>
      <c r="D15">
        <v>1414197</v>
      </c>
      <c r="E15" s="2">
        <v>46112</v>
      </c>
      <c r="F15" s="2">
        <v>45748</v>
      </c>
      <c r="G15" s="3">
        <v>-4</v>
      </c>
      <c r="H15" t="s">
        <v>18</v>
      </c>
      <c r="I15" t="str">
        <f>VLOOKUP(K15,[1]GRADE!$A:$P,16,FALSE)</f>
        <v>SILVER</v>
      </c>
      <c r="K15">
        <v>1414</v>
      </c>
      <c r="L15">
        <v>197</v>
      </c>
    </row>
    <row r="16" spans="1:12" x14ac:dyDescent="0.25">
      <c r="A16" t="s">
        <v>0</v>
      </c>
      <c r="B16" t="s">
        <v>3390</v>
      </c>
      <c r="C16" t="s">
        <v>17</v>
      </c>
      <c r="D16">
        <v>1415163</v>
      </c>
      <c r="E16" s="2">
        <v>46112</v>
      </c>
      <c r="F16" s="2">
        <v>45748</v>
      </c>
      <c r="G16" s="3">
        <v>-4</v>
      </c>
      <c r="H16" t="s">
        <v>18</v>
      </c>
      <c r="I16" t="str">
        <f>VLOOKUP(K16,[1]GRADE!$A:$P,16,FALSE)</f>
        <v>SILVER</v>
      </c>
      <c r="K16">
        <v>1415</v>
      </c>
      <c r="L16">
        <v>163</v>
      </c>
    </row>
    <row r="17" spans="1:12" x14ac:dyDescent="0.25">
      <c r="A17" t="s">
        <v>0</v>
      </c>
      <c r="B17" t="s">
        <v>3390</v>
      </c>
      <c r="C17" t="s">
        <v>17</v>
      </c>
      <c r="D17">
        <v>1415164</v>
      </c>
      <c r="E17" s="2">
        <v>46112</v>
      </c>
      <c r="F17" s="2">
        <v>45748</v>
      </c>
      <c r="G17" s="3">
        <v>-4</v>
      </c>
      <c r="H17" t="s">
        <v>18</v>
      </c>
      <c r="I17" t="str">
        <f>VLOOKUP(K17,[1]GRADE!$A:$P,16,FALSE)</f>
        <v>SILVER</v>
      </c>
      <c r="K17">
        <v>1415</v>
      </c>
      <c r="L17">
        <v>164</v>
      </c>
    </row>
    <row r="18" spans="1:12" x14ac:dyDescent="0.25">
      <c r="A18" t="s">
        <v>0</v>
      </c>
      <c r="B18" t="s">
        <v>3390</v>
      </c>
      <c r="C18" t="s">
        <v>17</v>
      </c>
      <c r="D18">
        <v>1415183</v>
      </c>
      <c r="E18" s="2">
        <v>46112</v>
      </c>
      <c r="F18" s="2">
        <v>45748</v>
      </c>
      <c r="G18" s="3">
        <v>-4</v>
      </c>
      <c r="H18" t="s">
        <v>18</v>
      </c>
      <c r="I18" t="str">
        <f>VLOOKUP(K18,[1]GRADE!$A:$P,16,FALSE)</f>
        <v>SILVER</v>
      </c>
      <c r="K18">
        <v>1415</v>
      </c>
      <c r="L18">
        <v>183</v>
      </c>
    </row>
    <row r="19" spans="1:12" x14ac:dyDescent="0.25">
      <c r="A19" t="s">
        <v>0</v>
      </c>
      <c r="B19" t="s">
        <v>3390</v>
      </c>
      <c r="C19" t="s">
        <v>17</v>
      </c>
      <c r="D19">
        <v>1415184</v>
      </c>
      <c r="E19" s="2">
        <v>46112</v>
      </c>
      <c r="F19" s="2">
        <v>45748</v>
      </c>
      <c r="G19" s="3">
        <v>-4</v>
      </c>
      <c r="H19" t="s">
        <v>18</v>
      </c>
      <c r="I19" t="str">
        <f>VLOOKUP(K19,[1]GRADE!$A:$P,16,FALSE)</f>
        <v>SILVER</v>
      </c>
      <c r="K19">
        <v>1415</v>
      </c>
      <c r="L19">
        <v>184</v>
      </c>
    </row>
    <row r="20" spans="1:12" x14ac:dyDescent="0.25">
      <c r="A20" t="s">
        <v>0</v>
      </c>
      <c r="B20" t="s">
        <v>3390</v>
      </c>
      <c r="C20" t="s">
        <v>17</v>
      </c>
      <c r="D20">
        <v>1415196</v>
      </c>
      <c r="E20" s="2">
        <v>46112</v>
      </c>
      <c r="F20" s="2">
        <v>45748</v>
      </c>
      <c r="G20" s="3">
        <v>-4</v>
      </c>
      <c r="H20" t="s">
        <v>18</v>
      </c>
      <c r="I20" t="str">
        <f>VLOOKUP(K20,[1]GRADE!$A:$P,16,FALSE)</f>
        <v>SILVER</v>
      </c>
      <c r="K20">
        <v>1415</v>
      </c>
      <c r="L20">
        <v>196</v>
      </c>
    </row>
    <row r="21" spans="1:12" x14ac:dyDescent="0.25">
      <c r="A21" t="s">
        <v>0</v>
      </c>
      <c r="B21" t="s">
        <v>3390</v>
      </c>
      <c r="C21" t="s">
        <v>17</v>
      </c>
      <c r="D21">
        <v>1415197</v>
      </c>
      <c r="E21" s="2">
        <v>46112</v>
      </c>
      <c r="F21" s="2">
        <v>45748</v>
      </c>
      <c r="G21" s="3">
        <v>-4</v>
      </c>
      <c r="H21" t="s">
        <v>18</v>
      </c>
      <c r="I21" t="str">
        <f>VLOOKUP(K21,[1]GRADE!$A:$P,16,FALSE)</f>
        <v>SILVER</v>
      </c>
      <c r="K21">
        <v>1415</v>
      </c>
      <c r="L21">
        <v>197</v>
      </c>
    </row>
    <row r="22" spans="1:12" x14ac:dyDescent="0.25">
      <c r="A22" t="s">
        <v>0</v>
      </c>
      <c r="B22" t="s">
        <v>3390</v>
      </c>
      <c r="C22" t="s">
        <v>17</v>
      </c>
      <c r="D22">
        <v>1415201</v>
      </c>
      <c r="E22" s="2">
        <v>46112</v>
      </c>
      <c r="F22" s="2">
        <v>45748</v>
      </c>
      <c r="G22" s="3">
        <v>-4</v>
      </c>
      <c r="H22" t="s">
        <v>18</v>
      </c>
      <c r="I22" t="str">
        <f>VLOOKUP(K22,[1]GRADE!$A:$P,16,FALSE)</f>
        <v>SILVER</v>
      </c>
      <c r="K22">
        <v>1415</v>
      </c>
      <c r="L22">
        <v>201</v>
      </c>
    </row>
    <row r="23" spans="1:12" x14ac:dyDescent="0.25">
      <c r="A23" t="s">
        <v>0</v>
      </c>
      <c r="B23" t="s">
        <v>3390</v>
      </c>
      <c r="C23" t="s">
        <v>17</v>
      </c>
      <c r="D23">
        <v>1415203</v>
      </c>
      <c r="E23" s="2">
        <v>46112</v>
      </c>
      <c r="F23" s="2">
        <v>45748</v>
      </c>
      <c r="G23" s="3">
        <v>-4</v>
      </c>
      <c r="H23" t="s">
        <v>18</v>
      </c>
      <c r="I23" t="str">
        <f>VLOOKUP(K23,[1]GRADE!$A:$P,16,FALSE)</f>
        <v>SILVER</v>
      </c>
      <c r="K23">
        <v>1415</v>
      </c>
      <c r="L23">
        <v>203</v>
      </c>
    </row>
    <row r="24" spans="1:12" x14ac:dyDescent="0.25">
      <c r="A24" t="s">
        <v>0</v>
      </c>
      <c r="B24" t="s">
        <v>3390</v>
      </c>
      <c r="C24" t="s">
        <v>17</v>
      </c>
      <c r="D24">
        <v>1415243</v>
      </c>
      <c r="E24" s="2">
        <v>46112</v>
      </c>
      <c r="F24" s="2">
        <v>45748</v>
      </c>
      <c r="G24" s="3">
        <v>-4</v>
      </c>
      <c r="H24" t="s">
        <v>18</v>
      </c>
      <c r="I24" t="str">
        <f>VLOOKUP(K24,[1]GRADE!$A:$P,16,FALSE)</f>
        <v>SILVER</v>
      </c>
      <c r="K24">
        <v>1415</v>
      </c>
      <c r="L24">
        <v>243</v>
      </c>
    </row>
    <row r="25" spans="1:12" x14ac:dyDescent="0.25">
      <c r="A25" t="s">
        <v>0</v>
      </c>
      <c r="B25" t="s">
        <v>3390</v>
      </c>
      <c r="C25" t="s">
        <v>17</v>
      </c>
      <c r="D25">
        <v>1415244</v>
      </c>
      <c r="E25" s="2">
        <v>46112</v>
      </c>
      <c r="F25" s="2">
        <v>45748</v>
      </c>
      <c r="G25" s="3">
        <v>-4</v>
      </c>
      <c r="H25" t="s">
        <v>18</v>
      </c>
      <c r="I25" t="str">
        <f>VLOOKUP(K25,[1]GRADE!$A:$P,16,FALSE)</f>
        <v>SILVER</v>
      </c>
      <c r="K25">
        <v>1415</v>
      </c>
      <c r="L25">
        <v>244</v>
      </c>
    </row>
    <row r="26" spans="1:12" x14ac:dyDescent="0.25">
      <c r="A26" t="s">
        <v>0</v>
      </c>
      <c r="B26" t="s">
        <v>3390</v>
      </c>
      <c r="C26" t="s">
        <v>17</v>
      </c>
      <c r="D26">
        <v>1415289</v>
      </c>
      <c r="E26" s="2">
        <v>46112</v>
      </c>
      <c r="F26" s="2">
        <v>45748</v>
      </c>
      <c r="G26" s="3">
        <v>-4</v>
      </c>
      <c r="H26" t="s">
        <v>18</v>
      </c>
      <c r="I26" t="str">
        <f>VLOOKUP(K26,[1]GRADE!$A:$P,16,FALSE)</f>
        <v>SILVER</v>
      </c>
      <c r="K26">
        <v>1415</v>
      </c>
      <c r="L26">
        <v>289</v>
      </c>
    </row>
    <row r="27" spans="1:12" x14ac:dyDescent="0.25">
      <c r="A27" t="s">
        <v>0</v>
      </c>
      <c r="B27" t="s">
        <v>3390</v>
      </c>
      <c r="C27" t="s">
        <v>17</v>
      </c>
      <c r="D27">
        <v>1415290</v>
      </c>
      <c r="E27" s="2">
        <v>46112</v>
      </c>
      <c r="F27" s="2">
        <v>45748</v>
      </c>
      <c r="G27" s="3">
        <v>-4</v>
      </c>
      <c r="H27" t="s">
        <v>18</v>
      </c>
      <c r="I27" t="str">
        <f>VLOOKUP(K27,[1]GRADE!$A:$P,16,FALSE)</f>
        <v>SILVER</v>
      </c>
      <c r="K27">
        <v>1415</v>
      </c>
      <c r="L27">
        <v>290</v>
      </c>
    </row>
    <row r="28" spans="1:12" x14ac:dyDescent="0.25">
      <c r="A28" t="s">
        <v>0</v>
      </c>
      <c r="B28" t="s">
        <v>3390</v>
      </c>
      <c r="C28" t="s">
        <v>17</v>
      </c>
      <c r="D28">
        <v>1415291</v>
      </c>
      <c r="E28" s="2">
        <v>46112</v>
      </c>
      <c r="F28" s="2">
        <v>45748</v>
      </c>
      <c r="G28" s="3">
        <v>-4</v>
      </c>
      <c r="H28" t="s">
        <v>18</v>
      </c>
      <c r="I28" t="str">
        <f>VLOOKUP(K28,[1]GRADE!$A:$P,16,FALSE)</f>
        <v>SILVER</v>
      </c>
      <c r="K28">
        <v>1415</v>
      </c>
      <c r="L28">
        <v>291</v>
      </c>
    </row>
    <row r="29" spans="1:12" x14ac:dyDescent="0.25">
      <c r="A29" t="s">
        <v>0</v>
      </c>
      <c r="B29" t="s">
        <v>3390</v>
      </c>
      <c r="C29" t="s">
        <v>17</v>
      </c>
      <c r="D29">
        <v>1415292</v>
      </c>
      <c r="E29" s="2">
        <v>46112</v>
      </c>
      <c r="F29" s="2">
        <v>45748</v>
      </c>
      <c r="G29" s="3">
        <v>-4</v>
      </c>
      <c r="H29" t="s">
        <v>18</v>
      </c>
      <c r="I29" t="str">
        <f>VLOOKUP(K29,[1]GRADE!$A:$P,16,FALSE)</f>
        <v>SILVER</v>
      </c>
      <c r="K29">
        <v>1415</v>
      </c>
      <c r="L29">
        <v>292</v>
      </c>
    </row>
    <row r="30" spans="1:12" x14ac:dyDescent="0.25">
      <c r="A30" t="s">
        <v>0</v>
      </c>
      <c r="B30" t="s">
        <v>3390</v>
      </c>
      <c r="C30" t="s">
        <v>17</v>
      </c>
      <c r="D30">
        <v>1415295</v>
      </c>
      <c r="E30" s="2">
        <v>46112</v>
      </c>
      <c r="F30" s="2">
        <v>45748</v>
      </c>
      <c r="G30" s="3">
        <v>-4</v>
      </c>
      <c r="H30" t="s">
        <v>18</v>
      </c>
      <c r="I30" t="str">
        <f>VLOOKUP(K30,[1]GRADE!$A:$P,16,FALSE)</f>
        <v>SILVER</v>
      </c>
      <c r="K30">
        <v>1415</v>
      </c>
      <c r="L30">
        <v>295</v>
      </c>
    </row>
    <row r="31" spans="1:12" x14ac:dyDescent="0.25">
      <c r="A31" t="s">
        <v>0</v>
      </c>
      <c r="B31" t="s">
        <v>3390</v>
      </c>
      <c r="C31" t="s">
        <v>17</v>
      </c>
      <c r="D31">
        <v>2050180</v>
      </c>
      <c r="E31" s="2">
        <v>46112</v>
      </c>
      <c r="F31" s="2">
        <v>45748</v>
      </c>
      <c r="G31" s="3">
        <v>-8</v>
      </c>
      <c r="H31" t="s">
        <v>14</v>
      </c>
      <c r="I31" t="str">
        <f>VLOOKUP(K31,[1]GRADE!$A:$P,16,FALSE)</f>
        <v>Gold</v>
      </c>
      <c r="K31">
        <v>2050</v>
      </c>
      <c r="L31">
        <v>180</v>
      </c>
    </row>
    <row r="32" spans="1:12" x14ac:dyDescent="0.25">
      <c r="A32" t="s">
        <v>0</v>
      </c>
      <c r="B32" t="s">
        <v>3390</v>
      </c>
      <c r="C32" t="s">
        <v>17</v>
      </c>
      <c r="D32">
        <v>2050221</v>
      </c>
      <c r="E32" s="2">
        <v>46112</v>
      </c>
      <c r="F32" s="2">
        <v>45748</v>
      </c>
      <c r="G32" s="3">
        <v>-8</v>
      </c>
      <c r="H32" t="s">
        <v>14</v>
      </c>
      <c r="I32" t="str">
        <f>VLOOKUP(K32,[1]GRADE!$A:$P,16,FALSE)</f>
        <v>Gold</v>
      </c>
      <c r="K32">
        <v>2050</v>
      </c>
      <c r="L32">
        <v>221</v>
      </c>
    </row>
    <row r="33" spans="1:12" x14ac:dyDescent="0.25">
      <c r="A33" t="s">
        <v>0</v>
      </c>
      <c r="B33" t="s">
        <v>3390</v>
      </c>
      <c r="C33" t="s">
        <v>17</v>
      </c>
      <c r="D33">
        <v>2050223</v>
      </c>
      <c r="E33" s="2">
        <v>46112</v>
      </c>
      <c r="F33" s="2">
        <v>45748</v>
      </c>
      <c r="G33" s="3">
        <v>-8</v>
      </c>
      <c r="H33" t="s">
        <v>14</v>
      </c>
      <c r="I33" t="str">
        <f>VLOOKUP(K33,[1]GRADE!$A:$P,16,FALSE)</f>
        <v>Gold</v>
      </c>
      <c r="K33">
        <v>2050</v>
      </c>
      <c r="L33">
        <v>223</v>
      </c>
    </row>
    <row r="34" spans="1:12" x14ac:dyDescent="0.25">
      <c r="A34" t="s">
        <v>0</v>
      </c>
      <c r="B34" t="s">
        <v>3390</v>
      </c>
      <c r="C34" t="s">
        <v>17</v>
      </c>
      <c r="D34">
        <v>2051180</v>
      </c>
      <c r="E34" s="2">
        <v>46112</v>
      </c>
      <c r="F34" s="2">
        <v>45748</v>
      </c>
      <c r="G34" s="3">
        <v>-8</v>
      </c>
      <c r="H34" t="s">
        <v>14</v>
      </c>
      <c r="I34" t="str">
        <f>VLOOKUP(K34,[1]GRADE!$A:$P,16,FALSE)</f>
        <v>Gold</v>
      </c>
      <c r="K34">
        <v>2051</v>
      </c>
      <c r="L34">
        <v>180</v>
      </c>
    </row>
    <row r="35" spans="1:12" x14ac:dyDescent="0.25">
      <c r="A35" t="s">
        <v>0</v>
      </c>
      <c r="B35" t="s">
        <v>3390</v>
      </c>
      <c r="C35" t="s">
        <v>17</v>
      </c>
      <c r="D35">
        <v>2051221</v>
      </c>
      <c r="E35" s="2">
        <v>46112</v>
      </c>
      <c r="F35" s="2">
        <v>45748</v>
      </c>
      <c r="G35" s="3">
        <v>-8</v>
      </c>
      <c r="H35" t="s">
        <v>14</v>
      </c>
      <c r="I35" t="str">
        <f>VLOOKUP(K35,[1]GRADE!$A:$P,16,FALSE)</f>
        <v>Gold</v>
      </c>
      <c r="K35">
        <v>2051</v>
      </c>
      <c r="L35">
        <v>221</v>
      </c>
    </row>
    <row r="36" spans="1:12" x14ac:dyDescent="0.25">
      <c r="A36" t="s">
        <v>0</v>
      </c>
      <c r="B36" t="s">
        <v>3390</v>
      </c>
      <c r="C36" t="s">
        <v>17</v>
      </c>
      <c r="D36">
        <v>2051223</v>
      </c>
      <c r="E36" s="2">
        <v>46112</v>
      </c>
      <c r="F36" s="2">
        <v>45748</v>
      </c>
      <c r="G36" s="3">
        <v>-8</v>
      </c>
      <c r="H36" t="s">
        <v>14</v>
      </c>
      <c r="I36" t="str">
        <f>VLOOKUP(K36,[1]GRADE!$A:$P,16,FALSE)</f>
        <v>Gold</v>
      </c>
      <c r="K36">
        <v>2051</v>
      </c>
      <c r="L36">
        <v>223</v>
      </c>
    </row>
    <row r="37" spans="1:12" x14ac:dyDescent="0.25">
      <c r="A37" t="s">
        <v>0</v>
      </c>
      <c r="B37" t="s">
        <v>3390</v>
      </c>
      <c r="C37" t="s">
        <v>17</v>
      </c>
      <c r="D37">
        <v>2485254</v>
      </c>
      <c r="E37" s="2">
        <v>46112</v>
      </c>
      <c r="F37" s="2">
        <v>45748</v>
      </c>
      <c r="G37" s="3">
        <v>-4</v>
      </c>
      <c r="H37" t="s">
        <v>18</v>
      </c>
      <c r="I37" t="str">
        <f>VLOOKUP(K37,[1]GRADE!$A:$P,16,FALSE)</f>
        <v>SILVER</v>
      </c>
      <c r="K37">
        <v>2485</v>
      </c>
      <c r="L37">
        <v>254</v>
      </c>
    </row>
    <row r="38" spans="1:12" x14ac:dyDescent="0.25">
      <c r="A38" t="s">
        <v>0</v>
      </c>
      <c r="B38" t="s">
        <v>3390</v>
      </c>
      <c r="C38" t="s">
        <v>17</v>
      </c>
      <c r="D38">
        <v>2486089</v>
      </c>
      <c r="E38" s="2">
        <v>46112</v>
      </c>
      <c r="F38" s="2">
        <v>45748</v>
      </c>
      <c r="G38" s="3">
        <v>-4</v>
      </c>
      <c r="H38" t="s">
        <v>18</v>
      </c>
      <c r="I38" t="str">
        <f>VLOOKUP(K38,[1]GRADE!$A:$P,16,FALSE)</f>
        <v>SILVER</v>
      </c>
      <c r="K38">
        <v>2486</v>
      </c>
      <c r="L38">
        <v>89</v>
      </c>
    </row>
    <row r="39" spans="1:12" x14ac:dyDescent="0.25">
      <c r="A39" t="s">
        <v>0</v>
      </c>
      <c r="B39" t="s">
        <v>3390</v>
      </c>
      <c r="C39" t="s">
        <v>17</v>
      </c>
      <c r="D39">
        <v>2486163</v>
      </c>
      <c r="E39" s="2">
        <v>46112</v>
      </c>
      <c r="F39" s="2">
        <v>45748</v>
      </c>
      <c r="G39" s="3">
        <v>-4</v>
      </c>
      <c r="H39" t="s">
        <v>18</v>
      </c>
      <c r="I39" t="str">
        <f>VLOOKUP(K39,[1]GRADE!$A:$P,16,FALSE)</f>
        <v>SILVER</v>
      </c>
      <c r="K39">
        <v>2486</v>
      </c>
      <c r="L39">
        <v>163</v>
      </c>
    </row>
    <row r="40" spans="1:12" x14ac:dyDescent="0.25">
      <c r="A40" t="s">
        <v>0</v>
      </c>
      <c r="B40" t="s">
        <v>3390</v>
      </c>
      <c r="C40" t="s">
        <v>17</v>
      </c>
      <c r="D40">
        <v>2486164</v>
      </c>
      <c r="E40" s="2">
        <v>46112</v>
      </c>
      <c r="F40" s="2">
        <v>45748</v>
      </c>
      <c r="G40" s="3">
        <v>-4</v>
      </c>
      <c r="H40" t="s">
        <v>18</v>
      </c>
      <c r="I40" t="str">
        <f>VLOOKUP(K40,[1]GRADE!$A:$P,16,FALSE)</f>
        <v>SILVER</v>
      </c>
      <c r="K40">
        <v>2486</v>
      </c>
      <c r="L40">
        <v>164</v>
      </c>
    </row>
    <row r="41" spans="1:12" x14ac:dyDescent="0.25">
      <c r="A41" t="s">
        <v>0</v>
      </c>
      <c r="B41" t="s">
        <v>3390</v>
      </c>
      <c r="C41" t="s">
        <v>17</v>
      </c>
      <c r="D41">
        <v>2486183</v>
      </c>
      <c r="E41" s="2">
        <v>46112</v>
      </c>
      <c r="F41" s="2">
        <v>45748</v>
      </c>
      <c r="G41" s="3">
        <v>-4</v>
      </c>
      <c r="H41" t="s">
        <v>18</v>
      </c>
      <c r="I41" t="str">
        <f>VLOOKUP(K41,[1]GRADE!$A:$P,16,FALSE)</f>
        <v>SILVER</v>
      </c>
      <c r="K41">
        <v>2486</v>
      </c>
      <c r="L41">
        <v>183</v>
      </c>
    </row>
    <row r="42" spans="1:12" x14ac:dyDescent="0.25">
      <c r="A42" t="s">
        <v>0</v>
      </c>
      <c r="B42" t="s">
        <v>3390</v>
      </c>
      <c r="C42" t="s">
        <v>17</v>
      </c>
      <c r="D42">
        <v>2486184</v>
      </c>
      <c r="E42" s="2">
        <v>46112</v>
      </c>
      <c r="F42" s="2">
        <v>45748</v>
      </c>
      <c r="G42" s="3">
        <v>-4</v>
      </c>
      <c r="H42" t="s">
        <v>18</v>
      </c>
      <c r="I42" t="str">
        <f>VLOOKUP(K42,[1]GRADE!$A:$P,16,FALSE)</f>
        <v>SILVER</v>
      </c>
      <c r="K42">
        <v>2486</v>
      </c>
      <c r="L42">
        <v>184</v>
      </c>
    </row>
    <row r="43" spans="1:12" x14ac:dyDescent="0.25">
      <c r="A43" t="s">
        <v>0</v>
      </c>
      <c r="B43" t="s">
        <v>3390</v>
      </c>
      <c r="C43" t="s">
        <v>17</v>
      </c>
      <c r="D43">
        <v>2486189</v>
      </c>
      <c r="E43" s="2">
        <v>46112</v>
      </c>
      <c r="F43" s="2">
        <v>45748</v>
      </c>
      <c r="G43" s="3">
        <v>-4</v>
      </c>
      <c r="H43" t="s">
        <v>18</v>
      </c>
      <c r="I43" t="str">
        <f>VLOOKUP(K43,[1]GRADE!$A:$P,16,FALSE)</f>
        <v>SILVER</v>
      </c>
      <c r="K43">
        <v>2486</v>
      </c>
      <c r="L43">
        <v>189</v>
      </c>
    </row>
    <row r="44" spans="1:12" x14ac:dyDescent="0.25">
      <c r="A44" t="s">
        <v>0</v>
      </c>
      <c r="B44" t="s">
        <v>3390</v>
      </c>
      <c r="C44" t="s">
        <v>17</v>
      </c>
      <c r="D44">
        <v>2486190</v>
      </c>
      <c r="E44" s="2">
        <v>46112</v>
      </c>
      <c r="F44" s="2">
        <v>45748</v>
      </c>
      <c r="G44" s="3">
        <v>-4</v>
      </c>
      <c r="H44" t="s">
        <v>18</v>
      </c>
      <c r="I44" t="str">
        <f>VLOOKUP(K44,[1]GRADE!$A:$P,16,FALSE)</f>
        <v>SILVER</v>
      </c>
      <c r="K44">
        <v>2486</v>
      </c>
      <c r="L44">
        <v>190</v>
      </c>
    </row>
    <row r="45" spans="1:12" x14ac:dyDescent="0.25">
      <c r="A45" t="s">
        <v>0</v>
      </c>
      <c r="B45" t="s">
        <v>3390</v>
      </c>
      <c r="C45" t="s">
        <v>17</v>
      </c>
      <c r="D45">
        <v>2510193</v>
      </c>
      <c r="E45" s="2">
        <v>46112</v>
      </c>
      <c r="F45" s="2">
        <v>45748</v>
      </c>
      <c r="G45" s="54">
        <v>-5.5</v>
      </c>
      <c r="H45" t="s">
        <v>14</v>
      </c>
      <c r="I45" t="str">
        <f>VLOOKUP(K45,[1]GRADE!$A:$P,16,FALSE)</f>
        <v>BRONZE</v>
      </c>
      <c r="K45">
        <v>2510</v>
      </c>
      <c r="L45">
        <v>193</v>
      </c>
    </row>
    <row r="46" spans="1:12" x14ac:dyDescent="0.25">
      <c r="A46" t="s">
        <v>0</v>
      </c>
      <c r="B46" t="s">
        <v>3390</v>
      </c>
      <c r="C46" t="s">
        <v>17</v>
      </c>
      <c r="D46">
        <v>2510195</v>
      </c>
      <c r="E46" s="2">
        <v>46112</v>
      </c>
      <c r="F46" s="2">
        <v>45748</v>
      </c>
      <c r="G46" s="54">
        <v>-5.5</v>
      </c>
      <c r="H46" t="s">
        <v>14</v>
      </c>
      <c r="I46" t="str">
        <f>VLOOKUP(K46,[1]GRADE!$A:$P,16,FALSE)</f>
        <v>BRONZE</v>
      </c>
      <c r="K46">
        <v>2510</v>
      </c>
      <c r="L46">
        <v>195</v>
      </c>
    </row>
    <row r="47" spans="1:12" x14ac:dyDescent="0.25">
      <c r="A47" t="s">
        <v>0</v>
      </c>
      <c r="B47" t="s">
        <v>3390</v>
      </c>
      <c r="C47" t="s">
        <v>17</v>
      </c>
      <c r="D47">
        <v>2518183</v>
      </c>
      <c r="E47" s="2">
        <v>46112</v>
      </c>
      <c r="F47" s="2">
        <v>45748</v>
      </c>
      <c r="G47" s="54">
        <v>-5.5</v>
      </c>
      <c r="H47" t="s">
        <v>14</v>
      </c>
      <c r="I47" t="str">
        <f>VLOOKUP(K47,[1]GRADE!$A:$P,16,FALSE)</f>
        <v>SILVER</v>
      </c>
      <c r="K47">
        <v>2518</v>
      </c>
      <c r="L47">
        <v>183</v>
      </c>
    </row>
    <row r="48" spans="1:12" x14ac:dyDescent="0.25">
      <c r="A48" t="s">
        <v>0</v>
      </c>
      <c r="B48" t="s">
        <v>3390</v>
      </c>
      <c r="C48" t="s">
        <v>17</v>
      </c>
      <c r="D48">
        <v>2518184</v>
      </c>
      <c r="E48" s="2">
        <v>46112</v>
      </c>
      <c r="F48" s="2">
        <v>45748</v>
      </c>
      <c r="G48" s="54">
        <v>-5.5</v>
      </c>
      <c r="H48" t="s">
        <v>14</v>
      </c>
      <c r="I48" t="str">
        <f>VLOOKUP(K48,[1]GRADE!$A:$P,16,FALSE)</f>
        <v>SILVER</v>
      </c>
      <c r="K48">
        <v>2518</v>
      </c>
      <c r="L48">
        <v>184</v>
      </c>
    </row>
    <row r="49" spans="1:12" x14ac:dyDescent="0.25">
      <c r="A49" t="s">
        <v>0</v>
      </c>
      <c r="B49" t="s">
        <v>3390</v>
      </c>
      <c r="C49" t="s">
        <v>17</v>
      </c>
      <c r="D49">
        <v>2518251</v>
      </c>
      <c r="E49" s="2">
        <v>46112</v>
      </c>
      <c r="F49" s="2">
        <v>45748</v>
      </c>
      <c r="G49" s="54">
        <v>-5.5</v>
      </c>
      <c r="H49" t="s">
        <v>14</v>
      </c>
      <c r="I49" t="str">
        <f>VLOOKUP(K49,[1]GRADE!$A:$P,16,FALSE)</f>
        <v>SILVER</v>
      </c>
      <c r="K49">
        <v>2518</v>
      </c>
      <c r="L49">
        <v>251</v>
      </c>
    </row>
    <row r="50" spans="1:12" x14ac:dyDescent="0.25">
      <c r="A50" t="s">
        <v>0</v>
      </c>
      <c r="B50" t="s">
        <v>3390</v>
      </c>
      <c r="C50" t="s">
        <v>17</v>
      </c>
      <c r="D50">
        <v>2519183</v>
      </c>
      <c r="E50" s="2">
        <v>46112</v>
      </c>
      <c r="F50" s="2">
        <v>45748</v>
      </c>
      <c r="G50" s="54">
        <v>-5.5</v>
      </c>
      <c r="H50" t="s">
        <v>14</v>
      </c>
      <c r="I50" t="str">
        <f>VLOOKUP(K50,[1]GRADE!$A:$P,16,FALSE)</f>
        <v>SILVER</v>
      </c>
      <c r="K50">
        <v>2519</v>
      </c>
      <c r="L50">
        <v>183</v>
      </c>
    </row>
    <row r="51" spans="1:12" x14ac:dyDescent="0.25">
      <c r="A51" t="s">
        <v>0</v>
      </c>
      <c r="B51" t="s">
        <v>3390</v>
      </c>
      <c r="C51" t="s">
        <v>17</v>
      </c>
      <c r="D51">
        <v>2519184</v>
      </c>
      <c r="E51" s="2">
        <v>46112</v>
      </c>
      <c r="F51" s="2">
        <v>45748</v>
      </c>
      <c r="G51" s="54">
        <v>-5.5</v>
      </c>
      <c r="H51" t="s">
        <v>14</v>
      </c>
      <c r="I51" t="str">
        <f>VLOOKUP(K51,[1]GRADE!$A:$P,16,FALSE)</f>
        <v>SILVER</v>
      </c>
      <c r="K51">
        <v>2519</v>
      </c>
      <c r="L51">
        <v>184</v>
      </c>
    </row>
    <row r="52" spans="1:12" x14ac:dyDescent="0.25">
      <c r="A52" t="s">
        <v>0</v>
      </c>
      <c r="B52" t="s">
        <v>3390</v>
      </c>
      <c r="C52" t="s">
        <v>17</v>
      </c>
      <c r="D52">
        <v>2519187</v>
      </c>
      <c r="E52" s="2">
        <v>46112</v>
      </c>
      <c r="F52" s="2">
        <v>45748</v>
      </c>
      <c r="G52" s="54">
        <v>-5.5</v>
      </c>
      <c r="H52" t="s">
        <v>14</v>
      </c>
      <c r="I52" t="str">
        <f>VLOOKUP(K52,[1]GRADE!$A:$P,16,FALSE)</f>
        <v>SILVER</v>
      </c>
      <c r="K52">
        <v>2519</v>
      </c>
      <c r="L52">
        <v>187</v>
      </c>
    </row>
    <row r="53" spans="1:12" x14ac:dyDescent="0.25">
      <c r="A53" t="s">
        <v>0</v>
      </c>
      <c r="B53" t="s">
        <v>3390</v>
      </c>
      <c r="C53" t="s">
        <v>17</v>
      </c>
      <c r="D53">
        <v>2519188</v>
      </c>
      <c r="E53" s="2">
        <v>46112</v>
      </c>
      <c r="F53" s="2">
        <v>45748</v>
      </c>
      <c r="G53" s="54">
        <v>-5.5</v>
      </c>
      <c r="H53" t="s">
        <v>14</v>
      </c>
      <c r="I53" t="str">
        <f>VLOOKUP(K53,[1]GRADE!$A:$P,16,FALSE)</f>
        <v>SILVER</v>
      </c>
      <c r="K53">
        <v>2519</v>
      </c>
      <c r="L53">
        <v>188</v>
      </c>
    </row>
    <row r="54" spans="1:12" x14ac:dyDescent="0.25">
      <c r="A54" t="s">
        <v>0</v>
      </c>
      <c r="B54" t="s">
        <v>3390</v>
      </c>
      <c r="C54" t="s">
        <v>17</v>
      </c>
      <c r="D54">
        <v>2519242</v>
      </c>
      <c r="E54" s="2">
        <v>46112</v>
      </c>
      <c r="F54" s="2">
        <v>45748</v>
      </c>
      <c r="G54" s="54">
        <v>-5.5</v>
      </c>
      <c r="H54" t="s">
        <v>14</v>
      </c>
      <c r="I54" t="str">
        <f>VLOOKUP(K54,[1]GRADE!$A:$P,16,FALSE)</f>
        <v>SILVER</v>
      </c>
      <c r="K54">
        <v>2519</v>
      </c>
      <c r="L54">
        <v>242</v>
      </c>
    </row>
    <row r="55" spans="1:12" x14ac:dyDescent="0.25">
      <c r="A55" t="s">
        <v>0</v>
      </c>
      <c r="B55" t="s">
        <v>3390</v>
      </c>
      <c r="C55" t="s">
        <v>17</v>
      </c>
      <c r="D55">
        <v>2527163</v>
      </c>
      <c r="E55" s="2">
        <v>46112</v>
      </c>
      <c r="F55" s="2">
        <v>45748</v>
      </c>
      <c r="G55" s="3">
        <v>-4</v>
      </c>
      <c r="H55" t="s">
        <v>18</v>
      </c>
      <c r="I55" t="str">
        <f>VLOOKUP(K55,[1]GRADE!$A:$P,16,FALSE)</f>
        <v>SILVER</v>
      </c>
      <c r="K55">
        <v>2527</v>
      </c>
      <c r="L55">
        <v>163</v>
      </c>
    </row>
    <row r="56" spans="1:12" x14ac:dyDescent="0.25">
      <c r="A56" t="s">
        <v>0</v>
      </c>
      <c r="B56" t="s">
        <v>3390</v>
      </c>
      <c r="C56" t="s">
        <v>17</v>
      </c>
      <c r="D56">
        <v>2527164</v>
      </c>
      <c r="E56" s="2">
        <v>46112</v>
      </c>
      <c r="F56" s="2">
        <v>45748</v>
      </c>
      <c r="G56" s="3">
        <v>-4</v>
      </c>
      <c r="H56" t="s">
        <v>18</v>
      </c>
      <c r="I56" t="str">
        <f>VLOOKUP(K56,[1]GRADE!$A:$P,16,FALSE)</f>
        <v>SILVER</v>
      </c>
      <c r="K56">
        <v>2527</v>
      </c>
      <c r="L56">
        <v>164</v>
      </c>
    </row>
    <row r="57" spans="1:12" x14ac:dyDescent="0.25">
      <c r="A57" t="s">
        <v>0</v>
      </c>
      <c r="B57" t="s">
        <v>3390</v>
      </c>
      <c r="C57" t="s">
        <v>17</v>
      </c>
      <c r="D57">
        <v>2527184</v>
      </c>
      <c r="E57" s="2">
        <v>46112</v>
      </c>
      <c r="F57" s="2">
        <v>45748</v>
      </c>
      <c r="G57" s="3">
        <v>-4</v>
      </c>
      <c r="H57" t="s">
        <v>18</v>
      </c>
      <c r="I57" t="str">
        <f>VLOOKUP(K57,[1]GRADE!$A:$P,16,FALSE)</f>
        <v>SILVER</v>
      </c>
      <c r="K57">
        <v>2527</v>
      </c>
      <c r="L57">
        <v>184</v>
      </c>
    </row>
    <row r="58" spans="1:12" x14ac:dyDescent="0.25">
      <c r="A58" t="s">
        <v>0</v>
      </c>
      <c r="B58" t="s">
        <v>3390</v>
      </c>
      <c r="C58" t="s">
        <v>17</v>
      </c>
      <c r="D58">
        <v>2527196</v>
      </c>
      <c r="E58" s="2">
        <v>46112</v>
      </c>
      <c r="F58" s="2">
        <v>45748</v>
      </c>
      <c r="G58" s="3">
        <v>-4</v>
      </c>
      <c r="H58" t="s">
        <v>18</v>
      </c>
      <c r="I58" t="str">
        <f>VLOOKUP(K58,[1]GRADE!$A:$P,16,FALSE)</f>
        <v>SILVER</v>
      </c>
      <c r="K58">
        <v>2527</v>
      </c>
      <c r="L58">
        <v>196</v>
      </c>
    </row>
    <row r="59" spans="1:12" x14ac:dyDescent="0.25">
      <c r="A59" t="s">
        <v>0</v>
      </c>
      <c r="B59" t="s">
        <v>3390</v>
      </c>
      <c r="C59" t="s">
        <v>17</v>
      </c>
      <c r="D59">
        <v>2527197</v>
      </c>
      <c r="E59" s="2">
        <v>46112</v>
      </c>
      <c r="F59" s="2">
        <v>45748</v>
      </c>
      <c r="G59" s="3">
        <v>-4</v>
      </c>
      <c r="H59" t="s">
        <v>18</v>
      </c>
      <c r="I59" t="str">
        <f>VLOOKUP(K59,[1]GRADE!$A:$P,16,FALSE)</f>
        <v>SILVER</v>
      </c>
      <c r="K59">
        <v>2527</v>
      </c>
      <c r="L59">
        <v>197</v>
      </c>
    </row>
    <row r="60" spans="1:12" x14ac:dyDescent="0.25">
      <c r="A60" t="s">
        <v>0</v>
      </c>
      <c r="B60" t="s">
        <v>3390</v>
      </c>
      <c r="C60" t="s">
        <v>17</v>
      </c>
      <c r="D60">
        <v>2528183</v>
      </c>
      <c r="E60" s="2">
        <v>46112</v>
      </c>
      <c r="F60" s="2">
        <v>45748</v>
      </c>
      <c r="G60" s="54">
        <v>-5.5</v>
      </c>
      <c r="H60" t="s">
        <v>14</v>
      </c>
      <c r="I60" t="str">
        <f>VLOOKUP(K60,[1]GRADE!$A:$P,16,FALSE)</f>
        <v>SILVER</v>
      </c>
      <c r="K60">
        <v>2528</v>
      </c>
      <c r="L60">
        <v>183</v>
      </c>
    </row>
    <row r="61" spans="1:12" x14ac:dyDescent="0.25">
      <c r="A61" t="s">
        <v>0</v>
      </c>
      <c r="B61" t="s">
        <v>3390</v>
      </c>
      <c r="C61" t="s">
        <v>17</v>
      </c>
      <c r="D61">
        <v>2528184</v>
      </c>
      <c r="E61" s="2">
        <v>46112</v>
      </c>
      <c r="F61" s="2">
        <v>45748</v>
      </c>
      <c r="G61" s="54">
        <v>-5.5</v>
      </c>
      <c r="H61" t="s">
        <v>14</v>
      </c>
      <c r="I61" t="str">
        <f>VLOOKUP(K61,[1]GRADE!$A:$P,16,FALSE)</f>
        <v>SILVER</v>
      </c>
      <c r="K61">
        <v>2528</v>
      </c>
      <c r="L61">
        <v>184</v>
      </c>
    </row>
    <row r="62" spans="1:12" x14ac:dyDescent="0.25">
      <c r="A62" t="s">
        <v>0</v>
      </c>
      <c r="B62" t="s">
        <v>3390</v>
      </c>
      <c r="C62" t="s">
        <v>17</v>
      </c>
      <c r="D62">
        <v>2528242</v>
      </c>
      <c r="E62" s="2">
        <v>46112</v>
      </c>
      <c r="F62" s="2">
        <v>45748</v>
      </c>
      <c r="G62" s="54">
        <v>-5.5</v>
      </c>
      <c r="H62" t="s">
        <v>14</v>
      </c>
      <c r="I62" t="str">
        <f>VLOOKUP(K62,[1]GRADE!$A:$P,16,FALSE)</f>
        <v>SILVER</v>
      </c>
      <c r="K62">
        <v>2528</v>
      </c>
      <c r="L62">
        <v>242</v>
      </c>
    </row>
    <row r="63" spans="1:12" x14ac:dyDescent="0.25">
      <c r="A63" t="s">
        <v>0</v>
      </c>
      <c r="B63" t="s">
        <v>3390</v>
      </c>
      <c r="C63" t="s">
        <v>17</v>
      </c>
      <c r="D63">
        <v>2528256</v>
      </c>
      <c r="E63" s="2">
        <v>46112</v>
      </c>
      <c r="F63" s="2">
        <v>45748</v>
      </c>
      <c r="G63" s="54">
        <v>-5.5</v>
      </c>
      <c r="H63" t="s">
        <v>14</v>
      </c>
      <c r="I63" t="str">
        <f>VLOOKUP(K63,[1]GRADE!$A:$P,16,FALSE)</f>
        <v>SILVER</v>
      </c>
      <c r="K63">
        <v>2528</v>
      </c>
      <c r="L63">
        <v>256</v>
      </c>
    </row>
    <row r="64" spans="1:12" x14ac:dyDescent="0.25">
      <c r="A64" t="s">
        <v>0</v>
      </c>
      <c r="B64" t="s">
        <v>3390</v>
      </c>
      <c r="C64" t="s">
        <v>17</v>
      </c>
      <c r="D64">
        <v>2537196</v>
      </c>
      <c r="E64" s="2">
        <v>46112</v>
      </c>
      <c r="F64" s="2">
        <v>45748</v>
      </c>
      <c r="G64" s="3">
        <v>-4</v>
      </c>
      <c r="H64" t="s">
        <v>18</v>
      </c>
      <c r="I64" t="str">
        <f>VLOOKUP(K64,[1]GRADE!$A:$P,16,FALSE)</f>
        <v>SILVER</v>
      </c>
      <c r="K64">
        <v>2537</v>
      </c>
      <c r="L64">
        <v>196</v>
      </c>
    </row>
    <row r="65" spans="1:12" x14ac:dyDescent="0.25">
      <c r="A65" t="s">
        <v>0</v>
      </c>
      <c r="B65" t="s">
        <v>3390</v>
      </c>
      <c r="C65" t="s">
        <v>17</v>
      </c>
      <c r="D65">
        <v>2537197</v>
      </c>
      <c r="E65" s="2">
        <v>46112</v>
      </c>
      <c r="F65" s="2">
        <v>45748</v>
      </c>
      <c r="G65" s="3">
        <v>-4</v>
      </c>
      <c r="H65" t="s">
        <v>18</v>
      </c>
      <c r="I65" t="str">
        <f>VLOOKUP(K65,[1]GRADE!$A:$P,16,FALSE)</f>
        <v>SILVER</v>
      </c>
      <c r="K65">
        <v>2537</v>
      </c>
      <c r="L65">
        <v>197</v>
      </c>
    </row>
    <row r="66" spans="1:12" x14ac:dyDescent="0.25">
      <c r="A66" t="s">
        <v>0</v>
      </c>
      <c r="B66" t="s">
        <v>3390</v>
      </c>
      <c r="C66" t="s">
        <v>17</v>
      </c>
      <c r="D66">
        <v>2540183</v>
      </c>
      <c r="E66" s="2">
        <v>46112</v>
      </c>
      <c r="F66" s="2">
        <v>45748</v>
      </c>
      <c r="G66" s="54">
        <v>-5.5</v>
      </c>
      <c r="H66" t="s">
        <v>14</v>
      </c>
      <c r="I66" t="str">
        <f>VLOOKUP(K66,[1]GRADE!$A:$P,16,FALSE)</f>
        <v>BRONZE</v>
      </c>
      <c r="K66">
        <v>2540</v>
      </c>
      <c r="L66">
        <v>183</v>
      </c>
    </row>
    <row r="67" spans="1:12" x14ac:dyDescent="0.25">
      <c r="A67" t="s">
        <v>0</v>
      </c>
      <c r="B67" t="s">
        <v>3390</v>
      </c>
      <c r="C67" t="s">
        <v>17</v>
      </c>
      <c r="D67">
        <v>2540184</v>
      </c>
      <c r="E67" s="2">
        <v>46112</v>
      </c>
      <c r="F67" s="2">
        <v>45748</v>
      </c>
      <c r="G67" s="54">
        <v>-5.5</v>
      </c>
      <c r="H67" t="s">
        <v>14</v>
      </c>
      <c r="I67" t="str">
        <f>VLOOKUP(K67,[1]GRADE!$A:$P,16,FALSE)</f>
        <v>BRONZE</v>
      </c>
      <c r="K67">
        <v>2540</v>
      </c>
      <c r="L67">
        <v>184</v>
      </c>
    </row>
    <row r="68" spans="1:12" x14ac:dyDescent="0.25">
      <c r="A68" t="s">
        <v>0</v>
      </c>
      <c r="B68" t="s">
        <v>3390</v>
      </c>
      <c r="C68" t="s">
        <v>17</v>
      </c>
      <c r="D68">
        <v>2540198</v>
      </c>
      <c r="E68" s="2">
        <v>46112</v>
      </c>
      <c r="F68" s="2">
        <v>45748</v>
      </c>
      <c r="G68" s="54">
        <v>-5.5</v>
      </c>
      <c r="H68" t="s">
        <v>14</v>
      </c>
      <c r="I68" t="str">
        <f>VLOOKUP(K68,[1]GRADE!$A:$P,16,FALSE)</f>
        <v>BRONZE</v>
      </c>
      <c r="K68">
        <v>2540</v>
      </c>
      <c r="L68">
        <v>198</v>
      </c>
    </row>
    <row r="69" spans="1:12" x14ac:dyDescent="0.25">
      <c r="A69" t="s">
        <v>0</v>
      </c>
      <c r="B69" t="s">
        <v>3390</v>
      </c>
      <c r="C69" t="s">
        <v>17</v>
      </c>
      <c r="D69">
        <v>2540199</v>
      </c>
      <c r="E69" s="2">
        <v>46112</v>
      </c>
      <c r="F69" s="2">
        <v>45748</v>
      </c>
      <c r="G69" s="54">
        <v>-5.5</v>
      </c>
      <c r="H69" t="s">
        <v>14</v>
      </c>
      <c r="I69" t="str">
        <f>VLOOKUP(K69,[1]GRADE!$A:$P,16,FALSE)</f>
        <v>BRONZE</v>
      </c>
      <c r="K69">
        <v>2540</v>
      </c>
      <c r="L69">
        <v>199</v>
      </c>
    </row>
    <row r="70" spans="1:12" x14ac:dyDescent="0.25">
      <c r="A70" t="s">
        <v>0</v>
      </c>
      <c r="B70" t="s">
        <v>3390</v>
      </c>
      <c r="C70" t="s">
        <v>17</v>
      </c>
      <c r="D70">
        <v>2545189</v>
      </c>
      <c r="E70" s="2">
        <v>46112</v>
      </c>
      <c r="F70" s="2">
        <v>45748</v>
      </c>
      <c r="G70" s="3">
        <v>-4</v>
      </c>
      <c r="H70" t="s">
        <v>18</v>
      </c>
      <c r="I70" t="str">
        <f>VLOOKUP(K70,[1]GRADE!$A:$P,16,FALSE)</f>
        <v>SILVER</v>
      </c>
      <c r="K70">
        <v>2545</v>
      </c>
      <c r="L70">
        <v>189</v>
      </c>
    </row>
    <row r="71" spans="1:12" x14ac:dyDescent="0.25">
      <c r="A71" t="s">
        <v>0</v>
      </c>
      <c r="B71" t="s">
        <v>3390</v>
      </c>
      <c r="C71" t="s">
        <v>17</v>
      </c>
      <c r="D71">
        <v>2545190</v>
      </c>
      <c r="E71" s="2">
        <v>46112</v>
      </c>
      <c r="F71" s="2">
        <v>45748</v>
      </c>
      <c r="G71" s="3">
        <v>-4</v>
      </c>
      <c r="H71" t="s">
        <v>18</v>
      </c>
      <c r="I71" t="str">
        <f>VLOOKUP(K71,[1]GRADE!$A:$P,16,FALSE)</f>
        <v>SILVER</v>
      </c>
      <c r="K71">
        <v>2545</v>
      </c>
      <c r="L71">
        <v>190</v>
      </c>
    </row>
    <row r="72" spans="1:12" x14ac:dyDescent="0.25">
      <c r="A72" t="s">
        <v>0</v>
      </c>
      <c r="B72" t="s">
        <v>3390</v>
      </c>
      <c r="C72" t="s">
        <v>17</v>
      </c>
      <c r="D72">
        <v>2554163</v>
      </c>
      <c r="E72" s="2">
        <v>46112</v>
      </c>
      <c r="F72" s="2">
        <v>45748</v>
      </c>
      <c r="G72" s="3">
        <v>-4</v>
      </c>
      <c r="H72" t="s">
        <v>18</v>
      </c>
      <c r="I72" t="str">
        <f>VLOOKUP(K72,[1]GRADE!$A:$P,16,FALSE)</f>
        <v>SILVER</v>
      </c>
      <c r="K72">
        <v>2554</v>
      </c>
      <c r="L72">
        <v>163</v>
      </c>
    </row>
    <row r="73" spans="1:12" x14ac:dyDescent="0.25">
      <c r="A73" t="s">
        <v>0</v>
      </c>
      <c r="B73" t="s">
        <v>3390</v>
      </c>
      <c r="C73" t="s">
        <v>17</v>
      </c>
      <c r="D73">
        <v>2554164</v>
      </c>
      <c r="E73" s="2">
        <v>46112</v>
      </c>
      <c r="F73" s="2">
        <v>45748</v>
      </c>
      <c r="G73" s="3">
        <v>-4</v>
      </c>
      <c r="H73" t="s">
        <v>18</v>
      </c>
      <c r="I73" t="str">
        <f>VLOOKUP(K73,[1]GRADE!$A:$P,16,FALSE)</f>
        <v>SILVER</v>
      </c>
      <c r="K73">
        <v>2554</v>
      </c>
      <c r="L73">
        <v>164</v>
      </c>
    </row>
    <row r="74" spans="1:12" x14ac:dyDescent="0.25">
      <c r="A74" t="s">
        <v>0</v>
      </c>
      <c r="B74" t="s">
        <v>3390</v>
      </c>
      <c r="C74" t="s">
        <v>17</v>
      </c>
      <c r="D74">
        <v>2554183</v>
      </c>
      <c r="E74" s="2">
        <v>46112</v>
      </c>
      <c r="F74" s="2">
        <v>45748</v>
      </c>
      <c r="G74" s="3">
        <v>-4</v>
      </c>
      <c r="H74" t="s">
        <v>18</v>
      </c>
      <c r="I74" t="str">
        <f>VLOOKUP(K74,[1]GRADE!$A:$P,16,FALSE)</f>
        <v>SILVER</v>
      </c>
      <c r="K74">
        <v>2554</v>
      </c>
      <c r="L74">
        <v>183</v>
      </c>
    </row>
    <row r="75" spans="1:12" x14ac:dyDescent="0.25">
      <c r="A75" t="s">
        <v>0</v>
      </c>
      <c r="B75" t="s">
        <v>3390</v>
      </c>
      <c r="C75" t="s">
        <v>17</v>
      </c>
      <c r="D75">
        <v>2554184</v>
      </c>
      <c r="E75" s="2">
        <v>46112</v>
      </c>
      <c r="F75" s="2">
        <v>45748</v>
      </c>
      <c r="G75" s="3">
        <v>-4</v>
      </c>
      <c r="H75" t="s">
        <v>18</v>
      </c>
      <c r="I75" t="str">
        <f>VLOOKUP(K75,[1]GRADE!$A:$P,16,FALSE)</f>
        <v>SILVER</v>
      </c>
      <c r="K75">
        <v>2554</v>
      </c>
      <c r="L75">
        <v>184</v>
      </c>
    </row>
    <row r="76" spans="1:12" x14ac:dyDescent="0.25">
      <c r="A76" t="s">
        <v>0</v>
      </c>
      <c r="B76" t="s">
        <v>3390</v>
      </c>
      <c r="C76" t="s">
        <v>17</v>
      </c>
      <c r="D76">
        <v>2554196</v>
      </c>
      <c r="E76" s="2">
        <v>46112</v>
      </c>
      <c r="F76" s="2">
        <v>45748</v>
      </c>
      <c r="G76" s="3">
        <v>-4</v>
      </c>
      <c r="H76" t="s">
        <v>18</v>
      </c>
      <c r="I76" t="str">
        <f>VLOOKUP(K76,[1]GRADE!$A:$P,16,FALSE)</f>
        <v>SILVER</v>
      </c>
      <c r="K76">
        <v>2554</v>
      </c>
      <c r="L76">
        <v>196</v>
      </c>
    </row>
    <row r="77" spans="1:12" x14ac:dyDescent="0.25">
      <c r="A77" t="s">
        <v>0</v>
      </c>
      <c r="B77" t="s">
        <v>3390</v>
      </c>
      <c r="C77" t="s">
        <v>17</v>
      </c>
      <c r="D77">
        <v>2554197</v>
      </c>
      <c r="E77" s="2">
        <v>46112</v>
      </c>
      <c r="F77" s="2">
        <v>45748</v>
      </c>
      <c r="G77" s="3">
        <v>-4</v>
      </c>
      <c r="H77" t="s">
        <v>18</v>
      </c>
      <c r="I77" t="str">
        <f>VLOOKUP(K77,[1]GRADE!$A:$P,16,FALSE)</f>
        <v>SILVER</v>
      </c>
      <c r="K77">
        <v>2554</v>
      </c>
      <c r="L77">
        <v>197</v>
      </c>
    </row>
    <row r="78" spans="1:12" x14ac:dyDescent="0.25">
      <c r="A78" t="s">
        <v>0</v>
      </c>
      <c r="B78" t="s">
        <v>3390</v>
      </c>
      <c r="C78" t="s">
        <v>17</v>
      </c>
      <c r="D78">
        <v>2557193</v>
      </c>
      <c r="E78" s="2">
        <v>46112</v>
      </c>
      <c r="F78" s="2">
        <v>45748</v>
      </c>
      <c r="G78" s="54">
        <v>-5.5</v>
      </c>
      <c r="H78" t="s">
        <v>14</v>
      </c>
      <c r="I78" t="str">
        <f>VLOOKUP(K78,[1]GRADE!$A:$P,16,FALSE)</f>
        <v>BRONZE</v>
      </c>
      <c r="K78">
        <v>2557</v>
      </c>
      <c r="L78">
        <v>193</v>
      </c>
    </row>
    <row r="79" spans="1:12" x14ac:dyDescent="0.25">
      <c r="A79" t="s">
        <v>0</v>
      </c>
      <c r="B79" t="s">
        <v>3390</v>
      </c>
      <c r="C79" t="s">
        <v>17</v>
      </c>
      <c r="D79">
        <v>2557195</v>
      </c>
      <c r="E79" s="2">
        <v>46112</v>
      </c>
      <c r="F79" s="2">
        <v>45748</v>
      </c>
      <c r="G79" s="54">
        <v>-5.5</v>
      </c>
      <c r="H79" t="s">
        <v>14</v>
      </c>
      <c r="I79" t="str">
        <f>VLOOKUP(K79,[1]GRADE!$A:$P,16,FALSE)</f>
        <v>BRONZE</v>
      </c>
      <c r="K79">
        <v>2557</v>
      </c>
      <c r="L79">
        <v>195</v>
      </c>
    </row>
    <row r="80" spans="1:12" x14ac:dyDescent="0.25">
      <c r="A80" t="s">
        <v>0</v>
      </c>
      <c r="B80" t="s">
        <v>3390</v>
      </c>
      <c r="C80" t="s">
        <v>17</v>
      </c>
      <c r="D80">
        <v>2560163</v>
      </c>
      <c r="E80" s="2">
        <v>46112</v>
      </c>
      <c r="F80" s="2">
        <v>45748</v>
      </c>
      <c r="G80" s="3">
        <v>-4</v>
      </c>
      <c r="H80" t="s">
        <v>18</v>
      </c>
      <c r="I80" t="str">
        <f>VLOOKUP(K80,[1]GRADE!$A:$P,16,FALSE)</f>
        <v>SILVER</v>
      </c>
      <c r="K80">
        <v>2560</v>
      </c>
      <c r="L80">
        <v>163</v>
      </c>
    </row>
    <row r="81" spans="1:12" x14ac:dyDescent="0.25">
      <c r="A81" t="s">
        <v>0</v>
      </c>
      <c r="B81" t="s">
        <v>3390</v>
      </c>
      <c r="C81" t="s">
        <v>17</v>
      </c>
      <c r="D81">
        <v>2560164</v>
      </c>
      <c r="E81" s="2">
        <v>46112</v>
      </c>
      <c r="F81" s="2">
        <v>45748</v>
      </c>
      <c r="G81" s="3">
        <v>-4</v>
      </c>
      <c r="H81" t="s">
        <v>18</v>
      </c>
      <c r="I81" t="str">
        <f>VLOOKUP(K81,[1]GRADE!$A:$P,16,FALSE)</f>
        <v>SILVER</v>
      </c>
      <c r="K81">
        <v>2560</v>
      </c>
      <c r="L81">
        <v>164</v>
      </c>
    </row>
    <row r="82" spans="1:12" x14ac:dyDescent="0.25">
      <c r="A82" t="s">
        <v>0</v>
      </c>
      <c r="B82" t="s">
        <v>3390</v>
      </c>
      <c r="C82" t="s">
        <v>17</v>
      </c>
      <c r="D82">
        <v>2560183</v>
      </c>
      <c r="E82" s="2">
        <v>46112</v>
      </c>
      <c r="F82" s="2">
        <v>45748</v>
      </c>
      <c r="G82" s="3">
        <v>-4</v>
      </c>
      <c r="H82" t="s">
        <v>18</v>
      </c>
      <c r="I82" t="str">
        <f>VLOOKUP(K82,[1]GRADE!$A:$P,16,FALSE)</f>
        <v>SILVER</v>
      </c>
      <c r="K82">
        <v>2560</v>
      </c>
      <c r="L82">
        <v>183</v>
      </c>
    </row>
    <row r="83" spans="1:12" x14ac:dyDescent="0.25">
      <c r="A83" t="s">
        <v>0</v>
      </c>
      <c r="B83" t="s">
        <v>3390</v>
      </c>
      <c r="C83" t="s">
        <v>17</v>
      </c>
      <c r="D83">
        <v>2560184</v>
      </c>
      <c r="E83" s="2">
        <v>46112</v>
      </c>
      <c r="F83" s="2">
        <v>45748</v>
      </c>
      <c r="G83" s="3">
        <v>-4</v>
      </c>
      <c r="H83" t="s">
        <v>18</v>
      </c>
      <c r="I83" t="str">
        <f>VLOOKUP(K83,[1]GRADE!$A:$P,16,FALSE)</f>
        <v>SILVER</v>
      </c>
      <c r="K83">
        <v>2560</v>
      </c>
      <c r="L83">
        <v>184</v>
      </c>
    </row>
    <row r="84" spans="1:12" x14ac:dyDescent="0.25">
      <c r="A84" t="s">
        <v>0</v>
      </c>
      <c r="B84" t="s">
        <v>3390</v>
      </c>
      <c r="C84" t="s">
        <v>17</v>
      </c>
      <c r="D84">
        <v>2560196</v>
      </c>
      <c r="E84" s="2">
        <v>46112</v>
      </c>
      <c r="F84" s="2">
        <v>45748</v>
      </c>
      <c r="G84" s="3">
        <v>-4</v>
      </c>
      <c r="H84" t="s">
        <v>18</v>
      </c>
      <c r="I84" t="str">
        <f>VLOOKUP(K84,[1]GRADE!$A:$P,16,FALSE)</f>
        <v>SILVER</v>
      </c>
      <c r="K84">
        <v>2560</v>
      </c>
      <c r="L84">
        <v>196</v>
      </c>
    </row>
    <row r="85" spans="1:12" x14ac:dyDescent="0.25">
      <c r="A85" t="s">
        <v>0</v>
      </c>
      <c r="B85" t="s">
        <v>3390</v>
      </c>
      <c r="C85" t="s">
        <v>17</v>
      </c>
      <c r="D85">
        <v>2560197</v>
      </c>
      <c r="E85" s="2">
        <v>46112</v>
      </c>
      <c r="F85" s="2">
        <v>45748</v>
      </c>
      <c r="G85" s="3">
        <v>-4</v>
      </c>
      <c r="H85" t="s">
        <v>18</v>
      </c>
      <c r="I85" t="str">
        <f>VLOOKUP(K85,[1]GRADE!$A:$P,16,FALSE)</f>
        <v>SILVER</v>
      </c>
      <c r="K85">
        <v>2560</v>
      </c>
      <c r="L85">
        <v>197</v>
      </c>
    </row>
    <row r="86" spans="1:12" x14ac:dyDescent="0.25">
      <c r="A86" t="s">
        <v>0</v>
      </c>
      <c r="B86" t="s">
        <v>3390</v>
      </c>
      <c r="C86" t="s">
        <v>17</v>
      </c>
      <c r="D86">
        <v>2586183</v>
      </c>
      <c r="E86" s="2">
        <v>46112</v>
      </c>
      <c r="F86" s="2">
        <v>45748</v>
      </c>
      <c r="G86" s="3">
        <v>-10</v>
      </c>
      <c r="H86" t="s">
        <v>18</v>
      </c>
      <c r="I86" t="str">
        <f>VLOOKUP(K86,[1]GRADE!$A:$P,16,FALSE)</f>
        <v>BRONZE</v>
      </c>
      <c r="K86">
        <v>2586</v>
      </c>
      <c r="L86">
        <v>183</v>
      </c>
    </row>
    <row r="87" spans="1:12" x14ac:dyDescent="0.25">
      <c r="A87" t="s">
        <v>0</v>
      </c>
      <c r="B87" t="s">
        <v>3390</v>
      </c>
      <c r="C87" t="s">
        <v>17</v>
      </c>
      <c r="D87">
        <v>2586184</v>
      </c>
      <c r="E87" s="2">
        <v>46112</v>
      </c>
      <c r="F87" s="2">
        <v>45748</v>
      </c>
      <c r="G87" s="3">
        <v>-10</v>
      </c>
      <c r="H87" t="s">
        <v>18</v>
      </c>
      <c r="I87" t="str">
        <f>VLOOKUP(K87,[1]GRADE!$A:$P,16,FALSE)</f>
        <v>BRONZE</v>
      </c>
      <c r="K87">
        <v>2586</v>
      </c>
      <c r="L87">
        <v>184</v>
      </c>
    </row>
    <row r="88" spans="1:12" x14ac:dyDescent="0.25">
      <c r="A88" t="s">
        <v>0</v>
      </c>
      <c r="B88" t="s">
        <v>3390</v>
      </c>
      <c r="C88" t="s">
        <v>17</v>
      </c>
      <c r="D88">
        <v>2588205</v>
      </c>
      <c r="E88" s="2">
        <v>46112</v>
      </c>
      <c r="F88" s="2">
        <v>45748</v>
      </c>
      <c r="G88" s="3">
        <v>-10</v>
      </c>
      <c r="H88" t="s">
        <v>18</v>
      </c>
      <c r="I88" t="str">
        <f>VLOOKUP(K88,[1]GRADE!$A:$P,16,FALSE)</f>
        <v>BRONZE</v>
      </c>
      <c r="K88">
        <v>2588</v>
      </c>
      <c r="L88">
        <v>205</v>
      </c>
    </row>
    <row r="89" spans="1:12" x14ac:dyDescent="0.25">
      <c r="A89" t="s">
        <v>0</v>
      </c>
      <c r="B89" t="s">
        <v>3390</v>
      </c>
      <c r="C89" t="s">
        <v>17</v>
      </c>
      <c r="D89">
        <v>2589185</v>
      </c>
      <c r="E89" s="2">
        <v>46112</v>
      </c>
      <c r="F89" s="2">
        <v>45748</v>
      </c>
      <c r="G89" s="3">
        <v>-8</v>
      </c>
      <c r="H89" t="s">
        <v>14</v>
      </c>
      <c r="I89" t="str">
        <f>VLOOKUP(K89,[1]GRADE!$A:$P,16,FALSE)</f>
        <v>GOLD</v>
      </c>
      <c r="K89">
        <v>2589</v>
      </c>
      <c r="L89">
        <v>185</v>
      </c>
    </row>
    <row r="90" spans="1:12" x14ac:dyDescent="0.25">
      <c r="A90" t="s">
        <v>0</v>
      </c>
      <c r="B90" t="s">
        <v>3390</v>
      </c>
      <c r="C90" t="s">
        <v>17</v>
      </c>
      <c r="D90">
        <v>2590185</v>
      </c>
      <c r="E90" s="2">
        <v>46112</v>
      </c>
      <c r="F90" s="2">
        <v>45748</v>
      </c>
      <c r="G90" s="3">
        <v>-8</v>
      </c>
      <c r="H90" t="s">
        <v>14</v>
      </c>
      <c r="I90" t="str">
        <f>VLOOKUP(K90,[1]GRADE!$A:$P,16,FALSE)</f>
        <v>GOLD</v>
      </c>
      <c r="K90">
        <v>2590</v>
      </c>
      <c r="L90">
        <v>185</v>
      </c>
    </row>
    <row r="91" spans="1:12" x14ac:dyDescent="0.25">
      <c r="A91" t="s">
        <v>0</v>
      </c>
      <c r="B91" t="s">
        <v>3390</v>
      </c>
      <c r="C91" t="s">
        <v>17</v>
      </c>
      <c r="D91">
        <v>2824151</v>
      </c>
      <c r="E91" s="2">
        <v>46112</v>
      </c>
      <c r="F91" s="2">
        <v>45748</v>
      </c>
      <c r="G91" s="3">
        <v>-7</v>
      </c>
      <c r="H91" t="s">
        <v>14</v>
      </c>
      <c r="I91" t="str">
        <f>VLOOKUP(K91,[1]GRADE!$A:$P,16,FALSE)</f>
        <v>GREEN</v>
      </c>
      <c r="K91">
        <v>2824</v>
      </c>
      <c r="L91">
        <v>151</v>
      </c>
    </row>
    <row r="92" spans="1:12" x14ac:dyDescent="0.25">
      <c r="A92" t="s">
        <v>0</v>
      </c>
      <c r="B92" t="s">
        <v>3390</v>
      </c>
      <c r="C92" t="s">
        <v>17</v>
      </c>
      <c r="D92">
        <v>2824152</v>
      </c>
      <c r="E92" s="2">
        <v>46112</v>
      </c>
      <c r="F92" s="2">
        <v>45748</v>
      </c>
      <c r="G92" s="3">
        <v>-7</v>
      </c>
      <c r="H92" t="s">
        <v>14</v>
      </c>
      <c r="I92" t="str">
        <f>VLOOKUP(K92,[1]GRADE!$A:$P,16,FALSE)</f>
        <v>GREEN</v>
      </c>
      <c r="K92">
        <v>2824</v>
      </c>
      <c r="L92">
        <v>152</v>
      </c>
    </row>
    <row r="93" spans="1:12" x14ac:dyDescent="0.25">
      <c r="A93" t="s">
        <v>0</v>
      </c>
      <c r="B93" t="s">
        <v>3390</v>
      </c>
      <c r="C93" t="s">
        <v>17</v>
      </c>
      <c r="D93">
        <v>2824183</v>
      </c>
      <c r="E93" s="2">
        <v>46112</v>
      </c>
      <c r="F93" s="2">
        <v>45748</v>
      </c>
      <c r="G93" s="3">
        <v>-7</v>
      </c>
      <c r="H93" t="s">
        <v>14</v>
      </c>
      <c r="I93" t="str">
        <f>VLOOKUP(K93,[1]GRADE!$A:$P,16,FALSE)</f>
        <v>GREEN</v>
      </c>
      <c r="K93">
        <v>2824</v>
      </c>
      <c r="L93">
        <v>183</v>
      </c>
    </row>
    <row r="94" spans="1:12" x14ac:dyDescent="0.25">
      <c r="A94" t="s">
        <v>0</v>
      </c>
      <c r="B94" t="s">
        <v>3390</v>
      </c>
      <c r="C94" t="s">
        <v>17</v>
      </c>
      <c r="D94">
        <v>2824184</v>
      </c>
      <c r="E94" s="2">
        <v>46112</v>
      </c>
      <c r="F94" s="2">
        <v>45748</v>
      </c>
      <c r="G94" s="3">
        <v>-7</v>
      </c>
      <c r="H94" t="s">
        <v>14</v>
      </c>
      <c r="I94" t="str">
        <f>VLOOKUP(K94,[1]GRADE!$A:$P,16,FALSE)</f>
        <v>GREEN</v>
      </c>
      <c r="K94">
        <v>2824</v>
      </c>
      <c r="L94">
        <v>184</v>
      </c>
    </row>
    <row r="95" spans="1:12" x14ac:dyDescent="0.25">
      <c r="A95" t="s">
        <v>0</v>
      </c>
      <c r="B95" t="s">
        <v>3390</v>
      </c>
      <c r="C95" t="s">
        <v>17</v>
      </c>
      <c r="D95">
        <v>2825022</v>
      </c>
      <c r="E95" s="2">
        <v>46112</v>
      </c>
      <c r="F95" s="2">
        <v>45748</v>
      </c>
      <c r="G95" s="3">
        <v>-8</v>
      </c>
      <c r="H95" t="s">
        <v>14</v>
      </c>
      <c r="I95" t="str">
        <f>VLOOKUP(K95,[1]GRADE!$A:$P,16,FALSE)</f>
        <v>Gold</v>
      </c>
      <c r="K95">
        <v>2825</v>
      </c>
      <c r="L95">
        <v>22</v>
      </c>
    </row>
    <row r="96" spans="1:12" x14ac:dyDescent="0.25">
      <c r="A96" t="s">
        <v>0</v>
      </c>
      <c r="B96" t="s">
        <v>3390</v>
      </c>
      <c r="C96" t="s">
        <v>17</v>
      </c>
      <c r="D96">
        <v>2825023</v>
      </c>
      <c r="E96" s="2">
        <v>46112</v>
      </c>
      <c r="F96" s="2">
        <v>45748</v>
      </c>
      <c r="G96" s="3">
        <v>-8</v>
      </c>
      <c r="H96" t="s">
        <v>14</v>
      </c>
      <c r="I96" t="str">
        <f>VLOOKUP(K96,[1]GRADE!$A:$P,16,FALSE)</f>
        <v>Gold</v>
      </c>
      <c r="K96">
        <v>2825</v>
      </c>
      <c r="L96">
        <v>23</v>
      </c>
    </row>
    <row r="97" spans="1:12" x14ac:dyDescent="0.25">
      <c r="A97" t="s">
        <v>0</v>
      </c>
      <c r="B97" t="s">
        <v>3390</v>
      </c>
      <c r="C97" t="s">
        <v>17</v>
      </c>
      <c r="D97">
        <v>2825024</v>
      </c>
      <c r="E97" s="2">
        <v>46112</v>
      </c>
      <c r="F97" s="2">
        <v>45748</v>
      </c>
      <c r="G97" s="3">
        <v>-8</v>
      </c>
      <c r="H97" t="s">
        <v>14</v>
      </c>
      <c r="I97" t="str">
        <f>VLOOKUP(K97,[1]GRADE!$A:$P,16,FALSE)</f>
        <v>Gold</v>
      </c>
      <c r="K97">
        <v>2825</v>
      </c>
      <c r="L97">
        <v>24</v>
      </c>
    </row>
    <row r="98" spans="1:12" x14ac:dyDescent="0.25">
      <c r="A98" t="s">
        <v>0</v>
      </c>
      <c r="B98" t="s">
        <v>3390</v>
      </c>
      <c r="C98" t="s">
        <v>17</v>
      </c>
      <c r="D98">
        <v>2825181</v>
      </c>
      <c r="E98" s="2">
        <v>46112</v>
      </c>
      <c r="F98" s="2">
        <v>45748</v>
      </c>
      <c r="G98" s="3">
        <v>-8</v>
      </c>
      <c r="H98" t="s">
        <v>14</v>
      </c>
      <c r="I98" t="str">
        <f>VLOOKUP(K98,[1]GRADE!$A:$P,16,FALSE)</f>
        <v>Gold</v>
      </c>
      <c r="K98">
        <v>2825</v>
      </c>
      <c r="L98">
        <v>181</v>
      </c>
    </row>
    <row r="99" spans="1:12" x14ac:dyDescent="0.25">
      <c r="A99" t="s">
        <v>0</v>
      </c>
      <c r="B99" t="s">
        <v>3390</v>
      </c>
      <c r="C99" t="s">
        <v>17</v>
      </c>
      <c r="D99">
        <v>2825183</v>
      </c>
      <c r="E99" s="2">
        <v>46112</v>
      </c>
      <c r="F99" s="2">
        <v>45748</v>
      </c>
      <c r="G99" s="3">
        <v>-8</v>
      </c>
      <c r="H99" t="s">
        <v>14</v>
      </c>
      <c r="I99" t="str">
        <f>VLOOKUP(K99,[1]GRADE!$A:$P,16,FALSE)</f>
        <v>Gold</v>
      </c>
      <c r="K99">
        <v>2825</v>
      </c>
      <c r="L99">
        <v>183</v>
      </c>
    </row>
    <row r="100" spans="1:12" x14ac:dyDescent="0.25">
      <c r="A100" t="s">
        <v>0</v>
      </c>
      <c r="B100" t="s">
        <v>3390</v>
      </c>
      <c r="C100" t="s">
        <v>17</v>
      </c>
      <c r="D100">
        <v>2825185</v>
      </c>
      <c r="E100" s="2">
        <v>46112</v>
      </c>
      <c r="F100" s="2">
        <v>45748</v>
      </c>
      <c r="G100" s="3">
        <v>-8</v>
      </c>
      <c r="H100" t="s">
        <v>14</v>
      </c>
      <c r="I100" t="str">
        <f>VLOOKUP(K100,[1]GRADE!$A:$P,16,FALSE)</f>
        <v>Gold</v>
      </c>
      <c r="K100">
        <v>2825</v>
      </c>
      <c r="L100">
        <v>185</v>
      </c>
    </row>
    <row r="101" spans="1:12" x14ac:dyDescent="0.25">
      <c r="A101" t="s">
        <v>0</v>
      </c>
      <c r="B101" t="s">
        <v>3390</v>
      </c>
      <c r="C101" t="s">
        <v>17</v>
      </c>
      <c r="D101">
        <v>2825224</v>
      </c>
      <c r="E101" s="2">
        <v>46112</v>
      </c>
      <c r="F101" s="2">
        <v>45748</v>
      </c>
      <c r="G101" s="3">
        <v>-8</v>
      </c>
      <c r="H101" t="s">
        <v>14</v>
      </c>
      <c r="I101" t="str">
        <f>VLOOKUP(K101,[1]GRADE!$A:$P,16,FALSE)</f>
        <v>Gold</v>
      </c>
      <c r="K101">
        <v>2825</v>
      </c>
      <c r="L101">
        <v>224</v>
      </c>
    </row>
    <row r="102" spans="1:12" x14ac:dyDescent="0.25">
      <c r="A102" t="s">
        <v>0</v>
      </c>
      <c r="B102" t="s">
        <v>3390</v>
      </c>
      <c r="C102" t="s">
        <v>17</v>
      </c>
      <c r="D102">
        <v>2825258</v>
      </c>
      <c r="E102" s="2">
        <v>46112</v>
      </c>
      <c r="F102" s="2">
        <v>45748</v>
      </c>
      <c r="G102" s="3">
        <v>-8</v>
      </c>
      <c r="H102" t="s">
        <v>14</v>
      </c>
      <c r="I102" t="str">
        <f>VLOOKUP(K102,[1]GRADE!$A:$P,16,FALSE)</f>
        <v>Gold</v>
      </c>
      <c r="K102">
        <v>2825</v>
      </c>
      <c r="L102">
        <v>258</v>
      </c>
    </row>
    <row r="103" spans="1:12" x14ac:dyDescent="0.25">
      <c r="A103" t="s">
        <v>0</v>
      </c>
      <c r="B103" t="s">
        <v>3390</v>
      </c>
      <c r="C103" t="s">
        <v>17</v>
      </c>
      <c r="D103">
        <v>2828151</v>
      </c>
      <c r="E103" s="2">
        <v>46112</v>
      </c>
      <c r="F103" s="2">
        <v>45748</v>
      </c>
      <c r="G103" s="3">
        <v>-8</v>
      </c>
      <c r="H103" t="s">
        <v>14</v>
      </c>
      <c r="I103" t="str">
        <f>VLOOKUP(K103,[1]GRADE!$A:$P,16,FALSE)</f>
        <v>Gold</v>
      </c>
      <c r="K103">
        <v>2828</v>
      </c>
      <c r="L103">
        <v>151</v>
      </c>
    </row>
    <row r="104" spans="1:12" x14ac:dyDescent="0.25">
      <c r="A104" t="s">
        <v>0</v>
      </c>
      <c r="B104" t="s">
        <v>3390</v>
      </c>
      <c r="C104" t="s">
        <v>17</v>
      </c>
      <c r="D104">
        <v>2828152</v>
      </c>
      <c r="E104" s="2">
        <v>46112</v>
      </c>
      <c r="F104" s="2">
        <v>45748</v>
      </c>
      <c r="G104" s="3">
        <v>-8</v>
      </c>
      <c r="H104" t="s">
        <v>14</v>
      </c>
      <c r="I104" t="str">
        <f>VLOOKUP(K104,[1]GRADE!$A:$P,16,FALSE)</f>
        <v>Gold</v>
      </c>
      <c r="K104">
        <v>2828</v>
      </c>
      <c r="L104">
        <v>152</v>
      </c>
    </row>
    <row r="105" spans="1:12" x14ac:dyDescent="0.25">
      <c r="A105" t="s">
        <v>0</v>
      </c>
      <c r="B105" t="s">
        <v>3390</v>
      </c>
      <c r="C105" t="s">
        <v>17</v>
      </c>
      <c r="D105">
        <v>2828160</v>
      </c>
      <c r="E105" s="2">
        <v>46112</v>
      </c>
      <c r="F105" s="2">
        <v>45748</v>
      </c>
      <c r="G105" s="3">
        <v>-8</v>
      </c>
      <c r="H105" t="s">
        <v>14</v>
      </c>
      <c r="I105" t="str">
        <f>VLOOKUP(K105,[1]GRADE!$A:$P,16,FALSE)</f>
        <v>Gold</v>
      </c>
      <c r="K105">
        <v>2828</v>
      </c>
      <c r="L105">
        <v>160</v>
      </c>
    </row>
    <row r="106" spans="1:12" x14ac:dyDescent="0.25">
      <c r="A106" t="s">
        <v>0</v>
      </c>
      <c r="B106" t="s">
        <v>3390</v>
      </c>
      <c r="C106" t="s">
        <v>17</v>
      </c>
      <c r="D106">
        <v>2828181</v>
      </c>
      <c r="E106" s="2">
        <v>46112</v>
      </c>
      <c r="F106" s="2">
        <v>45748</v>
      </c>
      <c r="G106" s="3">
        <v>-8</v>
      </c>
      <c r="H106" t="s">
        <v>14</v>
      </c>
      <c r="I106" t="str">
        <f>VLOOKUP(K106,[1]GRADE!$A:$P,16,FALSE)</f>
        <v>Gold</v>
      </c>
      <c r="K106">
        <v>2828</v>
      </c>
      <c r="L106">
        <v>181</v>
      </c>
    </row>
    <row r="107" spans="1:12" x14ac:dyDescent="0.25">
      <c r="A107" t="s">
        <v>0</v>
      </c>
      <c r="B107" t="s">
        <v>3390</v>
      </c>
      <c r="C107" t="s">
        <v>17</v>
      </c>
      <c r="D107">
        <v>2828183</v>
      </c>
      <c r="E107" s="2">
        <v>46112</v>
      </c>
      <c r="F107" s="2">
        <v>45748</v>
      </c>
      <c r="G107" s="3">
        <v>-8</v>
      </c>
      <c r="H107" t="s">
        <v>14</v>
      </c>
      <c r="I107" t="str">
        <f>VLOOKUP(K107,[1]GRADE!$A:$P,16,FALSE)</f>
        <v>Gold</v>
      </c>
      <c r="K107">
        <v>2828</v>
      </c>
      <c r="L107">
        <v>183</v>
      </c>
    </row>
    <row r="108" spans="1:12" x14ac:dyDescent="0.25">
      <c r="A108" t="s">
        <v>0</v>
      </c>
      <c r="B108" t="s">
        <v>3390</v>
      </c>
      <c r="C108" t="s">
        <v>17</v>
      </c>
      <c r="D108">
        <v>2828184</v>
      </c>
      <c r="E108" s="2">
        <v>46112</v>
      </c>
      <c r="F108" s="2">
        <v>45748</v>
      </c>
      <c r="G108" s="3">
        <v>-8</v>
      </c>
      <c r="H108" t="s">
        <v>14</v>
      </c>
      <c r="I108" t="str">
        <f>VLOOKUP(K108,[1]GRADE!$A:$P,16,FALSE)</f>
        <v>Gold</v>
      </c>
      <c r="K108">
        <v>2828</v>
      </c>
      <c r="L108">
        <v>184</v>
      </c>
    </row>
    <row r="109" spans="1:12" x14ac:dyDescent="0.25">
      <c r="A109" t="s">
        <v>0</v>
      </c>
      <c r="B109" t="s">
        <v>3390</v>
      </c>
      <c r="C109" t="s">
        <v>17</v>
      </c>
      <c r="D109">
        <v>2828229</v>
      </c>
      <c r="E109" s="2">
        <v>46112</v>
      </c>
      <c r="F109" s="2">
        <v>45748</v>
      </c>
      <c r="G109" s="3">
        <v>-8</v>
      </c>
      <c r="H109" t="s">
        <v>14</v>
      </c>
      <c r="I109" t="str">
        <f>VLOOKUP(K109,[1]GRADE!$A:$P,16,FALSE)</f>
        <v>Gold</v>
      </c>
      <c r="K109">
        <v>2828</v>
      </c>
      <c r="L109">
        <v>229</v>
      </c>
    </row>
    <row r="110" spans="1:12" x14ac:dyDescent="0.25">
      <c r="A110" t="s">
        <v>0</v>
      </c>
      <c r="B110" t="s">
        <v>3390</v>
      </c>
      <c r="C110" t="s">
        <v>17</v>
      </c>
      <c r="D110">
        <v>2828230</v>
      </c>
      <c r="E110" s="2">
        <v>46112</v>
      </c>
      <c r="F110" s="2">
        <v>45748</v>
      </c>
      <c r="G110" s="3">
        <v>-8</v>
      </c>
      <c r="H110" t="s">
        <v>14</v>
      </c>
      <c r="I110" t="str">
        <f>VLOOKUP(K110,[1]GRADE!$A:$P,16,FALSE)</f>
        <v>Gold</v>
      </c>
      <c r="K110">
        <v>2828</v>
      </c>
      <c r="L110">
        <v>230</v>
      </c>
    </row>
    <row r="111" spans="1:12" x14ac:dyDescent="0.25">
      <c r="A111" t="s">
        <v>0</v>
      </c>
      <c r="B111" t="s">
        <v>3390</v>
      </c>
      <c r="C111" t="s">
        <v>17</v>
      </c>
      <c r="D111">
        <v>2829151</v>
      </c>
      <c r="E111" s="2">
        <v>46112</v>
      </c>
      <c r="F111" s="2">
        <v>45748</v>
      </c>
      <c r="G111" s="3">
        <v>-8</v>
      </c>
      <c r="H111" t="s">
        <v>14</v>
      </c>
      <c r="I111" t="str">
        <f>VLOOKUP(K111,[1]GRADE!$A:$P,16,FALSE)</f>
        <v>Gold</v>
      </c>
      <c r="K111">
        <v>2829</v>
      </c>
      <c r="L111">
        <v>151</v>
      </c>
    </row>
    <row r="112" spans="1:12" x14ac:dyDescent="0.25">
      <c r="A112" t="s">
        <v>0</v>
      </c>
      <c r="B112" t="s">
        <v>3390</v>
      </c>
      <c r="C112" t="s">
        <v>17</v>
      </c>
      <c r="D112">
        <v>2829152</v>
      </c>
      <c r="E112" s="2">
        <v>46112</v>
      </c>
      <c r="F112" s="2">
        <v>45748</v>
      </c>
      <c r="G112" s="3">
        <v>-8</v>
      </c>
      <c r="H112" t="s">
        <v>14</v>
      </c>
      <c r="I112" t="str">
        <f>VLOOKUP(K112,[1]GRADE!$A:$P,16,FALSE)</f>
        <v>Gold</v>
      </c>
      <c r="K112">
        <v>2829</v>
      </c>
      <c r="L112">
        <v>152</v>
      </c>
    </row>
    <row r="113" spans="1:12" x14ac:dyDescent="0.25">
      <c r="A113" t="s">
        <v>0</v>
      </c>
      <c r="B113" t="s">
        <v>3390</v>
      </c>
      <c r="C113" t="s">
        <v>17</v>
      </c>
      <c r="D113">
        <v>2829160</v>
      </c>
      <c r="E113" s="2">
        <v>46112</v>
      </c>
      <c r="F113" s="2">
        <v>45748</v>
      </c>
      <c r="G113" s="3">
        <v>-8</v>
      </c>
      <c r="H113" t="s">
        <v>14</v>
      </c>
      <c r="I113" t="str">
        <f>VLOOKUP(K113,[1]GRADE!$A:$P,16,FALSE)</f>
        <v>Gold</v>
      </c>
      <c r="K113">
        <v>2829</v>
      </c>
      <c r="L113">
        <v>160</v>
      </c>
    </row>
    <row r="114" spans="1:12" x14ac:dyDescent="0.25">
      <c r="A114" t="s">
        <v>0</v>
      </c>
      <c r="B114" t="s">
        <v>3390</v>
      </c>
      <c r="C114" t="s">
        <v>17</v>
      </c>
      <c r="D114">
        <v>2829181</v>
      </c>
      <c r="E114" s="2">
        <v>46112</v>
      </c>
      <c r="F114" s="2">
        <v>45748</v>
      </c>
      <c r="G114" s="3">
        <v>-8</v>
      </c>
      <c r="H114" t="s">
        <v>14</v>
      </c>
      <c r="I114" t="str">
        <f>VLOOKUP(K114,[1]GRADE!$A:$P,16,FALSE)</f>
        <v>Gold</v>
      </c>
      <c r="K114">
        <v>2829</v>
      </c>
      <c r="L114">
        <v>181</v>
      </c>
    </row>
    <row r="115" spans="1:12" x14ac:dyDescent="0.25">
      <c r="A115" t="s">
        <v>0</v>
      </c>
      <c r="B115" t="s">
        <v>3390</v>
      </c>
      <c r="C115" t="s">
        <v>17</v>
      </c>
      <c r="D115">
        <v>2829183</v>
      </c>
      <c r="E115" s="2">
        <v>46112</v>
      </c>
      <c r="F115" s="2">
        <v>45748</v>
      </c>
      <c r="G115" s="3">
        <v>-8</v>
      </c>
      <c r="H115" t="s">
        <v>14</v>
      </c>
      <c r="I115" t="str">
        <f>VLOOKUP(K115,[1]GRADE!$A:$P,16,FALSE)</f>
        <v>Gold</v>
      </c>
      <c r="K115">
        <v>2829</v>
      </c>
      <c r="L115">
        <v>183</v>
      </c>
    </row>
    <row r="116" spans="1:12" x14ac:dyDescent="0.25">
      <c r="A116" t="s">
        <v>0</v>
      </c>
      <c r="B116" t="s">
        <v>3390</v>
      </c>
      <c r="C116" t="s">
        <v>17</v>
      </c>
      <c r="D116">
        <v>2829184</v>
      </c>
      <c r="E116" s="2">
        <v>46112</v>
      </c>
      <c r="F116" s="2">
        <v>45748</v>
      </c>
      <c r="G116" s="3">
        <v>-8</v>
      </c>
      <c r="H116" t="s">
        <v>14</v>
      </c>
      <c r="I116" t="str">
        <f>VLOOKUP(K116,[1]GRADE!$A:$P,16,FALSE)</f>
        <v>Gold</v>
      </c>
      <c r="K116">
        <v>2829</v>
      </c>
      <c r="L116">
        <v>184</v>
      </c>
    </row>
    <row r="117" spans="1:12" x14ac:dyDescent="0.25">
      <c r="A117" t="s">
        <v>0</v>
      </c>
      <c r="B117" t="s">
        <v>3390</v>
      </c>
      <c r="C117" t="s">
        <v>17</v>
      </c>
      <c r="D117">
        <v>2829229</v>
      </c>
      <c r="E117" s="2">
        <v>46112</v>
      </c>
      <c r="F117" s="2">
        <v>45748</v>
      </c>
      <c r="G117" s="3">
        <v>-8</v>
      </c>
      <c r="H117" t="s">
        <v>14</v>
      </c>
      <c r="I117" t="str">
        <f>VLOOKUP(K117,[1]GRADE!$A:$P,16,FALSE)</f>
        <v>Gold</v>
      </c>
      <c r="K117">
        <v>2829</v>
      </c>
      <c r="L117">
        <v>229</v>
      </c>
    </row>
    <row r="118" spans="1:12" x14ac:dyDescent="0.25">
      <c r="A118" t="s">
        <v>0</v>
      </c>
      <c r="B118" t="s">
        <v>3390</v>
      </c>
      <c r="C118" t="s">
        <v>17</v>
      </c>
      <c r="D118">
        <v>2829230</v>
      </c>
      <c r="E118" s="2">
        <v>46112</v>
      </c>
      <c r="F118" s="2">
        <v>45748</v>
      </c>
      <c r="G118" s="3">
        <v>-8</v>
      </c>
      <c r="H118" t="s">
        <v>14</v>
      </c>
      <c r="I118" t="str">
        <f>VLOOKUP(K118,[1]GRADE!$A:$P,16,FALSE)</f>
        <v>Gold</v>
      </c>
      <c r="K118">
        <v>2829</v>
      </c>
      <c r="L118">
        <v>230</v>
      </c>
    </row>
    <row r="119" spans="1:12" x14ac:dyDescent="0.25">
      <c r="A119" t="s">
        <v>0</v>
      </c>
      <c r="B119" t="s">
        <v>3390</v>
      </c>
      <c r="C119" t="s">
        <v>17</v>
      </c>
      <c r="D119">
        <v>2830151</v>
      </c>
      <c r="E119" s="2">
        <v>46112</v>
      </c>
      <c r="F119" s="2">
        <v>45748</v>
      </c>
      <c r="G119" s="3">
        <v>-8</v>
      </c>
      <c r="H119" t="s">
        <v>14</v>
      </c>
      <c r="I119" t="str">
        <f>VLOOKUP(K119,[1]GRADE!$A:$P,16,FALSE)</f>
        <v>Gold</v>
      </c>
      <c r="K119">
        <v>2830</v>
      </c>
      <c r="L119">
        <v>151</v>
      </c>
    </row>
    <row r="120" spans="1:12" x14ac:dyDescent="0.25">
      <c r="A120" t="s">
        <v>0</v>
      </c>
      <c r="B120" t="s">
        <v>3390</v>
      </c>
      <c r="C120" t="s">
        <v>17</v>
      </c>
      <c r="D120">
        <v>2830152</v>
      </c>
      <c r="E120" s="2">
        <v>46112</v>
      </c>
      <c r="F120" s="2">
        <v>45748</v>
      </c>
      <c r="G120" s="3">
        <v>-8</v>
      </c>
      <c r="H120" t="s">
        <v>14</v>
      </c>
      <c r="I120" t="str">
        <f>VLOOKUP(K120,[1]GRADE!$A:$P,16,FALSE)</f>
        <v>Gold</v>
      </c>
      <c r="K120">
        <v>2830</v>
      </c>
      <c r="L120">
        <v>152</v>
      </c>
    </row>
    <row r="121" spans="1:12" x14ac:dyDescent="0.25">
      <c r="A121" t="s">
        <v>0</v>
      </c>
      <c r="B121" t="s">
        <v>3390</v>
      </c>
      <c r="C121" t="s">
        <v>17</v>
      </c>
      <c r="D121">
        <v>2830160</v>
      </c>
      <c r="E121" s="2">
        <v>46112</v>
      </c>
      <c r="F121" s="2">
        <v>45748</v>
      </c>
      <c r="G121" s="3">
        <v>-8</v>
      </c>
      <c r="H121" t="s">
        <v>14</v>
      </c>
      <c r="I121" t="str">
        <f>VLOOKUP(K121,[1]GRADE!$A:$P,16,FALSE)</f>
        <v>Gold</v>
      </c>
      <c r="K121">
        <v>2830</v>
      </c>
      <c r="L121">
        <v>160</v>
      </c>
    </row>
    <row r="122" spans="1:12" x14ac:dyDescent="0.25">
      <c r="A122" t="s">
        <v>0</v>
      </c>
      <c r="B122" t="s">
        <v>3390</v>
      </c>
      <c r="C122" t="s">
        <v>17</v>
      </c>
      <c r="D122">
        <v>2830181</v>
      </c>
      <c r="E122" s="2">
        <v>46112</v>
      </c>
      <c r="F122" s="2">
        <v>45748</v>
      </c>
      <c r="G122" s="3">
        <v>-8</v>
      </c>
      <c r="H122" t="s">
        <v>14</v>
      </c>
      <c r="I122" t="str">
        <f>VLOOKUP(K122,[1]GRADE!$A:$P,16,FALSE)</f>
        <v>Gold</v>
      </c>
      <c r="K122">
        <v>2830</v>
      </c>
      <c r="L122">
        <v>181</v>
      </c>
    </row>
    <row r="123" spans="1:12" x14ac:dyDescent="0.25">
      <c r="A123" t="s">
        <v>0</v>
      </c>
      <c r="B123" t="s">
        <v>3390</v>
      </c>
      <c r="C123" t="s">
        <v>17</v>
      </c>
      <c r="D123">
        <v>2830183</v>
      </c>
      <c r="E123" s="2">
        <v>46112</v>
      </c>
      <c r="F123" s="2">
        <v>45748</v>
      </c>
      <c r="G123" s="3">
        <v>-8</v>
      </c>
      <c r="H123" t="s">
        <v>14</v>
      </c>
      <c r="I123" t="str">
        <f>VLOOKUP(K123,[1]GRADE!$A:$P,16,FALSE)</f>
        <v>Gold</v>
      </c>
      <c r="K123">
        <v>2830</v>
      </c>
      <c r="L123">
        <v>183</v>
      </c>
    </row>
    <row r="124" spans="1:12" x14ac:dyDescent="0.25">
      <c r="A124" t="s">
        <v>0</v>
      </c>
      <c r="B124" t="s">
        <v>3390</v>
      </c>
      <c r="C124" t="s">
        <v>17</v>
      </c>
      <c r="D124">
        <v>2830184</v>
      </c>
      <c r="E124" s="2">
        <v>46112</v>
      </c>
      <c r="F124" s="2">
        <v>45748</v>
      </c>
      <c r="G124" s="3">
        <v>-8</v>
      </c>
      <c r="H124" t="s">
        <v>14</v>
      </c>
      <c r="I124" t="str">
        <f>VLOOKUP(K124,[1]GRADE!$A:$P,16,FALSE)</f>
        <v>Gold</v>
      </c>
      <c r="K124">
        <v>2830</v>
      </c>
      <c r="L124">
        <v>184</v>
      </c>
    </row>
    <row r="125" spans="1:12" x14ac:dyDescent="0.25">
      <c r="A125" t="s">
        <v>0</v>
      </c>
      <c r="B125" t="s">
        <v>3390</v>
      </c>
      <c r="C125" t="s">
        <v>17</v>
      </c>
      <c r="D125">
        <v>2830224</v>
      </c>
      <c r="E125" s="2">
        <v>46112</v>
      </c>
      <c r="F125" s="2">
        <v>45748</v>
      </c>
      <c r="G125" s="3">
        <v>-8</v>
      </c>
      <c r="H125" t="s">
        <v>14</v>
      </c>
      <c r="I125" t="str">
        <f>VLOOKUP(K125,[1]GRADE!$A:$P,16,FALSE)</f>
        <v>Gold</v>
      </c>
      <c r="K125">
        <v>2830</v>
      </c>
      <c r="L125">
        <v>224</v>
      </c>
    </row>
    <row r="126" spans="1:12" x14ac:dyDescent="0.25">
      <c r="A126" t="s">
        <v>0</v>
      </c>
      <c r="B126" t="s">
        <v>3390</v>
      </c>
      <c r="C126" t="s">
        <v>17</v>
      </c>
      <c r="D126">
        <v>2830225</v>
      </c>
      <c r="E126" s="2">
        <v>46112</v>
      </c>
      <c r="F126" s="2">
        <v>45748</v>
      </c>
      <c r="G126" s="3">
        <v>-8</v>
      </c>
      <c r="H126" t="s">
        <v>14</v>
      </c>
      <c r="I126" t="str">
        <f>VLOOKUP(K126,[1]GRADE!$A:$P,16,FALSE)</f>
        <v>Gold</v>
      </c>
      <c r="K126">
        <v>2830</v>
      </c>
      <c r="L126">
        <v>225</v>
      </c>
    </row>
    <row r="127" spans="1:12" x14ac:dyDescent="0.25">
      <c r="A127" t="s">
        <v>0</v>
      </c>
      <c r="B127" t="s">
        <v>3390</v>
      </c>
      <c r="C127" t="s">
        <v>17</v>
      </c>
      <c r="D127">
        <v>2830229</v>
      </c>
      <c r="E127" s="2">
        <v>46112</v>
      </c>
      <c r="F127" s="2">
        <v>45748</v>
      </c>
      <c r="G127" s="3">
        <v>-8</v>
      </c>
      <c r="H127" t="s">
        <v>14</v>
      </c>
      <c r="I127" t="str">
        <f>VLOOKUP(K127,[1]GRADE!$A:$P,16,FALSE)</f>
        <v>Gold</v>
      </c>
      <c r="K127">
        <v>2830</v>
      </c>
      <c r="L127">
        <v>229</v>
      </c>
    </row>
    <row r="128" spans="1:12" x14ac:dyDescent="0.25">
      <c r="A128" t="s">
        <v>0</v>
      </c>
      <c r="B128" t="s">
        <v>3390</v>
      </c>
      <c r="C128" t="s">
        <v>17</v>
      </c>
      <c r="D128">
        <v>2830230</v>
      </c>
      <c r="E128" s="2">
        <v>46112</v>
      </c>
      <c r="F128" s="2">
        <v>45748</v>
      </c>
      <c r="G128" s="3">
        <v>-8</v>
      </c>
      <c r="H128" t="s">
        <v>14</v>
      </c>
      <c r="I128" t="str">
        <f>VLOOKUP(K128,[1]GRADE!$A:$P,16,FALSE)</f>
        <v>Gold</v>
      </c>
      <c r="K128">
        <v>2830</v>
      </c>
      <c r="L128">
        <v>230</v>
      </c>
    </row>
    <row r="129" spans="1:12" x14ac:dyDescent="0.25">
      <c r="A129" t="s">
        <v>0</v>
      </c>
      <c r="B129" t="s">
        <v>3390</v>
      </c>
      <c r="C129" t="s">
        <v>17</v>
      </c>
      <c r="D129">
        <v>2874151</v>
      </c>
      <c r="E129" s="2">
        <v>46112</v>
      </c>
      <c r="F129" s="2">
        <v>45810</v>
      </c>
      <c r="G129" s="3">
        <v>-6</v>
      </c>
      <c r="H129" t="s">
        <v>18</v>
      </c>
      <c r="I129" t="str">
        <f>VLOOKUP(K129,[1]GRADE!$A:$P,16,FALSE)</f>
        <v>SPECIAL</v>
      </c>
      <c r="K129">
        <v>2874</v>
      </c>
      <c r="L129">
        <v>151</v>
      </c>
    </row>
    <row r="130" spans="1:12" x14ac:dyDescent="0.25">
      <c r="A130" t="s">
        <v>0</v>
      </c>
      <c r="B130" t="s">
        <v>3390</v>
      </c>
      <c r="C130" t="s">
        <v>17</v>
      </c>
      <c r="D130">
        <v>2874152</v>
      </c>
      <c r="E130" s="2">
        <v>46112</v>
      </c>
      <c r="F130" s="2">
        <v>45810</v>
      </c>
      <c r="G130" s="3">
        <v>-6</v>
      </c>
      <c r="H130" t="s">
        <v>18</v>
      </c>
      <c r="I130" t="str">
        <f>VLOOKUP(K130,[1]GRADE!$A:$P,16,FALSE)</f>
        <v>SPECIAL</v>
      </c>
      <c r="K130">
        <v>2874</v>
      </c>
      <c r="L130">
        <v>152</v>
      </c>
    </row>
    <row r="131" spans="1:12" x14ac:dyDescent="0.25">
      <c r="A131" t="s">
        <v>0</v>
      </c>
      <c r="B131" t="s">
        <v>3390</v>
      </c>
      <c r="C131" t="s">
        <v>17</v>
      </c>
      <c r="D131">
        <v>2874183</v>
      </c>
      <c r="E131" s="2">
        <v>46112</v>
      </c>
      <c r="F131" s="2">
        <v>45810</v>
      </c>
      <c r="G131" s="3">
        <v>-6</v>
      </c>
      <c r="H131" t="s">
        <v>18</v>
      </c>
      <c r="I131" t="str">
        <f>VLOOKUP(K131,[1]GRADE!$A:$P,16,FALSE)</f>
        <v>SPECIAL</v>
      </c>
      <c r="K131">
        <v>2874</v>
      </c>
      <c r="L131">
        <v>183</v>
      </c>
    </row>
    <row r="132" spans="1:12" x14ac:dyDescent="0.25">
      <c r="A132" t="s">
        <v>0</v>
      </c>
      <c r="B132" t="s">
        <v>3390</v>
      </c>
      <c r="C132" t="s">
        <v>17</v>
      </c>
      <c r="D132">
        <v>2874184</v>
      </c>
      <c r="E132" s="2">
        <v>46112</v>
      </c>
      <c r="F132" s="2">
        <v>45810</v>
      </c>
      <c r="G132" s="3">
        <v>-6</v>
      </c>
      <c r="H132" t="s">
        <v>18</v>
      </c>
      <c r="I132" t="str">
        <f>VLOOKUP(K132,[1]GRADE!$A:$P,16,FALSE)</f>
        <v>SPECIAL</v>
      </c>
      <c r="K132">
        <v>2874</v>
      </c>
      <c r="L132">
        <v>184</v>
      </c>
    </row>
    <row r="133" spans="1:12" x14ac:dyDescent="0.25">
      <c r="A133" t="s">
        <v>0</v>
      </c>
      <c r="B133" t="s">
        <v>3390</v>
      </c>
      <c r="C133" t="s">
        <v>17</v>
      </c>
      <c r="D133">
        <v>2909163</v>
      </c>
      <c r="E133" s="2">
        <v>46112</v>
      </c>
      <c r="F133" s="2">
        <v>45772</v>
      </c>
      <c r="G133" s="3">
        <v>-8</v>
      </c>
      <c r="H133" t="s">
        <v>14</v>
      </c>
      <c r="I133" t="str">
        <f>VLOOKUP(K133,[1]GRADE!$A:$P,16,FALSE)</f>
        <v>Gold</v>
      </c>
      <c r="K133">
        <v>2909</v>
      </c>
      <c r="L133">
        <v>163</v>
      </c>
    </row>
    <row r="134" spans="1:12" x14ac:dyDescent="0.25">
      <c r="A134" t="s">
        <v>0</v>
      </c>
      <c r="B134" t="s">
        <v>3390</v>
      </c>
      <c r="C134" t="s">
        <v>17</v>
      </c>
      <c r="D134">
        <v>2909165</v>
      </c>
      <c r="E134" s="2">
        <v>46112</v>
      </c>
      <c r="F134" s="2">
        <v>45772</v>
      </c>
      <c r="G134" s="3">
        <v>-8</v>
      </c>
      <c r="H134" t="s">
        <v>14</v>
      </c>
      <c r="I134" t="str">
        <f>VLOOKUP(K134,[1]GRADE!$A:$P,16,FALSE)</f>
        <v>Gold</v>
      </c>
      <c r="K134">
        <v>2909</v>
      </c>
      <c r="L134">
        <v>165</v>
      </c>
    </row>
    <row r="135" spans="1:12" x14ac:dyDescent="0.25">
      <c r="A135" t="s">
        <v>0</v>
      </c>
      <c r="B135" t="s">
        <v>3390</v>
      </c>
      <c r="C135" t="s">
        <v>17</v>
      </c>
      <c r="D135">
        <v>2909173</v>
      </c>
      <c r="E135" s="2">
        <v>46112</v>
      </c>
      <c r="F135" s="2">
        <v>45772</v>
      </c>
      <c r="G135" s="3">
        <v>-8</v>
      </c>
      <c r="H135" t="s">
        <v>14</v>
      </c>
      <c r="I135" t="str">
        <f>VLOOKUP(K135,[1]GRADE!$A:$P,16,FALSE)</f>
        <v>Gold</v>
      </c>
      <c r="K135">
        <v>2909</v>
      </c>
      <c r="L135">
        <v>173</v>
      </c>
    </row>
    <row r="136" spans="1:12" x14ac:dyDescent="0.25">
      <c r="A136" t="s">
        <v>0</v>
      </c>
      <c r="B136" t="s">
        <v>3390</v>
      </c>
      <c r="C136" t="s">
        <v>17</v>
      </c>
      <c r="D136">
        <v>2909175</v>
      </c>
      <c r="E136" s="2">
        <v>46112</v>
      </c>
      <c r="F136" s="2">
        <v>45772</v>
      </c>
      <c r="G136" s="3">
        <v>-8</v>
      </c>
      <c r="H136" t="s">
        <v>14</v>
      </c>
      <c r="I136" t="str">
        <f>VLOOKUP(K136,[1]GRADE!$A:$P,16,FALSE)</f>
        <v>Gold</v>
      </c>
      <c r="K136">
        <v>2909</v>
      </c>
      <c r="L136">
        <v>175</v>
      </c>
    </row>
    <row r="137" spans="1:12" x14ac:dyDescent="0.25">
      <c r="A137" t="s">
        <v>0</v>
      </c>
      <c r="B137" t="s">
        <v>3390</v>
      </c>
      <c r="C137" t="s">
        <v>17</v>
      </c>
      <c r="D137">
        <v>2914163</v>
      </c>
      <c r="E137" s="2">
        <v>46112</v>
      </c>
      <c r="F137" s="2">
        <v>45748</v>
      </c>
      <c r="G137" s="3">
        <v>-8</v>
      </c>
      <c r="H137" t="s">
        <v>14</v>
      </c>
      <c r="I137" t="str">
        <f>VLOOKUP(K137,[1]GRADE!$A:$P,16,FALSE)</f>
        <v>Gold</v>
      </c>
      <c r="K137">
        <v>2914</v>
      </c>
      <c r="L137">
        <v>163</v>
      </c>
    </row>
    <row r="138" spans="1:12" x14ac:dyDescent="0.25">
      <c r="A138" t="s">
        <v>0</v>
      </c>
      <c r="B138" t="s">
        <v>3390</v>
      </c>
      <c r="C138" t="s">
        <v>17</v>
      </c>
      <c r="D138">
        <v>2914165</v>
      </c>
      <c r="E138" s="2">
        <v>46112</v>
      </c>
      <c r="F138" s="2">
        <v>45748</v>
      </c>
      <c r="G138" s="3">
        <v>-8</v>
      </c>
      <c r="H138" t="s">
        <v>14</v>
      </c>
      <c r="I138" t="str">
        <f>VLOOKUP(K138,[1]GRADE!$A:$P,16,FALSE)</f>
        <v>Gold</v>
      </c>
      <c r="K138">
        <v>2914</v>
      </c>
      <c r="L138">
        <v>165</v>
      </c>
    </row>
    <row r="139" spans="1:12" x14ac:dyDescent="0.25">
      <c r="A139" t="s">
        <v>0</v>
      </c>
      <c r="B139" t="s">
        <v>3390</v>
      </c>
      <c r="C139" t="s">
        <v>17</v>
      </c>
      <c r="D139">
        <v>2914173</v>
      </c>
      <c r="E139" s="2">
        <v>46112</v>
      </c>
      <c r="F139" s="2">
        <v>45748</v>
      </c>
      <c r="G139" s="3">
        <v>-8</v>
      </c>
      <c r="H139" t="s">
        <v>14</v>
      </c>
      <c r="I139" t="str">
        <f>VLOOKUP(K139,[1]GRADE!$A:$P,16,FALSE)</f>
        <v>Gold</v>
      </c>
      <c r="K139">
        <v>2914</v>
      </c>
      <c r="L139">
        <v>173</v>
      </c>
    </row>
    <row r="140" spans="1:12" x14ac:dyDescent="0.25">
      <c r="A140" t="s">
        <v>0</v>
      </c>
      <c r="B140" t="s">
        <v>3390</v>
      </c>
      <c r="C140" t="s">
        <v>17</v>
      </c>
      <c r="D140">
        <v>2914175</v>
      </c>
      <c r="E140" s="2">
        <v>46112</v>
      </c>
      <c r="F140" s="2">
        <v>45748</v>
      </c>
      <c r="G140" s="3">
        <v>-8</v>
      </c>
      <c r="H140" t="s">
        <v>14</v>
      </c>
      <c r="I140" t="str">
        <f>VLOOKUP(K140,[1]GRADE!$A:$P,16,FALSE)</f>
        <v>Gold</v>
      </c>
      <c r="K140">
        <v>2914</v>
      </c>
      <c r="L140">
        <v>175</v>
      </c>
    </row>
    <row r="141" spans="1:12" x14ac:dyDescent="0.25">
      <c r="A141" t="s">
        <v>0</v>
      </c>
      <c r="B141" t="s">
        <v>3390</v>
      </c>
      <c r="C141" t="s">
        <v>17</v>
      </c>
      <c r="D141">
        <v>2918163</v>
      </c>
      <c r="E141" s="2">
        <v>46112</v>
      </c>
      <c r="F141" s="2">
        <v>45748</v>
      </c>
      <c r="G141" s="54">
        <v>-5.5</v>
      </c>
      <c r="H141" t="s">
        <v>14</v>
      </c>
      <c r="I141" t="str">
        <f>VLOOKUP(K141,[1]GRADE!$A:$P,16,FALSE)</f>
        <v>BRONZE</v>
      </c>
      <c r="K141">
        <v>2918</v>
      </c>
      <c r="L141">
        <v>163</v>
      </c>
    </row>
    <row r="142" spans="1:12" x14ac:dyDescent="0.25">
      <c r="A142" t="s">
        <v>0</v>
      </c>
      <c r="B142" t="s">
        <v>3390</v>
      </c>
      <c r="C142" t="s">
        <v>17</v>
      </c>
      <c r="D142">
        <v>2918164</v>
      </c>
      <c r="E142" s="2">
        <v>46112</v>
      </c>
      <c r="F142" s="2">
        <v>45748</v>
      </c>
      <c r="G142" s="54">
        <v>-5.5</v>
      </c>
      <c r="H142" t="s">
        <v>14</v>
      </c>
      <c r="I142" t="str">
        <f>VLOOKUP(K142,[1]GRADE!$A:$P,16,FALSE)</f>
        <v>BRONZE</v>
      </c>
      <c r="K142">
        <v>2918</v>
      </c>
      <c r="L142">
        <v>164</v>
      </c>
    </row>
    <row r="143" spans="1:12" x14ac:dyDescent="0.25">
      <c r="A143" t="s">
        <v>0</v>
      </c>
      <c r="B143" t="s">
        <v>3390</v>
      </c>
      <c r="C143" t="s">
        <v>17</v>
      </c>
      <c r="D143">
        <v>2918165</v>
      </c>
      <c r="E143" s="2">
        <v>46112</v>
      </c>
      <c r="F143" s="2">
        <v>45748</v>
      </c>
      <c r="G143" s="54">
        <v>-5.5</v>
      </c>
      <c r="H143" t="s">
        <v>14</v>
      </c>
      <c r="I143" t="str">
        <f>VLOOKUP(K143,[1]GRADE!$A:$P,16,FALSE)</f>
        <v>BRONZE</v>
      </c>
      <c r="K143">
        <v>2918</v>
      </c>
      <c r="L143">
        <v>165</v>
      </c>
    </row>
    <row r="144" spans="1:12" x14ac:dyDescent="0.25">
      <c r="A144" t="s">
        <v>0</v>
      </c>
      <c r="B144" t="s">
        <v>3390</v>
      </c>
      <c r="C144" t="s">
        <v>17</v>
      </c>
      <c r="D144">
        <v>2918173</v>
      </c>
      <c r="E144" s="2">
        <v>46112</v>
      </c>
      <c r="F144" s="2">
        <v>45748</v>
      </c>
      <c r="G144" s="54">
        <v>-5.5</v>
      </c>
      <c r="H144" t="s">
        <v>14</v>
      </c>
      <c r="I144" t="str">
        <f>VLOOKUP(K144,[1]GRADE!$A:$P,16,FALSE)</f>
        <v>BRONZE</v>
      </c>
      <c r="K144">
        <v>2918</v>
      </c>
      <c r="L144">
        <v>173</v>
      </c>
    </row>
    <row r="145" spans="1:12" x14ac:dyDescent="0.25">
      <c r="A145" t="s">
        <v>0</v>
      </c>
      <c r="B145" t="s">
        <v>3390</v>
      </c>
      <c r="C145" t="s">
        <v>17</v>
      </c>
      <c r="D145">
        <v>2918174</v>
      </c>
      <c r="E145" s="2">
        <v>46112</v>
      </c>
      <c r="F145" s="2">
        <v>45748</v>
      </c>
      <c r="G145" s="54">
        <v>-5.5</v>
      </c>
      <c r="H145" t="s">
        <v>14</v>
      </c>
      <c r="I145" t="str">
        <f>VLOOKUP(K145,[1]GRADE!$A:$P,16,FALSE)</f>
        <v>BRONZE</v>
      </c>
      <c r="K145">
        <v>2918</v>
      </c>
      <c r="L145">
        <v>174</v>
      </c>
    </row>
    <row r="146" spans="1:12" x14ac:dyDescent="0.25">
      <c r="A146" t="s">
        <v>0</v>
      </c>
      <c r="B146" t="s">
        <v>3390</v>
      </c>
      <c r="C146" t="s">
        <v>17</v>
      </c>
      <c r="D146">
        <v>2918175</v>
      </c>
      <c r="E146" s="2">
        <v>46112</v>
      </c>
      <c r="F146" s="2">
        <v>45748</v>
      </c>
      <c r="G146" s="54">
        <v>-5.5</v>
      </c>
      <c r="H146" t="s">
        <v>14</v>
      </c>
      <c r="I146" t="str">
        <f>VLOOKUP(K146,[1]GRADE!$A:$P,16,FALSE)</f>
        <v>BRONZE</v>
      </c>
      <c r="K146">
        <v>2918</v>
      </c>
      <c r="L146">
        <v>175</v>
      </c>
    </row>
    <row r="147" spans="1:12" x14ac:dyDescent="0.25">
      <c r="A147" t="s">
        <v>0</v>
      </c>
      <c r="B147" t="s">
        <v>3390</v>
      </c>
      <c r="C147" t="s">
        <v>17</v>
      </c>
      <c r="D147">
        <v>2927151</v>
      </c>
      <c r="E147" s="2">
        <v>46112</v>
      </c>
      <c r="F147" s="2">
        <v>45748</v>
      </c>
      <c r="G147" s="54">
        <v>-5.5</v>
      </c>
      <c r="H147" t="s">
        <v>14</v>
      </c>
      <c r="I147" t="str">
        <f>VLOOKUP(K147,[1]GRADE!$A:$P,16,FALSE)</f>
        <v>BRONZE</v>
      </c>
      <c r="K147">
        <v>2927</v>
      </c>
      <c r="L147">
        <v>151</v>
      </c>
    </row>
    <row r="148" spans="1:12" x14ac:dyDescent="0.25">
      <c r="A148" t="s">
        <v>0</v>
      </c>
      <c r="B148" t="s">
        <v>3390</v>
      </c>
      <c r="C148" t="s">
        <v>17</v>
      </c>
      <c r="D148">
        <v>2927152</v>
      </c>
      <c r="E148" s="2">
        <v>46112</v>
      </c>
      <c r="F148" s="2">
        <v>45748</v>
      </c>
      <c r="G148" s="54">
        <v>-5.5</v>
      </c>
      <c r="H148" t="s">
        <v>14</v>
      </c>
      <c r="I148" t="str">
        <f>VLOOKUP(K148,[1]GRADE!$A:$P,16,FALSE)</f>
        <v>BRONZE</v>
      </c>
      <c r="K148">
        <v>2927</v>
      </c>
      <c r="L148">
        <v>152</v>
      </c>
    </row>
    <row r="149" spans="1:12" x14ac:dyDescent="0.25">
      <c r="A149" t="s">
        <v>0</v>
      </c>
      <c r="B149" t="s">
        <v>3390</v>
      </c>
      <c r="C149" t="s">
        <v>17</v>
      </c>
      <c r="D149">
        <v>2927156</v>
      </c>
      <c r="E149" s="2">
        <v>46112</v>
      </c>
      <c r="F149" s="2">
        <v>45748</v>
      </c>
      <c r="G149" s="54">
        <v>-5.5</v>
      </c>
      <c r="H149" t="s">
        <v>14</v>
      </c>
      <c r="I149" t="str">
        <f>VLOOKUP(K149,[1]GRADE!$A:$P,16,FALSE)</f>
        <v>BRONZE</v>
      </c>
      <c r="K149">
        <v>2927</v>
      </c>
      <c r="L149">
        <v>156</v>
      </c>
    </row>
    <row r="150" spans="1:12" x14ac:dyDescent="0.25">
      <c r="A150" t="s">
        <v>0</v>
      </c>
      <c r="B150" t="s">
        <v>3390</v>
      </c>
      <c r="C150" t="s">
        <v>17</v>
      </c>
      <c r="D150">
        <v>2927183</v>
      </c>
      <c r="E150" s="2">
        <v>46112</v>
      </c>
      <c r="F150" s="2">
        <v>45748</v>
      </c>
      <c r="G150" s="54">
        <v>-5.5</v>
      </c>
      <c r="H150" t="s">
        <v>14</v>
      </c>
      <c r="I150" t="str">
        <f>VLOOKUP(K150,[1]GRADE!$A:$P,16,FALSE)</f>
        <v>BRONZE</v>
      </c>
      <c r="K150">
        <v>2927</v>
      </c>
      <c r="L150">
        <v>183</v>
      </c>
    </row>
    <row r="151" spans="1:12" x14ac:dyDescent="0.25">
      <c r="A151" t="s">
        <v>0</v>
      </c>
      <c r="B151" t="s">
        <v>3390</v>
      </c>
      <c r="C151" t="s">
        <v>17</v>
      </c>
      <c r="D151">
        <v>2927184</v>
      </c>
      <c r="E151" s="2">
        <v>46112</v>
      </c>
      <c r="F151" s="2">
        <v>45748</v>
      </c>
      <c r="G151" s="54">
        <v>-5.5</v>
      </c>
      <c r="H151" t="s">
        <v>14</v>
      </c>
      <c r="I151" t="str">
        <f>VLOOKUP(K151,[1]GRADE!$A:$P,16,FALSE)</f>
        <v>BRONZE</v>
      </c>
      <c r="K151">
        <v>2927</v>
      </c>
      <c r="L151">
        <v>184</v>
      </c>
    </row>
    <row r="152" spans="1:12" x14ac:dyDescent="0.25">
      <c r="A152" t="s">
        <v>0</v>
      </c>
      <c r="B152" t="s">
        <v>3390</v>
      </c>
      <c r="C152" t="s">
        <v>17</v>
      </c>
      <c r="D152">
        <v>2929173</v>
      </c>
      <c r="E152" s="2">
        <v>46112</v>
      </c>
      <c r="F152" s="2">
        <v>45748</v>
      </c>
      <c r="G152" s="54">
        <v>-5.5</v>
      </c>
      <c r="H152" t="s">
        <v>14</v>
      </c>
      <c r="I152" t="str">
        <f>VLOOKUP(K152,[1]GRADE!$A:$P,16,FALSE)</f>
        <v>SILVER</v>
      </c>
      <c r="K152">
        <v>2929</v>
      </c>
      <c r="L152">
        <v>173</v>
      </c>
    </row>
    <row r="153" spans="1:12" x14ac:dyDescent="0.25">
      <c r="A153" t="s">
        <v>0</v>
      </c>
      <c r="B153" t="s">
        <v>3390</v>
      </c>
      <c r="C153" t="s">
        <v>17</v>
      </c>
      <c r="D153">
        <v>2929175</v>
      </c>
      <c r="E153" s="2">
        <v>46112</v>
      </c>
      <c r="F153" s="2">
        <v>45748</v>
      </c>
      <c r="G153" s="54">
        <v>-5.5</v>
      </c>
      <c r="H153" t="s">
        <v>14</v>
      </c>
      <c r="I153" t="str">
        <f>VLOOKUP(K153,[1]GRADE!$A:$P,16,FALSE)</f>
        <v>SILVER</v>
      </c>
      <c r="K153">
        <v>2929</v>
      </c>
      <c r="L153">
        <v>175</v>
      </c>
    </row>
    <row r="154" spans="1:12" x14ac:dyDescent="0.25">
      <c r="A154" t="s">
        <v>0</v>
      </c>
      <c r="B154" t="s">
        <v>3390</v>
      </c>
      <c r="C154" t="s">
        <v>17</v>
      </c>
      <c r="D154">
        <v>2933155</v>
      </c>
      <c r="E154" s="2">
        <v>46112</v>
      </c>
      <c r="F154" s="2">
        <v>45748</v>
      </c>
      <c r="G154" s="54">
        <v>-5.5</v>
      </c>
      <c r="H154" t="s">
        <v>14</v>
      </c>
      <c r="I154" t="str">
        <f>VLOOKUP(K154,[1]GRADE!$A:$P,16,FALSE)</f>
        <v>BRONZE</v>
      </c>
      <c r="K154">
        <v>2933</v>
      </c>
      <c r="L154">
        <v>155</v>
      </c>
    </row>
    <row r="155" spans="1:12" x14ac:dyDescent="0.25">
      <c r="A155" t="s">
        <v>0</v>
      </c>
      <c r="B155" t="s">
        <v>3390</v>
      </c>
      <c r="C155" t="s">
        <v>17</v>
      </c>
      <c r="D155">
        <v>2933156</v>
      </c>
      <c r="E155" s="2">
        <v>46112</v>
      </c>
      <c r="F155" s="2">
        <v>45748</v>
      </c>
      <c r="G155" s="54">
        <v>-5.5</v>
      </c>
      <c r="H155" t="s">
        <v>14</v>
      </c>
      <c r="I155" t="str">
        <f>VLOOKUP(K155,[1]GRADE!$A:$P,16,FALSE)</f>
        <v>BRONZE</v>
      </c>
      <c r="K155">
        <v>2933</v>
      </c>
      <c r="L155">
        <v>156</v>
      </c>
    </row>
    <row r="156" spans="1:12" x14ac:dyDescent="0.25">
      <c r="A156" t="s">
        <v>0</v>
      </c>
      <c r="B156" t="s">
        <v>3390</v>
      </c>
      <c r="C156" t="s">
        <v>17</v>
      </c>
      <c r="D156">
        <v>2948180</v>
      </c>
      <c r="E156" s="2">
        <v>46112</v>
      </c>
      <c r="F156" s="2">
        <v>45748</v>
      </c>
      <c r="G156" s="3">
        <v>-8</v>
      </c>
      <c r="H156" t="s">
        <v>14</v>
      </c>
      <c r="I156" t="str">
        <f>VLOOKUP(K156,[1]GRADE!$A:$P,16,FALSE)</f>
        <v>Gold</v>
      </c>
      <c r="K156">
        <v>2948</v>
      </c>
      <c r="L156">
        <v>180</v>
      </c>
    </row>
    <row r="157" spans="1:12" x14ac:dyDescent="0.25">
      <c r="A157" t="s">
        <v>0</v>
      </c>
      <c r="B157" t="s">
        <v>3390</v>
      </c>
      <c r="C157" t="s">
        <v>17</v>
      </c>
      <c r="D157">
        <v>2948183</v>
      </c>
      <c r="E157" s="2">
        <v>46112</v>
      </c>
      <c r="F157" s="2">
        <v>45748</v>
      </c>
      <c r="G157" s="3">
        <v>-8</v>
      </c>
      <c r="H157" t="s">
        <v>14</v>
      </c>
      <c r="I157" t="str">
        <f>VLOOKUP(K157,[1]GRADE!$A:$P,16,FALSE)</f>
        <v>Gold</v>
      </c>
      <c r="K157">
        <v>2948</v>
      </c>
      <c r="L157">
        <v>183</v>
      </c>
    </row>
    <row r="158" spans="1:12" x14ac:dyDescent="0.25">
      <c r="A158" t="s">
        <v>0</v>
      </c>
      <c r="B158" t="s">
        <v>3390</v>
      </c>
      <c r="C158" t="s">
        <v>17</v>
      </c>
      <c r="D158">
        <v>2948184</v>
      </c>
      <c r="E158" s="2">
        <v>46112</v>
      </c>
      <c r="F158" s="2">
        <v>45748</v>
      </c>
      <c r="G158" s="3">
        <v>-8</v>
      </c>
      <c r="H158" t="s">
        <v>14</v>
      </c>
      <c r="I158" t="str">
        <f>VLOOKUP(K158,[1]GRADE!$A:$P,16,FALSE)</f>
        <v>Gold</v>
      </c>
      <c r="K158">
        <v>2948</v>
      </c>
      <c r="L158">
        <v>184</v>
      </c>
    </row>
    <row r="159" spans="1:12" x14ac:dyDescent="0.25">
      <c r="A159" t="s">
        <v>0</v>
      </c>
      <c r="B159" t="s">
        <v>3390</v>
      </c>
      <c r="C159" t="s">
        <v>17</v>
      </c>
      <c r="D159">
        <v>2948185</v>
      </c>
      <c r="E159" s="2">
        <v>46112</v>
      </c>
      <c r="F159" s="2">
        <v>45748</v>
      </c>
      <c r="G159" s="3">
        <v>-8</v>
      </c>
      <c r="H159" t="s">
        <v>14</v>
      </c>
      <c r="I159" t="str">
        <f>VLOOKUP(K159,[1]GRADE!$A:$P,16,FALSE)</f>
        <v>Gold</v>
      </c>
      <c r="K159">
        <v>2948</v>
      </c>
      <c r="L159">
        <v>185</v>
      </c>
    </row>
    <row r="160" spans="1:12" x14ac:dyDescent="0.25">
      <c r="A160" t="s">
        <v>0</v>
      </c>
      <c r="B160" t="s">
        <v>3390</v>
      </c>
      <c r="C160" t="s">
        <v>17</v>
      </c>
      <c r="D160">
        <v>2948221</v>
      </c>
      <c r="E160" s="2">
        <v>46112</v>
      </c>
      <c r="F160" s="2">
        <v>45748</v>
      </c>
      <c r="G160" s="3">
        <v>-8</v>
      </c>
      <c r="H160" t="s">
        <v>14</v>
      </c>
      <c r="I160" t="str">
        <f>VLOOKUP(K160,[1]GRADE!$A:$P,16,FALSE)</f>
        <v>Gold</v>
      </c>
      <c r="K160">
        <v>2948</v>
      </c>
      <c r="L160">
        <v>221</v>
      </c>
    </row>
    <row r="161" spans="1:12" x14ac:dyDescent="0.25">
      <c r="A161" t="s">
        <v>0</v>
      </c>
      <c r="B161" t="s">
        <v>3390</v>
      </c>
      <c r="C161" t="s">
        <v>17</v>
      </c>
      <c r="D161">
        <v>2948222</v>
      </c>
      <c r="E161" s="2">
        <v>46112</v>
      </c>
      <c r="F161" s="2">
        <v>45748</v>
      </c>
      <c r="G161" s="3">
        <v>-8</v>
      </c>
      <c r="H161" t="s">
        <v>14</v>
      </c>
      <c r="I161" t="str">
        <f>VLOOKUP(K161,[1]GRADE!$A:$P,16,FALSE)</f>
        <v>Gold</v>
      </c>
      <c r="K161">
        <v>2948</v>
      </c>
      <c r="L161">
        <v>222</v>
      </c>
    </row>
    <row r="162" spans="1:12" x14ac:dyDescent="0.25">
      <c r="A162" t="s">
        <v>0</v>
      </c>
      <c r="B162" t="s">
        <v>3390</v>
      </c>
      <c r="C162" t="s">
        <v>17</v>
      </c>
      <c r="D162">
        <v>2948223</v>
      </c>
      <c r="E162" s="2">
        <v>46112</v>
      </c>
      <c r="F162" s="2">
        <v>45748</v>
      </c>
      <c r="G162" s="3">
        <v>-8</v>
      </c>
      <c r="H162" t="s">
        <v>14</v>
      </c>
      <c r="I162" t="str">
        <f>VLOOKUP(K162,[1]GRADE!$A:$P,16,FALSE)</f>
        <v>Gold</v>
      </c>
      <c r="K162">
        <v>2948</v>
      </c>
      <c r="L162">
        <v>223</v>
      </c>
    </row>
    <row r="163" spans="1:12" x14ac:dyDescent="0.25">
      <c r="A163" t="s">
        <v>0</v>
      </c>
      <c r="B163" t="s">
        <v>3390</v>
      </c>
      <c r="C163" t="s">
        <v>17</v>
      </c>
      <c r="D163">
        <v>2949180</v>
      </c>
      <c r="E163" s="2">
        <v>46112</v>
      </c>
      <c r="F163" s="2">
        <v>45748</v>
      </c>
      <c r="G163" s="3">
        <v>-8</v>
      </c>
      <c r="H163" t="s">
        <v>14</v>
      </c>
      <c r="I163" t="str">
        <f>VLOOKUP(K163,[1]GRADE!$A:$P,16,FALSE)</f>
        <v>Gold</v>
      </c>
      <c r="K163">
        <v>2949</v>
      </c>
      <c r="L163">
        <v>180</v>
      </c>
    </row>
    <row r="164" spans="1:12" x14ac:dyDescent="0.25">
      <c r="A164" t="s">
        <v>0</v>
      </c>
      <c r="B164" t="s">
        <v>3390</v>
      </c>
      <c r="C164" t="s">
        <v>17</v>
      </c>
      <c r="D164">
        <v>2949181</v>
      </c>
      <c r="E164" s="2">
        <v>46112</v>
      </c>
      <c r="F164" s="2">
        <v>45748</v>
      </c>
      <c r="G164" s="3">
        <v>-8</v>
      </c>
      <c r="H164" t="s">
        <v>14</v>
      </c>
      <c r="I164" t="str">
        <f>VLOOKUP(K164,[1]GRADE!$A:$P,16,FALSE)</f>
        <v>Gold</v>
      </c>
      <c r="K164">
        <v>2949</v>
      </c>
      <c r="L164">
        <v>181</v>
      </c>
    </row>
    <row r="165" spans="1:12" x14ac:dyDescent="0.25">
      <c r="A165" t="s">
        <v>0</v>
      </c>
      <c r="B165" t="s">
        <v>3390</v>
      </c>
      <c r="C165" t="s">
        <v>17</v>
      </c>
      <c r="D165">
        <v>2949183</v>
      </c>
      <c r="E165" s="2">
        <v>46112</v>
      </c>
      <c r="F165" s="2">
        <v>45748</v>
      </c>
      <c r="G165" s="3">
        <v>-8</v>
      </c>
      <c r="H165" t="s">
        <v>14</v>
      </c>
      <c r="I165" t="str">
        <f>VLOOKUP(K165,[1]GRADE!$A:$P,16,FALSE)</f>
        <v>Gold</v>
      </c>
      <c r="K165">
        <v>2949</v>
      </c>
      <c r="L165">
        <v>183</v>
      </c>
    </row>
    <row r="166" spans="1:12" x14ac:dyDescent="0.25">
      <c r="A166" t="s">
        <v>0</v>
      </c>
      <c r="B166" t="s">
        <v>3390</v>
      </c>
      <c r="C166" t="s">
        <v>17</v>
      </c>
      <c r="D166">
        <v>2949184</v>
      </c>
      <c r="E166" s="2">
        <v>46112</v>
      </c>
      <c r="F166" s="2">
        <v>45748</v>
      </c>
      <c r="G166" s="3">
        <v>-8</v>
      </c>
      <c r="H166" t="s">
        <v>14</v>
      </c>
      <c r="I166" t="str">
        <f>VLOOKUP(K166,[1]GRADE!$A:$P,16,FALSE)</f>
        <v>Gold</v>
      </c>
      <c r="K166">
        <v>2949</v>
      </c>
      <c r="L166">
        <v>184</v>
      </c>
    </row>
    <row r="167" spans="1:12" x14ac:dyDescent="0.25">
      <c r="A167" t="s">
        <v>0</v>
      </c>
      <c r="B167" t="s">
        <v>3390</v>
      </c>
      <c r="C167" t="s">
        <v>17</v>
      </c>
      <c r="D167">
        <v>2949185</v>
      </c>
      <c r="E167" s="2">
        <v>46112</v>
      </c>
      <c r="F167" s="2">
        <v>45748</v>
      </c>
      <c r="G167" s="3">
        <v>-8</v>
      </c>
      <c r="H167" t="s">
        <v>14</v>
      </c>
      <c r="I167" t="str">
        <f>VLOOKUP(K167,[1]GRADE!$A:$P,16,FALSE)</f>
        <v>Gold</v>
      </c>
      <c r="K167">
        <v>2949</v>
      </c>
      <c r="L167">
        <v>185</v>
      </c>
    </row>
    <row r="168" spans="1:12" x14ac:dyDescent="0.25">
      <c r="A168" t="s">
        <v>0</v>
      </c>
      <c r="B168" t="s">
        <v>3390</v>
      </c>
      <c r="C168" t="s">
        <v>17</v>
      </c>
      <c r="D168">
        <v>2949229</v>
      </c>
      <c r="E168" s="2">
        <v>46112</v>
      </c>
      <c r="F168" s="2">
        <v>45748</v>
      </c>
      <c r="G168" s="3">
        <v>-8</v>
      </c>
      <c r="H168" t="s">
        <v>14</v>
      </c>
      <c r="I168" t="str">
        <f>VLOOKUP(K168,[1]GRADE!$A:$P,16,FALSE)</f>
        <v>Gold</v>
      </c>
      <c r="K168">
        <v>2949</v>
      </c>
      <c r="L168">
        <v>229</v>
      </c>
    </row>
    <row r="169" spans="1:12" x14ac:dyDescent="0.25">
      <c r="A169" t="s">
        <v>0</v>
      </c>
      <c r="B169" t="s">
        <v>3390</v>
      </c>
      <c r="C169" t="s">
        <v>17</v>
      </c>
      <c r="D169">
        <v>2949298</v>
      </c>
      <c r="E169" s="2">
        <v>46112</v>
      </c>
      <c r="F169" s="2">
        <v>45748</v>
      </c>
      <c r="G169" s="3">
        <v>-8</v>
      </c>
      <c r="H169" t="s">
        <v>14</v>
      </c>
      <c r="I169" t="str">
        <f>VLOOKUP(K169,[1]GRADE!$A:$P,16,FALSE)</f>
        <v>Gold</v>
      </c>
      <c r="K169">
        <v>2949</v>
      </c>
      <c r="L169">
        <v>298</v>
      </c>
    </row>
    <row r="170" spans="1:12" x14ac:dyDescent="0.25">
      <c r="A170" t="s">
        <v>0</v>
      </c>
      <c r="B170" t="s">
        <v>3390</v>
      </c>
      <c r="C170" t="s">
        <v>17</v>
      </c>
      <c r="D170">
        <v>2949299</v>
      </c>
      <c r="E170" s="2">
        <v>46112</v>
      </c>
      <c r="F170" s="2">
        <v>45748</v>
      </c>
      <c r="G170" s="3">
        <v>-8</v>
      </c>
      <c r="H170" t="s">
        <v>14</v>
      </c>
      <c r="I170" t="str">
        <f>VLOOKUP(K170,[1]GRADE!$A:$P,16,FALSE)</f>
        <v>Gold</v>
      </c>
      <c r="K170">
        <v>2949</v>
      </c>
      <c r="L170">
        <v>299</v>
      </c>
    </row>
    <row r="171" spans="1:12" x14ac:dyDescent="0.25">
      <c r="A171" t="s">
        <v>0</v>
      </c>
      <c r="B171" t="s">
        <v>3390</v>
      </c>
      <c r="C171" t="s">
        <v>17</v>
      </c>
      <c r="D171">
        <v>2953183</v>
      </c>
      <c r="E171" s="2">
        <v>46112</v>
      </c>
      <c r="F171" s="2">
        <v>45748</v>
      </c>
      <c r="G171" s="54">
        <v>-5.5</v>
      </c>
      <c r="H171" t="s">
        <v>14</v>
      </c>
      <c r="I171" t="str">
        <f>VLOOKUP(K171,[1]GRADE!$A:$P,16,FALSE)</f>
        <v>BRONZE</v>
      </c>
      <c r="K171">
        <v>2953</v>
      </c>
      <c r="L171">
        <v>183</v>
      </c>
    </row>
    <row r="172" spans="1:12" x14ac:dyDescent="0.25">
      <c r="A172" t="s">
        <v>0</v>
      </c>
      <c r="B172" t="s">
        <v>3390</v>
      </c>
      <c r="C172" t="s">
        <v>17</v>
      </c>
      <c r="D172">
        <v>2953184</v>
      </c>
      <c r="E172" s="2">
        <v>46112</v>
      </c>
      <c r="F172" s="2">
        <v>45748</v>
      </c>
      <c r="G172" s="54">
        <v>-5.5</v>
      </c>
      <c r="H172" t="s">
        <v>14</v>
      </c>
      <c r="I172" t="str">
        <f>VLOOKUP(K172,[1]GRADE!$A:$P,16,FALSE)</f>
        <v>BRONZE</v>
      </c>
      <c r="K172">
        <v>2953</v>
      </c>
      <c r="L172">
        <v>184</v>
      </c>
    </row>
    <row r="173" spans="1:12" x14ac:dyDescent="0.25">
      <c r="A173" t="s">
        <v>0</v>
      </c>
      <c r="B173" t="s">
        <v>3390</v>
      </c>
      <c r="C173" t="s">
        <v>17</v>
      </c>
      <c r="D173">
        <v>2953211</v>
      </c>
      <c r="E173" s="2">
        <v>46112</v>
      </c>
      <c r="F173" s="2">
        <v>45748</v>
      </c>
      <c r="G173" s="54">
        <v>-5.5</v>
      </c>
      <c r="H173" t="s">
        <v>14</v>
      </c>
      <c r="I173" t="str">
        <f>VLOOKUP(K173,[1]GRADE!$A:$P,16,FALSE)</f>
        <v>BRONZE</v>
      </c>
      <c r="K173">
        <v>2953</v>
      </c>
      <c r="L173">
        <v>211</v>
      </c>
    </row>
    <row r="174" spans="1:12" x14ac:dyDescent="0.25">
      <c r="A174" t="s">
        <v>0</v>
      </c>
      <c r="B174" t="s">
        <v>3390</v>
      </c>
      <c r="C174" t="s">
        <v>17</v>
      </c>
      <c r="D174">
        <v>2953213</v>
      </c>
      <c r="E174" s="2">
        <v>46112</v>
      </c>
      <c r="F174" s="2">
        <v>45748</v>
      </c>
      <c r="G174" s="54">
        <v>-5.5</v>
      </c>
      <c r="H174" t="s">
        <v>14</v>
      </c>
      <c r="I174" t="str">
        <f>VLOOKUP(K174,[1]GRADE!$A:$P,16,FALSE)</f>
        <v>BRONZE</v>
      </c>
      <c r="K174">
        <v>2953</v>
      </c>
      <c r="L174">
        <v>213</v>
      </c>
    </row>
    <row r="175" spans="1:12" x14ac:dyDescent="0.25">
      <c r="A175" t="s">
        <v>0</v>
      </c>
      <c r="B175" t="s">
        <v>3390</v>
      </c>
      <c r="C175" t="s">
        <v>17</v>
      </c>
      <c r="D175">
        <v>2959110</v>
      </c>
      <c r="E175" s="2">
        <v>46112</v>
      </c>
      <c r="F175" s="2">
        <v>45748</v>
      </c>
      <c r="G175" s="28">
        <v>0</v>
      </c>
      <c r="H175" t="s">
        <v>14</v>
      </c>
      <c r="I175" t="str">
        <f>VLOOKUP(K175,[1]GRADE!$A:$P,16,FALSE)</f>
        <v>Gold</v>
      </c>
      <c r="K175">
        <v>2959</v>
      </c>
      <c r="L175">
        <v>110</v>
      </c>
    </row>
    <row r="176" spans="1:12" x14ac:dyDescent="0.25">
      <c r="A176" t="s">
        <v>0</v>
      </c>
      <c r="B176" t="s">
        <v>3390</v>
      </c>
      <c r="C176" t="s">
        <v>17</v>
      </c>
      <c r="D176">
        <v>2959111</v>
      </c>
      <c r="E176" s="2">
        <v>46112</v>
      </c>
      <c r="F176" s="2">
        <v>45748</v>
      </c>
      <c r="G176" s="28">
        <v>0</v>
      </c>
      <c r="H176" t="s">
        <v>14</v>
      </c>
      <c r="I176" t="str">
        <f>VLOOKUP(K176,[1]GRADE!$A:$P,16,FALSE)</f>
        <v>Gold</v>
      </c>
      <c r="K176">
        <v>2959</v>
      </c>
      <c r="L176">
        <v>111</v>
      </c>
    </row>
    <row r="177" spans="1:12" x14ac:dyDescent="0.25">
      <c r="A177" t="s">
        <v>0</v>
      </c>
      <c r="B177" t="s">
        <v>3390</v>
      </c>
      <c r="C177" t="s">
        <v>17</v>
      </c>
      <c r="D177">
        <v>2959175</v>
      </c>
      <c r="E177" s="2">
        <v>46112</v>
      </c>
      <c r="F177" s="2">
        <v>45748</v>
      </c>
      <c r="G177" s="28">
        <v>0</v>
      </c>
      <c r="H177" t="s">
        <v>14</v>
      </c>
      <c r="I177" t="str">
        <f>VLOOKUP(K177,[1]GRADE!$A:$P,16,FALSE)</f>
        <v>Gold</v>
      </c>
      <c r="K177">
        <v>2959</v>
      </c>
      <c r="L177">
        <v>175</v>
      </c>
    </row>
    <row r="178" spans="1:12" x14ac:dyDescent="0.25">
      <c r="A178" t="s">
        <v>0</v>
      </c>
      <c r="B178" t="s">
        <v>3390</v>
      </c>
      <c r="C178" t="s">
        <v>17</v>
      </c>
      <c r="D178">
        <v>2959200</v>
      </c>
      <c r="E178" s="2">
        <v>46112</v>
      </c>
      <c r="F178" s="2">
        <v>45748</v>
      </c>
      <c r="G178" s="28">
        <v>0</v>
      </c>
      <c r="H178" t="s">
        <v>14</v>
      </c>
      <c r="I178" t="str">
        <f>VLOOKUP(K178,[1]GRADE!$A:$P,16,FALSE)</f>
        <v>Gold</v>
      </c>
      <c r="K178">
        <v>2959</v>
      </c>
      <c r="L178">
        <v>200</v>
      </c>
    </row>
    <row r="179" spans="1:12" x14ac:dyDescent="0.25">
      <c r="A179" t="s">
        <v>0</v>
      </c>
      <c r="B179" t="s">
        <v>3390</v>
      </c>
      <c r="C179" t="s">
        <v>17</v>
      </c>
      <c r="D179">
        <v>2959201</v>
      </c>
      <c r="E179" s="2">
        <v>46112</v>
      </c>
      <c r="F179" s="2">
        <v>45748</v>
      </c>
      <c r="G179" s="28">
        <v>0</v>
      </c>
      <c r="H179" t="s">
        <v>14</v>
      </c>
      <c r="I179" t="str">
        <f>VLOOKUP(K179,[1]GRADE!$A:$P,16,FALSE)</f>
        <v>Gold</v>
      </c>
      <c r="K179">
        <v>2959</v>
      </c>
      <c r="L179">
        <v>201</v>
      </c>
    </row>
    <row r="180" spans="1:12" x14ac:dyDescent="0.25">
      <c r="A180" t="s">
        <v>0</v>
      </c>
      <c r="B180" t="s">
        <v>3390</v>
      </c>
      <c r="C180" t="s">
        <v>17</v>
      </c>
      <c r="D180">
        <v>2959203</v>
      </c>
      <c r="E180" s="2">
        <v>46112</v>
      </c>
      <c r="F180" s="2">
        <v>45748</v>
      </c>
      <c r="G180" s="28">
        <v>0</v>
      </c>
      <c r="H180" t="s">
        <v>14</v>
      </c>
      <c r="I180" t="str">
        <f>VLOOKUP(K180,[1]GRADE!$A:$P,16,FALSE)</f>
        <v>Gold</v>
      </c>
      <c r="K180">
        <v>2959</v>
      </c>
      <c r="L180">
        <v>203</v>
      </c>
    </row>
    <row r="181" spans="1:12" x14ac:dyDescent="0.25">
      <c r="A181" t="s">
        <v>0</v>
      </c>
      <c r="B181" t="s">
        <v>3390</v>
      </c>
      <c r="C181" t="s">
        <v>17</v>
      </c>
      <c r="D181">
        <v>2959204</v>
      </c>
      <c r="E181" s="2">
        <v>46112</v>
      </c>
      <c r="F181" s="2">
        <v>45748</v>
      </c>
      <c r="G181" s="28">
        <v>0</v>
      </c>
      <c r="H181" t="s">
        <v>14</v>
      </c>
      <c r="I181" t="str">
        <f>VLOOKUP(K181,[1]GRADE!$A:$P,16,FALSE)</f>
        <v>Gold</v>
      </c>
      <c r="K181">
        <v>2959</v>
      </c>
      <c r="L181">
        <v>204</v>
      </c>
    </row>
    <row r="182" spans="1:12" x14ac:dyDescent="0.25">
      <c r="A182" t="s">
        <v>0</v>
      </c>
      <c r="B182" t="s">
        <v>3390</v>
      </c>
      <c r="C182" t="s">
        <v>17</v>
      </c>
      <c r="D182">
        <v>2959211</v>
      </c>
      <c r="E182" s="2">
        <v>46112</v>
      </c>
      <c r="F182" s="2">
        <v>45748</v>
      </c>
      <c r="G182" s="28">
        <v>0</v>
      </c>
      <c r="H182" t="s">
        <v>14</v>
      </c>
      <c r="I182" t="str">
        <f>VLOOKUP(K182,[1]GRADE!$A:$P,16,FALSE)</f>
        <v>Gold</v>
      </c>
      <c r="K182">
        <v>2959</v>
      </c>
      <c r="L182">
        <v>211</v>
      </c>
    </row>
    <row r="183" spans="1:12" x14ac:dyDescent="0.25">
      <c r="A183" t="s">
        <v>0</v>
      </c>
      <c r="B183" t="s">
        <v>3390</v>
      </c>
      <c r="C183" t="s">
        <v>17</v>
      </c>
      <c r="D183">
        <v>2959213</v>
      </c>
      <c r="E183" s="2">
        <v>46112</v>
      </c>
      <c r="F183" s="2">
        <v>45748</v>
      </c>
      <c r="G183" s="28">
        <v>0</v>
      </c>
      <c r="H183" t="s">
        <v>14</v>
      </c>
      <c r="I183" t="str">
        <f>VLOOKUP(K183,[1]GRADE!$A:$P,16,FALSE)</f>
        <v>Gold</v>
      </c>
      <c r="K183">
        <v>2959</v>
      </c>
      <c r="L183">
        <v>213</v>
      </c>
    </row>
    <row r="184" spans="1:12" x14ac:dyDescent="0.25">
      <c r="A184" t="s">
        <v>0</v>
      </c>
      <c r="B184" t="s">
        <v>3390</v>
      </c>
      <c r="C184" t="s">
        <v>17</v>
      </c>
      <c r="D184">
        <v>2959233</v>
      </c>
      <c r="E184" s="2">
        <v>46112</v>
      </c>
      <c r="F184" s="2">
        <v>45748</v>
      </c>
      <c r="G184" s="28">
        <v>0</v>
      </c>
      <c r="H184" t="s">
        <v>14</v>
      </c>
      <c r="I184" t="str">
        <f>VLOOKUP(K184,[1]GRADE!$A:$P,16,FALSE)</f>
        <v>Gold</v>
      </c>
      <c r="K184">
        <v>2959</v>
      </c>
      <c r="L184">
        <v>233</v>
      </c>
    </row>
    <row r="185" spans="1:12" x14ac:dyDescent="0.25">
      <c r="A185" t="s">
        <v>0</v>
      </c>
      <c r="B185" t="s">
        <v>3390</v>
      </c>
      <c r="C185" t="s">
        <v>17</v>
      </c>
      <c r="D185">
        <v>2959234</v>
      </c>
      <c r="E185" s="2">
        <v>46112</v>
      </c>
      <c r="F185" s="2">
        <v>45748</v>
      </c>
      <c r="G185" s="28">
        <v>0</v>
      </c>
      <c r="H185" t="s">
        <v>14</v>
      </c>
      <c r="I185" t="str">
        <f>VLOOKUP(K185,[1]GRADE!$A:$P,16,FALSE)</f>
        <v>Gold</v>
      </c>
      <c r="K185">
        <v>2959</v>
      </c>
      <c r="L185">
        <v>234</v>
      </c>
    </row>
    <row r="186" spans="1:12" x14ac:dyDescent="0.25">
      <c r="A186" t="s">
        <v>0</v>
      </c>
      <c r="B186" t="s">
        <v>3390</v>
      </c>
      <c r="C186" t="s">
        <v>17</v>
      </c>
      <c r="D186">
        <v>2959243</v>
      </c>
      <c r="E186" s="2">
        <v>46112</v>
      </c>
      <c r="F186" s="2">
        <v>45748</v>
      </c>
      <c r="G186" s="28">
        <v>0</v>
      </c>
      <c r="H186" t="s">
        <v>14</v>
      </c>
      <c r="I186" t="str">
        <f>VLOOKUP(K186,[1]GRADE!$A:$P,16,FALSE)</f>
        <v>Gold</v>
      </c>
      <c r="K186">
        <v>2959</v>
      </c>
      <c r="L186">
        <v>243</v>
      </c>
    </row>
    <row r="187" spans="1:12" x14ac:dyDescent="0.25">
      <c r="A187" t="s">
        <v>0</v>
      </c>
      <c r="B187" t="s">
        <v>3390</v>
      </c>
      <c r="C187" t="s">
        <v>17</v>
      </c>
      <c r="D187">
        <v>2959244</v>
      </c>
      <c r="E187" s="2">
        <v>46112</v>
      </c>
      <c r="F187" s="2">
        <v>45748</v>
      </c>
      <c r="G187" s="28">
        <v>0</v>
      </c>
      <c r="H187" t="s">
        <v>14</v>
      </c>
      <c r="I187" t="str">
        <f>VLOOKUP(K187,[1]GRADE!$A:$P,16,FALSE)</f>
        <v>Gold</v>
      </c>
      <c r="K187">
        <v>2959</v>
      </c>
      <c r="L187">
        <v>244</v>
      </c>
    </row>
    <row r="188" spans="1:12" x14ac:dyDescent="0.25">
      <c r="A188" t="s">
        <v>0</v>
      </c>
      <c r="B188" t="s">
        <v>3390</v>
      </c>
      <c r="C188" t="s">
        <v>17</v>
      </c>
      <c r="D188">
        <v>2960183</v>
      </c>
      <c r="E188" s="2">
        <v>46112</v>
      </c>
      <c r="F188" s="2">
        <v>45748</v>
      </c>
      <c r="G188" s="3">
        <v>-8</v>
      </c>
      <c r="H188" t="s">
        <v>14</v>
      </c>
      <c r="I188" t="str">
        <f>VLOOKUP(K188,[1]GRADE!$A:$P,16,FALSE)</f>
        <v>Gold</v>
      </c>
      <c r="K188">
        <v>2960</v>
      </c>
      <c r="L188">
        <v>183</v>
      </c>
    </row>
    <row r="189" spans="1:12" x14ac:dyDescent="0.25">
      <c r="A189" t="s">
        <v>0</v>
      </c>
      <c r="B189" t="s">
        <v>3390</v>
      </c>
      <c r="C189" t="s">
        <v>17</v>
      </c>
      <c r="D189">
        <v>2960184</v>
      </c>
      <c r="E189" s="2">
        <v>46112</v>
      </c>
      <c r="F189" s="2">
        <v>45748</v>
      </c>
      <c r="G189" s="3">
        <v>-8</v>
      </c>
      <c r="H189" t="s">
        <v>14</v>
      </c>
      <c r="I189" t="str">
        <f>VLOOKUP(K189,[1]GRADE!$A:$P,16,FALSE)</f>
        <v>Gold</v>
      </c>
      <c r="K189">
        <v>2960</v>
      </c>
      <c r="L189">
        <v>184</v>
      </c>
    </row>
    <row r="190" spans="1:12" x14ac:dyDescent="0.25">
      <c r="A190" t="s">
        <v>0</v>
      </c>
      <c r="B190" t="s">
        <v>3390</v>
      </c>
      <c r="C190" t="s">
        <v>17</v>
      </c>
      <c r="D190">
        <v>2960220</v>
      </c>
      <c r="E190" s="2">
        <v>46112</v>
      </c>
      <c r="F190" s="2">
        <v>45748</v>
      </c>
      <c r="G190" s="3">
        <v>-8</v>
      </c>
      <c r="H190" t="s">
        <v>14</v>
      </c>
      <c r="I190" t="str">
        <f>VLOOKUP(K190,[1]GRADE!$A:$P,16,FALSE)</f>
        <v>Gold</v>
      </c>
      <c r="K190">
        <v>2960</v>
      </c>
      <c r="L190">
        <v>220</v>
      </c>
    </row>
    <row r="191" spans="1:12" x14ac:dyDescent="0.25">
      <c r="A191" t="s">
        <v>0</v>
      </c>
      <c r="B191" t="s">
        <v>3390</v>
      </c>
      <c r="C191" t="s">
        <v>17</v>
      </c>
      <c r="D191">
        <v>2960221</v>
      </c>
      <c r="E191" s="2">
        <v>46112</v>
      </c>
      <c r="F191" s="2">
        <v>45748</v>
      </c>
      <c r="G191" s="3">
        <v>-8</v>
      </c>
      <c r="H191" t="s">
        <v>14</v>
      </c>
      <c r="I191" t="str">
        <f>VLOOKUP(K191,[1]GRADE!$A:$P,16,FALSE)</f>
        <v>Gold</v>
      </c>
      <c r="K191">
        <v>2960</v>
      </c>
      <c r="L191">
        <v>221</v>
      </c>
    </row>
    <row r="192" spans="1:12" x14ac:dyDescent="0.25">
      <c r="A192" t="s">
        <v>0</v>
      </c>
      <c r="B192" t="s">
        <v>3390</v>
      </c>
      <c r="C192" t="s">
        <v>17</v>
      </c>
      <c r="D192">
        <v>2960222</v>
      </c>
      <c r="E192" s="2">
        <v>46112</v>
      </c>
      <c r="F192" s="2">
        <v>45748</v>
      </c>
      <c r="G192" s="3">
        <v>-8</v>
      </c>
      <c r="H192" t="s">
        <v>14</v>
      </c>
      <c r="I192" t="str">
        <f>VLOOKUP(K192,[1]GRADE!$A:$P,16,FALSE)</f>
        <v>Gold</v>
      </c>
      <c r="K192">
        <v>2960</v>
      </c>
      <c r="L192">
        <v>222</v>
      </c>
    </row>
    <row r="193" spans="1:12" x14ac:dyDescent="0.25">
      <c r="A193" t="s">
        <v>0</v>
      </c>
      <c r="B193" t="s">
        <v>3390</v>
      </c>
      <c r="C193" t="s">
        <v>17</v>
      </c>
      <c r="D193">
        <v>2964183</v>
      </c>
      <c r="E193" s="2">
        <v>46112</v>
      </c>
      <c r="F193" s="2">
        <v>45748</v>
      </c>
      <c r="G193" s="54">
        <v>-5.5</v>
      </c>
      <c r="H193" t="s">
        <v>14</v>
      </c>
      <c r="I193" t="str">
        <f>VLOOKUP(K193,[1]GRADE!$A:$P,16,FALSE)</f>
        <v>BRONZE</v>
      </c>
      <c r="K193">
        <v>2964</v>
      </c>
      <c r="L193">
        <v>183</v>
      </c>
    </row>
    <row r="194" spans="1:12" x14ac:dyDescent="0.25">
      <c r="A194" t="s">
        <v>0</v>
      </c>
      <c r="B194" t="s">
        <v>3390</v>
      </c>
      <c r="C194" t="s">
        <v>17</v>
      </c>
      <c r="D194">
        <v>2964184</v>
      </c>
      <c r="E194" s="2">
        <v>46112</v>
      </c>
      <c r="F194" s="2">
        <v>45748</v>
      </c>
      <c r="G194" s="54">
        <v>-5.5</v>
      </c>
      <c r="H194" t="s">
        <v>14</v>
      </c>
      <c r="I194" t="str">
        <f>VLOOKUP(K194,[1]GRADE!$A:$P,16,FALSE)</f>
        <v>BRONZE</v>
      </c>
      <c r="K194">
        <v>2964</v>
      </c>
      <c r="L194">
        <v>184</v>
      </c>
    </row>
    <row r="195" spans="1:12" x14ac:dyDescent="0.25">
      <c r="A195" t="s">
        <v>0</v>
      </c>
      <c r="B195" t="s">
        <v>3390</v>
      </c>
      <c r="C195" t="s">
        <v>17</v>
      </c>
      <c r="D195">
        <v>2964211</v>
      </c>
      <c r="E195" s="2">
        <v>46112</v>
      </c>
      <c r="F195" s="2">
        <v>45748</v>
      </c>
      <c r="G195" s="54">
        <v>-5.5</v>
      </c>
      <c r="H195" t="s">
        <v>14</v>
      </c>
      <c r="I195" t="str">
        <f>VLOOKUP(K195,[1]GRADE!$A:$P,16,FALSE)</f>
        <v>BRONZE</v>
      </c>
      <c r="K195">
        <v>2964</v>
      </c>
      <c r="L195">
        <v>211</v>
      </c>
    </row>
    <row r="196" spans="1:12" x14ac:dyDescent="0.25">
      <c r="A196" t="s">
        <v>0</v>
      </c>
      <c r="B196" t="s">
        <v>3390</v>
      </c>
      <c r="C196" t="s">
        <v>17</v>
      </c>
      <c r="D196">
        <v>2964213</v>
      </c>
      <c r="E196" s="2">
        <v>46112</v>
      </c>
      <c r="F196" s="2">
        <v>45748</v>
      </c>
      <c r="G196" s="54">
        <v>-5.5</v>
      </c>
      <c r="H196" t="s">
        <v>14</v>
      </c>
      <c r="I196" t="str">
        <f>VLOOKUP(K196,[1]GRADE!$A:$P,16,FALSE)</f>
        <v>BRONZE</v>
      </c>
      <c r="K196">
        <v>2964</v>
      </c>
      <c r="L196">
        <v>213</v>
      </c>
    </row>
    <row r="197" spans="1:12" x14ac:dyDescent="0.25">
      <c r="A197" t="s">
        <v>0</v>
      </c>
      <c r="B197" t="s">
        <v>3390</v>
      </c>
      <c r="C197" t="s">
        <v>17</v>
      </c>
      <c r="D197">
        <v>2965183</v>
      </c>
      <c r="E197" s="2">
        <v>46112</v>
      </c>
      <c r="F197" s="2">
        <v>45748</v>
      </c>
      <c r="G197" s="3">
        <v>-8</v>
      </c>
      <c r="H197" t="s">
        <v>14</v>
      </c>
      <c r="I197" t="str">
        <f>VLOOKUP(K197,[1]GRADE!$A:$P,16,FALSE)</f>
        <v>Gold</v>
      </c>
      <c r="K197">
        <v>2965</v>
      </c>
      <c r="L197">
        <v>183</v>
      </c>
    </row>
    <row r="198" spans="1:12" x14ac:dyDescent="0.25">
      <c r="A198" t="s">
        <v>0</v>
      </c>
      <c r="B198" t="s">
        <v>3390</v>
      </c>
      <c r="C198" t="s">
        <v>17</v>
      </c>
      <c r="D198">
        <v>2965185</v>
      </c>
      <c r="E198" s="2">
        <v>46112</v>
      </c>
      <c r="F198" s="2">
        <v>45748</v>
      </c>
      <c r="G198" s="3">
        <v>-8</v>
      </c>
      <c r="H198" t="s">
        <v>14</v>
      </c>
      <c r="I198" t="str">
        <f>VLOOKUP(K198,[1]GRADE!$A:$P,16,FALSE)</f>
        <v>Gold</v>
      </c>
      <c r="K198">
        <v>2965</v>
      </c>
      <c r="L198">
        <v>185</v>
      </c>
    </row>
    <row r="199" spans="1:12" x14ac:dyDescent="0.25">
      <c r="A199" t="s">
        <v>0</v>
      </c>
      <c r="B199" t="s">
        <v>3390</v>
      </c>
      <c r="C199" t="s">
        <v>17</v>
      </c>
      <c r="D199">
        <v>2965211</v>
      </c>
      <c r="E199" s="2">
        <v>46112</v>
      </c>
      <c r="F199" s="2">
        <v>45748</v>
      </c>
      <c r="G199" s="3">
        <v>-8</v>
      </c>
      <c r="H199" t="s">
        <v>14</v>
      </c>
      <c r="I199" t="str">
        <f>VLOOKUP(K199,[1]GRADE!$A:$P,16,FALSE)</f>
        <v>Gold</v>
      </c>
      <c r="K199">
        <v>2965</v>
      </c>
      <c r="L199">
        <v>211</v>
      </c>
    </row>
    <row r="200" spans="1:12" x14ac:dyDescent="0.25">
      <c r="A200" t="s">
        <v>0</v>
      </c>
      <c r="B200" t="s">
        <v>3390</v>
      </c>
      <c r="C200" t="s">
        <v>17</v>
      </c>
      <c r="D200">
        <v>2965213</v>
      </c>
      <c r="E200" s="2">
        <v>46112</v>
      </c>
      <c r="F200" s="2">
        <v>45748</v>
      </c>
      <c r="G200" s="3">
        <v>-8</v>
      </c>
      <c r="H200" t="s">
        <v>14</v>
      </c>
      <c r="I200" t="str">
        <f>VLOOKUP(K200,[1]GRADE!$A:$P,16,FALSE)</f>
        <v>Gold</v>
      </c>
      <c r="K200">
        <v>2965</v>
      </c>
      <c r="L200">
        <v>213</v>
      </c>
    </row>
    <row r="201" spans="1:12" x14ac:dyDescent="0.25">
      <c r="A201" t="s">
        <v>0</v>
      </c>
      <c r="B201" t="s">
        <v>3390</v>
      </c>
      <c r="C201" t="s">
        <v>17</v>
      </c>
      <c r="D201">
        <v>2965221</v>
      </c>
      <c r="E201" s="2">
        <v>46112</v>
      </c>
      <c r="F201" s="2">
        <v>45748</v>
      </c>
      <c r="G201" s="3">
        <v>-8</v>
      </c>
      <c r="H201" t="s">
        <v>14</v>
      </c>
      <c r="I201" t="str">
        <f>VLOOKUP(K201,[1]GRADE!$A:$P,16,FALSE)</f>
        <v>Gold</v>
      </c>
      <c r="K201">
        <v>2965</v>
      </c>
      <c r="L201">
        <v>221</v>
      </c>
    </row>
    <row r="202" spans="1:12" x14ac:dyDescent="0.25">
      <c r="A202" t="s">
        <v>0</v>
      </c>
      <c r="B202" t="s">
        <v>3390</v>
      </c>
      <c r="C202" t="s">
        <v>17</v>
      </c>
      <c r="D202">
        <v>2965222</v>
      </c>
      <c r="E202" s="2">
        <v>46112</v>
      </c>
      <c r="F202" s="2">
        <v>45748</v>
      </c>
      <c r="G202" s="3">
        <v>-8</v>
      </c>
      <c r="H202" t="s">
        <v>14</v>
      </c>
      <c r="I202" t="str">
        <f>VLOOKUP(K202,[1]GRADE!$A:$P,16,FALSE)</f>
        <v>Gold</v>
      </c>
      <c r="K202">
        <v>2965</v>
      </c>
      <c r="L202">
        <v>222</v>
      </c>
    </row>
    <row r="203" spans="1:12" x14ac:dyDescent="0.25">
      <c r="A203" t="s">
        <v>0</v>
      </c>
      <c r="B203" t="s">
        <v>3390</v>
      </c>
      <c r="C203" t="s">
        <v>17</v>
      </c>
      <c r="D203">
        <v>2967110</v>
      </c>
      <c r="E203" s="2">
        <v>46112</v>
      </c>
      <c r="F203" s="2">
        <v>45748</v>
      </c>
      <c r="G203" s="3">
        <v>-8</v>
      </c>
      <c r="H203" t="s">
        <v>14</v>
      </c>
      <c r="I203" t="str">
        <f>VLOOKUP(K203,[1]GRADE!$A:$P,16,FALSE)</f>
        <v>Gold</v>
      </c>
      <c r="K203">
        <v>2967</v>
      </c>
      <c r="L203">
        <v>110</v>
      </c>
    </row>
    <row r="204" spans="1:12" x14ac:dyDescent="0.25">
      <c r="A204" t="s">
        <v>0</v>
      </c>
      <c r="B204" t="s">
        <v>3390</v>
      </c>
      <c r="C204" t="s">
        <v>17</v>
      </c>
      <c r="D204">
        <v>2967111</v>
      </c>
      <c r="E204" s="2">
        <v>46112</v>
      </c>
      <c r="F204" s="2">
        <v>45748</v>
      </c>
      <c r="G204" s="3">
        <v>-8</v>
      </c>
      <c r="H204" t="s">
        <v>14</v>
      </c>
      <c r="I204" t="str">
        <f>VLOOKUP(K204,[1]GRADE!$A:$P,16,FALSE)</f>
        <v>Gold</v>
      </c>
      <c r="K204">
        <v>2967</v>
      </c>
      <c r="L204">
        <v>111</v>
      </c>
    </row>
    <row r="205" spans="1:12" x14ac:dyDescent="0.25">
      <c r="A205" t="s">
        <v>0</v>
      </c>
      <c r="B205" t="s">
        <v>3390</v>
      </c>
      <c r="C205" t="s">
        <v>17</v>
      </c>
      <c r="D205">
        <v>2967173</v>
      </c>
      <c r="E205" s="2">
        <v>46112</v>
      </c>
      <c r="F205" s="2">
        <v>45748</v>
      </c>
      <c r="G205" s="3">
        <v>-8</v>
      </c>
      <c r="H205" t="s">
        <v>14</v>
      </c>
      <c r="I205" t="str">
        <f>VLOOKUP(K205,[1]GRADE!$A:$P,16,FALSE)</f>
        <v>Gold</v>
      </c>
      <c r="K205">
        <v>2967</v>
      </c>
      <c r="L205">
        <v>173</v>
      </c>
    </row>
    <row r="206" spans="1:12" x14ac:dyDescent="0.25">
      <c r="A206" t="s">
        <v>0</v>
      </c>
      <c r="B206" t="s">
        <v>3390</v>
      </c>
      <c r="C206" t="s">
        <v>17</v>
      </c>
      <c r="D206">
        <v>2967175</v>
      </c>
      <c r="E206" s="2">
        <v>46112</v>
      </c>
      <c r="F206" s="2">
        <v>45748</v>
      </c>
      <c r="G206" s="3">
        <v>-8</v>
      </c>
      <c r="H206" t="s">
        <v>14</v>
      </c>
      <c r="I206" t="str">
        <f>VLOOKUP(K206,[1]GRADE!$A:$P,16,FALSE)</f>
        <v>Gold</v>
      </c>
      <c r="K206">
        <v>2967</v>
      </c>
      <c r="L206">
        <v>175</v>
      </c>
    </row>
    <row r="207" spans="1:12" x14ac:dyDescent="0.25">
      <c r="A207" t="s">
        <v>0</v>
      </c>
      <c r="B207" t="s">
        <v>3390</v>
      </c>
      <c r="C207" t="s">
        <v>17</v>
      </c>
      <c r="D207">
        <v>2967183</v>
      </c>
      <c r="E207" s="2">
        <v>46112</v>
      </c>
      <c r="F207" s="2">
        <v>45748</v>
      </c>
      <c r="G207" s="3">
        <v>-8</v>
      </c>
      <c r="H207" t="s">
        <v>14</v>
      </c>
      <c r="I207" t="str">
        <f>VLOOKUP(K207,[1]GRADE!$A:$P,16,FALSE)</f>
        <v>Gold</v>
      </c>
      <c r="K207">
        <v>2967</v>
      </c>
      <c r="L207">
        <v>183</v>
      </c>
    </row>
    <row r="208" spans="1:12" x14ac:dyDescent="0.25">
      <c r="A208" t="s">
        <v>0</v>
      </c>
      <c r="B208" t="s">
        <v>3390</v>
      </c>
      <c r="C208" t="s">
        <v>17</v>
      </c>
      <c r="D208">
        <v>2967184</v>
      </c>
      <c r="E208" s="2">
        <v>46112</v>
      </c>
      <c r="F208" s="2">
        <v>45748</v>
      </c>
      <c r="G208" s="3">
        <v>-8</v>
      </c>
      <c r="H208" t="s">
        <v>14</v>
      </c>
      <c r="I208" t="str">
        <f>VLOOKUP(K208,[1]GRADE!$A:$P,16,FALSE)</f>
        <v>Gold</v>
      </c>
      <c r="K208">
        <v>2967</v>
      </c>
      <c r="L208">
        <v>184</v>
      </c>
    </row>
    <row r="209" spans="1:12" x14ac:dyDescent="0.25">
      <c r="A209" t="s">
        <v>0</v>
      </c>
      <c r="B209" t="s">
        <v>3390</v>
      </c>
      <c r="C209" t="s">
        <v>17</v>
      </c>
      <c r="D209">
        <v>2967201</v>
      </c>
      <c r="E209" s="2">
        <v>46112</v>
      </c>
      <c r="F209" s="2">
        <v>45748</v>
      </c>
      <c r="G209" s="3">
        <v>-8</v>
      </c>
      <c r="H209" t="s">
        <v>14</v>
      </c>
      <c r="I209" t="str">
        <f>VLOOKUP(K209,[1]GRADE!$A:$P,16,FALSE)</f>
        <v>Gold</v>
      </c>
      <c r="K209">
        <v>2967</v>
      </c>
      <c r="L209">
        <v>201</v>
      </c>
    </row>
    <row r="210" spans="1:12" x14ac:dyDescent="0.25">
      <c r="A210" t="s">
        <v>0</v>
      </c>
      <c r="B210" t="s">
        <v>3390</v>
      </c>
      <c r="C210" t="s">
        <v>17</v>
      </c>
      <c r="D210">
        <v>2967203</v>
      </c>
      <c r="E210" s="2">
        <v>46112</v>
      </c>
      <c r="F210" s="2">
        <v>45748</v>
      </c>
      <c r="G210" s="3">
        <v>-8</v>
      </c>
      <c r="H210" t="s">
        <v>14</v>
      </c>
      <c r="I210" t="str">
        <f>VLOOKUP(K210,[1]GRADE!$A:$P,16,FALSE)</f>
        <v>Gold</v>
      </c>
      <c r="K210">
        <v>2967</v>
      </c>
      <c r="L210">
        <v>203</v>
      </c>
    </row>
    <row r="211" spans="1:12" x14ac:dyDescent="0.25">
      <c r="A211" t="s">
        <v>0</v>
      </c>
      <c r="B211" t="s">
        <v>3390</v>
      </c>
      <c r="C211" t="s">
        <v>17</v>
      </c>
      <c r="D211">
        <v>2967204</v>
      </c>
      <c r="E211" s="2">
        <v>46112</v>
      </c>
      <c r="F211" s="2">
        <v>45748</v>
      </c>
      <c r="G211" s="3">
        <v>-8</v>
      </c>
      <c r="H211" t="s">
        <v>14</v>
      </c>
      <c r="I211" t="str">
        <f>VLOOKUP(K211,[1]GRADE!$A:$P,16,FALSE)</f>
        <v>Gold</v>
      </c>
      <c r="K211">
        <v>2967</v>
      </c>
      <c r="L211">
        <v>204</v>
      </c>
    </row>
    <row r="212" spans="1:12" x14ac:dyDescent="0.25">
      <c r="A212" t="s">
        <v>0</v>
      </c>
      <c r="B212" t="s">
        <v>3390</v>
      </c>
      <c r="C212" t="s">
        <v>17</v>
      </c>
      <c r="D212">
        <v>2967211</v>
      </c>
      <c r="E212" s="2">
        <v>46112</v>
      </c>
      <c r="F212" s="2">
        <v>45748</v>
      </c>
      <c r="G212" s="3">
        <v>-8</v>
      </c>
      <c r="H212" t="s">
        <v>14</v>
      </c>
      <c r="I212" t="str">
        <f>VLOOKUP(K212,[1]GRADE!$A:$P,16,FALSE)</f>
        <v>Gold</v>
      </c>
      <c r="K212">
        <v>2967</v>
      </c>
      <c r="L212">
        <v>211</v>
      </c>
    </row>
    <row r="213" spans="1:12" x14ac:dyDescent="0.25">
      <c r="A213" t="s">
        <v>0</v>
      </c>
      <c r="B213" t="s">
        <v>3390</v>
      </c>
      <c r="C213" t="s">
        <v>17</v>
      </c>
      <c r="D213">
        <v>2967213</v>
      </c>
      <c r="E213" s="2">
        <v>46112</v>
      </c>
      <c r="F213" s="2">
        <v>45748</v>
      </c>
      <c r="G213" s="3">
        <v>-8</v>
      </c>
      <c r="H213" t="s">
        <v>14</v>
      </c>
      <c r="I213" t="str">
        <f>VLOOKUP(K213,[1]GRADE!$A:$P,16,FALSE)</f>
        <v>Gold</v>
      </c>
      <c r="K213">
        <v>2967</v>
      </c>
      <c r="L213">
        <v>213</v>
      </c>
    </row>
    <row r="214" spans="1:12" x14ac:dyDescent="0.25">
      <c r="A214" t="s">
        <v>0</v>
      </c>
      <c r="B214" t="s">
        <v>3390</v>
      </c>
      <c r="C214" t="s">
        <v>17</v>
      </c>
      <c r="D214">
        <v>2967220</v>
      </c>
      <c r="E214" s="2">
        <v>46112</v>
      </c>
      <c r="F214" s="2">
        <v>45748</v>
      </c>
      <c r="G214" s="3">
        <v>-8</v>
      </c>
      <c r="H214" t="s">
        <v>14</v>
      </c>
      <c r="I214" t="str">
        <f>VLOOKUP(K214,[1]GRADE!$A:$P,16,FALSE)</f>
        <v>Gold</v>
      </c>
      <c r="K214">
        <v>2967</v>
      </c>
      <c r="L214">
        <v>220</v>
      </c>
    </row>
    <row r="215" spans="1:12" x14ac:dyDescent="0.25">
      <c r="A215" t="s">
        <v>0</v>
      </c>
      <c r="B215" t="s">
        <v>3390</v>
      </c>
      <c r="C215" t="s">
        <v>17</v>
      </c>
      <c r="D215">
        <v>2967221</v>
      </c>
      <c r="E215" s="2">
        <v>46112</v>
      </c>
      <c r="F215" s="2">
        <v>45748</v>
      </c>
      <c r="G215" s="3">
        <v>-8</v>
      </c>
      <c r="H215" t="s">
        <v>14</v>
      </c>
      <c r="I215" t="str">
        <f>VLOOKUP(K215,[1]GRADE!$A:$P,16,FALSE)</f>
        <v>Gold</v>
      </c>
      <c r="K215">
        <v>2967</v>
      </c>
      <c r="L215">
        <v>221</v>
      </c>
    </row>
    <row r="216" spans="1:12" x14ac:dyDescent="0.25">
      <c r="A216" t="s">
        <v>0</v>
      </c>
      <c r="B216" t="s">
        <v>3390</v>
      </c>
      <c r="C216" t="s">
        <v>17</v>
      </c>
      <c r="D216">
        <v>2967222</v>
      </c>
      <c r="E216" s="2">
        <v>46112</v>
      </c>
      <c r="F216" s="2">
        <v>45748</v>
      </c>
      <c r="G216" s="3">
        <v>-8</v>
      </c>
      <c r="H216" t="s">
        <v>14</v>
      </c>
      <c r="I216" t="str">
        <f>VLOOKUP(K216,[1]GRADE!$A:$P,16,FALSE)</f>
        <v>Gold</v>
      </c>
      <c r="K216">
        <v>2967</v>
      </c>
      <c r="L216">
        <v>222</v>
      </c>
    </row>
    <row r="217" spans="1:12" x14ac:dyDescent="0.25">
      <c r="A217" t="s">
        <v>0</v>
      </c>
      <c r="B217" t="s">
        <v>3390</v>
      </c>
      <c r="C217" t="s">
        <v>17</v>
      </c>
      <c r="D217">
        <v>2967233</v>
      </c>
      <c r="E217" s="2">
        <v>46112</v>
      </c>
      <c r="F217" s="2">
        <v>45748</v>
      </c>
      <c r="G217" s="3">
        <v>-8</v>
      </c>
      <c r="H217" t="s">
        <v>14</v>
      </c>
      <c r="I217" t="str">
        <f>VLOOKUP(K217,[1]GRADE!$A:$P,16,FALSE)</f>
        <v>Gold</v>
      </c>
      <c r="K217">
        <v>2967</v>
      </c>
      <c r="L217">
        <v>233</v>
      </c>
    </row>
    <row r="218" spans="1:12" x14ac:dyDescent="0.25">
      <c r="A218" t="s">
        <v>0</v>
      </c>
      <c r="B218" t="s">
        <v>3390</v>
      </c>
      <c r="C218" t="s">
        <v>17</v>
      </c>
      <c r="D218">
        <v>2967234</v>
      </c>
      <c r="E218" s="2">
        <v>46112</v>
      </c>
      <c r="F218" s="2">
        <v>45748</v>
      </c>
      <c r="G218" s="3">
        <v>-8</v>
      </c>
      <c r="H218" t="s">
        <v>14</v>
      </c>
      <c r="I218" t="str">
        <f>VLOOKUP(K218,[1]GRADE!$A:$P,16,FALSE)</f>
        <v>Gold</v>
      </c>
      <c r="K218">
        <v>2967</v>
      </c>
      <c r="L218">
        <v>234</v>
      </c>
    </row>
    <row r="219" spans="1:12" x14ac:dyDescent="0.25">
      <c r="A219" t="s">
        <v>0</v>
      </c>
      <c r="B219" t="s">
        <v>3390</v>
      </c>
      <c r="C219" t="s">
        <v>17</v>
      </c>
      <c r="D219">
        <v>2967243</v>
      </c>
      <c r="E219" s="2">
        <v>46112</v>
      </c>
      <c r="F219" s="2">
        <v>45748</v>
      </c>
      <c r="G219" s="3">
        <v>-8</v>
      </c>
      <c r="H219" t="s">
        <v>14</v>
      </c>
      <c r="I219" t="str">
        <f>VLOOKUP(K219,[1]GRADE!$A:$P,16,FALSE)</f>
        <v>Gold</v>
      </c>
      <c r="K219">
        <v>2967</v>
      </c>
      <c r="L219">
        <v>243</v>
      </c>
    </row>
    <row r="220" spans="1:12" x14ac:dyDescent="0.25">
      <c r="A220" t="s">
        <v>0</v>
      </c>
      <c r="B220" t="s">
        <v>3390</v>
      </c>
      <c r="C220" t="s">
        <v>17</v>
      </c>
      <c r="D220">
        <v>2967244</v>
      </c>
      <c r="E220" s="2">
        <v>46112</v>
      </c>
      <c r="F220" s="2">
        <v>45748</v>
      </c>
      <c r="G220" s="3">
        <v>-8</v>
      </c>
      <c r="H220" t="s">
        <v>14</v>
      </c>
      <c r="I220" t="str">
        <f>VLOOKUP(K220,[1]GRADE!$A:$P,16,FALSE)</f>
        <v>Gold</v>
      </c>
      <c r="K220">
        <v>2967</v>
      </c>
      <c r="L220">
        <v>244</v>
      </c>
    </row>
    <row r="221" spans="1:12" x14ac:dyDescent="0.25">
      <c r="A221" t="s">
        <v>0</v>
      </c>
      <c r="B221" t="s">
        <v>3390</v>
      </c>
      <c r="C221" t="s">
        <v>17</v>
      </c>
      <c r="D221">
        <v>2968211</v>
      </c>
      <c r="E221" s="2">
        <v>46112</v>
      </c>
      <c r="F221" s="2">
        <v>45748</v>
      </c>
      <c r="G221" s="54">
        <v>-5.5</v>
      </c>
      <c r="H221" t="s">
        <v>14</v>
      </c>
      <c r="I221" t="str">
        <f>VLOOKUP(K221,[1]GRADE!$A:$P,16,FALSE)</f>
        <v>BRONZE</v>
      </c>
      <c r="K221">
        <v>2968</v>
      </c>
      <c r="L221">
        <v>211</v>
      </c>
    </row>
    <row r="222" spans="1:12" x14ac:dyDescent="0.25">
      <c r="A222" t="s">
        <v>0</v>
      </c>
      <c r="B222" t="s">
        <v>3390</v>
      </c>
      <c r="C222" t="s">
        <v>17</v>
      </c>
      <c r="D222">
        <v>2968213</v>
      </c>
      <c r="E222" s="2">
        <v>46112</v>
      </c>
      <c r="F222" s="2">
        <v>45748</v>
      </c>
      <c r="G222" s="54">
        <v>-5.5</v>
      </c>
      <c r="H222" t="s">
        <v>14</v>
      </c>
      <c r="I222" t="str">
        <f>VLOOKUP(K222,[1]GRADE!$A:$P,16,FALSE)</f>
        <v>BRONZE</v>
      </c>
      <c r="K222">
        <v>2968</v>
      </c>
      <c r="L222">
        <v>213</v>
      </c>
    </row>
    <row r="223" spans="1:12" x14ac:dyDescent="0.25">
      <c r="A223" t="s">
        <v>0</v>
      </c>
      <c r="B223" t="s">
        <v>3390</v>
      </c>
      <c r="C223" t="s">
        <v>17</v>
      </c>
      <c r="D223">
        <v>2971193</v>
      </c>
      <c r="E223" s="2">
        <v>46112</v>
      </c>
      <c r="F223" s="2">
        <v>45748</v>
      </c>
      <c r="G223" s="3">
        <v>-8</v>
      </c>
      <c r="H223" t="s">
        <v>14</v>
      </c>
      <c r="I223" t="str">
        <f>VLOOKUP(K223,[1]GRADE!$A:$P,16,FALSE)</f>
        <v>Gold</v>
      </c>
      <c r="K223">
        <v>2971</v>
      </c>
      <c r="L223">
        <v>193</v>
      </c>
    </row>
    <row r="224" spans="1:12" x14ac:dyDescent="0.25">
      <c r="A224" t="s">
        <v>0</v>
      </c>
      <c r="B224" t="s">
        <v>3390</v>
      </c>
      <c r="C224" t="s">
        <v>17</v>
      </c>
      <c r="D224">
        <v>2971195</v>
      </c>
      <c r="E224" s="2">
        <v>46112</v>
      </c>
      <c r="F224" s="2">
        <v>45748</v>
      </c>
      <c r="G224" s="3">
        <v>-8</v>
      </c>
      <c r="H224" t="s">
        <v>14</v>
      </c>
      <c r="I224" t="str">
        <f>VLOOKUP(K224,[1]GRADE!$A:$P,16,FALSE)</f>
        <v>Gold</v>
      </c>
      <c r="K224">
        <v>2971</v>
      </c>
      <c r="L224">
        <v>195</v>
      </c>
    </row>
    <row r="225" spans="1:12" x14ac:dyDescent="0.25">
      <c r="A225" t="s">
        <v>0</v>
      </c>
      <c r="B225" t="s">
        <v>3390</v>
      </c>
      <c r="C225" t="s">
        <v>17</v>
      </c>
      <c r="D225">
        <v>2971224</v>
      </c>
      <c r="E225" s="2">
        <v>46112</v>
      </c>
      <c r="F225" s="2">
        <v>45748</v>
      </c>
      <c r="G225" s="3">
        <v>-8</v>
      </c>
      <c r="H225" t="s">
        <v>14</v>
      </c>
      <c r="I225" t="str">
        <f>VLOOKUP(K225,[1]GRADE!$A:$P,16,FALSE)</f>
        <v>Gold</v>
      </c>
      <c r="K225">
        <v>2971</v>
      </c>
      <c r="L225">
        <v>224</v>
      </c>
    </row>
    <row r="226" spans="1:12" x14ac:dyDescent="0.25">
      <c r="A226" t="s">
        <v>0</v>
      </c>
      <c r="B226" t="s">
        <v>3390</v>
      </c>
      <c r="C226" t="s">
        <v>17</v>
      </c>
      <c r="D226">
        <v>2971225</v>
      </c>
      <c r="E226" s="2">
        <v>46112</v>
      </c>
      <c r="F226" s="2">
        <v>45748</v>
      </c>
      <c r="G226" s="3">
        <v>-8</v>
      </c>
      <c r="H226" t="s">
        <v>14</v>
      </c>
      <c r="I226" t="str">
        <f>VLOOKUP(K226,[1]GRADE!$A:$P,16,FALSE)</f>
        <v>Gold</v>
      </c>
      <c r="K226">
        <v>2971</v>
      </c>
      <c r="L226">
        <v>225</v>
      </c>
    </row>
    <row r="227" spans="1:12" x14ac:dyDescent="0.25">
      <c r="A227" t="s">
        <v>0</v>
      </c>
      <c r="B227" t="s">
        <v>3390</v>
      </c>
      <c r="C227" t="s">
        <v>17</v>
      </c>
      <c r="D227">
        <v>2971293</v>
      </c>
      <c r="E227" s="2">
        <v>46112</v>
      </c>
      <c r="F227" s="2">
        <v>45748</v>
      </c>
      <c r="G227" s="3">
        <v>-8</v>
      </c>
      <c r="H227" t="s">
        <v>14</v>
      </c>
      <c r="I227" t="str">
        <f>VLOOKUP(K227,[1]GRADE!$A:$P,16,FALSE)</f>
        <v>Gold</v>
      </c>
      <c r="K227">
        <v>2971</v>
      </c>
      <c r="L227">
        <v>293</v>
      </c>
    </row>
    <row r="228" spans="1:12" x14ac:dyDescent="0.25">
      <c r="A228" t="s">
        <v>0</v>
      </c>
      <c r="B228" t="s">
        <v>3390</v>
      </c>
      <c r="C228" t="s">
        <v>17</v>
      </c>
      <c r="D228">
        <v>2971294</v>
      </c>
      <c r="E228" s="2">
        <v>46112</v>
      </c>
      <c r="F228" s="2">
        <v>45748</v>
      </c>
      <c r="G228" s="3">
        <v>-8</v>
      </c>
      <c r="H228" t="s">
        <v>14</v>
      </c>
      <c r="I228" t="str">
        <f>VLOOKUP(K228,[1]GRADE!$A:$P,16,FALSE)</f>
        <v>Gold</v>
      </c>
      <c r="K228">
        <v>2971</v>
      </c>
      <c r="L228">
        <v>294</v>
      </c>
    </row>
    <row r="229" spans="1:12" x14ac:dyDescent="0.25">
      <c r="A229" t="s">
        <v>0</v>
      </c>
      <c r="B229" t="s">
        <v>3390</v>
      </c>
      <c r="C229" t="s">
        <v>17</v>
      </c>
      <c r="D229">
        <v>2972184</v>
      </c>
      <c r="E229" s="2">
        <v>46112</v>
      </c>
      <c r="F229" s="2">
        <v>45831</v>
      </c>
      <c r="G229" s="54">
        <v>-5.5</v>
      </c>
      <c r="H229" t="s">
        <v>14</v>
      </c>
      <c r="I229" t="str">
        <f>VLOOKUP(K229,[1]GRADE!$A:$P,16,FALSE)</f>
        <v>BRONZE</v>
      </c>
      <c r="K229">
        <v>2972</v>
      </c>
      <c r="L229">
        <v>184</v>
      </c>
    </row>
    <row r="230" spans="1:12" x14ac:dyDescent="0.25">
      <c r="A230" t="s">
        <v>0</v>
      </c>
      <c r="B230" t="s">
        <v>3390</v>
      </c>
      <c r="C230" t="s">
        <v>17</v>
      </c>
      <c r="D230">
        <v>2999263</v>
      </c>
      <c r="E230" s="2">
        <v>46112</v>
      </c>
      <c r="F230" s="2">
        <v>45748</v>
      </c>
      <c r="G230" s="54">
        <v>-5.5</v>
      </c>
      <c r="H230" t="s">
        <v>14</v>
      </c>
      <c r="I230" t="str">
        <f>VLOOKUP(K230,[1]GRADE!$A:$P,16,FALSE)</f>
        <v>INDUSTRIAL</v>
      </c>
      <c r="K230">
        <v>2999</v>
      </c>
      <c r="L230">
        <v>263</v>
      </c>
    </row>
    <row r="231" spans="1:12" x14ac:dyDescent="0.25">
      <c r="A231" t="s">
        <v>0</v>
      </c>
      <c r="B231" t="s">
        <v>3390</v>
      </c>
      <c r="C231" t="s">
        <v>17</v>
      </c>
      <c r="D231">
        <v>2999265</v>
      </c>
      <c r="E231" s="2">
        <v>46112</v>
      </c>
      <c r="F231" s="2">
        <v>45748</v>
      </c>
      <c r="G231" s="54">
        <v>-5.5</v>
      </c>
      <c r="H231" t="s">
        <v>14</v>
      </c>
      <c r="I231" t="str">
        <f>VLOOKUP(K231,[1]GRADE!$A:$P,16,FALSE)</f>
        <v>INDUSTRIAL</v>
      </c>
      <c r="K231">
        <v>2999</v>
      </c>
      <c r="L231">
        <v>265</v>
      </c>
    </row>
    <row r="232" spans="1:12" x14ac:dyDescent="0.25">
      <c r="A232" t="s">
        <v>0</v>
      </c>
      <c r="B232" t="s">
        <v>3390</v>
      </c>
      <c r="C232" t="s">
        <v>17</v>
      </c>
      <c r="D232">
        <v>3001265</v>
      </c>
      <c r="E232" s="2">
        <v>46112</v>
      </c>
      <c r="F232" s="2">
        <v>45748</v>
      </c>
      <c r="G232" s="3">
        <v>-6</v>
      </c>
      <c r="H232" t="s">
        <v>14</v>
      </c>
      <c r="I232" t="str">
        <f>VLOOKUP(K232,[1]GRADE!$A:$P,16,FALSE)</f>
        <v>INDUSTRIAL</v>
      </c>
      <c r="K232">
        <v>3001</v>
      </c>
      <c r="L232">
        <v>265</v>
      </c>
    </row>
    <row r="233" spans="1:12" x14ac:dyDescent="0.25">
      <c r="A233" t="s">
        <v>0</v>
      </c>
      <c r="B233" t="s">
        <v>3390</v>
      </c>
      <c r="C233" t="s">
        <v>17</v>
      </c>
      <c r="D233">
        <v>3002265</v>
      </c>
      <c r="E233" s="2">
        <v>46112</v>
      </c>
      <c r="F233" s="2">
        <v>45748</v>
      </c>
      <c r="G233" s="3">
        <v>-6</v>
      </c>
      <c r="H233" t="s">
        <v>14</v>
      </c>
      <c r="I233" t="str">
        <f>VLOOKUP(K233,[1]GRADE!$A:$P,16,FALSE)</f>
        <v>INDUSTRIAL</v>
      </c>
      <c r="K233">
        <v>3002</v>
      </c>
      <c r="L233">
        <v>265</v>
      </c>
    </row>
    <row r="234" spans="1:12" x14ac:dyDescent="0.25">
      <c r="A234" t="s">
        <v>0</v>
      </c>
      <c r="B234" t="s">
        <v>3390</v>
      </c>
      <c r="C234" t="s">
        <v>17</v>
      </c>
      <c r="D234">
        <v>3006233</v>
      </c>
      <c r="E234" s="2">
        <v>46112</v>
      </c>
      <c r="F234" s="2">
        <v>45748</v>
      </c>
      <c r="G234" s="3">
        <v>-6</v>
      </c>
      <c r="H234" t="s">
        <v>14</v>
      </c>
      <c r="I234" t="str">
        <f>VLOOKUP(K234,[1]GRADE!$A:$P,16,FALSE)</f>
        <v>INDUSTRIAL</v>
      </c>
      <c r="K234">
        <v>3006</v>
      </c>
      <c r="L234">
        <v>233</v>
      </c>
    </row>
    <row r="235" spans="1:12" x14ac:dyDescent="0.25">
      <c r="A235" t="s">
        <v>0</v>
      </c>
      <c r="B235" t="s">
        <v>3390</v>
      </c>
      <c r="C235" t="s">
        <v>17</v>
      </c>
      <c r="D235">
        <v>3006234</v>
      </c>
      <c r="E235" s="2">
        <v>46112</v>
      </c>
      <c r="F235" s="2">
        <v>45748</v>
      </c>
      <c r="G235" s="3">
        <v>-6</v>
      </c>
      <c r="H235" t="s">
        <v>14</v>
      </c>
      <c r="I235" t="str">
        <f>VLOOKUP(K235,[1]GRADE!$A:$P,16,FALSE)</f>
        <v>INDUSTRIAL</v>
      </c>
      <c r="K235">
        <v>3006</v>
      </c>
      <c r="L235">
        <v>234</v>
      </c>
    </row>
    <row r="236" spans="1:12" x14ac:dyDescent="0.25">
      <c r="A236" t="s">
        <v>0</v>
      </c>
      <c r="B236" t="s">
        <v>3390</v>
      </c>
      <c r="C236" t="s">
        <v>17</v>
      </c>
      <c r="D236">
        <v>3006265</v>
      </c>
      <c r="E236" s="2">
        <v>46112</v>
      </c>
      <c r="F236" s="2">
        <v>45748</v>
      </c>
      <c r="G236" s="3">
        <v>-6</v>
      </c>
      <c r="H236" t="s">
        <v>14</v>
      </c>
      <c r="I236" t="str">
        <f>VLOOKUP(K236,[1]GRADE!$A:$P,16,FALSE)</f>
        <v>INDUSTRIAL</v>
      </c>
      <c r="K236">
        <v>3006</v>
      </c>
      <c r="L236">
        <v>265</v>
      </c>
    </row>
    <row r="237" spans="1:12" x14ac:dyDescent="0.25">
      <c r="A237" t="s">
        <v>0</v>
      </c>
      <c r="B237" t="s">
        <v>3390</v>
      </c>
      <c r="C237" t="s">
        <v>17</v>
      </c>
      <c r="D237">
        <v>3020265</v>
      </c>
      <c r="E237" s="2">
        <v>46112</v>
      </c>
      <c r="F237" s="2">
        <v>45748</v>
      </c>
      <c r="G237" s="3">
        <v>-6</v>
      </c>
      <c r="H237" t="s">
        <v>14</v>
      </c>
      <c r="I237" t="str">
        <f>VLOOKUP(K237,[1]GRADE!$A:$P,16,FALSE)</f>
        <v>INDUSTRIAL</v>
      </c>
      <c r="K237">
        <v>3020</v>
      </c>
      <c r="L237">
        <v>265</v>
      </c>
    </row>
    <row r="238" spans="1:12" x14ac:dyDescent="0.25">
      <c r="A238" t="s">
        <v>0</v>
      </c>
      <c r="B238" t="s">
        <v>3390</v>
      </c>
      <c r="C238" t="s">
        <v>17</v>
      </c>
      <c r="D238">
        <v>3034183</v>
      </c>
      <c r="E238" s="2">
        <v>46112</v>
      </c>
      <c r="F238" s="2">
        <v>45748</v>
      </c>
      <c r="G238" s="3">
        <v>-6</v>
      </c>
      <c r="H238" t="s">
        <v>14</v>
      </c>
      <c r="I238" t="str">
        <f>VLOOKUP(K238,[1]GRADE!$A:$P,16,FALSE)</f>
        <v>INDUSTRIAL</v>
      </c>
      <c r="K238">
        <v>3034</v>
      </c>
      <c r="L238">
        <v>183</v>
      </c>
    </row>
    <row r="239" spans="1:12" x14ac:dyDescent="0.25">
      <c r="A239" t="s">
        <v>0</v>
      </c>
      <c r="B239" t="s">
        <v>3390</v>
      </c>
      <c r="C239" t="s">
        <v>17</v>
      </c>
      <c r="D239">
        <v>3036234</v>
      </c>
      <c r="E239" s="2">
        <v>46112</v>
      </c>
      <c r="F239" s="2">
        <v>45748</v>
      </c>
      <c r="G239" s="3">
        <v>-6</v>
      </c>
      <c r="H239" t="s">
        <v>14</v>
      </c>
      <c r="I239" t="str">
        <f>VLOOKUP(K239,[1]GRADE!$A:$P,16,FALSE)</f>
        <v>INDUSTRIAL</v>
      </c>
      <c r="K239">
        <v>3036</v>
      </c>
      <c r="L239">
        <v>234</v>
      </c>
    </row>
    <row r="240" spans="1:12" x14ac:dyDescent="0.25">
      <c r="A240" t="s">
        <v>0</v>
      </c>
      <c r="B240" t="s">
        <v>3390</v>
      </c>
      <c r="C240" t="s">
        <v>17</v>
      </c>
      <c r="D240">
        <v>3040265</v>
      </c>
      <c r="E240" s="2">
        <v>46112</v>
      </c>
      <c r="F240" s="2">
        <v>45748</v>
      </c>
      <c r="G240" s="28">
        <v>0</v>
      </c>
      <c r="H240" t="s">
        <v>14</v>
      </c>
      <c r="I240" t="str">
        <f>VLOOKUP(K240,[1]GRADE!$A:$P,16,FALSE)</f>
        <v>SPECIAL</v>
      </c>
      <c r="K240">
        <v>3040</v>
      </c>
      <c r="L240">
        <v>265</v>
      </c>
    </row>
    <row r="241" spans="1:12" x14ac:dyDescent="0.25">
      <c r="A241" t="s">
        <v>0</v>
      </c>
      <c r="B241" t="s">
        <v>3390</v>
      </c>
      <c r="C241" t="s">
        <v>17</v>
      </c>
      <c r="D241">
        <v>3040288</v>
      </c>
      <c r="E241" s="2">
        <v>46112</v>
      </c>
      <c r="F241" s="2">
        <v>45748</v>
      </c>
      <c r="G241" s="28">
        <v>0</v>
      </c>
      <c r="H241" t="s">
        <v>14</v>
      </c>
      <c r="I241" t="str">
        <f>VLOOKUP(K241,[1]GRADE!$A:$P,16,FALSE)</f>
        <v>SPECIAL</v>
      </c>
      <c r="K241">
        <v>3040</v>
      </c>
      <c r="L241">
        <v>288</v>
      </c>
    </row>
    <row r="242" spans="1:12" x14ac:dyDescent="0.25">
      <c r="A242" t="s">
        <v>0</v>
      </c>
      <c r="B242" t="s">
        <v>3390</v>
      </c>
      <c r="C242" t="s">
        <v>17</v>
      </c>
      <c r="D242">
        <v>3060265</v>
      </c>
      <c r="E242" s="2">
        <v>46112</v>
      </c>
      <c r="F242" s="2">
        <v>45748</v>
      </c>
      <c r="G242" s="3">
        <v>-4</v>
      </c>
      <c r="H242" t="s">
        <v>18</v>
      </c>
      <c r="I242" t="str">
        <f>VLOOKUP(K242,[1]GRADE!$A:$P,16,FALSE)</f>
        <v>SILVER</v>
      </c>
      <c r="K242">
        <v>3060</v>
      </c>
      <c r="L242">
        <v>265</v>
      </c>
    </row>
    <row r="243" spans="1:12" x14ac:dyDescent="0.25">
      <c r="A243" t="s">
        <v>0</v>
      </c>
      <c r="B243" t="s">
        <v>3390</v>
      </c>
      <c r="C243" t="s">
        <v>17</v>
      </c>
      <c r="D243">
        <v>3060271</v>
      </c>
      <c r="E243" s="2">
        <v>46112</v>
      </c>
      <c r="F243" s="2">
        <v>45748</v>
      </c>
      <c r="G243" s="28">
        <v>0</v>
      </c>
      <c r="H243" t="s">
        <v>14</v>
      </c>
      <c r="I243" t="str">
        <f>VLOOKUP(K243,[1]GRADE!$A:$P,16,FALSE)</f>
        <v>SILVER</v>
      </c>
      <c r="K243">
        <v>3060</v>
      </c>
      <c r="L243">
        <v>271</v>
      </c>
    </row>
    <row r="244" spans="1:12" x14ac:dyDescent="0.25">
      <c r="A244" t="s">
        <v>0</v>
      </c>
      <c r="B244" t="s">
        <v>3390</v>
      </c>
      <c r="C244" t="s">
        <v>17</v>
      </c>
      <c r="D244">
        <v>3064265</v>
      </c>
      <c r="E244" s="2">
        <v>46112</v>
      </c>
      <c r="F244" s="2">
        <v>45748</v>
      </c>
      <c r="G244" s="3">
        <v>-6</v>
      </c>
      <c r="H244" t="s">
        <v>14</v>
      </c>
      <c r="I244" t="str">
        <f>VLOOKUP(K244,[1]GRADE!$A:$P,16,FALSE)</f>
        <v>INDUSTRIAL</v>
      </c>
      <c r="K244">
        <v>3064</v>
      </c>
      <c r="L244">
        <v>265</v>
      </c>
    </row>
    <row r="245" spans="1:12" x14ac:dyDescent="0.25">
      <c r="A245" t="s">
        <v>0</v>
      </c>
      <c r="B245" t="s">
        <v>3390</v>
      </c>
      <c r="C245" t="s">
        <v>17</v>
      </c>
      <c r="D245">
        <v>3077183</v>
      </c>
      <c r="E245" s="2">
        <v>46112</v>
      </c>
      <c r="F245" s="2">
        <v>45748</v>
      </c>
      <c r="G245" s="3">
        <v>-4</v>
      </c>
      <c r="H245" t="s">
        <v>18</v>
      </c>
      <c r="I245" t="str">
        <f>VLOOKUP(K245,[1]GRADE!$A:$P,16,FALSE)</f>
        <v>SILVER</v>
      </c>
      <c r="K245">
        <v>3077</v>
      </c>
      <c r="L245">
        <v>183</v>
      </c>
    </row>
    <row r="246" spans="1:12" x14ac:dyDescent="0.25">
      <c r="A246" t="s">
        <v>0</v>
      </c>
      <c r="B246" t="s">
        <v>3390</v>
      </c>
      <c r="C246" t="s">
        <v>17</v>
      </c>
      <c r="D246">
        <v>3077184</v>
      </c>
      <c r="E246" s="2">
        <v>46112</v>
      </c>
      <c r="F246" s="2">
        <v>45748</v>
      </c>
      <c r="G246" s="3">
        <v>-4</v>
      </c>
      <c r="H246" t="s">
        <v>18</v>
      </c>
      <c r="I246" t="str">
        <f>VLOOKUP(K246,[1]GRADE!$A:$P,16,FALSE)</f>
        <v>SILVER</v>
      </c>
      <c r="K246">
        <v>3077</v>
      </c>
      <c r="L246">
        <v>184</v>
      </c>
    </row>
    <row r="247" spans="1:12" x14ac:dyDescent="0.25">
      <c r="A247" t="s">
        <v>0</v>
      </c>
      <c r="B247" t="s">
        <v>3390</v>
      </c>
      <c r="C247" t="s">
        <v>17</v>
      </c>
      <c r="D247">
        <v>3081265</v>
      </c>
      <c r="E247" s="2">
        <v>46112</v>
      </c>
      <c r="F247" s="2">
        <v>45748</v>
      </c>
      <c r="G247" s="3">
        <v>-6</v>
      </c>
      <c r="H247" t="s">
        <v>14</v>
      </c>
      <c r="I247" t="str">
        <f>VLOOKUP(K247,[1]GRADE!$A:$P,16,FALSE)</f>
        <v>INDUSTRIAL</v>
      </c>
      <c r="K247">
        <v>3081</v>
      </c>
      <c r="L247">
        <v>265</v>
      </c>
    </row>
    <row r="248" spans="1:12" x14ac:dyDescent="0.25">
      <c r="A248" t="s">
        <v>0</v>
      </c>
      <c r="B248" t="s">
        <v>3390</v>
      </c>
      <c r="C248" t="s">
        <v>17</v>
      </c>
      <c r="D248">
        <v>3082265</v>
      </c>
      <c r="E248" s="2">
        <v>46112</v>
      </c>
      <c r="F248" s="2">
        <v>45748</v>
      </c>
      <c r="G248" s="3">
        <v>-6</v>
      </c>
      <c r="H248" t="s">
        <v>14</v>
      </c>
      <c r="I248" t="str">
        <f>VLOOKUP(K248,[1]GRADE!$A:$P,16,FALSE)</f>
        <v>INDUSTRIAL</v>
      </c>
      <c r="K248">
        <v>3082</v>
      </c>
      <c r="L248">
        <v>265</v>
      </c>
    </row>
    <row r="249" spans="1:12" x14ac:dyDescent="0.25">
      <c r="A249" t="s">
        <v>0</v>
      </c>
      <c r="B249" t="s">
        <v>3390</v>
      </c>
      <c r="C249" t="s">
        <v>17</v>
      </c>
      <c r="D249">
        <v>3084265</v>
      </c>
      <c r="E249" s="2">
        <v>46112</v>
      </c>
      <c r="F249" s="2">
        <v>45748</v>
      </c>
      <c r="G249" s="3">
        <v>-6</v>
      </c>
      <c r="H249" t="s">
        <v>14</v>
      </c>
      <c r="I249" t="str">
        <f>VLOOKUP(K249,[1]GRADE!$A:$P,16,FALSE)</f>
        <v>INDUSTRIAL</v>
      </c>
      <c r="K249">
        <v>3084</v>
      </c>
      <c r="L249">
        <v>265</v>
      </c>
    </row>
    <row r="250" spans="1:12" x14ac:dyDescent="0.25">
      <c r="A250" t="s">
        <v>0</v>
      </c>
      <c r="B250" t="s">
        <v>3390</v>
      </c>
      <c r="C250" t="s">
        <v>17</v>
      </c>
      <c r="D250">
        <v>3124233</v>
      </c>
      <c r="E250" s="2">
        <v>46112</v>
      </c>
      <c r="F250" s="2">
        <v>45748</v>
      </c>
      <c r="G250" s="3">
        <v>-6</v>
      </c>
      <c r="H250" t="s">
        <v>14</v>
      </c>
      <c r="I250" t="str">
        <f>VLOOKUP(K250,[1]GRADE!$A:$P,16,FALSE)</f>
        <v>INDUSTRIAL</v>
      </c>
      <c r="K250">
        <v>3124</v>
      </c>
      <c r="L250">
        <v>233</v>
      </c>
    </row>
    <row r="251" spans="1:12" x14ac:dyDescent="0.25">
      <c r="A251" t="s">
        <v>0</v>
      </c>
      <c r="B251" t="s">
        <v>3390</v>
      </c>
      <c r="C251" t="s">
        <v>17</v>
      </c>
      <c r="D251">
        <v>3124234</v>
      </c>
      <c r="E251" s="2">
        <v>46112</v>
      </c>
      <c r="F251" s="2">
        <v>45748</v>
      </c>
      <c r="G251" s="3">
        <v>-6</v>
      </c>
      <c r="H251" t="s">
        <v>14</v>
      </c>
      <c r="I251" t="str">
        <f>VLOOKUP(K251,[1]GRADE!$A:$P,16,FALSE)</f>
        <v>INDUSTRIAL</v>
      </c>
      <c r="K251">
        <v>3124</v>
      </c>
      <c r="L251">
        <v>234</v>
      </c>
    </row>
    <row r="252" spans="1:12" x14ac:dyDescent="0.25">
      <c r="A252" t="s">
        <v>0</v>
      </c>
      <c r="B252" t="s">
        <v>3390</v>
      </c>
      <c r="C252" t="s">
        <v>17</v>
      </c>
      <c r="D252">
        <v>3402265</v>
      </c>
      <c r="E252" s="2">
        <v>46112</v>
      </c>
      <c r="F252" s="2">
        <v>45748</v>
      </c>
      <c r="G252" s="3">
        <v>-6</v>
      </c>
      <c r="H252" t="s">
        <v>14</v>
      </c>
      <c r="I252" t="str">
        <f>VLOOKUP(K252,[1]GRADE!$A:$P,16,FALSE)</f>
        <v>INDUSTRIAL</v>
      </c>
      <c r="K252">
        <v>3402</v>
      </c>
      <c r="L252">
        <v>265</v>
      </c>
    </row>
    <row r="253" spans="1:12" x14ac:dyDescent="0.25">
      <c r="A253" t="s">
        <v>0</v>
      </c>
      <c r="B253" t="s">
        <v>3390</v>
      </c>
      <c r="C253" t="s">
        <v>17</v>
      </c>
      <c r="D253">
        <v>3402288</v>
      </c>
      <c r="E253" s="2">
        <v>46112</v>
      </c>
      <c r="F253" s="2">
        <v>45748</v>
      </c>
      <c r="G253" s="3">
        <v>-6</v>
      </c>
      <c r="H253" t="s">
        <v>14</v>
      </c>
      <c r="I253" t="str">
        <f>VLOOKUP(K253,[1]GRADE!$A:$P,16,FALSE)</f>
        <v>INDUSTRIAL</v>
      </c>
      <c r="K253">
        <v>3402</v>
      </c>
      <c r="L253">
        <v>288</v>
      </c>
    </row>
    <row r="254" spans="1:12" x14ac:dyDescent="0.25">
      <c r="A254" t="s">
        <v>0</v>
      </c>
      <c r="B254" t="s">
        <v>3390</v>
      </c>
      <c r="C254" t="s">
        <v>17</v>
      </c>
      <c r="D254">
        <v>3404265</v>
      </c>
      <c r="E254" s="2">
        <v>46112</v>
      </c>
      <c r="F254" s="2">
        <v>45748</v>
      </c>
      <c r="G254" s="3">
        <v>-6</v>
      </c>
      <c r="H254" t="s">
        <v>14</v>
      </c>
      <c r="I254" t="str">
        <f>VLOOKUP(K254,[1]GRADE!$A:$P,16,FALSE)</f>
        <v>INDUSTRIAL</v>
      </c>
      <c r="K254">
        <v>3404</v>
      </c>
      <c r="L254">
        <v>265</v>
      </c>
    </row>
    <row r="255" spans="1:12" x14ac:dyDescent="0.25">
      <c r="A255" t="s">
        <v>0</v>
      </c>
      <c r="B255" t="s">
        <v>3390</v>
      </c>
      <c r="C255" t="s">
        <v>17</v>
      </c>
      <c r="D255">
        <v>3404288</v>
      </c>
      <c r="E255" s="2">
        <v>46112</v>
      </c>
      <c r="F255" s="2">
        <v>45748</v>
      </c>
      <c r="G255" s="3">
        <v>-6</v>
      </c>
      <c r="H255" t="s">
        <v>14</v>
      </c>
      <c r="I255" t="str">
        <f>VLOOKUP(K255,[1]GRADE!$A:$P,16,FALSE)</f>
        <v>INDUSTRIAL</v>
      </c>
      <c r="K255">
        <v>3404</v>
      </c>
      <c r="L255">
        <v>288</v>
      </c>
    </row>
    <row r="256" spans="1:12" x14ac:dyDescent="0.25">
      <c r="A256" t="s">
        <v>0</v>
      </c>
      <c r="B256" t="s">
        <v>3390</v>
      </c>
      <c r="C256" t="s">
        <v>17</v>
      </c>
      <c r="D256">
        <v>3502265</v>
      </c>
      <c r="E256" s="2">
        <v>46112</v>
      </c>
      <c r="F256" s="2">
        <v>45748</v>
      </c>
      <c r="G256" s="3">
        <v>-6</v>
      </c>
      <c r="H256" t="s">
        <v>14</v>
      </c>
      <c r="I256" t="str">
        <f>VLOOKUP(K256,[1]GRADE!$A:$P,16,FALSE)</f>
        <v>INDUSTRIAL</v>
      </c>
      <c r="K256">
        <v>3502</v>
      </c>
      <c r="L256">
        <v>265</v>
      </c>
    </row>
    <row r="257" spans="1:12" x14ac:dyDescent="0.25">
      <c r="A257" t="s">
        <v>0</v>
      </c>
      <c r="B257" t="s">
        <v>3390</v>
      </c>
      <c r="C257" t="s">
        <v>17</v>
      </c>
      <c r="D257">
        <v>3614265</v>
      </c>
      <c r="E257" s="2">
        <v>46112</v>
      </c>
      <c r="F257" s="2">
        <v>45748</v>
      </c>
      <c r="G257" s="3">
        <v>-6</v>
      </c>
      <c r="H257" t="s">
        <v>14</v>
      </c>
      <c r="I257" t="str">
        <f>VLOOKUP(K257,[1]GRADE!$A:$P,16,FALSE)</f>
        <v>INDUSTRIAL</v>
      </c>
      <c r="K257">
        <v>3614</v>
      </c>
      <c r="L257">
        <v>265</v>
      </c>
    </row>
    <row r="258" spans="1:12" x14ac:dyDescent="0.25">
      <c r="A258" t="s">
        <v>0</v>
      </c>
      <c r="B258" t="s">
        <v>3390</v>
      </c>
      <c r="C258" t="s">
        <v>17</v>
      </c>
      <c r="D258">
        <v>3617265</v>
      </c>
      <c r="E258" s="2">
        <v>46112</v>
      </c>
      <c r="F258" s="2">
        <v>45748</v>
      </c>
      <c r="G258" s="3">
        <v>-6</v>
      </c>
      <c r="H258" t="s">
        <v>14</v>
      </c>
      <c r="I258" t="str">
        <f>VLOOKUP(K258,[1]GRADE!$A:$P,16,FALSE)</f>
        <v>INDUSTRIAL</v>
      </c>
      <c r="K258">
        <v>3617</v>
      </c>
      <c r="L258">
        <v>265</v>
      </c>
    </row>
    <row r="259" spans="1:12" x14ac:dyDescent="0.25">
      <c r="A259" t="s">
        <v>0</v>
      </c>
      <c r="B259" t="s">
        <v>3390</v>
      </c>
      <c r="C259" t="s">
        <v>17</v>
      </c>
      <c r="D259">
        <v>3725183</v>
      </c>
      <c r="E259" s="2">
        <v>46112</v>
      </c>
      <c r="F259" s="2">
        <v>45748</v>
      </c>
      <c r="G259" s="54">
        <v>-5.5</v>
      </c>
      <c r="H259" t="s">
        <v>14</v>
      </c>
      <c r="I259" t="str">
        <f>VLOOKUP(K259,[1]GRADE!$A:$P,16,FALSE)</f>
        <v>BRONZE</v>
      </c>
      <c r="K259">
        <v>3725</v>
      </c>
      <c r="L259">
        <v>183</v>
      </c>
    </row>
    <row r="260" spans="1:12" x14ac:dyDescent="0.25">
      <c r="A260" t="s">
        <v>0</v>
      </c>
      <c r="B260" t="s">
        <v>3390</v>
      </c>
      <c r="C260" t="s">
        <v>17</v>
      </c>
      <c r="D260">
        <v>3725184</v>
      </c>
      <c r="E260" s="2">
        <v>46112</v>
      </c>
      <c r="F260" s="2">
        <v>45748</v>
      </c>
      <c r="G260" s="54">
        <v>-5.5</v>
      </c>
      <c r="H260" t="s">
        <v>14</v>
      </c>
      <c r="I260" t="str">
        <f>VLOOKUP(K260,[1]GRADE!$A:$P,16,FALSE)</f>
        <v>BRONZE</v>
      </c>
      <c r="K260">
        <v>3725</v>
      </c>
      <c r="L260">
        <v>184</v>
      </c>
    </row>
    <row r="261" spans="1:12" x14ac:dyDescent="0.25">
      <c r="A261" t="s">
        <v>0</v>
      </c>
      <c r="B261" t="s">
        <v>3390</v>
      </c>
      <c r="C261" t="s">
        <v>17</v>
      </c>
      <c r="D261">
        <v>3725211</v>
      </c>
      <c r="E261" s="2">
        <v>46112</v>
      </c>
      <c r="F261" s="2">
        <v>45748</v>
      </c>
      <c r="G261" s="54">
        <v>-5.5</v>
      </c>
      <c r="H261" t="s">
        <v>14</v>
      </c>
      <c r="I261" t="str">
        <f>VLOOKUP(K261,[1]GRADE!$A:$P,16,FALSE)</f>
        <v>BRONZE</v>
      </c>
      <c r="K261">
        <v>3725</v>
      </c>
      <c r="L261">
        <v>211</v>
      </c>
    </row>
    <row r="262" spans="1:12" x14ac:dyDescent="0.25">
      <c r="A262" t="s">
        <v>0</v>
      </c>
      <c r="B262" t="s">
        <v>3390</v>
      </c>
      <c r="C262" t="s">
        <v>17</v>
      </c>
      <c r="D262">
        <v>3725213</v>
      </c>
      <c r="E262" s="2">
        <v>46112</v>
      </c>
      <c r="F262" s="2">
        <v>45748</v>
      </c>
      <c r="G262" s="54">
        <v>-5.5</v>
      </c>
      <c r="H262" t="s">
        <v>14</v>
      </c>
      <c r="I262" t="str">
        <f>VLOOKUP(K262,[1]GRADE!$A:$P,16,FALSE)</f>
        <v>BRONZE</v>
      </c>
      <c r="K262">
        <v>3725</v>
      </c>
      <c r="L262">
        <v>213</v>
      </c>
    </row>
    <row r="263" spans="1:12" x14ac:dyDescent="0.25">
      <c r="A263" t="s">
        <v>0</v>
      </c>
      <c r="B263" t="s">
        <v>3390</v>
      </c>
      <c r="C263" t="s">
        <v>17</v>
      </c>
      <c r="D263">
        <v>3908265</v>
      </c>
      <c r="E263" s="2">
        <v>46112</v>
      </c>
      <c r="F263" s="2">
        <v>45748</v>
      </c>
      <c r="G263" s="3">
        <v>-6</v>
      </c>
      <c r="H263" t="s">
        <v>14</v>
      </c>
      <c r="I263" t="str">
        <f>VLOOKUP(K263,[1]GRADE!$A:$P,16,FALSE)</f>
        <v>INDUSTRIAL</v>
      </c>
      <c r="K263">
        <v>3908</v>
      </c>
      <c r="L263">
        <v>265</v>
      </c>
    </row>
    <row r="264" spans="1:12" x14ac:dyDescent="0.25">
      <c r="A264" t="s">
        <v>0</v>
      </c>
      <c r="B264" t="s">
        <v>3390</v>
      </c>
      <c r="C264" t="s">
        <v>17</v>
      </c>
      <c r="D264">
        <v>3932265</v>
      </c>
      <c r="E264" s="2">
        <v>46112</v>
      </c>
      <c r="F264" s="2">
        <v>45748</v>
      </c>
      <c r="G264" s="3">
        <v>-6</v>
      </c>
      <c r="H264" t="s">
        <v>14</v>
      </c>
      <c r="I264" t="str">
        <f>VLOOKUP(K264,[1]GRADE!$A:$P,16,FALSE)</f>
        <v>INDUSTRIAL</v>
      </c>
      <c r="K264">
        <v>3932</v>
      </c>
      <c r="L264">
        <v>265</v>
      </c>
    </row>
    <row r="265" spans="1:12" x14ac:dyDescent="0.25">
      <c r="A265" t="s">
        <v>0</v>
      </c>
      <c r="B265" t="s">
        <v>3390</v>
      </c>
      <c r="C265" t="s">
        <v>17</v>
      </c>
      <c r="D265">
        <v>3935265</v>
      </c>
      <c r="E265" s="2">
        <v>46112</v>
      </c>
      <c r="F265" s="2">
        <v>45748</v>
      </c>
      <c r="G265" s="3">
        <v>-6</v>
      </c>
      <c r="H265" t="s">
        <v>14</v>
      </c>
      <c r="I265" t="str">
        <f>VLOOKUP(K265,[1]GRADE!$A:$P,16,FALSE)</f>
        <v>INDUSTRIAL</v>
      </c>
      <c r="K265">
        <v>3935</v>
      </c>
      <c r="L265">
        <v>265</v>
      </c>
    </row>
    <row r="266" spans="1:12" x14ac:dyDescent="0.25">
      <c r="A266" t="s">
        <v>0</v>
      </c>
      <c r="B266" t="s">
        <v>3390</v>
      </c>
      <c r="C266" t="s">
        <v>17</v>
      </c>
      <c r="D266">
        <v>3938265</v>
      </c>
      <c r="E266" s="2">
        <v>46112</v>
      </c>
      <c r="F266" s="2">
        <v>45748</v>
      </c>
      <c r="G266" s="3">
        <v>-6</v>
      </c>
      <c r="H266" t="s">
        <v>14</v>
      </c>
      <c r="I266" t="str">
        <f>VLOOKUP(K266,[1]GRADE!$A:$P,16,FALSE)</f>
        <v>INDUSTRIAL</v>
      </c>
      <c r="K266">
        <v>3938</v>
      </c>
      <c r="L266">
        <v>265</v>
      </c>
    </row>
    <row r="267" spans="1:12" x14ac:dyDescent="0.25">
      <c r="A267" t="s">
        <v>0</v>
      </c>
      <c r="B267" t="s">
        <v>3390</v>
      </c>
      <c r="C267" t="s">
        <v>17</v>
      </c>
      <c r="D267">
        <v>4501261</v>
      </c>
      <c r="E267" s="2">
        <v>46112</v>
      </c>
      <c r="F267" s="2">
        <v>45748</v>
      </c>
      <c r="G267" s="3">
        <v>-6</v>
      </c>
      <c r="H267" t="s">
        <v>14</v>
      </c>
      <c r="I267" t="str">
        <f>VLOOKUP(K267,[1]GRADE!$A:$P,16,FALSE)</f>
        <v>INDUSTRIAL</v>
      </c>
      <c r="K267">
        <v>4501</v>
      </c>
      <c r="L267">
        <v>261</v>
      </c>
    </row>
    <row r="268" spans="1:12" x14ac:dyDescent="0.25">
      <c r="A268" t="s">
        <v>0</v>
      </c>
      <c r="B268" t="s">
        <v>3390</v>
      </c>
      <c r="C268" t="s">
        <v>17</v>
      </c>
      <c r="D268">
        <v>4501265</v>
      </c>
      <c r="E268" s="2">
        <v>46112</v>
      </c>
      <c r="F268" s="2">
        <v>45748</v>
      </c>
      <c r="G268" s="3">
        <v>-6</v>
      </c>
      <c r="H268" t="s">
        <v>14</v>
      </c>
      <c r="I268" t="str">
        <f>VLOOKUP(K268,[1]GRADE!$A:$P,16,FALSE)</f>
        <v>INDUSTRIAL</v>
      </c>
      <c r="K268">
        <v>4501</v>
      </c>
      <c r="L268">
        <v>265</v>
      </c>
    </row>
    <row r="269" spans="1:12" x14ac:dyDescent="0.25">
      <c r="A269" t="s">
        <v>0</v>
      </c>
      <c r="B269" t="s">
        <v>3390</v>
      </c>
      <c r="C269" t="s">
        <v>17</v>
      </c>
      <c r="D269">
        <v>4786265</v>
      </c>
      <c r="E269" s="2">
        <v>46112</v>
      </c>
      <c r="F269" s="2">
        <v>45748</v>
      </c>
      <c r="G269" s="3">
        <v>-6</v>
      </c>
      <c r="H269" t="s">
        <v>14</v>
      </c>
      <c r="I269" t="str">
        <f>VLOOKUP(K269,[1]GRADE!$A:$P,16,FALSE)</f>
        <v>INDUSTRIAL</v>
      </c>
      <c r="K269">
        <v>4786</v>
      </c>
      <c r="L269">
        <v>265</v>
      </c>
    </row>
    <row r="270" spans="1:12" x14ac:dyDescent="0.25">
      <c r="A270" t="s">
        <v>0</v>
      </c>
      <c r="B270" t="s">
        <v>3390</v>
      </c>
      <c r="C270" t="s">
        <v>17</v>
      </c>
      <c r="D270">
        <v>4796265</v>
      </c>
      <c r="E270" s="2">
        <v>46112</v>
      </c>
      <c r="F270" s="2">
        <v>45748</v>
      </c>
      <c r="G270" s="3">
        <v>-6</v>
      </c>
      <c r="H270" t="s">
        <v>14</v>
      </c>
      <c r="I270" t="str">
        <f>VLOOKUP(K270,[1]GRADE!$A:$P,16,FALSE)</f>
        <v>INDUSTRIAL</v>
      </c>
      <c r="K270">
        <v>4796</v>
      </c>
      <c r="L270">
        <v>265</v>
      </c>
    </row>
    <row r="271" spans="1:12" x14ac:dyDescent="0.25">
      <c r="A271" t="s">
        <v>0</v>
      </c>
      <c r="B271" t="s">
        <v>3390</v>
      </c>
      <c r="C271" t="s">
        <v>17</v>
      </c>
      <c r="D271">
        <v>4929242</v>
      </c>
      <c r="E271" s="2">
        <v>46112</v>
      </c>
      <c r="F271" s="2">
        <v>45748</v>
      </c>
      <c r="G271" s="3">
        <v>-4</v>
      </c>
      <c r="H271" t="s">
        <v>18</v>
      </c>
      <c r="I271" t="str">
        <f>VLOOKUP(K271,[1]GRADE!$A:$P,16,FALSE)</f>
        <v>SILVER</v>
      </c>
      <c r="K271">
        <v>4929</v>
      </c>
      <c r="L271">
        <v>242</v>
      </c>
    </row>
    <row r="272" spans="1:12" x14ac:dyDescent="0.25">
      <c r="A272" t="s">
        <v>0</v>
      </c>
      <c r="B272" t="s">
        <v>3390</v>
      </c>
      <c r="C272" t="s">
        <v>17</v>
      </c>
      <c r="D272">
        <v>4929255</v>
      </c>
      <c r="E272" s="2">
        <v>46112</v>
      </c>
      <c r="F272" s="2">
        <v>45748</v>
      </c>
      <c r="G272" s="3">
        <v>-4</v>
      </c>
      <c r="H272" t="s">
        <v>18</v>
      </c>
      <c r="I272" t="str">
        <f>VLOOKUP(K272,[1]GRADE!$A:$P,16,FALSE)</f>
        <v>SILVER</v>
      </c>
      <c r="K272">
        <v>4929</v>
      </c>
      <c r="L272">
        <v>255</v>
      </c>
    </row>
    <row r="273" spans="1:12" x14ac:dyDescent="0.25">
      <c r="A273" t="s">
        <v>0</v>
      </c>
      <c r="B273" t="s">
        <v>3390</v>
      </c>
      <c r="C273" t="s">
        <v>17</v>
      </c>
      <c r="D273">
        <v>4929256</v>
      </c>
      <c r="E273" s="2">
        <v>46112</v>
      </c>
      <c r="F273" s="2">
        <v>45748</v>
      </c>
      <c r="G273" s="3">
        <v>-4</v>
      </c>
      <c r="H273" t="s">
        <v>18</v>
      </c>
      <c r="I273" t="str">
        <f>VLOOKUP(K273,[1]GRADE!$A:$P,16,FALSE)</f>
        <v>SILVER</v>
      </c>
      <c r="K273">
        <v>4929</v>
      </c>
      <c r="L273">
        <v>256</v>
      </c>
    </row>
    <row r="274" spans="1:12" x14ac:dyDescent="0.25">
      <c r="A274" t="s">
        <v>0</v>
      </c>
      <c r="B274" t="s">
        <v>3390</v>
      </c>
      <c r="C274" t="s">
        <v>17</v>
      </c>
      <c r="D274">
        <v>4940265</v>
      </c>
      <c r="E274" s="2">
        <v>46112</v>
      </c>
      <c r="F274" s="2">
        <v>45748</v>
      </c>
      <c r="G274" s="3">
        <v>-6</v>
      </c>
      <c r="H274" t="s">
        <v>14</v>
      </c>
      <c r="I274" t="str">
        <f>VLOOKUP(K274,[1]GRADE!$A:$P,16,FALSE)</f>
        <v>SILVER</v>
      </c>
      <c r="K274">
        <v>4940</v>
      </c>
      <c r="L274">
        <v>265</v>
      </c>
    </row>
    <row r="275" spans="1:12" x14ac:dyDescent="0.25">
      <c r="A275" t="s">
        <v>0</v>
      </c>
      <c r="B275" t="s">
        <v>3390</v>
      </c>
      <c r="C275" t="s">
        <v>17</v>
      </c>
      <c r="D275">
        <v>4943183</v>
      </c>
      <c r="E275" s="2">
        <v>46112</v>
      </c>
      <c r="F275" s="2">
        <v>45748</v>
      </c>
      <c r="G275" s="54">
        <v>-5.5</v>
      </c>
      <c r="H275" t="s">
        <v>14</v>
      </c>
      <c r="I275" t="str">
        <f>VLOOKUP(K275,[1]GRADE!$A:$P,16,FALSE)</f>
        <v>BRONZE</v>
      </c>
      <c r="K275">
        <v>4943</v>
      </c>
      <c r="L275">
        <v>183</v>
      </c>
    </row>
    <row r="276" spans="1:12" x14ac:dyDescent="0.25">
      <c r="A276" t="s">
        <v>0</v>
      </c>
      <c r="B276" t="s">
        <v>3390</v>
      </c>
      <c r="C276" t="s">
        <v>17</v>
      </c>
      <c r="D276">
        <v>4943184</v>
      </c>
      <c r="E276" s="2">
        <v>46112</v>
      </c>
      <c r="F276" s="2">
        <v>45748</v>
      </c>
      <c r="G276" s="54">
        <v>-5.5</v>
      </c>
      <c r="H276" t="s">
        <v>14</v>
      </c>
      <c r="I276" t="str">
        <f>VLOOKUP(K276,[1]GRADE!$A:$P,16,FALSE)</f>
        <v>BRONZE</v>
      </c>
      <c r="K276">
        <v>4943</v>
      </c>
      <c r="L276">
        <v>184</v>
      </c>
    </row>
    <row r="277" spans="1:12" x14ac:dyDescent="0.25">
      <c r="A277" t="s">
        <v>0</v>
      </c>
      <c r="B277" t="s">
        <v>3390</v>
      </c>
      <c r="C277" t="s">
        <v>17</v>
      </c>
      <c r="D277">
        <v>4956183</v>
      </c>
      <c r="E277" s="2">
        <v>46112</v>
      </c>
      <c r="F277" s="2">
        <v>45748</v>
      </c>
      <c r="G277" s="3">
        <v>-4</v>
      </c>
      <c r="H277" t="s">
        <v>18</v>
      </c>
      <c r="I277" t="str">
        <f>VLOOKUP(K277,[1]GRADE!$A:$P,16,FALSE)</f>
        <v>SILVER</v>
      </c>
      <c r="K277">
        <v>4956</v>
      </c>
      <c r="L277">
        <v>183</v>
      </c>
    </row>
    <row r="278" spans="1:12" x14ac:dyDescent="0.25">
      <c r="A278" t="s">
        <v>0</v>
      </c>
      <c r="B278" t="s">
        <v>3390</v>
      </c>
      <c r="C278" t="s">
        <v>17</v>
      </c>
      <c r="D278">
        <v>4956184</v>
      </c>
      <c r="E278" s="2">
        <v>46112</v>
      </c>
      <c r="F278" s="2">
        <v>45748</v>
      </c>
      <c r="G278" s="3">
        <v>-4</v>
      </c>
      <c r="H278" t="s">
        <v>18</v>
      </c>
      <c r="I278" t="str">
        <f>VLOOKUP(K278,[1]GRADE!$A:$P,16,FALSE)</f>
        <v>SILVER</v>
      </c>
      <c r="K278">
        <v>4956</v>
      </c>
      <c r="L278">
        <v>184</v>
      </c>
    </row>
    <row r="279" spans="1:12" x14ac:dyDescent="0.25">
      <c r="A279" t="s">
        <v>0</v>
      </c>
      <c r="B279" t="s">
        <v>3390</v>
      </c>
      <c r="C279" t="s">
        <v>17</v>
      </c>
      <c r="D279">
        <v>5034173</v>
      </c>
      <c r="E279" s="2">
        <v>46112</v>
      </c>
      <c r="F279" s="2">
        <v>45748</v>
      </c>
      <c r="G279" s="54">
        <v>-5.5</v>
      </c>
      <c r="H279" t="s">
        <v>14</v>
      </c>
      <c r="I279" t="str">
        <f>VLOOKUP(K279,[1]GRADE!$A:$P,16,FALSE)</f>
        <v>BRONZE</v>
      </c>
      <c r="K279">
        <v>5034</v>
      </c>
      <c r="L279">
        <v>173</v>
      </c>
    </row>
    <row r="280" spans="1:12" x14ac:dyDescent="0.25">
      <c r="A280" t="s">
        <v>0</v>
      </c>
      <c r="B280" t="s">
        <v>3390</v>
      </c>
      <c r="C280" t="s">
        <v>17</v>
      </c>
      <c r="D280">
        <v>5034174</v>
      </c>
      <c r="E280" s="2">
        <v>46112</v>
      </c>
      <c r="F280" s="2">
        <v>45748</v>
      </c>
      <c r="G280" s="54">
        <v>-5.5</v>
      </c>
      <c r="H280" t="s">
        <v>14</v>
      </c>
      <c r="I280" t="str">
        <f>VLOOKUP(K280,[1]GRADE!$A:$P,16,FALSE)</f>
        <v>BRONZE</v>
      </c>
      <c r="K280">
        <v>5034</v>
      </c>
      <c r="L280">
        <v>174</v>
      </c>
    </row>
    <row r="281" spans="1:12" x14ac:dyDescent="0.25">
      <c r="A281" t="s">
        <v>0</v>
      </c>
      <c r="B281" t="s">
        <v>3390</v>
      </c>
      <c r="C281" t="s">
        <v>17</v>
      </c>
      <c r="D281">
        <v>5034181</v>
      </c>
      <c r="E281" s="2">
        <v>46112</v>
      </c>
      <c r="F281" s="2">
        <v>45748</v>
      </c>
      <c r="G281" s="54">
        <v>-5.5</v>
      </c>
      <c r="H281" t="s">
        <v>14</v>
      </c>
      <c r="I281" t="str">
        <f>VLOOKUP(K281,[1]GRADE!$A:$P,16,FALSE)</f>
        <v>BRONZE</v>
      </c>
      <c r="K281">
        <v>5034</v>
      </c>
      <c r="L281">
        <v>181</v>
      </c>
    </row>
    <row r="282" spans="1:12" x14ac:dyDescent="0.25">
      <c r="A282" t="s">
        <v>0</v>
      </c>
      <c r="B282" t="s">
        <v>3390</v>
      </c>
      <c r="C282" t="s">
        <v>17</v>
      </c>
      <c r="D282">
        <v>5034183</v>
      </c>
      <c r="E282" s="2">
        <v>46112</v>
      </c>
      <c r="F282" s="2">
        <v>45748</v>
      </c>
      <c r="G282" s="54">
        <v>-5.5</v>
      </c>
      <c r="H282" t="s">
        <v>14</v>
      </c>
      <c r="I282" t="str">
        <f>VLOOKUP(K282,[1]GRADE!$A:$P,16,FALSE)</f>
        <v>BRONZE</v>
      </c>
      <c r="K282">
        <v>5034</v>
      </c>
      <c r="L282">
        <v>183</v>
      </c>
    </row>
    <row r="283" spans="1:12" x14ac:dyDescent="0.25">
      <c r="A283" t="s">
        <v>0</v>
      </c>
      <c r="B283" t="s">
        <v>3390</v>
      </c>
      <c r="C283" t="s">
        <v>17</v>
      </c>
      <c r="D283">
        <v>5034184</v>
      </c>
      <c r="E283" s="2">
        <v>46112</v>
      </c>
      <c r="F283" s="2">
        <v>45748</v>
      </c>
      <c r="G283" s="54">
        <v>-5.5</v>
      </c>
      <c r="H283" t="s">
        <v>14</v>
      </c>
      <c r="I283" t="str">
        <f>VLOOKUP(K283,[1]GRADE!$A:$P,16,FALSE)</f>
        <v>BRONZE</v>
      </c>
      <c r="K283">
        <v>5034</v>
      </c>
      <c r="L283">
        <v>184</v>
      </c>
    </row>
    <row r="284" spans="1:12" x14ac:dyDescent="0.25">
      <c r="A284" t="s">
        <v>0</v>
      </c>
      <c r="B284" t="s">
        <v>3390</v>
      </c>
      <c r="C284" t="s">
        <v>17</v>
      </c>
      <c r="D284">
        <v>5034200</v>
      </c>
      <c r="E284" s="2">
        <v>46112</v>
      </c>
      <c r="F284" s="2">
        <v>45748</v>
      </c>
      <c r="G284" s="54">
        <v>-5.5</v>
      </c>
      <c r="H284" t="s">
        <v>14</v>
      </c>
      <c r="I284" t="str">
        <f>VLOOKUP(K284,[1]GRADE!$A:$P,16,FALSE)</f>
        <v>BRONZE</v>
      </c>
      <c r="K284">
        <v>5034</v>
      </c>
      <c r="L284">
        <v>200</v>
      </c>
    </row>
    <row r="285" spans="1:12" x14ac:dyDescent="0.25">
      <c r="A285" t="s">
        <v>0</v>
      </c>
      <c r="B285" t="s">
        <v>3390</v>
      </c>
      <c r="C285" t="s">
        <v>17</v>
      </c>
      <c r="D285">
        <v>5034201</v>
      </c>
      <c r="E285" s="2">
        <v>46112</v>
      </c>
      <c r="F285" s="2">
        <v>45748</v>
      </c>
      <c r="G285" s="54">
        <v>-5.5</v>
      </c>
      <c r="H285" t="s">
        <v>14</v>
      </c>
      <c r="I285" t="str">
        <f>VLOOKUP(K285,[1]GRADE!$A:$P,16,FALSE)</f>
        <v>BRONZE</v>
      </c>
      <c r="K285">
        <v>5034</v>
      </c>
      <c r="L285">
        <v>201</v>
      </c>
    </row>
    <row r="286" spans="1:12" x14ac:dyDescent="0.25">
      <c r="A286" t="s">
        <v>0</v>
      </c>
      <c r="B286" t="s">
        <v>3390</v>
      </c>
      <c r="C286" t="s">
        <v>17</v>
      </c>
      <c r="D286">
        <v>5034203</v>
      </c>
      <c r="E286" s="2">
        <v>46112</v>
      </c>
      <c r="F286" s="2">
        <v>45748</v>
      </c>
      <c r="G286" s="54">
        <v>-5.5</v>
      </c>
      <c r="H286" t="s">
        <v>14</v>
      </c>
      <c r="I286" t="str">
        <f>VLOOKUP(K286,[1]GRADE!$A:$P,16,FALSE)</f>
        <v>BRONZE</v>
      </c>
      <c r="K286">
        <v>5034</v>
      </c>
      <c r="L286">
        <v>203</v>
      </c>
    </row>
    <row r="287" spans="1:12" x14ac:dyDescent="0.25">
      <c r="A287" t="s">
        <v>0</v>
      </c>
      <c r="B287" t="s">
        <v>3390</v>
      </c>
      <c r="C287" t="s">
        <v>17</v>
      </c>
      <c r="D287">
        <v>5034204</v>
      </c>
      <c r="E287" s="2">
        <v>46112</v>
      </c>
      <c r="F287" s="2">
        <v>45748</v>
      </c>
      <c r="G287" s="54">
        <v>-5.5</v>
      </c>
      <c r="H287" t="s">
        <v>14</v>
      </c>
      <c r="I287" t="str">
        <f>VLOOKUP(K287,[1]GRADE!$A:$P,16,FALSE)</f>
        <v>BRONZE</v>
      </c>
      <c r="K287">
        <v>5034</v>
      </c>
      <c r="L287">
        <v>204</v>
      </c>
    </row>
    <row r="288" spans="1:12" x14ac:dyDescent="0.25">
      <c r="A288" t="s">
        <v>0</v>
      </c>
      <c r="B288" t="s">
        <v>3390</v>
      </c>
      <c r="C288" t="s">
        <v>17</v>
      </c>
      <c r="D288">
        <v>5034209</v>
      </c>
      <c r="E288" s="2">
        <v>46112</v>
      </c>
      <c r="F288" s="2">
        <v>45748</v>
      </c>
      <c r="G288" s="54">
        <v>-5.5</v>
      </c>
      <c r="H288" t="s">
        <v>14</v>
      </c>
      <c r="I288" t="str">
        <f>VLOOKUP(K288,[1]GRADE!$A:$P,16,FALSE)</f>
        <v>BRONZE</v>
      </c>
      <c r="K288">
        <v>5034</v>
      </c>
      <c r="L288">
        <v>209</v>
      </c>
    </row>
    <row r="289" spans="1:12" x14ac:dyDescent="0.25">
      <c r="A289" t="s">
        <v>0</v>
      </c>
      <c r="B289" t="s">
        <v>3390</v>
      </c>
      <c r="C289" t="s">
        <v>17</v>
      </c>
      <c r="D289">
        <v>5034210</v>
      </c>
      <c r="E289" s="2">
        <v>46112</v>
      </c>
      <c r="F289" s="2">
        <v>45748</v>
      </c>
      <c r="G289" s="54">
        <v>-5.5</v>
      </c>
      <c r="H289" t="s">
        <v>14</v>
      </c>
      <c r="I289" t="str">
        <f>VLOOKUP(K289,[1]GRADE!$A:$P,16,FALSE)</f>
        <v>BRONZE</v>
      </c>
      <c r="K289">
        <v>5034</v>
      </c>
      <c r="L289">
        <v>210</v>
      </c>
    </row>
    <row r="290" spans="1:12" x14ac:dyDescent="0.25">
      <c r="A290" t="s">
        <v>0</v>
      </c>
      <c r="B290" t="s">
        <v>3390</v>
      </c>
      <c r="C290" t="s">
        <v>17</v>
      </c>
      <c r="D290">
        <v>5034216</v>
      </c>
      <c r="E290" s="2">
        <v>46112</v>
      </c>
      <c r="F290" s="2">
        <v>45748</v>
      </c>
      <c r="G290" s="54">
        <v>-5.5</v>
      </c>
      <c r="H290" t="s">
        <v>14</v>
      </c>
      <c r="I290" t="str">
        <f>VLOOKUP(K290,[1]GRADE!$A:$P,16,FALSE)</f>
        <v>BRONZE</v>
      </c>
      <c r="K290">
        <v>5034</v>
      </c>
      <c r="L290">
        <v>216</v>
      </c>
    </row>
    <row r="291" spans="1:12" x14ac:dyDescent="0.25">
      <c r="A291" t="s">
        <v>0</v>
      </c>
      <c r="B291" t="s">
        <v>3390</v>
      </c>
      <c r="C291" t="s">
        <v>17</v>
      </c>
      <c r="D291">
        <v>5034217</v>
      </c>
      <c r="E291" s="2">
        <v>46112</v>
      </c>
      <c r="F291" s="2">
        <v>45748</v>
      </c>
      <c r="G291" s="54">
        <v>-5.5</v>
      </c>
      <c r="H291" t="s">
        <v>14</v>
      </c>
      <c r="I291" t="str">
        <f>VLOOKUP(K291,[1]GRADE!$A:$P,16,FALSE)</f>
        <v>BRONZE</v>
      </c>
      <c r="K291">
        <v>5034</v>
      </c>
      <c r="L291">
        <v>217</v>
      </c>
    </row>
    <row r="292" spans="1:12" x14ac:dyDescent="0.25">
      <c r="A292" t="s">
        <v>0</v>
      </c>
      <c r="B292" t="s">
        <v>3390</v>
      </c>
      <c r="C292" t="s">
        <v>17</v>
      </c>
      <c r="D292">
        <v>5034229</v>
      </c>
      <c r="E292" s="2">
        <v>46112</v>
      </c>
      <c r="F292" s="2">
        <v>45748</v>
      </c>
      <c r="G292" s="54">
        <v>-5.5</v>
      </c>
      <c r="H292" t="s">
        <v>14</v>
      </c>
      <c r="I292" t="str">
        <f>VLOOKUP(K292,[1]GRADE!$A:$P,16,FALSE)</f>
        <v>BRONZE</v>
      </c>
      <c r="K292">
        <v>5034</v>
      </c>
      <c r="L292">
        <v>229</v>
      </c>
    </row>
    <row r="293" spans="1:12" x14ac:dyDescent="0.25">
      <c r="A293" t="s">
        <v>0</v>
      </c>
      <c r="B293" t="s">
        <v>3390</v>
      </c>
      <c r="C293" t="s">
        <v>17</v>
      </c>
      <c r="D293">
        <v>5034233</v>
      </c>
      <c r="E293" s="2">
        <v>46112</v>
      </c>
      <c r="F293" s="2">
        <v>45748</v>
      </c>
      <c r="G293" s="54">
        <v>-5.5</v>
      </c>
      <c r="H293" t="s">
        <v>14</v>
      </c>
      <c r="I293" t="str">
        <f>VLOOKUP(K293,[1]GRADE!$A:$P,16,FALSE)</f>
        <v>BRONZE</v>
      </c>
      <c r="K293">
        <v>5034</v>
      </c>
      <c r="L293">
        <v>233</v>
      </c>
    </row>
    <row r="294" spans="1:12" x14ac:dyDescent="0.25">
      <c r="A294" t="s">
        <v>0</v>
      </c>
      <c r="B294" t="s">
        <v>3390</v>
      </c>
      <c r="C294" t="s">
        <v>17</v>
      </c>
      <c r="D294">
        <v>5034234</v>
      </c>
      <c r="E294" s="2">
        <v>46112</v>
      </c>
      <c r="F294" s="2">
        <v>45748</v>
      </c>
      <c r="G294" s="54">
        <v>-5.5</v>
      </c>
      <c r="H294" t="s">
        <v>14</v>
      </c>
      <c r="I294" t="str">
        <f>VLOOKUP(K294,[1]GRADE!$A:$P,16,FALSE)</f>
        <v>BRONZE</v>
      </c>
      <c r="K294">
        <v>5034</v>
      </c>
      <c r="L294">
        <v>234</v>
      </c>
    </row>
    <row r="295" spans="1:12" x14ac:dyDescent="0.25">
      <c r="A295" t="s">
        <v>0</v>
      </c>
      <c r="B295" t="s">
        <v>3390</v>
      </c>
      <c r="C295" t="s">
        <v>17</v>
      </c>
      <c r="D295">
        <v>5034265</v>
      </c>
      <c r="E295" s="2">
        <v>46112</v>
      </c>
      <c r="F295" s="2">
        <v>45748</v>
      </c>
      <c r="G295" s="54">
        <v>-5.5</v>
      </c>
      <c r="H295" t="s">
        <v>14</v>
      </c>
      <c r="I295" t="str">
        <f>VLOOKUP(K295,[1]GRADE!$A:$P,16,FALSE)</f>
        <v>BRONZE</v>
      </c>
      <c r="K295">
        <v>5034</v>
      </c>
      <c r="L295">
        <v>265</v>
      </c>
    </row>
    <row r="296" spans="1:12" x14ac:dyDescent="0.25">
      <c r="A296" t="s">
        <v>0</v>
      </c>
      <c r="B296" t="s">
        <v>3390</v>
      </c>
      <c r="C296" t="s">
        <v>17</v>
      </c>
      <c r="D296">
        <v>5034269</v>
      </c>
      <c r="E296" s="2">
        <v>46112</v>
      </c>
      <c r="F296" s="2">
        <v>45748</v>
      </c>
      <c r="G296" s="54">
        <v>-5.5</v>
      </c>
      <c r="H296" t="s">
        <v>14</v>
      </c>
      <c r="I296" t="str">
        <f>VLOOKUP(K296,[1]GRADE!$A:$P,16,FALSE)</f>
        <v>BRONZE</v>
      </c>
      <c r="K296">
        <v>5034</v>
      </c>
      <c r="L296">
        <v>269</v>
      </c>
    </row>
    <row r="297" spans="1:12" x14ac:dyDescent="0.25">
      <c r="A297" t="s">
        <v>0</v>
      </c>
      <c r="B297" t="s">
        <v>3390</v>
      </c>
      <c r="C297" t="s">
        <v>17</v>
      </c>
      <c r="D297">
        <v>5051173</v>
      </c>
      <c r="E297" s="2">
        <v>46112</v>
      </c>
      <c r="F297" s="2">
        <v>45885</v>
      </c>
      <c r="G297" s="3">
        <v>-6</v>
      </c>
      <c r="H297" t="s">
        <v>18</v>
      </c>
      <c r="I297" s="149" t="s">
        <v>3584</v>
      </c>
      <c r="K297">
        <v>5051</v>
      </c>
      <c r="L297">
        <v>173</v>
      </c>
    </row>
    <row r="298" spans="1:12" x14ac:dyDescent="0.25">
      <c r="A298" t="s">
        <v>0</v>
      </c>
      <c r="B298" t="s">
        <v>3390</v>
      </c>
      <c r="C298" t="s">
        <v>17</v>
      </c>
      <c r="D298">
        <v>5051175</v>
      </c>
      <c r="E298" s="2">
        <v>46112</v>
      </c>
      <c r="F298" s="2">
        <v>45885</v>
      </c>
      <c r="G298" s="3">
        <v>-6</v>
      </c>
      <c r="H298" t="s">
        <v>18</v>
      </c>
      <c r="I298" s="149" t="s">
        <v>3584</v>
      </c>
      <c r="K298">
        <v>5051</v>
      </c>
      <c r="L298">
        <v>175</v>
      </c>
    </row>
    <row r="299" spans="1:12" x14ac:dyDescent="0.25">
      <c r="A299" t="s">
        <v>0</v>
      </c>
      <c r="B299" t="s">
        <v>3390</v>
      </c>
      <c r="C299" t="s">
        <v>17</v>
      </c>
      <c r="D299">
        <v>5051183</v>
      </c>
      <c r="E299" s="2">
        <v>46112</v>
      </c>
      <c r="F299" s="2">
        <v>45885</v>
      </c>
      <c r="G299" s="3">
        <v>-6</v>
      </c>
      <c r="H299" t="s">
        <v>18</v>
      </c>
      <c r="I299" s="149" t="s">
        <v>3584</v>
      </c>
      <c r="K299">
        <v>5051</v>
      </c>
      <c r="L299">
        <v>183</v>
      </c>
    </row>
    <row r="300" spans="1:12" x14ac:dyDescent="0.25">
      <c r="A300" t="s">
        <v>0</v>
      </c>
      <c r="B300" t="s">
        <v>3390</v>
      </c>
      <c r="C300" t="s">
        <v>17</v>
      </c>
      <c r="D300">
        <v>5051184</v>
      </c>
      <c r="E300" s="2">
        <v>46112</v>
      </c>
      <c r="F300" s="2">
        <v>45885</v>
      </c>
      <c r="G300" s="3">
        <v>-6</v>
      </c>
      <c r="H300" t="s">
        <v>18</v>
      </c>
      <c r="I300" s="149" t="s">
        <v>3584</v>
      </c>
      <c r="K300">
        <v>5051</v>
      </c>
      <c r="L300">
        <v>184</v>
      </c>
    </row>
    <row r="301" spans="1:12" x14ac:dyDescent="0.25">
      <c r="A301" t="s">
        <v>0</v>
      </c>
      <c r="B301" t="s">
        <v>3390</v>
      </c>
      <c r="C301" t="s">
        <v>17</v>
      </c>
      <c r="D301">
        <v>5051201</v>
      </c>
      <c r="E301" s="2">
        <v>46112</v>
      </c>
      <c r="F301" s="2">
        <v>45885</v>
      </c>
      <c r="G301" s="3">
        <v>-6</v>
      </c>
      <c r="H301" t="s">
        <v>18</v>
      </c>
      <c r="I301" s="149" t="s">
        <v>3584</v>
      </c>
      <c r="K301">
        <v>5051</v>
      </c>
      <c r="L301">
        <v>201</v>
      </c>
    </row>
    <row r="302" spans="1:12" x14ac:dyDescent="0.25">
      <c r="A302" t="s">
        <v>0</v>
      </c>
      <c r="B302" t="s">
        <v>3390</v>
      </c>
      <c r="C302" t="s">
        <v>17</v>
      </c>
      <c r="D302">
        <v>5051203</v>
      </c>
      <c r="E302" s="2">
        <v>46112</v>
      </c>
      <c r="F302" s="2">
        <v>45885</v>
      </c>
      <c r="G302" s="3">
        <v>-6</v>
      </c>
      <c r="H302" t="s">
        <v>18</v>
      </c>
      <c r="I302" s="149" t="s">
        <v>3584</v>
      </c>
      <c r="K302">
        <v>5051</v>
      </c>
      <c r="L302">
        <v>203</v>
      </c>
    </row>
    <row r="303" spans="1:12" x14ac:dyDescent="0.25">
      <c r="A303" t="s">
        <v>0</v>
      </c>
      <c r="B303" t="s">
        <v>3390</v>
      </c>
      <c r="C303" t="s">
        <v>17</v>
      </c>
      <c r="D303">
        <v>5051265</v>
      </c>
      <c r="E303" s="2">
        <v>46112</v>
      </c>
      <c r="F303" s="2">
        <v>45885</v>
      </c>
      <c r="G303" s="3">
        <v>-6</v>
      </c>
      <c r="H303" t="s">
        <v>18</v>
      </c>
      <c r="I303" s="149" t="s">
        <v>3584</v>
      </c>
      <c r="K303">
        <v>5051</v>
      </c>
      <c r="L303">
        <v>265</v>
      </c>
    </row>
    <row r="304" spans="1:12" x14ac:dyDescent="0.25">
      <c r="A304" t="s">
        <v>0</v>
      </c>
      <c r="B304" t="s">
        <v>3390</v>
      </c>
      <c r="C304" t="s">
        <v>17</v>
      </c>
      <c r="D304">
        <v>6488183</v>
      </c>
      <c r="E304" s="2">
        <v>46112</v>
      </c>
      <c r="F304" s="2">
        <v>45748</v>
      </c>
      <c r="G304" s="54">
        <v>-5.5</v>
      </c>
      <c r="H304" t="s">
        <v>14</v>
      </c>
      <c r="I304" t="str">
        <f>VLOOKUP(K304,[1]GRADE!$A:$P,16,FALSE)</f>
        <v>SILVER</v>
      </c>
      <c r="K304">
        <v>6488</v>
      </c>
      <c r="L304">
        <v>183</v>
      </c>
    </row>
    <row r="305" spans="1:12" x14ac:dyDescent="0.25">
      <c r="A305" t="s">
        <v>0</v>
      </c>
      <c r="B305" t="s">
        <v>3390</v>
      </c>
      <c r="C305" t="s">
        <v>17</v>
      </c>
      <c r="D305">
        <v>6488184</v>
      </c>
      <c r="E305" s="2">
        <v>46112</v>
      </c>
      <c r="F305" s="2">
        <v>45748</v>
      </c>
      <c r="G305" s="54">
        <v>-5.5</v>
      </c>
      <c r="H305" t="s">
        <v>14</v>
      </c>
      <c r="I305" t="str">
        <f>VLOOKUP(K305,[1]GRADE!$A:$P,16,FALSE)</f>
        <v>SILVER</v>
      </c>
      <c r="K305">
        <v>6488</v>
      </c>
      <c r="L305">
        <v>184</v>
      </c>
    </row>
    <row r="306" spans="1:12" x14ac:dyDescent="0.25">
      <c r="A306" t="s">
        <v>0</v>
      </c>
      <c r="B306" t="s">
        <v>3390</v>
      </c>
      <c r="C306" t="s">
        <v>17</v>
      </c>
      <c r="D306">
        <v>6495185</v>
      </c>
      <c r="E306" s="2">
        <v>46112</v>
      </c>
      <c r="F306" s="2">
        <v>45748</v>
      </c>
      <c r="G306" s="3">
        <v>-8</v>
      </c>
      <c r="H306" t="s">
        <v>14</v>
      </c>
      <c r="I306" t="str">
        <f>VLOOKUP(K306,[1]GRADE!$A:$P,16,FALSE)</f>
        <v>GOLD</v>
      </c>
      <c r="K306">
        <v>6495</v>
      </c>
      <c r="L306">
        <v>185</v>
      </c>
    </row>
    <row r="307" spans="1:12" x14ac:dyDescent="0.25">
      <c r="A307" t="s">
        <v>0</v>
      </c>
      <c r="B307" t="s">
        <v>3390</v>
      </c>
      <c r="C307" t="s">
        <v>17</v>
      </c>
      <c r="D307">
        <v>6731234</v>
      </c>
      <c r="E307" s="2">
        <v>46112</v>
      </c>
      <c r="F307" s="2">
        <v>45748</v>
      </c>
      <c r="G307" s="3">
        <v>-6</v>
      </c>
      <c r="H307" t="s">
        <v>14</v>
      </c>
      <c r="I307" t="str">
        <f>VLOOKUP(K307,[1]GRADE!$A:$P,16,FALSE)</f>
        <v>INDUSTRIAL</v>
      </c>
      <c r="K307">
        <v>6731</v>
      </c>
      <c r="L307">
        <v>234</v>
      </c>
    </row>
    <row r="308" spans="1:12" x14ac:dyDescent="0.25">
      <c r="A308" t="s">
        <v>0</v>
      </c>
      <c r="B308" t="s">
        <v>3390</v>
      </c>
      <c r="C308" t="s">
        <v>17</v>
      </c>
      <c r="D308">
        <v>6731265</v>
      </c>
      <c r="E308" s="2">
        <v>46112</v>
      </c>
      <c r="F308" s="2">
        <v>45748</v>
      </c>
      <c r="G308" s="3">
        <v>-6</v>
      </c>
      <c r="H308" t="s">
        <v>14</v>
      </c>
      <c r="I308" t="str">
        <f>VLOOKUP(K308,[1]GRADE!$A:$P,16,FALSE)</f>
        <v>INDUSTRIAL</v>
      </c>
      <c r="K308">
        <v>6731</v>
      </c>
      <c r="L308">
        <v>265</v>
      </c>
    </row>
    <row r="309" spans="1:12" x14ac:dyDescent="0.25">
      <c r="A309" t="s">
        <v>0</v>
      </c>
      <c r="B309" t="s">
        <v>3390</v>
      </c>
      <c r="C309" t="s">
        <v>17</v>
      </c>
      <c r="D309">
        <v>6750265</v>
      </c>
      <c r="E309" s="2">
        <v>46112</v>
      </c>
      <c r="F309" s="2">
        <v>45748</v>
      </c>
      <c r="G309" s="3">
        <v>-6</v>
      </c>
      <c r="H309" t="s">
        <v>14</v>
      </c>
      <c r="I309" t="str">
        <f>VLOOKUP(K309,[1]GRADE!$A:$P,16,FALSE)</f>
        <v>INDUSTRIAL</v>
      </c>
      <c r="K309">
        <v>6750</v>
      </c>
      <c r="L309">
        <v>265</v>
      </c>
    </row>
    <row r="310" spans="1:12" x14ac:dyDescent="0.25">
      <c r="A310" t="s">
        <v>0</v>
      </c>
      <c r="B310" t="s">
        <v>3390</v>
      </c>
      <c r="C310" t="s">
        <v>17</v>
      </c>
      <c r="D310">
        <v>6778234</v>
      </c>
      <c r="E310" s="2">
        <v>46112</v>
      </c>
      <c r="F310" s="2">
        <v>45748</v>
      </c>
      <c r="G310" s="3">
        <v>-6</v>
      </c>
      <c r="H310" t="s">
        <v>14</v>
      </c>
      <c r="I310" t="str">
        <f>VLOOKUP(K310,[1]GRADE!$A:$P,16,FALSE)</f>
        <v>INDUSTRIAL</v>
      </c>
      <c r="K310">
        <v>6778</v>
      </c>
      <c r="L310">
        <v>234</v>
      </c>
    </row>
    <row r="311" spans="1:12" x14ac:dyDescent="0.25">
      <c r="A311" t="s">
        <v>0</v>
      </c>
      <c r="B311" t="s">
        <v>3390</v>
      </c>
      <c r="C311" t="s">
        <v>17</v>
      </c>
      <c r="D311">
        <v>6786265</v>
      </c>
      <c r="E311" s="2">
        <v>46112</v>
      </c>
      <c r="F311" s="2">
        <v>45748</v>
      </c>
      <c r="G311" s="3">
        <v>-6</v>
      </c>
      <c r="H311" t="s">
        <v>14</v>
      </c>
      <c r="I311" t="str">
        <f>VLOOKUP(K311,[1]GRADE!$A:$P,16,FALSE)</f>
        <v>INDUSTRIAL</v>
      </c>
      <c r="K311">
        <v>6786</v>
      </c>
      <c r="L311">
        <v>265</v>
      </c>
    </row>
    <row r="312" spans="1:12" x14ac:dyDescent="0.25">
      <c r="A312" t="s">
        <v>0</v>
      </c>
      <c r="B312" t="s">
        <v>3390</v>
      </c>
      <c r="C312" t="s">
        <v>17</v>
      </c>
      <c r="D312">
        <v>7202271</v>
      </c>
      <c r="E312" s="2">
        <v>46112</v>
      </c>
      <c r="F312" s="2">
        <v>45748</v>
      </c>
      <c r="G312" s="28">
        <v>0</v>
      </c>
      <c r="H312" t="s">
        <v>14</v>
      </c>
      <c r="I312" t="str">
        <f>VLOOKUP(K312,[1]GRADE!$A:$P,16,FALSE)</f>
        <v>BRONZE</v>
      </c>
      <c r="K312">
        <v>7202</v>
      </c>
      <c r="L312">
        <v>271</v>
      </c>
    </row>
    <row r="313" spans="1:12" x14ac:dyDescent="0.25">
      <c r="A313" t="s">
        <v>0</v>
      </c>
      <c r="B313" t="s">
        <v>3390</v>
      </c>
      <c r="C313" t="s">
        <v>17</v>
      </c>
      <c r="D313">
        <v>7205221</v>
      </c>
      <c r="E313" s="2">
        <v>46112</v>
      </c>
      <c r="F313" s="2">
        <v>45748</v>
      </c>
      <c r="G313" s="54">
        <v>-5.5</v>
      </c>
      <c r="H313" t="s">
        <v>14</v>
      </c>
      <c r="I313" t="str">
        <f>VLOOKUP(K313,[1]GRADE!$A:$P,16,FALSE)</f>
        <v>BRONZE</v>
      </c>
      <c r="K313">
        <v>7205</v>
      </c>
      <c r="L313">
        <v>221</v>
      </c>
    </row>
    <row r="314" spans="1:12" x14ac:dyDescent="0.25">
      <c r="A314" t="s">
        <v>0</v>
      </c>
      <c r="B314" t="s">
        <v>3390</v>
      </c>
      <c r="C314" t="s">
        <v>17</v>
      </c>
      <c r="D314">
        <v>7205222</v>
      </c>
      <c r="E314" s="2">
        <v>46112</v>
      </c>
      <c r="F314" s="2">
        <v>45748</v>
      </c>
      <c r="G314" s="54">
        <v>-5.5</v>
      </c>
      <c r="H314" t="s">
        <v>14</v>
      </c>
      <c r="I314" t="str">
        <f>VLOOKUP(K314,[1]GRADE!$A:$P,16,FALSE)</f>
        <v>BRONZE</v>
      </c>
      <c r="K314">
        <v>7205</v>
      </c>
      <c r="L314">
        <v>222</v>
      </c>
    </row>
    <row r="315" spans="1:12" x14ac:dyDescent="0.25">
      <c r="A315" t="s">
        <v>0</v>
      </c>
      <c r="B315" t="s">
        <v>3390</v>
      </c>
      <c r="C315" t="s">
        <v>17</v>
      </c>
      <c r="D315">
        <v>7206271</v>
      </c>
      <c r="E315" s="2">
        <v>46112</v>
      </c>
      <c r="F315" s="2">
        <v>45748</v>
      </c>
      <c r="G315" s="28">
        <v>0</v>
      </c>
      <c r="H315" t="s">
        <v>14</v>
      </c>
      <c r="I315" t="str">
        <f>VLOOKUP(K315,[1]GRADE!$A:$P,16,FALSE)</f>
        <v>BRONZE</v>
      </c>
      <c r="K315">
        <v>7206</v>
      </c>
      <c r="L315">
        <v>271</v>
      </c>
    </row>
    <row r="316" spans="1:12" x14ac:dyDescent="0.25">
      <c r="A316" t="s">
        <v>0</v>
      </c>
      <c r="B316" t="s">
        <v>3390</v>
      </c>
      <c r="C316" t="s">
        <v>17</v>
      </c>
      <c r="D316">
        <v>7207271</v>
      </c>
      <c r="E316" s="2">
        <v>46112</v>
      </c>
      <c r="F316" s="2">
        <v>45748</v>
      </c>
      <c r="G316" s="28">
        <v>0</v>
      </c>
      <c r="H316" t="s">
        <v>14</v>
      </c>
      <c r="I316" t="str">
        <f>VLOOKUP(K316,[1]GRADE!$A:$P,16,FALSE)</f>
        <v>BRONZE</v>
      </c>
      <c r="K316">
        <v>7207</v>
      </c>
      <c r="L316">
        <v>271</v>
      </c>
    </row>
    <row r="317" spans="1:12" x14ac:dyDescent="0.25">
      <c r="A317" t="s">
        <v>0</v>
      </c>
      <c r="B317" t="s">
        <v>3390</v>
      </c>
      <c r="C317" t="s">
        <v>17</v>
      </c>
      <c r="D317">
        <v>7208271</v>
      </c>
      <c r="E317" s="2">
        <v>46112</v>
      </c>
      <c r="F317" s="2">
        <v>45748</v>
      </c>
      <c r="G317" s="28">
        <v>0</v>
      </c>
      <c r="H317" t="s">
        <v>14</v>
      </c>
      <c r="I317" t="str">
        <f>VLOOKUP(K317,[1]GRADE!$A:$P,16,FALSE)</f>
        <v>BRONZE</v>
      </c>
      <c r="K317">
        <v>7208</v>
      </c>
      <c r="L317">
        <v>271</v>
      </c>
    </row>
    <row r="318" spans="1:12" x14ac:dyDescent="0.25">
      <c r="A318" t="s">
        <v>0</v>
      </c>
      <c r="B318" t="s">
        <v>3390</v>
      </c>
      <c r="C318" t="s">
        <v>17</v>
      </c>
      <c r="D318">
        <v>7209211</v>
      </c>
      <c r="E318" s="2">
        <v>46112</v>
      </c>
      <c r="F318" s="2">
        <v>45748</v>
      </c>
      <c r="G318" s="54">
        <v>-5.5</v>
      </c>
      <c r="H318" t="s">
        <v>14</v>
      </c>
      <c r="I318" t="str">
        <f>VLOOKUP(K318,[1]GRADE!$A:$P,16,FALSE)</f>
        <v>BRONZE</v>
      </c>
      <c r="K318">
        <v>7209</v>
      </c>
      <c r="L318">
        <v>211</v>
      </c>
    </row>
    <row r="319" spans="1:12" x14ac:dyDescent="0.25">
      <c r="A319" t="s">
        <v>0</v>
      </c>
      <c r="B319" t="s">
        <v>3390</v>
      </c>
      <c r="C319" t="s">
        <v>17</v>
      </c>
      <c r="D319">
        <v>7209213</v>
      </c>
      <c r="E319" s="2">
        <v>46112</v>
      </c>
      <c r="F319" s="2">
        <v>45748</v>
      </c>
      <c r="G319" s="54">
        <v>-5.5</v>
      </c>
      <c r="H319" t="s">
        <v>14</v>
      </c>
      <c r="I319" t="str">
        <f>VLOOKUP(K319,[1]GRADE!$A:$P,16,FALSE)</f>
        <v>BRONZE</v>
      </c>
      <c r="K319">
        <v>7209</v>
      </c>
      <c r="L319">
        <v>213</v>
      </c>
    </row>
    <row r="320" spans="1:12" x14ac:dyDescent="0.25">
      <c r="A320" t="s">
        <v>0</v>
      </c>
      <c r="B320" t="s">
        <v>3390</v>
      </c>
      <c r="C320" t="s">
        <v>17</v>
      </c>
      <c r="D320">
        <v>7211211</v>
      </c>
      <c r="E320" s="2">
        <v>46112</v>
      </c>
      <c r="F320" s="2">
        <v>45748</v>
      </c>
      <c r="G320" s="3">
        <v>-7</v>
      </c>
      <c r="H320" t="s">
        <v>14</v>
      </c>
      <c r="I320" t="str">
        <f>VLOOKUP(K320,[1]GRADE!$A:$P,16,FALSE)</f>
        <v>GREEN</v>
      </c>
      <c r="K320">
        <v>7211</v>
      </c>
      <c r="L320">
        <v>211</v>
      </c>
    </row>
    <row r="321" spans="1:12" x14ac:dyDescent="0.25">
      <c r="A321" t="s">
        <v>0</v>
      </c>
      <c r="B321" t="s">
        <v>3390</v>
      </c>
      <c r="C321" t="s">
        <v>17</v>
      </c>
      <c r="D321">
        <v>7211213</v>
      </c>
      <c r="E321" s="2">
        <v>46112</v>
      </c>
      <c r="F321" s="2">
        <v>45748</v>
      </c>
      <c r="G321" s="3">
        <v>-7</v>
      </c>
      <c r="H321" t="s">
        <v>14</v>
      </c>
      <c r="I321" t="str">
        <f>VLOOKUP(K321,[1]GRADE!$A:$P,16,FALSE)</f>
        <v>GREEN</v>
      </c>
      <c r="K321">
        <v>7211</v>
      </c>
      <c r="L321">
        <v>213</v>
      </c>
    </row>
    <row r="322" spans="1:12" x14ac:dyDescent="0.25">
      <c r="A322" t="s">
        <v>0</v>
      </c>
      <c r="B322" t="s">
        <v>3390</v>
      </c>
      <c r="C322" t="s">
        <v>17</v>
      </c>
      <c r="D322">
        <v>7227183</v>
      </c>
      <c r="E322" s="2">
        <v>46112</v>
      </c>
      <c r="F322" s="2">
        <v>45748</v>
      </c>
      <c r="G322" s="3">
        <v>-7</v>
      </c>
      <c r="H322" t="s">
        <v>14</v>
      </c>
      <c r="I322" t="str">
        <f>VLOOKUP(K322,[1]GRADE!$A:$P,16,FALSE)</f>
        <v>GREEN</v>
      </c>
      <c r="K322">
        <v>7227</v>
      </c>
      <c r="L322">
        <v>183</v>
      </c>
    </row>
    <row r="323" spans="1:12" x14ac:dyDescent="0.25">
      <c r="A323" t="s">
        <v>0</v>
      </c>
      <c r="B323" t="s">
        <v>3390</v>
      </c>
      <c r="C323" t="s">
        <v>17</v>
      </c>
      <c r="D323">
        <v>7227184</v>
      </c>
      <c r="E323" s="2">
        <v>46112</v>
      </c>
      <c r="F323" s="2">
        <v>45748</v>
      </c>
      <c r="G323" s="3">
        <v>-7</v>
      </c>
      <c r="H323" t="s">
        <v>14</v>
      </c>
      <c r="I323" t="str">
        <f>VLOOKUP(K323,[1]GRADE!$A:$P,16,FALSE)</f>
        <v>GREEN</v>
      </c>
      <c r="K323">
        <v>7227</v>
      </c>
      <c r="L323">
        <v>184</v>
      </c>
    </row>
    <row r="324" spans="1:12" x14ac:dyDescent="0.25">
      <c r="A324" t="s">
        <v>0</v>
      </c>
      <c r="B324" t="s">
        <v>3390</v>
      </c>
      <c r="C324" t="s">
        <v>17</v>
      </c>
      <c r="D324">
        <v>7227251</v>
      </c>
      <c r="E324" s="2">
        <v>46112</v>
      </c>
      <c r="F324" s="2">
        <v>45748</v>
      </c>
      <c r="G324" s="3">
        <v>-7</v>
      </c>
      <c r="H324" t="s">
        <v>14</v>
      </c>
      <c r="I324" t="str">
        <f>VLOOKUP(K324,[1]GRADE!$A:$P,16,FALSE)</f>
        <v>GREEN</v>
      </c>
      <c r="K324">
        <v>7227</v>
      </c>
      <c r="L324">
        <v>251</v>
      </c>
    </row>
    <row r="325" spans="1:12" x14ac:dyDescent="0.25">
      <c r="A325" t="s">
        <v>0</v>
      </c>
      <c r="B325" t="s">
        <v>3390</v>
      </c>
      <c r="C325" t="s">
        <v>17</v>
      </c>
      <c r="D325">
        <v>7227252</v>
      </c>
      <c r="E325" s="2">
        <v>46112</v>
      </c>
      <c r="F325" s="2">
        <v>45748</v>
      </c>
      <c r="G325" s="3">
        <v>-7</v>
      </c>
      <c r="H325" t="s">
        <v>14</v>
      </c>
      <c r="I325" t="str">
        <f>VLOOKUP(K325,[1]GRADE!$A:$P,16,FALSE)</f>
        <v>GREEN</v>
      </c>
      <c r="K325">
        <v>7227</v>
      </c>
      <c r="L325">
        <v>252</v>
      </c>
    </row>
    <row r="326" spans="1:12" x14ac:dyDescent="0.25">
      <c r="A326" t="s">
        <v>0</v>
      </c>
      <c r="B326" t="s">
        <v>3390</v>
      </c>
      <c r="C326" t="s">
        <v>17</v>
      </c>
      <c r="D326">
        <v>7231256</v>
      </c>
      <c r="E326" s="2">
        <v>46112</v>
      </c>
      <c r="F326" s="2">
        <v>45748</v>
      </c>
      <c r="G326" s="3">
        <v>-7</v>
      </c>
      <c r="H326" t="s">
        <v>14</v>
      </c>
      <c r="I326" t="str">
        <f>VLOOKUP(K326,[1]GRADE!$A:$P,16,FALSE)</f>
        <v>GREEN</v>
      </c>
      <c r="K326">
        <v>7231</v>
      </c>
      <c r="L326">
        <v>256</v>
      </c>
    </row>
    <row r="327" spans="1:12" x14ac:dyDescent="0.25">
      <c r="A327" t="s">
        <v>0</v>
      </c>
      <c r="B327" t="s">
        <v>3390</v>
      </c>
      <c r="C327" t="s">
        <v>17</v>
      </c>
      <c r="D327">
        <v>7232184</v>
      </c>
      <c r="E327" s="2">
        <v>46112</v>
      </c>
      <c r="F327" s="2">
        <v>45748</v>
      </c>
      <c r="G327" s="54">
        <v>-5.5</v>
      </c>
      <c r="H327" t="s">
        <v>14</v>
      </c>
      <c r="I327" t="str">
        <f>VLOOKUP(K327,[1]GRADE!$A:$P,16,FALSE)</f>
        <v>BRONZE</v>
      </c>
      <c r="K327">
        <v>7232</v>
      </c>
      <c r="L327">
        <v>184</v>
      </c>
    </row>
    <row r="328" spans="1:12" x14ac:dyDescent="0.25">
      <c r="A328" t="s">
        <v>0</v>
      </c>
      <c r="B328" t="s">
        <v>3390</v>
      </c>
      <c r="C328" t="s">
        <v>17</v>
      </c>
      <c r="D328">
        <v>7264221</v>
      </c>
      <c r="E328" s="2">
        <v>46112</v>
      </c>
      <c r="F328" s="2">
        <v>45748</v>
      </c>
      <c r="G328" s="3">
        <v>-10</v>
      </c>
      <c r="H328" t="s">
        <v>18</v>
      </c>
      <c r="I328" t="str">
        <f>VLOOKUP(K328,[1]GRADE!$A:$P,16,FALSE)</f>
        <v>BRONZE</v>
      </c>
      <c r="K328">
        <v>7264</v>
      </c>
      <c r="L328">
        <v>221</v>
      </c>
    </row>
    <row r="329" spans="1:12" x14ac:dyDescent="0.25">
      <c r="A329" t="s">
        <v>0</v>
      </c>
      <c r="B329" t="s">
        <v>3390</v>
      </c>
      <c r="C329" t="s">
        <v>17</v>
      </c>
      <c r="D329">
        <v>7264222</v>
      </c>
      <c r="E329" s="2">
        <v>46112</v>
      </c>
      <c r="F329" s="2">
        <v>45748</v>
      </c>
      <c r="G329" s="3">
        <v>-10</v>
      </c>
      <c r="H329" t="s">
        <v>18</v>
      </c>
      <c r="I329" t="str">
        <f>VLOOKUP(K329,[1]GRADE!$A:$P,16,FALSE)</f>
        <v>BRONZE</v>
      </c>
      <c r="K329">
        <v>7264</v>
      </c>
      <c r="L329">
        <v>222</v>
      </c>
    </row>
    <row r="330" spans="1:12" x14ac:dyDescent="0.25">
      <c r="A330" t="s">
        <v>0</v>
      </c>
      <c r="B330" t="s">
        <v>3390</v>
      </c>
      <c r="C330" t="s">
        <v>17</v>
      </c>
      <c r="D330">
        <v>7265233</v>
      </c>
      <c r="E330" s="2">
        <v>46112</v>
      </c>
      <c r="F330" s="2">
        <v>45748</v>
      </c>
      <c r="G330" s="3">
        <v>-10</v>
      </c>
      <c r="H330" t="s">
        <v>18</v>
      </c>
      <c r="I330" t="str">
        <f>VLOOKUP(K330,[1]GRADE!$A:$P,16,FALSE)</f>
        <v>BRONZE</v>
      </c>
      <c r="K330">
        <v>7265</v>
      </c>
      <c r="L330">
        <v>233</v>
      </c>
    </row>
    <row r="331" spans="1:12" x14ac:dyDescent="0.25">
      <c r="A331" t="s">
        <v>0</v>
      </c>
      <c r="B331" t="s">
        <v>3390</v>
      </c>
      <c r="C331" t="s">
        <v>17</v>
      </c>
      <c r="D331">
        <v>7265234</v>
      </c>
      <c r="E331" s="2">
        <v>46112</v>
      </c>
      <c r="F331" s="2">
        <v>45748</v>
      </c>
      <c r="G331" s="3">
        <v>-10</v>
      </c>
      <c r="H331" t="s">
        <v>18</v>
      </c>
      <c r="I331" t="str">
        <f>VLOOKUP(K331,[1]GRADE!$A:$P,16,FALSE)</f>
        <v>BRONZE</v>
      </c>
      <c r="K331">
        <v>7265</v>
      </c>
      <c r="L331">
        <v>234</v>
      </c>
    </row>
    <row r="332" spans="1:12" x14ac:dyDescent="0.25">
      <c r="A332" t="s">
        <v>0</v>
      </c>
      <c r="B332" t="s">
        <v>3390</v>
      </c>
      <c r="C332" t="s">
        <v>17</v>
      </c>
      <c r="D332">
        <v>7267234</v>
      </c>
      <c r="E332" s="2">
        <v>46112</v>
      </c>
      <c r="F332" s="2">
        <v>45748</v>
      </c>
      <c r="G332" s="3">
        <v>-10</v>
      </c>
      <c r="H332" t="s">
        <v>18</v>
      </c>
      <c r="I332" t="str">
        <f>VLOOKUP(K332,[1]GRADE!$A:$P,16,FALSE)</f>
        <v>BRONZE</v>
      </c>
      <c r="K332">
        <v>7267</v>
      </c>
      <c r="L332">
        <v>234</v>
      </c>
    </row>
    <row r="333" spans="1:12" x14ac:dyDescent="0.25">
      <c r="A333" t="s">
        <v>0</v>
      </c>
      <c r="B333" t="s">
        <v>3390</v>
      </c>
      <c r="C333" t="s">
        <v>17</v>
      </c>
      <c r="D333">
        <v>7271110</v>
      </c>
      <c r="E333" s="2">
        <v>46112</v>
      </c>
      <c r="F333" s="2">
        <v>45748</v>
      </c>
      <c r="G333" s="3">
        <v>-8</v>
      </c>
      <c r="H333" t="s">
        <v>14</v>
      </c>
      <c r="I333" t="str">
        <f>VLOOKUP(K333,[1]GRADE!$A:$P,16,FALSE)</f>
        <v>Gold</v>
      </c>
      <c r="K333">
        <v>7271</v>
      </c>
      <c r="L333">
        <v>110</v>
      </c>
    </row>
    <row r="334" spans="1:12" x14ac:dyDescent="0.25">
      <c r="A334" t="s">
        <v>0</v>
      </c>
      <c r="B334" t="s">
        <v>3390</v>
      </c>
      <c r="C334" t="s">
        <v>17</v>
      </c>
      <c r="D334">
        <v>7271111</v>
      </c>
      <c r="E334" s="2">
        <v>46112</v>
      </c>
      <c r="F334" s="2">
        <v>45748</v>
      </c>
      <c r="G334" s="3">
        <v>-8</v>
      </c>
      <c r="H334" t="s">
        <v>14</v>
      </c>
      <c r="I334" t="str">
        <f>VLOOKUP(K334,[1]GRADE!$A:$P,16,FALSE)</f>
        <v>Gold</v>
      </c>
      <c r="K334">
        <v>7271</v>
      </c>
      <c r="L334">
        <v>111</v>
      </c>
    </row>
    <row r="335" spans="1:12" x14ac:dyDescent="0.25">
      <c r="A335" t="s">
        <v>0</v>
      </c>
      <c r="B335" t="s">
        <v>3390</v>
      </c>
      <c r="C335" t="s">
        <v>17</v>
      </c>
      <c r="D335">
        <v>7271181</v>
      </c>
      <c r="E335" s="2">
        <v>46112</v>
      </c>
      <c r="F335" s="2">
        <v>45748</v>
      </c>
      <c r="G335" s="3">
        <v>-8</v>
      </c>
      <c r="H335" t="s">
        <v>14</v>
      </c>
      <c r="I335" t="str">
        <f>VLOOKUP(K335,[1]GRADE!$A:$P,16,FALSE)</f>
        <v>Gold</v>
      </c>
      <c r="K335">
        <v>7271</v>
      </c>
      <c r="L335">
        <v>181</v>
      </c>
    </row>
    <row r="336" spans="1:12" x14ac:dyDescent="0.25">
      <c r="A336" t="s">
        <v>0</v>
      </c>
      <c r="B336" t="s">
        <v>3390</v>
      </c>
      <c r="C336" t="s">
        <v>17</v>
      </c>
      <c r="D336">
        <v>7271211</v>
      </c>
      <c r="E336" s="2">
        <v>46112</v>
      </c>
      <c r="F336" s="2">
        <v>45748</v>
      </c>
      <c r="G336" s="3">
        <v>-8</v>
      </c>
      <c r="H336" t="s">
        <v>14</v>
      </c>
      <c r="I336" t="str">
        <f>VLOOKUP(K336,[1]GRADE!$A:$P,16,FALSE)</f>
        <v>Gold</v>
      </c>
      <c r="K336">
        <v>7271</v>
      </c>
      <c r="L336">
        <v>211</v>
      </c>
    </row>
    <row r="337" spans="1:12" x14ac:dyDescent="0.25">
      <c r="A337" t="s">
        <v>0</v>
      </c>
      <c r="B337" t="s">
        <v>3390</v>
      </c>
      <c r="C337" t="s">
        <v>17</v>
      </c>
      <c r="D337">
        <v>7271213</v>
      </c>
      <c r="E337" s="2">
        <v>46112</v>
      </c>
      <c r="F337" s="2">
        <v>45748</v>
      </c>
      <c r="G337" s="3">
        <v>-8</v>
      </c>
      <c r="H337" t="s">
        <v>14</v>
      </c>
      <c r="I337" t="str">
        <f>VLOOKUP(K337,[1]GRADE!$A:$P,16,FALSE)</f>
        <v>Gold</v>
      </c>
      <c r="K337">
        <v>7271</v>
      </c>
      <c r="L337">
        <v>213</v>
      </c>
    </row>
    <row r="338" spans="1:12" x14ac:dyDescent="0.25">
      <c r="A338" t="s">
        <v>0</v>
      </c>
      <c r="B338" t="s">
        <v>3390</v>
      </c>
      <c r="C338" t="s">
        <v>17</v>
      </c>
      <c r="D338">
        <v>7271229</v>
      </c>
      <c r="E338" s="2">
        <v>46112</v>
      </c>
      <c r="F338" s="2">
        <v>45748</v>
      </c>
      <c r="G338" s="3">
        <v>-8</v>
      </c>
      <c r="H338" t="s">
        <v>14</v>
      </c>
      <c r="I338" t="str">
        <f>VLOOKUP(K338,[1]GRADE!$A:$P,16,FALSE)</f>
        <v>Gold</v>
      </c>
      <c r="K338">
        <v>7271</v>
      </c>
      <c r="L338">
        <v>229</v>
      </c>
    </row>
    <row r="339" spans="1:12" x14ac:dyDescent="0.25">
      <c r="A339" t="s">
        <v>0</v>
      </c>
      <c r="B339" t="s">
        <v>3390</v>
      </c>
      <c r="C339" t="s">
        <v>17</v>
      </c>
      <c r="D339">
        <v>7272110</v>
      </c>
      <c r="E339" s="2">
        <v>46112</v>
      </c>
      <c r="F339" s="2">
        <v>45936</v>
      </c>
      <c r="G339" s="3">
        <v>-8</v>
      </c>
      <c r="H339" t="s">
        <v>14</v>
      </c>
      <c r="I339" t="str">
        <f>VLOOKUP(K339,[1]GRADE!$A:$P,16,FALSE)</f>
        <v>SILVER</v>
      </c>
      <c r="K339">
        <v>7272</v>
      </c>
      <c r="L339">
        <v>110</v>
      </c>
    </row>
    <row r="340" spans="1:12" x14ac:dyDescent="0.25">
      <c r="A340" t="s">
        <v>0</v>
      </c>
      <c r="B340" t="s">
        <v>3390</v>
      </c>
      <c r="C340" t="s">
        <v>17</v>
      </c>
      <c r="D340">
        <v>7272111</v>
      </c>
      <c r="E340" s="2">
        <v>46112</v>
      </c>
      <c r="F340" s="2">
        <v>45936</v>
      </c>
      <c r="G340" s="3">
        <v>-8</v>
      </c>
      <c r="H340" t="s">
        <v>14</v>
      </c>
      <c r="I340" t="str">
        <f>VLOOKUP(K340,[1]GRADE!$A:$P,16,FALSE)</f>
        <v>SILVER</v>
      </c>
      <c r="K340">
        <v>7272</v>
      </c>
      <c r="L340">
        <v>111</v>
      </c>
    </row>
    <row r="341" spans="1:12" x14ac:dyDescent="0.25">
      <c r="A341" t="s">
        <v>0</v>
      </c>
      <c r="B341" t="s">
        <v>3390</v>
      </c>
      <c r="C341" t="s">
        <v>17</v>
      </c>
      <c r="D341">
        <v>7275110</v>
      </c>
      <c r="E341" s="2">
        <v>46112</v>
      </c>
      <c r="F341" s="2">
        <v>45748</v>
      </c>
      <c r="G341" s="3">
        <v>-8</v>
      </c>
      <c r="H341" t="s">
        <v>14</v>
      </c>
      <c r="I341" t="str">
        <f>VLOOKUP(K341,[1]GRADE!$A:$P,16,FALSE)</f>
        <v>Gold</v>
      </c>
      <c r="K341">
        <v>7275</v>
      </c>
      <c r="L341">
        <v>110</v>
      </c>
    </row>
    <row r="342" spans="1:12" x14ac:dyDescent="0.25">
      <c r="A342" t="s">
        <v>0</v>
      </c>
      <c r="B342" t="s">
        <v>3390</v>
      </c>
      <c r="C342" t="s">
        <v>17</v>
      </c>
      <c r="D342">
        <v>7275111</v>
      </c>
      <c r="E342" s="2">
        <v>46112</v>
      </c>
      <c r="F342" s="2">
        <v>45748</v>
      </c>
      <c r="G342" s="3">
        <v>-8</v>
      </c>
      <c r="H342" t="s">
        <v>14</v>
      </c>
      <c r="I342" t="str">
        <f>VLOOKUP(K342,[1]GRADE!$A:$P,16,FALSE)</f>
        <v>Gold</v>
      </c>
      <c r="K342">
        <v>7275</v>
      </c>
      <c r="L342">
        <v>111</v>
      </c>
    </row>
    <row r="343" spans="1:12" x14ac:dyDescent="0.25">
      <c r="A343" t="s">
        <v>0</v>
      </c>
      <c r="B343" t="s">
        <v>3390</v>
      </c>
      <c r="C343" t="s">
        <v>17</v>
      </c>
      <c r="D343">
        <v>7275181</v>
      </c>
      <c r="E343" s="2">
        <v>46112</v>
      </c>
      <c r="F343" s="2">
        <v>45748</v>
      </c>
      <c r="G343" s="3">
        <v>-8</v>
      </c>
      <c r="H343" t="s">
        <v>14</v>
      </c>
      <c r="I343" t="str">
        <f>VLOOKUP(K343,[1]GRADE!$A:$P,16,FALSE)</f>
        <v>Gold</v>
      </c>
      <c r="K343">
        <v>7275</v>
      </c>
      <c r="L343">
        <v>181</v>
      </c>
    </row>
    <row r="344" spans="1:12" x14ac:dyDescent="0.25">
      <c r="A344" t="s">
        <v>0</v>
      </c>
      <c r="B344" t="s">
        <v>3390</v>
      </c>
      <c r="C344" t="s">
        <v>17</v>
      </c>
      <c r="D344">
        <v>7275185</v>
      </c>
      <c r="E344" s="2">
        <v>46112</v>
      </c>
      <c r="F344" s="2">
        <v>45748</v>
      </c>
      <c r="G344" s="3">
        <v>-8</v>
      </c>
      <c r="H344" t="s">
        <v>14</v>
      </c>
      <c r="I344" t="str">
        <f>VLOOKUP(K344,[1]GRADE!$A:$P,16,FALSE)</f>
        <v>Gold</v>
      </c>
      <c r="K344">
        <v>7275</v>
      </c>
      <c r="L344">
        <v>185</v>
      </c>
    </row>
    <row r="345" spans="1:12" x14ac:dyDescent="0.25">
      <c r="A345" t="s">
        <v>0</v>
      </c>
      <c r="B345" t="s">
        <v>3390</v>
      </c>
      <c r="C345" t="s">
        <v>17</v>
      </c>
      <c r="D345">
        <v>7275220</v>
      </c>
      <c r="E345" s="2">
        <v>46112</v>
      </c>
      <c r="F345" s="2">
        <v>45748</v>
      </c>
      <c r="G345" s="3">
        <v>-8</v>
      </c>
      <c r="H345" t="s">
        <v>14</v>
      </c>
      <c r="I345" t="str">
        <f>VLOOKUP(K345,[1]GRADE!$A:$P,16,FALSE)</f>
        <v>Gold</v>
      </c>
      <c r="K345">
        <v>7275</v>
      </c>
      <c r="L345">
        <v>220</v>
      </c>
    </row>
    <row r="346" spans="1:12" x14ac:dyDescent="0.25">
      <c r="A346" t="s">
        <v>0</v>
      </c>
      <c r="B346" t="s">
        <v>3390</v>
      </c>
      <c r="C346" t="s">
        <v>17</v>
      </c>
      <c r="D346">
        <v>7275258</v>
      </c>
      <c r="E346" s="2">
        <v>46112</v>
      </c>
      <c r="F346" s="2">
        <v>45748</v>
      </c>
      <c r="G346" s="3">
        <v>-8</v>
      </c>
      <c r="H346" t="s">
        <v>14</v>
      </c>
      <c r="I346" t="str">
        <f>VLOOKUP(K346,[1]GRADE!$A:$P,16,FALSE)</f>
        <v>Gold</v>
      </c>
      <c r="K346">
        <v>7275</v>
      </c>
      <c r="L346">
        <v>258</v>
      </c>
    </row>
    <row r="347" spans="1:12" x14ac:dyDescent="0.25">
      <c r="A347" t="s">
        <v>0</v>
      </c>
      <c r="B347" t="s">
        <v>3390</v>
      </c>
      <c r="C347" t="s">
        <v>17</v>
      </c>
      <c r="D347">
        <v>7285327</v>
      </c>
      <c r="E347" s="2">
        <v>46112</v>
      </c>
      <c r="F347" s="2">
        <v>45748</v>
      </c>
      <c r="G347" s="3">
        <v>-6</v>
      </c>
      <c r="H347" t="s">
        <v>14</v>
      </c>
      <c r="I347" t="str">
        <f>VLOOKUP(K347,[1]GRADE!$A:$P,16,FALSE)</f>
        <v>INDUSTRIAL</v>
      </c>
      <c r="K347">
        <v>7285</v>
      </c>
      <c r="L347">
        <v>327</v>
      </c>
    </row>
    <row r="348" spans="1:12" x14ac:dyDescent="0.25">
      <c r="A348" t="s">
        <v>0</v>
      </c>
      <c r="B348" t="s">
        <v>3390</v>
      </c>
      <c r="C348" t="s">
        <v>17</v>
      </c>
      <c r="D348">
        <v>7330242</v>
      </c>
      <c r="E348" s="2">
        <v>46112</v>
      </c>
      <c r="F348" s="2">
        <v>45751</v>
      </c>
      <c r="G348" s="3">
        <v>-3</v>
      </c>
      <c r="H348" t="s">
        <v>14</v>
      </c>
      <c r="I348" t="str">
        <f>VLOOKUP(K348,[1]GRADE!$A:$P,16,FALSE)</f>
        <v>DEF</v>
      </c>
      <c r="K348">
        <v>7330</v>
      </c>
      <c r="L348">
        <v>242</v>
      </c>
    </row>
    <row r="349" spans="1:12" x14ac:dyDescent="0.25">
      <c r="A349" t="s">
        <v>0</v>
      </c>
      <c r="B349" t="s">
        <v>3390</v>
      </c>
      <c r="C349" t="s">
        <v>17</v>
      </c>
      <c r="D349">
        <v>7330265</v>
      </c>
      <c r="E349" s="2">
        <v>46112</v>
      </c>
      <c r="F349" s="2">
        <v>45751</v>
      </c>
      <c r="G349" s="3">
        <v>-3</v>
      </c>
      <c r="H349" t="s">
        <v>14</v>
      </c>
      <c r="I349" t="str">
        <f>VLOOKUP(K349,[1]GRADE!$A:$P,16,FALSE)</f>
        <v>DEF</v>
      </c>
      <c r="K349">
        <v>7330</v>
      </c>
      <c r="L349">
        <v>265</v>
      </c>
    </row>
    <row r="350" spans="1:12" x14ac:dyDescent="0.25">
      <c r="A350" t="s">
        <v>0</v>
      </c>
      <c r="B350" t="s">
        <v>3390</v>
      </c>
      <c r="C350" t="s">
        <v>17</v>
      </c>
      <c r="D350">
        <v>7332242</v>
      </c>
      <c r="E350" s="2">
        <v>46112</v>
      </c>
      <c r="F350" s="2">
        <v>45751</v>
      </c>
      <c r="G350" s="3">
        <v>-3</v>
      </c>
      <c r="H350" t="s">
        <v>14</v>
      </c>
      <c r="I350" t="str">
        <f>VLOOKUP(K350,[1]GRADE!$A:$P,16,FALSE)</f>
        <v>DEF</v>
      </c>
      <c r="K350">
        <v>7332</v>
      </c>
      <c r="L350">
        <v>242</v>
      </c>
    </row>
    <row r="351" spans="1:12" x14ac:dyDescent="0.25">
      <c r="A351" t="s">
        <v>0</v>
      </c>
      <c r="B351" t="s">
        <v>3390</v>
      </c>
      <c r="C351" t="s">
        <v>17</v>
      </c>
      <c r="D351">
        <v>7364183</v>
      </c>
      <c r="E351" s="2">
        <v>46112</v>
      </c>
      <c r="F351" s="2">
        <v>45810</v>
      </c>
      <c r="G351" s="3">
        <v>-6</v>
      </c>
      <c r="H351" t="s">
        <v>18</v>
      </c>
      <c r="I351" t="str">
        <f>VLOOKUP(K351,[1]GRADE!$A:$P,16,FALSE)</f>
        <v>SPECIAL</v>
      </c>
      <c r="K351">
        <v>7364</v>
      </c>
      <c r="L351">
        <v>183</v>
      </c>
    </row>
    <row r="352" spans="1:12" x14ac:dyDescent="0.25">
      <c r="A352" t="s">
        <v>0</v>
      </c>
      <c r="B352" t="s">
        <v>3390</v>
      </c>
      <c r="C352" t="s">
        <v>17</v>
      </c>
      <c r="D352">
        <v>7364184</v>
      </c>
      <c r="E352" s="2">
        <v>46112</v>
      </c>
      <c r="F352" s="2">
        <v>45810</v>
      </c>
      <c r="G352" s="3">
        <v>-6</v>
      </c>
      <c r="H352" t="s">
        <v>18</v>
      </c>
      <c r="I352" t="str">
        <f>VLOOKUP(K352,[1]GRADE!$A:$P,16,FALSE)</f>
        <v>SPECIAL</v>
      </c>
      <c r="K352">
        <v>7364</v>
      </c>
      <c r="L352">
        <v>184</v>
      </c>
    </row>
    <row r="353" spans="1:12" x14ac:dyDescent="0.25">
      <c r="A353" t="s">
        <v>0</v>
      </c>
      <c r="B353" t="s">
        <v>3390</v>
      </c>
      <c r="C353" t="s">
        <v>17</v>
      </c>
      <c r="D353">
        <v>7364201</v>
      </c>
      <c r="E353" s="2">
        <v>46112</v>
      </c>
      <c r="F353" s="2">
        <v>45810</v>
      </c>
      <c r="G353" s="3">
        <v>-6</v>
      </c>
      <c r="H353" t="s">
        <v>18</v>
      </c>
      <c r="I353" t="str">
        <f>VLOOKUP(K353,[1]GRADE!$A:$P,16,FALSE)</f>
        <v>SPECIAL</v>
      </c>
      <c r="K353">
        <v>7364</v>
      </c>
      <c r="L353">
        <v>201</v>
      </c>
    </row>
    <row r="354" spans="1:12" x14ac:dyDescent="0.25">
      <c r="A354" t="s">
        <v>0</v>
      </c>
      <c r="B354" t="s">
        <v>3390</v>
      </c>
      <c r="C354" t="s">
        <v>17</v>
      </c>
      <c r="D354">
        <v>7364203</v>
      </c>
      <c r="E354" s="2">
        <v>46112</v>
      </c>
      <c r="F354" s="2">
        <v>45810</v>
      </c>
      <c r="G354" s="3">
        <v>-6</v>
      </c>
      <c r="H354" t="s">
        <v>18</v>
      </c>
      <c r="I354" t="str">
        <f>VLOOKUP(K354,[1]GRADE!$A:$P,16,FALSE)</f>
        <v>SPECIAL</v>
      </c>
      <c r="K354">
        <v>7364</v>
      </c>
      <c r="L354">
        <v>203</v>
      </c>
    </row>
    <row r="355" spans="1:12" x14ac:dyDescent="0.25">
      <c r="A355" t="s">
        <v>0</v>
      </c>
      <c r="B355" t="s">
        <v>3390</v>
      </c>
      <c r="C355" t="s">
        <v>17</v>
      </c>
      <c r="D355">
        <v>7364233</v>
      </c>
      <c r="E355" s="2">
        <v>46112</v>
      </c>
      <c r="F355" s="2">
        <v>45810</v>
      </c>
      <c r="G355" s="3">
        <v>-6</v>
      </c>
      <c r="H355" t="s">
        <v>18</v>
      </c>
      <c r="I355" t="str">
        <f>VLOOKUP(K355,[1]GRADE!$A:$P,16,FALSE)</f>
        <v>SPECIAL</v>
      </c>
      <c r="K355">
        <v>7364</v>
      </c>
      <c r="L355">
        <v>233</v>
      </c>
    </row>
    <row r="356" spans="1:12" x14ac:dyDescent="0.25">
      <c r="A356" t="s">
        <v>0</v>
      </c>
      <c r="B356" t="s">
        <v>3390</v>
      </c>
      <c r="C356" t="s">
        <v>17</v>
      </c>
      <c r="D356">
        <v>7364234</v>
      </c>
      <c r="E356" s="2">
        <v>46112</v>
      </c>
      <c r="F356" s="2">
        <v>45810</v>
      </c>
      <c r="G356" s="3">
        <v>-6</v>
      </c>
      <c r="H356" t="s">
        <v>18</v>
      </c>
      <c r="I356" t="str">
        <f>VLOOKUP(K356,[1]GRADE!$A:$P,16,FALSE)</f>
        <v>SPECIAL</v>
      </c>
      <c r="K356">
        <v>7364</v>
      </c>
      <c r="L356">
        <v>234</v>
      </c>
    </row>
    <row r="357" spans="1:12" x14ac:dyDescent="0.25">
      <c r="A357" t="s">
        <v>0</v>
      </c>
      <c r="B357" t="s">
        <v>3390</v>
      </c>
      <c r="C357" t="s">
        <v>17</v>
      </c>
      <c r="D357">
        <v>7364242</v>
      </c>
      <c r="E357" s="2">
        <v>46112</v>
      </c>
      <c r="F357" s="2">
        <v>45810</v>
      </c>
      <c r="G357" s="3">
        <v>-6</v>
      </c>
      <c r="H357" t="s">
        <v>18</v>
      </c>
      <c r="I357" t="str">
        <f>VLOOKUP(K357,[1]GRADE!$A:$P,16,FALSE)</f>
        <v>SPECIAL</v>
      </c>
      <c r="K357">
        <v>7364</v>
      </c>
      <c r="L357">
        <v>242</v>
      </c>
    </row>
    <row r="358" spans="1:12" x14ac:dyDescent="0.25">
      <c r="A358" t="s">
        <v>0</v>
      </c>
      <c r="B358" t="s">
        <v>3390</v>
      </c>
      <c r="C358" t="s">
        <v>17</v>
      </c>
      <c r="D358">
        <v>7364251</v>
      </c>
      <c r="E358" s="2">
        <v>46112</v>
      </c>
      <c r="F358" s="2">
        <v>45810</v>
      </c>
      <c r="G358" s="3">
        <v>-6</v>
      </c>
      <c r="H358" t="s">
        <v>18</v>
      </c>
      <c r="I358" t="str">
        <f>VLOOKUP(K358,[1]GRADE!$A:$P,16,FALSE)</f>
        <v>SPECIAL</v>
      </c>
      <c r="K358">
        <v>7364</v>
      </c>
      <c r="L358">
        <v>251</v>
      </c>
    </row>
    <row r="359" spans="1:12" x14ac:dyDescent="0.25">
      <c r="A359" t="s">
        <v>0</v>
      </c>
      <c r="B359" t="s">
        <v>3390</v>
      </c>
      <c r="C359" t="s">
        <v>17</v>
      </c>
      <c r="D359">
        <v>7364256</v>
      </c>
      <c r="E359" s="2">
        <v>46112</v>
      </c>
      <c r="F359" s="2">
        <v>45810</v>
      </c>
      <c r="G359" s="3">
        <v>-6</v>
      </c>
      <c r="H359" t="s">
        <v>18</v>
      </c>
      <c r="I359" t="str">
        <f>VLOOKUP(K359,[1]GRADE!$A:$P,16,FALSE)</f>
        <v>SPECIAL</v>
      </c>
      <c r="K359">
        <v>7364</v>
      </c>
      <c r="L359">
        <v>256</v>
      </c>
    </row>
    <row r="360" spans="1:12" x14ac:dyDescent="0.25">
      <c r="A360" t="s">
        <v>0</v>
      </c>
      <c r="B360" t="s">
        <v>3390</v>
      </c>
      <c r="C360" t="s">
        <v>17</v>
      </c>
      <c r="D360">
        <v>7364265</v>
      </c>
      <c r="E360" s="2">
        <v>46112</v>
      </c>
      <c r="F360" s="2">
        <v>45810</v>
      </c>
      <c r="G360" s="3">
        <v>-6</v>
      </c>
      <c r="H360" t="s">
        <v>18</v>
      </c>
      <c r="I360" t="str">
        <f>VLOOKUP(K360,[1]GRADE!$A:$P,16,FALSE)</f>
        <v>SPECIAL</v>
      </c>
      <c r="K360">
        <v>7364</v>
      </c>
      <c r="L360">
        <v>265</v>
      </c>
    </row>
    <row r="361" spans="1:12" x14ac:dyDescent="0.25">
      <c r="A361" t="s">
        <v>0</v>
      </c>
      <c r="B361" t="s">
        <v>3390</v>
      </c>
      <c r="C361" t="s">
        <v>17</v>
      </c>
      <c r="D361">
        <v>7370183</v>
      </c>
      <c r="E361" s="2">
        <v>46112</v>
      </c>
      <c r="F361" s="2">
        <v>45810</v>
      </c>
      <c r="G361" s="3">
        <v>-6</v>
      </c>
      <c r="H361" t="s">
        <v>18</v>
      </c>
      <c r="I361" t="str">
        <f>VLOOKUP(K361,[1]GRADE!$A:$P,16,FALSE)</f>
        <v>SPECIAL</v>
      </c>
      <c r="K361">
        <v>7370</v>
      </c>
      <c r="L361">
        <v>183</v>
      </c>
    </row>
    <row r="362" spans="1:12" x14ac:dyDescent="0.25">
      <c r="A362" t="s">
        <v>0</v>
      </c>
      <c r="B362" t="s">
        <v>3390</v>
      </c>
      <c r="C362" t="s">
        <v>17</v>
      </c>
      <c r="D362">
        <v>7370184</v>
      </c>
      <c r="E362" s="2">
        <v>46112</v>
      </c>
      <c r="F362" s="2">
        <v>45810</v>
      </c>
      <c r="G362" s="3">
        <v>-6</v>
      </c>
      <c r="H362" t="s">
        <v>18</v>
      </c>
      <c r="I362" t="str">
        <f>VLOOKUP(K362,[1]GRADE!$A:$P,16,FALSE)</f>
        <v>SPECIAL</v>
      </c>
      <c r="K362">
        <v>7370</v>
      </c>
      <c r="L362">
        <v>184</v>
      </c>
    </row>
    <row r="363" spans="1:12" x14ac:dyDescent="0.25">
      <c r="A363" t="s">
        <v>0</v>
      </c>
      <c r="B363" t="s">
        <v>3390</v>
      </c>
      <c r="C363" t="s">
        <v>17</v>
      </c>
      <c r="D363">
        <v>7370233</v>
      </c>
      <c r="E363" s="2">
        <v>46112</v>
      </c>
      <c r="F363" s="2">
        <v>45810</v>
      </c>
      <c r="G363" s="3">
        <v>-6</v>
      </c>
      <c r="H363" t="s">
        <v>18</v>
      </c>
      <c r="I363" t="str">
        <f>VLOOKUP(K363,[1]GRADE!$A:$P,16,FALSE)</f>
        <v>SPECIAL</v>
      </c>
      <c r="K363">
        <v>7370</v>
      </c>
      <c r="L363">
        <v>233</v>
      </c>
    </row>
    <row r="364" spans="1:12" x14ac:dyDescent="0.25">
      <c r="A364" t="s">
        <v>0</v>
      </c>
      <c r="B364" t="s">
        <v>3390</v>
      </c>
      <c r="C364" t="s">
        <v>17</v>
      </c>
      <c r="D364">
        <v>7370234</v>
      </c>
      <c r="E364" s="2">
        <v>46112</v>
      </c>
      <c r="F364" s="2">
        <v>45810</v>
      </c>
      <c r="G364" s="3">
        <v>-6</v>
      </c>
      <c r="H364" t="s">
        <v>18</v>
      </c>
      <c r="I364" t="str">
        <f>VLOOKUP(K364,[1]GRADE!$A:$P,16,FALSE)</f>
        <v>SPECIAL</v>
      </c>
      <c r="K364">
        <v>7370</v>
      </c>
      <c r="L364">
        <v>234</v>
      </c>
    </row>
    <row r="365" spans="1:12" x14ac:dyDescent="0.25">
      <c r="A365" t="s">
        <v>0</v>
      </c>
      <c r="B365" t="s">
        <v>3390</v>
      </c>
      <c r="C365" t="s">
        <v>17</v>
      </c>
      <c r="D365">
        <v>7370242</v>
      </c>
      <c r="E365" s="2">
        <v>46112</v>
      </c>
      <c r="F365" s="2">
        <v>45810</v>
      </c>
      <c r="G365" s="3">
        <v>-6</v>
      </c>
      <c r="H365" t="s">
        <v>18</v>
      </c>
      <c r="I365" t="str">
        <f>VLOOKUP(K365,[1]GRADE!$A:$P,16,FALSE)</f>
        <v>SPECIAL</v>
      </c>
      <c r="K365">
        <v>7370</v>
      </c>
      <c r="L365">
        <v>242</v>
      </c>
    </row>
    <row r="366" spans="1:12" x14ac:dyDescent="0.25">
      <c r="A366" t="s">
        <v>0</v>
      </c>
      <c r="B366" t="s">
        <v>3390</v>
      </c>
      <c r="C366" t="s">
        <v>17</v>
      </c>
      <c r="D366">
        <v>7370251</v>
      </c>
      <c r="E366" s="2">
        <v>46112</v>
      </c>
      <c r="F366" s="2">
        <v>45810</v>
      </c>
      <c r="G366" s="3">
        <v>-6</v>
      </c>
      <c r="H366" t="s">
        <v>18</v>
      </c>
      <c r="I366" t="str">
        <f>VLOOKUP(K366,[1]GRADE!$A:$P,16,FALSE)</f>
        <v>SPECIAL</v>
      </c>
      <c r="K366">
        <v>7370</v>
      </c>
      <c r="L366">
        <v>251</v>
      </c>
    </row>
    <row r="367" spans="1:12" x14ac:dyDescent="0.25">
      <c r="A367" t="s">
        <v>0</v>
      </c>
      <c r="B367" t="s">
        <v>3390</v>
      </c>
      <c r="C367" t="s">
        <v>17</v>
      </c>
      <c r="D367">
        <v>7370256</v>
      </c>
      <c r="E367" s="2">
        <v>46112</v>
      </c>
      <c r="F367" s="2">
        <v>45810</v>
      </c>
      <c r="G367" s="3">
        <v>-6</v>
      </c>
      <c r="H367" t="s">
        <v>18</v>
      </c>
      <c r="I367" t="str">
        <f>VLOOKUP(K367,[1]GRADE!$A:$P,16,FALSE)</f>
        <v>SPECIAL</v>
      </c>
      <c r="K367">
        <v>7370</v>
      </c>
      <c r="L367">
        <v>256</v>
      </c>
    </row>
    <row r="368" spans="1:12" x14ac:dyDescent="0.25">
      <c r="A368" t="s">
        <v>0</v>
      </c>
      <c r="B368" t="s">
        <v>3390</v>
      </c>
      <c r="C368" t="s">
        <v>17</v>
      </c>
      <c r="D368">
        <v>7376183</v>
      </c>
      <c r="E368" s="2">
        <v>46112</v>
      </c>
      <c r="F368" s="2">
        <v>45810</v>
      </c>
      <c r="G368" s="3">
        <v>-6</v>
      </c>
      <c r="H368" t="s">
        <v>18</v>
      </c>
      <c r="I368" t="str">
        <f>VLOOKUP(K368,[1]GRADE!$A:$P,16,FALSE)</f>
        <v>SPECIAL</v>
      </c>
      <c r="K368">
        <v>7376</v>
      </c>
      <c r="L368">
        <v>183</v>
      </c>
    </row>
    <row r="369" spans="1:12" x14ac:dyDescent="0.25">
      <c r="A369" t="s">
        <v>0</v>
      </c>
      <c r="B369" t="s">
        <v>3390</v>
      </c>
      <c r="C369" t="s">
        <v>17</v>
      </c>
      <c r="D369">
        <v>7376184</v>
      </c>
      <c r="E369" s="2">
        <v>46112</v>
      </c>
      <c r="F369" s="2">
        <v>45810</v>
      </c>
      <c r="G369" s="3">
        <v>-6</v>
      </c>
      <c r="H369" t="s">
        <v>18</v>
      </c>
      <c r="I369" t="str">
        <f>VLOOKUP(K369,[1]GRADE!$A:$P,16,FALSE)</f>
        <v>SPECIAL</v>
      </c>
      <c r="K369">
        <v>7376</v>
      </c>
      <c r="L369">
        <v>184</v>
      </c>
    </row>
    <row r="370" spans="1:12" x14ac:dyDescent="0.25">
      <c r="A370" t="s">
        <v>0</v>
      </c>
      <c r="B370" t="s">
        <v>3390</v>
      </c>
      <c r="C370" t="s">
        <v>17</v>
      </c>
      <c r="D370">
        <v>7376251</v>
      </c>
      <c r="E370" s="2">
        <v>46112</v>
      </c>
      <c r="F370" s="2">
        <v>45810</v>
      </c>
      <c r="G370" s="3">
        <v>-6</v>
      </c>
      <c r="H370" t="s">
        <v>18</v>
      </c>
      <c r="I370" t="str">
        <f>VLOOKUP(K370,[1]GRADE!$A:$P,16,FALSE)</f>
        <v>SPECIAL</v>
      </c>
      <c r="K370">
        <v>7376</v>
      </c>
      <c r="L370">
        <v>251</v>
      </c>
    </row>
    <row r="371" spans="1:12" x14ac:dyDescent="0.25">
      <c r="A371" t="s">
        <v>0</v>
      </c>
      <c r="B371" t="s">
        <v>3390</v>
      </c>
      <c r="C371" t="s">
        <v>17</v>
      </c>
      <c r="D371">
        <v>7376252</v>
      </c>
      <c r="E371" s="2">
        <v>46112</v>
      </c>
      <c r="F371" s="2">
        <v>45810</v>
      </c>
      <c r="G371" s="3">
        <v>-6</v>
      </c>
      <c r="H371" t="s">
        <v>18</v>
      </c>
      <c r="I371" t="str">
        <f>VLOOKUP(K371,[1]GRADE!$A:$P,16,FALSE)</f>
        <v>SPECIAL</v>
      </c>
      <c r="K371">
        <v>7376</v>
      </c>
      <c r="L371">
        <v>252</v>
      </c>
    </row>
    <row r="372" spans="1:12" x14ac:dyDescent="0.25">
      <c r="A372" t="s">
        <v>0</v>
      </c>
      <c r="B372" t="s">
        <v>3390</v>
      </c>
      <c r="C372" t="s">
        <v>17</v>
      </c>
      <c r="D372">
        <v>7388253</v>
      </c>
      <c r="E372" s="2">
        <v>46112</v>
      </c>
      <c r="F372" s="2">
        <v>45748</v>
      </c>
      <c r="G372" s="3">
        <v>-8</v>
      </c>
      <c r="H372" t="s">
        <v>14</v>
      </c>
      <c r="I372" t="str">
        <f>VLOOKUP(K372,[1]GRADE!$A:$P,16,FALSE)</f>
        <v>Gold</v>
      </c>
      <c r="K372">
        <v>7388</v>
      </c>
      <c r="L372">
        <v>253</v>
      </c>
    </row>
    <row r="373" spans="1:12" x14ac:dyDescent="0.25">
      <c r="A373" t="s">
        <v>0</v>
      </c>
      <c r="B373" t="s">
        <v>3390</v>
      </c>
      <c r="C373" t="s">
        <v>17</v>
      </c>
      <c r="D373">
        <v>7393097</v>
      </c>
      <c r="E373" s="2">
        <v>46112</v>
      </c>
      <c r="F373" s="2">
        <v>45748</v>
      </c>
      <c r="G373" s="3">
        <v>-4</v>
      </c>
      <c r="H373" t="s">
        <v>18</v>
      </c>
      <c r="I373" t="str">
        <f>VLOOKUP(K373,[1]GRADE!$A:$P,16,FALSE)</f>
        <v>SILVER</v>
      </c>
      <c r="K373">
        <v>7393</v>
      </c>
      <c r="L373">
        <v>97</v>
      </c>
    </row>
    <row r="374" spans="1:12" x14ac:dyDescent="0.25">
      <c r="A374" t="s">
        <v>0</v>
      </c>
      <c r="B374" t="s">
        <v>3390</v>
      </c>
      <c r="C374" t="s">
        <v>17</v>
      </c>
      <c r="D374">
        <v>7393163</v>
      </c>
      <c r="E374" s="2">
        <v>46112</v>
      </c>
      <c r="F374" s="2">
        <v>45748</v>
      </c>
      <c r="G374" s="3">
        <v>-4</v>
      </c>
      <c r="H374" t="s">
        <v>18</v>
      </c>
      <c r="I374" t="str">
        <f>VLOOKUP(K374,[1]GRADE!$A:$P,16,FALSE)</f>
        <v>SILVER</v>
      </c>
      <c r="K374">
        <v>7393</v>
      </c>
      <c r="L374">
        <v>163</v>
      </c>
    </row>
    <row r="375" spans="1:12" x14ac:dyDescent="0.25">
      <c r="A375" t="s">
        <v>0</v>
      </c>
      <c r="B375" t="s">
        <v>3390</v>
      </c>
      <c r="C375" t="s">
        <v>17</v>
      </c>
      <c r="D375">
        <v>7393164</v>
      </c>
      <c r="E375" s="2">
        <v>46112</v>
      </c>
      <c r="F375" s="2">
        <v>45748</v>
      </c>
      <c r="G375" s="3">
        <v>-4</v>
      </c>
      <c r="H375" t="s">
        <v>18</v>
      </c>
      <c r="I375" t="str">
        <f>VLOOKUP(K375,[1]GRADE!$A:$P,16,FALSE)</f>
        <v>SILVER</v>
      </c>
      <c r="K375">
        <v>7393</v>
      </c>
      <c r="L375">
        <v>164</v>
      </c>
    </row>
    <row r="376" spans="1:12" x14ac:dyDescent="0.25">
      <c r="A376" t="s">
        <v>0</v>
      </c>
      <c r="B376" t="s">
        <v>3390</v>
      </c>
      <c r="C376" t="s">
        <v>17</v>
      </c>
      <c r="D376">
        <v>7393183</v>
      </c>
      <c r="E376" s="2">
        <v>46112</v>
      </c>
      <c r="F376" s="2">
        <v>45748</v>
      </c>
      <c r="G376" s="3">
        <v>-4</v>
      </c>
      <c r="H376" t="s">
        <v>18</v>
      </c>
      <c r="I376" t="str">
        <f>VLOOKUP(K376,[1]GRADE!$A:$P,16,FALSE)</f>
        <v>SILVER</v>
      </c>
      <c r="K376">
        <v>7393</v>
      </c>
      <c r="L376">
        <v>183</v>
      </c>
    </row>
    <row r="377" spans="1:12" x14ac:dyDescent="0.25">
      <c r="A377" t="s">
        <v>0</v>
      </c>
      <c r="B377" t="s">
        <v>3390</v>
      </c>
      <c r="C377" t="s">
        <v>17</v>
      </c>
      <c r="D377">
        <v>7393184</v>
      </c>
      <c r="E377" s="2">
        <v>46112</v>
      </c>
      <c r="F377" s="2">
        <v>45748</v>
      </c>
      <c r="G377" s="3">
        <v>-4</v>
      </c>
      <c r="H377" t="s">
        <v>18</v>
      </c>
      <c r="I377" t="str">
        <f>VLOOKUP(K377,[1]GRADE!$A:$P,16,FALSE)</f>
        <v>SILVER</v>
      </c>
      <c r="K377">
        <v>7393</v>
      </c>
      <c r="L377">
        <v>184</v>
      </c>
    </row>
    <row r="378" spans="1:12" x14ac:dyDescent="0.25">
      <c r="A378" t="s">
        <v>0</v>
      </c>
      <c r="B378" t="s">
        <v>3390</v>
      </c>
      <c r="C378" t="s">
        <v>17</v>
      </c>
      <c r="D378">
        <v>7393213</v>
      </c>
      <c r="E378" s="2">
        <v>46112</v>
      </c>
      <c r="F378" s="2">
        <v>45748</v>
      </c>
      <c r="G378" s="3">
        <v>-4</v>
      </c>
      <c r="H378" t="s">
        <v>18</v>
      </c>
      <c r="I378" t="str">
        <f>VLOOKUP(K378,[1]GRADE!$A:$P,16,FALSE)</f>
        <v>SILVER</v>
      </c>
      <c r="K378">
        <v>7393</v>
      </c>
      <c r="L378">
        <v>213</v>
      </c>
    </row>
    <row r="379" spans="1:12" x14ac:dyDescent="0.25">
      <c r="A379" t="s">
        <v>0</v>
      </c>
      <c r="B379" t="s">
        <v>3390</v>
      </c>
      <c r="C379" t="s">
        <v>17</v>
      </c>
      <c r="D379">
        <v>7393222</v>
      </c>
      <c r="E379" s="2">
        <v>46112</v>
      </c>
      <c r="F379" s="2">
        <v>45748</v>
      </c>
      <c r="G379" s="3">
        <v>-4</v>
      </c>
      <c r="H379" t="s">
        <v>18</v>
      </c>
      <c r="I379" t="str">
        <f>VLOOKUP(K379,[1]GRADE!$A:$P,16,FALSE)</f>
        <v>SILVER</v>
      </c>
      <c r="K379">
        <v>7393</v>
      </c>
      <c r="L379">
        <v>222</v>
      </c>
    </row>
    <row r="380" spans="1:12" x14ac:dyDescent="0.25">
      <c r="A380" t="s">
        <v>0</v>
      </c>
      <c r="B380" t="s">
        <v>3390</v>
      </c>
      <c r="C380" t="s">
        <v>17</v>
      </c>
      <c r="D380">
        <v>7393243</v>
      </c>
      <c r="E380" s="2">
        <v>46112</v>
      </c>
      <c r="F380" s="2">
        <v>45748</v>
      </c>
      <c r="G380" s="3">
        <v>-4</v>
      </c>
      <c r="H380" t="s">
        <v>18</v>
      </c>
      <c r="I380" t="str">
        <f>VLOOKUP(K380,[1]GRADE!$A:$P,16,FALSE)</f>
        <v>SILVER</v>
      </c>
      <c r="K380">
        <v>7393</v>
      </c>
      <c r="L380">
        <v>243</v>
      </c>
    </row>
    <row r="381" spans="1:12" x14ac:dyDescent="0.25">
      <c r="A381" t="s">
        <v>0</v>
      </c>
      <c r="B381" t="s">
        <v>3390</v>
      </c>
      <c r="C381" t="s">
        <v>17</v>
      </c>
      <c r="D381">
        <v>7393244</v>
      </c>
      <c r="E381" s="2">
        <v>46112</v>
      </c>
      <c r="F381" s="2">
        <v>45748</v>
      </c>
      <c r="G381" s="3">
        <v>-4</v>
      </c>
      <c r="H381" t="s">
        <v>18</v>
      </c>
      <c r="I381" t="str">
        <f>VLOOKUP(K381,[1]GRADE!$A:$P,16,FALSE)</f>
        <v>SILVER</v>
      </c>
      <c r="K381">
        <v>7393</v>
      </c>
      <c r="L381">
        <v>244</v>
      </c>
    </row>
    <row r="382" spans="1:12" x14ac:dyDescent="0.25">
      <c r="A382" t="s">
        <v>0</v>
      </c>
      <c r="B382" t="s">
        <v>3390</v>
      </c>
      <c r="C382" t="s">
        <v>17</v>
      </c>
      <c r="D382">
        <v>7403265</v>
      </c>
      <c r="E382" s="2">
        <v>46112</v>
      </c>
      <c r="F382" s="2">
        <v>45748</v>
      </c>
      <c r="G382" s="3">
        <v>-6</v>
      </c>
      <c r="H382" t="s">
        <v>14</v>
      </c>
      <c r="I382" t="str">
        <f>VLOOKUP(K382,[1]GRADE!$A:$P,16,FALSE)</f>
        <v>INDUSTRIAL</v>
      </c>
      <c r="K382">
        <v>7403</v>
      </c>
      <c r="L382">
        <v>265</v>
      </c>
    </row>
    <row r="383" spans="1:12" x14ac:dyDescent="0.25">
      <c r="A383" t="s">
        <v>0</v>
      </c>
      <c r="B383" t="s">
        <v>3390</v>
      </c>
      <c r="C383" t="s">
        <v>17</v>
      </c>
      <c r="D383">
        <v>7408103</v>
      </c>
      <c r="E383" s="2">
        <v>46112</v>
      </c>
      <c r="F383" s="2">
        <v>45748</v>
      </c>
      <c r="G383" s="3">
        <v>-6</v>
      </c>
      <c r="H383" t="s">
        <v>14</v>
      </c>
      <c r="I383" t="str">
        <f>VLOOKUP(K383,[1]GRADE!$A:$P,16,FALSE)</f>
        <v>INDUSTRIAL</v>
      </c>
      <c r="K383">
        <v>7408</v>
      </c>
      <c r="L383">
        <v>103</v>
      </c>
    </row>
    <row r="384" spans="1:12" x14ac:dyDescent="0.25">
      <c r="A384" t="s">
        <v>0</v>
      </c>
      <c r="B384" t="s">
        <v>3390</v>
      </c>
      <c r="C384" t="s">
        <v>17</v>
      </c>
      <c r="D384">
        <v>7408120</v>
      </c>
      <c r="E384" s="2">
        <v>46112</v>
      </c>
      <c r="F384" s="2">
        <v>45748</v>
      </c>
      <c r="G384" s="3">
        <v>-6</v>
      </c>
      <c r="H384" t="s">
        <v>14</v>
      </c>
      <c r="I384" t="str">
        <f>VLOOKUP(K384,[1]GRADE!$A:$P,16,FALSE)</f>
        <v>INDUSTRIAL</v>
      </c>
      <c r="K384">
        <v>7408</v>
      </c>
      <c r="L384">
        <v>120</v>
      </c>
    </row>
    <row r="385" spans="1:12" x14ac:dyDescent="0.25">
      <c r="A385" t="s">
        <v>0</v>
      </c>
      <c r="B385" t="s">
        <v>3390</v>
      </c>
      <c r="C385" t="s">
        <v>17</v>
      </c>
      <c r="D385">
        <v>7420213</v>
      </c>
      <c r="E385" s="2">
        <v>46112</v>
      </c>
      <c r="F385" s="2">
        <v>45748</v>
      </c>
      <c r="G385" s="54">
        <v>-5.5</v>
      </c>
      <c r="H385" t="s">
        <v>14</v>
      </c>
      <c r="I385" t="str">
        <f>VLOOKUP(K385,[1]GRADE!$A:$P,16,FALSE)</f>
        <v>BRONZE</v>
      </c>
      <c r="K385">
        <v>7420</v>
      </c>
      <c r="L385">
        <v>213</v>
      </c>
    </row>
    <row r="386" spans="1:12" x14ac:dyDescent="0.25">
      <c r="A386" t="s">
        <v>0</v>
      </c>
      <c r="B386" t="s">
        <v>3390</v>
      </c>
      <c r="C386" t="s">
        <v>17</v>
      </c>
      <c r="D386">
        <v>7420221</v>
      </c>
      <c r="E386" s="2">
        <v>46112</v>
      </c>
      <c r="F386" s="2">
        <v>45748</v>
      </c>
      <c r="G386" s="54">
        <v>-5.5</v>
      </c>
      <c r="H386" t="s">
        <v>14</v>
      </c>
      <c r="I386" t="str">
        <f>VLOOKUP(K386,[1]GRADE!$A:$P,16,FALSE)</f>
        <v>BRONZE</v>
      </c>
      <c r="K386">
        <v>7420</v>
      </c>
      <c r="L386">
        <v>221</v>
      </c>
    </row>
    <row r="387" spans="1:12" x14ac:dyDescent="0.25">
      <c r="A387" t="s">
        <v>0</v>
      </c>
      <c r="B387" t="s">
        <v>3390</v>
      </c>
      <c r="C387" t="s">
        <v>17</v>
      </c>
      <c r="D387">
        <v>7420222</v>
      </c>
      <c r="E387" s="2">
        <v>46112</v>
      </c>
      <c r="F387" s="2">
        <v>45748</v>
      </c>
      <c r="G387" s="54">
        <v>-5.5</v>
      </c>
      <c r="H387" t="s">
        <v>14</v>
      </c>
      <c r="I387" t="str">
        <f>VLOOKUP(K387,[1]GRADE!$A:$P,16,FALSE)</f>
        <v>BRONZE</v>
      </c>
      <c r="K387">
        <v>7420</v>
      </c>
      <c r="L387">
        <v>222</v>
      </c>
    </row>
    <row r="388" spans="1:12" x14ac:dyDescent="0.25">
      <c r="A388" t="s">
        <v>0</v>
      </c>
      <c r="B388" t="s">
        <v>3390</v>
      </c>
      <c r="C388" t="s">
        <v>17</v>
      </c>
      <c r="D388">
        <v>7420271</v>
      </c>
      <c r="E388" s="2">
        <v>46112</v>
      </c>
      <c r="F388" s="2">
        <v>45748</v>
      </c>
      <c r="G388" s="28">
        <v>0</v>
      </c>
      <c r="H388" t="s">
        <v>14</v>
      </c>
      <c r="I388" t="str">
        <f>VLOOKUP(K388,[1]GRADE!$A:$P,16,FALSE)</f>
        <v>BRONZE</v>
      </c>
      <c r="K388">
        <v>7420</v>
      </c>
      <c r="L388">
        <v>271</v>
      </c>
    </row>
    <row r="389" spans="1:12" x14ac:dyDescent="0.25">
      <c r="A389" t="s">
        <v>0</v>
      </c>
      <c r="B389" t="s">
        <v>3390</v>
      </c>
      <c r="C389" t="s">
        <v>17</v>
      </c>
      <c r="D389">
        <v>7421233</v>
      </c>
      <c r="E389" s="2">
        <v>46112</v>
      </c>
      <c r="F389" s="2">
        <v>45748</v>
      </c>
      <c r="G389" s="54">
        <v>-5.5</v>
      </c>
      <c r="H389" t="s">
        <v>14</v>
      </c>
      <c r="I389" t="str">
        <f>VLOOKUP(K389,[1]GRADE!$A:$P,16,FALSE)</f>
        <v>BRONZE</v>
      </c>
      <c r="K389">
        <v>7421</v>
      </c>
      <c r="L389">
        <v>233</v>
      </c>
    </row>
    <row r="390" spans="1:12" x14ac:dyDescent="0.25">
      <c r="A390" t="s">
        <v>0</v>
      </c>
      <c r="B390" t="s">
        <v>3390</v>
      </c>
      <c r="C390" t="s">
        <v>17</v>
      </c>
      <c r="D390">
        <v>7421234</v>
      </c>
      <c r="E390" s="2">
        <v>46112</v>
      </c>
      <c r="F390" s="2">
        <v>45748</v>
      </c>
      <c r="G390" s="54">
        <v>-5.5</v>
      </c>
      <c r="H390" t="s">
        <v>14</v>
      </c>
      <c r="I390" t="str">
        <f>VLOOKUP(K390,[1]GRADE!$A:$P,16,FALSE)</f>
        <v>BRONZE</v>
      </c>
      <c r="K390">
        <v>7421</v>
      </c>
      <c r="L390">
        <v>234</v>
      </c>
    </row>
    <row r="391" spans="1:12" x14ac:dyDescent="0.25">
      <c r="A391" t="s">
        <v>0</v>
      </c>
      <c r="B391" t="s">
        <v>3390</v>
      </c>
      <c r="C391" t="s">
        <v>17</v>
      </c>
      <c r="D391">
        <v>7421271</v>
      </c>
      <c r="E391" s="2">
        <v>46112</v>
      </c>
      <c r="F391" s="2">
        <v>45748</v>
      </c>
      <c r="G391" s="28">
        <v>0</v>
      </c>
      <c r="H391" t="s">
        <v>14</v>
      </c>
      <c r="I391" t="str">
        <f>VLOOKUP(K391,[1]GRADE!$A:$P,16,FALSE)</f>
        <v>BRONZE</v>
      </c>
      <c r="K391">
        <v>7421</v>
      </c>
      <c r="L391">
        <v>271</v>
      </c>
    </row>
    <row r="392" spans="1:12" x14ac:dyDescent="0.25">
      <c r="A392" t="s">
        <v>0</v>
      </c>
      <c r="B392" t="s">
        <v>3390</v>
      </c>
      <c r="C392" t="s">
        <v>17</v>
      </c>
      <c r="D392">
        <v>7422271</v>
      </c>
      <c r="E392" s="2">
        <v>46112</v>
      </c>
      <c r="F392" s="2">
        <v>45748</v>
      </c>
      <c r="G392" s="28">
        <v>0</v>
      </c>
      <c r="H392" t="s">
        <v>14</v>
      </c>
      <c r="I392" t="str">
        <f>VLOOKUP(K392,[1]GRADE!$A:$P,16,FALSE)</f>
        <v>BRONZE</v>
      </c>
      <c r="K392">
        <v>7422</v>
      </c>
      <c r="L392">
        <v>271</v>
      </c>
    </row>
    <row r="393" spans="1:12" x14ac:dyDescent="0.25">
      <c r="A393" t="s">
        <v>0</v>
      </c>
      <c r="B393" t="s">
        <v>3390</v>
      </c>
      <c r="C393" t="s">
        <v>17</v>
      </c>
      <c r="D393">
        <v>7423271</v>
      </c>
      <c r="E393" s="2">
        <v>46112</v>
      </c>
      <c r="F393" s="2">
        <v>45748</v>
      </c>
      <c r="G393" s="28">
        <v>0</v>
      </c>
      <c r="H393" t="s">
        <v>14</v>
      </c>
      <c r="I393" t="str">
        <f>VLOOKUP(K393,[1]GRADE!$A:$P,16,FALSE)</f>
        <v>BRONZE</v>
      </c>
      <c r="K393">
        <v>7423</v>
      </c>
      <c r="L393">
        <v>271</v>
      </c>
    </row>
    <row r="394" spans="1:12" x14ac:dyDescent="0.25">
      <c r="A394" t="s">
        <v>0</v>
      </c>
      <c r="B394" t="s">
        <v>3390</v>
      </c>
      <c r="C394" t="s">
        <v>17</v>
      </c>
      <c r="D394">
        <v>7424271</v>
      </c>
      <c r="E394" s="2">
        <v>46112</v>
      </c>
      <c r="F394" s="2">
        <v>45748</v>
      </c>
      <c r="G394" s="28">
        <v>0</v>
      </c>
      <c r="H394" t="s">
        <v>14</v>
      </c>
      <c r="I394" t="str">
        <f>VLOOKUP(K394,[1]GRADE!$A:$P,16,FALSE)</f>
        <v>BRONZE</v>
      </c>
      <c r="K394">
        <v>7424</v>
      </c>
      <c r="L394">
        <v>271</v>
      </c>
    </row>
    <row r="395" spans="1:12" x14ac:dyDescent="0.25">
      <c r="A395" t="s">
        <v>0</v>
      </c>
      <c r="B395" t="s">
        <v>3390</v>
      </c>
      <c r="C395" t="s">
        <v>17</v>
      </c>
      <c r="D395">
        <v>7427211</v>
      </c>
      <c r="E395" s="2">
        <v>46112</v>
      </c>
      <c r="F395" s="2">
        <v>45748</v>
      </c>
      <c r="G395" s="54">
        <v>-5.5</v>
      </c>
      <c r="H395" t="s">
        <v>14</v>
      </c>
      <c r="I395" t="str">
        <f>VLOOKUP(K395,[1]GRADE!$A:$P,16,FALSE)</f>
        <v>BRONZE</v>
      </c>
      <c r="K395">
        <v>7427</v>
      </c>
      <c r="L395">
        <v>211</v>
      </c>
    </row>
    <row r="396" spans="1:12" x14ac:dyDescent="0.25">
      <c r="A396" t="s">
        <v>0</v>
      </c>
      <c r="B396" t="s">
        <v>3390</v>
      </c>
      <c r="C396" t="s">
        <v>17</v>
      </c>
      <c r="D396">
        <v>7427213</v>
      </c>
      <c r="E396" s="2">
        <v>46112</v>
      </c>
      <c r="F396" s="2">
        <v>45748</v>
      </c>
      <c r="G396" s="54">
        <v>-5.5</v>
      </c>
      <c r="H396" t="s">
        <v>14</v>
      </c>
      <c r="I396" t="str">
        <f>VLOOKUP(K396,[1]GRADE!$A:$P,16,FALSE)</f>
        <v>BRONZE</v>
      </c>
      <c r="K396">
        <v>7427</v>
      </c>
      <c r="L396">
        <v>213</v>
      </c>
    </row>
    <row r="397" spans="1:12" x14ac:dyDescent="0.25">
      <c r="A397" t="s">
        <v>0</v>
      </c>
      <c r="B397" t="s">
        <v>3390</v>
      </c>
      <c r="C397" t="s">
        <v>17</v>
      </c>
      <c r="D397">
        <v>7428211</v>
      </c>
      <c r="E397" s="2">
        <v>46112</v>
      </c>
      <c r="F397" s="2">
        <v>45748</v>
      </c>
      <c r="G397" s="54">
        <v>-5.5</v>
      </c>
      <c r="H397" t="s">
        <v>14</v>
      </c>
      <c r="I397" t="str">
        <f>VLOOKUP(K397,[1]GRADE!$A:$P,16,FALSE)</f>
        <v>BRONZE</v>
      </c>
      <c r="K397">
        <v>7428</v>
      </c>
      <c r="L397">
        <v>211</v>
      </c>
    </row>
    <row r="398" spans="1:12" x14ac:dyDescent="0.25">
      <c r="A398" t="s">
        <v>0</v>
      </c>
      <c r="B398" t="s">
        <v>3390</v>
      </c>
      <c r="C398" t="s">
        <v>17</v>
      </c>
      <c r="D398">
        <v>7428213</v>
      </c>
      <c r="E398" s="2">
        <v>46112</v>
      </c>
      <c r="F398" s="2">
        <v>45748</v>
      </c>
      <c r="G398" s="54">
        <v>-5.5</v>
      </c>
      <c r="H398" t="s">
        <v>14</v>
      </c>
      <c r="I398" t="str">
        <f>VLOOKUP(K398,[1]GRADE!$A:$P,16,FALSE)</f>
        <v>BRONZE</v>
      </c>
      <c r="K398">
        <v>7428</v>
      </c>
      <c r="L398">
        <v>213</v>
      </c>
    </row>
    <row r="399" spans="1:12" x14ac:dyDescent="0.25">
      <c r="A399" t="s">
        <v>0</v>
      </c>
      <c r="B399" t="s">
        <v>3390</v>
      </c>
      <c r="C399" t="s">
        <v>17</v>
      </c>
      <c r="D399">
        <v>7430183</v>
      </c>
      <c r="E399" s="2">
        <v>46112</v>
      </c>
      <c r="F399" s="2">
        <v>45748</v>
      </c>
      <c r="G399" s="3">
        <v>-8</v>
      </c>
      <c r="H399" t="s">
        <v>14</v>
      </c>
      <c r="I399" t="str">
        <f>VLOOKUP(K399,[1]GRADE!$A:$P,16,FALSE)</f>
        <v>Gold</v>
      </c>
      <c r="K399">
        <v>7430</v>
      </c>
      <c r="L399">
        <v>183</v>
      </c>
    </row>
    <row r="400" spans="1:12" x14ac:dyDescent="0.25">
      <c r="A400" t="s">
        <v>0</v>
      </c>
      <c r="B400" t="s">
        <v>3390</v>
      </c>
      <c r="C400" t="s">
        <v>17</v>
      </c>
      <c r="D400">
        <v>7430184</v>
      </c>
      <c r="E400" s="2">
        <v>46112</v>
      </c>
      <c r="F400" s="2">
        <v>45748</v>
      </c>
      <c r="G400" s="3">
        <v>-8</v>
      </c>
      <c r="H400" t="s">
        <v>14</v>
      </c>
      <c r="I400" t="str">
        <f>VLOOKUP(K400,[1]GRADE!$A:$P,16,FALSE)</f>
        <v>Gold</v>
      </c>
      <c r="K400">
        <v>7430</v>
      </c>
      <c r="L400">
        <v>184</v>
      </c>
    </row>
    <row r="401" spans="1:12" x14ac:dyDescent="0.25">
      <c r="A401" t="s">
        <v>0</v>
      </c>
      <c r="B401" t="s">
        <v>3390</v>
      </c>
      <c r="C401" t="s">
        <v>17</v>
      </c>
      <c r="D401">
        <v>7430233</v>
      </c>
      <c r="E401" s="2">
        <v>46112</v>
      </c>
      <c r="F401" s="2">
        <v>45748</v>
      </c>
      <c r="G401" s="3">
        <v>-8</v>
      </c>
      <c r="H401" t="s">
        <v>14</v>
      </c>
      <c r="I401" t="str">
        <f>VLOOKUP(K401,[1]GRADE!$A:$P,16,FALSE)</f>
        <v>Gold</v>
      </c>
      <c r="K401">
        <v>7430</v>
      </c>
      <c r="L401">
        <v>233</v>
      </c>
    </row>
    <row r="402" spans="1:12" x14ac:dyDescent="0.25">
      <c r="A402" t="s">
        <v>0</v>
      </c>
      <c r="B402" t="s">
        <v>3390</v>
      </c>
      <c r="C402" t="s">
        <v>17</v>
      </c>
      <c r="D402">
        <v>7430234</v>
      </c>
      <c r="E402" s="2">
        <v>46112</v>
      </c>
      <c r="F402" s="2">
        <v>45748</v>
      </c>
      <c r="G402" s="3">
        <v>-8</v>
      </c>
      <c r="H402" t="s">
        <v>14</v>
      </c>
      <c r="I402" t="str">
        <f>VLOOKUP(K402,[1]GRADE!$A:$P,16,FALSE)</f>
        <v>Gold</v>
      </c>
      <c r="K402">
        <v>7430</v>
      </c>
      <c r="L402">
        <v>234</v>
      </c>
    </row>
    <row r="403" spans="1:12" x14ac:dyDescent="0.25">
      <c r="A403" t="s">
        <v>0</v>
      </c>
      <c r="B403" t="s">
        <v>3390</v>
      </c>
      <c r="C403" t="s">
        <v>17</v>
      </c>
      <c r="D403">
        <v>7430240</v>
      </c>
      <c r="E403" s="2">
        <v>46112</v>
      </c>
      <c r="F403" s="2">
        <v>45748</v>
      </c>
      <c r="G403" s="3">
        <v>-8</v>
      </c>
      <c r="H403" t="s">
        <v>14</v>
      </c>
      <c r="I403" t="str">
        <f>VLOOKUP(K403,[1]GRADE!$A:$P,16,FALSE)</f>
        <v>Gold</v>
      </c>
      <c r="K403">
        <v>7430</v>
      </c>
      <c r="L403">
        <v>240</v>
      </c>
    </row>
    <row r="404" spans="1:12" x14ac:dyDescent="0.25">
      <c r="A404" t="s">
        <v>0</v>
      </c>
      <c r="B404" t="s">
        <v>3390</v>
      </c>
      <c r="C404" t="s">
        <v>17</v>
      </c>
      <c r="D404">
        <v>7430245</v>
      </c>
      <c r="E404" s="2">
        <v>46112</v>
      </c>
      <c r="F404" s="2">
        <v>45748</v>
      </c>
      <c r="G404" s="3">
        <v>-8</v>
      </c>
      <c r="H404" t="s">
        <v>14</v>
      </c>
      <c r="I404" t="str">
        <f>VLOOKUP(K404,[1]GRADE!$A:$P,16,FALSE)</f>
        <v>Gold</v>
      </c>
      <c r="K404">
        <v>7430</v>
      </c>
      <c r="L404">
        <v>245</v>
      </c>
    </row>
    <row r="405" spans="1:12" x14ac:dyDescent="0.25">
      <c r="A405" t="s">
        <v>0</v>
      </c>
      <c r="B405" t="s">
        <v>3390</v>
      </c>
      <c r="C405" t="s">
        <v>17</v>
      </c>
      <c r="D405">
        <v>7430296</v>
      </c>
      <c r="E405" s="2">
        <v>46112</v>
      </c>
      <c r="F405" s="2">
        <v>45748</v>
      </c>
      <c r="G405" s="3">
        <v>-8</v>
      </c>
      <c r="H405" t="s">
        <v>14</v>
      </c>
      <c r="I405" t="str">
        <f>VLOOKUP(K405,[1]GRADE!$A:$P,16,FALSE)</f>
        <v>Gold</v>
      </c>
      <c r="K405">
        <v>7430</v>
      </c>
      <c r="L405">
        <v>296</v>
      </c>
    </row>
    <row r="406" spans="1:12" x14ac:dyDescent="0.25">
      <c r="A406" t="s">
        <v>0</v>
      </c>
      <c r="B406" t="s">
        <v>3390</v>
      </c>
      <c r="C406" t="s">
        <v>17</v>
      </c>
      <c r="D406">
        <v>7430297</v>
      </c>
      <c r="E406" s="2">
        <v>46112</v>
      </c>
      <c r="F406" s="2">
        <v>45748</v>
      </c>
      <c r="G406" s="3">
        <v>-8</v>
      </c>
      <c r="H406" t="s">
        <v>14</v>
      </c>
      <c r="I406" t="str">
        <f>VLOOKUP(K406,[1]GRADE!$A:$P,16,FALSE)</f>
        <v>Gold</v>
      </c>
      <c r="K406">
        <v>7430</v>
      </c>
      <c r="L406">
        <v>297</v>
      </c>
    </row>
    <row r="407" spans="1:12" x14ac:dyDescent="0.25">
      <c r="A407" t="s">
        <v>0</v>
      </c>
      <c r="B407" t="s">
        <v>3390</v>
      </c>
      <c r="C407" t="s">
        <v>17</v>
      </c>
      <c r="D407">
        <v>7434183</v>
      </c>
      <c r="E407" s="2">
        <v>46112</v>
      </c>
      <c r="F407" s="2">
        <v>45748</v>
      </c>
      <c r="G407" s="3">
        <v>-8</v>
      </c>
      <c r="H407" t="s">
        <v>14</v>
      </c>
      <c r="I407" t="str">
        <f>VLOOKUP(K407,[1]GRADE!$A:$P,16,FALSE)</f>
        <v>Gold</v>
      </c>
      <c r="K407">
        <v>7434</v>
      </c>
      <c r="L407">
        <v>183</v>
      </c>
    </row>
    <row r="408" spans="1:12" x14ac:dyDescent="0.25">
      <c r="A408" t="s">
        <v>0</v>
      </c>
      <c r="B408" t="s">
        <v>3390</v>
      </c>
      <c r="C408" t="s">
        <v>17</v>
      </c>
      <c r="D408">
        <v>7434184</v>
      </c>
      <c r="E408" s="2">
        <v>46112</v>
      </c>
      <c r="F408" s="2">
        <v>45748</v>
      </c>
      <c r="G408" s="3">
        <v>-8</v>
      </c>
      <c r="H408" t="s">
        <v>14</v>
      </c>
      <c r="I408" t="str">
        <f>VLOOKUP(K408,[1]GRADE!$A:$P,16,FALSE)</f>
        <v>Gold</v>
      </c>
      <c r="K408">
        <v>7434</v>
      </c>
      <c r="L408">
        <v>184</v>
      </c>
    </row>
    <row r="409" spans="1:12" x14ac:dyDescent="0.25">
      <c r="A409" t="s">
        <v>0</v>
      </c>
      <c r="B409" t="s">
        <v>3390</v>
      </c>
      <c r="C409" t="s">
        <v>17</v>
      </c>
      <c r="D409">
        <v>7434253</v>
      </c>
      <c r="E409" s="2">
        <v>46112</v>
      </c>
      <c r="F409" s="2">
        <v>45748</v>
      </c>
      <c r="G409" s="3">
        <v>-8</v>
      </c>
      <c r="H409" t="s">
        <v>14</v>
      </c>
      <c r="I409" t="str">
        <f>VLOOKUP(K409,[1]GRADE!$A:$P,16,FALSE)</f>
        <v>Gold</v>
      </c>
      <c r="K409">
        <v>7434</v>
      </c>
      <c r="L409">
        <v>253</v>
      </c>
    </row>
    <row r="410" spans="1:12" x14ac:dyDescent="0.25">
      <c r="A410" t="s">
        <v>0</v>
      </c>
      <c r="B410" t="s">
        <v>3390</v>
      </c>
      <c r="C410" t="s">
        <v>17</v>
      </c>
      <c r="D410">
        <v>7434256</v>
      </c>
      <c r="E410" s="2">
        <v>46112</v>
      </c>
      <c r="F410" s="2">
        <v>45748</v>
      </c>
      <c r="G410" s="3">
        <v>-8</v>
      </c>
      <c r="H410" t="s">
        <v>14</v>
      </c>
      <c r="I410" t="str">
        <f>VLOOKUP(K410,[1]GRADE!$A:$P,16,FALSE)</f>
        <v>Gold</v>
      </c>
      <c r="K410">
        <v>7434</v>
      </c>
      <c r="L410">
        <v>256</v>
      </c>
    </row>
    <row r="411" spans="1:12" x14ac:dyDescent="0.25">
      <c r="A411" t="s">
        <v>0</v>
      </c>
      <c r="B411" t="s">
        <v>3390</v>
      </c>
      <c r="C411" t="s">
        <v>17</v>
      </c>
      <c r="D411">
        <v>7436181</v>
      </c>
      <c r="E411" s="2">
        <v>46112</v>
      </c>
      <c r="F411" s="2">
        <v>45748</v>
      </c>
      <c r="G411" s="3">
        <v>-8</v>
      </c>
      <c r="H411" t="s">
        <v>14</v>
      </c>
      <c r="I411" t="str">
        <f>VLOOKUP(K411,[1]GRADE!$A:$P,16,FALSE)</f>
        <v>Gold</v>
      </c>
      <c r="K411">
        <v>7436</v>
      </c>
      <c r="L411">
        <v>181</v>
      </c>
    </row>
    <row r="412" spans="1:12" x14ac:dyDescent="0.25">
      <c r="A412" t="s">
        <v>0</v>
      </c>
      <c r="B412" t="s">
        <v>3390</v>
      </c>
      <c r="C412" t="s">
        <v>17</v>
      </c>
      <c r="D412">
        <v>7436183</v>
      </c>
      <c r="E412" s="2">
        <v>46112</v>
      </c>
      <c r="F412" s="2">
        <v>45748</v>
      </c>
      <c r="G412" s="3">
        <v>-8</v>
      </c>
      <c r="H412" t="s">
        <v>14</v>
      </c>
      <c r="I412" t="str">
        <f>VLOOKUP(K412,[1]GRADE!$A:$P,16,FALSE)</f>
        <v>Gold</v>
      </c>
      <c r="K412">
        <v>7436</v>
      </c>
      <c r="L412">
        <v>183</v>
      </c>
    </row>
    <row r="413" spans="1:12" x14ac:dyDescent="0.25">
      <c r="A413" t="s">
        <v>0</v>
      </c>
      <c r="B413" t="s">
        <v>3390</v>
      </c>
      <c r="C413" t="s">
        <v>17</v>
      </c>
      <c r="D413">
        <v>7436184</v>
      </c>
      <c r="E413" s="2">
        <v>46112</v>
      </c>
      <c r="F413" s="2">
        <v>45748</v>
      </c>
      <c r="G413" s="3">
        <v>-8</v>
      </c>
      <c r="H413" t="s">
        <v>14</v>
      </c>
      <c r="I413" t="str">
        <f>VLOOKUP(K413,[1]GRADE!$A:$P,16,FALSE)</f>
        <v>Gold</v>
      </c>
      <c r="K413">
        <v>7436</v>
      </c>
      <c r="L413">
        <v>184</v>
      </c>
    </row>
    <row r="414" spans="1:12" x14ac:dyDescent="0.25">
      <c r="A414" t="s">
        <v>0</v>
      </c>
      <c r="B414" t="s">
        <v>3390</v>
      </c>
      <c r="C414" t="s">
        <v>17</v>
      </c>
      <c r="D414">
        <v>7436201</v>
      </c>
      <c r="E414" s="2">
        <v>46112</v>
      </c>
      <c r="F414" s="2">
        <v>45748</v>
      </c>
      <c r="G414" s="3">
        <v>-8</v>
      </c>
      <c r="H414" t="s">
        <v>14</v>
      </c>
      <c r="I414" t="str">
        <f>VLOOKUP(K414,[1]GRADE!$A:$P,16,FALSE)</f>
        <v>Gold</v>
      </c>
      <c r="K414">
        <v>7436</v>
      </c>
      <c r="L414">
        <v>201</v>
      </c>
    </row>
    <row r="415" spans="1:12" x14ac:dyDescent="0.25">
      <c r="A415" t="s">
        <v>0</v>
      </c>
      <c r="B415" t="s">
        <v>3390</v>
      </c>
      <c r="C415" t="s">
        <v>17</v>
      </c>
      <c r="D415">
        <v>7436203</v>
      </c>
      <c r="E415" s="2">
        <v>46112</v>
      </c>
      <c r="F415" s="2">
        <v>45748</v>
      </c>
      <c r="G415" s="3">
        <v>-8</v>
      </c>
      <c r="H415" t="s">
        <v>14</v>
      </c>
      <c r="I415" t="str">
        <f>VLOOKUP(K415,[1]GRADE!$A:$P,16,FALSE)</f>
        <v>Gold</v>
      </c>
      <c r="K415">
        <v>7436</v>
      </c>
      <c r="L415">
        <v>203</v>
      </c>
    </row>
    <row r="416" spans="1:12" x14ac:dyDescent="0.25">
      <c r="A416" t="s">
        <v>0</v>
      </c>
      <c r="B416" t="s">
        <v>3390</v>
      </c>
      <c r="C416" t="s">
        <v>17</v>
      </c>
      <c r="D416">
        <v>7436229</v>
      </c>
      <c r="E416" s="2">
        <v>46112</v>
      </c>
      <c r="F416" s="2">
        <v>45748</v>
      </c>
      <c r="G416" s="3">
        <v>-8</v>
      </c>
      <c r="H416" t="s">
        <v>14</v>
      </c>
      <c r="I416" t="str">
        <f>VLOOKUP(K416,[1]GRADE!$A:$P,16,FALSE)</f>
        <v>Gold</v>
      </c>
      <c r="K416">
        <v>7436</v>
      </c>
      <c r="L416">
        <v>229</v>
      </c>
    </row>
    <row r="417" spans="1:12" x14ac:dyDescent="0.25">
      <c r="A417" t="s">
        <v>0</v>
      </c>
      <c r="B417" t="s">
        <v>3390</v>
      </c>
      <c r="C417" t="s">
        <v>17</v>
      </c>
      <c r="D417">
        <v>7436233</v>
      </c>
      <c r="E417" s="2">
        <v>46112</v>
      </c>
      <c r="F417" s="2">
        <v>45748</v>
      </c>
      <c r="G417" s="3">
        <v>-8</v>
      </c>
      <c r="H417" t="s">
        <v>14</v>
      </c>
      <c r="I417" t="str">
        <f>VLOOKUP(K417,[1]GRADE!$A:$P,16,FALSE)</f>
        <v>Gold</v>
      </c>
      <c r="K417">
        <v>7436</v>
      </c>
      <c r="L417">
        <v>233</v>
      </c>
    </row>
    <row r="418" spans="1:12" x14ac:dyDescent="0.25">
      <c r="A418" t="s">
        <v>0</v>
      </c>
      <c r="B418" t="s">
        <v>3390</v>
      </c>
      <c r="C418" t="s">
        <v>17</v>
      </c>
      <c r="D418">
        <v>7436234</v>
      </c>
      <c r="E418" s="2">
        <v>46112</v>
      </c>
      <c r="F418" s="2">
        <v>45748</v>
      </c>
      <c r="G418" s="3">
        <v>-8</v>
      </c>
      <c r="H418" t="s">
        <v>14</v>
      </c>
      <c r="I418" t="str">
        <f>VLOOKUP(K418,[1]GRADE!$A:$P,16,FALSE)</f>
        <v>Gold</v>
      </c>
      <c r="K418">
        <v>7436</v>
      </c>
      <c r="L418">
        <v>234</v>
      </c>
    </row>
    <row r="419" spans="1:12" x14ac:dyDescent="0.25">
      <c r="A419" t="s">
        <v>0</v>
      </c>
      <c r="B419" t="s">
        <v>3390</v>
      </c>
      <c r="C419" t="s">
        <v>17</v>
      </c>
      <c r="D419">
        <v>7436250</v>
      </c>
      <c r="E419" s="2">
        <v>46112</v>
      </c>
      <c r="F419" s="2">
        <v>45748</v>
      </c>
      <c r="G419" s="3">
        <v>-8</v>
      </c>
      <c r="H419" t="s">
        <v>14</v>
      </c>
      <c r="I419" t="str">
        <f>VLOOKUP(K419,[1]GRADE!$A:$P,16,FALSE)</f>
        <v>Gold</v>
      </c>
      <c r="K419">
        <v>7436</v>
      </c>
      <c r="L419">
        <v>250</v>
      </c>
    </row>
    <row r="420" spans="1:12" x14ac:dyDescent="0.25">
      <c r="A420" t="s">
        <v>0</v>
      </c>
      <c r="B420" t="s">
        <v>3390</v>
      </c>
      <c r="C420" t="s">
        <v>17</v>
      </c>
      <c r="D420">
        <v>7436251</v>
      </c>
      <c r="E420" s="2">
        <v>46112</v>
      </c>
      <c r="F420" s="2">
        <v>45748</v>
      </c>
      <c r="G420" s="3">
        <v>-8</v>
      </c>
      <c r="H420" t="s">
        <v>14</v>
      </c>
      <c r="I420" t="str">
        <f>VLOOKUP(K420,[1]GRADE!$A:$P,16,FALSE)</f>
        <v>Gold</v>
      </c>
      <c r="K420">
        <v>7436</v>
      </c>
      <c r="L420">
        <v>251</v>
      </c>
    </row>
    <row r="421" spans="1:12" x14ac:dyDescent="0.25">
      <c r="A421" t="s">
        <v>0</v>
      </c>
      <c r="B421" t="s">
        <v>3390</v>
      </c>
      <c r="C421" t="s">
        <v>17</v>
      </c>
      <c r="D421">
        <v>7436253</v>
      </c>
      <c r="E421" s="2">
        <v>46112</v>
      </c>
      <c r="F421" s="2">
        <v>45748</v>
      </c>
      <c r="G421" s="3">
        <v>-8</v>
      </c>
      <c r="H421" t="s">
        <v>14</v>
      </c>
      <c r="I421" t="str">
        <f>VLOOKUP(K421,[1]GRADE!$A:$P,16,FALSE)</f>
        <v>Gold</v>
      </c>
      <c r="K421">
        <v>7436</v>
      </c>
      <c r="L421">
        <v>253</v>
      </c>
    </row>
    <row r="422" spans="1:12" x14ac:dyDescent="0.25">
      <c r="A422" t="s">
        <v>0</v>
      </c>
      <c r="B422" t="s">
        <v>3390</v>
      </c>
      <c r="C422" t="s">
        <v>17</v>
      </c>
      <c r="D422">
        <v>7436256</v>
      </c>
      <c r="E422" s="2">
        <v>46112</v>
      </c>
      <c r="F422" s="2">
        <v>45748</v>
      </c>
      <c r="G422" s="3">
        <v>-8</v>
      </c>
      <c r="H422" t="s">
        <v>14</v>
      </c>
      <c r="I422" t="str">
        <f>VLOOKUP(K422,[1]GRADE!$A:$P,16,FALSE)</f>
        <v>Gold</v>
      </c>
      <c r="K422">
        <v>7436</v>
      </c>
      <c r="L422">
        <v>256</v>
      </c>
    </row>
    <row r="423" spans="1:12" x14ac:dyDescent="0.25">
      <c r="A423" t="s">
        <v>0</v>
      </c>
      <c r="B423" t="s">
        <v>3390</v>
      </c>
      <c r="C423" t="s">
        <v>17</v>
      </c>
      <c r="D423">
        <v>7442213</v>
      </c>
      <c r="E423" s="2">
        <v>46112</v>
      </c>
      <c r="F423" s="2">
        <v>45748</v>
      </c>
      <c r="G423" s="54">
        <v>-5.5</v>
      </c>
      <c r="H423" t="s">
        <v>14</v>
      </c>
      <c r="I423" t="str">
        <f>VLOOKUP(K423,[1]GRADE!$A:$P,16,FALSE)</f>
        <v>BRONZE</v>
      </c>
      <c r="K423">
        <v>7442</v>
      </c>
      <c r="L423">
        <v>213</v>
      </c>
    </row>
    <row r="424" spans="1:12" x14ac:dyDescent="0.25">
      <c r="A424" t="s">
        <v>0</v>
      </c>
      <c r="B424" t="s">
        <v>3390</v>
      </c>
      <c r="C424" t="s">
        <v>17</v>
      </c>
      <c r="D424">
        <v>7443213</v>
      </c>
      <c r="E424" s="2">
        <v>46112</v>
      </c>
      <c r="F424" s="2">
        <v>45748</v>
      </c>
      <c r="G424" s="54">
        <v>-5.5</v>
      </c>
      <c r="H424" t="s">
        <v>14</v>
      </c>
      <c r="I424" t="str">
        <f>VLOOKUP(K424,[1]GRADE!$A:$P,16,FALSE)</f>
        <v>BRONZE</v>
      </c>
      <c r="K424">
        <v>7443</v>
      </c>
      <c r="L424">
        <v>213</v>
      </c>
    </row>
    <row r="425" spans="1:12" x14ac:dyDescent="0.25">
      <c r="A425" t="s">
        <v>0</v>
      </c>
      <c r="B425" t="s">
        <v>3390</v>
      </c>
      <c r="C425" t="s">
        <v>17</v>
      </c>
      <c r="D425">
        <v>7450184</v>
      </c>
      <c r="E425" s="2">
        <v>46112</v>
      </c>
      <c r="F425" s="2">
        <v>45748</v>
      </c>
      <c r="G425" s="3">
        <v>-4</v>
      </c>
      <c r="H425" t="s">
        <v>18</v>
      </c>
      <c r="I425" t="str">
        <f>VLOOKUP(K425,[1]GRADE!$A:$P,16,FALSE)</f>
        <v>SILVER</v>
      </c>
      <c r="K425">
        <v>7450</v>
      </c>
      <c r="L425">
        <v>184</v>
      </c>
    </row>
    <row r="426" spans="1:12" x14ac:dyDescent="0.25">
      <c r="A426" t="s">
        <v>0</v>
      </c>
      <c r="B426" t="s">
        <v>3390</v>
      </c>
      <c r="C426" t="s">
        <v>17</v>
      </c>
      <c r="D426">
        <v>7450201</v>
      </c>
      <c r="E426" s="2">
        <v>46112</v>
      </c>
      <c r="F426" s="2">
        <v>45748</v>
      </c>
      <c r="G426" s="3">
        <v>-4</v>
      </c>
      <c r="H426" t="s">
        <v>18</v>
      </c>
      <c r="I426" t="str">
        <f>VLOOKUP(K426,[1]GRADE!$A:$P,16,FALSE)</f>
        <v>SILVER</v>
      </c>
      <c r="K426">
        <v>7450</v>
      </c>
      <c r="L426">
        <v>201</v>
      </c>
    </row>
    <row r="427" spans="1:12" x14ac:dyDescent="0.25">
      <c r="A427" t="s">
        <v>0</v>
      </c>
      <c r="B427" t="s">
        <v>3390</v>
      </c>
      <c r="C427" t="s">
        <v>17</v>
      </c>
      <c r="D427">
        <v>7450203</v>
      </c>
      <c r="E427" s="2">
        <v>46112</v>
      </c>
      <c r="F427" s="2">
        <v>45748</v>
      </c>
      <c r="G427" s="3">
        <v>-4</v>
      </c>
      <c r="H427" t="s">
        <v>18</v>
      </c>
      <c r="I427" t="str">
        <f>VLOOKUP(K427,[1]GRADE!$A:$P,16,FALSE)</f>
        <v>SILVER</v>
      </c>
      <c r="K427">
        <v>7450</v>
      </c>
      <c r="L427">
        <v>203</v>
      </c>
    </row>
    <row r="428" spans="1:12" x14ac:dyDescent="0.25">
      <c r="A428" t="s">
        <v>0</v>
      </c>
      <c r="B428" t="s">
        <v>3390</v>
      </c>
      <c r="C428" t="s">
        <v>17</v>
      </c>
      <c r="D428">
        <v>7469183</v>
      </c>
      <c r="E428" s="2">
        <v>46112</v>
      </c>
      <c r="F428" s="2">
        <v>45748</v>
      </c>
      <c r="G428" s="3">
        <v>-4</v>
      </c>
      <c r="H428" t="s">
        <v>18</v>
      </c>
      <c r="I428" t="str">
        <f>VLOOKUP(K428,[1]GRADE!$A:$P,16,FALSE)</f>
        <v>SILVER</v>
      </c>
      <c r="K428">
        <v>7469</v>
      </c>
      <c r="L428">
        <v>183</v>
      </c>
    </row>
    <row r="429" spans="1:12" x14ac:dyDescent="0.25">
      <c r="A429" t="s">
        <v>0</v>
      </c>
      <c r="B429" t="s">
        <v>3390</v>
      </c>
      <c r="C429" t="s">
        <v>17</v>
      </c>
      <c r="D429">
        <v>7469184</v>
      </c>
      <c r="E429" s="2">
        <v>46112</v>
      </c>
      <c r="F429" s="2">
        <v>45748</v>
      </c>
      <c r="G429" s="3">
        <v>-4</v>
      </c>
      <c r="H429" t="s">
        <v>18</v>
      </c>
      <c r="I429" t="str">
        <f>VLOOKUP(K429,[1]GRADE!$A:$P,16,FALSE)</f>
        <v>SILVER</v>
      </c>
      <c r="K429">
        <v>7469</v>
      </c>
      <c r="L429">
        <v>184</v>
      </c>
    </row>
    <row r="430" spans="1:12" x14ac:dyDescent="0.25">
      <c r="A430" t="s">
        <v>0</v>
      </c>
      <c r="B430" t="s">
        <v>3390</v>
      </c>
      <c r="C430" t="s">
        <v>17</v>
      </c>
      <c r="D430">
        <v>7469211</v>
      </c>
      <c r="E430" s="2">
        <v>46112</v>
      </c>
      <c r="F430" s="2">
        <v>45748</v>
      </c>
      <c r="G430" s="3">
        <v>-4</v>
      </c>
      <c r="H430" t="s">
        <v>18</v>
      </c>
      <c r="I430" t="str">
        <f>VLOOKUP(K430,[1]GRADE!$A:$P,16,FALSE)</f>
        <v>SILVER</v>
      </c>
      <c r="K430">
        <v>7469</v>
      </c>
      <c r="L430">
        <v>211</v>
      </c>
    </row>
    <row r="431" spans="1:12" x14ac:dyDescent="0.25">
      <c r="A431" t="s">
        <v>0</v>
      </c>
      <c r="B431" t="s">
        <v>3390</v>
      </c>
      <c r="C431" t="s">
        <v>17</v>
      </c>
      <c r="D431">
        <v>7469213</v>
      </c>
      <c r="E431" s="2">
        <v>46112</v>
      </c>
      <c r="F431" s="2">
        <v>45748</v>
      </c>
      <c r="G431" s="3">
        <v>-4</v>
      </c>
      <c r="H431" t="s">
        <v>18</v>
      </c>
      <c r="I431" t="str">
        <f>VLOOKUP(K431,[1]GRADE!$A:$P,16,FALSE)</f>
        <v>SILVER</v>
      </c>
      <c r="K431">
        <v>7469</v>
      </c>
      <c r="L431">
        <v>213</v>
      </c>
    </row>
    <row r="432" spans="1:12" x14ac:dyDescent="0.25">
      <c r="A432" t="s">
        <v>0</v>
      </c>
      <c r="B432" t="s">
        <v>3390</v>
      </c>
      <c r="C432" t="s">
        <v>17</v>
      </c>
      <c r="D432">
        <v>7469233</v>
      </c>
      <c r="E432" s="2">
        <v>46112</v>
      </c>
      <c r="F432" s="2">
        <v>45748</v>
      </c>
      <c r="G432" s="3">
        <v>-4</v>
      </c>
      <c r="H432" t="s">
        <v>18</v>
      </c>
      <c r="I432" t="str">
        <f>VLOOKUP(K432,[1]GRADE!$A:$P,16,FALSE)</f>
        <v>SILVER</v>
      </c>
      <c r="K432">
        <v>7469</v>
      </c>
      <c r="L432">
        <v>233</v>
      </c>
    </row>
    <row r="433" spans="1:12" x14ac:dyDescent="0.25">
      <c r="A433" t="s">
        <v>0</v>
      </c>
      <c r="B433" t="s">
        <v>3390</v>
      </c>
      <c r="C433" t="s">
        <v>17</v>
      </c>
      <c r="D433">
        <v>7469234</v>
      </c>
      <c r="E433" s="2">
        <v>46112</v>
      </c>
      <c r="F433" s="2">
        <v>45748</v>
      </c>
      <c r="G433" s="3">
        <v>-4</v>
      </c>
      <c r="H433" t="s">
        <v>18</v>
      </c>
      <c r="I433" t="str">
        <f>VLOOKUP(K433,[1]GRADE!$A:$P,16,FALSE)</f>
        <v>SILVER</v>
      </c>
      <c r="K433">
        <v>7469</v>
      </c>
      <c r="L433">
        <v>234</v>
      </c>
    </row>
    <row r="434" spans="1:12" x14ac:dyDescent="0.25">
      <c r="A434" t="s">
        <v>0</v>
      </c>
      <c r="B434" t="s">
        <v>3390</v>
      </c>
      <c r="C434" t="s">
        <v>17</v>
      </c>
      <c r="D434">
        <v>7469243</v>
      </c>
      <c r="E434" s="2">
        <v>46112</v>
      </c>
      <c r="F434" s="2">
        <v>45748</v>
      </c>
      <c r="G434" s="3">
        <v>-4</v>
      </c>
      <c r="H434" t="s">
        <v>18</v>
      </c>
      <c r="I434" t="str">
        <f>VLOOKUP(K434,[1]GRADE!$A:$P,16,FALSE)</f>
        <v>SILVER</v>
      </c>
      <c r="K434">
        <v>7469</v>
      </c>
      <c r="L434">
        <v>243</v>
      </c>
    </row>
    <row r="435" spans="1:12" x14ac:dyDescent="0.25">
      <c r="A435" t="s">
        <v>0</v>
      </c>
      <c r="B435" t="s">
        <v>3390</v>
      </c>
      <c r="C435" t="s">
        <v>17</v>
      </c>
      <c r="D435">
        <v>7469244</v>
      </c>
      <c r="E435" s="2">
        <v>46112</v>
      </c>
      <c r="F435" s="2">
        <v>45748</v>
      </c>
      <c r="G435" s="3">
        <v>-4</v>
      </c>
      <c r="H435" t="s">
        <v>18</v>
      </c>
      <c r="I435" t="str">
        <f>VLOOKUP(K435,[1]GRADE!$A:$P,16,FALSE)</f>
        <v>SILVER</v>
      </c>
      <c r="K435">
        <v>7469</v>
      </c>
      <c r="L435">
        <v>244</v>
      </c>
    </row>
    <row r="436" spans="1:12" x14ac:dyDescent="0.25">
      <c r="A436" t="s">
        <v>0</v>
      </c>
      <c r="B436" t="s">
        <v>3390</v>
      </c>
      <c r="C436" t="s">
        <v>17</v>
      </c>
      <c r="D436">
        <v>7470183</v>
      </c>
      <c r="E436" s="2">
        <v>46112</v>
      </c>
      <c r="F436" s="2">
        <v>45748</v>
      </c>
      <c r="G436" s="54">
        <v>-5.5</v>
      </c>
      <c r="H436" t="s">
        <v>14</v>
      </c>
      <c r="I436" t="str">
        <f>VLOOKUP(K436,[1]GRADE!$A:$P,16,FALSE)</f>
        <v>BRONZE</v>
      </c>
      <c r="K436">
        <v>7470</v>
      </c>
      <c r="L436">
        <v>183</v>
      </c>
    </row>
    <row r="437" spans="1:12" x14ac:dyDescent="0.25">
      <c r="A437" t="s">
        <v>0</v>
      </c>
      <c r="B437" t="s">
        <v>3390</v>
      </c>
      <c r="C437" t="s">
        <v>17</v>
      </c>
      <c r="D437">
        <v>7470184</v>
      </c>
      <c r="E437" s="2">
        <v>46112</v>
      </c>
      <c r="F437" s="2">
        <v>45748</v>
      </c>
      <c r="G437" s="54">
        <v>-5.5</v>
      </c>
      <c r="H437" t="s">
        <v>14</v>
      </c>
      <c r="I437" t="str">
        <f>VLOOKUP(K437,[1]GRADE!$A:$P,16,FALSE)</f>
        <v>BRONZE</v>
      </c>
      <c r="K437">
        <v>7470</v>
      </c>
      <c r="L437">
        <v>184</v>
      </c>
    </row>
    <row r="438" spans="1:12" x14ac:dyDescent="0.25">
      <c r="A438" t="s">
        <v>0</v>
      </c>
      <c r="B438" t="s">
        <v>3390</v>
      </c>
      <c r="C438" t="s">
        <v>17</v>
      </c>
      <c r="D438">
        <v>7470203</v>
      </c>
      <c r="E438" s="2">
        <v>46112</v>
      </c>
      <c r="F438" s="2">
        <v>45748</v>
      </c>
      <c r="G438" s="54">
        <v>-5.5</v>
      </c>
      <c r="H438" t="s">
        <v>14</v>
      </c>
      <c r="I438" t="str">
        <f>VLOOKUP(K438,[1]GRADE!$A:$P,16,FALSE)</f>
        <v>BRONZE</v>
      </c>
      <c r="K438">
        <v>7470</v>
      </c>
      <c r="L438">
        <v>203</v>
      </c>
    </row>
    <row r="439" spans="1:12" x14ac:dyDescent="0.25">
      <c r="A439" t="s">
        <v>0</v>
      </c>
      <c r="B439" t="s">
        <v>3390</v>
      </c>
      <c r="C439" t="s">
        <v>17</v>
      </c>
      <c r="D439">
        <v>7470234</v>
      </c>
      <c r="E439" s="2">
        <v>46112</v>
      </c>
      <c r="F439" s="2">
        <v>45748</v>
      </c>
      <c r="G439" s="54">
        <v>-5.5</v>
      </c>
      <c r="H439" t="s">
        <v>14</v>
      </c>
      <c r="I439" t="str">
        <f>VLOOKUP(K439,[1]GRADE!$A:$P,16,FALSE)</f>
        <v>BRONZE</v>
      </c>
      <c r="K439">
        <v>7470</v>
      </c>
      <c r="L439">
        <v>234</v>
      </c>
    </row>
    <row r="440" spans="1:12" x14ac:dyDescent="0.25">
      <c r="A440" t="s">
        <v>0</v>
      </c>
      <c r="B440" t="s">
        <v>3390</v>
      </c>
      <c r="C440" t="s">
        <v>17</v>
      </c>
      <c r="D440">
        <v>7470242</v>
      </c>
      <c r="E440" s="2">
        <v>46112</v>
      </c>
      <c r="F440" s="2">
        <v>45748</v>
      </c>
      <c r="G440" s="54">
        <v>-5.5</v>
      </c>
      <c r="H440" t="s">
        <v>14</v>
      </c>
      <c r="I440" t="str">
        <f>VLOOKUP(K440,[1]GRADE!$A:$P,16,FALSE)</f>
        <v>BRONZE</v>
      </c>
      <c r="K440">
        <v>7470</v>
      </c>
      <c r="L440">
        <v>242</v>
      </c>
    </row>
    <row r="441" spans="1:12" x14ac:dyDescent="0.25">
      <c r="A441" t="s">
        <v>0</v>
      </c>
      <c r="B441" t="s">
        <v>3390</v>
      </c>
      <c r="C441" t="s">
        <v>17</v>
      </c>
      <c r="D441">
        <v>7470251</v>
      </c>
      <c r="E441" s="2">
        <v>46112</v>
      </c>
      <c r="F441" s="2">
        <v>45748</v>
      </c>
      <c r="G441" s="54">
        <v>-5.5</v>
      </c>
      <c r="H441" t="s">
        <v>14</v>
      </c>
      <c r="I441" t="str">
        <f>VLOOKUP(K441,[1]GRADE!$A:$P,16,FALSE)</f>
        <v>BRONZE</v>
      </c>
      <c r="K441">
        <v>7470</v>
      </c>
      <c r="L441">
        <v>251</v>
      </c>
    </row>
    <row r="442" spans="1:12" x14ac:dyDescent="0.25">
      <c r="A442" t="s">
        <v>0</v>
      </c>
      <c r="B442" t="s">
        <v>3390</v>
      </c>
      <c r="C442" t="s">
        <v>17</v>
      </c>
      <c r="D442">
        <v>7470256</v>
      </c>
      <c r="E442" s="2">
        <v>46112</v>
      </c>
      <c r="F442" s="2">
        <v>45748</v>
      </c>
      <c r="G442" s="54">
        <v>-5.5</v>
      </c>
      <c r="H442" t="s">
        <v>14</v>
      </c>
      <c r="I442" t="str">
        <f>VLOOKUP(K442,[1]GRADE!$A:$P,16,FALSE)</f>
        <v>BRONZE</v>
      </c>
      <c r="K442">
        <v>7470</v>
      </c>
      <c r="L442">
        <v>256</v>
      </c>
    </row>
    <row r="443" spans="1:12" x14ac:dyDescent="0.25">
      <c r="A443" t="s">
        <v>0</v>
      </c>
      <c r="B443" t="s">
        <v>3390</v>
      </c>
      <c r="C443" t="s">
        <v>17</v>
      </c>
      <c r="D443">
        <v>7472183</v>
      </c>
      <c r="E443" s="2">
        <v>46112</v>
      </c>
      <c r="F443" s="2">
        <v>45748</v>
      </c>
      <c r="G443" s="54">
        <v>-5.5</v>
      </c>
      <c r="H443" t="s">
        <v>14</v>
      </c>
      <c r="I443" t="str">
        <f>VLOOKUP(K443,[1]GRADE!$A:$P,16,FALSE)</f>
        <v>BRONZE</v>
      </c>
      <c r="K443">
        <v>7472</v>
      </c>
      <c r="L443">
        <v>183</v>
      </c>
    </row>
    <row r="444" spans="1:12" x14ac:dyDescent="0.25">
      <c r="A444" t="s">
        <v>0</v>
      </c>
      <c r="B444" t="s">
        <v>3390</v>
      </c>
      <c r="C444" t="s">
        <v>17</v>
      </c>
      <c r="D444">
        <v>7472184</v>
      </c>
      <c r="E444" s="2">
        <v>46112</v>
      </c>
      <c r="F444" s="2">
        <v>45748</v>
      </c>
      <c r="G444" s="54">
        <v>-5.5</v>
      </c>
      <c r="H444" t="s">
        <v>14</v>
      </c>
      <c r="I444" t="str">
        <f>VLOOKUP(K444,[1]GRADE!$A:$P,16,FALSE)</f>
        <v>BRONZE</v>
      </c>
      <c r="K444">
        <v>7472</v>
      </c>
      <c r="L444">
        <v>184</v>
      </c>
    </row>
    <row r="445" spans="1:12" x14ac:dyDescent="0.25">
      <c r="A445" t="s">
        <v>0</v>
      </c>
      <c r="B445" t="s">
        <v>3390</v>
      </c>
      <c r="C445" t="s">
        <v>17</v>
      </c>
      <c r="D445">
        <v>7472201</v>
      </c>
      <c r="E445" s="2">
        <v>46112</v>
      </c>
      <c r="F445" s="2">
        <v>45748</v>
      </c>
      <c r="G445" s="54">
        <v>-5.5</v>
      </c>
      <c r="H445" t="s">
        <v>14</v>
      </c>
      <c r="I445" t="str">
        <f>VLOOKUP(K445,[1]GRADE!$A:$P,16,FALSE)</f>
        <v>BRONZE</v>
      </c>
      <c r="K445">
        <v>7472</v>
      </c>
      <c r="L445">
        <v>201</v>
      </c>
    </row>
    <row r="446" spans="1:12" x14ac:dyDescent="0.25">
      <c r="A446" t="s">
        <v>0</v>
      </c>
      <c r="B446" t="s">
        <v>3390</v>
      </c>
      <c r="C446" t="s">
        <v>17</v>
      </c>
      <c r="D446">
        <v>7472203</v>
      </c>
      <c r="E446" s="2">
        <v>46112</v>
      </c>
      <c r="F446" s="2">
        <v>45748</v>
      </c>
      <c r="G446" s="54">
        <v>-5.5</v>
      </c>
      <c r="H446" t="s">
        <v>14</v>
      </c>
      <c r="I446" t="str">
        <f>VLOOKUP(K446,[1]GRADE!$A:$P,16,FALSE)</f>
        <v>BRONZE</v>
      </c>
      <c r="K446">
        <v>7472</v>
      </c>
      <c r="L446">
        <v>203</v>
      </c>
    </row>
    <row r="447" spans="1:12" x14ac:dyDescent="0.25">
      <c r="A447" t="s">
        <v>0</v>
      </c>
      <c r="B447" t="s">
        <v>3390</v>
      </c>
      <c r="C447" t="s">
        <v>17</v>
      </c>
      <c r="D447">
        <v>7472233</v>
      </c>
      <c r="E447" s="2">
        <v>46112</v>
      </c>
      <c r="F447" s="2">
        <v>45748</v>
      </c>
      <c r="G447" s="54">
        <v>-5.5</v>
      </c>
      <c r="H447" t="s">
        <v>14</v>
      </c>
      <c r="I447" t="str">
        <f>VLOOKUP(K447,[1]GRADE!$A:$P,16,FALSE)</f>
        <v>BRONZE</v>
      </c>
      <c r="K447">
        <v>7472</v>
      </c>
      <c r="L447">
        <v>233</v>
      </c>
    </row>
    <row r="448" spans="1:12" x14ac:dyDescent="0.25">
      <c r="A448" t="s">
        <v>0</v>
      </c>
      <c r="B448" t="s">
        <v>3390</v>
      </c>
      <c r="C448" t="s">
        <v>17</v>
      </c>
      <c r="D448">
        <v>7472234</v>
      </c>
      <c r="E448" s="2">
        <v>46112</v>
      </c>
      <c r="F448" s="2">
        <v>45748</v>
      </c>
      <c r="G448" s="54">
        <v>-5.5</v>
      </c>
      <c r="H448" t="s">
        <v>14</v>
      </c>
      <c r="I448" t="str">
        <f>VLOOKUP(K448,[1]GRADE!$A:$P,16,FALSE)</f>
        <v>BRONZE</v>
      </c>
      <c r="K448">
        <v>7472</v>
      </c>
      <c r="L448">
        <v>234</v>
      </c>
    </row>
    <row r="449" spans="1:12" x14ac:dyDescent="0.25">
      <c r="A449" t="s">
        <v>0</v>
      </c>
      <c r="B449" t="s">
        <v>3390</v>
      </c>
      <c r="C449" t="s">
        <v>17</v>
      </c>
      <c r="D449">
        <v>7472251</v>
      </c>
      <c r="E449" s="2">
        <v>46112</v>
      </c>
      <c r="F449" s="2">
        <v>45748</v>
      </c>
      <c r="G449" s="54">
        <v>-5.5</v>
      </c>
      <c r="H449" t="s">
        <v>14</v>
      </c>
      <c r="I449" t="str">
        <f>VLOOKUP(K449,[1]GRADE!$A:$P,16,FALSE)</f>
        <v>BRONZE</v>
      </c>
      <c r="K449">
        <v>7472</v>
      </c>
      <c r="L449">
        <v>251</v>
      </c>
    </row>
    <row r="450" spans="1:12" x14ac:dyDescent="0.25">
      <c r="A450" t="s">
        <v>0</v>
      </c>
      <c r="B450" t="s">
        <v>3390</v>
      </c>
      <c r="C450" t="s">
        <v>17</v>
      </c>
      <c r="D450">
        <v>7472256</v>
      </c>
      <c r="E450" s="2">
        <v>46112</v>
      </c>
      <c r="F450" s="2">
        <v>45748</v>
      </c>
      <c r="G450" s="54">
        <v>-5.5</v>
      </c>
      <c r="H450" t="s">
        <v>14</v>
      </c>
      <c r="I450" t="str">
        <f>VLOOKUP(K450,[1]GRADE!$A:$P,16,FALSE)</f>
        <v>BRONZE</v>
      </c>
      <c r="K450">
        <v>7472</v>
      </c>
      <c r="L450">
        <v>256</v>
      </c>
    </row>
    <row r="451" spans="1:12" x14ac:dyDescent="0.25">
      <c r="A451" t="s">
        <v>0</v>
      </c>
      <c r="B451" t="s">
        <v>3390</v>
      </c>
      <c r="C451" t="s">
        <v>17</v>
      </c>
      <c r="D451">
        <v>7474183</v>
      </c>
      <c r="E451" s="2">
        <v>46112</v>
      </c>
      <c r="F451" s="2">
        <v>45748</v>
      </c>
      <c r="G451" s="54">
        <v>-5.5</v>
      </c>
      <c r="H451" t="s">
        <v>14</v>
      </c>
      <c r="I451" t="str">
        <f>VLOOKUP(K451,[1]GRADE!$A:$P,16,FALSE)</f>
        <v>BRONZE</v>
      </c>
      <c r="K451">
        <v>7474</v>
      </c>
      <c r="L451">
        <v>183</v>
      </c>
    </row>
    <row r="452" spans="1:12" x14ac:dyDescent="0.25">
      <c r="A452" t="s">
        <v>0</v>
      </c>
      <c r="B452" t="s">
        <v>3390</v>
      </c>
      <c r="C452" t="s">
        <v>17</v>
      </c>
      <c r="D452">
        <v>7474184</v>
      </c>
      <c r="E452" s="2">
        <v>46112</v>
      </c>
      <c r="F452" s="2">
        <v>45748</v>
      </c>
      <c r="G452" s="54">
        <v>-5.5</v>
      </c>
      <c r="H452" t="s">
        <v>14</v>
      </c>
      <c r="I452" t="str">
        <f>VLOOKUP(K452,[1]GRADE!$A:$P,16,FALSE)</f>
        <v>BRONZE</v>
      </c>
      <c r="K452">
        <v>7474</v>
      </c>
      <c r="L452">
        <v>184</v>
      </c>
    </row>
    <row r="453" spans="1:12" x14ac:dyDescent="0.25">
      <c r="A453" t="s">
        <v>0</v>
      </c>
      <c r="B453" t="s">
        <v>3390</v>
      </c>
      <c r="C453" t="s">
        <v>17</v>
      </c>
      <c r="D453">
        <v>7474201</v>
      </c>
      <c r="E453" s="2">
        <v>46112</v>
      </c>
      <c r="F453" s="2">
        <v>45748</v>
      </c>
      <c r="G453" s="54">
        <v>-5.5</v>
      </c>
      <c r="H453" t="s">
        <v>14</v>
      </c>
      <c r="I453" t="str">
        <f>VLOOKUP(K453,[1]GRADE!$A:$P,16,FALSE)</f>
        <v>BRONZE</v>
      </c>
      <c r="K453">
        <v>7474</v>
      </c>
      <c r="L453">
        <v>201</v>
      </c>
    </row>
    <row r="454" spans="1:12" x14ac:dyDescent="0.25">
      <c r="A454" t="s">
        <v>0</v>
      </c>
      <c r="B454" t="s">
        <v>3390</v>
      </c>
      <c r="C454" t="s">
        <v>17</v>
      </c>
      <c r="D454">
        <v>7474203</v>
      </c>
      <c r="E454" s="2">
        <v>46112</v>
      </c>
      <c r="F454" s="2">
        <v>45748</v>
      </c>
      <c r="G454" s="54">
        <v>-5.5</v>
      </c>
      <c r="H454" t="s">
        <v>14</v>
      </c>
      <c r="I454" t="str">
        <f>VLOOKUP(K454,[1]GRADE!$A:$P,16,FALSE)</f>
        <v>BRONZE</v>
      </c>
      <c r="K454">
        <v>7474</v>
      </c>
      <c r="L454">
        <v>203</v>
      </c>
    </row>
    <row r="455" spans="1:12" x14ac:dyDescent="0.25">
      <c r="A455" t="s">
        <v>0</v>
      </c>
      <c r="B455" t="s">
        <v>3390</v>
      </c>
      <c r="C455" t="s">
        <v>17</v>
      </c>
      <c r="D455">
        <v>7474233</v>
      </c>
      <c r="E455" s="2">
        <v>46112</v>
      </c>
      <c r="F455" s="2">
        <v>45748</v>
      </c>
      <c r="G455" s="54">
        <v>-5.5</v>
      </c>
      <c r="H455" t="s">
        <v>14</v>
      </c>
      <c r="I455" t="str">
        <f>VLOOKUP(K455,[1]GRADE!$A:$P,16,FALSE)</f>
        <v>BRONZE</v>
      </c>
      <c r="K455">
        <v>7474</v>
      </c>
      <c r="L455">
        <v>233</v>
      </c>
    </row>
    <row r="456" spans="1:12" x14ac:dyDescent="0.25">
      <c r="A456" t="s">
        <v>0</v>
      </c>
      <c r="B456" t="s">
        <v>3390</v>
      </c>
      <c r="C456" t="s">
        <v>17</v>
      </c>
      <c r="D456">
        <v>7474234</v>
      </c>
      <c r="E456" s="2">
        <v>46112</v>
      </c>
      <c r="F456" s="2">
        <v>45748</v>
      </c>
      <c r="G456" s="54">
        <v>-5.5</v>
      </c>
      <c r="H456" t="s">
        <v>14</v>
      </c>
      <c r="I456" t="str">
        <f>VLOOKUP(K456,[1]GRADE!$A:$P,16,FALSE)</f>
        <v>BRONZE</v>
      </c>
      <c r="K456">
        <v>7474</v>
      </c>
      <c r="L456">
        <v>234</v>
      </c>
    </row>
    <row r="457" spans="1:12" x14ac:dyDescent="0.25">
      <c r="A457" t="s">
        <v>0</v>
      </c>
      <c r="B457" t="s">
        <v>3390</v>
      </c>
      <c r="C457" t="s">
        <v>17</v>
      </c>
      <c r="D457">
        <v>7474251</v>
      </c>
      <c r="E457" s="2">
        <v>46112</v>
      </c>
      <c r="F457" s="2">
        <v>45748</v>
      </c>
      <c r="G457" s="54">
        <v>-5.5</v>
      </c>
      <c r="H457" t="s">
        <v>14</v>
      </c>
      <c r="I457" t="str">
        <f>VLOOKUP(K457,[1]GRADE!$A:$P,16,FALSE)</f>
        <v>BRONZE</v>
      </c>
      <c r="K457">
        <v>7474</v>
      </c>
      <c r="L457">
        <v>251</v>
      </c>
    </row>
    <row r="458" spans="1:12" x14ac:dyDescent="0.25">
      <c r="A458" t="s">
        <v>0</v>
      </c>
      <c r="B458" t="s">
        <v>3390</v>
      </c>
      <c r="C458" t="s">
        <v>17</v>
      </c>
      <c r="D458">
        <v>7474256</v>
      </c>
      <c r="E458" s="2">
        <v>46112</v>
      </c>
      <c r="F458" s="2">
        <v>45748</v>
      </c>
      <c r="G458" s="54">
        <v>-5.5</v>
      </c>
      <c r="H458" t="s">
        <v>14</v>
      </c>
      <c r="I458" t="str">
        <f>VLOOKUP(K458,[1]GRADE!$A:$P,16,FALSE)</f>
        <v>BRONZE</v>
      </c>
      <c r="K458">
        <v>7474</v>
      </c>
      <c r="L458">
        <v>256</v>
      </c>
    </row>
    <row r="459" spans="1:12" x14ac:dyDescent="0.25">
      <c r="A459" t="s">
        <v>0</v>
      </c>
      <c r="B459" t="s">
        <v>3390</v>
      </c>
      <c r="C459" t="s">
        <v>17</v>
      </c>
      <c r="D459">
        <v>7475183</v>
      </c>
      <c r="E459" s="2">
        <v>46112</v>
      </c>
      <c r="F459" s="2">
        <v>45748</v>
      </c>
      <c r="G459" s="54">
        <v>-5.5</v>
      </c>
      <c r="H459" t="s">
        <v>14</v>
      </c>
      <c r="I459" t="str">
        <f>VLOOKUP(K459,[1]GRADE!$A:$P,16,FALSE)</f>
        <v>BRONZE</v>
      </c>
      <c r="K459">
        <v>7475</v>
      </c>
      <c r="L459">
        <v>183</v>
      </c>
    </row>
    <row r="460" spans="1:12" x14ac:dyDescent="0.25">
      <c r="A460" t="s">
        <v>0</v>
      </c>
      <c r="B460" t="s">
        <v>3390</v>
      </c>
      <c r="C460" t="s">
        <v>17</v>
      </c>
      <c r="D460">
        <v>7475184</v>
      </c>
      <c r="E460" s="2">
        <v>46112</v>
      </c>
      <c r="F460" s="2">
        <v>45748</v>
      </c>
      <c r="G460" s="54">
        <v>-5.5</v>
      </c>
      <c r="H460" t="s">
        <v>14</v>
      </c>
      <c r="I460" t="str">
        <f>VLOOKUP(K460,[1]GRADE!$A:$P,16,FALSE)</f>
        <v>BRONZE</v>
      </c>
      <c r="K460">
        <v>7475</v>
      </c>
      <c r="L460">
        <v>184</v>
      </c>
    </row>
    <row r="461" spans="1:12" x14ac:dyDescent="0.25">
      <c r="A461" t="s">
        <v>0</v>
      </c>
      <c r="B461" t="s">
        <v>3390</v>
      </c>
      <c r="C461" t="s">
        <v>17</v>
      </c>
      <c r="D461">
        <v>7475211</v>
      </c>
      <c r="E461" s="2">
        <v>46112</v>
      </c>
      <c r="F461" s="2">
        <v>45748</v>
      </c>
      <c r="G461" s="54">
        <v>-5.5</v>
      </c>
      <c r="H461" t="s">
        <v>14</v>
      </c>
      <c r="I461" t="str">
        <f>VLOOKUP(K461,[1]GRADE!$A:$P,16,FALSE)</f>
        <v>BRONZE</v>
      </c>
      <c r="K461">
        <v>7475</v>
      </c>
      <c r="L461">
        <v>211</v>
      </c>
    </row>
    <row r="462" spans="1:12" x14ac:dyDescent="0.25">
      <c r="A462" t="s">
        <v>0</v>
      </c>
      <c r="B462" t="s">
        <v>3390</v>
      </c>
      <c r="C462" t="s">
        <v>17</v>
      </c>
      <c r="D462">
        <v>7475213</v>
      </c>
      <c r="E462" s="2">
        <v>46112</v>
      </c>
      <c r="F462" s="2">
        <v>45748</v>
      </c>
      <c r="G462" s="54">
        <v>-5.5</v>
      </c>
      <c r="H462" t="s">
        <v>14</v>
      </c>
      <c r="I462" t="str">
        <f>VLOOKUP(K462,[1]GRADE!$A:$P,16,FALSE)</f>
        <v>BRONZE</v>
      </c>
      <c r="K462">
        <v>7475</v>
      </c>
      <c r="L462">
        <v>213</v>
      </c>
    </row>
    <row r="463" spans="1:12" x14ac:dyDescent="0.25">
      <c r="A463" t="s">
        <v>0</v>
      </c>
      <c r="B463" t="s">
        <v>3390</v>
      </c>
      <c r="C463" t="s">
        <v>17</v>
      </c>
      <c r="D463">
        <v>7476184</v>
      </c>
      <c r="E463" s="2">
        <v>46112</v>
      </c>
      <c r="F463" s="2">
        <v>45748</v>
      </c>
      <c r="G463" s="54">
        <v>-5.5</v>
      </c>
      <c r="H463" t="s">
        <v>14</v>
      </c>
      <c r="I463" t="str">
        <f>VLOOKUP(K463,[1]GRADE!$A:$P,16,FALSE)</f>
        <v>BRONZE</v>
      </c>
      <c r="K463">
        <v>7476</v>
      </c>
      <c r="L463">
        <v>184</v>
      </c>
    </row>
    <row r="464" spans="1:12" x14ac:dyDescent="0.25">
      <c r="A464" t="s">
        <v>0</v>
      </c>
      <c r="B464" t="s">
        <v>3390</v>
      </c>
      <c r="C464" t="s">
        <v>17</v>
      </c>
      <c r="D464">
        <v>7476203</v>
      </c>
      <c r="E464" s="2">
        <v>46112</v>
      </c>
      <c r="F464" s="2">
        <v>45748</v>
      </c>
      <c r="G464" s="54">
        <v>-5.5</v>
      </c>
      <c r="H464" t="s">
        <v>14</v>
      </c>
      <c r="I464" t="str">
        <f>VLOOKUP(K464,[1]GRADE!$A:$P,16,FALSE)</f>
        <v>BRONZE</v>
      </c>
      <c r="K464">
        <v>7476</v>
      </c>
      <c r="L464">
        <v>203</v>
      </c>
    </row>
    <row r="465" spans="1:12" x14ac:dyDescent="0.25">
      <c r="A465" t="s">
        <v>0</v>
      </c>
      <c r="B465" t="s">
        <v>3390</v>
      </c>
      <c r="C465" t="s">
        <v>17</v>
      </c>
      <c r="D465">
        <v>7477184</v>
      </c>
      <c r="E465" s="2">
        <v>46112</v>
      </c>
      <c r="F465" s="2">
        <v>45748</v>
      </c>
      <c r="G465" s="54">
        <v>-5.5</v>
      </c>
      <c r="H465" t="s">
        <v>14</v>
      </c>
      <c r="I465" t="str">
        <f>VLOOKUP(K465,[1]GRADE!$A:$P,16,FALSE)</f>
        <v>BRONZE</v>
      </c>
      <c r="K465">
        <v>7477</v>
      </c>
      <c r="L465">
        <v>184</v>
      </c>
    </row>
    <row r="466" spans="1:12" x14ac:dyDescent="0.25">
      <c r="A466" t="s">
        <v>0</v>
      </c>
      <c r="B466" t="s">
        <v>3390</v>
      </c>
      <c r="C466" t="s">
        <v>17</v>
      </c>
      <c r="D466">
        <v>7477201</v>
      </c>
      <c r="E466" s="2">
        <v>46112</v>
      </c>
      <c r="F466" s="2">
        <v>45748</v>
      </c>
      <c r="G466" s="54">
        <v>-5.5</v>
      </c>
      <c r="H466" t="s">
        <v>14</v>
      </c>
      <c r="I466" t="str">
        <f>VLOOKUP(K466,[1]GRADE!$A:$P,16,FALSE)</f>
        <v>BRONZE</v>
      </c>
      <c r="K466">
        <v>7477</v>
      </c>
      <c r="L466">
        <v>201</v>
      </c>
    </row>
    <row r="467" spans="1:12" x14ac:dyDescent="0.25">
      <c r="A467" t="s">
        <v>0</v>
      </c>
      <c r="B467" t="s">
        <v>3390</v>
      </c>
      <c r="C467" t="s">
        <v>17</v>
      </c>
      <c r="D467">
        <v>7477203</v>
      </c>
      <c r="E467" s="2">
        <v>46112</v>
      </c>
      <c r="F467" s="2">
        <v>45748</v>
      </c>
      <c r="G467" s="54">
        <v>-5.5</v>
      </c>
      <c r="H467" t="s">
        <v>14</v>
      </c>
      <c r="I467" t="str">
        <f>VLOOKUP(K467,[1]GRADE!$A:$P,16,FALSE)</f>
        <v>BRONZE</v>
      </c>
      <c r="K467">
        <v>7477</v>
      </c>
      <c r="L467">
        <v>203</v>
      </c>
    </row>
    <row r="468" spans="1:12" x14ac:dyDescent="0.25">
      <c r="A468" t="s">
        <v>0</v>
      </c>
      <c r="B468" t="s">
        <v>3390</v>
      </c>
      <c r="C468" t="s">
        <v>17</v>
      </c>
      <c r="D468">
        <v>7481183</v>
      </c>
      <c r="E468" s="2">
        <v>46112</v>
      </c>
      <c r="F468" s="2">
        <v>45748</v>
      </c>
      <c r="G468" s="54">
        <v>-5.5</v>
      </c>
      <c r="H468" t="s">
        <v>14</v>
      </c>
      <c r="I468" t="str">
        <f>VLOOKUP(K468,[1]GRADE!$A:$P,16,FALSE)</f>
        <v>BRONZE</v>
      </c>
      <c r="K468">
        <v>7481</v>
      </c>
      <c r="L468">
        <v>183</v>
      </c>
    </row>
    <row r="469" spans="1:12" x14ac:dyDescent="0.25">
      <c r="A469" t="s">
        <v>0</v>
      </c>
      <c r="B469" t="s">
        <v>3390</v>
      </c>
      <c r="C469" t="s">
        <v>17</v>
      </c>
      <c r="D469">
        <v>7481184</v>
      </c>
      <c r="E469" s="2">
        <v>46112</v>
      </c>
      <c r="F469" s="2">
        <v>45748</v>
      </c>
      <c r="G469" s="54">
        <v>-5.5</v>
      </c>
      <c r="H469" t="s">
        <v>14</v>
      </c>
      <c r="I469" t="str">
        <f>VLOOKUP(K469,[1]GRADE!$A:$P,16,FALSE)</f>
        <v>BRONZE</v>
      </c>
      <c r="K469">
        <v>7481</v>
      </c>
      <c r="L469">
        <v>184</v>
      </c>
    </row>
    <row r="470" spans="1:12" x14ac:dyDescent="0.25">
      <c r="A470" t="s">
        <v>0</v>
      </c>
      <c r="B470" t="s">
        <v>3390</v>
      </c>
      <c r="C470" t="s">
        <v>17</v>
      </c>
      <c r="D470">
        <v>7481185</v>
      </c>
      <c r="E470" s="2">
        <v>46112</v>
      </c>
      <c r="F470" s="2">
        <v>45748</v>
      </c>
      <c r="G470" s="54">
        <v>-5.5</v>
      </c>
      <c r="H470" t="s">
        <v>14</v>
      </c>
      <c r="I470" t="str">
        <f>VLOOKUP(K470,[1]GRADE!$A:$P,16,FALSE)</f>
        <v>BRONZE</v>
      </c>
      <c r="K470">
        <v>7481</v>
      </c>
      <c r="L470">
        <v>185</v>
      </c>
    </row>
    <row r="471" spans="1:12" x14ac:dyDescent="0.25">
      <c r="A471" t="s">
        <v>0</v>
      </c>
      <c r="B471" t="s">
        <v>3390</v>
      </c>
      <c r="C471" t="s">
        <v>17</v>
      </c>
      <c r="D471">
        <v>7487401</v>
      </c>
      <c r="E471" s="2">
        <v>46112</v>
      </c>
      <c r="F471" s="2">
        <v>45748</v>
      </c>
      <c r="G471" s="3">
        <v>-4</v>
      </c>
      <c r="H471" t="s">
        <v>18</v>
      </c>
      <c r="I471" t="str">
        <f>VLOOKUP(K471,[1]GRADE!$A:$P,16,FALSE)</f>
        <v>SILVER</v>
      </c>
      <c r="K471">
        <v>7487</v>
      </c>
      <c r="L471">
        <v>401</v>
      </c>
    </row>
    <row r="472" spans="1:12" x14ac:dyDescent="0.25">
      <c r="A472" t="s">
        <v>0</v>
      </c>
      <c r="B472" t="s">
        <v>3390</v>
      </c>
      <c r="C472" t="s">
        <v>17</v>
      </c>
      <c r="D472">
        <v>7504242</v>
      </c>
      <c r="E472" s="2">
        <v>46112</v>
      </c>
      <c r="F472" s="2">
        <v>45748</v>
      </c>
      <c r="G472" s="3">
        <v>-6</v>
      </c>
      <c r="H472" t="s">
        <v>14</v>
      </c>
      <c r="I472" t="str">
        <f>VLOOKUP(K472,[1]GRADE!$A:$P,16,FALSE)</f>
        <v>SILVER</v>
      </c>
      <c r="K472">
        <v>7504</v>
      </c>
      <c r="L472">
        <v>242</v>
      </c>
    </row>
    <row r="473" spans="1:12" x14ac:dyDescent="0.25">
      <c r="A473" t="s">
        <v>0</v>
      </c>
      <c r="B473" t="s">
        <v>3390</v>
      </c>
      <c r="C473" t="s">
        <v>17</v>
      </c>
      <c r="D473">
        <v>7532183</v>
      </c>
      <c r="E473" s="2">
        <v>46112</v>
      </c>
      <c r="F473" s="2">
        <v>45748</v>
      </c>
      <c r="G473" s="54">
        <v>-5.5</v>
      </c>
      <c r="H473" t="s">
        <v>14</v>
      </c>
      <c r="I473" t="str">
        <f>VLOOKUP(K473,[1]GRADE!$A:$P,16,FALSE)</f>
        <v>SILVER</v>
      </c>
      <c r="K473">
        <v>7532</v>
      </c>
      <c r="L473">
        <v>183</v>
      </c>
    </row>
    <row r="474" spans="1:12" x14ac:dyDescent="0.25">
      <c r="A474" t="s">
        <v>0</v>
      </c>
      <c r="B474" t="s">
        <v>3390</v>
      </c>
      <c r="C474" t="s">
        <v>17</v>
      </c>
      <c r="D474">
        <v>7532184</v>
      </c>
      <c r="E474" s="2">
        <v>46112</v>
      </c>
      <c r="F474" s="2">
        <v>45748</v>
      </c>
      <c r="G474" s="54">
        <v>-5.5</v>
      </c>
      <c r="H474" t="s">
        <v>14</v>
      </c>
      <c r="I474" t="str">
        <f>VLOOKUP(K474,[1]GRADE!$A:$P,16,FALSE)</f>
        <v>SILVER</v>
      </c>
      <c r="K474">
        <v>7532</v>
      </c>
      <c r="L474">
        <v>184</v>
      </c>
    </row>
    <row r="475" spans="1:12" x14ac:dyDescent="0.25">
      <c r="A475" t="s">
        <v>0</v>
      </c>
      <c r="B475" t="s">
        <v>3390</v>
      </c>
      <c r="C475" t="s">
        <v>17</v>
      </c>
      <c r="D475">
        <v>7532187</v>
      </c>
      <c r="E475" s="2">
        <v>46112</v>
      </c>
      <c r="F475" s="2">
        <v>45748</v>
      </c>
      <c r="G475" s="54">
        <v>-5.5</v>
      </c>
      <c r="H475" t="s">
        <v>14</v>
      </c>
      <c r="I475" t="str">
        <f>VLOOKUP(K475,[1]GRADE!$A:$P,16,FALSE)</f>
        <v>SILVER</v>
      </c>
      <c r="K475">
        <v>7532</v>
      </c>
      <c r="L475">
        <v>187</v>
      </c>
    </row>
    <row r="476" spans="1:12" x14ac:dyDescent="0.25">
      <c r="A476" t="s">
        <v>0</v>
      </c>
      <c r="B476" t="s">
        <v>3390</v>
      </c>
      <c r="C476" t="s">
        <v>17</v>
      </c>
      <c r="D476">
        <v>7532188</v>
      </c>
      <c r="E476" s="2">
        <v>46112</v>
      </c>
      <c r="F476" s="2">
        <v>45748</v>
      </c>
      <c r="G476" s="54">
        <v>-5.5</v>
      </c>
      <c r="H476" t="s">
        <v>14</v>
      </c>
      <c r="I476" t="str">
        <f>VLOOKUP(K476,[1]GRADE!$A:$P,16,FALSE)</f>
        <v>SILVER</v>
      </c>
      <c r="K476">
        <v>7532</v>
      </c>
      <c r="L476">
        <v>188</v>
      </c>
    </row>
    <row r="477" spans="1:12" x14ac:dyDescent="0.25">
      <c r="A477" t="s">
        <v>0</v>
      </c>
      <c r="B477" t="s">
        <v>3390</v>
      </c>
      <c r="C477" t="s">
        <v>17</v>
      </c>
      <c r="D477">
        <v>7532242</v>
      </c>
      <c r="E477" s="2">
        <v>46112</v>
      </c>
      <c r="F477" s="2">
        <v>45748</v>
      </c>
      <c r="G477" s="54">
        <v>-5.5</v>
      </c>
      <c r="H477" t="s">
        <v>14</v>
      </c>
      <c r="I477" t="str">
        <f>VLOOKUP(K477,[1]GRADE!$A:$P,16,FALSE)</f>
        <v>SILVER</v>
      </c>
      <c r="K477">
        <v>7532</v>
      </c>
      <c r="L477">
        <v>242</v>
      </c>
    </row>
    <row r="478" spans="1:12" x14ac:dyDescent="0.25">
      <c r="A478" t="s">
        <v>0</v>
      </c>
      <c r="B478" t="s">
        <v>3390</v>
      </c>
      <c r="C478" t="s">
        <v>17</v>
      </c>
      <c r="D478">
        <v>7532256</v>
      </c>
      <c r="E478" s="2">
        <v>46112</v>
      </c>
      <c r="F478" s="2">
        <v>45748</v>
      </c>
      <c r="G478" s="54">
        <v>-5.5</v>
      </c>
      <c r="H478" t="s">
        <v>14</v>
      </c>
      <c r="I478" t="str">
        <f>VLOOKUP(K478,[1]GRADE!$A:$P,16,FALSE)</f>
        <v>SILVER</v>
      </c>
      <c r="K478">
        <v>7532</v>
      </c>
      <c r="L478">
        <v>256</v>
      </c>
    </row>
    <row r="479" spans="1:12" x14ac:dyDescent="0.25">
      <c r="A479" t="s">
        <v>0</v>
      </c>
      <c r="B479" t="s">
        <v>3390</v>
      </c>
      <c r="C479" t="s">
        <v>17</v>
      </c>
      <c r="D479">
        <v>7558183</v>
      </c>
      <c r="E479" s="2">
        <v>46112</v>
      </c>
      <c r="F479" s="2">
        <v>45748</v>
      </c>
      <c r="G479" s="54">
        <v>-5.5</v>
      </c>
      <c r="H479" t="s">
        <v>14</v>
      </c>
      <c r="I479" t="str">
        <f>VLOOKUP(K479,[1]GRADE!$A:$P,16,FALSE)</f>
        <v>BRONZE</v>
      </c>
      <c r="K479">
        <v>7558</v>
      </c>
      <c r="L479">
        <v>183</v>
      </c>
    </row>
    <row r="480" spans="1:12" x14ac:dyDescent="0.25">
      <c r="A480" t="s">
        <v>0</v>
      </c>
      <c r="B480" t="s">
        <v>3390</v>
      </c>
      <c r="C480" t="s">
        <v>17</v>
      </c>
      <c r="D480">
        <v>7558184</v>
      </c>
      <c r="E480" s="2">
        <v>46112</v>
      </c>
      <c r="F480" s="2">
        <v>45748</v>
      </c>
      <c r="G480" s="54">
        <v>-5.5</v>
      </c>
      <c r="H480" t="s">
        <v>14</v>
      </c>
      <c r="I480" t="str">
        <f>VLOOKUP(K480,[1]GRADE!$A:$P,16,FALSE)</f>
        <v>BRONZE</v>
      </c>
      <c r="K480">
        <v>7558</v>
      </c>
      <c r="L480">
        <v>184</v>
      </c>
    </row>
    <row r="481" spans="1:12" x14ac:dyDescent="0.25">
      <c r="A481" t="s">
        <v>0</v>
      </c>
      <c r="B481" t="s">
        <v>3390</v>
      </c>
      <c r="C481" t="s">
        <v>17</v>
      </c>
      <c r="D481">
        <v>7558185</v>
      </c>
      <c r="E481" s="2">
        <v>46112</v>
      </c>
      <c r="F481" s="2">
        <v>45748</v>
      </c>
      <c r="G481" s="54">
        <v>-5.5</v>
      </c>
      <c r="H481" t="s">
        <v>14</v>
      </c>
      <c r="I481" t="str">
        <f>VLOOKUP(K481,[1]GRADE!$A:$P,16,FALSE)</f>
        <v>BRONZE</v>
      </c>
      <c r="K481">
        <v>7558</v>
      </c>
      <c r="L481">
        <v>185</v>
      </c>
    </row>
    <row r="482" spans="1:12" x14ac:dyDescent="0.25">
      <c r="A482" t="s">
        <v>0</v>
      </c>
      <c r="B482" t="s">
        <v>3390</v>
      </c>
      <c r="C482" t="s">
        <v>17</v>
      </c>
      <c r="D482">
        <v>7584163</v>
      </c>
      <c r="E482" s="2">
        <v>46112</v>
      </c>
      <c r="F482" s="2">
        <v>45748</v>
      </c>
      <c r="G482" s="3">
        <v>-8</v>
      </c>
      <c r="H482" t="s">
        <v>14</v>
      </c>
      <c r="I482" t="str">
        <f>VLOOKUP(K482,[1]GRADE!$A:$P,16,FALSE)</f>
        <v>Gold</v>
      </c>
      <c r="K482">
        <v>7584</v>
      </c>
      <c r="L482">
        <v>163</v>
      </c>
    </row>
    <row r="483" spans="1:12" x14ac:dyDescent="0.25">
      <c r="A483" t="s">
        <v>0</v>
      </c>
      <c r="B483" t="s">
        <v>3390</v>
      </c>
      <c r="C483" t="s">
        <v>17</v>
      </c>
      <c r="D483">
        <v>7584164</v>
      </c>
      <c r="E483" s="2">
        <v>46112</v>
      </c>
      <c r="F483" s="2">
        <v>45748</v>
      </c>
      <c r="G483" s="3">
        <v>-8</v>
      </c>
      <c r="H483" t="s">
        <v>14</v>
      </c>
      <c r="I483" t="str">
        <f>VLOOKUP(K483,[1]GRADE!$A:$P,16,FALSE)</f>
        <v>Gold</v>
      </c>
      <c r="K483">
        <v>7584</v>
      </c>
      <c r="L483">
        <v>164</v>
      </c>
    </row>
    <row r="484" spans="1:12" x14ac:dyDescent="0.25">
      <c r="A484" t="s">
        <v>0</v>
      </c>
      <c r="B484" t="s">
        <v>3390</v>
      </c>
      <c r="C484" t="s">
        <v>17</v>
      </c>
      <c r="D484">
        <v>7584165</v>
      </c>
      <c r="E484" s="2">
        <v>46112</v>
      </c>
      <c r="F484" s="2">
        <v>45748</v>
      </c>
      <c r="G484" s="3">
        <v>-8</v>
      </c>
      <c r="H484" t="s">
        <v>14</v>
      </c>
      <c r="I484" t="str">
        <f>VLOOKUP(K484,[1]GRADE!$A:$P,16,FALSE)</f>
        <v>Gold</v>
      </c>
      <c r="K484">
        <v>7584</v>
      </c>
      <c r="L484">
        <v>165</v>
      </c>
    </row>
    <row r="485" spans="1:12" x14ac:dyDescent="0.25">
      <c r="A485" t="s">
        <v>0</v>
      </c>
      <c r="B485" t="s">
        <v>3390</v>
      </c>
      <c r="C485" t="s">
        <v>17</v>
      </c>
      <c r="D485">
        <v>7584173</v>
      </c>
      <c r="E485" s="2">
        <v>46112</v>
      </c>
      <c r="F485" s="2">
        <v>45748</v>
      </c>
      <c r="G485" s="3">
        <v>-8</v>
      </c>
      <c r="H485" t="s">
        <v>14</v>
      </c>
      <c r="I485" t="str">
        <f>VLOOKUP(K485,[1]GRADE!$A:$P,16,FALSE)</f>
        <v>Gold</v>
      </c>
      <c r="K485">
        <v>7584</v>
      </c>
      <c r="L485">
        <v>173</v>
      </c>
    </row>
    <row r="486" spans="1:12" x14ac:dyDescent="0.25">
      <c r="A486" t="s">
        <v>0</v>
      </c>
      <c r="B486" t="s">
        <v>3390</v>
      </c>
      <c r="C486" t="s">
        <v>17</v>
      </c>
      <c r="D486">
        <v>7584174</v>
      </c>
      <c r="E486" s="2">
        <v>46112</v>
      </c>
      <c r="F486" s="2">
        <v>45748</v>
      </c>
      <c r="G486" s="3">
        <v>-8</v>
      </c>
      <c r="H486" t="s">
        <v>14</v>
      </c>
      <c r="I486" t="str">
        <f>VLOOKUP(K486,[1]GRADE!$A:$P,16,FALSE)</f>
        <v>Gold</v>
      </c>
      <c r="K486">
        <v>7584</v>
      </c>
      <c r="L486">
        <v>174</v>
      </c>
    </row>
    <row r="487" spans="1:12" x14ac:dyDescent="0.25">
      <c r="A487" t="s">
        <v>0</v>
      </c>
      <c r="B487" t="s">
        <v>3390</v>
      </c>
      <c r="C487" t="s">
        <v>17</v>
      </c>
      <c r="D487">
        <v>7584175</v>
      </c>
      <c r="E487" s="2">
        <v>46112</v>
      </c>
      <c r="F487" s="2">
        <v>45748</v>
      </c>
      <c r="G487" s="3">
        <v>-8</v>
      </c>
      <c r="H487" t="s">
        <v>14</v>
      </c>
      <c r="I487" t="str">
        <f>VLOOKUP(K487,[1]GRADE!$A:$P,16,FALSE)</f>
        <v>Gold</v>
      </c>
      <c r="K487">
        <v>7584</v>
      </c>
      <c r="L487">
        <v>175</v>
      </c>
    </row>
    <row r="488" spans="1:12" x14ac:dyDescent="0.25">
      <c r="A488" t="s">
        <v>0</v>
      </c>
      <c r="B488" t="s">
        <v>3390</v>
      </c>
      <c r="C488" t="s">
        <v>17</v>
      </c>
      <c r="D488">
        <v>7584183</v>
      </c>
      <c r="E488" s="2">
        <v>46112</v>
      </c>
      <c r="F488" s="2">
        <v>45748</v>
      </c>
      <c r="G488" s="3">
        <v>-8</v>
      </c>
      <c r="H488" t="s">
        <v>14</v>
      </c>
      <c r="I488" t="str">
        <f>VLOOKUP(K488,[1]GRADE!$A:$P,16,FALSE)</f>
        <v>Gold</v>
      </c>
      <c r="K488">
        <v>7584</v>
      </c>
      <c r="L488">
        <v>183</v>
      </c>
    </row>
    <row r="489" spans="1:12" x14ac:dyDescent="0.25">
      <c r="A489" t="s">
        <v>0</v>
      </c>
      <c r="B489" t="s">
        <v>3390</v>
      </c>
      <c r="C489" t="s">
        <v>17</v>
      </c>
      <c r="D489">
        <v>7584184</v>
      </c>
      <c r="E489" s="2">
        <v>46112</v>
      </c>
      <c r="F489" s="2">
        <v>45748</v>
      </c>
      <c r="G489" s="3">
        <v>-8</v>
      </c>
      <c r="H489" t="s">
        <v>14</v>
      </c>
      <c r="I489" t="str">
        <f>VLOOKUP(K489,[1]GRADE!$A:$P,16,FALSE)</f>
        <v>Gold</v>
      </c>
      <c r="K489">
        <v>7584</v>
      </c>
      <c r="L489">
        <v>184</v>
      </c>
    </row>
    <row r="490" spans="1:12" x14ac:dyDescent="0.25">
      <c r="A490" t="s">
        <v>0</v>
      </c>
      <c r="B490" t="s">
        <v>3390</v>
      </c>
      <c r="C490" t="s">
        <v>17</v>
      </c>
      <c r="D490">
        <v>7584185</v>
      </c>
      <c r="E490" s="2">
        <v>46112</v>
      </c>
      <c r="F490" s="2">
        <v>45748</v>
      </c>
      <c r="G490" s="3">
        <v>-8</v>
      </c>
      <c r="H490" t="s">
        <v>14</v>
      </c>
      <c r="I490" t="str">
        <f>VLOOKUP(K490,[1]GRADE!$A:$P,16,FALSE)</f>
        <v>Gold</v>
      </c>
      <c r="K490">
        <v>7584</v>
      </c>
      <c r="L490">
        <v>185</v>
      </c>
    </row>
    <row r="491" spans="1:12" x14ac:dyDescent="0.25">
      <c r="A491" t="s">
        <v>0</v>
      </c>
      <c r="B491" t="s">
        <v>3390</v>
      </c>
      <c r="C491" t="s">
        <v>17</v>
      </c>
      <c r="D491">
        <v>7584234</v>
      </c>
      <c r="E491" s="2">
        <v>46112</v>
      </c>
      <c r="F491" s="2">
        <v>45748</v>
      </c>
      <c r="G491" s="3">
        <v>-8</v>
      </c>
      <c r="H491" t="s">
        <v>14</v>
      </c>
      <c r="I491" t="str">
        <f>VLOOKUP(K491,[1]GRADE!$A:$P,16,FALSE)</f>
        <v>Gold</v>
      </c>
      <c r="K491">
        <v>7584</v>
      </c>
      <c r="L491">
        <v>234</v>
      </c>
    </row>
    <row r="492" spans="1:12" x14ac:dyDescent="0.25">
      <c r="A492" t="s">
        <v>0</v>
      </c>
      <c r="B492" t="s">
        <v>3390</v>
      </c>
      <c r="C492" t="s">
        <v>17</v>
      </c>
      <c r="D492">
        <v>7584258</v>
      </c>
      <c r="E492" s="2">
        <v>46112</v>
      </c>
      <c r="F492" s="2">
        <v>45748</v>
      </c>
      <c r="G492" s="3">
        <v>-8</v>
      </c>
      <c r="H492" t="s">
        <v>14</v>
      </c>
      <c r="I492" t="str">
        <f>VLOOKUP(K492,[1]GRADE!$A:$P,16,FALSE)</f>
        <v>Gold</v>
      </c>
      <c r="K492">
        <v>7584</v>
      </c>
      <c r="L492">
        <v>258</v>
      </c>
    </row>
    <row r="493" spans="1:12" x14ac:dyDescent="0.25">
      <c r="A493" t="s">
        <v>0</v>
      </c>
      <c r="B493" t="s">
        <v>3390</v>
      </c>
      <c r="C493" t="s">
        <v>17</v>
      </c>
      <c r="D493">
        <v>7600183</v>
      </c>
      <c r="E493" s="2">
        <v>46112</v>
      </c>
      <c r="F493" s="2">
        <v>45748</v>
      </c>
      <c r="G493" s="54">
        <v>-5.5</v>
      </c>
      <c r="H493" t="s">
        <v>14</v>
      </c>
      <c r="I493" t="str">
        <f>VLOOKUP(K493,[1]GRADE!$A:$P,16,FALSE)</f>
        <v>BRONZE</v>
      </c>
      <c r="K493">
        <v>7600</v>
      </c>
      <c r="L493">
        <v>183</v>
      </c>
    </row>
    <row r="494" spans="1:12" x14ac:dyDescent="0.25">
      <c r="A494" t="s">
        <v>0</v>
      </c>
      <c r="B494" t="s">
        <v>3390</v>
      </c>
      <c r="C494" t="s">
        <v>17</v>
      </c>
      <c r="D494">
        <v>7600184</v>
      </c>
      <c r="E494" s="2">
        <v>46112</v>
      </c>
      <c r="F494" s="2">
        <v>45748</v>
      </c>
      <c r="G494" s="54">
        <v>-5.5</v>
      </c>
      <c r="H494" t="s">
        <v>14</v>
      </c>
      <c r="I494" t="str">
        <f>VLOOKUP(K494,[1]GRADE!$A:$P,16,FALSE)</f>
        <v>BRONZE</v>
      </c>
      <c r="K494">
        <v>7600</v>
      </c>
      <c r="L494">
        <v>184</v>
      </c>
    </row>
    <row r="495" spans="1:12" x14ac:dyDescent="0.25">
      <c r="A495" t="s">
        <v>0</v>
      </c>
      <c r="B495" t="s">
        <v>3390</v>
      </c>
      <c r="C495" t="s">
        <v>17</v>
      </c>
      <c r="D495">
        <v>7600201</v>
      </c>
      <c r="E495" s="2">
        <v>46112</v>
      </c>
      <c r="F495" s="2">
        <v>45748</v>
      </c>
      <c r="G495" s="54">
        <v>-5.5</v>
      </c>
      <c r="H495" t="s">
        <v>14</v>
      </c>
      <c r="I495" t="str">
        <f>VLOOKUP(K495,[1]GRADE!$A:$P,16,FALSE)</f>
        <v>BRONZE</v>
      </c>
      <c r="K495">
        <v>7600</v>
      </c>
      <c r="L495">
        <v>201</v>
      </c>
    </row>
    <row r="496" spans="1:12" x14ac:dyDescent="0.25">
      <c r="A496" t="s">
        <v>0</v>
      </c>
      <c r="B496" t="s">
        <v>3390</v>
      </c>
      <c r="C496" t="s">
        <v>17</v>
      </c>
      <c r="D496">
        <v>7600202</v>
      </c>
      <c r="E496" s="2">
        <v>46112</v>
      </c>
      <c r="F496" s="2">
        <v>45748</v>
      </c>
      <c r="G496" s="54">
        <v>-5.5</v>
      </c>
      <c r="H496" t="s">
        <v>14</v>
      </c>
      <c r="I496" t="str">
        <f>VLOOKUP(K496,[1]GRADE!$A:$P,16,FALSE)</f>
        <v>BRONZE</v>
      </c>
      <c r="K496">
        <v>7600</v>
      </c>
      <c r="L496">
        <v>202</v>
      </c>
    </row>
    <row r="497" spans="1:12" x14ac:dyDescent="0.25">
      <c r="A497" t="s">
        <v>0</v>
      </c>
      <c r="B497" t="s">
        <v>3390</v>
      </c>
      <c r="C497" t="s">
        <v>17</v>
      </c>
      <c r="D497">
        <v>7600203</v>
      </c>
      <c r="E497" s="2">
        <v>46112</v>
      </c>
      <c r="F497" s="2">
        <v>45748</v>
      </c>
      <c r="G497" s="54">
        <v>-5.5</v>
      </c>
      <c r="H497" t="s">
        <v>14</v>
      </c>
      <c r="I497" t="str">
        <f>VLOOKUP(K497,[1]GRADE!$A:$P,16,FALSE)</f>
        <v>BRONZE</v>
      </c>
      <c r="K497">
        <v>7600</v>
      </c>
      <c r="L497">
        <v>203</v>
      </c>
    </row>
    <row r="498" spans="1:12" x14ac:dyDescent="0.25">
      <c r="A498" t="s">
        <v>0</v>
      </c>
      <c r="B498" t="s">
        <v>3390</v>
      </c>
      <c r="C498" t="s">
        <v>17</v>
      </c>
      <c r="D498">
        <v>7600271</v>
      </c>
      <c r="E498" s="2">
        <v>46112</v>
      </c>
      <c r="F498" s="2">
        <v>45748</v>
      </c>
      <c r="G498" s="28">
        <v>0</v>
      </c>
      <c r="H498" t="s">
        <v>14</v>
      </c>
      <c r="I498" t="str">
        <f>VLOOKUP(K498,[1]GRADE!$A:$P,16,FALSE)</f>
        <v>BRONZE</v>
      </c>
      <c r="K498">
        <v>7600</v>
      </c>
      <c r="L498">
        <v>271</v>
      </c>
    </row>
    <row r="499" spans="1:12" x14ac:dyDescent="0.25">
      <c r="A499" t="s">
        <v>0</v>
      </c>
      <c r="B499" t="s">
        <v>3390</v>
      </c>
      <c r="C499" t="s">
        <v>17</v>
      </c>
      <c r="D499">
        <v>7601183</v>
      </c>
      <c r="E499" s="2">
        <v>46112</v>
      </c>
      <c r="F499" s="2">
        <v>45748</v>
      </c>
      <c r="G499" s="54">
        <v>-5.5</v>
      </c>
      <c r="H499" t="s">
        <v>14</v>
      </c>
      <c r="I499" t="str">
        <f>VLOOKUP(K499,[1]GRADE!$A:$P,16,FALSE)</f>
        <v>BRONZE</v>
      </c>
      <c r="K499">
        <v>7601</v>
      </c>
      <c r="L499">
        <v>183</v>
      </c>
    </row>
    <row r="500" spans="1:12" x14ac:dyDescent="0.25">
      <c r="A500" t="s">
        <v>0</v>
      </c>
      <c r="B500" t="s">
        <v>3390</v>
      </c>
      <c r="C500" t="s">
        <v>17</v>
      </c>
      <c r="D500">
        <v>7601201</v>
      </c>
      <c r="E500" s="2">
        <v>46112</v>
      </c>
      <c r="F500" s="2">
        <v>45748</v>
      </c>
      <c r="G500" s="54">
        <v>-5.5</v>
      </c>
      <c r="H500" t="s">
        <v>14</v>
      </c>
      <c r="I500" t="str">
        <f>VLOOKUP(K500,[1]GRADE!$A:$P,16,FALSE)</f>
        <v>BRONZE</v>
      </c>
      <c r="K500">
        <v>7601</v>
      </c>
      <c r="L500">
        <v>201</v>
      </c>
    </row>
    <row r="501" spans="1:12" x14ac:dyDescent="0.25">
      <c r="A501" t="s">
        <v>0</v>
      </c>
      <c r="B501" t="s">
        <v>3390</v>
      </c>
      <c r="C501" t="s">
        <v>17</v>
      </c>
      <c r="D501">
        <v>7601203</v>
      </c>
      <c r="E501" s="2">
        <v>46112</v>
      </c>
      <c r="F501" s="2">
        <v>45748</v>
      </c>
      <c r="G501" s="54">
        <v>-5.5</v>
      </c>
      <c r="H501" t="s">
        <v>14</v>
      </c>
      <c r="I501" t="str">
        <f>VLOOKUP(K501,[1]GRADE!$A:$P,16,FALSE)</f>
        <v>BRONZE</v>
      </c>
      <c r="K501">
        <v>7601</v>
      </c>
      <c r="L501">
        <v>203</v>
      </c>
    </row>
    <row r="502" spans="1:12" x14ac:dyDescent="0.25">
      <c r="A502" t="s">
        <v>0</v>
      </c>
      <c r="B502" t="s">
        <v>3390</v>
      </c>
      <c r="C502" t="s">
        <v>17</v>
      </c>
      <c r="D502">
        <v>7607183</v>
      </c>
      <c r="E502" s="2">
        <v>46112</v>
      </c>
      <c r="F502" s="2">
        <v>45748</v>
      </c>
      <c r="G502" s="3">
        <v>-8</v>
      </c>
      <c r="H502" t="s">
        <v>14</v>
      </c>
      <c r="I502" t="str">
        <f>VLOOKUP(K502,[1]GRADE!$A:$P,16,FALSE)</f>
        <v>SILVER</v>
      </c>
      <c r="K502">
        <v>7607</v>
      </c>
      <c r="L502">
        <v>183</v>
      </c>
    </row>
    <row r="503" spans="1:12" x14ac:dyDescent="0.25">
      <c r="A503" t="s">
        <v>0</v>
      </c>
      <c r="B503" t="s">
        <v>3390</v>
      </c>
      <c r="C503" t="s">
        <v>17</v>
      </c>
      <c r="D503">
        <v>7607184</v>
      </c>
      <c r="E503" s="2">
        <v>46112</v>
      </c>
      <c r="F503" s="2">
        <v>45748</v>
      </c>
      <c r="G503" s="3">
        <v>-8</v>
      </c>
      <c r="H503" t="s">
        <v>14</v>
      </c>
      <c r="I503" t="str">
        <f>VLOOKUP(K503,[1]GRADE!$A:$P,16,FALSE)</f>
        <v>SILVER</v>
      </c>
      <c r="K503">
        <v>7607</v>
      </c>
      <c r="L503">
        <v>184</v>
      </c>
    </row>
    <row r="504" spans="1:12" x14ac:dyDescent="0.25">
      <c r="A504" t="s">
        <v>0</v>
      </c>
      <c r="B504" t="s">
        <v>3390</v>
      </c>
      <c r="C504" t="s">
        <v>17</v>
      </c>
      <c r="D504">
        <v>7607185</v>
      </c>
      <c r="E504" s="2">
        <v>46112</v>
      </c>
      <c r="F504" s="2">
        <v>45748</v>
      </c>
      <c r="G504" s="3">
        <v>-8</v>
      </c>
      <c r="H504" t="s">
        <v>14</v>
      </c>
      <c r="I504" t="str">
        <f>VLOOKUP(K504,[1]GRADE!$A:$P,16,FALSE)</f>
        <v>SILVER</v>
      </c>
      <c r="K504">
        <v>7607</v>
      </c>
      <c r="L504">
        <v>185</v>
      </c>
    </row>
    <row r="505" spans="1:12" x14ac:dyDescent="0.25">
      <c r="A505" t="s">
        <v>0</v>
      </c>
      <c r="B505" t="s">
        <v>3390</v>
      </c>
      <c r="C505" t="s">
        <v>17</v>
      </c>
      <c r="D505">
        <v>7607203</v>
      </c>
      <c r="E505" s="2">
        <v>46112</v>
      </c>
      <c r="F505" s="2">
        <v>45748</v>
      </c>
      <c r="G505" s="3">
        <v>-8</v>
      </c>
      <c r="H505" t="s">
        <v>14</v>
      </c>
      <c r="I505" t="str">
        <f>VLOOKUP(K505,[1]GRADE!$A:$P,16,FALSE)</f>
        <v>SILVER</v>
      </c>
      <c r="K505">
        <v>7607</v>
      </c>
      <c r="L505">
        <v>203</v>
      </c>
    </row>
    <row r="506" spans="1:12" x14ac:dyDescent="0.25">
      <c r="A506" t="s">
        <v>0</v>
      </c>
      <c r="B506" t="s">
        <v>3390</v>
      </c>
      <c r="C506" t="s">
        <v>17</v>
      </c>
      <c r="D506">
        <v>7607400</v>
      </c>
      <c r="E506" s="2">
        <v>46112</v>
      </c>
      <c r="F506" s="2">
        <v>45748</v>
      </c>
      <c r="G506" s="3">
        <v>-8</v>
      </c>
      <c r="H506" t="s">
        <v>14</v>
      </c>
      <c r="I506" t="str">
        <f>VLOOKUP(K506,[1]GRADE!$A:$P,16,FALSE)</f>
        <v>SILVER</v>
      </c>
      <c r="K506">
        <v>7607</v>
      </c>
      <c r="L506">
        <v>400</v>
      </c>
    </row>
    <row r="507" spans="1:12" x14ac:dyDescent="0.25">
      <c r="A507" t="s">
        <v>0</v>
      </c>
      <c r="B507" t="s">
        <v>3390</v>
      </c>
      <c r="C507" t="s">
        <v>17</v>
      </c>
      <c r="D507">
        <v>7607401</v>
      </c>
      <c r="E507" s="2">
        <v>46112</v>
      </c>
      <c r="F507" s="2">
        <v>45748</v>
      </c>
      <c r="G507" s="3">
        <v>-8</v>
      </c>
      <c r="H507" t="s">
        <v>14</v>
      </c>
      <c r="I507" t="str">
        <f>VLOOKUP(K507,[1]GRADE!$A:$P,16,FALSE)</f>
        <v>SILVER</v>
      </c>
      <c r="K507">
        <v>7607</v>
      </c>
      <c r="L507">
        <v>401</v>
      </c>
    </row>
    <row r="508" spans="1:12" x14ac:dyDescent="0.25">
      <c r="A508" t="s">
        <v>0</v>
      </c>
      <c r="B508" t="s">
        <v>3390</v>
      </c>
      <c r="C508" t="s">
        <v>17</v>
      </c>
      <c r="D508">
        <v>7618183</v>
      </c>
      <c r="E508" s="2">
        <v>46112</v>
      </c>
      <c r="F508" s="2">
        <v>45748</v>
      </c>
      <c r="G508" s="54">
        <v>-5.5</v>
      </c>
      <c r="H508" t="s">
        <v>14</v>
      </c>
      <c r="I508" t="str">
        <f>VLOOKUP(K508,[1]GRADE!$A:$P,16,FALSE)</f>
        <v>SILVER</v>
      </c>
      <c r="K508">
        <v>7618</v>
      </c>
      <c r="L508">
        <v>183</v>
      </c>
    </row>
    <row r="509" spans="1:12" x14ac:dyDescent="0.25">
      <c r="A509" t="s">
        <v>0</v>
      </c>
      <c r="B509" t="s">
        <v>3390</v>
      </c>
      <c r="C509" t="s">
        <v>17</v>
      </c>
      <c r="D509">
        <v>7618184</v>
      </c>
      <c r="E509" s="2">
        <v>46112</v>
      </c>
      <c r="F509" s="2">
        <v>45748</v>
      </c>
      <c r="G509" s="54">
        <v>-5.5</v>
      </c>
      <c r="H509" t="s">
        <v>14</v>
      </c>
      <c r="I509" t="str">
        <f>VLOOKUP(K509,[1]GRADE!$A:$P,16,FALSE)</f>
        <v>SILVER</v>
      </c>
      <c r="K509">
        <v>7618</v>
      </c>
      <c r="L509">
        <v>184</v>
      </c>
    </row>
    <row r="510" spans="1:12" x14ac:dyDescent="0.25">
      <c r="A510" t="s">
        <v>0</v>
      </c>
      <c r="B510" t="s">
        <v>3390</v>
      </c>
      <c r="C510" t="s">
        <v>17</v>
      </c>
      <c r="D510">
        <v>7618242</v>
      </c>
      <c r="E510" s="2">
        <v>46112</v>
      </c>
      <c r="F510" s="2">
        <v>45748</v>
      </c>
      <c r="G510" s="54">
        <v>-5.5</v>
      </c>
      <c r="H510" t="s">
        <v>14</v>
      </c>
      <c r="I510" t="str">
        <f>VLOOKUP(K510,[1]GRADE!$A:$P,16,FALSE)</f>
        <v>SILVER</v>
      </c>
      <c r="K510">
        <v>7618</v>
      </c>
      <c r="L510">
        <v>242</v>
      </c>
    </row>
    <row r="511" spans="1:12" x14ac:dyDescent="0.25">
      <c r="A511" t="s">
        <v>0</v>
      </c>
      <c r="B511" t="s">
        <v>3390</v>
      </c>
      <c r="C511" t="s">
        <v>17</v>
      </c>
      <c r="D511">
        <v>7618256</v>
      </c>
      <c r="E511" s="2">
        <v>46112</v>
      </c>
      <c r="F511" s="2">
        <v>45748</v>
      </c>
      <c r="G511" s="54">
        <v>-5.5</v>
      </c>
      <c r="H511" t="s">
        <v>14</v>
      </c>
      <c r="I511" t="str">
        <f>VLOOKUP(K511,[1]GRADE!$A:$P,16,FALSE)</f>
        <v>SILVER</v>
      </c>
      <c r="K511">
        <v>7618</v>
      </c>
      <c r="L511">
        <v>256</v>
      </c>
    </row>
    <row r="512" spans="1:12" x14ac:dyDescent="0.25">
      <c r="A512" t="s">
        <v>0</v>
      </c>
      <c r="B512" t="s">
        <v>3390</v>
      </c>
      <c r="C512" t="s">
        <v>17</v>
      </c>
      <c r="D512">
        <v>7630183</v>
      </c>
      <c r="E512" s="2">
        <v>46112</v>
      </c>
      <c r="F512" s="2">
        <v>45748</v>
      </c>
      <c r="G512" s="54">
        <v>-5.5</v>
      </c>
      <c r="H512" t="s">
        <v>14</v>
      </c>
      <c r="I512" t="str">
        <f>VLOOKUP(K512,[1]GRADE!$A:$P,16,FALSE)</f>
        <v>SILVER</v>
      </c>
      <c r="K512">
        <v>7630</v>
      </c>
      <c r="L512">
        <v>183</v>
      </c>
    </row>
    <row r="513" spans="1:12" x14ac:dyDescent="0.25">
      <c r="A513" t="s">
        <v>0</v>
      </c>
      <c r="B513" t="s">
        <v>3390</v>
      </c>
      <c r="C513" t="s">
        <v>17</v>
      </c>
      <c r="D513">
        <v>7630184</v>
      </c>
      <c r="E513" s="2">
        <v>46112</v>
      </c>
      <c r="F513" s="2">
        <v>45748</v>
      </c>
      <c r="G513" s="54">
        <v>-5.5</v>
      </c>
      <c r="H513" t="s">
        <v>14</v>
      </c>
      <c r="I513" t="str">
        <f>VLOOKUP(K513,[1]GRADE!$A:$P,16,FALSE)</f>
        <v>SILVER</v>
      </c>
      <c r="K513">
        <v>7630</v>
      </c>
      <c r="L513">
        <v>184</v>
      </c>
    </row>
    <row r="514" spans="1:12" x14ac:dyDescent="0.25">
      <c r="A514" t="s">
        <v>0</v>
      </c>
      <c r="B514" t="s">
        <v>3390</v>
      </c>
      <c r="C514" t="s">
        <v>17</v>
      </c>
      <c r="D514">
        <v>7630241</v>
      </c>
      <c r="E514" s="2">
        <v>46112</v>
      </c>
      <c r="F514" s="2">
        <v>45748</v>
      </c>
      <c r="G514" s="54">
        <v>-5.5</v>
      </c>
      <c r="H514" t="s">
        <v>14</v>
      </c>
      <c r="I514" t="str">
        <f>VLOOKUP(K514,[1]GRADE!$A:$P,16,FALSE)</f>
        <v>SILVER</v>
      </c>
      <c r="K514">
        <v>7630</v>
      </c>
      <c r="L514">
        <v>241</v>
      </c>
    </row>
    <row r="515" spans="1:12" x14ac:dyDescent="0.25">
      <c r="A515" t="s">
        <v>0</v>
      </c>
      <c r="B515" t="s">
        <v>3390</v>
      </c>
      <c r="C515" t="s">
        <v>17</v>
      </c>
      <c r="D515">
        <v>7630242</v>
      </c>
      <c r="E515" s="2">
        <v>46112</v>
      </c>
      <c r="F515" s="2">
        <v>45748</v>
      </c>
      <c r="G515" s="54">
        <v>-5.5</v>
      </c>
      <c r="H515" t="s">
        <v>14</v>
      </c>
      <c r="I515" t="str">
        <f>VLOOKUP(K515,[1]GRADE!$A:$P,16,FALSE)</f>
        <v>SILVER</v>
      </c>
      <c r="K515">
        <v>7630</v>
      </c>
      <c r="L515">
        <v>242</v>
      </c>
    </row>
    <row r="516" spans="1:12" x14ac:dyDescent="0.25">
      <c r="A516" t="s">
        <v>0</v>
      </c>
      <c r="B516" t="s">
        <v>3390</v>
      </c>
      <c r="C516" t="s">
        <v>17</v>
      </c>
      <c r="D516">
        <v>7630253</v>
      </c>
      <c r="E516" s="2">
        <v>46112</v>
      </c>
      <c r="F516" s="2">
        <v>45748</v>
      </c>
      <c r="G516" s="54">
        <v>-5.5</v>
      </c>
      <c r="H516" t="s">
        <v>14</v>
      </c>
      <c r="I516" t="str">
        <f>VLOOKUP(K516,[1]GRADE!$A:$P,16,FALSE)</f>
        <v>SILVER</v>
      </c>
      <c r="K516">
        <v>7630</v>
      </c>
      <c r="L516">
        <v>253</v>
      </c>
    </row>
    <row r="517" spans="1:12" x14ac:dyDescent="0.25">
      <c r="A517" t="s">
        <v>0</v>
      </c>
      <c r="B517" t="s">
        <v>3390</v>
      </c>
      <c r="C517" t="s">
        <v>17</v>
      </c>
      <c r="D517">
        <v>7630256</v>
      </c>
      <c r="E517" s="2">
        <v>46112</v>
      </c>
      <c r="F517" s="2">
        <v>45748</v>
      </c>
      <c r="G517" s="54">
        <v>-5.5</v>
      </c>
      <c r="H517" t="s">
        <v>14</v>
      </c>
      <c r="I517" t="str">
        <f>VLOOKUP(K517,[1]GRADE!$A:$P,16,FALSE)</f>
        <v>SILVER</v>
      </c>
      <c r="K517">
        <v>7630</v>
      </c>
      <c r="L517">
        <v>256</v>
      </c>
    </row>
    <row r="518" spans="1:12" x14ac:dyDescent="0.25">
      <c r="A518" t="s">
        <v>0</v>
      </c>
      <c r="B518" t="s">
        <v>3390</v>
      </c>
      <c r="C518" t="s">
        <v>17</v>
      </c>
      <c r="D518">
        <v>7630265</v>
      </c>
      <c r="E518" s="2">
        <v>46112</v>
      </c>
      <c r="F518" s="2">
        <v>45748</v>
      </c>
      <c r="G518" s="54">
        <v>-5.5</v>
      </c>
      <c r="H518" t="s">
        <v>14</v>
      </c>
      <c r="I518" t="str">
        <f>VLOOKUP(K518,[1]GRADE!$A:$P,16,FALSE)</f>
        <v>SILVER</v>
      </c>
      <c r="K518">
        <v>7630</v>
      </c>
      <c r="L518">
        <v>265</v>
      </c>
    </row>
    <row r="519" spans="1:12" x14ac:dyDescent="0.25">
      <c r="A519" t="s">
        <v>0</v>
      </c>
      <c r="B519" t="s">
        <v>3390</v>
      </c>
      <c r="C519" t="s">
        <v>17</v>
      </c>
      <c r="D519">
        <v>7638233</v>
      </c>
      <c r="E519" s="2">
        <v>46112</v>
      </c>
      <c r="F519" s="2">
        <v>45748</v>
      </c>
      <c r="G519" s="54">
        <v>-5.5</v>
      </c>
      <c r="H519" t="s">
        <v>14</v>
      </c>
      <c r="I519" t="str">
        <f>VLOOKUP(K519,[1]GRADE!$A:$P,16,FALSE)</f>
        <v>BRONZE</v>
      </c>
      <c r="K519">
        <v>7638</v>
      </c>
      <c r="L519">
        <v>233</v>
      </c>
    </row>
    <row r="520" spans="1:12" x14ac:dyDescent="0.25">
      <c r="A520" t="s">
        <v>0</v>
      </c>
      <c r="B520" t="s">
        <v>3390</v>
      </c>
      <c r="C520" t="s">
        <v>17</v>
      </c>
      <c r="D520">
        <v>7638234</v>
      </c>
      <c r="E520" s="2">
        <v>46112</v>
      </c>
      <c r="F520" s="2">
        <v>45748</v>
      </c>
      <c r="G520" s="54">
        <v>-5.5</v>
      </c>
      <c r="H520" t="s">
        <v>14</v>
      </c>
      <c r="I520" t="str">
        <f>VLOOKUP(K520,[1]GRADE!$A:$P,16,FALSE)</f>
        <v>BRONZE</v>
      </c>
      <c r="K520">
        <v>7638</v>
      </c>
      <c r="L520">
        <v>234</v>
      </c>
    </row>
    <row r="521" spans="1:12" x14ac:dyDescent="0.25">
      <c r="A521" t="s">
        <v>0</v>
      </c>
      <c r="B521" t="s">
        <v>3390</v>
      </c>
      <c r="C521" t="s">
        <v>17</v>
      </c>
      <c r="D521">
        <v>7643183</v>
      </c>
      <c r="E521" s="2">
        <v>46112</v>
      </c>
      <c r="F521" s="2">
        <v>45748</v>
      </c>
      <c r="G521" s="54">
        <v>-5.5</v>
      </c>
      <c r="H521" t="s">
        <v>14</v>
      </c>
      <c r="I521" t="str">
        <f>VLOOKUP(K521,[1]GRADE!$A:$P,16,FALSE)</f>
        <v>BRONZE</v>
      </c>
      <c r="K521">
        <v>7643</v>
      </c>
      <c r="L521">
        <v>183</v>
      </c>
    </row>
    <row r="522" spans="1:12" x14ac:dyDescent="0.25">
      <c r="A522" t="s">
        <v>0</v>
      </c>
      <c r="B522" t="s">
        <v>3390</v>
      </c>
      <c r="C522" t="s">
        <v>17</v>
      </c>
      <c r="D522">
        <v>7643184</v>
      </c>
      <c r="E522" s="2">
        <v>46112</v>
      </c>
      <c r="F522" s="2">
        <v>45748</v>
      </c>
      <c r="G522" s="54">
        <v>-5.5</v>
      </c>
      <c r="H522" t="s">
        <v>14</v>
      </c>
      <c r="I522" t="str">
        <f>VLOOKUP(K522,[1]GRADE!$A:$P,16,FALSE)</f>
        <v>BRONZE</v>
      </c>
      <c r="K522">
        <v>7643</v>
      </c>
      <c r="L522">
        <v>184</v>
      </c>
    </row>
    <row r="523" spans="1:12" x14ac:dyDescent="0.25">
      <c r="A523" t="s">
        <v>0</v>
      </c>
      <c r="B523" t="s">
        <v>3390</v>
      </c>
      <c r="C523" t="s">
        <v>17</v>
      </c>
      <c r="D523">
        <v>7643201</v>
      </c>
      <c r="E523" s="2">
        <v>46112</v>
      </c>
      <c r="F523" s="2">
        <v>45748</v>
      </c>
      <c r="G523" s="54">
        <v>-5.5</v>
      </c>
      <c r="H523" t="s">
        <v>14</v>
      </c>
      <c r="I523" t="str">
        <f>VLOOKUP(K523,[1]GRADE!$A:$P,16,FALSE)</f>
        <v>BRONZE</v>
      </c>
      <c r="K523">
        <v>7643</v>
      </c>
      <c r="L523">
        <v>201</v>
      </c>
    </row>
    <row r="524" spans="1:12" x14ac:dyDescent="0.25">
      <c r="A524" t="s">
        <v>0</v>
      </c>
      <c r="B524" t="s">
        <v>3390</v>
      </c>
      <c r="C524" t="s">
        <v>17</v>
      </c>
      <c r="D524">
        <v>7643203</v>
      </c>
      <c r="E524" s="2">
        <v>46112</v>
      </c>
      <c r="F524" s="2">
        <v>45748</v>
      </c>
      <c r="G524" s="54">
        <v>-5.5</v>
      </c>
      <c r="H524" t="s">
        <v>14</v>
      </c>
      <c r="I524" t="str">
        <f>VLOOKUP(K524,[1]GRADE!$A:$P,16,FALSE)</f>
        <v>BRONZE</v>
      </c>
      <c r="K524">
        <v>7643</v>
      </c>
      <c r="L524">
        <v>203</v>
      </c>
    </row>
    <row r="525" spans="1:12" x14ac:dyDescent="0.25">
      <c r="A525" t="s">
        <v>0</v>
      </c>
      <c r="B525" t="s">
        <v>3390</v>
      </c>
      <c r="C525" t="s">
        <v>17</v>
      </c>
      <c r="D525">
        <v>7660180</v>
      </c>
      <c r="E525" s="2">
        <v>46112</v>
      </c>
      <c r="F525" s="2">
        <v>45748</v>
      </c>
      <c r="G525" s="3">
        <v>-8</v>
      </c>
      <c r="H525" t="s">
        <v>14</v>
      </c>
      <c r="I525" t="str">
        <f>VLOOKUP(K525,[1]GRADE!$A:$P,16,FALSE)</f>
        <v>Gold</v>
      </c>
      <c r="K525">
        <v>7660</v>
      </c>
      <c r="L525">
        <v>180</v>
      </c>
    </row>
    <row r="526" spans="1:12" x14ac:dyDescent="0.25">
      <c r="A526" t="s">
        <v>0</v>
      </c>
      <c r="B526" t="s">
        <v>3390</v>
      </c>
      <c r="C526" t="s">
        <v>17</v>
      </c>
      <c r="D526">
        <v>7660181</v>
      </c>
      <c r="E526" s="2">
        <v>46112</v>
      </c>
      <c r="F526" s="2">
        <v>45748</v>
      </c>
      <c r="G526" s="3">
        <v>-8</v>
      </c>
      <c r="H526" t="s">
        <v>14</v>
      </c>
      <c r="I526" t="str">
        <f>VLOOKUP(K526,[1]GRADE!$A:$P,16,FALSE)</f>
        <v>Gold</v>
      </c>
      <c r="K526">
        <v>7660</v>
      </c>
      <c r="L526">
        <v>181</v>
      </c>
    </row>
    <row r="527" spans="1:12" x14ac:dyDescent="0.25">
      <c r="A527" t="s">
        <v>0</v>
      </c>
      <c r="B527" t="s">
        <v>3390</v>
      </c>
      <c r="C527" t="s">
        <v>17</v>
      </c>
      <c r="D527">
        <v>7660183</v>
      </c>
      <c r="E527" s="2">
        <v>46112</v>
      </c>
      <c r="F527" s="2">
        <v>45748</v>
      </c>
      <c r="G527" s="3">
        <v>-8</v>
      </c>
      <c r="H527" t="s">
        <v>14</v>
      </c>
      <c r="I527" t="str">
        <f>VLOOKUP(K527,[1]GRADE!$A:$P,16,FALSE)</f>
        <v>Gold</v>
      </c>
      <c r="K527">
        <v>7660</v>
      </c>
      <c r="L527">
        <v>183</v>
      </c>
    </row>
    <row r="528" spans="1:12" x14ac:dyDescent="0.25">
      <c r="A528" t="s">
        <v>0</v>
      </c>
      <c r="B528" t="s">
        <v>3390</v>
      </c>
      <c r="C528" t="s">
        <v>17</v>
      </c>
      <c r="D528">
        <v>7660184</v>
      </c>
      <c r="E528" s="2">
        <v>46112</v>
      </c>
      <c r="F528" s="2">
        <v>45748</v>
      </c>
      <c r="G528" s="3">
        <v>-8</v>
      </c>
      <c r="H528" t="s">
        <v>14</v>
      </c>
      <c r="I528" t="str">
        <f>VLOOKUP(K528,[1]GRADE!$A:$P,16,FALSE)</f>
        <v>Gold</v>
      </c>
      <c r="K528">
        <v>7660</v>
      </c>
      <c r="L528">
        <v>184</v>
      </c>
    </row>
    <row r="529" spans="1:12" x14ac:dyDescent="0.25">
      <c r="A529" t="s">
        <v>0</v>
      </c>
      <c r="B529" t="s">
        <v>3390</v>
      </c>
      <c r="C529" t="s">
        <v>17</v>
      </c>
      <c r="D529">
        <v>7660219</v>
      </c>
      <c r="E529" s="2">
        <v>46112</v>
      </c>
      <c r="F529" s="2">
        <v>45748</v>
      </c>
      <c r="G529" s="3">
        <v>-8</v>
      </c>
      <c r="H529" t="s">
        <v>14</v>
      </c>
      <c r="I529" t="str">
        <f>VLOOKUP(K529,[1]GRADE!$A:$P,16,FALSE)</f>
        <v>Gold</v>
      </c>
      <c r="K529">
        <v>7660</v>
      </c>
      <c r="L529">
        <v>219</v>
      </c>
    </row>
    <row r="530" spans="1:12" x14ac:dyDescent="0.25">
      <c r="A530" t="s">
        <v>0</v>
      </c>
      <c r="B530" t="s">
        <v>3390</v>
      </c>
      <c r="C530" t="s">
        <v>17</v>
      </c>
      <c r="D530">
        <v>7660220</v>
      </c>
      <c r="E530" s="2">
        <v>46112</v>
      </c>
      <c r="F530" s="2">
        <v>45748</v>
      </c>
      <c r="G530" s="3">
        <v>-8</v>
      </c>
      <c r="H530" t="s">
        <v>14</v>
      </c>
      <c r="I530" t="str">
        <f>VLOOKUP(K530,[1]GRADE!$A:$P,16,FALSE)</f>
        <v>Gold</v>
      </c>
      <c r="K530">
        <v>7660</v>
      </c>
      <c r="L530">
        <v>220</v>
      </c>
    </row>
    <row r="531" spans="1:12" x14ac:dyDescent="0.25">
      <c r="A531" t="s">
        <v>0</v>
      </c>
      <c r="B531" t="s">
        <v>3390</v>
      </c>
      <c r="C531" t="s">
        <v>17</v>
      </c>
      <c r="D531">
        <v>7660221</v>
      </c>
      <c r="E531" s="2">
        <v>46112</v>
      </c>
      <c r="F531" s="2">
        <v>45748</v>
      </c>
      <c r="G531" s="3">
        <v>-8</v>
      </c>
      <c r="H531" t="s">
        <v>14</v>
      </c>
      <c r="I531" t="str">
        <f>VLOOKUP(K531,[1]GRADE!$A:$P,16,FALSE)</f>
        <v>Gold</v>
      </c>
      <c r="K531">
        <v>7660</v>
      </c>
      <c r="L531">
        <v>221</v>
      </c>
    </row>
    <row r="532" spans="1:12" x14ac:dyDescent="0.25">
      <c r="A532" t="s">
        <v>0</v>
      </c>
      <c r="B532" t="s">
        <v>3390</v>
      </c>
      <c r="C532" t="s">
        <v>17</v>
      </c>
      <c r="D532">
        <v>7660222</v>
      </c>
      <c r="E532" s="2">
        <v>46112</v>
      </c>
      <c r="F532" s="2">
        <v>45748</v>
      </c>
      <c r="G532" s="3">
        <v>-8</v>
      </c>
      <c r="H532" t="s">
        <v>14</v>
      </c>
      <c r="I532" t="str">
        <f>VLOOKUP(K532,[1]GRADE!$A:$P,16,FALSE)</f>
        <v>Gold</v>
      </c>
      <c r="K532">
        <v>7660</v>
      </c>
      <c r="L532">
        <v>222</v>
      </c>
    </row>
    <row r="533" spans="1:12" x14ac:dyDescent="0.25">
      <c r="A533" t="s">
        <v>0</v>
      </c>
      <c r="B533" t="s">
        <v>3390</v>
      </c>
      <c r="C533" t="s">
        <v>17</v>
      </c>
      <c r="D533">
        <v>7660223</v>
      </c>
      <c r="E533" s="2">
        <v>46112</v>
      </c>
      <c r="F533" s="2">
        <v>45748</v>
      </c>
      <c r="G533" s="3">
        <v>-8</v>
      </c>
      <c r="H533" t="s">
        <v>14</v>
      </c>
      <c r="I533" t="str">
        <f>VLOOKUP(K533,[1]GRADE!$A:$P,16,FALSE)</f>
        <v>Gold</v>
      </c>
      <c r="K533">
        <v>7660</v>
      </c>
      <c r="L533">
        <v>223</v>
      </c>
    </row>
    <row r="534" spans="1:12" x14ac:dyDescent="0.25">
      <c r="A534" t="s">
        <v>0</v>
      </c>
      <c r="B534" t="s">
        <v>3390</v>
      </c>
      <c r="C534" t="s">
        <v>17</v>
      </c>
      <c r="D534">
        <v>7660229</v>
      </c>
      <c r="E534" s="2">
        <v>46112</v>
      </c>
      <c r="F534" s="2">
        <v>45748</v>
      </c>
      <c r="G534" s="3">
        <v>-8</v>
      </c>
      <c r="H534" t="s">
        <v>14</v>
      </c>
      <c r="I534" t="str">
        <f>VLOOKUP(K534,[1]GRADE!$A:$P,16,FALSE)</f>
        <v>Gold</v>
      </c>
      <c r="K534">
        <v>7660</v>
      </c>
      <c r="L534">
        <v>229</v>
      </c>
    </row>
    <row r="535" spans="1:12" x14ac:dyDescent="0.25">
      <c r="A535" t="s">
        <v>0</v>
      </c>
      <c r="B535" t="s">
        <v>3390</v>
      </c>
      <c r="C535" t="s">
        <v>17</v>
      </c>
      <c r="D535">
        <v>7666180</v>
      </c>
      <c r="E535" s="2">
        <v>46112</v>
      </c>
      <c r="F535" s="2">
        <v>45748</v>
      </c>
      <c r="G535" s="3">
        <v>-8</v>
      </c>
      <c r="H535" t="s">
        <v>14</v>
      </c>
      <c r="I535" t="str">
        <f>VLOOKUP(K535,[1]GRADE!$A:$P,16,FALSE)</f>
        <v>Gold</v>
      </c>
      <c r="K535">
        <v>7666</v>
      </c>
      <c r="L535">
        <v>180</v>
      </c>
    </row>
    <row r="536" spans="1:12" x14ac:dyDescent="0.25">
      <c r="A536" t="s">
        <v>0</v>
      </c>
      <c r="B536" t="s">
        <v>3390</v>
      </c>
      <c r="C536" t="s">
        <v>17</v>
      </c>
      <c r="D536">
        <v>7666181</v>
      </c>
      <c r="E536" s="2">
        <v>46112</v>
      </c>
      <c r="F536" s="2">
        <v>45748</v>
      </c>
      <c r="G536" s="3">
        <v>-8</v>
      </c>
      <c r="H536" t="s">
        <v>14</v>
      </c>
      <c r="I536" t="str">
        <f>VLOOKUP(K536,[1]GRADE!$A:$P,16,FALSE)</f>
        <v>Gold</v>
      </c>
      <c r="K536">
        <v>7666</v>
      </c>
      <c r="L536">
        <v>181</v>
      </c>
    </row>
    <row r="537" spans="1:12" x14ac:dyDescent="0.25">
      <c r="A537" t="s">
        <v>0</v>
      </c>
      <c r="B537" t="s">
        <v>3390</v>
      </c>
      <c r="C537" t="s">
        <v>17</v>
      </c>
      <c r="D537">
        <v>7666183</v>
      </c>
      <c r="E537" s="2">
        <v>46112</v>
      </c>
      <c r="F537" s="2">
        <v>45748</v>
      </c>
      <c r="G537" s="3">
        <v>-8</v>
      </c>
      <c r="H537" t="s">
        <v>14</v>
      </c>
      <c r="I537" t="str">
        <f>VLOOKUP(K537,[1]GRADE!$A:$P,16,FALSE)</f>
        <v>Gold</v>
      </c>
      <c r="K537">
        <v>7666</v>
      </c>
      <c r="L537">
        <v>183</v>
      </c>
    </row>
    <row r="538" spans="1:12" x14ac:dyDescent="0.25">
      <c r="A538" t="s">
        <v>0</v>
      </c>
      <c r="B538" t="s">
        <v>3390</v>
      </c>
      <c r="C538" t="s">
        <v>17</v>
      </c>
      <c r="D538">
        <v>7666184</v>
      </c>
      <c r="E538" s="2">
        <v>46112</v>
      </c>
      <c r="F538" s="2">
        <v>45748</v>
      </c>
      <c r="G538" s="3">
        <v>-8</v>
      </c>
      <c r="H538" t="s">
        <v>14</v>
      </c>
      <c r="I538" t="str">
        <f>VLOOKUP(K538,[1]GRADE!$A:$P,16,FALSE)</f>
        <v>Gold</v>
      </c>
      <c r="K538">
        <v>7666</v>
      </c>
      <c r="L538">
        <v>184</v>
      </c>
    </row>
    <row r="539" spans="1:12" x14ac:dyDescent="0.25">
      <c r="A539" t="s">
        <v>0</v>
      </c>
      <c r="B539" t="s">
        <v>3390</v>
      </c>
      <c r="C539" t="s">
        <v>17</v>
      </c>
      <c r="D539">
        <v>7666220</v>
      </c>
      <c r="E539" s="2">
        <v>46112</v>
      </c>
      <c r="F539" s="2">
        <v>45748</v>
      </c>
      <c r="G539" s="3">
        <v>-8</v>
      </c>
      <c r="H539" t="s">
        <v>14</v>
      </c>
      <c r="I539" t="str">
        <f>VLOOKUP(K539,[1]GRADE!$A:$P,16,FALSE)</f>
        <v>Gold</v>
      </c>
      <c r="K539">
        <v>7666</v>
      </c>
      <c r="L539">
        <v>220</v>
      </c>
    </row>
    <row r="540" spans="1:12" x14ac:dyDescent="0.25">
      <c r="A540" t="s">
        <v>0</v>
      </c>
      <c r="B540" t="s">
        <v>3390</v>
      </c>
      <c r="C540" t="s">
        <v>17</v>
      </c>
      <c r="D540">
        <v>7666221</v>
      </c>
      <c r="E540" s="2">
        <v>46112</v>
      </c>
      <c r="F540" s="2">
        <v>45748</v>
      </c>
      <c r="G540" s="3">
        <v>-8</v>
      </c>
      <c r="H540" t="s">
        <v>14</v>
      </c>
      <c r="I540" t="str">
        <f>VLOOKUP(K540,[1]GRADE!$A:$P,16,FALSE)</f>
        <v>Gold</v>
      </c>
      <c r="K540">
        <v>7666</v>
      </c>
      <c r="L540">
        <v>221</v>
      </c>
    </row>
    <row r="541" spans="1:12" x14ac:dyDescent="0.25">
      <c r="A541" t="s">
        <v>0</v>
      </c>
      <c r="B541" t="s">
        <v>3390</v>
      </c>
      <c r="C541" t="s">
        <v>17</v>
      </c>
      <c r="D541">
        <v>7666222</v>
      </c>
      <c r="E541" s="2">
        <v>46112</v>
      </c>
      <c r="F541" s="2">
        <v>45748</v>
      </c>
      <c r="G541" s="3">
        <v>-8</v>
      </c>
      <c r="H541" t="s">
        <v>14</v>
      </c>
      <c r="I541" t="str">
        <f>VLOOKUP(K541,[1]GRADE!$A:$P,16,FALSE)</f>
        <v>Gold</v>
      </c>
      <c r="K541">
        <v>7666</v>
      </c>
      <c r="L541">
        <v>222</v>
      </c>
    </row>
    <row r="542" spans="1:12" x14ac:dyDescent="0.25">
      <c r="A542" t="s">
        <v>0</v>
      </c>
      <c r="B542" t="s">
        <v>3390</v>
      </c>
      <c r="C542" t="s">
        <v>17</v>
      </c>
      <c r="D542">
        <v>7666223</v>
      </c>
      <c r="E542" s="2">
        <v>46112</v>
      </c>
      <c r="F542" s="2">
        <v>45748</v>
      </c>
      <c r="G542" s="3">
        <v>-8</v>
      </c>
      <c r="H542" t="s">
        <v>14</v>
      </c>
      <c r="I542" t="str">
        <f>VLOOKUP(K542,[1]GRADE!$A:$P,16,FALSE)</f>
        <v>Gold</v>
      </c>
      <c r="K542">
        <v>7666</v>
      </c>
      <c r="L542">
        <v>223</v>
      </c>
    </row>
    <row r="543" spans="1:12" x14ac:dyDescent="0.25">
      <c r="A543" t="s">
        <v>0</v>
      </c>
      <c r="B543" t="s">
        <v>3390</v>
      </c>
      <c r="C543" t="s">
        <v>17</v>
      </c>
      <c r="D543">
        <v>7666229</v>
      </c>
      <c r="E543" s="2">
        <v>46112</v>
      </c>
      <c r="F543" s="2">
        <v>45748</v>
      </c>
      <c r="G543" s="3">
        <v>-8</v>
      </c>
      <c r="H543" t="s">
        <v>14</v>
      </c>
      <c r="I543" t="str">
        <f>VLOOKUP(K543,[1]GRADE!$A:$P,16,FALSE)</f>
        <v>Gold</v>
      </c>
      <c r="K543">
        <v>7666</v>
      </c>
      <c r="L543">
        <v>229</v>
      </c>
    </row>
    <row r="544" spans="1:12" x14ac:dyDescent="0.25">
      <c r="A544" t="s">
        <v>0</v>
      </c>
      <c r="B544" t="s">
        <v>3390</v>
      </c>
      <c r="C544" t="s">
        <v>17</v>
      </c>
      <c r="D544">
        <v>7667181</v>
      </c>
      <c r="E544" s="2">
        <v>46112</v>
      </c>
      <c r="F544" s="2">
        <v>45748</v>
      </c>
      <c r="G544" s="3">
        <v>-8</v>
      </c>
      <c r="H544" t="s">
        <v>14</v>
      </c>
      <c r="I544" t="str">
        <f>VLOOKUP(K544,[1]GRADE!$A:$P,16,FALSE)</f>
        <v>Gold</v>
      </c>
      <c r="K544">
        <v>7667</v>
      </c>
      <c r="L544">
        <v>181</v>
      </c>
    </row>
    <row r="545" spans="1:12" x14ac:dyDescent="0.25">
      <c r="A545" t="s">
        <v>0</v>
      </c>
      <c r="B545" t="s">
        <v>3390</v>
      </c>
      <c r="C545" t="s">
        <v>17</v>
      </c>
      <c r="D545">
        <v>7667183</v>
      </c>
      <c r="E545" s="2">
        <v>46112</v>
      </c>
      <c r="F545" s="2">
        <v>45748</v>
      </c>
      <c r="G545" s="3">
        <v>-8</v>
      </c>
      <c r="H545" t="s">
        <v>14</v>
      </c>
      <c r="I545" t="str">
        <f>VLOOKUP(K545,[1]GRADE!$A:$P,16,FALSE)</f>
        <v>Gold</v>
      </c>
      <c r="K545">
        <v>7667</v>
      </c>
      <c r="L545">
        <v>183</v>
      </c>
    </row>
    <row r="546" spans="1:12" x14ac:dyDescent="0.25">
      <c r="A546" t="s">
        <v>0</v>
      </c>
      <c r="B546" t="s">
        <v>3390</v>
      </c>
      <c r="C546" t="s">
        <v>17</v>
      </c>
      <c r="D546">
        <v>7667184</v>
      </c>
      <c r="E546" s="2">
        <v>46112</v>
      </c>
      <c r="F546" s="2">
        <v>45748</v>
      </c>
      <c r="G546" s="3">
        <v>-8</v>
      </c>
      <c r="H546" t="s">
        <v>14</v>
      </c>
      <c r="I546" t="str">
        <f>VLOOKUP(K546,[1]GRADE!$A:$P,16,FALSE)</f>
        <v>Gold</v>
      </c>
      <c r="K546">
        <v>7667</v>
      </c>
      <c r="L546">
        <v>184</v>
      </c>
    </row>
    <row r="547" spans="1:12" x14ac:dyDescent="0.25">
      <c r="A547" t="s">
        <v>0</v>
      </c>
      <c r="B547" t="s">
        <v>3390</v>
      </c>
      <c r="C547" t="s">
        <v>17</v>
      </c>
      <c r="D547">
        <v>7667201</v>
      </c>
      <c r="E547" s="2">
        <v>46112</v>
      </c>
      <c r="F547" s="2">
        <v>45748</v>
      </c>
      <c r="G547" s="3">
        <v>-8</v>
      </c>
      <c r="H547" t="s">
        <v>14</v>
      </c>
      <c r="I547" t="str">
        <f>VLOOKUP(K547,[1]GRADE!$A:$P,16,FALSE)</f>
        <v>Gold</v>
      </c>
      <c r="K547">
        <v>7667</v>
      </c>
      <c r="L547">
        <v>201</v>
      </c>
    </row>
    <row r="548" spans="1:12" x14ac:dyDescent="0.25">
      <c r="A548" t="s">
        <v>0</v>
      </c>
      <c r="B548" t="s">
        <v>3390</v>
      </c>
      <c r="C548" t="s">
        <v>17</v>
      </c>
      <c r="D548">
        <v>7667203</v>
      </c>
      <c r="E548" s="2">
        <v>46112</v>
      </c>
      <c r="F548" s="2">
        <v>45748</v>
      </c>
      <c r="G548" s="3">
        <v>-8</v>
      </c>
      <c r="H548" t="s">
        <v>14</v>
      </c>
      <c r="I548" t="str">
        <f>VLOOKUP(K548,[1]GRADE!$A:$P,16,FALSE)</f>
        <v>Gold</v>
      </c>
      <c r="K548">
        <v>7667</v>
      </c>
      <c r="L548">
        <v>203</v>
      </c>
    </row>
    <row r="549" spans="1:12" x14ac:dyDescent="0.25">
      <c r="A549" t="s">
        <v>0</v>
      </c>
      <c r="B549" t="s">
        <v>3390</v>
      </c>
      <c r="C549" t="s">
        <v>17</v>
      </c>
      <c r="D549">
        <v>7667219</v>
      </c>
      <c r="E549" s="2">
        <v>46112</v>
      </c>
      <c r="F549" s="2">
        <v>45748</v>
      </c>
      <c r="G549" s="3">
        <v>-8</v>
      </c>
      <c r="H549" t="s">
        <v>14</v>
      </c>
      <c r="I549" t="str">
        <f>VLOOKUP(K549,[1]GRADE!$A:$P,16,FALSE)</f>
        <v>Gold</v>
      </c>
      <c r="K549">
        <v>7667</v>
      </c>
      <c r="L549">
        <v>219</v>
      </c>
    </row>
    <row r="550" spans="1:12" x14ac:dyDescent="0.25">
      <c r="A550" t="s">
        <v>0</v>
      </c>
      <c r="B550" t="s">
        <v>3390</v>
      </c>
      <c r="C550" t="s">
        <v>17</v>
      </c>
      <c r="D550">
        <v>7667220</v>
      </c>
      <c r="E550" s="2">
        <v>46112</v>
      </c>
      <c r="F550" s="2">
        <v>45748</v>
      </c>
      <c r="G550" s="3">
        <v>-8</v>
      </c>
      <c r="H550" t="s">
        <v>14</v>
      </c>
      <c r="I550" t="str">
        <f>VLOOKUP(K550,[1]GRADE!$A:$P,16,FALSE)</f>
        <v>Gold</v>
      </c>
      <c r="K550">
        <v>7667</v>
      </c>
      <c r="L550">
        <v>220</v>
      </c>
    </row>
    <row r="551" spans="1:12" x14ac:dyDescent="0.25">
      <c r="A551" t="s">
        <v>0</v>
      </c>
      <c r="B551" t="s">
        <v>3390</v>
      </c>
      <c r="C551" t="s">
        <v>17</v>
      </c>
      <c r="D551">
        <v>7667221</v>
      </c>
      <c r="E551" s="2">
        <v>46112</v>
      </c>
      <c r="F551" s="2">
        <v>45748</v>
      </c>
      <c r="G551" s="3">
        <v>-8</v>
      </c>
      <c r="H551" t="s">
        <v>14</v>
      </c>
      <c r="I551" t="str">
        <f>VLOOKUP(K551,[1]GRADE!$A:$P,16,FALSE)</f>
        <v>Gold</v>
      </c>
      <c r="K551">
        <v>7667</v>
      </c>
      <c r="L551">
        <v>221</v>
      </c>
    </row>
    <row r="552" spans="1:12" x14ac:dyDescent="0.25">
      <c r="A552" t="s">
        <v>0</v>
      </c>
      <c r="B552" t="s">
        <v>3390</v>
      </c>
      <c r="C552" t="s">
        <v>17</v>
      </c>
      <c r="D552">
        <v>7667222</v>
      </c>
      <c r="E552" s="2">
        <v>46112</v>
      </c>
      <c r="F552" s="2">
        <v>45748</v>
      </c>
      <c r="G552" s="3">
        <v>-8</v>
      </c>
      <c r="H552" t="s">
        <v>14</v>
      </c>
      <c r="I552" t="str">
        <f>VLOOKUP(K552,[1]GRADE!$A:$P,16,FALSE)</f>
        <v>Gold</v>
      </c>
      <c r="K552">
        <v>7667</v>
      </c>
      <c r="L552">
        <v>222</v>
      </c>
    </row>
    <row r="553" spans="1:12" x14ac:dyDescent="0.25">
      <c r="A553" t="s">
        <v>0</v>
      </c>
      <c r="B553" t="s">
        <v>3390</v>
      </c>
      <c r="C553" t="s">
        <v>17</v>
      </c>
      <c r="D553">
        <v>7667229</v>
      </c>
      <c r="E553" s="2">
        <v>46112</v>
      </c>
      <c r="F553" s="2">
        <v>45748</v>
      </c>
      <c r="G553" s="3">
        <v>-8</v>
      </c>
      <c r="H553" t="s">
        <v>14</v>
      </c>
      <c r="I553" t="str">
        <f>VLOOKUP(K553,[1]GRADE!$A:$P,16,FALSE)</f>
        <v>Gold</v>
      </c>
      <c r="K553">
        <v>7667</v>
      </c>
      <c r="L553">
        <v>229</v>
      </c>
    </row>
    <row r="554" spans="1:12" x14ac:dyDescent="0.25">
      <c r="A554" t="s">
        <v>0</v>
      </c>
      <c r="B554" t="s">
        <v>3390</v>
      </c>
      <c r="C554" t="s">
        <v>17</v>
      </c>
      <c r="D554">
        <v>7669183</v>
      </c>
      <c r="E554" s="2">
        <v>46112</v>
      </c>
      <c r="F554" s="2">
        <v>45748</v>
      </c>
      <c r="G554" s="3">
        <v>-4</v>
      </c>
      <c r="H554" t="s">
        <v>18</v>
      </c>
      <c r="I554" t="str">
        <f>VLOOKUP(K554,[1]GRADE!$A:$P,16,FALSE)</f>
        <v>SILVER</v>
      </c>
      <c r="K554">
        <v>7669</v>
      </c>
      <c r="L554">
        <v>183</v>
      </c>
    </row>
    <row r="555" spans="1:12" x14ac:dyDescent="0.25">
      <c r="A555" t="s">
        <v>0</v>
      </c>
      <c r="B555" t="s">
        <v>3390</v>
      </c>
      <c r="C555" t="s">
        <v>17</v>
      </c>
      <c r="D555">
        <v>7669184</v>
      </c>
      <c r="E555" s="2">
        <v>46112</v>
      </c>
      <c r="F555" s="2">
        <v>45748</v>
      </c>
      <c r="G555" s="3">
        <v>-4</v>
      </c>
      <c r="H555" t="s">
        <v>18</v>
      </c>
      <c r="I555" t="str">
        <f>VLOOKUP(K555,[1]GRADE!$A:$P,16,FALSE)</f>
        <v>SILVER</v>
      </c>
      <c r="K555">
        <v>7669</v>
      </c>
      <c r="L555">
        <v>184</v>
      </c>
    </row>
    <row r="556" spans="1:12" x14ac:dyDescent="0.25">
      <c r="A556" t="s">
        <v>0</v>
      </c>
      <c r="B556" t="s">
        <v>3390</v>
      </c>
      <c r="C556" t="s">
        <v>17</v>
      </c>
      <c r="D556">
        <v>7669243</v>
      </c>
      <c r="E556" s="2">
        <v>46112</v>
      </c>
      <c r="F556" s="2">
        <v>45748</v>
      </c>
      <c r="G556" s="3">
        <v>-4</v>
      </c>
      <c r="H556" t="s">
        <v>18</v>
      </c>
      <c r="I556" t="str">
        <f>VLOOKUP(K556,[1]GRADE!$A:$P,16,FALSE)</f>
        <v>SILVER</v>
      </c>
      <c r="K556">
        <v>7669</v>
      </c>
      <c r="L556">
        <v>243</v>
      </c>
    </row>
    <row r="557" spans="1:12" x14ac:dyDescent="0.25">
      <c r="A557" t="s">
        <v>0</v>
      </c>
      <c r="B557" t="s">
        <v>3390</v>
      </c>
      <c r="C557" t="s">
        <v>17</v>
      </c>
      <c r="D557">
        <v>7669244</v>
      </c>
      <c r="E557" s="2">
        <v>46112</v>
      </c>
      <c r="F557" s="2">
        <v>45748</v>
      </c>
      <c r="G557" s="3">
        <v>-4</v>
      </c>
      <c r="H557" t="s">
        <v>18</v>
      </c>
      <c r="I557" t="str">
        <f>VLOOKUP(K557,[1]GRADE!$A:$P,16,FALSE)</f>
        <v>SILVER</v>
      </c>
      <c r="K557">
        <v>7669</v>
      </c>
      <c r="L557">
        <v>244</v>
      </c>
    </row>
    <row r="558" spans="1:12" x14ac:dyDescent="0.25">
      <c r="A558" t="s">
        <v>0</v>
      </c>
      <c r="B558" t="s">
        <v>3390</v>
      </c>
      <c r="C558" t="s">
        <v>17</v>
      </c>
      <c r="D558">
        <v>7670183</v>
      </c>
      <c r="E558" s="2">
        <v>46112</v>
      </c>
      <c r="F558" s="2">
        <v>45748</v>
      </c>
      <c r="G558" s="54">
        <v>-5.5</v>
      </c>
      <c r="H558" t="s">
        <v>14</v>
      </c>
      <c r="I558" t="str">
        <f>VLOOKUP(K558,[1]GRADE!$A:$P,16,FALSE)</f>
        <v>BRONZE</v>
      </c>
      <c r="K558">
        <v>7670</v>
      </c>
      <c r="L558">
        <v>183</v>
      </c>
    </row>
    <row r="559" spans="1:12" x14ac:dyDescent="0.25">
      <c r="A559" t="s">
        <v>0</v>
      </c>
      <c r="B559" t="s">
        <v>3390</v>
      </c>
      <c r="C559" t="s">
        <v>17</v>
      </c>
      <c r="D559">
        <v>7670184</v>
      </c>
      <c r="E559" s="2">
        <v>46112</v>
      </c>
      <c r="F559" s="2">
        <v>45748</v>
      </c>
      <c r="G559" s="54">
        <v>-5.5</v>
      </c>
      <c r="H559" t="s">
        <v>14</v>
      </c>
      <c r="I559" t="str">
        <f>VLOOKUP(K559,[1]GRADE!$A:$P,16,FALSE)</f>
        <v>BRONZE</v>
      </c>
      <c r="K559">
        <v>7670</v>
      </c>
      <c r="L559">
        <v>184</v>
      </c>
    </row>
    <row r="560" spans="1:12" x14ac:dyDescent="0.25">
      <c r="A560" t="s">
        <v>0</v>
      </c>
      <c r="B560" t="s">
        <v>3390</v>
      </c>
      <c r="C560" t="s">
        <v>17</v>
      </c>
      <c r="D560">
        <v>7670211</v>
      </c>
      <c r="E560" s="2">
        <v>46112</v>
      </c>
      <c r="F560" s="2">
        <v>45748</v>
      </c>
      <c r="G560" s="54">
        <v>-5.5</v>
      </c>
      <c r="H560" t="s">
        <v>14</v>
      </c>
      <c r="I560" t="str">
        <f>VLOOKUP(K560,[1]GRADE!$A:$P,16,FALSE)</f>
        <v>BRONZE</v>
      </c>
      <c r="K560">
        <v>7670</v>
      </c>
      <c r="L560">
        <v>211</v>
      </c>
    </row>
    <row r="561" spans="1:12" x14ac:dyDescent="0.25">
      <c r="A561" t="s">
        <v>0</v>
      </c>
      <c r="B561" t="s">
        <v>3390</v>
      </c>
      <c r="C561" t="s">
        <v>17</v>
      </c>
      <c r="D561">
        <v>7670213</v>
      </c>
      <c r="E561" s="2">
        <v>46112</v>
      </c>
      <c r="F561" s="2">
        <v>45748</v>
      </c>
      <c r="G561" s="54">
        <v>-5.5</v>
      </c>
      <c r="H561" t="s">
        <v>14</v>
      </c>
      <c r="I561" t="str">
        <f>VLOOKUP(K561,[1]GRADE!$A:$P,16,FALSE)</f>
        <v>BRONZE</v>
      </c>
      <c r="K561">
        <v>7670</v>
      </c>
      <c r="L561">
        <v>213</v>
      </c>
    </row>
    <row r="562" spans="1:12" x14ac:dyDescent="0.25">
      <c r="A562" t="s">
        <v>0</v>
      </c>
      <c r="B562" t="s">
        <v>3390</v>
      </c>
      <c r="C562" t="s">
        <v>17</v>
      </c>
      <c r="D562">
        <v>7670233</v>
      </c>
      <c r="E562" s="2">
        <v>46112</v>
      </c>
      <c r="F562" s="2">
        <v>45748</v>
      </c>
      <c r="G562" s="54">
        <v>-5.5</v>
      </c>
      <c r="H562" t="s">
        <v>14</v>
      </c>
      <c r="I562" t="str">
        <f>VLOOKUP(K562,[1]GRADE!$A:$P,16,FALSE)</f>
        <v>BRONZE</v>
      </c>
      <c r="K562">
        <v>7670</v>
      </c>
      <c r="L562">
        <v>233</v>
      </c>
    </row>
    <row r="563" spans="1:12" x14ac:dyDescent="0.25">
      <c r="A563" t="s">
        <v>0</v>
      </c>
      <c r="B563" t="s">
        <v>3390</v>
      </c>
      <c r="C563" t="s">
        <v>17</v>
      </c>
      <c r="D563">
        <v>7670234</v>
      </c>
      <c r="E563" s="2">
        <v>46112</v>
      </c>
      <c r="F563" s="2">
        <v>45748</v>
      </c>
      <c r="G563" s="54">
        <v>-5.5</v>
      </c>
      <c r="H563" t="s">
        <v>14</v>
      </c>
      <c r="I563" t="str">
        <f>VLOOKUP(K563,[1]GRADE!$A:$P,16,FALSE)</f>
        <v>BRONZE</v>
      </c>
      <c r="K563">
        <v>7670</v>
      </c>
      <c r="L563">
        <v>234</v>
      </c>
    </row>
    <row r="564" spans="1:12" x14ac:dyDescent="0.25">
      <c r="A564" t="s">
        <v>0</v>
      </c>
      <c r="B564" t="s">
        <v>3390</v>
      </c>
      <c r="C564" t="s">
        <v>17</v>
      </c>
      <c r="D564">
        <v>7673164</v>
      </c>
      <c r="E564" s="2">
        <v>46112</v>
      </c>
      <c r="F564" s="2">
        <v>45748</v>
      </c>
      <c r="G564" s="3">
        <v>-4</v>
      </c>
      <c r="H564" t="s">
        <v>18</v>
      </c>
      <c r="I564" t="str">
        <f>VLOOKUP(K564,[1]GRADE!$A:$P,16,FALSE)</f>
        <v>SILVER</v>
      </c>
      <c r="K564">
        <v>7673</v>
      </c>
      <c r="L564">
        <v>164</v>
      </c>
    </row>
    <row r="565" spans="1:12" x14ac:dyDescent="0.25">
      <c r="A565" t="s">
        <v>0</v>
      </c>
      <c r="B565" t="s">
        <v>3390</v>
      </c>
      <c r="C565" t="s">
        <v>17</v>
      </c>
      <c r="D565">
        <v>7673183</v>
      </c>
      <c r="E565" s="2">
        <v>46112</v>
      </c>
      <c r="F565" s="2">
        <v>45748</v>
      </c>
      <c r="G565" s="3">
        <v>-4</v>
      </c>
      <c r="H565" t="s">
        <v>18</v>
      </c>
      <c r="I565" t="str">
        <f>VLOOKUP(K565,[1]GRADE!$A:$P,16,FALSE)</f>
        <v>SILVER</v>
      </c>
      <c r="K565">
        <v>7673</v>
      </c>
      <c r="L565">
        <v>183</v>
      </c>
    </row>
    <row r="566" spans="1:12" x14ac:dyDescent="0.25">
      <c r="A566" t="s">
        <v>0</v>
      </c>
      <c r="B566" t="s">
        <v>3390</v>
      </c>
      <c r="C566" t="s">
        <v>17</v>
      </c>
      <c r="D566">
        <v>7673184</v>
      </c>
      <c r="E566" s="2">
        <v>46112</v>
      </c>
      <c r="F566" s="2">
        <v>45748</v>
      </c>
      <c r="G566" s="3">
        <v>-4</v>
      </c>
      <c r="H566" t="s">
        <v>18</v>
      </c>
      <c r="I566" t="str">
        <f>VLOOKUP(K566,[1]GRADE!$A:$P,16,FALSE)</f>
        <v>SILVER</v>
      </c>
      <c r="K566">
        <v>7673</v>
      </c>
      <c r="L566">
        <v>184</v>
      </c>
    </row>
    <row r="567" spans="1:12" x14ac:dyDescent="0.25">
      <c r="A567" t="s">
        <v>0</v>
      </c>
      <c r="B567" t="s">
        <v>3390</v>
      </c>
      <c r="C567" t="s">
        <v>17</v>
      </c>
      <c r="D567">
        <v>7673233</v>
      </c>
      <c r="E567" s="2">
        <v>46112</v>
      </c>
      <c r="F567" s="2">
        <v>45748</v>
      </c>
      <c r="G567" s="3">
        <v>-4</v>
      </c>
      <c r="H567" t="s">
        <v>18</v>
      </c>
      <c r="I567" t="str">
        <f>VLOOKUP(K567,[1]GRADE!$A:$P,16,FALSE)</f>
        <v>SILVER</v>
      </c>
      <c r="K567">
        <v>7673</v>
      </c>
      <c r="L567">
        <v>233</v>
      </c>
    </row>
    <row r="568" spans="1:12" x14ac:dyDescent="0.25">
      <c r="A568" t="s">
        <v>0</v>
      </c>
      <c r="B568" t="s">
        <v>3390</v>
      </c>
      <c r="C568" t="s">
        <v>17</v>
      </c>
      <c r="D568">
        <v>7673234</v>
      </c>
      <c r="E568" s="2">
        <v>46112</v>
      </c>
      <c r="F568" s="2">
        <v>45748</v>
      </c>
      <c r="G568" s="3">
        <v>-4</v>
      </c>
      <c r="H568" t="s">
        <v>18</v>
      </c>
      <c r="I568" t="str">
        <f>VLOOKUP(K568,[1]GRADE!$A:$P,16,FALSE)</f>
        <v>SILVER</v>
      </c>
      <c r="K568">
        <v>7673</v>
      </c>
      <c r="L568">
        <v>234</v>
      </c>
    </row>
    <row r="569" spans="1:12" x14ac:dyDescent="0.25">
      <c r="A569" t="s">
        <v>0</v>
      </c>
      <c r="B569" t="s">
        <v>3390</v>
      </c>
      <c r="C569" t="s">
        <v>17</v>
      </c>
      <c r="D569">
        <v>7677183</v>
      </c>
      <c r="E569" s="2">
        <v>46112</v>
      </c>
      <c r="F569" s="2">
        <v>45748</v>
      </c>
      <c r="G569" s="54">
        <v>-5.5</v>
      </c>
      <c r="H569" t="s">
        <v>14</v>
      </c>
      <c r="I569" t="str">
        <f>VLOOKUP(K569,[1]GRADE!$A:$P,16,FALSE)</f>
        <v>SILVER</v>
      </c>
      <c r="K569">
        <v>7677</v>
      </c>
      <c r="L569">
        <v>183</v>
      </c>
    </row>
    <row r="570" spans="1:12" x14ac:dyDescent="0.25">
      <c r="A570" t="s">
        <v>0</v>
      </c>
      <c r="B570" t="s">
        <v>3390</v>
      </c>
      <c r="C570" t="s">
        <v>17</v>
      </c>
      <c r="D570">
        <v>7677184</v>
      </c>
      <c r="E570" s="2">
        <v>46112</v>
      </c>
      <c r="F570" s="2">
        <v>45748</v>
      </c>
      <c r="G570" s="54">
        <v>-5.5</v>
      </c>
      <c r="H570" t="s">
        <v>14</v>
      </c>
      <c r="I570" t="str">
        <f>VLOOKUP(K570,[1]GRADE!$A:$P,16,FALSE)</f>
        <v>SILVER</v>
      </c>
      <c r="K570">
        <v>7677</v>
      </c>
      <c r="L570">
        <v>184</v>
      </c>
    </row>
    <row r="571" spans="1:12" x14ac:dyDescent="0.25">
      <c r="A571" t="s">
        <v>0</v>
      </c>
      <c r="B571" t="s">
        <v>3390</v>
      </c>
      <c r="C571" t="s">
        <v>17</v>
      </c>
      <c r="D571">
        <v>7677241</v>
      </c>
      <c r="E571" s="2">
        <v>46112</v>
      </c>
      <c r="F571" s="2">
        <v>45748</v>
      </c>
      <c r="G571" s="54">
        <v>-5.5</v>
      </c>
      <c r="H571" t="s">
        <v>14</v>
      </c>
      <c r="I571" t="str">
        <f>VLOOKUP(K571,[1]GRADE!$A:$P,16,FALSE)</f>
        <v>SILVER</v>
      </c>
      <c r="K571">
        <v>7677</v>
      </c>
      <c r="L571">
        <v>241</v>
      </c>
    </row>
    <row r="572" spans="1:12" x14ac:dyDescent="0.25">
      <c r="A572" t="s">
        <v>0</v>
      </c>
      <c r="B572" t="s">
        <v>3390</v>
      </c>
      <c r="C572" t="s">
        <v>17</v>
      </c>
      <c r="D572">
        <v>7677242</v>
      </c>
      <c r="E572" s="2">
        <v>46112</v>
      </c>
      <c r="F572" s="2">
        <v>45748</v>
      </c>
      <c r="G572" s="54">
        <v>-5.5</v>
      </c>
      <c r="H572" t="s">
        <v>14</v>
      </c>
      <c r="I572" t="str">
        <f>VLOOKUP(K572,[1]GRADE!$A:$P,16,FALSE)</f>
        <v>SILVER</v>
      </c>
      <c r="K572">
        <v>7677</v>
      </c>
      <c r="L572">
        <v>242</v>
      </c>
    </row>
    <row r="573" spans="1:12" x14ac:dyDescent="0.25">
      <c r="A573" t="s">
        <v>0</v>
      </c>
      <c r="B573" t="s">
        <v>3390</v>
      </c>
      <c r="C573" t="s">
        <v>17</v>
      </c>
      <c r="D573">
        <v>7677253</v>
      </c>
      <c r="E573" s="2">
        <v>46112</v>
      </c>
      <c r="F573" s="2">
        <v>45748</v>
      </c>
      <c r="G573" s="54">
        <v>-5.5</v>
      </c>
      <c r="H573" t="s">
        <v>14</v>
      </c>
      <c r="I573" t="str">
        <f>VLOOKUP(K573,[1]GRADE!$A:$P,16,FALSE)</f>
        <v>SILVER</v>
      </c>
      <c r="K573">
        <v>7677</v>
      </c>
      <c r="L573">
        <v>253</v>
      </c>
    </row>
    <row r="574" spans="1:12" x14ac:dyDescent="0.25">
      <c r="A574" t="s">
        <v>0</v>
      </c>
      <c r="B574" t="s">
        <v>3390</v>
      </c>
      <c r="C574" t="s">
        <v>17</v>
      </c>
      <c r="D574">
        <v>7677254</v>
      </c>
      <c r="E574" s="2">
        <v>46112</v>
      </c>
      <c r="F574" s="2">
        <v>45748</v>
      </c>
      <c r="G574" s="54">
        <v>-5.5</v>
      </c>
      <c r="H574" t="s">
        <v>14</v>
      </c>
      <c r="I574" t="str">
        <f>VLOOKUP(K574,[1]GRADE!$A:$P,16,FALSE)</f>
        <v>SILVER</v>
      </c>
      <c r="K574">
        <v>7677</v>
      </c>
      <c r="L574">
        <v>254</v>
      </c>
    </row>
    <row r="575" spans="1:12" x14ac:dyDescent="0.25">
      <c r="A575" t="s">
        <v>0</v>
      </c>
      <c r="B575" t="s">
        <v>3390</v>
      </c>
      <c r="C575" t="s">
        <v>17</v>
      </c>
      <c r="D575">
        <v>7677256</v>
      </c>
      <c r="E575" s="2">
        <v>46112</v>
      </c>
      <c r="F575" s="2">
        <v>45748</v>
      </c>
      <c r="G575" s="54">
        <v>-5.5</v>
      </c>
      <c r="H575" t="s">
        <v>14</v>
      </c>
      <c r="I575" t="str">
        <f>VLOOKUP(K575,[1]GRADE!$A:$P,16,FALSE)</f>
        <v>SILVER</v>
      </c>
      <c r="K575">
        <v>7677</v>
      </c>
      <c r="L575">
        <v>256</v>
      </c>
    </row>
    <row r="576" spans="1:12" x14ac:dyDescent="0.25">
      <c r="A576" t="s">
        <v>0</v>
      </c>
      <c r="B576" t="s">
        <v>3390</v>
      </c>
      <c r="C576" t="s">
        <v>17</v>
      </c>
      <c r="D576">
        <v>7677271</v>
      </c>
      <c r="E576" s="2">
        <v>46112</v>
      </c>
      <c r="F576" s="2">
        <v>45748</v>
      </c>
      <c r="G576" s="28">
        <v>0</v>
      </c>
      <c r="H576" t="s">
        <v>14</v>
      </c>
      <c r="I576" t="str">
        <f>VLOOKUP(K576,[1]GRADE!$A:$P,16,FALSE)</f>
        <v>SILVER</v>
      </c>
      <c r="K576">
        <v>7677</v>
      </c>
      <c r="L576">
        <v>271</v>
      </c>
    </row>
    <row r="577" spans="1:12" x14ac:dyDescent="0.25">
      <c r="A577" t="s">
        <v>0</v>
      </c>
      <c r="B577" t="s">
        <v>3390</v>
      </c>
      <c r="C577" t="s">
        <v>17</v>
      </c>
      <c r="D577">
        <v>7677282</v>
      </c>
      <c r="E577" s="2">
        <v>46112</v>
      </c>
      <c r="F577" s="2">
        <v>45748</v>
      </c>
      <c r="G577" s="54">
        <v>-5.5</v>
      </c>
      <c r="H577" t="s">
        <v>14</v>
      </c>
      <c r="I577" t="str">
        <f>VLOOKUP(K577,[1]GRADE!$A:$P,16,FALSE)</f>
        <v>SILVER</v>
      </c>
      <c r="K577">
        <v>7677</v>
      </c>
      <c r="L577">
        <v>282</v>
      </c>
    </row>
    <row r="578" spans="1:12" x14ac:dyDescent="0.25">
      <c r="A578" t="s">
        <v>0</v>
      </c>
      <c r="B578" t="s">
        <v>3390</v>
      </c>
      <c r="C578" t="s">
        <v>17</v>
      </c>
      <c r="D578">
        <v>7677283</v>
      </c>
      <c r="E578" s="2">
        <v>46112</v>
      </c>
      <c r="F578" s="2">
        <v>45748</v>
      </c>
      <c r="G578" s="54">
        <v>-5.5</v>
      </c>
      <c r="H578" t="s">
        <v>14</v>
      </c>
      <c r="I578" t="str">
        <f>VLOOKUP(K578,[1]GRADE!$A:$P,16,FALSE)</f>
        <v>SILVER</v>
      </c>
      <c r="K578">
        <v>7677</v>
      </c>
      <c r="L578">
        <v>283</v>
      </c>
    </row>
    <row r="579" spans="1:12" x14ac:dyDescent="0.25">
      <c r="A579" t="s">
        <v>0</v>
      </c>
      <c r="B579" t="s">
        <v>3390</v>
      </c>
      <c r="C579" t="s">
        <v>17</v>
      </c>
      <c r="D579">
        <v>7688201</v>
      </c>
      <c r="E579" s="2">
        <v>46112</v>
      </c>
      <c r="F579" s="2">
        <v>45748</v>
      </c>
      <c r="G579" s="54">
        <v>-5.5</v>
      </c>
      <c r="H579" t="s">
        <v>14</v>
      </c>
      <c r="I579" t="str">
        <f>VLOOKUP(K579,[1]GRADE!$A:$P,16,FALSE)</f>
        <v>BRONZE</v>
      </c>
      <c r="K579">
        <v>7688</v>
      </c>
      <c r="L579">
        <v>201</v>
      </c>
    </row>
    <row r="580" spans="1:12" x14ac:dyDescent="0.25">
      <c r="A580" t="s">
        <v>0</v>
      </c>
      <c r="B580" t="s">
        <v>3390</v>
      </c>
      <c r="C580" t="s">
        <v>17</v>
      </c>
      <c r="D580">
        <v>7688203</v>
      </c>
      <c r="E580" s="2">
        <v>46112</v>
      </c>
      <c r="F580" s="2">
        <v>45748</v>
      </c>
      <c r="G580" s="54">
        <v>-5.5</v>
      </c>
      <c r="H580" t="s">
        <v>14</v>
      </c>
      <c r="I580" t="str">
        <f>VLOOKUP(K580,[1]GRADE!$A:$P,16,FALSE)</f>
        <v>BRONZE</v>
      </c>
      <c r="K580">
        <v>7688</v>
      </c>
      <c r="L580">
        <v>203</v>
      </c>
    </row>
    <row r="581" spans="1:12" x14ac:dyDescent="0.25">
      <c r="A581" t="s">
        <v>0</v>
      </c>
      <c r="B581" t="s">
        <v>3390</v>
      </c>
      <c r="C581" t="s">
        <v>17</v>
      </c>
      <c r="D581">
        <v>7688211</v>
      </c>
      <c r="E581" s="2">
        <v>46112</v>
      </c>
      <c r="F581" s="2">
        <v>45748</v>
      </c>
      <c r="G581" s="54">
        <v>-5.5</v>
      </c>
      <c r="H581" t="s">
        <v>14</v>
      </c>
      <c r="I581" t="str">
        <f>VLOOKUP(K581,[1]GRADE!$A:$P,16,FALSE)</f>
        <v>BRONZE</v>
      </c>
      <c r="K581">
        <v>7688</v>
      </c>
      <c r="L581">
        <v>211</v>
      </c>
    </row>
    <row r="582" spans="1:12" x14ac:dyDescent="0.25">
      <c r="A582" t="s">
        <v>0</v>
      </c>
      <c r="B582" t="s">
        <v>3390</v>
      </c>
      <c r="C582" t="s">
        <v>17</v>
      </c>
      <c r="D582">
        <v>7688213</v>
      </c>
      <c r="E582" s="2">
        <v>46112</v>
      </c>
      <c r="F582" s="2">
        <v>45748</v>
      </c>
      <c r="G582" s="54">
        <v>-5.5</v>
      </c>
      <c r="H582" t="s">
        <v>14</v>
      </c>
      <c r="I582" t="str">
        <f>VLOOKUP(K582,[1]GRADE!$A:$P,16,FALSE)</f>
        <v>BRONZE</v>
      </c>
      <c r="K582">
        <v>7688</v>
      </c>
      <c r="L582">
        <v>213</v>
      </c>
    </row>
    <row r="583" spans="1:12" x14ac:dyDescent="0.25">
      <c r="A583" t="s">
        <v>0</v>
      </c>
      <c r="B583" t="s">
        <v>3390</v>
      </c>
      <c r="C583" t="s">
        <v>17</v>
      </c>
      <c r="D583">
        <v>7690134</v>
      </c>
      <c r="E583" s="2">
        <v>46112</v>
      </c>
      <c r="F583" s="2">
        <v>45748</v>
      </c>
      <c r="G583" s="3">
        <v>-4</v>
      </c>
      <c r="H583" t="s">
        <v>18</v>
      </c>
      <c r="I583" t="str">
        <f>VLOOKUP(K583,[1]GRADE!$A:$P,16,FALSE)</f>
        <v>SILVER</v>
      </c>
      <c r="K583">
        <v>7690</v>
      </c>
      <c r="L583">
        <v>134</v>
      </c>
    </row>
    <row r="584" spans="1:12" x14ac:dyDescent="0.25">
      <c r="A584" t="s">
        <v>0</v>
      </c>
      <c r="B584" t="s">
        <v>3390</v>
      </c>
      <c r="C584" t="s">
        <v>17</v>
      </c>
      <c r="D584">
        <v>7690135</v>
      </c>
      <c r="E584" s="2">
        <v>46112</v>
      </c>
      <c r="F584" s="2">
        <v>45748</v>
      </c>
      <c r="G584" s="3">
        <v>-4</v>
      </c>
      <c r="H584" t="s">
        <v>18</v>
      </c>
      <c r="I584" t="str">
        <f>VLOOKUP(K584,[1]GRADE!$A:$P,16,FALSE)</f>
        <v>SILVER</v>
      </c>
      <c r="K584">
        <v>7690</v>
      </c>
      <c r="L584">
        <v>135</v>
      </c>
    </row>
    <row r="585" spans="1:12" x14ac:dyDescent="0.25">
      <c r="A585" t="s">
        <v>0</v>
      </c>
      <c r="B585" t="s">
        <v>3390</v>
      </c>
      <c r="C585" t="s">
        <v>17</v>
      </c>
      <c r="D585">
        <v>7690183</v>
      </c>
      <c r="E585" s="2">
        <v>46112</v>
      </c>
      <c r="F585" s="2">
        <v>45748</v>
      </c>
      <c r="G585" s="3">
        <v>-4</v>
      </c>
      <c r="H585" t="s">
        <v>18</v>
      </c>
      <c r="I585" t="str">
        <f>VLOOKUP(K585,[1]GRADE!$A:$P,16,FALSE)</f>
        <v>SILVER</v>
      </c>
      <c r="K585">
        <v>7690</v>
      </c>
      <c r="L585">
        <v>183</v>
      </c>
    </row>
    <row r="586" spans="1:12" x14ac:dyDescent="0.25">
      <c r="A586" t="s">
        <v>0</v>
      </c>
      <c r="B586" t="s">
        <v>3390</v>
      </c>
      <c r="C586" t="s">
        <v>17</v>
      </c>
      <c r="D586">
        <v>7690184</v>
      </c>
      <c r="E586" s="2">
        <v>46112</v>
      </c>
      <c r="F586" s="2">
        <v>45748</v>
      </c>
      <c r="G586" s="3">
        <v>-4</v>
      </c>
      <c r="H586" t="s">
        <v>18</v>
      </c>
      <c r="I586" t="str">
        <f>VLOOKUP(K586,[1]GRADE!$A:$P,16,FALSE)</f>
        <v>SILVER</v>
      </c>
      <c r="K586">
        <v>7690</v>
      </c>
      <c r="L586">
        <v>184</v>
      </c>
    </row>
    <row r="587" spans="1:12" x14ac:dyDescent="0.25">
      <c r="A587" t="s">
        <v>0</v>
      </c>
      <c r="B587" t="s">
        <v>3390</v>
      </c>
      <c r="C587" t="s">
        <v>17</v>
      </c>
      <c r="D587">
        <v>7690211</v>
      </c>
      <c r="E587" s="2">
        <v>46112</v>
      </c>
      <c r="F587" s="2">
        <v>45748</v>
      </c>
      <c r="G587" s="3">
        <v>-4</v>
      </c>
      <c r="H587" t="s">
        <v>18</v>
      </c>
      <c r="I587" t="str">
        <f>VLOOKUP(K587,[1]GRADE!$A:$P,16,FALSE)</f>
        <v>SILVER</v>
      </c>
      <c r="K587">
        <v>7690</v>
      </c>
      <c r="L587">
        <v>211</v>
      </c>
    </row>
    <row r="588" spans="1:12" x14ac:dyDescent="0.25">
      <c r="A588" t="s">
        <v>0</v>
      </c>
      <c r="B588" t="s">
        <v>3390</v>
      </c>
      <c r="C588" t="s">
        <v>17</v>
      </c>
      <c r="D588">
        <v>7690213</v>
      </c>
      <c r="E588" s="2">
        <v>46112</v>
      </c>
      <c r="F588" s="2">
        <v>45748</v>
      </c>
      <c r="G588" s="3">
        <v>-4</v>
      </c>
      <c r="H588" t="s">
        <v>18</v>
      </c>
      <c r="I588" t="str">
        <f>VLOOKUP(K588,[1]GRADE!$A:$P,16,FALSE)</f>
        <v>SILVER</v>
      </c>
      <c r="K588">
        <v>7690</v>
      </c>
      <c r="L588">
        <v>213</v>
      </c>
    </row>
    <row r="589" spans="1:12" x14ac:dyDescent="0.25">
      <c r="A589" t="s">
        <v>0</v>
      </c>
      <c r="B589" t="s">
        <v>3390</v>
      </c>
      <c r="C589" t="s">
        <v>17</v>
      </c>
      <c r="D589">
        <v>7690233</v>
      </c>
      <c r="E589" s="2">
        <v>46112</v>
      </c>
      <c r="F589" s="2">
        <v>45748</v>
      </c>
      <c r="G589" s="3">
        <v>-4</v>
      </c>
      <c r="H589" t="s">
        <v>18</v>
      </c>
      <c r="I589" t="str">
        <f>VLOOKUP(K589,[1]GRADE!$A:$P,16,FALSE)</f>
        <v>SILVER</v>
      </c>
      <c r="K589">
        <v>7690</v>
      </c>
      <c r="L589">
        <v>233</v>
      </c>
    </row>
    <row r="590" spans="1:12" x14ac:dyDescent="0.25">
      <c r="A590" t="s">
        <v>0</v>
      </c>
      <c r="B590" t="s">
        <v>3390</v>
      </c>
      <c r="C590" t="s">
        <v>17</v>
      </c>
      <c r="D590">
        <v>7690234</v>
      </c>
      <c r="E590" s="2">
        <v>46112</v>
      </c>
      <c r="F590" s="2">
        <v>45748</v>
      </c>
      <c r="G590" s="3">
        <v>-4</v>
      </c>
      <c r="H590" t="s">
        <v>18</v>
      </c>
      <c r="I590" t="str">
        <f>VLOOKUP(K590,[1]GRADE!$A:$P,16,FALSE)</f>
        <v>SILVER</v>
      </c>
      <c r="K590">
        <v>7690</v>
      </c>
      <c r="L590">
        <v>234</v>
      </c>
    </row>
    <row r="591" spans="1:12" x14ac:dyDescent="0.25">
      <c r="A591" t="s">
        <v>0</v>
      </c>
      <c r="B591" t="s">
        <v>3390</v>
      </c>
      <c r="C591" t="s">
        <v>17</v>
      </c>
      <c r="D591">
        <v>7690243</v>
      </c>
      <c r="E591" s="2">
        <v>46112</v>
      </c>
      <c r="F591" s="2">
        <v>45748</v>
      </c>
      <c r="G591" s="3">
        <v>-4</v>
      </c>
      <c r="H591" t="s">
        <v>18</v>
      </c>
      <c r="I591" t="str">
        <f>VLOOKUP(K591,[1]GRADE!$A:$P,16,FALSE)</f>
        <v>SILVER</v>
      </c>
      <c r="K591">
        <v>7690</v>
      </c>
      <c r="L591">
        <v>243</v>
      </c>
    </row>
    <row r="592" spans="1:12" x14ac:dyDescent="0.25">
      <c r="A592" t="s">
        <v>0</v>
      </c>
      <c r="B592" t="s">
        <v>3390</v>
      </c>
      <c r="C592" t="s">
        <v>17</v>
      </c>
      <c r="D592">
        <v>7690244</v>
      </c>
      <c r="E592" s="2">
        <v>46112</v>
      </c>
      <c r="F592" s="2">
        <v>45748</v>
      </c>
      <c r="G592" s="3">
        <v>-4</v>
      </c>
      <c r="H592" t="s">
        <v>18</v>
      </c>
      <c r="I592" t="str">
        <f>VLOOKUP(K592,[1]GRADE!$A:$P,16,FALSE)</f>
        <v>SILVER</v>
      </c>
      <c r="K592">
        <v>7690</v>
      </c>
      <c r="L592">
        <v>244</v>
      </c>
    </row>
    <row r="593" spans="1:12" x14ac:dyDescent="0.25">
      <c r="A593" t="s">
        <v>0</v>
      </c>
      <c r="B593" t="s">
        <v>3390</v>
      </c>
      <c r="C593" t="s">
        <v>17</v>
      </c>
      <c r="D593">
        <v>7690290</v>
      </c>
      <c r="E593" s="2">
        <v>46112</v>
      </c>
      <c r="F593" s="2">
        <v>45748</v>
      </c>
      <c r="G593" s="3">
        <v>-4</v>
      </c>
      <c r="H593" t="s">
        <v>18</v>
      </c>
      <c r="I593" t="str">
        <f>VLOOKUP(K593,[1]GRADE!$A:$P,16,FALSE)</f>
        <v>SILVER</v>
      </c>
      <c r="K593">
        <v>7690</v>
      </c>
      <c r="L593">
        <v>290</v>
      </c>
    </row>
    <row r="594" spans="1:12" x14ac:dyDescent="0.25">
      <c r="A594" t="s">
        <v>0</v>
      </c>
      <c r="B594" t="s">
        <v>3390</v>
      </c>
      <c r="C594" t="s">
        <v>17</v>
      </c>
      <c r="D594">
        <v>7690292</v>
      </c>
      <c r="E594" s="2">
        <v>46112</v>
      </c>
      <c r="F594" s="2">
        <v>45748</v>
      </c>
      <c r="G594" s="3">
        <v>-4</v>
      </c>
      <c r="H594" t="s">
        <v>18</v>
      </c>
      <c r="I594" t="str">
        <f>VLOOKUP(K594,[1]GRADE!$A:$P,16,FALSE)</f>
        <v>SILVER</v>
      </c>
      <c r="K594">
        <v>7690</v>
      </c>
      <c r="L594">
        <v>292</v>
      </c>
    </row>
    <row r="595" spans="1:12" x14ac:dyDescent="0.25">
      <c r="A595" t="s">
        <v>0</v>
      </c>
      <c r="B595" t="s">
        <v>3390</v>
      </c>
      <c r="C595" t="s">
        <v>17</v>
      </c>
      <c r="D595">
        <v>7691180</v>
      </c>
      <c r="E595" s="2">
        <v>46112</v>
      </c>
      <c r="F595" s="2">
        <v>45748</v>
      </c>
      <c r="G595" s="3">
        <v>-8</v>
      </c>
      <c r="H595" t="s">
        <v>14</v>
      </c>
      <c r="I595" t="str">
        <f>VLOOKUP(K595,[1]GRADE!$A:$P,16,FALSE)</f>
        <v>Gold</v>
      </c>
      <c r="K595">
        <v>7691</v>
      </c>
      <c r="L595">
        <v>180</v>
      </c>
    </row>
    <row r="596" spans="1:12" x14ac:dyDescent="0.25">
      <c r="A596" t="s">
        <v>0</v>
      </c>
      <c r="B596" t="s">
        <v>3390</v>
      </c>
      <c r="C596" t="s">
        <v>17</v>
      </c>
      <c r="D596">
        <v>7691183</v>
      </c>
      <c r="E596" s="2">
        <v>46112</v>
      </c>
      <c r="F596" s="2">
        <v>45748</v>
      </c>
      <c r="G596" s="3">
        <v>-8</v>
      </c>
      <c r="H596" t="s">
        <v>14</v>
      </c>
      <c r="I596" t="str">
        <f>VLOOKUP(K596,[1]GRADE!$A:$P,16,FALSE)</f>
        <v>Gold</v>
      </c>
      <c r="K596">
        <v>7691</v>
      </c>
      <c r="L596">
        <v>183</v>
      </c>
    </row>
    <row r="597" spans="1:12" x14ac:dyDescent="0.25">
      <c r="A597" t="s">
        <v>0</v>
      </c>
      <c r="B597" t="s">
        <v>3390</v>
      </c>
      <c r="C597" t="s">
        <v>17</v>
      </c>
      <c r="D597">
        <v>7691221</v>
      </c>
      <c r="E597" s="2">
        <v>46112</v>
      </c>
      <c r="F597" s="2">
        <v>45748</v>
      </c>
      <c r="G597" s="3">
        <v>-8</v>
      </c>
      <c r="H597" t="s">
        <v>14</v>
      </c>
      <c r="I597" t="str">
        <f>VLOOKUP(K597,[1]GRADE!$A:$P,16,FALSE)</f>
        <v>Gold</v>
      </c>
      <c r="K597">
        <v>7691</v>
      </c>
      <c r="L597">
        <v>221</v>
      </c>
    </row>
    <row r="598" spans="1:12" x14ac:dyDescent="0.25">
      <c r="A598" t="s">
        <v>0</v>
      </c>
      <c r="B598" t="s">
        <v>3390</v>
      </c>
      <c r="C598" t="s">
        <v>17</v>
      </c>
      <c r="D598">
        <v>7691223</v>
      </c>
      <c r="E598" s="2">
        <v>46112</v>
      </c>
      <c r="F598" s="2">
        <v>45748</v>
      </c>
      <c r="G598" s="3">
        <v>-8</v>
      </c>
      <c r="H598" t="s">
        <v>14</v>
      </c>
      <c r="I598" t="str">
        <f>VLOOKUP(K598,[1]GRADE!$A:$P,16,FALSE)</f>
        <v>Gold</v>
      </c>
      <c r="K598">
        <v>7691</v>
      </c>
      <c r="L598">
        <v>223</v>
      </c>
    </row>
    <row r="599" spans="1:12" x14ac:dyDescent="0.25">
      <c r="A599" t="s">
        <v>0</v>
      </c>
      <c r="B599" t="s">
        <v>3390</v>
      </c>
      <c r="C599" t="s">
        <v>17</v>
      </c>
      <c r="D599">
        <v>7693184</v>
      </c>
      <c r="E599" s="2">
        <v>46112</v>
      </c>
      <c r="F599" s="2">
        <v>45748</v>
      </c>
      <c r="G599" s="3">
        <v>-4</v>
      </c>
      <c r="H599" t="s">
        <v>18</v>
      </c>
      <c r="I599" t="str">
        <f>VLOOKUP(K599,[1]GRADE!$A:$P,16,FALSE)</f>
        <v>SILVER</v>
      </c>
      <c r="K599">
        <v>7693</v>
      </c>
      <c r="L599">
        <v>184</v>
      </c>
    </row>
    <row r="600" spans="1:12" x14ac:dyDescent="0.25">
      <c r="A600" t="s">
        <v>0</v>
      </c>
      <c r="B600" t="s">
        <v>3390</v>
      </c>
      <c r="C600" t="s">
        <v>17</v>
      </c>
      <c r="D600">
        <v>7693197</v>
      </c>
      <c r="E600" s="2">
        <v>46112</v>
      </c>
      <c r="F600" s="2">
        <v>45748</v>
      </c>
      <c r="G600" s="3">
        <v>-4</v>
      </c>
      <c r="H600" t="s">
        <v>18</v>
      </c>
      <c r="I600" t="str">
        <f>VLOOKUP(K600,[1]GRADE!$A:$P,16,FALSE)</f>
        <v>SILVER</v>
      </c>
      <c r="K600">
        <v>7693</v>
      </c>
      <c r="L600">
        <v>197</v>
      </c>
    </row>
    <row r="601" spans="1:12" x14ac:dyDescent="0.25">
      <c r="A601" t="s">
        <v>0</v>
      </c>
      <c r="B601" t="s">
        <v>3390</v>
      </c>
      <c r="C601" t="s">
        <v>17</v>
      </c>
      <c r="D601">
        <v>7693205</v>
      </c>
      <c r="E601" s="2">
        <v>46112</v>
      </c>
      <c r="F601" s="2">
        <v>45748</v>
      </c>
      <c r="G601" s="3">
        <v>-4</v>
      </c>
      <c r="H601" t="s">
        <v>18</v>
      </c>
      <c r="I601" t="str">
        <f>VLOOKUP(K601,[1]GRADE!$A:$P,16,FALSE)</f>
        <v>SILVER</v>
      </c>
      <c r="K601">
        <v>7693</v>
      </c>
      <c r="L601">
        <v>205</v>
      </c>
    </row>
    <row r="602" spans="1:12" x14ac:dyDescent="0.25">
      <c r="A602" t="s">
        <v>0</v>
      </c>
      <c r="B602" t="s">
        <v>3390</v>
      </c>
      <c r="C602" t="s">
        <v>17</v>
      </c>
      <c r="D602">
        <v>7693233</v>
      </c>
      <c r="E602" s="2">
        <v>46112</v>
      </c>
      <c r="F602" s="2">
        <v>45748</v>
      </c>
      <c r="G602" s="3">
        <v>-4</v>
      </c>
      <c r="H602" t="s">
        <v>18</v>
      </c>
      <c r="I602" t="str">
        <f>VLOOKUP(K602,[1]GRADE!$A:$P,16,FALSE)</f>
        <v>SILVER</v>
      </c>
      <c r="K602">
        <v>7693</v>
      </c>
      <c r="L602">
        <v>233</v>
      </c>
    </row>
    <row r="603" spans="1:12" x14ac:dyDescent="0.25">
      <c r="A603" t="s">
        <v>0</v>
      </c>
      <c r="B603" t="s">
        <v>3390</v>
      </c>
      <c r="C603" t="s">
        <v>17</v>
      </c>
      <c r="D603">
        <v>7693234</v>
      </c>
      <c r="E603" s="2">
        <v>46112</v>
      </c>
      <c r="F603" s="2">
        <v>45748</v>
      </c>
      <c r="G603" s="3">
        <v>-4</v>
      </c>
      <c r="H603" t="s">
        <v>18</v>
      </c>
      <c r="I603" t="str">
        <f>VLOOKUP(K603,[1]GRADE!$A:$P,16,FALSE)</f>
        <v>SILVER</v>
      </c>
      <c r="K603">
        <v>7693</v>
      </c>
      <c r="L603">
        <v>234</v>
      </c>
    </row>
    <row r="604" spans="1:12" x14ac:dyDescent="0.25">
      <c r="A604" t="s">
        <v>0</v>
      </c>
      <c r="B604" t="s">
        <v>3390</v>
      </c>
      <c r="C604" t="s">
        <v>17</v>
      </c>
      <c r="D604">
        <v>7693251</v>
      </c>
      <c r="E604" s="2">
        <v>46112</v>
      </c>
      <c r="F604" s="2">
        <v>45748</v>
      </c>
      <c r="G604" s="3">
        <v>-4</v>
      </c>
      <c r="H604" t="s">
        <v>18</v>
      </c>
      <c r="I604" t="str">
        <f>VLOOKUP(K604,[1]GRADE!$A:$P,16,FALSE)</f>
        <v>SILVER</v>
      </c>
      <c r="K604">
        <v>7693</v>
      </c>
      <c r="L604">
        <v>251</v>
      </c>
    </row>
    <row r="605" spans="1:12" x14ac:dyDescent="0.25">
      <c r="A605" t="s">
        <v>0</v>
      </c>
      <c r="B605" t="s">
        <v>3390</v>
      </c>
      <c r="C605" t="s">
        <v>17</v>
      </c>
      <c r="D605">
        <v>7722341</v>
      </c>
      <c r="E605" s="2">
        <v>46112</v>
      </c>
      <c r="F605" s="2">
        <v>45748</v>
      </c>
      <c r="G605" s="3">
        <v>-6</v>
      </c>
      <c r="H605" t="s">
        <v>14</v>
      </c>
      <c r="I605" t="str">
        <f>VLOOKUP(K605,[1]GRADE!$A:$P,16,FALSE)</f>
        <v>INDUSTRIAL</v>
      </c>
      <c r="K605">
        <v>7722</v>
      </c>
      <c r="L605">
        <v>341</v>
      </c>
    </row>
    <row r="606" spans="1:12" x14ac:dyDescent="0.25">
      <c r="A606" t="s">
        <v>0</v>
      </c>
      <c r="B606" t="s">
        <v>3390</v>
      </c>
      <c r="C606" t="s">
        <v>17</v>
      </c>
      <c r="D606">
        <v>7723341</v>
      </c>
      <c r="E606" s="2">
        <v>46112</v>
      </c>
      <c r="F606" s="2">
        <v>45748</v>
      </c>
      <c r="G606" s="3">
        <v>-6</v>
      </c>
      <c r="H606" t="s">
        <v>14</v>
      </c>
      <c r="I606" t="str">
        <f>VLOOKUP(K606,[1]GRADE!$A:$P,16,FALSE)</f>
        <v>INDUSTRIAL</v>
      </c>
      <c r="K606">
        <v>7723</v>
      </c>
      <c r="L606">
        <v>341</v>
      </c>
    </row>
    <row r="607" spans="1:12" x14ac:dyDescent="0.25">
      <c r="A607" t="s">
        <v>0</v>
      </c>
      <c r="B607" t="s">
        <v>3390</v>
      </c>
      <c r="C607" t="s">
        <v>17</v>
      </c>
      <c r="D607">
        <v>7742341</v>
      </c>
      <c r="E607" s="2">
        <v>46112</v>
      </c>
      <c r="F607" s="2">
        <v>45748</v>
      </c>
      <c r="G607" s="3">
        <v>-6</v>
      </c>
      <c r="H607" t="s">
        <v>14</v>
      </c>
      <c r="I607" t="str">
        <f>VLOOKUP(K607,[1]GRADE!$A:$P,16,FALSE)</f>
        <v>INDUSTRIAL</v>
      </c>
      <c r="K607">
        <v>7742</v>
      </c>
      <c r="L607">
        <v>341</v>
      </c>
    </row>
    <row r="608" spans="1:12" x14ac:dyDescent="0.25">
      <c r="A608" t="s">
        <v>0</v>
      </c>
      <c r="B608" t="s">
        <v>3390</v>
      </c>
      <c r="C608" t="s">
        <v>17</v>
      </c>
      <c r="D608">
        <v>7744341</v>
      </c>
      <c r="E608" s="2">
        <v>46112</v>
      </c>
      <c r="F608" s="2">
        <v>45748</v>
      </c>
      <c r="G608" s="3">
        <v>-6</v>
      </c>
      <c r="H608" t="s">
        <v>14</v>
      </c>
      <c r="I608" t="str">
        <f>VLOOKUP(K608,[1]GRADE!$A:$P,16,FALSE)</f>
        <v>INDUSTRIAL</v>
      </c>
      <c r="K608">
        <v>7744</v>
      </c>
      <c r="L608">
        <v>341</v>
      </c>
    </row>
    <row r="609" spans="1:12" x14ac:dyDescent="0.25">
      <c r="A609" t="s">
        <v>0</v>
      </c>
      <c r="B609" t="s">
        <v>3390</v>
      </c>
      <c r="C609" t="s">
        <v>17</v>
      </c>
      <c r="D609">
        <v>7745341</v>
      </c>
      <c r="E609" s="2">
        <v>46112</v>
      </c>
      <c r="F609" s="2">
        <v>45748</v>
      </c>
      <c r="G609" s="3">
        <v>-6</v>
      </c>
      <c r="H609" t="s">
        <v>14</v>
      </c>
      <c r="I609" t="str">
        <f>VLOOKUP(K609,[1]GRADE!$A:$P,16,FALSE)</f>
        <v>INDUSTRIAL</v>
      </c>
      <c r="K609">
        <v>7745</v>
      </c>
      <c r="L609">
        <v>341</v>
      </c>
    </row>
    <row r="610" spans="1:12" x14ac:dyDescent="0.25">
      <c r="A610" t="s">
        <v>0</v>
      </c>
      <c r="B610" t="s">
        <v>3390</v>
      </c>
      <c r="C610" t="s">
        <v>17</v>
      </c>
      <c r="D610">
        <v>7758341</v>
      </c>
      <c r="E610" s="2">
        <v>46112</v>
      </c>
      <c r="F610" s="2">
        <v>45748</v>
      </c>
      <c r="G610" s="3">
        <v>-6</v>
      </c>
      <c r="H610" t="s">
        <v>14</v>
      </c>
      <c r="I610" t="str">
        <f>VLOOKUP(K610,[1]GRADE!$A:$P,16,FALSE)</f>
        <v>INDUSTRIAL</v>
      </c>
      <c r="K610">
        <v>7758</v>
      </c>
      <c r="L610">
        <v>341</v>
      </c>
    </row>
    <row r="611" spans="1:12" x14ac:dyDescent="0.25">
      <c r="A611" t="s">
        <v>0</v>
      </c>
      <c r="B611" t="s">
        <v>3390</v>
      </c>
      <c r="C611" t="s">
        <v>17</v>
      </c>
      <c r="D611">
        <v>7760341</v>
      </c>
      <c r="E611" s="2">
        <v>46112</v>
      </c>
      <c r="F611" s="2">
        <v>45748</v>
      </c>
      <c r="G611" s="3">
        <v>-6</v>
      </c>
      <c r="H611" t="s">
        <v>14</v>
      </c>
      <c r="I611" t="str">
        <f>VLOOKUP(K611,[1]GRADE!$A:$P,16,FALSE)</f>
        <v>INDUSTRIAL</v>
      </c>
      <c r="K611">
        <v>7760</v>
      </c>
      <c r="L611">
        <v>341</v>
      </c>
    </row>
    <row r="612" spans="1:12" x14ac:dyDescent="0.25">
      <c r="A612" t="s">
        <v>0</v>
      </c>
      <c r="B612" t="s">
        <v>3390</v>
      </c>
      <c r="C612" t="s">
        <v>17</v>
      </c>
      <c r="D612">
        <v>7782335</v>
      </c>
      <c r="E612" s="2">
        <v>46112</v>
      </c>
      <c r="F612" s="2">
        <v>45748</v>
      </c>
      <c r="G612" s="3">
        <v>-6</v>
      </c>
      <c r="H612" t="s">
        <v>14</v>
      </c>
      <c r="I612" t="str">
        <f>VLOOKUP(K612,[1]GRADE!$A:$P,16,FALSE)</f>
        <v>INDUSTRIAL</v>
      </c>
      <c r="K612">
        <v>7782</v>
      </c>
      <c r="L612">
        <v>335</v>
      </c>
    </row>
    <row r="613" spans="1:12" x14ac:dyDescent="0.25">
      <c r="A613" t="s">
        <v>0</v>
      </c>
      <c r="B613" t="s">
        <v>3390</v>
      </c>
      <c r="C613" t="s">
        <v>17</v>
      </c>
      <c r="D613">
        <v>7784329</v>
      </c>
      <c r="E613" s="2">
        <v>46112</v>
      </c>
      <c r="F613" s="2">
        <v>45748</v>
      </c>
      <c r="G613" s="3">
        <v>-6</v>
      </c>
      <c r="H613" t="s">
        <v>14</v>
      </c>
      <c r="I613" t="str">
        <f>VLOOKUP(K613,[1]GRADE!$A:$P,16,FALSE)</f>
        <v>INDUSTRIAL</v>
      </c>
      <c r="K613">
        <v>7784</v>
      </c>
      <c r="L613">
        <v>329</v>
      </c>
    </row>
    <row r="614" spans="1:12" x14ac:dyDescent="0.25">
      <c r="A614" t="s">
        <v>0</v>
      </c>
      <c r="B614" t="s">
        <v>3390</v>
      </c>
      <c r="C614" t="s">
        <v>17</v>
      </c>
      <c r="D614">
        <v>7785329</v>
      </c>
      <c r="E614" s="2">
        <v>46112</v>
      </c>
      <c r="F614" s="2">
        <v>45748</v>
      </c>
      <c r="G614" s="3">
        <v>-6</v>
      </c>
      <c r="H614" t="s">
        <v>14</v>
      </c>
      <c r="I614" t="str">
        <f>VLOOKUP(K614,[1]GRADE!$A:$P,16,FALSE)</f>
        <v>INDUSTRIAL</v>
      </c>
      <c r="K614">
        <v>7785</v>
      </c>
      <c r="L614">
        <v>329</v>
      </c>
    </row>
    <row r="615" spans="1:12" x14ac:dyDescent="0.25">
      <c r="A615" t="s">
        <v>0</v>
      </c>
      <c r="B615" t="s">
        <v>3390</v>
      </c>
      <c r="C615" t="s">
        <v>17</v>
      </c>
      <c r="D615">
        <v>7786327</v>
      </c>
      <c r="E615" s="2">
        <v>46112</v>
      </c>
      <c r="F615" s="2">
        <v>45748</v>
      </c>
      <c r="G615" s="3">
        <v>-6</v>
      </c>
      <c r="H615" t="s">
        <v>14</v>
      </c>
      <c r="I615" t="str">
        <f>VLOOKUP(K615,[1]GRADE!$A:$P,16,FALSE)</f>
        <v>INDUSTRIAL</v>
      </c>
      <c r="K615">
        <v>7786</v>
      </c>
      <c r="L615">
        <v>327</v>
      </c>
    </row>
    <row r="616" spans="1:12" x14ac:dyDescent="0.25">
      <c r="A616" t="s">
        <v>0</v>
      </c>
      <c r="B616" t="s">
        <v>3390</v>
      </c>
      <c r="C616" t="s">
        <v>17</v>
      </c>
      <c r="D616">
        <v>7786329</v>
      </c>
      <c r="E616" s="2">
        <v>46112</v>
      </c>
      <c r="F616" s="2">
        <v>45748</v>
      </c>
      <c r="G616" s="3">
        <v>-6</v>
      </c>
      <c r="H616" t="s">
        <v>14</v>
      </c>
      <c r="I616" t="str">
        <f>VLOOKUP(K616,[1]GRADE!$A:$P,16,FALSE)</f>
        <v>INDUSTRIAL</v>
      </c>
      <c r="K616">
        <v>7786</v>
      </c>
      <c r="L616">
        <v>329</v>
      </c>
    </row>
    <row r="617" spans="1:12" x14ac:dyDescent="0.25">
      <c r="A617" t="s">
        <v>0</v>
      </c>
      <c r="B617" t="s">
        <v>3390</v>
      </c>
      <c r="C617" t="s">
        <v>17</v>
      </c>
      <c r="D617">
        <v>7786341</v>
      </c>
      <c r="E617" s="2">
        <v>46112</v>
      </c>
      <c r="F617" s="2">
        <v>45748</v>
      </c>
      <c r="G617" s="3">
        <v>-6</v>
      </c>
      <c r="H617" t="s">
        <v>14</v>
      </c>
      <c r="I617" t="str">
        <f>VLOOKUP(K617,[1]GRADE!$A:$P,16,FALSE)</f>
        <v>INDUSTRIAL</v>
      </c>
      <c r="K617">
        <v>7786</v>
      </c>
      <c r="L617">
        <v>341</v>
      </c>
    </row>
    <row r="618" spans="1:12" x14ac:dyDescent="0.25">
      <c r="A618" t="s">
        <v>0</v>
      </c>
      <c r="B618" t="s">
        <v>3390</v>
      </c>
      <c r="C618" t="s">
        <v>17</v>
      </c>
      <c r="D618">
        <v>7788326</v>
      </c>
      <c r="E618" s="2">
        <v>46112</v>
      </c>
      <c r="F618" s="2">
        <v>45748</v>
      </c>
      <c r="G618" s="3">
        <v>-6</v>
      </c>
      <c r="H618" t="s">
        <v>14</v>
      </c>
      <c r="I618" t="str">
        <f>VLOOKUP(K618,[1]GRADE!$A:$P,16,FALSE)</f>
        <v>INDUSTRIAL</v>
      </c>
      <c r="K618">
        <v>7788</v>
      </c>
      <c r="L618">
        <v>326</v>
      </c>
    </row>
    <row r="619" spans="1:12" x14ac:dyDescent="0.25">
      <c r="A619" t="s">
        <v>0</v>
      </c>
      <c r="B619" t="s">
        <v>3390</v>
      </c>
      <c r="C619" t="s">
        <v>17</v>
      </c>
      <c r="D619">
        <v>7788329</v>
      </c>
      <c r="E619" s="2">
        <v>46112</v>
      </c>
      <c r="F619" s="2">
        <v>45748</v>
      </c>
      <c r="G619" s="3">
        <v>-6</v>
      </c>
      <c r="H619" t="s">
        <v>14</v>
      </c>
      <c r="I619" t="str">
        <f>VLOOKUP(K619,[1]GRADE!$A:$P,16,FALSE)</f>
        <v>INDUSTRIAL</v>
      </c>
      <c r="K619">
        <v>7788</v>
      </c>
      <c r="L619">
        <v>329</v>
      </c>
    </row>
    <row r="620" spans="1:12" x14ac:dyDescent="0.25">
      <c r="A620" t="s">
        <v>0</v>
      </c>
      <c r="B620" t="s">
        <v>3390</v>
      </c>
      <c r="C620" t="s">
        <v>17</v>
      </c>
      <c r="D620">
        <v>7789326</v>
      </c>
      <c r="E620" s="2">
        <v>46112</v>
      </c>
      <c r="F620" s="2">
        <v>45748</v>
      </c>
      <c r="G620" s="3">
        <v>-6</v>
      </c>
      <c r="H620" t="s">
        <v>14</v>
      </c>
      <c r="I620" t="str">
        <f>VLOOKUP(K620,[1]GRADE!$A:$P,16,FALSE)</f>
        <v>INDUSTRIAL</v>
      </c>
      <c r="K620">
        <v>7789</v>
      </c>
      <c r="L620">
        <v>326</v>
      </c>
    </row>
    <row r="621" spans="1:12" x14ac:dyDescent="0.25">
      <c r="A621" t="s">
        <v>0</v>
      </c>
      <c r="B621" t="s">
        <v>3390</v>
      </c>
      <c r="C621" t="s">
        <v>17</v>
      </c>
      <c r="D621">
        <v>7789329</v>
      </c>
      <c r="E621" s="2">
        <v>46112</v>
      </c>
      <c r="F621" s="2">
        <v>45748</v>
      </c>
      <c r="G621" s="3">
        <v>-6</v>
      </c>
      <c r="H621" t="s">
        <v>14</v>
      </c>
      <c r="I621" t="str">
        <f>VLOOKUP(K621,[1]GRADE!$A:$P,16,FALSE)</f>
        <v>INDUSTRIAL</v>
      </c>
      <c r="K621">
        <v>7789</v>
      </c>
      <c r="L621">
        <v>329</v>
      </c>
    </row>
    <row r="622" spans="1:12" x14ac:dyDescent="0.25">
      <c r="A622" t="s">
        <v>0</v>
      </c>
      <c r="B622" t="s">
        <v>3390</v>
      </c>
      <c r="C622" t="s">
        <v>17</v>
      </c>
      <c r="D622">
        <v>7790326</v>
      </c>
      <c r="E622" s="2">
        <v>46112</v>
      </c>
      <c r="F622" s="2">
        <v>45748</v>
      </c>
      <c r="G622" s="3">
        <v>-6</v>
      </c>
      <c r="H622" t="s">
        <v>14</v>
      </c>
      <c r="I622" t="str">
        <f>VLOOKUP(K622,[1]GRADE!$A:$P,16,FALSE)</f>
        <v>INDUSTRIAL</v>
      </c>
      <c r="K622">
        <v>7790</v>
      </c>
      <c r="L622">
        <v>326</v>
      </c>
    </row>
    <row r="623" spans="1:12" x14ac:dyDescent="0.25">
      <c r="A623" t="s">
        <v>0</v>
      </c>
      <c r="B623" t="s">
        <v>3390</v>
      </c>
      <c r="C623" t="s">
        <v>17</v>
      </c>
      <c r="D623">
        <v>7790329</v>
      </c>
      <c r="E623" s="2">
        <v>46112</v>
      </c>
      <c r="F623" s="2">
        <v>45748</v>
      </c>
      <c r="G623" s="3">
        <v>-6</v>
      </c>
      <c r="H623" t="s">
        <v>14</v>
      </c>
      <c r="I623" t="str">
        <f>VLOOKUP(K623,[1]GRADE!$A:$P,16,FALSE)</f>
        <v>INDUSTRIAL</v>
      </c>
      <c r="K623">
        <v>7790</v>
      </c>
      <c r="L623">
        <v>329</v>
      </c>
    </row>
    <row r="624" spans="1:12" x14ac:dyDescent="0.25">
      <c r="A624" t="s">
        <v>0</v>
      </c>
      <c r="B624" t="s">
        <v>3390</v>
      </c>
      <c r="C624" t="s">
        <v>17</v>
      </c>
      <c r="D624">
        <v>7792327</v>
      </c>
      <c r="E624" s="2">
        <v>46112</v>
      </c>
      <c r="F624" s="2">
        <v>45748</v>
      </c>
      <c r="G624" s="3">
        <v>-6</v>
      </c>
      <c r="H624" t="s">
        <v>14</v>
      </c>
      <c r="I624" t="str">
        <f>VLOOKUP(K624,[1]GRADE!$A:$P,16,FALSE)</f>
        <v>INDUSTRIAL</v>
      </c>
      <c r="K624">
        <v>7792</v>
      </c>
      <c r="L624">
        <v>327</v>
      </c>
    </row>
    <row r="625" spans="1:12" x14ac:dyDescent="0.25">
      <c r="A625" t="s">
        <v>0</v>
      </c>
      <c r="B625" t="s">
        <v>3390</v>
      </c>
      <c r="C625" t="s">
        <v>17</v>
      </c>
      <c r="D625">
        <v>7792329</v>
      </c>
      <c r="E625" s="2">
        <v>46112</v>
      </c>
      <c r="F625" s="2">
        <v>45748</v>
      </c>
      <c r="G625" s="3">
        <v>-6</v>
      </c>
      <c r="H625" t="s">
        <v>14</v>
      </c>
      <c r="I625" t="str">
        <f>VLOOKUP(K625,[1]GRADE!$A:$P,16,FALSE)</f>
        <v>INDUSTRIAL</v>
      </c>
      <c r="K625">
        <v>7792</v>
      </c>
      <c r="L625">
        <v>329</v>
      </c>
    </row>
    <row r="626" spans="1:12" x14ac:dyDescent="0.25">
      <c r="A626" t="s">
        <v>0</v>
      </c>
      <c r="B626" t="s">
        <v>3390</v>
      </c>
      <c r="C626" t="s">
        <v>17</v>
      </c>
      <c r="D626">
        <v>7793329</v>
      </c>
      <c r="E626" s="2">
        <v>46112</v>
      </c>
      <c r="F626" s="2">
        <v>45748</v>
      </c>
      <c r="G626" s="3">
        <v>-6</v>
      </c>
      <c r="H626" t="s">
        <v>14</v>
      </c>
      <c r="I626" t="str">
        <f>VLOOKUP(K626,[1]GRADE!$A:$P,16,FALSE)</f>
        <v>INDUSTRIAL</v>
      </c>
      <c r="K626">
        <v>7793</v>
      </c>
      <c r="L626">
        <v>329</v>
      </c>
    </row>
    <row r="627" spans="1:12" x14ac:dyDescent="0.25">
      <c r="A627" t="s">
        <v>0</v>
      </c>
      <c r="B627" t="s">
        <v>3390</v>
      </c>
      <c r="C627" t="s">
        <v>17</v>
      </c>
      <c r="D627">
        <v>7794327</v>
      </c>
      <c r="E627" s="2">
        <v>46112</v>
      </c>
      <c r="F627" s="2">
        <v>45748</v>
      </c>
      <c r="G627" s="3">
        <v>-6</v>
      </c>
      <c r="H627" t="s">
        <v>14</v>
      </c>
      <c r="I627" t="str">
        <f>VLOOKUP(K627,[1]GRADE!$A:$P,16,FALSE)</f>
        <v>INDUSTRIAL</v>
      </c>
      <c r="K627">
        <v>7794</v>
      </c>
      <c r="L627">
        <v>327</v>
      </c>
    </row>
    <row r="628" spans="1:12" x14ac:dyDescent="0.25">
      <c r="A628" t="s">
        <v>0</v>
      </c>
      <c r="B628" t="s">
        <v>3390</v>
      </c>
      <c r="C628" t="s">
        <v>17</v>
      </c>
      <c r="D628">
        <v>7794329</v>
      </c>
      <c r="E628" s="2">
        <v>46112</v>
      </c>
      <c r="F628" s="2">
        <v>45748</v>
      </c>
      <c r="G628" s="3">
        <v>-6</v>
      </c>
      <c r="H628" t="s">
        <v>14</v>
      </c>
      <c r="I628" t="str">
        <f>VLOOKUP(K628,[1]GRADE!$A:$P,16,FALSE)</f>
        <v>INDUSTRIAL</v>
      </c>
      <c r="K628">
        <v>7794</v>
      </c>
      <c r="L628">
        <v>329</v>
      </c>
    </row>
    <row r="629" spans="1:12" x14ac:dyDescent="0.25">
      <c r="A629" t="s">
        <v>0</v>
      </c>
      <c r="B629" t="s">
        <v>3390</v>
      </c>
      <c r="C629" t="s">
        <v>17</v>
      </c>
      <c r="D629">
        <v>7810341</v>
      </c>
      <c r="E629" s="2">
        <v>46112</v>
      </c>
      <c r="F629" s="2">
        <v>45748</v>
      </c>
      <c r="G629" s="3">
        <v>-6</v>
      </c>
      <c r="H629" t="s">
        <v>14</v>
      </c>
      <c r="I629" t="str">
        <f>VLOOKUP(K629,[1]GRADE!$A:$P,16,FALSE)</f>
        <v>INDUSTRIAL</v>
      </c>
      <c r="K629">
        <v>7810</v>
      </c>
      <c r="L629">
        <v>341</v>
      </c>
    </row>
    <row r="630" spans="1:12" x14ac:dyDescent="0.25">
      <c r="A630" t="s">
        <v>0</v>
      </c>
      <c r="B630" t="s">
        <v>3390</v>
      </c>
      <c r="C630" t="s">
        <v>17</v>
      </c>
      <c r="D630">
        <v>7824341</v>
      </c>
      <c r="E630" s="2">
        <v>46112</v>
      </c>
      <c r="F630" s="2">
        <v>45748</v>
      </c>
      <c r="G630" s="3">
        <v>-6</v>
      </c>
      <c r="H630" t="s">
        <v>14</v>
      </c>
      <c r="I630" t="str">
        <f>VLOOKUP(K630,[1]GRADE!$A:$P,16,FALSE)</f>
        <v>INDUSTRIAL</v>
      </c>
      <c r="K630">
        <v>7824</v>
      </c>
      <c r="L630">
        <v>341</v>
      </c>
    </row>
    <row r="631" spans="1:12" x14ac:dyDescent="0.25">
      <c r="A631" t="s">
        <v>0</v>
      </c>
      <c r="B631" t="s">
        <v>3390</v>
      </c>
      <c r="C631" t="s">
        <v>17</v>
      </c>
      <c r="D631">
        <v>7831303</v>
      </c>
      <c r="E631" s="2">
        <v>46112</v>
      </c>
      <c r="F631" s="2">
        <v>45748</v>
      </c>
      <c r="G631" s="3">
        <v>-6</v>
      </c>
      <c r="H631" t="s">
        <v>14</v>
      </c>
      <c r="I631" t="str">
        <f>VLOOKUP(K631,[1]GRADE!$A:$P,16,FALSE)</f>
        <v>INDUSTRIAL</v>
      </c>
      <c r="K631">
        <v>7831</v>
      </c>
      <c r="L631">
        <v>303</v>
      </c>
    </row>
    <row r="632" spans="1:12" x14ac:dyDescent="0.25">
      <c r="A632" t="s">
        <v>0</v>
      </c>
      <c r="B632" t="s">
        <v>3390</v>
      </c>
      <c r="C632" t="s">
        <v>17</v>
      </c>
      <c r="D632">
        <v>7832303</v>
      </c>
      <c r="E632" s="2">
        <v>46112</v>
      </c>
      <c r="F632" s="2">
        <v>45748</v>
      </c>
      <c r="G632" s="3">
        <v>-6</v>
      </c>
      <c r="H632" t="s">
        <v>14</v>
      </c>
      <c r="I632" t="str">
        <f>VLOOKUP(K632,[1]GRADE!$A:$P,16,FALSE)</f>
        <v>INDUSTRIAL</v>
      </c>
      <c r="K632">
        <v>7832</v>
      </c>
      <c r="L632">
        <v>303</v>
      </c>
    </row>
    <row r="633" spans="1:12" x14ac:dyDescent="0.25">
      <c r="A633" t="s">
        <v>0</v>
      </c>
      <c r="B633" t="s">
        <v>3390</v>
      </c>
      <c r="C633" t="s">
        <v>17</v>
      </c>
      <c r="D633">
        <v>7850341</v>
      </c>
      <c r="E633" s="2">
        <v>46112</v>
      </c>
      <c r="F633" s="2">
        <v>45748</v>
      </c>
      <c r="G633" s="3">
        <v>-6</v>
      </c>
      <c r="H633" t="s">
        <v>14</v>
      </c>
      <c r="I633" t="str">
        <f>VLOOKUP(K633,[1]GRADE!$A:$P,16,FALSE)</f>
        <v>SILVER</v>
      </c>
      <c r="K633">
        <v>7850</v>
      </c>
      <c r="L633">
        <v>341</v>
      </c>
    </row>
    <row r="634" spans="1:12" x14ac:dyDescent="0.25">
      <c r="A634" t="s">
        <v>0</v>
      </c>
      <c r="B634" t="s">
        <v>3390</v>
      </c>
      <c r="C634" t="s">
        <v>17</v>
      </c>
      <c r="D634">
        <v>7860341</v>
      </c>
      <c r="E634" s="2">
        <v>46112</v>
      </c>
      <c r="F634" s="2">
        <v>45748</v>
      </c>
      <c r="G634" s="3">
        <v>-6</v>
      </c>
      <c r="H634" t="s">
        <v>14</v>
      </c>
      <c r="I634" t="str">
        <f>VLOOKUP(K634,[1]GRADE!$A:$P,16,FALSE)</f>
        <v>INDUSTRIAL</v>
      </c>
      <c r="K634">
        <v>7860</v>
      </c>
      <c r="L634">
        <v>341</v>
      </c>
    </row>
    <row r="635" spans="1:12" x14ac:dyDescent="0.25">
      <c r="A635" t="s">
        <v>0</v>
      </c>
      <c r="B635" t="s">
        <v>3390</v>
      </c>
      <c r="C635" t="s">
        <v>17</v>
      </c>
      <c r="D635">
        <v>7864341</v>
      </c>
      <c r="E635" s="2">
        <v>46112</v>
      </c>
      <c r="F635" s="2">
        <v>45748</v>
      </c>
      <c r="G635" s="3">
        <v>-6</v>
      </c>
      <c r="H635" t="s">
        <v>14</v>
      </c>
      <c r="I635" t="str">
        <f>VLOOKUP(K635,[1]GRADE!$A:$P,16,FALSE)</f>
        <v>INDUSTRIAL</v>
      </c>
      <c r="K635">
        <v>7864</v>
      </c>
      <c r="L635">
        <v>341</v>
      </c>
    </row>
    <row r="636" spans="1:12" x14ac:dyDescent="0.25">
      <c r="A636" t="s">
        <v>0</v>
      </c>
      <c r="B636" t="s">
        <v>3390</v>
      </c>
      <c r="C636" t="s">
        <v>17</v>
      </c>
      <c r="D636">
        <v>7878303</v>
      </c>
      <c r="E636" s="2">
        <v>46112</v>
      </c>
      <c r="F636" s="2">
        <v>45748</v>
      </c>
      <c r="G636" s="3">
        <v>-8</v>
      </c>
      <c r="H636" t="s">
        <v>14</v>
      </c>
      <c r="I636" t="str">
        <f>VLOOKUP(K636,[1]GRADE!$A:$P,16,FALSE)</f>
        <v>GOLD</v>
      </c>
      <c r="K636">
        <v>7878</v>
      </c>
      <c r="L636">
        <v>303</v>
      </c>
    </row>
    <row r="637" spans="1:12" x14ac:dyDescent="0.25">
      <c r="A637" t="s">
        <v>0</v>
      </c>
      <c r="B637" t="s">
        <v>3390</v>
      </c>
      <c r="C637" t="s">
        <v>17</v>
      </c>
      <c r="D637">
        <v>7882341</v>
      </c>
      <c r="E637" s="2">
        <v>46112</v>
      </c>
      <c r="F637" s="2">
        <v>45748</v>
      </c>
      <c r="G637" s="3">
        <v>-6</v>
      </c>
      <c r="H637" t="s">
        <v>14</v>
      </c>
      <c r="I637" t="str">
        <f>VLOOKUP(K637,[1]GRADE!$A:$P,16,FALSE)</f>
        <v>INDUSTRIAL</v>
      </c>
      <c r="K637">
        <v>7882</v>
      </c>
      <c r="L637">
        <v>341</v>
      </c>
    </row>
    <row r="638" spans="1:12" x14ac:dyDescent="0.25">
      <c r="A638" t="s">
        <v>0</v>
      </c>
      <c r="B638" t="s">
        <v>3390</v>
      </c>
      <c r="C638" t="s">
        <v>17</v>
      </c>
      <c r="D638">
        <v>7886339</v>
      </c>
      <c r="E638" s="2">
        <v>46112</v>
      </c>
      <c r="F638" s="2">
        <v>45748</v>
      </c>
      <c r="G638" s="3">
        <v>-4</v>
      </c>
      <c r="H638" t="s">
        <v>18</v>
      </c>
      <c r="I638" t="str">
        <f>VLOOKUP(K638,[1]GRADE!$A:$P,16,FALSE)</f>
        <v>SILVER</v>
      </c>
      <c r="K638">
        <v>7886</v>
      </c>
      <c r="L638">
        <v>339</v>
      </c>
    </row>
    <row r="639" spans="1:12" x14ac:dyDescent="0.25">
      <c r="A639" t="s">
        <v>0</v>
      </c>
      <c r="B639" t="s">
        <v>3390</v>
      </c>
      <c r="C639" t="s">
        <v>17</v>
      </c>
      <c r="D639">
        <v>7886341</v>
      </c>
      <c r="E639" s="2">
        <v>46112</v>
      </c>
      <c r="F639" s="2">
        <v>45748</v>
      </c>
      <c r="G639" s="3">
        <v>-4</v>
      </c>
      <c r="H639" t="s">
        <v>18</v>
      </c>
      <c r="I639" t="str">
        <f>VLOOKUP(K639,[1]GRADE!$A:$P,16,FALSE)</f>
        <v>SILVER</v>
      </c>
      <c r="K639">
        <v>7886</v>
      </c>
      <c r="L639">
        <v>341</v>
      </c>
    </row>
    <row r="640" spans="1:12" x14ac:dyDescent="0.25">
      <c r="A640" t="s">
        <v>0</v>
      </c>
      <c r="B640" t="s">
        <v>3390</v>
      </c>
      <c r="C640" t="s">
        <v>17</v>
      </c>
      <c r="D640">
        <v>7890341</v>
      </c>
      <c r="E640" s="2">
        <v>46112</v>
      </c>
      <c r="F640" s="2">
        <v>45748</v>
      </c>
      <c r="G640" s="3">
        <v>-6</v>
      </c>
      <c r="H640" t="s">
        <v>14</v>
      </c>
      <c r="I640" t="str">
        <f>VLOOKUP(K640,[1]GRADE!$A:$P,16,FALSE)</f>
        <v>SILVER</v>
      </c>
      <c r="K640">
        <v>7890</v>
      </c>
      <c r="L640">
        <v>341</v>
      </c>
    </row>
    <row r="641" spans="1:12" x14ac:dyDescent="0.25">
      <c r="A641" t="s">
        <v>0</v>
      </c>
      <c r="B641" t="s">
        <v>3390</v>
      </c>
      <c r="C641" t="s">
        <v>17</v>
      </c>
      <c r="D641">
        <v>7903311</v>
      </c>
      <c r="E641" s="2">
        <v>46112</v>
      </c>
      <c r="F641" s="2">
        <v>45783</v>
      </c>
      <c r="G641" s="54">
        <v>-6.5</v>
      </c>
      <c r="H641" t="s">
        <v>14</v>
      </c>
      <c r="I641" t="str">
        <f>VLOOKUP(K641,[1]GRADE!$A:$P,16,FALSE)</f>
        <v>SILVER</v>
      </c>
      <c r="K641">
        <v>7903</v>
      </c>
      <c r="L641">
        <v>311</v>
      </c>
    </row>
    <row r="642" spans="1:12" x14ac:dyDescent="0.25">
      <c r="A642" t="s">
        <v>0</v>
      </c>
      <c r="B642" t="s">
        <v>3390</v>
      </c>
      <c r="C642" t="s">
        <v>17</v>
      </c>
      <c r="D642">
        <v>7903313</v>
      </c>
      <c r="E642" s="2">
        <v>46112</v>
      </c>
      <c r="F642" s="2">
        <v>45783</v>
      </c>
      <c r="G642" s="54">
        <v>-6.5</v>
      </c>
      <c r="H642" t="s">
        <v>14</v>
      </c>
      <c r="I642" t="str">
        <f>VLOOKUP(K642,[1]GRADE!$A:$P,16,FALSE)</f>
        <v>SILVER</v>
      </c>
      <c r="K642">
        <v>7903</v>
      </c>
      <c r="L642">
        <v>313</v>
      </c>
    </row>
    <row r="643" spans="1:12" x14ac:dyDescent="0.25">
      <c r="A643" t="s">
        <v>0</v>
      </c>
      <c r="B643" t="s">
        <v>3390</v>
      </c>
      <c r="C643" t="s">
        <v>17</v>
      </c>
      <c r="D643">
        <v>8154341</v>
      </c>
      <c r="E643" s="2">
        <v>46112</v>
      </c>
      <c r="F643" s="2">
        <v>45748</v>
      </c>
      <c r="G643" s="3">
        <v>-6</v>
      </c>
      <c r="H643" t="s">
        <v>14</v>
      </c>
      <c r="I643" t="str">
        <f>VLOOKUP(K643,[1]GRADE!$A:$P,16,FALSE)</f>
        <v>INDUSTRIAL</v>
      </c>
      <c r="K643">
        <v>8154</v>
      </c>
      <c r="L643">
        <v>341</v>
      </c>
    </row>
    <row r="644" spans="1:12" x14ac:dyDescent="0.25">
      <c r="A644" t="s">
        <v>0</v>
      </c>
      <c r="B644" t="s">
        <v>3390</v>
      </c>
      <c r="C644" t="s">
        <v>17</v>
      </c>
      <c r="D644">
        <v>8155341</v>
      </c>
      <c r="E644" s="2">
        <v>46112</v>
      </c>
      <c r="F644" s="2">
        <v>45748</v>
      </c>
      <c r="G644" s="3">
        <v>-6</v>
      </c>
      <c r="H644" t="s">
        <v>14</v>
      </c>
      <c r="I644" t="str">
        <f>VLOOKUP(K644,[1]GRADE!$A:$P,16,FALSE)</f>
        <v>INDUSTRIAL</v>
      </c>
      <c r="K644">
        <v>8155</v>
      </c>
      <c r="L644">
        <v>341</v>
      </c>
    </row>
    <row r="645" spans="1:12" x14ac:dyDescent="0.25">
      <c r="A645" t="s">
        <v>0</v>
      </c>
      <c r="B645" t="s">
        <v>3390</v>
      </c>
      <c r="C645" t="s">
        <v>17</v>
      </c>
      <c r="D645">
        <v>8168341</v>
      </c>
      <c r="E645" s="2">
        <v>46112</v>
      </c>
      <c r="F645" s="2">
        <v>45748</v>
      </c>
      <c r="G645" s="3">
        <v>-8</v>
      </c>
      <c r="H645" t="s">
        <v>14</v>
      </c>
      <c r="I645" t="str">
        <f>VLOOKUP(K645,[1]GRADE!$A:$P,16,FALSE)</f>
        <v>Gold</v>
      </c>
      <c r="K645">
        <v>8168</v>
      </c>
      <c r="L645">
        <v>341</v>
      </c>
    </row>
  </sheetData>
  <autoFilter ref="A1:I645" xr:uid="{00000000-0009-0000-0000-000005000000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I864"/>
  <sheetViews>
    <sheetView zoomScale="130" zoomScaleNormal="130" workbookViewId="0">
      <selection activeCell="H2" sqref="H2"/>
    </sheetView>
  </sheetViews>
  <sheetFormatPr defaultColWidth="8.664062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9" max="9" width="42" bestFit="1" customWidth="1"/>
  </cols>
  <sheetData>
    <row r="1" spans="1:9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1" t="s">
        <v>3586</v>
      </c>
    </row>
    <row r="2" spans="1:9" x14ac:dyDescent="0.25">
      <c r="A2" t="s">
        <v>0</v>
      </c>
      <c r="B2" t="s">
        <v>3426</v>
      </c>
      <c r="C2" t="s">
        <v>17</v>
      </c>
      <c r="D2">
        <v>1000401</v>
      </c>
      <c r="E2" s="2">
        <v>46112</v>
      </c>
      <c r="F2" s="2">
        <v>45748</v>
      </c>
      <c r="G2" s="3">
        <v>-6</v>
      </c>
      <c r="H2" t="s">
        <v>14</v>
      </c>
    </row>
    <row r="3" spans="1:9" x14ac:dyDescent="0.25">
      <c r="A3" t="s">
        <v>0</v>
      </c>
      <c r="B3" t="s">
        <v>3426</v>
      </c>
      <c r="C3" t="s">
        <v>17</v>
      </c>
      <c r="D3">
        <v>1407401</v>
      </c>
      <c r="E3" s="2">
        <v>46112</v>
      </c>
      <c r="F3" s="2">
        <v>45748</v>
      </c>
      <c r="G3" s="3">
        <v>-4</v>
      </c>
      <c r="H3" t="s">
        <v>18</v>
      </c>
    </row>
    <row r="4" spans="1:9" x14ac:dyDescent="0.25">
      <c r="A4" t="s">
        <v>0</v>
      </c>
      <c r="B4" t="s">
        <v>3426</v>
      </c>
      <c r="C4" t="s">
        <v>17</v>
      </c>
      <c r="D4">
        <v>1408401</v>
      </c>
      <c r="E4" s="2">
        <v>46112</v>
      </c>
      <c r="F4" s="2">
        <v>45748</v>
      </c>
      <c r="G4" s="3">
        <v>-4</v>
      </c>
      <c r="H4" t="s">
        <v>18</v>
      </c>
    </row>
    <row r="5" spans="1:9" x14ac:dyDescent="0.25">
      <c r="A5" t="s">
        <v>0</v>
      </c>
      <c r="B5" t="s">
        <v>3426</v>
      </c>
      <c r="C5" t="s">
        <v>17</v>
      </c>
      <c r="D5">
        <v>1412401</v>
      </c>
      <c r="E5" s="2">
        <v>46112</v>
      </c>
      <c r="F5" s="2">
        <v>45748</v>
      </c>
      <c r="G5" s="3">
        <v>-4</v>
      </c>
      <c r="H5" t="s">
        <v>18</v>
      </c>
    </row>
    <row r="6" spans="1:9" x14ac:dyDescent="0.25">
      <c r="A6" t="s">
        <v>0</v>
      </c>
      <c r="B6" t="s">
        <v>3426</v>
      </c>
      <c r="C6" t="s">
        <v>17</v>
      </c>
      <c r="D6">
        <v>1414401</v>
      </c>
      <c r="E6" s="2">
        <v>46112</v>
      </c>
      <c r="F6" s="2">
        <v>45748</v>
      </c>
      <c r="G6" s="3">
        <v>-4</v>
      </c>
      <c r="H6" t="s">
        <v>18</v>
      </c>
    </row>
    <row r="7" spans="1:9" x14ac:dyDescent="0.25">
      <c r="A7" t="s">
        <v>0</v>
      </c>
      <c r="B7" t="s">
        <v>3426</v>
      </c>
      <c r="C7" t="s">
        <v>17</v>
      </c>
      <c r="D7">
        <v>1415401</v>
      </c>
      <c r="E7" s="2">
        <v>46112</v>
      </c>
      <c r="F7" s="2">
        <v>45748</v>
      </c>
      <c r="G7" s="3">
        <v>-4</v>
      </c>
      <c r="H7" t="s">
        <v>18</v>
      </c>
    </row>
    <row r="8" spans="1:9" x14ac:dyDescent="0.25">
      <c r="A8" t="s">
        <v>0</v>
      </c>
      <c r="B8" t="s">
        <v>3426</v>
      </c>
      <c r="C8" t="s">
        <v>17</v>
      </c>
      <c r="D8">
        <v>1418401</v>
      </c>
      <c r="E8" s="2">
        <v>46112</v>
      </c>
      <c r="F8" s="2">
        <v>45748</v>
      </c>
      <c r="G8" s="3">
        <v>-4</v>
      </c>
      <c r="H8" t="s">
        <v>18</v>
      </c>
    </row>
    <row r="9" spans="1:9" x14ac:dyDescent="0.25">
      <c r="A9" t="s">
        <v>0</v>
      </c>
      <c r="B9" t="s">
        <v>3426</v>
      </c>
      <c r="C9" t="s">
        <v>17</v>
      </c>
      <c r="D9">
        <v>1507401</v>
      </c>
      <c r="E9" s="2">
        <v>46112</v>
      </c>
      <c r="F9" s="2">
        <v>45748</v>
      </c>
      <c r="G9" s="3">
        <v>-6</v>
      </c>
      <c r="H9" t="s">
        <v>14</v>
      </c>
    </row>
    <row r="10" spans="1:9" x14ac:dyDescent="0.25">
      <c r="A10" t="s">
        <v>0</v>
      </c>
      <c r="B10" t="s">
        <v>3426</v>
      </c>
      <c r="C10" t="s">
        <v>17</v>
      </c>
      <c r="D10">
        <v>1513401</v>
      </c>
      <c r="E10" s="2">
        <v>46112</v>
      </c>
      <c r="F10" s="2">
        <v>45748</v>
      </c>
      <c r="G10" s="3">
        <v>-6</v>
      </c>
      <c r="H10" t="s">
        <v>14</v>
      </c>
    </row>
    <row r="11" spans="1:9" x14ac:dyDescent="0.25">
      <c r="A11" t="s">
        <v>0</v>
      </c>
      <c r="B11" t="s">
        <v>3426</v>
      </c>
      <c r="C11" t="s">
        <v>17</v>
      </c>
      <c r="D11">
        <v>1514401</v>
      </c>
      <c r="E11" s="2">
        <v>46112</v>
      </c>
      <c r="F11" s="2">
        <v>45748</v>
      </c>
      <c r="G11" s="3">
        <v>-6</v>
      </c>
      <c r="H11" t="s">
        <v>14</v>
      </c>
    </row>
    <row r="12" spans="1:9" x14ac:dyDescent="0.25">
      <c r="A12" t="s">
        <v>0</v>
      </c>
      <c r="B12" t="s">
        <v>3426</v>
      </c>
      <c r="C12" t="s">
        <v>17</v>
      </c>
      <c r="D12">
        <v>1515401</v>
      </c>
      <c r="E12" s="2">
        <v>46112</v>
      </c>
      <c r="F12" s="2">
        <v>45748</v>
      </c>
      <c r="G12" s="3">
        <v>-6</v>
      </c>
      <c r="H12" t="s">
        <v>14</v>
      </c>
    </row>
    <row r="13" spans="1:9" x14ac:dyDescent="0.25">
      <c r="A13" t="s">
        <v>0</v>
      </c>
      <c r="B13" t="s">
        <v>3426</v>
      </c>
      <c r="C13" t="s">
        <v>17</v>
      </c>
      <c r="D13">
        <v>1516401</v>
      </c>
      <c r="E13" s="2">
        <v>46112</v>
      </c>
      <c r="F13" s="2">
        <v>45748</v>
      </c>
      <c r="G13" s="3">
        <v>-6</v>
      </c>
      <c r="H13" t="s">
        <v>14</v>
      </c>
    </row>
    <row r="14" spans="1:9" x14ac:dyDescent="0.25">
      <c r="A14" t="s">
        <v>0</v>
      </c>
      <c r="B14" t="s">
        <v>3426</v>
      </c>
      <c r="C14" t="s">
        <v>17</v>
      </c>
      <c r="D14">
        <v>1517401</v>
      </c>
      <c r="E14" s="2">
        <v>46112</v>
      </c>
      <c r="F14" s="2">
        <v>45748</v>
      </c>
      <c r="G14" s="3">
        <v>-6</v>
      </c>
      <c r="H14" t="s">
        <v>14</v>
      </c>
    </row>
    <row r="15" spans="1:9" x14ac:dyDescent="0.25">
      <c r="A15" t="s">
        <v>0</v>
      </c>
      <c r="B15" t="s">
        <v>3426</v>
      </c>
      <c r="C15" t="s">
        <v>17</v>
      </c>
      <c r="D15">
        <v>2476401</v>
      </c>
      <c r="E15" s="2">
        <v>46112</v>
      </c>
      <c r="F15" s="2">
        <v>45748</v>
      </c>
      <c r="G15" s="3">
        <v>-4</v>
      </c>
      <c r="H15" t="s">
        <v>18</v>
      </c>
    </row>
    <row r="16" spans="1:9" x14ac:dyDescent="0.25">
      <c r="A16" t="s">
        <v>0</v>
      </c>
      <c r="B16" t="s">
        <v>3426</v>
      </c>
      <c r="C16" t="s">
        <v>17</v>
      </c>
      <c r="D16">
        <v>2484401</v>
      </c>
      <c r="E16" s="2">
        <v>46112</v>
      </c>
      <c r="F16" s="2">
        <v>45748</v>
      </c>
      <c r="G16" s="3">
        <v>-4</v>
      </c>
      <c r="H16" t="s">
        <v>18</v>
      </c>
    </row>
    <row r="17" spans="1:8" x14ac:dyDescent="0.25">
      <c r="A17" t="s">
        <v>0</v>
      </c>
      <c r="B17" t="s">
        <v>3426</v>
      </c>
      <c r="C17" t="s">
        <v>17</v>
      </c>
      <c r="D17">
        <v>2485401</v>
      </c>
      <c r="E17" s="2">
        <v>46112</v>
      </c>
      <c r="F17" s="2">
        <v>45748</v>
      </c>
      <c r="G17" s="3">
        <v>-4</v>
      </c>
      <c r="H17" t="s">
        <v>18</v>
      </c>
    </row>
    <row r="18" spans="1:8" x14ac:dyDescent="0.25">
      <c r="A18" t="s">
        <v>0</v>
      </c>
      <c r="B18" t="s">
        <v>3426</v>
      </c>
      <c r="C18" t="s">
        <v>17</v>
      </c>
      <c r="D18">
        <v>2486401</v>
      </c>
      <c r="E18" s="2">
        <v>46112</v>
      </c>
      <c r="F18" s="2">
        <v>45748</v>
      </c>
      <c r="G18" s="3">
        <v>-4</v>
      </c>
      <c r="H18" t="s">
        <v>18</v>
      </c>
    </row>
    <row r="19" spans="1:8" x14ac:dyDescent="0.25">
      <c r="A19" t="s">
        <v>0</v>
      </c>
      <c r="B19" t="s">
        <v>3426</v>
      </c>
      <c r="C19" t="s">
        <v>17</v>
      </c>
      <c r="D19">
        <v>2510401</v>
      </c>
      <c r="E19" s="2">
        <v>46112</v>
      </c>
      <c r="F19" s="2">
        <v>45748</v>
      </c>
      <c r="G19" s="54">
        <v>-5.5</v>
      </c>
      <c r="H19" t="s">
        <v>14</v>
      </c>
    </row>
    <row r="20" spans="1:8" x14ac:dyDescent="0.25">
      <c r="A20" t="s">
        <v>0</v>
      </c>
      <c r="B20" t="s">
        <v>3426</v>
      </c>
      <c r="C20" t="s">
        <v>17</v>
      </c>
      <c r="D20">
        <v>2518401</v>
      </c>
      <c r="E20" s="2">
        <v>46112</v>
      </c>
      <c r="F20" s="2">
        <v>45748</v>
      </c>
      <c r="G20" s="54">
        <v>-5.5</v>
      </c>
      <c r="H20" t="s">
        <v>14</v>
      </c>
    </row>
    <row r="21" spans="1:8" x14ac:dyDescent="0.25">
      <c r="A21" t="s">
        <v>0</v>
      </c>
      <c r="B21" t="s">
        <v>3426</v>
      </c>
      <c r="C21" t="s">
        <v>17</v>
      </c>
      <c r="D21">
        <v>2519401</v>
      </c>
      <c r="E21" s="2">
        <v>46112</v>
      </c>
      <c r="F21" s="2">
        <v>45748</v>
      </c>
      <c r="G21" s="54">
        <v>-5.5</v>
      </c>
      <c r="H21" t="s">
        <v>14</v>
      </c>
    </row>
    <row r="22" spans="1:8" x14ac:dyDescent="0.25">
      <c r="A22" t="s">
        <v>0</v>
      </c>
      <c r="B22" t="s">
        <v>3426</v>
      </c>
      <c r="C22" t="s">
        <v>17</v>
      </c>
      <c r="D22">
        <v>2525401</v>
      </c>
      <c r="E22" s="2">
        <v>46112</v>
      </c>
      <c r="F22" s="2">
        <v>45748</v>
      </c>
      <c r="G22" s="3">
        <v>-4</v>
      </c>
      <c r="H22" t="s">
        <v>18</v>
      </c>
    </row>
    <row r="23" spans="1:8" x14ac:dyDescent="0.25">
      <c r="A23" t="s">
        <v>0</v>
      </c>
      <c r="B23" t="s">
        <v>3426</v>
      </c>
      <c r="C23" t="s">
        <v>17</v>
      </c>
      <c r="D23">
        <v>2527401</v>
      </c>
      <c r="E23" s="2">
        <v>46112</v>
      </c>
      <c r="F23" s="2">
        <v>45748</v>
      </c>
      <c r="G23" s="3">
        <v>-4</v>
      </c>
      <c r="H23" t="s">
        <v>18</v>
      </c>
    </row>
    <row r="24" spans="1:8" x14ac:dyDescent="0.25">
      <c r="A24" t="s">
        <v>0</v>
      </c>
      <c r="B24" t="s">
        <v>3426</v>
      </c>
      <c r="C24" t="s">
        <v>17</v>
      </c>
      <c r="D24">
        <v>2528401</v>
      </c>
      <c r="E24" s="2">
        <v>46112</v>
      </c>
      <c r="F24" s="2">
        <v>45748</v>
      </c>
      <c r="G24" s="54">
        <v>-5.5</v>
      </c>
      <c r="H24" t="s">
        <v>14</v>
      </c>
    </row>
    <row r="25" spans="1:8" x14ac:dyDescent="0.25">
      <c r="A25" t="s">
        <v>0</v>
      </c>
      <c r="B25" t="s">
        <v>3426</v>
      </c>
      <c r="C25" t="s">
        <v>17</v>
      </c>
      <c r="D25">
        <v>2540401</v>
      </c>
      <c r="E25" s="2">
        <v>46112</v>
      </c>
      <c r="F25" s="2">
        <v>45748</v>
      </c>
      <c r="G25" s="54">
        <v>-5.5</v>
      </c>
      <c r="H25" t="s">
        <v>14</v>
      </c>
    </row>
    <row r="26" spans="1:8" x14ac:dyDescent="0.25">
      <c r="A26" t="s">
        <v>0</v>
      </c>
      <c r="B26" t="s">
        <v>3426</v>
      </c>
      <c r="C26" t="s">
        <v>17</v>
      </c>
      <c r="D26">
        <v>2545401</v>
      </c>
      <c r="E26" s="2">
        <v>46112</v>
      </c>
      <c r="F26" s="2">
        <v>45748</v>
      </c>
      <c r="G26" s="3">
        <v>-4</v>
      </c>
      <c r="H26" t="s">
        <v>18</v>
      </c>
    </row>
    <row r="27" spans="1:8" x14ac:dyDescent="0.25">
      <c r="A27" t="s">
        <v>0</v>
      </c>
      <c r="B27" t="s">
        <v>3426</v>
      </c>
      <c r="C27" t="s">
        <v>17</v>
      </c>
      <c r="D27">
        <v>2546401</v>
      </c>
      <c r="E27" s="2">
        <v>46112</v>
      </c>
      <c r="F27" s="2">
        <v>45748</v>
      </c>
      <c r="G27" s="3">
        <v>-4</v>
      </c>
      <c r="H27" t="s">
        <v>18</v>
      </c>
    </row>
    <row r="28" spans="1:8" x14ac:dyDescent="0.25">
      <c r="A28" t="s">
        <v>0</v>
      </c>
      <c r="B28" t="s">
        <v>3426</v>
      </c>
      <c r="C28" t="s">
        <v>17</v>
      </c>
      <c r="D28">
        <v>2548401</v>
      </c>
      <c r="E28" s="2">
        <v>46112</v>
      </c>
      <c r="F28" s="2">
        <v>45748</v>
      </c>
      <c r="G28" s="54">
        <v>-5.5</v>
      </c>
      <c r="H28" t="s">
        <v>14</v>
      </c>
    </row>
    <row r="29" spans="1:8" x14ac:dyDescent="0.25">
      <c r="A29" t="s">
        <v>0</v>
      </c>
      <c r="B29" t="s">
        <v>3426</v>
      </c>
      <c r="C29" t="s">
        <v>17</v>
      </c>
      <c r="D29">
        <v>2549401</v>
      </c>
      <c r="E29" s="2">
        <v>46112</v>
      </c>
      <c r="F29" s="2">
        <v>45748</v>
      </c>
      <c r="G29" s="54">
        <v>-5.5</v>
      </c>
      <c r="H29" t="s">
        <v>14</v>
      </c>
    </row>
    <row r="30" spans="1:8" x14ac:dyDescent="0.25">
      <c r="A30" t="s">
        <v>0</v>
      </c>
      <c r="B30" t="s">
        <v>3426</v>
      </c>
      <c r="C30" t="s">
        <v>17</v>
      </c>
      <c r="D30">
        <v>2554401</v>
      </c>
      <c r="E30" s="2">
        <v>46112</v>
      </c>
      <c r="F30" s="2">
        <v>45748</v>
      </c>
      <c r="G30" s="3">
        <v>-4</v>
      </c>
      <c r="H30" t="s">
        <v>18</v>
      </c>
    </row>
    <row r="31" spans="1:8" x14ac:dyDescent="0.25">
      <c r="A31" t="s">
        <v>0</v>
      </c>
      <c r="B31" t="s">
        <v>3426</v>
      </c>
      <c r="C31" t="s">
        <v>17</v>
      </c>
      <c r="D31">
        <v>2557401</v>
      </c>
      <c r="E31" s="2">
        <v>46112</v>
      </c>
      <c r="F31" s="2">
        <v>45748</v>
      </c>
      <c r="G31" s="54">
        <v>-5.5</v>
      </c>
      <c r="H31" t="s">
        <v>14</v>
      </c>
    </row>
    <row r="32" spans="1:8" x14ac:dyDescent="0.25">
      <c r="A32" t="s">
        <v>0</v>
      </c>
      <c r="B32" t="s">
        <v>3426</v>
      </c>
      <c r="C32" t="s">
        <v>17</v>
      </c>
      <c r="D32">
        <v>2560401</v>
      </c>
      <c r="E32" s="2">
        <v>46112</v>
      </c>
      <c r="F32" s="2">
        <v>45748</v>
      </c>
      <c r="G32" s="3">
        <v>-4</v>
      </c>
      <c r="H32" t="s">
        <v>18</v>
      </c>
    </row>
    <row r="33" spans="1:8" x14ac:dyDescent="0.25">
      <c r="A33" t="s">
        <v>0</v>
      </c>
      <c r="B33" t="s">
        <v>3426</v>
      </c>
      <c r="C33" t="s">
        <v>17</v>
      </c>
      <c r="D33">
        <v>2577401</v>
      </c>
      <c r="E33" s="2">
        <v>46112</v>
      </c>
      <c r="F33" s="2">
        <v>45748</v>
      </c>
      <c r="G33" s="54">
        <v>-5.5</v>
      </c>
      <c r="H33" t="s">
        <v>14</v>
      </c>
    </row>
    <row r="34" spans="1:8" x14ac:dyDescent="0.25">
      <c r="A34" t="s">
        <v>0</v>
      </c>
      <c r="B34" t="s">
        <v>3426</v>
      </c>
      <c r="C34" t="s">
        <v>17</v>
      </c>
      <c r="D34">
        <v>2704401</v>
      </c>
      <c r="E34" s="2">
        <v>46112</v>
      </c>
      <c r="F34" s="2">
        <v>45748</v>
      </c>
      <c r="G34" s="3">
        <v>-6</v>
      </c>
      <c r="H34" t="s">
        <v>14</v>
      </c>
    </row>
    <row r="35" spans="1:8" x14ac:dyDescent="0.25">
      <c r="A35" t="s">
        <v>0</v>
      </c>
      <c r="B35" t="s">
        <v>3426</v>
      </c>
      <c r="C35" t="s">
        <v>17</v>
      </c>
      <c r="D35">
        <v>2705401</v>
      </c>
      <c r="E35" s="2">
        <v>46112</v>
      </c>
      <c r="F35" s="2">
        <v>45748</v>
      </c>
      <c r="G35" s="3">
        <v>-6</v>
      </c>
      <c r="H35" t="s">
        <v>14</v>
      </c>
    </row>
    <row r="36" spans="1:8" x14ac:dyDescent="0.25">
      <c r="A36" t="s">
        <v>0</v>
      </c>
      <c r="B36" t="s">
        <v>3426</v>
      </c>
      <c r="C36" t="s">
        <v>17</v>
      </c>
      <c r="D36">
        <v>2706401</v>
      </c>
      <c r="E36" s="2">
        <v>46112</v>
      </c>
      <c r="F36" s="2">
        <v>45748</v>
      </c>
      <c r="G36" s="3">
        <v>-6</v>
      </c>
      <c r="H36" t="s">
        <v>14</v>
      </c>
    </row>
    <row r="37" spans="1:8" x14ac:dyDescent="0.25">
      <c r="A37" t="s">
        <v>0</v>
      </c>
      <c r="B37" t="s">
        <v>3426</v>
      </c>
      <c r="C37" t="s">
        <v>17</v>
      </c>
      <c r="D37">
        <v>2824401</v>
      </c>
      <c r="E37" s="2">
        <v>46112</v>
      </c>
      <c r="F37" s="2">
        <v>45748</v>
      </c>
      <c r="G37" s="3">
        <v>-7</v>
      </c>
      <c r="H37" t="s">
        <v>14</v>
      </c>
    </row>
    <row r="38" spans="1:8" x14ac:dyDescent="0.25">
      <c r="A38" t="s">
        <v>0</v>
      </c>
      <c r="B38" t="s">
        <v>3426</v>
      </c>
      <c r="C38" t="s">
        <v>17</v>
      </c>
      <c r="D38">
        <v>2828401</v>
      </c>
      <c r="E38" s="2">
        <v>46112</v>
      </c>
      <c r="F38" s="2">
        <v>45748</v>
      </c>
      <c r="G38" s="3">
        <v>-8</v>
      </c>
      <c r="H38" t="s">
        <v>14</v>
      </c>
    </row>
    <row r="39" spans="1:8" x14ac:dyDescent="0.25">
      <c r="A39" t="s">
        <v>0</v>
      </c>
      <c r="B39" t="s">
        <v>3426</v>
      </c>
      <c r="C39" t="s">
        <v>17</v>
      </c>
      <c r="D39">
        <v>2829401</v>
      </c>
      <c r="E39" s="2">
        <v>46112</v>
      </c>
      <c r="F39" s="2">
        <v>45748</v>
      </c>
      <c r="G39" s="3">
        <v>-8</v>
      </c>
      <c r="H39" t="s">
        <v>14</v>
      </c>
    </row>
    <row r="40" spans="1:8" x14ac:dyDescent="0.25">
      <c r="A40" t="s">
        <v>0</v>
      </c>
      <c r="B40" t="s">
        <v>3426</v>
      </c>
      <c r="C40" t="s">
        <v>17</v>
      </c>
      <c r="D40">
        <v>2909401</v>
      </c>
      <c r="E40" s="2">
        <v>46112</v>
      </c>
      <c r="F40" s="2">
        <v>45772</v>
      </c>
      <c r="G40" s="3">
        <v>-8</v>
      </c>
      <c r="H40" t="s">
        <v>14</v>
      </c>
    </row>
    <row r="41" spans="1:8" x14ac:dyDescent="0.25">
      <c r="A41" t="s">
        <v>0</v>
      </c>
      <c r="B41" t="s">
        <v>3426</v>
      </c>
      <c r="C41" t="s">
        <v>17</v>
      </c>
      <c r="D41">
        <v>2914401</v>
      </c>
      <c r="E41" s="2">
        <v>46112</v>
      </c>
      <c r="F41" s="2">
        <v>45748</v>
      </c>
      <c r="G41" s="3">
        <v>-8</v>
      </c>
      <c r="H41" t="s">
        <v>14</v>
      </c>
    </row>
    <row r="42" spans="1:8" x14ac:dyDescent="0.25">
      <c r="A42" t="s">
        <v>0</v>
      </c>
      <c r="B42" t="s">
        <v>3426</v>
      </c>
      <c r="C42" t="s">
        <v>17</v>
      </c>
      <c r="D42">
        <v>2918401</v>
      </c>
      <c r="E42" s="2">
        <v>46112</v>
      </c>
      <c r="F42" s="2">
        <v>45748</v>
      </c>
      <c r="G42" s="54">
        <v>-5.5</v>
      </c>
      <c r="H42" t="s">
        <v>14</v>
      </c>
    </row>
    <row r="43" spans="1:8" x14ac:dyDescent="0.25">
      <c r="A43" t="s">
        <v>0</v>
      </c>
      <c r="B43" t="s">
        <v>3426</v>
      </c>
      <c r="C43" t="s">
        <v>17</v>
      </c>
      <c r="D43">
        <v>2927401</v>
      </c>
      <c r="E43" s="2">
        <v>46112</v>
      </c>
      <c r="F43" s="2">
        <v>45748</v>
      </c>
      <c r="G43" s="54">
        <v>-5.5</v>
      </c>
      <c r="H43" t="s">
        <v>14</v>
      </c>
    </row>
    <row r="44" spans="1:8" x14ac:dyDescent="0.25">
      <c r="A44" t="s">
        <v>0</v>
      </c>
      <c r="B44" t="s">
        <v>3426</v>
      </c>
      <c r="C44" t="s">
        <v>17</v>
      </c>
      <c r="D44">
        <v>2929401</v>
      </c>
      <c r="E44" s="2">
        <v>46112</v>
      </c>
      <c r="F44" s="2">
        <v>45748</v>
      </c>
      <c r="G44" s="54">
        <v>-5.5</v>
      </c>
      <c r="H44" t="s">
        <v>14</v>
      </c>
    </row>
    <row r="45" spans="1:8" x14ac:dyDescent="0.25">
      <c r="A45" t="s">
        <v>0</v>
      </c>
      <c r="B45" t="s">
        <v>3426</v>
      </c>
      <c r="C45" t="s">
        <v>17</v>
      </c>
      <c r="D45">
        <v>2947401</v>
      </c>
      <c r="E45" s="2">
        <v>46112</v>
      </c>
      <c r="F45" s="2">
        <v>45748</v>
      </c>
      <c r="G45" s="3">
        <v>-8</v>
      </c>
      <c r="H45" t="s">
        <v>14</v>
      </c>
    </row>
    <row r="46" spans="1:8" x14ac:dyDescent="0.25">
      <c r="A46" t="s">
        <v>0</v>
      </c>
      <c r="B46" t="s">
        <v>3426</v>
      </c>
      <c r="C46" t="s">
        <v>17</v>
      </c>
      <c r="D46">
        <v>2949401</v>
      </c>
      <c r="E46" s="2">
        <v>46112</v>
      </c>
      <c r="F46" s="2">
        <v>45748</v>
      </c>
      <c r="G46" s="3">
        <v>-8</v>
      </c>
      <c r="H46" t="s">
        <v>14</v>
      </c>
    </row>
    <row r="47" spans="1:8" x14ac:dyDescent="0.25">
      <c r="A47" t="s">
        <v>0</v>
      </c>
      <c r="B47" t="s">
        <v>3426</v>
      </c>
      <c r="C47" t="s">
        <v>17</v>
      </c>
      <c r="D47">
        <v>2953401</v>
      </c>
      <c r="E47" s="2">
        <v>46112</v>
      </c>
      <c r="F47" s="2">
        <v>45748</v>
      </c>
      <c r="G47" s="54">
        <v>-5.5</v>
      </c>
      <c r="H47" t="s">
        <v>14</v>
      </c>
    </row>
    <row r="48" spans="1:8" x14ac:dyDescent="0.25">
      <c r="A48" t="s">
        <v>0</v>
      </c>
      <c r="B48" t="s">
        <v>3426</v>
      </c>
      <c r="C48" t="s">
        <v>17</v>
      </c>
      <c r="D48">
        <v>2955401</v>
      </c>
      <c r="E48" s="2">
        <v>46112</v>
      </c>
      <c r="F48" s="2">
        <v>45748</v>
      </c>
      <c r="G48" s="3">
        <v>-8</v>
      </c>
      <c r="H48" t="s">
        <v>14</v>
      </c>
    </row>
    <row r="49" spans="1:8" x14ac:dyDescent="0.25">
      <c r="A49" t="s">
        <v>0</v>
      </c>
      <c r="B49" t="s">
        <v>3426</v>
      </c>
      <c r="C49" t="s">
        <v>17</v>
      </c>
      <c r="D49">
        <v>2956401</v>
      </c>
      <c r="E49" s="2">
        <v>46112</v>
      </c>
      <c r="F49" s="2">
        <v>45748</v>
      </c>
      <c r="G49" s="3">
        <v>-8</v>
      </c>
      <c r="H49" t="s">
        <v>14</v>
      </c>
    </row>
    <row r="50" spans="1:8" x14ac:dyDescent="0.25">
      <c r="A50" t="s">
        <v>0</v>
      </c>
      <c r="B50" t="s">
        <v>3426</v>
      </c>
      <c r="C50" t="s">
        <v>17</v>
      </c>
      <c r="D50">
        <v>2959288</v>
      </c>
      <c r="E50" s="2">
        <v>46112</v>
      </c>
      <c r="F50" s="2">
        <v>45748</v>
      </c>
      <c r="G50" s="28">
        <v>0</v>
      </c>
      <c r="H50" t="s">
        <v>14</v>
      </c>
    </row>
    <row r="51" spans="1:8" x14ac:dyDescent="0.25">
      <c r="A51" t="s">
        <v>0</v>
      </c>
      <c r="B51" t="s">
        <v>3426</v>
      </c>
      <c r="C51" t="s">
        <v>17</v>
      </c>
      <c r="D51">
        <v>2959401</v>
      </c>
      <c r="E51" s="2">
        <v>46112</v>
      </c>
      <c r="F51" s="2">
        <v>45748</v>
      </c>
      <c r="G51" s="28">
        <v>0</v>
      </c>
      <c r="H51" t="s">
        <v>14</v>
      </c>
    </row>
    <row r="52" spans="1:8" x14ac:dyDescent="0.25">
      <c r="A52" t="s">
        <v>0</v>
      </c>
      <c r="B52" t="s">
        <v>3426</v>
      </c>
      <c r="C52" t="s">
        <v>17</v>
      </c>
      <c r="D52">
        <v>2960401</v>
      </c>
      <c r="E52" s="2">
        <v>46112</v>
      </c>
      <c r="F52" s="2">
        <v>45748</v>
      </c>
      <c r="G52" s="3">
        <v>-8</v>
      </c>
      <c r="H52" t="s">
        <v>14</v>
      </c>
    </row>
    <row r="53" spans="1:8" x14ac:dyDescent="0.25">
      <c r="A53" t="s">
        <v>0</v>
      </c>
      <c r="B53" t="s">
        <v>3426</v>
      </c>
      <c r="C53" t="s">
        <v>17</v>
      </c>
      <c r="D53">
        <v>2964401</v>
      </c>
      <c r="E53" s="2">
        <v>46112</v>
      </c>
      <c r="F53" s="2">
        <v>45748</v>
      </c>
      <c r="G53" s="54">
        <v>-5.5</v>
      </c>
      <c r="H53" t="s">
        <v>14</v>
      </c>
    </row>
    <row r="54" spans="1:8" x14ac:dyDescent="0.25">
      <c r="A54" t="s">
        <v>0</v>
      </c>
      <c r="B54" t="s">
        <v>3426</v>
      </c>
      <c r="C54" t="s">
        <v>17</v>
      </c>
      <c r="D54">
        <v>2967271</v>
      </c>
      <c r="E54" s="2">
        <v>46112</v>
      </c>
      <c r="F54" s="2">
        <v>45748</v>
      </c>
      <c r="G54" s="3">
        <v>-8</v>
      </c>
      <c r="H54" t="s">
        <v>14</v>
      </c>
    </row>
    <row r="55" spans="1:8" x14ac:dyDescent="0.25">
      <c r="A55" t="s">
        <v>0</v>
      </c>
      <c r="B55" t="s">
        <v>3426</v>
      </c>
      <c r="C55" t="s">
        <v>17</v>
      </c>
      <c r="D55">
        <v>2967401</v>
      </c>
      <c r="E55" s="2">
        <v>46112</v>
      </c>
      <c r="F55" s="2">
        <v>45748</v>
      </c>
      <c r="G55" s="3">
        <v>-8</v>
      </c>
      <c r="H55" t="s">
        <v>14</v>
      </c>
    </row>
    <row r="56" spans="1:8" x14ac:dyDescent="0.25">
      <c r="A56" t="s">
        <v>0</v>
      </c>
      <c r="B56" t="s">
        <v>3426</v>
      </c>
      <c r="C56" t="s">
        <v>17</v>
      </c>
      <c r="D56">
        <v>2968401</v>
      </c>
      <c r="E56" s="2">
        <v>46112</v>
      </c>
      <c r="F56" s="2">
        <v>45748</v>
      </c>
      <c r="G56" s="54">
        <v>-5.5</v>
      </c>
      <c r="H56" t="s">
        <v>14</v>
      </c>
    </row>
    <row r="57" spans="1:8" x14ac:dyDescent="0.25">
      <c r="A57" t="s">
        <v>0</v>
      </c>
      <c r="B57" t="s">
        <v>3426</v>
      </c>
      <c r="C57" t="s">
        <v>17</v>
      </c>
      <c r="D57">
        <v>2971401</v>
      </c>
      <c r="E57" s="2">
        <v>46112</v>
      </c>
      <c r="F57" s="2">
        <v>45748</v>
      </c>
      <c r="G57" s="3">
        <v>-8</v>
      </c>
      <c r="H57" t="s">
        <v>14</v>
      </c>
    </row>
    <row r="58" spans="1:8" x14ac:dyDescent="0.25">
      <c r="A58" t="s">
        <v>0</v>
      </c>
      <c r="B58" t="s">
        <v>3426</v>
      </c>
      <c r="C58" t="s">
        <v>17</v>
      </c>
      <c r="D58">
        <v>2995401</v>
      </c>
      <c r="E58" s="2">
        <v>46112</v>
      </c>
      <c r="F58" s="2">
        <v>45748</v>
      </c>
      <c r="G58" s="3">
        <v>-6</v>
      </c>
      <c r="H58" t="s">
        <v>14</v>
      </c>
    </row>
    <row r="59" spans="1:8" x14ac:dyDescent="0.25">
      <c r="A59" t="s">
        <v>0</v>
      </c>
      <c r="B59" t="s">
        <v>3426</v>
      </c>
      <c r="C59" t="s">
        <v>17</v>
      </c>
      <c r="D59">
        <v>2999401</v>
      </c>
      <c r="E59" s="2">
        <v>46112</v>
      </c>
      <c r="F59" s="2">
        <v>45748</v>
      </c>
      <c r="G59" s="54">
        <v>-5.5</v>
      </c>
      <c r="H59" t="s">
        <v>14</v>
      </c>
    </row>
    <row r="60" spans="1:8" x14ac:dyDescent="0.25">
      <c r="A60" t="s">
        <v>0</v>
      </c>
      <c r="B60" t="s">
        <v>3426</v>
      </c>
      <c r="C60" t="s">
        <v>17</v>
      </c>
      <c r="D60">
        <v>3000401</v>
      </c>
      <c r="E60" s="2">
        <v>46112</v>
      </c>
      <c r="F60" s="2">
        <v>45748</v>
      </c>
      <c r="G60" s="3">
        <v>-6</v>
      </c>
      <c r="H60" t="s">
        <v>14</v>
      </c>
    </row>
    <row r="61" spans="1:8" x14ac:dyDescent="0.25">
      <c r="A61" t="s">
        <v>0</v>
      </c>
      <c r="B61" t="s">
        <v>3426</v>
      </c>
      <c r="C61" t="s">
        <v>17</v>
      </c>
      <c r="D61">
        <v>3001288</v>
      </c>
      <c r="E61" s="2">
        <v>46112</v>
      </c>
      <c r="F61" s="2">
        <v>45748</v>
      </c>
      <c r="G61" s="3">
        <v>-6</v>
      </c>
      <c r="H61" t="s">
        <v>14</v>
      </c>
    </row>
    <row r="62" spans="1:8" x14ac:dyDescent="0.25">
      <c r="A62" t="s">
        <v>0</v>
      </c>
      <c r="B62" t="s">
        <v>3426</v>
      </c>
      <c r="C62" t="s">
        <v>17</v>
      </c>
      <c r="D62">
        <v>3001401</v>
      </c>
      <c r="E62" s="2">
        <v>46112</v>
      </c>
      <c r="F62" s="2">
        <v>45748</v>
      </c>
      <c r="G62" s="3">
        <v>-6</v>
      </c>
      <c r="H62" t="s">
        <v>14</v>
      </c>
    </row>
    <row r="63" spans="1:8" x14ac:dyDescent="0.25">
      <c r="A63" t="s">
        <v>0</v>
      </c>
      <c r="B63" t="s">
        <v>3426</v>
      </c>
      <c r="C63" t="s">
        <v>17</v>
      </c>
      <c r="D63">
        <v>3001403</v>
      </c>
      <c r="E63" s="2">
        <v>46112</v>
      </c>
      <c r="F63" s="2">
        <v>45748</v>
      </c>
      <c r="G63" s="3">
        <v>-6</v>
      </c>
      <c r="H63" t="s">
        <v>14</v>
      </c>
    </row>
    <row r="64" spans="1:8" x14ac:dyDescent="0.25">
      <c r="A64" t="s">
        <v>0</v>
      </c>
      <c r="B64" t="s">
        <v>3426</v>
      </c>
      <c r="C64" t="s">
        <v>17</v>
      </c>
      <c r="D64">
        <v>3002288</v>
      </c>
      <c r="E64" s="2">
        <v>46112</v>
      </c>
      <c r="F64" s="2">
        <v>45748</v>
      </c>
      <c r="G64" s="3">
        <v>-6</v>
      </c>
      <c r="H64" t="s">
        <v>14</v>
      </c>
    </row>
    <row r="65" spans="1:8" x14ac:dyDescent="0.25">
      <c r="A65" t="s">
        <v>0</v>
      </c>
      <c r="B65" t="s">
        <v>3426</v>
      </c>
      <c r="C65" t="s">
        <v>17</v>
      </c>
      <c r="D65">
        <v>3002401</v>
      </c>
      <c r="E65" s="2">
        <v>46112</v>
      </c>
      <c r="F65" s="2">
        <v>45748</v>
      </c>
      <c r="G65" s="3">
        <v>-6</v>
      </c>
      <c r="H65" t="s">
        <v>14</v>
      </c>
    </row>
    <row r="66" spans="1:8" x14ac:dyDescent="0.25">
      <c r="A66" t="s">
        <v>0</v>
      </c>
      <c r="B66" t="s">
        <v>3426</v>
      </c>
      <c r="C66" t="s">
        <v>17</v>
      </c>
      <c r="D66">
        <v>3002403</v>
      </c>
      <c r="E66" s="2">
        <v>46112</v>
      </c>
      <c r="F66" s="2">
        <v>45748</v>
      </c>
      <c r="G66" s="3">
        <v>-6</v>
      </c>
      <c r="H66" t="s">
        <v>14</v>
      </c>
    </row>
    <row r="67" spans="1:8" x14ac:dyDescent="0.25">
      <c r="A67" t="s">
        <v>0</v>
      </c>
      <c r="B67" t="s">
        <v>3426</v>
      </c>
      <c r="C67" t="s">
        <v>17</v>
      </c>
      <c r="D67">
        <v>3003401</v>
      </c>
      <c r="E67" s="2">
        <v>46112</v>
      </c>
      <c r="F67" s="2">
        <v>45748</v>
      </c>
      <c r="G67" s="3">
        <v>-6</v>
      </c>
      <c r="H67" t="s">
        <v>14</v>
      </c>
    </row>
    <row r="68" spans="1:8" x14ac:dyDescent="0.25">
      <c r="A68" t="s">
        <v>0</v>
      </c>
      <c r="B68" t="s">
        <v>3426</v>
      </c>
      <c r="C68" t="s">
        <v>17</v>
      </c>
      <c r="D68">
        <v>3006271</v>
      </c>
      <c r="E68" s="2">
        <v>46112</v>
      </c>
      <c r="F68" s="2">
        <v>45748</v>
      </c>
      <c r="G68" s="3">
        <v>-6</v>
      </c>
      <c r="H68" t="s">
        <v>14</v>
      </c>
    </row>
    <row r="69" spans="1:8" x14ac:dyDescent="0.25">
      <c r="A69" t="s">
        <v>0</v>
      </c>
      <c r="B69" t="s">
        <v>3426</v>
      </c>
      <c r="C69" t="s">
        <v>17</v>
      </c>
      <c r="D69">
        <v>3006284</v>
      </c>
      <c r="E69" s="2">
        <v>46112</v>
      </c>
      <c r="F69" s="2">
        <v>45748</v>
      </c>
      <c r="G69" s="3">
        <v>-6</v>
      </c>
      <c r="H69" t="s">
        <v>14</v>
      </c>
    </row>
    <row r="70" spans="1:8" x14ac:dyDescent="0.25">
      <c r="A70" t="s">
        <v>0</v>
      </c>
      <c r="B70" t="s">
        <v>3426</v>
      </c>
      <c r="C70" t="s">
        <v>17</v>
      </c>
      <c r="D70">
        <v>3006288</v>
      </c>
      <c r="E70" s="2">
        <v>46112</v>
      </c>
      <c r="F70" s="2">
        <v>45748</v>
      </c>
      <c r="G70" s="3">
        <v>-6</v>
      </c>
      <c r="H70" t="s">
        <v>14</v>
      </c>
    </row>
    <row r="71" spans="1:8" x14ac:dyDescent="0.25">
      <c r="A71" t="s">
        <v>0</v>
      </c>
      <c r="B71" t="s">
        <v>3426</v>
      </c>
      <c r="C71" t="s">
        <v>17</v>
      </c>
      <c r="D71">
        <v>3006401</v>
      </c>
      <c r="E71" s="2">
        <v>46112</v>
      </c>
      <c r="F71" s="2">
        <v>45748</v>
      </c>
      <c r="G71" s="3">
        <v>-6</v>
      </c>
      <c r="H71" t="s">
        <v>14</v>
      </c>
    </row>
    <row r="72" spans="1:8" x14ac:dyDescent="0.25">
      <c r="A72" t="s">
        <v>0</v>
      </c>
      <c r="B72" t="s">
        <v>3426</v>
      </c>
      <c r="C72" t="s">
        <v>17</v>
      </c>
      <c r="D72">
        <v>3006403</v>
      </c>
      <c r="E72" s="2">
        <v>46112</v>
      </c>
      <c r="F72" s="2">
        <v>45748</v>
      </c>
      <c r="G72" s="3">
        <v>-6</v>
      </c>
      <c r="H72" t="s">
        <v>14</v>
      </c>
    </row>
    <row r="73" spans="1:8" x14ac:dyDescent="0.25">
      <c r="A73" t="s">
        <v>0</v>
      </c>
      <c r="B73" t="s">
        <v>3426</v>
      </c>
      <c r="C73" t="s">
        <v>17</v>
      </c>
      <c r="D73">
        <v>3007401</v>
      </c>
      <c r="E73" s="2">
        <v>46112</v>
      </c>
      <c r="F73" s="2">
        <v>45748</v>
      </c>
      <c r="G73" s="3">
        <v>-6</v>
      </c>
      <c r="H73" t="s">
        <v>14</v>
      </c>
    </row>
    <row r="74" spans="1:8" x14ac:dyDescent="0.25">
      <c r="A74" t="s">
        <v>0</v>
      </c>
      <c r="B74" t="s">
        <v>3426</v>
      </c>
      <c r="C74" t="s">
        <v>17</v>
      </c>
      <c r="D74">
        <v>3007403</v>
      </c>
      <c r="E74" s="2">
        <v>46112</v>
      </c>
      <c r="F74" s="2">
        <v>45748</v>
      </c>
      <c r="G74" s="3">
        <v>-6</v>
      </c>
      <c r="H74" t="s">
        <v>14</v>
      </c>
    </row>
    <row r="75" spans="1:8" x14ac:dyDescent="0.25">
      <c r="A75" t="s">
        <v>0</v>
      </c>
      <c r="B75" t="s">
        <v>3426</v>
      </c>
      <c r="C75" t="s">
        <v>17</v>
      </c>
      <c r="D75">
        <v>3015401</v>
      </c>
      <c r="E75" s="2">
        <v>46112</v>
      </c>
      <c r="F75" s="2">
        <v>45748</v>
      </c>
      <c r="G75" s="3">
        <v>-6</v>
      </c>
      <c r="H75" t="s">
        <v>14</v>
      </c>
    </row>
    <row r="76" spans="1:8" x14ac:dyDescent="0.25">
      <c r="A76" t="s">
        <v>0</v>
      </c>
      <c r="B76" t="s">
        <v>3426</v>
      </c>
      <c r="C76" t="s">
        <v>17</v>
      </c>
      <c r="D76">
        <v>3016401</v>
      </c>
      <c r="E76" s="2">
        <v>46112</v>
      </c>
      <c r="F76" s="2">
        <v>45748</v>
      </c>
      <c r="G76" s="3">
        <v>-6</v>
      </c>
      <c r="H76" t="s">
        <v>14</v>
      </c>
    </row>
    <row r="77" spans="1:8" x14ac:dyDescent="0.25">
      <c r="A77" t="s">
        <v>0</v>
      </c>
      <c r="B77" t="s">
        <v>3426</v>
      </c>
      <c r="C77" t="s">
        <v>17</v>
      </c>
      <c r="D77">
        <v>3017401</v>
      </c>
      <c r="E77" s="2">
        <v>46112</v>
      </c>
      <c r="F77" s="2">
        <v>45748</v>
      </c>
      <c r="G77" s="3">
        <v>-6</v>
      </c>
      <c r="H77" t="s">
        <v>14</v>
      </c>
    </row>
    <row r="78" spans="1:8" x14ac:dyDescent="0.25">
      <c r="A78" t="s">
        <v>0</v>
      </c>
      <c r="B78" t="s">
        <v>3426</v>
      </c>
      <c r="C78" t="s">
        <v>17</v>
      </c>
      <c r="D78">
        <v>3018401</v>
      </c>
      <c r="E78" s="2">
        <v>46112</v>
      </c>
      <c r="F78" s="2">
        <v>45748</v>
      </c>
      <c r="G78" s="3">
        <v>-6</v>
      </c>
      <c r="H78" t="s">
        <v>14</v>
      </c>
    </row>
    <row r="79" spans="1:8" x14ac:dyDescent="0.25">
      <c r="A79" t="s">
        <v>0</v>
      </c>
      <c r="B79" t="s">
        <v>3426</v>
      </c>
      <c r="C79" t="s">
        <v>17</v>
      </c>
      <c r="D79">
        <v>3019401</v>
      </c>
      <c r="E79" s="2">
        <v>46112</v>
      </c>
      <c r="F79" s="2">
        <v>45748</v>
      </c>
      <c r="G79" s="3">
        <v>-6</v>
      </c>
      <c r="H79" t="s">
        <v>14</v>
      </c>
    </row>
    <row r="80" spans="1:8" x14ac:dyDescent="0.25">
      <c r="A80" t="s">
        <v>0</v>
      </c>
      <c r="B80" t="s">
        <v>3426</v>
      </c>
      <c r="C80" t="s">
        <v>17</v>
      </c>
      <c r="D80">
        <v>3019403</v>
      </c>
      <c r="E80" s="2">
        <v>46112</v>
      </c>
      <c r="F80" s="2">
        <v>45748</v>
      </c>
      <c r="G80" s="3">
        <v>-6</v>
      </c>
      <c r="H80" t="s">
        <v>14</v>
      </c>
    </row>
    <row r="81" spans="1:8" x14ac:dyDescent="0.25">
      <c r="A81" t="s">
        <v>0</v>
      </c>
      <c r="B81" t="s">
        <v>3426</v>
      </c>
      <c r="C81" t="s">
        <v>17</v>
      </c>
      <c r="D81">
        <v>3020288</v>
      </c>
      <c r="E81" s="2">
        <v>46112</v>
      </c>
      <c r="F81" s="2">
        <v>45748</v>
      </c>
      <c r="G81" s="3">
        <v>-6</v>
      </c>
      <c r="H81" t="s">
        <v>14</v>
      </c>
    </row>
    <row r="82" spans="1:8" x14ac:dyDescent="0.25">
      <c r="A82" t="s">
        <v>0</v>
      </c>
      <c r="B82" t="s">
        <v>3426</v>
      </c>
      <c r="C82" t="s">
        <v>17</v>
      </c>
      <c r="D82">
        <v>3020401</v>
      </c>
      <c r="E82" s="2">
        <v>46112</v>
      </c>
      <c r="F82" s="2">
        <v>45748</v>
      </c>
      <c r="G82" s="3">
        <v>-6</v>
      </c>
      <c r="H82" t="s">
        <v>14</v>
      </c>
    </row>
    <row r="83" spans="1:8" x14ac:dyDescent="0.25">
      <c r="A83" t="s">
        <v>0</v>
      </c>
      <c r="B83" t="s">
        <v>3426</v>
      </c>
      <c r="C83" t="s">
        <v>17</v>
      </c>
      <c r="D83">
        <v>3021401</v>
      </c>
      <c r="E83" s="2">
        <v>46112</v>
      </c>
      <c r="F83" s="2">
        <v>45748</v>
      </c>
      <c r="G83" s="3">
        <v>-6</v>
      </c>
      <c r="H83" t="s">
        <v>14</v>
      </c>
    </row>
    <row r="84" spans="1:8" x14ac:dyDescent="0.25">
      <c r="A84" t="s">
        <v>0</v>
      </c>
      <c r="B84" t="s">
        <v>3426</v>
      </c>
      <c r="C84" t="s">
        <v>17</v>
      </c>
      <c r="D84">
        <v>3022401</v>
      </c>
      <c r="E84" s="2">
        <v>46112</v>
      </c>
      <c r="F84" s="2">
        <v>45748</v>
      </c>
      <c r="G84" s="3">
        <v>-6</v>
      </c>
      <c r="H84" t="s">
        <v>14</v>
      </c>
    </row>
    <row r="85" spans="1:8" x14ac:dyDescent="0.25">
      <c r="A85" t="s">
        <v>0</v>
      </c>
      <c r="B85" t="s">
        <v>3426</v>
      </c>
      <c r="C85" t="s">
        <v>17</v>
      </c>
      <c r="D85">
        <v>3023401</v>
      </c>
      <c r="E85" s="2">
        <v>46112</v>
      </c>
      <c r="F85" s="2">
        <v>45748</v>
      </c>
      <c r="G85" s="3">
        <v>-6</v>
      </c>
      <c r="H85" t="s">
        <v>14</v>
      </c>
    </row>
    <row r="86" spans="1:8" x14ac:dyDescent="0.25">
      <c r="A86" t="s">
        <v>0</v>
      </c>
      <c r="B86" t="s">
        <v>3426</v>
      </c>
      <c r="C86" t="s">
        <v>17</v>
      </c>
      <c r="D86">
        <v>3023403</v>
      </c>
      <c r="E86" s="2">
        <v>46112</v>
      </c>
      <c r="F86" s="2">
        <v>45748</v>
      </c>
      <c r="G86" s="3">
        <v>-6</v>
      </c>
      <c r="H86" t="s">
        <v>14</v>
      </c>
    </row>
    <row r="87" spans="1:8" x14ac:dyDescent="0.25">
      <c r="A87" t="s">
        <v>0</v>
      </c>
      <c r="B87" t="s">
        <v>3426</v>
      </c>
      <c r="C87" t="s">
        <v>17</v>
      </c>
      <c r="D87">
        <v>3024401</v>
      </c>
      <c r="E87" s="2">
        <v>46112</v>
      </c>
      <c r="F87" s="2">
        <v>45748</v>
      </c>
      <c r="G87" s="3">
        <v>-6</v>
      </c>
      <c r="H87" t="s">
        <v>14</v>
      </c>
    </row>
    <row r="88" spans="1:8" x14ac:dyDescent="0.25">
      <c r="A88" t="s">
        <v>0</v>
      </c>
      <c r="B88" t="s">
        <v>3426</v>
      </c>
      <c r="C88" t="s">
        <v>17</v>
      </c>
      <c r="D88">
        <v>3025401</v>
      </c>
      <c r="E88" s="2">
        <v>46112</v>
      </c>
      <c r="F88" s="2">
        <v>45748</v>
      </c>
      <c r="G88" s="3">
        <v>-6</v>
      </c>
      <c r="H88" t="s">
        <v>14</v>
      </c>
    </row>
    <row r="89" spans="1:8" x14ac:dyDescent="0.25">
      <c r="A89" t="s">
        <v>0</v>
      </c>
      <c r="B89" t="s">
        <v>3426</v>
      </c>
      <c r="C89" t="s">
        <v>17</v>
      </c>
      <c r="D89">
        <v>3026401</v>
      </c>
      <c r="E89" s="2">
        <v>46112</v>
      </c>
      <c r="F89" s="2">
        <v>45748</v>
      </c>
      <c r="G89" s="3">
        <v>-6</v>
      </c>
      <c r="H89" t="s">
        <v>14</v>
      </c>
    </row>
    <row r="90" spans="1:8" x14ac:dyDescent="0.25">
      <c r="A90" t="s">
        <v>0</v>
      </c>
      <c r="B90" t="s">
        <v>3426</v>
      </c>
      <c r="C90" t="s">
        <v>17</v>
      </c>
      <c r="D90">
        <v>3027401</v>
      </c>
      <c r="E90" s="2">
        <v>46112</v>
      </c>
      <c r="F90" s="2">
        <v>45748</v>
      </c>
      <c r="G90" s="3">
        <v>-6</v>
      </c>
      <c r="H90" t="s">
        <v>14</v>
      </c>
    </row>
    <row r="91" spans="1:8" x14ac:dyDescent="0.25">
      <c r="A91" t="s">
        <v>0</v>
      </c>
      <c r="B91" t="s">
        <v>3426</v>
      </c>
      <c r="C91" t="s">
        <v>17</v>
      </c>
      <c r="D91">
        <v>3028401</v>
      </c>
      <c r="E91" s="2">
        <v>46112</v>
      </c>
      <c r="F91" s="2">
        <v>45748</v>
      </c>
      <c r="G91" s="3">
        <v>-6</v>
      </c>
      <c r="H91" t="s">
        <v>14</v>
      </c>
    </row>
    <row r="92" spans="1:8" x14ac:dyDescent="0.25">
      <c r="A92" t="s">
        <v>0</v>
      </c>
      <c r="B92" t="s">
        <v>3426</v>
      </c>
      <c r="C92" t="s">
        <v>17</v>
      </c>
      <c r="D92">
        <v>3033401</v>
      </c>
      <c r="E92" s="2">
        <v>46112</v>
      </c>
      <c r="F92" s="2">
        <v>45748</v>
      </c>
      <c r="G92" s="3">
        <v>-6</v>
      </c>
      <c r="H92" t="s">
        <v>14</v>
      </c>
    </row>
    <row r="93" spans="1:8" x14ac:dyDescent="0.25">
      <c r="A93" t="s">
        <v>0</v>
      </c>
      <c r="B93" t="s">
        <v>3426</v>
      </c>
      <c r="C93" t="s">
        <v>17</v>
      </c>
      <c r="D93">
        <v>3035401</v>
      </c>
      <c r="E93" s="2">
        <v>46112</v>
      </c>
      <c r="F93" s="2">
        <v>45748</v>
      </c>
      <c r="G93" s="3">
        <v>-6</v>
      </c>
      <c r="H93" t="s">
        <v>14</v>
      </c>
    </row>
    <row r="94" spans="1:8" x14ac:dyDescent="0.25">
      <c r="A94" t="s">
        <v>0</v>
      </c>
      <c r="B94" t="s">
        <v>3426</v>
      </c>
      <c r="C94" t="s">
        <v>17</v>
      </c>
      <c r="D94">
        <v>3036401</v>
      </c>
      <c r="E94" s="2">
        <v>46112</v>
      </c>
      <c r="F94" s="2">
        <v>45748</v>
      </c>
      <c r="G94" s="3">
        <v>-6</v>
      </c>
      <c r="H94" t="s">
        <v>14</v>
      </c>
    </row>
    <row r="95" spans="1:8" x14ac:dyDescent="0.25">
      <c r="A95" t="s">
        <v>0</v>
      </c>
      <c r="B95" t="s">
        <v>3426</v>
      </c>
      <c r="C95" t="s">
        <v>17</v>
      </c>
      <c r="D95">
        <v>3039401</v>
      </c>
      <c r="E95" s="2">
        <v>46112</v>
      </c>
      <c r="F95" s="2">
        <v>45748</v>
      </c>
      <c r="G95" s="3">
        <v>-6</v>
      </c>
      <c r="H95" t="s">
        <v>14</v>
      </c>
    </row>
    <row r="96" spans="1:8" x14ac:dyDescent="0.25">
      <c r="A96" t="s">
        <v>0</v>
      </c>
      <c r="B96" t="s">
        <v>3426</v>
      </c>
      <c r="C96" t="s">
        <v>17</v>
      </c>
      <c r="D96">
        <v>3050401</v>
      </c>
      <c r="E96" s="2">
        <v>46112</v>
      </c>
      <c r="F96" s="2">
        <v>45748</v>
      </c>
      <c r="G96" s="3">
        <v>-6</v>
      </c>
      <c r="H96" t="s">
        <v>14</v>
      </c>
    </row>
    <row r="97" spans="1:8" x14ac:dyDescent="0.25">
      <c r="A97" t="s">
        <v>0</v>
      </c>
      <c r="B97" t="s">
        <v>3426</v>
      </c>
      <c r="C97" t="s">
        <v>17</v>
      </c>
      <c r="D97">
        <v>3051401</v>
      </c>
      <c r="E97" s="2">
        <v>46112</v>
      </c>
      <c r="F97" s="2">
        <v>45748</v>
      </c>
      <c r="G97" s="3">
        <v>-6</v>
      </c>
      <c r="H97" t="s">
        <v>14</v>
      </c>
    </row>
    <row r="98" spans="1:8" x14ac:dyDescent="0.25">
      <c r="A98" t="s">
        <v>0</v>
      </c>
      <c r="B98" t="s">
        <v>3426</v>
      </c>
      <c r="C98" t="s">
        <v>17</v>
      </c>
      <c r="D98">
        <v>3052401</v>
      </c>
      <c r="E98" s="2">
        <v>46112</v>
      </c>
      <c r="F98" s="2">
        <v>45748</v>
      </c>
      <c r="G98" s="3">
        <v>-6</v>
      </c>
      <c r="H98" t="s">
        <v>14</v>
      </c>
    </row>
    <row r="99" spans="1:8" x14ac:dyDescent="0.25">
      <c r="A99" t="s">
        <v>0</v>
      </c>
      <c r="B99" t="s">
        <v>3426</v>
      </c>
      <c r="C99" t="s">
        <v>17</v>
      </c>
      <c r="D99">
        <v>3055401</v>
      </c>
      <c r="E99" s="2">
        <v>46112</v>
      </c>
      <c r="F99" s="2">
        <v>45748</v>
      </c>
      <c r="G99" s="3">
        <v>-6</v>
      </c>
      <c r="H99" t="s">
        <v>14</v>
      </c>
    </row>
    <row r="100" spans="1:8" x14ac:dyDescent="0.25">
      <c r="A100" t="s">
        <v>0</v>
      </c>
      <c r="B100" t="s">
        <v>3426</v>
      </c>
      <c r="C100" t="s">
        <v>17</v>
      </c>
      <c r="D100">
        <v>3060271</v>
      </c>
      <c r="E100" s="2">
        <v>46112</v>
      </c>
      <c r="F100" s="2">
        <v>45748</v>
      </c>
      <c r="G100" s="3">
        <v>-4</v>
      </c>
      <c r="H100" t="s">
        <v>18</v>
      </c>
    </row>
    <row r="101" spans="1:8" x14ac:dyDescent="0.25">
      <c r="A101" t="s">
        <v>0</v>
      </c>
      <c r="B101" t="s">
        <v>3426</v>
      </c>
      <c r="C101" t="s">
        <v>17</v>
      </c>
      <c r="D101">
        <v>3062401</v>
      </c>
      <c r="E101" s="2">
        <v>46112</v>
      </c>
      <c r="F101" s="2">
        <v>45748</v>
      </c>
      <c r="G101" s="3">
        <v>-6</v>
      </c>
      <c r="H101" t="s">
        <v>14</v>
      </c>
    </row>
    <row r="102" spans="1:8" x14ac:dyDescent="0.25">
      <c r="A102" t="s">
        <v>0</v>
      </c>
      <c r="B102" t="s">
        <v>3426</v>
      </c>
      <c r="C102" t="s">
        <v>17</v>
      </c>
      <c r="D102">
        <v>3064271</v>
      </c>
      <c r="E102" s="2">
        <v>46112</v>
      </c>
      <c r="F102" s="2">
        <v>45748</v>
      </c>
      <c r="G102" s="3">
        <v>-6</v>
      </c>
      <c r="H102" t="s">
        <v>14</v>
      </c>
    </row>
    <row r="103" spans="1:8" x14ac:dyDescent="0.25">
      <c r="A103" t="s">
        <v>0</v>
      </c>
      <c r="B103" t="s">
        <v>3426</v>
      </c>
      <c r="C103" t="s">
        <v>17</v>
      </c>
      <c r="D103">
        <v>3064288</v>
      </c>
      <c r="E103" s="2">
        <v>46112</v>
      </c>
      <c r="F103" s="2">
        <v>45748</v>
      </c>
      <c r="G103" s="3">
        <v>-6</v>
      </c>
      <c r="H103" t="s">
        <v>14</v>
      </c>
    </row>
    <row r="104" spans="1:8" x14ac:dyDescent="0.25">
      <c r="A104" t="s">
        <v>0</v>
      </c>
      <c r="B104" t="s">
        <v>3426</v>
      </c>
      <c r="C104" t="s">
        <v>17</v>
      </c>
      <c r="D104">
        <v>3064401</v>
      </c>
      <c r="E104" s="2">
        <v>46112</v>
      </c>
      <c r="F104" s="2">
        <v>45748</v>
      </c>
      <c r="G104" s="3">
        <v>-6</v>
      </c>
      <c r="H104" t="s">
        <v>14</v>
      </c>
    </row>
    <row r="105" spans="1:8" x14ac:dyDescent="0.25">
      <c r="A105" t="s">
        <v>0</v>
      </c>
      <c r="B105" t="s">
        <v>3426</v>
      </c>
      <c r="C105" t="s">
        <v>17</v>
      </c>
      <c r="D105">
        <v>3065401</v>
      </c>
      <c r="E105" s="2">
        <v>46112</v>
      </c>
      <c r="F105" s="2">
        <v>45748</v>
      </c>
      <c r="G105" s="3">
        <v>-6</v>
      </c>
      <c r="H105" t="s">
        <v>14</v>
      </c>
    </row>
    <row r="106" spans="1:8" x14ac:dyDescent="0.25">
      <c r="A106" t="s">
        <v>0</v>
      </c>
      <c r="B106" t="s">
        <v>3426</v>
      </c>
      <c r="C106" t="s">
        <v>17</v>
      </c>
      <c r="D106">
        <v>3066401</v>
      </c>
      <c r="E106" s="2">
        <v>46112</v>
      </c>
      <c r="F106" s="2">
        <v>45748</v>
      </c>
      <c r="G106" s="3">
        <v>-6</v>
      </c>
      <c r="H106" t="s">
        <v>14</v>
      </c>
    </row>
    <row r="107" spans="1:8" x14ac:dyDescent="0.25">
      <c r="A107" t="s">
        <v>0</v>
      </c>
      <c r="B107" t="s">
        <v>3426</v>
      </c>
      <c r="C107" t="s">
        <v>17</v>
      </c>
      <c r="D107">
        <v>3069401</v>
      </c>
      <c r="E107" s="2">
        <v>46112</v>
      </c>
      <c r="F107" s="2">
        <v>45748</v>
      </c>
      <c r="G107" s="3">
        <v>-6</v>
      </c>
      <c r="H107" t="s">
        <v>14</v>
      </c>
    </row>
    <row r="108" spans="1:8" x14ac:dyDescent="0.25">
      <c r="A108" t="s">
        <v>0</v>
      </c>
      <c r="B108" t="s">
        <v>3426</v>
      </c>
      <c r="C108" t="s">
        <v>17</v>
      </c>
      <c r="D108">
        <v>3070401</v>
      </c>
      <c r="E108" s="2">
        <v>46112</v>
      </c>
      <c r="F108" s="2">
        <v>45748</v>
      </c>
      <c r="G108" s="3">
        <v>-6</v>
      </c>
      <c r="H108" t="s">
        <v>14</v>
      </c>
    </row>
    <row r="109" spans="1:8" x14ac:dyDescent="0.25">
      <c r="A109" t="s">
        <v>0</v>
      </c>
      <c r="B109" t="s">
        <v>3426</v>
      </c>
      <c r="C109" t="s">
        <v>17</v>
      </c>
      <c r="D109">
        <v>3071401</v>
      </c>
      <c r="E109" s="2">
        <v>46112</v>
      </c>
      <c r="F109" s="2">
        <v>45748</v>
      </c>
      <c r="G109" s="3">
        <v>-6</v>
      </c>
      <c r="H109" t="s">
        <v>14</v>
      </c>
    </row>
    <row r="110" spans="1:8" x14ac:dyDescent="0.25">
      <c r="A110" t="s">
        <v>0</v>
      </c>
      <c r="B110" t="s">
        <v>3426</v>
      </c>
      <c r="C110" t="s">
        <v>17</v>
      </c>
      <c r="D110">
        <v>3077401</v>
      </c>
      <c r="E110" s="2">
        <v>46112</v>
      </c>
      <c r="F110" s="2">
        <v>45748</v>
      </c>
      <c r="G110" s="3">
        <v>-4</v>
      </c>
      <c r="H110" t="s">
        <v>18</v>
      </c>
    </row>
    <row r="111" spans="1:8" x14ac:dyDescent="0.25">
      <c r="A111" t="s">
        <v>0</v>
      </c>
      <c r="B111" t="s">
        <v>3426</v>
      </c>
      <c r="C111" t="s">
        <v>17</v>
      </c>
      <c r="D111">
        <v>3078401</v>
      </c>
      <c r="E111" s="2">
        <v>46112</v>
      </c>
      <c r="F111" s="2">
        <v>45748</v>
      </c>
      <c r="G111" s="3">
        <v>-6</v>
      </c>
      <c r="H111" t="s">
        <v>14</v>
      </c>
    </row>
    <row r="112" spans="1:8" x14ac:dyDescent="0.25">
      <c r="A112" t="s">
        <v>0</v>
      </c>
      <c r="B112" t="s">
        <v>3426</v>
      </c>
      <c r="C112" t="s">
        <v>17</v>
      </c>
      <c r="D112">
        <v>3079401</v>
      </c>
      <c r="E112" s="2">
        <v>46112</v>
      </c>
      <c r="F112" s="2">
        <v>45748</v>
      </c>
      <c r="G112" s="3">
        <v>-6</v>
      </c>
      <c r="H112" t="s">
        <v>14</v>
      </c>
    </row>
    <row r="113" spans="1:8" x14ac:dyDescent="0.25">
      <c r="A113" t="s">
        <v>0</v>
      </c>
      <c r="B113" t="s">
        <v>3426</v>
      </c>
      <c r="C113" t="s">
        <v>17</v>
      </c>
      <c r="D113">
        <v>3080401</v>
      </c>
      <c r="E113" s="2">
        <v>46112</v>
      </c>
      <c r="F113" s="2">
        <v>45748</v>
      </c>
      <c r="G113" s="3">
        <v>-6</v>
      </c>
      <c r="H113" t="s">
        <v>14</v>
      </c>
    </row>
    <row r="114" spans="1:8" x14ac:dyDescent="0.25">
      <c r="A114" t="s">
        <v>0</v>
      </c>
      <c r="B114" t="s">
        <v>3426</v>
      </c>
      <c r="C114" t="s">
        <v>17</v>
      </c>
      <c r="D114">
        <v>3081401</v>
      </c>
      <c r="E114" s="2">
        <v>46112</v>
      </c>
      <c r="F114" s="2">
        <v>45748</v>
      </c>
      <c r="G114" s="3">
        <v>-6</v>
      </c>
      <c r="H114" t="s">
        <v>14</v>
      </c>
    </row>
    <row r="115" spans="1:8" x14ac:dyDescent="0.25">
      <c r="A115" t="s">
        <v>0</v>
      </c>
      <c r="B115" t="s">
        <v>3426</v>
      </c>
      <c r="C115" t="s">
        <v>17</v>
      </c>
      <c r="D115">
        <v>3081403</v>
      </c>
      <c r="E115" s="2">
        <v>46112</v>
      </c>
      <c r="F115" s="2">
        <v>45748</v>
      </c>
      <c r="G115" s="3">
        <v>-6</v>
      </c>
      <c r="H115" t="s">
        <v>14</v>
      </c>
    </row>
    <row r="116" spans="1:8" x14ac:dyDescent="0.25">
      <c r="A116" t="s">
        <v>0</v>
      </c>
      <c r="B116" t="s">
        <v>3426</v>
      </c>
      <c r="C116" t="s">
        <v>17</v>
      </c>
      <c r="D116">
        <v>3081405</v>
      </c>
      <c r="E116" s="2">
        <v>46112</v>
      </c>
      <c r="F116" s="2">
        <v>45748</v>
      </c>
      <c r="G116" s="3">
        <v>-6</v>
      </c>
      <c r="H116" t="s">
        <v>14</v>
      </c>
    </row>
    <row r="117" spans="1:8" x14ac:dyDescent="0.25">
      <c r="A117" t="s">
        <v>0</v>
      </c>
      <c r="B117" t="s">
        <v>3426</v>
      </c>
      <c r="C117" t="s">
        <v>17</v>
      </c>
      <c r="D117">
        <v>3082288</v>
      </c>
      <c r="E117" s="2">
        <v>46112</v>
      </c>
      <c r="F117" s="2">
        <v>45748</v>
      </c>
      <c r="G117" s="3">
        <v>-6</v>
      </c>
      <c r="H117" t="s">
        <v>14</v>
      </c>
    </row>
    <row r="118" spans="1:8" x14ac:dyDescent="0.25">
      <c r="A118" t="s">
        <v>0</v>
      </c>
      <c r="B118" t="s">
        <v>3426</v>
      </c>
      <c r="C118" t="s">
        <v>17</v>
      </c>
      <c r="D118">
        <v>3082401</v>
      </c>
      <c r="E118" s="2">
        <v>46112</v>
      </c>
      <c r="F118" s="2">
        <v>45748</v>
      </c>
      <c r="G118" s="3">
        <v>-6</v>
      </c>
      <c r="H118" t="s">
        <v>14</v>
      </c>
    </row>
    <row r="119" spans="1:8" x14ac:dyDescent="0.25">
      <c r="A119" t="s">
        <v>0</v>
      </c>
      <c r="B119" t="s">
        <v>3426</v>
      </c>
      <c r="C119" t="s">
        <v>17</v>
      </c>
      <c r="D119">
        <v>3082403</v>
      </c>
      <c r="E119" s="2">
        <v>46112</v>
      </c>
      <c r="F119" s="2">
        <v>45748</v>
      </c>
      <c r="G119" s="3">
        <v>-6</v>
      </c>
      <c r="H119" t="s">
        <v>14</v>
      </c>
    </row>
    <row r="120" spans="1:8" x14ac:dyDescent="0.25">
      <c r="A120" t="s">
        <v>0</v>
      </c>
      <c r="B120" t="s">
        <v>3426</v>
      </c>
      <c r="C120" t="s">
        <v>17</v>
      </c>
      <c r="D120">
        <v>3083401</v>
      </c>
      <c r="E120" s="2">
        <v>46112</v>
      </c>
      <c r="F120" s="2">
        <v>45748</v>
      </c>
      <c r="G120" s="3">
        <v>-6</v>
      </c>
      <c r="H120" t="s">
        <v>14</v>
      </c>
    </row>
    <row r="121" spans="1:8" x14ac:dyDescent="0.25">
      <c r="A121" t="s">
        <v>0</v>
      </c>
      <c r="B121" t="s">
        <v>3426</v>
      </c>
      <c r="C121" t="s">
        <v>17</v>
      </c>
      <c r="D121">
        <v>3084271</v>
      </c>
      <c r="E121" s="2">
        <v>46112</v>
      </c>
      <c r="F121" s="2">
        <v>45748</v>
      </c>
      <c r="G121" s="3">
        <v>-6</v>
      </c>
      <c r="H121" t="s">
        <v>14</v>
      </c>
    </row>
    <row r="122" spans="1:8" x14ac:dyDescent="0.25">
      <c r="A122" t="s">
        <v>0</v>
      </c>
      <c r="B122" t="s">
        <v>3426</v>
      </c>
      <c r="C122" t="s">
        <v>17</v>
      </c>
      <c r="D122">
        <v>3084288</v>
      </c>
      <c r="E122" s="2">
        <v>46112</v>
      </c>
      <c r="F122" s="2">
        <v>45748</v>
      </c>
      <c r="G122" s="3">
        <v>-6</v>
      </c>
      <c r="H122" t="s">
        <v>14</v>
      </c>
    </row>
    <row r="123" spans="1:8" x14ac:dyDescent="0.25">
      <c r="A123" t="s">
        <v>0</v>
      </c>
      <c r="B123" t="s">
        <v>3426</v>
      </c>
      <c r="C123" t="s">
        <v>17</v>
      </c>
      <c r="D123">
        <v>3084401</v>
      </c>
      <c r="E123" s="2">
        <v>46112</v>
      </c>
      <c r="F123" s="2">
        <v>45748</v>
      </c>
      <c r="G123" s="3">
        <v>-6</v>
      </c>
      <c r="H123" t="s">
        <v>14</v>
      </c>
    </row>
    <row r="124" spans="1:8" x14ac:dyDescent="0.25">
      <c r="A124" t="s">
        <v>0</v>
      </c>
      <c r="B124" t="s">
        <v>3426</v>
      </c>
      <c r="C124" t="s">
        <v>17</v>
      </c>
      <c r="D124">
        <v>3084403</v>
      </c>
      <c r="E124" s="2">
        <v>46112</v>
      </c>
      <c r="F124" s="2">
        <v>45748</v>
      </c>
      <c r="G124" s="3">
        <v>-6</v>
      </c>
      <c r="H124" t="s">
        <v>14</v>
      </c>
    </row>
    <row r="125" spans="1:8" x14ac:dyDescent="0.25">
      <c r="A125" t="s">
        <v>0</v>
      </c>
      <c r="B125" t="s">
        <v>3426</v>
      </c>
      <c r="C125" t="s">
        <v>17</v>
      </c>
      <c r="D125">
        <v>3086401</v>
      </c>
      <c r="E125" s="2">
        <v>46112</v>
      </c>
      <c r="F125" s="2">
        <v>45748</v>
      </c>
      <c r="G125" s="3">
        <v>-6</v>
      </c>
      <c r="H125" t="s">
        <v>14</v>
      </c>
    </row>
    <row r="126" spans="1:8" x14ac:dyDescent="0.25">
      <c r="A126" t="s">
        <v>0</v>
      </c>
      <c r="B126" t="s">
        <v>3426</v>
      </c>
      <c r="C126" t="s">
        <v>17</v>
      </c>
      <c r="D126">
        <v>3088401</v>
      </c>
      <c r="E126" s="2">
        <v>46112</v>
      </c>
      <c r="F126" s="2">
        <v>45748</v>
      </c>
      <c r="G126" s="3">
        <v>-6</v>
      </c>
      <c r="H126" t="s">
        <v>14</v>
      </c>
    </row>
    <row r="127" spans="1:8" x14ac:dyDescent="0.25">
      <c r="A127" t="s">
        <v>0</v>
      </c>
      <c r="B127" t="s">
        <v>3426</v>
      </c>
      <c r="C127" t="s">
        <v>17</v>
      </c>
      <c r="D127">
        <v>3089401</v>
      </c>
      <c r="E127" s="2">
        <v>46112</v>
      </c>
      <c r="F127" s="2">
        <v>45748</v>
      </c>
      <c r="G127" s="3">
        <v>-6</v>
      </c>
      <c r="H127" t="s">
        <v>14</v>
      </c>
    </row>
    <row r="128" spans="1:8" x14ac:dyDescent="0.25">
      <c r="A128" t="s">
        <v>0</v>
      </c>
      <c r="B128" t="s">
        <v>3426</v>
      </c>
      <c r="C128" t="s">
        <v>17</v>
      </c>
      <c r="D128">
        <v>3091401</v>
      </c>
      <c r="E128" s="2">
        <v>46112</v>
      </c>
      <c r="F128" s="2">
        <v>45748</v>
      </c>
      <c r="G128" s="3">
        <v>-6</v>
      </c>
      <c r="H128" t="s">
        <v>14</v>
      </c>
    </row>
    <row r="129" spans="1:8" x14ac:dyDescent="0.25">
      <c r="A129" t="s">
        <v>0</v>
      </c>
      <c r="B129" t="s">
        <v>3426</v>
      </c>
      <c r="C129" t="s">
        <v>17</v>
      </c>
      <c r="D129">
        <v>3092401</v>
      </c>
      <c r="E129" s="2">
        <v>46112</v>
      </c>
      <c r="F129" s="2">
        <v>45748</v>
      </c>
      <c r="G129" s="3">
        <v>-6</v>
      </c>
      <c r="H129" t="s">
        <v>14</v>
      </c>
    </row>
    <row r="130" spans="1:8" x14ac:dyDescent="0.25">
      <c r="A130" t="s">
        <v>0</v>
      </c>
      <c r="B130" t="s">
        <v>3426</v>
      </c>
      <c r="C130" t="s">
        <v>17</v>
      </c>
      <c r="D130">
        <v>3093401</v>
      </c>
      <c r="E130" s="2">
        <v>46112</v>
      </c>
      <c r="F130" s="2">
        <v>45748</v>
      </c>
      <c r="G130" s="3">
        <v>-6</v>
      </c>
      <c r="H130" t="s">
        <v>14</v>
      </c>
    </row>
    <row r="131" spans="1:8" x14ac:dyDescent="0.25">
      <c r="A131" t="s">
        <v>0</v>
      </c>
      <c r="B131" t="s">
        <v>3426</v>
      </c>
      <c r="C131" t="s">
        <v>17</v>
      </c>
      <c r="D131">
        <v>3094401</v>
      </c>
      <c r="E131" s="2">
        <v>46112</v>
      </c>
      <c r="F131" s="2">
        <v>45748</v>
      </c>
      <c r="G131" s="3">
        <v>-6</v>
      </c>
      <c r="H131" t="s">
        <v>14</v>
      </c>
    </row>
    <row r="132" spans="1:8" x14ac:dyDescent="0.25">
      <c r="A132" t="s">
        <v>0</v>
      </c>
      <c r="B132" t="s">
        <v>3426</v>
      </c>
      <c r="C132" t="s">
        <v>17</v>
      </c>
      <c r="D132">
        <v>3095401</v>
      </c>
      <c r="E132" s="2">
        <v>46112</v>
      </c>
      <c r="F132" s="2">
        <v>45748</v>
      </c>
      <c r="G132" s="3">
        <v>-6</v>
      </c>
      <c r="H132" t="s">
        <v>14</v>
      </c>
    </row>
    <row r="133" spans="1:8" x14ac:dyDescent="0.25">
      <c r="A133" t="s">
        <v>0</v>
      </c>
      <c r="B133" t="s">
        <v>3426</v>
      </c>
      <c r="C133" t="s">
        <v>17</v>
      </c>
      <c r="D133">
        <v>3096401</v>
      </c>
      <c r="E133" s="2">
        <v>46112</v>
      </c>
      <c r="F133" s="2">
        <v>45748</v>
      </c>
      <c r="G133" s="3">
        <v>-6</v>
      </c>
      <c r="H133" t="s">
        <v>14</v>
      </c>
    </row>
    <row r="134" spans="1:8" x14ac:dyDescent="0.25">
      <c r="A134" t="s">
        <v>0</v>
      </c>
      <c r="B134" t="s">
        <v>3426</v>
      </c>
      <c r="C134" t="s">
        <v>17</v>
      </c>
      <c r="D134">
        <v>3098401</v>
      </c>
      <c r="E134" s="2">
        <v>46112</v>
      </c>
      <c r="F134" s="2">
        <v>45748</v>
      </c>
      <c r="G134" s="3">
        <v>-6</v>
      </c>
      <c r="H134" t="s">
        <v>14</v>
      </c>
    </row>
    <row r="135" spans="1:8" x14ac:dyDescent="0.25">
      <c r="A135" t="s">
        <v>0</v>
      </c>
      <c r="B135" t="s">
        <v>3426</v>
      </c>
      <c r="C135" t="s">
        <v>17</v>
      </c>
      <c r="D135">
        <v>3099401</v>
      </c>
      <c r="E135" s="2">
        <v>46112</v>
      </c>
      <c r="F135" s="2">
        <v>45748</v>
      </c>
      <c r="G135" s="3">
        <v>-6</v>
      </c>
      <c r="H135" t="s">
        <v>14</v>
      </c>
    </row>
    <row r="136" spans="1:8" x14ac:dyDescent="0.25">
      <c r="A136" t="s">
        <v>0</v>
      </c>
      <c r="B136" t="s">
        <v>3426</v>
      </c>
      <c r="C136" t="s">
        <v>17</v>
      </c>
      <c r="D136">
        <v>3100401</v>
      </c>
      <c r="E136" s="2">
        <v>46112</v>
      </c>
      <c r="F136" s="2">
        <v>45748</v>
      </c>
      <c r="G136" s="3">
        <v>-6</v>
      </c>
      <c r="H136" t="s">
        <v>14</v>
      </c>
    </row>
    <row r="137" spans="1:8" x14ac:dyDescent="0.25">
      <c r="A137" t="s">
        <v>0</v>
      </c>
      <c r="B137" t="s">
        <v>3426</v>
      </c>
      <c r="C137" t="s">
        <v>17</v>
      </c>
      <c r="D137">
        <v>3104401</v>
      </c>
      <c r="E137" s="2">
        <v>46112</v>
      </c>
      <c r="F137" s="2">
        <v>45748</v>
      </c>
      <c r="G137" s="3">
        <v>-6</v>
      </c>
      <c r="H137" t="s">
        <v>14</v>
      </c>
    </row>
    <row r="138" spans="1:8" x14ac:dyDescent="0.25">
      <c r="A138" t="s">
        <v>0</v>
      </c>
      <c r="B138" t="s">
        <v>3426</v>
      </c>
      <c r="C138" t="s">
        <v>17</v>
      </c>
      <c r="D138">
        <v>3107401</v>
      </c>
      <c r="E138" s="2">
        <v>46112</v>
      </c>
      <c r="F138" s="2">
        <v>45748</v>
      </c>
      <c r="G138" s="3">
        <v>-6</v>
      </c>
      <c r="H138" t="s">
        <v>14</v>
      </c>
    </row>
    <row r="139" spans="1:8" x14ac:dyDescent="0.25">
      <c r="A139" t="s">
        <v>0</v>
      </c>
      <c r="B139" t="s">
        <v>3426</v>
      </c>
      <c r="C139" t="s">
        <v>17</v>
      </c>
      <c r="D139">
        <v>3108401</v>
      </c>
      <c r="E139" s="2">
        <v>46112</v>
      </c>
      <c r="F139" s="2">
        <v>45748</v>
      </c>
      <c r="G139" s="3">
        <v>-6</v>
      </c>
      <c r="H139" t="s">
        <v>14</v>
      </c>
    </row>
    <row r="140" spans="1:8" x14ac:dyDescent="0.25">
      <c r="A140" t="s">
        <v>0</v>
      </c>
      <c r="B140" t="s">
        <v>3426</v>
      </c>
      <c r="C140" t="s">
        <v>17</v>
      </c>
      <c r="D140">
        <v>3114401</v>
      </c>
      <c r="E140" s="2">
        <v>46112</v>
      </c>
      <c r="F140" s="2">
        <v>45748</v>
      </c>
      <c r="G140" s="3">
        <v>-6</v>
      </c>
      <c r="H140" t="s">
        <v>14</v>
      </c>
    </row>
    <row r="141" spans="1:8" x14ac:dyDescent="0.25">
      <c r="A141" t="s">
        <v>0</v>
      </c>
      <c r="B141" t="s">
        <v>3426</v>
      </c>
      <c r="C141" t="s">
        <v>17</v>
      </c>
      <c r="D141">
        <v>3115401</v>
      </c>
      <c r="E141" s="2">
        <v>46112</v>
      </c>
      <c r="F141" s="2">
        <v>45748</v>
      </c>
      <c r="G141" s="3">
        <v>-6</v>
      </c>
      <c r="H141" t="s">
        <v>14</v>
      </c>
    </row>
    <row r="142" spans="1:8" x14ac:dyDescent="0.25">
      <c r="A142" t="s">
        <v>0</v>
      </c>
      <c r="B142" t="s">
        <v>3426</v>
      </c>
      <c r="C142" t="s">
        <v>17</v>
      </c>
      <c r="D142">
        <v>3116401</v>
      </c>
      <c r="E142" s="2">
        <v>46112</v>
      </c>
      <c r="F142" s="2">
        <v>45748</v>
      </c>
      <c r="G142" s="3">
        <v>-6</v>
      </c>
      <c r="H142" t="s">
        <v>14</v>
      </c>
    </row>
    <row r="143" spans="1:8" x14ac:dyDescent="0.25">
      <c r="A143" t="s">
        <v>0</v>
      </c>
      <c r="B143" t="s">
        <v>3426</v>
      </c>
      <c r="C143" t="s">
        <v>17</v>
      </c>
      <c r="D143">
        <v>3117401</v>
      </c>
      <c r="E143" s="2">
        <v>46112</v>
      </c>
      <c r="F143" s="2">
        <v>45748</v>
      </c>
      <c r="G143" s="3">
        <v>-6</v>
      </c>
      <c r="H143" t="s">
        <v>14</v>
      </c>
    </row>
    <row r="144" spans="1:8" x14ac:dyDescent="0.25">
      <c r="A144" t="s">
        <v>0</v>
      </c>
      <c r="B144" t="s">
        <v>3426</v>
      </c>
      <c r="C144" t="s">
        <v>17</v>
      </c>
      <c r="D144">
        <v>3118401</v>
      </c>
      <c r="E144" s="2">
        <v>46112</v>
      </c>
      <c r="F144" s="2">
        <v>45748</v>
      </c>
      <c r="G144" s="3">
        <v>-6</v>
      </c>
      <c r="H144" t="s">
        <v>14</v>
      </c>
    </row>
    <row r="145" spans="1:8" x14ac:dyDescent="0.25">
      <c r="A145" t="s">
        <v>0</v>
      </c>
      <c r="B145" t="s">
        <v>3426</v>
      </c>
      <c r="C145" t="s">
        <v>17</v>
      </c>
      <c r="D145">
        <v>3120401</v>
      </c>
      <c r="E145" s="2">
        <v>46112</v>
      </c>
      <c r="F145" s="2">
        <v>45748</v>
      </c>
      <c r="G145" s="3">
        <v>-6</v>
      </c>
      <c r="H145" t="s">
        <v>14</v>
      </c>
    </row>
    <row r="146" spans="1:8" x14ac:dyDescent="0.25">
      <c r="A146" t="s">
        <v>0</v>
      </c>
      <c r="B146" t="s">
        <v>3426</v>
      </c>
      <c r="C146" t="s">
        <v>17</v>
      </c>
      <c r="D146">
        <v>3120403</v>
      </c>
      <c r="E146" s="2">
        <v>46112</v>
      </c>
      <c r="F146" s="2">
        <v>45748</v>
      </c>
      <c r="G146" s="3">
        <v>-6</v>
      </c>
      <c r="H146" t="s">
        <v>14</v>
      </c>
    </row>
    <row r="147" spans="1:8" x14ac:dyDescent="0.25">
      <c r="A147" t="s">
        <v>0</v>
      </c>
      <c r="B147" t="s">
        <v>3426</v>
      </c>
      <c r="C147" t="s">
        <v>17</v>
      </c>
      <c r="D147">
        <v>3121401</v>
      </c>
      <c r="E147" s="2">
        <v>46112</v>
      </c>
      <c r="F147" s="2">
        <v>45748</v>
      </c>
      <c r="G147" s="3">
        <v>-6</v>
      </c>
      <c r="H147" t="s">
        <v>14</v>
      </c>
    </row>
    <row r="148" spans="1:8" x14ac:dyDescent="0.25">
      <c r="A148" t="s">
        <v>0</v>
      </c>
      <c r="B148" t="s">
        <v>3426</v>
      </c>
      <c r="C148" t="s">
        <v>17</v>
      </c>
      <c r="D148">
        <v>3121403</v>
      </c>
      <c r="E148" s="2">
        <v>46112</v>
      </c>
      <c r="F148" s="2">
        <v>45748</v>
      </c>
      <c r="G148" s="3">
        <v>-6</v>
      </c>
      <c r="H148" t="s">
        <v>14</v>
      </c>
    </row>
    <row r="149" spans="1:8" x14ac:dyDescent="0.25">
      <c r="A149" t="s">
        <v>0</v>
      </c>
      <c r="B149" t="s">
        <v>3426</v>
      </c>
      <c r="C149" t="s">
        <v>17</v>
      </c>
      <c r="D149">
        <v>3122401</v>
      </c>
      <c r="E149" s="2">
        <v>46112</v>
      </c>
      <c r="F149" s="2">
        <v>45748</v>
      </c>
      <c r="G149" s="3">
        <v>-6</v>
      </c>
      <c r="H149" t="s">
        <v>14</v>
      </c>
    </row>
    <row r="150" spans="1:8" x14ac:dyDescent="0.25">
      <c r="A150" t="s">
        <v>0</v>
      </c>
      <c r="B150" t="s">
        <v>3426</v>
      </c>
      <c r="C150" t="s">
        <v>17</v>
      </c>
      <c r="D150">
        <v>3122403</v>
      </c>
      <c r="E150" s="2">
        <v>46112</v>
      </c>
      <c r="F150" s="2">
        <v>45748</v>
      </c>
      <c r="G150" s="3">
        <v>-6</v>
      </c>
      <c r="H150" t="s">
        <v>14</v>
      </c>
    </row>
    <row r="151" spans="1:8" x14ac:dyDescent="0.25">
      <c r="A151" t="s">
        <v>0</v>
      </c>
      <c r="B151" t="s">
        <v>3426</v>
      </c>
      <c r="C151" t="s">
        <v>17</v>
      </c>
      <c r="D151">
        <v>3124401</v>
      </c>
      <c r="E151" s="2">
        <v>46112</v>
      </c>
      <c r="F151" s="2">
        <v>45748</v>
      </c>
      <c r="G151" s="3">
        <v>-6</v>
      </c>
      <c r="H151" t="s">
        <v>14</v>
      </c>
    </row>
    <row r="152" spans="1:8" x14ac:dyDescent="0.25">
      <c r="A152" t="s">
        <v>0</v>
      </c>
      <c r="B152" t="s">
        <v>3426</v>
      </c>
      <c r="C152" t="s">
        <v>17</v>
      </c>
      <c r="D152">
        <v>3124403</v>
      </c>
      <c r="E152" s="2">
        <v>46112</v>
      </c>
      <c r="F152" s="2">
        <v>45748</v>
      </c>
      <c r="G152" s="3">
        <v>-6</v>
      </c>
      <c r="H152" t="s">
        <v>14</v>
      </c>
    </row>
    <row r="153" spans="1:8" x14ac:dyDescent="0.25">
      <c r="A153" t="s">
        <v>0</v>
      </c>
      <c r="B153" t="s">
        <v>3426</v>
      </c>
      <c r="C153" t="s">
        <v>17</v>
      </c>
      <c r="D153">
        <v>3125401</v>
      </c>
      <c r="E153" s="2">
        <v>46112</v>
      </c>
      <c r="F153" s="2">
        <v>45748</v>
      </c>
      <c r="G153" s="3">
        <v>-6</v>
      </c>
      <c r="H153" t="s">
        <v>14</v>
      </c>
    </row>
    <row r="154" spans="1:8" x14ac:dyDescent="0.25">
      <c r="A154" t="s">
        <v>0</v>
      </c>
      <c r="B154" t="s">
        <v>3426</v>
      </c>
      <c r="C154" t="s">
        <v>17</v>
      </c>
      <c r="D154">
        <v>3125403</v>
      </c>
      <c r="E154" s="2">
        <v>46112</v>
      </c>
      <c r="F154" s="2">
        <v>45748</v>
      </c>
      <c r="G154" s="3">
        <v>-6</v>
      </c>
      <c r="H154" t="s">
        <v>14</v>
      </c>
    </row>
    <row r="155" spans="1:8" x14ac:dyDescent="0.25">
      <c r="A155" t="s">
        <v>0</v>
      </c>
      <c r="B155" t="s">
        <v>3426</v>
      </c>
      <c r="C155" t="s">
        <v>17</v>
      </c>
      <c r="D155">
        <v>3132401</v>
      </c>
      <c r="E155" s="2">
        <v>46112</v>
      </c>
      <c r="F155" s="2">
        <v>45748</v>
      </c>
      <c r="G155" s="3">
        <v>-6</v>
      </c>
      <c r="H155" t="s">
        <v>14</v>
      </c>
    </row>
    <row r="156" spans="1:8" x14ac:dyDescent="0.25">
      <c r="A156" t="s">
        <v>0</v>
      </c>
      <c r="B156" t="s">
        <v>3426</v>
      </c>
      <c r="C156" t="s">
        <v>17</v>
      </c>
      <c r="D156">
        <v>3132403</v>
      </c>
      <c r="E156" s="2">
        <v>46112</v>
      </c>
      <c r="F156" s="2">
        <v>45748</v>
      </c>
      <c r="G156" s="3">
        <v>-6</v>
      </c>
      <c r="H156" t="s">
        <v>14</v>
      </c>
    </row>
    <row r="157" spans="1:8" x14ac:dyDescent="0.25">
      <c r="A157" t="s">
        <v>0</v>
      </c>
      <c r="B157" t="s">
        <v>3426</v>
      </c>
      <c r="C157" t="s">
        <v>17</v>
      </c>
      <c r="D157">
        <v>3133401</v>
      </c>
      <c r="E157" s="2">
        <v>46112</v>
      </c>
      <c r="F157" s="2">
        <v>45748</v>
      </c>
      <c r="G157" s="3">
        <v>-6</v>
      </c>
      <c r="H157" t="s">
        <v>14</v>
      </c>
    </row>
    <row r="158" spans="1:8" x14ac:dyDescent="0.25">
      <c r="A158" t="s">
        <v>0</v>
      </c>
      <c r="B158" t="s">
        <v>3426</v>
      </c>
      <c r="C158" t="s">
        <v>17</v>
      </c>
      <c r="D158">
        <v>3134401</v>
      </c>
      <c r="E158" s="2">
        <v>46112</v>
      </c>
      <c r="F158" s="2">
        <v>45748</v>
      </c>
      <c r="G158" s="3">
        <v>-6</v>
      </c>
      <c r="H158" t="s">
        <v>14</v>
      </c>
    </row>
    <row r="159" spans="1:8" x14ac:dyDescent="0.25">
      <c r="A159" t="s">
        <v>0</v>
      </c>
      <c r="B159" t="s">
        <v>3426</v>
      </c>
      <c r="C159" t="s">
        <v>17</v>
      </c>
      <c r="D159">
        <v>3135401</v>
      </c>
      <c r="E159" s="2">
        <v>46112</v>
      </c>
      <c r="F159" s="2">
        <v>45748</v>
      </c>
      <c r="G159" s="3">
        <v>-6</v>
      </c>
      <c r="H159" t="s">
        <v>14</v>
      </c>
    </row>
    <row r="160" spans="1:8" x14ac:dyDescent="0.25">
      <c r="A160" t="s">
        <v>0</v>
      </c>
      <c r="B160" t="s">
        <v>3426</v>
      </c>
      <c r="C160" t="s">
        <v>17</v>
      </c>
      <c r="D160">
        <v>3136401</v>
      </c>
      <c r="E160" s="2">
        <v>46112</v>
      </c>
      <c r="F160" s="2">
        <v>45748</v>
      </c>
      <c r="G160" s="3">
        <v>-6</v>
      </c>
      <c r="H160" t="s">
        <v>14</v>
      </c>
    </row>
    <row r="161" spans="1:8" x14ac:dyDescent="0.25">
      <c r="A161" t="s">
        <v>0</v>
      </c>
      <c r="B161" t="s">
        <v>3426</v>
      </c>
      <c r="C161" t="s">
        <v>17</v>
      </c>
      <c r="D161">
        <v>3137401</v>
      </c>
      <c r="E161" s="2">
        <v>46112</v>
      </c>
      <c r="F161" s="2">
        <v>45748</v>
      </c>
      <c r="G161" s="3">
        <v>-6</v>
      </c>
      <c r="H161" t="s">
        <v>14</v>
      </c>
    </row>
    <row r="162" spans="1:8" x14ac:dyDescent="0.25">
      <c r="A162" t="s">
        <v>0</v>
      </c>
      <c r="B162" t="s">
        <v>3426</v>
      </c>
      <c r="C162" t="s">
        <v>17</v>
      </c>
      <c r="D162">
        <v>3139401</v>
      </c>
      <c r="E162" s="2">
        <v>46112</v>
      </c>
      <c r="F162" s="2">
        <v>45748</v>
      </c>
      <c r="G162" s="3">
        <v>-6</v>
      </c>
      <c r="H162" t="s">
        <v>14</v>
      </c>
    </row>
    <row r="163" spans="1:8" x14ac:dyDescent="0.25">
      <c r="A163" t="s">
        <v>0</v>
      </c>
      <c r="B163" t="s">
        <v>3426</v>
      </c>
      <c r="C163" t="s">
        <v>17</v>
      </c>
      <c r="D163">
        <v>3139403</v>
      </c>
      <c r="E163" s="2">
        <v>46112</v>
      </c>
      <c r="F163" s="2">
        <v>45748</v>
      </c>
      <c r="G163" s="3">
        <v>-6</v>
      </c>
      <c r="H163" t="s">
        <v>14</v>
      </c>
    </row>
    <row r="164" spans="1:8" x14ac:dyDescent="0.25">
      <c r="A164" t="s">
        <v>0</v>
      </c>
      <c r="B164" t="s">
        <v>3426</v>
      </c>
      <c r="C164" t="s">
        <v>17</v>
      </c>
      <c r="D164">
        <v>3140401</v>
      </c>
      <c r="E164" s="2">
        <v>46112</v>
      </c>
      <c r="F164" s="2">
        <v>45748</v>
      </c>
      <c r="G164" s="3">
        <v>-6</v>
      </c>
      <c r="H164" t="s">
        <v>14</v>
      </c>
    </row>
    <row r="165" spans="1:8" x14ac:dyDescent="0.25">
      <c r="A165" t="s">
        <v>0</v>
      </c>
      <c r="B165" t="s">
        <v>3426</v>
      </c>
      <c r="C165" t="s">
        <v>17</v>
      </c>
      <c r="D165">
        <v>3141401</v>
      </c>
      <c r="E165" s="2">
        <v>46112</v>
      </c>
      <c r="F165" s="2">
        <v>45748</v>
      </c>
      <c r="G165" s="3">
        <v>-6</v>
      </c>
      <c r="H165" t="s">
        <v>14</v>
      </c>
    </row>
    <row r="166" spans="1:8" x14ac:dyDescent="0.25">
      <c r="A166" t="s">
        <v>0</v>
      </c>
      <c r="B166" t="s">
        <v>3426</v>
      </c>
      <c r="C166" t="s">
        <v>17</v>
      </c>
      <c r="D166">
        <v>3141403</v>
      </c>
      <c r="E166" s="2">
        <v>46112</v>
      </c>
      <c r="F166" s="2">
        <v>45748</v>
      </c>
      <c r="G166" s="3">
        <v>-6</v>
      </c>
      <c r="H166" t="s">
        <v>14</v>
      </c>
    </row>
    <row r="167" spans="1:8" x14ac:dyDescent="0.25">
      <c r="A167" t="s">
        <v>0</v>
      </c>
      <c r="B167" t="s">
        <v>3426</v>
      </c>
      <c r="C167" t="s">
        <v>17</v>
      </c>
      <c r="D167">
        <v>3142401</v>
      </c>
      <c r="E167" s="2">
        <v>46112</v>
      </c>
      <c r="F167" s="2">
        <v>45748</v>
      </c>
      <c r="G167" s="3">
        <v>-6</v>
      </c>
      <c r="H167" t="s">
        <v>14</v>
      </c>
    </row>
    <row r="168" spans="1:8" x14ac:dyDescent="0.25">
      <c r="A168" t="s">
        <v>0</v>
      </c>
      <c r="B168" t="s">
        <v>3426</v>
      </c>
      <c r="C168" t="s">
        <v>17</v>
      </c>
      <c r="D168">
        <v>3142403</v>
      </c>
      <c r="E168" s="2">
        <v>46112</v>
      </c>
      <c r="F168" s="2">
        <v>45748</v>
      </c>
      <c r="G168" s="3">
        <v>-6</v>
      </c>
      <c r="H168" t="s">
        <v>14</v>
      </c>
    </row>
    <row r="169" spans="1:8" x14ac:dyDescent="0.25">
      <c r="A169" t="s">
        <v>0</v>
      </c>
      <c r="B169" t="s">
        <v>3426</v>
      </c>
      <c r="C169" t="s">
        <v>17</v>
      </c>
      <c r="D169">
        <v>3146401</v>
      </c>
      <c r="E169" s="2">
        <v>46112</v>
      </c>
      <c r="F169" s="2">
        <v>45748</v>
      </c>
      <c r="G169" s="3">
        <v>-6</v>
      </c>
      <c r="H169" t="s">
        <v>14</v>
      </c>
    </row>
    <row r="170" spans="1:8" x14ac:dyDescent="0.25">
      <c r="A170" t="s">
        <v>0</v>
      </c>
      <c r="B170" t="s">
        <v>3426</v>
      </c>
      <c r="C170" t="s">
        <v>17</v>
      </c>
      <c r="D170">
        <v>3147401</v>
      </c>
      <c r="E170" s="2">
        <v>46112</v>
      </c>
      <c r="F170" s="2">
        <v>45748</v>
      </c>
      <c r="G170" s="3">
        <v>-6</v>
      </c>
      <c r="H170" t="s">
        <v>14</v>
      </c>
    </row>
    <row r="171" spans="1:8" x14ac:dyDescent="0.25">
      <c r="A171" t="s">
        <v>0</v>
      </c>
      <c r="B171" t="s">
        <v>3426</v>
      </c>
      <c r="C171" t="s">
        <v>17</v>
      </c>
      <c r="D171">
        <v>3148401</v>
      </c>
      <c r="E171" s="2">
        <v>46112</v>
      </c>
      <c r="F171" s="2">
        <v>45748</v>
      </c>
      <c r="G171" s="3">
        <v>-6</v>
      </c>
      <c r="H171" t="s">
        <v>14</v>
      </c>
    </row>
    <row r="172" spans="1:8" x14ac:dyDescent="0.25">
      <c r="A172" t="s">
        <v>0</v>
      </c>
      <c r="B172" t="s">
        <v>3426</v>
      </c>
      <c r="C172" t="s">
        <v>17</v>
      </c>
      <c r="D172">
        <v>3149401</v>
      </c>
      <c r="E172" s="2">
        <v>46112</v>
      </c>
      <c r="F172" s="2">
        <v>45748</v>
      </c>
      <c r="G172" s="3">
        <v>-6</v>
      </c>
      <c r="H172" t="s">
        <v>14</v>
      </c>
    </row>
    <row r="173" spans="1:8" x14ac:dyDescent="0.25">
      <c r="A173" t="s">
        <v>0</v>
      </c>
      <c r="B173" t="s">
        <v>3426</v>
      </c>
      <c r="C173" t="s">
        <v>17</v>
      </c>
      <c r="D173">
        <v>3161401</v>
      </c>
      <c r="E173" s="2">
        <v>46112</v>
      </c>
      <c r="F173" s="2">
        <v>45748</v>
      </c>
      <c r="G173" s="3">
        <v>-6</v>
      </c>
      <c r="H173" t="s">
        <v>14</v>
      </c>
    </row>
    <row r="174" spans="1:8" x14ac:dyDescent="0.25">
      <c r="A174" t="s">
        <v>0</v>
      </c>
      <c r="B174" t="s">
        <v>3426</v>
      </c>
      <c r="C174" t="s">
        <v>17</v>
      </c>
      <c r="D174">
        <v>3170460</v>
      </c>
      <c r="E174" s="2">
        <v>46112</v>
      </c>
      <c r="F174" s="2">
        <v>45748</v>
      </c>
      <c r="G174" s="3">
        <v>-6</v>
      </c>
      <c r="H174" t="s">
        <v>14</v>
      </c>
    </row>
    <row r="175" spans="1:8" x14ac:dyDescent="0.25">
      <c r="A175" t="s">
        <v>0</v>
      </c>
      <c r="B175" t="s">
        <v>3426</v>
      </c>
      <c r="C175" t="s">
        <v>17</v>
      </c>
      <c r="D175">
        <v>3201401</v>
      </c>
      <c r="E175" s="2">
        <v>46112</v>
      </c>
      <c r="F175" s="2">
        <v>45748</v>
      </c>
      <c r="G175" s="3">
        <v>-6</v>
      </c>
      <c r="H175" t="s">
        <v>14</v>
      </c>
    </row>
    <row r="176" spans="1:8" x14ac:dyDescent="0.25">
      <c r="A176" t="s">
        <v>0</v>
      </c>
      <c r="B176" t="s">
        <v>3426</v>
      </c>
      <c r="C176" t="s">
        <v>17</v>
      </c>
      <c r="D176">
        <v>3203401</v>
      </c>
      <c r="E176" s="2">
        <v>46112</v>
      </c>
      <c r="F176" s="2">
        <v>45748</v>
      </c>
      <c r="G176" s="3">
        <v>-6</v>
      </c>
      <c r="H176" t="s">
        <v>14</v>
      </c>
    </row>
    <row r="177" spans="1:8" x14ac:dyDescent="0.25">
      <c r="A177" t="s">
        <v>0</v>
      </c>
      <c r="B177" t="s">
        <v>3426</v>
      </c>
      <c r="C177" t="s">
        <v>17</v>
      </c>
      <c r="D177">
        <v>3204401</v>
      </c>
      <c r="E177" s="2">
        <v>46112</v>
      </c>
      <c r="F177" s="2">
        <v>45748</v>
      </c>
      <c r="G177" s="3">
        <v>-6</v>
      </c>
      <c r="H177" t="s">
        <v>14</v>
      </c>
    </row>
    <row r="178" spans="1:8" x14ac:dyDescent="0.25">
      <c r="A178" t="s">
        <v>0</v>
      </c>
      <c r="B178" t="s">
        <v>3426</v>
      </c>
      <c r="C178" t="s">
        <v>17</v>
      </c>
      <c r="D178">
        <v>3205401</v>
      </c>
      <c r="E178" s="2">
        <v>46112</v>
      </c>
      <c r="F178" s="2">
        <v>45748</v>
      </c>
      <c r="G178" s="3">
        <v>-6</v>
      </c>
      <c r="H178" t="s">
        <v>14</v>
      </c>
    </row>
    <row r="179" spans="1:8" x14ac:dyDescent="0.25">
      <c r="A179" t="s">
        <v>0</v>
      </c>
      <c r="B179" t="s">
        <v>3426</v>
      </c>
      <c r="C179" t="s">
        <v>17</v>
      </c>
      <c r="D179">
        <v>3206401</v>
      </c>
      <c r="E179" s="2">
        <v>46112</v>
      </c>
      <c r="F179" s="2">
        <v>45748</v>
      </c>
      <c r="G179" s="3">
        <v>-6</v>
      </c>
      <c r="H179" t="s">
        <v>14</v>
      </c>
    </row>
    <row r="180" spans="1:8" x14ac:dyDescent="0.25">
      <c r="A180" t="s">
        <v>0</v>
      </c>
      <c r="B180" t="s">
        <v>3426</v>
      </c>
      <c r="C180" t="s">
        <v>17</v>
      </c>
      <c r="D180">
        <v>3207401</v>
      </c>
      <c r="E180" s="2">
        <v>46112</v>
      </c>
      <c r="F180" s="2">
        <v>45748</v>
      </c>
      <c r="G180" s="3">
        <v>-6</v>
      </c>
      <c r="H180" t="s">
        <v>14</v>
      </c>
    </row>
    <row r="181" spans="1:8" x14ac:dyDescent="0.25">
      <c r="A181" t="s">
        <v>0</v>
      </c>
      <c r="B181" t="s">
        <v>3426</v>
      </c>
      <c r="C181" t="s">
        <v>17</v>
      </c>
      <c r="D181">
        <v>3209401</v>
      </c>
      <c r="E181" s="2">
        <v>46112</v>
      </c>
      <c r="F181" s="2">
        <v>45748</v>
      </c>
      <c r="G181" s="3">
        <v>-6</v>
      </c>
      <c r="H181" t="s">
        <v>14</v>
      </c>
    </row>
    <row r="182" spans="1:8" x14ac:dyDescent="0.25">
      <c r="A182" t="s">
        <v>0</v>
      </c>
      <c r="B182" t="s">
        <v>3426</v>
      </c>
      <c r="C182" t="s">
        <v>17</v>
      </c>
      <c r="D182">
        <v>3210401</v>
      </c>
      <c r="E182" s="2">
        <v>46112</v>
      </c>
      <c r="F182" s="2">
        <v>45748</v>
      </c>
      <c r="G182" s="3">
        <v>-6</v>
      </c>
      <c r="H182" t="s">
        <v>14</v>
      </c>
    </row>
    <row r="183" spans="1:8" x14ac:dyDescent="0.25">
      <c r="A183" t="s">
        <v>0</v>
      </c>
      <c r="B183" t="s">
        <v>3426</v>
      </c>
      <c r="C183" t="s">
        <v>17</v>
      </c>
      <c r="D183">
        <v>3212401</v>
      </c>
      <c r="E183" s="2">
        <v>46112</v>
      </c>
      <c r="F183" s="2">
        <v>45748</v>
      </c>
      <c r="G183" s="3">
        <v>-6</v>
      </c>
      <c r="H183" t="s">
        <v>14</v>
      </c>
    </row>
    <row r="184" spans="1:8" x14ac:dyDescent="0.25">
      <c r="A184" t="s">
        <v>0</v>
      </c>
      <c r="B184" t="s">
        <v>3426</v>
      </c>
      <c r="C184" t="s">
        <v>17</v>
      </c>
      <c r="D184">
        <v>3213401</v>
      </c>
      <c r="E184" s="2">
        <v>46112</v>
      </c>
      <c r="F184" s="2">
        <v>45748</v>
      </c>
      <c r="G184" s="3">
        <v>-6</v>
      </c>
      <c r="H184" t="s">
        <v>14</v>
      </c>
    </row>
    <row r="185" spans="1:8" x14ac:dyDescent="0.25">
      <c r="A185" t="s">
        <v>0</v>
      </c>
      <c r="B185" t="s">
        <v>3426</v>
      </c>
      <c r="C185" t="s">
        <v>17</v>
      </c>
      <c r="D185">
        <v>3216401</v>
      </c>
      <c r="E185" s="2">
        <v>46112</v>
      </c>
      <c r="F185" s="2">
        <v>45748</v>
      </c>
      <c r="G185" s="3">
        <v>-6</v>
      </c>
      <c r="H185" t="s">
        <v>14</v>
      </c>
    </row>
    <row r="186" spans="1:8" x14ac:dyDescent="0.25">
      <c r="A186" t="s">
        <v>0</v>
      </c>
      <c r="B186" t="s">
        <v>3426</v>
      </c>
      <c r="C186" t="s">
        <v>17</v>
      </c>
      <c r="D186">
        <v>3220401</v>
      </c>
      <c r="E186" s="2">
        <v>46112</v>
      </c>
      <c r="F186" s="2">
        <v>45748</v>
      </c>
      <c r="G186" s="3">
        <v>-6</v>
      </c>
      <c r="H186" t="s">
        <v>14</v>
      </c>
    </row>
    <row r="187" spans="1:8" x14ac:dyDescent="0.25">
      <c r="A187" t="s">
        <v>0</v>
      </c>
      <c r="B187" t="s">
        <v>3426</v>
      </c>
      <c r="C187" t="s">
        <v>17</v>
      </c>
      <c r="D187">
        <v>3221401</v>
      </c>
      <c r="E187" s="2">
        <v>46112</v>
      </c>
      <c r="F187" s="2">
        <v>45748</v>
      </c>
      <c r="G187" s="3">
        <v>-6</v>
      </c>
      <c r="H187" t="s">
        <v>14</v>
      </c>
    </row>
    <row r="188" spans="1:8" x14ac:dyDescent="0.25">
      <c r="A188" t="s">
        <v>0</v>
      </c>
      <c r="B188" t="s">
        <v>3426</v>
      </c>
      <c r="C188" t="s">
        <v>17</v>
      </c>
      <c r="D188">
        <v>3225401</v>
      </c>
      <c r="E188" s="2">
        <v>46112</v>
      </c>
      <c r="F188" s="2">
        <v>45748</v>
      </c>
      <c r="G188" s="3">
        <v>-6</v>
      </c>
      <c r="H188" t="s">
        <v>14</v>
      </c>
    </row>
    <row r="189" spans="1:8" x14ac:dyDescent="0.25">
      <c r="A189" t="s">
        <v>0</v>
      </c>
      <c r="B189" t="s">
        <v>3426</v>
      </c>
      <c r="C189" t="s">
        <v>17</v>
      </c>
      <c r="D189">
        <v>3233401</v>
      </c>
      <c r="E189" s="2">
        <v>46112</v>
      </c>
      <c r="F189" s="2">
        <v>45748</v>
      </c>
      <c r="G189" s="3">
        <v>-6</v>
      </c>
      <c r="H189" t="s">
        <v>14</v>
      </c>
    </row>
    <row r="190" spans="1:8" x14ac:dyDescent="0.25">
      <c r="A190" t="s">
        <v>0</v>
      </c>
      <c r="B190" t="s">
        <v>3426</v>
      </c>
      <c r="C190" t="s">
        <v>17</v>
      </c>
      <c r="D190">
        <v>3234401</v>
      </c>
      <c r="E190" s="2">
        <v>46112</v>
      </c>
      <c r="F190" s="2">
        <v>45748</v>
      </c>
      <c r="G190" s="3">
        <v>-6</v>
      </c>
      <c r="H190" t="s">
        <v>14</v>
      </c>
    </row>
    <row r="191" spans="1:8" x14ac:dyDescent="0.25">
      <c r="A191" t="s">
        <v>0</v>
      </c>
      <c r="B191" t="s">
        <v>3426</v>
      </c>
      <c r="C191" t="s">
        <v>17</v>
      </c>
      <c r="D191">
        <v>3235401</v>
      </c>
      <c r="E191" s="2">
        <v>46112</v>
      </c>
      <c r="F191" s="2">
        <v>45748</v>
      </c>
      <c r="G191" s="3">
        <v>-6</v>
      </c>
      <c r="H191" t="s">
        <v>14</v>
      </c>
    </row>
    <row r="192" spans="1:8" x14ac:dyDescent="0.25">
      <c r="A192" t="s">
        <v>0</v>
      </c>
      <c r="B192" t="s">
        <v>3426</v>
      </c>
      <c r="C192" t="s">
        <v>17</v>
      </c>
      <c r="D192">
        <v>3236401</v>
      </c>
      <c r="E192" s="2">
        <v>46112</v>
      </c>
      <c r="F192" s="2">
        <v>45748</v>
      </c>
      <c r="G192" s="3">
        <v>-6</v>
      </c>
      <c r="H192" t="s">
        <v>14</v>
      </c>
    </row>
    <row r="193" spans="1:8" x14ac:dyDescent="0.25">
      <c r="A193" t="s">
        <v>0</v>
      </c>
      <c r="B193" t="s">
        <v>3426</v>
      </c>
      <c r="C193" t="s">
        <v>17</v>
      </c>
      <c r="D193">
        <v>3239401</v>
      </c>
      <c r="E193" s="2">
        <v>46112</v>
      </c>
      <c r="F193" s="2">
        <v>45748</v>
      </c>
      <c r="G193" s="3">
        <v>-6</v>
      </c>
      <c r="H193" t="s">
        <v>14</v>
      </c>
    </row>
    <row r="194" spans="1:8" x14ac:dyDescent="0.25">
      <c r="A194" t="s">
        <v>0</v>
      </c>
      <c r="B194" t="s">
        <v>3426</v>
      </c>
      <c r="C194" t="s">
        <v>17</v>
      </c>
      <c r="D194">
        <v>3240401</v>
      </c>
      <c r="E194" s="2">
        <v>46112</v>
      </c>
      <c r="F194" s="2">
        <v>45748</v>
      </c>
      <c r="G194" s="3">
        <v>-6</v>
      </c>
      <c r="H194" t="s">
        <v>14</v>
      </c>
    </row>
    <row r="195" spans="1:8" x14ac:dyDescent="0.25">
      <c r="A195" t="s">
        <v>0</v>
      </c>
      <c r="B195" t="s">
        <v>3426</v>
      </c>
      <c r="C195" t="s">
        <v>17</v>
      </c>
      <c r="D195">
        <v>3245401</v>
      </c>
      <c r="E195" s="2">
        <v>46112</v>
      </c>
      <c r="F195" s="2">
        <v>45748</v>
      </c>
      <c r="G195" s="3">
        <v>-6</v>
      </c>
      <c r="H195" t="s">
        <v>14</v>
      </c>
    </row>
    <row r="196" spans="1:8" x14ac:dyDescent="0.25">
      <c r="A196" t="s">
        <v>0</v>
      </c>
      <c r="B196" t="s">
        <v>3426</v>
      </c>
      <c r="C196" t="s">
        <v>17</v>
      </c>
      <c r="D196">
        <v>3246401</v>
      </c>
      <c r="E196" s="2">
        <v>46112</v>
      </c>
      <c r="F196" s="2">
        <v>45748</v>
      </c>
      <c r="G196" s="3">
        <v>-6</v>
      </c>
      <c r="H196" t="s">
        <v>14</v>
      </c>
    </row>
    <row r="197" spans="1:8" x14ac:dyDescent="0.25">
      <c r="A197" t="s">
        <v>0</v>
      </c>
      <c r="B197" t="s">
        <v>3426</v>
      </c>
      <c r="C197" t="s">
        <v>17</v>
      </c>
      <c r="D197">
        <v>3247401</v>
      </c>
      <c r="E197" s="2">
        <v>46112</v>
      </c>
      <c r="F197" s="2">
        <v>45748</v>
      </c>
      <c r="G197" s="3">
        <v>-6</v>
      </c>
      <c r="H197" t="s">
        <v>14</v>
      </c>
    </row>
    <row r="198" spans="1:8" x14ac:dyDescent="0.25">
      <c r="A198" t="s">
        <v>0</v>
      </c>
      <c r="B198" t="s">
        <v>3426</v>
      </c>
      <c r="C198" t="s">
        <v>17</v>
      </c>
      <c r="D198">
        <v>3248401</v>
      </c>
      <c r="E198" s="2">
        <v>46112</v>
      </c>
      <c r="F198" s="2">
        <v>45748</v>
      </c>
      <c r="G198" s="3">
        <v>-6</v>
      </c>
      <c r="H198" t="s">
        <v>14</v>
      </c>
    </row>
    <row r="199" spans="1:8" x14ac:dyDescent="0.25">
      <c r="A199" t="s">
        <v>0</v>
      </c>
      <c r="B199" t="s">
        <v>3426</v>
      </c>
      <c r="C199" t="s">
        <v>17</v>
      </c>
      <c r="D199">
        <v>3249401</v>
      </c>
      <c r="E199" s="2">
        <v>46112</v>
      </c>
      <c r="F199" s="2">
        <v>45748</v>
      </c>
      <c r="G199" s="3">
        <v>-6</v>
      </c>
      <c r="H199" t="s">
        <v>14</v>
      </c>
    </row>
    <row r="200" spans="1:8" x14ac:dyDescent="0.25">
      <c r="A200" t="s">
        <v>0</v>
      </c>
      <c r="B200" t="s">
        <v>3426</v>
      </c>
      <c r="C200" t="s">
        <v>17</v>
      </c>
      <c r="D200">
        <v>3250401</v>
      </c>
      <c r="E200" s="2">
        <v>46112</v>
      </c>
      <c r="F200" s="2">
        <v>45748</v>
      </c>
      <c r="G200" s="3">
        <v>-6</v>
      </c>
      <c r="H200" t="s">
        <v>14</v>
      </c>
    </row>
    <row r="201" spans="1:8" x14ac:dyDescent="0.25">
      <c r="A201" t="s">
        <v>0</v>
      </c>
      <c r="B201" t="s">
        <v>3426</v>
      </c>
      <c r="C201" t="s">
        <v>17</v>
      </c>
      <c r="D201">
        <v>3251401</v>
      </c>
      <c r="E201" s="2">
        <v>46112</v>
      </c>
      <c r="F201" s="2">
        <v>45748</v>
      </c>
      <c r="G201" s="3">
        <v>-6</v>
      </c>
      <c r="H201" t="s">
        <v>14</v>
      </c>
    </row>
    <row r="202" spans="1:8" x14ac:dyDescent="0.25">
      <c r="A202" t="s">
        <v>0</v>
      </c>
      <c r="B202" t="s">
        <v>3426</v>
      </c>
      <c r="C202" t="s">
        <v>17</v>
      </c>
      <c r="D202">
        <v>3252401</v>
      </c>
      <c r="E202" s="2">
        <v>46112</v>
      </c>
      <c r="F202" s="2">
        <v>45748</v>
      </c>
      <c r="G202" s="3">
        <v>-6</v>
      </c>
      <c r="H202" t="s">
        <v>14</v>
      </c>
    </row>
    <row r="203" spans="1:8" x14ac:dyDescent="0.25">
      <c r="A203" t="s">
        <v>0</v>
      </c>
      <c r="B203" t="s">
        <v>3426</v>
      </c>
      <c r="C203" t="s">
        <v>17</v>
      </c>
      <c r="D203">
        <v>3253401</v>
      </c>
      <c r="E203" s="2">
        <v>46112</v>
      </c>
      <c r="F203" s="2">
        <v>45748</v>
      </c>
      <c r="G203" s="3">
        <v>-6</v>
      </c>
      <c r="H203" t="s">
        <v>14</v>
      </c>
    </row>
    <row r="204" spans="1:8" x14ac:dyDescent="0.25">
      <c r="A204" t="s">
        <v>0</v>
      </c>
      <c r="B204" t="s">
        <v>3426</v>
      </c>
      <c r="C204" t="s">
        <v>17</v>
      </c>
      <c r="D204">
        <v>3255401</v>
      </c>
      <c r="E204" s="2">
        <v>46112</v>
      </c>
      <c r="F204" s="2">
        <v>45748</v>
      </c>
      <c r="G204" s="3">
        <v>-6</v>
      </c>
      <c r="H204" t="s">
        <v>14</v>
      </c>
    </row>
    <row r="205" spans="1:8" x14ac:dyDescent="0.25">
      <c r="A205" t="s">
        <v>0</v>
      </c>
      <c r="B205" t="s">
        <v>3426</v>
      </c>
      <c r="C205" t="s">
        <v>17</v>
      </c>
      <c r="D205">
        <v>3301401</v>
      </c>
      <c r="E205" s="2">
        <v>46112</v>
      </c>
      <c r="F205" s="2">
        <v>45748</v>
      </c>
      <c r="G205" s="3">
        <v>-6</v>
      </c>
      <c r="H205" t="s">
        <v>14</v>
      </c>
    </row>
    <row r="206" spans="1:8" x14ac:dyDescent="0.25">
      <c r="A206" t="s">
        <v>0</v>
      </c>
      <c r="B206" t="s">
        <v>3426</v>
      </c>
      <c r="C206" t="s">
        <v>17</v>
      </c>
      <c r="D206">
        <v>3302401</v>
      </c>
      <c r="E206" s="2">
        <v>46112</v>
      </c>
      <c r="F206" s="2">
        <v>45748</v>
      </c>
      <c r="G206" s="3">
        <v>-6</v>
      </c>
      <c r="H206" t="s">
        <v>14</v>
      </c>
    </row>
    <row r="207" spans="1:8" x14ac:dyDescent="0.25">
      <c r="A207" t="s">
        <v>0</v>
      </c>
      <c r="B207" t="s">
        <v>3426</v>
      </c>
      <c r="C207" t="s">
        <v>17</v>
      </c>
      <c r="D207">
        <v>3304401</v>
      </c>
      <c r="E207" s="2">
        <v>46112</v>
      </c>
      <c r="F207" s="2">
        <v>45748</v>
      </c>
      <c r="G207" s="3">
        <v>-6</v>
      </c>
      <c r="H207" t="s">
        <v>14</v>
      </c>
    </row>
    <row r="208" spans="1:8" x14ac:dyDescent="0.25">
      <c r="A208" t="s">
        <v>0</v>
      </c>
      <c r="B208" t="s">
        <v>3426</v>
      </c>
      <c r="C208" t="s">
        <v>17</v>
      </c>
      <c r="D208">
        <v>3311401</v>
      </c>
      <c r="E208" s="2">
        <v>46112</v>
      </c>
      <c r="F208" s="2">
        <v>45748</v>
      </c>
      <c r="G208" s="3">
        <v>-6</v>
      </c>
      <c r="H208" t="s">
        <v>14</v>
      </c>
    </row>
    <row r="209" spans="1:8" x14ac:dyDescent="0.25">
      <c r="A209" t="s">
        <v>0</v>
      </c>
      <c r="B209" t="s">
        <v>3426</v>
      </c>
      <c r="C209" t="s">
        <v>17</v>
      </c>
      <c r="D209">
        <v>3312401</v>
      </c>
      <c r="E209" s="2">
        <v>46112</v>
      </c>
      <c r="F209" s="2">
        <v>45748</v>
      </c>
      <c r="G209" s="3">
        <v>-6</v>
      </c>
      <c r="H209" t="s">
        <v>14</v>
      </c>
    </row>
    <row r="210" spans="1:8" x14ac:dyDescent="0.25">
      <c r="A210" t="s">
        <v>0</v>
      </c>
      <c r="B210" t="s">
        <v>3426</v>
      </c>
      <c r="C210" t="s">
        <v>17</v>
      </c>
      <c r="D210">
        <v>3313401</v>
      </c>
      <c r="E210" s="2">
        <v>46112</v>
      </c>
      <c r="F210" s="2">
        <v>45748</v>
      </c>
      <c r="G210" s="3">
        <v>-6</v>
      </c>
      <c r="H210" t="s">
        <v>14</v>
      </c>
    </row>
    <row r="211" spans="1:8" x14ac:dyDescent="0.25">
      <c r="A211" t="s">
        <v>0</v>
      </c>
      <c r="B211" t="s">
        <v>3426</v>
      </c>
      <c r="C211" t="s">
        <v>17</v>
      </c>
      <c r="D211">
        <v>3401401</v>
      </c>
      <c r="E211" s="2">
        <v>46112</v>
      </c>
      <c r="F211" s="2">
        <v>45748</v>
      </c>
      <c r="G211" s="3">
        <v>-6</v>
      </c>
      <c r="H211" t="s">
        <v>14</v>
      </c>
    </row>
    <row r="212" spans="1:8" x14ac:dyDescent="0.25">
      <c r="A212" t="s">
        <v>0</v>
      </c>
      <c r="B212" t="s">
        <v>3426</v>
      </c>
      <c r="C212" t="s">
        <v>17</v>
      </c>
      <c r="D212">
        <v>3402401</v>
      </c>
      <c r="E212" s="2">
        <v>46112</v>
      </c>
      <c r="F212" s="2">
        <v>45748</v>
      </c>
      <c r="G212" s="3">
        <v>-6</v>
      </c>
      <c r="H212" t="s">
        <v>14</v>
      </c>
    </row>
    <row r="213" spans="1:8" x14ac:dyDescent="0.25">
      <c r="A213" t="s">
        <v>0</v>
      </c>
      <c r="B213" t="s">
        <v>3426</v>
      </c>
      <c r="C213" t="s">
        <v>17</v>
      </c>
      <c r="D213">
        <v>3403401</v>
      </c>
      <c r="E213" s="2">
        <v>46112</v>
      </c>
      <c r="F213" s="2">
        <v>45748</v>
      </c>
      <c r="G213" s="3">
        <v>-6</v>
      </c>
      <c r="H213" t="s">
        <v>14</v>
      </c>
    </row>
    <row r="214" spans="1:8" x14ac:dyDescent="0.25">
      <c r="A214" t="s">
        <v>0</v>
      </c>
      <c r="B214" t="s">
        <v>3426</v>
      </c>
      <c r="C214" t="s">
        <v>17</v>
      </c>
      <c r="D214">
        <v>3404401</v>
      </c>
      <c r="E214" s="2">
        <v>46112</v>
      </c>
      <c r="F214" s="2">
        <v>45748</v>
      </c>
      <c r="G214" s="3">
        <v>-6</v>
      </c>
      <c r="H214" t="s">
        <v>14</v>
      </c>
    </row>
    <row r="215" spans="1:8" x14ac:dyDescent="0.25">
      <c r="A215" t="s">
        <v>0</v>
      </c>
      <c r="B215" t="s">
        <v>3426</v>
      </c>
      <c r="C215" t="s">
        <v>17</v>
      </c>
      <c r="D215">
        <v>3411401</v>
      </c>
      <c r="E215" s="2">
        <v>46112</v>
      </c>
      <c r="F215" s="2">
        <v>45748</v>
      </c>
      <c r="G215" s="3">
        <v>-6</v>
      </c>
      <c r="H215" t="s">
        <v>14</v>
      </c>
    </row>
    <row r="216" spans="1:8" x14ac:dyDescent="0.25">
      <c r="A216" t="s">
        <v>0</v>
      </c>
      <c r="B216" t="s">
        <v>3426</v>
      </c>
      <c r="C216" t="s">
        <v>17</v>
      </c>
      <c r="D216">
        <v>3413271</v>
      </c>
      <c r="E216" s="2">
        <v>46112</v>
      </c>
      <c r="F216" s="2">
        <v>45748</v>
      </c>
      <c r="G216" s="3">
        <v>-6</v>
      </c>
      <c r="H216" t="s">
        <v>14</v>
      </c>
    </row>
    <row r="217" spans="1:8" x14ac:dyDescent="0.25">
      <c r="A217" t="s">
        <v>0</v>
      </c>
      <c r="B217" t="s">
        <v>3426</v>
      </c>
      <c r="C217" t="s">
        <v>17</v>
      </c>
      <c r="D217">
        <v>3413401</v>
      </c>
      <c r="E217" s="2">
        <v>46112</v>
      </c>
      <c r="F217" s="2">
        <v>45748</v>
      </c>
      <c r="G217" s="3">
        <v>-6</v>
      </c>
      <c r="H217" t="s">
        <v>14</v>
      </c>
    </row>
    <row r="218" spans="1:8" x14ac:dyDescent="0.25">
      <c r="A218" t="s">
        <v>0</v>
      </c>
      <c r="B218" t="s">
        <v>3426</v>
      </c>
      <c r="C218" t="s">
        <v>17</v>
      </c>
      <c r="D218">
        <v>3413403</v>
      </c>
      <c r="E218" s="2">
        <v>46112</v>
      </c>
      <c r="F218" s="2">
        <v>45748</v>
      </c>
      <c r="G218" s="3">
        <v>-6</v>
      </c>
      <c r="H218" t="s">
        <v>14</v>
      </c>
    </row>
    <row r="219" spans="1:8" x14ac:dyDescent="0.25">
      <c r="A219" t="s">
        <v>0</v>
      </c>
      <c r="B219" t="s">
        <v>3426</v>
      </c>
      <c r="C219" t="s">
        <v>17</v>
      </c>
      <c r="D219">
        <v>3414401</v>
      </c>
      <c r="E219" s="2">
        <v>46112</v>
      </c>
      <c r="F219" s="2">
        <v>45748</v>
      </c>
      <c r="G219" s="3">
        <v>-6</v>
      </c>
      <c r="H219" t="s">
        <v>14</v>
      </c>
    </row>
    <row r="220" spans="1:8" x14ac:dyDescent="0.25">
      <c r="A220" t="s">
        <v>0</v>
      </c>
      <c r="B220" t="s">
        <v>3426</v>
      </c>
      <c r="C220" t="s">
        <v>17</v>
      </c>
      <c r="D220">
        <v>3415453</v>
      </c>
      <c r="E220" s="2">
        <v>46112</v>
      </c>
      <c r="F220" s="2">
        <v>45748</v>
      </c>
      <c r="G220" s="3">
        <v>-6</v>
      </c>
      <c r="H220" t="s">
        <v>14</v>
      </c>
    </row>
    <row r="221" spans="1:8" x14ac:dyDescent="0.25">
      <c r="A221" t="s">
        <v>0</v>
      </c>
      <c r="B221" t="s">
        <v>3426</v>
      </c>
      <c r="C221" t="s">
        <v>17</v>
      </c>
      <c r="D221">
        <v>3417403</v>
      </c>
      <c r="E221" s="2">
        <v>46112</v>
      </c>
      <c r="F221" s="2">
        <v>45748</v>
      </c>
      <c r="G221" s="3">
        <v>-6</v>
      </c>
      <c r="H221" t="s">
        <v>14</v>
      </c>
    </row>
    <row r="222" spans="1:8" x14ac:dyDescent="0.25">
      <c r="A222" t="s">
        <v>0</v>
      </c>
      <c r="B222" t="s">
        <v>3426</v>
      </c>
      <c r="C222" t="s">
        <v>17</v>
      </c>
      <c r="D222">
        <v>3501401</v>
      </c>
      <c r="E222" s="2">
        <v>46112</v>
      </c>
      <c r="F222" s="2">
        <v>45748</v>
      </c>
      <c r="G222" s="3">
        <v>-6</v>
      </c>
      <c r="H222" t="s">
        <v>14</v>
      </c>
    </row>
    <row r="223" spans="1:8" x14ac:dyDescent="0.25">
      <c r="A223" t="s">
        <v>0</v>
      </c>
      <c r="B223" t="s">
        <v>3426</v>
      </c>
      <c r="C223" t="s">
        <v>17</v>
      </c>
      <c r="D223">
        <v>3502401</v>
      </c>
      <c r="E223" s="2">
        <v>46112</v>
      </c>
      <c r="F223" s="2">
        <v>45748</v>
      </c>
      <c r="G223" s="3">
        <v>-6</v>
      </c>
      <c r="H223" t="s">
        <v>14</v>
      </c>
    </row>
    <row r="224" spans="1:8" x14ac:dyDescent="0.25">
      <c r="A224" t="s">
        <v>0</v>
      </c>
      <c r="B224" t="s">
        <v>3426</v>
      </c>
      <c r="C224" t="s">
        <v>17</v>
      </c>
      <c r="D224">
        <v>3506401</v>
      </c>
      <c r="E224" s="2">
        <v>46112</v>
      </c>
      <c r="F224" s="2">
        <v>45748</v>
      </c>
      <c r="G224" s="3">
        <v>-6</v>
      </c>
      <c r="H224" t="s">
        <v>14</v>
      </c>
    </row>
    <row r="225" spans="1:8" x14ac:dyDescent="0.25">
      <c r="A225" t="s">
        <v>0</v>
      </c>
      <c r="B225" t="s">
        <v>3426</v>
      </c>
      <c r="C225" t="s">
        <v>17</v>
      </c>
      <c r="D225">
        <v>3511401</v>
      </c>
      <c r="E225" s="2">
        <v>46112</v>
      </c>
      <c r="F225" s="2">
        <v>45748</v>
      </c>
      <c r="G225" s="3">
        <v>-6</v>
      </c>
      <c r="H225" t="s">
        <v>14</v>
      </c>
    </row>
    <row r="226" spans="1:8" x14ac:dyDescent="0.25">
      <c r="A226" t="s">
        <v>0</v>
      </c>
      <c r="B226" t="s">
        <v>3426</v>
      </c>
      <c r="C226" t="s">
        <v>17</v>
      </c>
      <c r="D226">
        <v>3512401</v>
      </c>
      <c r="E226" s="2">
        <v>46112</v>
      </c>
      <c r="F226" s="2">
        <v>45748</v>
      </c>
      <c r="G226" s="3">
        <v>-6</v>
      </c>
      <c r="H226" t="s">
        <v>14</v>
      </c>
    </row>
    <row r="227" spans="1:8" x14ac:dyDescent="0.25">
      <c r="A227" t="s">
        <v>0</v>
      </c>
      <c r="B227" t="s">
        <v>3426</v>
      </c>
      <c r="C227" t="s">
        <v>17</v>
      </c>
      <c r="D227">
        <v>3513401</v>
      </c>
      <c r="E227" s="2">
        <v>46112</v>
      </c>
      <c r="F227" s="2">
        <v>45748</v>
      </c>
      <c r="G227" s="3">
        <v>-6</v>
      </c>
      <c r="H227" t="s">
        <v>14</v>
      </c>
    </row>
    <row r="228" spans="1:8" x14ac:dyDescent="0.25">
      <c r="A228" t="s">
        <v>0</v>
      </c>
      <c r="B228" t="s">
        <v>3426</v>
      </c>
      <c r="C228" t="s">
        <v>17</v>
      </c>
      <c r="D228">
        <v>3514401</v>
      </c>
      <c r="E228" s="2">
        <v>46112</v>
      </c>
      <c r="F228" s="2">
        <v>45748</v>
      </c>
      <c r="G228" s="3">
        <v>-6</v>
      </c>
      <c r="H228" t="s">
        <v>14</v>
      </c>
    </row>
    <row r="229" spans="1:8" x14ac:dyDescent="0.25">
      <c r="A229" t="s">
        <v>0</v>
      </c>
      <c r="B229" t="s">
        <v>3426</v>
      </c>
      <c r="C229" t="s">
        <v>17</v>
      </c>
      <c r="D229">
        <v>3516288</v>
      </c>
      <c r="E229" s="2">
        <v>46112</v>
      </c>
      <c r="F229" s="2">
        <v>45748</v>
      </c>
      <c r="G229" s="3">
        <v>-6</v>
      </c>
      <c r="H229" t="s">
        <v>14</v>
      </c>
    </row>
    <row r="230" spans="1:8" x14ac:dyDescent="0.25">
      <c r="A230" t="s">
        <v>0</v>
      </c>
      <c r="B230" t="s">
        <v>3426</v>
      </c>
      <c r="C230" t="s">
        <v>17</v>
      </c>
      <c r="D230">
        <v>3516401</v>
      </c>
      <c r="E230" s="2">
        <v>46112</v>
      </c>
      <c r="F230" s="2">
        <v>45748</v>
      </c>
      <c r="G230" s="3">
        <v>-6</v>
      </c>
      <c r="H230" t="s">
        <v>14</v>
      </c>
    </row>
    <row r="231" spans="1:8" x14ac:dyDescent="0.25">
      <c r="A231" t="s">
        <v>0</v>
      </c>
      <c r="B231" t="s">
        <v>3426</v>
      </c>
      <c r="C231" t="s">
        <v>17</v>
      </c>
      <c r="D231">
        <v>3517401</v>
      </c>
      <c r="E231" s="2">
        <v>46112</v>
      </c>
      <c r="F231" s="2">
        <v>45748</v>
      </c>
      <c r="G231" s="3">
        <v>-6</v>
      </c>
      <c r="H231" t="s">
        <v>14</v>
      </c>
    </row>
    <row r="232" spans="1:8" x14ac:dyDescent="0.25">
      <c r="A232" t="s">
        <v>0</v>
      </c>
      <c r="B232" t="s">
        <v>3426</v>
      </c>
      <c r="C232" t="s">
        <v>17</v>
      </c>
      <c r="D232">
        <v>3518401</v>
      </c>
      <c r="E232" s="2">
        <v>46112</v>
      </c>
      <c r="F232" s="2">
        <v>45748</v>
      </c>
      <c r="G232" s="3">
        <v>-6</v>
      </c>
      <c r="H232" t="s">
        <v>14</v>
      </c>
    </row>
    <row r="233" spans="1:8" x14ac:dyDescent="0.25">
      <c r="A233" t="s">
        <v>0</v>
      </c>
      <c r="B233" t="s">
        <v>3426</v>
      </c>
      <c r="C233" t="s">
        <v>17</v>
      </c>
      <c r="D233">
        <v>3519401</v>
      </c>
      <c r="E233" s="2">
        <v>46112</v>
      </c>
      <c r="F233" s="2">
        <v>45748</v>
      </c>
      <c r="G233" s="3">
        <v>-6</v>
      </c>
      <c r="H233" t="s">
        <v>14</v>
      </c>
    </row>
    <row r="234" spans="1:8" x14ac:dyDescent="0.25">
      <c r="A234" t="s">
        <v>0</v>
      </c>
      <c r="B234" t="s">
        <v>3426</v>
      </c>
      <c r="C234" t="s">
        <v>17</v>
      </c>
      <c r="D234">
        <v>3520401</v>
      </c>
      <c r="E234" s="2">
        <v>46112</v>
      </c>
      <c r="F234" s="2">
        <v>45748</v>
      </c>
      <c r="G234" s="3">
        <v>-6</v>
      </c>
      <c r="H234" t="s">
        <v>14</v>
      </c>
    </row>
    <row r="235" spans="1:8" x14ac:dyDescent="0.25">
      <c r="A235" t="s">
        <v>0</v>
      </c>
      <c r="B235" t="s">
        <v>3426</v>
      </c>
      <c r="C235" t="s">
        <v>17</v>
      </c>
      <c r="D235">
        <v>3522401</v>
      </c>
      <c r="E235" s="2">
        <v>46112</v>
      </c>
      <c r="F235" s="2">
        <v>45748</v>
      </c>
      <c r="G235" s="3">
        <v>-6</v>
      </c>
      <c r="H235" t="s">
        <v>14</v>
      </c>
    </row>
    <row r="236" spans="1:8" x14ac:dyDescent="0.25">
      <c r="A236" t="s">
        <v>0</v>
      </c>
      <c r="B236" t="s">
        <v>3426</v>
      </c>
      <c r="C236" t="s">
        <v>17</v>
      </c>
      <c r="D236">
        <v>3523401</v>
      </c>
      <c r="E236" s="2">
        <v>46112</v>
      </c>
      <c r="F236" s="2">
        <v>45748</v>
      </c>
      <c r="G236" s="3">
        <v>-6</v>
      </c>
      <c r="H236" t="s">
        <v>14</v>
      </c>
    </row>
    <row r="237" spans="1:8" x14ac:dyDescent="0.25">
      <c r="A237" t="s">
        <v>0</v>
      </c>
      <c r="B237" t="s">
        <v>3426</v>
      </c>
      <c r="C237" t="s">
        <v>17</v>
      </c>
      <c r="D237">
        <v>3524401</v>
      </c>
      <c r="E237" s="2">
        <v>46112</v>
      </c>
      <c r="F237" s="2">
        <v>45748</v>
      </c>
      <c r="G237" s="3">
        <v>-6</v>
      </c>
      <c r="H237" t="s">
        <v>14</v>
      </c>
    </row>
    <row r="238" spans="1:8" x14ac:dyDescent="0.25">
      <c r="A238" t="s">
        <v>0</v>
      </c>
      <c r="B238" t="s">
        <v>3426</v>
      </c>
      <c r="C238" t="s">
        <v>17</v>
      </c>
      <c r="D238">
        <v>3525401</v>
      </c>
      <c r="E238" s="2">
        <v>46112</v>
      </c>
      <c r="F238" s="2">
        <v>45748</v>
      </c>
      <c r="G238" s="3">
        <v>-6</v>
      </c>
      <c r="H238" t="s">
        <v>14</v>
      </c>
    </row>
    <row r="239" spans="1:8" x14ac:dyDescent="0.25">
      <c r="A239" t="s">
        <v>0</v>
      </c>
      <c r="B239" t="s">
        <v>3426</v>
      </c>
      <c r="C239" t="s">
        <v>17</v>
      </c>
      <c r="D239">
        <v>3526401</v>
      </c>
      <c r="E239" s="2">
        <v>46112</v>
      </c>
      <c r="F239" s="2">
        <v>45748</v>
      </c>
      <c r="G239" s="3">
        <v>-6</v>
      </c>
      <c r="H239" t="s">
        <v>14</v>
      </c>
    </row>
    <row r="240" spans="1:8" x14ac:dyDescent="0.25">
      <c r="A240" t="s">
        <v>0</v>
      </c>
      <c r="B240" t="s">
        <v>3426</v>
      </c>
      <c r="C240" t="s">
        <v>17</v>
      </c>
      <c r="D240">
        <v>3529401</v>
      </c>
      <c r="E240" s="2">
        <v>46112</v>
      </c>
      <c r="F240" s="2">
        <v>45748</v>
      </c>
      <c r="G240" s="3">
        <v>-6</v>
      </c>
      <c r="H240" t="s">
        <v>14</v>
      </c>
    </row>
    <row r="241" spans="1:8" x14ac:dyDescent="0.25">
      <c r="A241" t="s">
        <v>0</v>
      </c>
      <c r="B241" t="s">
        <v>3426</v>
      </c>
      <c r="C241" t="s">
        <v>17</v>
      </c>
      <c r="D241">
        <v>3530401</v>
      </c>
      <c r="E241" s="2">
        <v>46112</v>
      </c>
      <c r="F241" s="2">
        <v>45748</v>
      </c>
      <c r="G241" s="3">
        <v>-6</v>
      </c>
      <c r="H241" t="s">
        <v>14</v>
      </c>
    </row>
    <row r="242" spans="1:8" x14ac:dyDescent="0.25">
      <c r="A242" t="s">
        <v>0</v>
      </c>
      <c r="B242" t="s">
        <v>3426</v>
      </c>
      <c r="C242" t="s">
        <v>17</v>
      </c>
      <c r="D242">
        <v>3534401</v>
      </c>
      <c r="E242" s="2">
        <v>46112</v>
      </c>
      <c r="F242" s="2">
        <v>45748</v>
      </c>
      <c r="G242" s="3">
        <v>-6</v>
      </c>
      <c r="H242" t="s">
        <v>14</v>
      </c>
    </row>
    <row r="243" spans="1:8" x14ac:dyDescent="0.25">
      <c r="A243" t="s">
        <v>0</v>
      </c>
      <c r="B243" t="s">
        <v>3426</v>
      </c>
      <c r="C243" t="s">
        <v>17</v>
      </c>
      <c r="D243">
        <v>3551401</v>
      </c>
      <c r="E243" s="2">
        <v>46112</v>
      </c>
      <c r="F243" s="2">
        <v>45748</v>
      </c>
      <c r="G243" s="3">
        <v>-6</v>
      </c>
      <c r="H243" t="s">
        <v>14</v>
      </c>
    </row>
    <row r="244" spans="1:8" x14ac:dyDescent="0.25">
      <c r="A244" t="s">
        <v>0</v>
      </c>
      <c r="B244" t="s">
        <v>3426</v>
      </c>
      <c r="C244" t="s">
        <v>17</v>
      </c>
      <c r="D244">
        <v>3590401</v>
      </c>
      <c r="E244" s="2">
        <v>46112</v>
      </c>
      <c r="F244" s="2">
        <v>45748</v>
      </c>
      <c r="G244" s="3">
        <v>-6</v>
      </c>
      <c r="H244" t="s">
        <v>14</v>
      </c>
    </row>
    <row r="245" spans="1:8" x14ac:dyDescent="0.25">
      <c r="A245" t="s">
        <v>0</v>
      </c>
      <c r="B245" t="s">
        <v>3426</v>
      </c>
      <c r="C245" t="s">
        <v>17</v>
      </c>
      <c r="D245">
        <v>3591401</v>
      </c>
      <c r="E245" s="2">
        <v>46112</v>
      </c>
      <c r="F245" s="2">
        <v>45748</v>
      </c>
      <c r="G245" s="3">
        <v>-6</v>
      </c>
      <c r="H245" t="s">
        <v>14</v>
      </c>
    </row>
    <row r="246" spans="1:8" x14ac:dyDescent="0.25">
      <c r="A246" t="s">
        <v>0</v>
      </c>
      <c r="B246" t="s">
        <v>3426</v>
      </c>
      <c r="C246" t="s">
        <v>17</v>
      </c>
      <c r="D246">
        <v>3594401</v>
      </c>
      <c r="E246" s="2">
        <v>46112</v>
      </c>
      <c r="F246" s="2">
        <v>45748</v>
      </c>
      <c r="G246" s="3">
        <v>-6</v>
      </c>
      <c r="H246" t="s">
        <v>14</v>
      </c>
    </row>
    <row r="247" spans="1:8" x14ac:dyDescent="0.25">
      <c r="A247" t="s">
        <v>0</v>
      </c>
      <c r="B247" t="s">
        <v>3426</v>
      </c>
      <c r="C247" t="s">
        <v>17</v>
      </c>
      <c r="D247">
        <v>3595401</v>
      </c>
      <c r="E247" s="2">
        <v>46112</v>
      </c>
      <c r="F247" s="2">
        <v>45748</v>
      </c>
      <c r="G247" s="3">
        <v>-6</v>
      </c>
      <c r="H247" t="s">
        <v>14</v>
      </c>
    </row>
    <row r="248" spans="1:8" x14ac:dyDescent="0.25">
      <c r="A248" t="s">
        <v>0</v>
      </c>
      <c r="B248" t="s">
        <v>3426</v>
      </c>
      <c r="C248" t="s">
        <v>17</v>
      </c>
      <c r="D248">
        <v>3596401</v>
      </c>
      <c r="E248" s="2">
        <v>46112</v>
      </c>
      <c r="F248" s="2">
        <v>45748</v>
      </c>
      <c r="G248" s="3">
        <v>-6</v>
      </c>
      <c r="H248" t="s">
        <v>14</v>
      </c>
    </row>
    <row r="249" spans="1:8" x14ac:dyDescent="0.25">
      <c r="A249" t="s">
        <v>0</v>
      </c>
      <c r="B249" t="s">
        <v>3426</v>
      </c>
      <c r="C249" t="s">
        <v>17</v>
      </c>
      <c r="D249">
        <v>3597401</v>
      </c>
      <c r="E249" s="2">
        <v>46112</v>
      </c>
      <c r="F249" s="2">
        <v>45748</v>
      </c>
      <c r="G249" s="3">
        <v>-6</v>
      </c>
      <c r="H249" t="s">
        <v>14</v>
      </c>
    </row>
    <row r="250" spans="1:8" x14ac:dyDescent="0.25">
      <c r="A250" t="s">
        <v>0</v>
      </c>
      <c r="B250" t="s">
        <v>3426</v>
      </c>
      <c r="C250" t="s">
        <v>17</v>
      </c>
      <c r="D250">
        <v>3611401</v>
      </c>
      <c r="E250" s="2">
        <v>46112</v>
      </c>
      <c r="F250" s="2">
        <v>45748</v>
      </c>
      <c r="G250" s="3">
        <v>-6</v>
      </c>
      <c r="H250" t="s">
        <v>14</v>
      </c>
    </row>
    <row r="251" spans="1:8" x14ac:dyDescent="0.25">
      <c r="A251" t="s">
        <v>0</v>
      </c>
      <c r="B251" t="s">
        <v>3426</v>
      </c>
      <c r="C251" t="s">
        <v>17</v>
      </c>
      <c r="D251">
        <v>3612288</v>
      </c>
      <c r="E251" s="2">
        <v>46112</v>
      </c>
      <c r="F251" s="2">
        <v>45748</v>
      </c>
      <c r="G251" s="3">
        <v>-6</v>
      </c>
      <c r="H251" t="s">
        <v>14</v>
      </c>
    </row>
    <row r="252" spans="1:8" x14ac:dyDescent="0.25">
      <c r="A252" t="s">
        <v>0</v>
      </c>
      <c r="B252" t="s">
        <v>3426</v>
      </c>
      <c r="C252" t="s">
        <v>17</v>
      </c>
      <c r="D252">
        <v>3612401</v>
      </c>
      <c r="E252" s="2">
        <v>46112</v>
      </c>
      <c r="F252" s="2">
        <v>45748</v>
      </c>
      <c r="G252" s="3">
        <v>-6</v>
      </c>
      <c r="H252" t="s">
        <v>14</v>
      </c>
    </row>
    <row r="253" spans="1:8" x14ac:dyDescent="0.25">
      <c r="A253" t="s">
        <v>0</v>
      </c>
      <c r="B253" t="s">
        <v>3426</v>
      </c>
      <c r="C253" t="s">
        <v>17</v>
      </c>
      <c r="D253">
        <v>3613401</v>
      </c>
      <c r="E253" s="2">
        <v>46112</v>
      </c>
      <c r="F253" s="2">
        <v>45748</v>
      </c>
      <c r="G253" s="3">
        <v>-6</v>
      </c>
      <c r="H253" t="s">
        <v>14</v>
      </c>
    </row>
    <row r="254" spans="1:8" x14ac:dyDescent="0.25">
      <c r="A254" t="s">
        <v>0</v>
      </c>
      <c r="B254" t="s">
        <v>3426</v>
      </c>
      <c r="C254" t="s">
        <v>17</v>
      </c>
      <c r="D254">
        <v>3614288</v>
      </c>
      <c r="E254" s="2">
        <v>46112</v>
      </c>
      <c r="F254" s="2">
        <v>45748</v>
      </c>
      <c r="G254" s="3">
        <v>-6</v>
      </c>
      <c r="H254" t="s">
        <v>14</v>
      </c>
    </row>
    <row r="255" spans="1:8" x14ac:dyDescent="0.25">
      <c r="A255" t="s">
        <v>0</v>
      </c>
      <c r="B255" t="s">
        <v>3426</v>
      </c>
      <c r="C255" t="s">
        <v>17</v>
      </c>
      <c r="D255">
        <v>3614401</v>
      </c>
      <c r="E255" s="2">
        <v>46112</v>
      </c>
      <c r="F255" s="2">
        <v>45748</v>
      </c>
      <c r="G255" s="3">
        <v>-6</v>
      </c>
      <c r="H255" t="s">
        <v>14</v>
      </c>
    </row>
    <row r="256" spans="1:8" x14ac:dyDescent="0.25">
      <c r="A256" t="s">
        <v>0</v>
      </c>
      <c r="B256" t="s">
        <v>3426</v>
      </c>
      <c r="C256" t="s">
        <v>17</v>
      </c>
      <c r="D256">
        <v>3615401</v>
      </c>
      <c r="E256" s="2">
        <v>46112</v>
      </c>
      <c r="F256" s="2">
        <v>45748</v>
      </c>
      <c r="G256" s="3">
        <v>-6</v>
      </c>
      <c r="H256" t="s">
        <v>14</v>
      </c>
    </row>
    <row r="257" spans="1:8" x14ac:dyDescent="0.25">
      <c r="A257" t="s">
        <v>0</v>
      </c>
      <c r="B257" t="s">
        <v>3426</v>
      </c>
      <c r="C257" t="s">
        <v>17</v>
      </c>
      <c r="D257">
        <v>3616401</v>
      </c>
      <c r="E257" s="2">
        <v>46112</v>
      </c>
      <c r="F257" s="2">
        <v>45748</v>
      </c>
      <c r="G257" s="3">
        <v>-6</v>
      </c>
      <c r="H257" t="s">
        <v>14</v>
      </c>
    </row>
    <row r="258" spans="1:8" x14ac:dyDescent="0.25">
      <c r="A258" t="s">
        <v>0</v>
      </c>
      <c r="B258" t="s">
        <v>3426</v>
      </c>
      <c r="C258" t="s">
        <v>17</v>
      </c>
      <c r="D258">
        <v>3617401</v>
      </c>
      <c r="E258" s="2">
        <v>46112</v>
      </c>
      <c r="F258" s="2">
        <v>45748</v>
      </c>
      <c r="G258" s="3">
        <v>-6</v>
      </c>
      <c r="H258" t="s">
        <v>14</v>
      </c>
    </row>
    <row r="259" spans="1:8" x14ac:dyDescent="0.25">
      <c r="A259" t="s">
        <v>0</v>
      </c>
      <c r="B259" t="s">
        <v>3426</v>
      </c>
      <c r="C259" t="s">
        <v>17</v>
      </c>
      <c r="D259">
        <v>3618401</v>
      </c>
      <c r="E259" s="2">
        <v>46112</v>
      </c>
      <c r="F259" s="2">
        <v>45748</v>
      </c>
      <c r="G259" s="3">
        <v>-6</v>
      </c>
      <c r="H259" t="s">
        <v>14</v>
      </c>
    </row>
    <row r="260" spans="1:8" x14ac:dyDescent="0.25">
      <c r="A260" t="s">
        <v>0</v>
      </c>
      <c r="B260" t="s">
        <v>3426</v>
      </c>
      <c r="C260" t="s">
        <v>17</v>
      </c>
      <c r="D260">
        <v>3619401</v>
      </c>
      <c r="E260" s="2">
        <v>46112</v>
      </c>
      <c r="F260" s="2">
        <v>45748</v>
      </c>
      <c r="G260" s="3">
        <v>-6</v>
      </c>
      <c r="H260" t="s">
        <v>14</v>
      </c>
    </row>
    <row r="261" spans="1:8" x14ac:dyDescent="0.25">
      <c r="A261" t="s">
        <v>0</v>
      </c>
      <c r="B261" t="s">
        <v>3426</v>
      </c>
      <c r="C261" t="s">
        <v>17</v>
      </c>
      <c r="D261">
        <v>3620401</v>
      </c>
      <c r="E261" s="2">
        <v>46112</v>
      </c>
      <c r="F261" s="2">
        <v>45748</v>
      </c>
      <c r="G261" s="3">
        <v>-6</v>
      </c>
      <c r="H261" t="s">
        <v>14</v>
      </c>
    </row>
    <row r="262" spans="1:8" x14ac:dyDescent="0.25">
      <c r="A262" t="s">
        <v>0</v>
      </c>
      <c r="B262" t="s">
        <v>3426</v>
      </c>
      <c r="C262" t="s">
        <v>17</v>
      </c>
      <c r="D262">
        <v>3621401</v>
      </c>
      <c r="E262" s="2">
        <v>46112</v>
      </c>
      <c r="F262" s="2">
        <v>45748</v>
      </c>
      <c r="G262" s="3">
        <v>-6</v>
      </c>
      <c r="H262" t="s">
        <v>14</v>
      </c>
    </row>
    <row r="263" spans="1:8" x14ac:dyDescent="0.25">
      <c r="A263" t="s">
        <v>0</v>
      </c>
      <c r="B263" t="s">
        <v>3426</v>
      </c>
      <c r="C263" t="s">
        <v>17</v>
      </c>
      <c r="D263">
        <v>3622401</v>
      </c>
      <c r="E263" s="2">
        <v>46112</v>
      </c>
      <c r="F263" s="2">
        <v>45748</v>
      </c>
      <c r="G263" s="3">
        <v>-6</v>
      </c>
      <c r="H263" t="s">
        <v>14</v>
      </c>
    </row>
    <row r="264" spans="1:8" x14ac:dyDescent="0.25">
      <c r="A264" t="s">
        <v>0</v>
      </c>
      <c r="B264" t="s">
        <v>3426</v>
      </c>
      <c r="C264" t="s">
        <v>17</v>
      </c>
      <c r="D264">
        <v>3623401</v>
      </c>
      <c r="E264" s="2">
        <v>46112</v>
      </c>
      <c r="F264" s="2">
        <v>45748</v>
      </c>
      <c r="G264" s="3">
        <v>-6</v>
      </c>
      <c r="H264" t="s">
        <v>14</v>
      </c>
    </row>
    <row r="265" spans="1:8" x14ac:dyDescent="0.25">
      <c r="A265" t="s">
        <v>0</v>
      </c>
      <c r="B265" t="s">
        <v>3426</v>
      </c>
      <c r="C265" t="s">
        <v>17</v>
      </c>
      <c r="D265">
        <v>3624401</v>
      </c>
      <c r="E265" s="2">
        <v>46112</v>
      </c>
      <c r="F265" s="2">
        <v>45748</v>
      </c>
      <c r="G265" s="3">
        <v>-6</v>
      </c>
      <c r="H265" t="s">
        <v>14</v>
      </c>
    </row>
    <row r="266" spans="1:8" x14ac:dyDescent="0.25">
      <c r="A266" t="s">
        <v>0</v>
      </c>
      <c r="B266" t="s">
        <v>3426</v>
      </c>
      <c r="C266" t="s">
        <v>17</v>
      </c>
      <c r="D266">
        <v>3626401</v>
      </c>
      <c r="E266" s="2">
        <v>46112</v>
      </c>
      <c r="F266" s="2">
        <v>45748</v>
      </c>
      <c r="G266" s="3">
        <v>-6</v>
      </c>
      <c r="H266" t="s">
        <v>14</v>
      </c>
    </row>
    <row r="267" spans="1:8" x14ac:dyDescent="0.25">
      <c r="A267" t="s">
        <v>0</v>
      </c>
      <c r="B267" t="s">
        <v>3426</v>
      </c>
      <c r="C267" t="s">
        <v>17</v>
      </c>
      <c r="D267">
        <v>3627401</v>
      </c>
      <c r="E267" s="2">
        <v>46112</v>
      </c>
      <c r="F267" s="2">
        <v>45748</v>
      </c>
      <c r="G267" s="3">
        <v>-6</v>
      </c>
      <c r="H267" t="s">
        <v>14</v>
      </c>
    </row>
    <row r="268" spans="1:8" x14ac:dyDescent="0.25">
      <c r="A268" t="s">
        <v>0</v>
      </c>
      <c r="B268" t="s">
        <v>3426</v>
      </c>
      <c r="C268" t="s">
        <v>17</v>
      </c>
      <c r="D268">
        <v>3628401</v>
      </c>
      <c r="E268" s="2">
        <v>46112</v>
      </c>
      <c r="F268" s="2">
        <v>45748</v>
      </c>
      <c r="G268" s="3">
        <v>-6</v>
      </c>
      <c r="H268" t="s">
        <v>14</v>
      </c>
    </row>
    <row r="269" spans="1:8" x14ac:dyDescent="0.25">
      <c r="A269" t="s">
        <v>0</v>
      </c>
      <c r="B269" t="s">
        <v>3426</v>
      </c>
      <c r="C269" t="s">
        <v>17</v>
      </c>
      <c r="D269">
        <v>3629401</v>
      </c>
      <c r="E269" s="2">
        <v>46112</v>
      </c>
      <c r="F269" s="2">
        <v>45748</v>
      </c>
      <c r="G269" s="3">
        <v>-6</v>
      </c>
      <c r="H269" t="s">
        <v>14</v>
      </c>
    </row>
    <row r="270" spans="1:8" x14ac:dyDescent="0.25">
      <c r="A270" t="s">
        <v>0</v>
      </c>
      <c r="B270" t="s">
        <v>3426</v>
      </c>
      <c r="C270" t="s">
        <v>17</v>
      </c>
      <c r="D270">
        <v>3630401</v>
      </c>
      <c r="E270" s="2">
        <v>46112</v>
      </c>
      <c r="F270" s="2">
        <v>45748</v>
      </c>
      <c r="G270" s="3">
        <v>-6</v>
      </c>
      <c r="H270" t="s">
        <v>14</v>
      </c>
    </row>
    <row r="271" spans="1:8" x14ac:dyDescent="0.25">
      <c r="A271" t="s">
        <v>0</v>
      </c>
      <c r="B271" t="s">
        <v>3426</v>
      </c>
      <c r="C271" t="s">
        <v>17</v>
      </c>
      <c r="D271">
        <v>3632401</v>
      </c>
      <c r="E271" s="2">
        <v>46112</v>
      </c>
      <c r="F271" s="2">
        <v>45748</v>
      </c>
      <c r="G271" s="3">
        <v>-6</v>
      </c>
      <c r="H271" t="s">
        <v>14</v>
      </c>
    </row>
    <row r="272" spans="1:8" x14ac:dyDescent="0.25">
      <c r="A272" t="s">
        <v>0</v>
      </c>
      <c r="B272" t="s">
        <v>3426</v>
      </c>
      <c r="C272" t="s">
        <v>17</v>
      </c>
      <c r="D272">
        <v>3634401</v>
      </c>
      <c r="E272" s="2">
        <v>46112</v>
      </c>
      <c r="F272" s="2">
        <v>45748</v>
      </c>
      <c r="G272" s="3">
        <v>-6</v>
      </c>
      <c r="H272" t="s">
        <v>14</v>
      </c>
    </row>
    <row r="273" spans="1:8" x14ac:dyDescent="0.25">
      <c r="A273" t="s">
        <v>0</v>
      </c>
      <c r="B273" t="s">
        <v>3426</v>
      </c>
      <c r="C273" t="s">
        <v>17</v>
      </c>
      <c r="D273">
        <v>3635401</v>
      </c>
      <c r="E273" s="2">
        <v>46112</v>
      </c>
      <c r="F273" s="2">
        <v>45748</v>
      </c>
      <c r="G273" s="3">
        <v>-6</v>
      </c>
      <c r="H273" t="s">
        <v>14</v>
      </c>
    </row>
    <row r="274" spans="1:8" x14ac:dyDescent="0.25">
      <c r="A274" t="s">
        <v>0</v>
      </c>
      <c r="B274" t="s">
        <v>3426</v>
      </c>
      <c r="C274" t="s">
        <v>17</v>
      </c>
      <c r="D274">
        <v>3637401</v>
      </c>
      <c r="E274" s="2">
        <v>46112</v>
      </c>
      <c r="F274" s="2">
        <v>45748</v>
      </c>
      <c r="G274" s="3">
        <v>-6</v>
      </c>
      <c r="H274" t="s">
        <v>14</v>
      </c>
    </row>
    <row r="275" spans="1:8" x14ac:dyDescent="0.25">
      <c r="A275" t="s">
        <v>0</v>
      </c>
      <c r="B275" t="s">
        <v>3426</v>
      </c>
      <c r="C275" t="s">
        <v>17</v>
      </c>
      <c r="D275">
        <v>3639401</v>
      </c>
      <c r="E275" s="2">
        <v>46112</v>
      </c>
      <c r="F275" s="2">
        <v>45748</v>
      </c>
      <c r="G275" s="3">
        <v>-6</v>
      </c>
      <c r="H275" t="s">
        <v>14</v>
      </c>
    </row>
    <row r="276" spans="1:8" x14ac:dyDescent="0.25">
      <c r="A276" t="s">
        <v>0</v>
      </c>
      <c r="B276" t="s">
        <v>3426</v>
      </c>
      <c r="C276" t="s">
        <v>17</v>
      </c>
      <c r="D276">
        <v>3640401</v>
      </c>
      <c r="E276" s="2">
        <v>46112</v>
      </c>
      <c r="F276" s="2">
        <v>45748</v>
      </c>
      <c r="G276" s="3">
        <v>-6</v>
      </c>
      <c r="H276" t="s">
        <v>14</v>
      </c>
    </row>
    <row r="277" spans="1:8" x14ac:dyDescent="0.25">
      <c r="A277" t="s">
        <v>0</v>
      </c>
      <c r="B277" t="s">
        <v>3426</v>
      </c>
      <c r="C277" t="s">
        <v>17</v>
      </c>
      <c r="D277">
        <v>3642401</v>
      </c>
      <c r="E277" s="2">
        <v>46112</v>
      </c>
      <c r="F277" s="2">
        <v>45748</v>
      </c>
      <c r="G277" s="3">
        <v>-6</v>
      </c>
      <c r="H277" t="s">
        <v>14</v>
      </c>
    </row>
    <row r="278" spans="1:8" x14ac:dyDescent="0.25">
      <c r="A278" t="s">
        <v>0</v>
      </c>
      <c r="B278" t="s">
        <v>3426</v>
      </c>
      <c r="C278" t="s">
        <v>17</v>
      </c>
      <c r="D278">
        <v>3643401</v>
      </c>
      <c r="E278" s="2">
        <v>46112</v>
      </c>
      <c r="F278" s="2">
        <v>45748</v>
      </c>
      <c r="G278" s="3">
        <v>-6</v>
      </c>
      <c r="H278" t="s">
        <v>14</v>
      </c>
    </row>
    <row r="279" spans="1:8" x14ac:dyDescent="0.25">
      <c r="A279" t="s">
        <v>0</v>
      </c>
      <c r="B279" t="s">
        <v>3426</v>
      </c>
      <c r="C279" t="s">
        <v>17</v>
      </c>
      <c r="D279">
        <v>3644401</v>
      </c>
      <c r="E279" s="2">
        <v>46112</v>
      </c>
      <c r="F279" s="2">
        <v>45748</v>
      </c>
      <c r="G279" s="3">
        <v>-6</v>
      </c>
      <c r="H279" t="s">
        <v>14</v>
      </c>
    </row>
    <row r="280" spans="1:8" x14ac:dyDescent="0.25">
      <c r="A280" t="s">
        <v>0</v>
      </c>
      <c r="B280" t="s">
        <v>3426</v>
      </c>
      <c r="C280" t="s">
        <v>17</v>
      </c>
      <c r="D280">
        <v>3645401</v>
      </c>
      <c r="E280" s="2">
        <v>46112</v>
      </c>
      <c r="F280" s="2">
        <v>45748</v>
      </c>
      <c r="G280" s="3">
        <v>-6</v>
      </c>
      <c r="H280" t="s">
        <v>14</v>
      </c>
    </row>
    <row r="281" spans="1:8" x14ac:dyDescent="0.25">
      <c r="A281" t="s">
        <v>0</v>
      </c>
      <c r="B281" t="s">
        <v>3426</v>
      </c>
      <c r="C281" t="s">
        <v>17</v>
      </c>
      <c r="D281">
        <v>3645460</v>
      </c>
      <c r="E281" s="2">
        <v>46112</v>
      </c>
      <c r="F281" s="2">
        <v>45748</v>
      </c>
      <c r="G281" s="3">
        <v>-6</v>
      </c>
      <c r="H281" t="s">
        <v>14</v>
      </c>
    </row>
    <row r="282" spans="1:8" x14ac:dyDescent="0.25">
      <c r="A282" t="s">
        <v>0</v>
      </c>
      <c r="B282" t="s">
        <v>3426</v>
      </c>
      <c r="C282" t="s">
        <v>17</v>
      </c>
      <c r="D282">
        <v>3646401</v>
      </c>
      <c r="E282" s="2">
        <v>46112</v>
      </c>
      <c r="F282" s="2">
        <v>45748</v>
      </c>
      <c r="G282" s="3">
        <v>-6</v>
      </c>
      <c r="H282" t="s">
        <v>14</v>
      </c>
    </row>
    <row r="283" spans="1:8" x14ac:dyDescent="0.25">
      <c r="A283" t="s">
        <v>0</v>
      </c>
      <c r="B283" t="s">
        <v>3426</v>
      </c>
      <c r="C283" t="s">
        <v>17</v>
      </c>
      <c r="D283">
        <v>3647401</v>
      </c>
      <c r="E283" s="2">
        <v>46112</v>
      </c>
      <c r="F283" s="2">
        <v>45748</v>
      </c>
      <c r="G283" s="3">
        <v>-6</v>
      </c>
      <c r="H283" t="s">
        <v>14</v>
      </c>
    </row>
    <row r="284" spans="1:8" x14ac:dyDescent="0.25">
      <c r="A284" t="s">
        <v>0</v>
      </c>
      <c r="B284" t="s">
        <v>3426</v>
      </c>
      <c r="C284" t="s">
        <v>17</v>
      </c>
      <c r="D284">
        <v>3648401</v>
      </c>
      <c r="E284" s="2">
        <v>46112</v>
      </c>
      <c r="F284" s="2">
        <v>45748</v>
      </c>
      <c r="G284" s="3">
        <v>-6</v>
      </c>
      <c r="H284" t="s">
        <v>14</v>
      </c>
    </row>
    <row r="285" spans="1:8" x14ac:dyDescent="0.25">
      <c r="A285" t="s">
        <v>0</v>
      </c>
      <c r="B285" t="s">
        <v>3426</v>
      </c>
      <c r="C285" t="s">
        <v>17</v>
      </c>
      <c r="D285">
        <v>3649401</v>
      </c>
      <c r="E285" s="2">
        <v>46112</v>
      </c>
      <c r="F285" s="2">
        <v>45748</v>
      </c>
      <c r="G285" s="3">
        <v>-6</v>
      </c>
      <c r="H285" t="s">
        <v>14</v>
      </c>
    </row>
    <row r="286" spans="1:8" x14ac:dyDescent="0.25">
      <c r="A286" t="s">
        <v>0</v>
      </c>
      <c r="B286" t="s">
        <v>3426</v>
      </c>
      <c r="C286" t="s">
        <v>17</v>
      </c>
      <c r="D286">
        <v>3650401</v>
      </c>
      <c r="E286" s="2">
        <v>46112</v>
      </c>
      <c r="F286" s="2">
        <v>45748</v>
      </c>
      <c r="G286" s="3">
        <v>-6</v>
      </c>
      <c r="H286" t="s">
        <v>14</v>
      </c>
    </row>
    <row r="287" spans="1:8" x14ac:dyDescent="0.25">
      <c r="A287" t="s">
        <v>0</v>
      </c>
      <c r="B287" t="s">
        <v>3426</v>
      </c>
      <c r="C287" t="s">
        <v>17</v>
      </c>
      <c r="D287">
        <v>3651271</v>
      </c>
      <c r="E287" s="2">
        <v>46112</v>
      </c>
      <c r="F287" s="2">
        <v>45748</v>
      </c>
      <c r="G287" s="3">
        <v>-6</v>
      </c>
      <c r="H287" t="s">
        <v>14</v>
      </c>
    </row>
    <row r="288" spans="1:8" x14ac:dyDescent="0.25">
      <c r="A288" t="s">
        <v>0</v>
      </c>
      <c r="B288" t="s">
        <v>3426</v>
      </c>
      <c r="C288" t="s">
        <v>17</v>
      </c>
      <c r="D288">
        <v>3651401</v>
      </c>
      <c r="E288" s="2">
        <v>46112</v>
      </c>
      <c r="F288" s="2">
        <v>45748</v>
      </c>
      <c r="G288" s="3">
        <v>-6</v>
      </c>
      <c r="H288" t="s">
        <v>14</v>
      </c>
    </row>
    <row r="289" spans="1:8" x14ac:dyDescent="0.25">
      <c r="A289" t="s">
        <v>0</v>
      </c>
      <c r="B289" t="s">
        <v>3426</v>
      </c>
      <c r="C289" t="s">
        <v>17</v>
      </c>
      <c r="D289">
        <v>3652401</v>
      </c>
      <c r="E289" s="2">
        <v>46112</v>
      </c>
      <c r="F289" s="2">
        <v>45748</v>
      </c>
      <c r="G289" s="3">
        <v>-6</v>
      </c>
      <c r="H289" t="s">
        <v>14</v>
      </c>
    </row>
    <row r="290" spans="1:8" x14ac:dyDescent="0.25">
      <c r="A290" t="s">
        <v>0</v>
      </c>
      <c r="B290" t="s">
        <v>3426</v>
      </c>
      <c r="C290" t="s">
        <v>17</v>
      </c>
      <c r="D290">
        <v>3653401</v>
      </c>
      <c r="E290" s="2">
        <v>46112</v>
      </c>
      <c r="F290" s="2">
        <v>45748</v>
      </c>
      <c r="G290" s="3">
        <v>-6</v>
      </c>
      <c r="H290" t="s">
        <v>14</v>
      </c>
    </row>
    <row r="291" spans="1:8" x14ac:dyDescent="0.25">
      <c r="A291" t="s">
        <v>0</v>
      </c>
      <c r="B291" t="s">
        <v>3426</v>
      </c>
      <c r="C291" t="s">
        <v>17</v>
      </c>
      <c r="D291">
        <v>3654401</v>
      </c>
      <c r="E291" s="2">
        <v>46112</v>
      </c>
      <c r="F291" s="2">
        <v>45748</v>
      </c>
      <c r="G291" s="3">
        <v>-6</v>
      </c>
      <c r="H291" t="s">
        <v>14</v>
      </c>
    </row>
    <row r="292" spans="1:8" x14ac:dyDescent="0.25">
      <c r="A292" t="s">
        <v>0</v>
      </c>
      <c r="B292" t="s">
        <v>3426</v>
      </c>
      <c r="C292" t="s">
        <v>17</v>
      </c>
      <c r="D292">
        <v>3655401</v>
      </c>
      <c r="E292" s="2">
        <v>46112</v>
      </c>
      <c r="F292" s="2">
        <v>45748</v>
      </c>
      <c r="G292" s="3">
        <v>-6</v>
      </c>
      <c r="H292" t="s">
        <v>14</v>
      </c>
    </row>
    <row r="293" spans="1:8" x14ac:dyDescent="0.25">
      <c r="A293" t="s">
        <v>0</v>
      </c>
      <c r="B293" t="s">
        <v>3426</v>
      </c>
      <c r="C293" t="s">
        <v>17</v>
      </c>
      <c r="D293">
        <v>3656401</v>
      </c>
      <c r="E293" s="2">
        <v>46112</v>
      </c>
      <c r="F293" s="2">
        <v>45748</v>
      </c>
      <c r="G293" s="3">
        <v>-6</v>
      </c>
      <c r="H293" t="s">
        <v>14</v>
      </c>
    </row>
    <row r="294" spans="1:8" x14ac:dyDescent="0.25">
      <c r="A294" t="s">
        <v>0</v>
      </c>
      <c r="B294" t="s">
        <v>3426</v>
      </c>
      <c r="C294" t="s">
        <v>17</v>
      </c>
      <c r="D294">
        <v>3657401</v>
      </c>
      <c r="E294" s="2">
        <v>46112</v>
      </c>
      <c r="F294" s="2">
        <v>45748</v>
      </c>
      <c r="G294" s="3">
        <v>-6</v>
      </c>
      <c r="H294" t="s">
        <v>14</v>
      </c>
    </row>
    <row r="295" spans="1:8" x14ac:dyDescent="0.25">
      <c r="A295" t="s">
        <v>0</v>
      </c>
      <c r="B295" t="s">
        <v>3426</v>
      </c>
      <c r="C295" t="s">
        <v>17</v>
      </c>
      <c r="D295">
        <v>3658401</v>
      </c>
      <c r="E295" s="2">
        <v>46112</v>
      </c>
      <c r="F295" s="2">
        <v>45748</v>
      </c>
      <c r="G295" s="3">
        <v>-6</v>
      </c>
      <c r="H295" t="s">
        <v>14</v>
      </c>
    </row>
    <row r="296" spans="1:8" x14ac:dyDescent="0.25">
      <c r="A296" t="s">
        <v>0</v>
      </c>
      <c r="B296" t="s">
        <v>3426</v>
      </c>
      <c r="C296" t="s">
        <v>17</v>
      </c>
      <c r="D296">
        <v>3659401</v>
      </c>
      <c r="E296" s="2">
        <v>46112</v>
      </c>
      <c r="F296" s="2">
        <v>45748</v>
      </c>
      <c r="G296" s="3">
        <v>-6</v>
      </c>
      <c r="H296" t="s">
        <v>14</v>
      </c>
    </row>
    <row r="297" spans="1:8" x14ac:dyDescent="0.25">
      <c r="A297" t="s">
        <v>0</v>
      </c>
      <c r="B297" t="s">
        <v>3426</v>
      </c>
      <c r="C297" t="s">
        <v>17</v>
      </c>
      <c r="D297">
        <v>3662401</v>
      </c>
      <c r="E297" s="2">
        <v>46112</v>
      </c>
      <c r="F297" s="2">
        <v>45748</v>
      </c>
      <c r="G297" s="3">
        <v>-6</v>
      </c>
      <c r="H297" t="s">
        <v>14</v>
      </c>
    </row>
    <row r="298" spans="1:8" x14ac:dyDescent="0.25">
      <c r="A298" t="s">
        <v>0</v>
      </c>
      <c r="B298" t="s">
        <v>3426</v>
      </c>
      <c r="C298" t="s">
        <v>17</v>
      </c>
      <c r="D298">
        <v>3663401</v>
      </c>
      <c r="E298" s="2">
        <v>46112</v>
      </c>
      <c r="F298" s="2">
        <v>45748</v>
      </c>
      <c r="G298" s="3">
        <v>-6</v>
      </c>
      <c r="H298" t="s">
        <v>14</v>
      </c>
    </row>
    <row r="299" spans="1:8" x14ac:dyDescent="0.25">
      <c r="A299" t="s">
        <v>0</v>
      </c>
      <c r="B299" t="s">
        <v>3426</v>
      </c>
      <c r="C299" t="s">
        <v>17</v>
      </c>
      <c r="D299">
        <v>3665401</v>
      </c>
      <c r="E299" s="2">
        <v>46112</v>
      </c>
      <c r="F299" s="2">
        <v>45748</v>
      </c>
      <c r="G299" s="3">
        <v>-6</v>
      </c>
      <c r="H299" t="s">
        <v>14</v>
      </c>
    </row>
    <row r="300" spans="1:8" x14ac:dyDescent="0.25">
      <c r="A300" t="s">
        <v>0</v>
      </c>
      <c r="B300" t="s">
        <v>3426</v>
      </c>
      <c r="C300" t="s">
        <v>17</v>
      </c>
      <c r="D300">
        <v>3666401</v>
      </c>
      <c r="E300" s="2">
        <v>46112</v>
      </c>
      <c r="F300" s="2">
        <v>45748</v>
      </c>
      <c r="G300" s="3">
        <v>-6</v>
      </c>
      <c r="H300" t="s">
        <v>14</v>
      </c>
    </row>
    <row r="301" spans="1:8" x14ac:dyDescent="0.25">
      <c r="A301" t="s">
        <v>0</v>
      </c>
      <c r="B301" t="s">
        <v>3426</v>
      </c>
      <c r="C301" t="s">
        <v>17</v>
      </c>
      <c r="D301">
        <v>3669401</v>
      </c>
      <c r="E301" s="2">
        <v>46112</v>
      </c>
      <c r="F301" s="2">
        <v>45748</v>
      </c>
      <c r="G301" s="3">
        <v>-6</v>
      </c>
      <c r="H301" t="s">
        <v>14</v>
      </c>
    </row>
    <row r="302" spans="1:8" x14ac:dyDescent="0.25">
      <c r="A302" t="s">
        <v>0</v>
      </c>
      <c r="B302" t="s">
        <v>3426</v>
      </c>
      <c r="C302" t="s">
        <v>17</v>
      </c>
      <c r="D302">
        <v>3674401</v>
      </c>
      <c r="E302" s="2">
        <v>46112</v>
      </c>
      <c r="F302" s="2">
        <v>45748</v>
      </c>
      <c r="G302" s="3">
        <v>-6</v>
      </c>
      <c r="H302" t="s">
        <v>14</v>
      </c>
    </row>
    <row r="303" spans="1:8" x14ac:dyDescent="0.25">
      <c r="A303" t="s">
        <v>0</v>
      </c>
      <c r="B303" t="s">
        <v>3426</v>
      </c>
      <c r="C303" t="s">
        <v>17</v>
      </c>
      <c r="D303">
        <v>3675401</v>
      </c>
      <c r="E303" s="2">
        <v>46112</v>
      </c>
      <c r="F303" s="2">
        <v>45748</v>
      </c>
      <c r="G303" s="3">
        <v>-6</v>
      </c>
      <c r="H303" t="s">
        <v>14</v>
      </c>
    </row>
    <row r="304" spans="1:8" x14ac:dyDescent="0.25">
      <c r="A304" t="s">
        <v>0</v>
      </c>
      <c r="B304" t="s">
        <v>3426</v>
      </c>
      <c r="C304" t="s">
        <v>17</v>
      </c>
      <c r="D304">
        <v>3676401</v>
      </c>
      <c r="E304" s="2">
        <v>46112</v>
      </c>
      <c r="F304" s="2">
        <v>45748</v>
      </c>
      <c r="G304" s="3">
        <v>-6</v>
      </c>
      <c r="H304" t="s">
        <v>14</v>
      </c>
    </row>
    <row r="305" spans="1:8" x14ac:dyDescent="0.25">
      <c r="A305" t="s">
        <v>0</v>
      </c>
      <c r="B305" t="s">
        <v>3426</v>
      </c>
      <c r="C305" t="s">
        <v>17</v>
      </c>
      <c r="D305">
        <v>3681401</v>
      </c>
      <c r="E305" s="2">
        <v>46112</v>
      </c>
      <c r="F305" s="2">
        <v>45748</v>
      </c>
      <c r="G305" s="3">
        <v>-6</v>
      </c>
      <c r="H305" t="s">
        <v>14</v>
      </c>
    </row>
    <row r="306" spans="1:8" x14ac:dyDescent="0.25">
      <c r="A306" t="s">
        <v>0</v>
      </c>
      <c r="B306" t="s">
        <v>3426</v>
      </c>
      <c r="C306" t="s">
        <v>17</v>
      </c>
      <c r="D306">
        <v>3687401</v>
      </c>
      <c r="E306" s="2">
        <v>46112</v>
      </c>
      <c r="F306" s="2">
        <v>45748</v>
      </c>
      <c r="G306" s="3">
        <v>-6</v>
      </c>
      <c r="H306" t="s">
        <v>14</v>
      </c>
    </row>
    <row r="307" spans="1:8" x14ac:dyDescent="0.25">
      <c r="A307" t="s">
        <v>0</v>
      </c>
      <c r="B307" t="s">
        <v>3426</v>
      </c>
      <c r="C307" t="s">
        <v>17</v>
      </c>
      <c r="D307">
        <v>3688401</v>
      </c>
      <c r="E307" s="2">
        <v>46112</v>
      </c>
      <c r="F307" s="2">
        <v>45748</v>
      </c>
      <c r="G307" s="3">
        <v>-6</v>
      </c>
      <c r="H307" t="s">
        <v>14</v>
      </c>
    </row>
    <row r="308" spans="1:8" x14ac:dyDescent="0.25">
      <c r="A308" t="s">
        <v>0</v>
      </c>
      <c r="B308" t="s">
        <v>3426</v>
      </c>
      <c r="C308" t="s">
        <v>17</v>
      </c>
      <c r="D308">
        <v>3689401</v>
      </c>
      <c r="E308" s="2">
        <v>46112</v>
      </c>
      <c r="F308" s="2">
        <v>45748</v>
      </c>
      <c r="G308" s="3">
        <v>-6</v>
      </c>
      <c r="H308" t="s">
        <v>14</v>
      </c>
    </row>
    <row r="309" spans="1:8" x14ac:dyDescent="0.25">
      <c r="A309" t="s">
        <v>0</v>
      </c>
      <c r="B309" t="s">
        <v>3426</v>
      </c>
      <c r="C309" t="s">
        <v>17</v>
      </c>
      <c r="D309">
        <v>3696401</v>
      </c>
      <c r="E309" s="2">
        <v>46112</v>
      </c>
      <c r="F309" s="2">
        <v>45748</v>
      </c>
      <c r="G309" s="3">
        <v>-6</v>
      </c>
      <c r="H309" t="s">
        <v>14</v>
      </c>
    </row>
    <row r="310" spans="1:8" x14ac:dyDescent="0.25">
      <c r="A310" t="s">
        <v>0</v>
      </c>
      <c r="B310" t="s">
        <v>3426</v>
      </c>
      <c r="C310" t="s">
        <v>17</v>
      </c>
      <c r="D310">
        <v>3704401</v>
      </c>
      <c r="E310" s="2">
        <v>46112</v>
      </c>
      <c r="F310" s="2">
        <v>45748</v>
      </c>
      <c r="G310" s="3">
        <v>-6</v>
      </c>
      <c r="H310" t="s">
        <v>14</v>
      </c>
    </row>
    <row r="311" spans="1:8" x14ac:dyDescent="0.25">
      <c r="A311" t="s">
        <v>0</v>
      </c>
      <c r="B311" t="s">
        <v>3426</v>
      </c>
      <c r="C311" t="s">
        <v>17</v>
      </c>
      <c r="D311">
        <v>3706401</v>
      </c>
      <c r="E311" s="2">
        <v>46112</v>
      </c>
      <c r="F311" s="2">
        <v>45748</v>
      </c>
      <c r="G311" s="3">
        <v>-6</v>
      </c>
      <c r="H311" t="s">
        <v>14</v>
      </c>
    </row>
    <row r="312" spans="1:8" x14ac:dyDescent="0.25">
      <c r="A312" t="s">
        <v>0</v>
      </c>
      <c r="B312" t="s">
        <v>3426</v>
      </c>
      <c r="C312" t="s">
        <v>17</v>
      </c>
      <c r="D312">
        <v>3711288</v>
      </c>
      <c r="E312" s="2">
        <v>46112</v>
      </c>
      <c r="F312" s="2">
        <v>45748</v>
      </c>
      <c r="G312" s="3">
        <v>-6</v>
      </c>
      <c r="H312" t="s">
        <v>14</v>
      </c>
    </row>
    <row r="313" spans="1:8" x14ac:dyDescent="0.25">
      <c r="A313" t="s">
        <v>0</v>
      </c>
      <c r="B313" t="s">
        <v>3426</v>
      </c>
      <c r="C313" t="s">
        <v>17</v>
      </c>
      <c r="D313">
        <v>3711401</v>
      </c>
      <c r="E313" s="2">
        <v>46112</v>
      </c>
      <c r="F313" s="2">
        <v>45748</v>
      </c>
      <c r="G313" s="3">
        <v>-6</v>
      </c>
      <c r="H313" t="s">
        <v>14</v>
      </c>
    </row>
    <row r="314" spans="1:8" x14ac:dyDescent="0.25">
      <c r="A314" t="s">
        <v>0</v>
      </c>
      <c r="B314" t="s">
        <v>3426</v>
      </c>
      <c r="C314" t="s">
        <v>17</v>
      </c>
      <c r="D314">
        <v>3712401</v>
      </c>
      <c r="E314" s="2">
        <v>46112</v>
      </c>
      <c r="F314" s="2">
        <v>45748</v>
      </c>
      <c r="G314" s="3">
        <v>-6</v>
      </c>
      <c r="H314" t="s">
        <v>14</v>
      </c>
    </row>
    <row r="315" spans="1:8" x14ac:dyDescent="0.25">
      <c r="A315" t="s">
        <v>0</v>
      </c>
      <c r="B315" t="s">
        <v>3426</v>
      </c>
      <c r="C315" t="s">
        <v>17</v>
      </c>
      <c r="D315">
        <v>3725401</v>
      </c>
      <c r="E315" s="2">
        <v>46112</v>
      </c>
      <c r="F315" s="2">
        <v>45748</v>
      </c>
      <c r="G315" s="54">
        <v>-5.5</v>
      </c>
      <c r="H315" t="s">
        <v>14</v>
      </c>
    </row>
    <row r="316" spans="1:8" x14ac:dyDescent="0.25">
      <c r="A316" t="s">
        <v>0</v>
      </c>
      <c r="B316" t="s">
        <v>3426</v>
      </c>
      <c r="C316" t="s">
        <v>17</v>
      </c>
      <c r="D316">
        <v>3805401</v>
      </c>
      <c r="E316" s="2">
        <v>46112</v>
      </c>
      <c r="F316" s="2">
        <v>45748</v>
      </c>
      <c r="G316" s="3">
        <v>-6</v>
      </c>
      <c r="H316" t="s">
        <v>14</v>
      </c>
    </row>
    <row r="317" spans="1:8" x14ac:dyDescent="0.25">
      <c r="A317" t="s">
        <v>0</v>
      </c>
      <c r="B317" t="s">
        <v>3426</v>
      </c>
      <c r="C317" t="s">
        <v>17</v>
      </c>
      <c r="D317">
        <v>3809401</v>
      </c>
      <c r="E317" s="2">
        <v>46112</v>
      </c>
      <c r="F317" s="2">
        <v>45748</v>
      </c>
      <c r="G317" s="3">
        <v>-6</v>
      </c>
      <c r="H317" t="s">
        <v>14</v>
      </c>
    </row>
    <row r="318" spans="1:8" x14ac:dyDescent="0.25">
      <c r="A318" t="s">
        <v>0</v>
      </c>
      <c r="B318" t="s">
        <v>3426</v>
      </c>
      <c r="C318" t="s">
        <v>17</v>
      </c>
      <c r="D318">
        <v>3901401</v>
      </c>
      <c r="E318" s="2">
        <v>46112</v>
      </c>
      <c r="F318" s="2">
        <v>45748</v>
      </c>
      <c r="G318" s="3">
        <v>-6</v>
      </c>
      <c r="H318" t="s">
        <v>14</v>
      </c>
    </row>
    <row r="319" spans="1:8" x14ac:dyDescent="0.25">
      <c r="A319" t="s">
        <v>0</v>
      </c>
      <c r="B319" t="s">
        <v>3426</v>
      </c>
      <c r="C319" t="s">
        <v>17</v>
      </c>
      <c r="D319">
        <v>3905401</v>
      </c>
      <c r="E319" s="2">
        <v>46112</v>
      </c>
      <c r="F319" s="2">
        <v>45748</v>
      </c>
      <c r="G319" s="3">
        <v>-6</v>
      </c>
      <c r="H319" t="s">
        <v>14</v>
      </c>
    </row>
    <row r="320" spans="1:8" x14ac:dyDescent="0.25">
      <c r="A320" t="s">
        <v>0</v>
      </c>
      <c r="B320" t="s">
        <v>3426</v>
      </c>
      <c r="C320" t="s">
        <v>17</v>
      </c>
      <c r="D320">
        <v>3906401</v>
      </c>
      <c r="E320" s="2">
        <v>46112</v>
      </c>
      <c r="F320" s="2">
        <v>45748</v>
      </c>
      <c r="G320" s="3">
        <v>-6</v>
      </c>
      <c r="H320" t="s">
        <v>14</v>
      </c>
    </row>
    <row r="321" spans="1:8" x14ac:dyDescent="0.25">
      <c r="A321" t="s">
        <v>0</v>
      </c>
      <c r="B321" t="s">
        <v>3426</v>
      </c>
      <c r="C321" t="s">
        <v>17</v>
      </c>
      <c r="D321">
        <v>3908288</v>
      </c>
      <c r="E321" s="2">
        <v>46112</v>
      </c>
      <c r="F321" s="2">
        <v>45748</v>
      </c>
      <c r="G321" s="3">
        <v>-6</v>
      </c>
      <c r="H321" t="s">
        <v>14</v>
      </c>
    </row>
    <row r="322" spans="1:8" x14ac:dyDescent="0.25">
      <c r="A322" t="s">
        <v>0</v>
      </c>
      <c r="B322" t="s">
        <v>3426</v>
      </c>
      <c r="C322" t="s">
        <v>17</v>
      </c>
      <c r="D322">
        <v>3908401</v>
      </c>
      <c r="E322" s="2">
        <v>46112</v>
      </c>
      <c r="F322" s="2">
        <v>45748</v>
      </c>
      <c r="G322" s="3">
        <v>-6</v>
      </c>
      <c r="H322" t="s">
        <v>14</v>
      </c>
    </row>
    <row r="323" spans="1:8" x14ac:dyDescent="0.25">
      <c r="A323" t="s">
        <v>0</v>
      </c>
      <c r="B323" t="s">
        <v>3426</v>
      </c>
      <c r="C323" t="s">
        <v>17</v>
      </c>
      <c r="D323">
        <v>3910401</v>
      </c>
      <c r="E323" s="2">
        <v>46112</v>
      </c>
      <c r="F323" s="2">
        <v>45748</v>
      </c>
      <c r="G323" s="3">
        <v>-6</v>
      </c>
      <c r="H323" t="s">
        <v>14</v>
      </c>
    </row>
    <row r="324" spans="1:8" x14ac:dyDescent="0.25">
      <c r="A324" t="s">
        <v>0</v>
      </c>
      <c r="B324" t="s">
        <v>3426</v>
      </c>
      <c r="C324" t="s">
        <v>17</v>
      </c>
      <c r="D324">
        <v>3911401</v>
      </c>
      <c r="E324" s="2">
        <v>46112</v>
      </c>
      <c r="F324" s="2">
        <v>45748</v>
      </c>
      <c r="G324" s="3">
        <v>-6</v>
      </c>
      <c r="H324" t="s">
        <v>14</v>
      </c>
    </row>
    <row r="325" spans="1:8" x14ac:dyDescent="0.25">
      <c r="A325" t="s">
        <v>0</v>
      </c>
      <c r="B325" t="s">
        <v>3426</v>
      </c>
      <c r="C325" t="s">
        <v>17</v>
      </c>
      <c r="D325">
        <v>3912401</v>
      </c>
      <c r="E325" s="2">
        <v>46112</v>
      </c>
      <c r="F325" s="2">
        <v>45748</v>
      </c>
      <c r="G325" s="3">
        <v>-6</v>
      </c>
      <c r="H325" t="s">
        <v>14</v>
      </c>
    </row>
    <row r="326" spans="1:8" x14ac:dyDescent="0.25">
      <c r="A326" t="s">
        <v>0</v>
      </c>
      <c r="B326" t="s">
        <v>3426</v>
      </c>
      <c r="C326" t="s">
        <v>17</v>
      </c>
      <c r="D326">
        <v>3921401</v>
      </c>
      <c r="E326" s="2">
        <v>46112</v>
      </c>
      <c r="F326" s="2">
        <v>45748</v>
      </c>
      <c r="G326" s="3">
        <v>-6</v>
      </c>
      <c r="H326" t="s">
        <v>14</v>
      </c>
    </row>
    <row r="327" spans="1:8" x14ac:dyDescent="0.25">
      <c r="A327" t="s">
        <v>0</v>
      </c>
      <c r="B327" t="s">
        <v>3426</v>
      </c>
      <c r="C327" t="s">
        <v>17</v>
      </c>
      <c r="D327">
        <v>3923288</v>
      </c>
      <c r="E327" s="2">
        <v>46112</v>
      </c>
      <c r="F327" s="2">
        <v>45748</v>
      </c>
      <c r="G327" s="3">
        <v>-6</v>
      </c>
      <c r="H327" t="s">
        <v>14</v>
      </c>
    </row>
    <row r="328" spans="1:8" x14ac:dyDescent="0.25">
      <c r="A328" t="s">
        <v>0</v>
      </c>
      <c r="B328" t="s">
        <v>3426</v>
      </c>
      <c r="C328" t="s">
        <v>17</v>
      </c>
      <c r="D328">
        <v>3923401</v>
      </c>
      <c r="E328" s="2">
        <v>46112</v>
      </c>
      <c r="F328" s="2">
        <v>45748</v>
      </c>
      <c r="G328" s="3">
        <v>-6</v>
      </c>
      <c r="H328" t="s">
        <v>14</v>
      </c>
    </row>
    <row r="329" spans="1:8" x14ac:dyDescent="0.25">
      <c r="A329" t="s">
        <v>0</v>
      </c>
      <c r="B329" t="s">
        <v>3426</v>
      </c>
      <c r="C329" t="s">
        <v>17</v>
      </c>
      <c r="D329">
        <v>3930401</v>
      </c>
      <c r="E329" s="2">
        <v>46112</v>
      </c>
      <c r="F329" s="2">
        <v>45748</v>
      </c>
      <c r="G329" s="3">
        <v>-6</v>
      </c>
      <c r="H329" t="s">
        <v>14</v>
      </c>
    </row>
    <row r="330" spans="1:8" x14ac:dyDescent="0.25">
      <c r="A330" t="s">
        <v>0</v>
      </c>
      <c r="B330" t="s">
        <v>3426</v>
      </c>
      <c r="C330" t="s">
        <v>17</v>
      </c>
      <c r="D330">
        <v>3932288</v>
      </c>
      <c r="E330" s="2">
        <v>46112</v>
      </c>
      <c r="F330" s="2">
        <v>45748</v>
      </c>
      <c r="G330" s="3">
        <v>-6</v>
      </c>
      <c r="H330" t="s">
        <v>14</v>
      </c>
    </row>
    <row r="331" spans="1:8" x14ac:dyDescent="0.25">
      <c r="A331" t="s">
        <v>0</v>
      </c>
      <c r="B331" t="s">
        <v>3426</v>
      </c>
      <c r="C331" t="s">
        <v>17</v>
      </c>
      <c r="D331">
        <v>3932401</v>
      </c>
      <c r="E331" s="2">
        <v>46112</v>
      </c>
      <c r="F331" s="2">
        <v>45748</v>
      </c>
      <c r="G331" s="3">
        <v>-6</v>
      </c>
      <c r="H331" t="s">
        <v>14</v>
      </c>
    </row>
    <row r="332" spans="1:8" x14ac:dyDescent="0.25">
      <c r="A332" t="s">
        <v>0</v>
      </c>
      <c r="B332" t="s">
        <v>3426</v>
      </c>
      <c r="C332" t="s">
        <v>17</v>
      </c>
      <c r="D332">
        <v>3935288</v>
      </c>
      <c r="E332" s="2">
        <v>46112</v>
      </c>
      <c r="F332" s="2">
        <v>45748</v>
      </c>
      <c r="G332" s="3">
        <v>-6</v>
      </c>
      <c r="H332" t="s">
        <v>14</v>
      </c>
    </row>
    <row r="333" spans="1:8" x14ac:dyDescent="0.25">
      <c r="A333" t="s">
        <v>0</v>
      </c>
      <c r="B333" t="s">
        <v>3426</v>
      </c>
      <c r="C333" t="s">
        <v>17</v>
      </c>
      <c r="D333">
        <v>3935401</v>
      </c>
      <c r="E333" s="2">
        <v>46112</v>
      </c>
      <c r="F333" s="2">
        <v>45748</v>
      </c>
      <c r="G333" s="3">
        <v>-6</v>
      </c>
      <c r="H333" t="s">
        <v>14</v>
      </c>
    </row>
    <row r="334" spans="1:8" x14ac:dyDescent="0.25">
      <c r="A334" t="s">
        <v>0</v>
      </c>
      <c r="B334" t="s">
        <v>3426</v>
      </c>
      <c r="C334" t="s">
        <v>17</v>
      </c>
      <c r="D334">
        <v>3936401</v>
      </c>
      <c r="E334" s="2">
        <v>46112</v>
      </c>
      <c r="F334" s="2">
        <v>45748</v>
      </c>
      <c r="G334" s="3">
        <v>-6</v>
      </c>
      <c r="H334" t="s">
        <v>14</v>
      </c>
    </row>
    <row r="335" spans="1:8" x14ac:dyDescent="0.25">
      <c r="A335" t="s">
        <v>0</v>
      </c>
      <c r="B335" t="s">
        <v>3426</v>
      </c>
      <c r="C335" t="s">
        <v>17</v>
      </c>
      <c r="D335">
        <v>3937401</v>
      </c>
      <c r="E335" s="2">
        <v>46112</v>
      </c>
      <c r="F335" s="2">
        <v>45748</v>
      </c>
      <c r="G335" s="3">
        <v>-6</v>
      </c>
      <c r="H335" t="s">
        <v>14</v>
      </c>
    </row>
    <row r="336" spans="1:8" x14ac:dyDescent="0.25">
      <c r="A336" t="s">
        <v>0</v>
      </c>
      <c r="B336" t="s">
        <v>3426</v>
      </c>
      <c r="C336" t="s">
        <v>17</v>
      </c>
      <c r="D336">
        <v>3938401</v>
      </c>
      <c r="E336" s="2">
        <v>46112</v>
      </c>
      <c r="F336" s="2">
        <v>45748</v>
      </c>
      <c r="G336" s="3">
        <v>-6</v>
      </c>
      <c r="H336" t="s">
        <v>14</v>
      </c>
    </row>
    <row r="337" spans="1:8" x14ac:dyDescent="0.25">
      <c r="A337" t="s">
        <v>0</v>
      </c>
      <c r="B337" t="s">
        <v>3426</v>
      </c>
      <c r="C337" t="s">
        <v>17</v>
      </c>
      <c r="D337">
        <v>3939401</v>
      </c>
      <c r="E337" s="2">
        <v>46112</v>
      </c>
      <c r="F337" s="2">
        <v>45748</v>
      </c>
      <c r="G337" s="3">
        <v>-6</v>
      </c>
      <c r="H337" t="s">
        <v>14</v>
      </c>
    </row>
    <row r="338" spans="1:8" x14ac:dyDescent="0.25">
      <c r="A338" t="s">
        <v>0</v>
      </c>
      <c r="B338" t="s">
        <v>3426</v>
      </c>
      <c r="C338" t="s">
        <v>17</v>
      </c>
      <c r="D338">
        <v>3941401</v>
      </c>
      <c r="E338" s="2">
        <v>46112</v>
      </c>
      <c r="F338" s="2">
        <v>45748</v>
      </c>
      <c r="G338" s="3">
        <v>-6</v>
      </c>
      <c r="H338" t="s">
        <v>14</v>
      </c>
    </row>
    <row r="339" spans="1:8" x14ac:dyDescent="0.25">
      <c r="A339" t="s">
        <v>0</v>
      </c>
      <c r="B339" t="s">
        <v>3426</v>
      </c>
      <c r="C339" t="s">
        <v>17</v>
      </c>
      <c r="D339">
        <v>4001401</v>
      </c>
      <c r="E339" s="2">
        <v>46112</v>
      </c>
      <c r="F339" s="2">
        <v>45748</v>
      </c>
      <c r="G339" s="3">
        <v>-6</v>
      </c>
      <c r="H339" t="s">
        <v>14</v>
      </c>
    </row>
    <row r="340" spans="1:8" x14ac:dyDescent="0.25">
      <c r="A340" t="s">
        <v>0</v>
      </c>
      <c r="B340" t="s">
        <v>3426</v>
      </c>
      <c r="C340" t="s">
        <v>17</v>
      </c>
      <c r="D340">
        <v>4002401</v>
      </c>
      <c r="E340" s="2">
        <v>46112</v>
      </c>
      <c r="F340" s="2">
        <v>45748</v>
      </c>
      <c r="G340" s="3">
        <v>-6</v>
      </c>
      <c r="H340" t="s">
        <v>14</v>
      </c>
    </row>
    <row r="341" spans="1:8" x14ac:dyDescent="0.25">
      <c r="A341" t="s">
        <v>0</v>
      </c>
      <c r="B341" t="s">
        <v>3426</v>
      </c>
      <c r="C341" t="s">
        <v>17</v>
      </c>
      <c r="D341">
        <v>4003401</v>
      </c>
      <c r="E341" s="2">
        <v>46112</v>
      </c>
      <c r="F341" s="2">
        <v>45748</v>
      </c>
      <c r="G341" s="3">
        <v>-6</v>
      </c>
      <c r="H341" t="s">
        <v>14</v>
      </c>
    </row>
    <row r="342" spans="1:8" x14ac:dyDescent="0.25">
      <c r="A342" t="s">
        <v>0</v>
      </c>
      <c r="B342" t="s">
        <v>3426</v>
      </c>
      <c r="C342" t="s">
        <v>17</v>
      </c>
      <c r="D342">
        <v>4004401</v>
      </c>
      <c r="E342" s="2">
        <v>46112</v>
      </c>
      <c r="F342" s="2">
        <v>45748</v>
      </c>
      <c r="G342" s="3">
        <v>-6</v>
      </c>
      <c r="H342" t="s">
        <v>14</v>
      </c>
    </row>
    <row r="343" spans="1:8" x14ac:dyDescent="0.25">
      <c r="A343" t="s">
        <v>0</v>
      </c>
      <c r="B343" t="s">
        <v>3426</v>
      </c>
      <c r="C343" t="s">
        <v>17</v>
      </c>
      <c r="D343">
        <v>4006401</v>
      </c>
      <c r="E343" s="2">
        <v>46112</v>
      </c>
      <c r="F343" s="2">
        <v>45748</v>
      </c>
      <c r="G343" s="3">
        <v>-6</v>
      </c>
      <c r="H343" t="s">
        <v>14</v>
      </c>
    </row>
    <row r="344" spans="1:8" x14ac:dyDescent="0.25">
      <c r="A344" t="s">
        <v>0</v>
      </c>
      <c r="B344" t="s">
        <v>3426</v>
      </c>
      <c r="C344" t="s">
        <v>17</v>
      </c>
      <c r="D344">
        <v>4007401</v>
      </c>
      <c r="E344" s="2">
        <v>46112</v>
      </c>
      <c r="F344" s="2">
        <v>45748</v>
      </c>
      <c r="G344" s="3">
        <v>-6</v>
      </c>
      <c r="H344" t="s">
        <v>14</v>
      </c>
    </row>
    <row r="345" spans="1:8" x14ac:dyDescent="0.25">
      <c r="A345" t="s">
        <v>0</v>
      </c>
      <c r="B345" t="s">
        <v>3426</v>
      </c>
      <c r="C345" t="s">
        <v>17</v>
      </c>
      <c r="D345">
        <v>4008401</v>
      </c>
      <c r="E345" s="2">
        <v>46112</v>
      </c>
      <c r="F345" s="2">
        <v>45748</v>
      </c>
      <c r="G345" s="3">
        <v>-6</v>
      </c>
      <c r="H345" t="s">
        <v>14</v>
      </c>
    </row>
    <row r="346" spans="1:8" x14ac:dyDescent="0.25">
      <c r="A346" t="s">
        <v>0</v>
      </c>
      <c r="B346" t="s">
        <v>3426</v>
      </c>
      <c r="C346" t="s">
        <v>17</v>
      </c>
      <c r="D346">
        <v>4101405</v>
      </c>
      <c r="E346" s="2">
        <v>46112</v>
      </c>
      <c r="F346" s="2">
        <v>45748</v>
      </c>
      <c r="G346" s="3">
        <v>-6</v>
      </c>
      <c r="H346" t="s">
        <v>14</v>
      </c>
    </row>
    <row r="347" spans="1:8" x14ac:dyDescent="0.25">
      <c r="A347" t="s">
        <v>0</v>
      </c>
      <c r="B347" t="s">
        <v>3426</v>
      </c>
      <c r="C347" t="s">
        <v>17</v>
      </c>
      <c r="D347">
        <v>4101455</v>
      </c>
      <c r="E347" s="2">
        <v>46112</v>
      </c>
      <c r="F347" s="2">
        <v>45748</v>
      </c>
      <c r="G347" s="3">
        <v>-6</v>
      </c>
      <c r="H347" t="s">
        <v>14</v>
      </c>
    </row>
    <row r="348" spans="1:8" x14ac:dyDescent="0.25">
      <c r="A348" t="s">
        <v>0</v>
      </c>
      <c r="B348" t="s">
        <v>3426</v>
      </c>
      <c r="C348" t="s">
        <v>17</v>
      </c>
      <c r="D348">
        <v>4102401</v>
      </c>
      <c r="E348" s="2">
        <v>46112</v>
      </c>
      <c r="F348" s="2">
        <v>45748</v>
      </c>
      <c r="G348" s="3">
        <v>-6</v>
      </c>
      <c r="H348" t="s">
        <v>14</v>
      </c>
    </row>
    <row r="349" spans="1:8" x14ac:dyDescent="0.25">
      <c r="A349" t="s">
        <v>0</v>
      </c>
      <c r="B349" t="s">
        <v>3426</v>
      </c>
      <c r="C349" t="s">
        <v>17</v>
      </c>
      <c r="D349">
        <v>4102405</v>
      </c>
      <c r="E349" s="2">
        <v>46112</v>
      </c>
      <c r="F349" s="2">
        <v>45748</v>
      </c>
      <c r="G349" s="3">
        <v>-6</v>
      </c>
      <c r="H349" t="s">
        <v>14</v>
      </c>
    </row>
    <row r="350" spans="1:8" x14ac:dyDescent="0.25">
      <c r="A350" t="s">
        <v>0</v>
      </c>
      <c r="B350" t="s">
        <v>3426</v>
      </c>
      <c r="C350" t="s">
        <v>17</v>
      </c>
      <c r="D350">
        <v>4102410</v>
      </c>
      <c r="E350" s="2">
        <v>46112</v>
      </c>
      <c r="F350" s="2">
        <v>45748</v>
      </c>
      <c r="G350" s="3">
        <v>-6</v>
      </c>
      <c r="H350" t="s">
        <v>14</v>
      </c>
    </row>
    <row r="351" spans="1:8" x14ac:dyDescent="0.25">
      <c r="A351" t="s">
        <v>0</v>
      </c>
      <c r="B351" t="s">
        <v>3426</v>
      </c>
      <c r="C351" t="s">
        <v>17</v>
      </c>
      <c r="D351">
        <v>4102451</v>
      </c>
      <c r="E351" s="2">
        <v>46112</v>
      </c>
      <c r="F351" s="2">
        <v>45748</v>
      </c>
      <c r="G351" s="3">
        <v>-6</v>
      </c>
      <c r="H351" t="s">
        <v>14</v>
      </c>
    </row>
    <row r="352" spans="1:8" x14ac:dyDescent="0.25">
      <c r="A352" t="s">
        <v>0</v>
      </c>
      <c r="B352" t="s">
        <v>3426</v>
      </c>
      <c r="C352" t="s">
        <v>17</v>
      </c>
      <c r="D352">
        <v>4102455</v>
      </c>
      <c r="E352" s="2">
        <v>46112</v>
      </c>
      <c r="F352" s="2">
        <v>45748</v>
      </c>
      <c r="G352" s="3">
        <v>-6</v>
      </c>
      <c r="H352" t="s">
        <v>14</v>
      </c>
    </row>
    <row r="353" spans="1:8" x14ac:dyDescent="0.25">
      <c r="A353" t="s">
        <v>0</v>
      </c>
      <c r="B353" t="s">
        <v>3426</v>
      </c>
      <c r="C353" t="s">
        <v>17</v>
      </c>
      <c r="D353">
        <v>4103405</v>
      </c>
      <c r="E353" s="2">
        <v>46112</v>
      </c>
      <c r="F353" s="2">
        <v>45748</v>
      </c>
      <c r="G353" s="3">
        <v>-6</v>
      </c>
      <c r="H353" t="s">
        <v>14</v>
      </c>
    </row>
    <row r="354" spans="1:8" x14ac:dyDescent="0.25">
      <c r="A354" t="s">
        <v>0</v>
      </c>
      <c r="B354" t="s">
        <v>3426</v>
      </c>
      <c r="C354" t="s">
        <v>17</v>
      </c>
      <c r="D354">
        <v>4103451</v>
      </c>
      <c r="E354" s="2">
        <v>46112</v>
      </c>
      <c r="F354" s="2">
        <v>45748</v>
      </c>
      <c r="G354" s="3">
        <v>-6</v>
      </c>
      <c r="H354" t="s">
        <v>14</v>
      </c>
    </row>
    <row r="355" spans="1:8" x14ac:dyDescent="0.25">
      <c r="A355" t="s">
        <v>0</v>
      </c>
      <c r="B355" t="s">
        <v>3426</v>
      </c>
      <c r="C355" t="s">
        <v>17</v>
      </c>
      <c r="D355">
        <v>4104401</v>
      </c>
      <c r="E355" s="2">
        <v>46112</v>
      </c>
      <c r="F355" s="2">
        <v>45748</v>
      </c>
      <c r="G355" s="3">
        <v>-6</v>
      </c>
      <c r="H355" t="s">
        <v>14</v>
      </c>
    </row>
    <row r="356" spans="1:8" x14ac:dyDescent="0.25">
      <c r="A356" t="s">
        <v>0</v>
      </c>
      <c r="B356" t="s">
        <v>3426</v>
      </c>
      <c r="C356" t="s">
        <v>17</v>
      </c>
      <c r="D356">
        <v>4105401</v>
      </c>
      <c r="E356" s="2">
        <v>46112</v>
      </c>
      <c r="F356" s="2">
        <v>45748</v>
      </c>
      <c r="G356" s="3">
        <v>-6</v>
      </c>
      <c r="H356" t="s">
        <v>14</v>
      </c>
    </row>
    <row r="357" spans="1:8" x14ac:dyDescent="0.25">
      <c r="A357" t="s">
        <v>0</v>
      </c>
      <c r="B357" t="s">
        <v>3426</v>
      </c>
      <c r="C357" t="s">
        <v>17</v>
      </c>
      <c r="D357">
        <v>4202451</v>
      </c>
      <c r="E357" s="2">
        <v>46112</v>
      </c>
      <c r="F357" s="2">
        <v>45748</v>
      </c>
      <c r="G357" s="3">
        <v>-6</v>
      </c>
      <c r="H357" t="s">
        <v>14</v>
      </c>
    </row>
    <row r="358" spans="1:8" x14ac:dyDescent="0.25">
      <c r="A358" t="s">
        <v>0</v>
      </c>
      <c r="B358" t="s">
        <v>3426</v>
      </c>
      <c r="C358" t="s">
        <v>17</v>
      </c>
      <c r="D358">
        <v>4202455</v>
      </c>
      <c r="E358" s="2">
        <v>46112</v>
      </c>
      <c r="F358" s="2">
        <v>45748</v>
      </c>
      <c r="G358" s="3">
        <v>-6</v>
      </c>
      <c r="H358" t="s">
        <v>14</v>
      </c>
    </row>
    <row r="359" spans="1:8" x14ac:dyDescent="0.25">
      <c r="A359" t="s">
        <v>0</v>
      </c>
      <c r="B359" t="s">
        <v>3426</v>
      </c>
      <c r="C359" t="s">
        <v>17</v>
      </c>
      <c r="D359">
        <v>4203451</v>
      </c>
      <c r="E359" s="2">
        <v>46112</v>
      </c>
      <c r="F359" s="2">
        <v>45748</v>
      </c>
      <c r="G359" s="3">
        <v>-6</v>
      </c>
      <c r="H359" t="s">
        <v>14</v>
      </c>
    </row>
    <row r="360" spans="1:8" x14ac:dyDescent="0.25">
      <c r="A360" t="s">
        <v>0</v>
      </c>
      <c r="B360" t="s">
        <v>3426</v>
      </c>
      <c r="C360" t="s">
        <v>17</v>
      </c>
      <c r="D360">
        <v>4203455</v>
      </c>
      <c r="E360" s="2">
        <v>46112</v>
      </c>
      <c r="F360" s="2">
        <v>45748</v>
      </c>
      <c r="G360" s="3">
        <v>-6</v>
      </c>
      <c r="H360" t="s">
        <v>14</v>
      </c>
    </row>
    <row r="361" spans="1:8" x14ac:dyDescent="0.25">
      <c r="A361" t="s">
        <v>0</v>
      </c>
      <c r="B361" t="s">
        <v>3426</v>
      </c>
      <c r="C361" t="s">
        <v>17</v>
      </c>
      <c r="D361">
        <v>4206451</v>
      </c>
      <c r="E361" s="2">
        <v>46112</v>
      </c>
      <c r="F361" s="2">
        <v>45748</v>
      </c>
      <c r="G361" s="3">
        <v>-6</v>
      </c>
      <c r="H361" t="s">
        <v>14</v>
      </c>
    </row>
    <row r="362" spans="1:8" x14ac:dyDescent="0.25">
      <c r="A362" t="s">
        <v>0</v>
      </c>
      <c r="B362" t="s">
        <v>3426</v>
      </c>
      <c r="C362" t="s">
        <v>17</v>
      </c>
      <c r="D362">
        <v>4206455</v>
      </c>
      <c r="E362" s="2">
        <v>46112</v>
      </c>
      <c r="F362" s="2">
        <v>45748</v>
      </c>
      <c r="G362" s="3">
        <v>-6</v>
      </c>
      <c r="H362" t="s">
        <v>14</v>
      </c>
    </row>
    <row r="363" spans="1:8" x14ac:dyDescent="0.25">
      <c r="A363" t="s">
        <v>0</v>
      </c>
      <c r="B363" t="s">
        <v>3426</v>
      </c>
      <c r="C363" t="s">
        <v>17</v>
      </c>
      <c r="D363">
        <v>4211451</v>
      </c>
      <c r="E363" s="2">
        <v>46112</v>
      </c>
      <c r="F363" s="2">
        <v>45748</v>
      </c>
      <c r="G363" s="3">
        <v>-6</v>
      </c>
      <c r="H363" t="s">
        <v>14</v>
      </c>
    </row>
    <row r="364" spans="1:8" x14ac:dyDescent="0.25">
      <c r="A364" t="s">
        <v>0</v>
      </c>
      <c r="B364" t="s">
        <v>3426</v>
      </c>
      <c r="C364" t="s">
        <v>17</v>
      </c>
      <c r="D364">
        <v>4211455</v>
      </c>
      <c r="E364" s="2">
        <v>46112</v>
      </c>
      <c r="F364" s="2">
        <v>45748</v>
      </c>
      <c r="G364" s="3">
        <v>-6</v>
      </c>
      <c r="H364" t="s">
        <v>14</v>
      </c>
    </row>
    <row r="365" spans="1:8" x14ac:dyDescent="0.25">
      <c r="A365" t="s">
        <v>0</v>
      </c>
      <c r="B365" t="s">
        <v>3426</v>
      </c>
      <c r="C365" t="s">
        <v>17</v>
      </c>
      <c r="D365">
        <v>4215451</v>
      </c>
      <c r="E365" s="2">
        <v>46112</v>
      </c>
      <c r="F365" s="2">
        <v>45748</v>
      </c>
      <c r="G365" s="3">
        <v>-6</v>
      </c>
      <c r="H365" t="s">
        <v>14</v>
      </c>
    </row>
    <row r="366" spans="1:8" x14ac:dyDescent="0.25">
      <c r="A366" t="s">
        <v>0</v>
      </c>
      <c r="B366" t="s">
        <v>3426</v>
      </c>
      <c r="C366" t="s">
        <v>17</v>
      </c>
      <c r="D366">
        <v>4215455</v>
      </c>
      <c r="E366" s="2">
        <v>46112</v>
      </c>
      <c r="F366" s="2">
        <v>45748</v>
      </c>
      <c r="G366" s="3">
        <v>-6</v>
      </c>
      <c r="H366" t="s">
        <v>14</v>
      </c>
    </row>
    <row r="367" spans="1:8" x14ac:dyDescent="0.25">
      <c r="A367" t="s">
        <v>0</v>
      </c>
      <c r="B367" t="s">
        <v>3426</v>
      </c>
      <c r="C367" t="s">
        <v>17</v>
      </c>
      <c r="D367">
        <v>4216451</v>
      </c>
      <c r="E367" s="2">
        <v>46112</v>
      </c>
      <c r="F367" s="2">
        <v>45748</v>
      </c>
      <c r="G367" s="3">
        <v>-6</v>
      </c>
      <c r="H367" t="s">
        <v>14</v>
      </c>
    </row>
    <row r="368" spans="1:8" x14ac:dyDescent="0.25">
      <c r="A368" t="s">
        <v>0</v>
      </c>
      <c r="B368" t="s">
        <v>3426</v>
      </c>
      <c r="C368" t="s">
        <v>17</v>
      </c>
      <c r="D368">
        <v>4226451</v>
      </c>
      <c r="E368" s="2">
        <v>46112</v>
      </c>
      <c r="F368" s="2">
        <v>45748</v>
      </c>
      <c r="G368" s="3">
        <v>-6</v>
      </c>
      <c r="H368" t="s">
        <v>14</v>
      </c>
    </row>
    <row r="369" spans="1:8" x14ac:dyDescent="0.25">
      <c r="A369" t="s">
        <v>0</v>
      </c>
      <c r="B369" t="s">
        <v>3426</v>
      </c>
      <c r="C369" t="s">
        <v>17</v>
      </c>
      <c r="D369">
        <v>4231451</v>
      </c>
      <c r="E369" s="2">
        <v>46112</v>
      </c>
      <c r="F369" s="2">
        <v>45748</v>
      </c>
      <c r="G369" s="3">
        <v>-6</v>
      </c>
      <c r="H369" t="s">
        <v>14</v>
      </c>
    </row>
    <row r="370" spans="1:8" x14ac:dyDescent="0.25">
      <c r="A370" t="s">
        <v>0</v>
      </c>
      <c r="B370" t="s">
        <v>3426</v>
      </c>
      <c r="C370" t="s">
        <v>17</v>
      </c>
      <c r="D370">
        <v>4240401</v>
      </c>
      <c r="E370" s="2">
        <v>46112</v>
      </c>
      <c r="F370" s="2">
        <v>45748</v>
      </c>
      <c r="G370" s="3">
        <v>-6</v>
      </c>
      <c r="H370" t="s">
        <v>14</v>
      </c>
    </row>
    <row r="371" spans="1:8" x14ac:dyDescent="0.25">
      <c r="A371" t="s">
        <v>0</v>
      </c>
      <c r="B371" t="s">
        <v>3426</v>
      </c>
      <c r="C371" t="s">
        <v>17</v>
      </c>
      <c r="D371">
        <v>4241401</v>
      </c>
      <c r="E371" s="2">
        <v>46112</v>
      </c>
      <c r="F371" s="2">
        <v>45748</v>
      </c>
      <c r="G371" s="3">
        <v>-6</v>
      </c>
      <c r="H371" t="s">
        <v>14</v>
      </c>
    </row>
    <row r="372" spans="1:8" x14ac:dyDescent="0.25">
      <c r="A372" t="s">
        <v>0</v>
      </c>
      <c r="B372" t="s">
        <v>3426</v>
      </c>
      <c r="C372" t="s">
        <v>17</v>
      </c>
      <c r="D372">
        <v>4242401</v>
      </c>
      <c r="E372" s="2">
        <v>46112</v>
      </c>
      <c r="F372" s="2">
        <v>45748</v>
      </c>
      <c r="G372" s="3">
        <v>-6</v>
      </c>
      <c r="H372" t="s">
        <v>14</v>
      </c>
    </row>
    <row r="373" spans="1:8" x14ac:dyDescent="0.25">
      <c r="A373" t="s">
        <v>0</v>
      </c>
      <c r="B373" t="s">
        <v>3426</v>
      </c>
      <c r="C373" t="s">
        <v>17</v>
      </c>
      <c r="D373">
        <v>4281401</v>
      </c>
      <c r="E373" s="2">
        <v>46112</v>
      </c>
      <c r="F373" s="2">
        <v>45748</v>
      </c>
      <c r="G373" s="3">
        <v>-6</v>
      </c>
      <c r="H373" t="s">
        <v>14</v>
      </c>
    </row>
    <row r="374" spans="1:8" x14ac:dyDescent="0.25">
      <c r="A374" t="s">
        <v>0</v>
      </c>
      <c r="B374" t="s">
        <v>3426</v>
      </c>
      <c r="C374" t="s">
        <v>17</v>
      </c>
      <c r="D374">
        <v>4286401</v>
      </c>
      <c r="E374" s="2">
        <v>46112</v>
      </c>
      <c r="F374" s="2">
        <v>45748</v>
      </c>
      <c r="G374" s="3">
        <v>-6</v>
      </c>
      <c r="H374" t="s">
        <v>14</v>
      </c>
    </row>
    <row r="375" spans="1:8" x14ac:dyDescent="0.25">
      <c r="A375" t="s">
        <v>0</v>
      </c>
      <c r="B375" t="s">
        <v>3426</v>
      </c>
      <c r="C375" t="s">
        <v>17</v>
      </c>
      <c r="D375">
        <v>4302401</v>
      </c>
      <c r="E375" s="2">
        <v>46112</v>
      </c>
      <c r="F375" s="2">
        <v>45748</v>
      </c>
      <c r="G375" s="3">
        <v>-6</v>
      </c>
      <c r="H375" t="s">
        <v>14</v>
      </c>
    </row>
    <row r="376" spans="1:8" x14ac:dyDescent="0.25">
      <c r="A376" t="s">
        <v>0</v>
      </c>
      <c r="B376" t="s">
        <v>3426</v>
      </c>
      <c r="C376" t="s">
        <v>17</v>
      </c>
      <c r="D376">
        <v>4303401</v>
      </c>
      <c r="E376" s="2">
        <v>46112</v>
      </c>
      <c r="F376" s="2">
        <v>45748</v>
      </c>
      <c r="G376" s="3">
        <v>-6</v>
      </c>
      <c r="H376" t="s">
        <v>14</v>
      </c>
    </row>
    <row r="377" spans="1:8" x14ac:dyDescent="0.25">
      <c r="A377" t="s">
        <v>0</v>
      </c>
      <c r="B377" t="s">
        <v>3426</v>
      </c>
      <c r="C377" t="s">
        <v>17</v>
      </c>
      <c r="D377">
        <v>4305401</v>
      </c>
      <c r="E377" s="2">
        <v>46112</v>
      </c>
      <c r="F377" s="2">
        <v>45748</v>
      </c>
      <c r="G377" s="3">
        <v>-6</v>
      </c>
      <c r="H377" t="s">
        <v>14</v>
      </c>
    </row>
    <row r="378" spans="1:8" x14ac:dyDescent="0.25">
      <c r="A378" t="s">
        <v>0</v>
      </c>
      <c r="B378" t="s">
        <v>3426</v>
      </c>
      <c r="C378" t="s">
        <v>17</v>
      </c>
      <c r="D378">
        <v>4306401</v>
      </c>
      <c r="E378" s="2">
        <v>46112</v>
      </c>
      <c r="F378" s="2">
        <v>45748</v>
      </c>
      <c r="G378" s="3">
        <v>-6</v>
      </c>
      <c r="H378" t="s">
        <v>14</v>
      </c>
    </row>
    <row r="379" spans="1:8" x14ac:dyDescent="0.25">
      <c r="A379" t="s">
        <v>0</v>
      </c>
      <c r="B379" t="s">
        <v>3426</v>
      </c>
      <c r="C379" t="s">
        <v>17</v>
      </c>
      <c r="D379">
        <v>4307401</v>
      </c>
      <c r="E379" s="2">
        <v>46112</v>
      </c>
      <c r="F379" s="2">
        <v>45748</v>
      </c>
      <c r="G379" s="3">
        <v>-6</v>
      </c>
      <c r="H379" t="s">
        <v>14</v>
      </c>
    </row>
    <row r="380" spans="1:8" x14ac:dyDescent="0.25">
      <c r="A380" t="s">
        <v>0</v>
      </c>
      <c r="B380" t="s">
        <v>3426</v>
      </c>
      <c r="C380" t="s">
        <v>17</v>
      </c>
      <c r="D380">
        <v>4310401</v>
      </c>
      <c r="E380" s="2">
        <v>46112</v>
      </c>
      <c r="F380" s="2">
        <v>45748</v>
      </c>
      <c r="G380" s="3">
        <v>-6</v>
      </c>
      <c r="H380" t="s">
        <v>14</v>
      </c>
    </row>
    <row r="381" spans="1:8" x14ac:dyDescent="0.25">
      <c r="A381" t="s">
        <v>0</v>
      </c>
      <c r="B381" t="s">
        <v>3426</v>
      </c>
      <c r="C381" t="s">
        <v>17</v>
      </c>
      <c r="D381">
        <v>4313401</v>
      </c>
      <c r="E381" s="2">
        <v>46112</v>
      </c>
      <c r="F381" s="2">
        <v>45748</v>
      </c>
      <c r="G381" s="3">
        <v>-6</v>
      </c>
      <c r="H381" t="s">
        <v>14</v>
      </c>
    </row>
    <row r="382" spans="1:8" x14ac:dyDescent="0.25">
      <c r="A382" t="s">
        <v>0</v>
      </c>
      <c r="B382" t="s">
        <v>3426</v>
      </c>
      <c r="C382" t="s">
        <v>17</v>
      </c>
      <c r="D382">
        <v>4315401</v>
      </c>
      <c r="E382" s="2">
        <v>46112</v>
      </c>
      <c r="F382" s="2">
        <v>45748</v>
      </c>
      <c r="G382" s="3">
        <v>-6</v>
      </c>
      <c r="H382" t="s">
        <v>14</v>
      </c>
    </row>
    <row r="383" spans="1:8" x14ac:dyDescent="0.25">
      <c r="A383" t="s">
        <v>0</v>
      </c>
      <c r="B383" t="s">
        <v>3426</v>
      </c>
      <c r="C383" t="s">
        <v>17</v>
      </c>
      <c r="D383">
        <v>4316455</v>
      </c>
      <c r="E383" s="2">
        <v>46112</v>
      </c>
      <c r="F383" s="2">
        <v>45748</v>
      </c>
      <c r="G383" s="3">
        <v>-6</v>
      </c>
      <c r="H383" t="s">
        <v>14</v>
      </c>
    </row>
    <row r="384" spans="1:8" x14ac:dyDescent="0.25">
      <c r="A384" t="s">
        <v>0</v>
      </c>
      <c r="B384" t="s">
        <v>3426</v>
      </c>
      <c r="C384" t="s">
        <v>17</v>
      </c>
      <c r="D384">
        <v>4318455</v>
      </c>
      <c r="E384" s="2">
        <v>46112</v>
      </c>
      <c r="F384" s="2">
        <v>45748</v>
      </c>
      <c r="G384" s="3">
        <v>-6</v>
      </c>
      <c r="H384" t="s">
        <v>14</v>
      </c>
    </row>
    <row r="385" spans="1:8" x14ac:dyDescent="0.25">
      <c r="A385" t="s">
        <v>0</v>
      </c>
      <c r="B385" t="s">
        <v>3426</v>
      </c>
      <c r="C385" t="s">
        <v>17</v>
      </c>
      <c r="D385">
        <v>4320455</v>
      </c>
      <c r="E385" s="2">
        <v>46112</v>
      </c>
      <c r="F385" s="2">
        <v>45748</v>
      </c>
      <c r="G385" s="3">
        <v>-6</v>
      </c>
      <c r="H385" t="s">
        <v>14</v>
      </c>
    </row>
    <row r="386" spans="1:8" x14ac:dyDescent="0.25">
      <c r="A386" t="s">
        <v>0</v>
      </c>
      <c r="B386" t="s">
        <v>3426</v>
      </c>
      <c r="C386" t="s">
        <v>17</v>
      </c>
      <c r="D386">
        <v>4325455</v>
      </c>
      <c r="E386" s="2">
        <v>46112</v>
      </c>
      <c r="F386" s="2">
        <v>45748</v>
      </c>
      <c r="G386" s="3">
        <v>-6</v>
      </c>
      <c r="H386" t="s">
        <v>14</v>
      </c>
    </row>
    <row r="387" spans="1:8" x14ac:dyDescent="0.25">
      <c r="A387" t="s">
        <v>0</v>
      </c>
      <c r="B387" t="s">
        <v>3426</v>
      </c>
      <c r="C387" t="s">
        <v>17</v>
      </c>
      <c r="D387">
        <v>4326401</v>
      </c>
      <c r="E387" s="2">
        <v>46112</v>
      </c>
      <c r="F387" s="2">
        <v>45748</v>
      </c>
      <c r="G387" s="3">
        <v>-6</v>
      </c>
      <c r="H387" t="s">
        <v>14</v>
      </c>
    </row>
    <row r="388" spans="1:8" x14ac:dyDescent="0.25">
      <c r="A388" t="s">
        <v>0</v>
      </c>
      <c r="B388" t="s">
        <v>3426</v>
      </c>
      <c r="C388" t="s">
        <v>17</v>
      </c>
      <c r="D388">
        <v>4326455</v>
      </c>
      <c r="E388" s="2">
        <v>46112</v>
      </c>
      <c r="F388" s="2">
        <v>45748</v>
      </c>
      <c r="G388" s="3">
        <v>-6</v>
      </c>
      <c r="H388" t="s">
        <v>14</v>
      </c>
    </row>
    <row r="389" spans="1:8" x14ac:dyDescent="0.25">
      <c r="A389" t="s">
        <v>0</v>
      </c>
      <c r="B389" t="s">
        <v>3426</v>
      </c>
      <c r="C389" t="s">
        <v>17</v>
      </c>
      <c r="D389">
        <v>4328455</v>
      </c>
      <c r="E389" s="2">
        <v>46112</v>
      </c>
      <c r="F389" s="2">
        <v>45748</v>
      </c>
      <c r="G389" s="3">
        <v>-6</v>
      </c>
      <c r="H389" t="s">
        <v>14</v>
      </c>
    </row>
    <row r="390" spans="1:8" x14ac:dyDescent="0.25">
      <c r="A390" t="s">
        <v>0</v>
      </c>
      <c r="B390" t="s">
        <v>3426</v>
      </c>
      <c r="C390" t="s">
        <v>17</v>
      </c>
      <c r="D390">
        <v>4342455</v>
      </c>
      <c r="E390" s="2">
        <v>46112</v>
      </c>
      <c r="F390" s="2">
        <v>45748</v>
      </c>
      <c r="G390" s="3">
        <v>-6</v>
      </c>
      <c r="H390" t="s">
        <v>14</v>
      </c>
    </row>
    <row r="391" spans="1:8" x14ac:dyDescent="0.25">
      <c r="A391" t="s">
        <v>0</v>
      </c>
      <c r="B391" t="s">
        <v>3426</v>
      </c>
      <c r="C391" t="s">
        <v>17</v>
      </c>
      <c r="D391">
        <v>4401401</v>
      </c>
      <c r="E391" s="2">
        <v>46112</v>
      </c>
      <c r="F391" s="2">
        <v>45748</v>
      </c>
      <c r="G391" s="3">
        <v>-6</v>
      </c>
      <c r="H391" t="s">
        <v>14</v>
      </c>
    </row>
    <row r="392" spans="1:8" x14ac:dyDescent="0.25">
      <c r="A392" t="s">
        <v>0</v>
      </c>
      <c r="B392" t="s">
        <v>3426</v>
      </c>
      <c r="C392" t="s">
        <v>17</v>
      </c>
      <c r="D392">
        <v>4402401</v>
      </c>
      <c r="E392" s="2">
        <v>46112</v>
      </c>
      <c r="F392" s="2">
        <v>45748</v>
      </c>
      <c r="G392" s="3">
        <v>-6</v>
      </c>
      <c r="H392" t="s">
        <v>14</v>
      </c>
    </row>
    <row r="393" spans="1:8" x14ac:dyDescent="0.25">
      <c r="A393" t="s">
        <v>0</v>
      </c>
      <c r="B393" t="s">
        <v>3426</v>
      </c>
      <c r="C393" t="s">
        <v>17</v>
      </c>
      <c r="D393">
        <v>4404401</v>
      </c>
      <c r="E393" s="2">
        <v>46112</v>
      </c>
      <c r="F393" s="2">
        <v>45748</v>
      </c>
      <c r="G393" s="3">
        <v>-6</v>
      </c>
      <c r="H393" t="s">
        <v>14</v>
      </c>
    </row>
    <row r="394" spans="1:8" x14ac:dyDescent="0.25">
      <c r="A394" t="s">
        <v>0</v>
      </c>
      <c r="B394" t="s">
        <v>3426</v>
      </c>
      <c r="C394" t="s">
        <v>17</v>
      </c>
      <c r="D394">
        <v>4405401</v>
      </c>
      <c r="E394" s="2">
        <v>46112</v>
      </c>
      <c r="F394" s="2">
        <v>45748</v>
      </c>
      <c r="G394" s="3">
        <v>-6</v>
      </c>
      <c r="H394" t="s">
        <v>14</v>
      </c>
    </row>
    <row r="395" spans="1:8" x14ac:dyDescent="0.25">
      <c r="A395" t="s">
        <v>0</v>
      </c>
      <c r="B395" t="s">
        <v>3426</v>
      </c>
      <c r="C395" t="s">
        <v>17</v>
      </c>
      <c r="D395">
        <v>4408401</v>
      </c>
      <c r="E395" s="2">
        <v>46112</v>
      </c>
      <c r="F395" s="2">
        <v>45748</v>
      </c>
      <c r="G395" s="3">
        <v>-6</v>
      </c>
      <c r="H395" t="s">
        <v>14</v>
      </c>
    </row>
    <row r="396" spans="1:8" x14ac:dyDescent="0.25">
      <c r="A396" t="s">
        <v>0</v>
      </c>
      <c r="B396" t="s">
        <v>3426</v>
      </c>
      <c r="C396" t="s">
        <v>17</v>
      </c>
      <c r="D396">
        <v>4409401</v>
      </c>
      <c r="E396" s="2">
        <v>46112</v>
      </c>
      <c r="F396" s="2">
        <v>45748</v>
      </c>
      <c r="G396" s="3">
        <v>-6</v>
      </c>
      <c r="H396" t="s">
        <v>14</v>
      </c>
    </row>
    <row r="397" spans="1:8" x14ac:dyDescent="0.25">
      <c r="A397" t="s">
        <v>0</v>
      </c>
      <c r="B397" t="s">
        <v>3426</v>
      </c>
      <c r="C397" t="s">
        <v>17</v>
      </c>
      <c r="D397">
        <v>4414401</v>
      </c>
      <c r="E397" s="2">
        <v>46112</v>
      </c>
      <c r="F397" s="2">
        <v>45748</v>
      </c>
      <c r="G397" s="3">
        <v>-6</v>
      </c>
      <c r="H397" t="s">
        <v>14</v>
      </c>
    </row>
    <row r="398" spans="1:8" x14ac:dyDescent="0.25">
      <c r="A398" t="s">
        <v>0</v>
      </c>
      <c r="B398" t="s">
        <v>3426</v>
      </c>
      <c r="C398" t="s">
        <v>17</v>
      </c>
      <c r="D398">
        <v>4418401</v>
      </c>
      <c r="E398" s="2">
        <v>46112</v>
      </c>
      <c r="F398" s="2">
        <v>45748</v>
      </c>
      <c r="G398" s="3">
        <v>-6</v>
      </c>
      <c r="H398" t="s">
        <v>14</v>
      </c>
    </row>
    <row r="399" spans="1:8" x14ac:dyDescent="0.25">
      <c r="A399" t="s">
        <v>0</v>
      </c>
      <c r="B399" t="s">
        <v>3426</v>
      </c>
      <c r="C399" t="s">
        <v>17</v>
      </c>
      <c r="D399">
        <v>4421401</v>
      </c>
      <c r="E399" s="2">
        <v>46112</v>
      </c>
      <c r="F399" s="2">
        <v>45748</v>
      </c>
      <c r="G399" s="3">
        <v>-6</v>
      </c>
      <c r="H399" t="s">
        <v>14</v>
      </c>
    </row>
    <row r="400" spans="1:8" x14ac:dyDescent="0.25">
      <c r="A400" t="s">
        <v>0</v>
      </c>
      <c r="B400" t="s">
        <v>3426</v>
      </c>
      <c r="C400" t="s">
        <v>17</v>
      </c>
      <c r="D400">
        <v>4422401</v>
      </c>
      <c r="E400" s="2">
        <v>46112</v>
      </c>
      <c r="F400" s="2">
        <v>45748</v>
      </c>
      <c r="G400" s="3">
        <v>-6</v>
      </c>
      <c r="H400" t="s">
        <v>14</v>
      </c>
    </row>
    <row r="401" spans="1:8" x14ac:dyDescent="0.25">
      <c r="A401" t="s">
        <v>0</v>
      </c>
      <c r="B401" t="s">
        <v>3426</v>
      </c>
      <c r="C401" t="s">
        <v>17</v>
      </c>
      <c r="D401">
        <v>4423401</v>
      </c>
      <c r="E401" s="2">
        <v>46112</v>
      </c>
      <c r="F401" s="2">
        <v>45748</v>
      </c>
      <c r="G401" s="3">
        <v>-6</v>
      </c>
      <c r="H401" t="s">
        <v>14</v>
      </c>
    </row>
    <row r="402" spans="1:8" x14ac:dyDescent="0.25">
      <c r="A402" t="s">
        <v>0</v>
      </c>
      <c r="B402" t="s">
        <v>3426</v>
      </c>
      <c r="C402" t="s">
        <v>17</v>
      </c>
      <c r="D402">
        <v>4499401</v>
      </c>
      <c r="E402" s="2">
        <v>46112</v>
      </c>
      <c r="F402" s="2">
        <v>45748</v>
      </c>
      <c r="G402" s="3">
        <v>-6</v>
      </c>
      <c r="H402" t="s">
        <v>14</v>
      </c>
    </row>
    <row r="403" spans="1:8" x14ac:dyDescent="0.25">
      <c r="A403" t="s">
        <v>0</v>
      </c>
      <c r="B403" t="s">
        <v>3426</v>
      </c>
      <c r="C403" t="s">
        <v>17</v>
      </c>
      <c r="D403">
        <v>4501401</v>
      </c>
      <c r="E403" s="2">
        <v>46112</v>
      </c>
      <c r="F403" s="2">
        <v>45748</v>
      </c>
      <c r="G403" s="3">
        <v>-6</v>
      </c>
      <c r="H403" t="s">
        <v>14</v>
      </c>
    </row>
    <row r="404" spans="1:8" x14ac:dyDescent="0.25">
      <c r="A404" t="s">
        <v>0</v>
      </c>
      <c r="B404" t="s">
        <v>3426</v>
      </c>
      <c r="C404" t="s">
        <v>17</v>
      </c>
      <c r="D404">
        <v>4505401</v>
      </c>
      <c r="E404" s="2">
        <v>46112</v>
      </c>
      <c r="F404" s="2">
        <v>45748</v>
      </c>
      <c r="G404" s="3">
        <v>-6</v>
      </c>
      <c r="H404" t="s">
        <v>14</v>
      </c>
    </row>
    <row r="405" spans="1:8" x14ac:dyDescent="0.25">
      <c r="A405" t="s">
        <v>0</v>
      </c>
      <c r="B405" t="s">
        <v>3426</v>
      </c>
      <c r="C405" t="s">
        <v>17</v>
      </c>
      <c r="D405">
        <v>4509401</v>
      </c>
      <c r="E405" s="2">
        <v>46112</v>
      </c>
      <c r="F405" s="2">
        <v>45748</v>
      </c>
      <c r="G405" s="3">
        <v>-6</v>
      </c>
      <c r="H405" t="s">
        <v>14</v>
      </c>
    </row>
    <row r="406" spans="1:8" x14ac:dyDescent="0.25">
      <c r="A406" t="s">
        <v>0</v>
      </c>
      <c r="B406" t="s">
        <v>3426</v>
      </c>
      <c r="C406" t="s">
        <v>17</v>
      </c>
      <c r="D406">
        <v>4511401</v>
      </c>
      <c r="E406" s="2">
        <v>46112</v>
      </c>
      <c r="F406" s="2">
        <v>45748</v>
      </c>
      <c r="G406" s="3">
        <v>-6</v>
      </c>
      <c r="H406" t="s">
        <v>14</v>
      </c>
    </row>
    <row r="407" spans="1:8" x14ac:dyDescent="0.25">
      <c r="A407" t="s">
        <v>0</v>
      </c>
      <c r="B407" t="s">
        <v>3426</v>
      </c>
      <c r="C407" t="s">
        <v>17</v>
      </c>
      <c r="D407">
        <v>4517401</v>
      </c>
      <c r="E407" s="2">
        <v>46112</v>
      </c>
      <c r="F407" s="2">
        <v>45748</v>
      </c>
      <c r="G407" s="3">
        <v>-6</v>
      </c>
      <c r="H407" t="s">
        <v>14</v>
      </c>
    </row>
    <row r="408" spans="1:8" x14ac:dyDescent="0.25">
      <c r="A408" t="s">
        <v>0</v>
      </c>
      <c r="B408" t="s">
        <v>3426</v>
      </c>
      <c r="C408" t="s">
        <v>17</v>
      </c>
      <c r="D408">
        <v>4518401</v>
      </c>
      <c r="E408" s="2">
        <v>46112</v>
      </c>
      <c r="F408" s="2">
        <v>45748</v>
      </c>
      <c r="G408" s="3">
        <v>-6</v>
      </c>
      <c r="H408" t="s">
        <v>14</v>
      </c>
    </row>
    <row r="409" spans="1:8" x14ac:dyDescent="0.25">
      <c r="A409" t="s">
        <v>0</v>
      </c>
      <c r="B409" t="s">
        <v>3426</v>
      </c>
      <c r="C409" t="s">
        <v>17</v>
      </c>
      <c r="D409">
        <v>4520401</v>
      </c>
      <c r="E409" s="2">
        <v>46112</v>
      </c>
      <c r="F409" s="2">
        <v>45748</v>
      </c>
      <c r="G409" s="3">
        <v>-6</v>
      </c>
      <c r="H409" t="s">
        <v>14</v>
      </c>
    </row>
    <row r="410" spans="1:8" x14ac:dyDescent="0.25">
      <c r="A410" t="s">
        <v>0</v>
      </c>
      <c r="B410" t="s">
        <v>3426</v>
      </c>
      <c r="C410" t="s">
        <v>17</v>
      </c>
      <c r="D410">
        <v>4521401</v>
      </c>
      <c r="E410" s="2">
        <v>46112</v>
      </c>
      <c r="F410" s="2">
        <v>45748</v>
      </c>
      <c r="G410" s="3">
        <v>-6</v>
      </c>
      <c r="H410" t="s">
        <v>14</v>
      </c>
    </row>
    <row r="411" spans="1:8" x14ac:dyDescent="0.25">
      <c r="A411" t="s">
        <v>0</v>
      </c>
      <c r="B411" t="s">
        <v>3426</v>
      </c>
      <c r="C411" t="s">
        <v>17</v>
      </c>
      <c r="D411">
        <v>4522401</v>
      </c>
      <c r="E411" s="2">
        <v>46112</v>
      </c>
      <c r="F411" s="2">
        <v>45748</v>
      </c>
      <c r="G411" s="3">
        <v>-6</v>
      </c>
      <c r="H411" t="s">
        <v>14</v>
      </c>
    </row>
    <row r="412" spans="1:8" x14ac:dyDescent="0.25">
      <c r="A412" t="s">
        <v>0</v>
      </c>
      <c r="B412" t="s">
        <v>3426</v>
      </c>
      <c r="C412" t="s">
        <v>17</v>
      </c>
      <c r="D412">
        <v>4524401</v>
      </c>
      <c r="E412" s="2">
        <v>46112</v>
      </c>
      <c r="F412" s="2">
        <v>45748</v>
      </c>
      <c r="G412" s="3">
        <v>-6</v>
      </c>
      <c r="H412" t="s">
        <v>14</v>
      </c>
    </row>
    <row r="413" spans="1:8" x14ac:dyDescent="0.25">
      <c r="A413" t="s">
        <v>0</v>
      </c>
      <c r="B413" t="s">
        <v>3426</v>
      </c>
      <c r="C413" t="s">
        <v>17</v>
      </c>
      <c r="D413">
        <v>4525401</v>
      </c>
      <c r="E413" s="2">
        <v>46112</v>
      </c>
      <c r="F413" s="2">
        <v>45748</v>
      </c>
      <c r="G413" s="3">
        <v>-6</v>
      </c>
      <c r="H413" t="s">
        <v>14</v>
      </c>
    </row>
    <row r="414" spans="1:8" x14ac:dyDescent="0.25">
      <c r="A414" t="s">
        <v>0</v>
      </c>
      <c r="B414" t="s">
        <v>3426</v>
      </c>
      <c r="C414" t="s">
        <v>17</v>
      </c>
      <c r="D414">
        <v>4526401</v>
      </c>
      <c r="E414" s="2">
        <v>46112</v>
      </c>
      <c r="F414" s="2">
        <v>45748</v>
      </c>
      <c r="G414" s="3">
        <v>-6</v>
      </c>
      <c r="H414" t="s">
        <v>14</v>
      </c>
    </row>
    <row r="415" spans="1:8" x14ac:dyDescent="0.25">
      <c r="A415" t="s">
        <v>0</v>
      </c>
      <c r="B415" t="s">
        <v>3426</v>
      </c>
      <c r="C415" t="s">
        <v>17</v>
      </c>
      <c r="D415">
        <v>4529401</v>
      </c>
      <c r="E415" s="2">
        <v>46112</v>
      </c>
      <c r="F415" s="2">
        <v>45748</v>
      </c>
      <c r="G415" s="3">
        <v>-6</v>
      </c>
      <c r="H415" t="s">
        <v>14</v>
      </c>
    </row>
    <row r="416" spans="1:8" x14ac:dyDescent="0.25">
      <c r="A416" t="s">
        <v>0</v>
      </c>
      <c r="B416" t="s">
        <v>3426</v>
      </c>
      <c r="C416" t="s">
        <v>17</v>
      </c>
      <c r="D416">
        <v>4530401</v>
      </c>
      <c r="E416" s="2">
        <v>46112</v>
      </c>
      <c r="F416" s="2">
        <v>45748</v>
      </c>
      <c r="G416" s="3">
        <v>-6</v>
      </c>
      <c r="H416" t="s">
        <v>14</v>
      </c>
    </row>
    <row r="417" spans="1:8" x14ac:dyDescent="0.25">
      <c r="A417" t="s">
        <v>0</v>
      </c>
      <c r="B417" t="s">
        <v>3426</v>
      </c>
      <c r="C417" t="s">
        <v>17</v>
      </c>
      <c r="D417">
        <v>4531401</v>
      </c>
      <c r="E417" s="2">
        <v>46112</v>
      </c>
      <c r="F417" s="2">
        <v>45748</v>
      </c>
      <c r="G417" s="3">
        <v>-6</v>
      </c>
      <c r="H417" t="s">
        <v>14</v>
      </c>
    </row>
    <row r="418" spans="1:8" x14ac:dyDescent="0.25">
      <c r="A418" t="s">
        <v>0</v>
      </c>
      <c r="B418" t="s">
        <v>3426</v>
      </c>
      <c r="C418" t="s">
        <v>17</v>
      </c>
      <c r="D418">
        <v>4532401</v>
      </c>
      <c r="E418" s="2">
        <v>46112</v>
      </c>
      <c r="F418" s="2">
        <v>45748</v>
      </c>
      <c r="G418" s="3">
        <v>-6</v>
      </c>
      <c r="H418" t="s">
        <v>14</v>
      </c>
    </row>
    <row r="419" spans="1:8" x14ac:dyDescent="0.25">
      <c r="A419" t="s">
        <v>0</v>
      </c>
      <c r="B419" t="s">
        <v>3426</v>
      </c>
      <c r="C419" t="s">
        <v>17</v>
      </c>
      <c r="D419">
        <v>4534401</v>
      </c>
      <c r="E419" s="2">
        <v>46112</v>
      </c>
      <c r="F419" s="2">
        <v>45748</v>
      </c>
      <c r="G419" s="3">
        <v>-6</v>
      </c>
      <c r="H419" t="s">
        <v>14</v>
      </c>
    </row>
    <row r="420" spans="1:8" x14ac:dyDescent="0.25">
      <c r="A420" t="s">
        <v>0</v>
      </c>
      <c r="B420" t="s">
        <v>3426</v>
      </c>
      <c r="C420" t="s">
        <v>17</v>
      </c>
      <c r="D420">
        <v>4535401</v>
      </c>
      <c r="E420" s="2">
        <v>46112</v>
      </c>
      <c r="F420" s="2">
        <v>45748</v>
      </c>
      <c r="G420" s="3">
        <v>-6</v>
      </c>
      <c r="H420" t="s">
        <v>14</v>
      </c>
    </row>
    <row r="421" spans="1:8" x14ac:dyDescent="0.25">
      <c r="A421" t="s">
        <v>0</v>
      </c>
      <c r="B421" t="s">
        <v>3426</v>
      </c>
      <c r="C421" t="s">
        <v>17</v>
      </c>
      <c r="D421">
        <v>4536401</v>
      </c>
      <c r="E421" s="2">
        <v>46112</v>
      </c>
      <c r="F421" s="2">
        <v>45748</v>
      </c>
      <c r="G421" s="3">
        <v>-6</v>
      </c>
      <c r="H421" t="s">
        <v>14</v>
      </c>
    </row>
    <row r="422" spans="1:8" x14ac:dyDescent="0.25">
      <c r="A422" t="s">
        <v>0</v>
      </c>
      <c r="B422" t="s">
        <v>3426</v>
      </c>
      <c r="C422" t="s">
        <v>17</v>
      </c>
      <c r="D422">
        <v>4537401</v>
      </c>
      <c r="E422" s="2">
        <v>46112</v>
      </c>
      <c r="F422" s="2">
        <v>45748</v>
      </c>
      <c r="G422" s="3">
        <v>-6</v>
      </c>
      <c r="H422" t="s">
        <v>14</v>
      </c>
    </row>
    <row r="423" spans="1:8" x14ac:dyDescent="0.25">
      <c r="A423" t="s">
        <v>0</v>
      </c>
      <c r="B423" t="s">
        <v>3426</v>
      </c>
      <c r="C423" t="s">
        <v>17</v>
      </c>
      <c r="D423">
        <v>4538401</v>
      </c>
      <c r="E423" s="2">
        <v>46112</v>
      </c>
      <c r="F423" s="2">
        <v>45748</v>
      </c>
      <c r="G423" s="3">
        <v>-6</v>
      </c>
      <c r="H423" t="s">
        <v>14</v>
      </c>
    </row>
    <row r="424" spans="1:8" x14ac:dyDescent="0.25">
      <c r="A424" t="s">
        <v>0</v>
      </c>
      <c r="B424" t="s">
        <v>3426</v>
      </c>
      <c r="C424" t="s">
        <v>17</v>
      </c>
      <c r="D424">
        <v>4539401</v>
      </c>
      <c r="E424" s="2">
        <v>46112</v>
      </c>
      <c r="F424" s="2">
        <v>45748</v>
      </c>
      <c r="G424" s="3">
        <v>-6</v>
      </c>
      <c r="H424" t="s">
        <v>14</v>
      </c>
    </row>
    <row r="425" spans="1:8" x14ac:dyDescent="0.25">
      <c r="A425" t="s">
        <v>0</v>
      </c>
      <c r="B425" t="s">
        <v>3426</v>
      </c>
      <c r="C425" t="s">
        <v>17</v>
      </c>
      <c r="D425">
        <v>4540401</v>
      </c>
      <c r="E425" s="2">
        <v>46112</v>
      </c>
      <c r="F425" s="2">
        <v>45748</v>
      </c>
      <c r="G425" s="3">
        <v>-6</v>
      </c>
      <c r="H425" t="s">
        <v>14</v>
      </c>
    </row>
    <row r="426" spans="1:8" x14ac:dyDescent="0.25">
      <c r="A426" t="s">
        <v>0</v>
      </c>
      <c r="B426" t="s">
        <v>3426</v>
      </c>
      <c r="C426" t="s">
        <v>17</v>
      </c>
      <c r="D426">
        <v>4547401</v>
      </c>
      <c r="E426" s="2">
        <v>46112</v>
      </c>
      <c r="F426" s="2">
        <v>45748</v>
      </c>
      <c r="G426" s="3">
        <v>-6</v>
      </c>
      <c r="H426" t="s">
        <v>14</v>
      </c>
    </row>
    <row r="427" spans="1:8" x14ac:dyDescent="0.25">
      <c r="A427" t="s">
        <v>0</v>
      </c>
      <c r="B427" t="s">
        <v>3426</v>
      </c>
      <c r="C427" t="s">
        <v>17</v>
      </c>
      <c r="D427">
        <v>4548401</v>
      </c>
      <c r="E427" s="2">
        <v>46112</v>
      </c>
      <c r="F427" s="2">
        <v>45748</v>
      </c>
      <c r="G427" s="3">
        <v>-6</v>
      </c>
      <c r="H427" t="s">
        <v>14</v>
      </c>
    </row>
    <row r="428" spans="1:8" x14ac:dyDescent="0.25">
      <c r="A428" t="s">
        <v>0</v>
      </c>
      <c r="B428" t="s">
        <v>3426</v>
      </c>
      <c r="C428" t="s">
        <v>17</v>
      </c>
      <c r="D428">
        <v>4551401</v>
      </c>
      <c r="E428" s="2">
        <v>46112</v>
      </c>
      <c r="F428" s="2">
        <v>45748</v>
      </c>
      <c r="G428" s="3">
        <v>-6</v>
      </c>
      <c r="H428" t="s">
        <v>14</v>
      </c>
    </row>
    <row r="429" spans="1:8" x14ac:dyDescent="0.25">
      <c r="A429" t="s">
        <v>0</v>
      </c>
      <c r="B429" t="s">
        <v>3426</v>
      </c>
      <c r="C429" t="s">
        <v>17</v>
      </c>
      <c r="D429">
        <v>4552401</v>
      </c>
      <c r="E429" s="2">
        <v>46112</v>
      </c>
      <c r="F429" s="2">
        <v>45748</v>
      </c>
      <c r="G429" s="3">
        <v>-6</v>
      </c>
      <c r="H429" t="s">
        <v>14</v>
      </c>
    </row>
    <row r="430" spans="1:8" x14ac:dyDescent="0.25">
      <c r="A430" t="s">
        <v>0</v>
      </c>
      <c r="B430" t="s">
        <v>3426</v>
      </c>
      <c r="C430" t="s">
        <v>17</v>
      </c>
      <c r="D430">
        <v>4553401</v>
      </c>
      <c r="E430" s="2">
        <v>46112</v>
      </c>
      <c r="F430" s="2">
        <v>45748</v>
      </c>
      <c r="G430" s="3">
        <v>-6</v>
      </c>
      <c r="H430" t="s">
        <v>14</v>
      </c>
    </row>
    <row r="431" spans="1:8" x14ac:dyDescent="0.25">
      <c r="A431" t="s">
        <v>0</v>
      </c>
      <c r="B431" t="s">
        <v>3426</v>
      </c>
      <c r="C431" t="s">
        <v>17</v>
      </c>
      <c r="D431">
        <v>4556401</v>
      </c>
      <c r="E431" s="2">
        <v>46112</v>
      </c>
      <c r="F431" s="2">
        <v>45748</v>
      </c>
      <c r="G431" s="3">
        <v>-6</v>
      </c>
      <c r="H431" t="s">
        <v>14</v>
      </c>
    </row>
    <row r="432" spans="1:8" x14ac:dyDescent="0.25">
      <c r="A432" t="s">
        <v>0</v>
      </c>
      <c r="B432" t="s">
        <v>3426</v>
      </c>
      <c r="C432" t="s">
        <v>17</v>
      </c>
      <c r="D432">
        <v>4558401</v>
      </c>
      <c r="E432" s="2">
        <v>46112</v>
      </c>
      <c r="F432" s="2">
        <v>45748</v>
      </c>
      <c r="G432" s="3">
        <v>-6</v>
      </c>
      <c r="H432" t="s">
        <v>14</v>
      </c>
    </row>
    <row r="433" spans="1:8" x14ac:dyDescent="0.25">
      <c r="A433" t="s">
        <v>0</v>
      </c>
      <c r="B433" t="s">
        <v>3426</v>
      </c>
      <c r="C433" t="s">
        <v>17</v>
      </c>
      <c r="D433">
        <v>4559401</v>
      </c>
      <c r="E433" s="2">
        <v>46112</v>
      </c>
      <c r="F433" s="2">
        <v>45748</v>
      </c>
      <c r="G433" s="3">
        <v>-6</v>
      </c>
      <c r="H433" t="s">
        <v>14</v>
      </c>
    </row>
    <row r="434" spans="1:8" x14ac:dyDescent="0.25">
      <c r="A434" t="s">
        <v>0</v>
      </c>
      <c r="B434" t="s">
        <v>3426</v>
      </c>
      <c r="C434" t="s">
        <v>17</v>
      </c>
      <c r="D434">
        <v>4562401</v>
      </c>
      <c r="E434" s="2">
        <v>46112</v>
      </c>
      <c r="F434" s="2">
        <v>45748</v>
      </c>
      <c r="G434" s="3">
        <v>-6</v>
      </c>
      <c r="H434" t="s">
        <v>14</v>
      </c>
    </row>
    <row r="435" spans="1:8" x14ac:dyDescent="0.25">
      <c r="A435" t="s">
        <v>0</v>
      </c>
      <c r="B435" t="s">
        <v>3426</v>
      </c>
      <c r="C435" t="s">
        <v>17</v>
      </c>
      <c r="D435">
        <v>4563401</v>
      </c>
      <c r="E435" s="2">
        <v>46112</v>
      </c>
      <c r="F435" s="2">
        <v>45748</v>
      </c>
      <c r="G435" s="3">
        <v>-6</v>
      </c>
      <c r="H435" t="s">
        <v>14</v>
      </c>
    </row>
    <row r="436" spans="1:8" x14ac:dyDescent="0.25">
      <c r="A436" t="s">
        <v>0</v>
      </c>
      <c r="B436" t="s">
        <v>3426</v>
      </c>
      <c r="C436" t="s">
        <v>17</v>
      </c>
      <c r="D436">
        <v>4564401</v>
      </c>
      <c r="E436" s="2">
        <v>46112</v>
      </c>
      <c r="F436" s="2">
        <v>45748</v>
      </c>
      <c r="G436" s="3">
        <v>-6</v>
      </c>
      <c r="H436" t="s">
        <v>14</v>
      </c>
    </row>
    <row r="437" spans="1:8" x14ac:dyDescent="0.25">
      <c r="A437" t="s">
        <v>0</v>
      </c>
      <c r="B437" t="s">
        <v>3426</v>
      </c>
      <c r="C437" t="s">
        <v>17</v>
      </c>
      <c r="D437">
        <v>4565401</v>
      </c>
      <c r="E437" s="2">
        <v>46112</v>
      </c>
      <c r="F437" s="2">
        <v>45748</v>
      </c>
      <c r="G437" s="3">
        <v>-6</v>
      </c>
      <c r="H437" t="s">
        <v>14</v>
      </c>
    </row>
    <row r="438" spans="1:8" x14ac:dyDescent="0.25">
      <c r="A438" t="s">
        <v>0</v>
      </c>
      <c r="B438" t="s">
        <v>3426</v>
      </c>
      <c r="C438" t="s">
        <v>17</v>
      </c>
      <c r="D438">
        <v>4566401</v>
      </c>
      <c r="E438" s="2">
        <v>46112</v>
      </c>
      <c r="F438" s="2">
        <v>45748</v>
      </c>
      <c r="G438" s="3">
        <v>-6</v>
      </c>
      <c r="H438" t="s">
        <v>14</v>
      </c>
    </row>
    <row r="439" spans="1:8" x14ac:dyDescent="0.25">
      <c r="A439" t="s">
        <v>0</v>
      </c>
      <c r="B439" t="s">
        <v>3426</v>
      </c>
      <c r="C439" t="s">
        <v>17</v>
      </c>
      <c r="D439">
        <v>4567401</v>
      </c>
      <c r="E439" s="2">
        <v>46112</v>
      </c>
      <c r="F439" s="2">
        <v>45748</v>
      </c>
      <c r="G439" s="3">
        <v>-6</v>
      </c>
      <c r="H439" t="s">
        <v>14</v>
      </c>
    </row>
    <row r="440" spans="1:8" x14ac:dyDescent="0.25">
      <c r="A440" t="s">
        <v>0</v>
      </c>
      <c r="B440" t="s">
        <v>3426</v>
      </c>
      <c r="C440" t="s">
        <v>17</v>
      </c>
      <c r="D440">
        <v>4569401</v>
      </c>
      <c r="E440" s="2">
        <v>46112</v>
      </c>
      <c r="F440" s="2">
        <v>45748</v>
      </c>
      <c r="G440" s="3">
        <v>-6</v>
      </c>
      <c r="H440" t="s">
        <v>14</v>
      </c>
    </row>
    <row r="441" spans="1:8" x14ac:dyDescent="0.25">
      <c r="A441" t="s">
        <v>0</v>
      </c>
      <c r="B441" t="s">
        <v>3426</v>
      </c>
      <c r="C441" t="s">
        <v>17</v>
      </c>
      <c r="D441">
        <v>4570401</v>
      </c>
      <c r="E441" s="2">
        <v>46112</v>
      </c>
      <c r="F441" s="2">
        <v>45748</v>
      </c>
      <c r="G441" s="3">
        <v>-6</v>
      </c>
      <c r="H441" t="s">
        <v>14</v>
      </c>
    </row>
    <row r="442" spans="1:8" x14ac:dyDescent="0.25">
      <c r="A442" t="s">
        <v>0</v>
      </c>
      <c r="B442" t="s">
        <v>3426</v>
      </c>
      <c r="C442" t="s">
        <v>17</v>
      </c>
      <c r="D442">
        <v>4571401</v>
      </c>
      <c r="E442" s="2">
        <v>46112</v>
      </c>
      <c r="F442" s="2">
        <v>45748</v>
      </c>
      <c r="G442" s="3">
        <v>-6</v>
      </c>
      <c r="H442" t="s">
        <v>14</v>
      </c>
    </row>
    <row r="443" spans="1:8" x14ac:dyDescent="0.25">
      <c r="A443" t="s">
        <v>0</v>
      </c>
      <c r="B443" t="s">
        <v>3426</v>
      </c>
      <c r="C443" t="s">
        <v>17</v>
      </c>
      <c r="D443">
        <v>4572401</v>
      </c>
      <c r="E443" s="2">
        <v>46112</v>
      </c>
      <c r="F443" s="2">
        <v>45748</v>
      </c>
      <c r="G443" s="3">
        <v>-6</v>
      </c>
      <c r="H443" t="s">
        <v>14</v>
      </c>
    </row>
    <row r="444" spans="1:8" x14ac:dyDescent="0.25">
      <c r="A444" t="s">
        <v>0</v>
      </c>
      <c r="B444" t="s">
        <v>3426</v>
      </c>
      <c r="C444" t="s">
        <v>17</v>
      </c>
      <c r="D444">
        <v>4579403</v>
      </c>
      <c r="E444" s="2">
        <v>46112</v>
      </c>
      <c r="F444" s="2">
        <v>45748</v>
      </c>
      <c r="G444" s="3">
        <v>-6</v>
      </c>
      <c r="H444" t="s">
        <v>14</v>
      </c>
    </row>
    <row r="445" spans="1:8" x14ac:dyDescent="0.25">
      <c r="A445" t="s">
        <v>0</v>
      </c>
      <c r="B445" t="s">
        <v>3426</v>
      </c>
      <c r="C445" t="s">
        <v>17</v>
      </c>
      <c r="D445">
        <v>4581401</v>
      </c>
      <c r="E445" s="2">
        <v>46112</v>
      </c>
      <c r="F445" s="2">
        <v>45748</v>
      </c>
      <c r="G445" s="3">
        <v>-6</v>
      </c>
      <c r="H445" t="s">
        <v>14</v>
      </c>
    </row>
    <row r="446" spans="1:8" x14ac:dyDescent="0.25">
      <c r="A446" t="s">
        <v>0</v>
      </c>
      <c r="B446" t="s">
        <v>3426</v>
      </c>
      <c r="C446" t="s">
        <v>17</v>
      </c>
      <c r="D446">
        <v>4582401</v>
      </c>
      <c r="E446" s="2">
        <v>46112</v>
      </c>
      <c r="F446" s="2">
        <v>45748</v>
      </c>
      <c r="G446" s="3">
        <v>-6</v>
      </c>
      <c r="H446" t="s">
        <v>14</v>
      </c>
    </row>
    <row r="447" spans="1:8" x14ac:dyDescent="0.25">
      <c r="A447" t="s">
        <v>0</v>
      </c>
      <c r="B447" t="s">
        <v>3426</v>
      </c>
      <c r="C447" t="s">
        <v>17</v>
      </c>
      <c r="D447">
        <v>4690401</v>
      </c>
      <c r="E447" s="2">
        <v>46112</v>
      </c>
      <c r="F447" s="2">
        <v>45748</v>
      </c>
      <c r="G447" s="3">
        <v>-6</v>
      </c>
      <c r="H447" t="s">
        <v>14</v>
      </c>
    </row>
    <row r="448" spans="1:8" x14ac:dyDescent="0.25">
      <c r="A448" t="s">
        <v>0</v>
      </c>
      <c r="B448" t="s">
        <v>3426</v>
      </c>
      <c r="C448" t="s">
        <v>17</v>
      </c>
      <c r="D448">
        <v>4696401</v>
      </c>
      <c r="E448" s="2">
        <v>46112</v>
      </c>
      <c r="F448" s="2">
        <v>45748</v>
      </c>
      <c r="G448" s="3">
        <v>-6</v>
      </c>
      <c r="H448" t="s">
        <v>14</v>
      </c>
    </row>
    <row r="449" spans="1:8" x14ac:dyDescent="0.25">
      <c r="A449" t="s">
        <v>0</v>
      </c>
      <c r="B449" t="s">
        <v>3426</v>
      </c>
      <c r="C449" t="s">
        <v>17</v>
      </c>
      <c r="D449">
        <v>4698401</v>
      </c>
      <c r="E449" s="2">
        <v>46112</v>
      </c>
      <c r="F449" s="2">
        <v>45748</v>
      </c>
      <c r="G449" s="3">
        <v>-6</v>
      </c>
      <c r="H449" t="s">
        <v>14</v>
      </c>
    </row>
    <row r="450" spans="1:8" x14ac:dyDescent="0.25">
      <c r="A450" t="s">
        <v>0</v>
      </c>
      <c r="B450" t="s">
        <v>3426</v>
      </c>
      <c r="C450" t="s">
        <v>17</v>
      </c>
      <c r="D450">
        <v>4699401</v>
      </c>
      <c r="E450" s="2">
        <v>46112</v>
      </c>
      <c r="F450" s="2">
        <v>45748</v>
      </c>
      <c r="G450" s="3">
        <v>-6</v>
      </c>
      <c r="H450" t="s">
        <v>14</v>
      </c>
    </row>
    <row r="451" spans="1:8" x14ac:dyDescent="0.25">
      <c r="A451" t="s">
        <v>0</v>
      </c>
      <c r="B451" t="s">
        <v>3426</v>
      </c>
      <c r="C451" t="s">
        <v>17</v>
      </c>
      <c r="D451">
        <v>4702401</v>
      </c>
      <c r="E451" s="2">
        <v>46112</v>
      </c>
      <c r="F451" s="2">
        <v>45748</v>
      </c>
      <c r="G451" s="3">
        <v>-6</v>
      </c>
      <c r="H451" t="s">
        <v>14</v>
      </c>
    </row>
    <row r="452" spans="1:8" x14ac:dyDescent="0.25">
      <c r="A452" t="s">
        <v>0</v>
      </c>
      <c r="B452" t="s">
        <v>3426</v>
      </c>
      <c r="C452" t="s">
        <v>17</v>
      </c>
      <c r="D452">
        <v>4703451</v>
      </c>
      <c r="E452" s="2">
        <v>46112</v>
      </c>
      <c r="F452" s="2">
        <v>45748</v>
      </c>
      <c r="G452" s="3">
        <v>-6</v>
      </c>
      <c r="H452" t="s">
        <v>14</v>
      </c>
    </row>
    <row r="453" spans="1:8" x14ac:dyDescent="0.25">
      <c r="A453" t="s">
        <v>0</v>
      </c>
      <c r="B453" t="s">
        <v>3426</v>
      </c>
      <c r="C453" t="s">
        <v>17</v>
      </c>
      <c r="D453">
        <v>4704401</v>
      </c>
      <c r="E453" s="2">
        <v>46112</v>
      </c>
      <c r="F453" s="2">
        <v>45748</v>
      </c>
      <c r="G453" s="3">
        <v>-6</v>
      </c>
      <c r="H453" t="s">
        <v>14</v>
      </c>
    </row>
    <row r="454" spans="1:8" x14ac:dyDescent="0.25">
      <c r="A454" t="s">
        <v>0</v>
      </c>
      <c r="B454" t="s">
        <v>3426</v>
      </c>
      <c r="C454" t="s">
        <v>17</v>
      </c>
      <c r="D454">
        <v>4705401</v>
      </c>
      <c r="E454" s="2">
        <v>46112</v>
      </c>
      <c r="F454" s="2">
        <v>45748</v>
      </c>
      <c r="G454" s="3">
        <v>-6</v>
      </c>
      <c r="H454" t="s">
        <v>14</v>
      </c>
    </row>
    <row r="455" spans="1:8" x14ac:dyDescent="0.25">
      <c r="A455" t="s">
        <v>0</v>
      </c>
      <c r="B455" t="s">
        <v>3426</v>
      </c>
      <c r="C455" t="s">
        <v>17</v>
      </c>
      <c r="D455">
        <v>4707401</v>
      </c>
      <c r="E455" s="2">
        <v>46112</v>
      </c>
      <c r="F455" s="2">
        <v>45748</v>
      </c>
      <c r="G455" s="3">
        <v>-6</v>
      </c>
      <c r="H455" t="s">
        <v>14</v>
      </c>
    </row>
    <row r="456" spans="1:8" x14ac:dyDescent="0.25">
      <c r="A456" t="s">
        <v>0</v>
      </c>
      <c r="B456" t="s">
        <v>3426</v>
      </c>
      <c r="C456" t="s">
        <v>17</v>
      </c>
      <c r="D456">
        <v>4712401</v>
      </c>
      <c r="E456" s="2">
        <v>46112</v>
      </c>
      <c r="F456" s="2">
        <v>45748</v>
      </c>
      <c r="G456" s="3">
        <v>-6</v>
      </c>
      <c r="H456" t="s">
        <v>14</v>
      </c>
    </row>
    <row r="457" spans="1:8" x14ac:dyDescent="0.25">
      <c r="A457" t="s">
        <v>0</v>
      </c>
      <c r="B457" t="s">
        <v>3426</v>
      </c>
      <c r="C457" t="s">
        <v>17</v>
      </c>
      <c r="D457">
        <v>4713288</v>
      </c>
      <c r="E457" s="2">
        <v>46112</v>
      </c>
      <c r="F457" s="2">
        <v>45748</v>
      </c>
      <c r="G457" s="3">
        <v>-6</v>
      </c>
      <c r="H457" t="s">
        <v>14</v>
      </c>
    </row>
    <row r="458" spans="1:8" x14ac:dyDescent="0.25">
      <c r="A458" t="s">
        <v>0</v>
      </c>
      <c r="B458" t="s">
        <v>3426</v>
      </c>
      <c r="C458" t="s">
        <v>17</v>
      </c>
      <c r="D458">
        <v>4713401</v>
      </c>
      <c r="E458" s="2">
        <v>46112</v>
      </c>
      <c r="F458" s="2">
        <v>45748</v>
      </c>
      <c r="G458" s="3">
        <v>-6</v>
      </c>
      <c r="H458" t="s">
        <v>14</v>
      </c>
    </row>
    <row r="459" spans="1:8" x14ac:dyDescent="0.25">
      <c r="A459" t="s">
        <v>0</v>
      </c>
      <c r="B459" t="s">
        <v>3426</v>
      </c>
      <c r="C459" t="s">
        <v>17</v>
      </c>
      <c r="D459">
        <v>4715288</v>
      </c>
      <c r="E459" s="2">
        <v>46112</v>
      </c>
      <c r="F459" s="2">
        <v>45748</v>
      </c>
      <c r="G459" s="3">
        <v>-6</v>
      </c>
      <c r="H459" t="s">
        <v>14</v>
      </c>
    </row>
    <row r="460" spans="1:8" x14ac:dyDescent="0.25">
      <c r="A460" t="s">
        <v>0</v>
      </c>
      <c r="B460" t="s">
        <v>3426</v>
      </c>
      <c r="C460" t="s">
        <v>17</v>
      </c>
      <c r="D460">
        <v>4715401</v>
      </c>
      <c r="E460" s="2">
        <v>46112</v>
      </c>
      <c r="F460" s="2">
        <v>45748</v>
      </c>
      <c r="G460" s="3">
        <v>-6</v>
      </c>
      <c r="H460" t="s">
        <v>14</v>
      </c>
    </row>
    <row r="461" spans="1:8" x14ac:dyDescent="0.25">
      <c r="A461" t="s">
        <v>0</v>
      </c>
      <c r="B461" t="s">
        <v>3426</v>
      </c>
      <c r="C461" t="s">
        <v>17</v>
      </c>
      <c r="D461">
        <v>4716401</v>
      </c>
      <c r="E461" s="2">
        <v>46112</v>
      </c>
      <c r="F461" s="2">
        <v>45748</v>
      </c>
      <c r="G461" s="3">
        <v>-6</v>
      </c>
      <c r="H461" t="s">
        <v>14</v>
      </c>
    </row>
    <row r="462" spans="1:8" x14ac:dyDescent="0.25">
      <c r="A462" t="s">
        <v>0</v>
      </c>
      <c r="B462" t="s">
        <v>3426</v>
      </c>
      <c r="C462" t="s">
        <v>17</v>
      </c>
      <c r="D462">
        <v>4717401</v>
      </c>
      <c r="E462" s="2">
        <v>46112</v>
      </c>
      <c r="F462" s="2">
        <v>45748</v>
      </c>
      <c r="G462" s="3">
        <v>-6</v>
      </c>
      <c r="H462" t="s">
        <v>14</v>
      </c>
    </row>
    <row r="463" spans="1:8" x14ac:dyDescent="0.25">
      <c r="A463" t="s">
        <v>0</v>
      </c>
      <c r="B463" t="s">
        <v>3426</v>
      </c>
      <c r="C463" t="s">
        <v>17</v>
      </c>
      <c r="D463">
        <v>4718401</v>
      </c>
      <c r="E463" s="2">
        <v>46112</v>
      </c>
      <c r="F463" s="2">
        <v>45748</v>
      </c>
      <c r="G463" s="3">
        <v>-6</v>
      </c>
      <c r="H463" t="s">
        <v>14</v>
      </c>
    </row>
    <row r="464" spans="1:8" x14ac:dyDescent="0.25">
      <c r="A464" t="s">
        <v>0</v>
      </c>
      <c r="B464" t="s">
        <v>3426</v>
      </c>
      <c r="C464" t="s">
        <v>17</v>
      </c>
      <c r="D464">
        <v>4719401</v>
      </c>
      <c r="E464" s="2">
        <v>46112</v>
      </c>
      <c r="F464" s="2">
        <v>45748</v>
      </c>
      <c r="G464" s="3">
        <v>-6</v>
      </c>
      <c r="H464" t="s">
        <v>14</v>
      </c>
    </row>
    <row r="465" spans="1:8" x14ac:dyDescent="0.25">
      <c r="A465" t="s">
        <v>0</v>
      </c>
      <c r="B465" t="s">
        <v>3426</v>
      </c>
      <c r="C465" t="s">
        <v>17</v>
      </c>
      <c r="D465">
        <v>4720401</v>
      </c>
      <c r="E465" s="2">
        <v>46112</v>
      </c>
      <c r="F465" s="2">
        <v>45748</v>
      </c>
      <c r="G465" s="3">
        <v>-6</v>
      </c>
      <c r="H465" t="s">
        <v>14</v>
      </c>
    </row>
    <row r="466" spans="1:8" x14ac:dyDescent="0.25">
      <c r="A466" t="s">
        <v>0</v>
      </c>
      <c r="B466" t="s">
        <v>3426</v>
      </c>
      <c r="C466" t="s">
        <v>17</v>
      </c>
      <c r="D466">
        <v>4721401</v>
      </c>
      <c r="E466" s="2">
        <v>46112</v>
      </c>
      <c r="F466" s="2">
        <v>45748</v>
      </c>
      <c r="G466" s="3">
        <v>-6</v>
      </c>
      <c r="H466" t="s">
        <v>14</v>
      </c>
    </row>
    <row r="467" spans="1:8" x14ac:dyDescent="0.25">
      <c r="A467" t="s">
        <v>0</v>
      </c>
      <c r="B467" t="s">
        <v>3426</v>
      </c>
      <c r="C467" t="s">
        <v>17</v>
      </c>
      <c r="D467">
        <v>4724401</v>
      </c>
      <c r="E467" s="2">
        <v>46112</v>
      </c>
      <c r="F467" s="2">
        <v>45748</v>
      </c>
      <c r="G467" s="3">
        <v>-6</v>
      </c>
      <c r="H467" t="s">
        <v>14</v>
      </c>
    </row>
    <row r="468" spans="1:8" x14ac:dyDescent="0.25">
      <c r="A468" t="s">
        <v>0</v>
      </c>
      <c r="B468" t="s">
        <v>3426</v>
      </c>
      <c r="C468" t="s">
        <v>17</v>
      </c>
      <c r="D468">
        <v>4725401</v>
      </c>
      <c r="E468" s="2">
        <v>46112</v>
      </c>
      <c r="F468" s="2">
        <v>45748</v>
      </c>
      <c r="G468" s="3">
        <v>-6</v>
      </c>
      <c r="H468" t="s">
        <v>14</v>
      </c>
    </row>
    <row r="469" spans="1:8" x14ac:dyDescent="0.25">
      <c r="A469" t="s">
        <v>0</v>
      </c>
      <c r="B469" t="s">
        <v>3426</v>
      </c>
      <c r="C469" t="s">
        <v>17</v>
      </c>
      <c r="D469">
        <v>4736401</v>
      </c>
      <c r="E469" s="2">
        <v>46112</v>
      </c>
      <c r="F469" s="2">
        <v>45748</v>
      </c>
      <c r="G469" s="3">
        <v>-6</v>
      </c>
      <c r="H469" t="s">
        <v>14</v>
      </c>
    </row>
    <row r="470" spans="1:8" x14ac:dyDescent="0.25">
      <c r="A470" t="s">
        <v>0</v>
      </c>
      <c r="B470" t="s">
        <v>3426</v>
      </c>
      <c r="C470" t="s">
        <v>17</v>
      </c>
      <c r="D470">
        <v>4737401</v>
      </c>
      <c r="E470" s="2">
        <v>46112</v>
      </c>
      <c r="F470" s="2">
        <v>45748</v>
      </c>
      <c r="G470" s="3">
        <v>-6</v>
      </c>
      <c r="H470" t="s">
        <v>14</v>
      </c>
    </row>
    <row r="471" spans="1:8" x14ac:dyDescent="0.25">
      <c r="A471" t="s">
        <v>0</v>
      </c>
      <c r="B471" t="s">
        <v>3426</v>
      </c>
      <c r="C471" t="s">
        <v>17</v>
      </c>
      <c r="D471">
        <v>4740401</v>
      </c>
      <c r="E471" s="2">
        <v>46112</v>
      </c>
      <c r="F471" s="2">
        <v>45748</v>
      </c>
      <c r="G471" s="3">
        <v>-6</v>
      </c>
      <c r="H471" t="s">
        <v>14</v>
      </c>
    </row>
    <row r="472" spans="1:8" x14ac:dyDescent="0.25">
      <c r="A472" t="s">
        <v>0</v>
      </c>
      <c r="B472" t="s">
        <v>3426</v>
      </c>
      <c r="C472" t="s">
        <v>17</v>
      </c>
      <c r="D472">
        <v>4749401</v>
      </c>
      <c r="E472" s="2">
        <v>46112</v>
      </c>
      <c r="F472" s="2">
        <v>45748</v>
      </c>
      <c r="G472" s="3">
        <v>-6</v>
      </c>
      <c r="H472" t="s">
        <v>14</v>
      </c>
    </row>
    <row r="473" spans="1:8" x14ac:dyDescent="0.25">
      <c r="A473" t="s">
        <v>0</v>
      </c>
      <c r="B473" t="s">
        <v>3426</v>
      </c>
      <c r="C473" t="s">
        <v>17</v>
      </c>
      <c r="D473">
        <v>4750401</v>
      </c>
      <c r="E473" s="2">
        <v>46112</v>
      </c>
      <c r="F473" s="2">
        <v>45748</v>
      </c>
      <c r="G473" s="3">
        <v>-6</v>
      </c>
      <c r="H473" t="s">
        <v>14</v>
      </c>
    </row>
    <row r="474" spans="1:8" x14ac:dyDescent="0.25">
      <c r="A474" t="s">
        <v>0</v>
      </c>
      <c r="B474" t="s">
        <v>3426</v>
      </c>
      <c r="C474" t="s">
        <v>17</v>
      </c>
      <c r="D474">
        <v>4752401</v>
      </c>
      <c r="E474" s="2">
        <v>46112</v>
      </c>
      <c r="F474" s="2">
        <v>45748</v>
      </c>
      <c r="G474" s="3">
        <v>-6</v>
      </c>
      <c r="H474" t="s">
        <v>14</v>
      </c>
    </row>
    <row r="475" spans="1:8" x14ac:dyDescent="0.25">
      <c r="A475" t="s">
        <v>0</v>
      </c>
      <c r="B475" t="s">
        <v>3426</v>
      </c>
      <c r="C475" t="s">
        <v>17</v>
      </c>
      <c r="D475">
        <v>4756401</v>
      </c>
      <c r="E475" s="2">
        <v>46112</v>
      </c>
      <c r="F475" s="2">
        <v>45748</v>
      </c>
      <c r="G475" s="3">
        <v>-6</v>
      </c>
      <c r="H475" t="s">
        <v>14</v>
      </c>
    </row>
    <row r="476" spans="1:8" x14ac:dyDescent="0.25">
      <c r="A476" t="s">
        <v>0</v>
      </c>
      <c r="B476" t="s">
        <v>3426</v>
      </c>
      <c r="C476" t="s">
        <v>17</v>
      </c>
      <c r="D476">
        <v>4763401</v>
      </c>
      <c r="E476" s="2">
        <v>46112</v>
      </c>
      <c r="F476" s="2">
        <v>45748</v>
      </c>
      <c r="G476" s="3">
        <v>-6</v>
      </c>
      <c r="H476" t="s">
        <v>14</v>
      </c>
    </row>
    <row r="477" spans="1:8" x14ac:dyDescent="0.25">
      <c r="A477" t="s">
        <v>0</v>
      </c>
      <c r="B477" t="s">
        <v>3426</v>
      </c>
      <c r="C477" t="s">
        <v>17</v>
      </c>
      <c r="D477">
        <v>4770401</v>
      </c>
      <c r="E477" s="2">
        <v>46112</v>
      </c>
      <c r="F477" s="2">
        <v>45748</v>
      </c>
      <c r="G477" s="3">
        <v>-6</v>
      </c>
      <c r="H477" t="s">
        <v>14</v>
      </c>
    </row>
    <row r="478" spans="1:8" x14ac:dyDescent="0.25">
      <c r="A478" t="s">
        <v>0</v>
      </c>
      <c r="B478" t="s">
        <v>3426</v>
      </c>
      <c r="C478" t="s">
        <v>17</v>
      </c>
      <c r="D478">
        <v>4774401</v>
      </c>
      <c r="E478" s="2">
        <v>46112</v>
      </c>
      <c r="F478" s="2">
        <v>45748</v>
      </c>
      <c r="G478" s="3">
        <v>-6</v>
      </c>
      <c r="H478" t="s">
        <v>14</v>
      </c>
    </row>
    <row r="479" spans="1:8" x14ac:dyDescent="0.25">
      <c r="A479" t="s">
        <v>0</v>
      </c>
      <c r="B479" t="s">
        <v>3426</v>
      </c>
      <c r="C479" t="s">
        <v>17</v>
      </c>
      <c r="D479">
        <v>4775401</v>
      </c>
      <c r="E479" s="2">
        <v>46112</v>
      </c>
      <c r="F479" s="2">
        <v>45748</v>
      </c>
      <c r="G479" s="3">
        <v>-6</v>
      </c>
      <c r="H479" t="s">
        <v>14</v>
      </c>
    </row>
    <row r="480" spans="1:8" x14ac:dyDescent="0.25">
      <c r="A480" t="s">
        <v>0</v>
      </c>
      <c r="B480" t="s">
        <v>3426</v>
      </c>
      <c r="C480" t="s">
        <v>17</v>
      </c>
      <c r="D480">
        <v>4776401</v>
      </c>
      <c r="E480" s="2">
        <v>46112</v>
      </c>
      <c r="F480" s="2">
        <v>45748</v>
      </c>
      <c r="G480" s="3">
        <v>-6</v>
      </c>
      <c r="H480" t="s">
        <v>14</v>
      </c>
    </row>
    <row r="481" spans="1:8" x14ac:dyDescent="0.25">
      <c r="A481" t="s">
        <v>0</v>
      </c>
      <c r="B481" t="s">
        <v>3426</v>
      </c>
      <c r="C481" t="s">
        <v>17</v>
      </c>
      <c r="D481">
        <v>4777401</v>
      </c>
      <c r="E481" s="2">
        <v>46112</v>
      </c>
      <c r="F481" s="2">
        <v>45748</v>
      </c>
      <c r="G481" s="3">
        <v>-6</v>
      </c>
      <c r="H481" t="s">
        <v>14</v>
      </c>
    </row>
    <row r="482" spans="1:8" x14ac:dyDescent="0.25">
      <c r="A482" t="s">
        <v>0</v>
      </c>
      <c r="B482" t="s">
        <v>3426</v>
      </c>
      <c r="C482" t="s">
        <v>17</v>
      </c>
      <c r="D482">
        <v>4778401</v>
      </c>
      <c r="E482" s="2">
        <v>46112</v>
      </c>
      <c r="F482" s="2">
        <v>45748</v>
      </c>
      <c r="G482" s="3">
        <v>-6</v>
      </c>
      <c r="H482" t="s">
        <v>14</v>
      </c>
    </row>
    <row r="483" spans="1:8" x14ac:dyDescent="0.25">
      <c r="A483" t="s">
        <v>0</v>
      </c>
      <c r="B483" t="s">
        <v>3426</v>
      </c>
      <c r="C483" t="s">
        <v>17</v>
      </c>
      <c r="D483">
        <v>4779401</v>
      </c>
      <c r="E483" s="2">
        <v>46112</v>
      </c>
      <c r="F483" s="2">
        <v>45748</v>
      </c>
      <c r="G483" s="3">
        <v>-6</v>
      </c>
      <c r="H483" t="s">
        <v>14</v>
      </c>
    </row>
    <row r="484" spans="1:8" x14ac:dyDescent="0.25">
      <c r="A484" t="s">
        <v>0</v>
      </c>
      <c r="B484" t="s">
        <v>3426</v>
      </c>
      <c r="C484" t="s">
        <v>17</v>
      </c>
      <c r="D484">
        <v>4780401</v>
      </c>
      <c r="E484" s="2">
        <v>46112</v>
      </c>
      <c r="F484" s="2">
        <v>45748</v>
      </c>
      <c r="G484" s="3">
        <v>-6</v>
      </c>
      <c r="H484" t="s">
        <v>14</v>
      </c>
    </row>
    <row r="485" spans="1:8" x14ac:dyDescent="0.25">
      <c r="A485" t="s">
        <v>0</v>
      </c>
      <c r="B485" t="s">
        <v>3426</v>
      </c>
      <c r="C485" t="s">
        <v>17</v>
      </c>
      <c r="D485">
        <v>4781401</v>
      </c>
      <c r="E485" s="2">
        <v>46112</v>
      </c>
      <c r="F485" s="2">
        <v>45748</v>
      </c>
      <c r="G485" s="3">
        <v>-6</v>
      </c>
      <c r="H485" t="s">
        <v>14</v>
      </c>
    </row>
    <row r="486" spans="1:8" x14ac:dyDescent="0.25">
      <c r="A486" t="s">
        <v>0</v>
      </c>
      <c r="B486" t="s">
        <v>3426</v>
      </c>
      <c r="C486" t="s">
        <v>17</v>
      </c>
      <c r="D486">
        <v>4782401</v>
      </c>
      <c r="E486" s="2">
        <v>46112</v>
      </c>
      <c r="F486" s="2">
        <v>45748</v>
      </c>
      <c r="G486" s="3">
        <v>-6</v>
      </c>
      <c r="H486" t="s">
        <v>14</v>
      </c>
    </row>
    <row r="487" spans="1:8" x14ac:dyDescent="0.25">
      <c r="A487" t="s">
        <v>0</v>
      </c>
      <c r="B487" t="s">
        <v>3426</v>
      </c>
      <c r="C487" t="s">
        <v>17</v>
      </c>
      <c r="D487">
        <v>4783401</v>
      </c>
      <c r="E487" s="2">
        <v>46112</v>
      </c>
      <c r="F487" s="2">
        <v>45748</v>
      </c>
      <c r="G487" s="3">
        <v>-6</v>
      </c>
      <c r="H487" t="s">
        <v>14</v>
      </c>
    </row>
    <row r="488" spans="1:8" x14ac:dyDescent="0.25">
      <c r="A488" t="s">
        <v>0</v>
      </c>
      <c r="B488" t="s">
        <v>3426</v>
      </c>
      <c r="C488" t="s">
        <v>17</v>
      </c>
      <c r="D488">
        <v>4784401</v>
      </c>
      <c r="E488" s="2">
        <v>46112</v>
      </c>
      <c r="F488" s="2">
        <v>45748</v>
      </c>
      <c r="G488" s="3">
        <v>-6</v>
      </c>
      <c r="H488" t="s">
        <v>14</v>
      </c>
    </row>
    <row r="489" spans="1:8" x14ac:dyDescent="0.25">
      <c r="A489" t="s">
        <v>0</v>
      </c>
      <c r="B489" t="s">
        <v>3426</v>
      </c>
      <c r="C489" t="s">
        <v>17</v>
      </c>
      <c r="D489">
        <v>4785401</v>
      </c>
      <c r="E489" s="2">
        <v>46112</v>
      </c>
      <c r="F489" s="2">
        <v>45748</v>
      </c>
      <c r="G489" s="3">
        <v>-6</v>
      </c>
      <c r="H489" t="s">
        <v>14</v>
      </c>
    </row>
    <row r="490" spans="1:8" x14ac:dyDescent="0.25">
      <c r="A490" t="s">
        <v>0</v>
      </c>
      <c r="B490" t="s">
        <v>3426</v>
      </c>
      <c r="C490" t="s">
        <v>17</v>
      </c>
      <c r="D490">
        <v>4786288</v>
      </c>
      <c r="E490" s="2">
        <v>46112</v>
      </c>
      <c r="F490" s="2">
        <v>45748</v>
      </c>
      <c r="G490" s="3">
        <v>-6</v>
      </c>
      <c r="H490" t="s">
        <v>14</v>
      </c>
    </row>
    <row r="491" spans="1:8" x14ac:dyDescent="0.25">
      <c r="A491" t="s">
        <v>0</v>
      </c>
      <c r="B491" t="s">
        <v>3426</v>
      </c>
      <c r="C491" t="s">
        <v>17</v>
      </c>
      <c r="D491">
        <v>4786401</v>
      </c>
      <c r="E491" s="2">
        <v>46112</v>
      </c>
      <c r="F491" s="2">
        <v>45748</v>
      </c>
      <c r="G491" s="3">
        <v>-6</v>
      </c>
      <c r="H491" t="s">
        <v>14</v>
      </c>
    </row>
    <row r="492" spans="1:8" x14ac:dyDescent="0.25">
      <c r="A492" t="s">
        <v>0</v>
      </c>
      <c r="B492" t="s">
        <v>3426</v>
      </c>
      <c r="C492" t="s">
        <v>17</v>
      </c>
      <c r="D492">
        <v>4790401</v>
      </c>
      <c r="E492" s="2">
        <v>46112</v>
      </c>
      <c r="F492" s="2">
        <v>45748</v>
      </c>
      <c r="G492" s="3">
        <v>-6</v>
      </c>
      <c r="H492" t="s">
        <v>14</v>
      </c>
    </row>
    <row r="493" spans="1:8" x14ac:dyDescent="0.25">
      <c r="A493" t="s">
        <v>0</v>
      </c>
      <c r="B493" t="s">
        <v>3426</v>
      </c>
      <c r="C493" t="s">
        <v>17</v>
      </c>
      <c r="D493">
        <v>4791401</v>
      </c>
      <c r="E493" s="2">
        <v>46112</v>
      </c>
      <c r="F493" s="2">
        <v>45748</v>
      </c>
      <c r="G493" s="3">
        <v>-6</v>
      </c>
      <c r="H493" t="s">
        <v>14</v>
      </c>
    </row>
    <row r="494" spans="1:8" x14ac:dyDescent="0.25">
      <c r="A494" t="s">
        <v>0</v>
      </c>
      <c r="B494" t="s">
        <v>3426</v>
      </c>
      <c r="C494" t="s">
        <v>17</v>
      </c>
      <c r="D494">
        <v>4796401</v>
      </c>
      <c r="E494" s="2">
        <v>46112</v>
      </c>
      <c r="F494" s="2">
        <v>45748</v>
      </c>
      <c r="G494" s="3">
        <v>-6</v>
      </c>
      <c r="H494" t="s">
        <v>14</v>
      </c>
    </row>
    <row r="495" spans="1:8" x14ac:dyDescent="0.25">
      <c r="A495" t="s">
        <v>0</v>
      </c>
      <c r="B495" t="s">
        <v>3426</v>
      </c>
      <c r="C495" t="s">
        <v>17</v>
      </c>
      <c r="D495">
        <v>4797401</v>
      </c>
      <c r="E495" s="2">
        <v>46112</v>
      </c>
      <c r="F495" s="2">
        <v>45748</v>
      </c>
      <c r="G495" s="3">
        <v>-6</v>
      </c>
      <c r="H495" t="s">
        <v>14</v>
      </c>
    </row>
    <row r="496" spans="1:8" x14ac:dyDescent="0.25">
      <c r="A496" t="s">
        <v>0</v>
      </c>
      <c r="B496" t="s">
        <v>3426</v>
      </c>
      <c r="C496" t="s">
        <v>17</v>
      </c>
      <c r="D496">
        <v>4801401</v>
      </c>
      <c r="E496" s="2">
        <v>46112</v>
      </c>
      <c r="F496" s="2">
        <v>45748</v>
      </c>
      <c r="G496" s="3">
        <v>-6</v>
      </c>
      <c r="H496" t="s">
        <v>14</v>
      </c>
    </row>
    <row r="497" spans="1:8" x14ac:dyDescent="0.25">
      <c r="A497" t="s">
        <v>0</v>
      </c>
      <c r="B497" t="s">
        <v>3426</v>
      </c>
      <c r="C497" t="s">
        <v>17</v>
      </c>
      <c r="D497">
        <v>4802401</v>
      </c>
      <c r="E497" s="2">
        <v>46112</v>
      </c>
      <c r="F497" s="2">
        <v>45748</v>
      </c>
      <c r="G497" s="3">
        <v>-6</v>
      </c>
      <c r="H497" t="s">
        <v>14</v>
      </c>
    </row>
    <row r="498" spans="1:8" x14ac:dyDescent="0.25">
      <c r="A498" t="s">
        <v>0</v>
      </c>
      <c r="B498" t="s">
        <v>3426</v>
      </c>
      <c r="C498" t="s">
        <v>17</v>
      </c>
      <c r="D498">
        <v>4803401</v>
      </c>
      <c r="E498" s="2">
        <v>46112</v>
      </c>
      <c r="F498" s="2">
        <v>45748</v>
      </c>
      <c r="G498" s="3">
        <v>-6</v>
      </c>
      <c r="H498" t="s">
        <v>14</v>
      </c>
    </row>
    <row r="499" spans="1:8" x14ac:dyDescent="0.25">
      <c r="A499" t="s">
        <v>0</v>
      </c>
      <c r="B499" t="s">
        <v>3426</v>
      </c>
      <c r="C499" t="s">
        <v>17</v>
      </c>
      <c r="D499">
        <v>4804401</v>
      </c>
      <c r="E499" s="2">
        <v>46112</v>
      </c>
      <c r="F499" s="2">
        <v>45748</v>
      </c>
      <c r="G499" s="3">
        <v>-6</v>
      </c>
      <c r="H499" t="s">
        <v>14</v>
      </c>
    </row>
    <row r="500" spans="1:8" x14ac:dyDescent="0.25">
      <c r="A500" t="s">
        <v>0</v>
      </c>
      <c r="B500" t="s">
        <v>3426</v>
      </c>
      <c r="C500" t="s">
        <v>17</v>
      </c>
      <c r="D500">
        <v>4805401</v>
      </c>
      <c r="E500" s="2">
        <v>46112</v>
      </c>
      <c r="F500" s="2">
        <v>45748</v>
      </c>
      <c r="G500" s="3">
        <v>-6</v>
      </c>
      <c r="H500" t="s">
        <v>14</v>
      </c>
    </row>
    <row r="501" spans="1:8" x14ac:dyDescent="0.25">
      <c r="A501" t="s">
        <v>0</v>
      </c>
      <c r="B501" t="s">
        <v>3426</v>
      </c>
      <c r="C501" t="s">
        <v>17</v>
      </c>
      <c r="D501">
        <v>4806401</v>
      </c>
      <c r="E501" s="2">
        <v>46112</v>
      </c>
      <c r="F501" s="2">
        <v>45748</v>
      </c>
      <c r="G501" s="3">
        <v>-6</v>
      </c>
      <c r="H501" t="s">
        <v>14</v>
      </c>
    </row>
    <row r="502" spans="1:8" x14ac:dyDescent="0.25">
      <c r="A502" t="s">
        <v>0</v>
      </c>
      <c r="B502" t="s">
        <v>3426</v>
      </c>
      <c r="C502" t="s">
        <v>17</v>
      </c>
      <c r="D502">
        <v>4807401</v>
      </c>
      <c r="E502" s="2">
        <v>46112</v>
      </c>
      <c r="F502" s="2">
        <v>45748</v>
      </c>
      <c r="G502" s="3">
        <v>-6</v>
      </c>
      <c r="H502" t="s">
        <v>14</v>
      </c>
    </row>
    <row r="503" spans="1:8" x14ac:dyDescent="0.25">
      <c r="A503" t="s">
        <v>0</v>
      </c>
      <c r="B503" t="s">
        <v>3426</v>
      </c>
      <c r="C503" t="s">
        <v>17</v>
      </c>
      <c r="D503">
        <v>4808401</v>
      </c>
      <c r="E503" s="2">
        <v>46112</v>
      </c>
      <c r="F503" s="2">
        <v>45748</v>
      </c>
      <c r="G503" s="3">
        <v>-6</v>
      </c>
      <c r="H503" t="s">
        <v>14</v>
      </c>
    </row>
    <row r="504" spans="1:8" x14ac:dyDescent="0.25">
      <c r="A504" t="s">
        <v>0</v>
      </c>
      <c r="B504" t="s">
        <v>3426</v>
      </c>
      <c r="C504" t="s">
        <v>17</v>
      </c>
      <c r="D504">
        <v>4809401</v>
      </c>
      <c r="E504" s="2">
        <v>46112</v>
      </c>
      <c r="F504" s="2">
        <v>45748</v>
      </c>
      <c r="G504" s="3">
        <v>-6</v>
      </c>
      <c r="H504" t="s">
        <v>14</v>
      </c>
    </row>
    <row r="505" spans="1:8" x14ac:dyDescent="0.25">
      <c r="A505" t="s">
        <v>0</v>
      </c>
      <c r="B505" t="s">
        <v>3426</v>
      </c>
      <c r="C505" t="s">
        <v>17</v>
      </c>
      <c r="D505">
        <v>4810458</v>
      </c>
      <c r="E505" s="2">
        <v>46112</v>
      </c>
      <c r="F505" s="2">
        <v>45748</v>
      </c>
      <c r="G505" s="3">
        <v>-6</v>
      </c>
      <c r="H505" t="s">
        <v>14</v>
      </c>
    </row>
    <row r="506" spans="1:8" x14ac:dyDescent="0.25">
      <c r="A506" t="s">
        <v>0</v>
      </c>
      <c r="B506" t="s">
        <v>3426</v>
      </c>
      <c r="C506" t="s">
        <v>17</v>
      </c>
      <c r="D506">
        <v>4811401</v>
      </c>
      <c r="E506" s="2">
        <v>46112</v>
      </c>
      <c r="F506" s="2">
        <v>45748</v>
      </c>
      <c r="G506" s="3">
        <v>-6</v>
      </c>
      <c r="H506" t="s">
        <v>14</v>
      </c>
    </row>
    <row r="507" spans="1:8" x14ac:dyDescent="0.25">
      <c r="A507" t="s">
        <v>0</v>
      </c>
      <c r="B507" t="s">
        <v>3426</v>
      </c>
      <c r="C507" t="s">
        <v>17</v>
      </c>
      <c r="D507">
        <v>4812401</v>
      </c>
      <c r="E507" s="2">
        <v>46112</v>
      </c>
      <c r="F507" s="2">
        <v>45748</v>
      </c>
      <c r="G507" s="3">
        <v>-6</v>
      </c>
      <c r="H507" t="s">
        <v>14</v>
      </c>
    </row>
    <row r="508" spans="1:8" x14ac:dyDescent="0.25">
      <c r="A508" t="s">
        <v>0</v>
      </c>
      <c r="B508" t="s">
        <v>3426</v>
      </c>
      <c r="C508" t="s">
        <v>17</v>
      </c>
      <c r="D508">
        <v>4814401</v>
      </c>
      <c r="E508" s="2">
        <v>46112</v>
      </c>
      <c r="F508" s="2">
        <v>45748</v>
      </c>
      <c r="G508" s="3">
        <v>-6</v>
      </c>
      <c r="H508" t="s">
        <v>14</v>
      </c>
    </row>
    <row r="509" spans="1:8" x14ac:dyDescent="0.25">
      <c r="A509" t="s">
        <v>0</v>
      </c>
      <c r="B509" t="s">
        <v>3426</v>
      </c>
      <c r="C509" t="s">
        <v>17</v>
      </c>
      <c r="D509">
        <v>4902401</v>
      </c>
      <c r="E509" s="2">
        <v>46112</v>
      </c>
      <c r="F509" s="2">
        <v>45748</v>
      </c>
      <c r="G509" s="3">
        <v>-6</v>
      </c>
      <c r="H509" t="s">
        <v>14</v>
      </c>
    </row>
    <row r="510" spans="1:8" x14ac:dyDescent="0.25">
      <c r="A510" t="s">
        <v>0</v>
      </c>
      <c r="B510" t="s">
        <v>3426</v>
      </c>
      <c r="C510" t="s">
        <v>17</v>
      </c>
      <c r="D510">
        <v>4911401</v>
      </c>
      <c r="E510" s="2">
        <v>46112</v>
      </c>
      <c r="F510" s="2">
        <v>45748</v>
      </c>
      <c r="G510" s="54">
        <v>-5.5</v>
      </c>
      <c r="H510" t="s">
        <v>14</v>
      </c>
    </row>
    <row r="511" spans="1:8" x14ac:dyDescent="0.25">
      <c r="A511" t="s">
        <v>0</v>
      </c>
      <c r="B511" t="s">
        <v>3426</v>
      </c>
      <c r="C511" t="s">
        <v>17</v>
      </c>
      <c r="D511">
        <v>4929401</v>
      </c>
      <c r="E511" s="2">
        <v>46112</v>
      </c>
      <c r="F511" s="2">
        <v>45748</v>
      </c>
      <c r="G511" s="3">
        <v>-4</v>
      </c>
      <c r="H511" t="s">
        <v>18</v>
      </c>
    </row>
    <row r="512" spans="1:8" x14ac:dyDescent="0.25">
      <c r="A512" t="s">
        <v>0</v>
      </c>
      <c r="B512" t="s">
        <v>3426</v>
      </c>
      <c r="C512" t="s">
        <v>17</v>
      </c>
      <c r="D512">
        <v>4940401</v>
      </c>
      <c r="E512" s="2">
        <v>46112</v>
      </c>
      <c r="F512" s="2">
        <v>45748</v>
      </c>
      <c r="G512" s="3">
        <v>-6</v>
      </c>
      <c r="H512" t="s">
        <v>14</v>
      </c>
    </row>
    <row r="513" spans="1:8" x14ac:dyDescent="0.25">
      <c r="A513" t="s">
        <v>0</v>
      </c>
      <c r="B513" t="s">
        <v>3426</v>
      </c>
      <c r="C513" t="s">
        <v>17</v>
      </c>
      <c r="D513">
        <v>4943401</v>
      </c>
      <c r="E513" s="2">
        <v>46112</v>
      </c>
      <c r="F513" s="2">
        <v>45748</v>
      </c>
      <c r="G513" s="54">
        <v>-5.5</v>
      </c>
      <c r="H513" t="s">
        <v>14</v>
      </c>
    </row>
    <row r="514" spans="1:8" x14ac:dyDescent="0.25">
      <c r="A514" t="s">
        <v>0</v>
      </c>
      <c r="B514" t="s">
        <v>3426</v>
      </c>
      <c r="C514" t="s">
        <v>17</v>
      </c>
      <c r="D514">
        <v>4948401</v>
      </c>
      <c r="E514" s="2">
        <v>46112</v>
      </c>
      <c r="F514" s="2">
        <v>45748</v>
      </c>
      <c r="G514" s="3">
        <v>-6</v>
      </c>
      <c r="H514" t="s">
        <v>14</v>
      </c>
    </row>
    <row r="515" spans="1:8" x14ac:dyDescent="0.25">
      <c r="A515" t="s">
        <v>0</v>
      </c>
      <c r="B515" t="s">
        <v>3426</v>
      </c>
      <c r="C515" t="s">
        <v>17</v>
      </c>
      <c r="D515">
        <v>4956401</v>
      </c>
      <c r="E515" s="2">
        <v>46112</v>
      </c>
      <c r="F515" s="2">
        <v>45748</v>
      </c>
      <c r="G515" s="3">
        <v>-4</v>
      </c>
      <c r="H515" t="s">
        <v>18</v>
      </c>
    </row>
    <row r="516" spans="1:8" x14ac:dyDescent="0.25">
      <c r="A516" t="s">
        <v>0</v>
      </c>
      <c r="B516" t="s">
        <v>3426</v>
      </c>
      <c r="C516" t="s">
        <v>17</v>
      </c>
      <c r="D516">
        <v>4963401</v>
      </c>
      <c r="E516" s="2">
        <v>46112</v>
      </c>
      <c r="F516" s="2">
        <v>45748</v>
      </c>
      <c r="G516" s="3">
        <v>-6</v>
      </c>
      <c r="H516" t="s">
        <v>14</v>
      </c>
    </row>
    <row r="517" spans="1:8" x14ac:dyDescent="0.25">
      <c r="A517" t="s">
        <v>0</v>
      </c>
      <c r="B517" t="s">
        <v>3426</v>
      </c>
      <c r="C517" t="s">
        <v>17</v>
      </c>
      <c r="D517">
        <v>5001401</v>
      </c>
      <c r="E517" s="2">
        <v>46112</v>
      </c>
      <c r="F517" s="2">
        <v>45748</v>
      </c>
      <c r="G517" s="3">
        <v>-6</v>
      </c>
      <c r="H517" t="s">
        <v>14</v>
      </c>
    </row>
    <row r="518" spans="1:8" x14ac:dyDescent="0.25">
      <c r="A518" t="s">
        <v>0</v>
      </c>
      <c r="B518" t="s">
        <v>3426</v>
      </c>
      <c r="C518" t="s">
        <v>17</v>
      </c>
      <c r="D518">
        <v>5002401</v>
      </c>
      <c r="E518" s="2">
        <v>46112</v>
      </c>
      <c r="F518" s="2">
        <v>45748</v>
      </c>
      <c r="G518" s="3">
        <v>-6</v>
      </c>
      <c r="H518" t="s">
        <v>14</v>
      </c>
    </row>
    <row r="519" spans="1:8" x14ac:dyDescent="0.25">
      <c r="A519" t="s">
        <v>0</v>
      </c>
      <c r="B519" t="s">
        <v>3426</v>
      </c>
      <c r="C519" t="s">
        <v>17</v>
      </c>
      <c r="D519">
        <v>5003401</v>
      </c>
      <c r="E519" s="2">
        <v>46112</v>
      </c>
      <c r="F519" s="2">
        <v>45748</v>
      </c>
      <c r="G519" s="3">
        <v>-6</v>
      </c>
      <c r="H519" t="s">
        <v>14</v>
      </c>
    </row>
    <row r="520" spans="1:8" x14ac:dyDescent="0.25">
      <c r="A520" t="s">
        <v>0</v>
      </c>
      <c r="B520" t="s">
        <v>3426</v>
      </c>
      <c r="C520" t="s">
        <v>17</v>
      </c>
      <c r="D520">
        <v>5004401</v>
      </c>
      <c r="E520" s="2">
        <v>46112</v>
      </c>
      <c r="F520" s="2">
        <v>45748</v>
      </c>
      <c r="G520" s="3">
        <v>-6</v>
      </c>
      <c r="H520" t="s">
        <v>14</v>
      </c>
    </row>
    <row r="521" spans="1:8" x14ac:dyDescent="0.25">
      <c r="A521" t="s">
        <v>0</v>
      </c>
      <c r="B521" t="s">
        <v>3426</v>
      </c>
      <c r="C521" t="s">
        <v>17</v>
      </c>
      <c r="D521">
        <v>5005401</v>
      </c>
      <c r="E521" s="2">
        <v>46112</v>
      </c>
      <c r="F521" s="2">
        <v>45748</v>
      </c>
      <c r="G521" s="3">
        <v>-6</v>
      </c>
      <c r="H521" t="s">
        <v>14</v>
      </c>
    </row>
    <row r="522" spans="1:8" x14ac:dyDescent="0.25">
      <c r="A522" t="s">
        <v>0</v>
      </c>
      <c r="B522" t="s">
        <v>3426</v>
      </c>
      <c r="C522" t="s">
        <v>17</v>
      </c>
      <c r="D522">
        <v>5010401</v>
      </c>
      <c r="E522" s="2">
        <v>46112</v>
      </c>
      <c r="F522" s="2">
        <v>45748</v>
      </c>
      <c r="G522" s="3">
        <v>-6</v>
      </c>
      <c r="H522" t="s">
        <v>14</v>
      </c>
    </row>
    <row r="523" spans="1:8" x14ac:dyDescent="0.25">
      <c r="A523" t="s">
        <v>0</v>
      </c>
      <c r="B523" t="s">
        <v>3426</v>
      </c>
      <c r="C523" t="s">
        <v>17</v>
      </c>
      <c r="D523">
        <v>5013401</v>
      </c>
      <c r="E523" s="2">
        <v>46112</v>
      </c>
      <c r="F523" s="2">
        <v>45748</v>
      </c>
      <c r="G523" s="3">
        <v>-6</v>
      </c>
      <c r="H523" t="s">
        <v>14</v>
      </c>
    </row>
    <row r="524" spans="1:8" x14ac:dyDescent="0.25">
      <c r="A524" t="s">
        <v>0</v>
      </c>
      <c r="B524" t="s">
        <v>3426</v>
      </c>
      <c r="C524" t="s">
        <v>17</v>
      </c>
      <c r="D524">
        <v>5015401</v>
      </c>
      <c r="E524" s="2">
        <v>46112</v>
      </c>
      <c r="F524" s="2">
        <v>45748</v>
      </c>
      <c r="G524" s="3">
        <v>-6</v>
      </c>
      <c r="H524" t="s">
        <v>14</v>
      </c>
    </row>
    <row r="525" spans="1:8" x14ac:dyDescent="0.25">
      <c r="A525" t="s">
        <v>0</v>
      </c>
      <c r="B525" t="s">
        <v>3426</v>
      </c>
      <c r="C525" t="s">
        <v>17</v>
      </c>
      <c r="D525">
        <v>5016401</v>
      </c>
      <c r="E525" s="2">
        <v>46112</v>
      </c>
      <c r="F525" s="2">
        <v>45748</v>
      </c>
      <c r="G525" s="3">
        <v>-6</v>
      </c>
      <c r="H525" t="s">
        <v>14</v>
      </c>
    </row>
    <row r="526" spans="1:8" x14ac:dyDescent="0.25">
      <c r="A526" t="s">
        <v>0</v>
      </c>
      <c r="B526" t="s">
        <v>3426</v>
      </c>
      <c r="C526" t="s">
        <v>17</v>
      </c>
      <c r="D526">
        <v>5020401</v>
      </c>
      <c r="E526" s="2">
        <v>46112</v>
      </c>
      <c r="F526" s="2">
        <v>45748</v>
      </c>
      <c r="G526" s="3">
        <v>-6</v>
      </c>
      <c r="H526" t="s">
        <v>14</v>
      </c>
    </row>
    <row r="527" spans="1:8" x14ac:dyDescent="0.25">
      <c r="A527" t="s">
        <v>0</v>
      </c>
      <c r="B527" t="s">
        <v>3426</v>
      </c>
      <c r="C527" t="s">
        <v>17</v>
      </c>
      <c r="D527">
        <v>5023401</v>
      </c>
      <c r="E527" s="2">
        <v>46112</v>
      </c>
      <c r="F527" s="2">
        <v>45748</v>
      </c>
      <c r="G527" s="3">
        <v>-6</v>
      </c>
      <c r="H527" t="s">
        <v>14</v>
      </c>
    </row>
    <row r="528" spans="1:8" x14ac:dyDescent="0.25">
      <c r="A528" t="s">
        <v>0</v>
      </c>
      <c r="B528" t="s">
        <v>3426</v>
      </c>
      <c r="C528" t="s">
        <v>17</v>
      </c>
      <c r="D528">
        <v>5024401</v>
      </c>
      <c r="E528" s="2">
        <v>46112</v>
      </c>
      <c r="F528" s="2">
        <v>45748</v>
      </c>
      <c r="G528" s="3">
        <v>-6</v>
      </c>
      <c r="H528" t="s">
        <v>14</v>
      </c>
    </row>
    <row r="529" spans="1:8" x14ac:dyDescent="0.25">
      <c r="A529" t="s">
        <v>0</v>
      </c>
      <c r="B529" t="s">
        <v>3426</v>
      </c>
      <c r="C529" t="s">
        <v>17</v>
      </c>
      <c r="D529">
        <v>5025401</v>
      </c>
      <c r="E529" s="2">
        <v>46112</v>
      </c>
      <c r="F529" s="2">
        <v>45748</v>
      </c>
      <c r="G529" s="3">
        <v>-6</v>
      </c>
      <c r="H529" t="s">
        <v>14</v>
      </c>
    </row>
    <row r="530" spans="1:8" x14ac:dyDescent="0.25">
      <c r="A530" t="s">
        <v>0</v>
      </c>
      <c r="B530" t="s">
        <v>3426</v>
      </c>
      <c r="C530" t="s">
        <v>17</v>
      </c>
      <c r="D530">
        <v>5027401</v>
      </c>
      <c r="E530" s="2">
        <v>46112</v>
      </c>
      <c r="F530" s="2">
        <v>45748</v>
      </c>
      <c r="G530" s="3">
        <v>-6</v>
      </c>
      <c r="H530" t="s">
        <v>14</v>
      </c>
    </row>
    <row r="531" spans="1:8" x14ac:dyDescent="0.25">
      <c r="A531" t="s">
        <v>0</v>
      </c>
      <c r="B531" t="s">
        <v>3426</v>
      </c>
      <c r="C531" t="s">
        <v>17</v>
      </c>
      <c r="D531">
        <v>5028401</v>
      </c>
      <c r="E531" s="2">
        <v>46112</v>
      </c>
      <c r="F531" s="2">
        <v>45748</v>
      </c>
      <c r="G531" s="3">
        <v>-6</v>
      </c>
      <c r="H531" t="s">
        <v>14</v>
      </c>
    </row>
    <row r="532" spans="1:8" x14ac:dyDescent="0.25">
      <c r="A532" t="s">
        <v>0</v>
      </c>
      <c r="B532" t="s">
        <v>3426</v>
      </c>
      <c r="C532" t="s">
        <v>17</v>
      </c>
      <c r="D532">
        <v>5030401</v>
      </c>
      <c r="E532" s="2">
        <v>46112</v>
      </c>
      <c r="F532" s="2">
        <v>45748</v>
      </c>
      <c r="G532" s="3">
        <v>-6</v>
      </c>
      <c r="H532" t="s">
        <v>14</v>
      </c>
    </row>
    <row r="533" spans="1:8" x14ac:dyDescent="0.25">
      <c r="A533" t="s">
        <v>0</v>
      </c>
      <c r="B533" t="s">
        <v>3426</v>
      </c>
      <c r="C533" t="s">
        <v>17</v>
      </c>
      <c r="D533">
        <v>5031401</v>
      </c>
      <c r="E533" s="2">
        <v>46112</v>
      </c>
      <c r="F533" s="2">
        <v>45748</v>
      </c>
      <c r="G533" s="3">
        <v>-6</v>
      </c>
      <c r="H533" t="s">
        <v>14</v>
      </c>
    </row>
    <row r="534" spans="1:8" x14ac:dyDescent="0.25">
      <c r="A534" t="s">
        <v>0</v>
      </c>
      <c r="B534" t="s">
        <v>3426</v>
      </c>
      <c r="C534" t="s">
        <v>17</v>
      </c>
      <c r="D534">
        <v>5032401</v>
      </c>
      <c r="E534" s="2">
        <v>46112</v>
      </c>
      <c r="F534" s="2">
        <v>45748</v>
      </c>
      <c r="G534" s="3">
        <v>-6</v>
      </c>
      <c r="H534" t="s">
        <v>14</v>
      </c>
    </row>
    <row r="535" spans="1:8" x14ac:dyDescent="0.25">
      <c r="A535" t="s">
        <v>0</v>
      </c>
      <c r="B535" t="s">
        <v>3426</v>
      </c>
      <c r="C535" t="s">
        <v>17</v>
      </c>
      <c r="D535">
        <v>5033401</v>
      </c>
      <c r="E535" s="2">
        <v>46112</v>
      </c>
      <c r="F535" s="2">
        <v>45748</v>
      </c>
      <c r="G535" s="3">
        <v>-6</v>
      </c>
      <c r="H535" t="s">
        <v>14</v>
      </c>
    </row>
    <row r="536" spans="1:8" x14ac:dyDescent="0.25">
      <c r="A536" t="s">
        <v>0</v>
      </c>
      <c r="B536" t="s">
        <v>3426</v>
      </c>
      <c r="C536" t="s">
        <v>17</v>
      </c>
      <c r="D536">
        <v>5034401</v>
      </c>
      <c r="E536" s="2">
        <v>46112</v>
      </c>
      <c r="F536" s="2">
        <v>45748</v>
      </c>
      <c r="G536" s="54">
        <v>-5.5</v>
      </c>
      <c r="H536" t="s">
        <v>14</v>
      </c>
    </row>
    <row r="537" spans="1:8" x14ac:dyDescent="0.25">
      <c r="A537" t="s">
        <v>0</v>
      </c>
      <c r="B537" t="s">
        <v>3426</v>
      </c>
      <c r="C537" t="s">
        <v>17</v>
      </c>
      <c r="D537">
        <v>5035401</v>
      </c>
      <c r="E537" s="2">
        <v>46112</v>
      </c>
      <c r="F537" s="2">
        <v>45748</v>
      </c>
      <c r="G537" s="3">
        <v>-6</v>
      </c>
      <c r="H537" t="s">
        <v>14</v>
      </c>
    </row>
    <row r="538" spans="1:8" x14ac:dyDescent="0.25">
      <c r="A538" t="s">
        <v>0</v>
      </c>
      <c r="B538" t="s">
        <v>3426</v>
      </c>
      <c r="C538" t="s">
        <v>17</v>
      </c>
      <c r="D538">
        <v>5042401</v>
      </c>
      <c r="E538" s="2">
        <v>46112</v>
      </c>
      <c r="F538" s="2">
        <v>45748</v>
      </c>
      <c r="G538" s="3">
        <v>-6</v>
      </c>
      <c r="H538" t="s">
        <v>14</v>
      </c>
    </row>
    <row r="539" spans="1:8" x14ac:dyDescent="0.25">
      <c r="A539" t="s">
        <v>0</v>
      </c>
      <c r="B539" t="s">
        <v>3426</v>
      </c>
      <c r="C539" t="s">
        <v>17</v>
      </c>
      <c r="D539">
        <v>5043401</v>
      </c>
      <c r="E539" s="2">
        <v>46112</v>
      </c>
      <c r="F539" s="2">
        <v>45748</v>
      </c>
      <c r="G539" s="3">
        <v>-6</v>
      </c>
      <c r="H539" t="s">
        <v>14</v>
      </c>
    </row>
    <row r="540" spans="1:8" x14ac:dyDescent="0.25">
      <c r="A540" t="s">
        <v>0</v>
      </c>
      <c r="B540" t="s">
        <v>3426</v>
      </c>
      <c r="C540" t="s">
        <v>17</v>
      </c>
      <c r="D540">
        <v>5044401</v>
      </c>
      <c r="E540" s="2">
        <v>46112</v>
      </c>
      <c r="F540" s="2">
        <v>45748</v>
      </c>
      <c r="G540" s="3">
        <v>-6</v>
      </c>
      <c r="H540" t="s">
        <v>14</v>
      </c>
    </row>
    <row r="541" spans="1:8" x14ac:dyDescent="0.25">
      <c r="A541" t="s">
        <v>0</v>
      </c>
      <c r="B541" t="s">
        <v>3426</v>
      </c>
      <c r="C541" t="s">
        <v>17</v>
      </c>
      <c r="D541">
        <v>5111401</v>
      </c>
      <c r="E541" s="2">
        <v>46112</v>
      </c>
      <c r="F541" s="2">
        <v>45748</v>
      </c>
      <c r="G541" s="3">
        <v>-6</v>
      </c>
      <c r="H541" t="s">
        <v>14</v>
      </c>
    </row>
    <row r="542" spans="1:8" x14ac:dyDescent="0.25">
      <c r="A542" t="s">
        <v>0</v>
      </c>
      <c r="B542" t="s">
        <v>3426</v>
      </c>
      <c r="C542" t="s">
        <v>17</v>
      </c>
      <c r="D542">
        <v>5114401</v>
      </c>
      <c r="E542" s="2">
        <v>46112</v>
      </c>
      <c r="F542" s="2">
        <v>45748</v>
      </c>
      <c r="G542" s="3">
        <v>-6</v>
      </c>
      <c r="H542" t="s">
        <v>14</v>
      </c>
    </row>
    <row r="543" spans="1:8" x14ac:dyDescent="0.25">
      <c r="A543" t="s">
        <v>0</v>
      </c>
      <c r="B543" t="s">
        <v>3426</v>
      </c>
      <c r="C543" t="s">
        <v>17</v>
      </c>
      <c r="D543">
        <v>5115401</v>
      </c>
      <c r="E543" s="2">
        <v>46112</v>
      </c>
      <c r="F543" s="2">
        <v>45748</v>
      </c>
      <c r="G543" s="3">
        <v>-6</v>
      </c>
      <c r="H543" t="s">
        <v>14</v>
      </c>
    </row>
    <row r="544" spans="1:8" x14ac:dyDescent="0.25">
      <c r="A544" t="s">
        <v>0</v>
      </c>
      <c r="B544" t="s">
        <v>3426</v>
      </c>
      <c r="C544" t="s">
        <v>17</v>
      </c>
      <c r="D544">
        <v>5510464</v>
      </c>
      <c r="E544" s="2">
        <v>46112</v>
      </c>
      <c r="F544" s="2">
        <v>45748</v>
      </c>
      <c r="G544" s="3">
        <v>-6</v>
      </c>
      <c r="H544" t="s">
        <v>14</v>
      </c>
    </row>
    <row r="545" spans="1:8" x14ac:dyDescent="0.25">
      <c r="A545" t="s">
        <v>0</v>
      </c>
      <c r="B545" t="s">
        <v>3426</v>
      </c>
      <c r="C545" t="s">
        <v>17</v>
      </c>
      <c r="D545">
        <v>5803401</v>
      </c>
      <c r="E545" s="2">
        <v>46112</v>
      </c>
      <c r="F545" s="2">
        <v>45748</v>
      </c>
      <c r="G545" s="3">
        <v>-6</v>
      </c>
      <c r="H545" t="s">
        <v>14</v>
      </c>
    </row>
    <row r="546" spans="1:8" x14ac:dyDescent="0.25">
      <c r="A546" t="s">
        <v>0</v>
      </c>
      <c r="B546" t="s">
        <v>3426</v>
      </c>
      <c r="C546" t="s">
        <v>17</v>
      </c>
      <c r="D546">
        <v>5804401</v>
      </c>
      <c r="E546" s="2">
        <v>46112</v>
      </c>
      <c r="F546" s="2">
        <v>45748</v>
      </c>
      <c r="G546" s="3">
        <v>-6</v>
      </c>
      <c r="H546" t="s">
        <v>14</v>
      </c>
    </row>
    <row r="547" spans="1:8" x14ac:dyDescent="0.25">
      <c r="A547" t="s">
        <v>0</v>
      </c>
      <c r="B547" t="s">
        <v>3426</v>
      </c>
      <c r="C547" t="s">
        <v>17</v>
      </c>
      <c r="D547">
        <v>5808401</v>
      </c>
      <c r="E547" s="2">
        <v>46112</v>
      </c>
      <c r="F547" s="2">
        <v>45748</v>
      </c>
      <c r="G547" s="3">
        <v>-6</v>
      </c>
      <c r="H547" t="s">
        <v>14</v>
      </c>
    </row>
    <row r="548" spans="1:8" x14ac:dyDescent="0.25">
      <c r="A548" t="s">
        <v>0</v>
      </c>
      <c r="B548" t="s">
        <v>3426</v>
      </c>
      <c r="C548" t="s">
        <v>17</v>
      </c>
      <c r="D548">
        <v>5809401</v>
      </c>
      <c r="E548" s="2">
        <v>46112</v>
      </c>
      <c r="F548" s="2">
        <v>45748</v>
      </c>
      <c r="G548" s="3">
        <v>-6</v>
      </c>
      <c r="H548" t="s">
        <v>14</v>
      </c>
    </row>
    <row r="549" spans="1:8" x14ac:dyDescent="0.25">
      <c r="A549" t="s">
        <v>0</v>
      </c>
      <c r="B549" t="s">
        <v>3426</v>
      </c>
      <c r="C549" t="s">
        <v>17</v>
      </c>
      <c r="D549">
        <v>5811401</v>
      </c>
      <c r="E549" s="2">
        <v>46112</v>
      </c>
      <c r="F549" s="2">
        <v>45748</v>
      </c>
      <c r="G549" s="3">
        <v>-6</v>
      </c>
      <c r="H549" t="s">
        <v>14</v>
      </c>
    </row>
    <row r="550" spans="1:8" x14ac:dyDescent="0.25">
      <c r="A550" t="s">
        <v>0</v>
      </c>
      <c r="B550" t="s">
        <v>3426</v>
      </c>
      <c r="C550" t="s">
        <v>17</v>
      </c>
      <c r="D550">
        <v>5812401</v>
      </c>
      <c r="E550" s="2">
        <v>46112</v>
      </c>
      <c r="F550" s="2">
        <v>45748</v>
      </c>
      <c r="G550" s="3">
        <v>-6</v>
      </c>
      <c r="H550" t="s">
        <v>14</v>
      </c>
    </row>
    <row r="551" spans="1:8" x14ac:dyDescent="0.25">
      <c r="A551" t="s">
        <v>0</v>
      </c>
      <c r="B551" t="s">
        <v>3426</v>
      </c>
      <c r="C551" t="s">
        <v>17</v>
      </c>
      <c r="D551">
        <v>5823401</v>
      </c>
      <c r="E551" s="2">
        <v>46112</v>
      </c>
      <c r="F551" s="2">
        <v>45748</v>
      </c>
      <c r="G551" s="3">
        <v>-6</v>
      </c>
      <c r="H551" t="s">
        <v>14</v>
      </c>
    </row>
    <row r="552" spans="1:8" x14ac:dyDescent="0.25">
      <c r="A552" t="s">
        <v>0</v>
      </c>
      <c r="B552" t="s">
        <v>3426</v>
      </c>
      <c r="C552" t="s">
        <v>17</v>
      </c>
      <c r="D552">
        <v>5824401</v>
      </c>
      <c r="E552" s="2">
        <v>46112</v>
      </c>
      <c r="F552" s="2">
        <v>45748</v>
      </c>
      <c r="G552" s="3">
        <v>-6</v>
      </c>
      <c r="H552" t="s">
        <v>14</v>
      </c>
    </row>
    <row r="553" spans="1:8" x14ac:dyDescent="0.25">
      <c r="A553" t="s">
        <v>0</v>
      </c>
      <c r="B553" t="s">
        <v>3426</v>
      </c>
      <c r="C553" t="s">
        <v>17</v>
      </c>
      <c r="D553">
        <v>5825401</v>
      </c>
      <c r="E553" s="2">
        <v>46112</v>
      </c>
      <c r="F553" s="2">
        <v>45748</v>
      </c>
      <c r="G553" s="3">
        <v>-6</v>
      </c>
      <c r="H553" t="s">
        <v>14</v>
      </c>
    </row>
    <row r="554" spans="1:8" x14ac:dyDescent="0.25">
      <c r="A554" t="s">
        <v>0</v>
      </c>
      <c r="B554" t="s">
        <v>3426</v>
      </c>
      <c r="C554" t="s">
        <v>17</v>
      </c>
      <c r="D554">
        <v>5826401</v>
      </c>
      <c r="E554" s="2">
        <v>46112</v>
      </c>
      <c r="F554" s="2">
        <v>45748</v>
      </c>
      <c r="G554" s="3">
        <v>-6</v>
      </c>
      <c r="H554" t="s">
        <v>14</v>
      </c>
    </row>
    <row r="555" spans="1:8" x14ac:dyDescent="0.25">
      <c r="A555" t="s">
        <v>0</v>
      </c>
      <c r="B555" t="s">
        <v>3426</v>
      </c>
      <c r="C555" t="s">
        <v>17</v>
      </c>
      <c r="D555">
        <v>5828401</v>
      </c>
      <c r="E555" s="2">
        <v>46112</v>
      </c>
      <c r="F555" s="2">
        <v>45748</v>
      </c>
      <c r="G555" s="3">
        <v>-6</v>
      </c>
      <c r="H555" t="s">
        <v>14</v>
      </c>
    </row>
    <row r="556" spans="1:8" x14ac:dyDescent="0.25">
      <c r="A556" t="s">
        <v>0</v>
      </c>
      <c r="B556" t="s">
        <v>3426</v>
      </c>
      <c r="C556" t="s">
        <v>17</v>
      </c>
      <c r="D556">
        <v>5829401</v>
      </c>
      <c r="E556" s="2">
        <v>46112</v>
      </c>
      <c r="F556" s="2">
        <v>45748</v>
      </c>
      <c r="G556" s="3">
        <v>-6</v>
      </c>
      <c r="H556" t="s">
        <v>14</v>
      </c>
    </row>
    <row r="557" spans="1:8" x14ac:dyDescent="0.25">
      <c r="A557" t="s">
        <v>0</v>
      </c>
      <c r="B557" t="s">
        <v>3426</v>
      </c>
      <c r="C557" t="s">
        <v>17</v>
      </c>
      <c r="D557">
        <v>5830401</v>
      </c>
      <c r="E557" s="2">
        <v>46112</v>
      </c>
      <c r="F557" s="2">
        <v>45748</v>
      </c>
      <c r="G557" s="3">
        <v>-6</v>
      </c>
      <c r="H557" t="s">
        <v>14</v>
      </c>
    </row>
    <row r="558" spans="1:8" x14ac:dyDescent="0.25">
      <c r="A558" t="s">
        <v>0</v>
      </c>
      <c r="B558" t="s">
        <v>3426</v>
      </c>
      <c r="C558" t="s">
        <v>17</v>
      </c>
      <c r="D558">
        <v>5831401</v>
      </c>
      <c r="E558" s="2">
        <v>46112</v>
      </c>
      <c r="F558" s="2">
        <v>45748</v>
      </c>
      <c r="G558" s="3">
        <v>-6</v>
      </c>
      <c r="H558" t="s">
        <v>14</v>
      </c>
    </row>
    <row r="559" spans="1:8" x14ac:dyDescent="0.25">
      <c r="A559" t="s">
        <v>0</v>
      </c>
      <c r="B559" t="s">
        <v>3426</v>
      </c>
      <c r="C559" t="s">
        <v>17</v>
      </c>
      <c r="D559">
        <v>5833401</v>
      </c>
      <c r="E559" s="2">
        <v>46112</v>
      </c>
      <c r="F559" s="2">
        <v>45748</v>
      </c>
      <c r="G559" s="3">
        <v>-6</v>
      </c>
      <c r="H559" t="s">
        <v>14</v>
      </c>
    </row>
    <row r="560" spans="1:8" x14ac:dyDescent="0.25">
      <c r="A560" t="s">
        <v>0</v>
      </c>
      <c r="B560" t="s">
        <v>3426</v>
      </c>
      <c r="C560" t="s">
        <v>17</v>
      </c>
      <c r="D560">
        <v>5835401</v>
      </c>
      <c r="E560" s="2">
        <v>46112</v>
      </c>
      <c r="F560" s="2">
        <v>45748</v>
      </c>
      <c r="G560" s="3">
        <v>-6</v>
      </c>
      <c r="H560" t="s">
        <v>14</v>
      </c>
    </row>
    <row r="561" spans="1:8" x14ac:dyDescent="0.25">
      <c r="A561" t="s">
        <v>0</v>
      </c>
      <c r="B561" t="s">
        <v>3426</v>
      </c>
      <c r="C561" t="s">
        <v>17</v>
      </c>
      <c r="D561">
        <v>5836401</v>
      </c>
      <c r="E561" s="2">
        <v>46112</v>
      </c>
      <c r="F561" s="2">
        <v>45748</v>
      </c>
      <c r="G561" s="3">
        <v>-6</v>
      </c>
      <c r="H561" t="s">
        <v>14</v>
      </c>
    </row>
    <row r="562" spans="1:8" x14ac:dyDescent="0.25">
      <c r="A562" t="s">
        <v>0</v>
      </c>
      <c r="B562" t="s">
        <v>3426</v>
      </c>
      <c r="C562" t="s">
        <v>17</v>
      </c>
      <c r="D562">
        <v>5837401</v>
      </c>
      <c r="E562" s="2">
        <v>46112</v>
      </c>
      <c r="F562" s="2">
        <v>45748</v>
      </c>
      <c r="G562" s="3">
        <v>-6</v>
      </c>
      <c r="H562" t="s">
        <v>14</v>
      </c>
    </row>
    <row r="563" spans="1:8" x14ac:dyDescent="0.25">
      <c r="A563" t="s">
        <v>0</v>
      </c>
      <c r="B563" t="s">
        <v>3426</v>
      </c>
      <c r="C563" t="s">
        <v>17</v>
      </c>
      <c r="D563">
        <v>5841401</v>
      </c>
      <c r="E563" s="2">
        <v>46112</v>
      </c>
      <c r="F563" s="2">
        <v>45748</v>
      </c>
      <c r="G563" s="3">
        <v>-6</v>
      </c>
      <c r="H563" t="s">
        <v>14</v>
      </c>
    </row>
    <row r="564" spans="1:8" x14ac:dyDescent="0.25">
      <c r="A564" t="s">
        <v>0</v>
      </c>
      <c r="B564" t="s">
        <v>3426</v>
      </c>
      <c r="C564" t="s">
        <v>17</v>
      </c>
      <c r="D564">
        <v>5849401</v>
      </c>
      <c r="E564" s="2">
        <v>46112</v>
      </c>
      <c r="F564" s="2">
        <v>45748</v>
      </c>
      <c r="G564" s="3">
        <v>-6</v>
      </c>
      <c r="H564" t="s">
        <v>14</v>
      </c>
    </row>
    <row r="565" spans="1:8" x14ac:dyDescent="0.25">
      <c r="A565" t="s">
        <v>0</v>
      </c>
      <c r="B565" t="s">
        <v>3426</v>
      </c>
      <c r="C565" t="s">
        <v>17</v>
      </c>
      <c r="D565">
        <v>5850401</v>
      </c>
      <c r="E565" s="2">
        <v>46112</v>
      </c>
      <c r="F565" s="2">
        <v>45748</v>
      </c>
      <c r="G565" s="3">
        <v>-6</v>
      </c>
      <c r="H565" t="s">
        <v>14</v>
      </c>
    </row>
    <row r="566" spans="1:8" x14ac:dyDescent="0.25">
      <c r="A566" t="s">
        <v>0</v>
      </c>
      <c r="B566" t="s">
        <v>3426</v>
      </c>
      <c r="C566" t="s">
        <v>17</v>
      </c>
      <c r="D566">
        <v>5872401</v>
      </c>
      <c r="E566" s="2">
        <v>46112</v>
      </c>
      <c r="F566" s="2">
        <v>45748</v>
      </c>
      <c r="G566" s="3">
        <v>-6</v>
      </c>
      <c r="H566" t="s">
        <v>14</v>
      </c>
    </row>
    <row r="567" spans="1:8" x14ac:dyDescent="0.25">
      <c r="A567" t="s">
        <v>0</v>
      </c>
      <c r="B567" t="s">
        <v>3426</v>
      </c>
      <c r="C567" t="s">
        <v>17</v>
      </c>
      <c r="D567">
        <v>5873401</v>
      </c>
      <c r="E567" s="2">
        <v>46112</v>
      </c>
      <c r="F567" s="2">
        <v>45748</v>
      </c>
      <c r="G567" s="3">
        <v>-6</v>
      </c>
      <c r="H567" t="s">
        <v>14</v>
      </c>
    </row>
    <row r="568" spans="1:8" x14ac:dyDescent="0.25">
      <c r="A568" t="s">
        <v>0</v>
      </c>
      <c r="B568" t="s">
        <v>3426</v>
      </c>
      <c r="C568" t="s">
        <v>17</v>
      </c>
      <c r="D568">
        <v>5875401</v>
      </c>
      <c r="E568" s="2">
        <v>46112</v>
      </c>
      <c r="F568" s="2">
        <v>45748</v>
      </c>
      <c r="G568" s="3">
        <v>-6</v>
      </c>
      <c r="H568" t="s">
        <v>14</v>
      </c>
    </row>
    <row r="569" spans="1:8" x14ac:dyDescent="0.25">
      <c r="A569" t="s">
        <v>0</v>
      </c>
      <c r="B569" t="s">
        <v>3426</v>
      </c>
      <c r="C569" t="s">
        <v>17</v>
      </c>
      <c r="D569">
        <v>5879401</v>
      </c>
      <c r="E569" s="2">
        <v>46112</v>
      </c>
      <c r="F569" s="2">
        <v>45748</v>
      </c>
      <c r="G569" s="3">
        <v>-6</v>
      </c>
      <c r="H569" t="s">
        <v>14</v>
      </c>
    </row>
    <row r="570" spans="1:8" x14ac:dyDescent="0.25">
      <c r="A570" t="s">
        <v>0</v>
      </c>
      <c r="B570" t="s">
        <v>3426</v>
      </c>
      <c r="C570" t="s">
        <v>17</v>
      </c>
      <c r="D570">
        <v>5901401</v>
      </c>
      <c r="E570" s="2">
        <v>46112</v>
      </c>
      <c r="F570" s="2">
        <v>45748</v>
      </c>
      <c r="G570" s="3">
        <v>-6</v>
      </c>
      <c r="H570" t="s">
        <v>14</v>
      </c>
    </row>
    <row r="571" spans="1:8" x14ac:dyDescent="0.25">
      <c r="A571" t="s">
        <v>0</v>
      </c>
      <c r="B571" t="s">
        <v>3426</v>
      </c>
      <c r="C571" t="s">
        <v>17</v>
      </c>
      <c r="D571">
        <v>5902401</v>
      </c>
      <c r="E571" s="2">
        <v>46112</v>
      </c>
      <c r="F571" s="2">
        <v>45748</v>
      </c>
      <c r="G571" s="3">
        <v>-6</v>
      </c>
      <c r="H571" t="s">
        <v>14</v>
      </c>
    </row>
    <row r="572" spans="1:8" x14ac:dyDescent="0.25">
      <c r="A572" t="s">
        <v>0</v>
      </c>
      <c r="B572" t="s">
        <v>3426</v>
      </c>
      <c r="C572" t="s">
        <v>17</v>
      </c>
      <c r="D572">
        <v>5903401</v>
      </c>
      <c r="E572" s="2">
        <v>46112</v>
      </c>
      <c r="F572" s="2">
        <v>45748</v>
      </c>
      <c r="G572" s="3">
        <v>-6</v>
      </c>
      <c r="H572" t="s">
        <v>14</v>
      </c>
    </row>
    <row r="573" spans="1:8" x14ac:dyDescent="0.25">
      <c r="A573" t="s">
        <v>0</v>
      </c>
      <c r="B573" t="s">
        <v>3426</v>
      </c>
      <c r="C573" t="s">
        <v>17</v>
      </c>
      <c r="D573">
        <v>5921401</v>
      </c>
      <c r="E573" s="2">
        <v>46112</v>
      </c>
      <c r="F573" s="2">
        <v>45748</v>
      </c>
      <c r="G573" s="3">
        <v>-6</v>
      </c>
      <c r="H573" t="s">
        <v>14</v>
      </c>
    </row>
    <row r="574" spans="1:8" x14ac:dyDescent="0.25">
      <c r="A574" t="s">
        <v>0</v>
      </c>
      <c r="B574" t="s">
        <v>3426</v>
      </c>
      <c r="C574" t="s">
        <v>17</v>
      </c>
      <c r="D574">
        <v>5922401</v>
      </c>
      <c r="E574" s="2">
        <v>46112</v>
      </c>
      <c r="F574" s="2">
        <v>45748</v>
      </c>
      <c r="G574" s="3">
        <v>-6</v>
      </c>
      <c r="H574" t="s">
        <v>14</v>
      </c>
    </row>
    <row r="575" spans="1:8" x14ac:dyDescent="0.25">
      <c r="A575" t="s">
        <v>0</v>
      </c>
      <c r="B575" t="s">
        <v>3426</v>
      </c>
      <c r="C575" t="s">
        <v>17</v>
      </c>
      <c r="D575">
        <v>5923401</v>
      </c>
      <c r="E575" s="2">
        <v>46112</v>
      </c>
      <c r="F575" s="2">
        <v>45748</v>
      </c>
      <c r="G575" s="3">
        <v>-6</v>
      </c>
      <c r="H575" t="s">
        <v>14</v>
      </c>
    </row>
    <row r="576" spans="1:8" x14ac:dyDescent="0.25">
      <c r="A576" t="s">
        <v>0</v>
      </c>
      <c r="B576" t="s">
        <v>3426</v>
      </c>
      <c r="C576" t="s">
        <v>17</v>
      </c>
      <c r="D576">
        <v>5924401</v>
      </c>
      <c r="E576" s="2">
        <v>46112</v>
      </c>
      <c r="F576" s="2">
        <v>45748</v>
      </c>
      <c r="G576" s="3">
        <v>-6</v>
      </c>
      <c r="H576" t="s">
        <v>14</v>
      </c>
    </row>
    <row r="577" spans="1:8" x14ac:dyDescent="0.25">
      <c r="A577" t="s">
        <v>0</v>
      </c>
      <c r="B577" t="s">
        <v>3426</v>
      </c>
      <c r="C577" t="s">
        <v>17</v>
      </c>
      <c r="D577">
        <v>5925401</v>
      </c>
      <c r="E577" s="2">
        <v>46112</v>
      </c>
      <c r="F577" s="2">
        <v>45748</v>
      </c>
      <c r="G577" s="3">
        <v>-6</v>
      </c>
      <c r="H577" t="s">
        <v>14</v>
      </c>
    </row>
    <row r="578" spans="1:8" x14ac:dyDescent="0.25">
      <c r="A578" t="s">
        <v>0</v>
      </c>
      <c r="B578" t="s">
        <v>3426</v>
      </c>
      <c r="C578" t="s">
        <v>17</v>
      </c>
      <c r="D578">
        <v>5991401</v>
      </c>
      <c r="E578" s="2">
        <v>46112</v>
      </c>
      <c r="F578" s="2">
        <v>45748</v>
      </c>
      <c r="G578" s="3">
        <v>-6</v>
      </c>
      <c r="H578" t="s">
        <v>14</v>
      </c>
    </row>
    <row r="579" spans="1:8" x14ac:dyDescent="0.25">
      <c r="A579" t="s">
        <v>0</v>
      </c>
      <c r="B579" t="s">
        <v>3426</v>
      </c>
      <c r="C579" t="s">
        <v>17</v>
      </c>
      <c r="D579">
        <v>6001401</v>
      </c>
      <c r="E579" s="2">
        <v>46112</v>
      </c>
      <c r="F579" s="2">
        <v>45748</v>
      </c>
      <c r="G579" s="3">
        <v>-6</v>
      </c>
      <c r="H579" t="s">
        <v>14</v>
      </c>
    </row>
    <row r="580" spans="1:8" x14ac:dyDescent="0.25">
      <c r="A580" t="s">
        <v>0</v>
      </c>
      <c r="B580" t="s">
        <v>3426</v>
      </c>
      <c r="C580" t="s">
        <v>17</v>
      </c>
      <c r="D580">
        <v>6004401</v>
      </c>
      <c r="E580" s="2">
        <v>46112</v>
      </c>
      <c r="F580" s="2">
        <v>45748</v>
      </c>
      <c r="G580" s="3">
        <v>-6</v>
      </c>
      <c r="H580" t="s">
        <v>14</v>
      </c>
    </row>
    <row r="581" spans="1:8" x14ac:dyDescent="0.25">
      <c r="A581" t="s">
        <v>0</v>
      </c>
      <c r="B581" t="s">
        <v>3426</v>
      </c>
      <c r="C581" t="s">
        <v>17</v>
      </c>
      <c r="D581">
        <v>6005401</v>
      </c>
      <c r="E581" s="2">
        <v>46112</v>
      </c>
      <c r="F581" s="2">
        <v>45748</v>
      </c>
      <c r="G581" s="3">
        <v>-6</v>
      </c>
      <c r="H581" t="s">
        <v>14</v>
      </c>
    </row>
    <row r="582" spans="1:8" x14ac:dyDescent="0.25">
      <c r="A582" t="s">
        <v>0</v>
      </c>
      <c r="B582" t="s">
        <v>3426</v>
      </c>
      <c r="C582" t="s">
        <v>17</v>
      </c>
      <c r="D582">
        <v>6102401</v>
      </c>
      <c r="E582" s="2">
        <v>46112</v>
      </c>
      <c r="F582" s="2">
        <v>45748</v>
      </c>
      <c r="G582" s="3">
        <v>-6</v>
      </c>
      <c r="H582" t="s">
        <v>14</v>
      </c>
    </row>
    <row r="583" spans="1:8" x14ac:dyDescent="0.25">
      <c r="A583" t="s">
        <v>0</v>
      </c>
      <c r="B583" t="s">
        <v>3426</v>
      </c>
      <c r="C583" t="s">
        <v>17</v>
      </c>
      <c r="D583">
        <v>6114401</v>
      </c>
      <c r="E583" s="2">
        <v>46112</v>
      </c>
      <c r="F583" s="2">
        <v>45748</v>
      </c>
      <c r="G583" s="3">
        <v>-6</v>
      </c>
      <c r="H583" t="s">
        <v>14</v>
      </c>
    </row>
    <row r="584" spans="1:8" x14ac:dyDescent="0.25">
      <c r="A584" t="s">
        <v>0</v>
      </c>
      <c r="B584" t="s">
        <v>3426</v>
      </c>
      <c r="C584" t="s">
        <v>17</v>
      </c>
      <c r="D584">
        <v>6310401</v>
      </c>
      <c r="E584" s="2">
        <v>46112</v>
      </c>
      <c r="F584" s="2">
        <v>45748</v>
      </c>
      <c r="G584" s="3">
        <v>-6</v>
      </c>
      <c r="H584" t="s">
        <v>14</v>
      </c>
    </row>
    <row r="585" spans="1:8" x14ac:dyDescent="0.25">
      <c r="A585" t="s">
        <v>0</v>
      </c>
      <c r="B585" t="s">
        <v>3426</v>
      </c>
      <c r="C585" t="s">
        <v>17</v>
      </c>
      <c r="D585">
        <v>6312401</v>
      </c>
      <c r="E585" s="2">
        <v>46112</v>
      </c>
      <c r="F585" s="2">
        <v>45748</v>
      </c>
      <c r="G585" s="3">
        <v>-6</v>
      </c>
      <c r="H585" t="s">
        <v>14</v>
      </c>
    </row>
    <row r="586" spans="1:8" x14ac:dyDescent="0.25">
      <c r="A586" t="s">
        <v>0</v>
      </c>
      <c r="B586" t="s">
        <v>3426</v>
      </c>
      <c r="C586" t="s">
        <v>17</v>
      </c>
      <c r="D586">
        <v>6325401</v>
      </c>
      <c r="E586" s="2">
        <v>46112</v>
      </c>
      <c r="F586" s="2">
        <v>45748</v>
      </c>
      <c r="G586" s="3">
        <v>-6</v>
      </c>
      <c r="H586" t="s">
        <v>14</v>
      </c>
    </row>
    <row r="587" spans="1:8" x14ac:dyDescent="0.25">
      <c r="A587" t="s">
        <v>0</v>
      </c>
      <c r="B587" t="s">
        <v>3426</v>
      </c>
      <c r="C587" t="s">
        <v>17</v>
      </c>
      <c r="D587">
        <v>6326401</v>
      </c>
      <c r="E587" s="2">
        <v>46112</v>
      </c>
      <c r="F587" s="2">
        <v>45748</v>
      </c>
      <c r="G587" s="3">
        <v>-6</v>
      </c>
      <c r="H587" t="s">
        <v>14</v>
      </c>
    </row>
    <row r="588" spans="1:8" x14ac:dyDescent="0.25">
      <c r="A588" t="s">
        <v>0</v>
      </c>
      <c r="B588" t="s">
        <v>3426</v>
      </c>
      <c r="C588" t="s">
        <v>17</v>
      </c>
      <c r="D588">
        <v>6352401</v>
      </c>
      <c r="E588" s="2">
        <v>46112</v>
      </c>
      <c r="F588" s="2">
        <v>45748</v>
      </c>
      <c r="G588" s="3">
        <v>-6</v>
      </c>
      <c r="H588" t="s">
        <v>14</v>
      </c>
    </row>
    <row r="589" spans="1:8" x14ac:dyDescent="0.25">
      <c r="A589" t="s">
        <v>0</v>
      </c>
      <c r="B589" t="s">
        <v>3426</v>
      </c>
      <c r="C589" t="s">
        <v>17</v>
      </c>
      <c r="D589">
        <v>6353401</v>
      </c>
      <c r="E589" s="2">
        <v>46112</v>
      </c>
      <c r="F589" s="2">
        <v>45748</v>
      </c>
      <c r="G589" s="3">
        <v>-6</v>
      </c>
      <c r="H589" t="s">
        <v>14</v>
      </c>
    </row>
    <row r="590" spans="1:8" x14ac:dyDescent="0.25">
      <c r="A590" t="s">
        <v>0</v>
      </c>
      <c r="B590" t="s">
        <v>3426</v>
      </c>
      <c r="C590" t="s">
        <v>17</v>
      </c>
      <c r="D590">
        <v>6355401</v>
      </c>
      <c r="E590" s="2">
        <v>46112</v>
      </c>
      <c r="F590" s="2">
        <v>45748</v>
      </c>
      <c r="G590" s="3">
        <v>-6</v>
      </c>
      <c r="H590" t="s">
        <v>14</v>
      </c>
    </row>
    <row r="591" spans="1:8" x14ac:dyDescent="0.25">
      <c r="A591" t="s">
        <v>0</v>
      </c>
      <c r="B591" t="s">
        <v>3426</v>
      </c>
      <c r="C591" t="s">
        <v>17</v>
      </c>
      <c r="D591">
        <v>6356401</v>
      </c>
      <c r="E591" s="2">
        <v>46112</v>
      </c>
      <c r="F591" s="2">
        <v>45748</v>
      </c>
      <c r="G591" s="3">
        <v>-6</v>
      </c>
      <c r="H591" t="s">
        <v>14</v>
      </c>
    </row>
    <row r="592" spans="1:8" x14ac:dyDescent="0.25">
      <c r="A592" t="s">
        <v>0</v>
      </c>
      <c r="B592" t="s">
        <v>3426</v>
      </c>
      <c r="C592" t="s">
        <v>17</v>
      </c>
      <c r="D592">
        <v>6359401</v>
      </c>
      <c r="E592" s="2">
        <v>46112</v>
      </c>
      <c r="F592" s="2">
        <v>45748</v>
      </c>
      <c r="G592" s="3">
        <v>-6</v>
      </c>
      <c r="H592" t="s">
        <v>14</v>
      </c>
    </row>
    <row r="593" spans="1:8" x14ac:dyDescent="0.25">
      <c r="A593" t="s">
        <v>0</v>
      </c>
      <c r="B593" t="s">
        <v>3426</v>
      </c>
      <c r="C593" t="s">
        <v>17</v>
      </c>
      <c r="D593">
        <v>6360401</v>
      </c>
      <c r="E593" s="2">
        <v>46112</v>
      </c>
      <c r="F593" s="2">
        <v>45748</v>
      </c>
      <c r="G593" s="3">
        <v>-6</v>
      </c>
      <c r="H593" t="s">
        <v>14</v>
      </c>
    </row>
    <row r="594" spans="1:8" x14ac:dyDescent="0.25">
      <c r="A594" t="s">
        <v>0</v>
      </c>
      <c r="B594" t="s">
        <v>3426</v>
      </c>
      <c r="C594" t="s">
        <v>17</v>
      </c>
      <c r="D594">
        <v>6361401</v>
      </c>
      <c r="E594" s="2">
        <v>46112</v>
      </c>
      <c r="F594" s="2">
        <v>45748</v>
      </c>
      <c r="G594" s="3">
        <v>-6</v>
      </c>
      <c r="H594" t="s">
        <v>14</v>
      </c>
    </row>
    <row r="595" spans="1:8" x14ac:dyDescent="0.25">
      <c r="A595" t="s">
        <v>0</v>
      </c>
      <c r="B595" t="s">
        <v>3426</v>
      </c>
      <c r="C595" t="s">
        <v>17</v>
      </c>
      <c r="D595">
        <v>6368401</v>
      </c>
      <c r="E595" s="2">
        <v>46112</v>
      </c>
      <c r="F595" s="2">
        <v>45748</v>
      </c>
      <c r="G595" s="3">
        <v>-6</v>
      </c>
      <c r="H595" t="s">
        <v>14</v>
      </c>
    </row>
    <row r="596" spans="1:8" x14ac:dyDescent="0.25">
      <c r="A596" t="s">
        <v>0</v>
      </c>
      <c r="B596" t="s">
        <v>3426</v>
      </c>
      <c r="C596" t="s">
        <v>17</v>
      </c>
      <c r="D596">
        <v>6370401</v>
      </c>
      <c r="E596" s="2">
        <v>46112</v>
      </c>
      <c r="F596" s="2">
        <v>45748</v>
      </c>
      <c r="G596" s="3">
        <v>-6</v>
      </c>
      <c r="H596" t="s">
        <v>14</v>
      </c>
    </row>
    <row r="597" spans="1:8" x14ac:dyDescent="0.25">
      <c r="A597" t="s">
        <v>0</v>
      </c>
      <c r="B597" t="s">
        <v>3426</v>
      </c>
      <c r="C597" t="s">
        <v>17</v>
      </c>
      <c r="D597">
        <v>6484401</v>
      </c>
      <c r="E597" s="2">
        <v>46112</v>
      </c>
      <c r="F597" s="2">
        <v>45748</v>
      </c>
      <c r="G597" s="3">
        <v>-6</v>
      </c>
      <c r="H597" t="s">
        <v>14</v>
      </c>
    </row>
    <row r="598" spans="1:8" x14ac:dyDescent="0.25">
      <c r="A598" t="s">
        <v>0</v>
      </c>
      <c r="B598" t="s">
        <v>3426</v>
      </c>
      <c r="C598" t="s">
        <v>17</v>
      </c>
      <c r="D598">
        <v>6726401</v>
      </c>
      <c r="E598" s="2">
        <v>46112</v>
      </c>
      <c r="F598" s="2">
        <v>45748</v>
      </c>
      <c r="G598" s="3">
        <v>-6</v>
      </c>
      <c r="H598" t="s">
        <v>14</v>
      </c>
    </row>
    <row r="599" spans="1:8" x14ac:dyDescent="0.25">
      <c r="A599" t="s">
        <v>0</v>
      </c>
      <c r="B599" t="s">
        <v>3426</v>
      </c>
      <c r="C599" t="s">
        <v>17</v>
      </c>
      <c r="D599">
        <v>6727401</v>
      </c>
      <c r="E599" s="2">
        <v>46112</v>
      </c>
      <c r="F599" s="2">
        <v>45748</v>
      </c>
      <c r="G599" s="3">
        <v>-6</v>
      </c>
      <c r="H599" t="s">
        <v>14</v>
      </c>
    </row>
    <row r="600" spans="1:8" x14ac:dyDescent="0.25">
      <c r="A600" t="s">
        <v>0</v>
      </c>
      <c r="B600" t="s">
        <v>3426</v>
      </c>
      <c r="C600" t="s">
        <v>17</v>
      </c>
      <c r="D600">
        <v>6729401</v>
      </c>
      <c r="E600" s="2">
        <v>46112</v>
      </c>
      <c r="F600" s="2">
        <v>45748</v>
      </c>
      <c r="G600" s="3">
        <v>-6</v>
      </c>
      <c r="H600" t="s">
        <v>14</v>
      </c>
    </row>
    <row r="601" spans="1:8" x14ac:dyDescent="0.25">
      <c r="A601" t="s">
        <v>0</v>
      </c>
      <c r="B601" t="s">
        <v>3426</v>
      </c>
      <c r="C601" t="s">
        <v>17</v>
      </c>
      <c r="D601">
        <v>6730401</v>
      </c>
      <c r="E601" s="2">
        <v>46112</v>
      </c>
      <c r="F601" s="2">
        <v>45748</v>
      </c>
      <c r="G601" s="3">
        <v>-6</v>
      </c>
      <c r="H601" t="s">
        <v>14</v>
      </c>
    </row>
    <row r="602" spans="1:8" x14ac:dyDescent="0.25">
      <c r="A602" t="s">
        <v>0</v>
      </c>
      <c r="B602" t="s">
        <v>3426</v>
      </c>
      <c r="C602" t="s">
        <v>17</v>
      </c>
      <c r="D602">
        <v>6731401</v>
      </c>
      <c r="E602" s="2">
        <v>46112</v>
      </c>
      <c r="F602" s="2">
        <v>45748</v>
      </c>
      <c r="G602" s="3">
        <v>-6</v>
      </c>
      <c r="H602" t="s">
        <v>14</v>
      </c>
    </row>
    <row r="603" spans="1:8" x14ac:dyDescent="0.25">
      <c r="A603" t="s">
        <v>0</v>
      </c>
      <c r="B603" t="s">
        <v>3426</v>
      </c>
      <c r="C603" t="s">
        <v>17</v>
      </c>
      <c r="D603">
        <v>6733401</v>
      </c>
      <c r="E603" s="2">
        <v>46112</v>
      </c>
      <c r="F603" s="2">
        <v>45748</v>
      </c>
      <c r="G603" s="3">
        <v>-6</v>
      </c>
      <c r="H603" t="s">
        <v>14</v>
      </c>
    </row>
    <row r="604" spans="1:8" x14ac:dyDescent="0.25">
      <c r="A604" t="s">
        <v>0</v>
      </c>
      <c r="B604" t="s">
        <v>3426</v>
      </c>
      <c r="C604" t="s">
        <v>17</v>
      </c>
      <c r="D604">
        <v>6738401</v>
      </c>
      <c r="E604" s="2">
        <v>46112</v>
      </c>
      <c r="F604" s="2">
        <v>45748</v>
      </c>
      <c r="G604" s="3">
        <v>-6</v>
      </c>
      <c r="H604" t="s">
        <v>14</v>
      </c>
    </row>
    <row r="605" spans="1:8" x14ac:dyDescent="0.25">
      <c r="A605" t="s">
        <v>0</v>
      </c>
      <c r="B605" t="s">
        <v>3426</v>
      </c>
      <c r="C605" t="s">
        <v>17</v>
      </c>
      <c r="D605">
        <v>6741401</v>
      </c>
      <c r="E605" s="2">
        <v>46112</v>
      </c>
      <c r="F605" s="2">
        <v>45748</v>
      </c>
      <c r="G605" s="3">
        <v>-6</v>
      </c>
      <c r="H605" t="s">
        <v>14</v>
      </c>
    </row>
    <row r="606" spans="1:8" x14ac:dyDescent="0.25">
      <c r="A606" t="s">
        <v>0</v>
      </c>
      <c r="B606" t="s">
        <v>3426</v>
      </c>
      <c r="C606" t="s">
        <v>17</v>
      </c>
      <c r="D606">
        <v>6745401</v>
      </c>
      <c r="E606" s="2">
        <v>46112</v>
      </c>
      <c r="F606" s="2">
        <v>45748</v>
      </c>
      <c r="G606" s="3">
        <v>-6</v>
      </c>
      <c r="H606" t="s">
        <v>14</v>
      </c>
    </row>
    <row r="607" spans="1:8" x14ac:dyDescent="0.25">
      <c r="A607" t="s">
        <v>0</v>
      </c>
      <c r="B607" t="s">
        <v>3426</v>
      </c>
      <c r="C607" t="s">
        <v>17</v>
      </c>
      <c r="D607">
        <v>6750401</v>
      </c>
      <c r="E607" s="2">
        <v>46112</v>
      </c>
      <c r="F607" s="2">
        <v>45748</v>
      </c>
      <c r="G607" s="3">
        <v>-6</v>
      </c>
      <c r="H607" t="s">
        <v>14</v>
      </c>
    </row>
    <row r="608" spans="1:8" x14ac:dyDescent="0.25">
      <c r="A608" t="s">
        <v>0</v>
      </c>
      <c r="B608" t="s">
        <v>3426</v>
      </c>
      <c r="C608" t="s">
        <v>17</v>
      </c>
      <c r="D608">
        <v>6751401</v>
      </c>
      <c r="E608" s="2">
        <v>46112</v>
      </c>
      <c r="F608" s="2">
        <v>45748</v>
      </c>
      <c r="G608" s="3">
        <v>-6</v>
      </c>
      <c r="H608" t="s">
        <v>14</v>
      </c>
    </row>
    <row r="609" spans="1:8" x14ac:dyDescent="0.25">
      <c r="A609" t="s">
        <v>0</v>
      </c>
      <c r="B609" t="s">
        <v>3426</v>
      </c>
      <c r="C609" t="s">
        <v>17</v>
      </c>
      <c r="D609">
        <v>6753401</v>
      </c>
      <c r="E609" s="2">
        <v>46112</v>
      </c>
      <c r="F609" s="2">
        <v>45748</v>
      </c>
      <c r="G609" s="3">
        <v>-6</v>
      </c>
      <c r="H609" t="s">
        <v>14</v>
      </c>
    </row>
    <row r="610" spans="1:8" x14ac:dyDescent="0.25">
      <c r="A610" t="s">
        <v>0</v>
      </c>
      <c r="B610" t="s">
        <v>3426</v>
      </c>
      <c r="C610" t="s">
        <v>17</v>
      </c>
      <c r="D610">
        <v>6754401</v>
      </c>
      <c r="E610" s="2">
        <v>46112</v>
      </c>
      <c r="F610" s="2">
        <v>45748</v>
      </c>
      <c r="G610" s="3">
        <v>-6</v>
      </c>
      <c r="H610" t="s">
        <v>14</v>
      </c>
    </row>
    <row r="611" spans="1:8" x14ac:dyDescent="0.25">
      <c r="A611" t="s">
        <v>0</v>
      </c>
      <c r="B611" t="s">
        <v>3426</v>
      </c>
      <c r="C611" t="s">
        <v>17</v>
      </c>
      <c r="D611">
        <v>6762401</v>
      </c>
      <c r="E611" s="2">
        <v>46112</v>
      </c>
      <c r="F611" s="2">
        <v>45748</v>
      </c>
      <c r="G611" s="3">
        <v>-6</v>
      </c>
      <c r="H611" t="s">
        <v>14</v>
      </c>
    </row>
    <row r="612" spans="1:8" x14ac:dyDescent="0.25">
      <c r="A612" t="s">
        <v>0</v>
      </c>
      <c r="B612" t="s">
        <v>3426</v>
      </c>
      <c r="C612" t="s">
        <v>17</v>
      </c>
      <c r="D612">
        <v>6769401</v>
      </c>
      <c r="E612" s="2">
        <v>46112</v>
      </c>
      <c r="F612" s="2">
        <v>45748</v>
      </c>
      <c r="G612" s="3">
        <v>-6</v>
      </c>
      <c r="H612" t="s">
        <v>14</v>
      </c>
    </row>
    <row r="613" spans="1:8" x14ac:dyDescent="0.25">
      <c r="A613" t="s">
        <v>0</v>
      </c>
      <c r="B613" t="s">
        <v>3426</v>
      </c>
      <c r="C613" t="s">
        <v>17</v>
      </c>
      <c r="D613">
        <v>6776401</v>
      </c>
      <c r="E613" s="2">
        <v>46112</v>
      </c>
      <c r="F613" s="2">
        <v>45748</v>
      </c>
      <c r="G613" s="3">
        <v>-6</v>
      </c>
      <c r="H613" t="s">
        <v>14</v>
      </c>
    </row>
    <row r="614" spans="1:8" x14ac:dyDescent="0.25">
      <c r="A614" t="s">
        <v>0</v>
      </c>
      <c r="B614" t="s">
        <v>3426</v>
      </c>
      <c r="C614" t="s">
        <v>17</v>
      </c>
      <c r="D614">
        <v>6778401</v>
      </c>
      <c r="E614" s="2">
        <v>46112</v>
      </c>
      <c r="F614" s="2">
        <v>45748</v>
      </c>
      <c r="G614" s="3">
        <v>-6</v>
      </c>
      <c r="H614" t="s">
        <v>14</v>
      </c>
    </row>
    <row r="615" spans="1:8" x14ac:dyDescent="0.25">
      <c r="A615" t="s">
        <v>0</v>
      </c>
      <c r="B615" t="s">
        <v>3426</v>
      </c>
      <c r="C615" t="s">
        <v>17</v>
      </c>
      <c r="D615">
        <v>6780401</v>
      </c>
      <c r="E615" s="2">
        <v>46112</v>
      </c>
      <c r="F615" s="2">
        <v>45748</v>
      </c>
      <c r="G615" s="3">
        <v>-6</v>
      </c>
      <c r="H615" t="s">
        <v>14</v>
      </c>
    </row>
    <row r="616" spans="1:8" x14ac:dyDescent="0.25">
      <c r="A616" t="s">
        <v>0</v>
      </c>
      <c r="B616" t="s">
        <v>3426</v>
      </c>
      <c r="C616" t="s">
        <v>17</v>
      </c>
      <c r="D616">
        <v>6783401</v>
      </c>
      <c r="E616" s="2">
        <v>46112</v>
      </c>
      <c r="F616" s="2">
        <v>45748</v>
      </c>
      <c r="G616" s="3">
        <v>-6</v>
      </c>
      <c r="H616" t="s">
        <v>14</v>
      </c>
    </row>
    <row r="617" spans="1:8" x14ac:dyDescent="0.25">
      <c r="A617" t="s">
        <v>0</v>
      </c>
      <c r="B617" t="s">
        <v>3426</v>
      </c>
      <c r="C617" t="s">
        <v>17</v>
      </c>
      <c r="D617">
        <v>6786401</v>
      </c>
      <c r="E617" s="2">
        <v>46112</v>
      </c>
      <c r="F617" s="2">
        <v>45748</v>
      </c>
      <c r="G617" s="3">
        <v>-6</v>
      </c>
      <c r="H617" t="s">
        <v>14</v>
      </c>
    </row>
    <row r="618" spans="1:8" x14ac:dyDescent="0.25">
      <c r="A618" t="s">
        <v>0</v>
      </c>
      <c r="B618" t="s">
        <v>3426</v>
      </c>
      <c r="C618" t="s">
        <v>17</v>
      </c>
      <c r="D618">
        <v>6791401</v>
      </c>
      <c r="E618" s="2">
        <v>46112</v>
      </c>
      <c r="F618" s="2">
        <v>45748</v>
      </c>
      <c r="G618" s="3">
        <v>-6</v>
      </c>
      <c r="H618" t="s">
        <v>14</v>
      </c>
    </row>
    <row r="619" spans="1:8" x14ac:dyDescent="0.25">
      <c r="A619" t="s">
        <v>0</v>
      </c>
      <c r="B619" t="s">
        <v>3426</v>
      </c>
      <c r="C619" t="s">
        <v>17</v>
      </c>
      <c r="D619">
        <v>7202271</v>
      </c>
      <c r="E619" s="2">
        <v>46112</v>
      </c>
      <c r="F619" s="2">
        <v>45748</v>
      </c>
      <c r="G619" s="54">
        <v>-5.5</v>
      </c>
      <c r="H619" t="s">
        <v>14</v>
      </c>
    </row>
    <row r="620" spans="1:8" x14ac:dyDescent="0.25">
      <c r="A620" t="s">
        <v>0</v>
      </c>
      <c r="B620" t="s">
        <v>3426</v>
      </c>
      <c r="C620" t="s">
        <v>17</v>
      </c>
      <c r="D620">
        <v>7202401</v>
      </c>
      <c r="E620" s="2">
        <v>46112</v>
      </c>
      <c r="F620" s="2">
        <v>45748</v>
      </c>
      <c r="G620" s="54">
        <v>-5.5</v>
      </c>
      <c r="H620" t="s">
        <v>14</v>
      </c>
    </row>
    <row r="621" spans="1:8" x14ac:dyDescent="0.25">
      <c r="A621" t="s">
        <v>0</v>
      </c>
      <c r="B621" t="s">
        <v>3426</v>
      </c>
      <c r="C621" t="s">
        <v>17</v>
      </c>
      <c r="D621">
        <v>7205401</v>
      </c>
      <c r="E621" s="2">
        <v>46112</v>
      </c>
      <c r="F621" s="2">
        <v>45748</v>
      </c>
      <c r="G621" s="54">
        <v>-5.5</v>
      </c>
      <c r="H621" t="s">
        <v>14</v>
      </c>
    </row>
    <row r="622" spans="1:8" x14ac:dyDescent="0.25">
      <c r="A622" t="s">
        <v>0</v>
      </c>
      <c r="B622" t="s">
        <v>3426</v>
      </c>
      <c r="C622" t="s">
        <v>17</v>
      </c>
      <c r="D622">
        <v>7206271</v>
      </c>
      <c r="E622" s="2">
        <v>46112</v>
      </c>
      <c r="F622" s="2">
        <v>45748</v>
      </c>
      <c r="G622" s="54">
        <v>-5.5</v>
      </c>
      <c r="H622" t="s">
        <v>14</v>
      </c>
    </row>
    <row r="623" spans="1:8" x14ac:dyDescent="0.25">
      <c r="A623" t="s">
        <v>0</v>
      </c>
      <c r="B623" t="s">
        <v>3426</v>
      </c>
      <c r="C623" t="s">
        <v>17</v>
      </c>
      <c r="D623">
        <v>7206401</v>
      </c>
      <c r="E623" s="2">
        <v>46112</v>
      </c>
      <c r="F623" s="2">
        <v>45748</v>
      </c>
      <c r="G623" s="54">
        <v>-5.5</v>
      </c>
      <c r="H623" t="s">
        <v>14</v>
      </c>
    </row>
    <row r="624" spans="1:8" x14ac:dyDescent="0.25">
      <c r="A624" t="s">
        <v>0</v>
      </c>
      <c r="B624" t="s">
        <v>3426</v>
      </c>
      <c r="C624" t="s">
        <v>17</v>
      </c>
      <c r="D624">
        <v>7207271</v>
      </c>
      <c r="E624" s="2">
        <v>46112</v>
      </c>
      <c r="F624" s="2">
        <v>45748</v>
      </c>
      <c r="G624" s="54">
        <v>-5.5</v>
      </c>
      <c r="H624" t="s">
        <v>14</v>
      </c>
    </row>
    <row r="625" spans="1:8" x14ac:dyDescent="0.25">
      <c r="A625" t="s">
        <v>0</v>
      </c>
      <c r="B625" t="s">
        <v>3426</v>
      </c>
      <c r="C625" t="s">
        <v>17</v>
      </c>
      <c r="D625">
        <v>7207401</v>
      </c>
      <c r="E625" s="2">
        <v>46112</v>
      </c>
      <c r="F625" s="2">
        <v>45748</v>
      </c>
      <c r="G625" s="54">
        <v>-5.5</v>
      </c>
      <c r="H625" t="s">
        <v>14</v>
      </c>
    </row>
    <row r="626" spans="1:8" x14ac:dyDescent="0.25">
      <c r="A626" t="s">
        <v>0</v>
      </c>
      <c r="B626" t="s">
        <v>3426</v>
      </c>
      <c r="C626" t="s">
        <v>17</v>
      </c>
      <c r="D626">
        <v>7208271</v>
      </c>
      <c r="E626" s="2">
        <v>46112</v>
      </c>
      <c r="F626" s="2">
        <v>45748</v>
      </c>
      <c r="G626" s="54">
        <v>-5.5</v>
      </c>
      <c r="H626" t="s">
        <v>14</v>
      </c>
    </row>
    <row r="627" spans="1:8" x14ac:dyDescent="0.25">
      <c r="A627" t="s">
        <v>0</v>
      </c>
      <c r="B627" t="s">
        <v>3426</v>
      </c>
      <c r="C627" t="s">
        <v>17</v>
      </c>
      <c r="D627">
        <v>7208401</v>
      </c>
      <c r="E627" s="2">
        <v>46112</v>
      </c>
      <c r="F627" s="2">
        <v>45748</v>
      </c>
      <c r="G627" s="54">
        <v>-5.5</v>
      </c>
      <c r="H627" t="s">
        <v>14</v>
      </c>
    </row>
    <row r="628" spans="1:8" x14ac:dyDescent="0.25">
      <c r="A628" t="s">
        <v>0</v>
      </c>
      <c r="B628" t="s">
        <v>3426</v>
      </c>
      <c r="C628" t="s">
        <v>17</v>
      </c>
      <c r="D628">
        <v>7209401</v>
      </c>
      <c r="E628" s="2">
        <v>46112</v>
      </c>
      <c r="F628" s="2">
        <v>45748</v>
      </c>
      <c r="G628" s="54">
        <v>-5.5</v>
      </c>
      <c r="H628" t="s">
        <v>14</v>
      </c>
    </row>
    <row r="629" spans="1:8" x14ac:dyDescent="0.25">
      <c r="A629" t="s">
        <v>0</v>
      </c>
      <c r="B629" t="s">
        <v>3426</v>
      </c>
      <c r="C629" t="s">
        <v>17</v>
      </c>
      <c r="D629">
        <v>7264401</v>
      </c>
      <c r="E629" s="2">
        <v>46112</v>
      </c>
      <c r="F629" s="2">
        <v>45748</v>
      </c>
      <c r="G629" s="3">
        <v>-10</v>
      </c>
      <c r="H629" t="s">
        <v>18</v>
      </c>
    </row>
    <row r="630" spans="1:8" x14ac:dyDescent="0.25">
      <c r="A630" t="s">
        <v>0</v>
      </c>
      <c r="B630" t="s">
        <v>3426</v>
      </c>
      <c r="C630" t="s">
        <v>17</v>
      </c>
      <c r="D630">
        <v>7264403</v>
      </c>
      <c r="E630" s="2">
        <v>46112</v>
      </c>
      <c r="F630" s="2">
        <v>45771</v>
      </c>
      <c r="G630" s="3">
        <v>-10</v>
      </c>
      <c r="H630" t="s">
        <v>18</v>
      </c>
    </row>
    <row r="631" spans="1:8" x14ac:dyDescent="0.25">
      <c r="A631" t="s">
        <v>0</v>
      </c>
      <c r="B631" t="s">
        <v>3426</v>
      </c>
      <c r="C631" t="s">
        <v>17</v>
      </c>
      <c r="D631">
        <v>7265401</v>
      </c>
      <c r="E631" s="2">
        <v>46112</v>
      </c>
      <c r="F631" s="2">
        <v>45748</v>
      </c>
      <c r="G631" s="3">
        <v>-10</v>
      </c>
      <c r="H631" t="s">
        <v>18</v>
      </c>
    </row>
    <row r="632" spans="1:8" x14ac:dyDescent="0.25">
      <c r="A632" t="s">
        <v>0</v>
      </c>
      <c r="B632" t="s">
        <v>3426</v>
      </c>
      <c r="C632" t="s">
        <v>17</v>
      </c>
      <c r="D632">
        <v>7265403</v>
      </c>
      <c r="E632" s="2">
        <v>46112</v>
      </c>
      <c r="F632" s="2">
        <v>45771</v>
      </c>
      <c r="G632" s="3">
        <v>-10</v>
      </c>
      <c r="H632" t="s">
        <v>18</v>
      </c>
    </row>
    <row r="633" spans="1:8" x14ac:dyDescent="0.25">
      <c r="A633" t="s">
        <v>0</v>
      </c>
      <c r="B633" t="s">
        <v>3426</v>
      </c>
      <c r="C633" t="s">
        <v>17</v>
      </c>
      <c r="D633">
        <v>7266403</v>
      </c>
      <c r="E633" s="2">
        <v>46112</v>
      </c>
      <c r="F633" s="2">
        <v>45748</v>
      </c>
      <c r="G633" s="3">
        <v>-6</v>
      </c>
      <c r="H633" t="s">
        <v>14</v>
      </c>
    </row>
    <row r="634" spans="1:8" x14ac:dyDescent="0.25">
      <c r="A634" t="s">
        <v>0</v>
      </c>
      <c r="B634" t="s">
        <v>3426</v>
      </c>
      <c r="C634" t="s">
        <v>17</v>
      </c>
      <c r="D634">
        <v>7267401</v>
      </c>
      <c r="E634" s="2">
        <v>46112</v>
      </c>
      <c r="F634" s="2">
        <v>45748</v>
      </c>
      <c r="G634" s="3">
        <v>-10</v>
      </c>
      <c r="H634" t="s">
        <v>18</v>
      </c>
    </row>
    <row r="635" spans="1:8" x14ac:dyDescent="0.25">
      <c r="A635" t="s">
        <v>0</v>
      </c>
      <c r="B635" t="s">
        <v>3426</v>
      </c>
      <c r="C635" t="s">
        <v>17</v>
      </c>
      <c r="D635">
        <v>7269401</v>
      </c>
      <c r="E635" s="2">
        <v>46112</v>
      </c>
      <c r="F635" s="2">
        <v>45748</v>
      </c>
      <c r="G635" s="3">
        <v>-4</v>
      </c>
      <c r="H635" t="s">
        <v>18</v>
      </c>
    </row>
    <row r="636" spans="1:8" x14ac:dyDescent="0.25">
      <c r="A636" t="s">
        <v>0</v>
      </c>
      <c r="B636" t="s">
        <v>3426</v>
      </c>
      <c r="C636" t="s">
        <v>17</v>
      </c>
      <c r="D636">
        <v>7271401</v>
      </c>
      <c r="E636" s="2">
        <v>46112</v>
      </c>
      <c r="F636" s="2">
        <v>45748</v>
      </c>
      <c r="G636" s="3">
        <v>-8</v>
      </c>
      <c r="H636" t="s">
        <v>14</v>
      </c>
    </row>
    <row r="637" spans="1:8" x14ac:dyDescent="0.25">
      <c r="A637" t="s">
        <v>0</v>
      </c>
      <c r="B637" t="s">
        <v>3426</v>
      </c>
      <c r="C637" t="s">
        <v>17</v>
      </c>
      <c r="D637">
        <v>7285451</v>
      </c>
      <c r="E637" s="2">
        <v>46112</v>
      </c>
      <c r="F637" s="2">
        <v>45748</v>
      </c>
      <c r="G637" s="3">
        <v>-6</v>
      </c>
      <c r="H637" t="s">
        <v>14</v>
      </c>
    </row>
    <row r="638" spans="1:8" x14ac:dyDescent="0.25">
      <c r="A638" t="s">
        <v>0</v>
      </c>
      <c r="B638" t="s">
        <v>3426</v>
      </c>
      <c r="C638" t="s">
        <v>17</v>
      </c>
      <c r="D638">
        <v>7310281</v>
      </c>
      <c r="E638" s="2">
        <v>46112</v>
      </c>
      <c r="F638" s="2">
        <v>45748</v>
      </c>
      <c r="G638" s="3">
        <v>-6</v>
      </c>
      <c r="H638" t="s">
        <v>14</v>
      </c>
    </row>
    <row r="639" spans="1:8" x14ac:dyDescent="0.25">
      <c r="A639" t="s">
        <v>0</v>
      </c>
      <c r="B639" t="s">
        <v>3426</v>
      </c>
      <c r="C639" t="s">
        <v>17</v>
      </c>
      <c r="D639">
        <v>7330000</v>
      </c>
      <c r="E639" s="2">
        <v>46112</v>
      </c>
      <c r="F639" s="2">
        <v>45751</v>
      </c>
      <c r="G639" s="3">
        <v>-3</v>
      </c>
      <c r="H639" t="s">
        <v>14</v>
      </c>
    </row>
    <row r="640" spans="1:8" x14ac:dyDescent="0.25">
      <c r="A640" t="s">
        <v>0</v>
      </c>
      <c r="B640" t="s">
        <v>3426</v>
      </c>
      <c r="C640" t="s">
        <v>17</v>
      </c>
      <c r="D640">
        <v>7330288</v>
      </c>
      <c r="E640" s="2">
        <v>46112</v>
      </c>
      <c r="F640" s="2">
        <v>45751</v>
      </c>
      <c r="G640" s="3">
        <v>-3</v>
      </c>
      <c r="H640" t="s">
        <v>14</v>
      </c>
    </row>
    <row r="641" spans="1:8" x14ac:dyDescent="0.25">
      <c r="A641" t="s">
        <v>0</v>
      </c>
      <c r="B641" t="s">
        <v>3426</v>
      </c>
      <c r="C641" t="s">
        <v>17</v>
      </c>
      <c r="D641">
        <v>7330401</v>
      </c>
      <c r="E641" s="2">
        <v>46112</v>
      </c>
      <c r="F641" s="2">
        <v>45751</v>
      </c>
      <c r="G641" s="3">
        <v>-3</v>
      </c>
      <c r="H641" t="s">
        <v>14</v>
      </c>
    </row>
    <row r="642" spans="1:8" x14ac:dyDescent="0.25">
      <c r="A642" t="s">
        <v>0</v>
      </c>
      <c r="B642" t="s">
        <v>3426</v>
      </c>
      <c r="C642" t="s">
        <v>17</v>
      </c>
      <c r="D642">
        <v>7330403</v>
      </c>
      <c r="E642" s="2">
        <v>46112</v>
      </c>
      <c r="F642" s="2">
        <v>45751</v>
      </c>
      <c r="G642" s="3">
        <v>-3</v>
      </c>
      <c r="H642" t="s">
        <v>14</v>
      </c>
    </row>
    <row r="643" spans="1:8" x14ac:dyDescent="0.25">
      <c r="A643" t="s">
        <v>0</v>
      </c>
      <c r="B643" t="s">
        <v>3426</v>
      </c>
      <c r="C643" t="s">
        <v>17</v>
      </c>
      <c r="D643">
        <v>7359401</v>
      </c>
      <c r="E643" s="2">
        <v>46112</v>
      </c>
      <c r="F643" s="2">
        <v>45748</v>
      </c>
      <c r="G643" s="3">
        <v>-6</v>
      </c>
      <c r="H643" t="s">
        <v>14</v>
      </c>
    </row>
    <row r="644" spans="1:8" x14ac:dyDescent="0.25">
      <c r="A644" t="s">
        <v>0</v>
      </c>
      <c r="B644" t="s">
        <v>3426</v>
      </c>
      <c r="C644" t="s">
        <v>17</v>
      </c>
      <c r="D644">
        <v>7360401</v>
      </c>
      <c r="E644" s="2">
        <v>46112</v>
      </c>
      <c r="F644" s="2">
        <v>45748</v>
      </c>
      <c r="G644" s="3">
        <v>-6</v>
      </c>
      <c r="H644" t="s">
        <v>14</v>
      </c>
    </row>
    <row r="645" spans="1:8" x14ac:dyDescent="0.25">
      <c r="A645" t="s">
        <v>0</v>
      </c>
      <c r="B645" t="s">
        <v>3426</v>
      </c>
      <c r="C645" t="s">
        <v>17</v>
      </c>
      <c r="D645">
        <v>7388401</v>
      </c>
      <c r="E645" s="2">
        <v>46112</v>
      </c>
      <c r="F645" s="2">
        <v>45748</v>
      </c>
      <c r="G645" s="3">
        <v>-8</v>
      </c>
      <c r="H645" t="s">
        <v>14</v>
      </c>
    </row>
    <row r="646" spans="1:8" x14ac:dyDescent="0.25">
      <c r="A646" t="s">
        <v>0</v>
      </c>
      <c r="B646" t="s">
        <v>3426</v>
      </c>
      <c r="C646" t="s">
        <v>17</v>
      </c>
      <c r="D646">
        <v>7394401</v>
      </c>
      <c r="E646" s="2">
        <v>46112</v>
      </c>
      <c r="F646" s="2">
        <v>45748</v>
      </c>
      <c r="G646" s="54">
        <v>-5.5</v>
      </c>
      <c r="H646" t="s">
        <v>14</v>
      </c>
    </row>
    <row r="647" spans="1:8" x14ac:dyDescent="0.25">
      <c r="A647" t="s">
        <v>0</v>
      </c>
      <c r="B647" t="s">
        <v>3426</v>
      </c>
      <c r="C647" t="s">
        <v>17</v>
      </c>
      <c r="D647">
        <v>7400401</v>
      </c>
      <c r="E647" s="2">
        <v>46112</v>
      </c>
      <c r="F647" s="2">
        <v>45748</v>
      </c>
      <c r="G647" s="3">
        <v>-6</v>
      </c>
      <c r="H647" t="s">
        <v>14</v>
      </c>
    </row>
    <row r="648" spans="1:8" x14ac:dyDescent="0.25">
      <c r="A648" t="s">
        <v>0</v>
      </c>
      <c r="B648" t="s">
        <v>3426</v>
      </c>
      <c r="C648" t="s">
        <v>17</v>
      </c>
      <c r="D648">
        <v>7403401</v>
      </c>
      <c r="E648" s="2">
        <v>46112</v>
      </c>
      <c r="F648" s="2">
        <v>45748</v>
      </c>
      <c r="G648" s="3">
        <v>-6</v>
      </c>
      <c r="H648" t="s">
        <v>14</v>
      </c>
    </row>
    <row r="649" spans="1:8" x14ac:dyDescent="0.25">
      <c r="A649" t="s">
        <v>0</v>
      </c>
      <c r="B649" t="s">
        <v>3426</v>
      </c>
      <c r="C649" t="s">
        <v>17</v>
      </c>
      <c r="D649">
        <v>7403403</v>
      </c>
      <c r="E649" s="2">
        <v>46112</v>
      </c>
      <c r="F649" s="2">
        <v>45748</v>
      </c>
      <c r="G649" s="3">
        <v>-6</v>
      </c>
      <c r="H649" t="s">
        <v>14</v>
      </c>
    </row>
    <row r="650" spans="1:8" x14ac:dyDescent="0.25">
      <c r="A650" t="s">
        <v>0</v>
      </c>
      <c r="B650" t="s">
        <v>3426</v>
      </c>
      <c r="C650" t="s">
        <v>17</v>
      </c>
      <c r="D650">
        <v>7406401</v>
      </c>
      <c r="E650" s="2">
        <v>46112</v>
      </c>
      <c r="F650" s="2">
        <v>45748</v>
      </c>
      <c r="G650" s="3">
        <v>-6</v>
      </c>
      <c r="H650" t="s">
        <v>14</v>
      </c>
    </row>
    <row r="651" spans="1:8" x14ac:dyDescent="0.25">
      <c r="A651" t="s">
        <v>0</v>
      </c>
      <c r="B651" t="s">
        <v>3426</v>
      </c>
      <c r="C651" t="s">
        <v>17</v>
      </c>
      <c r="D651">
        <v>7407401</v>
      </c>
      <c r="E651" s="2">
        <v>46112</v>
      </c>
      <c r="F651" s="2">
        <v>45748</v>
      </c>
      <c r="G651" s="3">
        <v>-6</v>
      </c>
      <c r="H651" t="s">
        <v>14</v>
      </c>
    </row>
    <row r="652" spans="1:8" x14ac:dyDescent="0.25">
      <c r="A652" t="s">
        <v>0</v>
      </c>
      <c r="B652" t="s">
        <v>3426</v>
      </c>
      <c r="C652" t="s">
        <v>17</v>
      </c>
      <c r="D652">
        <v>7408401</v>
      </c>
      <c r="E652" s="2">
        <v>46112</v>
      </c>
      <c r="F652" s="2">
        <v>45748</v>
      </c>
      <c r="G652" s="3">
        <v>-6</v>
      </c>
      <c r="H652" t="s">
        <v>14</v>
      </c>
    </row>
    <row r="653" spans="1:8" x14ac:dyDescent="0.25">
      <c r="A653" t="s">
        <v>0</v>
      </c>
      <c r="B653" t="s">
        <v>3426</v>
      </c>
      <c r="C653" t="s">
        <v>17</v>
      </c>
      <c r="D653">
        <v>7411451</v>
      </c>
      <c r="E653" s="2">
        <v>46112</v>
      </c>
      <c r="F653" s="2">
        <v>45748</v>
      </c>
      <c r="G653" s="3">
        <v>-6</v>
      </c>
      <c r="H653" t="s">
        <v>14</v>
      </c>
    </row>
    <row r="654" spans="1:8" x14ac:dyDescent="0.25">
      <c r="A654" t="s">
        <v>0</v>
      </c>
      <c r="B654" t="s">
        <v>3426</v>
      </c>
      <c r="C654" t="s">
        <v>17</v>
      </c>
      <c r="D654">
        <v>7412401</v>
      </c>
      <c r="E654" s="2">
        <v>46112</v>
      </c>
      <c r="F654" s="2">
        <v>45748</v>
      </c>
      <c r="G654" s="3">
        <v>-6</v>
      </c>
      <c r="H654" t="s">
        <v>14</v>
      </c>
    </row>
    <row r="655" spans="1:8" x14ac:dyDescent="0.25">
      <c r="A655" t="s">
        <v>0</v>
      </c>
      <c r="B655" t="s">
        <v>3426</v>
      </c>
      <c r="C655" t="s">
        <v>17</v>
      </c>
      <c r="D655">
        <v>7414401</v>
      </c>
      <c r="E655" s="2">
        <v>46112</v>
      </c>
      <c r="F655" s="2">
        <v>45748</v>
      </c>
      <c r="G655" s="3">
        <v>-6</v>
      </c>
      <c r="H655" t="s">
        <v>14</v>
      </c>
    </row>
    <row r="656" spans="1:8" x14ac:dyDescent="0.25">
      <c r="A656" t="s">
        <v>0</v>
      </c>
      <c r="B656" t="s">
        <v>3426</v>
      </c>
      <c r="C656" t="s">
        <v>17</v>
      </c>
      <c r="D656">
        <v>7415464</v>
      </c>
      <c r="E656" s="2">
        <v>46112</v>
      </c>
      <c r="F656" s="2">
        <v>45748</v>
      </c>
      <c r="G656" s="3">
        <v>-6</v>
      </c>
      <c r="H656" t="s">
        <v>14</v>
      </c>
    </row>
    <row r="657" spans="1:8" x14ac:dyDescent="0.25">
      <c r="A657" t="s">
        <v>0</v>
      </c>
      <c r="B657" t="s">
        <v>3426</v>
      </c>
      <c r="C657" t="s">
        <v>17</v>
      </c>
      <c r="D657">
        <v>7416464</v>
      </c>
      <c r="E657" s="2">
        <v>46112</v>
      </c>
      <c r="F657" s="2">
        <v>45748</v>
      </c>
      <c r="G657" s="3">
        <v>-6</v>
      </c>
      <c r="H657" t="s">
        <v>14</v>
      </c>
    </row>
    <row r="658" spans="1:8" x14ac:dyDescent="0.25">
      <c r="A658" t="s">
        <v>0</v>
      </c>
      <c r="B658" t="s">
        <v>3426</v>
      </c>
      <c r="C658" t="s">
        <v>17</v>
      </c>
      <c r="D658">
        <v>7420271</v>
      </c>
      <c r="E658" s="2">
        <v>46112</v>
      </c>
      <c r="F658" s="2">
        <v>45748</v>
      </c>
      <c r="G658" s="54">
        <v>-5.5</v>
      </c>
      <c r="H658" t="s">
        <v>14</v>
      </c>
    </row>
    <row r="659" spans="1:8" x14ac:dyDescent="0.25">
      <c r="A659" t="s">
        <v>0</v>
      </c>
      <c r="B659" t="s">
        <v>3426</v>
      </c>
      <c r="C659" t="s">
        <v>17</v>
      </c>
      <c r="D659">
        <v>7420401</v>
      </c>
      <c r="E659" s="2">
        <v>46112</v>
      </c>
      <c r="F659" s="2">
        <v>45748</v>
      </c>
      <c r="G659" s="54">
        <v>-5.5</v>
      </c>
      <c r="H659" t="s">
        <v>14</v>
      </c>
    </row>
    <row r="660" spans="1:8" x14ac:dyDescent="0.25">
      <c r="A660" t="s">
        <v>0</v>
      </c>
      <c r="B660" t="s">
        <v>3426</v>
      </c>
      <c r="C660" t="s">
        <v>17</v>
      </c>
      <c r="D660">
        <v>7421271</v>
      </c>
      <c r="E660" s="2">
        <v>46112</v>
      </c>
      <c r="F660" s="2">
        <v>45748</v>
      </c>
      <c r="G660" s="54">
        <v>-5.5</v>
      </c>
      <c r="H660" t="s">
        <v>14</v>
      </c>
    </row>
    <row r="661" spans="1:8" x14ac:dyDescent="0.25">
      <c r="A661" t="s">
        <v>0</v>
      </c>
      <c r="B661" t="s">
        <v>3426</v>
      </c>
      <c r="C661" t="s">
        <v>17</v>
      </c>
      <c r="D661">
        <v>7421401</v>
      </c>
      <c r="E661" s="2">
        <v>46112</v>
      </c>
      <c r="F661" s="2">
        <v>45748</v>
      </c>
      <c r="G661" s="54">
        <v>-5.5</v>
      </c>
      <c r="H661" t="s">
        <v>14</v>
      </c>
    </row>
    <row r="662" spans="1:8" x14ac:dyDescent="0.25">
      <c r="A662" t="s">
        <v>0</v>
      </c>
      <c r="B662" t="s">
        <v>3426</v>
      </c>
      <c r="C662" t="s">
        <v>17</v>
      </c>
      <c r="D662">
        <v>7422271</v>
      </c>
      <c r="E662" s="2">
        <v>46112</v>
      </c>
      <c r="F662" s="2">
        <v>45748</v>
      </c>
      <c r="G662" s="54">
        <v>-5.5</v>
      </c>
      <c r="H662" t="s">
        <v>14</v>
      </c>
    </row>
    <row r="663" spans="1:8" x14ac:dyDescent="0.25">
      <c r="A663" t="s">
        <v>0</v>
      </c>
      <c r="B663" t="s">
        <v>3426</v>
      </c>
      <c r="C663" t="s">
        <v>17</v>
      </c>
      <c r="D663">
        <v>7422401</v>
      </c>
      <c r="E663" s="2">
        <v>46112</v>
      </c>
      <c r="F663" s="2">
        <v>45748</v>
      </c>
      <c r="G663" s="54">
        <v>-5.5</v>
      </c>
      <c r="H663" t="s">
        <v>14</v>
      </c>
    </row>
    <row r="664" spans="1:8" x14ac:dyDescent="0.25">
      <c r="A664" t="s">
        <v>0</v>
      </c>
      <c r="B664" t="s">
        <v>3426</v>
      </c>
      <c r="C664" t="s">
        <v>17</v>
      </c>
      <c r="D664">
        <v>7423271</v>
      </c>
      <c r="E664" s="2">
        <v>46112</v>
      </c>
      <c r="F664" s="2">
        <v>45748</v>
      </c>
      <c r="G664" s="54">
        <v>-5.5</v>
      </c>
      <c r="H664" t="s">
        <v>14</v>
      </c>
    </row>
    <row r="665" spans="1:8" x14ac:dyDescent="0.25">
      <c r="A665" t="s">
        <v>0</v>
      </c>
      <c r="B665" t="s">
        <v>3426</v>
      </c>
      <c r="C665" t="s">
        <v>17</v>
      </c>
      <c r="D665">
        <v>7423401</v>
      </c>
      <c r="E665" s="2">
        <v>46112</v>
      </c>
      <c r="F665" s="2">
        <v>45748</v>
      </c>
      <c r="G665" s="54">
        <v>-5.5</v>
      </c>
      <c r="H665" t="s">
        <v>14</v>
      </c>
    </row>
    <row r="666" spans="1:8" x14ac:dyDescent="0.25">
      <c r="A666" t="s">
        <v>0</v>
      </c>
      <c r="B666" t="s">
        <v>3426</v>
      </c>
      <c r="C666" t="s">
        <v>17</v>
      </c>
      <c r="D666">
        <v>7424271</v>
      </c>
      <c r="E666" s="2">
        <v>46112</v>
      </c>
      <c r="F666" s="2">
        <v>45748</v>
      </c>
      <c r="G666" s="54">
        <v>-5.5</v>
      </c>
      <c r="H666" t="s">
        <v>14</v>
      </c>
    </row>
    <row r="667" spans="1:8" x14ac:dyDescent="0.25">
      <c r="A667" t="s">
        <v>0</v>
      </c>
      <c r="B667" t="s">
        <v>3426</v>
      </c>
      <c r="C667" t="s">
        <v>17</v>
      </c>
      <c r="D667">
        <v>7424401</v>
      </c>
      <c r="E667" s="2">
        <v>46112</v>
      </c>
      <c r="F667" s="2">
        <v>45748</v>
      </c>
      <c r="G667" s="54">
        <v>-5.5</v>
      </c>
      <c r="H667" t="s">
        <v>14</v>
      </c>
    </row>
    <row r="668" spans="1:8" x14ac:dyDescent="0.25">
      <c r="A668" t="s">
        <v>0</v>
      </c>
      <c r="B668" t="s">
        <v>3426</v>
      </c>
      <c r="C668" t="s">
        <v>17</v>
      </c>
      <c r="D668">
        <v>7425401</v>
      </c>
      <c r="E668" s="2">
        <v>46112</v>
      </c>
      <c r="F668" s="2">
        <v>45748</v>
      </c>
      <c r="G668" s="3">
        <v>-4</v>
      </c>
      <c r="H668" t="s">
        <v>18</v>
      </c>
    </row>
    <row r="669" spans="1:8" x14ac:dyDescent="0.25">
      <c r="A669" t="s">
        <v>0</v>
      </c>
      <c r="B669" t="s">
        <v>3426</v>
      </c>
      <c r="C669" t="s">
        <v>17</v>
      </c>
      <c r="D669">
        <v>7427401</v>
      </c>
      <c r="E669" s="2">
        <v>46112</v>
      </c>
      <c r="F669" s="2">
        <v>45748</v>
      </c>
      <c r="G669" s="54">
        <v>-5.5</v>
      </c>
      <c r="H669" t="s">
        <v>14</v>
      </c>
    </row>
    <row r="670" spans="1:8" x14ac:dyDescent="0.25">
      <c r="A670" t="s">
        <v>0</v>
      </c>
      <c r="B670" t="s">
        <v>3426</v>
      </c>
      <c r="C670" t="s">
        <v>17</v>
      </c>
      <c r="D670">
        <v>7428401</v>
      </c>
      <c r="E670" s="2">
        <v>46112</v>
      </c>
      <c r="F670" s="2">
        <v>45748</v>
      </c>
      <c r="G670" s="54">
        <v>-5.5</v>
      </c>
      <c r="H670" t="s">
        <v>14</v>
      </c>
    </row>
    <row r="671" spans="1:8" x14ac:dyDescent="0.25">
      <c r="A671" t="s">
        <v>0</v>
      </c>
      <c r="B671" t="s">
        <v>3426</v>
      </c>
      <c r="C671" t="s">
        <v>17</v>
      </c>
      <c r="D671">
        <v>7430401</v>
      </c>
      <c r="E671" s="2">
        <v>46112</v>
      </c>
      <c r="F671" s="2">
        <v>45748</v>
      </c>
      <c r="G671" s="3">
        <v>-8</v>
      </c>
      <c r="H671" t="s">
        <v>14</v>
      </c>
    </row>
    <row r="672" spans="1:8" x14ac:dyDescent="0.25">
      <c r="A672" t="s">
        <v>0</v>
      </c>
      <c r="B672" t="s">
        <v>3426</v>
      </c>
      <c r="C672" t="s">
        <v>17</v>
      </c>
      <c r="D672">
        <v>7434401</v>
      </c>
      <c r="E672" s="2">
        <v>46112</v>
      </c>
      <c r="F672" s="2">
        <v>45748</v>
      </c>
      <c r="G672" s="3">
        <v>-8</v>
      </c>
      <c r="H672" t="s">
        <v>14</v>
      </c>
    </row>
    <row r="673" spans="1:8" x14ac:dyDescent="0.25">
      <c r="A673" t="s">
        <v>0</v>
      </c>
      <c r="B673" t="s">
        <v>3426</v>
      </c>
      <c r="C673" t="s">
        <v>17</v>
      </c>
      <c r="D673">
        <v>7435401</v>
      </c>
      <c r="E673" s="2">
        <v>46112</v>
      </c>
      <c r="F673" s="2">
        <v>45748</v>
      </c>
      <c r="G673" s="3">
        <v>-8</v>
      </c>
      <c r="H673" t="s">
        <v>14</v>
      </c>
    </row>
    <row r="674" spans="1:8" x14ac:dyDescent="0.25">
      <c r="A674" t="s">
        <v>0</v>
      </c>
      <c r="B674" t="s">
        <v>3426</v>
      </c>
      <c r="C674" t="s">
        <v>17</v>
      </c>
      <c r="D674">
        <v>7436401</v>
      </c>
      <c r="E674" s="2">
        <v>46112</v>
      </c>
      <c r="F674" s="2">
        <v>45748</v>
      </c>
      <c r="G674" s="3">
        <v>-8</v>
      </c>
      <c r="H674" t="s">
        <v>14</v>
      </c>
    </row>
    <row r="675" spans="1:8" x14ac:dyDescent="0.25">
      <c r="A675" t="s">
        <v>0</v>
      </c>
      <c r="B675" t="s">
        <v>3426</v>
      </c>
      <c r="C675" t="s">
        <v>17</v>
      </c>
      <c r="D675">
        <v>7442401</v>
      </c>
      <c r="E675" s="2">
        <v>46112</v>
      </c>
      <c r="F675" s="2">
        <v>45748</v>
      </c>
      <c r="G675" s="54">
        <v>-5.5</v>
      </c>
      <c r="H675" t="s">
        <v>14</v>
      </c>
    </row>
    <row r="676" spans="1:8" x14ac:dyDescent="0.25">
      <c r="A676" t="s">
        <v>0</v>
      </c>
      <c r="B676" t="s">
        <v>3426</v>
      </c>
      <c r="C676" t="s">
        <v>17</v>
      </c>
      <c r="D676">
        <v>7443401</v>
      </c>
      <c r="E676" s="2">
        <v>46112</v>
      </c>
      <c r="F676" s="2">
        <v>45748</v>
      </c>
      <c r="G676" s="54">
        <v>-5.5</v>
      </c>
      <c r="H676" t="s">
        <v>14</v>
      </c>
    </row>
    <row r="677" spans="1:8" x14ac:dyDescent="0.25">
      <c r="A677" t="s">
        <v>0</v>
      </c>
      <c r="B677" t="s">
        <v>3426</v>
      </c>
      <c r="C677" t="s">
        <v>17</v>
      </c>
      <c r="D677">
        <v>7469401</v>
      </c>
      <c r="E677" s="2">
        <v>46112</v>
      </c>
      <c r="F677" s="2">
        <v>45748</v>
      </c>
      <c r="G677" s="3">
        <v>-4</v>
      </c>
      <c r="H677" t="s">
        <v>18</v>
      </c>
    </row>
    <row r="678" spans="1:8" x14ac:dyDescent="0.25">
      <c r="A678" t="s">
        <v>0</v>
      </c>
      <c r="B678" t="s">
        <v>3426</v>
      </c>
      <c r="C678" t="s">
        <v>17</v>
      </c>
      <c r="D678">
        <v>7470401</v>
      </c>
      <c r="E678" s="2">
        <v>46112</v>
      </c>
      <c r="F678" s="2">
        <v>45748</v>
      </c>
      <c r="G678" s="54">
        <v>-5.5</v>
      </c>
      <c r="H678" t="s">
        <v>14</v>
      </c>
    </row>
    <row r="679" spans="1:8" x14ac:dyDescent="0.25">
      <c r="A679" t="s">
        <v>0</v>
      </c>
      <c r="B679" t="s">
        <v>3426</v>
      </c>
      <c r="C679" t="s">
        <v>17</v>
      </c>
      <c r="D679">
        <v>7472401</v>
      </c>
      <c r="E679" s="2">
        <v>46112</v>
      </c>
      <c r="F679" s="2">
        <v>45748</v>
      </c>
      <c r="G679" s="54">
        <v>-5.5</v>
      </c>
      <c r="H679" t="s">
        <v>14</v>
      </c>
    </row>
    <row r="680" spans="1:8" x14ac:dyDescent="0.25">
      <c r="A680" t="s">
        <v>0</v>
      </c>
      <c r="B680" t="s">
        <v>3426</v>
      </c>
      <c r="C680" t="s">
        <v>17</v>
      </c>
      <c r="D680">
        <v>7473401</v>
      </c>
      <c r="E680" s="2">
        <v>46112</v>
      </c>
      <c r="F680" s="2">
        <v>45748</v>
      </c>
      <c r="G680" s="54">
        <v>-5.5</v>
      </c>
      <c r="H680" t="s">
        <v>14</v>
      </c>
    </row>
    <row r="681" spans="1:8" x14ac:dyDescent="0.25">
      <c r="A681" t="s">
        <v>0</v>
      </c>
      <c r="B681" t="s">
        <v>3426</v>
      </c>
      <c r="C681" t="s">
        <v>17</v>
      </c>
      <c r="D681">
        <v>7474401</v>
      </c>
      <c r="E681" s="2">
        <v>46112</v>
      </c>
      <c r="F681" s="2">
        <v>45748</v>
      </c>
      <c r="G681" s="54">
        <v>-5.5</v>
      </c>
      <c r="H681" t="s">
        <v>14</v>
      </c>
    </row>
    <row r="682" spans="1:8" x14ac:dyDescent="0.25">
      <c r="A682" t="s">
        <v>0</v>
      </c>
      <c r="B682" t="s">
        <v>3426</v>
      </c>
      <c r="C682" t="s">
        <v>17</v>
      </c>
      <c r="D682">
        <v>7475401</v>
      </c>
      <c r="E682" s="2">
        <v>46112</v>
      </c>
      <c r="F682" s="2">
        <v>45748</v>
      </c>
      <c r="G682" s="54">
        <v>-5.5</v>
      </c>
      <c r="H682" t="s">
        <v>14</v>
      </c>
    </row>
    <row r="683" spans="1:8" x14ac:dyDescent="0.25">
      <c r="A683" t="s">
        <v>0</v>
      </c>
      <c r="B683" t="s">
        <v>3426</v>
      </c>
      <c r="C683" t="s">
        <v>17</v>
      </c>
      <c r="D683">
        <v>7476401</v>
      </c>
      <c r="E683" s="2">
        <v>46112</v>
      </c>
      <c r="F683" s="2">
        <v>45748</v>
      </c>
      <c r="G683" s="54">
        <v>-5.5</v>
      </c>
      <c r="H683" t="s">
        <v>14</v>
      </c>
    </row>
    <row r="684" spans="1:8" x14ac:dyDescent="0.25">
      <c r="A684" t="s">
        <v>0</v>
      </c>
      <c r="B684" t="s">
        <v>3426</v>
      </c>
      <c r="C684" t="s">
        <v>17</v>
      </c>
      <c r="D684">
        <v>7477401</v>
      </c>
      <c r="E684" s="2">
        <v>46112</v>
      </c>
      <c r="F684" s="2">
        <v>45748</v>
      </c>
      <c r="G684" s="54">
        <v>-5.5</v>
      </c>
      <c r="H684" t="s">
        <v>14</v>
      </c>
    </row>
    <row r="685" spans="1:8" x14ac:dyDescent="0.25">
      <c r="A685" t="s">
        <v>0</v>
      </c>
      <c r="B685" t="s">
        <v>3426</v>
      </c>
      <c r="C685" t="s">
        <v>17</v>
      </c>
      <c r="D685">
        <v>7481401</v>
      </c>
      <c r="E685" s="2">
        <v>46112</v>
      </c>
      <c r="F685" s="2">
        <v>45748</v>
      </c>
      <c r="G685" s="54">
        <v>-5.5</v>
      </c>
      <c r="H685" t="s">
        <v>14</v>
      </c>
    </row>
    <row r="686" spans="1:8" x14ac:dyDescent="0.25">
      <c r="A686" t="s">
        <v>0</v>
      </c>
      <c r="B686" t="s">
        <v>3426</v>
      </c>
      <c r="C686" t="s">
        <v>17</v>
      </c>
      <c r="D686">
        <v>7487401</v>
      </c>
      <c r="E686" s="2">
        <v>46112</v>
      </c>
      <c r="F686" s="2">
        <v>45748</v>
      </c>
      <c r="G686" s="3">
        <v>-4</v>
      </c>
      <c r="H686" t="s">
        <v>18</v>
      </c>
    </row>
    <row r="687" spans="1:8" x14ac:dyDescent="0.25">
      <c r="A687" t="s">
        <v>0</v>
      </c>
      <c r="B687" t="s">
        <v>3426</v>
      </c>
      <c r="C687" t="s">
        <v>17</v>
      </c>
      <c r="D687">
        <v>7491401</v>
      </c>
      <c r="E687" s="2">
        <v>46112</v>
      </c>
      <c r="F687" s="2">
        <v>45748</v>
      </c>
      <c r="G687" s="3">
        <v>-6</v>
      </c>
      <c r="H687" t="s">
        <v>14</v>
      </c>
    </row>
    <row r="688" spans="1:8" x14ac:dyDescent="0.25">
      <c r="A688" t="s">
        <v>0</v>
      </c>
      <c r="B688" t="s">
        <v>3426</v>
      </c>
      <c r="C688" t="s">
        <v>17</v>
      </c>
      <c r="D688">
        <v>7521401</v>
      </c>
      <c r="E688" s="2">
        <v>46112</v>
      </c>
      <c r="F688" s="2">
        <v>45748</v>
      </c>
      <c r="G688" s="3">
        <v>-6</v>
      </c>
      <c r="H688" t="s">
        <v>14</v>
      </c>
    </row>
    <row r="689" spans="1:8" x14ac:dyDescent="0.25">
      <c r="A689" t="s">
        <v>0</v>
      </c>
      <c r="B689" t="s">
        <v>3426</v>
      </c>
      <c r="C689" t="s">
        <v>17</v>
      </c>
      <c r="D689">
        <v>7523401</v>
      </c>
      <c r="E689" s="2">
        <v>46112</v>
      </c>
      <c r="F689" s="2">
        <v>45748</v>
      </c>
      <c r="G689" s="3">
        <v>-6</v>
      </c>
      <c r="H689" t="s">
        <v>14</v>
      </c>
    </row>
    <row r="690" spans="1:8" x14ac:dyDescent="0.25">
      <c r="A690" t="s">
        <v>0</v>
      </c>
      <c r="B690" t="s">
        <v>3426</v>
      </c>
      <c r="C690" t="s">
        <v>17</v>
      </c>
      <c r="D690">
        <v>7524401</v>
      </c>
      <c r="E690" s="2">
        <v>46112</v>
      </c>
      <c r="F690" s="2">
        <v>45748</v>
      </c>
      <c r="G690" s="3">
        <v>-6</v>
      </c>
      <c r="H690" t="s">
        <v>14</v>
      </c>
    </row>
    <row r="691" spans="1:8" x14ac:dyDescent="0.25">
      <c r="A691" t="s">
        <v>0</v>
      </c>
      <c r="B691" t="s">
        <v>3426</v>
      </c>
      <c r="C691" t="s">
        <v>17</v>
      </c>
      <c r="D691">
        <v>7525401</v>
      </c>
      <c r="E691" s="2">
        <v>46112</v>
      </c>
      <c r="F691" s="2">
        <v>45748</v>
      </c>
      <c r="G691" s="3">
        <v>-6</v>
      </c>
      <c r="H691" t="s">
        <v>14</v>
      </c>
    </row>
    <row r="692" spans="1:8" x14ac:dyDescent="0.25">
      <c r="A692" t="s">
        <v>0</v>
      </c>
      <c r="B692" t="s">
        <v>3426</v>
      </c>
      <c r="C692" t="s">
        <v>17</v>
      </c>
      <c r="D692">
        <v>7526401</v>
      </c>
      <c r="E692" s="2">
        <v>46112</v>
      </c>
      <c r="F692" s="2">
        <v>45748</v>
      </c>
      <c r="G692" s="3">
        <v>-6</v>
      </c>
      <c r="H692" t="s">
        <v>14</v>
      </c>
    </row>
    <row r="693" spans="1:8" x14ac:dyDescent="0.25">
      <c r="A693" t="s">
        <v>0</v>
      </c>
      <c r="B693" t="s">
        <v>3426</v>
      </c>
      <c r="C693" t="s">
        <v>17</v>
      </c>
      <c r="D693">
        <v>7531401</v>
      </c>
      <c r="E693" s="2">
        <v>46112</v>
      </c>
      <c r="F693" s="2">
        <v>45748</v>
      </c>
      <c r="G693" s="3">
        <v>-6</v>
      </c>
      <c r="H693" t="s">
        <v>14</v>
      </c>
    </row>
    <row r="694" spans="1:8" x14ac:dyDescent="0.25">
      <c r="A694" t="s">
        <v>0</v>
      </c>
      <c r="B694" t="s">
        <v>3426</v>
      </c>
      <c r="C694" t="s">
        <v>17</v>
      </c>
      <c r="D694">
        <v>7532401</v>
      </c>
      <c r="E694" s="2">
        <v>46112</v>
      </c>
      <c r="F694" s="2">
        <v>45748</v>
      </c>
      <c r="G694" s="54">
        <v>-5.5</v>
      </c>
      <c r="H694" t="s">
        <v>14</v>
      </c>
    </row>
    <row r="695" spans="1:8" x14ac:dyDescent="0.25">
      <c r="A695" t="s">
        <v>0</v>
      </c>
      <c r="B695" t="s">
        <v>3426</v>
      </c>
      <c r="C695" t="s">
        <v>17</v>
      </c>
      <c r="D695">
        <v>7535401</v>
      </c>
      <c r="E695" s="2">
        <v>46112</v>
      </c>
      <c r="F695" s="2">
        <v>45748</v>
      </c>
      <c r="G695" s="3">
        <v>-6</v>
      </c>
      <c r="H695" t="s">
        <v>14</v>
      </c>
    </row>
    <row r="696" spans="1:8" x14ac:dyDescent="0.25">
      <c r="A696" t="s">
        <v>0</v>
      </c>
      <c r="B696" t="s">
        <v>3426</v>
      </c>
      <c r="C696" t="s">
        <v>17</v>
      </c>
      <c r="D696">
        <v>7535460</v>
      </c>
      <c r="E696" s="2">
        <v>46112</v>
      </c>
      <c r="F696" s="2">
        <v>45748</v>
      </c>
      <c r="G696" s="3">
        <v>-6</v>
      </c>
      <c r="H696" t="s">
        <v>14</v>
      </c>
    </row>
    <row r="697" spans="1:8" x14ac:dyDescent="0.25">
      <c r="A697" t="s">
        <v>0</v>
      </c>
      <c r="B697" t="s">
        <v>3426</v>
      </c>
      <c r="C697" t="s">
        <v>17</v>
      </c>
      <c r="D697">
        <v>7540401</v>
      </c>
      <c r="E697" s="2">
        <v>46112</v>
      </c>
      <c r="F697" s="2">
        <v>45748</v>
      </c>
      <c r="G697" s="3">
        <v>-6</v>
      </c>
      <c r="H697" t="s">
        <v>14</v>
      </c>
    </row>
    <row r="698" spans="1:8" x14ac:dyDescent="0.25">
      <c r="A698" t="s">
        <v>0</v>
      </c>
      <c r="B698" t="s">
        <v>3426</v>
      </c>
      <c r="C698" t="s">
        <v>17</v>
      </c>
      <c r="D698">
        <v>7558401</v>
      </c>
      <c r="E698" s="2">
        <v>46112</v>
      </c>
      <c r="F698" s="2">
        <v>45748</v>
      </c>
      <c r="G698" s="54">
        <v>-5.5</v>
      </c>
      <c r="H698" t="s">
        <v>14</v>
      </c>
    </row>
    <row r="699" spans="1:8" x14ac:dyDescent="0.25">
      <c r="A699" t="s">
        <v>0</v>
      </c>
      <c r="B699" t="s">
        <v>3426</v>
      </c>
      <c r="C699" t="s">
        <v>17</v>
      </c>
      <c r="D699">
        <v>7571401</v>
      </c>
      <c r="E699" s="2">
        <v>46112</v>
      </c>
      <c r="F699" s="2">
        <v>45748</v>
      </c>
      <c r="G699" s="3">
        <v>-6</v>
      </c>
      <c r="H699" t="s">
        <v>14</v>
      </c>
    </row>
    <row r="700" spans="1:8" x14ac:dyDescent="0.25">
      <c r="A700" t="s">
        <v>0</v>
      </c>
      <c r="B700" t="s">
        <v>3426</v>
      </c>
      <c r="C700" t="s">
        <v>17</v>
      </c>
      <c r="D700">
        <v>7572401</v>
      </c>
      <c r="E700" s="2">
        <v>46112</v>
      </c>
      <c r="F700" s="2">
        <v>45748</v>
      </c>
      <c r="G700" s="3">
        <v>-6</v>
      </c>
      <c r="H700" t="s">
        <v>14</v>
      </c>
    </row>
    <row r="701" spans="1:8" x14ac:dyDescent="0.25">
      <c r="A701" t="s">
        <v>0</v>
      </c>
      <c r="B701" t="s">
        <v>3426</v>
      </c>
      <c r="C701" t="s">
        <v>17</v>
      </c>
      <c r="D701">
        <v>7584401</v>
      </c>
      <c r="E701" s="2">
        <v>46112</v>
      </c>
      <c r="F701" s="2">
        <v>45748</v>
      </c>
      <c r="G701" s="3">
        <v>-8</v>
      </c>
      <c r="H701" t="s">
        <v>14</v>
      </c>
    </row>
    <row r="702" spans="1:8" x14ac:dyDescent="0.25">
      <c r="A702" t="s">
        <v>0</v>
      </c>
      <c r="B702" t="s">
        <v>3426</v>
      </c>
      <c r="C702" t="s">
        <v>17</v>
      </c>
      <c r="D702">
        <v>7587288</v>
      </c>
      <c r="E702" s="2">
        <v>46112</v>
      </c>
      <c r="F702" s="2">
        <v>45748</v>
      </c>
      <c r="G702" s="3">
        <v>-6</v>
      </c>
      <c r="H702" t="s">
        <v>14</v>
      </c>
    </row>
    <row r="703" spans="1:8" x14ac:dyDescent="0.25">
      <c r="A703" t="s">
        <v>0</v>
      </c>
      <c r="B703" t="s">
        <v>3426</v>
      </c>
      <c r="C703" t="s">
        <v>17</v>
      </c>
      <c r="D703">
        <v>7587401</v>
      </c>
      <c r="E703" s="2">
        <v>46112</v>
      </c>
      <c r="F703" s="2">
        <v>45748</v>
      </c>
      <c r="G703" s="3">
        <v>-6</v>
      </c>
      <c r="H703" t="s">
        <v>14</v>
      </c>
    </row>
    <row r="704" spans="1:8" x14ac:dyDescent="0.25">
      <c r="A704" t="s">
        <v>0</v>
      </c>
      <c r="B704" t="s">
        <v>3426</v>
      </c>
      <c r="C704" t="s">
        <v>17</v>
      </c>
      <c r="D704">
        <v>7587403</v>
      </c>
      <c r="E704" s="2">
        <v>46112</v>
      </c>
      <c r="F704" s="2">
        <v>45748</v>
      </c>
      <c r="G704" s="3">
        <v>-6</v>
      </c>
      <c r="H704" t="s">
        <v>14</v>
      </c>
    </row>
    <row r="705" spans="1:8" x14ac:dyDescent="0.25">
      <c r="A705" t="s">
        <v>0</v>
      </c>
      <c r="B705" t="s">
        <v>3426</v>
      </c>
      <c r="C705" t="s">
        <v>17</v>
      </c>
      <c r="D705">
        <v>7591401</v>
      </c>
      <c r="E705" s="2">
        <v>46112</v>
      </c>
      <c r="F705" s="2">
        <v>45748</v>
      </c>
      <c r="G705" s="3">
        <v>-6</v>
      </c>
      <c r="H705" t="s">
        <v>14</v>
      </c>
    </row>
    <row r="706" spans="1:8" x14ac:dyDescent="0.25">
      <c r="A706" t="s">
        <v>0</v>
      </c>
      <c r="B706" t="s">
        <v>3426</v>
      </c>
      <c r="C706" t="s">
        <v>17</v>
      </c>
      <c r="D706">
        <v>7600271</v>
      </c>
      <c r="E706" s="2">
        <v>46112</v>
      </c>
      <c r="F706" s="2">
        <v>45748</v>
      </c>
      <c r="G706" s="54">
        <v>-5.5</v>
      </c>
      <c r="H706" t="s">
        <v>14</v>
      </c>
    </row>
    <row r="707" spans="1:8" x14ac:dyDescent="0.25">
      <c r="A707" t="s">
        <v>0</v>
      </c>
      <c r="B707" t="s">
        <v>3426</v>
      </c>
      <c r="C707" t="s">
        <v>17</v>
      </c>
      <c r="D707">
        <v>7600401</v>
      </c>
      <c r="E707" s="2">
        <v>46112</v>
      </c>
      <c r="F707" s="2">
        <v>45748</v>
      </c>
      <c r="G707" s="54">
        <v>-5.5</v>
      </c>
      <c r="H707" t="s">
        <v>14</v>
      </c>
    </row>
    <row r="708" spans="1:8" x14ac:dyDescent="0.25">
      <c r="A708" t="s">
        <v>0</v>
      </c>
      <c r="B708" t="s">
        <v>3426</v>
      </c>
      <c r="C708" t="s">
        <v>17</v>
      </c>
      <c r="D708">
        <v>7601401</v>
      </c>
      <c r="E708" s="2">
        <v>46112</v>
      </c>
      <c r="F708" s="2">
        <v>45748</v>
      </c>
      <c r="G708" s="54">
        <v>-5.5</v>
      </c>
      <c r="H708" t="s">
        <v>14</v>
      </c>
    </row>
    <row r="709" spans="1:8" x14ac:dyDescent="0.25">
      <c r="A709" t="s">
        <v>0</v>
      </c>
      <c r="B709" t="s">
        <v>3426</v>
      </c>
      <c r="C709" t="s">
        <v>17</v>
      </c>
      <c r="D709">
        <v>7607183</v>
      </c>
      <c r="E709" s="2">
        <v>46112</v>
      </c>
      <c r="F709" s="2">
        <v>45748</v>
      </c>
      <c r="G709" s="3">
        <v>-8</v>
      </c>
      <c r="H709" t="s">
        <v>14</v>
      </c>
    </row>
    <row r="710" spans="1:8" x14ac:dyDescent="0.25">
      <c r="A710" t="s">
        <v>0</v>
      </c>
      <c r="B710" t="s">
        <v>3426</v>
      </c>
      <c r="C710" t="s">
        <v>17</v>
      </c>
      <c r="D710">
        <v>7607184</v>
      </c>
      <c r="E710" s="2">
        <v>46112</v>
      </c>
      <c r="F710" s="2">
        <v>45748</v>
      </c>
      <c r="G710" s="3">
        <v>-8</v>
      </c>
      <c r="H710" t="s">
        <v>14</v>
      </c>
    </row>
    <row r="711" spans="1:8" x14ac:dyDescent="0.25">
      <c r="A711" t="s">
        <v>0</v>
      </c>
      <c r="B711" t="s">
        <v>3426</v>
      </c>
      <c r="C711" t="s">
        <v>17</v>
      </c>
      <c r="D711">
        <v>7607185</v>
      </c>
      <c r="E711" s="2">
        <v>46112</v>
      </c>
      <c r="F711" s="2">
        <v>45748</v>
      </c>
      <c r="G711" s="3">
        <v>-8</v>
      </c>
      <c r="H711" t="s">
        <v>14</v>
      </c>
    </row>
    <row r="712" spans="1:8" x14ac:dyDescent="0.25">
      <c r="A712" t="s">
        <v>0</v>
      </c>
      <c r="B712" t="s">
        <v>3426</v>
      </c>
      <c r="C712" t="s">
        <v>17</v>
      </c>
      <c r="D712">
        <v>7607203</v>
      </c>
      <c r="E712" s="2">
        <v>46112</v>
      </c>
      <c r="F712" s="2">
        <v>45748</v>
      </c>
      <c r="G712" s="3">
        <v>-8</v>
      </c>
      <c r="H712" t="s">
        <v>14</v>
      </c>
    </row>
    <row r="713" spans="1:8" x14ac:dyDescent="0.25">
      <c r="A713" t="s">
        <v>0</v>
      </c>
      <c r="B713" t="s">
        <v>3426</v>
      </c>
      <c r="C713" t="s">
        <v>17</v>
      </c>
      <c r="D713">
        <v>7607400</v>
      </c>
      <c r="E713" s="2">
        <v>46112</v>
      </c>
      <c r="F713" s="2">
        <v>45748</v>
      </c>
      <c r="G713" s="3">
        <v>-8</v>
      </c>
      <c r="H713" t="s">
        <v>14</v>
      </c>
    </row>
    <row r="714" spans="1:8" x14ac:dyDescent="0.25">
      <c r="A714" t="s">
        <v>0</v>
      </c>
      <c r="B714" t="s">
        <v>3426</v>
      </c>
      <c r="C714" t="s">
        <v>17</v>
      </c>
      <c r="D714">
        <v>7607401</v>
      </c>
      <c r="E714" s="2">
        <v>46112</v>
      </c>
      <c r="F714" s="2">
        <v>45748</v>
      </c>
      <c r="G714" s="3">
        <v>-8</v>
      </c>
      <c r="H714" t="s">
        <v>14</v>
      </c>
    </row>
    <row r="715" spans="1:8" x14ac:dyDescent="0.25">
      <c r="A715" t="s">
        <v>0</v>
      </c>
      <c r="B715" t="s">
        <v>3426</v>
      </c>
      <c r="C715" t="s">
        <v>17</v>
      </c>
      <c r="D715">
        <v>7618401</v>
      </c>
      <c r="E715" s="2">
        <v>46112</v>
      </c>
      <c r="F715" s="2">
        <v>45748</v>
      </c>
      <c r="G715" s="54">
        <v>-5.5</v>
      </c>
      <c r="H715" t="s">
        <v>14</v>
      </c>
    </row>
    <row r="716" spans="1:8" x14ac:dyDescent="0.25">
      <c r="A716" t="s">
        <v>0</v>
      </c>
      <c r="B716" t="s">
        <v>3426</v>
      </c>
      <c r="C716" t="s">
        <v>17</v>
      </c>
      <c r="D716">
        <v>7624401</v>
      </c>
      <c r="E716" s="2">
        <v>46112</v>
      </c>
      <c r="F716" s="2">
        <v>45748</v>
      </c>
      <c r="G716" s="3">
        <v>-6</v>
      </c>
      <c r="H716" t="s">
        <v>14</v>
      </c>
    </row>
    <row r="717" spans="1:8" x14ac:dyDescent="0.25">
      <c r="A717" t="s">
        <v>0</v>
      </c>
      <c r="B717" t="s">
        <v>3426</v>
      </c>
      <c r="C717" t="s">
        <v>17</v>
      </c>
      <c r="D717">
        <v>7629401</v>
      </c>
      <c r="E717" s="2">
        <v>46112</v>
      </c>
      <c r="F717" s="2">
        <v>45748</v>
      </c>
      <c r="G717" s="54">
        <v>-5.5</v>
      </c>
      <c r="H717" t="s">
        <v>14</v>
      </c>
    </row>
    <row r="718" spans="1:8" x14ac:dyDescent="0.25">
      <c r="A718" t="s">
        <v>0</v>
      </c>
      <c r="B718" t="s">
        <v>3426</v>
      </c>
      <c r="C718" t="s">
        <v>17</v>
      </c>
      <c r="D718">
        <v>7630401</v>
      </c>
      <c r="E718" s="2">
        <v>46112</v>
      </c>
      <c r="F718" s="2">
        <v>45748</v>
      </c>
      <c r="G718" s="54">
        <v>-5.5</v>
      </c>
      <c r="H718" t="s">
        <v>14</v>
      </c>
    </row>
    <row r="719" spans="1:8" x14ac:dyDescent="0.25">
      <c r="A719" t="s">
        <v>0</v>
      </c>
      <c r="B719" t="s">
        <v>3426</v>
      </c>
      <c r="C719" t="s">
        <v>17</v>
      </c>
      <c r="D719">
        <v>7638401</v>
      </c>
      <c r="E719" s="2">
        <v>46112</v>
      </c>
      <c r="F719" s="2">
        <v>45748</v>
      </c>
      <c r="G719" s="54">
        <v>-5.5</v>
      </c>
      <c r="H719" t="s">
        <v>14</v>
      </c>
    </row>
    <row r="720" spans="1:8" x14ac:dyDescent="0.25">
      <c r="A720" t="s">
        <v>0</v>
      </c>
      <c r="B720" t="s">
        <v>3426</v>
      </c>
      <c r="C720" t="s">
        <v>17</v>
      </c>
      <c r="D720">
        <v>7643401</v>
      </c>
      <c r="E720" s="2">
        <v>46112</v>
      </c>
      <c r="F720" s="2">
        <v>45748</v>
      </c>
      <c r="G720" s="54">
        <v>-5.5</v>
      </c>
      <c r="H720" t="s">
        <v>14</v>
      </c>
    </row>
    <row r="721" spans="1:8" x14ac:dyDescent="0.25">
      <c r="A721" t="s">
        <v>0</v>
      </c>
      <c r="B721" t="s">
        <v>3426</v>
      </c>
      <c r="C721" t="s">
        <v>17</v>
      </c>
      <c r="D721">
        <v>7660401</v>
      </c>
      <c r="E721" s="2">
        <v>46112</v>
      </c>
      <c r="F721" s="2">
        <v>45748</v>
      </c>
      <c r="G721" s="3">
        <v>-8</v>
      </c>
      <c r="H721" t="s">
        <v>14</v>
      </c>
    </row>
    <row r="722" spans="1:8" x14ac:dyDescent="0.25">
      <c r="A722" t="s">
        <v>0</v>
      </c>
      <c r="B722" t="s">
        <v>3426</v>
      </c>
      <c r="C722" t="s">
        <v>17</v>
      </c>
      <c r="D722">
        <v>7666401</v>
      </c>
      <c r="E722" s="2">
        <v>46112</v>
      </c>
      <c r="F722" s="2">
        <v>45748</v>
      </c>
      <c r="G722" s="3">
        <v>-8</v>
      </c>
      <c r="H722" t="s">
        <v>14</v>
      </c>
    </row>
    <row r="723" spans="1:8" x14ac:dyDescent="0.25">
      <c r="A723" t="s">
        <v>0</v>
      </c>
      <c r="B723" t="s">
        <v>3426</v>
      </c>
      <c r="C723" t="s">
        <v>17</v>
      </c>
      <c r="D723">
        <v>7667401</v>
      </c>
      <c r="E723" s="2">
        <v>46112</v>
      </c>
      <c r="F723" s="2">
        <v>45748</v>
      </c>
      <c r="G723" s="3">
        <v>-8</v>
      </c>
      <c r="H723" t="s">
        <v>14</v>
      </c>
    </row>
    <row r="724" spans="1:8" x14ac:dyDescent="0.25">
      <c r="A724" t="s">
        <v>0</v>
      </c>
      <c r="B724" t="s">
        <v>3426</v>
      </c>
      <c r="C724" t="s">
        <v>17</v>
      </c>
      <c r="D724">
        <v>7669401</v>
      </c>
      <c r="E724" s="2">
        <v>46112</v>
      </c>
      <c r="F724" s="2">
        <v>45748</v>
      </c>
      <c r="G724" s="3">
        <v>-4</v>
      </c>
      <c r="H724" t="s">
        <v>18</v>
      </c>
    </row>
    <row r="725" spans="1:8" x14ac:dyDescent="0.25">
      <c r="A725" t="s">
        <v>0</v>
      </c>
      <c r="B725" t="s">
        <v>3426</v>
      </c>
      <c r="C725" t="s">
        <v>17</v>
      </c>
      <c r="D725">
        <v>7670401</v>
      </c>
      <c r="E725" s="2">
        <v>46112</v>
      </c>
      <c r="F725" s="2">
        <v>45748</v>
      </c>
      <c r="G725" s="54">
        <v>-5.5</v>
      </c>
      <c r="H725" t="s">
        <v>14</v>
      </c>
    </row>
    <row r="726" spans="1:8" x14ac:dyDescent="0.25">
      <c r="A726" t="s">
        <v>0</v>
      </c>
      <c r="B726" t="s">
        <v>3426</v>
      </c>
      <c r="C726" t="s">
        <v>17</v>
      </c>
      <c r="D726">
        <v>7677271</v>
      </c>
      <c r="E726" s="2">
        <v>46112</v>
      </c>
      <c r="F726" s="2">
        <v>45748</v>
      </c>
      <c r="G726" s="54">
        <v>-5.5</v>
      </c>
      <c r="H726" t="s">
        <v>14</v>
      </c>
    </row>
    <row r="727" spans="1:8" x14ac:dyDescent="0.25">
      <c r="A727" t="s">
        <v>0</v>
      </c>
      <c r="B727" t="s">
        <v>3426</v>
      </c>
      <c r="C727" t="s">
        <v>17</v>
      </c>
      <c r="D727">
        <v>7677401</v>
      </c>
      <c r="E727" s="2">
        <v>46112</v>
      </c>
      <c r="F727" s="2">
        <v>45748</v>
      </c>
      <c r="G727" s="54">
        <v>-5.5</v>
      </c>
      <c r="H727" t="s">
        <v>14</v>
      </c>
    </row>
    <row r="728" spans="1:8" x14ac:dyDescent="0.25">
      <c r="A728" t="s">
        <v>0</v>
      </c>
      <c r="B728" t="s">
        <v>3426</v>
      </c>
      <c r="C728" t="s">
        <v>17</v>
      </c>
      <c r="D728">
        <v>7681401</v>
      </c>
      <c r="E728" s="2">
        <v>46112</v>
      </c>
      <c r="F728" s="2">
        <v>45748</v>
      </c>
      <c r="G728" s="54">
        <v>-5.5</v>
      </c>
      <c r="H728" t="s">
        <v>14</v>
      </c>
    </row>
    <row r="729" spans="1:8" x14ac:dyDescent="0.25">
      <c r="A729" t="s">
        <v>0</v>
      </c>
      <c r="B729" t="s">
        <v>3426</v>
      </c>
      <c r="C729" t="s">
        <v>17</v>
      </c>
      <c r="D729">
        <v>7682401</v>
      </c>
      <c r="E729" s="2">
        <v>46112</v>
      </c>
      <c r="F729" s="2">
        <v>45748</v>
      </c>
      <c r="G729" s="3">
        <v>-4</v>
      </c>
      <c r="H729" t="s">
        <v>18</v>
      </c>
    </row>
    <row r="730" spans="1:8" x14ac:dyDescent="0.25">
      <c r="A730" t="s">
        <v>0</v>
      </c>
      <c r="B730" t="s">
        <v>3426</v>
      </c>
      <c r="C730" t="s">
        <v>17</v>
      </c>
      <c r="D730">
        <v>7683401</v>
      </c>
      <c r="E730" s="2">
        <v>46112</v>
      </c>
      <c r="F730" s="2">
        <v>45748</v>
      </c>
      <c r="G730" s="3">
        <v>-4</v>
      </c>
      <c r="H730" t="s">
        <v>18</v>
      </c>
    </row>
    <row r="731" spans="1:8" x14ac:dyDescent="0.25">
      <c r="A731" t="s">
        <v>0</v>
      </c>
      <c r="B731" t="s">
        <v>3426</v>
      </c>
      <c r="C731" t="s">
        <v>17</v>
      </c>
      <c r="D731">
        <v>7686401</v>
      </c>
      <c r="E731" s="2">
        <v>46112</v>
      </c>
      <c r="F731" s="2">
        <v>45748</v>
      </c>
      <c r="G731" s="54">
        <v>-5.5</v>
      </c>
      <c r="H731" t="s">
        <v>14</v>
      </c>
    </row>
    <row r="732" spans="1:8" x14ac:dyDescent="0.25">
      <c r="A732" t="s">
        <v>0</v>
      </c>
      <c r="B732" t="s">
        <v>3426</v>
      </c>
      <c r="C732" t="s">
        <v>17</v>
      </c>
      <c r="D732">
        <v>7688401</v>
      </c>
      <c r="E732" s="2">
        <v>46112</v>
      </c>
      <c r="F732" s="2">
        <v>45748</v>
      </c>
      <c r="G732" s="54">
        <v>-5.5</v>
      </c>
      <c r="H732" t="s">
        <v>14</v>
      </c>
    </row>
    <row r="733" spans="1:8" x14ac:dyDescent="0.25">
      <c r="A733" t="s">
        <v>0</v>
      </c>
      <c r="B733" t="s">
        <v>3426</v>
      </c>
      <c r="C733" t="s">
        <v>17</v>
      </c>
      <c r="D733">
        <v>7690401</v>
      </c>
      <c r="E733" s="2">
        <v>46112</v>
      </c>
      <c r="F733" s="2">
        <v>45748</v>
      </c>
      <c r="G733" s="3">
        <v>-4</v>
      </c>
      <c r="H733" t="s">
        <v>18</v>
      </c>
    </row>
    <row r="734" spans="1:8" x14ac:dyDescent="0.25">
      <c r="A734" t="s">
        <v>0</v>
      </c>
      <c r="B734" t="s">
        <v>3426</v>
      </c>
      <c r="C734" t="s">
        <v>17</v>
      </c>
      <c r="D734">
        <v>7693401</v>
      </c>
      <c r="E734" s="2">
        <v>46112</v>
      </c>
      <c r="F734" s="2">
        <v>45748</v>
      </c>
      <c r="G734" s="3">
        <v>-4</v>
      </c>
      <c r="H734" t="s">
        <v>18</v>
      </c>
    </row>
    <row r="735" spans="1:8" x14ac:dyDescent="0.25">
      <c r="A735" t="s">
        <v>0</v>
      </c>
      <c r="B735" t="s">
        <v>3426</v>
      </c>
      <c r="C735" t="s">
        <v>17</v>
      </c>
      <c r="D735">
        <v>7695401</v>
      </c>
      <c r="E735" s="2">
        <v>46112</v>
      </c>
      <c r="F735" s="2">
        <v>45748</v>
      </c>
      <c r="G735" s="3">
        <v>-4</v>
      </c>
      <c r="H735" t="s">
        <v>18</v>
      </c>
    </row>
    <row r="736" spans="1:8" x14ac:dyDescent="0.25">
      <c r="A736" t="s">
        <v>0</v>
      </c>
      <c r="B736" t="s">
        <v>3426</v>
      </c>
      <c r="C736" t="s">
        <v>17</v>
      </c>
      <c r="D736">
        <v>7698451</v>
      </c>
      <c r="E736" s="2">
        <v>46112</v>
      </c>
      <c r="F736" s="2">
        <v>45748</v>
      </c>
      <c r="G736" s="3">
        <v>-4</v>
      </c>
      <c r="H736" t="s">
        <v>18</v>
      </c>
    </row>
    <row r="737" spans="1:8" x14ac:dyDescent="0.25">
      <c r="A737" t="s">
        <v>0</v>
      </c>
      <c r="B737" t="s">
        <v>3426</v>
      </c>
      <c r="C737" t="s">
        <v>17</v>
      </c>
      <c r="D737">
        <v>7718451</v>
      </c>
      <c r="E737" s="2">
        <v>46112</v>
      </c>
      <c r="F737" s="2">
        <v>45748</v>
      </c>
      <c r="G737" s="3">
        <v>-6</v>
      </c>
      <c r="H737" t="s">
        <v>14</v>
      </c>
    </row>
    <row r="738" spans="1:8" x14ac:dyDescent="0.25">
      <c r="A738" t="s">
        <v>0</v>
      </c>
      <c r="B738" t="s">
        <v>3426</v>
      </c>
      <c r="C738" t="s">
        <v>17</v>
      </c>
      <c r="D738">
        <v>7718453</v>
      </c>
      <c r="E738" s="2">
        <v>46112</v>
      </c>
      <c r="F738" s="2">
        <v>45748</v>
      </c>
      <c r="G738" s="3">
        <v>-6</v>
      </c>
      <c r="H738" t="s">
        <v>14</v>
      </c>
    </row>
    <row r="739" spans="1:8" x14ac:dyDescent="0.25">
      <c r="A739" t="s">
        <v>0</v>
      </c>
      <c r="B739" t="s">
        <v>3426</v>
      </c>
      <c r="C739" t="s">
        <v>17</v>
      </c>
      <c r="D739">
        <v>7719451</v>
      </c>
      <c r="E739" s="2">
        <v>46112</v>
      </c>
      <c r="F739" s="2">
        <v>45748</v>
      </c>
      <c r="G739" s="3">
        <v>-6</v>
      </c>
      <c r="H739" t="s">
        <v>14</v>
      </c>
    </row>
    <row r="740" spans="1:8" x14ac:dyDescent="0.25">
      <c r="A740" t="s">
        <v>0</v>
      </c>
      <c r="B740" t="s">
        <v>3426</v>
      </c>
      <c r="C740" t="s">
        <v>17</v>
      </c>
      <c r="D740">
        <v>7722341</v>
      </c>
      <c r="E740" s="2">
        <v>46112</v>
      </c>
      <c r="F740" s="2">
        <v>45748</v>
      </c>
      <c r="G740" s="3">
        <v>-6</v>
      </c>
      <c r="H740" t="s">
        <v>14</v>
      </c>
    </row>
    <row r="741" spans="1:8" x14ac:dyDescent="0.25">
      <c r="A741" t="s">
        <v>0</v>
      </c>
      <c r="B741" t="s">
        <v>3426</v>
      </c>
      <c r="C741" t="s">
        <v>17</v>
      </c>
      <c r="D741">
        <v>7722451</v>
      </c>
      <c r="E741" s="2">
        <v>46112</v>
      </c>
      <c r="F741" s="2">
        <v>45748</v>
      </c>
      <c r="G741" s="3">
        <v>-6</v>
      </c>
      <c r="H741" t="s">
        <v>14</v>
      </c>
    </row>
    <row r="742" spans="1:8" x14ac:dyDescent="0.25">
      <c r="A742" t="s">
        <v>0</v>
      </c>
      <c r="B742" t="s">
        <v>3426</v>
      </c>
      <c r="C742" t="s">
        <v>17</v>
      </c>
      <c r="D742">
        <v>7723341</v>
      </c>
      <c r="E742" s="2">
        <v>46112</v>
      </c>
      <c r="F742" s="2">
        <v>45748</v>
      </c>
      <c r="G742" s="3">
        <v>-6</v>
      </c>
      <c r="H742" t="s">
        <v>14</v>
      </c>
    </row>
    <row r="743" spans="1:8" x14ac:dyDescent="0.25">
      <c r="A743" t="s">
        <v>0</v>
      </c>
      <c r="B743" t="s">
        <v>3426</v>
      </c>
      <c r="C743" t="s">
        <v>17</v>
      </c>
      <c r="D743">
        <v>7723451</v>
      </c>
      <c r="E743" s="2">
        <v>46112</v>
      </c>
      <c r="F743" s="2">
        <v>45748</v>
      </c>
      <c r="G743" s="3">
        <v>-6</v>
      </c>
      <c r="H743" t="s">
        <v>14</v>
      </c>
    </row>
    <row r="744" spans="1:8" x14ac:dyDescent="0.25">
      <c r="A744" t="s">
        <v>0</v>
      </c>
      <c r="B744" t="s">
        <v>3426</v>
      </c>
      <c r="C744" t="s">
        <v>17</v>
      </c>
      <c r="D744">
        <v>7724451</v>
      </c>
      <c r="E744" s="2">
        <v>46112</v>
      </c>
      <c r="F744" s="2">
        <v>45748</v>
      </c>
      <c r="G744" s="3">
        <v>-6</v>
      </c>
      <c r="H744" t="s">
        <v>14</v>
      </c>
    </row>
    <row r="745" spans="1:8" x14ac:dyDescent="0.25">
      <c r="A745" t="s">
        <v>0</v>
      </c>
      <c r="B745" t="s">
        <v>3426</v>
      </c>
      <c r="C745" t="s">
        <v>17</v>
      </c>
      <c r="D745">
        <v>7729451</v>
      </c>
      <c r="E745" s="2">
        <v>46112</v>
      </c>
      <c r="F745" s="2">
        <v>45748</v>
      </c>
      <c r="G745" s="3">
        <v>-6</v>
      </c>
      <c r="H745" t="s">
        <v>14</v>
      </c>
    </row>
    <row r="746" spans="1:8" x14ac:dyDescent="0.25">
      <c r="A746" t="s">
        <v>0</v>
      </c>
      <c r="B746" t="s">
        <v>3426</v>
      </c>
      <c r="C746" t="s">
        <v>17</v>
      </c>
      <c r="D746">
        <v>7729453</v>
      </c>
      <c r="E746" s="2">
        <v>46112</v>
      </c>
      <c r="F746" s="2">
        <v>45748</v>
      </c>
      <c r="G746" s="3">
        <v>-6</v>
      </c>
      <c r="H746" t="s">
        <v>14</v>
      </c>
    </row>
    <row r="747" spans="1:8" x14ac:dyDescent="0.25">
      <c r="A747" t="s">
        <v>0</v>
      </c>
      <c r="B747" t="s">
        <v>3426</v>
      </c>
      <c r="C747" t="s">
        <v>17</v>
      </c>
      <c r="D747">
        <v>7729456</v>
      </c>
      <c r="E747" s="2">
        <v>46112</v>
      </c>
      <c r="F747" s="2">
        <v>45748</v>
      </c>
      <c r="G747" s="3">
        <v>-6</v>
      </c>
      <c r="H747" t="s">
        <v>14</v>
      </c>
    </row>
    <row r="748" spans="1:8" x14ac:dyDescent="0.25">
      <c r="A748" t="s">
        <v>0</v>
      </c>
      <c r="B748" t="s">
        <v>3426</v>
      </c>
      <c r="C748" t="s">
        <v>17</v>
      </c>
      <c r="D748">
        <v>7729467</v>
      </c>
      <c r="E748" s="2">
        <v>46112</v>
      </c>
      <c r="F748" s="2">
        <v>45748</v>
      </c>
      <c r="G748" s="3">
        <v>-6</v>
      </c>
      <c r="H748" t="s">
        <v>14</v>
      </c>
    </row>
    <row r="749" spans="1:8" x14ac:dyDescent="0.25">
      <c r="A749" t="s">
        <v>0</v>
      </c>
      <c r="B749" t="s">
        <v>3426</v>
      </c>
      <c r="C749" t="s">
        <v>17</v>
      </c>
      <c r="D749">
        <v>7730451</v>
      </c>
      <c r="E749" s="2">
        <v>46112</v>
      </c>
      <c r="F749" s="2">
        <v>45748</v>
      </c>
      <c r="G749" s="3">
        <v>-6</v>
      </c>
      <c r="H749" t="s">
        <v>14</v>
      </c>
    </row>
    <row r="750" spans="1:8" x14ac:dyDescent="0.25">
      <c r="A750" t="s">
        <v>0</v>
      </c>
      <c r="B750" t="s">
        <v>3426</v>
      </c>
      <c r="C750" t="s">
        <v>17</v>
      </c>
      <c r="D750">
        <v>7731451</v>
      </c>
      <c r="E750" s="2">
        <v>46112</v>
      </c>
      <c r="F750" s="2">
        <v>45748</v>
      </c>
      <c r="G750" s="3">
        <v>-6</v>
      </c>
      <c r="H750" t="s">
        <v>14</v>
      </c>
    </row>
    <row r="751" spans="1:8" x14ac:dyDescent="0.25">
      <c r="A751" t="s">
        <v>0</v>
      </c>
      <c r="B751" t="s">
        <v>3426</v>
      </c>
      <c r="C751" t="s">
        <v>17</v>
      </c>
      <c r="D751">
        <v>7732451</v>
      </c>
      <c r="E751" s="2">
        <v>46112</v>
      </c>
      <c r="F751" s="2">
        <v>45748</v>
      </c>
      <c r="G751" s="3">
        <v>-6</v>
      </c>
      <c r="H751" t="s">
        <v>14</v>
      </c>
    </row>
    <row r="752" spans="1:8" x14ac:dyDescent="0.25">
      <c r="A752" t="s">
        <v>0</v>
      </c>
      <c r="B752" t="s">
        <v>3426</v>
      </c>
      <c r="C752" t="s">
        <v>17</v>
      </c>
      <c r="D752">
        <v>7734453</v>
      </c>
      <c r="E752" s="2">
        <v>46112</v>
      </c>
      <c r="F752" s="2">
        <v>45748</v>
      </c>
      <c r="G752" s="3">
        <v>-6</v>
      </c>
      <c r="H752" t="s">
        <v>14</v>
      </c>
    </row>
    <row r="753" spans="1:8" x14ac:dyDescent="0.25">
      <c r="A753" t="s">
        <v>0</v>
      </c>
      <c r="B753" t="s">
        <v>3426</v>
      </c>
      <c r="C753" t="s">
        <v>17</v>
      </c>
      <c r="D753">
        <v>7738451</v>
      </c>
      <c r="E753" s="2">
        <v>46112</v>
      </c>
      <c r="F753" s="2">
        <v>45748</v>
      </c>
      <c r="G753" s="3">
        <v>-6</v>
      </c>
      <c r="H753" t="s">
        <v>14</v>
      </c>
    </row>
    <row r="754" spans="1:8" x14ac:dyDescent="0.25">
      <c r="A754" t="s">
        <v>0</v>
      </c>
      <c r="B754" t="s">
        <v>3426</v>
      </c>
      <c r="C754" t="s">
        <v>17</v>
      </c>
      <c r="D754">
        <v>7738453</v>
      </c>
      <c r="E754" s="2">
        <v>46112</v>
      </c>
      <c r="F754" s="2">
        <v>45748</v>
      </c>
      <c r="G754" s="3">
        <v>-6</v>
      </c>
      <c r="H754" t="s">
        <v>14</v>
      </c>
    </row>
    <row r="755" spans="1:8" x14ac:dyDescent="0.25">
      <c r="A755" t="s">
        <v>0</v>
      </c>
      <c r="B755" t="s">
        <v>3426</v>
      </c>
      <c r="C755" t="s">
        <v>17</v>
      </c>
      <c r="D755">
        <v>7740451</v>
      </c>
      <c r="E755" s="2">
        <v>46112</v>
      </c>
      <c r="F755" s="2">
        <v>45748</v>
      </c>
      <c r="G755" s="3">
        <v>-6</v>
      </c>
      <c r="H755" t="s">
        <v>14</v>
      </c>
    </row>
    <row r="756" spans="1:8" x14ac:dyDescent="0.25">
      <c r="A756" t="s">
        <v>0</v>
      </c>
      <c r="B756" t="s">
        <v>3426</v>
      </c>
      <c r="C756" t="s">
        <v>17</v>
      </c>
      <c r="D756">
        <v>7740453</v>
      </c>
      <c r="E756" s="2">
        <v>46112</v>
      </c>
      <c r="F756" s="2">
        <v>45748</v>
      </c>
      <c r="G756" s="3">
        <v>-6</v>
      </c>
      <c r="H756" t="s">
        <v>14</v>
      </c>
    </row>
    <row r="757" spans="1:8" x14ac:dyDescent="0.25">
      <c r="A757" t="s">
        <v>0</v>
      </c>
      <c r="B757" t="s">
        <v>3426</v>
      </c>
      <c r="C757" t="s">
        <v>17</v>
      </c>
      <c r="D757">
        <v>7741451</v>
      </c>
      <c r="E757" s="2">
        <v>46112</v>
      </c>
      <c r="F757" s="2">
        <v>45748</v>
      </c>
      <c r="G757" s="3">
        <v>-6</v>
      </c>
      <c r="H757" t="s">
        <v>14</v>
      </c>
    </row>
    <row r="758" spans="1:8" x14ac:dyDescent="0.25">
      <c r="A758" t="s">
        <v>0</v>
      </c>
      <c r="B758" t="s">
        <v>3426</v>
      </c>
      <c r="C758" t="s">
        <v>17</v>
      </c>
      <c r="D758">
        <v>7742341</v>
      </c>
      <c r="E758" s="2">
        <v>46112</v>
      </c>
      <c r="F758" s="2">
        <v>45748</v>
      </c>
      <c r="G758" s="3">
        <v>-6</v>
      </c>
      <c r="H758" t="s">
        <v>14</v>
      </c>
    </row>
    <row r="759" spans="1:8" x14ac:dyDescent="0.25">
      <c r="A759" t="s">
        <v>0</v>
      </c>
      <c r="B759" t="s">
        <v>3426</v>
      </c>
      <c r="C759" t="s">
        <v>17</v>
      </c>
      <c r="D759">
        <v>7742451</v>
      </c>
      <c r="E759" s="2">
        <v>46112</v>
      </c>
      <c r="F759" s="2">
        <v>45748</v>
      </c>
      <c r="G759" s="3">
        <v>-6</v>
      </c>
      <c r="H759" t="s">
        <v>14</v>
      </c>
    </row>
    <row r="760" spans="1:8" x14ac:dyDescent="0.25">
      <c r="A760" t="s">
        <v>0</v>
      </c>
      <c r="B760" t="s">
        <v>3426</v>
      </c>
      <c r="C760" t="s">
        <v>17</v>
      </c>
      <c r="D760">
        <v>7743451</v>
      </c>
      <c r="E760" s="2">
        <v>46112</v>
      </c>
      <c r="F760" s="2">
        <v>45748</v>
      </c>
      <c r="G760" s="3">
        <v>-6</v>
      </c>
      <c r="H760" t="s">
        <v>14</v>
      </c>
    </row>
    <row r="761" spans="1:8" x14ac:dyDescent="0.25">
      <c r="A761" t="s">
        <v>0</v>
      </c>
      <c r="B761" t="s">
        <v>3426</v>
      </c>
      <c r="C761" t="s">
        <v>17</v>
      </c>
      <c r="D761">
        <v>7744341</v>
      </c>
      <c r="E761" s="2">
        <v>46112</v>
      </c>
      <c r="F761" s="2">
        <v>45748</v>
      </c>
      <c r="G761" s="3">
        <v>-6</v>
      </c>
      <c r="H761" t="s">
        <v>14</v>
      </c>
    </row>
    <row r="762" spans="1:8" x14ac:dyDescent="0.25">
      <c r="A762" t="s">
        <v>0</v>
      </c>
      <c r="B762" t="s">
        <v>3426</v>
      </c>
      <c r="C762" t="s">
        <v>17</v>
      </c>
      <c r="D762">
        <v>7744451</v>
      </c>
      <c r="E762" s="2">
        <v>46112</v>
      </c>
      <c r="F762" s="2">
        <v>45748</v>
      </c>
      <c r="G762" s="3">
        <v>-6</v>
      </c>
      <c r="H762" t="s">
        <v>14</v>
      </c>
    </row>
    <row r="763" spans="1:8" x14ac:dyDescent="0.25">
      <c r="A763" t="s">
        <v>0</v>
      </c>
      <c r="B763" t="s">
        <v>3426</v>
      </c>
      <c r="C763" t="s">
        <v>17</v>
      </c>
      <c r="D763">
        <v>7745341</v>
      </c>
      <c r="E763" s="2">
        <v>46112</v>
      </c>
      <c r="F763" s="2">
        <v>45748</v>
      </c>
      <c r="G763" s="3">
        <v>-6</v>
      </c>
      <c r="H763" t="s">
        <v>14</v>
      </c>
    </row>
    <row r="764" spans="1:8" x14ac:dyDescent="0.25">
      <c r="A764" t="s">
        <v>0</v>
      </c>
      <c r="B764" t="s">
        <v>3426</v>
      </c>
      <c r="C764" t="s">
        <v>17</v>
      </c>
      <c r="D764">
        <v>7745451</v>
      </c>
      <c r="E764" s="2">
        <v>46112</v>
      </c>
      <c r="F764" s="2">
        <v>45748</v>
      </c>
      <c r="G764" s="3">
        <v>-6</v>
      </c>
      <c r="H764" t="s">
        <v>14</v>
      </c>
    </row>
    <row r="765" spans="1:8" x14ac:dyDescent="0.25">
      <c r="A765" t="s">
        <v>0</v>
      </c>
      <c r="B765" t="s">
        <v>3426</v>
      </c>
      <c r="C765" t="s">
        <v>17</v>
      </c>
      <c r="D765">
        <v>7748451</v>
      </c>
      <c r="E765" s="2">
        <v>46112</v>
      </c>
      <c r="F765" s="2">
        <v>45748</v>
      </c>
      <c r="G765" s="3">
        <v>-6</v>
      </c>
      <c r="H765" t="s">
        <v>14</v>
      </c>
    </row>
    <row r="766" spans="1:8" x14ac:dyDescent="0.25">
      <c r="A766" t="s">
        <v>0</v>
      </c>
      <c r="B766" t="s">
        <v>3426</v>
      </c>
      <c r="C766" t="s">
        <v>17</v>
      </c>
      <c r="D766">
        <v>7751459</v>
      </c>
      <c r="E766" s="2">
        <v>46112</v>
      </c>
      <c r="F766" s="2">
        <v>45748</v>
      </c>
      <c r="G766" s="3">
        <v>-6</v>
      </c>
      <c r="H766" t="s">
        <v>14</v>
      </c>
    </row>
    <row r="767" spans="1:8" x14ac:dyDescent="0.25">
      <c r="A767" t="s">
        <v>0</v>
      </c>
      <c r="B767" t="s">
        <v>3426</v>
      </c>
      <c r="C767" t="s">
        <v>17</v>
      </c>
      <c r="D767">
        <v>7753451</v>
      </c>
      <c r="E767" s="2">
        <v>46112</v>
      </c>
      <c r="F767" s="2">
        <v>45748</v>
      </c>
      <c r="G767" s="3">
        <v>-6</v>
      </c>
      <c r="H767" t="s">
        <v>14</v>
      </c>
    </row>
    <row r="768" spans="1:8" x14ac:dyDescent="0.25">
      <c r="A768" t="s">
        <v>0</v>
      </c>
      <c r="B768" t="s">
        <v>3426</v>
      </c>
      <c r="C768" t="s">
        <v>17</v>
      </c>
      <c r="D768">
        <v>7757451</v>
      </c>
      <c r="E768" s="2">
        <v>46112</v>
      </c>
      <c r="F768" s="2">
        <v>45748</v>
      </c>
      <c r="G768" s="3">
        <v>-6</v>
      </c>
      <c r="H768" t="s">
        <v>14</v>
      </c>
    </row>
    <row r="769" spans="1:8" x14ac:dyDescent="0.25">
      <c r="A769" t="s">
        <v>0</v>
      </c>
      <c r="B769" t="s">
        <v>3426</v>
      </c>
      <c r="C769" t="s">
        <v>17</v>
      </c>
      <c r="D769">
        <v>7758341</v>
      </c>
      <c r="E769" s="2">
        <v>46112</v>
      </c>
      <c r="F769" s="2">
        <v>45748</v>
      </c>
      <c r="G769" s="3">
        <v>-6</v>
      </c>
      <c r="H769" t="s">
        <v>14</v>
      </c>
    </row>
    <row r="770" spans="1:8" x14ac:dyDescent="0.25">
      <c r="A770" t="s">
        <v>0</v>
      </c>
      <c r="B770" t="s">
        <v>3426</v>
      </c>
      <c r="C770" t="s">
        <v>17</v>
      </c>
      <c r="D770">
        <v>7758451</v>
      </c>
      <c r="E770" s="2">
        <v>46112</v>
      </c>
      <c r="F770" s="2">
        <v>45748</v>
      </c>
      <c r="G770" s="3">
        <v>-6</v>
      </c>
      <c r="H770" t="s">
        <v>14</v>
      </c>
    </row>
    <row r="771" spans="1:8" x14ac:dyDescent="0.25">
      <c r="A771" t="s">
        <v>0</v>
      </c>
      <c r="B771" t="s">
        <v>3426</v>
      </c>
      <c r="C771" t="s">
        <v>17</v>
      </c>
      <c r="D771">
        <v>7760341</v>
      </c>
      <c r="E771" s="2">
        <v>46112</v>
      </c>
      <c r="F771" s="2">
        <v>45748</v>
      </c>
      <c r="G771" s="3">
        <v>-6</v>
      </c>
      <c r="H771" t="s">
        <v>14</v>
      </c>
    </row>
    <row r="772" spans="1:8" x14ac:dyDescent="0.25">
      <c r="A772" t="s">
        <v>0</v>
      </c>
      <c r="B772" t="s">
        <v>3426</v>
      </c>
      <c r="C772" t="s">
        <v>17</v>
      </c>
      <c r="D772">
        <v>7760451</v>
      </c>
      <c r="E772" s="2">
        <v>46112</v>
      </c>
      <c r="F772" s="2">
        <v>45748</v>
      </c>
      <c r="G772" s="3">
        <v>-6</v>
      </c>
      <c r="H772" t="s">
        <v>14</v>
      </c>
    </row>
    <row r="773" spans="1:8" x14ac:dyDescent="0.25">
      <c r="A773" t="s">
        <v>0</v>
      </c>
      <c r="B773" t="s">
        <v>3426</v>
      </c>
      <c r="C773" t="s">
        <v>17</v>
      </c>
      <c r="D773">
        <v>7763451</v>
      </c>
      <c r="E773" s="2">
        <v>46112</v>
      </c>
      <c r="F773" s="2">
        <v>45748</v>
      </c>
      <c r="G773" s="3">
        <v>-6</v>
      </c>
      <c r="H773" t="s">
        <v>14</v>
      </c>
    </row>
    <row r="774" spans="1:8" x14ac:dyDescent="0.25">
      <c r="A774" t="s">
        <v>0</v>
      </c>
      <c r="B774" t="s">
        <v>3426</v>
      </c>
      <c r="C774" t="s">
        <v>17</v>
      </c>
      <c r="D774">
        <v>7764451</v>
      </c>
      <c r="E774" s="2">
        <v>46112</v>
      </c>
      <c r="F774" s="2">
        <v>45748</v>
      </c>
      <c r="G774" s="3">
        <v>-6</v>
      </c>
      <c r="H774" t="s">
        <v>14</v>
      </c>
    </row>
    <row r="775" spans="1:8" x14ac:dyDescent="0.25">
      <c r="A775" t="s">
        <v>0</v>
      </c>
      <c r="B775" t="s">
        <v>3426</v>
      </c>
      <c r="C775" t="s">
        <v>17</v>
      </c>
      <c r="D775">
        <v>7767451</v>
      </c>
      <c r="E775" s="2">
        <v>46112</v>
      </c>
      <c r="F775" s="2">
        <v>45748</v>
      </c>
      <c r="G775" s="3">
        <v>-6</v>
      </c>
      <c r="H775" t="s">
        <v>14</v>
      </c>
    </row>
    <row r="776" spans="1:8" x14ac:dyDescent="0.25">
      <c r="A776" t="s">
        <v>0</v>
      </c>
      <c r="B776" t="s">
        <v>3426</v>
      </c>
      <c r="C776" t="s">
        <v>17</v>
      </c>
      <c r="D776">
        <v>7768451</v>
      </c>
      <c r="E776" s="2">
        <v>46112</v>
      </c>
      <c r="F776" s="2">
        <v>45748</v>
      </c>
      <c r="G776" s="3">
        <v>-6</v>
      </c>
      <c r="H776" t="s">
        <v>14</v>
      </c>
    </row>
    <row r="777" spans="1:8" x14ac:dyDescent="0.25">
      <c r="A777" t="s">
        <v>0</v>
      </c>
      <c r="B777" t="s">
        <v>3426</v>
      </c>
      <c r="C777" t="s">
        <v>17</v>
      </c>
      <c r="D777">
        <v>7769451</v>
      </c>
      <c r="E777" s="2">
        <v>46112</v>
      </c>
      <c r="F777" s="2">
        <v>45748</v>
      </c>
      <c r="G777" s="3">
        <v>-6</v>
      </c>
      <c r="H777" t="s">
        <v>14</v>
      </c>
    </row>
    <row r="778" spans="1:8" x14ac:dyDescent="0.25">
      <c r="A778" t="s">
        <v>0</v>
      </c>
      <c r="B778" t="s">
        <v>3426</v>
      </c>
      <c r="C778" t="s">
        <v>17</v>
      </c>
      <c r="D778">
        <v>7779451</v>
      </c>
      <c r="E778" s="2">
        <v>46112</v>
      </c>
      <c r="F778" s="2">
        <v>45748</v>
      </c>
      <c r="G778" s="3">
        <v>-6</v>
      </c>
      <c r="H778" t="s">
        <v>14</v>
      </c>
    </row>
    <row r="779" spans="1:8" x14ac:dyDescent="0.25">
      <c r="A779" t="s">
        <v>0</v>
      </c>
      <c r="B779" t="s">
        <v>3426</v>
      </c>
      <c r="C779" t="s">
        <v>17</v>
      </c>
      <c r="D779">
        <v>7782451</v>
      </c>
      <c r="E779" s="2">
        <v>46112</v>
      </c>
      <c r="F779" s="2">
        <v>45748</v>
      </c>
      <c r="G779" s="3">
        <v>-6</v>
      </c>
      <c r="H779" t="s">
        <v>14</v>
      </c>
    </row>
    <row r="780" spans="1:8" x14ac:dyDescent="0.25">
      <c r="A780" t="s">
        <v>0</v>
      </c>
      <c r="B780" t="s">
        <v>3426</v>
      </c>
      <c r="C780" t="s">
        <v>17</v>
      </c>
      <c r="D780">
        <v>7786341</v>
      </c>
      <c r="E780" s="2">
        <v>46112</v>
      </c>
      <c r="F780" s="2">
        <v>45748</v>
      </c>
      <c r="G780" s="3">
        <v>-6</v>
      </c>
      <c r="H780" t="s">
        <v>14</v>
      </c>
    </row>
    <row r="781" spans="1:8" x14ac:dyDescent="0.25">
      <c r="A781" t="s">
        <v>0</v>
      </c>
      <c r="B781" t="s">
        <v>3426</v>
      </c>
      <c r="C781" t="s">
        <v>17</v>
      </c>
      <c r="D781">
        <v>7786451</v>
      </c>
      <c r="E781" s="2">
        <v>46112</v>
      </c>
      <c r="F781" s="2">
        <v>45748</v>
      </c>
      <c r="G781" s="3">
        <v>-6</v>
      </c>
      <c r="H781" t="s">
        <v>14</v>
      </c>
    </row>
    <row r="782" spans="1:8" x14ac:dyDescent="0.25">
      <c r="A782" t="s">
        <v>0</v>
      </c>
      <c r="B782" t="s">
        <v>3426</v>
      </c>
      <c r="C782" t="s">
        <v>17</v>
      </c>
      <c r="D782">
        <v>7788451</v>
      </c>
      <c r="E782" s="2">
        <v>46112</v>
      </c>
      <c r="F782" s="2">
        <v>45748</v>
      </c>
      <c r="G782" s="3">
        <v>-6</v>
      </c>
      <c r="H782" t="s">
        <v>14</v>
      </c>
    </row>
    <row r="783" spans="1:8" x14ac:dyDescent="0.25">
      <c r="A783" t="s">
        <v>0</v>
      </c>
      <c r="B783" t="s">
        <v>3426</v>
      </c>
      <c r="C783" t="s">
        <v>17</v>
      </c>
      <c r="D783">
        <v>7789451</v>
      </c>
      <c r="E783" s="2">
        <v>46112</v>
      </c>
      <c r="F783" s="2">
        <v>45748</v>
      </c>
      <c r="G783" s="3">
        <v>-6</v>
      </c>
      <c r="H783" t="s">
        <v>14</v>
      </c>
    </row>
    <row r="784" spans="1:8" x14ac:dyDescent="0.25">
      <c r="A784" t="s">
        <v>0</v>
      </c>
      <c r="B784" t="s">
        <v>3426</v>
      </c>
      <c r="C784" t="s">
        <v>17</v>
      </c>
      <c r="D784">
        <v>7790451</v>
      </c>
      <c r="E784" s="2">
        <v>46112</v>
      </c>
      <c r="F784" s="2">
        <v>45748</v>
      </c>
      <c r="G784" s="3">
        <v>-6</v>
      </c>
      <c r="H784" t="s">
        <v>14</v>
      </c>
    </row>
    <row r="785" spans="1:8" x14ac:dyDescent="0.25">
      <c r="A785" t="s">
        <v>0</v>
      </c>
      <c r="B785" t="s">
        <v>3426</v>
      </c>
      <c r="C785" t="s">
        <v>17</v>
      </c>
      <c r="D785">
        <v>7791451</v>
      </c>
      <c r="E785" s="2">
        <v>46112</v>
      </c>
      <c r="F785" s="2">
        <v>45748</v>
      </c>
      <c r="G785" s="3">
        <v>-6</v>
      </c>
      <c r="H785" t="s">
        <v>14</v>
      </c>
    </row>
    <row r="786" spans="1:8" x14ac:dyDescent="0.25">
      <c r="A786" t="s">
        <v>0</v>
      </c>
      <c r="B786" t="s">
        <v>3426</v>
      </c>
      <c r="C786" t="s">
        <v>17</v>
      </c>
      <c r="D786">
        <v>7791453</v>
      </c>
      <c r="E786" s="2">
        <v>46112</v>
      </c>
      <c r="F786" s="2">
        <v>45748</v>
      </c>
      <c r="G786" s="3">
        <v>-6</v>
      </c>
      <c r="H786" t="s">
        <v>14</v>
      </c>
    </row>
    <row r="787" spans="1:8" x14ac:dyDescent="0.25">
      <c r="A787" t="s">
        <v>0</v>
      </c>
      <c r="B787" t="s">
        <v>3426</v>
      </c>
      <c r="C787" t="s">
        <v>17</v>
      </c>
      <c r="D787">
        <v>7792451</v>
      </c>
      <c r="E787" s="2">
        <v>46112</v>
      </c>
      <c r="F787" s="2">
        <v>45748</v>
      </c>
      <c r="G787" s="3">
        <v>-6</v>
      </c>
      <c r="H787" t="s">
        <v>14</v>
      </c>
    </row>
    <row r="788" spans="1:8" x14ac:dyDescent="0.25">
      <c r="A788" t="s">
        <v>0</v>
      </c>
      <c r="B788" t="s">
        <v>3426</v>
      </c>
      <c r="C788" t="s">
        <v>17</v>
      </c>
      <c r="D788">
        <v>7793451</v>
      </c>
      <c r="E788" s="2">
        <v>46112</v>
      </c>
      <c r="F788" s="2">
        <v>45748</v>
      </c>
      <c r="G788" s="3">
        <v>-6</v>
      </c>
      <c r="H788" t="s">
        <v>14</v>
      </c>
    </row>
    <row r="789" spans="1:8" x14ac:dyDescent="0.25">
      <c r="A789" t="s">
        <v>0</v>
      </c>
      <c r="B789" t="s">
        <v>3426</v>
      </c>
      <c r="C789" t="s">
        <v>17</v>
      </c>
      <c r="D789">
        <v>7794451</v>
      </c>
      <c r="E789" s="2">
        <v>46112</v>
      </c>
      <c r="F789" s="2">
        <v>45748</v>
      </c>
      <c r="G789" s="3">
        <v>-6</v>
      </c>
      <c r="H789" t="s">
        <v>14</v>
      </c>
    </row>
    <row r="790" spans="1:8" x14ac:dyDescent="0.25">
      <c r="A790" t="s">
        <v>0</v>
      </c>
      <c r="B790" t="s">
        <v>3426</v>
      </c>
      <c r="C790" t="s">
        <v>17</v>
      </c>
      <c r="D790">
        <v>7795451</v>
      </c>
      <c r="E790" s="2">
        <v>46112</v>
      </c>
      <c r="F790" s="2">
        <v>45748</v>
      </c>
      <c r="G790" s="3">
        <v>-6</v>
      </c>
      <c r="H790" t="s">
        <v>14</v>
      </c>
    </row>
    <row r="791" spans="1:8" x14ac:dyDescent="0.25">
      <c r="A791" t="s">
        <v>0</v>
      </c>
      <c r="B791" t="s">
        <v>3426</v>
      </c>
      <c r="C791" t="s">
        <v>17</v>
      </c>
      <c r="D791">
        <v>7796451</v>
      </c>
      <c r="E791" s="2">
        <v>46112</v>
      </c>
      <c r="F791" s="2">
        <v>45748</v>
      </c>
      <c r="G791" s="3">
        <v>-6</v>
      </c>
      <c r="H791" t="s">
        <v>14</v>
      </c>
    </row>
    <row r="792" spans="1:8" x14ac:dyDescent="0.25">
      <c r="A792" t="s">
        <v>0</v>
      </c>
      <c r="B792" t="s">
        <v>3426</v>
      </c>
      <c r="C792" t="s">
        <v>17</v>
      </c>
      <c r="D792">
        <v>7801451</v>
      </c>
      <c r="E792" s="2">
        <v>46112</v>
      </c>
      <c r="F792" s="2">
        <v>45748</v>
      </c>
      <c r="G792" s="3">
        <v>-6</v>
      </c>
      <c r="H792" t="s">
        <v>14</v>
      </c>
    </row>
    <row r="793" spans="1:8" x14ac:dyDescent="0.25">
      <c r="A793" t="s">
        <v>0</v>
      </c>
      <c r="B793" t="s">
        <v>3426</v>
      </c>
      <c r="C793" t="s">
        <v>17</v>
      </c>
      <c r="D793">
        <v>7803451</v>
      </c>
      <c r="E793" s="2">
        <v>46112</v>
      </c>
      <c r="F793" s="2">
        <v>45748</v>
      </c>
      <c r="G793" s="3">
        <v>-6</v>
      </c>
      <c r="H793" t="s">
        <v>14</v>
      </c>
    </row>
    <row r="794" spans="1:8" x14ac:dyDescent="0.25">
      <c r="A794" t="s">
        <v>0</v>
      </c>
      <c r="B794" t="s">
        <v>3426</v>
      </c>
      <c r="C794" t="s">
        <v>17</v>
      </c>
      <c r="D794">
        <v>7804451</v>
      </c>
      <c r="E794" s="2">
        <v>46112</v>
      </c>
      <c r="F794" s="2">
        <v>45748</v>
      </c>
      <c r="G794" s="3">
        <v>-6</v>
      </c>
      <c r="H794" t="s">
        <v>14</v>
      </c>
    </row>
    <row r="795" spans="1:8" x14ac:dyDescent="0.25">
      <c r="A795" t="s">
        <v>0</v>
      </c>
      <c r="B795" t="s">
        <v>3426</v>
      </c>
      <c r="C795" t="s">
        <v>17</v>
      </c>
      <c r="D795">
        <v>7805451</v>
      </c>
      <c r="E795" s="2">
        <v>46112</v>
      </c>
      <c r="F795" s="2">
        <v>45748</v>
      </c>
      <c r="G795" s="3">
        <v>-6</v>
      </c>
      <c r="H795" t="s">
        <v>14</v>
      </c>
    </row>
    <row r="796" spans="1:8" x14ac:dyDescent="0.25">
      <c r="A796" t="s">
        <v>0</v>
      </c>
      <c r="B796" t="s">
        <v>3426</v>
      </c>
      <c r="C796" t="s">
        <v>17</v>
      </c>
      <c r="D796">
        <v>7806451</v>
      </c>
      <c r="E796" s="2">
        <v>46112</v>
      </c>
      <c r="F796" s="2">
        <v>45748</v>
      </c>
      <c r="G796" s="3">
        <v>-6</v>
      </c>
      <c r="H796" t="s">
        <v>14</v>
      </c>
    </row>
    <row r="797" spans="1:8" x14ac:dyDescent="0.25">
      <c r="A797" t="s">
        <v>0</v>
      </c>
      <c r="B797" t="s">
        <v>3426</v>
      </c>
      <c r="C797" t="s">
        <v>17</v>
      </c>
      <c r="D797">
        <v>7807451</v>
      </c>
      <c r="E797" s="2">
        <v>46112</v>
      </c>
      <c r="F797" s="2">
        <v>45748</v>
      </c>
      <c r="G797" s="3">
        <v>-6</v>
      </c>
      <c r="H797" t="s">
        <v>14</v>
      </c>
    </row>
    <row r="798" spans="1:8" x14ac:dyDescent="0.25">
      <c r="A798" t="s">
        <v>0</v>
      </c>
      <c r="B798" t="s">
        <v>3426</v>
      </c>
      <c r="C798" t="s">
        <v>17</v>
      </c>
      <c r="D798">
        <v>7808451</v>
      </c>
      <c r="E798" s="2">
        <v>46112</v>
      </c>
      <c r="F798" s="2">
        <v>45748</v>
      </c>
      <c r="G798" s="3">
        <v>-6</v>
      </c>
      <c r="H798" t="s">
        <v>14</v>
      </c>
    </row>
    <row r="799" spans="1:8" x14ac:dyDescent="0.25">
      <c r="A799" t="s">
        <v>0</v>
      </c>
      <c r="B799" t="s">
        <v>3426</v>
      </c>
      <c r="C799" t="s">
        <v>17</v>
      </c>
      <c r="D799">
        <v>7810341</v>
      </c>
      <c r="E799" s="2">
        <v>46112</v>
      </c>
      <c r="F799" s="2">
        <v>45748</v>
      </c>
      <c r="G799" s="3">
        <v>-6</v>
      </c>
      <c r="H799" t="s">
        <v>14</v>
      </c>
    </row>
    <row r="800" spans="1:8" x14ac:dyDescent="0.25">
      <c r="A800" t="s">
        <v>0</v>
      </c>
      <c r="B800" t="s">
        <v>3426</v>
      </c>
      <c r="C800" t="s">
        <v>17</v>
      </c>
      <c r="D800">
        <v>7810451</v>
      </c>
      <c r="E800" s="2">
        <v>46112</v>
      </c>
      <c r="F800" s="2">
        <v>45748</v>
      </c>
      <c r="G800" s="3">
        <v>-6</v>
      </c>
      <c r="H800" t="s">
        <v>14</v>
      </c>
    </row>
    <row r="801" spans="1:8" x14ac:dyDescent="0.25">
      <c r="A801" t="s">
        <v>0</v>
      </c>
      <c r="B801" t="s">
        <v>3426</v>
      </c>
      <c r="C801" t="s">
        <v>17</v>
      </c>
      <c r="D801">
        <v>7811451</v>
      </c>
      <c r="E801" s="2">
        <v>46112</v>
      </c>
      <c r="F801" s="2">
        <v>45748</v>
      </c>
      <c r="G801" s="3">
        <v>-6</v>
      </c>
      <c r="H801" t="s">
        <v>14</v>
      </c>
    </row>
    <row r="802" spans="1:8" x14ac:dyDescent="0.25">
      <c r="A802" t="s">
        <v>0</v>
      </c>
      <c r="B802" t="s">
        <v>3426</v>
      </c>
      <c r="C802" t="s">
        <v>17</v>
      </c>
      <c r="D802">
        <v>7812451</v>
      </c>
      <c r="E802" s="2">
        <v>46112</v>
      </c>
      <c r="F802" s="2">
        <v>45748</v>
      </c>
      <c r="G802" s="3">
        <v>-6</v>
      </c>
      <c r="H802" t="s">
        <v>14</v>
      </c>
    </row>
    <row r="803" spans="1:8" x14ac:dyDescent="0.25">
      <c r="A803" t="s">
        <v>0</v>
      </c>
      <c r="B803" t="s">
        <v>3426</v>
      </c>
      <c r="C803" t="s">
        <v>17</v>
      </c>
      <c r="D803">
        <v>7824341</v>
      </c>
      <c r="E803" s="2">
        <v>46112</v>
      </c>
      <c r="F803" s="2">
        <v>45748</v>
      </c>
      <c r="G803" s="3">
        <v>-6</v>
      </c>
      <c r="H803" t="s">
        <v>14</v>
      </c>
    </row>
    <row r="804" spans="1:8" x14ac:dyDescent="0.25">
      <c r="A804" t="s">
        <v>0</v>
      </c>
      <c r="B804" t="s">
        <v>3426</v>
      </c>
      <c r="C804" t="s">
        <v>17</v>
      </c>
      <c r="D804">
        <v>7824451</v>
      </c>
      <c r="E804" s="2">
        <v>46112</v>
      </c>
      <c r="F804" s="2">
        <v>45748</v>
      </c>
      <c r="G804" s="3">
        <v>-6</v>
      </c>
      <c r="H804" t="s">
        <v>14</v>
      </c>
    </row>
    <row r="805" spans="1:8" x14ac:dyDescent="0.25">
      <c r="A805" t="s">
        <v>0</v>
      </c>
      <c r="B805" t="s">
        <v>3426</v>
      </c>
      <c r="C805" t="s">
        <v>17</v>
      </c>
      <c r="D805">
        <v>7829451</v>
      </c>
      <c r="E805" s="2">
        <v>46112</v>
      </c>
      <c r="F805" s="2">
        <v>45748</v>
      </c>
      <c r="G805" s="3">
        <v>-6</v>
      </c>
      <c r="H805" t="s">
        <v>14</v>
      </c>
    </row>
    <row r="806" spans="1:8" x14ac:dyDescent="0.25">
      <c r="A806" t="s">
        <v>0</v>
      </c>
      <c r="B806" t="s">
        <v>3426</v>
      </c>
      <c r="C806" t="s">
        <v>17</v>
      </c>
      <c r="D806">
        <v>7836451</v>
      </c>
      <c r="E806" s="2">
        <v>46112</v>
      </c>
      <c r="F806" s="2">
        <v>45748</v>
      </c>
      <c r="G806" s="3">
        <v>-6</v>
      </c>
      <c r="H806" t="s">
        <v>14</v>
      </c>
    </row>
    <row r="807" spans="1:8" x14ac:dyDescent="0.25">
      <c r="A807" t="s">
        <v>0</v>
      </c>
      <c r="B807" t="s">
        <v>3426</v>
      </c>
      <c r="C807" t="s">
        <v>17</v>
      </c>
      <c r="D807">
        <v>7837451</v>
      </c>
      <c r="E807" s="2">
        <v>46112</v>
      </c>
      <c r="F807" s="2">
        <v>45748</v>
      </c>
      <c r="G807" s="3">
        <v>-6</v>
      </c>
      <c r="H807" t="s">
        <v>14</v>
      </c>
    </row>
    <row r="808" spans="1:8" x14ac:dyDescent="0.25">
      <c r="A808" t="s">
        <v>0</v>
      </c>
      <c r="B808" t="s">
        <v>3426</v>
      </c>
      <c r="C808" t="s">
        <v>17</v>
      </c>
      <c r="D808">
        <v>7840451</v>
      </c>
      <c r="E808" s="2">
        <v>46112</v>
      </c>
      <c r="F808" s="2">
        <v>45748</v>
      </c>
      <c r="G808" s="3">
        <v>-6</v>
      </c>
      <c r="H808" t="s">
        <v>14</v>
      </c>
    </row>
    <row r="809" spans="1:8" x14ac:dyDescent="0.25">
      <c r="A809" t="s">
        <v>0</v>
      </c>
      <c r="B809" t="s">
        <v>3426</v>
      </c>
      <c r="C809" t="s">
        <v>17</v>
      </c>
      <c r="D809">
        <v>7841451</v>
      </c>
      <c r="E809" s="2">
        <v>46112</v>
      </c>
      <c r="F809" s="2">
        <v>45748</v>
      </c>
      <c r="G809" s="3">
        <v>-6</v>
      </c>
      <c r="H809" t="s">
        <v>14</v>
      </c>
    </row>
    <row r="810" spans="1:8" x14ac:dyDescent="0.25">
      <c r="A810" t="s">
        <v>0</v>
      </c>
      <c r="B810" t="s">
        <v>3426</v>
      </c>
      <c r="C810" t="s">
        <v>17</v>
      </c>
      <c r="D810">
        <v>7844451</v>
      </c>
      <c r="E810" s="2">
        <v>46112</v>
      </c>
      <c r="F810" s="2">
        <v>45748</v>
      </c>
      <c r="G810" s="3">
        <v>-6</v>
      </c>
      <c r="H810" t="s">
        <v>14</v>
      </c>
    </row>
    <row r="811" spans="1:8" x14ac:dyDescent="0.25">
      <c r="A811" t="s">
        <v>0</v>
      </c>
      <c r="B811" t="s">
        <v>3426</v>
      </c>
      <c r="C811" t="s">
        <v>17</v>
      </c>
      <c r="D811">
        <v>7848451</v>
      </c>
      <c r="E811" s="2">
        <v>46112</v>
      </c>
      <c r="F811" s="2">
        <v>45748</v>
      </c>
      <c r="G811" s="3">
        <v>-6</v>
      </c>
      <c r="H811" t="s">
        <v>14</v>
      </c>
    </row>
    <row r="812" spans="1:8" x14ac:dyDescent="0.25">
      <c r="A812" t="s">
        <v>0</v>
      </c>
      <c r="B812" t="s">
        <v>3426</v>
      </c>
      <c r="C812" t="s">
        <v>17</v>
      </c>
      <c r="D812">
        <v>7848453</v>
      </c>
      <c r="E812" s="2">
        <v>46112</v>
      </c>
      <c r="F812" s="2">
        <v>45748</v>
      </c>
      <c r="G812" s="3">
        <v>-6</v>
      </c>
      <c r="H812" t="s">
        <v>14</v>
      </c>
    </row>
    <row r="813" spans="1:8" x14ac:dyDescent="0.25">
      <c r="A813" t="s">
        <v>0</v>
      </c>
      <c r="B813" t="s">
        <v>3426</v>
      </c>
      <c r="C813" t="s">
        <v>17</v>
      </c>
      <c r="D813">
        <v>7850341</v>
      </c>
      <c r="E813" s="2">
        <v>46112</v>
      </c>
      <c r="F813" s="2">
        <v>45748</v>
      </c>
      <c r="G813" s="3">
        <v>-6</v>
      </c>
      <c r="H813" t="s">
        <v>14</v>
      </c>
    </row>
    <row r="814" spans="1:8" x14ac:dyDescent="0.25">
      <c r="A814" t="s">
        <v>0</v>
      </c>
      <c r="B814" t="s">
        <v>3426</v>
      </c>
      <c r="C814" t="s">
        <v>17</v>
      </c>
      <c r="D814">
        <v>7850451</v>
      </c>
      <c r="E814" s="2">
        <v>46112</v>
      </c>
      <c r="F814" s="2">
        <v>45748</v>
      </c>
      <c r="G814" s="3">
        <v>-6</v>
      </c>
      <c r="H814" t="s">
        <v>14</v>
      </c>
    </row>
    <row r="815" spans="1:8" x14ac:dyDescent="0.25">
      <c r="A815" t="s">
        <v>0</v>
      </c>
      <c r="B815" t="s">
        <v>3426</v>
      </c>
      <c r="C815" t="s">
        <v>17</v>
      </c>
      <c r="D815">
        <v>7858451</v>
      </c>
      <c r="E815" s="2">
        <v>46112</v>
      </c>
      <c r="F815" s="2">
        <v>45748</v>
      </c>
      <c r="G815" s="3">
        <v>-6</v>
      </c>
      <c r="H815" t="s">
        <v>14</v>
      </c>
    </row>
    <row r="816" spans="1:8" x14ac:dyDescent="0.25">
      <c r="A816" t="s">
        <v>0</v>
      </c>
      <c r="B816" t="s">
        <v>3426</v>
      </c>
      <c r="C816" t="s">
        <v>17</v>
      </c>
      <c r="D816">
        <v>7860341</v>
      </c>
      <c r="E816" s="2">
        <v>46112</v>
      </c>
      <c r="F816" s="2">
        <v>45748</v>
      </c>
      <c r="G816" s="3">
        <v>-6</v>
      </c>
      <c r="H816" t="s">
        <v>14</v>
      </c>
    </row>
    <row r="817" spans="1:8" x14ac:dyDescent="0.25">
      <c r="A817" t="s">
        <v>0</v>
      </c>
      <c r="B817" t="s">
        <v>3426</v>
      </c>
      <c r="C817" t="s">
        <v>17</v>
      </c>
      <c r="D817">
        <v>7860451</v>
      </c>
      <c r="E817" s="2">
        <v>46112</v>
      </c>
      <c r="F817" s="2">
        <v>45748</v>
      </c>
      <c r="G817" s="3">
        <v>-6</v>
      </c>
      <c r="H817" t="s">
        <v>14</v>
      </c>
    </row>
    <row r="818" spans="1:8" x14ac:dyDescent="0.25">
      <c r="A818" t="s">
        <v>0</v>
      </c>
      <c r="B818" t="s">
        <v>3426</v>
      </c>
      <c r="C818" t="s">
        <v>17</v>
      </c>
      <c r="D818">
        <v>7862451</v>
      </c>
      <c r="E818" s="2">
        <v>46112</v>
      </c>
      <c r="F818" s="2">
        <v>45748</v>
      </c>
      <c r="G818" s="3">
        <v>-6</v>
      </c>
      <c r="H818" t="s">
        <v>14</v>
      </c>
    </row>
    <row r="819" spans="1:8" x14ac:dyDescent="0.25">
      <c r="A819" t="s">
        <v>0</v>
      </c>
      <c r="B819" t="s">
        <v>3426</v>
      </c>
      <c r="C819" t="s">
        <v>17</v>
      </c>
      <c r="D819">
        <v>7863451</v>
      </c>
      <c r="E819" s="2">
        <v>46112</v>
      </c>
      <c r="F819" s="2">
        <v>45748</v>
      </c>
      <c r="G819" s="3">
        <v>-6</v>
      </c>
      <c r="H819" t="s">
        <v>14</v>
      </c>
    </row>
    <row r="820" spans="1:8" x14ac:dyDescent="0.25">
      <c r="A820" t="s">
        <v>0</v>
      </c>
      <c r="B820" t="s">
        <v>3426</v>
      </c>
      <c r="C820" t="s">
        <v>17</v>
      </c>
      <c r="D820">
        <v>7864341</v>
      </c>
      <c r="E820" s="2">
        <v>46112</v>
      </c>
      <c r="F820" s="2">
        <v>45748</v>
      </c>
      <c r="G820" s="3">
        <v>-6</v>
      </c>
      <c r="H820" t="s">
        <v>14</v>
      </c>
    </row>
    <row r="821" spans="1:8" x14ac:dyDescent="0.25">
      <c r="A821" t="s">
        <v>0</v>
      </c>
      <c r="B821" t="s">
        <v>3426</v>
      </c>
      <c r="C821" t="s">
        <v>17</v>
      </c>
      <c r="D821">
        <v>7864451</v>
      </c>
      <c r="E821" s="2">
        <v>46112</v>
      </c>
      <c r="F821" s="2">
        <v>45748</v>
      </c>
      <c r="G821" s="3">
        <v>-6</v>
      </c>
      <c r="H821" t="s">
        <v>14</v>
      </c>
    </row>
    <row r="822" spans="1:8" x14ac:dyDescent="0.25">
      <c r="A822" t="s">
        <v>0</v>
      </c>
      <c r="B822" t="s">
        <v>3426</v>
      </c>
      <c r="C822" t="s">
        <v>17</v>
      </c>
      <c r="D822">
        <v>7870451</v>
      </c>
      <c r="E822" s="2">
        <v>46112</v>
      </c>
      <c r="F822" s="2">
        <v>45748</v>
      </c>
      <c r="G822" s="3">
        <v>-6</v>
      </c>
      <c r="H822" t="s">
        <v>14</v>
      </c>
    </row>
    <row r="823" spans="1:8" x14ac:dyDescent="0.25">
      <c r="A823" t="s">
        <v>0</v>
      </c>
      <c r="B823" t="s">
        <v>3426</v>
      </c>
      <c r="C823" t="s">
        <v>17</v>
      </c>
      <c r="D823">
        <v>7882341</v>
      </c>
      <c r="E823" s="2">
        <v>46112</v>
      </c>
      <c r="F823" s="2">
        <v>45748</v>
      </c>
      <c r="G823" s="3">
        <v>-6</v>
      </c>
      <c r="H823" t="s">
        <v>14</v>
      </c>
    </row>
    <row r="824" spans="1:8" x14ac:dyDescent="0.25">
      <c r="A824" t="s">
        <v>0</v>
      </c>
      <c r="B824" t="s">
        <v>3426</v>
      </c>
      <c r="C824" t="s">
        <v>17</v>
      </c>
      <c r="D824">
        <v>7882451</v>
      </c>
      <c r="E824" s="2">
        <v>46112</v>
      </c>
      <c r="F824" s="2">
        <v>45748</v>
      </c>
      <c r="G824" s="3">
        <v>-6</v>
      </c>
      <c r="H824" t="s">
        <v>14</v>
      </c>
    </row>
    <row r="825" spans="1:8" x14ac:dyDescent="0.25">
      <c r="A825" t="s">
        <v>0</v>
      </c>
      <c r="B825" t="s">
        <v>3426</v>
      </c>
      <c r="C825" t="s">
        <v>17</v>
      </c>
      <c r="D825">
        <v>7887451</v>
      </c>
      <c r="E825" s="2">
        <v>46112</v>
      </c>
      <c r="F825" s="2">
        <v>45748</v>
      </c>
      <c r="G825" s="3">
        <v>-6</v>
      </c>
      <c r="H825" t="s">
        <v>14</v>
      </c>
    </row>
    <row r="826" spans="1:8" x14ac:dyDescent="0.25">
      <c r="A826" t="s">
        <v>0</v>
      </c>
      <c r="B826" t="s">
        <v>3426</v>
      </c>
      <c r="C826" t="s">
        <v>17</v>
      </c>
      <c r="D826">
        <v>7888451</v>
      </c>
      <c r="E826" s="2">
        <v>46112</v>
      </c>
      <c r="F826" s="2">
        <v>45748</v>
      </c>
      <c r="G826" s="3">
        <v>-6</v>
      </c>
      <c r="H826" t="s">
        <v>14</v>
      </c>
    </row>
    <row r="827" spans="1:8" x14ac:dyDescent="0.25">
      <c r="A827" t="s">
        <v>0</v>
      </c>
      <c r="B827" t="s">
        <v>3426</v>
      </c>
      <c r="C827" t="s">
        <v>17</v>
      </c>
      <c r="D827">
        <v>7890341</v>
      </c>
      <c r="E827" s="2">
        <v>46112</v>
      </c>
      <c r="F827" s="2">
        <v>45748</v>
      </c>
      <c r="G827" s="3">
        <v>-6</v>
      </c>
      <c r="H827" t="s">
        <v>14</v>
      </c>
    </row>
    <row r="828" spans="1:8" x14ac:dyDescent="0.25">
      <c r="A828" t="s">
        <v>0</v>
      </c>
      <c r="B828" t="s">
        <v>3426</v>
      </c>
      <c r="C828" t="s">
        <v>17</v>
      </c>
      <c r="D828">
        <v>7890451</v>
      </c>
      <c r="E828" s="2">
        <v>46112</v>
      </c>
      <c r="F828" s="2">
        <v>45748</v>
      </c>
      <c r="G828" s="3">
        <v>-6</v>
      </c>
      <c r="H828" t="s">
        <v>14</v>
      </c>
    </row>
    <row r="829" spans="1:8" x14ac:dyDescent="0.25">
      <c r="A829" t="s">
        <v>0</v>
      </c>
      <c r="B829" t="s">
        <v>3426</v>
      </c>
      <c r="C829" t="s">
        <v>17</v>
      </c>
      <c r="D829">
        <v>7892451</v>
      </c>
      <c r="E829" s="2">
        <v>46112</v>
      </c>
      <c r="F829" s="2">
        <v>45748</v>
      </c>
      <c r="G829" s="3">
        <v>-6</v>
      </c>
      <c r="H829" t="s">
        <v>14</v>
      </c>
    </row>
    <row r="830" spans="1:8" x14ac:dyDescent="0.25">
      <c r="A830" t="s">
        <v>0</v>
      </c>
      <c r="B830" t="s">
        <v>3426</v>
      </c>
      <c r="C830" t="s">
        <v>17</v>
      </c>
      <c r="D830">
        <v>7897453</v>
      </c>
      <c r="E830" s="2">
        <v>46112</v>
      </c>
      <c r="F830" s="2">
        <v>45748</v>
      </c>
      <c r="G830" s="3">
        <v>-6</v>
      </c>
      <c r="H830" t="s">
        <v>14</v>
      </c>
    </row>
    <row r="831" spans="1:8" x14ac:dyDescent="0.25">
      <c r="A831" t="s">
        <v>0</v>
      </c>
      <c r="B831" t="s">
        <v>3426</v>
      </c>
      <c r="C831" t="s">
        <v>17</v>
      </c>
      <c r="D831">
        <v>7899453</v>
      </c>
      <c r="E831" s="2">
        <v>46112</v>
      </c>
      <c r="F831" s="2">
        <v>45748</v>
      </c>
      <c r="G831" s="3">
        <v>-6</v>
      </c>
      <c r="H831" t="s">
        <v>14</v>
      </c>
    </row>
    <row r="832" spans="1:8" x14ac:dyDescent="0.25">
      <c r="A832" t="s">
        <v>0</v>
      </c>
      <c r="B832" t="s">
        <v>3426</v>
      </c>
      <c r="C832" t="s">
        <v>17</v>
      </c>
      <c r="D832">
        <v>7901451</v>
      </c>
      <c r="E832" s="2">
        <v>46112</v>
      </c>
      <c r="F832" s="2">
        <v>45748</v>
      </c>
      <c r="G832" s="3">
        <v>-6</v>
      </c>
      <c r="H832" t="s">
        <v>14</v>
      </c>
    </row>
    <row r="833" spans="1:8" x14ac:dyDescent="0.25">
      <c r="A833" t="s">
        <v>0</v>
      </c>
      <c r="B833" t="s">
        <v>3426</v>
      </c>
      <c r="C833" t="s">
        <v>17</v>
      </c>
      <c r="D833">
        <v>7902451</v>
      </c>
      <c r="E833" s="2">
        <v>46112</v>
      </c>
      <c r="F833" s="2">
        <v>45748</v>
      </c>
      <c r="G833" s="3">
        <v>-6</v>
      </c>
      <c r="H833" t="s">
        <v>14</v>
      </c>
    </row>
    <row r="834" spans="1:8" x14ac:dyDescent="0.25">
      <c r="A834" t="s">
        <v>0</v>
      </c>
      <c r="B834" t="s">
        <v>3426</v>
      </c>
      <c r="C834" t="s">
        <v>17</v>
      </c>
      <c r="D834">
        <v>7904451</v>
      </c>
      <c r="E834" s="2">
        <v>46112</v>
      </c>
      <c r="F834" s="2">
        <v>45748</v>
      </c>
      <c r="G834" s="3">
        <v>-6</v>
      </c>
      <c r="H834" t="s">
        <v>14</v>
      </c>
    </row>
    <row r="835" spans="1:8" x14ac:dyDescent="0.25">
      <c r="A835" t="s">
        <v>0</v>
      </c>
      <c r="B835" t="s">
        <v>3426</v>
      </c>
      <c r="C835" t="s">
        <v>17</v>
      </c>
      <c r="D835">
        <v>7905451</v>
      </c>
      <c r="E835" s="2">
        <v>46112</v>
      </c>
      <c r="F835" s="2">
        <v>45748</v>
      </c>
      <c r="G835" s="3">
        <v>-6</v>
      </c>
      <c r="H835" t="s">
        <v>14</v>
      </c>
    </row>
    <row r="836" spans="1:8" x14ac:dyDescent="0.25">
      <c r="A836" t="s">
        <v>0</v>
      </c>
      <c r="B836" t="s">
        <v>3426</v>
      </c>
      <c r="C836" t="s">
        <v>17</v>
      </c>
      <c r="D836">
        <v>7906451</v>
      </c>
      <c r="E836" s="2">
        <v>46112</v>
      </c>
      <c r="F836" s="2">
        <v>45748</v>
      </c>
      <c r="G836" s="3">
        <v>-6</v>
      </c>
      <c r="H836" t="s">
        <v>14</v>
      </c>
    </row>
    <row r="837" spans="1:8" x14ac:dyDescent="0.25">
      <c r="A837" t="s">
        <v>0</v>
      </c>
      <c r="B837" t="s">
        <v>3426</v>
      </c>
      <c r="C837" t="s">
        <v>17</v>
      </c>
      <c r="D837">
        <v>8108451</v>
      </c>
      <c r="E837" s="2">
        <v>46112</v>
      </c>
      <c r="F837" s="2">
        <v>45748</v>
      </c>
      <c r="G837" s="3">
        <v>-6</v>
      </c>
      <c r="H837" t="s">
        <v>14</v>
      </c>
    </row>
    <row r="838" spans="1:8" x14ac:dyDescent="0.25">
      <c r="A838" t="s">
        <v>0</v>
      </c>
      <c r="B838" t="s">
        <v>3426</v>
      </c>
      <c r="C838" t="s">
        <v>17</v>
      </c>
      <c r="D838">
        <v>8120401</v>
      </c>
      <c r="E838" s="2">
        <v>46112</v>
      </c>
      <c r="F838" s="2">
        <v>45748</v>
      </c>
      <c r="G838" s="3">
        <v>-6</v>
      </c>
      <c r="H838" t="s">
        <v>14</v>
      </c>
    </row>
    <row r="839" spans="1:8" x14ac:dyDescent="0.25">
      <c r="A839" t="s">
        <v>0</v>
      </c>
      <c r="B839" t="s">
        <v>3426</v>
      </c>
      <c r="C839" t="s">
        <v>17</v>
      </c>
      <c r="D839">
        <v>8123401</v>
      </c>
      <c r="E839" s="2">
        <v>46112</v>
      </c>
      <c r="F839" s="2">
        <v>45748</v>
      </c>
      <c r="G839" s="3">
        <v>-6</v>
      </c>
      <c r="H839" t="s">
        <v>14</v>
      </c>
    </row>
    <row r="840" spans="1:8" x14ac:dyDescent="0.25">
      <c r="A840" t="s">
        <v>0</v>
      </c>
      <c r="B840" t="s">
        <v>3426</v>
      </c>
      <c r="C840" t="s">
        <v>17</v>
      </c>
      <c r="D840">
        <v>8124401</v>
      </c>
      <c r="E840" s="2">
        <v>46112</v>
      </c>
      <c r="F840" s="2">
        <v>45748</v>
      </c>
      <c r="G840" s="3">
        <v>-6</v>
      </c>
      <c r="H840" t="s">
        <v>14</v>
      </c>
    </row>
    <row r="841" spans="1:8" x14ac:dyDescent="0.25">
      <c r="A841" t="s">
        <v>0</v>
      </c>
      <c r="B841" t="s">
        <v>3426</v>
      </c>
      <c r="C841" t="s">
        <v>17</v>
      </c>
      <c r="D841">
        <v>8125451</v>
      </c>
      <c r="E841" s="2">
        <v>46112</v>
      </c>
      <c r="F841" s="2">
        <v>45748</v>
      </c>
      <c r="G841" s="3">
        <v>-6</v>
      </c>
      <c r="H841" t="s">
        <v>14</v>
      </c>
    </row>
    <row r="842" spans="1:8" x14ac:dyDescent="0.25">
      <c r="A842" t="s">
        <v>0</v>
      </c>
      <c r="B842" t="s">
        <v>3426</v>
      </c>
      <c r="C842" t="s">
        <v>17</v>
      </c>
      <c r="D842">
        <v>8128451</v>
      </c>
      <c r="E842" s="2">
        <v>46112</v>
      </c>
      <c r="F842" s="2">
        <v>45748</v>
      </c>
      <c r="G842" s="3">
        <v>-6</v>
      </c>
      <c r="H842" t="s">
        <v>14</v>
      </c>
    </row>
    <row r="843" spans="1:8" x14ac:dyDescent="0.25">
      <c r="A843" t="s">
        <v>0</v>
      </c>
      <c r="B843" t="s">
        <v>3426</v>
      </c>
      <c r="C843" t="s">
        <v>17</v>
      </c>
      <c r="D843">
        <v>8135401</v>
      </c>
      <c r="E843" s="2">
        <v>46112</v>
      </c>
      <c r="F843" s="2">
        <v>45748</v>
      </c>
      <c r="G843" s="3">
        <v>-6</v>
      </c>
      <c r="H843" t="s">
        <v>14</v>
      </c>
    </row>
    <row r="844" spans="1:8" x14ac:dyDescent="0.25">
      <c r="A844" t="s">
        <v>0</v>
      </c>
      <c r="B844" t="s">
        <v>3426</v>
      </c>
      <c r="C844" t="s">
        <v>17</v>
      </c>
      <c r="D844">
        <v>8137401</v>
      </c>
      <c r="E844" s="2">
        <v>46112</v>
      </c>
      <c r="F844" s="2">
        <v>45748</v>
      </c>
      <c r="G844" s="3">
        <v>-6</v>
      </c>
      <c r="H844" t="s">
        <v>14</v>
      </c>
    </row>
    <row r="845" spans="1:8" x14ac:dyDescent="0.25">
      <c r="A845" t="s">
        <v>0</v>
      </c>
      <c r="B845" t="s">
        <v>3426</v>
      </c>
      <c r="C845" t="s">
        <v>17</v>
      </c>
      <c r="D845">
        <v>8138451</v>
      </c>
      <c r="E845" s="2">
        <v>46112</v>
      </c>
      <c r="F845" s="2">
        <v>45748</v>
      </c>
      <c r="G845" s="3">
        <v>-6</v>
      </c>
      <c r="H845" t="s">
        <v>14</v>
      </c>
    </row>
    <row r="846" spans="1:8" x14ac:dyDescent="0.25">
      <c r="A846" t="s">
        <v>0</v>
      </c>
      <c r="B846" t="s">
        <v>3426</v>
      </c>
      <c r="C846" t="s">
        <v>17</v>
      </c>
      <c r="D846">
        <v>8141451</v>
      </c>
      <c r="E846" s="2">
        <v>46112</v>
      </c>
      <c r="F846" s="2">
        <v>45748</v>
      </c>
      <c r="G846" s="3">
        <v>-6</v>
      </c>
      <c r="H846" t="s">
        <v>14</v>
      </c>
    </row>
    <row r="847" spans="1:8" x14ac:dyDescent="0.25">
      <c r="A847" t="s">
        <v>0</v>
      </c>
      <c r="B847" t="s">
        <v>3426</v>
      </c>
      <c r="C847" t="s">
        <v>17</v>
      </c>
      <c r="D847">
        <v>8142451</v>
      </c>
      <c r="E847" s="2">
        <v>46112</v>
      </c>
      <c r="F847" s="2">
        <v>45748</v>
      </c>
      <c r="G847" s="3">
        <v>-6</v>
      </c>
      <c r="H847" t="s">
        <v>14</v>
      </c>
    </row>
    <row r="848" spans="1:8" x14ac:dyDescent="0.25">
      <c r="A848" t="s">
        <v>0</v>
      </c>
      <c r="B848" t="s">
        <v>3426</v>
      </c>
      <c r="C848" t="s">
        <v>17</v>
      </c>
      <c r="D848">
        <v>8144451</v>
      </c>
      <c r="E848" s="2">
        <v>46112</v>
      </c>
      <c r="F848" s="2">
        <v>45748</v>
      </c>
      <c r="G848" s="3">
        <v>-6</v>
      </c>
      <c r="H848" t="s">
        <v>14</v>
      </c>
    </row>
    <row r="849" spans="1:8" x14ac:dyDescent="0.25">
      <c r="A849" t="s">
        <v>0</v>
      </c>
      <c r="B849" t="s">
        <v>3426</v>
      </c>
      <c r="C849" t="s">
        <v>17</v>
      </c>
      <c r="D849">
        <v>8145451</v>
      </c>
      <c r="E849" s="2">
        <v>46112</v>
      </c>
      <c r="F849" s="2">
        <v>45748</v>
      </c>
      <c r="G849" s="3">
        <v>-6</v>
      </c>
      <c r="H849" t="s">
        <v>14</v>
      </c>
    </row>
    <row r="850" spans="1:8" x14ac:dyDescent="0.25">
      <c r="A850" t="s">
        <v>0</v>
      </c>
      <c r="B850" t="s">
        <v>3426</v>
      </c>
      <c r="C850" t="s">
        <v>17</v>
      </c>
      <c r="D850">
        <v>8146451</v>
      </c>
      <c r="E850" s="2">
        <v>46112</v>
      </c>
      <c r="F850" s="2">
        <v>45748</v>
      </c>
      <c r="G850" s="3">
        <v>-6</v>
      </c>
      <c r="H850" t="s">
        <v>14</v>
      </c>
    </row>
    <row r="851" spans="1:8" x14ac:dyDescent="0.25">
      <c r="A851" t="s">
        <v>0</v>
      </c>
      <c r="B851" t="s">
        <v>3426</v>
      </c>
      <c r="C851" t="s">
        <v>17</v>
      </c>
      <c r="D851">
        <v>8152451</v>
      </c>
      <c r="E851" s="2">
        <v>46112</v>
      </c>
      <c r="F851" s="2">
        <v>45748</v>
      </c>
      <c r="G851" s="3">
        <v>-6</v>
      </c>
      <c r="H851" t="s">
        <v>14</v>
      </c>
    </row>
    <row r="852" spans="1:8" x14ac:dyDescent="0.25">
      <c r="A852" t="s">
        <v>0</v>
      </c>
      <c r="B852" t="s">
        <v>3426</v>
      </c>
      <c r="C852" t="s">
        <v>17</v>
      </c>
      <c r="D852">
        <v>8154341</v>
      </c>
      <c r="E852" s="2">
        <v>46112</v>
      </c>
      <c r="F852" s="2">
        <v>45748</v>
      </c>
      <c r="G852" s="3">
        <v>-6</v>
      </c>
      <c r="H852" t="s">
        <v>14</v>
      </c>
    </row>
    <row r="853" spans="1:8" x14ac:dyDescent="0.25">
      <c r="A853" t="s">
        <v>0</v>
      </c>
      <c r="B853" t="s">
        <v>3426</v>
      </c>
      <c r="C853" t="s">
        <v>17</v>
      </c>
      <c r="D853">
        <v>8154453</v>
      </c>
      <c r="E853" s="2">
        <v>46112</v>
      </c>
      <c r="F853" s="2">
        <v>45748</v>
      </c>
      <c r="G853" s="3">
        <v>-6</v>
      </c>
      <c r="H853" t="s">
        <v>14</v>
      </c>
    </row>
    <row r="854" spans="1:8" x14ac:dyDescent="0.25">
      <c r="A854" t="s">
        <v>0</v>
      </c>
      <c r="B854" t="s">
        <v>3426</v>
      </c>
      <c r="C854" t="s">
        <v>17</v>
      </c>
      <c r="D854">
        <v>8155341</v>
      </c>
      <c r="E854" s="2">
        <v>46112</v>
      </c>
      <c r="F854" s="2">
        <v>45748</v>
      </c>
      <c r="G854" s="3">
        <v>-6</v>
      </c>
      <c r="H854" t="s">
        <v>14</v>
      </c>
    </row>
    <row r="855" spans="1:8" x14ac:dyDescent="0.25">
      <c r="A855" t="s">
        <v>0</v>
      </c>
      <c r="B855" t="s">
        <v>3426</v>
      </c>
      <c r="C855" t="s">
        <v>17</v>
      </c>
      <c r="D855">
        <v>8155451</v>
      </c>
      <c r="E855" s="2">
        <v>46112</v>
      </c>
      <c r="F855" s="2">
        <v>45748</v>
      </c>
      <c r="G855" s="3">
        <v>-6</v>
      </c>
      <c r="H855" t="s">
        <v>14</v>
      </c>
    </row>
    <row r="856" spans="1:8" x14ac:dyDescent="0.25">
      <c r="A856" t="s">
        <v>0</v>
      </c>
      <c r="B856" t="s">
        <v>3426</v>
      </c>
      <c r="C856" t="s">
        <v>17</v>
      </c>
      <c r="D856">
        <v>8155453</v>
      </c>
      <c r="E856" s="2">
        <v>46112</v>
      </c>
      <c r="F856" s="2">
        <v>45748</v>
      </c>
      <c r="G856" s="3">
        <v>-6</v>
      </c>
      <c r="H856" t="s">
        <v>14</v>
      </c>
    </row>
    <row r="857" spans="1:8" x14ac:dyDescent="0.25">
      <c r="A857" t="s">
        <v>0</v>
      </c>
      <c r="B857" t="s">
        <v>3426</v>
      </c>
      <c r="C857" t="s">
        <v>17</v>
      </c>
      <c r="D857">
        <v>8157451</v>
      </c>
      <c r="E857" s="2">
        <v>46112</v>
      </c>
      <c r="F857" s="2">
        <v>45748</v>
      </c>
      <c r="G857" s="3">
        <v>-6</v>
      </c>
      <c r="H857" t="s">
        <v>14</v>
      </c>
    </row>
    <row r="858" spans="1:8" x14ac:dyDescent="0.25">
      <c r="A858" t="s">
        <v>0</v>
      </c>
      <c r="B858" t="s">
        <v>3426</v>
      </c>
      <c r="C858" t="s">
        <v>17</v>
      </c>
      <c r="D858">
        <v>8158451</v>
      </c>
      <c r="E858" s="2">
        <v>46112</v>
      </c>
      <c r="F858" s="2">
        <v>45748</v>
      </c>
      <c r="G858" s="3">
        <v>-6</v>
      </c>
      <c r="H858" t="s">
        <v>14</v>
      </c>
    </row>
    <row r="859" spans="1:8" x14ac:dyDescent="0.25">
      <c r="A859" t="s">
        <v>0</v>
      </c>
      <c r="B859" t="s">
        <v>3426</v>
      </c>
      <c r="C859" t="s">
        <v>17</v>
      </c>
      <c r="D859">
        <v>8161451</v>
      </c>
      <c r="E859" s="2">
        <v>46112</v>
      </c>
      <c r="F859" s="2">
        <v>45748</v>
      </c>
      <c r="G859" s="3">
        <v>-6</v>
      </c>
      <c r="H859" t="s">
        <v>14</v>
      </c>
    </row>
    <row r="860" spans="1:8" x14ac:dyDescent="0.25">
      <c r="A860" t="s">
        <v>0</v>
      </c>
      <c r="B860" t="s">
        <v>3426</v>
      </c>
      <c r="C860" t="s">
        <v>17</v>
      </c>
      <c r="D860">
        <v>8162451</v>
      </c>
      <c r="E860" s="2">
        <v>46112</v>
      </c>
      <c r="F860" s="2">
        <v>45748</v>
      </c>
      <c r="G860" s="3">
        <v>-6</v>
      </c>
      <c r="H860" t="s">
        <v>14</v>
      </c>
    </row>
    <row r="861" spans="1:8" x14ac:dyDescent="0.25">
      <c r="A861" t="s">
        <v>0</v>
      </c>
      <c r="B861" t="s">
        <v>3426</v>
      </c>
      <c r="C861" t="s">
        <v>17</v>
      </c>
      <c r="D861">
        <v>8164451</v>
      </c>
      <c r="E861" s="2">
        <v>46112</v>
      </c>
      <c r="F861" s="2">
        <v>45748</v>
      </c>
      <c r="G861" s="3">
        <v>-6</v>
      </c>
      <c r="H861" t="s">
        <v>14</v>
      </c>
    </row>
    <row r="862" spans="1:8" x14ac:dyDescent="0.25">
      <c r="A862" t="s">
        <v>0</v>
      </c>
      <c r="B862" t="s">
        <v>3426</v>
      </c>
      <c r="C862" t="s">
        <v>17</v>
      </c>
      <c r="D862">
        <v>8167451</v>
      </c>
      <c r="E862" s="2">
        <v>46112</v>
      </c>
      <c r="F862" s="2">
        <v>45748</v>
      </c>
      <c r="G862" s="3">
        <v>-6</v>
      </c>
      <c r="H862" t="s">
        <v>14</v>
      </c>
    </row>
    <row r="863" spans="1:8" x14ac:dyDescent="0.25">
      <c r="A863" t="s">
        <v>0</v>
      </c>
      <c r="B863" t="s">
        <v>3426</v>
      </c>
      <c r="C863" t="s">
        <v>17</v>
      </c>
      <c r="D863">
        <v>8168451</v>
      </c>
      <c r="E863" s="2">
        <v>46112</v>
      </c>
      <c r="F863" s="2">
        <v>45748</v>
      </c>
      <c r="G863" s="3">
        <v>-8</v>
      </c>
      <c r="H863" t="s">
        <v>14</v>
      </c>
    </row>
    <row r="864" spans="1:8" x14ac:dyDescent="0.25">
      <c r="A864" t="s">
        <v>0</v>
      </c>
      <c r="B864" t="s">
        <v>3426</v>
      </c>
      <c r="C864" t="s">
        <v>17</v>
      </c>
      <c r="D864">
        <v>8533402</v>
      </c>
      <c r="E864" s="2">
        <v>46112</v>
      </c>
      <c r="F864" s="2">
        <v>45748</v>
      </c>
      <c r="G864" s="3">
        <v>-6</v>
      </c>
      <c r="H864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H7934"/>
  <sheetViews>
    <sheetView topLeftCell="A11" workbookViewId="0">
      <selection activeCell="H2" sqref="H2"/>
    </sheetView>
  </sheetViews>
  <sheetFormatPr defaultColWidth="8.6640625" defaultRowHeight="13.2" x14ac:dyDescent="0.25"/>
  <cols>
    <col min="1" max="1" width="8" bestFit="1" customWidth="1"/>
    <col min="2" max="2" width="6" bestFit="1" customWidth="1"/>
    <col min="3" max="3" width="12" bestFit="1" customWidth="1"/>
    <col min="4" max="5" width="13" bestFit="1" customWidth="1"/>
    <col min="6" max="6" width="10" bestFit="1" customWidth="1"/>
    <col min="7" max="7" width="11" bestFit="1" customWidth="1"/>
    <col min="8" max="8" width="42" bestFit="1" customWidth="1"/>
  </cols>
  <sheetData>
    <row r="1" spans="1:8" ht="39.6" x14ac:dyDescent="0.25">
      <c r="A1" s="4" t="s">
        <v>6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4" t="s">
        <v>12</v>
      </c>
      <c r="H1" s="11" t="s">
        <v>3586</v>
      </c>
    </row>
    <row r="2" spans="1:8" x14ac:dyDescent="0.25">
      <c r="A2" t="s">
        <v>0</v>
      </c>
      <c r="B2" t="s">
        <v>2141</v>
      </c>
      <c r="C2">
        <v>830981014</v>
      </c>
      <c r="D2" s="2">
        <v>2958465</v>
      </c>
      <c r="E2" s="2">
        <v>38504</v>
      </c>
      <c r="F2" s="28">
        <v>102</v>
      </c>
      <c r="G2" t="s">
        <v>3589</v>
      </c>
    </row>
    <row r="3" spans="1:8" x14ac:dyDescent="0.25">
      <c r="A3" t="s">
        <v>0</v>
      </c>
      <c r="B3" t="s">
        <v>2141</v>
      </c>
      <c r="C3">
        <v>838900001</v>
      </c>
      <c r="D3" s="2">
        <v>2958465</v>
      </c>
      <c r="E3" s="2">
        <v>42664</v>
      </c>
      <c r="F3" s="28">
        <v>140</v>
      </c>
      <c r="G3" t="s">
        <v>3589</v>
      </c>
    </row>
    <row r="4" spans="1:8" x14ac:dyDescent="0.25">
      <c r="A4" t="s">
        <v>0</v>
      </c>
      <c r="B4" t="s">
        <v>2141</v>
      </c>
      <c r="C4" t="s">
        <v>3590</v>
      </c>
      <c r="D4" s="2">
        <v>2958465</v>
      </c>
      <c r="E4" s="2">
        <v>42401</v>
      </c>
      <c r="F4" s="28">
        <v>150</v>
      </c>
      <c r="G4" t="s">
        <v>3589</v>
      </c>
    </row>
    <row r="5" spans="1:8" x14ac:dyDescent="0.25">
      <c r="A5" t="s">
        <v>0</v>
      </c>
      <c r="B5" t="s">
        <v>2141</v>
      </c>
      <c r="C5">
        <v>838900044</v>
      </c>
      <c r="D5" s="2">
        <v>2958465</v>
      </c>
      <c r="E5" s="2">
        <v>41198</v>
      </c>
      <c r="F5" s="28">
        <v>1</v>
      </c>
      <c r="G5" t="s">
        <v>3589</v>
      </c>
    </row>
    <row r="6" spans="1:8" x14ac:dyDescent="0.25">
      <c r="A6" t="s">
        <v>0</v>
      </c>
      <c r="B6" t="s">
        <v>2141</v>
      </c>
      <c r="C6">
        <v>838900054</v>
      </c>
      <c r="D6" s="2">
        <v>2958465</v>
      </c>
      <c r="E6" s="2">
        <v>37712</v>
      </c>
      <c r="F6" s="28">
        <v>1</v>
      </c>
      <c r="G6" t="s">
        <v>3589</v>
      </c>
    </row>
    <row r="7" spans="1:8" x14ac:dyDescent="0.25">
      <c r="A7" t="s">
        <v>0</v>
      </c>
      <c r="B7" t="s">
        <v>2141</v>
      </c>
      <c r="C7">
        <v>838900084</v>
      </c>
      <c r="D7" s="2">
        <v>2958465</v>
      </c>
      <c r="E7" s="2">
        <v>37841</v>
      </c>
      <c r="F7" s="28">
        <v>1</v>
      </c>
      <c r="G7" t="s">
        <v>3589</v>
      </c>
    </row>
    <row r="8" spans="1:8" x14ac:dyDescent="0.25">
      <c r="A8" t="s">
        <v>0</v>
      </c>
      <c r="B8" t="s">
        <v>2141</v>
      </c>
      <c r="C8">
        <v>838900104</v>
      </c>
      <c r="D8" s="2">
        <v>2958465</v>
      </c>
      <c r="E8" s="2">
        <v>37288</v>
      </c>
      <c r="F8" s="28">
        <v>1</v>
      </c>
      <c r="G8" t="s">
        <v>3589</v>
      </c>
    </row>
    <row r="9" spans="1:8" x14ac:dyDescent="0.25">
      <c r="A9" t="s">
        <v>0</v>
      </c>
      <c r="B9" t="s">
        <v>2141</v>
      </c>
      <c r="C9">
        <v>838900254</v>
      </c>
      <c r="D9" s="2">
        <v>2958465</v>
      </c>
      <c r="E9" s="2">
        <v>38108</v>
      </c>
      <c r="F9" s="28">
        <v>0.02</v>
      </c>
      <c r="G9" t="s">
        <v>3589</v>
      </c>
    </row>
    <row r="10" spans="1:8" x14ac:dyDescent="0.25">
      <c r="A10" t="s">
        <v>0</v>
      </c>
      <c r="B10" t="s">
        <v>2141</v>
      </c>
      <c r="C10">
        <v>838900454</v>
      </c>
      <c r="D10" s="2">
        <v>2958465</v>
      </c>
      <c r="E10" s="2">
        <v>40637</v>
      </c>
      <c r="F10" s="28">
        <v>0.01</v>
      </c>
      <c r="G10" t="s">
        <v>3589</v>
      </c>
    </row>
    <row r="11" spans="1:8" x14ac:dyDescent="0.25">
      <c r="A11" t="s">
        <v>0</v>
      </c>
      <c r="B11" t="s">
        <v>2141</v>
      </c>
      <c r="C11">
        <v>838900554</v>
      </c>
      <c r="D11" s="2">
        <v>2958465</v>
      </c>
      <c r="E11" s="2">
        <v>40634</v>
      </c>
      <c r="F11" s="28">
        <v>0.01</v>
      </c>
      <c r="G11" t="s">
        <v>3589</v>
      </c>
    </row>
    <row r="12" spans="1:8" x14ac:dyDescent="0.25">
      <c r="A12" t="s">
        <v>0</v>
      </c>
      <c r="B12" t="s">
        <v>2141</v>
      </c>
      <c r="C12">
        <v>838903004</v>
      </c>
      <c r="D12" s="2">
        <v>2958465</v>
      </c>
      <c r="E12" s="2">
        <v>37326</v>
      </c>
      <c r="F12" s="28">
        <v>1</v>
      </c>
      <c r="G12" t="s">
        <v>3589</v>
      </c>
    </row>
    <row r="13" spans="1:8" x14ac:dyDescent="0.25">
      <c r="A13" t="s">
        <v>0</v>
      </c>
      <c r="B13" t="s">
        <v>2141</v>
      </c>
      <c r="C13">
        <v>838904004</v>
      </c>
      <c r="D13" s="2">
        <v>2958465</v>
      </c>
      <c r="E13" s="2">
        <v>41613</v>
      </c>
      <c r="F13" s="28">
        <v>1</v>
      </c>
      <c r="G13" t="s">
        <v>3589</v>
      </c>
    </row>
    <row r="14" spans="1:8" x14ac:dyDescent="0.25">
      <c r="A14" t="s">
        <v>0</v>
      </c>
      <c r="B14" t="s">
        <v>2141</v>
      </c>
      <c r="C14">
        <v>838907004</v>
      </c>
      <c r="D14" s="2">
        <v>2958465</v>
      </c>
      <c r="E14" s="2">
        <v>42262</v>
      </c>
      <c r="F14" s="28">
        <v>0.01</v>
      </c>
      <c r="G14" t="s">
        <v>3589</v>
      </c>
    </row>
    <row r="15" spans="1:8" x14ac:dyDescent="0.25">
      <c r="A15" t="s">
        <v>0</v>
      </c>
      <c r="B15" t="s">
        <v>2141</v>
      </c>
      <c r="C15">
        <v>838920104</v>
      </c>
      <c r="D15" s="2">
        <v>46142</v>
      </c>
      <c r="E15" s="2">
        <v>45824</v>
      </c>
      <c r="F15" s="28">
        <v>3</v>
      </c>
      <c r="G15" t="s">
        <v>3589</v>
      </c>
    </row>
    <row r="16" spans="1:8" x14ac:dyDescent="0.25">
      <c r="A16" t="s">
        <v>0</v>
      </c>
      <c r="B16" t="s">
        <v>2141</v>
      </c>
      <c r="C16">
        <v>838920203</v>
      </c>
      <c r="D16" s="2">
        <v>2958465</v>
      </c>
      <c r="E16" s="2">
        <v>45047</v>
      </c>
      <c r="F16" s="28">
        <v>1</v>
      </c>
      <c r="G16" t="s">
        <v>3589</v>
      </c>
    </row>
    <row r="17" spans="1:7" x14ac:dyDescent="0.25">
      <c r="A17" t="s">
        <v>0</v>
      </c>
      <c r="B17" t="s">
        <v>2141</v>
      </c>
      <c r="C17">
        <v>838920204</v>
      </c>
      <c r="D17" s="2">
        <v>2958465</v>
      </c>
      <c r="E17" s="2">
        <v>38501</v>
      </c>
      <c r="F17" s="28">
        <v>0.01</v>
      </c>
      <c r="G17" t="s">
        <v>3589</v>
      </c>
    </row>
    <row r="18" spans="1:7" x14ac:dyDescent="0.25">
      <c r="A18" t="s">
        <v>0</v>
      </c>
      <c r="B18" t="s">
        <v>2141</v>
      </c>
      <c r="C18">
        <v>1000000</v>
      </c>
      <c r="D18" s="2">
        <v>2958465</v>
      </c>
      <c r="E18" s="2">
        <v>44713</v>
      </c>
      <c r="F18" s="28">
        <v>156</v>
      </c>
      <c r="G18" t="s">
        <v>18</v>
      </c>
    </row>
    <row r="19" spans="1:7" x14ac:dyDescent="0.25">
      <c r="A19" t="s">
        <v>0</v>
      </c>
      <c r="B19" t="s">
        <v>2141</v>
      </c>
      <c r="C19">
        <v>1000400</v>
      </c>
      <c r="D19" s="2">
        <v>2958465</v>
      </c>
      <c r="E19" s="2">
        <v>44713</v>
      </c>
      <c r="F19" s="28">
        <v>160</v>
      </c>
      <c r="G19" t="s">
        <v>18</v>
      </c>
    </row>
    <row r="20" spans="1:7" x14ac:dyDescent="0.25">
      <c r="A20" t="s">
        <v>0</v>
      </c>
      <c r="B20" t="s">
        <v>2141</v>
      </c>
      <c r="C20">
        <v>1000401</v>
      </c>
      <c r="D20" s="2">
        <v>2958465</v>
      </c>
      <c r="E20" s="2">
        <v>44713</v>
      </c>
      <c r="F20" s="28">
        <v>160</v>
      </c>
      <c r="G20" t="s">
        <v>18</v>
      </c>
    </row>
    <row r="21" spans="1:7" x14ac:dyDescent="0.25">
      <c r="A21" t="s">
        <v>0</v>
      </c>
      <c r="B21" t="s">
        <v>2141</v>
      </c>
      <c r="C21">
        <v>1051000</v>
      </c>
      <c r="D21" s="2">
        <v>2958465</v>
      </c>
      <c r="E21" s="2">
        <v>44713</v>
      </c>
      <c r="F21" s="28">
        <v>176</v>
      </c>
      <c r="G21" t="s">
        <v>18</v>
      </c>
    </row>
    <row r="22" spans="1:7" x14ac:dyDescent="0.25">
      <c r="A22" t="s">
        <v>0</v>
      </c>
      <c r="B22" t="s">
        <v>2141</v>
      </c>
      <c r="C22">
        <v>1051400</v>
      </c>
      <c r="D22" s="2">
        <v>2958465</v>
      </c>
      <c r="E22" s="2">
        <v>44713</v>
      </c>
      <c r="F22" s="28">
        <v>180</v>
      </c>
      <c r="G22" t="s">
        <v>18</v>
      </c>
    </row>
    <row r="23" spans="1:7" x14ac:dyDescent="0.25">
      <c r="A23" t="s">
        <v>0</v>
      </c>
      <c r="B23" t="s">
        <v>2141</v>
      </c>
      <c r="C23">
        <v>1051401</v>
      </c>
      <c r="D23" s="2">
        <v>2958465</v>
      </c>
      <c r="E23" s="2">
        <v>44713</v>
      </c>
      <c r="F23" s="28">
        <v>180</v>
      </c>
      <c r="G23" t="s">
        <v>18</v>
      </c>
    </row>
    <row r="24" spans="1:7" x14ac:dyDescent="0.25">
      <c r="A24" t="s">
        <v>0</v>
      </c>
      <c r="B24" t="s">
        <v>2141</v>
      </c>
      <c r="C24">
        <v>1056000</v>
      </c>
      <c r="D24" s="2">
        <v>2958465</v>
      </c>
      <c r="E24" s="2">
        <v>45783</v>
      </c>
      <c r="F24" s="28">
        <v>156</v>
      </c>
      <c r="G24" t="s">
        <v>18</v>
      </c>
    </row>
    <row r="25" spans="1:7" x14ac:dyDescent="0.25">
      <c r="A25" t="s">
        <v>0</v>
      </c>
      <c r="B25" t="s">
        <v>2141</v>
      </c>
      <c r="C25">
        <v>1056400</v>
      </c>
      <c r="D25" s="2">
        <v>2958465</v>
      </c>
      <c r="E25" s="2">
        <v>45783</v>
      </c>
      <c r="F25" s="28">
        <v>160</v>
      </c>
      <c r="G25" t="s">
        <v>18</v>
      </c>
    </row>
    <row r="26" spans="1:7" x14ac:dyDescent="0.25">
      <c r="A26" t="s">
        <v>0</v>
      </c>
      <c r="B26" t="s">
        <v>2141</v>
      </c>
      <c r="C26">
        <v>1056401</v>
      </c>
      <c r="D26" s="2">
        <v>2958465</v>
      </c>
      <c r="E26" s="2">
        <v>45783</v>
      </c>
      <c r="F26" s="28">
        <v>160</v>
      </c>
      <c r="G26" t="s">
        <v>18</v>
      </c>
    </row>
    <row r="27" spans="1:7" x14ac:dyDescent="0.25">
      <c r="A27" t="s">
        <v>0</v>
      </c>
      <c r="B27" t="s">
        <v>2141</v>
      </c>
      <c r="C27">
        <v>1201000</v>
      </c>
      <c r="D27" s="2">
        <v>2958465</v>
      </c>
      <c r="E27" s="2">
        <v>44305</v>
      </c>
      <c r="F27" s="28">
        <v>186</v>
      </c>
      <c r="G27" t="s">
        <v>18</v>
      </c>
    </row>
    <row r="28" spans="1:7" x14ac:dyDescent="0.25">
      <c r="A28" t="s">
        <v>0</v>
      </c>
      <c r="B28" t="s">
        <v>2141</v>
      </c>
      <c r="C28">
        <v>1201400</v>
      </c>
      <c r="D28" s="2">
        <v>2958465</v>
      </c>
      <c r="E28" s="2">
        <v>44305</v>
      </c>
      <c r="F28" s="28">
        <v>190</v>
      </c>
      <c r="G28" t="s">
        <v>18</v>
      </c>
    </row>
    <row r="29" spans="1:7" x14ac:dyDescent="0.25">
      <c r="A29" t="s">
        <v>0</v>
      </c>
      <c r="B29" t="s">
        <v>2141</v>
      </c>
      <c r="C29">
        <v>1201401</v>
      </c>
      <c r="D29" s="2">
        <v>2958465</v>
      </c>
      <c r="E29" s="2">
        <v>44305</v>
      </c>
      <c r="F29" s="28">
        <v>190</v>
      </c>
      <c r="G29" t="s">
        <v>18</v>
      </c>
    </row>
    <row r="30" spans="1:7" x14ac:dyDescent="0.25">
      <c r="A30" t="s">
        <v>0</v>
      </c>
      <c r="B30" t="s">
        <v>2141</v>
      </c>
      <c r="C30">
        <v>1203000</v>
      </c>
      <c r="D30" s="2">
        <v>2958465</v>
      </c>
      <c r="E30" s="2">
        <v>44305</v>
      </c>
      <c r="F30" s="28">
        <v>182</v>
      </c>
      <c r="G30" t="s">
        <v>18</v>
      </c>
    </row>
    <row r="31" spans="1:7" x14ac:dyDescent="0.25">
      <c r="A31" t="s">
        <v>0</v>
      </c>
      <c r="B31" t="s">
        <v>2141</v>
      </c>
      <c r="C31">
        <v>1203400</v>
      </c>
      <c r="D31" s="2">
        <v>2958465</v>
      </c>
      <c r="E31" s="2">
        <v>44305</v>
      </c>
      <c r="F31" s="28">
        <v>186</v>
      </c>
      <c r="G31" t="s">
        <v>18</v>
      </c>
    </row>
    <row r="32" spans="1:7" x14ac:dyDescent="0.25">
      <c r="A32" t="s">
        <v>0</v>
      </c>
      <c r="B32" t="s">
        <v>2141</v>
      </c>
      <c r="C32">
        <v>1203401</v>
      </c>
      <c r="D32" s="2">
        <v>2958465</v>
      </c>
      <c r="E32" s="2">
        <v>44305</v>
      </c>
      <c r="F32" s="28">
        <v>186</v>
      </c>
      <c r="G32" t="s">
        <v>18</v>
      </c>
    </row>
    <row r="33" spans="1:7" x14ac:dyDescent="0.25">
      <c r="A33" t="s">
        <v>0</v>
      </c>
      <c r="B33" t="s">
        <v>2141</v>
      </c>
      <c r="C33">
        <v>1203410</v>
      </c>
      <c r="D33" s="2">
        <v>2958465</v>
      </c>
      <c r="E33" s="2">
        <v>44305</v>
      </c>
      <c r="F33" s="28">
        <v>186</v>
      </c>
      <c r="G33" t="s">
        <v>18</v>
      </c>
    </row>
    <row r="34" spans="1:7" x14ac:dyDescent="0.25">
      <c r="A34" t="s">
        <v>0</v>
      </c>
      <c r="B34" t="s">
        <v>2141</v>
      </c>
      <c r="C34">
        <v>1301000</v>
      </c>
      <c r="D34" s="2">
        <v>2958465</v>
      </c>
      <c r="E34" s="2">
        <v>44774</v>
      </c>
      <c r="F34" s="28">
        <v>187</v>
      </c>
      <c r="G34" t="s">
        <v>18</v>
      </c>
    </row>
    <row r="35" spans="1:7" x14ac:dyDescent="0.25">
      <c r="A35" t="s">
        <v>0</v>
      </c>
      <c r="B35" t="s">
        <v>2141</v>
      </c>
      <c r="C35">
        <v>1301288</v>
      </c>
      <c r="D35" s="2">
        <v>2958465</v>
      </c>
      <c r="E35" s="2">
        <v>44764</v>
      </c>
      <c r="F35" s="28">
        <v>195</v>
      </c>
      <c r="G35" t="s">
        <v>18</v>
      </c>
    </row>
    <row r="36" spans="1:7" x14ac:dyDescent="0.25">
      <c r="A36" t="s">
        <v>0</v>
      </c>
      <c r="B36" t="s">
        <v>2141</v>
      </c>
      <c r="C36">
        <v>1301400</v>
      </c>
      <c r="D36" s="2">
        <v>2958465</v>
      </c>
      <c r="E36" s="2">
        <v>44774</v>
      </c>
      <c r="F36" s="28">
        <v>191</v>
      </c>
      <c r="G36" t="s">
        <v>18</v>
      </c>
    </row>
    <row r="37" spans="1:7" x14ac:dyDescent="0.25">
      <c r="A37" t="s">
        <v>0</v>
      </c>
      <c r="B37" t="s">
        <v>2141</v>
      </c>
      <c r="C37">
        <v>1301401</v>
      </c>
      <c r="D37" s="2">
        <v>2958465</v>
      </c>
      <c r="E37" s="2">
        <v>44774</v>
      </c>
      <c r="F37" s="28">
        <v>191</v>
      </c>
      <c r="G37" t="s">
        <v>18</v>
      </c>
    </row>
    <row r="38" spans="1:7" x14ac:dyDescent="0.25">
      <c r="A38" t="s">
        <v>0</v>
      </c>
      <c r="B38" t="s">
        <v>2141</v>
      </c>
      <c r="C38">
        <v>1303000</v>
      </c>
      <c r="D38" s="2">
        <v>2958465</v>
      </c>
      <c r="E38" s="2">
        <v>44774</v>
      </c>
      <c r="F38" s="28">
        <v>198</v>
      </c>
      <c r="G38" t="s">
        <v>18</v>
      </c>
    </row>
    <row r="39" spans="1:7" x14ac:dyDescent="0.25">
      <c r="A39" t="s">
        <v>0</v>
      </c>
      <c r="B39" t="s">
        <v>2141</v>
      </c>
      <c r="C39">
        <v>1303400</v>
      </c>
      <c r="D39" s="2">
        <v>2958465</v>
      </c>
      <c r="E39" s="2">
        <v>44774</v>
      </c>
      <c r="F39" s="28">
        <v>202</v>
      </c>
      <c r="G39" t="s">
        <v>18</v>
      </c>
    </row>
    <row r="40" spans="1:7" x14ac:dyDescent="0.25">
      <c r="A40" t="s">
        <v>0</v>
      </c>
      <c r="B40" t="s">
        <v>2141</v>
      </c>
      <c r="C40">
        <v>1303401</v>
      </c>
      <c r="D40" s="2">
        <v>2958465</v>
      </c>
      <c r="E40" s="2">
        <v>44774</v>
      </c>
      <c r="F40" s="28">
        <v>202</v>
      </c>
      <c r="G40" t="s">
        <v>18</v>
      </c>
    </row>
    <row r="41" spans="1:7" x14ac:dyDescent="0.25">
      <c r="A41" t="s">
        <v>0</v>
      </c>
      <c r="B41" t="s">
        <v>2141</v>
      </c>
      <c r="C41">
        <v>1303402</v>
      </c>
      <c r="D41" s="2">
        <v>2958465</v>
      </c>
      <c r="E41" s="2">
        <v>45022</v>
      </c>
      <c r="F41" s="28">
        <v>202</v>
      </c>
      <c r="G41" t="s">
        <v>18</v>
      </c>
    </row>
    <row r="42" spans="1:7" x14ac:dyDescent="0.25">
      <c r="A42" t="s">
        <v>0</v>
      </c>
      <c r="B42" t="s">
        <v>2141</v>
      </c>
      <c r="C42">
        <v>1304000</v>
      </c>
      <c r="D42" s="2">
        <v>2958465</v>
      </c>
      <c r="E42" s="2">
        <v>44305</v>
      </c>
      <c r="F42" s="28">
        <v>204</v>
      </c>
      <c r="G42" t="s">
        <v>18</v>
      </c>
    </row>
    <row r="43" spans="1:7" x14ac:dyDescent="0.25">
      <c r="A43" t="s">
        <v>0</v>
      </c>
      <c r="B43" t="s">
        <v>2141</v>
      </c>
      <c r="C43">
        <v>1304400</v>
      </c>
      <c r="D43" s="2">
        <v>2958465</v>
      </c>
      <c r="E43" s="2">
        <v>44305</v>
      </c>
      <c r="F43" s="28">
        <v>208</v>
      </c>
      <c r="G43" t="s">
        <v>18</v>
      </c>
    </row>
    <row r="44" spans="1:7" x14ac:dyDescent="0.25">
      <c r="A44" t="s">
        <v>0</v>
      </c>
      <c r="B44" t="s">
        <v>2141</v>
      </c>
      <c r="C44">
        <v>1304401</v>
      </c>
      <c r="D44" s="2">
        <v>2958465</v>
      </c>
      <c r="E44" s="2">
        <v>44305</v>
      </c>
      <c r="F44" s="28">
        <v>208</v>
      </c>
      <c r="G44" t="s">
        <v>18</v>
      </c>
    </row>
    <row r="45" spans="1:7" x14ac:dyDescent="0.25">
      <c r="A45" t="s">
        <v>0</v>
      </c>
      <c r="B45" t="s">
        <v>2141</v>
      </c>
      <c r="C45">
        <v>1305000</v>
      </c>
      <c r="D45" s="2">
        <v>2958465</v>
      </c>
      <c r="E45" s="2">
        <v>44305</v>
      </c>
      <c r="F45" s="28">
        <v>225</v>
      </c>
      <c r="G45" t="s">
        <v>18</v>
      </c>
    </row>
    <row r="46" spans="1:7" x14ac:dyDescent="0.25">
      <c r="A46" t="s">
        <v>0</v>
      </c>
      <c r="B46" t="s">
        <v>2141</v>
      </c>
      <c r="C46">
        <v>1305400</v>
      </c>
      <c r="D46" s="2">
        <v>2958465</v>
      </c>
      <c r="E46" s="2">
        <v>44305</v>
      </c>
      <c r="F46" s="28">
        <v>229</v>
      </c>
      <c r="G46" t="s">
        <v>18</v>
      </c>
    </row>
    <row r="47" spans="1:7" x14ac:dyDescent="0.25">
      <c r="A47" t="s">
        <v>0</v>
      </c>
      <c r="B47" t="s">
        <v>2141</v>
      </c>
      <c r="C47">
        <v>1305401</v>
      </c>
      <c r="D47" s="2">
        <v>2958465</v>
      </c>
      <c r="E47" s="2">
        <v>44305</v>
      </c>
      <c r="F47" s="28">
        <v>229</v>
      </c>
      <c r="G47" t="s">
        <v>18</v>
      </c>
    </row>
    <row r="48" spans="1:7" x14ac:dyDescent="0.25">
      <c r="A48" t="s">
        <v>0</v>
      </c>
      <c r="B48" t="s">
        <v>2141</v>
      </c>
      <c r="C48">
        <v>1306000</v>
      </c>
      <c r="D48" s="2">
        <v>2958465</v>
      </c>
      <c r="E48" s="2">
        <v>44305</v>
      </c>
      <c r="F48" s="28">
        <v>219</v>
      </c>
      <c r="G48" t="s">
        <v>18</v>
      </c>
    </row>
    <row r="49" spans="1:7" x14ac:dyDescent="0.25">
      <c r="A49" t="s">
        <v>0</v>
      </c>
      <c r="B49" t="s">
        <v>2141</v>
      </c>
      <c r="C49">
        <v>1306400</v>
      </c>
      <c r="D49" s="2">
        <v>2958465</v>
      </c>
      <c r="E49" s="2">
        <v>44305</v>
      </c>
      <c r="F49" s="28">
        <v>223</v>
      </c>
      <c r="G49" t="s">
        <v>18</v>
      </c>
    </row>
    <row r="50" spans="1:7" x14ac:dyDescent="0.25">
      <c r="A50" t="s">
        <v>0</v>
      </c>
      <c r="B50" t="s">
        <v>2141</v>
      </c>
      <c r="C50">
        <v>1306401</v>
      </c>
      <c r="D50" s="2">
        <v>2958465</v>
      </c>
      <c r="E50" s="2">
        <v>44305</v>
      </c>
      <c r="F50" s="28">
        <v>223</v>
      </c>
      <c r="G50" t="s">
        <v>18</v>
      </c>
    </row>
    <row r="51" spans="1:7" x14ac:dyDescent="0.25">
      <c r="A51" t="s">
        <v>0</v>
      </c>
      <c r="B51" t="s">
        <v>2141</v>
      </c>
      <c r="C51">
        <v>1314000</v>
      </c>
      <c r="D51" s="2">
        <v>2958465</v>
      </c>
      <c r="E51" s="2">
        <v>44713</v>
      </c>
      <c r="F51" s="28">
        <v>156</v>
      </c>
      <c r="G51" t="s">
        <v>18</v>
      </c>
    </row>
    <row r="52" spans="1:7" x14ac:dyDescent="0.25">
      <c r="A52" t="s">
        <v>0</v>
      </c>
      <c r="B52" t="s">
        <v>2141</v>
      </c>
      <c r="C52">
        <v>1314400</v>
      </c>
      <c r="D52" s="2">
        <v>2958465</v>
      </c>
      <c r="E52" s="2">
        <v>44713</v>
      </c>
      <c r="F52" s="28">
        <v>160</v>
      </c>
      <c r="G52" t="s">
        <v>18</v>
      </c>
    </row>
    <row r="53" spans="1:7" x14ac:dyDescent="0.25">
      <c r="A53" t="s">
        <v>0</v>
      </c>
      <c r="B53" t="s">
        <v>2141</v>
      </c>
      <c r="C53">
        <v>1314401</v>
      </c>
      <c r="D53" s="2">
        <v>2958465</v>
      </c>
      <c r="E53" s="2">
        <v>44713</v>
      </c>
      <c r="F53" s="28">
        <v>160</v>
      </c>
      <c r="G53" t="s">
        <v>18</v>
      </c>
    </row>
    <row r="54" spans="1:7" x14ac:dyDescent="0.25">
      <c r="A54" t="s">
        <v>0</v>
      </c>
      <c r="B54" t="s">
        <v>2141</v>
      </c>
      <c r="C54">
        <v>1395000</v>
      </c>
      <c r="D54" s="2">
        <v>2958465</v>
      </c>
      <c r="E54" s="2">
        <v>44305</v>
      </c>
      <c r="F54" s="28">
        <v>188</v>
      </c>
      <c r="G54" t="s">
        <v>18</v>
      </c>
    </row>
    <row r="55" spans="1:7" x14ac:dyDescent="0.25">
      <c r="A55" t="s">
        <v>0</v>
      </c>
      <c r="B55" t="s">
        <v>2141</v>
      </c>
      <c r="C55">
        <v>1395400</v>
      </c>
      <c r="D55" s="2">
        <v>2958465</v>
      </c>
      <c r="E55" s="2">
        <v>44305</v>
      </c>
      <c r="F55" s="28">
        <v>192</v>
      </c>
      <c r="G55" t="s">
        <v>18</v>
      </c>
    </row>
    <row r="56" spans="1:7" x14ac:dyDescent="0.25">
      <c r="A56" t="s">
        <v>0</v>
      </c>
      <c r="B56" t="s">
        <v>2141</v>
      </c>
      <c r="C56">
        <v>1395401</v>
      </c>
      <c r="D56" s="2">
        <v>2958465</v>
      </c>
      <c r="E56" s="2">
        <v>44305</v>
      </c>
      <c r="F56" s="28">
        <v>192</v>
      </c>
      <c r="G56" t="s">
        <v>18</v>
      </c>
    </row>
    <row r="57" spans="1:7" x14ac:dyDescent="0.25">
      <c r="A57" t="s">
        <v>0</v>
      </c>
      <c r="B57" t="s">
        <v>2141</v>
      </c>
      <c r="C57">
        <v>1403000</v>
      </c>
      <c r="D57" s="2">
        <v>2958465</v>
      </c>
      <c r="E57" s="2">
        <v>44774</v>
      </c>
      <c r="F57" s="28">
        <v>219</v>
      </c>
      <c r="G57" t="s">
        <v>18</v>
      </c>
    </row>
    <row r="58" spans="1:7" x14ac:dyDescent="0.25">
      <c r="A58" t="s">
        <v>0</v>
      </c>
      <c r="B58" t="s">
        <v>2141</v>
      </c>
      <c r="C58">
        <v>1403173</v>
      </c>
      <c r="D58" s="2">
        <v>2958465</v>
      </c>
      <c r="E58" s="2">
        <v>44764</v>
      </c>
      <c r="F58" s="28">
        <v>113.75</v>
      </c>
      <c r="G58" t="s">
        <v>2</v>
      </c>
    </row>
    <row r="59" spans="1:7" x14ac:dyDescent="0.25">
      <c r="A59" t="s">
        <v>0</v>
      </c>
      <c r="B59" t="s">
        <v>2141</v>
      </c>
      <c r="C59">
        <v>1403174</v>
      </c>
      <c r="D59" s="2">
        <v>2958465</v>
      </c>
      <c r="E59" s="2">
        <v>44764</v>
      </c>
      <c r="F59" s="28">
        <v>113.75</v>
      </c>
      <c r="G59" t="s">
        <v>2</v>
      </c>
    </row>
    <row r="60" spans="1:7" x14ac:dyDescent="0.25">
      <c r="A60" t="s">
        <v>0</v>
      </c>
      <c r="B60" t="s">
        <v>2141</v>
      </c>
      <c r="C60">
        <v>1403176</v>
      </c>
      <c r="D60" s="2">
        <v>2958465</v>
      </c>
      <c r="E60" s="2">
        <v>44764</v>
      </c>
      <c r="F60" s="28">
        <v>113.75</v>
      </c>
      <c r="G60" t="s">
        <v>2</v>
      </c>
    </row>
    <row r="61" spans="1:7" x14ac:dyDescent="0.25">
      <c r="A61" t="s">
        <v>0</v>
      </c>
      <c r="B61" t="s">
        <v>2141</v>
      </c>
      <c r="C61">
        <v>1403177</v>
      </c>
      <c r="D61" s="2">
        <v>2958465</v>
      </c>
      <c r="E61" s="2">
        <v>44764</v>
      </c>
      <c r="F61" s="28">
        <v>113.75</v>
      </c>
      <c r="G61" t="s">
        <v>2</v>
      </c>
    </row>
    <row r="62" spans="1:7" x14ac:dyDescent="0.25">
      <c r="A62" t="s">
        <v>0</v>
      </c>
      <c r="B62" t="s">
        <v>2141</v>
      </c>
      <c r="C62">
        <v>1403183</v>
      </c>
      <c r="D62" s="2">
        <v>2958465</v>
      </c>
      <c r="E62" s="2">
        <v>44764</v>
      </c>
      <c r="F62" s="28">
        <v>217.75</v>
      </c>
      <c r="G62" t="s">
        <v>2</v>
      </c>
    </row>
    <row r="63" spans="1:7" x14ac:dyDescent="0.25">
      <c r="A63" t="s">
        <v>0</v>
      </c>
      <c r="B63" t="s">
        <v>2141</v>
      </c>
      <c r="C63">
        <v>1403184</v>
      </c>
      <c r="D63" s="2">
        <v>2958465</v>
      </c>
      <c r="E63" s="2">
        <v>44764</v>
      </c>
      <c r="F63" s="28">
        <v>217.75</v>
      </c>
      <c r="G63" t="s">
        <v>2</v>
      </c>
    </row>
    <row r="64" spans="1:7" x14ac:dyDescent="0.25">
      <c r="A64" t="s">
        <v>0</v>
      </c>
      <c r="B64" t="s">
        <v>2141</v>
      </c>
      <c r="C64">
        <v>1403187</v>
      </c>
      <c r="D64" s="2">
        <v>2958465</v>
      </c>
      <c r="E64" s="2">
        <v>44764</v>
      </c>
      <c r="F64" s="28">
        <v>217.75</v>
      </c>
      <c r="G64" t="s">
        <v>2</v>
      </c>
    </row>
    <row r="65" spans="1:7" x14ac:dyDescent="0.25">
      <c r="A65" t="s">
        <v>0</v>
      </c>
      <c r="B65" t="s">
        <v>2141</v>
      </c>
      <c r="C65">
        <v>1403188</v>
      </c>
      <c r="D65" s="2">
        <v>2958465</v>
      </c>
      <c r="E65" s="2">
        <v>44764</v>
      </c>
      <c r="F65" s="28">
        <v>217.75</v>
      </c>
      <c r="G65" t="s">
        <v>2</v>
      </c>
    </row>
    <row r="66" spans="1:7" x14ac:dyDescent="0.25">
      <c r="A66" t="s">
        <v>0</v>
      </c>
      <c r="B66" t="s">
        <v>2141</v>
      </c>
      <c r="C66">
        <v>1403229</v>
      </c>
      <c r="D66" s="2">
        <v>2958465</v>
      </c>
      <c r="E66" s="2">
        <v>44764</v>
      </c>
      <c r="F66" s="28">
        <v>217.75</v>
      </c>
      <c r="G66" t="s">
        <v>2</v>
      </c>
    </row>
    <row r="67" spans="1:7" x14ac:dyDescent="0.25">
      <c r="A67" t="s">
        <v>0</v>
      </c>
      <c r="B67" t="s">
        <v>2141</v>
      </c>
      <c r="C67">
        <v>1403233</v>
      </c>
      <c r="D67" s="2">
        <v>2958465</v>
      </c>
      <c r="E67" s="2">
        <v>44764</v>
      </c>
      <c r="F67" s="28">
        <v>1072.5</v>
      </c>
      <c r="G67" t="s">
        <v>2</v>
      </c>
    </row>
    <row r="68" spans="1:7" x14ac:dyDescent="0.25">
      <c r="A68" t="s">
        <v>0</v>
      </c>
      <c r="B68" t="s">
        <v>2141</v>
      </c>
      <c r="C68">
        <v>1403234</v>
      </c>
      <c r="D68" s="2">
        <v>2958465</v>
      </c>
      <c r="E68" s="2">
        <v>44764</v>
      </c>
      <c r="F68" s="28">
        <v>1072.5</v>
      </c>
      <c r="G68" t="s">
        <v>2</v>
      </c>
    </row>
    <row r="69" spans="1:7" x14ac:dyDescent="0.25">
      <c r="A69" t="s">
        <v>0</v>
      </c>
      <c r="B69" t="s">
        <v>2141</v>
      </c>
      <c r="C69">
        <v>1403240</v>
      </c>
      <c r="D69" s="2">
        <v>2958465</v>
      </c>
      <c r="E69" s="2">
        <v>44764</v>
      </c>
      <c r="F69" s="28">
        <v>1072.5</v>
      </c>
      <c r="G69" t="s">
        <v>2</v>
      </c>
    </row>
    <row r="70" spans="1:7" x14ac:dyDescent="0.25">
      <c r="A70" t="s">
        <v>0</v>
      </c>
      <c r="B70" t="s">
        <v>2141</v>
      </c>
      <c r="C70">
        <v>1403242</v>
      </c>
      <c r="D70" s="2">
        <v>2958465</v>
      </c>
      <c r="E70" s="2">
        <v>44764</v>
      </c>
      <c r="F70" s="28">
        <v>2145</v>
      </c>
      <c r="G70" t="s">
        <v>3</v>
      </c>
    </row>
    <row r="71" spans="1:7" x14ac:dyDescent="0.25">
      <c r="A71" t="s">
        <v>0</v>
      </c>
      <c r="B71" t="s">
        <v>2141</v>
      </c>
      <c r="C71">
        <v>1403245</v>
      </c>
      <c r="D71" s="2">
        <v>2958465</v>
      </c>
      <c r="E71" s="2">
        <v>44764</v>
      </c>
      <c r="F71" s="28">
        <v>1072.5</v>
      </c>
      <c r="G71" t="s">
        <v>2</v>
      </c>
    </row>
    <row r="72" spans="1:7" x14ac:dyDescent="0.25">
      <c r="A72" t="s">
        <v>0</v>
      </c>
      <c r="B72" t="s">
        <v>2141</v>
      </c>
      <c r="C72">
        <v>1403263</v>
      </c>
      <c r="D72" s="2">
        <v>2958465</v>
      </c>
      <c r="E72" s="2">
        <v>44764</v>
      </c>
      <c r="F72" s="28">
        <v>4225</v>
      </c>
      <c r="G72" t="s">
        <v>3</v>
      </c>
    </row>
    <row r="73" spans="1:7" x14ac:dyDescent="0.25">
      <c r="A73" t="s">
        <v>0</v>
      </c>
      <c r="B73" t="s">
        <v>2141</v>
      </c>
      <c r="C73">
        <v>1403265</v>
      </c>
      <c r="D73" s="2">
        <v>2958465</v>
      </c>
      <c r="E73" s="2">
        <v>44764</v>
      </c>
      <c r="F73" s="28">
        <v>4225</v>
      </c>
      <c r="G73" t="s">
        <v>3</v>
      </c>
    </row>
    <row r="74" spans="1:7" x14ac:dyDescent="0.25">
      <c r="A74" t="s">
        <v>0</v>
      </c>
      <c r="B74" t="s">
        <v>2141</v>
      </c>
      <c r="C74">
        <v>1403271</v>
      </c>
      <c r="D74" s="2">
        <v>2958465</v>
      </c>
      <c r="E74" s="2">
        <v>44764</v>
      </c>
      <c r="F74" s="28">
        <v>226</v>
      </c>
      <c r="G74" t="s">
        <v>18</v>
      </c>
    </row>
    <row r="75" spans="1:7" x14ac:dyDescent="0.25">
      <c r="A75" t="s">
        <v>0</v>
      </c>
      <c r="B75" t="s">
        <v>2141</v>
      </c>
      <c r="C75">
        <v>1403400</v>
      </c>
      <c r="D75" s="2">
        <v>2958465</v>
      </c>
      <c r="E75" s="2">
        <v>44774</v>
      </c>
      <c r="F75" s="28">
        <v>223</v>
      </c>
      <c r="G75" t="s">
        <v>18</v>
      </c>
    </row>
    <row r="76" spans="1:7" x14ac:dyDescent="0.25">
      <c r="A76" t="s">
        <v>0</v>
      </c>
      <c r="B76" t="s">
        <v>2141</v>
      </c>
      <c r="C76">
        <v>1403401</v>
      </c>
      <c r="D76" s="2">
        <v>2958465</v>
      </c>
      <c r="E76" s="2">
        <v>44774</v>
      </c>
      <c r="F76" s="28">
        <v>223</v>
      </c>
      <c r="G76" t="s">
        <v>18</v>
      </c>
    </row>
    <row r="77" spans="1:7" x14ac:dyDescent="0.25">
      <c r="A77" t="s">
        <v>0</v>
      </c>
      <c r="B77" t="s">
        <v>2141</v>
      </c>
      <c r="C77">
        <v>1403402</v>
      </c>
      <c r="D77" s="2">
        <v>2958465</v>
      </c>
      <c r="E77" s="2">
        <v>45022</v>
      </c>
      <c r="F77" s="28">
        <v>223</v>
      </c>
      <c r="G77" t="s">
        <v>18</v>
      </c>
    </row>
    <row r="78" spans="1:7" x14ac:dyDescent="0.25">
      <c r="A78" t="s">
        <v>0</v>
      </c>
      <c r="B78" t="s">
        <v>2141</v>
      </c>
      <c r="C78">
        <v>1403673</v>
      </c>
      <c r="D78" s="2">
        <v>2958465</v>
      </c>
      <c r="E78" s="2">
        <v>43344</v>
      </c>
      <c r="F78" s="28">
        <v>82.55</v>
      </c>
      <c r="G78" t="s">
        <v>2</v>
      </c>
    </row>
    <row r="79" spans="1:7" x14ac:dyDescent="0.25">
      <c r="A79" t="s">
        <v>0</v>
      </c>
      <c r="B79" t="s">
        <v>2141</v>
      </c>
      <c r="C79">
        <v>1403674</v>
      </c>
      <c r="D79" s="2">
        <v>2958465</v>
      </c>
      <c r="E79" s="2">
        <v>43344</v>
      </c>
      <c r="F79" s="28">
        <v>82.55</v>
      </c>
      <c r="G79" t="s">
        <v>2</v>
      </c>
    </row>
    <row r="80" spans="1:7" x14ac:dyDescent="0.25">
      <c r="A80" t="s">
        <v>0</v>
      </c>
      <c r="B80" t="s">
        <v>2141</v>
      </c>
      <c r="C80">
        <v>1403676</v>
      </c>
      <c r="D80" s="2">
        <v>2958465</v>
      </c>
      <c r="E80" s="2">
        <v>43344</v>
      </c>
      <c r="F80" s="28">
        <v>81.900000000000006</v>
      </c>
      <c r="G80" t="s">
        <v>2</v>
      </c>
    </row>
    <row r="81" spans="1:7" x14ac:dyDescent="0.25">
      <c r="A81" t="s">
        <v>0</v>
      </c>
      <c r="B81" t="s">
        <v>2141</v>
      </c>
      <c r="C81">
        <v>1403677</v>
      </c>
      <c r="D81" s="2">
        <v>2958465</v>
      </c>
      <c r="E81" s="2">
        <v>43344</v>
      </c>
      <c r="F81" s="28">
        <v>81.900000000000006</v>
      </c>
      <c r="G81" t="s">
        <v>2</v>
      </c>
    </row>
    <row r="82" spans="1:7" x14ac:dyDescent="0.25">
      <c r="A82" t="s">
        <v>0</v>
      </c>
      <c r="B82" t="s">
        <v>2141</v>
      </c>
      <c r="C82">
        <v>1403683</v>
      </c>
      <c r="D82" s="2">
        <v>2958465</v>
      </c>
      <c r="E82" s="2">
        <v>43344</v>
      </c>
      <c r="F82" s="28">
        <v>159.9</v>
      </c>
      <c r="G82" t="s">
        <v>2</v>
      </c>
    </row>
    <row r="83" spans="1:7" x14ac:dyDescent="0.25">
      <c r="A83" t="s">
        <v>0</v>
      </c>
      <c r="B83" t="s">
        <v>2141</v>
      </c>
      <c r="C83">
        <v>1403684</v>
      </c>
      <c r="D83" s="2">
        <v>2958465</v>
      </c>
      <c r="E83" s="2">
        <v>43344</v>
      </c>
      <c r="F83" s="28">
        <v>159.9</v>
      </c>
      <c r="G83" t="s">
        <v>2</v>
      </c>
    </row>
    <row r="84" spans="1:7" x14ac:dyDescent="0.25">
      <c r="A84" t="s">
        <v>0</v>
      </c>
      <c r="B84" t="s">
        <v>2141</v>
      </c>
      <c r="C84">
        <v>1403687</v>
      </c>
      <c r="D84" s="2">
        <v>2958465</v>
      </c>
      <c r="E84" s="2">
        <v>43344</v>
      </c>
      <c r="F84" s="28">
        <v>158.6</v>
      </c>
      <c r="G84" t="s">
        <v>2</v>
      </c>
    </row>
    <row r="85" spans="1:7" x14ac:dyDescent="0.25">
      <c r="A85" t="s">
        <v>0</v>
      </c>
      <c r="B85" t="s">
        <v>2141</v>
      </c>
      <c r="C85">
        <v>1403688</v>
      </c>
      <c r="D85" s="2">
        <v>2958465</v>
      </c>
      <c r="E85" s="2">
        <v>43344</v>
      </c>
      <c r="F85" s="28">
        <v>158.6</v>
      </c>
      <c r="G85" t="s">
        <v>2</v>
      </c>
    </row>
    <row r="86" spans="1:7" x14ac:dyDescent="0.25">
      <c r="A86" t="s">
        <v>0</v>
      </c>
      <c r="B86" t="s">
        <v>2141</v>
      </c>
      <c r="C86">
        <v>1403733</v>
      </c>
      <c r="D86" s="2">
        <v>2958465</v>
      </c>
      <c r="E86" s="2">
        <v>43344</v>
      </c>
      <c r="F86" s="28">
        <v>783.9</v>
      </c>
      <c r="G86" t="s">
        <v>2</v>
      </c>
    </row>
    <row r="87" spans="1:7" x14ac:dyDescent="0.25">
      <c r="A87" t="s">
        <v>0</v>
      </c>
      <c r="B87" t="s">
        <v>2141</v>
      </c>
      <c r="C87">
        <v>1403734</v>
      </c>
      <c r="D87" s="2">
        <v>2958465</v>
      </c>
      <c r="E87" s="2">
        <v>43344</v>
      </c>
      <c r="F87" s="28">
        <v>783.9</v>
      </c>
      <c r="G87" t="s">
        <v>2</v>
      </c>
    </row>
    <row r="88" spans="1:7" x14ac:dyDescent="0.25">
      <c r="A88" t="s">
        <v>0</v>
      </c>
      <c r="B88" t="s">
        <v>2141</v>
      </c>
      <c r="C88">
        <v>1403740</v>
      </c>
      <c r="D88" s="2">
        <v>2958465</v>
      </c>
      <c r="E88" s="2">
        <v>43344</v>
      </c>
      <c r="F88" s="28">
        <v>783.9</v>
      </c>
      <c r="G88" t="s">
        <v>2</v>
      </c>
    </row>
    <row r="89" spans="1:7" x14ac:dyDescent="0.25">
      <c r="A89" t="s">
        <v>0</v>
      </c>
      <c r="B89" t="s">
        <v>2141</v>
      </c>
      <c r="C89">
        <v>1403742</v>
      </c>
      <c r="D89" s="2">
        <v>2958465</v>
      </c>
      <c r="E89" s="2">
        <v>43344</v>
      </c>
      <c r="F89" s="28">
        <v>1562.6</v>
      </c>
      <c r="G89" t="s">
        <v>3</v>
      </c>
    </row>
    <row r="90" spans="1:7" x14ac:dyDescent="0.25">
      <c r="A90" t="s">
        <v>0</v>
      </c>
      <c r="B90" t="s">
        <v>2141</v>
      </c>
      <c r="C90">
        <v>1403745</v>
      </c>
      <c r="D90" s="2">
        <v>2958465</v>
      </c>
      <c r="E90" s="2">
        <v>43344</v>
      </c>
      <c r="F90" s="28">
        <v>783.9</v>
      </c>
      <c r="G90" t="s">
        <v>2</v>
      </c>
    </row>
    <row r="91" spans="1:7" x14ac:dyDescent="0.25">
      <c r="A91" t="s">
        <v>0</v>
      </c>
      <c r="B91" t="s">
        <v>2141</v>
      </c>
      <c r="C91">
        <v>1403765</v>
      </c>
      <c r="D91" s="2">
        <v>2958465</v>
      </c>
      <c r="E91" s="2">
        <v>43344</v>
      </c>
      <c r="F91" s="28">
        <v>3084.25</v>
      </c>
      <c r="G91" t="s">
        <v>3</v>
      </c>
    </row>
    <row r="92" spans="1:7" x14ac:dyDescent="0.25">
      <c r="A92" t="s">
        <v>0</v>
      </c>
      <c r="B92" t="s">
        <v>2141</v>
      </c>
      <c r="C92">
        <v>1404000</v>
      </c>
      <c r="D92" s="2">
        <v>2958465</v>
      </c>
      <c r="E92" s="2">
        <v>44774</v>
      </c>
      <c r="F92" s="28">
        <v>224</v>
      </c>
      <c r="G92" t="s">
        <v>18</v>
      </c>
    </row>
    <row r="93" spans="1:7" x14ac:dyDescent="0.25">
      <c r="A93" t="s">
        <v>0</v>
      </c>
      <c r="B93" t="s">
        <v>2141</v>
      </c>
      <c r="C93">
        <v>1404173</v>
      </c>
      <c r="D93" s="2">
        <v>2958465</v>
      </c>
      <c r="E93" s="2">
        <v>45223</v>
      </c>
      <c r="F93" s="28">
        <v>118.95</v>
      </c>
      <c r="G93" t="s">
        <v>2</v>
      </c>
    </row>
    <row r="94" spans="1:7" x14ac:dyDescent="0.25">
      <c r="A94" t="s">
        <v>0</v>
      </c>
      <c r="B94" t="s">
        <v>2141</v>
      </c>
      <c r="C94">
        <v>1404174</v>
      </c>
      <c r="D94" s="2">
        <v>2958465</v>
      </c>
      <c r="E94" s="2">
        <v>45223</v>
      </c>
      <c r="F94" s="28">
        <v>118.95</v>
      </c>
      <c r="G94" t="s">
        <v>2</v>
      </c>
    </row>
    <row r="95" spans="1:7" x14ac:dyDescent="0.25">
      <c r="A95" t="s">
        <v>0</v>
      </c>
      <c r="B95" t="s">
        <v>2141</v>
      </c>
      <c r="C95">
        <v>1404176</v>
      </c>
      <c r="D95" s="2">
        <v>2958465</v>
      </c>
      <c r="E95" s="2">
        <v>44764</v>
      </c>
      <c r="F95" s="28">
        <v>111.8</v>
      </c>
      <c r="G95" t="s">
        <v>2</v>
      </c>
    </row>
    <row r="96" spans="1:7" x14ac:dyDescent="0.25">
      <c r="A96" t="s">
        <v>0</v>
      </c>
      <c r="B96" t="s">
        <v>2141</v>
      </c>
      <c r="C96">
        <v>1404177</v>
      </c>
      <c r="D96" s="2">
        <v>2958465</v>
      </c>
      <c r="E96" s="2">
        <v>44764</v>
      </c>
      <c r="F96" s="28">
        <v>111.8</v>
      </c>
      <c r="G96" t="s">
        <v>2</v>
      </c>
    </row>
    <row r="97" spans="1:7" x14ac:dyDescent="0.25">
      <c r="A97" t="s">
        <v>0</v>
      </c>
      <c r="B97" t="s">
        <v>2141</v>
      </c>
      <c r="C97">
        <v>1404178</v>
      </c>
      <c r="D97" s="2">
        <v>2958465</v>
      </c>
      <c r="E97" s="2">
        <v>44764</v>
      </c>
      <c r="F97" s="28">
        <v>111.8</v>
      </c>
      <c r="G97" t="s">
        <v>2</v>
      </c>
    </row>
    <row r="98" spans="1:7" x14ac:dyDescent="0.25">
      <c r="A98" t="s">
        <v>0</v>
      </c>
      <c r="B98" t="s">
        <v>2141</v>
      </c>
      <c r="C98">
        <v>1404183</v>
      </c>
      <c r="D98" s="2">
        <v>2958465</v>
      </c>
      <c r="E98" s="2">
        <v>45223</v>
      </c>
      <c r="F98" s="28">
        <v>230.75</v>
      </c>
      <c r="G98" t="s">
        <v>2</v>
      </c>
    </row>
    <row r="99" spans="1:7" x14ac:dyDescent="0.25">
      <c r="A99" t="s">
        <v>0</v>
      </c>
      <c r="B99" t="s">
        <v>2141</v>
      </c>
      <c r="C99">
        <v>1404184</v>
      </c>
      <c r="D99" s="2">
        <v>2958465</v>
      </c>
      <c r="E99" s="2">
        <v>45223</v>
      </c>
      <c r="F99" s="28">
        <v>230.75</v>
      </c>
      <c r="G99" t="s">
        <v>2</v>
      </c>
    </row>
    <row r="100" spans="1:7" x14ac:dyDescent="0.25">
      <c r="A100" t="s">
        <v>0</v>
      </c>
      <c r="B100" t="s">
        <v>2141</v>
      </c>
      <c r="C100">
        <v>1404187</v>
      </c>
      <c r="D100" s="2">
        <v>2958465</v>
      </c>
      <c r="E100" s="2">
        <v>44764</v>
      </c>
      <c r="F100" s="28">
        <v>219.7</v>
      </c>
      <c r="G100" t="s">
        <v>2</v>
      </c>
    </row>
    <row r="101" spans="1:7" x14ac:dyDescent="0.25">
      <c r="A101" t="s">
        <v>0</v>
      </c>
      <c r="B101" t="s">
        <v>2141</v>
      </c>
      <c r="C101">
        <v>1404188</v>
      </c>
      <c r="D101" s="2">
        <v>2958465</v>
      </c>
      <c r="E101" s="2">
        <v>44764</v>
      </c>
      <c r="F101" s="28">
        <v>219.7</v>
      </c>
      <c r="G101" t="s">
        <v>2</v>
      </c>
    </row>
    <row r="102" spans="1:7" x14ac:dyDescent="0.25">
      <c r="A102" t="s">
        <v>0</v>
      </c>
      <c r="B102" t="s">
        <v>2141</v>
      </c>
      <c r="C102">
        <v>1404214</v>
      </c>
      <c r="D102" s="2">
        <v>2958465</v>
      </c>
      <c r="E102" s="2">
        <v>45223</v>
      </c>
      <c r="F102" s="28">
        <v>1153.75</v>
      </c>
      <c r="G102" t="s">
        <v>2</v>
      </c>
    </row>
    <row r="103" spans="1:7" x14ac:dyDescent="0.25">
      <c r="A103" t="s">
        <v>0</v>
      </c>
      <c r="B103" t="s">
        <v>2141</v>
      </c>
      <c r="C103">
        <v>1404215</v>
      </c>
      <c r="D103" s="2">
        <v>2958465</v>
      </c>
      <c r="E103" s="2">
        <v>45223</v>
      </c>
      <c r="F103" s="28">
        <v>1153.75</v>
      </c>
      <c r="G103" t="s">
        <v>2</v>
      </c>
    </row>
    <row r="104" spans="1:7" x14ac:dyDescent="0.25">
      <c r="A104" t="s">
        <v>0</v>
      </c>
      <c r="B104" t="s">
        <v>2141</v>
      </c>
      <c r="C104">
        <v>1404229</v>
      </c>
      <c r="D104" s="2">
        <v>2958465</v>
      </c>
      <c r="E104" s="2">
        <v>45223</v>
      </c>
      <c r="F104" s="28">
        <v>230.75</v>
      </c>
      <c r="G104" t="s">
        <v>2</v>
      </c>
    </row>
    <row r="105" spans="1:7" x14ac:dyDescent="0.25">
      <c r="A105" t="s">
        <v>0</v>
      </c>
      <c r="B105" t="s">
        <v>2141</v>
      </c>
      <c r="C105">
        <v>1404233</v>
      </c>
      <c r="D105" s="2">
        <v>2958465</v>
      </c>
      <c r="E105" s="2">
        <v>45223</v>
      </c>
      <c r="F105" s="28">
        <v>1153.75</v>
      </c>
      <c r="G105" t="s">
        <v>2</v>
      </c>
    </row>
    <row r="106" spans="1:7" x14ac:dyDescent="0.25">
      <c r="A106" t="s">
        <v>0</v>
      </c>
      <c r="B106" t="s">
        <v>2141</v>
      </c>
      <c r="C106">
        <v>1404234</v>
      </c>
      <c r="D106" s="2">
        <v>2958465</v>
      </c>
      <c r="E106" s="2">
        <v>45223</v>
      </c>
      <c r="F106" s="28">
        <v>1153.75</v>
      </c>
      <c r="G106" t="s">
        <v>2</v>
      </c>
    </row>
    <row r="107" spans="1:7" x14ac:dyDescent="0.25">
      <c r="A107" t="s">
        <v>0</v>
      </c>
      <c r="B107" t="s">
        <v>2141</v>
      </c>
      <c r="C107">
        <v>1404240</v>
      </c>
      <c r="D107" s="2">
        <v>2958465</v>
      </c>
      <c r="E107" s="2">
        <v>45223</v>
      </c>
      <c r="F107" s="28">
        <v>1153.75</v>
      </c>
      <c r="G107" t="s">
        <v>2</v>
      </c>
    </row>
    <row r="108" spans="1:7" x14ac:dyDescent="0.25">
      <c r="A108" t="s">
        <v>0</v>
      </c>
      <c r="B108" t="s">
        <v>2141</v>
      </c>
      <c r="C108">
        <v>1404241</v>
      </c>
      <c r="D108" s="2">
        <v>2958465</v>
      </c>
      <c r="E108" s="2">
        <v>45223</v>
      </c>
      <c r="F108" s="28">
        <v>2307.5</v>
      </c>
      <c r="G108" t="s">
        <v>3</v>
      </c>
    </row>
    <row r="109" spans="1:7" x14ac:dyDescent="0.25">
      <c r="A109" t="s">
        <v>0</v>
      </c>
      <c r="B109" t="s">
        <v>2141</v>
      </c>
      <c r="C109">
        <v>1404242</v>
      </c>
      <c r="D109" s="2">
        <v>2958465</v>
      </c>
      <c r="E109" s="2">
        <v>45223</v>
      </c>
      <c r="F109" s="28">
        <v>2307.5</v>
      </c>
      <c r="G109" t="s">
        <v>3</v>
      </c>
    </row>
    <row r="110" spans="1:7" x14ac:dyDescent="0.25">
      <c r="A110" t="s">
        <v>0</v>
      </c>
      <c r="B110" t="s">
        <v>2141</v>
      </c>
      <c r="C110">
        <v>1404245</v>
      </c>
      <c r="D110" s="2">
        <v>2958465</v>
      </c>
      <c r="E110" s="2">
        <v>45223</v>
      </c>
      <c r="F110" s="28">
        <v>1153.75</v>
      </c>
      <c r="G110" t="s">
        <v>2</v>
      </c>
    </row>
    <row r="111" spans="1:7" x14ac:dyDescent="0.25">
      <c r="A111" t="s">
        <v>0</v>
      </c>
      <c r="B111" t="s">
        <v>2141</v>
      </c>
      <c r="C111">
        <v>1404249</v>
      </c>
      <c r="D111" s="2">
        <v>2958465</v>
      </c>
      <c r="E111" s="2">
        <v>45223</v>
      </c>
      <c r="F111" s="28">
        <v>2307.5</v>
      </c>
      <c r="G111" t="s">
        <v>3</v>
      </c>
    </row>
    <row r="112" spans="1:7" x14ac:dyDescent="0.25">
      <c r="A112" t="s">
        <v>0</v>
      </c>
      <c r="B112" t="s">
        <v>2141</v>
      </c>
      <c r="C112">
        <v>1404263</v>
      </c>
      <c r="D112" s="2">
        <v>2958465</v>
      </c>
      <c r="E112" s="2">
        <v>45223</v>
      </c>
      <c r="F112" s="28">
        <v>4485</v>
      </c>
      <c r="G112" t="s">
        <v>3</v>
      </c>
    </row>
    <row r="113" spans="1:7" x14ac:dyDescent="0.25">
      <c r="A113" t="s">
        <v>0</v>
      </c>
      <c r="B113" t="s">
        <v>2141</v>
      </c>
      <c r="C113">
        <v>1404264</v>
      </c>
      <c r="D113" s="2">
        <v>2958465</v>
      </c>
      <c r="E113" s="2">
        <v>45223</v>
      </c>
      <c r="F113" s="28">
        <v>4485</v>
      </c>
      <c r="G113" t="s">
        <v>3</v>
      </c>
    </row>
    <row r="114" spans="1:7" x14ac:dyDescent="0.25">
      <c r="A114" t="s">
        <v>0</v>
      </c>
      <c r="B114" t="s">
        <v>2141</v>
      </c>
      <c r="C114">
        <v>1404265</v>
      </c>
      <c r="D114" s="2">
        <v>2958465</v>
      </c>
      <c r="E114" s="2">
        <v>45223</v>
      </c>
      <c r="F114" s="28">
        <v>4485</v>
      </c>
      <c r="G114" t="s">
        <v>3</v>
      </c>
    </row>
    <row r="115" spans="1:7" x14ac:dyDescent="0.25">
      <c r="A115" t="s">
        <v>0</v>
      </c>
      <c r="B115" t="s">
        <v>2141</v>
      </c>
      <c r="C115">
        <v>1404267</v>
      </c>
      <c r="D115" s="2">
        <v>2958465</v>
      </c>
      <c r="E115" s="2">
        <v>44764</v>
      </c>
      <c r="F115" s="28">
        <v>4290</v>
      </c>
      <c r="G115" t="s">
        <v>3</v>
      </c>
    </row>
    <row r="116" spans="1:7" x14ac:dyDescent="0.25">
      <c r="A116" t="s">
        <v>0</v>
      </c>
      <c r="B116" t="s">
        <v>2141</v>
      </c>
      <c r="C116">
        <v>1404271</v>
      </c>
      <c r="D116" s="2">
        <v>2958465</v>
      </c>
      <c r="E116" s="2">
        <v>44764</v>
      </c>
      <c r="F116" s="28">
        <v>231</v>
      </c>
      <c r="G116" t="s">
        <v>18</v>
      </c>
    </row>
    <row r="117" spans="1:7" x14ac:dyDescent="0.25">
      <c r="A117" t="s">
        <v>0</v>
      </c>
      <c r="B117" t="s">
        <v>2141</v>
      </c>
      <c r="C117">
        <v>1404273</v>
      </c>
      <c r="D117" s="2">
        <v>2958465</v>
      </c>
      <c r="E117" s="2">
        <v>45223</v>
      </c>
      <c r="F117" s="28">
        <v>4485</v>
      </c>
      <c r="G117" t="s">
        <v>3</v>
      </c>
    </row>
    <row r="118" spans="1:7" x14ac:dyDescent="0.25">
      <c r="A118" t="s">
        <v>0</v>
      </c>
      <c r="B118" t="s">
        <v>2141</v>
      </c>
      <c r="C118">
        <v>1404400</v>
      </c>
      <c r="D118" s="2">
        <v>2958465</v>
      </c>
      <c r="E118" s="2">
        <v>44774</v>
      </c>
      <c r="F118" s="28">
        <v>228</v>
      </c>
      <c r="G118" t="s">
        <v>18</v>
      </c>
    </row>
    <row r="119" spans="1:7" x14ac:dyDescent="0.25">
      <c r="A119" t="s">
        <v>0</v>
      </c>
      <c r="B119" t="s">
        <v>2141</v>
      </c>
      <c r="C119">
        <v>1404401</v>
      </c>
      <c r="D119" s="2">
        <v>2958465</v>
      </c>
      <c r="E119" s="2">
        <v>44774</v>
      </c>
      <c r="F119" s="28">
        <v>228</v>
      </c>
      <c r="G119" t="s">
        <v>18</v>
      </c>
    </row>
    <row r="120" spans="1:7" x14ac:dyDescent="0.25">
      <c r="A120" t="s">
        <v>0</v>
      </c>
      <c r="B120" t="s">
        <v>2141</v>
      </c>
      <c r="C120">
        <v>1404402</v>
      </c>
      <c r="D120" s="2">
        <v>2958465</v>
      </c>
      <c r="E120" s="2">
        <v>45022</v>
      </c>
      <c r="F120" s="28">
        <v>228</v>
      </c>
      <c r="G120" t="s">
        <v>18</v>
      </c>
    </row>
    <row r="121" spans="1:7" x14ac:dyDescent="0.25">
      <c r="A121" t="s">
        <v>0</v>
      </c>
      <c r="B121" t="s">
        <v>2141</v>
      </c>
      <c r="C121">
        <v>1404673</v>
      </c>
      <c r="D121" s="2">
        <v>2958465</v>
      </c>
      <c r="E121" s="2">
        <v>43344</v>
      </c>
      <c r="F121" s="28">
        <v>82.55</v>
      </c>
      <c r="G121" t="s">
        <v>2</v>
      </c>
    </row>
    <row r="122" spans="1:7" x14ac:dyDescent="0.25">
      <c r="A122" t="s">
        <v>0</v>
      </c>
      <c r="B122" t="s">
        <v>2141</v>
      </c>
      <c r="C122">
        <v>1404674</v>
      </c>
      <c r="D122" s="2">
        <v>2958465</v>
      </c>
      <c r="E122" s="2">
        <v>43344</v>
      </c>
      <c r="F122" s="28">
        <v>82.55</v>
      </c>
      <c r="G122" t="s">
        <v>2</v>
      </c>
    </row>
    <row r="123" spans="1:7" x14ac:dyDescent="0.25">
      <c r="A123" t="s">
        <v>0</v>
      </c>
      <c r="B123" t="s">
        <v>2141</v>
      </c>
      <c r="C123">
        <v>1404676</v>
      </c>
      <c r="D123" s="2">
        <v>2958465</v>
      </c>
      <c r="E123" s="2">
        <v>43344</v>
      </c>
      <c r="F123" s="28">
        <v>80.599999999999994</v>
      </c>
      <c r="G123" t="s">
        <v>2</v>
      </c>
    </row>
    <row r="124" spans="1:7" x14ac:dyDescent="0.25">
      <c r="A124" t="s">
        <v>0</v>
      </c>
      <c r="B124" t="s">
        <v>2141</v>
      </c>
      <c r="C124">
        <v>1404677</v>
      </c>
      <c r="D124" s="2">
        <v>2958465</v>
      </c>
      <c r="E124" s="2">
        <v>43344</v>
      </c>
      <c r="F124" s="28">
        <v>80.599999999999994</v>
      </c>
      <c r="G124" t="s">
        <v>2</v>
      </c>
    </row>
    <row r="125" spans="1:7" x14ac:dyDescent="0.25">
      <c r="A125" t="s">
        <v>0</v>
      </c>
      <c r="B125" t="s">
        <v>2141</v>
      </c>
      <c r="C125">
        <v>1404678</v>
      </c>
      <c r="D125" s="2">
        <v>2958465</v>
      </c>
      <c r="E125" s="2">
        <v>43344</v>
      </c>
      <c r="F125" s="28">
        <v>80.599999999999994</v>
      </c>
      <c r="G125" t="s">
        <v>2</v>
      </c>
    </row>
    <row r="126" spans="1:7" x14ac:dyDescent="0.25">
      <c r="A126" t="s">
        <v>0</v>
      </c>
      <c r="B126" t="s">
        <v>2141</v>
      </c>
      <c r="C126">
        <v>1404683</v>
      </c>
      <c r="D126" s="2">
        <v>2958465</v>
      </c>
      <c r="E126" s="2">
        <v>43344</v>
      </c>
      <c r="F126" s="28">
        <v>159.9</v>
      </c>
      <c r="G126" t="s">
        <v>2</v>
      </c>
    </row>
    <row r="127" spans="1:7" x14ac:dyDescent="0.25">
      <c r="A127" t="s">
        <v>0</v>
      </c>
      <c r="B127" t="s">
        <v>2141</v>
      </c>
      <c r="C127">
        <v>1404684</v>
      </c>
      <c r="D127" s="2">
        <v>2958465</v>
      </c>
      <c r="E127" s="2">
        <v>43344</v>
      </c>
      <c r="F127" s="28">
        <v>159.9</v>
      </c>
      <c r="G127" t="s">
        <v>2</v>
      </c>
    </row>
    <row r="128" spans="1:7" x14ac:dyDescent="0.25">
      <c r="A128" t="s">
        <v>0</v>
      </c>
      <c r="B128" t="s">
        <v>2141</v>
      </c>
      <c r="C128">
        <v>1404687</v>
      </c>
      <c r="D128" s="2">
        <v>2958465</v>
      </c>
      <c r="E128" s="2">
        <v>43344</v>
      </c>
      <c r="F128" s="28">
        <v>156.65</v>
      </c>
      <c r="G128" t="s">
        <v>2</v>
      </c>
    </row>
    <row r="129" spans="1:7" x14ac:dyDescent="0.25">
      <c r="A129" t="s">
        <v>0</v>
      </c>
      <c r="B129" t="s">
        <v>2141</v>
      </c>
      <c r="C129">
        <v>1404688</v>
      </c>
      <c r="D129" s="2">
        <v>2958465</v>
      </c>
      <c r="E129" s="2">
        <v>43344</v>
      </c>
      <c r="F129" s="28">
        <v>156.65</v>
      </c>
      <c r="G129" t="s">
        <v>2</v>
      </c>
    </row>
    <row r="130" spans="1:7" x14ac:dyDescent="0.25">
      <c r="A130" t="s">
        <v>0</v>
      </c>
      <c r="B130" t="s">
        <v>2141</v>
      </c>
      <c r="C130">
        <v>1404714</v>
      </c>
      <c r="D130" s="2">
        <v>2958465</v>
      </c>
      <c r="E130" s="2">
        <v>43344</v>
      </c>
      <c r="F130" s="28">
        <v>711.1</v>
      </c>
      <c r="G130" t="s">
        <v>2</v>
      </c>
    </row>
    <row r="131" spans="1:7" x14ac:dyDescent="0.25">
      <c r="A131" t="s">
        <v>0</v>
      </c>
      <c r="B131" t="s">
        <v>2141</v>
      </c>
      <c r="C131">
        <v>1404715</v>
      </c>
      <c r="D131" s="2">
        <v>2958465</v>
      </c>
      <c r="E131" s="2">
        <v>43344</v>
      </c>
      <c r="F131" s="28">
        <v>711.1</v>
      </c>
      <c r="G131" t="s">
        <v>2</v>
      </c>
    </row>
    <row r="132" spans="1:7" x14ac:dyDescent="0.25">
      <c r="A132" t="s">
        <v>0</v>
      </c>
      <c r="B132" t="s">
        <v>2141</v>
      </c>
      <c r="C132">
        <v>1404729</v>
      </c>
      <c r="D132" s="2">
        <v>2958465</v>
      </c>
      <c r="E132" s="2">
        <v>43344</v>
      </c>
      <c r="F132" s="28">
        <v>159.9</v>
      </c>
      <c r="G132" t="s">
        <v>2</v>
      </c>
    </row>
    <row r="133" spans="1:7" x14ac:dyDescent="0.25">
      <c r="A133" t="s">
        <v>0</v>
      </c>
      <c r="B133" t="s">
        <v>2141</v>
      </c>
      <c r="C133">
        <v>1404733</v>
      </c>
      <c r="D133" s="2">
        <v>2958465</v>
      </c>
      <c r="E133" s="2">
        <v>43344</v>
      </c>
      <c r="F133" s="28">
        <v>783.9</v>
      </c>
      <c r="G133" t="s">
        <v>2</v>
      </c>
    </row>
    <row r="134" spans="1:7" x14ac:dyDescent="0.25">
      <c r="A134" t="s">
        <v>0</v>
      </c>
      <c r="B134" t="s">
        <v>2141</v>
      </c>
      <c r="C134">
        <v>1404734</v>
      </c>
      <c r="D134" s="2">
        <v>2958465</v>
      </c>
      <c r="E134" s="2">
        <v>43344</v>
      </c>
      <c r="F134" s="28">
        <v>783.9</v>
      </c>
      <c r="G134" t="s">
        <v>2</v>
      </c>
    </row>
    <row r="135" spans="1:7" x14ac:dyDescent="0.25">
      <c r="A135" t="s">
        <v>0</v>
      </c>
      <c r="B135" t="s">
        <v>2141</v>
      </c>
      <c r="C135">
        <v>1404742</v>
      </c>
      <c r="D135" s="2">
        <v>2958465</v>
      </c>
      <c r="E135" s="2">
        <v>43344</v>
      </c>
      <c r="F135" s="28">
        <v>1562.6</v>
      </c>
      <c r="G135" t="s">
        <v>3</v>
      </c>
    </row>
    <row r="136" spans="1:7" x14ac:dyDescent="0.25">
      <c r="A136" t="s">
        <v>0</v>
      </c>
      <c r="B136" t="s">
        <v>2141</v>
      </c>
      <c r="C136">
        <v>1404749</v>
      </c>
      <c r="D136" s="2">
        <v>2958465</v>
      </c>
      <c r="E136" s="2">
        <v>43344</v>
      </c>
      <c r="F136" s="28">
        <v>1417</v>
      </c>
      <c r="G136" t="s">
        <v>3</v>
      </c>
    </row>
    <row r="137" spans="1:7" x14ac:dyDescent="0.25">
      <c r="A137" t="s">
        <v>0</v>
      </c>
      <c r="B137" t="s">
        <v>2141</v>
      </c>
      <c r="C137">
        <v>1404765</v>
      </c>
      <c r="D137" s="2">
        <v>2958465</v>
      </c>
      <c r="E137" s="2">
        <v>43344</v>
      </c>
      <c r="F137" s="28">
        <v>3084.25</v>
      </c>
      <c r="G137" t="s">
        <v>3</v>
      </c>
    </row>
    <row r="138" spans="1:7" x14ac:dyDescent="0.25">
      <c r="A138" t="s">
        <v>0</v>
      </c>
      <c r="B138" t="s">
        <v>2141</v>
      </c>
      <c r="C138">
        <v>1404773</v>
      </c>
      <c r="D138" s="2">
        <v>2958465</v>
      </c>
      <c r="E138" s="2">
        <v>43344</v>
      </c>
      <c r="F138" s="28">
        <v>2797.6</v>
      </c>
      <c r="G138" t="s">
        <v>3</v>
      </c>
    </row>
    <row r="139" spans="1:7" x14ac:dyDescent="0.25">
      <c r="A139" t="s">
        <v>0</v>
      </c>
      <c r="B139" t="s">
        <v>2141</v>
      </c>
      <c r="C139">
        <v>1405000</v>
      </c>
      <c r="D139" s="2">
        <v>2958465</v>
      </c>
      <c r="E139" s="2">
        <v>44305</v>
      </c>
      <c r="F139" s="28">
        <v>223</v>
      </c>
      <c r="G139" t="s">
        <v>18</v>
      </c>
    </row>
    <row r="140" spans="1:7" x14ac:dyDescent="0.25">
      <c r="A140" t="s">
        <v>0</v>
      </c>
      <c r="B140" t="s">
        <v>2141</v>
      </c>
      <c r="C140">
        <v>1405233</v>
      </c>
      <c r="D140" s="2">
        <v>2958465</v>
      </c>
      <c r="E140" s="2">
        <v>42917</v>
      </c>
      <c r="F140" s="28">
        <v>766.35</v>
      </c>
      <c r="G140" t="s">
        <v>2</v>
      </c>
    </row>
    <row r="141" spans="1:7" x14ac:dyDescent="0.25">
      <c r="A141" t="s">
        <v>0</v>
      </c>
      <c r="B141" t="s">
        <v>2141</v>
      </c>
      <c r="C141">
        <v>1405234</v>
      </c>
      <c r="D141" s="2">
        <v>2958465</v>
      </c>
      <c r="E141" s="2">
        <v>42917</v>
      </c>
      <c r="F141" s="28">
        <v>766.35</v>
      </c>
      <c r="G141" t="s">
        <v>2</v>
      </c>
    </row>
    <row r="142" spans="1:7" x14ac:dyDescent="0.25">
      <c r="A142" t="s">
        <v>0</v>
      </c>
      <c r="B142" t="s">
        <v>2141</v>
      </c>
      <c r="C142">
        <v>1405400</v>
      </c>
      <c r="D142" s="2">
        <v>2958465</v>
      </c>
      <c r="E142" s="2">
        <v>44305</v>
      </c>
      <c r="F142" s="28">
        <v>227</v>
      </c>
      <c r="G142" t="s">
        <v>18</v>
      </c>
    </row>
    <row r="143" spans="1:7" x14ac:dyDescent="0.25">
      <c r="A143" t="s">
        <v>0</v>
      </c>
      <c r="B143" t="s">
        <v>2141</v>
      </c>
      <c r="C143">
        <v>1405401</v>
      </c>
      <c r="D143" s="2">
        <v>2958465</v>
      </c>
      <c r="E143" s="2">
        <v>44305</v>
      </c>
      <c r="F143" s="28">
        <v>227</v>
      </c>
      <c r="G143" t="s">
        <v>18</v>
      </c>
    </row>
    <row r="144" spans="1:7" x14ac:dyDescent="0.25">
      <c r="A144" t="s">
        <v>0</v>
      </c>
      <c r="B144" t="s">
        <v>2141</v>
      </c>
      <c r="C144">
        <v>1405733</v>
      </c>
      <c r="D144" s="2">
        <v>2958465</v>
      </c>
      <c r="E144" s="2">
        <v>42917</v>
      </c>
      <c r="F144" s="28">
        <v>861.25</v>
      </c>
      <c r="G144" t="s">
        <v>2</v>
      </c>
    </row>
    <row r="145" spans="1:7" x14ac:dyDescent="0.25">
      <c r="A145" t="s">
        <v>0</v>
      </c>
      <c r="B145" t="s">
        <v>2141</v>
      </c>
      <c r="C145">
        <v>1405734</v>
      </c>
      <c r="D145" s="2">
        <v>2958465</v>
      </c>
      <c r="E145" s="2">
        <v>42917</v>
      </c>
      <c r="F145" s="28">
        <v>861.25</v>
      </c>
      <c r="G145" t="s">
        <v>2</v>
      </c>
    </row>
    <row r="146" spans="1:7" x14ac:dyDescent="0.25">
      <c r="A146" t="s">
        <v>0</v>
      </c>
      <c r="B146" t="s">
        <v>2141</v>
      </c>
      <c r="C146">
        <v>1407000</v>
      </c>
      <c r="D146" s="2">
        <v>2958465</v>
      </c>
      <c r="E146" s="2">
        <v>44713</v>
      </c>
      <c r="F146" s="28">
        <v>156</v>
      </c>
      <c r="G146" t="s">
        <v>18</v>
      </c>
    </row>
    <row r="147" spans="1:7" x14ac:dyDescent="0.25">
      <c r="A147" t="s">
        <v>0</v>
      </c>
      <c r="B147" t="s">
        <v>2141</v>
      </c>
      <c r="C147">
        <v>1407400</v>
      </c>
      <c r="D147" s="2">
        <v>2958465</v>
      </c>
      <c r="E147" s="2">
        <v>44713</v>
      </c>
      <c r="F147" s="28">
        <v>160</v>
      </c>
      <c r="G147" t="s">
        <v>18</v>
      </c>
    </row>
    <row r="148" spans="1:7" x14ac:dyDescent="0.25">
      <c r="A148" t="s">
        <v>0</v>
      </c>
      <c r="B148" t="s">
        <v>2141</v>
      </c>
      <c r="C148">
        <v>1407401</v>
      </c>
      <c r="D148" s="2">
        <v>2958465</v>
      </c>
      <c r="E148" s="2">
        <v>44713</v>
      </c>
      <c r="F148" s="28">
        <v>160</v>
      </c>
      <c r="G148" t="s">
        <v>18</v>
      </c>
    </row>
    <row r="149" spans="1:7" x14ac:dyDescent="0.25">
      <c r="A149" t="s">
        <v>0</v>
      </c>
      <c r="B149" t="s">
        <v>2141</v>
      </c>
      <c r="C149">
        <v>1408000</v>
      </c>
      <c r="D149" s="2">
        <v>2958465</v>
      </c>
      <c r="E149" s="2">
        <v>42917</v>
      </c>
      <c r="F149" s="28">
        <v>157</v>
      </c>
      <c r="G149" t="s">
        <v>18</v>
      </c>
    </row>
    <row r="150" spans="1:7" x14ac:dyDescent="0.25">
      <c r="A150" t="s">
        <v>0</v>
      </c>
      <c r="B150" t="s">
        <v>2141</v>
      </c>
      <c r="C150">
        <v>1408163</v>
      </c>
      <c r="D150" s="2">
        <v>2958465</v>
      </c>
      <c r="E150" s="2">
        <v>42929</v>
      </c>
      <c r="F150" s="28">
        <v>48.1</v>
      </c>
      <c r="G150" t="s">
        <v>2</v>
      </c>
    </row>
    <row r="151" spans="1:7" x14ac:dyDescent="0.25">
      <c r="A151" t="s">
        <v>0</v>
      </c>
      <c r="B151" t="s">
        <v>2141</v>
      </c>
      <c r="C151">
        <v>1408164</v>
      </c>
      <c r="D151" s="2">
        <v>2958465</v>
      </c>
      <c r="E151" s="2">
        <v>42929</v>
      </c>
      <c r="F151" s="28">
        <v>48.1</v>
      </c>
      <c r="G151" t="s">
        <v>2</v>
      </c>
    </row>
    <row r="152" spans="1:7" x14ac:dyDescent="0.25">
      <c r="A152" t="s">
        <v>0</v>
      </c>
      <c r="B152" t="s">
        <v>2141</v>
      </c>
      <c r="C152">
        <v>1408183</v>
      </c>
      <c r="D152" s="2">
        <v>2958465</v>
      </c>
      <c r="E152" s="2">
        <v>42929</v>
      </c>
      <c r="F152" s="28">
        <v>170.3</v>
      </c>
      <c r="G152" t="s">
        <v>2</v>
      </c>
    </row>
    <row r="153" spans="1:7" x14ac:dyDescent="0.25">
      <c r="A153" t="s">
        <v>0</v>
      </c>
      <c r="B153" t="s">
        <v>2141</v>
      </c>
      <c r="C153">
        <v>1408184</v>
      </c>
      <c r="D153" s="2">
        <v>2958465</v>
      </c>
      <c r="E153" s="2">
        <v>42929</v>
      </c>
      <c r="F153" s="28">
        <v>170.3</v>
      </c>
      <c r="G153" t="s">
        <v>2</v>
      </c>
    </row>
    <row r="154" spans="1:7" x14ac:dyDescent="0.25">
      <c r="A154" t="s">
        <v>0</v>
      </c>
      <c r="B154" t="s">
        <v>2141</v>
      </c>
      <c r="C154">
        <v>1408243</v>
      </c>
      <c r="D154" s="2">
        <v>2958465</v>
      </c>
      <c r="E154" s="2">
        <v>42929</v>
      </c>
      <c r="F154" s="28">
        <v>1021.8</v>
      </c>
      <c r="G154" t="s">
        <v>2</v>
      </c>
    </row>
    <row r="155" spans="1:7" x14ac:dyDescent="0.25">
      <c r="A155" t="s">
        <v>0</v>
      </c>
      <c r="B155" t="s">
        <v>2141</v>
      </c>
      <c r="C155">
        <v>1408244</v>
      </c>
      <c r="D155" s="2">
        <v>2958465</v>
      </c>
      <c r="E155" s="2">
        <v>42929</v>
      </c>
      <c r="F155" s="28">
        <v>1021.8</v>
      </c>
      <c r="G155" t="s">
        <v>2</v>
      </c>
    </row>
    <row r="156" spans="1:7" x14ac:dyDescent="0.25">
      <c r="A156" t="s">
        <v>0</v>
      </c>
      <c r="B156" t="s">
        <v>2141</v>
      </c>
      <c r="C156">
        <v>1408400</v>
      </c>
      <c r="D156" s="2">
        <v>2958465</v>
      </c>
      <c r="E156" s="2">
        <v>44305</v>
      </c>
      <c r="F156" s="28">
        <v>161</v>
      </c>
      <c r="G156" t="s">
        <v>18</v>
      </c>
    </row>
    <row r="157" spans="1:7" x14ac:dyDescent="0.25">
      <c r="A157" t="s">
        <v>0</v>
      </c>
      <c r="B157" t="s">
        <v>2141</v>
      </c>
      <c r="C157">
        <v>1408401</v>
      </c>
      <c r="D157" s="2">
        <v>2958465</v>
      </c>
      <c r="E157" s="2">
        <v>44305</v>
      </c>
      <c r="F157" s="28">
        <v>161</v>
      </c>
      <c r="G157" t="s">
        <v>18</v>
      </c>
    </row>
    <row r="158" spans="1:7" x14ac:dyDescent="0.25">
      <c r="A158" t="s">
        <v>0</v>
      </c>
      <c r="B158" t="s">
        <v>2141</v>
      </c>
      <c r="C158">
        <v>1408663</v>
      </c>
      <c r="D158" s="2">
        <v>2958465</v>
      </c>
      <c r="E158" s="2">
        <v>42929</v>
      </c>
      <c r="F158" s="28">
        <v>52</v>
      </c>
      <c r="G158" t="s">
        <v>2</v>
      </c>
    </row>
    <row r="159" spans="1:7" x14ac:dyDescent="0.25">
      <c r="A159" t="s">
        <v>0</v>
      </c>
      <c r="B159" t="s">
        <v>2141</v>
      </c>
      <c r="C159">
        <v>1408664</v>
      </c>
      <c r="D159" s="2">
        <v>2958465</v>
      </c>
      <c r="E159" s="2">
        <v>42929</v>
      </c>
      <c r="F159" s="28">
        <v>52</v>
      </c>
      <c r="G159" t="s">
        <v>2</v>
      </c>
    </row>
    <row r="160" spans="1:7" x14ac:dyDescent="0.25">
      <c r="A160" t="s">
        <v>0</v>
      </c>
      <c r="B160" t="s">
        <v>2141</v>
      </c>
      <c r="C160">
        <v>1408683</v>
      </c>
      <c r="D160" s="2">
        <v>2958465</v>
      </c>
      <c r="E160" s="2">
        <v>42929</v>
      </c>
      <c r="F160" s="28">
        <v>183.3</v>
      </c>
      <c r="G160" t="s">
        <v>2</v>
      </c>
    </row>
    <row r="161" spans="1:7" x14ac:dyDescent="0.25">
      <c r="A161" t="s">
        <v>0</v>
      </c>
      <c r="B161" t="s">
        <v>2141</v>
      </c>
      <c r="C161">
        <v>1408684</v>
      </c>
      <c r="D161" s="2">
        <v>2958465</v>
      </c>
      <c r="E161" s="2">
        <v>42929</v>
      </c>
      <c r="F161" s="28">
        <v>183.3</v>
      </c>
      <c r="G161" t="s">
        <v>2</v>
      </c>
    </row>
    <row r="162" spans="1:7" x14ac:dyDescent="0.25">
      <c r="A162" t="s">
        <v>0</v>
      </c>
      <c r="B162" t="s">
        <v>2141</v>
      </c>
      <c r="C162">
        <v>1408743</v>
      </c>
      <c r="D162" s="2">
        <v>2958465</v>
      </c>
      <c r="E162" s="2">
        <v>42929</v>
      </c>
      <c r="F162" s="28">
        <v>1099.8</v>
      </c>
      <c r="G162" t="s">
        <v>2</v>
      </c>
    </row>
    <row r="163" spans="1:7" x14ac:dyDescent="0.25">
      <c r="A163" t="s">
        <v>0</v>
      </c>
      <c r="B163" t="s">
        <v>2141</v>
      </c>
      <c r="C163">
        <v>1408744</v>
      </c>
      <c r="D163" s="2">
        <v>2958465</v>
      </c>
      <c r="E163" s="2">
        <v>42929</v>
      </c>
      <c r="F163" s="28">
        <v>1099.8</v>
      </c>
      <c r="G163" t="s">
        <v>2</v>
      </c>
    </row>
    <row r="164" spans="1:7" x14ac:dyDescent="0.25">
      <c r="A164" t="s">
        <v>0</v>
      </c>
      <c r="B164" t="s">
        <v>2141</v>
      </c>
      <c r="C164">
        <v>1410000</v>
      </c>
      <c r="D164" s="2">
        <v>2958465</v>
      </c>
      <c r="E164" s="2">
        <v>43344</v>
      </c>
      <c r="F164" s="28">
        <v>194</v>
      </c>
      <c r="G164" t="s">
        <v>18</v>
      </c>
    </row>
    <row r="165" spans="1:7" x14ac:dyDescent="0.25">
      <c r="A165" t="s">
        <v>0</v>
      </c>
      <c r="B165" t="s">
        <v>2141</v>
      </c>
      <c r="C165">
        <v>1410400</v>
      </c>
      <c r="D165" s="2">
        <v>2958465</v>
      </c>
      <c r="E165" s="2">
        <v>44305</v>
      </c>
      <c r="F165" s="28">
        <v>198</v>
      </c>
      <c r="G165" t="s">
        <v>18</v>
      </c>
    </row>
    <row r="166" spans="1:7" x14ac:dyDescent="0.25">
      <c r="A166" t="s">
        <v>0</v>
      </c>
      <c r="B166" t="s">
        <v>2141</v>
      </c>
      <c r="C166">
        <v>1410401</v>
      </c>
      <c r="D166" s="2">
        <v>2958465</v>
      </c>
      <c r="E166" s="2">
        <v>44305</v>
      </c>
      <c r="F166" s="28">
        <v>198</v>
      </c>
      <c r="G166" t="s">
        <v>18</v>
      </c>
    </row>
    <row r="167" spans="1:7" x14ac:dyDescent="0.25">
      <c r="A167" t="s">
        <v>0</v>
      </c>
      <c r="B167" t="s">
        <v>2141</v>
      </c>
      <c r="C167">
        <v>1411000</v>
      </c>
      <c r="D167" s="2">
        <v>2958465</v>
      </c>
      <c r="E167" s="2">
        <v>43344</v>
      </c>
      <c r="F167" s="28">
        <v>194</v>
      </c>
      <c r="G167" t="s">
        <v>18</v>
      </c>
    </row>
    <row r="168" spans="1:7" x14ac:dyDescent="0.25">
      <c r="A168" t="s">
        <v>0</v>
      </c>
      <c r="B168" t="s">
        <v>2141</v>
      </c>
      <c r="C168">
        <v>1411400</v>
      </c>
      <c r="D168" s="2">
        <v>2958465</v>
      </c>
      <c r="E168" s="2">
        <v>44305</v>
      </c>
      <c r="F168" s="28">
        <v>198</v>
      </c>
      <c r="G168" t="s">
        <v>18</v>
      </c>
    </row>
    <row r="169" spans="1:7" x14ac:dyDescent="0.25">
      <c r="A169" t="s">
        <v>0</v>
      </c>
      <c r="B169" t="s">
        <v>2141</v>
      </c>
      <c r="C169">
        <v>1411401</v>
      </c>
      <c r="D169" s="2">
        <v>2958465</v>
      </c>
      <c r="E169" s="2">
        <v>44305</v>
      </c>
      <c r="F169" s="28">
        <v>198</v>
      </c>
      <c r="G169" t="s">
        <v>18</v>
      </c>
    </row>
    <row r="170" spans="1:7" x14ac:dyDescent="0.25">
      <c r="A170" t="s">
        <v>0</v>
      </c>
      <c r="B170" t="s">
        <v>2141</v>
      </c>
      <c r="C170">
        <v>1412000</v>
      </c>
      <c r="D170" s="2">
        <v>2958465</v>
      </c>
      <c r="E170" s="2">
        <v>42923</v>
      </c>
      <c r="F170" s="28">
        <v>146</v>
      </c>
      <c r="G170" t="s">
        <v>18</v>
      </c>
    </row>
    <row r="171" spans="1:7" x14ac:dyDescent="0.25">
      <c r="A171" t="s">
        <v>0</v>
      </c>
      <c r="B171" t="s">
        <v>2141</v>
      </c>
      <c r="C171">
        <v>1412183</v>
      </c>
      <c r="D171" s="2">
        <v>2958465</v>
      </c>
      <c r="E171" s="2">
        <v>44057</v>
      </c>
      <c r="F171" s="28">
        <v>184.6</v>
      </c>
      <c r="G171" t="s">
        <v>2</v>
      </c>
    </row>
    <row r="172" spans="1:7" x14ac:dyDescent="0.25">
      <c r="A172" t="s">
        <v>0</v>
      </c>
      <c r="B172" t="s">
        <v>2141</v>
      </c>
      <c r="C172">
        <v>1412184</v>
      </c>
      <c r="D172" s="2">
        <v>2958465</v>
      </c>
      <c r="E172" s="2">
        <v>44057</v>
      </c>
      <c r="F172" s="28">
        <v>184.6</v>
      </c>
      <c r="G172" t="s">
        <v>2</v>
      </c>
    </row>
    <row r="173" spans="1:7" x14ac:dyDescent="0.25">
      <c r="A173" t="s">
        <v>0</v>
      </c>
      <c r="B173" t="s">
        <v>2141</v>
      </c>
      <c r="C173">
        <v>1412196</v>
      </c>
      <c r="D173" s="2">
        <v>2958465</v>
      </c>
      <c r="E173" s="2">
        <v>44057</v>
      </c>
      <c r="F173" s="28">
        <v>364</v>
      </c>
      <c r="G173" t="s">
        <v>2</v>
      </c>
    </row>
    <row r="174" spans="1:7" x14ac:dyDescent="0.25">
      <c r="A174" t="s">
        <v>0</v>
      </c>
      <c r="B174" t="s">
        <v>2141</v>
      </c>
      <c r="C174">
        <v>1412197</v>
      </c>
      <c r="D174" s="2">
        <v>2958465</v>
      </c>
      <c r="E174" s="2">
        <v>44057</v>
      </c>
      <c r="F174" s="28">
        <v>364</v>
      </c>
      <c r="G174" t="s">
        <v>2</v>
      </c>
    </row>
    <row r="175" spans="1:7" x14ac:dyDescent="0.25">
      <c r="A175" t="s">
        <v>0</v>
      </c>
      <c r="B175" t="s">
        <v>2141</v>
      </c>
      <c r="C175">
        <v>1412233</v>
      </c>
      <c r="D175" s="2">
        <v>2958465</v>
      </c>
      <c r="E175" s="2">
        <v>44057</v>
      </c>
      <c r="F175" s="28">
        <v>900.25</v>
      </c>
      <c r="G175" t="s">
        <v>2</v>
      </c>
    </row>
    <row r="176" spans="1:7" x14ac:dyDescent="0.25">
      <c r="A176" t="s">
        <v>0</v>
      </c>
      <c r="B176" t="s">
        <v>2141</v>
      </c>
      <c r="C176">
        <v>1412234</v>
      </c>
      <c r="D176" s="2">
        <v>2958465</v>
      </c>
      <c r="E176" s="2">
        <v>44057</v>
      </c>
      <c r="F176" s="28">
        <v>900.25</v>
      </c>
      <c r="G176" t="s">
        <v>2</v>
      </c>
    </row>
    <row r="177" spans="1:7" x14ac:dyDescent="0.25">
      <c r="A177" t="s">
        <v>0</v>
      </c>
      <c r="B177" t="s">
        <v>2141</v>
      </c>
      <c r="C177">
        <v>1412400</v>
      </c>
      <c r="D177" s="2">
        <v>2958465</v>
      </c>
      <c r="E177" s="2">
        <v>44305</v>
      </c>
      <c r="F177" s="28">
        <v>150</v>
      </c>
      <c r="G177" t="s">
        <v>18</v>
      </c>
    </row>
    <row r="178" spans="1:7" x14ac:dyDescent="0.25">
      <c r="A178" t="s">
        <v>0</v>
      </c>
      <c r="B178" t="s">
        <v>2141</v>
      </c>
      <c r="C178">
        <v>1412401</v>
      </c>
      <c r="D178" s="2">
        <v>2958465</v>
      </c>
      <c r="E178" s="2">
        <v>44305</v>
      </c>
      <c r="F178" s="28">
        <v>150</v>
      </c>
      <c r="G178" t="s">
        <v>18</v>
      </c>
    </row>
    <row r="179" spans="1:7" x14ac:dyDescent="0.25">
      <c r="A179" t="s">
        <v>0</v>
      </c>
      <c r="B179" t="s">
        <v>2141</v>
      </c>
      <c r="C179">
        <v>1412683</v>
      </c>
      <c r="D179" s="2">
        <v>2958465</v>
      </c>
      <c r="E179" s="2">
        <v>42929</v>
      </c>
      <c r="F179" s="28">
        <v>171.6</v>
      </c>
      <c r="G179" t="s">
        <v>2</v>
      </c>
    </row>
    <row r="180" spans="1:7" x14ac:dyDescent="0.25">
      <c r="A180" t="s">
        <v>0</v>
      </c>
      <c r="B180" t="s">
        <v>2141</v>
      </c>
      <c r="C180">
        <v>1412684</v>
      </c>
      <c r="D180" s="2">
        <v>2958465</v>
      </c>
      <c r="E180" s="2">
        <v>42929</v>
      </c>
      <c r="F180" s="28">
        <v>171.6</v>
      </c>
      <c r="G180" t="s">
        <v>2</v>
      </c>
    </row>
    <row r="181" spans="1:7" x14ac:dyDescent="0.25">
      <c r="A181" t="s">
        <v>0</v>
      </c>
      <c r="B181" t="s">
        <v>2141</v>
      </c>
      <c r="C181">
        <v>1412696</v>
      </c>
      <c r="D181" s="2">
        <v>2958465</v>
      </c>
      <c r="E181" s="2">
        <v>42929</v>
      </c>
      <c r="F181" s="28">
        <v>343.2</v>
      </c>
      <c r="G181" t="s">
        <v>2</v>
      </c>
    </row>
    <row r="182" spans="1:7" x14ac:dyDescent="0.25">
      <c r="A182" t="s">
        <v>0</v>
      </c>
      <c r="B182" t="s">
        <v>2141</v>
      </c>
      <c r="C182">
        <v>1412697</v>
      </c>
      <c r="D182" s="2">
        <v>2958465</v>
      </c>
      <c r="E182" s="2">
        <v>42929</v>
      </c>
      <c r="F182" s="28">
        <v>343.2</v>
      </c>
      <c r="G182" t="s">
        <v>2</v>
      </c>
    </row>
    <row r="183" spans="1:7" x14ac:dyDescent="0.25">
      <c r="A183" t="s">
        <v>0</v>
      </c>
      <c r="B183" t="s">
        <v>2141</v>
      </c>
      <c r="C183">
        <v>1412733</v>
      </c>
      <c r="D183" s="2">
        <v>2958465</v>
      </c>
      <c r="E183" s="2">
        <v>42929</v>
      </c>
      <c r="F183" s="28">
        <v>858</v>
      </c>
      <c r="G183" t="s">
        <v>2</v>
      </c>
    </row>
    <row r="184" spans="1:7" x14ac:dyDescent="0.25">
      <c r="A184" t="s">
        <v>0</v>
      </c>
      <c r="B184" t="s">
        <v>2141</v>
      </c>
      <c r="C184">
        <v>1412734</v>
      </c>
      <c r="D184" s="2">
        <v>2958465</v>
      </c>
      <c r="E184" s="2">
        <v>42929</v>
      </c>
      <c r="F184" s="28">
        <v>858</v>
      </c>
      <c r="G184" t="s">
        <v>2</v>
      </c>
    </row>
    <row r="185" spans="1:7" x14ac:dyDescent="0.25">
      <c r="A185" t="s">
        <v>0</v>
      </c>
      <c r="B185" t="s">
        <v>2141</v>
      </c>
      <c r="C185">
        <v>1413000</v>
      </c>
      <c r="D185" s="2">
        <v>2958465</v>
      </c>
      <c r="E185" s="2">
        <v>43344</v>
      </c>
      <c r="F185" s="28">
        <v>200</v>
      </c>
      <c r="G185" t="s">
        <v>18</v>
      </c>
    </row>
    <row r="186" spans="1:7" x14ac:dyDescent="0.25">
      <c r="A186" t="s">
        <v>0</v>
      </c>
      <c r="B186" t="s">
        <v>2141</v>
      </c>
      <c r="C186">
        <v>1413400</v>
      </c>
      <c r="D186" s="2">
        <v>2958465</v>
      </c>
      <c r="E186" s="2">
        <v>44305</v>
      </c>
      <c r="F186" s="28">
        <v>204</v>
      </c>
      <c r="G186" t="s">
        <v>18</v>
      </c>
    </row>
    <row r="187" spans="1:7" x14ac:dyDescent="0.25">
      <c r="A187" t="s">
        <v>0</v>
      </c>
      <c r="B187" t="s">
        <v>2141</v>
      </c>
      <c r="C187">
        <v>1413401</v>
      </c>
      <c r="D187" s="2">
        <v>2958465</v>
      </c>
      <c r="E187" s="2">
        <v>44305</v>
      </c>
      <c r="F187" s="28">
        <v>204</v>
      </c>
      <c r="G187" t="s">
        <v>18</v>
      </c>
    </row>
    <row r="188" spans="1:7" x14ac:dyDescent="0.25">
      <c r="A188" t="s">
        <v>0</v>
      </c>
      <c r="B188" t="s">
        <v>2141</v>
      </c>
      <c r="C188">
        <v>1413405</v>
      </c>
      <c r="D188" s="2">
        <v>2958465</v>
      </c>
      <c r="E188" s="2">
        <v>44305</v>
      </c>
      <c r="F188" s="28">
        <v>204</v>
      </c>
      <c r="G188" t="s">
        <v>18</v>
      </c>
    </row>
    <row r="189" spans="1:7" x14ac:dyDescent="0.25">
      <c r="A189" t="s">
        <v>0</v>
      </c>
      <c r="B189" t="s">
        <v>2141</v>
      </c>
      <c r="C189">
        <v>1414000</v>
      </c>
      <c r="D189" s="2">
        <v>2958465</v>
      </c>
      <c r="E189" s="2">
        <v>42923</v>
      </c>
      <c r="F189" s="28">
        <v>134</v>
      </c>
      <c r="G189" t="s">
        <v>18</v>
      </c>
    </row>
    <row r="190" spans="1:7" x14ac:dyDescent="0.25">
      <c r="A190" t="s">
        <v>0</v>
      </c>
      <c r="B190" t="s">
        <v>2141</v>
      </c>
      <c r="C190">
        <v>1414196</v>
      </c>
      <c r="D190" s="2">
        <v>2958465</v>
      </c>
      <c r="E190" s="2">
        <v>44299</v>
      </c>
      <c r="F190" s="28">
        <v>373.1</v>
      </c>
      <c r="G190" t="s">
        <v>2</v>
      </c>
    </row>
    <row r="191" spans="1:7" x14ac:dyDescent="0.25">
      <c r="A191" t="s">
        <v>0</v>
      </c>
      <c r="B191" t="s">
        <v>2141</v>
      </c>
      <c r="C191">
        <v>1414197</v>
      </c>
      <c r="D191" s="2">
        <v>2958465</v>
      </c>
      <c r="E191" s="2">
        <v>44299</v>
      </c>
      <c r="F191" s="28">
        <v>373.1</v>
      </c>
      <c r="G191" t="s">
        <v>2</v>
      </c>
    </row>
    <row r="192" spans="1:7" x14ac:dyDescent="0.25">
      <c r="A192" t="s">
        <v>0</v>
      </c>
      <c r="B192" t="s">
        <v>2141</v>
      </c>
      <c r="C192">
        <v>1414400</v>
      </c>
      <c r="D192" s="2">
        <v>2958465</v>
      </c>
      <c r="E192" s="2">
        <v>44305</v>
      </c>
      <c r="F192" s="28">
        <v>138</v>
      </c>
      <c r="G192" t="s">
        <v>18</v>
      </c>
    </row>
    <row r="193" spans="1:7" x14ac:dyDescent="0.25">
      <c r="A193" t="s">
        <v>0</v>
      </c>
      <c r="B193" t="s">
        <v>2141</v>
      </c>
      <c r="C193">
        <v>1414401</v>
      </c>
      <c r="D193" s="2">
        <v>2958465</v>
      </c>
      <c r="E193" s="2">
        <v>44305</v>
      </c>
      <c r="F193" s="28">
        <v>138</v>
      </c>
      <c r="G193" t="s">
        <v>18</v>
      </c>
    </row>
    <row r="194" spans="1:7" x14ac:dyDescent="0.25">
      <c r="A194" t="s">
        <v>0</v>
      </c>
      <c r="B194" t="s">
        <v>2141</v>
      </c>
      <c r="C194">
        <v>1414696</v>
      </c>
      <c r="D194" s="2">
        <v>2958465</v>
      </c>
      <c r="E194" s="2">
        <v>42929</v>
      </c>
      <c r="F194" s="28">
        <v>312</v>
      </c>
      <c r="G194" t="s">
        <v>2</v>
      </c>
    </row>
    <row r="195" spans="1:7" x14ac:dyDescent="0.25">
      <c r="A195" t="s">
        <v>0</v>
      </c>
      <c r="B195" t="s">
        <v>2141</v>
      </c>
      <c r="C195">
        <v>1414697</v>
      </c>
      <c r="D195" s="2">
        <v>2958465</v>
      </c>
      <c r="E195" s="2">
        <v>42929</v>
      </c>
      <c r="F195" s="28">
        <v>312</v>
      </c>
      <c r="G195" t="s">
        <v>2</v>
      </c>
    </row>
    <row r="196" spans="1:7" x14ac:dyDescent="0.25">
      <c r="A196" t="s">
        <v>0</v>
      </c>
      <c r="B196" t="s">
        <v>2141</v>
      </c>
      <c r="C196">
        <v>1415000</v>
      </c>
      <c r="D196" s="2">
        <v>2958465</v>
      </c>
      <c r="E196" s="2">
        <v>44713</v>
      </c>
      <c r="F196" s="28">
        <v>226</v>
      </c>
      <c r="G196" t="s">
        <v>18</v>
      </c>
    </row>
    <row r="197" spans="1:7" x14ac:dyDescent="0.25">
      <c r="A197" t="s">
        <v>0</v>
      </c>
      <c r="B197" t="s">
        <v>2141</v>
      </c>
      <c r="C197">
        <v>1415097</v>
      </c>
      <c r="D197" s="2">
        <v>2958465</v>
      </c>
      <c r="E197" s="2">
        <v>44299</v>
      </c>
      <c r="F197" s="28">
        <v>406.9</v>
      </c>
      <c r="G197" t="s">
        <v>2</v>
      </c>
    </row>
    <row r="198" spans="1:7" x14ac:dyDescent="0.25">
      <c r="A198" t="s">
        <v>0</v>
      </c>
      <c r="B198" t="s">
        <v>2141</v>
      </c>
      <c r="C198">
        <v>1415163</v>
      </c>
      <c r="D198" s="2">
        <v>2958465</v>
      </c>
      <c r="E198" s="2">
        <v>44299</v>
      </c>
      <c r="F198" s="28">
        <v>55.9</v>
      </c>
      <c r="G198" t="s">
        <v>2</v>
      </c>
    </row>
    <row r="199" spans="1:7" x14ac:dyDescent="0.25">
      <c r="A199" t="s">
        <v>0</v>
      </c>
      <c r="B199" t="s">
        <v>2141</v>
      </c>
      <c r="C199">
        <v>1415164</v>
      </c>
      <c r="D199" s="2">
        <v>2958465</v>
      </c>
      <c r="E199" s="2">
        <v>44299</v>
      </c>
      <c r="F199" s="28">
        <v>55.9</v>
      </c>
      <c r="G199" t="s">
        <v>2</v>
      </c>
    </row>
    <row r="200" spans="1:7" x14ac:dyDescent="0.25">
      <c r="A200" t="s">
        <v>0</v>
      </c>
      <c r="B200" t="s">
        <v>2141</v>
      </c>
      <c r="C200">
        <v>1415183</v>
      </c>
      <c r="D200" s="2">
        <v>2958465</v>
      </c>
      <c r="E200" s="2">
        <v>44299</v>
      </c>
      <c r="F200" s="28">
        <v>206.7</v>
      </c>
      <c r="G200" t="s">
        <v>2</v>
      </c>
    </row>
    <row r="201" spans="1:7" x14ac:dyDescent="0.25">
      <c r="A201" t="s">
        <v>0</v>
      </c>
      <c r="B201" t="s">
        <v>2141</v>
      </c>
      <c r="C201">
        <v>1415184</v>
      </c>
      <c r="D201" s="2">
        <v>2958465</v>
      </c>
      <c r="E201" s="2">
        <v>44299</v>
      </c>
      <c r="F201" s="28">
        <v>206.7</v>
      </c>
      <c r="G201" t="s">
        <v>2</v>
      </c>
    </row>
    <row r="202" spans="1:7" x14ac:dyDescent="0.25">
      <c r="A202" t="s">
        <v>0</v>
      </c>
      <c r="B202" t="s">
        <v>2141</v>
      </c>
      <c r="C202">
        <v>1415196</v>
      </c>
      <c r="D202" s="2">
        <v>2958465</v>
      </c>
      <c r="E202" s="2">
        <v>44299</v>
      </c>
      <c r="F202" s="28">
        <v>406.9</v>
      </c>
      <c r="G202" t="s">
        <v>2</v>
      </c>
    </row>
    <row r="203" spans="1:7" x14ac:dyDescent="0.25">
      <c r="A203" t="s">
        <v>0</v>
      </c>
      <c r="B203" t="s">
        <v>2141</v>
      </c>
      <c r="C203">
        <v>1415197</v>
      </c>
      <c r="D203" s="2">
        <v>2958465</v>
      </c>
      <c r="E203" s="2">
        <v>44299</v>
      </c>
      <c r="F203" s="28">
        <v>406.9</v>
      </c>
      <c r="G203" t="s">
        <v>2</v>
      </c>
    </row>
    <row r="204" spans="1:7" x14ac:dyDescent="0.25">
      <c r="A204" t="s">
        <v>0</v>
      </c>
      <c r="B204" t="s">
        <v>2141</v>
      </c>
      <c r="C204">
        <v>1415201</v>
      </c>
      <c r="D204" s="2">
        <v>2958465</v>
      </c>
      <c r="E204" s="2">
        <v>44299</v>
      </c>
      <c r="F204" s="28">
        <v>608.4</v>
      </c>
      <c r="G204" t="s">
        <v>2</v>
      </c>
    </row>
    <row r="205" spans="1:7" x14ac:dyDescent="0.25">
      <c r="A205" t="s">
        <v>0</v>
      </c>
      <c r="B205" t="s">
        <v>2141</v>
      </c>
      <c r="C205">
        <v>1415203</v>
      </c>
      <c r="D205" s="2">
        <v>2958465</v>
      </c>
      <c r="E205" s="2">
        <v>44299</v>
      </c>
      <c r="F205" s="28">
        <v>608.4</v>
      </c>
      <c r="G205" t="s">
        <v>2</v>
      </c>
    </row>
    <row r="206" spans="1:7" x14ac:dyDescent="0.25">
      <c r="A206" t="s">
        <v>0</v>
      </c>
      <c r="B206" t="s">
        <v>2141</v>
      </c>
      <c r="C206">
        <v>1415243</v>
      </c>
      <c r="D206" s="2">
        <v>2958465</v>
      </c>
      <c r="E206" s="2">
        <v>44299</v>
      </c>
      <c r="F206" s="28">
        <v>1209</v>
      </c>
      <c r="G206" t="s">
        <v>2</v>
      </c>
    </row>
    <row r="207" spans="1:7" x14ac:dyDescent="0.25">
      <c r="A207" t="s">
        <v>0</v>
      </c>
      <c r="B207" t="s">
        <v>2141</v>
      </c>
      <c r="C207">
        <v>1415244</v>
      </c>
      <c r="D207" s="2">
        <v>2958465</v>
      </c>
      <c r="E207" s="2">
        <v>44299</v>
      </c>
      <c r="F207" s="28">
        <v>1209</v>
      </c>
      <c r="G207" t="s">
        <v>2</v>
      </c>
    </row>
    <row r="208" spans="1:7" x14ac:dyDescent="0.25">
      <c r="A208" t="s">
        <v>0</v>
      </c>
      <c r="B208" t="s">
        <v>2141</v>
      </c>
      <c r="C208">
        <v>1415289</v>
      </c>
      <c r="D208" s="2">
        <v>2958465</v>
      </c>
      <c r="E208" s="2">
        <v>44299</v>
      </c>
      <c r="F208" s="28">
        <v>1501.5</v>
      </c>
      <c r="G208" t="s">
        <v>2</v>
      </c>
    </row>
    <row r="209" spans="1:7" x14ac:dyDescent="0.25">
      <c r="A209" t="s">
        <v>0</v>
      </c>
      <c r="B209" t="s">
        <v>2141</v>
      </c>
      <c r="C209">
        <v>1415290</v>
      </c>
      <c r="D209" s="2">
        <v>2958465</v>
      </c>
      <c r="E209" s="2">
        <v>44299</v>
      </c>
      <c r="F209" s="28">
        <v>1501.5</v>
      </c>
      <c r="G209" t="s">
        <v>2</v>
      </c>
    </row>
    <row r="210" spans="1:7" x14ac:dyDescent="0.25">
      <c r="A210" t="s">
        <v>0</v>
      </c>
      <c r="B210" t="s">
        <v>2141</v>
      </c>
      <c r="C210">
        <v>1415291</v>
      </c>
      <c r="D210" s="2">
        <v>2958465</v>
      </c>
      <c r="E210" s="2">
        <v>44299</v>
      </c>
      <c r="F210" s="28">
        <v>1401.4</v>
      </c>
      <c r="G210" t="s">
        <v>2</v>
      </c>
    </row>
    <row r="211" spans="1:7" x14ac:dyDescent="0.25">
      <c r="A211" t="s">
        <v>0</v>
      </c>
      <c r="B211" t="s">
        <v>2141</v>
      </c>
      <c r="C211">
        <v>1415292</v>
      </c>
      <c r="D211" s="2">
        <v>2958465</v>
      </c>
      <c r="E211" s="2">
        <v>44299</v>
      </c>
      <c r="F211" s="28">
        <v>1401.4</v>
      </c>
      <c r="G211" t="s">
        <v>2</v>
      </c>
    </row>
    <row r="212" spans="1:7" x14ac:dyDescent="0.25">
      <c r="A212" t="s">
        <v>0</v>
      </c>
      <c r="B212" t="s">
        <v>2141</v>
      </c>
      <c r="C212">
        <v>1415295</v>
      </c>
      <c r="D212" s="2">
        <v>2958465</v>
      </c>
      <c r="E212" s="2">
        <v>44299</v>
      </c>
      <c r="F212" s="28">
        <v>1401.4</v>
      </c>
      <c r="G212" t="s">
        <v>2</v>
      </c>
    </row>
    <row r="213" spans="1:7" x14ac:dyDescent="0.25">
      <c r="A213" t="s">
        <v>0</v>
      </c>
      <c r="B213" t="s">
        <v>2141</v>
      </c>
      <c r="C213">
        <v>1415400</v>
      </c>
      <c r="D213" s="2">
        <v>2958465</v>
      </c>
      <c r="E213" s="2">
        <v>44713</v>
      </c>
      <c r="F213" s="28">
        <v>230</v>
      </c>
      <c r="G213" t="s">
        <v>18</v>
      </c>
    </row>
    <row r="214" spans="1:7" x14ac:dyDescent="0.25">
      <c r="A214" t="s">
        <v>0</v>
      </c>
      <c r="B214" t="s">
        <v>2141</v>
      </c>
      <c r="C214">
        <v>1415401</v>
      </c>
      <c r="D214" s="2">
        <v>2958465</v>
      </c>
      <c r="E214" s="2">
        <v>44713</v>
      </c>
      <c r="F214" s="28">
        <v>230</v>
      </c>
      <c r="G214" t="s">
        <v>18</v>
      </c>
    </row>
    <row r="215" spans="1:7" x14ac:dyDescent="0.25">
      <c r="A215" t="s">
        <v>0</v>
      </c>
      <c r="B215" t="s">
        <v>2141</v>
      </c>
      <c r="C215">
        <v>1415663</v>
      </c>
      <c r="D215" s="2">
        <v>2958465</v>
      </c>
      <c r="E215" s="2">
        <v>42929</v>
      </c>
      <c r="F215" s="28">
        <v>52</v>
      </c>
      <c r="G215" t="s">
        <v>2</v>
      </c>
    </row>
    <row r="216" spans="1:7" x14ac:dyDescent="0.25">
      <c r="A216" t="s">
        <v>0</v>
      </c>
      <c r="B216" t="s">
        <v>2141</v>
      </c>
      <c r="C216">
        <v>1415664</v>
      </c>
      <c r="D216" s="2">
        <v>2958465</v>
      </c>
      <c r="E216" s="2">
        <v>42929</v>
      </c>
      <c r="F216" s="28">
        <v>52</v>
      </c>
      <c r="G216" t="s">
        <v>2</v>
      </c>
    </row>
    <row r="217" spans="1:7" x14ac:dyDescent="0.25">
      <c r="A217" t="s">
        <v>0</v>
      </c>
      <c r="B217" t="s">
        <v>2141</v>
      </c>
      <c r="C217">
        <v>1415683</v>
      </c>
      <c r="D217" s="2">
        <v>2958465</v>
      </c>
      <c r="E217" s="2">
        <v>42929</v>
      </c>
      <c r="F217" s="28">
        <v>182</v>
      </c>
      <c r="G217" t="s">
        <v>2</v>
      </c>
    </row>
    <row r="218" spans="1:7" x14ac:dyDescent="0.25">
      <c r="A218" t="s">
        <v>0</v>
      </c>
      <c r="B218" t="s">
        <v>2141</v>
      </c>
      <c r="C218">
        <v>1415684</v>
      </c>
      <c r="D218" s="2">
        <v>2958465</v>
      </c>
      <c r="E218" s="2">
        <v>42929</v>
      </c>
      <c r="F218" s="28">
        <v>182</v>
      </c>
      <c r="G218" t="s">
        <v>2</v>
      </c>
    </row>
    <row r="219" spans="1:7" x14ac:dyDescent="0.25">
      <c r="A219" t="s">
        <v>0</v>
      </c>
      <c r="B219" t="s">
        <v>2141</v>
      </c>
      <c r="C219">
        <v>1415696</v>
      </c>
      <c r="D219" s="2">
        <v>2958465</v>
      </c>
      <c r="E219" s="2">
        <v>42929</v>
      </c>
      <c r="F219" s="28">
        <v>364</v>
      </c>
      <c r="G219" t="s">
        <v>2</v>
      </c>
    </row>
    <row r="220" spans="1:7" x14ac:dyDescent="0.25">
      <c r="A220" t="s">
        <v>0</v>
      </c>
      <c r="B220" t="s">
        <v>2141</v>
      </c>
      <c r="C220">
        <v>1415697</v>
      </c>
      <c r="D220" s="2">
        <v>2958465</v>
      </c>
      <c r="E220" s="2">
        <v>42929</v>
      </c>
      <c r="F220" s="28">
        <v>364</v>
      </c>
      <c r="G220" t="s">
        <v>2</v>
      </c>
    </row>
    <row r="221" spans="1:7" x14ac:dyDescent="0.25">
      <c r="A221" t="s">
        <v>0</v>
      </c>
      <c r="B221" t="s">
        <v>2141</v>
      </c>
      <c r="C221">
        <v>1415743</v>
      </c>
      <c r="D221" s="2">
        <v>2958465</v>
      </c>
      <c r="E221" s="2">
        <v>42929</v>
      </c>
      <c r="F221" s="28">
        <v>1094.5999999999999</v>
      </c>
      <c r="G221" t="s">
        <v>2</v>
      </c>
    </row>
    <row r="222" spans="1:7" x14ac:dyDescent="0.25">
      <c r="A222" t="s">
        <v>0</v>
      </c>
      <c r="B222" t="s">
        <v>2141</v>
      </c>
      <c r="C222">
        <v>1415744</v>
      </c>
      <c r="D222" s="2">
        <v>2958465</v>
      </c>
      <c r="E222" s="2">
        <v>42929</v>
      </c>
      <c r="F222" s="28">
        <v>1094.5999999999999</v>
      </c>
      <c r="G222" t="s">
        <v>2</v>
      </c>
    </row>
    <row r="223" spans="1:7" x14ac:dyDescent="0.25">
      <c r="A223" t="s">
        <v>0</v>
      </c>
      <c r="B223" t="s">
        <v>2141</v>
      </c>
      <c r="C223">
        <v>1415789</v>
      </c>
      <c r="D223" s="2">
        <v>2958465</v>
      </c>
      <c r="E223" s="2">
        <v>42929</v>
      </c>
      <c r="F223" s="28">
        <v>1267.5</v>
      </c>
      <c r="G223" t="s">
        <v>2</v>
      </c>
    </row>
    <row r="224" spans="1:7" x14ac:dyDescent="0.25">
      <c r="A224" t="s">
        <v>0</v>
      </c>
      <c r="B224" t="s">
        <v>2141</v>
      </c>
      <c r="C224">
        <v>1415790</v>
      </c>
      <c r="D224" s="2">
        <v>2958465</v>
      </c>
      <c r="E224" s="2">
        <v>42929</v>
      </c>
      <c r="F224" s="28">
        <v>1267.5</v>
      </c>
      <c r="G224" t="s">
        <v>2</v>
      </c>
    </row>
    <row r="225" spans="1:7" x14ac:dyDescent="0.25">
      <c r="A225" t="s">
        <v>0</v>
      </c>
      <c r="B225" t="s">
        <v>2141</v>
      </c>
      <c r="C225">
        <v>1418000</v>
      </c>
      <c r="D225" s="2">
        <v>2958465</v>
      </c>
      <c r="E225" s="2">
        <v>44713</v>
      </c>
      <c r="F225" s="28">
        <v>221</v>
      </c>
      <c r="G225" t="s">
        <v>18</v>
      </c>
    </row>
    <row r="226" spans="1:7" x14ac:dyDescent="0.25">
      <c r="A226" t="s">
        <v>0</v>
      </c>
      <c r="B226" t="s">
        <v>2141</v>
      </c>
      <c r="C226">
        <v>1418400</v>
      </c>
      <c r="D226" s="2">
        <v>2958465</v>
      </c>
      <c r="E226" s="2">
        <v>44713</v>
      </c>
      <c r="F226" s="28">
        <v>225</v>
      </c>
      <c r="G226" t="s">
        <v>18</v>
      </c>
    </row>
    <row r="227" spans="1:7" x14ac:dyDescent="0.25">
      <c r="A227" t="s">
        <v>0</v>
      </c>
      <c r="B227" t="s">
        <v>2141</v>
      </c>
      <c r="C227">
        <v>1418401</v>
      </c>
      <c r="D227" s="2">
        <v>2958465</v>
      </c>
      <c r="E227" s="2">
        <v>44713</v>
      </c>
      <c r="F227" s="28">
        <v>225</v>
      </c>
      <c r="G227" t="s">
        <v>18</v>
      </c>
    </row>
    <row r="228" spans="1:7" x14ac:dyDescent="0.25">
      <c r="A228" t="s">
        <v>0</v>
      </c>
      <c r="B228" t="s">
        <v>2141</v>
      </c>
      <c r="C228">
        <v>1419000</v>
      </c>
      <c r="D228" s="2">
        <v>2958465</v>
      </c>
      <c r="E228" s="2">
        <v>45639</v>
      </c>
      <c r="F228" s="28">
        <v>152</v>
      </c>
      <c r="G228" t="s">
        <v>18</v>
      </c>
    </row>
    <row r="229" spans="1:7" x14ac:dyDescent="0.25">
      <c r="A229" t="s">
        <v>0</v>
      </c>
      <c r="B229" t="s">
        <v>2141</v>
      </c>
      <c r="C229">
        <v>1419400</v>
      </c>
      <c r="D229" s="2">
        <v>2958465</v>
      </c>
      <c r="E229" s="2">
        <v>45639</v>
      </c>
      <c r="F229" s="28">
        <v>156</v>
      </c>
      <c r="G229" t="s">
        <v>18</v>
      </c>
    </row>
    <row r="230" spans="1:7" x14ac:dyDescent="0.25">
      <c r="A230" t="s">
        <v>0</v>
      </c>
      <c r="B230" t="s">
        <v>2141</v>
      </c>
      <c r="C230">
        <v>1419401</v>
      </c>
      <c r="D230" s="2">
        <v>2958465</v>
      </c>
      <c r="E230" s="2">
        <v>45639</v>
      </c>
      <c r="F230" s="28">
        <v>156</v>
      </c>
      <c r="G230" t="s">
        <v>18</v>
      </c>
    </row>
    <row r="231" spans="1:7" x14ac:dyDescent="0.25">
      <c r="A231" t="s">
        <v>0</v>
      </c>
      <c r="B231" t="s">
        <v>2141</v>
      </c>
      <c r="C231">
        <v>1424000</v>
      </c>
      <c r="D231" s="2">
        <v>2958465</v>
      </c>
      <c r="E231" s="2">
        <v>44392</v>
      </c>
      <c r="F231" s="28">
        <v>156</v>
      </c>
      <c r="G231" t="s">
        <v>18</v>
      </c>
    </row>
    <row r="232" spans="1:7" x14ac:dyDescent="0.25">
      <c r="A232" t="s">
        <v>0</v>
      </c>
      <c r="B232" t="s">
        <v>2141</v>
      </c>
      <c r="C232">
        <v>1424400</v>
      </c>
      <c r="D232" s="2">
        <v>2958465</v>
      </c>
      <c r="E232" s="2">
        <v>44392</v>
      </c>
      <c r="F232" s="28">
        <v>160</v>
      </c>
      <c r="G232" t="s">
        <v>18</v>
      </c>
    </row>
    <row r="233" spans="1:7" x14ac:dyDescent="0.25">
      <c r="A233" t="s">
        <v>0</v>
      </c>
      <c r="B233" t="s">
        <v>2141</v>
      </c>
      <c r="C233">
        <v>1424401</v>
      </c>
      <c r="D233" s="2">
        <v>2958465</v>
      </c>
      <c r="E233" s="2">
        <v>44392</v>
      </c>
      <c r="F233" s="28">
        <v>160</v>
      </c>
      <c r="G233" t="s">
        <v>18</v>
      </c>
    </row>
    <row r="234" spans="1:7" x14ac:dyDescent="0.25">
      <c r="A234" t="s">
        <v>0</v>
      </c>
      <c r="B234" t="s">
        <v>2141</v>
      </c>
      <c r="C234">
        <v>1512000</v>
      </c>
      <c r="D234" s="2">
        <v>2958465</v>
      </c>
      <c r="E234" s="2">
        <v>43344</v>
      </c>
      <c r="F234" s="28">
        <v>181</v>
      </c>
      <c r="G234" t="s">
        <v>18</v>
      </c>
    </row>
    <row r="235" spans="1:7" x14ac:dyDescent="0.25">
      <c r="A235" t="s">
        <v>0</v>
      </c>
      <c r="B235" t="s">
        <v>2141</v>
      </c>
      <c r="C235">
        <v>1512400</v>
      </c>
      <c r="D235" s="2">
        <v>2958465</v>
      </c>
      <c r="E235" s="2">
        <v>44305</v>
      </c>
      <c r="F235" s="28">
        <v>185</v>
      </c>
      <c r="G235" t="s">
        <v>18</v>
      </c>
    </row>
    <row r="236" spans="1:7" x14ac:dyDescent="0.25">
      <c r="A236" t="s">
        <v>0</v>
      </c>
      <c r="B236" t="s">
        <v>2141</v>
      </c>
      <c r="C236">
        <v>1512401</v>
      </c>
      <c r="D236" s="2">
        <v>2958465</v>
      </c>
      <c r="E236" s="2">
        <v>44305</v>
      </c>
      <c r="F236" s="28">
        <v>185</v>
      </c>
      <c r="G236" t="s">
        <v>18</v>
      </c>
    </row>
    <row r="237" spans="1:7" x14ac:dyDescent="0.25">
      <c r="A237" t="s">
        <v>0</v>
      </c>
      <c r="B237" t="s">
        <v>2141</v>
      </c>
      <c r="C237">
        <v>1513000</v>
      </c>
      <c r="D237" s="2">
        <v>2958465</v>
      </c>
      <c r="E237" s="2">
        <v>43344</v>
      </c>
      <c r="F237" s="28">
        <v>181</v>
      </c>
      <c r="G237" t="s">
        <v>18</v>
      </c>
    </row>
    <row r="238" spans="1:7" x14ac:dyDescent="0.25">
      <c r="A238" t="s">
        <v>0</v>
      </c>
      <c r="B238" t="s">
        <v>2141</v>
      </c>
      <c r="C238">
        <v>1513400</v>
      </c>
      <c r="D238" s="2">
        <v>2958465</v>
      </c>
      <c r="E238" s="2">
        <v>44305</v>
      </c>
      <c r="F238" s="28">
        <v>185</v>
      </c>
      <c r="G238" t="s">
        <v>18</v>
      </c>
    </row>
    <row r="239" spans="1:7" x14ac:dyDescent="0.25">
      <c r="A239" t="s">
        <v>0</v>
      </c>
      <c r="B239" t="s">
        <v>2141</v>
      </c>
      <c r="C239">
        <v>1513401</v>
      </c>
      <c r="D239" s="2">
        <v>2958465</v>
      </c>
      <c r="E239" s="2">
        <v>44305</v>
      </c>
      <c r="F239" s="28">
        <v>185</v>
      </c>
      <c r="G239" t="s">
        <v>18</v>
      </c>
    </row>
    <row r="240" spans="1:7" x14ac:dyDescent="0.25">
      <c r="A240" t="s">
        <v>0</v>
      </c>
      <c r="B240" t="s">
        <v>2141</v>
      </c>
      <c r="C240">
        <v>1514000</v>
      </c>
      <c r="D240" s="2">
        <v>2958465</v>
      </c>
      <c r="E240" s="2">
        <v>43344</v>
      </c>
      <c r="F240" s="28">
        <v>194</v>
      </c>
      <c r="G240" t="s">
        <v>18</v>
      </c>
    </row>
    <row r="241" spans="1:7" x14ac:dyDescent="0.25">
      <c r="A241" t="s">
        <v>0</v>
      </c>
      <c r="B241" t="s">
        <v>2141</v>
      </c>
      <c r="C241">
        <v>1514400</v>
      </c>
      <c r="D241" s="2">
        <v>2958465</v>
      </c>
      <c r="E241" s="2">
        <v>44305</v>
      </c>
      <c r="F241" s="28">
        <v>198</v>
      </c>
      <c r="G241" t="s">
        <v>18</v>
      </c>
    </row>
    <row r="242" spans="1:7" x14ac:dyDescent="0.25">
      <c r="A242" t="s">
        <v>0</v>
      </c>
      <c r="B242" t="s">
        <v>2141</v>
      </c>
      <c r="C242">
        <v>1514401</v>
      </c>
      <c r="D242" s="2">
        <v>2958465</v>
      </c>
      <c r="E242" s="2">
        <v>44305</v>
      </c>
      <c r="F242" s="28">
        <v>198</v>
      </c>
      <c r="G242" t="s">
        <v>18</v>
      </c>
    </row>
    <row r="243" spans="1:7" x14ac:dyDescent="0.25">
      <c r="A243" t="s">
        <v>0</v>
      </c>
      <c r="B243" t="s">
        <v>2141</v>
      </c>
      <c r="C243">
        <v>1515000</v>
      </c>
      <c r="D243" s="2">
        <v>2958465</v>
      </c>
      <c r="E243" s="2">
        <v>43344</v>
      </c>
      <c r="F243" s="28">
        <v>181</v>
      </c>
      <c r="G243" t="s">
        <v>18</v>
      </c>
    </row>
    <row r="244" spans="1:7" x14ac:dyDescent="0.25">
      <c r="A244" t="s">
        <v>0</v>
      </c>
      <c r="B244" t="s">
        <v>2141</v>
      </c>
      <c r="C244">
        <v>1515400</v>
      </c>
      <c r="D244" s="2">
        <v>2958465</v>
      </c>
      <c r="E244" s="2">
        <v>44305</v>
      </c>
      <c r="F244" s="28">
        <v>185</v>
      </c>
      <c r="G244" t="s">
        <v>18</v>
      </c>
    </row>
    <row r="245" spans="1:7" x14ac:dyDescent="0.25">
      <c r="A245" t="s">
        <v>0</v>
      </c>
      <c r="B245" t="s">
        <v>2141</v>
      </c>
      <c r="C245">
        <v>1515401</v>
      </c>
      <c r="D245" s="2">
        <v>2958465</v>
      </c>
      <c r="E245" s="2">
        <v>44305</v>
      </c>
      <c r="F245" s="28">
        <v>185</v>
      </c>
      <c r="G245" t="s">
        <v>18</v>
      </c>
    </row>
    <row r="246" spans="1:7" x14ac:dyDescent="0.25">
      <c r="A246" t="s">
        <v>0</v>
      </c>
      <c r="B246" t="s">
        <v>2141</v>
      </c>
      <c r="C246">
        <v>1516000</v>
      </c>
      <c r="D246" s="2">
        <v>2958465</v>
      </c>
      <c r="E246" s="2">
        <v>44713</v>
      </c>
      <c r="F246" s="28">
        <v>160</v>
      </c>
      <c r="G246" t="s">
        <v>18</v>
      </c>
    </row>
    <row r="247" spans="1:7" x14ac:dyDescent="0.25">
      <c r="A247" t="s">
        <v>0</v>
      </c>
      <c r="B247" t="s">
        <v>2141</v>
      </c>
      <c r="C247">
        <v>1516400</v>
      </c>
      <c r="D247" s="2">
        <v>2958465</v>
      </c>
      <c r="E247" s="2">
        <v>44713</v>
      </c>
      <c r="F247" s="28">
        <v>234</v>
      </c>
      <c r="G247" t="s">
        <v>18</v>
      </c>
    </row>
    <row r="248" spans="1:7" x14ac:dyDescent="0.25">
      <c r="A248" t="s">
        <v>0</v>
      </c>
      <c r="B248" t="s">
        <v>2141</v>
      </c>
      <c r="C248">
        <v>1516401</v>
      </c>
      <c r="D248" s="2">
        <v>2958465</v>
      </c>
      <c r="E248" s="2">
        <v>44713</v>
      </c>
      <c r="F248" s="28">
        <v>234</v>
      </c>
      <c r="G248" t="s">
        <v>18</v>
      </c>
    </row>
    <row r="249" spans="1:7" x14ac:dyDescent="0.25">
      <c r="A249" t="s">
        <v>0</v>
      </c>
      <c r="B249" t="s">
        <v>2141</v>
      </c>
      <c r="C249">
        <v>1517000</v>
      </c>
      <c r="D249" s="2">
        <v>2958465</v>
      </c>
      <c r="E249" s="2">
        <v>43344</v>
      </c>
      <c r="F249" s="28">
        <v>197</v>
      </c>
      <c r="G249" t="s">
        <v>18</v>
      </c>
    </row>
    <row r="250" spans="1:7" x14ac:dyDescent="0.25">
      <c r="A250" t="s">
        <v>0</v>
      </c>
      <c r="B250" t="s">
        <v>2141</v>
      </c>
      <c r="C250">
        <v>1517400</v>
      </c>
      <c r="D250" s="2">
        <v>2958465</v>
      </c>
      <c r="E250" s="2">
        <v>44305</v>
      </c>
      <c r="F250" s="28">
        <v>201</v>
      </c>
      <c r="G250" t="s">
        <v>18</v>
      </c>
    </row>
    <row r="251" spans="1:7" x14ac:dyDescent="0.25">
      <c r="A251" t="s">
        <v>0</v>
      </c>
      <c r="B251" t="s">
        <v>2141</v>
      </c>
      <c r="C251">
        <v>1517401</v>
      </c>
      <c r="D251" s="2">
        <v>2958465</v>
      </c>
      <c r="E251" s="2">
        <v>44305</v>
      </c>
      <c r="F251" s="28">
        <v>201</v>
      </c>
      <c r="G251" t="s">
        <v>18</v>
      </c>
    </row>
    <row r="252" spans="1:7" x14ac:dyDescent="0.25">
      <c r="A252" t="s">
        <v>0</v>
      </c>
      <c r="B252" t="s">
        <v>2141</v>
      </c>
      <c r="C252">
        <v>1518000</v>
      </c>
      <c r="D252" s="2">
        <v>2958465</v>
      </c>
      <c r="E252" s="2">
        <v>45624</v>
      </c>
      <c r="F252" s="28">
        <v>216</v>
      </c>
      <c r="G252" t="s">
        <v>18</v>
      </c>
    </row>
    <row r="253" spans="1:7" x14ac:dyDescent="0.25">
      <c r="A253" t="s">
        <v>0</v>
      </c>
      <c r="B253" t="s">
        <v>2141</v>
      </c>
      <c r="C253">
        <v>1518400</v>
      </c>
      <c r="D253" s="2">
        <v>2958465</v>
      </c>
      <c r="E253" s="2">
        <v>45624</v>
      </c>
      <c r="F253" s="28">
        <v>220</v>
      </c>
      <c r="G253" t="s">
        <v>18</v>
      </c>
    </row>
    <row r="254" spans="1:7" x14ac:dyDescent="0.25">
      <c r="A254" t="s">
        <v>0</v>
      </c>
      <c r="B254" t="s">
        <v>2141</v>
      </c>
      <c r="C254">
        <v>1518401</v>
      </c>
      <c r="D254" s="2">
        <v>2958465</v>
      </c>
      <c r="E254" s="2">
        <v>45624</v>
      </c>
      <c r="F254" s="28">
        <v>220</v>
      </c>
      <c r="G254" t="s">
        <v>18</v>
      </c>
    </row>
    <row r="255" spans="1:7" x14ac:dyDescent="0.25">
      <c r="A255" t="s">
        <v>0</v>
      </c>
      <c r="B255" t="s">
        <v>2141</v>
      </c>
      <c r="C255">
        <v>158000</v>
      </c>
      <c r="D255" s="2">
        <v>2958465</v>
      </c>
      <c r="E255" s="2">
        <v>43046</v>
      </c>
      <c r="F255" s="28">
        <v>103</v>
      </c>
      <c r="G255" t="s">
        <v>18</v>
      </c>
    </row>
    <row r="256" spans="1:7" x14ac:dyDescent="0.25">
      <c r="A256" t="s">
        <v>0</v>
      </c>
      <c r="B256" t="s">
        <v>2141</v>
      </c>
      <c r="C256">
        <v>2050180</v>
      </c>
      <c r="D256" s="2">
        <v>2958465</v>
      </c>
      <c r="E256" s="2">
        <v>41132</v>
      </c>
      <c r="F256" s="28">
        <v>233.35</v>
      </c>
      <c r="G256" t="s">
        <v>2</v>
      </c>
    </row>
    <row r="257" spans="1:7" x14ac:dyDescent="0.25">
      <c r="A257" t="s">
        <v>0</v>
      </c>
      <c r="B257" t="s">
        <v>2141</v>
      </c>
      <c r="C257">
        <v>2050183</v>
      </c>
      <c r="D257" s="2">
        <v>2958465</v>
      </c>
      <c r="E257" s="2">
        <v>41132</v>
      </c>
      <c r="F257" s="28">
        <v>233.35</v>
      </c>
      <c r="G257" t="s">
        <v>2</v>
      </c>
    </row>
    <row r="258" spans="1:7" x14ac:dyDescent="0.25">
      <c r="A258" t="s">
        <v>0</v>
      </c>
      <c r="B258" t="s">
        <v>2141</v>
      </c>
      <c r="C258">
        <v>2050221</v>
      </c>
      <c r="D258" s="2">
        <v>2958465</v>
      </c>
      <c r="E258" s="2">
        <v>41132</v>
      </c>
      <c r="F258" s="28">
        <v>860.6</v>
      </c>
      <c r="G258" t="s">
        <v>2</v>
      </c>
    </row>
    <row r="259" spans="1:7" x14ac:dyDescent="0.25">
      <c r="A259" t="s">
        <v>0</v>
      </c>
      <c r="B259" t="s">
        <v>2141</v>
      </c>
      <c r="C259">
        <v>2050223</v>
      </c>
      <c r="D259" s="2">
        <v>2958465</v>
      </c>
      <c r="E259" s="2">
        <v>41132</v>
      </c>
      <c r="F259" s="28">
        <v>860.6</v>
      </c>
      <c r="G259" t="s">
        <v>2</v>
      </c>
    </row>
    <row r="260" spans="1:7" x14ac:dyDescent="0.25">
      <c r="A260" t="s">
        <v>0</v>
      </c>
      <c r="B260" t="s">
        <v>2141</v>
      </c>
      <c r="C260">
        <v>2050680</v>
      </c>
      <c r="D260" s="2">
        <v>2958465</v>
      </c>
      <c r="E260" s="2">
        <v>41132</v>
      </c>
      <c r="F260" s="28">
        <v>220.35</v>
      </c>
      <c r="G260" t="s">
        <v>2</v>
      </c>
    </row>
    <row r="261" spans="1:7" x14ac:dyDescent="0.25">
      <c r="A261" t="s">
        <v>0</v>
      </c>
      <c r="B261" t="s">
        <v>2141</v>
      </c>
      <c r="C261">
        <v>2050683</v>
      </c>
      <c r="D261" s="2">
        <v>2958465</v>
      </c>
      <c r="E261" s="2">
        <v>41132</v>
      </c>
      <c r="F261" s="28">
        <v>220.35</v>
      </c>
      <c r="G261" t="s">
        <v>2</v>
      </c>
    </row>
    <row r="262" spans="1:7" x14ac:dyDescent="0.25">
      <c r="A262" t="s">
        <v>0</v>
      </c>
      <c r="B262" t="s">
        <v>2141</v>
      </c>
      <c r="C262">
        <v>2050721</v>
      </c>
      <c r="D262" s="2">
        <v>2958465</v>
      </c>
      <c r="E262" s="2">
        <v>41132</v>
      </c>
      <c r="F262" s="28">
        <v>813.8</v>
      </c>
      <c r="G262" t="s">
        <v>2</v>
      </c>
    </row>
    <row r="263" spans="1:7" x14ac:dyDescent="0.25">
      <c r="A263" t="s">
        <v>0</v>
      </c>
      <c r="B263" t="s">
        <v>2141</v>
      </c>
      <c r="C263">
        <v>2050723</v>
      </c>
      <c r="D263" s="2">
        <v>2958465</v>
      </c>
      <c r="E263" s="2">
        <v>41132</v>
      </c>
      <c r="F263" s="28">
        <v>813.8</v>
      </c>
      <c r="G263" t="s">
        <v>2</v>
      </c>
    </row>
    <row r="264" spans="1:7" x14ac:dyDescent="0.25">
      <c r="A264" t="s">
        <v>0</v>
      </c>
      <c r="B264" t="s">
        <v>2141</v>
      </c>
      <c r="C264">
        <v>2051180</v>
      </c>
      <c r="D264" s="2">
        <v>2958465</v>
      </c>
      <c r="E264" s="2">
        <v>41132</v>
      </c>
      <c r="F264" s="28">
        <v>240.5</v>
      </c>
      <c r="G264" t="s">
        <v>2</v>
      </c>
    </row>
    <row r="265" spans="1:7" x14ac:dyDescent="0.25">
      <c r="A265" t="s">
        <v>0</v>
      </c>
      <c r="B265" t="s">
        <v>2141</v>
      </c>
      <c r="C265">
        <v>2051183</v>
      </c>
      <c r="D265" s="2">
        <v>2958465</v>
      </c>
      <c r="E265" s="2">
        <v>41132</v>
      </c>
      <c r="F265" s="28">
        <v>240.5</v>
      </c>
      <c r="G265" t="s">
        <v>2</v>
      </c>
    </row>
    <row r="266" spans="1:7" x14ac:dyDescent="0.25">
      <c r="A266" t="s">
        <v>0</v>
      </c>
      <c r="B266" t="s">
        <v>2141</v>
      </c>
      <c r="C266">
        <v>2051221</v>
      </c>
      <c r="D266" s="2">
        <v>2958465</v>
      </c>
      <c r="E266" s="2">
        <v>41132</v>
      </c>
      <c r="F266" s="28">
        <v>883.35</v>
      </c>
      <c r="G266" t="s">
        <v>2</v>
      </c>
    </row>
    <row r="267" spans="1:7" x14ac:dyDescent="0.25">
      <c r="A267" t="s">
        <v>0</v>
      </c>
      <c r="B267" t="s">
        <v>2141</v>
      </c>
      <c r="C267">
        <v>2051223</v>
      </c>
      <c r="D267" s="2">
        <v>2958465</v>
      </c>
      <c r="E267" s="2">
        <v>41132</v>
      </c>
      <c r="F267" s="28">
        <v>883.35</v>
      </c>
      <c r="G267" t="s">
        <v>2</v>
      </c>
    </row>
    <row r="268" spans="1:7" x14ac:dyDescent="0.25">
      <c r="A268" t="s">
        <v>0</v>
      </c>
      <c r="B268" t="s">
        <v>2141</v>
      </c>
      <c r="C268">
        <v>2051680</v>
      </c>
      <c r="D268" s="2">
        <v>2958465</v>
      </c>
      <c r="E268" s="2">
        <v>41132</v>
      </c>
      <c r="F268" s="28">
        <v>215.15</v>
      </c>
      <c r="G268" t="s">
        <v>2</v>
      </c>
    </row>
    <row r="269" spans="1:7" x14ac:dyDescent="0.25">
      <c r="A269" t="s">
        <v>0</v>
      </c>
      <c r="B269" t="s">
        <v>2141</v>
      </c>
      <c r="C269">
        <v>2051683</v>
      </c>
      <c r="D269" s="2">
        <v>2958465</v>
      </c>
      <c r="E269" s="2">
        <v>41132</v>
      </c>
      <c r="F269" s="28">
        <v>215.15</v>
      </c>
      <c r="G269" t="s">
        <v>2</v>
      </c>
    </row>
    <row r="270" spans="1:7" x14ac:dyDescent="0.25">
      <c r="A270" t="s">
        <v>0</v>
      </c>
      <c r="B270" t="s">
        <v>2141</v>
      </c>
      <c r="C270">
        <v>2051721</v>
      </c>
      <c r="D270" s="2">
        <v>2958465</v>
      </c>
      <c r="E270" s="2">
        <v>41132</v>
      </c>
      <c r="F270" s="28">
        <v>793</v>
      </c>
      <c r="G270" t="s">
        <v>2</v>
      </c>
    </row>
    <row r="271" spans="1:7" x14ac:dyDescent="0.25">
      <c r="A271" t="s">
        <v>0</v>
      </c>
      <c r="B271" t="s">
        <v>2141</v>
      </c>
      <c r="C271">
        <v>2051723</v>
      </c>
      <c r="D271" s="2">
        <v>2958465</v>
      </c>
      <c r="E271" s="2">
        <v>41132</v>
      </c>
      <c r="F271" s="28">
        <v>793</v>
      </c>
      <c r="G271" t="s">
        <v>2</v>
      </c>
    </row>
    <row r="272" spans="1:7" x14ac:dyDescent="0.25">
      <c r="A272" t="s">
        <v>0</v>
      </c>
      <c r="B272" t="s">
        <v>2141</v>
      </c>
      <c r="C272">
        <v>2406000</v>
      </c>
      <c r="D272" s="2">
        <v>2958465</v>
      </c>
      <c r="E272" s="2">
        <v>44256</v>
      </c>
      <c r="F272" s="28">
        <v>154</v>
      </c>
      <c r="G272" t="s">
        <v>18</v>
      </c>
    </row>
    <row r="273" spans="1:7" x14ac:dyDescent="0.25">
      <c r="A273" t="s">
        <v>0</v>
      </c>
      <c r="B273" t="s">
        <v>2141</v>
      </c>
      <c r="C273">
        <v>2406218</v>
      </c>
      <c r="D273" s="2">
        <v>2958465</v>
      </c>
      <c r="E273" s="2">
        <v>44713</v>
      </c>
      <c r="F273" s="28">
        <v>1461.2</v>
      </c>
      <c r="G273" t="s">
        <v>3</v>
      </c>
    </row>
    <row r="274" spans="1:7" x14ac:dyDescent="0.25">
      <c r="A274" t="s">
        <v>0</v>
      </c>
      <c r="B274" t="s">
        <v>2141</v>
      </c>
      <c r="C274">
        <v>2406400</v>
      </c>
      <c r="D274" s="2">
        <v>2958465</v>
      </c>
      <c r="E274" s="2">
        <v>44305</v>
      </c>
      <c r="F274" s="28">
        <v>158</v>
      </c>
      <c r="G274" t="s">
        <v>18</v>
      </c>
    </row>
    <row r="275" spans="1:7" x14ac:dyDescent="0.25">
      <c r="A275" t="s">
        <v>0</v>
      </c>
      <c r="B275" t="s">
        <v>2141</v>
      </c>
      <c r="C275">
        <v>2406401</v>
      </c>
      <c r="D275" s="2">
        <v>2958465</v>
      </c>
      <c r="E275" s="2">
        <v>44305</v>
      </c>
      <c r="F275" s="28">
        <v>158</v>
      </c>
      <c r="G275" t="s">
        <v>18</v>
      </c>
    </row>
    <row r="276" spans="1:7" x14ac:dyDescent="0.25">
      <c r="A276" t="s">
        <v>0</v>
      </c>
      <c r="B276" t="s">
        <v>2141</v>
      </c>
      <c r="C276">
        <v>2411000</v>
      </c>
      <c r="D276" s="2">
        <v>2958465</v>
      </c>
      <c r="E276" s="2">
        <v>44305</v>
      </c>
      <c r="F276" s="28">
        <v>165</v>
      </c>
      <c r="G276" t="s">
        <v>18</v>
      </c>
    </row>
    <row r="277" spans="1:7" x14ac:dyDescent="0.25">
      <c r="A277" t="s">
        <v>0</v>
      </c>
      <c r="B277" t="s">
        <v>2141</v>
      </c>
      <c r="C277">
        <v>2411173</v>
      </c>
      <c r="D277" s="2">
        <v>2958465</v>
      </c>
      <c r="E277" s="2">
        <v>43116</v>
      </c>
      <c r="F277" s="28">
        <v>96.85</v>
      </c>
      <c r="G277" t="s">
        <v>2</v>
      </c>
    </row>
    <row r="278" spans="1:7" x14ac:dyDescent="0.25">
      <c r="A278" t="s">
        <v>0</v>
      </c>
      <c r="B278" t="s">
        <v>2141</v>
      </c>
      <c r="C278">
        <v>2411175</v>
      </c>
      <c r="D278" s="2">
        <v>2958465</v>
      </c>
      <c r="E278" s="2">
        <v>43116</v>
      </c>
      <c r="F278" s="28">
        <v>96.85</v>
      </c>
      <c r="G278" t="s">
        <v>2</v>
      </c>
    </row>
    <row r="279" spans="1:7" x14ac:dyDescent="0.25">
      <c r="A279" t="s">
        <v>0</v>
      </c>
      <c r="B279" t="s">
        <v>2141</v>
      </c>
      <c r="C279">
        <v>2411400</v>
      </c>
      <c r="D279" s="2">
        <v>2958465</v>
      </c>
      <c r="E279" s="2">
        <v>44305</v>
      </c>
      <c r="F279" s="28">
        <v>169</v>
      </c>
      <c r="G279" t="s">
        <v>18</v>
      </c>
    </row>
    <row r="280" spans="1:7" x14ac:dyDescent="0.25">
      <c r="A280" t="s">
        <v>0</v>
      </c>
      <c r="B280" t="s">
        <v>2141</v>
      </c>
      <c r="C280">
        <v>2411401</v>
      </c>
      <c r="D280" s="2">
        <v>2958465</v>
      </c>
      <c r="E280" s="2">
        <v>44305</v>
      </c>
      <c r="F280" s="28">
        <v>169</v>
      </c>
      <c r="G280" t="s">
        <v>18</v>
      </c>
    </row>
    <row r="281" spans="1:7" x14ac:dyDescent="0.25">
      <c r="A281" t="s">
        <v>0</v>
      </c>
      <c r="B281" t="s">
        <v>2141</v>
      </c>
      <c r="C281">
        <v>2475000</v>
      </c>
      <c r="D281" s="2">
        <v>2958465</v>
      </c>
      <c r="E281" s="2">
        <v>45643</v>
      </c>
      <c r="F281" s="28">
        <v>231</v>
      </c>
      <c r="G281" t="s">
        <v>18</v>
      </c>
    </row>
    <row r="282" spans="1:7" x14ac:dyDescent="0.25">
      <c r="A282" t="s">
        <v>0</v>
      </c>
      <c r="B282" t="s">
        <v>2141</v>
      </c>
      <c r="C282">
        <v>2475400</v>
      </c>
      <c r="D282" s="2">
        <v>2958465</v>
      </c>
      <c r="E282" s="2">
        <v>45643</v>
      </c>
      <c r="F282" s="28">
        <v>235</v>
      </c>
      <c r="G282" t="s">
        <v>18</v>
      </c>
    </row>
    <row r="283" spans="1:7" x14ac:dyDescent="0.25">
      <c r="A283" t="s">
        <v>0</v>
      </c>
      <c r="B283" t="s">
        <v>2141</v>
      </c>
      <c r="C283">
        <v>2475401</v>
      </c>
      <c r="D283" s="2">
        <v>2958465</v>
      </c>
      <c r="E283" s="2">
        <v>45643</v>
      </c>
      <c r="F283" s="28">
        <v>235</v>
      </c>
      <c r="G283" t="s">
        <v>18</v>
      </c>
    </row>
    <row r="284" spans="1:7" x14ac:dyDescent="0.25">
      <c r="A284" t="s">
        <v>0</v>
      </c>
      <c r="B284" t="s">
        <v>2141</v>
      </c>
      <c r="C284">
        <v>2476000</v>
      </c>
      <c r="D284" s="2">
        <v>2958465</v>
      </c>
      <c r="E284" s="2">
        <v>44713</v>
      </c>
      <c r="F284" s="28">
        <v>191</v>
      </c>
      <c r="G284" t="s">
        <v>18</v>
      </c>
    </row>
    <row r="285" spans="1:7" x14ac:dyDescent="0.25">
      <c r="A285" t="s">
        <v>0</v>
      </c>
      <c r="B285" t="s">
        <v>2141</v>
      </c>
      <c r="C285">
        <v>2476400</v>
      </c>
      <c r="D285" s="2">
        <v>2958465</v>
      </c>
      <c r="E285" s="2">
        <v>44713</v>
      </c>
      <c r="F285" s="28">
        <v>195</v>
      </c>
      <c r="G285" t="s">
        <v>18</v>
      </c>
    </row>
    <row r="286" spans="1:7" x14ac:dyDescent="0.25">
      <c r="A286" t="s">
        <v>0</v>
      </c>
      <c r="B286" t="s">
        <v>2141</v>
      </c>
      <c r="C286">
        <v>2476401</v>
      </c>
      <c r="D286" s="2">
        <v>2958465</v>
      </c>
      <c r="E286" s="2">
        <v>44713</v>
      </c>
      <c r="F286" s="28">
        <v>195</v>
      </c>
      <c r="G286" t="s">
        <v>18</v>
      </c>
    </row>
    <row r="287" spans="1:7" x14ac:dyDescent="0.25">
      <c r="A287" t="s">
        <v>0</v>
      </c>
      <c r="B287" t="s">
        <v>2141</v>
      </c>
      <c r="C287">
        <v>2478000</v>
      </c>
      <c r="D287" s="2">
        <v>2958465</v>
      </c>
      <c r="E287" s="2">
        <v>44713</v>
      </c>
      <c r="F287" s="28">
        <v>231</v>
      </c>
      <c r="G287" t="s">
        <v>18</v>
      </c>
    </row>
    <row r="288" spans="1:7" x14ac:dyDescent="0.25">
      <c r="A288" t="s">
        <v>0</v>
      </c>
      <c r="B288" t="s">
        <v>2141</v>
      </c>
      <c r="C288">
        <v>2478400</v>
      </c>
      <c r="D288" s="2">
        <v>2958465</v>
      </c>
      <c r="E288" s="2">
        <v>44713</v>
      </c>
      <c r="F288" s="28">
        <v>235</v>
      </c>
      <c r="G288" t="s">
        <v>18</v>
      </c>
    </row>
    <row r="289" spans="1:7" x14ac:dyDescent="0.25">
      <c r="A289" t="s">
        <v>0</v>
      </c>
      <c r="B289" t="s">
        <v>2141</v>
      </c>
      <c r="C289">
        <v>2478401</v>
      </c>
      <c r="D289" s="2">
        <v>2958465</v>
      </c>
      <c r="E289" s="2">
        <v>44713</v>
      </c>
      <c r="F289" s="28">
        <v>235</v>
      </c>
      <c r="G289" t="s">
        <v>18</v>
      </c>
    </row>
    <row r="290" spans="1:7" x14ac:dyDescent="0.25">
      <c r="A290" t="s">
        <v>0</v>
      </c>
      <c r="B290" t="s">
        <v>2141</v>
      </c>
      <c r="C290">
        <v>2479000</v>
      </c>
      <c r="D290" s="2">
        <v>2958465</v>
      </c>
      <c r="E290" s="2">
        <v>44713</v>
      </c>
      <c r="F290" s="28">
        <v>326</v>
      </c>
      <c r="G290" t="s">
        <v>18</v>
      </c>
    </row>
    <row r="291" spans="1:7" x14ac:dyDescent="0.25">
      <c r="A291" t="s">
        <v>0</v>
      </c>
      <c r="B291" t="s">
        <v>2141</v>
      </c>
      <c r="C291">
        <v>2479400</v>
      </c>
      <c r="D291" s="2">
        <v>2958465</v>
      </c>
      <c r="E291" s="2">
        <v>44713</v>
      </c>
      <c r="F291" s="28">
        <v>330</v>
      </c>
      <c r="G291" t="s">
        <v>18</v>
      </c>
    </row>
    <row r="292" spans="1:7" x14ac:dyDescent="0.25">
      <c r="A292" t="s">
        <v>0</v>
      </c>
      <c r="B292" t="s">
        <v>2141</v>
      </c>
      <c r="C292">
        <v>2479401</v>
      </c>
      <c r="D292" s="2">
        <v>2958465</v>
      </c>
      <c r="E292" s="2">
        <v>44713</v>
      </c>
      <c r="F292" s="28">
        <v>330</v>
      </c>
      <c r="G292" t="s">
        <v>18</v>
      </c>
    </row>
    <row r="293" spans="1:7" x14ac:dyDescent="0.25">
      <c r="A293" t="s">
        <v>0</v>
      </c>
      <c r="B293" t="s">
        <v>2141</v>
      </c>
      <c r="C293">
        <v>2484000</v>
      </c>
      <c r="D293" s="2">
        <v>2958465</v>
      </c>
      <c r="E293" s="2">
        <v>42923</v>
      </c>
      <c r="F293" s="28">
        <v>248</v>
      </c>
      <c r="G293" t="s">
        <v>18</v>
      </c>
    </row>
    <row r="294" spans="1:7" x14ac:dyDescent="0.25">
      <c r="A294" t="s">
        <v>0</v>
      </c>
      <c r="B294" t="s">
        <v>2141</v>
      </c>
      <c r="C294">
        <v>2484400</v>
      </c>
      <c r="D294" s="2">
        <v>2958465</v>
      </c>
      <c r="E294" s="2">
        <v>44305</v>
      </c>
      <c r="F294" s="28">
        <v>252</v>
      </c>
      <c r="G294" t="s">
        <v>18</v>
      </c>
    </row>
    <row r="295" spans="1:7" x14ac:dyDescent="0.25">
      <c r="A295" t="s">
        <v>0</v>
      </c>
      <c r="B295" t="s">
        <v>2141</v>
      </c>
      <c r="C295">
        <v>2484401</v>
      </c>
      <c r="D295" s="2">
        <v>2958465</v>
      </c>
      <c r="E295" s="2">
        <v>44305</v>
      </c>
      <c r="F295" s="28">
        <v>252</v>
      </c>
      <c r="G295" t="s">
        <v>18</v>
      </c>
    </row>
    <row r="296" spans="1:7" x14ac:dyDescent="0.25">
      <c r="A296" t="s">
        <v>0</v>
      </c>
      <c r="B296" t="s">
        <v>2141</v>
      </c>
      <c r="C296">
        <v>2485000</v>
      </c>
      <c r="D296" s="2">
        <v>2958465</v>
      </c>
      <c r="E296" s="2">
        <v>44256</v>
      </c>
      <c r="F296" s="28">
        <v>226</v>
      </c>
      <c r="G296" t="s">
        <v>18</v>
      </c>
    </row>
    <row r="297" spans="1:7" x14ac:dyDescent="0.25">
      <c r="A297" t="s">
        <v>0</v>
      </c>
      <c r="B297" t="s">
        <v>2141</v>
      </c>
      <c r="C297">
        <v>2485201</v>
      </c>
      <c r="D297" s="2">
        <v>2958465</v>
      </c>
      <c r="E297" s="2">
        <v>45889</v>
      </c>
      <c r="F297" s="28">
        <v>912.6</v>
      </c>
      <c r="G297" t="s">
        <v>2</v>
      </c>
    </row>
    <row r="298" spans="1:7" x14ac:dyDescent="0.25">
      <c r="A298" t="s">
        <v>0</v>
      </c>
      <c r="B298" t="s">
        <v>2141</v>
      </c>
      <c r="C298">
        <v>2485203</v>
      </c>
      <c r="D298" s="2">
        <v>2958465</v>
      </c>
      <c r="E298" s="2">
        <v>45889</v>
      </c>
      <c r="F298" s="28">
        <v>912.6</v>
      </c>
      <c r="G298" t="s">
        <v>2</v>
      </c>
    </row>
    <row r="299" spans="1:7" x14ac:dyDescent="0.25">
      <c r="A299" t="s">
        <v>0</v>
      </c>
      <c r="B299" t="s">
        <v>2141</v>
      </c>
      <c r="C299">
        <v>2485254</v>
      </c>
      <c r="D299" s="2">
        <v>2958465</v>
      </c>
      <c r="E299" s="2">
        <v>45876</v>
      </c>
      <c r="F299" s="28">
        <v>5177.25</v>
      </c>
      <c r="G299" t="s">
        <v>3</v>
      </c>
    </row>
    <row r="300" spans="1:7" x14ac:dyDescent="0.25">
      <c r="A300" t="s">
        <v>0</v>
      </c>
      <c r="B300" t="s">
        <v>2141</v>
      </c>
      <c r="C300">
        <v>2485400</v>
      </c>
      <c r="D300" s="2">
        <v>2958465</v>
      </c>
      <c r="E300" s="2">
        <v>44305</v>
      </c>
      <c r="F300" s="28">
        <v>230</v>
      </c>
      <c r="G300" t="s">
        <v>18</v>
      </c>
    </row>
    <row r="301" spans="1:7" x14ac:dyDescent="0.25">
      <c r="A301" t="s">
        <v>0</v>
      </c>
      <c r="B301" t="s">
        <v>2141</v>
      </c>
      <c r="C301">
        <v>2485401</v>
      </c>
      <c r="D301" s="2">
        <v>2958465</v>
      </c>
      <c r="E301" s="2">
        <v>44305</v>
      </c>
      <c r="F301" s="28">
        <v>230</v>
      </c>
      <c r="G301" t="s">
        <v>18</v>
      </c>
    </row>
    <row r="302" spans="1:7" x14ac:dyDescent="0.25">
      <c r="A302" t="s">
        <v>0</v>
      </c>
      <c r="B302" t="s">
        <v>2141</v>
      </c>
      <c r="C302">
        <v>2485754</v>
      </c>
      <c r="D302" s="2">
        <v>2958465</v>
      </c>
      <c r="E302" s="2">
        <v>42929</v>
      </c>
      <c r="F302" s="28">
        <v>3217.5</v>
      </c>
      <c r="G302" t="s">
        <v>3</v>
      </c>
    </row>
    <row r="303" spans="1:7" x14ac:dyDescent="0.25">
      <c r="A303" t="s">
        <v>0</v>
      </c>
      <c r="B303" t="s">
        <v>2141</v>
      </c>
      <c r="C303">
        <v>2486000</v>
      </c>
      <c r="D303" s="2">
        <v>2958465</v>
      </c>
      <c r="E303" s="2">
        <v>42923</v>
      </c>
      <c r="F303" s="28">
        <v>259</v>
      </c>
      <c r="G303" t="s">
        <v>18</v>
      </c>
    </row>
    <row r="304" spans="1:7" x14ac:dyDescent="0.25">
      <c r="A304" t="s">
        <v>0</v>
      </c>
      <c r="B304" t="s">
        <v>2141</v>
      </c>
      <c r="C304">
        <v>2486089</v>
      </c>
      <c r="D304" s="2">
        <v>2958465</v>
      </c>
      <c r="E304" s="2">
        <v>44299</v>
      </c>
      <c r="F304" s="28">
        <v>566.15</v>
      </c>
      <c r="G304" t="s">
        <v>2</v>
      </c>
    </row>
    <row r="305" spans="1:7" x14ac:dyDescent="0.25">
      <c r="A305" t="s">
        <v>0</v>
      </c>
      <c r="B305" t="s">
        <v>2141</v>
      </c>
      <c r="C305">
        <v>2486163</v>
      </c>
      <c r="D305" s="2">
        <v>2958465</v>
      </c>
      <c r="E305" s="2">
        <v>44299</v>
      </c>
      <c r="F305" s="28">
        <v>83.2</v>
      </c>
      <c r="G305" t="s">
        <v>2</v>
      </c>
    </row>
    <row r="306" spans="1:7" x14ac:dyDescent="0.25">
      <c r="A306" t="s">
        <v>0</v>
      </c>
      <c r="B306" t="s">
        <v>2141</v>
      </c>
      <c r="C306">
        <v>2486164</v>
      </c>
      <c r="D306" s="2">
        <v>2958465</v>
      </c>
      <c r="E306" s="2">
        <v>44299</v>
      </c>
      <c r="F306" s="28">
        <v>83.2</v>
      </c>
      <c r="G306" t="s">
        <v>2</v>
      </c>
    </row>
    <row r="307" spans="1:7" x14ac:dyDescent="0.25">
      <c r="A307" t="s">
        <v>0</v>
      </c>
      <c r="B307" t="s">
        <v>2141</v>
      </c>
      <c r="C307">
        <v>2486183</v>
      </c>
      <c r="D307" s="2">
        <v>2958465</v>
      </c>
      <c r="E307" s="2">
        <v>44299</v>
      </c>
      <c r="F307" s="28">
        <v>316.55</v>
      </c>
      <c r="G307" t="s">
        <v>2</v>
      </c>
    </row>
    <row r="308" spans="1:7" x14ac:dyDescent="0.25">
      <c r="A308" t="s">
        <v>0</v>
      </c>
      <c r="B308" t="s">
        <v>2141</v>
      </c>
      <c r="C308">
        <v>2486184</v>
      </c>
      <c r="D308" s="2">
        <v>2958465</v>
      </c>
      <c r="E308" s="2">
        <v>44299</v>
      </c>
      <c r="F308" s="28">
        <v>316.55</v>
      </c>
      <c r="G308" t="s">
        <v>2</v>
      </c>
    </row>
    <row r="309" spans="1:7" x14ac:dyDescent="0.25">
      <c r="A309" t="s">
        <v>0</v>
      </c>
      <c r="B309" t="s">
        <v>2141</v>
      </c>
      <c r="C309">
        <v>2486189</v>
      </c>
      <c r="D309" s="2">
        <v>2958465</v>
      </c>
      <c r="E309" s="2">
        <v>44299</v>
      </c>
      <c r="F309" s="28">
        <v>566.15</v>
      </c>
      <c r="G309" t="s">
        <v>2</v>
      </c>
    </row>
    <row r="310" spans="1:7" x14ac:dyDescent="0.25">
      <c r="A310" t="s">
        <v>0</v>
      </c>
      <c r="B310" t="s">
        <v>2141</v>
      </c>
      <c r="C310">
        <v>2486190</v>
      </c>
      <c r="D310" s="2">
        <v>2958465</v>
      </c>
      <c r="E310" s="2">
        <v>44299</v>
      </c>
      <c r="F310" s="28">
        <v>566.15</v>
      </c>
      <c r="G310" t="s">
        <v>2</v>
      </c>
    </row>
    <row r="311" spans="1:7" x14ac:dyDescent="0.25">
      <c r="A311" t="s">
        <v>0</v>
      </c>
      <c r="B311" t="s">
        <v>2141</v>
      </c>
      <c r="C311">
        <v>2486400</v>
      </c>
      <c r="D311" s="2">
        <v>2958465</v>
      </c>
      <c r="E311" s="2">
        <v>44305</v>
      </c>
      <c r="F311" s="28">
        <v>263</v>
      </c>
      <c r="G311" t="s">
        <v>18</v>
      </c>
    </row>
    <row r="312" spans="1:7" x14ac:dyDescent="0.25">
      <c r="A312" t="s">
        <v>0</v>
      </c>
      <c r="B312" t="s">
        <v>2141</v>
      </c>
      <c r="C312">
        <v>2486401</v>
      </c>
      <c r="D312" s="2">
        <v>2958465</v>
      </c>
      <c r="E312" s="2">
        <v>44305</v>
      </c>
      <c r="F312" s="28">
        <v>263</v>
      </c>
      <c r="G312" t="s">
        <v>18</v>
      </c>
    </row>
    <row r="313" spans="1:7" x14ac:dyDescent="0.25">
      <c r="A313" t="s">
        <v>0</v>
      </c>
      <c r="B313" t="s">
        <v>2141</v>
      </c>
      <c r="C313">
        <v>2486663</v>
      </c>
      <c r="D313" s="2">
        <v>2958465</v>
      </c>
      <c r="E313" s="2">
        <v>43070</v>
      </c>
      <c r="F313" s="28">
        <v>77.7</v>
      </c>
      <c r="G313" t="s">
        <v>2</v>
      </c>
    </row>
    <row r="314" spans="1:7" x14ac:dyDescent="0.25">
      <c r="A314" t="s">
        <v>0</v>
      </c>
      <c r="B314" t="s">
        <v>2141</v>
      </c>
      <c r="C314">
        <v>2486664</v>
      </c>
      <c r="D314" s="2">
        <v>2958465</v>
      </c>
      <c r="E314" s="2">
        <v>43070</v>
      </c>
      <c r="F314" s="28">
        <v>77.7</v>
      </c>
      <c r="G314" t="s">
        <v>2</v>
      </c>
    </row>
    <row r="315" spans="1:7" x14ac:dyDescent="0.25">
      <c r="A315" t="s">
        <v>0</v>
      </c>
      <c r="B315" t="s">
        <v>2141</v>
      </c>
      <c r="C315">
        <v>2486683</v>
      </c>
      <c r="D315" s="2">
        <v>2958465</v>
      </c>
      <c r="E315" s="2">
        <v>43070</v>
      </c>
      <c r="F315" s="28">
        <v>277.2</v>
      </c>
      <c r="G315" t="s">
        <v>2</v>
      </c>
    </row>
    <row r="316" spans="1:7" x14ac:dyDescent="0.25">
      <c r="A316" t="s">
        <v>0</v>
      </c>
      <c r="B316" t="s">
        <v>2141</v>
      </c>
      <c r="C316">
        <v>2486684</v>
      </c>
      <c r="D316" s="2">
        <v>2958465</v>
      </c>
      <c r="E316" s="2">
        <v>43070</v>
      </c>
      <c r="F316" s="28">
        <v>277.2</v>
      </c>
      <c r="G316" t="s">
        <v>2</v>
      </c>
    </row>
    <row r="317" spans="1:7" x14ac:dyDescent="0.25">
      <c r="A317" t="s">
        <v>0</v>
      </c>
      <c r="B317" t="s">
        <v>2141</v>
      </c>
      <c r="C317">
        <v>2486689</v>
      </c>
      <c r="D317" s="2">
        <v>2958465</v>
      </c>
      <c r="E317" s="2">
        <v>43070</v>
      </c>
      <c r="F317" s="28">
        <v>499.1</v>
      </c>
      <c r="G317" t="s">
        <v>2</v>
      </c>
    </row>
    <row r="318" spans="1:7" x14ac:dyDescent="0.25">
      <c r="A318" t="s">
        <v>0</v>
      </c>
      <c r="B318" t="s">
        <v>2141</v>
      </c>
      <c r="C318">
        <v>2486690</v>
      </c>
      <c r="D318" s="2">
        <v>2958465</v>
      </c>
      <c r="E318" s="2">
        <v>43070</v>
      </c>
      <c r="F318" s="28">
        <v>499.1</v>
      </c>
      <c r="G318" t="s">
        <v>2</v>
      </c>
    </row>
    <row r="319" spans="1:7" x14ac:dyDescent="0.25">
      <c r="A319" t="s">
        <v>0</v>
      </c>
      <c r="B319" t="s">
        <v>2141</v>
      </c>
      <c r="C319">
        <v>2487000</v>
      </c>
      <c r="D319" s="2">
        <v>2958465</v>
      </c>
      <c r="E319" s="2">
        <v>44713</v>
      </c>
      <c r="F319" s="28">
        <v>271</v>
      </c>
      <c r="G319" t="s">
        <v>18</v>
      </c>
    </row>
    <row r="320" spans="1:7" x14ac:dyDescent="0.25">
      <c r="A320" t="s">
        <v>0</v>
      </c>
      <c r="B320" t="s">
        <v>2141</v>
      </c>
      <c r="C320">
        <v>2487400</v>
      </c>
      <c r="D320" s="2">
        <v>2958465</v>
      </c>
      <c r="E320" s="2">
        <v>44713</v>
      </c>
      <c r="F320" s="28">
        <v>275</v>
      </c>
      <c r="G320" t="s">
        <v>18</v>
      </c>
    </row>
    <row r="321" spans="1:7" x14ac:dyDescent="0.25">
      <c r="A321" t="s">
        <v>0</v>
      </c>
      <c r="B321" t="s">
        <v>2141</v>
      </c>
      <c r="C321">
        <v>2487401</v>
      </c>
      <c r="D321" s="2">
        <v>2958465</v>
      </c>
      <c r="E321" s="2">
        <v>44713</v>
      </c>
      <c r="F321" s="28">
        <v>275</v>
      </c>
      <c r="G321" t="s">
        <v>18</v>
      </c>
    </row>
    <row r="322" spans="1:7" x14ac:dyDescent="0.25">
      <c r="A322" t="s">
        <v>0</v>
      </c>
      <c r="B322" t="s">
        <v>2141</v>
      </c>
      <c r="C322">
        <v>2488000</v>
      </c>
      <c r="D322" s="2">
        <v>2958465</v>
      </c>
      <c r="E322" s="2">
        <v>44713</v>
      </c>
      <c r="F322" s="28">
        <v>356</v>
      </c>
      <c r="G322" t="s">
        <v>18</v>
      </c>
    </row>
    <row r="323" spans="1:7" x14ac:dyDescent="0.25">
      <c r="A323" t="s">
        <v>0</v>
      </c>
      <c r="B323" t="s">
        <v>2141</v>
      </c>
      <c r="C323">
        <v>2488400</v>
      </c>
      <c r="D323" s="2">
        <v>2958465</v>
      </c>
      <c r="E323" s="2">
        <v>44713</v>
      </c>
      <c r="F323" s="28">
        <v>360</v>
      </c>
      <c r="G323" t="s">
        <v>18</v>
      </c>
    </row>
    <row r="324" spans="1:7" x14ac:dyDescent="0.25">
      <c r="A324" t="s">
        <v>0</v>
      </c>
      <c r="B324" t="s">
        <v>2141</v>
      </c>
      <c r="C324">
        <v>2488401</v>
      </c>
      <c r="D324" s="2">
        <v>2958465</v>
      </c>
      <c r="E324" s="2">
        <v>44713</v>
      </c>
      <c r="F324" s="28">
        <v>360</v>
      </c>
      <c r="G324" t="s">
        <v>18</v>
      </c>
    </row>
    <row r="325" spans="1:7" x14ac:dyDescent="0.25">
      <c r="A325" t="s">
        <v>0</v>
      </c>
      <c r="B325" t="s">
        <v>2141</v>
      </c>
      <c r="C325">
        <v>2490000</v>
      </c>
      <c r="D325" s="2">
        <v>2958465</v>
      </c>
      <c r="E325" s="2">
        <v>43071</v>
      </c>
      <c r="F325" s="28">
        <v>123</v>
      </c>
      <c r="G325" t="s">
        <v>18</v>
      </c>
    </row>
    <row r="326" spans="1:7" x14ac:dyDescent="0.25">
      <c r="A326" t="s">
        <v>0</v>
      </c>
      <c r="B326" t="s">
        <v>2141</v>
      </c>
      <c r="C326">
        <v>2490183</v>
      </c>
      <c r="D326" s="2">
        <v>2958465</v>
      </c>
      <c r="E326" s="2">
        <v>44764</v>
      </c>
      <c r="F326" s="28">
        <v>195</v>
      </c>
      <c r="G326" t="s">
        <v>2</v>
      </c>
    </row>
    <row r="327" spans="1:7" x14ac:dyDescent="0.25">
      <c r="A327" t="s">
        <v>0</v>
      </c>
      <c r="B327" t="s">
        <v>2141</v>
      </c>
      <c r="C327">
        <v>2490184</v>
      </c>
      <c r="D327" s="2">
        <v>2958465</v>
      </c>
      <c r="E327" s="2">
        <v>44764</v>
      </c>
      <c r="F327" s="28">
        <v>195</v>
      </c>
      <c r="G327" t="s">
        <v>2</v>
      </c>
    </row>
    <row r="328" spans="1:7" x14ac:dyDescent="0.25">
      <c r="A328" t="s">
        <v>0</v>
      </c>
      <c r="B328" t="s">
        <v>2141</v>
      </c>
      <c r="C328">
        <v>2490233</v>
      </c>
      <c r="D328" s="2">
        <v>2958465</v>
      </c>
      <c r="E328" s="2">
        <v>44764</v>
      </c>
      <c r="F328" s="28">
        <v>942.5</v>
      </c>
      <c r="G328" t="s">
        <v>2</v>
      </c>
    </row>
    <row r="329" spans="1:7" x14ac:dyDescent="0.25">
      <c r="A329" t="s">
        <v>0</v>
      </c>
      <c r="B329" t="s">
        <v>2141</v>
      </c>
      <c r="C329">
        <v>2490234</v>
      </c>
      <c r="D329" s="2">
        <v>2958465</v>
      </c>
      <c r="E329" s="2">
        <v>44764</v>
      </c>
      <c r="F329" s="28">
        <v>942.5</v>
      </c>
      <c r="G329" t="s">
        <v>2</v>
      </c>
    </row>
    <row r="330" spans="1:7" x14ac:dyDescent="0.25">
      <c r="A330" t="s">
        <v>0</v>
      </c>
      <c r="B330" t="s">
        <v>2141</v>
      </c>
      <c r="C330">
        <v>2490242</v>
      </c>
      <c r="D330" s="2">
        <v>2958465</v>
      </c>
      <c r="E330" s="2">
        <v>44764</v>
      </c>
      <c r="F330" s="28">
        <v>1852.5</v>
      </c>
      <c r="G330" t="s">
        <v>3</v>
      </c>
    </row>
    <row r="331" spans="1:7" x14ac:dyDescent="0.25">
      <c r="A331" t="s">
        <v>0</v>
      </c>
      <c r="B331" t="s">
        <v>2141</v>
      </c>
      <c r="C331">
        <v>2490400</v>
      </c>
      <c r="D331" s="2">
        <v>2958465</v>
      </c>
      <c r="E331" s="2">
        <v>44305</v>
      </c>
      <c r="F331" s="28">
        <v>127</v>
      </c>
      <c r="G331" t="s">
        <v>18</v>
      </c>
    </row>
    <row r="332" spans="1:7" x14ac:dyDescent="0.25">
      <c r="A332" t="s">
        <v>0</v>
      </c>
      <c r="B332" t="s">
        <v>2141</v>
      </c>
      <c r="C332">
        <v>2490401</v>
      </c>
      <c r="D332" s="2">
        <v>2958465</v>
      </c>
      <c r="E332" s="2">
        <v>44305</v>
      </c>
      <c r="F332" s="28">
        <v>127</v>
      </c>
      <c r="G332" t="s">
        <v>18</v>
      </c>
    </row>
    <row r="333" spans="1:7" x14ac:dyDescent="0.25">
      <c r="A333" t="s">
        <v>0</v>
      </c>
      <c r="B333" t="s">
        <v>2141</v>
      </c>
      <c r="C333">
        <v>2490683</v>
      </c>
      <c r="D333" s="2">
        <v>2958465</v>
      </c>
      <c r="E333" s="2">
        <v>43071</v>
      </c>
      <c r="F333" s="28">
        <v>149.5</v>
      </c>
      <c r="G333" t="s">
        <v>2</v>
      </c>
    </row>
    <row r="334" spans="1:7" x14ac:dyDescent="0.25">
      <c r="A334" t="s">
        <v>0</v>
      </c>
      <c r="B334" t="s">
        <v>2141</v>
      </c>
      <c r="C334">
        <v>2490684</v>
      </c>
      <c r="D334" s="2">
        <v>2958465</v>
      </c>
      <c r="E334" s="2">
        <v>43071</v>
      </c>
      <c r="F334" s="28">
        <v>149.5</v>
      </c>
      <c r="G334" t="s">
        <v>2</v>
      </c>
    </row>
    <row r="335" spans="1:7" x14ac:dyDescent="0.25">
      <c r="A335" t="s">
        <v>0</v>
      </c>
      <c r="B335" t="s">
        <v>2141</v>
      </c>
      <c r="C335">
        <v>2490733</v>
      </c>
      <c r="D335" s="2">
        <v>2958465</v>
      </c>
      <c r="E335" s="2">
        <v>43071</v>
      </c>
      <c r="F335" s="28">
        <v>722.8</v>
      </c>
      <c r="G335" t="s">
        <v>2</v>
      </c>
    </row>
    <row r="336" spans="1:7" x14ac:dyDescent="0.25">
      <c r="A336" t="s">
        <v>0</v>
      </c>
      <c r="B336" t="s">
        <v>2141</v>
      </c>
      <c r="C336">
        <v>2490734</v>
      </c>
      <c r="D336" s="2">
        <v>2958465</v>
      </c>
      <c r="E336" s="2">
        <v>43071</v>
      </c>
      <c r="F336" s="28">
        <v>722.8</v>
      </c>
      <c r="G336" t="s">
        <v>2</v>
      </c>
    </row>
    <row r="337" spans="1:7" x14ac:dyDescent="0.25">
      <c r="A337" t="s">
        <v>0</v>
      </c>
      <c r="B337" t="s">
        <v>2141</v>
      </c>
      <c r="C337">
        <v>2490742</v>
      </c>
      <c r="D337" s="2">
        <v>2958465</v>
      </c>
      <c r="E337" s="2">
        <v>43071</v>
      </c>
      <c r="F337" s="28">
        <v>1407.25</v>
      </c>
      <c r="G337" t="s">
        <v>3</v>
      </c>
    </row>
    <row r="338" spans="1:7" x14ac:dyDescent="0.25">
      <c r="A338" t="s">
        <v>0</v>
      </c>
      <c r="B338" t="s">
        <v>2141</v>
      </c>
      <c r="C338">
        <v>2494183</v>
      </c>
      <c r="D338" s="2">
        <v>2958465</v>
      </c>
      <c r="E338" s="2">
        <v>41071</v>
      </c>
      <c r="F338" s="28">
        <v>161.19999999999999</v>
      </c>
      <c r="G338" t="s">
        <v>2</v>
      </c>
    </row>
    <row r="339" spans="1:7" x14ac:dyDescent="0.25">
      <c r="A339" t="s">
        <v>0</v>
      </c>
      <c r="B339" t="s">
        <v>2141</v>
      </c>
      <c r="C339">
        <v>2494184</v>
      </c>
      <c r="D339" s="2">
        <v>2958465</v>
      </c>
      <c r="E339" s="2">
        <v>41071</v>
      </c>
      <c r="F339" s="28">
        <v>161.19999999999999</v>
      </c>
      <c r="G339" t="s">
        <v>2</v>
      </c>
    </row>
    <row r="340" spans="1:7" x14ac:dyDescent="0.25">
      <c r="A340" t="s">
        <v>0</v>
      </c>
      <c r="B340" t="s">
        <v>2141</v>
      </c>
      <c r="C340">
        <v>2494233</v>
      </c>
      <c r="D340" s="2">
        <v>2958465</v>
      </c>
      <c r="E340" s="2">
        <v>41071</v>
      </c>
      <c r="F340" s="28">
        <v>786.5</v>
      </c>
      <c r="G340" t="s">
        <v>2</v>
      </c>
    </row>
    <row r="341" spans="1:7" x14ac:dyDescent="0.25">
      <c r="A341" t="s">
        <v>0</v>
      </c>
      <c r="B341" t="s">
        <v>2141</v>
      </c>
      <c r="C341">
        <v>2494234</v>
      </c>
      <c r="D341" s="2">
        <v>2958465</v>
      </c>
      <c r="E341" s="2">
        <v>41071</v>
      </c>
      <c r="F341" s="28">
        <v>786.5</v>
      </c>
      <c r="G341" t="s">
        <v>2</v>
      </c>
    </row>
    <row r="342" spans="1:7" x14ac:dyDescent="0.25">
      <c r="A342" t="s">
        <v>0</v>
      </c>
      <c r="B342" t="s">
        <v>2141</v>
      </c>
      <c r="C342">
        <v>2494271</v>
      </c>
      <c r="D342" s="2">
        <v>2958465</v>
      </c>
      <c r="E342" s="2">
        <v>41071</v>
      </c>
      <c r="F342" s="28">
        <v>146.83000000000001</v>
      </c>
      <c r="G342" t="s">
        <v>18</v>
      </c>
    </row>
    <row r="343" spans="1:7" x14ac:dyDescent="0.25">
      <c r="A343" t="s">
        <v>0</v>
      </c>
      <c r="B343" t="s">
        <v>2141</v>
      </c>
      <c r="C343">
        <v>2494683</v>
      </c>
      <c r="D343" s="2">
        <v>2958465</v>
      </c>
      <c r="E343" s="2">
        <v>41071</v>
      </c>
      <c r="F343" s="28">
        <v>147.55000000000001</v>
      </c>
      <c r="G343" t="s">
        <v>2</v>
      </c>
    </row>
    <row r="344" spans="1:7" x14ac:dyDescent="0.25">
      <c r="A344" t="s">
        <v>0</v>
      </c>
      <c r="B344" t="s">
        <v>2141</v>
      </c>
      <c r="C344">
        <v>2494684</v>
      </c>
      <c r="D344" s="2">
        <v>2958465</v>
      </c>
      <c r="E344" s="2">
        <v>41071</v>
      </c>
      <c r="F344" s="28">
        <v>147.55000000000001</v>
      </c>
      <c r="G344" t="s">
        <v>2</v>
      </c>
    </row>
    <row r="345" spans="1:7" x14ac:dyDescent="0.25">
      <c r="A345" t="s">
        <v>0</v>
      </c>
      <c r="B345" t="s">
        <v>2141</v>
      </c>
      <c r="C345">
        <v>2494733</v>
      </c>
      <c r="D345" s="2">
        <v>2958465</v>
      </c>
      <c r="E345" s="2">
        <v>41071</v>
      </c>
      <c r="F345" s="28">
        <v>718.25</v>
      </c>
      <c r="G345" t="s">
        <v>2</v>
      </c>
    </row>
    <row r="346" spans="1:7" x14ac:dyDescent="0.25">
      <c r="A346" t="s">
        <v>0</v>
      </c>
      <c r="B346" t="s">
        <v>2141</v>
      </c>
      <c r="C346">
        <v>2494734</v>
      </c>
      <c r="D346" s="2">
        <v>2958465</v>
      </c>
      <c r="E346" s="2">
        <v>41071</v>
      </c>
      <c r="F346" s="28">
        <v>718.25</v>
      </c>
      <c r="G346" t="s">
        <v>2</v>
      </c>
    </row>
    <row r="347" spans="1:7" x14ac:dyDescent="0.25">
      <c r="A347" t="s">
        <v>0</v>
      </c>
      <c r="B347" t="s">
        <v>2141</v>
      </c>
      <c r="C347">
        <v>2495183</v>
      </c>
      <c r="D347" s="2">
        <v>2958465</v>
      </c>
      <c r="E347" s="2">
        <v>41071</v>
      </c>
      <c r="F347" s="28">
        <v>163.80000000000001</v>
      </c>
      <c r="G347" t="s">
        <v>2</v>
      </c>
    </row>
    <row r="348" spans="1:7" x14ac:dyDescent="0.25">
      <c r="A348" t="s">
        <v>0</v>
      </c>
      <c r="B348" t="s">
        <v>2141</v>
      </c>
      <c r="C348">
        <v>2495184</v>
      </c>
      <c r="D348" s="2">
        <v>2958465</v>
      </c>
      <c r="E348" s="2">
        <v>41071</v>
      </c>
      <c r="F348" s="28">
        <v>163.80000000000001</v>
      </c>
      <c r="G348" t="s">
        <v>2</v>
      </c>
    </row>
    <row r="349" spans="1:7" x14ac:dyDescent="0.25">
      <c r="A349" t="s">
        <v>0</v>
      </c>
      <c r="B349" t="s">
        <v>2141</v>
      </c>
      <c r="C349">
        <v>2495265</v>
      </c>
      <c r="D349" s="2">
        <v>2958465</v>
      </c>
      <c r="E349" s="2">
        <v>41071</v>
      </c>
      <c r="F349" s="28">
        <v>3113.5</v>
      </c>
      <c r="G349" t="s">
        <v>3</v>
      </c>
    </row>
    <row r="350" spans="1:7" x14ac:dyDescent="0.25">
      <c r="A350" t="s">
        <v>0</v>
      </c>
      <c r="B350" t="s">
        <v>2141</v>
      </c>
      <c r="C350">
        <v>2495683</v>
      </c>
      <c r="D350" s="2">
        <v>2958465</v>
      </c>
      <c r="E350" s="2">
        <v>41071</v>
      </c>
      <c r="F350" s="28">
        <v>150.15</v>
      </c>
      <c r="G350" t="s">
        <v>2</v>
      </c>
    </row>
    <row r="351" spans="1:7" x14ac:dyDescent="0.25">
      <c r="A351" t="s">
        <v>0</v>
      </c>
      <c r="B351" t="s">
        <v>2141</v>
      </c>
      <c r="C351">
        <v>2495684</v>
      </c>
      <c r="D351" s="2">
        <v>2958465</v>
      </c>
      <c r="E351" s="2">
        <v>41071</v>
      </c>
      <c r="F351" s="28">
        <v>150.15</v>
      </c>
      <c r="G351" t="s">
        <v>2</v>
      </c>
    </row>
    <row r="352" spans="1:7" x14ac:dyDescent="0.25">
      <c r="A352" t="s">
        <v>0</v>
      </c>
      <c r="B352" t="s">
        <v>2141</v>
      </c>
      <c r="C352">
        <v>2495733</v>
      </c>
      <c r="D352" s="2">
        <v>2958465</v>
      </c>
      <c r="E352" s="2">
        <v>40184</v>
      </c>
      <c r="F352" s="28">
        <v>552.5</v>
      </c>
      <c r="G352" t="s">
        <v>2</v>
      </c>
    </row>
    <row r="353" spans="1:7" x14ac:dyDescent="0.25">
      <c r="A353" t="s">
        <v>0</v>
      </c>
      <c r="B353" t="s">
        <v>2141</v>
      </c>
      <c r="C353">
        <v>2495734</v>
      </c>
      <c r="D353" s="2">
        <v>2958465</v>
      </c>
      <c r="E353" s="2">
        <v>40184</v>
      </c>
      <c r="F353" s="28">
        <v>552.5</v>
      </c>
      <c r="G353" t="s">
        <v>2</v>
      </c>
    </row>
    <row r="354" spans="1:7" x14ac:dyDescent="0.25">
      <c r="A354" t="s">
        <v>0</v>
      </c>
      <c r="B354" t="s">
        <v>2141</v>
      </c>
      <c r="C354">
        <v>2495765</v>
      </c>
      <c r="D354" s="2">
        <v>2958465</v>
      </c>
      <c r="E354" s="2">
        <v>41071</v>
      </c>
      <c r="F354" s="28">
        <v>2840.5</v>
      </c>
      <c r="G354" t="s">
        <v>3</v>
      </c>
    </row>
    <row r="355" spans="1:7" x14ac:dyDescent="0.25">
      <c r="A355" t="s">
        <v>0</v>
      </c>
      <c r="B355" t="s">
        <v>2141</v>
      </c>
      <c r="C355">
        <v>2498000</v>
      </c>
      <c r="D355" s="2">
        <v>2958465</v>
      </c>
      <c r="E355" s="2">
        <v>44305</v>
      </c>
      <c r="F355" s="28">
        <v>241</v>
      </c>
      <c r="G355" t="s">
        <v>18</v>
      </c>
    </row>
    <row r="356" spans="1:7" x14ac:dyDescent="0.25">
      <c r="A356" t="s">
        <v>0</v>
      </c>
      <c r="B356" t="s">
        <v>2141</v>
      </c>
      <c r="C356">
        <v>2498400</v>
      </c>
      <c r="D356" s="2">
        <v>2958465</v>
      </c>
      <c r="E356" s="2">
        <v>44305</v>
      </c>
      <c r="F356" s="28">
        <v>245</v>
      </c>
      <c r="G356" t="s">
        <v>18</v>
      </c>
    </row>
    <row r="357" spans="1:7" x14ac:dyDescent="0.25">
      <c r="A357" t="s">
        <v>0</v>
      </c>
      <c r="B357" t="s">
        <v>2141</v>
      </c>
      <c r="C357">
        <v>2498401</v>
      </c>
      <c r="D357" s="2">
        <v>2958465</v>
      </c>
      <c r="E357" s="2">
        <v>44305</v>
      </c>
      <c r="F357" s="28">
        <v>245</v>
      </c>
      <c r="G357" t="s">
        <v>18</v>
      </c>
    </row>
    <row r="358" spans="1:7" x14ac:dyDescent="0.25">
      <c r="A358" t="s">
        <v>0</v>
      </c>
      <c r="B358" t="s">
        <v>2141</v>
      </c>
      <c r="C358">
        <v>2499000</v>
      </c>
      <c r="D358" s="2">
        <v>2958465</v>
      </c>
      <c r="E358" s="2">
        <v>44713</v>
      </c>
      <c r="F358" s="28">
        <v>260</v>
      </c>
      <c r="G358" t="s">
        <v>18</v>
      </c>
    </row>
    <row r="359" spans="1:7" x14ac:dyDescent="0.25">
      <c r="A359" t="s">
        <v>0</v>
      </c>
      <c r="B359" t="s">
        <v>2141</v>
      </c>
      <c r="C359">
        <v>2499183</v>
      </c>
      <c r="D359" s="2">
        <v>2958465</v>
      </c>
      <c r="E359" s="2">
        <v>45223</v>
      </c>
      <c r="F359" s="28">
        <v>279.5</v>
      </c>
      <c r="G359" t="s">
        <v>2</v>
      </c>
    </row>
    <row r="360" spans="1:7" x14ac:dyDescent="0.25">
      <c r="A360" t="s">
        <v>0</v>
      </c>
      <c r="B360" t="s">
        <v>2141</v>
      </c>
      <c r="C360">
        <v>2499184</v>
      </c>
      <c r="D360" s="2">
        <v>2958465</v>
      </c>
      <c r="E360" s="2">
        <v>45223</v>
      </c>
      <c r="F360" s="28">
        <v>279.5</v>
      </c>
      <c r="G360" t="s">
        <v>2</v>
      </c>
    </row>
    <row r="361" spans="1:7" x14ac:dyDescent="0.25">
      <c r="A361" t="s">
        <v>0</v>
      </c>
      <c r="B361" t="s">
        <v>2141</v>
      </c>
      <c r="C361">
        <v>2499193</v>
      </c>
      <c r="D361" s="2">
        <v>2958465</v>
      </c>
      <c r="E361" s="2">
        <v>45223</v>
      </c>
      <c r="F361" s="28">
        <v>707.2</v>
      </c>
      <c r="G361" t="s">
        <v>2</v>
      </c>
    </row>
    <row r="362" spans="1:7" x14ac:dyDescent="0.25">
      <c r="A362" t="s">
        <v>0</v>
      </c>
      <c r="B362" t="s">
        <v>2141</v>
      </c>
      <c r="C362">
        <v>2499195</v>
      </c>
      <c r="D362" s="2">
        <v>2958465</v>
      </c>
      <c r="E362" s="2">
        <v>45223</v>
      </c>
      <c r="F362" s="28">
        <v>707.2</v>
      </c>
      <c r="G362" t="s">
        <v>2</v>
      </c>
    </row>
    <row r="363" spans="1:7" x14ac:dyDescent="0.25">
      <c r="A363" t="s">
        <v>0</v>
      </c>
      <c r="B363" t="s">
        <v>2141</v>
      </c>
      <c r="C363">
        <v>2499265</v>
      </c>
      <c r="D363" s="2">
        <v>2958465</v>
      </c>
      <c r="E363" s="2">
        <v>45223</v>
      </c>
      <c r="F363" s="28">
        <v>5330</v>
      </c>
      <c r="G363" t="s">
        <v>3</v>
      </c>
    </row>
    <row r="364" spans="1:7" x14ac:dyDescent="0.25">
      <c r="A364" t="s">
        <v>0</v>
      </c>
      <c r="B364" t="s">
        <v>2141</v>
      </c>
      <c r="C364">
        <v>2499400</v>
      </c>
      <c r="D364" s="2">
        <v>2958465</v>
      </c>
      <c r="E364" s="2">
        <v>44713</v>
      </c>
      <c r="F364" s="28">
        <v>264</v>
      </c>
      <c r="G364" t="s">
        <v>18</v>
      </c>
    </row>
    <row r="365" spans="1:7" x14ac:dyDescent="0.25">
      <c r="A365" t="s">
        <v>0</v>
      </c>
      <c r="B365" t="s">
        <v>2141</v>
      </c>
      <c r="C365">
        <v>2499401</v>
      </c>
      <c r="D365" s="2">
        <v>2958465</v>
      </c>
      <c r="E365" s="2">
        <v>44713</v>
      </c>
      <c r="F365" s="28">
        <v>264</v>
      </c>
      <c r="G365" t="s">
        <v>18</v>
      </c>
    </row>
    <row r="366" spans="1:7" x14ac:dyDescent="0.25">
      <c r="A366" t="s">
        <v>0</v>
      </c>
      <c r="B366" t="s">
        <v>2141</v>
      </c>
      <c r="C366">
        <v>2499683</v>
      </c>
      <c r="D366" s="2">
        <v>2958465</v>
      </c>
      <c r="E366" s="2">
        <v>43344</v>
      </c>
      <c r="F366" s="28">
        <v>217.75</v>
      </c>
      <c r="G366" t="s">
        <v>2</v>
      </c>
    </row>
    <row r="367" spans="1:7" x14ac:dyDescent="0.25">
      <c r="A367" t="s">
        <v>0</v>
      </c>
      <c r="B367" t="s">
        <v>2141</v>
      </c>
      <c r="C367">
        <v>2499684</v>
      </c>
      <c r="D367" s="2">
        <v>2958465</v>
      </c>
      <c r="E367" s="2">
        <v>43344</v>
      </c>
      <c r="F367" s="28">
        <v>217.75</v>
      </c>
      <c r="G367" t="s">
        <v>2</v>
      </c>
    </row>
    <row r="368" spans="1:7" x14ac:dyDescent="0.25">
      <c r="A368" t="s">
        <v>0</v>
      </c>
      <c r="B368" t="s">
        <v>2141</v>
      </c>
      <c r="C368">
        <v>2499693</v>
      </c>
      <c r="D368" s="2">
        <v>2958465</v>
      </c>
      <c r="E368" s="2">
        <v>43344</v>
      </c>
      <c r="F368" s="28">
        <v>529.75</v>
      </c>
      <c r="G368" t="s">
        <v>2</v>
      </c>
    </row>
    <row r="369" spans="1:7" x14ac:dyDescent="0.25">
      <c r="A369" t="s">
        <v>0</v>
      </c>
      <c r="B369" t="s">
        <v>2141</v>
      </c>
      <c r="C369">
        <v>2499695</v>
      </c>
      <c r="D369" s="2">
        <v>2958465</v>
      </c>
      <c r="E369" s="2">
        <v>43344</v>
      </c>
      <c r="F369" s="28">
        <v>529.75</v>
      </c>
      <c r="G369" t="s">
        <v>2</v>
      </c>
    </row>
    <row r="370" spans="1:7" x14ac:dyDescent="0.25">
      <c r="A370" t="s">
        <v>0</v>
      </c>
      <c r="B370" t="s">
        <v>2141</v>
      </c>
      <c r="C370">
        <v>2499765</v>
      </c>
      <c r="D370" s="2">
        <v>2958465</v>
      </c>
      <c r="E370" s="2">
        <v>43344</v>
      </c>
      <c r="F370" s="28">
        <v>4176.25</v>
      </c>
      <c r="G370" t="s">
        <v>3</v>
      </c>
    </row>
    <row r="371" spans="1:7" x14ac:dyDescent="0.25">
      <c r="A371" t="s">
        <v>0</v>
      </c>
      <c r="B371" t="s">
        <v>2141</v>
      </c>
      <c r="C371">
        <v>2500000</v>
      </c>
      <c r="D371" s="2">
        <v>2958465</v>
      </c>
      <c r="E371" s="2">
        <v>44713</v>
      </c>
      <c r="F371" s="28">
        <v>156</v>
      </c>
      <c r="G371" t="s">
        <v>18</v>
      </c>
    </row>
    <row r="372" spans="1:7" x14ac:dyDescent="0.25">
      <c r="A372" t="s">
        <v>0</v>
      </c>
      <c r="B372" t="s">
        <v>2141</v>
      </c>
      <c r="C372">
        <v>2500400</v>
      </c>
      <c r="D372" s="2">
        <v>2958465</v>
      </c>
      <c r="E372" s="2">
        <v>44713</v>
      </c>
      <c r="F372" s="28">
        <v>160</v>
      </c>
      <c r="G372" t="s">
        <v>18</v>
      </c>
    </row>
    <row r="373" spans="1:7" x14ac:dyDescent="0.25">
      <c r="A373" t="s">
        <v>0</v>
      </c>
      <c r="B373" t="s">
        <v>2141</v>
      </c>
      <c r="C373">
        <v>2500401</v>
      </c>
      <c r="D373" s="2">
        <v>2958465</v>
      </c>
      <c r="E373" s="2">
        <v>44713</v>
      </c>
      <c r="F373" s="28">
        <v>160</v>
      </c>
      <c r="G373" t="s">
        <v>18</v>
      </c>
    </row>
    <row r="374" spans="1:7" x14ac:dyDescent="0.25">
      <c r="A374" t="s">
        <v>0</v>
      </c>
      <c r="B374" t="s">
        <v>2141</v>
      </c>
      <c r="C374">
        <v>2501000</v>
      </c>
      <c r="D374" s="2">
        <v>2958465</v>
      </c>
      <c r="E374" s="2">
        <v>44305</v>
      </c>
      <c r="F374" s="28">
        <v>195</v>
      </c>
      <c r="G374" t="s">
        <v>18</v>
      </c>
    </row>
    <row r="375" spans="1:7" x14ac:dyDescent="0.25">
      <c r="A375" t="s">
        <v>0</v>
      </c>
      <c r="B375" t="s">
        <v>2141</v>
      </c>
      <c r="C375">
        <v>2501400</v>
      </c>
      <c r="D375" s="2">
        <v>2958465</v>
      </c>
      <c r="E375" s="2">
        <v>44305</v>
      </c>
      <c r="F375" s="28">
        <v>199</v>
      </c>
      <c r="G375" t="s">
        <v>18</v>
      </c>
    </row>
    <row r="376" spans="1:7" x14ac:dyDescent="0.25">
      <c r="A376" t="s">
        <v>0</v>
      </c>
      <c r="B376" t="s">
        <v>2141</v>
      </c>
      <c r="C376">
        <v>2501401</v>
      </c>
      <c r="D376" s="2">
        <v>2958465</v>
      </c>
      <c r="E376" s="2">
        <v>44305</v>
      </c>
      <c r="F376" s="28">
        <v>199</v>
      </c>
      <c r="G376" t="s">
        <v>18</v>
      </c>
    </row>
    <row r="377" spans="1:7" x14ac:dyDescent="0.25">
      <c r="A377" t="s">
        <v>0</v>
      </c>
      <c r="B377" t="s">
        <v>2141</v>
      </c>
      <c r="C377">
        <v>2502000</v>
      </c>
      <c r="D377" s="2">
        <v>2958465</v>
      </c>
      <c r="E377" s="2">
        <v>44774</v>
      </c>
      <c r="F377" s="28">
        <v>225</v>
      </c>
      <c r="G377" t="s">
        <v>18</v>
      </c>
    </row>
    <row r="378" spans="1:7" x14ac:dyDescent="0.25">
      <c r="A378" t="s">
        <v>0</v>
      </c>
      <c r="B378" t="s">
        <v>2141</v>
      </c>
      <c r="C378">
        <v>2502173</v>
      </c>
      <c r="D378" s="2">
        <v>2958465</v>
      </c>
      <c r="E378" s="2">
        <v>45783</v>
      </c>
      <c r="F378" s="28">
        <v>120.25</v>
      </c>
      <c r="G378" t="s">
        <v>2</v>
      </c>
    </row>
    <row r="379" spans="1:7" x14ac:dyDescent="0.25">
      <c r="A379" t="s">
        <v>0</v>
      </c>
      <c r="B379" t="s">
        <v>2141</v>
      </c>
      <c r="C379">
        <v>2502174</v>
      </c>
      <c r="D379" s="2">
        <v>2958465</v>
      </c>
      <c r="E379" s="2">
        <v>45783</v>
      </c>
      <c r="F379" s="28">
        <v>120.25</v>
      </c>
      <c r="G379" t="s">
        <v>2</v>
      </c>
    </row>
    <row r="380" spans="1:7" x14ac:dyDescent="0.25">
      <c r="A380" t="s">
        <v>0</v>
      </c>
      <c r="B380" t="s">
        <v>2141</v>
      </c>
      <c r="C380">
        <v>2502175</v>
      </c>
      <c r="D380" s="2">
        <v>2958465</v>
      </c>
      <c r="E380" s="2">
        <v>45783</v>
      </c>
      <c r="F380" s="28">
        <v>120.25</v>
      </c>
      <c r="G380" t="s">
        <v>2</v>
      </c>
    </row>
    <row r="381" spans="1:7" x14ac:dyDescent="0.25">
      <c r="A381" t="s">
        <v>0</v>
      </c>
      <c r="B381" t="s">
        <v>2141</v>
      </c>
      <c r="C381">
        <v>2502176</v>
      </c>
      <c r="D381" s="2">
        <v>2958465</v>
      </c>
      <c r="E381" s="2">
        <v>44764</v>
      </c>
      <c r="F381" s="28">
        <v>114.4</v>
      </c>
      <c r="G381" t="s">
        <v>2</v>
      </c>
    </row>
    <row r="382" spans="1:7" x14ac:dyDescent="0.25">
      <c r="A382" t="s">
        <v>0</v>
      </c>
      <c r="B382" t="s">
        <v>2141</v>
      </c>
      <c r="C382">
        <v>2502177</v>
      </c>
      <c r="D382" s="2">
        <v>2958465</v>
      </c>
      <c r="E382" s="2">
        <v>44764</v>
      </c>
      <c r="F382" s="28">
        <v>114.4</v>
      </c>
      <c r="G382" t="s">
        <v>2</v>
      </c>
    </row>
    <row r="383" spans="1:7" x14ac:dyDescent="0.25">
      <c r="A383" t="s">
        <v>0</v>
      </c>
      <c r="B383" t="s">
        <v>2141</v>
      </c>
      <c r="C383">
        <v>2502178</v>
      </c>
      <c r="D383" s="2">
        <v>2958465</v>
      </c>
      <c r="E383" s="2">
        <v>44764</v>
      </c>
      <c r="F383" s="28">
        <v>114.4</v>
      </c>
      <c r="G383" t="s">
        <v>2</v>
      </c>
    </row>
    <row r="384" spans="1:7" x14ac:dyDescent="0.25">
      <c r="A384" t="s">
        <v>0</v>
      </c>
      <c r="B384" t="s">
        <v>2141</v>
      </c>
      <c r="C384">
        <v>2502181</v>
      </c>
      <c r="D384" s="2">
        <v>2958465</v>
      </c>
      <c r="E384" s="2">
        <v>45783</v>
      </c>
      <c r="F384" s="28">
        <v>230.75</v>
      </c>
      <c r="G384" t="s">
        <v>2</v>
      </c>
    </row>
    <row r="385" spans="1:7" x14ac:dyDescent="0.25">
      <c r="A385" t="s">
        <v>0</v>
      </c>
      <c r="B385" t="s">
        <v>2141</v>
      </c>
      <c r="C385">
        <v>2502183</v>
      </c>
      <c r="D385" s="2">
        <v>2958465</v>
      </c>
      <c r="E385" s="2">
        <v>45783</v>
      </c>
      <c r="F385" s="28">
        <v>230.75</v>
      </c>
      <c r="G385" t="s">
        <v>2</v>
      </c>
    </row>
    <row r="386" spans="1:7" x14ac:dyDescent="0.25">
      <c r="A386" t="s">
        <v>0</v>
      </c>
      <c r="B386" t="s">
        <v>2141</v>
      </c>
      <c r="C386">
        <v>2502184</v>
      </c>
      <c r="D386" s="2">
        <v>2958465</v>
      </c>
      <c r="E386" s="2">
        <v>45783</v>
      </c>
      <c r="F386" s="28">
        <v>230.75</v>
      </c>
      <c r="G386" t="s">
        <v>2</v>
      </c>
    </row>
    <row r="387" spans="1:7" x14ac:dyDescent="0.25">
      <c r="A387" t="s">
        <v>0</v>
      </c>
      <c r="B387" t="s">
        <v>2141</v>
      </c>
      <c r="C387">
        <v>2502185</v>
      </c>
      <c r="D387" s="2">
        <v>2958465</v>
      </c>
      <c r="E387" s="2">
        <v>45223</v>
      </c>
      <c r="F387" s="28">
        <v>234</v>
      </c>
      <c r="G387" t="s">
        <v>2</v>
      </c>
    </row>
    <row r="388" spans="1:7" x14ac:dyDescent="0.25">
      <c r="A388" t="s">
        <v>0</v>
      </c>
      <c r="B388" t="s">
        <v>2141</v>
      </c>
      <c r="C388">
        <v>2502187</v>
      </c>
      <c r="D388" s="2">
        <v>2958465</v>
      </c>
      <c r="E388" s="2">
        <v>44764</v>
      </c>
      <c r="F388" s="28">
        <v>221</v>
      </c>
      <c r="G388" t="s">
        <v>2</v>
      </c>
    </row>
    <row r="389" spans="1:7" x14ac:dyDescent="0.25">
      <c r="A389" t="s">
        <v>0</v>
      </c>
      <c r="B389" t="s">
        <v>2141</v>
      </c>
      <c r="C389">
        <v>2502188</v>
      </c>
      <c r="D389" s="2">
        <v>2958465</v>
      </c>
      <c r="E389" s="2">
        <v>44764</v>
      </c>
      <c r="F389" s="28">
        <v>221</v>
      </c>
      <c r="G389" t="s">
        <v>2</v>
      </c>
    </row>
    <row r="390" spans="1:7" x14ac:dyDescent="0.25">
      <c r="A390" t="s">
        <v>0</v>
      </c>
      <c r="B390" t="s">
        <v>2141</v>
      </c>
      <c r="C390">
        <v>2502214</v>
      </c>
      <c r="D390" s="2">
        <v>2958465</v>
      </c>
      <c r="E390" s="2">
        <v>45223</v>
      </c>
      <c r="F390" s="28">
        <v>1153.75</v>
      </c>
      <c r="G390" t="s">
        <v>2</v>
      </c>
    </row>
    <row r="391" spans="1:7" x14ac:dyDescent="0.25">
      <c r="A391" t="s">
        <v>0</v>
      </c>
      <c r="B391" t="s">
        <v>2141</v>
      </c>
      <c r="C391">
        <v>2502215</v>
      </c>
      <c r="D391" s="2">
        <v>2958465</v>
      </c>
      <c r="E391" s="2">
        <v>45223</v>
      </c>
      <c r="F391" s="28">
        <v>1153.75</v>
      </c>
      <c r="G391" t="s">
        <v>2</v>
      </c>
    </row>
    <row r="392" spans="1:7" x14ac:dyDescent="0.25">
      <c r="A392" t="s">
        <v>0</v>
      </c>
      <c r="B392" t="s">
        <v>2141</v>
      </c>
      <c r="C392">
        <v>2502229</v>
      </c>
      <c r="D392" s="2">
        <v>2958465</v>
      </c>
      <c r="E392" s="2">
        <v>45783</v>
      </c>
      <c r="F392" s="28">
        <v>230.75</v>
      </c>
      <c r="G392" t="s">
        <v>2</v>
      </c>
    </row>
    <row r="393" spans="1:7" x14ac:dyDescent="0.25">
      <c r="A393" t="s">
        <v>0</v>
      </c>
      <c r="B393" t="s">
        <v>2141</v>
      </c>
      <c r="C393">
        <v>2502233</v>
      </c>
      <c r="D393" s="2">
        <v>2958465</v>
      </c>
      <c r="E393" s="2">
        <v>45783</v>
      </c>
      <c r="F393" s="28">
        <v>1134.25</v>
      </c>
      <c r="G393" t="s">
        <v>2</v>
      </c>
    </row>
    <row r="394" spans="1:7" x14ac:dyDescent="0.25">
      <c r="A394" t="s">
        <v>0</v>
      </c>
      <c r="B394" t="s">
        <v>2141</v>
      </c>
      <c r="C394">
        <v>2502234</v>
      </c>
      <c r="D394" s="2">
        <v>2958465</v>
      </c>
      <c r="E394" s="2">
        <v>45783</v>
      </c>
      <c r="F394" s="28">
        <v>1134.25</v>
      </c>
      <c r="G394" t="s">
        <v>2</v>
      </c>
    </row>
    <row r="395" spans="1:7" x14ac:dyDescent="0.25">
      <c r="A395" t="s">
        <v>0</v>
      </c>
      <c r="B395" t="s">
        <v>2141</v>
      </c>
      <c r="C395">
        <v>2502240</v>
      </c>
      <c r="D395" s="2">
        <v>2958465</v>
      </c>
      <c r="E395" s="2">
        <v>45783</v>
      </c>
      <c r="F395" s="28">
        <v>1134.25</v>
      </c>
      <c r="G395" t="s">
        <v>2</v>
      </c>
    </row>
    <row r="396" spans="1:7" x14ac:dyDescent="0.25">
      <c r="A396" t="s">
        <v>0</v>
      </c>
      <c r="B396" t="s">
        <v>2141</v>
      </c>
      <c r="C396">
        <v>2502245</v>
      </c>
      <c r="D396" s="2">
        <v>2958465</v>
      </c>
      <c r="E396" s="2">
        <v>45783</v>
      </c>
      <c r="F396" s="28">
        <v>1134.25</v>
      </c>
      <c r="G396" t="s">
        <v>2</v>
      </c>
    </row>
    <row r="397" spans="1:7" x14ac:dyDescent="0.25">
      <c r="A397" t="s">
        <v>0</v>
      </c>
      <c r="B397" t="s">
        <v>2141</v>
      </c>
      <c r="C397">
        <v>2502263</v>
      </c>
      <c r="D397" s="2">
        <v>2958465</v>
      </c>
      <c r="E397" s="2">
        <v>45223</v>
      </c>
      <c r="F397" s="28">
        <v>4517.5</v>
      </c>
      <c r="G397" t="s">
        <v>3</v>
      </c>
    </row>
    <row r="398" spans="1:7" x14ac:dyDescent="0.25">
      <c r="A398" t="s">
        <v>0</v>
      </c>
      <c r="B398" t="s">
        <v>2141</v>
      </c>
      <c r="C398">
        <v>2502264</v>
      </c>
      <c r="D398" s="2">
        <v>2958465</v>
      </c>
      <c r="E398" s="2">
        <v>45223</v>
      </c>
      <c r="F398" s="28">
        <v>4517.5</v>
      </c>
      <c r="G398" t="s">
        <v>3</v>
      </c>
    </row>
    <row r="399" spans="1:7" x14ac:dyDescent="0.25">
      <c r="A399" t="s">
        <v>0</v>
      </c>
      <c r="B399" t="s">
        <v>2141</v>
      </c>
      <c r="C399">
        <v>2502265</v>
      </c>
      <c r="D399" s="2">
        <v>2958465</v>
      </c>
      <c r="E399" s="2">
        <v>45783</v>
      </c>
      <c r="F399" s="28">
        <v>4439.5</v>
      </c>
      <c r="G399" t="s">
        <v>3</v>
      </c>
    </row>
    <row r="400" spans="1:7" x14ac:dyDescent="0.25">
      <c r="A400" t="s">
        <v>0</v>
      </c>
      <c r="B400" t="s">
        <v>2141</v>
      </c>
      <c r="C400">
        <v>2502271</v>
      </c>
      <c r="D400" s="2">
        <v>2958465</v>
      </c>
      <c r="E400" s="2">
        <v>45783</v>
      </c>
      <c r="F400" s="28">
        <v>223</v>
      </c>
      <c r="G400" t="s">
        <v>18</v>
      </c>
    </row>
    <row r="401" spans="1:7" x14ac:dyDescent="0.25">
      <c r="A401" t="s">
        <v>0</v>
      </c>
      <c r="B401" t="s">
        <v>2141</v>
      </c>
      <c r="C401">
        <v>2502273</v>
      </c>
      <c r="D401" s="2">
        <v>2958465</v>
      </c>
      <c r="E401" s="2">
        <v>45223</v>
      </c>
      <c r="F401" s="28">
        <v>4517.5</v>
      </c>
      <c r="G401" t="s">
        <v>3</v>
      </c>
    </row>
    <row r="402" spans="1:7" x14ac:dyDescent="0.25">
      <c r="A402" t="s">
        <v>0</v>
      </c>
      <c r="B402" t="s">
        <v>2141</v>
      </c>
      <c r="C402">
        <v>2502284</v>
      </c>
      <c r="D402" s="2">
        <v>2958465</v>
      </c>
      <c r="E402" s="2">
        <v>44713</v>
      </c>
      <c r="F402" s="28">
        <v>222</v>
      </c>
      <c r="G402" t="s">
        <v>18</v>
      </c>
    </row>
    <row r="403" spans="1:7" x14ac:dyDescent="0.25">
      <c r="A403" t="s">
        <v>0</v>
      </c>
      <c r="B403" t="s">
        <v>2141</v>
      </c>
      <c r="C403">
        <v>2502288</v>
      </c>
      <c r="D403" s="2">
        <v>2958465</v>
      </c>
      <c r="E403" s="2">
        <v>45783</v>
      </c>
      <c r="F403" s="28">
        <v>225</v>
      </c>
      <c r="G403" t="s">
        <v>18</v>
      </c>
    </row>
    <row r="404" spans="1:7" x14ac:dyDescent="0.25">
      <c r="A404" t="s">
        <v>0</v>
      </c>
      <c r="B404" t="s">
        <v>2141</v>
      </c>
      <c r="C404">
        <v>2502400</v>
      </c>
      <c r="D404" s="2">
        <v>2958465</v>
      </c>
      <c r="E404" s="2">
        <v>44774</v>
      </c>
      <c r="F404" s="28">
        <v>229</v>
      </c>
      <c r="G404" t="s">
        <v>18</v>
      </c>
    </row>
    <row r="405" spans="1:7" x14ac:dyDescent="0.25">
      <c r="A405" t="s">
        <v>0</v>
      </c>
      <c r="B405" t="s">
        <v>2141</v>
      </c>
      <c r="C405">
        <v>2502401</v>
      </c>
      <c r="D405" s="2">
        <v>2958465</v>
      </c>
      <c r="E405" s="2">
        <v>44774</v>
      </c>
      <c r="F405" s="28">
        <v>229</v>
      </c>
      <c r="G405" t="s">
        <v>18</v>
      </c>
    </row>
    <row r="406" spans="1:7" x14ac:dyDescent="0.25">
      <c r="A406" t="s">
        <v>0</v>
      </c>
      <c r="B406" t="s">
        <v>2141</v>
      </c>
      <c r="C406">
        <v>2502673</v>
      </c>
      <c r="D406" s="2">
        <v>2958465</v>
      </c>
      <c r="E406" s="2">
        <v>43344</v>
      </c>
      <c r="F406" s="28">
        <v>79.95</v>
      </c>
      <c r="G406" t="s">
        <v>2</v>
      </c>
    </row>
    <row r="407" spans="1:7" x14ac:dyDescent="0.25">
      <c r="A407" t="s">
        <v>0</v>
      </c>
      <c r="B407" t="s">
        <v>2141</v>
      </c>
      <c r="C407">
        <v>2502674</v>
      </c>
      <c r="D407" s="2">
        <v>2958465</v>
      </c>
      <c r="E407" s="2">
        <v>43344</v>
      </c>
      <c r="F407" s="28">
        <v>79.95</v>
      </c>
      <c r="G407" t="s">
        <v>2</v>
      </c>
    </row>
    <row r="408" spans="1:7" x14ac:dyDescent="0.25">
      <c r="A408" t="s">
        <v>0</v>
      </c>
      <c r="B408" t="s">
        <v>2141</v>
      </c>
      <c r="C408">
        <v>2502676</v>
      </c>
      <c r="D408" s="2">
        <v>2958465</v>
      </c>
      <c r="E408" s="2">
        <v>43344</v>
      </c>
      <c r="F408" s="28">
        <v>78</v>
      </c>
      <c r="G408" t="s">
        <v>2</v>
      </c>
    </row>
    <row r="409" spans="1:7" x14ac:dyDescent="0.25">
      <c r="A409" t="s">
        <v>0</v>
      </c>
      <c r="B409" t="s">
        <v>2141</v>
      </c>
      <c r="C409">
        <v>2502677</v>
      </c>
      <c r="D409" s="2">
        <v>2958465</v>
      </c>
      <c r="E409" s="2">
        <v>43344</v>
      </c>
      <c r="F409" s="28">
        <v>78</v>
      </c>
      <c r="G409" t="s">
        <v>2</v>
      </c>
    </row>
    <row r="410" spans="1:7" x14ac:dyDescent="0.25">
      <c r="A410" t="s">
        <v>0</v>
      </c>
      <c r="B410" t="s">
        <v>2141</v>
      </c>
      <c r="C410">
        <v>2502678</v>
      </c>
      <c r="D410" s="2">
        <v>2958465</v>
      </c>
      <c r="E410" s="2">
        <v>43344</v>
      </c>
      <c r="F410" s="28">
        <v>78</v>
      </c>
      <c r="G410" t="s">
        <v>2</v>
      </c>
    </row>
    <row r="411" spans="1:7" x14ac:dyDescent="0.25">
      <c r="A411" t="s">
        <v>0</v>
      </c>
      <c r="B411" t="s">
        <v>2141</v>
      </c>
      <c r="C411">
        <v>2502683</v>
      </c>
      <c r="D411" s="2">
        <v>2958465</v>
      </c>
      <c r="E411" s="2">
        <v>43344</v>
      </c>
      <c r="F411" s="28">
        <v>155.35</v>
      </c>
      <c r="G411" t="s">
        <v>2</v>
      </c>
    </row>
    <row r="412" spans="1:7" x14ac:dyDescent="0.25">
      <c r="A412" t="s">
        <v>0</v>
      </c>
      <c r="B412" t="s">
        <v>2141</v>
      </c>
      <c r="C412">
        <v>2502684</v>
      </c>
      <c r="D412" s="2">
        <v>2958465</v>
      </c>
      <c r="E412" s="2">
        <v>43344</v>
      </c>
      <c r="F412" s="28">
        <v>155.35</v>
      </c>
      <c r="G412" t="s">
        <v>2</v>
      </c>
    </row>
    <row r="413" spans="1:7" x14ac:dyDescent="0.25">
      <c r="A413" t="s">
        <v>0</v>
      </c>
      <c r="B413" t="s">
        <v>2141</v>
      </c>
      <c r="C413">
        <v>2502687</v>
      </c>
      <c r="D413" s="2">
        <v>2958465</v>
      </c>
      <c r="E413" s="2">
        <v>43344</v>
      </c>
      <c r="F413" s="28">
        <v>152.1</v>
      </c>
      <c r="G413" t="s">
        <v>2</v>
      </c>
    </row>
    <row r="414" spans="1:7" x14ac:dyDescent="0.25">
      <c r="A414" t="s">
        <v>0</v>
      </c>
      <c r="B414" t="s">
        <v>2141</v>
      </c>
      <c r="C414">
        <v>2502688</v>
      </c>
      <c r="D414" s="2">
        <v>2958465</v>
      </c>
      <c r="E414" s="2">
        <v>43344</v>
      </c>
      <c r="F414" s="28">
        <v>152.1</v>
      </c>
      <c r="G414" t="s">
        <v>2</v>
      </c>
    </row>
    <row r="415" spans="1:7" x14ac:dyDescent="0.25">
      <c r="A415" t="s">
        <v>0</v>
      </c>
      <c r="B415" t="s">
        <v>2141</v>
      </c>
      <c r="C415">
        <v>2502714</v>
      </c>
      <c r="D415" s="2">
        <v>2958465</v>
      </c>
      <c r="E415" s="2">
        <v>43344</v>
      </c>
      <c r="F415" s="28">
        <v>692.25</v>
      </c>
      <c r="G415" t="s">
        <v>2</v>
      </c>
    </row>
    <row r="416" spans="1:7" x14ac:dyDescent="0.25">
      <c r="A416" t="s">
        <v>0</v>
      </c>
      <c r="B416" t="s">
        <v>2141</v>
      </c>
      <c r="C416">
        <v>2502715</v>
      </c>
      <c r="D416" s="2">
        <v>2958465</v>
      </c>
      <c r="E416" s="2">
        <v>43344</v>
      </c>
      <c r="F416" s="28">
        <v>692.25</v>
      </c>
      <c r="G416" t="s">
        <v>2</v>
      </c>
    </row>
    <row r="417" spans="1:7" x14ac:dyDescent="0.25">
      <c r="A417" t="s">
        <v>0</v>
      </c>
      <c r="B417" t="s">
        <v>2141</v>
      </c>
      <c r="C417">
        <v>2502729</v>
      </c>
      <c r="D417" s="2">
        <v>2958465</v>
      </c>
      <c r="E417" s="2">
        <v>43344</v>
      </c>
      <c r="F417" s="28">
        <v>155.35</v>
      </c>
      <c r="G417" t="s">
        <v>2</v>
      </c>
    </row>
    <row r="418" spans="1:7" x14ac:dyDescent="0.25">
      <c r="A418" t="s">
        <v>0</v>
      </c>
      <c r="B418" t="s">
        <v>2141</v>
      </c>
      <c r="C418">
        <v>2502733</v>
      </c>
      <c r="D418" s="2">
        <v>2958465</v>
      </c>
      <c r="E418" s="2">
        <v>43344</v>
      </c>
      <c r="F418" s="28">
        <v>759.85</v>
      </c>
      <c r="G418" t="s">
        <v>2</v>
      </c>
    </row>
    <row r="419" spans="1:7" x14ac:dyDescent="0.25">
      <c r="A419" t="s">
        <v>0</v>
      </c>
      <c r="B419" t="s">
        <v>2141</v>
      </c>
      <c r="C419">
        <v>2502734</v>
      </c>
      <c r="D419" s="2">
        <v>2958465</v>
      </c>
      <c r="E419" s="2">
        <v>43344</v>
      </c>
      <c r="F419" s="28">
        <v>759.85</v>
      </c>
      <c r="G419" t="s">
        <v>2</v>
      </c>
    </row>
    <row r="420" spans="1:7" x14ac:dyDescent="0.25">
      <c r="A420" t="s">
        <v>0</v>
      </c>
      <c r="B420" t="s">
        <v>2141</v>
      </c>
      <c r="C420">
        <v>2502740</v>
      </c>
      <c r="D420" s="2">
        <v>2958465</v>
      </c>
      <c r="E420" s="2">
        <v>43344</v>
      </c>
      <c r="F420" s="28">
        <v>759.85</v>
      </c>
      <c r="G420" t="s">
        <v>2</v>
      </c>
    </row>
    <row r="421" spans="1:7" x14ac:dyDescent="0.25">
      <c r="A421" t="s">
        <v>0</v>
      </c>
      <c r="B421" t="s">
        <v>2141</v>
      </c>
      <c r="C421">
        <v>2502745</v>
      </c>
      <c r="D421" s="2">
        <v>2958465</v>
      </c>
      <c r="E421" s="2">
        <v>43344</v>
      </c>
      <c r="F421" s="28">
        <v>759.85</v>
      </c>
      <c r="G421" t="s">
        <v>2</v>
      </c>
    </row>
    <row r="422" spans="1:7" x14ac:dyDescent="0.25">
      <c r="A422" t="s">
        <v>0</v>
      </c>
      <c r="B422" t="s">
        <v>2141</v>
      </c>
      <c r="C422">
        <v>2502765</v>
      </c>
      <c r="D422" s="2">
        <v>2958465</v>
      </c>
      <c r="E422" s="2">
        <v>43344</v>
      </c>
      <c r="F422" s="28">
        <v>3014.7</v>
      </c>
      <c r="G422" t="s">
        <v>3</v>
      </c>
    </row>
    <row r="423" spans="1:7" x14ac:dyDescent="0.25">
      <c r="A423" t="s">
        <v>0</v>
      </c>
      <c r="B423" t="s">
        <v>2141</v>
      </c>
      <c r="C423">
        <v>2502773</v>
      </c>
      <c r="D423" s="2">
        <v>2958465</v>
      </c>
      <c r="E423" s="2">
        <v>43344</v>
      </c>
      <c r="F423" s="28">
        <v>2730.65</v>
      </c>
      <c r="G423" t="s">
        <v>3</v>
      </c>
    </row>
    <row r="424" spans="1:7" x14ac:dyDescent="0.25">
      <c r="A424" t="s">
        <v>0</v>
      </c>
      <c r="B424" t="s">
        <v>2141</v>
      </c>
      <c r="C424">
        <v>2503000</v>
      </c>
      <c r="D424" s="2">
        <v>2958465</v>
      </c>
      <c r="E424" s="2">
        <v>44774</v>
      </c>
      <c r="F424" s="28">
        <v>241</v>
      </c>
      <c r="G424" t="s">
        <v>18</v>
      </c>
    </row>
    <row r="425" spans="1:7" x14ac:dyDescent="0.25">
      <c r="A425" t="s">
        <v>0</v>
      </c>
      <c r="B425" t="s">
        <v>2141</v>
      </c>
      <c r="C425">
        <v>2503173</v>
      </c>
      <c r="D425" s="2">
        <v>2958465</v>
      </c>
      <c r="E425" s="2">
        <v>45223</v>
      </c>
      <c r="F425" s="28">
        <v>126.75</v>
      </c>
      <c r="G425" t="s">
        <v>2</v>
      </c>
    </row>
    <row r="426" spans="1:7" x14ac:dyDescent="0.25">
      <c r="A426" t="s">
        <v>0</v>
      </c>
      <c r="B426" t="s">
        <v>2141</v>
      </c>
      <c r="C426">
        <v>2503174</v>
      </c>
      <c r="D426" s="2">
        <v>2958465</v>
      </c>
      <c r="E426" s="2">
        <v>45223</v>
      </c>
      <c r="F426" s="28">
        <v>126.75</v>
      </c>
      <c r="G426" t="s">
        <v>2</v>
      </c>
    </row>
    <row r="427" spans="1:7" x14ac:dyDescent="0.25">
      <c r="A427" t="s">
        <v>0</v>
      </c>
      <c r="B427" t="s">
        <v>2141</v>
      </c>
      <c r="C427">
        <v>2503175</v>
      </c>
      <c r="D427" s="2">
        <v>2958465</v>
      </c>
      <c r="E427" s="2">
        <v>45223</v>
      </c>
      <c r="F427" s="28">
        <v>126.75</v>
      </c>
      <c r="G427" t="s">
        <v>2</v>
      </c>
    </row>
    <row r="428" spans="1:7" x14ac:dyDescent="0.25">
      <c r="A428" t="s">
        <v>0</v>
      </c>
      <c r="B428" t="s">
        <v>2141</v>
      </c>
      <c r="C428">
        <v>2503176</v>
      </c>
      <c r="D428" s="2">
        <v>2958465</v>
      </c>
      <c r="E428" s="2">
        <v>44764</v>
      </c>
      <c r="F428" s="28">
        <v>119.6</v>
      </c>
      <c r="G428" t="s">
        <v>2</v>
      </c>
    </row>
    <row r="429" spans="1:7" x14ac:dyDescent="0.25">
      <c r="A429" t="s">
        <v>0</v>
      </c>
      <c r="B429" t="s">
        <v>2141</v>
      </c>
      <c r="C429">
        <v>2503177</v>
      </c>
      <c r="D429" s="2">
        <v>2958465</v>
      </c>
      <c r="E429" s="2">
        <v>44764</v>
      </c>
      <c r="F429" s="28">
        <v>119.6</v>
      </c>
      <c r="G429" t="s">
        <v>2</v>
      </c>
    </row>
    <row r="430" spans="1:7" x14ac:dyDescent="0.25">
      <c r="A430" t="s">
        <v>0</v>
      </c>
      <c r="B430" t="s">
        <v>2141</v>
      </c>
      <c r="C430">
        <v>2503183</v>
      </c>
      <c r="D430" s="2">
        <v>2958465</v>
      </c>
      <c r="E430" s="2">
        <v>45783</v>
      </c>
      <c r="F430" s="28">
        <v>241.8</v>
      </c>
      <c r="G430" t="s">
        <v>2</v>
      </c>
    </row>
    <row r="431" spans="1:7" x14ac:dyDescent="0.25">
      <c r="A431" t="s">
        <v>0</v>
      </c>
      <c r="B431" t="s">
        <v>2141</v>
      </c>
      <c r="C431">
        <v>2503184</v>
      </c>
      <c r="D431" s="2">
        <v>2958465</v>
      </c>
      <c r="E431" s="2">
        <v>45783</v>
      </c>
      <c r="F431" s="28">
        <v>241.8</v>
      </c>
      <c r="G431" t="s">
        <v>2</v>
      </c>
    </row>
    <row r="432" spans="1:7" x14ac:dyDescent="0.25">
      <c r="A432" t="s">
        <v>0</v>
      </c>
      <c r="B432" t="s">
        <v>2141</v>
      </c>
      <c r="C432">
        <v>2503185</v>
      </c>
      <c r="D432" s="2">
        <v>2958465</v>
      </c>
      <c r="E432" s="2">
        <v>45223</v>
      </c>
      <c r="F432" s="28">
        <v>247</v>
      </c>
      <c r="G432" t="s">
        <v>2</v>
      </c>
    </row>
    <row r="433" spans="1:7" x14ac:dyDescent="0.25">
      <c r="A433" t="s">
        <v>0</v>
      </c>
      <c r="B433" t="s">
        <v>2141</v>
      </c>
      <c r="C433">
        <v>2503187</v>
      </c>
      <c r="D433" s="2">
        <v>2958465</v>
      </c>
      <c r="E433" s="2">
        <v>44764</v>
      </c>
      <c r="F433" s="28">
        <v>234</v>
      </c>
      <c r="G433" t="s">
        <v>2</v>
      </c>
    </row>
    <row r="434" spans="1:7" x14ac:dyDescent="0.25">
      <c r="A434" t="s">
        <v>0</v>
      </c>
      <c r="B434" t="s">
        <v>2141</v>
      </c>
      <c r="C434">
        <v>2503188</v>
      </c>
      <c r="D434" s="2">
        <v>2958465</v>
      </c>
      <c r="E434" s="2">
        <v>44764</v>
      </c>
      <c r="F434" s="28">
        <v>234</v>
      </c>
      <c r="G434" t="s">
        <v>2</v>
      </c>
    </row>
    <row r="435" spans="1:7" x14ac:dyDescent="0.25">
      <c r="A435" t="s">
        <v>0</v>
      </c>
      <c r="B435" t="s">
        <v>2141</v>
      </c>
      <c r="C435">
        <v>2503233</v>
      </c>
      <c r="D435" s="2">
        <v>2958465</v>
      </c>
      <c r="E435" s="2">
        <v>45783</v>
      </c>
      <c r="F435" s="28">
        <v>1166.75</v>
      </c>
      <c r="G435" t="s">
        <v>2</v>
      </c>
    </row>
    <row r="436" spans="1:7" x14ac:dyDescent="0.25">
      <c r="A436" t="s">
        <v>0</v>
      </c>
      <c r="B436" t="s">
        <v>2141</v>
      </c>
      <c r="C436">
        <v>2503234</v>
      </c>
      <c r="D436" s="2">
        <v>2958465</v>
      </c>
      <c r="E436" s="2">
        <v>45783</v>
      </c>
      <c r="F436" s="28">
        <v>1166.75</v>
      </c>
      <c r="G436" t="s">
        <v>2</v>
      </c>
    </row>
    <row r="437" spans="1:7" x14ac:dyDescent="0.25">
      <c r="A437" t="s">
        <v>0</v>
      </c>
      <c r="B437" t="s">
        <v>2141</v>
      </c>
      <c r="C437">
        <v>2503263</v>
      </c>
      <c r="D437" s="2">
        <v>2958465</v>
      </c>
      <c r="E437" s="2">
        <v>45223</v>
      </c>
      <c r="F437" s="28">
        <v>4745</v>
      </c>
      <c r="G437" t="s">
        <v>3</v>
      </c>
    </row>
    <row r="438" spans="1:7" x14ac:dyDescent="0.25">
      <c r="A438" t="s">
        <v>0</v>
      </c>
      <c r="B438" t="s">
        <v>2141</v>
      </c>
      <c r="C438">
        <v>2503264</v>
      </c>
      <c r="D438" s="2">
        <v>2958465</v>
      </c>
      <c r="E438" s="2">
        <v>45223</v>
      </c>
      <c r="F438" s="28">
        <v>4745</v>
      </c>
      <c r="G438" t="s">
        <v>3</v>
      </c>
    </row>
    <row r="439" spans="1:7" x14ac:dyDescent="0.25">
      <c r="A439" t="s">
        <v>0</v>
      </c>
      <c r="B439" t="s">
        <v>2141</v>
      </c>
      <c r="C439">
        <v>2503265</v>
      </c>
      <c r="D439" s="2">
        <v>2958465</v>
      </c>
      <c r="E439" s="2">
        <v>45783</v>
      </c>
      <c r="F439" s="28">
        <v>4641</v>
      </c>
      <c r="G439" t="s">
        <v>3</v>
      </c>
    </row>
    <row r="440" spans="1:7" x14ac:dyDescent="0.25">
      <c r="A440" t="s">
        <v>0</v>
      </c>
      <c r="B440" t="s">
        <v>2141</v>
      </c>
      <c r="C440">
        <v>2503400</v>
      </c>
      <c r="D440" s="2">
        <v>2958465</v>
      </c>
      <c r="E440" s="2">
        <v>44774</v>
      </c>
      <c r="F440" s="28">
        <v>245</v>
      </c>
      <c r="G440" t="s">
        <v>18</v>
      </c>
    </row>
    <row r="441" spans="1:7" x14ac:dyDescent="0.25">
      <c r="A441" t="s">
        <v>0</v>
      </c>
      <c r="B441" t="s">
        <v>2141</v>
      </c>
      <c r="C441">
        <v>2503401</v>
      </c>
      <c r="D441" s="2">
        <v>2958465</v>
      </c>
      <c r="E441" s="2">
        <v>44774</v>
      </c>
      <c r="F441" s="28">
        <v>245</v>
      </c>
      <c r="G441" t="s">
        <v>18</v>
      </c>
    </row>
    <row r="442" spans="1:7" x14ac:dyDescent="0.25">
      <c r="A442" t="s">
        <v>0</v>
      </c>
      <c r="B442" t="s">
        <v>2141</v>
      </c>
      <c r="C442">
        <v>2503673</v>
      </c>
      <c r="D442" s="2">
        <v>2958465</v>
      </c>
      <c r="E442" s="2">
        <v>43344</v>
      </c>
      <c r="F442" s="28">
        <v>83.2</v>
      </c>
      <c r="G442" t="s">
        <v>2</v>
      </c>
    </row>
    <row r="443" spans="1:7" x14ac:dyDescent="0.25">
      <c r="A443" t="s">
        <v>0</v>
      </c>
      <c r="B443" t="s">
        <v>2141</v>
      </c>
      <c r="C443">
        <v>2503674</v>
      </c>
      <c r="D443" s="2">
        <v>2958465</v>
      </c>
      <c r="E443" s="2">
        <v>43344</v>
      </c>
      <c r="F443" s="28">
        <v>83.2</v>
      </c>
      <c r="G443" t="s">
        <v>2</v>
      </c>
    </row>
    <row r="444" spans="1:7" x14ac:dyDescent="0.25">
      <c r="A444" t="s">
        <v>0</v>
      </c>
      <c r="B444" t="s">
        <v>2141</v>
      </c>
      <c r="C444">
        <v>2503676</v>
      </c>
      <c r="D444" s="2">
        <v>2958465</v>
      </c>
      <c r="E444" s="2">
        <v>43344</v>
      </c>
      <c r="F444" s="28">
        <v>83.2</v>
      </c>
      <c r="G444" t="s">
        <v>2</v>
      </c>
    </row>
    <row r="445" spans="1:7" x14ac:dyDescent="0.25">
      <c r="A445" t="s">
        <v>0</v>
      </c>
      <c r="B445" t="s">
        <v>2141</v>
      </c>
      <c r="C445">
        <v>2503677</v>
      </c>
      <c r="D445" s="2">
        <v>2958465</v>
      </c>
      <c r="E445" s="2">
        <v>43344</v>
      </c>
      <c r="F445" s="28">
        <v>83.2</v>
      </c>
      <c r="G445" t="s">
        <v>2</v>
      </c>
    </row>
    <row r="446" spans="1:7" x14ac:dyDescent="0.25">
      <c r="A446" t="s">
        <v>0</v>
      </c>
      <c r="B446" t="s">
        <v>2141</v>
      </c>
      <c r="C446">
        <v>2503683</v>
      </c>
      <c r="D446" s="2">
        <v>2958465</v>
      </c>
      <c r="E446" s="2">
        <v>43344</v>
      </c>
      <c r="F446" s="28">
        <v>164.45</v>
      </c>
      <c r="G446" t="s">
        <v>2</v>
      </c>
    </row>
    <row r="447" spans="1:7" x14ac:dyDescent="0.25">
      <c r="A447" t="s">
        <v>0</v>
      </c>
      <c r="B447" t="s">
        <v>2141</v>
      </c>
      <c r="C447">
        <v>2503684</v>
      </c>
      <c r="D447" s="2">
        <v>2958465</v>
      </c>
      <c r="E447" s="2">
        <v>43344</v>
      </c>
      <c r="F447" s="28">
        <v>164.45</v>
      </c>
      <c r="G447" t="s">
        <v>2</v>
      </c>
    </row>
    <row r="448" spans="1:7" x14ac:dyDescent="0.25">
      <c r="A448" t="s">
        <v>0</v>
      </c>
      <c r="B448" t="s">
        <v>2141</v>
      </c>
      <c r="C448">
        <v>2503685</v>
      </c>
      <c r="D448" s="2">
        <v>2958465</v>
      </c>
      <c r="E448" s="2">
        <v>43122</v>
      </c>
      <c r="F448" s="28">
        <v>159.9</v>
      </c>
      <c r="G448" t="s">
        <v>2</v>
      </c>
    </row>
    <row r="449" spans="1:7" x14ac:dyDescent="0.25">
      <c r="A449" t="s">
        <v>0</v>
      </c>
      <c r="B449" t="s">
        <v>2141</v>
      </c>
      <c r="C449">
        <v>2503687</v>
      </c>
      <c r="D449" s="2">
        <v>2958465</v>
      </c>
      <c r="E449" s="2">
        <v>43344</v>
      </c>
      <c r="F449" s="28">
        <v>163.15</v>
      </c>
      <c r="G449" t="s">
        <v>2</v>
      </c>
    </row>
    <row r="450" spans="1:7" x14ac:dyDescent="0.25">
      <c r="A450" t="s">
        <v>0</v>
      </c>
      <c r="B450" t="s">
        <v>2141</v>
      </c>
      <c r="C450">
        <v>2503688</v>
      </c>
      <c r="D450" s="2">
        <v>2958465</v>
      </c>
      <c r="E450" s="2">
        <v>43344</v>
      </c>
      <c r="F450" s="28">
        <v>163.15</v>
      </c>
      <c r="G450" t="s">
        <v>2</v>
      </c>
    </row>
    <row r="451" spans="1:7" x14ac:dyDescent="0.25">
      <c r="A451" t="s">
        <v>0</v>
      </c>
      <c r="B451" t="s">
        <v>2141</v>
      </c>
      <c r="C451">
        <v>2503733</v>
      </c>
      <c r="D451" s="2">
        <v>2958465</v>
      </c>
      <c r="E451" s="2">
        <v>43344</v>
      </c>
      <c r="F451" s="28">
        <v>788.45</v>
      </c>
      <c r="G451" t="s">
        <v>2</v>
      </c>
    </row>
    <row r="452" spans="1:7" x14ac:dyDescent="0.25">
      <c r="A452" t="s">
        <v>0</v>
      </c>
      <c r="B452" t="s">
        <v>2141</v>
      </c>
      <c r="C452">
        <v>2503734</v>
      </c>
      <c r="D452" s="2">
        <v>2958465</v>
      </c>
      <c r="E452" s="2">
        <v>43344</v>
      </c>
      <c r="F452" s="28">
        <v>788.45</v>
      </c>
      <c r="G452" t="s">
        <v>2</v>
      </c>
    </row>
    <row r="453" spans="1:7" x14ac:dyDescent="0.25">
      <c r="A453" t="s">
        <v>0</v>
      </c>
      <c r="B453" t="s">
        <v>2141</v>
      </c>
      <c r="C453">
        <v>2503763</v>
      </c>
      <c r="D453" s="2">
        <v>2958465</v>
      </c>
      <c r="E453" s="2">
        <v>40299</v>
      </c>
      <c r="F453" s="28">
        <v>2050.75</v>
      </c>
      <c r="G453" t="s">
        <v>3</v>
      </c>
    </row>
    <row r="454" spans="1:7" x14ac:dyDescent="0.25">
      <c r="A454" t="s">
        <v>0</v>
      </c>
      <c r="B454" t="s">
        <v>2141</v>
      </c>
      <c r="C454">
        <v>2503765</v>
      </c>
      <c r="D454" s="2">
        <v>2958465</v>
      </c>
      <c r="E454" s="2">
        <v>43344</v>
      </c>
      <c r="F454" s="28">
        <v>3136.25</v>
      </c>
      <c r="G454" t="s">
        <v>3</v>
      </c>
    </row>
    <row r="455" spans="1:7" x14ac:dyDescent="0.25">
      <c r="A455" t="s">
        <v>0</v>
      </c>
      <c r="B455" t="s">
        <v>2141</v>
      </c>
      <c r="C455">
        <v>2504000</v>
      </c>
      <c r="D455" s="2">
        <v>2958465</v>
      </c>
      <c r="E455" s="2">
        <v>44713</v>
      </c>
      <c r="F455" s="28">
        <v>244</v>
      </c>
      <c r="G455" t="s">
        <v>18</v>
      </c>
    </row>
    <row r="456" spans="1:7" x14ac:dyDescent="0.25">
      <c r="A456" t="s">
        <v>0</v>
      </c>
      <c r="B456" t="s">
        <v>2141</v>
      </c>
      <c r="C456">
        <v>2504183</v>
      </c>
      <c r="D456" s="2">
        <v>2958465</v>
      </c>
      <c r="E456" s="2">
        <v>45223</v>
      </c>
      <c r="F456" s="28">
        <v>296.39999999999998</v>
      </c>
      <c r="G456" t="s">
        <v>2</v>
      </c>
    </row>
    <row r="457" spans="1:7" x14ac:dyDescent="0.25">
      <c r="A457" t="s">
        <v>0</v>
      </c>
      <c r="B457" t="s">
        <v>2141</v>
      </c>
      <c r="C457">
        <v>2504184</v>
      </c>
      <c r="D457" s="2">
        <v>2958465</v>
      </c>
      <c r="E457" s="2">
        <v>45223</v>
      </c>
      <c r="F457" s="28">
        <v>296.39999999999998</v>
      </c>
      <c r="G457" t="s">
        <v>2</v>
      </c>
    </row>
    <row r="458" spans="1:7" x14ac:dyDescent="0.25">
      <c r="A458" t="s">
        <v>0</v>
      </c>
      <c r="B458" t="s">
        <v>2141</v>
      </c>
      <c r="C458">
        <v>2504193</v>
      </c>
      <c r="D458" s="2">
        <v>2958465</v>
      </c>
      <c r="E458" s="2">
        <v>45223</v>
      </c>
      <c r="F458" s="28">
        <v>661.7</v>
      </c>
      <c r="G458" t="s">
        <v>2</v>
      </c>
    </row>
    <row r="459" spans="1:7" x14ac:dyDescent="0.25">
      <c r="A459" t="s">
        <v>0</v>
      </c>
      <c r="B459" t="s">
        <v>2141</v>
      </c>
      <c r="C459">
        <v>2504195</v>
      </c>
      <c r="D459" s="2">
        <v>2958465</v>
      </c>
      <c r="E459" s="2">
        <v>45223</v>
      </c>
      <c r="F459" s="28">
        <v>661.7</v>
      </c>
      <c r="G459" t="s">
        <v>2</v>
      </c>
    </row>
    <row r="460" spans="1:7" x14ac:dyDescent="0.25">
      <c r="A460" t="s">
        <v>0</v>
      </c>
      <c r="B460" t="s">
        <v>2141</v>
      </c>
      <c r="C460">
        <v>2504400</v>
      </c>
      <c r="D460" s="2">
        <v>2958465</v>
      </c>
      <c r="E460" s="2">
        <v>44713</v>
      </c>
      <c r="F460" s="28">
        <v>248</v>
      </c>
      <c r="G460" t="s">
        <v>18</v>
      </c>
    </row>
    <row r="461" spans="1:7" x14ac:dyDescent="0.25">
      <c r="A461" t="s">
        <v>0</v>
      </c>
      <c r="B461" t="s">
        <v>2141</v>
      </c>
      <c r="C461">
        <v>2504401</v>
      </c>
      <c r="D461" s="2">
        <v>2958465</v>
      </c>
      <c r="E461" s="2">
        <v>44713</v>
      </c>
      <c r="F461" s="28">
        <v>248</v>
      </c>
      <c r="G461" t="s">
        <v>18</v>
      </c>
    </row>
    <row r="462" spans="1:7" x14ac:dyDescent="0.25">
      <c r="A462" t="s">
        <v>0</v>
      </c>
      <c r="B462" t="s">
        <v>2141</v>
      </c>
      <c r="C462">
        <v>2504683</v>
      </c>
      <c r="D462" s="2">
        <v>2958465</v>
      </c>
      <c r="E462" s="2">
        <v>43344</v>
      </c>
      <c r="F462" s="28">
        <v>242.45</v>
      </c>
      <c r="G462" t="s">
        <v>2</v>
      </c>
    </row>
    <row r="463" spans="1:7" x14ac:dyDescent="0.25">
      <c r="A463" t="s">
        <v>0</v>
      </c>
      <c r="B463" t="s">
        <v>2141</v>
      </c>
      <c r="C463">
        <v>2504684</v>
      </c>
      <c r="D463" s="2">
        <v>2958465</v>
      </c>
      <c r="E463" s="2">
        <v>43344</v>
      </c>
      <c r="F463" s="28">
        <v>242.45</v>
      </c>
      <c r="G463" t="s">
        <v>2</v>
      </c>
    </row>
    <row r="464" spans="1:7" x14ac:dyDescent="0.25">
      <c r="A464" t="s">
        <v>0</v>
      </c>
      <c r="B464" t="s">
        <v>2141</v>
      </c>
      <c r="C464">
        <v>2504693</v>
      </c>
      <c r="D464" s="2">
        <v>2958465</v>
      </c>
      <c r="E464" s="2">
        <v>43344</v>
      </c>
      <c r="F464" s="28">
        <v>462.8</v>
      </c>
      <c r="G464" t="s">
        <v>2</v>
      </c>
    </row>
    <row r="465" spans="1:7" x14ac:dyDescent="0.25">
      <c r="A465" t="s">
        <v>0</v>
      </c>
      <c r="B465" t="s">
        <v>2141</v>
      </c>
      <c r="C465">
        <v>2504695</v>
      </c>
      <c r="D465" s="2">
        <v>2958465</v>
      </c>
      <c r="E465" s="2">
        <v>43344</v>
      </c>
      <c r="F465" s="28">
        <v>462.8</v>
      </c>
      <c r="G465" t="s">
        <v>2</v>
      </c>
    </row>
    <row r="466" spans="1:7" x14ac:dyDescent="0.25">
      <c r="A466" t="s">
        <v>0</v>
      </c>
      <c r="B466" t="s">
        <v>2141</v>
      </c>
      <c r="C466">
        <v>2505000</v>
      </c>
      <c r="D466" s="2">
        <v>2958465</v>
      </c>
      <c r="E466" s="2">
        <v>44713</v>
      </c>
      <c r="F466" s="28">
        <v>476</v>
      </c>
      <c r="G466" t="s">
        <v>18</v>
      </c>
    </row>
    <row r="467" spans="1:7" x14ac:dyDescent="0.25">
      <c r="A467" t="s">
        <v>0</v>
      </c>
      <c r="B467" t="s">
        <v>2141</v>
      </c>
      <c r="C467">
        <v>2505400</v>
      </c>
      <c r="D467" s="2">
        <v>2958465</v>
      </c>
      <c r="E467" s="2">
        <v>44713</v>
      </c>
      <c r="F467" s="28">
        <v>480</v>
      </c>
      <c r="G467" t="s">
        <v>18</v>
      </c>
    </row>
    <row r="468" spans="1:7" x14ac:dyDescent="0.25">
      <c r="A468" t="s">
        <v>0</v>
      </c>
      <c r="B468" t="s">
        <v>2141</v>
      </c>
      <c r="C468">
        <v>2505401</v>
      </c>
      <c r="D468" s="2">
        <v>2958465</v>
      </c>
      <c r="E468" s="2">
        <v>44713</v>
      </c>
      <c r="F468" s="28">
        <v>480</v>
      </c>
      <c r="G468" t="s">
        <v>18</v>
      </c>
    </row>
    <row r="469" spans="1:7" x14ac:dyDescent="0.25">
      <c r="A469" t="s">
        <v>0</v>
      </c>
      <c r="B469" t="s">
        <v>2141</v>
      </c>
      <c r="C469">
        <v>2508000</v>
      </c>
      <c r="D469" s="2">
        <v>2958465</v>
      </c>
      <c r="E469" s="2">
        <v>44774</v>
      </c>
      <c r="F469" s="28">
        <v>221</v>
      </c>
      <c r="G469" t="s">
        <v>18</v>
      </c>
    </row>
    <row r="470" spans="1:7" x14ac:dyDescent="0.25">
      <c r="A470" t="s">
        <v>0</v>
      </c>
      <c r="B470" t="s">
        <v>2141</v>
      </c>
      <c r="C470">
        <v>2508400</v>
      </c>
      <c r="D470" s="2">
        <v>2958465</v>
      </c>
      <c r="E470" s="2">
        <v>44774</v>
      </c>
      <c r="F470" s="28">
        <v>225</v>
      </c>
      <c r="G470" t="s">
        <v>18</v>
      </c>
    </row>
    <row r="471" spans="1:7" x14ac:dyDescent="0.25">
      <c r="A471" t="s">
        <v>0</v>
      </c>
      <c r="B471" t="s">
        <v>2141</v>
      </c>
      <c r="C471">
        <v>2508401</v>
      </c>
      <c r="D471" s="2">
        <v>2958465</v>
      </c>
      <c r="E471" s="2">
        <v>44774</v>
      </c>
      <c r="F471" s="28">
        <v>225</v>
      </c>
      <c r="G471" t="s">
        <v>18</v>
      </c>
    </row>
    <row r="472" spans="1:7" x14ac:dyDescent="0.25">
      <c r="A472" t="s">
        <v>0</v>
      </c>
      <c r="B472" t="s">
        <v>2141</v>
      </c>
      <c r="C472">
        <v>2509000</v>
      </c>
      <c r="D472" s="2">
        <v>2958465</v>
      </c>
      <c r="E472" s="2">
        <v>44713</v>
      </c>
      <c r="F472" s="28">
        <v>236</v>
      </c>
      <c r="G472" t="s">
        <v>18</v>
      </c>
    </row>
    <row r="473" spans="1:7" x14ac:dyDescent="0.25">
      <c r="A473" t="s">
        <v>0</v>
      </c>
      <c r="B473" t="s">
        <v>2141</v>
      </c>
      <c r="C473">
        <v>2509400</v>
      </c>
      <c r="D473" s="2">
        <v>2958465</v>
      </c>
      <c r="E473" s="2">
        <v>44713</v>
      </c>
      <c r="F473" s="28">
        <v>240</v>
      </c>
      <c r="G473" t="s">
        <v>18</v>
      </c>
    </row>
    <row r="474" spans="1:7" x14ac:dyDescent="0.25">
      <c r="A474" t="s">
        <v>0</v>
      </c>
      <c r="B474" t="s">
        <v>2141</v>
      </c>
      <c r="C474">
        <v>2509401</v>
      </c>
      <c r="D474" s="2">
        <v>2958465</v>
      </c>
      <c r="E474" s="2">
        <v>44713</v>
      </c>
      <c r="F474" s="28">
        <v>240</v>
      </c>
      <c r="G474" t="s">
        <v>18</v>
      </c>
    </row>
    <row r="475" spans="1:7" x14ac:dyDescent="0.25">
      <c r="A475" t="s">
        <v>0</v>
      </c>
      <c r="B475" t="s">
        <v>2141</v>
      </c>
      <c r="C475">
        <v>2510193</v>
      </c>
      <c r="D475" s="2">
        <v>2958465</v>
      </c>
      <c r="E475" s="2">
        <v>41396</v>
      </c>
      <c r="F475" s="28">
        <v>414.7</v>
      </c>
      <c r="G475" t="s">
        <v>2</v>
      </c>
    </row>
    <row r="476" spans="1:7" x14ac:dyDescent="0.25">
      <c r="A476" t="s">
        <v>0</v>
      </c>
      <c r="B476" t="s">
        <v>2141</v>
      </c>
      <c r="C476">
        <v>2510195</v>
      </c>
      <c r="D476" s="2">
        <v>2958465</v>
      </c>
      <c r="E476" s="2">
        <v>41396</v>
      </c>
      <c r="F476" s="28">
        <v>414.7</v>
      </c>
      <c r="G476" t="s">
        <v>2</v>
      </c>
    </row>
    <row r="477" spans="1:7" x14ac:dyDescent="0.25">
      <c r="A477" t="s">
        <v>0</v>
      </c>
      <c r="B477" t="s">
        <v>2141</v>
      </c>
      <c r="C477">
        <v>2510693</v>
      </c>
      <c r="D477" s="2">
        <v>2958465</v>
      </c>
      <c r="E477" s="2">
        <v>41396</v>
      </c>
      <c r="F477" s="28">
        <v>386.1</v>
      </c>
      <c r="G477" t="s">
        <v>2</v>
      </c>
    </row>
    <row r="478" spans="1:7" x14ac:dyDescent="0.25">
      <c r="A478" t="s">
        <v>0</v>
      </c>
      <c r="B478" t="s">
        <v>2141</v>
      </c>
      <c r="C478">
        <v>2510695</v>
      </c>
      <c r="D478" s="2">
        <v>2958465</v>
      </c>
      <c r="E478" s="2">
        <v>41396</v>
      </c>
      <c r="F478" s="28">
        <v>386.1</v>
      </c>
      <c r="G478" t="s">
        <v>2</v>
      </c>
    </row>
    <row r="479" spans="1:7" x14ac:dyDescent="0.25">
      <c r="A479" t="s">
        <v>0</v>
      </c>
      <c r="B479" t="s">
        <v>2141</v>
      </c>
      <c r="C479">
        <v>2511000</v>
      </c>
      <c r="D479" s="2">
        <v>2958465</v>
      </c>
      <c r="E479" s="2">
        <v>44305</v>
      </c>
      <c r="F479" s="28">
        <v>156</v>
      </c>
      <c r="G479" t="s">
        <v>18</v>
      </c>
    </row>
    <row r="480" spans="1:7" x14ac:dyDescent="0.25">
      <c r="A480" t="s">
        <v>0</v>
      </c>
      <c r="B480" t="s">
        <v>2141</v>
      </c>
      <c r="C480">
        <v>2511400</v>
      </c>
      <c r="D480" s="2">
        <v>2958465</v>
      </c>
      <c r="E480" s="2">
        <v>44305</v>
      </c>
      <c r="F480" s="28">
        <v>160</v>
      </c>
      <c r="G480" t="s">
        <v>18</v>
      </c>
    </row>
    <row r="481" spans="1:7" x14ac:dyDescent="0.25">
      <c r="A481" t="s">
        <v>0</v>
      </c>
      <c r="B481" t="s">
        <v>2141</v>
      </c>
      <c r="C481">
        <v>2511401</v>
      </c>
      <c r="D481" s="2">
        <v>2958465</v>
      </c>
      <c r="E481" s="2">
        <v>44305</v>
      </c>
      <c r="F481" s="28">
        <v>160</v>
      </c>
      <c r="G481" t="s">
        <v>18</v>
      </c>
    </row>
    <row r="482" spans="1:7" x14ac:dyDescent="0.25">
      <c r="A482" t="s">
        <v>0</v>
      </c>
      <c r="B482" t="s">
        <v>2141</v>
      </c>
      <c r="C482">
        <v>2512000</v>
      </c>
      <c r="D482" s="2">
        <v>2958465</v>
      </c>
      <c r="E482" s="2">
        <v>44305</v>
      </c>
      <c r="F482" s="28">
        <v>166</v>
      </c>
      <c r="G482" t="s">
        <v>18</v>
      </c>
    </row>
    <row r="483" spans="1:7" x14ac:dyDescent="0.25">
      <c r="A483" t="s">
        <v>0</v>
      </c>
      <c r="B483" t="s">
        <v>2141</v>
      </c>
      <c r="C483">
        <v>2512400</v>
      </c>
      <c r="D483" s="2">
        <v>2958465</v>
      </c>
      <c r="E483" s="2">
        <v>44305</v>
      </c>
      <c r="F483" s="28">
        <v>170</v>
      </c>
      <c r="G483" t="s">
        <v>18</v>
      </c>
    </row>
    <row r="484" spans="1:7" x14ac:dyDescent="0.25">
      <c r="A484" t="s">
        <v>0</v>
      </c>
      <c r="B484" t="s">
        <v>2141</v>
      </c>
      <c r="C484">
        <v>2512401</v>
      </c>
      <c r="D484" s="2">
        <v>2958465</v>
      </c>
      <c r="E484" s="2">
        <v>44305</v>
      </c>
      <c r="F484" s="28">
        <v>170</v>
      </c>
      <c r="G484" t="s">
        <v>18</v>
      </c>
    </row>
    <row r="485" spans="1:7" x14ac:dyDescent="0.25">
      <c r="A485" t="s">
        <v>0</v>
      </c>
      <c r="B485" t="s">
        <v>2141</v>
      </c>
      <c r="C485">
        <v>2513000</v>
      </c>
      <c r="D485" s="2">
        <v>2958465</v>
      </c>
      <c r="E485" s="2">
        <v>44713</v>
      </c>
      <c r="F485" s="28">
        <v>646</v>
      </c>
      <c r="G485" t="s">
        <v>18</v>
      </c>
    </row>
    <row r="486" spans="1:7" x14ac:dyDescent="0.25">
      <c r="A486" t="s">
        <v>0</v>
      </c>
      <c r="B486" t="s">
        <v>2141</v>
      </c>
      <c r="C486">
        <v>2513400</v>
      </c>
      <c r="D486" s="2">
        <v>2958465</v>
      </c>
      <c r="E486" s="2">
        <v>44713</v>
      </c>
      <c r="F486" s="28">
        <v>650</v>
      </c>
      <c r="G486" t="s">
        <v>18</v>
      </c>
    </row>
    <row r="487" spans="1:7" x14ac:dyDescent="0.25">
      <c r="A487" t="s">
        <v>0</v>
      </c>
      <c r="B487" t="s">
        <v>2141</v>
      </c>
      <c r="C487">
        <v>2513401</v>
      </c>
      <c r="D487" s="2">
        <v>2958465</v>
      </c>
      <c r="E487" s="2">
        <v>44713</v>
      </c>
      <c r="F487" s="28">
        <v>650</v>
      </c>
      <c r="G487" t="s">
        <v>18</v>
      </c>
    </row>
    <row r="488" spans="1:7" x14ac:dyDescent="0.25">
      <c r="A488" t="s">
        <v>0</v>
      </c>
      <c r="B488" t="s">
        <v>2141</v>
      </c>
      <c r="C488">
        <v>2515000</v>
      </c>
      <c r="D488" s="2">
        <v>2958465</v>
      </c>
      <c r="E488" s="2">
        <v>44713</v>
      </c>
      <c r="F488" s="28">
        <v>196</v>
      </c>
      <c r="G488" t="s">
        <v>18</v>
      </c>
    </row>
    <row r="489" spans="1:7" x14ac:dyDescent="0.25">
      <c r="A489" t="s">
        <v>0</v>
      </c>
      <c r="B489" t="s">
        <v>2141</v>
      </c>
      <c r="C489">
        <v>2515400</v>
      </c>
      <c r="D489" s="2">
        <v>2958465</v>
      </c>
      <c r="E489" s="2">
        <v>44713</v>
      </c>
      <c r="F489" s="28">
        <v>200</v>
      </c>
      <c r="G489" t="s">
        <v>18</v>
      </c>
    </row>
    <row r="490" spans="1:7" x14ac:dyDescent="0.25">
      <c r="A490" t="s">
        <v>0</v>
      </c>
      <c r="B490" t="s">
        <v>2141</v>
      </c>
      <c r="C490">
        <v>2515401</v>
      </c>
      <c r="D490" s="2">
        <v>2958465</v>
      </c>
      <c r="E490" s="2">
        <v>44713</v>
      </c>
      <c r="F490" s="28">
        <v>200</v>
      </c>
      <c r="G490" t="s">
        <v>18</v>
      </c>
    </row>
    <row r="491" spans="1:7" x14ac:dyDescent="0.25">
      <c r="A491" t="s">
        <v>0</v>
      </c>
      <c r="B491" t="s">
        <v>2141</v>
      </c>
      <c r="C491">
        <v>2516000</v>
      </c>
      <c r="D491" s="2">
        <v>2958465</v>
      </c>
      <c r="E491" s="2">
        <v>44305</v>
      </c>
      <c r="F491" s="28">
        <v>196</v>
      </c>
      <c r="G491" t="s">
        <v>18</v>
      </c>
    </row>
    <row r="492" spans="1:7" x14ac:dyDescent="0.25">
      <c r="A492" t="s">
        <v>0</v>
      </c>
      <c r="B492" t="s">
        <v>2141</v>
      </c>
      <c r="C492">
        <v>2516183</v>
      </c>
      <c r="D492" s="2">
        <v>2958465</v>
      </c>
      <c r="E492" s="2">
        <v>41933</v>
      </c>
      <c r="F492" s="28">
        <v>178.75</v>
      </c>
      <c r="G492" t="s">
        <v>2</v>
      </c>
    </row>
    <row r="493" spans="1:7" x14ac:dyDescent="0.25">
      <c r="A493" t="s">
        <v>0</v>
      </c>
      <c r="B493" t="s">
        <v>2141</v>
      </c>
      <c r="C493">
        <v>2516184</v>
      </c>
      <c r="D493" s="2">
        <v>2958465</v>
      </c>
      <c r="E493" s="2">
        <v>41933</v>
      </c>
      <c r="F493" s="28">
        <v>178.75</v>
      </c>
      <c r="G493" t="s">
        <v>2</v>
      </c>
    </row>
    <row r="494" spans="1:7" x14ac:dyDescent="0.25">
      <c r="A494" t="s">
        <v>0</v>
      </c>
      <c r="B494" t="s">
        <v>2141</v>
      </c>
      <c r="C494">
        <v>2516251</v>
      </c>
      <c r="D494" s="2">
        <v>2958465</v>
      </c>
      <c r="E494" s="2">
        <v>41933</v>
      </c>
      <c r="F494" s="28">
        <v>1307.1500000000001</v>
      </c>
      <c r="G494" t="s">
        <v>3</v>
      </c>
    </row>
    <row r="495" spans="1:7" x14ac:dyDescent="0.25">
      <c r="A495" t="s">
        <v>0</v>
      </c>
      <c r="B495" t="s">
        <v>2141</v>
      </c>
      <c r="C495">
        <v>2516400</v>
      </c>
      <c r="D495" s="2">
        <v>2958465</v>
      </c>
      <c r="E495" s="2">
        <v>44305</v>
      </c>
      <c r="F495" s="28">
        <v>200</v>
      </c>
      <c r="G495" t="s">
        <v>18</v>
      </c>
    </row>
    <row r="496" spans="1:7" x14ac:dyDescent="0.25">
      <c r="A496" t="s">
        <v>0</v>
      </c>
      <c r="B496" t="s">
        <v>2141</v>
      </c>
      <c r="C496">
        <v>2516401</v>
      </c>
      <c r="D496" s="2">
        <v>2958465</v>
      </c>
      <c r="E496" s="2">
        <v>44305</v>
      </c>
      <c r="F496" s="28">
        <v>200</v>
      </c>
      <c r="G496" t="s">
        <v>18</v>
      </c>
    </row>
    <row r="497" spans="1:7" x14ac:dyDescent="0.25">
      <c r="A497" t="s">
        <v>0</v>
      </c>
      <c r="B497" t="s">
        <v>2141</v>
      </c>
      <c r="C497">
        <v>2516683</v>
      </c>
      <c r="D497" s="2">
        <v>2958465</v>
      </c>
      <c r="E497" s="2">
        <v>41933</v>
      </c>
      <c r="F497" s="28">
        <v>174.2</v>
      </c>
      <c r="G497" t="s">
        <v>2</v>
      </c>
    </row>
    <row r="498" spans="1:7" x14ac:dyDescent="0.25">
      <c r="A498" t="s">
        <v>0</v>
      </c>
      <c r="B498" t="s">
        <v>2141</v>
      </c>
      <c r="C498">
        <v>2516684</v>
      </c>
      <c r="D498" s="2">
        <v>2958465</v>
      </c>
      <c r="E498" s="2">
        <v>41933</v>
      </c>
      <c r="F498" s="28">
        <v>174.2</v>
      </c>
      <c r="G498" t="s">
        <v>2</v>
      </c>
    </row>
    <row r="499" spans="1:7" x14ac:dyDescent="0.25">
      <c r="A499" t="s">
        <v>0</v>
      </c>
      <c r="B499" t="s">
        <v>2141</v>
      </c>
      <c r="C499">
        <v>2516751</v>
      </c>
      <c r="D499" s="2">
        <v>2958465</v>
      </c>
      <c r="E499" s="2">
        <v>41933</v>
      </c>
      <c r="F499" s="28">
        <v>1272.7</v>
      </c>
      <c r="G499" t="s">
        <v>3</v>
      </c>
    </row>
    <row r="500" spans="1:7" x14ac:dyDescent="0.25">
      <c r="A500" t="s">
        <v>0</v>
      </c>
      <c r="B500" t="s">
        <v>2141</v>
      </c>
      <c r="C500">
        <v>2518000</v>
      </c>
      <c r="D500" s="2">
        <v>2958465</v>
      </c>
      <c r="E500" s="2">
        <v>44713</v>
      </c>
      <c r="F500" s="28">
        <v>234</v>
      </c>
      <c r="G500" t="s">
        <v>18</v>
      </c>
    </row>
    <row r="501" spans="1:7" x14ac:dyDescent="0.25">
      <c r="A501" t="s">
        <v>0</v>
      </c>
      <c r="B501" t="s">
        <v>2141</v>
      </c>
      <c r="C501">
        <v>2518183</v>
      </c>
      <c r="D501" s="2">
        <v>2958465</v>
      </c>
      <c r="E501" s="2">
        <v>44713</v>
      </c>
      <c r="F501" s="28">
        <v>233.35</v>
      </c>
      <c r="G501" t="s">
        <v>2</v>
      </c>
    </row>
    <row r="502" spans="1:7" x14ac:dyDescent="0.25">
      <c r="A502" t="s">
        <v>0</v>
      </c>
      <c r="B502" t="s">
        <v>2141</v>
      </c>
      <c r="C502">
        <v>2518184</v>
      </c>
      <c r="D502" s="2">
        <v>2958465</v>
      </c>
      <c r="E502" s="2">
        <v>44713</v>
      </c>
      <c r="F502" s="28">
        <v>233.35</v>
      </c>
      <c r="G502" t="s">
        <v>2</v>
      </c>
    </row>
    <row r="503" spans="1:7" x14ac:dyDescent="0.25">
      <c r="A503" t="s">
        <v>0</v>
      </c>
      <c r="B503" t="s">
        <v>2141</v>
      </c>
      <c r="C503">
        <v>2518251</v>
      </c>
      <c r="D503" s="2">
        <v>2958465</v>
      </c>
      <c r="E503" s="2">
        <v>44713</v>
      </c>
      <c r="F503" s="28">
        <v>1719.9</v>
      </c>
      <c r="G503" t="s">
        <v>3</v>
      </c>
    </row>
    <row r="504" spans="1:7" x14ac:dyDescent="0.25">
      <c r="A504" t="s">
        <v>0</v>
      </c>
      <c r="B504" t="s">
        <v>2141</v>
      </c>
      <c r="C504">
        <v>2518400</v>
      </c>
      <c r="D504" s="2">
        <v>2958465</v>
      </c>
      <c r="E504" s="2">
        <v>44713</v>
      </c>
      <c r="F504" s="28">
        <v>238</v>
      </c>
      <c r="G504" t="s">
        <v>18</v>
      </c>
    </row>
    <row r="505" spans="1:7" x14ac:dyDescent="0.25">
      <c r="A505" t="s">
        <v>0</v>
      </c>
      <c r="B505" t="s">
        <v>2141</v>
      </c>
      <c r="C505">
        <v>2518401</v>
      </c>
      <c r="D505" s="2">
        <v>2958465</v>
      </c>
      <c r="E505" s="2">
        <v>44713</v>
      </c>
      <c r="F505" s="28">
        <v>238</v>
      </c>
      <c r="G505" t="s">
        <v>18</v>
      </c>
    </row>
    <row r="506" spans="1:7" x14ac:dyDescent="0.25">
      <c r="A506" t="s">
        <v>0</v>
      </c>
      <c r="B506" t="s">
        <v>2141</v>
      </c>
      <c r="C506">
        <v>2518683</v>
      </c>
      <c r="D506" s="2">
        <v>2958465</v>
      </c>
      <c r="E506" s="2">
        <v>43344</v>
      </c>
      <c r="F506" s="28">
        <v>165.1</v>
      </c>
      <c r="G506" t="s">
        <v>2</v>
      </c>
    </row>
    <row r="507" spans="1:7" x14ac:dyDescent="0.25">
      <c r="A507" t="s">
        <v>0</v>
      </c>
      <c r="B507" t="s">
        <v>2141</v>
      </c>
      <c r="C507">
        <v>2518684</v>
      </c>
      <c r="D507" s="2">
        <v>2958465</v>
      </c>
      <c r="E507" s="2">
        <v>43344</v>
      </c>
      <c r="F507" s="28">
        <v>165.1</v>
      </c>
      <c r="G507" t="s">
        <v>2</v>
      </c>
    </row>
    <row r="508" spans="1:7" x14ac:dyDescent="0.25">
      <c r="A508" t="s">
        <v>0</v>
      </c>
      <c r="B508" t="s">
        <v>2141</v>
      </c>
      <c r="C508">
        <v>2518751</v>
      </c>
      <c r="D508" s="2">
        <v>2958465</v>
      </c>
      <c r="E508" s="2">
        <v>43344</v>
      </c>
      <c r="F508" s="28">
        <v>1207.7</v>
      </c>
      <c r="G508" t="s">
        <v>3</v>
      </c>
    </row>
    <row r="509" spans="1:7" x14ac:dyDescent="0.25">
      <c r="A509" t="s">
        <v>0</v>
      </c>
      <c r="B509" t="s">
        <v>2141</v>
      </c>
      <c r="C509">
        <v>2519000</v>
      </c>
      <c r="D509" s="2">
        <v>2958465</v>
      </c>
      <c r="E509" s="2">
        <v>44713</v>
      </c>
      <c r="F509" s="28">
        <v>244</v>
      </c>
      <c r="G509" t="s">
        <v>18</v>
      </c>
    </row>
    <row r="510" spans="1:7" x14ac:dyDescent="0.25">
      <c r="A510" t="s">
        <v>0</v>
      </c>
      <c r="B510" t="s">
        <v>2141</v>
      </c>
      <c r="C510">
        <v>2519183</v>
      </c>
      <c r="D510" s="2">
        <v>2958465</v>
      </c>
      <c r="E510" s="2">
        <v>44713</v>
      </c>
      <c r="F510" s="28">
        <v>237.25</v>
      </c>
      <c r="G510" t="s">
        <v>2</v>
      </c>
    </row>
    <row r="511" spans="1:7" x14ac:dyDescent="0.25">
      <c r="A511" t="s">
        <v>0</v>
      </c>
      <c r="B511" t="s">
        <v>2141</v>
      </c>
      <c r="C511">
        <v>2519184</v>
      </c>
      <c r="D511" s="2">
        <v>2958465</v>
      </c>
      <c r="E511" s="2">
        <v>44713</v>
      </c>
      <c r="F511" s="28">
        <v>237.25</v>
      </c>
      <c r="G511" t="s">
        <v>2</v>
      </c>
    </row>
    <row r="512" spans="1:7" x14ac:dyDescent="0.25">
      <c r="A512" t="s">
        <v>0</v>
      </c>
      <c r="B512" t="s">
        <v>2141</v>
      </c>
      <c r="C512">
        <v>2519187</v>
      </c>
      <c r="D512" s="2">
        <v>2958465</v>
      </c>
      <c r="E512" s="2">
        <v>44713</v>
      </c>
      <c r="F512" s="28">
        <v>235.95</v>
      </c>
      <c r="G512" t="s">
        <v>2</v>
      </c>
    </row>
    <row r="513" spans="1:7" x14ac:dyDescent="0.25">
      <c r="A513" t="s">
        <v>0</v>
      </c>
      <c r="B513" t="s">
        <v>2141</v>
      </c>
      <c r="C513">
        <v>2519188</v>
      </c>
      <c r="D513" s="2">
        <v>2958465</v>
      </c>
      <c r="E513" s="2">
        <v>44713</v>
      </c>
      <c r="F513" s="28">
        <v>235.95</v>
      </c>
      <c r="G513" t="s">
        <v>2</v>
      </c>
    </row>
    <row r="514" spans="1:7" x14ac:dyDescent="0.25">
      <c r="A514" t="s">
        <v>0</v>
      </c>
      <c r="B514" t="s">
        <v>2141</v>
      </c>
      <c r="C514">
        <v>2519242</v>
      </c>
      <c r="D514" s="2">
        <v>2958465</v>
      </c>
      <c r="E514" s="2">
        <v>44713</v>
      </c>
      <c r="F514" s="28">
        <v>2313.35</v>
      </c>
      <c r="G514" t="s">
        <v>3</v>
      </c>
    </row>
    <row r="515" spans="1:7" x14ac:dyDescent="0.25">
      <c r="A515" t="s">
        <v>0</v>
      </c>
      <c r="B515" t="s">
        <v>2141</v>
      </c>
      <c r="C515">
        <v>2519400</v>
      </c>
      <c r="D515" s="2">
        <v>2958465</v>
      </c>
      <c r="E515" s="2">
        <v>44713</v>
      </c>
      <c r="F515" s="28">
        <v>248</v>
      </c>
      <c r="G515" t="s">
        <v>18</v>
      </c>
    </row>
    <row r="516" spans="1:7" x14ac:dyDescent="0.25">
      <c r="A516" t="s">
        <v>0</v>
      </c>
      <c r="B516" t="s">
        <v>2141</v>
      </c>
      <c r="C516">
        <v>2519401</v>
      </c>
      <c r="D516" s="2">
        <v>2958465</v>
      </c>
      <c r="E516" s="2">
        <v>44713</v>
      </c>
      <c r="F516" s="28">
        <v>248</v>
      </c>
      <c r="G516" t="s">
        <v>18</v>
      </c>
    </row>
    <row r="517" spans="1:7" x14ac:dyDescent="0.25">
      <c r="A517" t="s">
        <v>0</v>
      </c>
      <c r="B517" t="s">
        <v>2141</v>
      </c>
      <c r="C517">
        <v>2519683</v>
      </c>
      <c r="D517" s="2">
        <v>2958465</v>
      </c>
      <c r="E517" s="2">
        <v>43344</v>
      </c>
      <c r="F517" s="28">
        <v>161.85</v>
      </c>
      <c r="G517" t="s">
        <v>2</v>
      </c>
    </row>
    <row r="518" spans="1:7" x14ac:dyDescent="0.25">
      <c r="A518" t="s">
        <v>0</v>
      </c>
      <c r="B518" t="s">
        <v>2141</v>
      </c>
      <c r="C518">
        <v>2519684</v>
      </c>
      <c r="D518" s="2">
        <v>2958465</v>
      </c>
      <c r="E518" s="2">
        <v>43344</v>
      </c>
      <c r="F518" s="28">
        <v>161.85</v>
      </c>
      <c r="G518" t="s">
        <v>2</v>
      </c>
    </row>
    <row r="519" spans="1:7" x14ac:dyDescent="0.25">
      <c r="A519" t="s">
        <v>0</v>
      </c>
      <c r="B519" t="s">
        <v>2141</v>
      </c>
      <c r="C519">
        <v>2519687</v>
      </c>
      <c r="D519" s="2">
        <v>2958465</v>
      </c>
      <c r="E519" s="2">
        <v>43344</v>
      </c>
      <c r="F519" s="28">
        <v>160.55000000000001</v>
      </c>
      <c r="G519" t="s">
        <v>2</v>
      </c>
    </row>
    <row r="520" spans="1:7" x14ac:dyDescent="0.25">
      <c r="A520" t="s">
        <v>0</v>
      </c>
      <c r="B520" t="s">
        <v>2141</v>
      </c>
      <c r="C520">
        <v>2519688</v>
      </c>
      <c r="D520" s="2">
        <v>2958465</v>
      </c>
      <c r="E520" s="2">
        <v>43344</v>
      </c>
      <c r="F520" s="28">
        <v>160.55000000000001</v>
      </c>
      <c r="G520" t="s">
        <v>2</v>
      </c>
    </row>
    <row r="521" spans="1:7" x14ac:dyDescent="0.25">
      <c r="A521" t="s">
        <v>0</v>
      </c>
      <c r="B521" t="s">
        <v>2141</v>
      </c>
      <c r="C521">
        <v>2519742</v>
      </c>
      <c r="D521" s="2">
        <v>2958465</v>
      </c>
      <c r="E521" s="2">
        <v>43344</v>
      </c>
      <c r="F521" s="28">
        <v>1559.35</v>
      </c>
      <c r="G521" t="s">
        <v>3</v>
      </c>
    </row>
    <row r="522" spans="1:7" x14ac:dyDescent="0.25">
      <c r="A522" t="s">
        <v>0</v>
      </c>
      <c r="B522" t="s">
        <v>2141</v>
      </c>
      <c r="C522">
        <v>2523000</v>
      </c>
      <c r="D522" s="2">
        <v>2958465</v>
      </c>
      <c r="E522" s="2">
        <v>44713</v>
      </c>
      <c r="F522" s="28">
        <v>241</v>
      </c>
      <c r="G522" t="s">
        <v>18</v>
      </c>
    </row>
    <row r="523" spans="1:7" x14ac:dyDescent="0.25">
      <c r="A523" t="s">
        <v>0</v>
      </c>
      <c r="B523" t="s">
        <v>2141</v>
      </c>
      <c r="C523">
        <v>2523183</v>
      </c>
      <c r="D523" s="2">
        <v>2958465</v>
      </c>
      <c r="E523" s="2">
        <v>41933</v>
      </c>
      <c r="F523" s="28">
        <v>203.45</v>
      </c>
      <c r="G523" t="s">
        <v>2</v>
      </c>
    </row>
    <row r="524" spans="1:7" x14ac:dyDescent="0.25">
      <c r="A524" t="s">
        <v>0</v>
      </c>
      <c r="B524" t="s">
        <v>2141</v>
      </c>
      <c r="C524">
        <v>2523184</v>
      </c>
      <c r="D524" s="2">
        <v>2958465</v>
      </c>
      <c r="E524" s="2">
        <v>41933</v>
      </c>
      <c r="F524" s="28">
        <v>203.45</v>
      </c>
      <c r="G524" t="s">
        <v>2</v>
      </c>
    </row>
    <row r="525" spans="1:7" x14ac:dyDescent="0.25">
      <c r="A525" t="s">
        <v>0</v>
      </c>
      <c r="B525" t="s">
        <v>2141</v>
      </c>
      <c r="C525">
        <v>2523242</v>
      </c>
      <c r="D525" s="2">
        <v>2958465</v>
      </c>
      <c r="E525" s="2">
        <v>41933</v>
      </c>
      <c r="F525" s="28">
        <v>1950</v>
      </c>
      <c r="G525" t="s">
        <v>3</v>
      </c>
    </row>
    <row r="526" spans="1:7" x14ac:dyDescent="0.25">
      <c r="A526" t="s">
        <v>0</v>
      </c>
      <c r="B526" t="s">
        <v>2141</v>
      </c>
      <c r="C526">
        <v>2523256</v>
      </c>
      <c r="D526" s="2">
        <v>2958465</v>
      </c>
      <c r="E526" s="2">
        <v>41933</v>
      </c>
      <c r="F526" s="28">
        <v>2902.25</v>
      </c>
      <c r="G526" t="s">
        <v>3</v>
      </c>
    </row>
    <row r="527" spans="1:7" x14ac:dyDescent="0.25">
      <c r="A527" t="s">
        <v>0</v>
      </c>
      <c r="B527" t="s">
        <v>2141</v>
      </c>
      <c r="C527">
        <v>2523400</v>
      </c>
      <c r="D527" s="2">
        <v>2958465</v>
      </c>
      <c r="E527" s="2">
        <v>44713</v>
      </c>
      <c r="F527" s="28">
        <v>245</v>
      </c>
      <c r="G527" t="s">
        <v>18</v>
      </c>
    </row>
    <row r="528" spans="1:7" x14ac:dyDescent="0.25">
      <c r="A528" t="s">
        <v>0</v>
      </c>
      <c r="B528" t="s">
        <v>2141</v>
      </c>
      <c r="C528">
        <v>2523401</v>
      </c>
      <c r="D528" s="2">
        <v>2958465</v>
      </c>
      <c r="E528" s="2">
        <v>44713</v>
      </c>
      <c r="F528" s="28">
        <v>245</v>
      </c>
      <c r="G528" t="s">
        <v>18</v>
      </c>
    </row>
    <row r="529" spans="1:7" x14ac:dyDescent="0.25">
      <c r="A529" t="s">
        <v>0</v>
      </c>
      <c r="B529" t="s">
        <v>2141</v>
      </c>
      <c r="C529">
        <v>2523683</v>
      </c>
      <c r="D529" s="2">
        <v>2958465</v>
      </c>
      <c r="E529" s="2">
        <v>41933</v>
      </c>
      <c r="F529" s="28">
        <v>198.9</v>
      </c>
      <c r="G529" t="s">
        <v>2</v>
      </c>
    </row>
    <row r="530" spans="1:7" x14ac:dyDescent="0.25">
      <c r="A530" t="s">
        <v>0</v>
      </c>
      <c r="B530" t="s">
        <v>2141</v>
      </c>
      <c r="C530">
        <v>2523684</v>
      </c>
      <c r="D530" s="2">
        <v>2958465</v>
      </c>
      <c r="E530" s="2">
        <v>41933</v>
      </c>
      <c r="F530" s="28">
        <v>198.9</v>
      </c>
      <c r="G530" t="s">
        <v>2</v>
      </c>
    </row>
    <row r="531" spans="1:7" x14ac:dyDescent="0.25">
      <c r="A531" t="s">
        <v>0</v>
      </c>
      <c r="B531" t="s">
        <v>2141</v>
      </c>
      <c r="C531">
        <v>2523742</v>
      </c>
      <c r="D531" s="2">
        <v>2958465</v>
      </c>
      <c r="E531" s="2">
        <v>41933</v>
      </c>
      <c r="F531" s="28">
        <v>1904.5</v>
      </c>
      <c r="G531" t="s">
        <v>3</v>
      </c>
    </row>
    <row r="532" spans="1:7" x14ac:dyDescent="0.25">
      <c r="A532" t="s">
        <v>0</v>
      </c>
      <c r="B532" t="s">
        <v>2141</v>
      </c>
      <c r="C532">
        <v>2523756</v>
      </c>
      <c r="D532" s="2">
        <v>2958465</v>
      </c>
      <c r="E532" s="2">
        <v>41933</v>
      </c>
      <c r="F532" s="28">
        <v>2834</v>
      </c>
      <c r="G532" t="s">
        <v>3</v>
      </c>
    </row>
    <row r="533" spans="1:7" x14ac:dyDescent="0.25">
      <c r="A533" t="s">
        <v>0</v>
      </c>
      <c r="B533" t="s">
        <v>2141</v>
      </c>
      <c r="C533">
        <v>2524689</v>
      </c>
      <c r="D533" s="2">
        <v>2958465</v>
      </c>
      <c r="E533" s="2">
        <v>40451</v>
      </c>
      <c r="F533" s="28">
        <v>174.2</v>
      </c>
      <c r="G533" t="s">
        <v>2</v>
      </c>
    </row>
    <row r="534" spans="1:7" x14ac:dyDescent="0.25">
      <c r="A534" t="s">
        <v>0</v>
      </c>
      <c r="B534" t="s">
        <v>2141</v>
      </c>
      <c r="C534">
        <v>2524690</v>
      </c>
      <c r="D534" s="2">
        <v>2958465</v>
      </c>
      <c r="E534" s="2">
        <v>40451</v>
      </c>
      <c r="F534" s="28">
        <v>174.2</v>
      </c>
      <c r="G534" t="s">
        <v>2</v>
      </c>
    </row>
    <row r="535" spans="1:7" x14ac:dyDescent="0.25">
      <c r="A535" t="s">
        <v>0</v>
      </c>
      <c r="B535" t="s">
        <v>2141</v>
      </c>
      <c r="C535">
        <v>2525689</v>
      </c>
      <c r="D535" s="2">
        <v>2958465</v>
      </c>
      <c r="E535" s="2">
        <v>40451</v>
      </c>
      <c r="F535" s="28">
        <v>178.75</v>
      </c>
      <c r="G535" t="s">
        <v>2</v>
      </c>
    </row>
    <row r="536" spans="1:7" x14ac:dyDescent="0.25">
      <c r="A536" t="s">
        <v>0</v>
      </c>
      <c r="B536" t="s">
        <v>2141</v>
      </c>
      <c r="C536">
        <v>2525690</v>
      </c>
      <c r="D536" s="2">
        <v>2958465</v>
      </c>
      <c r="E536" s="2">
        <v>40451</v>
      </c>
      <c r="F536" s="28">
        <v>178.75</v>
      </c>
      <c r="G536" t="s">
        <v>2</v>
      </c>
    </row>
    <row r="537" spans="1:7" x14ac:dyDescent="0.25">
      <c r="A537" t="s">
        <v>0</v>
      </c>
      <c r="B537" t="s">
        <v>2141</v>
      </c>
      <c r="C537">
        <v>2526696</v>
      </c>
      <c r="D537" s="2">
        <v>2958465</v>
      </c>
      <c r="E537" s="2">
        <v>40451</v>
      </c>
      <c r="F537" s="28">
        <v>196.3</v>
      </c>
      <c r="G537" t="s">
        <v>2</v>
      </c>
    </row>
    <row r="538" spans="1:7" x14ac:dyDescent="0.25">
      <c r="A538" t="s">
        <v>0</v>
      </c>
      <c r="B538" t="s">
        <v>2141</v>
      </c>
      <c r="C538">
        <v>2526697</v>
      </c>
      <c r="D538" s="2">
        <v>2958465</v>
      </c>
      <c r="E538" s="2">
        <v>40451</v>
      </c>
      <c r="F538" s="28">
        <v>196.3</v>
      </c>
      <c r="G538" t="s">
        <v>2</v>
      </c>
    </row>
    <row r="539" spans="1:7" x14ac:dyDescent="0.25">
      <c r="A539" t="s">
        <v>0</v>
      </c>
      <c r="B539" t="s">
        <v>2141</v>
      </c>
      <c r="C539">
        <v>2527000</v>
      </c>
      <c r="D539" s="2">
        <v>2958465</v>
      </c>
      <c r="E539" s="2">
        <v>42923</v>
      </c>
      <c r="F539" s="28">
        <v>174</v>
      </c>
      <c r="G539" t="s">
        <v>18</v>
      </c>
    </row>
    <row r="540" spans="1:7" x14ac:dyDescent="0.25">
      <c r="A540" t="s">
        <v>0</v>
      </c>
      <c r="B540" t="s">
        <v>2141</v>
      </c>
      <c r="C540">
        <v>2527163</v>
      </c>
      <c r="D540" s="2">
        <v>2958465</v>
      </c>
      <c r="E540" s="2">
        <v>42929</v>
      </c>
      <c r="F540" s="28">
        <v>46.15</v>
      </c>
      <c r="G540" t="s">
        <v>2</v>
      </c>
    </row>
    <row r="541" spans="1:7" x14ac:dyDescent="0.25">
      <c r="A541" t="s">
        <v>0</v>
      </c>
      <c r="B541" t="s">
        <v>2141</v>
      </c>
      <c r="C541">
        <v>2527164</v>
      </c>
      <c r="D541" s="2">
        <v>2958465</v>
      </c>
      <c r="E541" s="2">
        <v>42929</v>
      </c>
      <c r="F541" s="28">
        <v>46.15</v>
      </c>
      <c r="G541" t="s">
        <v>2</v>
      </c>
    </row>
    <row r="542" spans="1:7" x14ac:dyDescent="0.25">
      <c r="A542" t="s">
        <v>0</v>
      </c>
      <c r="B542" t="s">
        <v>2141</v>
      </c>
      <c r="C542">
        <v>2527183</v>
      </c>
      <c r="D542" s="2">
        <v>2958465</v>
      </c>
      <c r="E542" s="2">
        <v>42929</v>
      </c>
      <c r="F542" s="28">
        <v>180.7</v>
      </c>
      <c r="G542" t="s">
        <v>2</v>
      </c>
    </row>
    <row r="543" spans="1:7" x14ac:dyDescent="0.25">
      <c r="A543" t="s">
        <v>0</v>
      </c>
      <c r="B543" t="s">
        <v>2141</v>
      </c>
      <c r="C543">
        <v>2527184</v>
      </c>
      <c r="D543" s="2">
        <v>2958465</v>
      </c>
      <c r="E543" s="2">
        <v>42929</v>
      </c>
      <c r="F543" s="28">
        <v>180.7</v>
      </c>
      <c r="G543" t="s">
        <v>2</v>
      </c>
    </row>
    <row r="544" spans="1:7" x14ac:dyDescent="0.25">
      <c r="A544" t="s">
        <v>0</v>
      </c>
      <c r="B544" t="s">
        <v>2141</v>
      </c>
      <c r="C544">
        <v>2527196</v>
      </c>
      <c r="D544" s="2">
        <v>2958465</v>
      </c>
      <c r="E544" s="2">
        <v>42929</v>
      </c>
      <c r="F544" s="28">
        <v>361.4</v>
      </c>
      <c r="G544" t="s">
        <v>2</v>
      </c>
    </row>
    <row r="545" spans="1:7" x14ac:dyDescent="0.25">
      <c r="A545" t="s">
        <v>0</v>
      </c>
      <c r="B545" t="s">
        <v>2141</v>
      </c>
      <c r="C545">
        <v>2527197</v>
      </c>
      <c r="D545" s="2">
        <v>2958465</v>
      </c>
      <c r="E545" s="2">
        <v>42929</v>
      </c>
      <c r="F545" s="28">
        <v>361.4</v>
      </c>
      <c r="G545" t="s">
        <v>2</v>
      </c>
    </row>
    <row r="546" spans="1:7" x14ac:dyDescent="0.25">
      <c r="A546" t="s">
        <v>0</v>
      </c>
      <c r="B546" t="s">
        <v>2141</v>
      </c>
      <c r="C546">
        <v>2527400</v>
      </c>
      <c r="D546" s="2">
        <v>2958465</v>
      </c>
      <c r="E546" s="2">
        <v>44305</v>
      </c>
      <c r="F546" s="28">
        <v>178</v>
      </c>
      <c r="G546" t="s">
        <v>18</v>
      </c>
    </row>
    <row r="547" spans="1:7" x14ac:dyDescent="0.25">
      <c r="A547" t="s">
        <v>0</v>
      </c>
      <c r="B547" t="s">
        <v>2141</v>
      </c>
      <c r="C547">
        <v>2527401</v>
      </c>
      <c r="D547" s="2">
        <v>2958465</v>
      </c>
      <c r="E547" s="2">
        <v>44305</v>
      </c>
      <c r="F547" s="28">
        <v>178</v>
      </c>
      <c r="G547" t="s">
        <v>18</v>
      </c>
    </row>
    <row r="548" spans="1:7" x14ac:dyDescent="0.25">
      <c r="A548" t="s">
        <v>0</v>
      </c>
      <c r="B548" t="s">
        <v>2141</v>
      </c>
      <c r="C548">
        <v>2527663</v>
      </c>
      <c r="D548" s="2">
        <v>2958465</v>
      </c>
      <c r="E548" s="2">
        <v>42929</v>
      </c>
      <c r="F548" s="28">
        <v>49.4</v>
      </c>
      <c r="G548" t="s">
        <v>2</v>
      </c>
    </row>
    <row r="549" spans="1:7" x14ac:dyDescent="0.25">
      <c r="A549" t="s">
        <v>0</v>
      </c>
      <c r="B549" t="s">
        <v>2141</v>
      </c>
      <c r="C549">
        <v>2527664</v>
      </c>
      <c r="D549" s="2">
        <v>2958465</v>
      </c>
      <c r="E549" s="2">
        <v>42929</v>
      </c>
      <c r="F549" s="28">
        <v>49.4</v>
      </c>
      <c r="G549" t="s">
        <v>2</v>
      </c>
    </row>
    <row r="550" spans="1:7" x14ac:dyDescent="0.25">
      <c r="A550" t="s">
        <v>0</v>
      </c>
      <c r="B550" t="s">
        <v>2141</v>
      </c>
      <c r="C550">
        <v>2527683</v>
      </c>
      <c r="D550" s="2">
        <v>2958465</v>
      </c>
      <c r="E550" s="2">
        <v>42929</v>
      </c>
      <c r="F550" s="28">
        <v>193.7</v>
      </c>
      <c r="G550" t="s">
        <v>2</v>
      </c>
    </row>
    <row r="551" spans="1:7" x14ac:dyDescent="0.25">
      <c r="A551" t="s">
        <v>0</v>
      </c>
      <c r="B551" t="s">
        <v>2141</v>
      </c>
      <c r="C551">
        <v>2527684</v>
      </c>
      <c r="D551" s="2">
        <v>2958465</v>
      </c>
      <c r="E551" s="2">
        <v>42929</v>
      </c>
      <c r="F551" s="28">
        <v>193.7</v>
      </c>
      <c r="G551" t="s">
        <v>2</v>
      </c>
    </row>
    <row r="552" spans="1:7" x14ac:dyDescent="0.25">
      <c r="A552" t="s">
        <v>0</v>
      </c>
      <c r="B552" t="s">
        <v>2141</v>
      </c>
      <c r="C552">
        <v>2527696</v>
      </c>
      <c r="D552" s="2">
        <v>2958465</v>
      </c>
      <c r="E552" s="2">
        <v>42929</v>
      </c>
      <c r="F552" s="28">
        <v>387.4</v>
      </c>
      <c r="G552" t="s">
        <v>2</v>
      </c>
    </row>
    <row r="553" spans="1:7" x14ac:dyDescent="0.25">
      <c r="A553" t="s">
        <v>0</v>
      </c>
      <c r="B553" t="s">
        <v>2141</v>
      </c>
      <c r="C553">
        <v>2527697</v>
      </c>
      <c r="D553" s="2">
        <v>2958465</v>
      </c>
      <c r="E553" s="2">
        <v>42929</v>
      </c>
      <c r="F553" s="28">
        <v>387.4</v>
      </c>
      <c r="G553" t="s">
        <v>2</v>
      </c>
    </row>
    <row r="554" spans="1:7" x14ac:dyDescent="0.25">
      <c r="A554" t="s">
        <v>0</v>
      </c>
      <c r="B554" t="s">
        <v>2141</v>
      </c>
      <c r="C554">
        <v>2528000</v>
      </c>
      <c r="D554" s="2">
        <v>2958465</v>
      </c>
      <c r="E554" s="2">
        <v>44713</v>
      </c>
      <c r="F554" s="28">
        <v>246</v>
      </c>
      <c r="G554" t="s">
        <v>18</v>
      </c>
    </row>
    <row r="555" spans="1:7" x14ac:dyDescent="0.25">
      <c r="A555" t="s">
        <v>0</v>
      </c>
      <c r="B555" t="s">
        <v>2141</v>
      </c>
      <c r="C555">
        <v>2528183</v>
      </c>
      <c r="D555" s="2">
        <v>2958465</v>
      </c>
      <c r="E555" s="2">
        <v>44764</v>
      </c>
      <c r="F555" s="28">
        <v>260</v>
      </c>
      <c r="G555" t="s">
        <v>2</v>
      </c>
    </row>
    <row r="556" spans="1:7" x14ac:dyDescent="0.25">
      <c r="A556" t="s">
        <v>0</v>
      </c>
      <c r="B556" t="s">
        <v>2141</v>
      </c>
      <c r="C556">
        <v>2528184</v>
      </c>
      <c r="D556" s="2">
        <v>2958465</v>
      </c>
      <c r="E556" s="2">
        <v>44764</v>
      </c>
      <c r="F556" s="28">
        <v>260</v>
      </c>
      <c r="G556" t="s">
        <v>2</v>
      </c>
    </row>
    <row r="557" spans="1:7" x14ac:dyDescent="0.25">
      <c r="A557" t="s">
        <v>0</v>
      </c>
      <c r="B557" t="s">
        <v>2141</v>
      </c>
      <c r="C557">
        <v>2528242</v>
      </c>
      <c r="D557" s="2">
        <v>2958465</v>
      </c>
      <c r="E557" s="2">
        <v>44764</v>
      </c>
      <c r="F557" s="28">
        <v>2535</v>
      </c>
      <c r="G557" t="s">
        <v>3</v>
      </c>
    </row>
    <row r="558" spans="1:7" x14ac:dyDescent="0.25">
      <c r="A558" t="s">
        <v>0</v>
      </c>
      <c r="B558" t="s">
        <v>2141</v>
      </c>
      <c r="C558">
        <v>2528256</v>
      </c>
      <c r="D558" s="2">
        <v>2958465</v>
      </c>
      <c r="E558" s="2">
        <v>44764</v>
      </c>
      <c r="F558" s="28">
        <v>3770</v>
      </c>
      <c r="G558" t="s">
        <v>3</v>
      </c>
    </row>
    <row r="559" spans="1:7" x14ac:dyDescent="0.25">
      <c r="A559" t="s">
        <v>0</v>
      </c>
      <c r="B559" t="s">
        <v>2141</v>
      </c>
      <c r="C559">
        <v>2528400</v>
      </c>
      <c r="D559" s="2">
        <v>2958465</v>
      </c>
      <c r="E559" s="2">
        <v>44713</v>
      </c>
      <c r="F559" s="28">
        <v>250</v>
      </c>
      <c r="G559" t="s">
        <v>18</v>
      </c>
    </row>
    <row r="560" spans="1:7" x14ac:dyDescent="0.25">
      <c r="A560" t="s">
        <v>0</v>
      </c>
      <c r="B560" t="s">
        <v>2141</v>
      </c>
      <c r="C560">
        <v>2528401</v>
      </c>
      <c r="D560" s="2">
        <v>2958465</v>
      </c>
      <c r="E560" s="2">
        <v>44713</v>
      </c>
      <c r="F560" s="28">
        <v>250</v>
      </c>
      <c r="G560" t="s">
        <v>18</v>
      </c>
    </row>
    <row r="561" spans="1:7" x14ac:dyDescent="0.25">
      <c r="A561" t="s">
        <v>0</v>
      </c>
      <c r="B561" t="s">
        <v>2141</v>
      </c>
      <c r="C561">
        <v>2528683</v>
      </c>
      <c r="D561" s="2">
        <v>2958465</v>
      </c>
      <c r="E561" s="2">
        <v>43344</v>
      </c>
      <c r="F561" s="28">
        <v>185.25</v>
      </c>
      <c r="G561" t="s">
        <v>2</v>
      </c>
    </row>
    <row r="562" spans="1:7" x14ac:dyDescent="0.25">
      <c r="A562" t="s">
        <v>0</v>
      </c>
      <c r="B562" t="s">
        <v>2141</v>
      </c>
      <c r="C562">
        <v>2528684</v>
      </c>
      <c r="D562" s="2">
        <v>2958465</v>
      </c>
      <c r="E562" s="2">
        <v>43344</v>
      </c>
      <c r="F562" s="28">
        <v>185.25</v>
      </c>
      <c r="G562" t="s">
        <v>2</v>
      </c>
    </row>
    <row r="563" spans="1:7" x14ac:dyDescent="0.25">
      <c r="A563" t="s">
        <v>0</v>
      </c>
      <c r="B563" t="s">
        <v>2141</v>
      </c>
      <c r="C563">
        <v>2528742</v>
      </c>
      <c r="D563" s="2">
        <v>2958465</v>
      </c>
      <c r="E563" s="2">
        <v>43344</v>
      </c>
      <c r="F563" s="28">
        <v>1774.5</v>
      </c>
      <c r="G563" t="s">
        <v>3</v>
      </c>
    </row>
    <row r="564" spans="1:7" x14ac:dyDescent="0.25">
      <c r="A564" t="s">
        <v>0</v>
      </c>
      <c r="B564" t="s">
        <v>2141</v>
      </c>
      <c r="C564">
        <v>2528756</v>
      </c>
      <c r="D564" s="2">
        <v>2958465</v>
      </c>
      <c r="E564" s="2">
        <v>43344</v>
      </c>
      <c r="F564" s="28">
        <v>2642.9</v>
      </c>
      <c r="G564" t="s">
        <v>3</v>
      </c>
    </row>
    <row r="565" spans="1:7" x14ac:dyDescent="0.25">
      <c r="A565" t="s">
        <v>0</v>
      </c>
      <c r="B565" t="s">
        <v>2141</v>
      </c>
      <c r="C565">
        <v>2529000</v>
      </c>
      <c r="D565" s="2">
        <v>2958465</v>
      </c>
      <c r="E565" s="2">
        <v>44713</v>
      </c>
      <c r="F565" s="28">
        <v>686</v>
      </c>
      <c r="G565" t="s">
        <v>18</v>
      </c>
    </row>
    <row r="566" spans="1:7" x14ac:dyDescent="0.25">
      <c r="A566" t="s">
        <v>0</v>
      </c>
      <c r="B566" t="s">
        <v>2141</v>
      </c>
      <c r="C566">
        <v>2529400</v>
      </c>
      <c r="D566" s="2">
        <v>2958465</v>
      </c>
      <c r="E566" s="2">
        <v>44713</v>
      </c>
      <c r="F566" s="28">
        <v>690</v>
      </c>
      <c r="G566" t="s">
        <v>18</v>
      </c>
    </row>
    <row r="567" spans="1:7" x14ac:dyDescent="0.25">
      <c r="A567" t="s">
        <v>0</v>
      </c>
      <c r="B567" t="s">
        <v>2141</v>
      </c>
      <c r="C567">
        <v>2529401</v>
      </c>
      <c r="D567" s="2">
        <v>2958465</v>
      </c>
      <c r="E567" s="2">
        <v>44713</v>
      </c>
      <c r="F567" s="28">
        <v>690</v>
      </c>
      <c r="G567" t="s">
        <v>18</v>
      </c>
    </row>
    <row r="568" spans="1:7" x14ac:dyDescent="0.25">
      <c r="A568" t="s">
        <v>0</v>
      </c>
      <c r="B568" t="s">
        <v>2141</v>
      </c>
      <c r="C568">
        <v>2530000</v>
      </c>
      <c r="D568" s="2">
        <v>2958465</v>
      </c>
      <c r="E568" s="2">
        <v>44305</v>
      </c>
      <c r="F568" s="28">
        <v>262</v>
      </c>
      <c r="G568" t="s">
        <v>18</v>
      </c>
    </row>
    <row r="569" spans="1:7" x14ac:dyDescent="0.25">
      <c r="A569" t="s">
        <v>0</v>
      </c>
      <c r="B569" t="s">
        <v>2141</v>
      </c>
      <c r="C569">
        <v>2530400</v>
      </c>
      <c r="D569" s="2">
        <v>2958465</v>
      </c>
      <c r="E569" s="2">
        <v>44305</v>
      </c>
      <c r="F569" s="28">
        <v>266</v>
      </c>
      <c r="G569" t="s">
        <v>18</v>
      </c>
    </row>
    <row r="570" spans="1:7" x14ac:dyDescent="0.25">
      <c r="A570" t="s">
        <v>0</v>
      </c>
      <c r="B570" t="s">
        <v>2141</v>
      </c>
      <c r="C570">
        <v>2530401</v>
      </c>
      <c r="D570" s="2">
        <v>2958465</v>
      </c>
      <c r="E570" s="2">
        <v>44305</v>
      </c>
      <c r="F570" s="28">
        <v>266</v>
      </c>
      <c r="G570" t="s">
        <v>18</v>
      </c>
    </row>
    <row r="571" spans="1:7" x14ac:dyDescent="0.25">
      <c r="A571" t="s">
        <v>0</v>
      </c>
      <c r="B571" t="s">
        <v>2141</v>
      </c>
      <c r="C571">
        <v>2532000</v>
      </c>
      <c r="D571" s="2">
        <v>2958465</v>
      </c>
      <c r="E571" s="2">
        <v>44713</v>
      </c>
      <c r="F571" s="28">
        <v>226</v>
      </c>
      <c r="G571" t="s">
        <v>18</v>
      </c>
    </row>
    <row r="572" spans="1:7" x14ac:dyDescent="0.25">
      <c r="A572" t="s">
        <v>0</v>
      </c>
      <c r="B572" t="s">
        <v>2141</v>
      </c>
      <c r="C572">
        <v>2532183</v>
      </c>
      <c r="D572" s="2">
        <v>2958465</v>
      </c>
      <c r="E572" s="2">
        <v>42931</v>
      </c>
      <c r="F572" s="28">
        <v>165.75</v>
      </c>
      <c r="G572" t="s">
        <v>2</v>
      </c>
    </row>
    <row r="573" spans="1:7" x14ac:dyDescent="0.25">
      <c r="A573" t="s">
        <v>0</v>
      </c>
      <c r="B573" t="s">
        <v>2141</v>
      </c>
      <c r="C573">
        <v>2532184</v>
      </c>
      <c r="D573" s="2">
        <v>2958465</v>
      </c>
      <c r="E573" s="2">
        <v>42931</v>
      </c>
      <c r="F573" s="28">
        <v>165.75</v>
      </c>
      <c r="G573" t="s">
        <v>2</v>
      </c>
    </row>
    <row r="574" spans="1:7" x14ac:dyDescent="0.25">
      <c r="A574" t="s">
        <v>0</v>
      </c>
      <c r="B574" t="s">
        <v>2141</v>
      </c>
      <c r="C574">
        <v>2532233</v>
      </c>
      <c r="D574" s="2">
        <v>2958465</v>
      </c>
      <c r="E574" s="2">
        <v>42931</v>
      </c>
      <c r="F574" s="28">
        <v>828.75</v>
      </c>
      <c r="G574" t="s">
        <v>2</v>
      </c>
    </row>
    <row r="575" spans="1:7" x14ac:dyDescent="0.25">
      <c r="A575" t="s">
        <v>0</v>
      </c>
      <c r="B575" t="s">
        <v>2141</v>
      </c>
      <c r="C575">
        <v>2532234</v>
      </c>
      <c r="D575" s="2">
        <v>2958465</v>
      </c>
      <c r="E575" s="2">
        <v>42931</v>
      </c>
      <c r="F575" s="28">
        <v>828.75</v>
      </c>
      <c r="G575" t="s">
        <v>2</v>
      </c>
    </row>
    <row r="576" spans="1:7" x14ac:dyDescent="0.25">
      <c r="A576" t="s">
        <v>0</v>
      </c>
      <c r="B576" t="s">
        <v>2141</v>
      </c>
      <c r="C576">
        <v>2532263</v>
      </c>
      <c r="D576" s="2">
        <v>2958465</v>
      </c>
      <c r="E576" s="2">
        <v>44287</v>
      </c>
      <c r="F576" s="28">
        <v>3315</v>
      </c>
      <c r="G576" t="s">
        <v>3</v>
      </c>
    </row>
    <row r="577" spans="1:7" x14ac:dyDescent="0.25">
      <c r="A577" t="s">
        <v>0</v>
      </c>
      <c r="B577" t="s">
        <v>2141</v>
      </c>
      <c r="C577">
        <v>2532265</v>
      </c>
      <c r="D577" s="2">
        <v>2958465</v>
      </c>
      <c r="E577" s="2">
        <v>42931</v>
      </c>
      <c r="F577" s="28">
        <v>3315</v>
      </c>
      <c r="G577" t="s">
        <v>3</v>
      </c>
    </row>
    <row r="578" spans="1:7" x14ac:dyDescent="0.25">
      <c r="A578" t="s">
        <v>0</v>
      </c>
      <c r="B578" t="s">
        <v>2141</v>
      </c>
      <c r="C578">
        <v>2532400</v>
      </c>
      <c r="D578" s="2">
        <v>2958465</v>
      </c>
      <c r="E578" s="2">
        <v>44713</v>
      </c>
      <c r="F578" s="28">
        <v>230</v>
      </c>
      <c r="G578" t="s">
        <v>18</v>
      </c>
    </row>
    <row r="579" spans="1:7" x14ac:dyDescent="0.25">
      <c r="A579" t="s">
        <v>0</v>
      </c>
      <c r="B579" t="s">
        <v>2141</v>
      </c>
      <c r="C579">
        <v>2532401</v>
      </c>
      <c r="D579" s="2">
        <v>2958465</v>
      </c>
      <c r="E579" s="2">
        <v>44713</v>
      </c>
      <c r="F579" s="28">
        <v>230</v>
      </c>
      <c r="G579" t="s">
        <v>18</v>
      </c>
    </row>
    <row r="580" spans="1:7" x14ac:dyDescent="0.25">
      <c r="A580" t="s">
        <v>0</v>
      </c>
      <c r="B580" t="s">
        <v>2141</v>
      </c>
      <c r="C580">
        <v>2532683</v>
      </c>
      <c r="D580" s="2">
        <v>2958465</v>
      </c>
      <c r="E580" s="2">
        <v>42931</v>
      </c>
      <c r="F580" s="28">
        <v>219.7</v>
      </c>
      <c r="G580" t="s">
        <v>2</v>
      </c>
    </row>
    <row r="581" spans="1:7" x14ac:dyDescent="0.25">
      <c r="A581" t="s">
        <v>0</v>
      </c>
      <c r="B581" t="s">
        <v>2141</v>
      </c>
      <c r="C581">
        <v>2532684</v>
      </c>
      <c r="D581" s="2">
        <v>2958465</v>
      </c>
      <c r="E581" s="2">
        <v>42931</v>
      </c>
      <c r="F581" s="28">
        <v>219.7</v>
      </c>
      <c r="G581" t="s">
        <v>2</v>
      </c>
    </row>
    <row r="582" spans="1:7" x14ac:dyDescent="0.25">
      <c r="A582" t="s">
        <v>0</v>
      </c>
      <c r="B582" t="s">
        <v>2141</v>
      </c>
      <c r="C582">
        <v>2532733</v>
      </c>
      <c r="D582" s="2">
        <v>2958465</v>
      </c>
      <c r="E582" s="2">
        <v>42931</v>
      </c>
      <c r="F582" s="28">
        <v>1085.5</v>
      </c>
      <c r="G582" t="s">
        <v>2</v>
      </c>
    </row>
    <row r="583" spans="1:7" x14ac:dyDescent="0.25">
      <c r="A583" t="s">
        <v>0</v>
      </c>
      <c r="B583" t="s">
        <v>2141</v>
      </c>
      <c r="C583">
        <v>2532734</v>
      </c>
      <c r="D583" s="2">
        <v>2958465</v>
      </c>
      <c r="E583" s="2">
        <v>42931</v>
      </c>
      <c r="F583" s="28">
        <v>1085.5</v>
      </c>
      <c r="G583" t="s">
        <v>2</v>
      </c>
    </row>
    <row r="584" spans="1:7" x14ac:dyDescent="0.25">
      <c r="A584" t="s">
        <v>0</v>
      </c>
      <c r="B584" t="s">
        <v>2141</v>
      </c>
      <c r="C584">
        <v>2532765</v>
      </c>
      <c r="D584" s="2">
        <v>2958465</v>
      </c>
      <c r="E584" s="2">
        <v>42931</v>
      </c>
      <c r="F584" s="28">
        <v>4244.5</v>
      </c>
      <c r="G584" t="s">
        <v>3</v>
      </c>
    </row>
    <row r="585" spans="1:7" x14ac:dyDescent="0.25">
      <c r="A585" t="s">
        <v>0</v>
      </c>
      <c r="B585" t="s">
        <v>2141</v>
      </c>
      <c r="C585">
        <v>2533000</v>
      </c>
      <c r="D585" s="2">
        <v>2958465</v>
      </c>
      <c r="E585" s="2">
        <v>44305</v>
      </c>
      <c r="F585" s="28">
        <v>254</v>
      </c>
      <c r="G585" t="s">
        <v>18</v>
      </c>
    </row>
    <row r="586" spans="1:7" x14ac:dyDescent="0.25">
      <c r="A586" t="s">
        <v>0</v>
      </c>
      <c r="B586" t="s">
        <v>2141</v>
      </c>
      <c r="C586">
        <v>2533183</v>
      </c>
      <c r="D586" s="2">
        <v>2958465</v>
      </c>
      <c r="E586" s="2">
        <v>42931</v>
      </c>
      <c r="F586" s="28">
        <v>196.95</v>
      </c>
      <c r="G586" t="s">
        <v>2</v>
      </c>
    </row>
    <row r="587" spans="1:7" x14ac:dyDescent="0.25">
      <c r="A587" t="s">
        <v>0</v>
      </c>
      <c r="B587" t="s">
        <v>2141</v>
      </c>
      <c r="C587">
        <v>2533184</v>
      </c>
      <c r="D587" s="2">
        <v>2958465</v>
      </c>
      <c r="E587" s="2">
        <v>42931</v>
      </c>
      <c r="F587" s="28">
        <v>196.95</v>
      </c>
      <c r="G587" t="s">
        <v>2</v>
      </c>
    </row>
    <row r="588" spans="1:7" x14ac:dyDescent="0.25">
      <c r="A588" t="s">
        <v>0</v>
      </c>
      <c r="B588" t="s">
        <v>2141</v>
      </c>
      <c r="C588">
        <v>2533233</v>
      </c>
      <c r="D588" s="2">
        <v>2958465</v>
      </c>
      <c r="E588" s="2">
        <v>42931</v>
      </c>
      <c r="F588" s="28">
        <v>984.75</v>
      </c>
      <c r="G588" t="s">
        <v>2</v>
      </c>
    </row>
    <row r="589" spans="1:7" x14ac:dyDescent="0.25">
      <c r="A589" t="s">
        <v>0</v>
      </c>
      <c r="B589" t="s">
        <v>2141</v>
      </c>
      <c r="C589">
        <v>2533234</v>
      </c>
      <c r="D589" s="2">
        <v>2958465</v>
      </c>
      <c r="E589" s="2">
        <v>42931</v>
      </c>
      <c r="F589" s="28">
        <v>984.75</v>
      </c>
      <c r="G589" t="s">
        <v>2</v>
      </c>
    </row>
    <row r="590" spans="1:7" x14ac:dyDescent="0.25">
      <c r="A590" t="s">
        <v>0</v>
      </c>
      <c r="B590" t="s">
        <v>2141</v>
      </c>
      <c r="C590">
        <v>2533263</v>
      </c>
      <c r="D590" s="2">
        <v>2958465</v>
      </c>
      <c r="E590" s="2">
        <v>44652</v>
      </c>
      <c r="F590" s="28">
        <v>3939</v>
      </c>
      <c r="G590" t="s">
        <v>3</v>
      </c>
    </row>
    <row r="591" spans="1:7" x14ac:dyDescent="0.25">
      <c r="A591" t="s">
        <v>0</v>
      </c>
      <c r="B591" t="s">
        <v>2141</v>
      </c>
      <c r="C591">
        <v>2533265</v>
      </c>
      <c r="D591" s="2">
        <v>2958465</v>
      </c>
      <c r="E591" s="2">
        <v>42931</v>
      </c>
      <c r="F591" s="28">
        <v>3939</v>
      </c>
      <c r="G591" t="s">
        <v>3</v>
      </c>
    </row>
    <row r="592" spans="1:7" x14ac:dyDescent="0.25">
      <c r="A592" t="s">
        <v>0</v>
      </c>
      <c r="B592" t="s">
        <v>2141</v>
      </c>
      <c r="C592">
        <v>2533400</v>
      </c>
      <c r="D592" s="2">
        <v>2958465</v>
      </c>
      <c r="E592" s="2">
        <v>44305</v>
      </c>
      <c r="F592" s="28">
        <v>258</v>
      </c>
      <c r="G592" t="s">
        <v>18</v>
      </c>
    </row>
    <row r="593" spans="1:7" x14ac:dyDescent="0.25">
      <c r="A593" t="s">
        <v>0</v>
      </c>
      <c r="B593" t="s">
        <v>2141</v>
      </c>
      <c r="C593">
        <v>2533401</v>
      </c>
      <c r="D593" s="2">
        <v>2958465</v>
      </c>
      <c r="E593" s="2">
        <v>44305</v>
      </c>
      <c r="F593" s="28">
        <v>258</v>
      </c>
      <c r="G593" t="s">
        <v>18</v>
      </c>
    </row>
    <row r="594" spans="1:7" x14ac:dyDescent="0.25">
      <c r="A594" t="s">
        <v>0</v>
      </c>
      <c r="B594" t="s">
        <v>2141</v>
      </c>
      <c r="C594">
        <v>2533683</v>
      </c>
      <c r="D594" s="2">
        <v>2958465</v>
      </c>
      <c r="E594" s="2">
        <v>42931</v>
      </c>
      <c r="F594" s="28">
        <v>216.45</v>
      </c>
      <c r="G594" t="s">
        <v>2</v>
      </c>
    </row>
    <row r="595" spans="1:7" x14ac:dyDescent="0.25">
      <c r="A595" t="s">
        <v>0</v>
      </c>
      <c r="B595" t="s">
        <v>2141</v>
      </c>
      <c r="C595">
        <v>2533684</v>
      </c>
      <c r="D595" s="2">
        <v>2958465</v>
      </c>
      <c r="E595" s="2">
        <v>42931</v>
      </c>
      <c r="F595" s="28">
        <v>216.45</v>
      </c>
      <c r="G595" t="s">
        <v>2</v>
      </c>
    </row>
    <row r="596" spans="1:7" x14ac:dyDescent="0.25">
      <c r="A596" t="s">
        <v>0</v>
      </c>
      <c r="B596" t="s">
        <v>2141</v>
      </c>
      <c r="C596">
        <v>2533733</v>
      </c>
      <c r="D596" s="2">
        <v>2958465</v>
      </c>
      <c r="E596" s="2">
        <v>42931</v>
      </c>
      <c r="F596" s="28">
        <v>1069.25</v>
      </c>
      <c r="G596" t="s">
        <v>2</v>
      </c>
    </row>
    <row r="597" spans="1:7" x14ac:dyDescent="0.25">
      <c r="A597" t="s">
        <v>0</v>
      </c>
      <c r="B597" t="s">
        <v>2141</v>
      </c>
      <c r="C597">
        <v>2533734</v>
      </c>
      <c r="D597" s="2">
        <v>2958465</v>
      </c>
      <c r="E597" s="2">
        <v>42931</v>
      </c>
      <c r="F597" s="28">
        <v>1069.25</v>
      </c>
      <c r="G597" t="s">
        <v>2</v>
      </c>
    </row>
    <row r="598" spans="1:7" x14ac:dyDescent="0.25">
      <c r="A598" t="s">
        <v>0</v>
      </c>
      <c r="B598" t="s">
        <v>2141</v>
      </c>
      <c r="C598">
        <v>2533765</v>
      </c>
      <c r="D598" s="2">
        <v>2958465</v>
      </c>
      <c r="E598" s="2">
        <v>42931</v>
      </c>
      <c r="F598" s="28">
        <v>4179.5</v>
      </c>
      <c r="G598" t="s">
        <v>3</v>
      </c>
    </row>
    <row r="599" spans="1:7" x14ac:dyDescent="0.25">
      <c r="A599" t="s">
        <v>0</v>
      </c>
      <c r="B599" t="s">
        <v>2141</v>
      </c>
      <c r="C599">
        <v>2534000</v>
      </c>
      <c r="D599" s="2">
        <v>2958465</v>
      </c>
      <c r="E599" s="2">
        <v>44305</v>
      </c>
      <c r="F599" s="28">
        <v>247</v>
      </c>
      <c r="G599" t="s">
        <v>18</v>
      </c>
    </row>
    <row r="600" spans="1:7" x14ac:dyDescent="0.25">
      <c r="A600" t="s">
        <v>0</v>
      </c>
      <c r="B600" t="s">
        <v>2141</v>
      </c>
      <c r="C600">
        <v>2534400</v>
      </c>
      <c r="D600" s="2">
        <v>2958465</v>
      </c>
      <c r="E600" s="2">
        <v>44305</v>
      </c>
      <c r="F600" s="28">
        <v>251</v>
      </c>
      <c r="G600" t="s">
        <v>18</v>
      </c>
    </row>
    <row r="601" spans="1:7" x14ac:dyDescent="0.25">
      <c r="A601" t="s">
        <v>0</v>
      </c>
      <c r="B601" t="s">
        <v>2141</v>
      </c>
      <c r="C601">
        <v>2534401</v>
      </c>
      <c r="D601" s="2">
        <v>2958465</v>
      </c>
      <c r="E601" s="2">
        <v>44305</v>
      </c>
      <c r="F601" s="28">
        <v>251</v>
      </c>
      <c r="G601" t="s">
        <v>18</v>
      </c>
    </row>
    <row r="602" spans="1:7" x14ac:dyDescent="0.25">
      <c r="A602" t="s">
        <v>0</v>
      </c>
      <c r="B602" t="s">
        <v>2141</v>
      </c>
      <c r="C602">
        <v>2536000</v>
      </c>
      <c r="D602" s="2">
        <v>2958465</v>
      </c>
      <c r="E602" s="2">
        <v>44713</v>
      </c>
      <c r="F602" s="28">
        <v>226</v>
      </c>
      <c r="G602" t="s">
        <v>18</v>
      </c>
    </row>
    <row r="603" spans="1:7" x14ac:dyDescent="0.25">
      <c r="A603" t="s">
        <v>0</v>
      </c>
      <c r="B603" t="s">
        <v>2141</v>
      </c>
      <c r="C603">
        <v>2536400</v>
      </c>
      <c r="D603" s="2">
        <v>2958465</v>
      </c>
      <c r="E603" s="2">
        <v>44713</v>
      </c>
      <c r="F603" s="28">
        <v>230</v>
      </c>
      <c r="G603" t="s">
        <v>18</v>
      </c>
    </row>
    <row r="604" spans="1:7" x14ac:dyDescent="0.25">
      <c r="A604" t="s">
        <v>0</v>
      </c>
      <c r="B604" t="s">
        <v>2141</v>
      </c>
      <c r="C604">
        <v>2536401</v>
      </c>
      <c r="D604" s="2">
        <v>2958465</v>
      </c>
      <c r="E604" s="2">
        <v>44713</v>
      </c>
      <c r="F604" s="28">
        <v>230</v>
      </c>
      <c r="G604" t="s">
        <v>18</v>
      </c>
    </row>
    <row r="605" spans="1:7" x14ac:dyDescent="0.25">
      <c r="A605" t="s">
        <v>0</v>
      </c>
      <c r="B605" t="s">
        <v>2141</v>
      </c>
      <c r="C605">
        <v>2537183</v>
      </c>
      <c r="D605" s="2">
        <v>2958465</v>
      </c>
      <c r="E605" s="2">
        <v>40893</v>
      </c>
      <c r="F605" s="28">
        <v>236.6</v>
      </c>
      <c r="G605" t="s">
        <v>2</v>
      </c>
    </row>
    <row r="606" spans="1:7" x14ac:dyDescent="0.25">
      <c r="A606" t="s">
        <v>0</v>
      </c>
      <c r="B606" t="s">
        <v>2141</v>
      </c>
      <c r="C606">
        <v>2537184</v>
      </c>
      <c r="D606" s="2">
        <v>2958465</v>
      </c>
      <c r="E606" s="2">
        <v>40893</v>
      </c>
      <c r="F606" s="28">
        <v>236.6</v>
      </c>
      <c r="G606" t="s">
        <v>2</v>
      </c>
    </row>
    <row r="607" spans="1:7" x14ac:dyDescent="0.25">
      <c r="A607" t="s">
        <v>0</v>
      </c>
      <c r="B607" t="s">
        <v>2141</v>
      </c>
      <c r="C607">
        <v>2537196</v>
      </c>
      <c r="D607" s="2">
        <v>2958465</v>
      </c>
      <c r="E607" s="2">
        <v>40868</v>
      </c>
      <c r="F607" s="28">
        <v>469.3</v>
      </c>
      <c r="G607" t="s">
        <v>2</v>
      </c>
    </row>
    <row r="608" spans="1:7" x14ac:dyDescent="0.25">
      <c r="A608" t="s">
        <v>0</v>
      </c>
      <c r="B608" t="s">
        <v>2141</v>
      </c>
      <c r="C608">
        <v>2537197</v>
      </c>
      <c r="D608" s="2">
        <v>2958465</v>
      </c>
      <c r="E608" s="2">
        <v>40868</v>
      </c>
      <c r="F608" s="28">
        <v>469.3</v>
      </c>
      <c r="G608" t="s">
        <v>2</v>
      </c>
    </row>
    <row r="609" spans="1:7" x14ac:dyDescent="0.25">
      <c r="A609" t="s">
        <v>0</v>
      </c>
      <c r="B609" t="s">
        <v>2141</v>
      </c>
      <c r="C609">
        <v>2537696</v>
      </c>
      <c r="D609" s="2">
        <v>2958465</v>
      </c>
      <c r="E609" s="2">
        <v>40868</v>
      </c>
      <c r="F609" s="28">
        <v>440.05</v>
      </c>
      <c r="G609" t="s">
        <v>2</v>
      </c>
    </row>
    <row r="610" spans="1:7" x14ac:dyDescent="0.25">
      <c r="A610" t="s">
        <v>0</v>
      </c>
      <c r="B610" t="s">
        <v>2141</v>
      </c>
      <c r="C610">
        <v>2537697</v>
      </c>
      <c r="D610" s="2">
        <v>2958465</v>
      </c>
      <c r="E610" s="2">
        <v>40868</v>
      </c>
      <c r="F610" s="28">
        <v>440.05</v>
      </c>
      <c r="G610" t="s">
        <v>2</v>
      </c>
    </row>
    <row r="611" spans="1:7" x14ac:dyDescent="0.25">
      <c r="A611" t="s">
        <v>0</v>
      </c>
      <c r="B611" t="s">
        <v>2141</v>
      </c>
      <c r="C611">
        <v>2540000</v>
      </c>
      <c r="D611" s="2">
        <v>2958465</v>
      </c>
      <c r="E611" s="2">
        <v>44894</v>
      </c>
      <c r="F611" s="28">
        <v>211</v>
      </c>
      <c r="G611" t="s">
        <v>18</v>
      </c>
    </row>
    <row r="612" spans="1:7" x14ac:dyDescent="0.25">
      <c r="A612" t="s">
        <v>0</v>
      </c>
      <c r="B612" t="s">
        <v>2141</v>
      </c>
      <c r="C612">
        <v>2540183</v>
      </c>
      <c r="D612" s="2">
        <v>2958465</v>
      </c>
      <c r="E612" s="2">
        <v>44894</v>
      </c>
      <c r="F612" s="28">
        <v>232.05</v>
      </c>
      <c r="G612" t="s">
        <v>2</v>
      </c>
    </row>
    <row r="613" spans="1:7" x14ac:dyDescent="0.25">
      <c r="A613" t="s">
        <v>0</v>
      </c>
      <c r="B613" t="s">
        <v>2141</v>
      </c>
      <c r="C613">
        <v>2540184</v>
      </c>
      <c r="D613" s="2">
        <v>2958465</v>
      </c>
      <c r="E613" s="2">
        <v>44894</v>
      </c>
      <c r="F613" s="28">
        <v>232.05</v>
      </c>
      <c r="G613" t="s">
        <v>2</v>
      </c>
    </row>
    <row r="614" spans="1:7" x14ac:dyDescent="0.25">
      <c r="A614" t="s">
        <v>0</v>
      </c>
      <c r="B614" t="s">
        <v>2141</v>
      </c>
      <c r="C614">
        <v>2540198</v>
      </c>
      <c r="D614" s="2">
        <v>2958465</v>
      </c>
      <c r="E614" s="2">
        <v>44894</v>
      </c>
      <c r="F614" s="28">
        <v>487.5</v>
      </c>
      <c r="G614" t="s">
        <v>2</v>
      </c>
    </row>
    <row r="615" spans="1:7" x14ac:dyDescent="0.25">
      <c r="A615" t="s">
        <v>0</v>
      </c>
      <c r="B615" t="s">
        <v>2141</v>
      </c>
      <c r="C615">
        <v>2540199</v>
      </c>
      <c r="D615" s="2">
        <v>2958465</v>
      </c>
      <c r="E615" s="2">
        <v>44894</v>
      </c>
      <c r="F615" s="28">
        <v>487.5</v>
      </c>
      <c r="G615" t="s">
        <v>2</v>
      </c>
    </row>
    <row r="616" spans="1:7" x14ac:dyDescent="0.25">
      <c r="A616" t="s">
        <v>0</v>
      </c>
      <c r="B616" t="s">
        <v>2141</v>
      </c>
      <c r="C616">
        <v>2540400</v>
      </c>
      <c r="D616" s="2">
        <v>2958465</v>
      </c>
      <c r="E616" s="2">
        <v>44894</v>
      </c>
      <c r="F616" s="28">
        <v>215</v>
      </c>
      <c r="G616" t="s">
        <v>18</v>
      </c>
    </row>
    <row r="617" spans="1:7" x14ac:dyDescent="0.25">
      <c r="A617" t="s">
        <v>0</v>
      </c>
      <c r="B617" t="s">
        <v>2141</v>
      </c>
      <c r="C617">
        <v>2540401</v>
      </c>
      <c r="D617" s="2">
        <v>2958465</v>
      </c>
      <c r="E617" s="2">
        <v>44894</v>
      </c>
      <c r="F617" s="28">
        <v>215</v>
      </c>
      <c r="G617" t="s">
        <v>18</v>
      </c>
    </row>
    <row r="618" spans="1:7" x14ac:dyDescent="0.25">
      <c r="A618" t="s">
        <v>0</v>
      </c>
      <c r="B618" t="s">
        <v>2141</v>
      </c>
      <c r="C618">
        <v>2540683</v>
      </c>
      <c r="D618" s="2">
        <v>2958465</v>
      </c>
      <c r="E618" s="2">
        <v>42935</v>
      </c>
      <c r="F618" s="28">
        <v>190.45</v>
      </c>
      <c r="G618" t="s">
        <v>2</v>
      </c>
    </row>
    <row r="619" spans="1:7" x14ac:dyDescent="0.25">
      <c r="A619" t="s">
        <v>0</v>
      </c>
      <c r="B619" t="s">
        <v>2141</v>
      </c>
      <c r="C619">
        <v>2540684</v>
      </c>
      <c r="D619" s="2">
        <v>2958465</v>
      </c>
      <c r="E619" s="2">
        <v>42935</v>
      </c>
      <c r="F619" s="28">
        <v>190.45</v>
      </c>
      <c r="G619" t="s">
        <v>2</v>
      </c>
    </row>
    <row r="620" spans="1:7" x14ac:dyDescent="0.25">
      <c r="A620" t="s">
        <v>0</v>
      </c>
      <c r="B620" t="s">
        <v>2141</v>
      </c>
      <c r="C620">
        <v>2540698</v>
      </c>
      <c r="D620" s="2">
        <v>2958465</v>
      </c>
      <c r="E620" s="2">
        <v>42935</v>
      </c>
      <c r="F620" s="28">
        <v>399.95</v>
      </c>
      <c r="G620" t="s">
        <v>2</v>
      </c>
    </row>
    <row r="621" spans="1:7" x14ac:dyDescent="0.25">
      <c r="A621" t="s">
        <v>0</v>
      </c>
      <c r="B621" t="s">
        <v>2141</v>
      </c>
      <c r="C621">
        <v>2540699</v>
      </c>
      <c r="D621" s="2">
        <v>2958465</v>
      </c>
      <c r="E621" s="2">
        <v>42935</v>
      </c>
      <c r="F621" s="28">
        <v>399.95</v>
      </c>
      <c r="G621" t="s">
        <v>2</v>
      </c>
    </row>
    <row r="622" spans="1:7" x14ac:dyDescent="0.25">
      <c r="A622" t="s">
        <v>0</v>
      </c>
      <c r="B622" t="s">
        <v>2141</v>
      </c>
      <c r="C622">
        <v>2541000</v>
      </c>
      <c r="D622" s="2">
        <v>2958465</v>
      </c>
      <c r="E622" s="2">
        <v>44713</v>
      </c>
      <c r="F622" s="28">
        <v>201</v>
      </c>
      <c r="G622" t="s">
        <v>18</v>
      </c>
    </row>
    <row r="623" spans="1:7" x14ac:dyDescent="0.25">
      <c r="A623" t="s">
        <v>0</v>
      </c>
      <c r="B623" t="s">
        <v>2141</v>
      </c>
      <c r="C623">
        <v>2541400</v>
      </c>
      <c r="D623" s="2">
        <v>2958465</v>
      </c>
      <c r="E623" s="2">
        <v>44713</v>
      </c>
      <c r="F623" s="28">
        <v>205</v>
      </c>
      <c r="G623" t="s">
        <v>18</v>
      </c>
    </row>
    <row r="624" spans="1:7" x14ac:dyDescent="0.25">
      <c r="A624" t="s">
        <v>0</v>
      </c>
      <c r="B624" t="s">
        <v>2141</v>
      </c>
      <c r="C624">
        <v>2541401</v>
      </c>
      <c r="D624" s="2">
        <v>2958465</v>
      </c>
      <c r="E624" s="2">
        <v>44713</v>
      </c>
      <c r="F624" s="28">
        <v>205</v>
      </c>
      <c r="G624" t="s">
        <v>18</v>
      </c>
    </row>
    <row r="625" spans="1:7" x14ac:dyDescent="0.25">
      <c r="A625" t="s">
        <v>0</v>
      </c>
      <c r="B625" t="s">
        <v>2141</v>
      </c>
      <c r="C625">
        <v>2542251</v>
      </c>
      <c r="D625" s="2">
        <v>2958465</v>
      </c>
      <c r="E625" s="2">
        <v>41071</v>
      </c>
      <c r="F625" s="28">
        <v>1277.9000000000001</v>
      </c>
      <c r="G625" t="s">
        <v>3</v>
      </c>
    </row>
    <row r="626" spans="1:7" x14ac:dyDescent="0.25">
      <c r="A626" t="s">
        <v>0</v>
      </c>
      <c r="B626" t="s">
        <v>2141</v>
      </c>
      <c r="C626">
        <v>2542751</v>
      </c>
      <c r="D626" s="2">
        <v>2958465</v>
      </c>
      <c r="E626" s="2">
        <v>41071</v>
      </c>
      <c r="F626" s="28">
        <v>1180.4000000000001</v>
      </c>
      <c r="G626" t="s">
        <v>3</v>
      </c>
    </row>
    <row r="627" spans="1:7" x14ac:dyDescent="0.25">
      <c r="A627" t="s">
        <v>0</v>
      </c>
      <c r="B627" t="s">
        <v>2141</v>
      </c>
      <c r="C627">
        <v>2543233</v>
      </c>
      <c r="D627" s="2">
        <v>2958465</v>
      </c>
      <c r="E627" s="2">
        <v>41071</v>
      </c>
      <c r="F627" s="28">
        <v>858</v>
      </c>
      <c r="G627" t="s">
        <v>2</v>
      </c>
    </row>
    <row r="628" spans="1:7" x14ac:dyDescent="0.25">
      <c r="A628" t="s">
        <v>0</v>
      </c>
      <c r="B628" t="s">
        <v>2141</v>
      </c>
      <c r="C628">
        <v>2543234</v>
      </c>
      <c r="D628" s="2">
        <v>2958465</v>
      </c>
      <c r="E628" s="2">
        <v>41071</v>
      </c>
      <c r="F628" s="28">
        <v>858</v>
      </c>
      <c r="G628" t="s">
        <v>2</v>
      </c>
    </row>
    <row r="629" spans="1:7" x14ac:dyDescent="0.25">
      <c r="A629" t="s">
        <v>0</v>
      </c>
      <c r="B629" t="s">
        <v>2141</v>
      </c>
      <c r="C629">
        <v>2543265</v>
      </c>
      <c r="D629" s="2">
        <v>2958465</v>
      </c>
      <c r="E629" s="2">
        <v>41071</v>
      </c>
      <c r="F629" s="28">
        <v>3347.5</v>
      </c>
      <c r="G629" t="s">
        <v>3</v>
      </c>
    </row>
    <row r="630" spans="1:7" x14ac:dyDescent="0.25">
      <c r="A630" t="s">
        <v>0</v>
      </c>
      <c r="B630" t="s">
        <v>2141</v>
      </c>
      <c r="C630">
        <v>2543733</v>
      </c>
      <c r="D630" s="2">
        <v>2958465</v>
      </c>
      <c r="E630" s="2">
        <v>41071</v>
      </c>
      <c r="F630" s="28">
        <v>793</v>
      </c>
      <c r="G630" t="s">
        <v>2</v>
      </c>
    </row>
    <row r="631" spans="1:7" x14ac:dyDescent="0.25">
      <c r="A631" t="s">
        <v>0</v>
      </c>
      <c r="B631" t="s">
        <v>2141</v>
      </c>
      <c r="C631">
        <v>2543734</v>
      </c>
      <c r="D631" s="2">
        <v>2958465</v>
      </c>
      <c r="E631" s="2">
        <v>41071</v>
      </c>
      <c r="F631" s="28">
        <v>793</v>
      </c>
      <c r="G631" t="s">
        <v>2</v>
      </c>
    </row>
    <row r="632" spans="1:7" x14ac:dyDescent="0.25">
      <c r="A632" t="s">
        <v>0</v>
      </c>
      <c r="B632" t="s">
        <v>2141</v>
      </c>
      <c r="C632">
        <v>2543763</v>
      </c>
      <c r="D632" s="2">
        <v>2958465</v>
      </c>
      <c r="E632" s="2">
        <v>40299</v>
      </c>
      <c r="F632" s="28">
        <v>2405</v>
      </c>
      <c r="G632" t="s">
        <v>3</v>
      </c>
    </row>
    <row r="633" spans="1:7" x14ac:dyDescent="0.25">
      <c r="A633" t="s">
        <v>0</v>
      </c>
      <c r="B633" t="s">
        <v>2141</v>
      </c>
      <c r="C633">
        <v>2543765</v>
      </c>
      <c r="D633" s="2">
        <v>2958465</v>
      </c>
      <c r="E633" s="2">
        <v>41071</v>
      </c>
      <c r="F633" s="28">
        <v>3087.5</v>
      </c>
      <c r="G633" t="s">
        <v>3</v>
      </c>
    </row>
    <row r="634" spans="1:7" x14ac:dyDescent="0.25">
      <c r="A634" t="s">
        <v>0</v>
      </c>
      <c r="B634" t="s">
        <v>2141</v>
      </c>
      <c r="C634">
        <v>2544265</v>
      </c>
      <c r="D634" s="2">
        <v>2958465</v>
      </c>
      <c r="E634" s="2">
        <v>41071</v>
      </c>
      <c r="F634" s="28">
        <v>3705</v>
      </c>
      <c r="G634" t="s">
        <v>3</v>
      </c>
    </row>
    <row r="635" spans="1:7" x14ac:dyDescent="0.25">
      <c r="A635" t="s">
        <v>0</v>
      </c>
      <c r="B635" t="s">
        <v>2141</v>
      </c>
      <c r="C635">
        <v>2544763</v>
      </c>
      <c r="D635" s="2">
        <v>2958465</v>
      </c>
      <c r="E635" s="2">
        <v>40299</v>
      </c>
      <c r="F635" s="28">
        <v>2723.5</v>
      </c>
      <c r="G635" t="s">
        <v>3</v>
      </c>
    </row>
    <row r="636" spans="1:7" x14ac:dyDescent="0.25">
      <c r="A636" t="s">
        <v>0</v>
      </c>
      <c r="B636" t="s">
        <v>2141</v>
      </c>
      <c r="C636">
        <v>2544765</v>
      </c>
      <c r="D636" s="2">
        <v>2958465</v>
      </c>
      <c r="E636" s="2">
        <v>41071</v>
      </c>
      <c r="F636" s="28">
        <v>3445</v>
      </c>
      <c r="G636" t="s">
        <v>3</v>
      </c>
    </row>
    <row r="637" spans="1:7" x14ac:dyDescent="0.25">
      <c r="A637" t="s">
        <v>0</v>
      </c>
      <c r="B637" t="s">
        <v>2141</v>
      </c>
      <c r="C637">
        <v>2545189</v>
      </c>
      <c r="D637" s="2">
        <v>2958465</v>
      </c>
      <c r="E637" s="2">
        <v>40868</v>
      </c>
      <c r="F637" s="28">
        <v>301.60000000000002</v>
      </c>
      <c r="G637" t="s">
        <v>2</v>
      </c>
    </row>
    <row r="638" spans="1:7" x14ac:dyDescent="0.25">
      <c r="A638" t="s">
        <v>0</v>
      </c>
      <c r="B638" t="s">
        <v>2141</v>
      </c>
      <c r="C638">
        <v>2545190</v>
      </c>
      <c r="D638" s="2">
        <v>2958465</v>
      </c>
      <c r="E638" s="2">
        <v>40868</v>
      </c>
      <c r="F638" s="28">
        <v>301.60000000000002</v>
      </c>
      <c r="G638" t="s">
        <v>2</v>
      </c>
    </row>
    <row r="639" spans="1:7" x14ac:dyDescent="0.25">
      <c r="A639" t="s">
        <v>0</v>
      </c>
      <c r="B639" t="s">
        <v>2141</v>
      </c>
      <c r="C639">
        <v>2545689</v>
      </c>
      <c r="D639" s="2">
        <v>2958465</v>
      </c>
      <c r="E639" s="2">
        <v>40868</v>
      </c>
      <c r="F639" s="28">
        <v>273</v>
      </c>
      <c r="G639" t="s">
        <v>2</v>
      </c>
    </row>
    <row r="640" spans="1:7" x14ac:dyDescent="0.25">
      <c r="A640" t="s">
        <v>0</v>
      </c>
      <c r="B640" t="s">
        <v>2141</v>
      </c>
      <c r="C640">
        <v>2545690</v>
      </c>
      <c r="D640" s="2">
        <v>2958465</v>
      </c>
      <c r="E640" s="2">
        <v>40868</v>
      </c>
      <c r="F640" s="28">
        <v>273</v>
      </c>
      <c r="G640" t="s">
        <v>2</v>
      </c>
    </row>
    <row r="641" spans="1:7" x14ac:dyDescent="0.25">
      <c r="A641" t="s">
        <v>0</v>
      </c>
      <c r="B641" t="s">
        <v>2141</v>
      </c>
      <c r="C641">
        <v>2546000</v>
      </c>
      <c r="D641" s="2">
        <v>2958465</v>
      </c>
      <c r="E641" s="2">
        <v>44713</v>
      </c>
      <c r="F641" s="28">
        <v>236</v>
      </c>
      <c r="G641" t="s">
        <v>18</v>
      </c>
    </row>
    <row r="642" spans="1:7" x14ac:dyDescent="0.25">
      <c r="A642" t="s">
        <v>0</v>
      </c>
      <c r="B642" t="s">
        <v>2141</v>
      </c>
      <c r="C642">
        <v>2546400</v>
      </c>
      <c r="D642" s="2">
        <v>2958465</v>
      </c>
      <c r="E642" s="2">
        <v>44713</v>
      </c>
      <c r="F642" s="28">
        <v>240</v>
      </c>
      <c r="G642" t="s">
        <v>18</v>
      </c>
    </row>
    <row r="643" spans="1:7" x14ac:dyDescent="0.25">
      <c r="A643" t="s">
        <v>0</v>
      </c>
      <c r="B643" t="s">
        <v>2141</v>
      </c>
      <c r="C643">
        <v>2546401</v>
      </c>
      <c r="D643" s="2">
        <v>2958465</v>
      </c>
      <c r="E643" s="2">
        <v>44713</v>
      </c>
      <c r="F643" s="28">
        <v>240</v>
      </c>
      <c r="G643" t="s">
        <v>18</v>
      </c>
    </row>
    <row r="644" spans="1:7" x14ac:dyDescent="0.25">
      <c r="A644" t="s">
        <v>0</v>
      </c>
      <c r="B644" t="s">
        <v>2141</v>
      </c>
      <c r="C644">
        <v>2548000</v>
      </c>
      <c r="D644" s="2">
        <v>2958465</v>
      </c>
      <c r="E644" s="2">
        <v>44713</v>
      </c>
      <c r="F644" s="28">
        <v>211</v>
      </c>
      <c r="G644" t="s">
        <v>18</v>
      </c>
    </row>
    <row r="645" spans="1:7" x14ac:dyDescent="0.25">
      <c r="A645" t="s">
        <v>0</v>
      </c>
      <c r="B645" t="s">
        <v>2141</v>
      </c>
      <c r="C645">
        <v>2548400</v>
      </c>
      <c r="D645" s="2">
        <v>2958465</v>
      </c>
      <c r="E645" s="2">
        <v>44713</v>
      </c>
      <c r="F645" s="28">
        <v>215</v>
      </c>
      <c r="G645" t="s">
        <v>18</v>
      </c>
    </row>
    <row r="646" spans="1:7" x14ac:dyDescent="0.25">
      <c r="A646" t="s">
        <v>0</v>
      </c>
      <c r="B646" t="s">
        <v>2141</v>
      </c>
      <c r="C646">
        <v>2548401</v>
      </c>
      <c r="D646" s="2">
        <v>2958465</v>
      </c>
      <c r="E646" s="2">
        <v>44713</v>
      </c>
      <c r="F646" s="28">
        <v>215</v>
      </c>
      <c r="G646" t="s">
        <v>18</v>
      </c>
    </row>
    <row r="647" spans="1:7" x14ac:dyDescent="0.25">
      <c r="A647" t="s">
        <v>0</v>
      </c>
      <c r="B647" t="s">
        <v>2141</v>
      </c>
      <c r="C647">
        <v>2549000</v>
      </c>
      <c r="D647" s="2">
        <v>2958465</v>
      </c>
      <c r="E647" s="2">
        <v>44305</v>
      </c>
      <c r="F647" s="28">
        <v>247</v>
      </c>
      <c r="G647" t="s">
        <v>18</v>
      </c>
    </row>
    <row r="648" spans="1:7" x14ac:dyDescent="0.25">
      <c r="A648" t="s">
        <v>0</v>
      </c>
      <c r="B648" t="s">
        <v>2141</v>
      </c>
      <c r="C648">
        <v>2549400</v>
      </c>
      <c r="D648" s="2">
        <v>2958465</v>
      </c>
      <c r="E648" s="2">
        <v>44305</v>
      </c>
      <c r="F648" s="28">
        <v>251</v>
      </c>
      <c r="G648" t="s">
        <v>18</v>
      </c>
    </row>
    <row r="649" spans="1:7" x14ac:dyDescent="0.25">
      <c r="A649" t="s">
        <v>0</v>
      </c>
      <c r="B649" t="s">
        <v>2141</v>
      </c>
      <c r="C649">
        <v>2549401</v>
      </c>
      <c r="D649" s="2">
        <v>2958465</v>
      </c>
      <c r="E649" s="2">
        <v>44305</v>
      </c>
      <c r="F649" s="28">
        <v>251</v>
      </c>
      <c r="G649" t="s">
        <v>18</v>
      </c>
    </row>
    <row r="650" spans="1:7" x14ac:dyDescent="0.25">
      <c r="A650" t="s">
        <v>0</v>
      </c>
      <c r="B650" t="s">
        <v>2141</v>
      </c>
      <c r="C650">
        <v>2550000</v>
      </c>
      <c r="D650" s="2">
        <v>2958465</v>
      </c>
      <c r="E650" s="2">
        <v>44256</v>
      </c>
      <c r="F650" s="28">
        <v>826</v>
      </c>
      <c r="G650" t="s">
        <v>18</v>
      </c>
    </row>
    <row r="651" spans="1:7" x14ac:dyDescent="0.25">
      <c r="A651" t="s">
        <v>0</v>
      </c>
      <c r="B651" t="s">
        <v>2141</v>
      </c>
      <c r="C651">
        <v>2550400</v>
      </c>
      <c r="D651" s="2">
        <v>2958465</v>
      </c>
      <c r="E651" s="2">
        <v>44305</v>
      </c>
      <c r="F651" s="28">
        <v>830</v>
      </c>
      <c r="G651" t="s">
        <v>18</v>
      </c>
    </row>
    <row r="652" spans="1:7" x14ac:dyDescent="0.25">
      <c r="A652" t="s">
        <v>0</v>
      </c>
      <c r="B652" t="s">
        <v>2141</v>
      </c>
      <c r="C652">
        <v>2550401</v>
      </c>
      <c r="D652" s="2">
        <v>2958465</v>
      </c>
      <c r="E652" s="2">
        <v>44305</v>
      </c>
      <c r="F652" s="28">
        <v>830</v>
      </c>
      <c r="G652" t="s">
        <v>18</v>
      </c>
    </row>
    <row r="653" spans="1:7" x14ac:dyDescent="0.25">
      <c r="A653" t="s">
        <v>0</v>
      </c>
      <c r="B653" t="s">
        <v>2141</v>
      </c>
      <c r="C653">
        <v>2553000</v>
      </c>
      <c r="D653" s="2">
        <v>2958465</v>
      </c>
      <c r="E653" s="2">
        <v>44713</v>
      </c>
      <c r="F653" s="28">
        <v>326</v>
      </c>
      <c r="G653" t="s">
        <v>18</v>
      </c>
    </row>
    <row r="654" spans="1:7" x14ac:dyDescent="0.25">
      <c r="A654" t="s">
        <v>0</v>
      </c>
      <c r="B654" t="s">
        <v>2141</v>
      </c>
      <c r="C654">
        <v>2553400</v>
      </c>
      <c r="D654" s="2">
        <v>2958465</v>
      </c>
      <c r="E654" s="2">
        <v>44713</v>
      </c>
      <c r="F654" s="28">
        <v>330</v>
      </c>
      <c r="G654" t="s">
        <v>18</v>
      </c>
    </row>
    <row r="655" spans="1:7" x14ac:dyDescent="0.25">
      <c r="A655" t="s">
        <v>0</v>
      </c>
      <c r="B655" t="s">
        <v>2141</v>
      </c>
      <c r="C655">
        <v>2553401</v>
      </c>
      <c r="D655" s="2">
        <v>2958465</v>
      </c>
      <c r="E655" s="2">
        <v>44713</v>
      </c>
      <c r="F655" s="28">
        <v>330</v>
      </c>
      <c r="G655" t="s">
        <v>18</v>
      </c>
    </row>
    <row r="656" spans="1:7" x14ac:dyDescent="0.25">
      <c r="A656" t="s">
        <v>0</v>
      </c>
      <c r="B656" t="s">
        <v>2141</v>
      </c>
      <c r="C656">
        <v>2554000</v>
      </c>
      <c r="D656" s="2">
        <v>2958465</v>
      </c>
      <c r="E656" s="2">
        <v>44713</v>
      </c>
      <c r="F656" s="28">
        <v>336</v>
      </c>
      <c r="G656" t="s">
        <v>18</v>
      </c>
    </row>
    <row r="657" spans="1:7" x14ac:dyDescent="0.25">
      <c r="A657" t="s">
        <v>0</v>
      </c>
      <c r="B657" t="s">
        <v>2141</v>
      </c>
      <c r="C657">
        <v>2554163</v>
      </c>
      <c r="D657" s="2">
        <v>2958465</v>
      </c>
      <c r="E657" s="2">
        <v>44299</v>
      </c>
      <c r="F657" s="28">
        <v>80.599999999999994</v>
      </c>
      <c r="G657" t="s">
        <v>2</v>
      </c>
    </row>
    <row r="658" spans="1:7" x14ac:dyDescent="0.25">
      <c r="A658" t="s">
        <v>0</v>
      </c>
      <c r="B658" t="s">
        <v>2141</v>
      </c>
      <c r="C658">
        <v>2554164</v>
      </c>
      <c r="D658" s="2">
        <v>2958465</v>
      </c>
      <c r="E658" s="2">
        <v>44299</v>
      </c>
      <c r="F658" s="28">
        <v>80.599999999999994</v>
      </c>
      <c r="G658" t="s">
        <v>2</v>
      </c>
    </row>
    <row r="659" spans="1:7" x14ac:dyDescent="0.25">
      <c r="A659" t="s">
        <v>0</v>
      </c>
      <c r="B659" t="s">
        <v>2141</v>
      </c>
      <c r="C659">
        <v>2554183</v>
      </c>
      <c r="D659" s="2">
        <v>2958465</v>
      </c>
      <c r="E659" s="2">
        <v>44299</v>
      </c>
      <c r="F659" s="28">
        <v>299.64999999999998</v>
      </c>
      <c r="G659" t="s">
        <v>2</v>
      </c>
    </row>
    <row r="660" spans="1:7" x14ac:dyDescent="0.25">
      <c r="A660" t="s">
        <v>0</v>
      </c>
      <c r="B660" t="s">
        <v>2141</v>
      </c>
      <c r="C660">
        <v>2554184</v>
      </c>
      <c r="D660" s="2">
        <v>2958465</v>
      </c>
      <c r="E660" s="2">
        <v>44299</v>
      </c>
      <c r="F660" s="28">
        <v>299.64999999999998</v>
      </c>
      <c r="G660" t="s">
        <v>2</v>
      </c>
    </row>
    <row r="661" spans="1:7" x14ac:dyDescent="0.25">
      <c r="A661" t="s">
        <v>0</v>
      </c>
      <c r="B661" t="s">
        <v>2141</v>
      </c>
      <c r="C661">
        <v>2554196</v>
      </c>
      <c r="D661" s="2">
        <v>2958465</v>
      </c>
      <c r="E661" s="2">
        <v>44299</v>
      </c>
      <c r="F661" s="28">
        <v>596.70000000000005</v>
      </c>
      <c r="G661" t="s">
        <v>2</v>
      </c>
    </row>
    <row r="662" spans="1:7" x14ac:dyDescent="0.25">
      <c r="A662" t="s">
        <v>0</v>
      </c>
      <c r="B662" t="s">
        <v>2141</v>
      </c>
      <c r="C662">
        <v>2554197</v>
      </c>
      <c r="D662" s="2">
        <v>2958465</v>
      </c>
      <c r="E662" s="2">
        <v>44299</v>
      </c>
      <c r="F662" s="28">
        <v>596.70000000000005</v>
      </c>
      <c r="G662" t="s">
        <v>2</v>
      </c>
    </row>
    <row r="663" spans="1:7" x14ac:dyDescent="0.25">
      <c r="A663" t="s">
        <v>0</v>
      </c>
      <c r="B663" t="s">
        <v>2141</v>
      </c>
      <c r="C663">
        <v>2554400</v>
      </c>
      <c r="D663" s="2">
        <v>2958465</v>
      </c>
      <c r="E663" s="2">
        <v>44713</v>
      </c>
      <c r="F663" s="28">
        <v>340</v>
      </c>
      <c r="G663" t="s">
        <v>18</v>
      </c>
    </row>
    <row r="664" spans="1:7" x14ac:dyDescent="0.25">
      <c r="A664" t="s">
        <v>0</v>
      </c>
      <c r="B664" t="s">
        <v>2141</v>
      </c>
      <c r="C664">
        <v>2554401</v>
      </c>
      <c r="D664" s="2">
        <v>2958465</v>
      </c>
      <c r="E664" s="2">
        <v>44713</v>
      </c>
      <c r="F664" s="28">
        <v>340</v>
      </c>
      <c r="G664" t="s">
        <v>18</v>
      </c>
    </row>
    <row r="665" spans="1:7" x14ac:dyDescent="0.25">
      <c r="A665" t="s">
        <v>0</v>
      </c>
      <c r="B665" t="s">
        <v>2141</v>
      </c>
      <c r="C665">
        <v>2554663</v>
      </c>
      <c r="D665" s="2">
        <v>2958465</v>
      </c>
      <c r="E665" s="2">
        <v>42929</v>
      </c>
      <c r="F665" s="28">
        <v>71.5</v>
      </c>
      <c r="G665" t="s">
        <v>2</v>
      </c>
    </row>
    <row r="666" spans="1:7" x14ac:dyDescent="0.25">
      <c r="A666" t="s">
        <v>0</v>
      </c>
      <c r="B666" t="s">
        <v>2141</v>
      </c>
      <c r="C666">
        <v>2554664</v>
      </c>
      <c r="D666" s="2">
        <v>2958465</v>
      </c>
      <c r="E666" s="2">
        <v>42929</v>
      </c>
      <c r="F666" s="28">
        <v>71.5</v>
      </c>
      <c r="G666" t="s">
        <v>2</v>
      </c>
    </row>
    <row r="667" spans="1:7" x14ac:dyDescent="0.25">
      <c r="A667" t="s">
        <v>0</v>
      </c>
      <c r="B667" t="s">
        <v>2141</v>
      </c>
      <c r="C667">
        <v>2554683</v>
      </c>
      <c r="D667" s="2">
        <v>2958465</v>
      </c>
      <c r="E667" s="2">
        <v>42929</v>
      </c>
      <c r="F667" s="28">
        <v>258.7</v>
      </c>
      <c r="G667" t="s">
        <v>2</v>
      </c>
    </row>
    <row r="668" spans="1:7" x14ac:dyDescent="0.25">
      <c r="A668" t="s">
        <v>0</v>
      </c>
      <c r="B668" t="s">
        <v>2141</v>
      </c>
      <c r="C668">
        <v>2554684</v>
      </c>
      <c r="D668" s="2">
        <v>2958465</v>
      </c>
      <c r="E668" s="2">
        <v>42929</v>
      </c>
      <c r="F668" s="28">
        <v>258.7</v>
      </c>
      <c r="G668" t="s">
        <v>2</v>
      </c>
    </row>
    <row r="669" spans="1:7" x14ac:dyDescent="0.25">
      <c r="A669" t="s">
        <v>0</v>
      </c>
      <c r="B669" t="s">
        <v>2141</v>
      </c>
      <c r="C669">
        <v>2554696</v>
      </c>
      <c r="D669" s="2">
        <v>2958465</v>
      </c>
      <c r="E669" s="2">
        <v>42929</v>
      </c>
      <c r="F669" s="28">
        <v>517.4</v>
      </c>
      <c r="G669" t="s">
        <v>2</v>
      </c>
    </row>
    <row r="670" spans="1:7" x14ac:dyDescent="0.25">
      <c r="A670" t="s">
        <v>0</v>
      </c>
      <c r="B670" t="s">
        <v>2141</v>
      </c>
      <c r="C670">
        <v>2554697</v>
      </c>
      <c r="D670" s="2">
        <v>2958465</v>
      </c>
      <c r="E670" s="2">
        <v>42929</v>
      </c>
      <c r="F670" s="28">
        <v>517.4</v>
      </c>
      <c r="G670" t="s">
        <v>2</v>
      </c>
    </row>
    <row r="671" spans="1:7" x14ac:dyDescent="0.25">
      <c r="A671" t="s">
        <v>0</v>
      </c>
      <c r="B671" t="s">
        <v>2141</v>
      </c>
      <c r="C671">
        <v>2555000</v>
      </c>
      <c r="D671" s="2">
        <v>2958465</v>
      </c>
      <c r="E671" s="2">
        <v>44713</v>
      </c>
      <c r="F671" s="28">
        <v>236</v>
      </c>
      <c r="G671" t="s">
        <v>18</v>
      </c>
    </row>
    <row r="672" spans="1:7" x14ac:dyDescent="0.25">
      <c r="A672" t="s">
        <v>0</v>
      </c>
      <c r="B672" t="s">
        <v>2141</v>
      </c>
      <c r="C672">
        <v>2555400</v>
      </c>
      <c r="D672" s="2">
        <v>2958465</v>
      </c>
      <c r="E672" s="2">
        <v>44713</v>
      </c>
      <c r="F672" s="28">
        <v>240</v>
      </c>
      <c r="G672" t="s">
        <v>18</v>
      </c>
    </row>
    <row r="673" spans="1:7" x14ac:dyDescent="0.25">
      <c r="A673" t="s">
        <v>0</v>
      </c>
      <c r="B673" t="s">
        <v>2141</v>
      </c>
      <c r="C673">
        <v>2555401</v>
      </c>
      <c r="D673" s="2">
        <v>2958465</v>
      </c>
      <c r="E673" s="2">
        <v>44713</v>
      </c>
      <c r="F673" s="28">
        <v>240</v>
      </c>
      <c r="G673" t="s">
        <v>18</v>
      </c>
    </row>
    <row r="674" spans="1:7" x14ac:dyDescent="0.25">
      <c r="A674" t="s">
        <v>0</v>
      </c>
      <c r="B674" t="s">
        <v>2141</v>
      </c>
      <c r="C674">
        <v>2556000</v>
      </c>
      <c r="D674" s="2">
        <v>2958465</v>
      </c>
      <c r="E674" s="2">
        <v>44713</v>
      </c>
      <c r="F674" s="28">
        <v>291</v>
      </c>
      <c r="G674" t="s">
        <v>18</v>
      </c>
    </row>
    <row r="675" spans="1:7" x14ac:dyDescent="0.25">
      <c r="A675" t="s">
        <v>0</v>
      </c>
      <c r="B675" t="s">
        <v>2141</v>
      </c>
      <c r="C675">
        <v>2556400</v>
      </c>
      <c r="D675" s="2">
        <v>2958465</v>
      </c>
      <c r="E675" s="2">
        <v>44713</v>
      </c>
      <c r="F675" s="28">
        <v>295</v>
      </c>
      <c r="G675" t="s">
        <v>18</v>
      </c>
    </row>
    <row r="676" spans="1:7" x14ac:dyDescent="0.25">
      <c r="A676" t="s">
        <v>0</v>
      </c>
      <c r="B676" t="s">
        <v>2141</v>
      </c>
      <c r="C676">
        <v>2556401</v>
      </c>
      <c r="D676" s="2">
        <v>2958465</v>
      </c>
      <c r="E676" s="2">
        <v>44713</v>
      </c>
      <c r="F676" s="28">
        <v>295</v>
      </c>
      <c r="G676" t="s">
        <v>18</v>
      </c>
    </row>
    <row r="677" spans="1:7" x14ac:dyDescent="0.25">
      <c r="A677" t="s">
        <v>0</v>
      </c>
      <c r="B677" t="s">
        <v>2141</v>
      </c>
      <c r="C677">
        <v>2557000</v>
      </c>
      <c r="D677" s="2">
        <v>2958465</v>
      </c>
      <c r="E677" s="2">
        <v>45821</v>
      </c>
      <c r="F677" s="28">
        <v>345</v>
      </c>
      <c r="G677" t="s">
        <v>18</v>
      </c>
    </row>
    <row r="678" spans="1:7" x14ac:dyDescent="0.25">
      <c r="A678" t="s">
        <v>0</v>
      </c>
      <c r="B678" t="s">
        <v>2141</v>
      </c>
      <c r="C678">
        <v>2557193</v>
      </c>
      <c r="D678" s="2">
        <v>2958465</v>
      </c>
      <c r="E678" s="2">
        <v>45821</v>
      </c>
      <c r="F678" s="28">
        <v>682.5</v>
      </c>
      <c r="G678" t="s">
        <v>2</v>
      </c>
    </row>
    <row r="679" spans="1:7" x14ac:dyDescent="0.25">
      <c r="A679" t="s">
        <v>0</v>
      </c>
      <c r="B679" t="s">
        <v>2141</v>
      </c>
      <c r="C679">
        <v>2557195</v>
      </c>
      <c r="D679" s="2">
        <v>2958465</v>
      </c>
      <c r="E679" s="2">
        <v>45821</v>
      </c>
      <c r="F679" s="28">
        <v>682.5</v>
      </c>
      <c r="G679" t="s">
        <v>2</v>
      </c>
    </row>
    <row r="680" spans="1:7" x14ac:dyDescent="0.25">
      <c r="A680" t="s">
        <v>0</v>
      </c>
      <c r="B680" t="s">
        <v>2141</v>
      </c>
      <c r="C680">
        <v>2557400</v>
      </c>
      <c r="D680" s="2">
        <v>2958465</v>
      </c>
      <c r="E680" s="2">
        <v>45821</v>
      </c>
      <c r="F680" s="28">
        <v>349</v>
      </c>
      <c r="G680" t="s">
        <v>18</v>
      </c>
    </row>
    <row r="681" spans="1:7" x14ac:dyDescent="0.25">
      <c r="A681" t="s">
        <v>0</v>
      </c>
      <c r="B681" t="s">
        <v>2141</v>
      </c>
      <c r="C681">
        <v>2557401</v>
      </c>
      <c r="D681" s="2">
        <v>2958465</v>
      </c>
      <c r="E681" s="2">
        <v>45821</v>
      </c>
      <c r="F681" s="28">
        <v>349</v>
      </c>
      <c r="G681" t="s">
        <v>18</v>
      </c>
    </row>
    <row r="682" spans="1:7" x14ac:dyDescent="0.25">
      <c r="A682" t="s">
        <v>0</v>
      </c>
      <c r="B682" t="s">
        <v>2141</v>
      </c>
      <c r="C682">
        <v>2557693</v>
      </c>
      <c r="D682" s="2">
        <v>2958465</v>
      </c>
      <c r="E682" s="2">
        <v>43628</v>
      </c>
      <c r="F682" s="28">
        <v>526.5</v>
      </c>
      <c r="G682" t="s">
        <v>2</v>
      </c>
    </row>
    <row r="683" spans="1:7" x14ac:dyDescent="0.25">
      <c r="A683" t="s">
        <v>0</v>
      </c>
      <c r="B683" t="s">
        <v>2141</v>
      </c>
      <c r="C683">
        <v>2557695</v>
      </c>
      <c r="D683" s="2">
        <v>2958465</v>
      </c>
      <c r="E683" s="2">
        <v>43628</v>
      </c>
      <c r="F683" s="28">
        <v>526.5</v>
      </c>
      <c r="G683" t="s">
        <v>2</v>
      </c>
    </row>
    <row r="684" spans="1:7" x14ac:dyDescent="0.25">
      <c r="A684" t="s">
        <v>0</v>
      </c>
      <c r="B684" t="s">
        <v>2141</v>
      </c>
      <c r="C684">
        <v>2558000</v>
      </c>
      <c r="D684" s="2">
        <v>2958465</v>
      </c>
      <c r="E684" s="2">
        <v>44305</v>
      </c>
      <c r="F684" s="28">
        <v>227</v>
      </c>
      <c r="G684" t="s">
        <v>18</v>
      </c>
    </row>
    <row r="685" spans="1:7" x14ac:dyDescent="0.25">
      <c r="A685" t="s">
        <v>0</v>
      </c>
      <c r="B685" t="s">
        <v>2141</v>
      </c>
      <c r="C685">
        <v>2558183</v>
      </c>
      <c r="D685" s="2">
        <v>2958465</v>
      </c>
      <c r="E685" s="2">
        <v>42931</v>
      </c>
      <c r="F685" s="28">
        <v>170.3</v>
      </c>
      <c r="G685" t="s">
        <v>2</v>
      </c>
    </row>
    <row r="686" spans="1:7" x14ac:dyDescent="0.25">
      <c r="A686" t="s">
        <v>0</v>
      </c>
      <c r="B686" t="s">
        <v>2141</v>
      </c>
      <c r="C686">
        <v>2558184</v>
      </c>
      <c r="D686" s="2">
        <v>2958465</v>
      </c>
      <c r="E686" s="2">
        <v>42931</v>
      </c>
      <c r="F686" s="28">
        <v>170.3</v>
      </c>
      <c r="G686" t="s">
        <v>2</v>
      </c>
    </row>
    <row r="687" spans="1:7" x14ac:dyDescent="0.25">
      <c r="A687" t="s">
        <v>0</v>
      </c>
      <c r="B687" t="s">
        <v>2141</v>
      </c>
      <c r="C687">
        <v>2558233</v>
      </c>
      <c r="D687" s="2">
        <v>2958465</v>
      </c>
      <c r="E687" s="2">
        <v>42931</v>
      </c>
      <c r="F687" s="28">
        <v>851.5</v>
      </c>
      <c r="G687" t="s">
        <v>2</v>
      </c>
    </row>
    <row r="688" spans="1:7" x14ac:dyDescent="0.25">
      <c r="A688" t="s">
        <v>0</v>
      </c>
      <c r="B688" t="s">
        <v>2141</v>
      </c>
      <c r="C688">
        <v>2558234</v>
      </c>
      <c r="D688" s="2">
        <v>2958465</v>
      </c>
      <c r="E688" s="2">
        <v>42931</v>
      </c>
      <c r="F688" s="28">
        <v>851.5</v>
      </c>
      <c r="G688" t="s">
        <v>2</v>
      </c>
    </row>
    <row r="689" spans="1:7" x14ac:dyDescent="0.25">
      <c r="A689" t="s">
        <v>0</v>
      </c>
      <c r="B689" t="s">
        <v>2141</v>
      </c>
      <c r="C689">
        <v>2558265</v>
      </c>
      <c r="D689" s="2">
        <v>2958465</v>
      </c>
      <c r="E689" s="2">
        <v>42931</v>
      </c>
      <c r="F689" s="28">
        <v>3406</v>
      </c>
      <c r="G689" t="s">
        <v>3</v>
      </c>
    </row>
    <row r="690" spans="1:7" x14ac:dyDescent="0.25">
      <c r="A690" t="s">
        <v>0</v>
      </c>
      <c r="B690" t="s">
        <v>2141</v>
      </c>
      <c r="C690">
        <v>2558400</v>
      </c>
      <c r="D690" s="2">
        <v>2958465</v>
      </c>
      <c r="E690" s="2">
        <v>44305</v>
      </c>
      <c r="F690" s="28">
        <v>231</v>
      </c>
      <c r="G690" t="s">
        <v>18</v>
      </c>
    </row>
    <row r="691" spans="1:7" x14ac:dyDescent="0.25">
      <c r="A691" t="s">
        <v>0</v>
      </c>
      <c r="B691" t="s">
        <v>2141</v>
      </c>
      <c r="C691">
        <v>2558401</v>
      </c>
      <c r="D691" s="2">
        <v>2958465</v>
      </c>
      <c r="E691" s="2">
        <v>44305</v>
      </c>
      <c r="F691" s="28">
        <v>231</v>
      </c>
      <c r="G691" t="s">
        <v>18</v>
      </c>
    </row>
    <row r="692" spans="1:7" x14ac:dyDescent="0.25">
      <c r="A692" t="s">
        <v>0</v>
      </c>
      <c r="B692" t="s">
        <v>2141</v>
      </c>
      <c r="C692">
        <v>2558683</v>
      </c>
      <c r="D692" s="2">
        <v>2958465</v>
      </c>
      <c r="E692" s="2">
        <v>42931</v>
      </c>
      <c r="F692" s="28">
        <v>210.6</v>
      </c>
      <c r="G692" t="s">
        <v>2</v>
      </c>
    </row>
    <row r="693" spans="1:7" x14ac:dyDescent="0.25">
      <c r="A693" t="s">
        <v>0</v>
      </c>
      <c r="B693" t="s">
        <v>2141</v>
      </c>
      <c r="C693">
        <v>2558684</v>
      </c>
      <c r="D693" s="2">
        <v>2958465</v>
      </c>
      <c r="E693" s="2">
        <v>42931</v>
      </c>
      <c r="F693" s="28">
        <v>210.6</v>
      </c>
      <c r="G693" t="s">
        <v>2</v>
      </c>
    </row>
    <row r="694" spans="1:7" x14ac:dyDescent="0.25">
      <c r="A694" t="s">
        <v>0</v>
      </c>
      <c r="B694" t="s">
        <v>2141</v>
      </c>
      <c r="C694">
        <v>2558733</v>
      </c>
      <c r="D694" s="2">
        <v>2958465</v>
      </c>
      <c r="E694" s="2">
        <v>42931</v>
      </c>
      <c r="F694" s="28">
        <v>1033.5</v>
      </c>
      <c r="G694" t="s">
        <v>2</v>
      </c>
    </row>
    <row r="695" spans="1:7" x14ac:dyDescent="0.25">
      <c r="A695" t="s">
        <v>0</v>
      </c>
      <c r="B695" t="s">
        <v>2141</v>
      </c>
      <c r="C695">
        <v>2558734</v>
      </c>
      <c r="D695" s="2">
        <v>2958465</v>
      </c>
      <c r="E695" s="2">
        <v>42931</v>
      </c>
      <c r="F695" s="28">
        <v>1033.5</v>
      </c>
      <c r="G695" t="s">
        <v>2</v>
      </c>
    </row>
    <row r="696" spans="1:7" x14ac:dyDescent="0.25">
      <c r="A696" t="s">
        <v>0</v>
      </c>
      <c r="B696" t="s">
        <v>2141</v>
      </c>
      <c r="C696">
        <v>2558765</v>
      </c>
      <c r="D696" s="2">
        <v>2958465</v>
      </c>
      <c r="E696" s="2">
        <v>42931</v>
      </c>
      <c r="F696" s="28">
        <v>4056</v>
      </c>
      <c r="G696" t="s">
        <v>3</v>
      </c>
    </row>
    <row r="697" spans="1:7" x14ac:dyDescent="0.25">
      <c r="A697" t="s">
        <v>0</v>
      </c>
      <c r="B697" t="s">
        <v>2141</v>
      </c>
      <c r="C697">
        <v>2559000</v>
      </c>
      <c r="D697" s="2">
        <v>2958465</v>
      </c>
      <c r="E697" s="2">
        <v>44713</v>
      </c>
      <c r="F697" s="28">
        <v>291</v>
      </c>
      <c r="G697" t="s">
        <v>18</v>
      </c>
    </row>
    <row r="698" spans="1:7" x14ac:dyDescent="0.25">
      <c r="A698" t="s">
        <v>0</v>
      </c>
      <c r="B698" t="s">
        <v>2141</v>
      </c>
      <c r="C698">
        <v>2559183</v>
      </c>
      <c r="D698" s="2">
        <v>2958465</v>
      </c>
      <c r="E698" s="2">
        <v>42931</v>
      </c>
      <c r="F698" s="28">
        <v>170.95</v>
      </c>
      <c r="G698" t="s">
        <v>2</v>
      </c>
    </row>
    <row r="699" spans="1:7" x14ac:dyDescent="0.25">
      <c r="A699" t="s">
        <v>0</v>
      </c>
      <c r="B699" t="s">
        <v>2141</v>
      </c>
      <c r="C699">
        <v>2559184</v>
      </c>
      <c r="D699" s="2">
        <v>2958465</v>
      </c>
      <c r="E699" s="2">
        <v>42931</v>
      </c>
      <c r="F699" s="28">
        <v>170.95</v>
      </c>
      <c r="G699" t="s">
        <v>2</v>
      </c>
    </row>
    <row r="700" spans="1:7" x14ac:dyDescent="0.25">
      <c r="A700" t="s">
        <v>0</v>
      </c>
      <c r="B700" t="s">
        <v>2141</v>
      </c>
      <c r="C700">
        <v>2559233</v>
      </c>
      <c r="D700" s="2">
        <v>2958465</v>
      </c>
      <c r="E700" s="2">
        <v>42931</v>
      </c>
      <c r="F700" s="28">
        <v>854.75</v>
      </c>
      <c r="G700" t="s">
        <v>2</v>
      </c>
    </row>
    <row r="701" spans="1:7" x14ac:dyDescent="0.25">
      <c r="A701" t="s">
        <v>0</v>
      </c>
      <c r="B701" t="s">
        <v>2141</v>
      </c>
      <c r="C701">
        <v>2559234</v>
      </c>
      <c r="D701" s="2">
        <v>2958465</v>
      </c>
      <c r="E701" s="2">
        <v>42931</v>
      </c>
      <c r="F701" s="28">
        <v>854.75</v>
      </c>
      <c r="G701" t="s">
        <v>2</v>
      </c>
    </row>
    <row r="702" spans="1:7" x14ac:dyDescent="0.25">
      <c r="A702" t="s">
        <v>0</v>
      </c>
      <c r="B702" t="s">
        <v>2141</v>
      </c>
      <c r="C702">
        <v>2559265</v>
      </c>
      <c r="D702" s="2">
        <v>2958465</v>
      </c>
      <c r="E702" s="2">
        <v>42931</v>
      </c>
      <c r="F702" s="28">
        <v>3419</v>
      </c>
      <c r="G702" t="s">
        <v>3</v>
      </c>
    </row>
    <row r="703" spans="1:7" x14ac:dyDescent="0.25">
      <c r="A703" t="s">
        <v>0</v>
      </c>
      <c r="B703" t="s">
        <v>2141</v>
      </c>
      <c r="C703">
        <v>2559400</v>
      </c>
      <c r="D703" s="2">
        <v>2958465</v>
      </c>
      <c r="E703" s="2">
        <v>44713</v>
      </c>
      <c r="F703" s="28">
        <v>295</v>
      </c>
      <c r="G703" t="s">
        <v>18</v>
      </c>
    </row>
    <row r="704" spans="1:7" x14ac:dyDescent="0.25">
      <c r="A704" t="s">
        <v>0</v>
      </c>
      <c r="B704" t="s">
        <v>2141</v>
      </c>
      <c r="C704">
        <v>2559401</v>
      </c>
      <c r="D704" s="2">
        <v>2958465</v>
      </c>
      <c r="E704" s="2">
        <v>44713</v>
      </c>
      <c r="F704" s="28">
        <v>295</v>
      </c>
      <c r="G704" t="s">
        <v>18</v>
      </c>
    </row>
    <row r="705" spans="1:7" x14ac:dyDescent="0.25">
      <c r="A705" t="s">
        <v>0</v>
      </c>
      <c r="B705" t="s">
        <v>2141</v>
      </c>
      <c r="C705">
        <v>2559683</v>
      </c>
      <c r="D705" s="2">
        <v>2958465</v>
      </c>
      <c r="E705" s="2">
        <v>42931</v>
      </c>
      <c r="F705" s="28">
        <v>245.7</v>
      </c>
      <c r="G705" t="s">
        <v>2</v>
      </c>
    </row>
    <row r="706" spans="1:7" x14ac:dyDescent="0.25">
      <c r="A706" t="s">
        <v>0</v>
      </c>
      <c r="B706" t="s">
        <v>2141</v>
      </c>
      <c r="C706">
        <v>2559684</v>
      </c>
      <c r="D706" s="2">
        <v>2958465</v>
      </c>
      <c r="E706" s="2">
        <v>42931</v>
      </c>
      <c r="F706" s="28">
        <v>245.7</v>
      </c>
      <c r="G706" t="s">
        <v>2</v>
      </c>
    </row>
    <row r="707" spans="1:7" x14ac:dyDescent="0.25">
      <c r="A707" t="s">
        <v>0</v>
      </c>
      <c r="B707" t="s">
        <v>2141</v>
      </c>
      <c r="C707">
        <v>2559733</v>
      </c>
      <c r="D707" s="2">
        <v>2958465</v>
      </c>
      <c r="E707" s="2">
        <v>42931</v>
      </c>
      <c r="F707" s="28">
        <v>1209</v>
      </c>
      <c r="G707" t="s">
        <v>2</v>
      </c>
    </row>
    <row r="708" spans="1:7" x14ac:dyDescent="0.25">
      <c r="A708" t="s">
        <v>0</v>
      </c>
      <c r="B708" t="s">
        <v>2141</v>
      </c>
      <c r="C708">
        <v>2559734</v>
      </c>
      <c r="D708" s="2">
        <v>2958465</v>
      </c>
      <c r="E708" s="2">
        <v>42931</v>
      </c>
      <c r="F708" s="28">
        <v>1209</v>
      </c>
      <c r="G708" t="s">
        <v>2</v>
      </c>
    </row>
    <row r="709" spans="1:7" x14ac:dyDescent="0.25">
      <c r="A709" t="s">
        <v>0</v>
      </c>
      <c r="B709" t="s">
        <v>2141</v>
      </c>
      <c r="C709">
        <v>2559765</v>
      </c>
      <c r="D709" s="2">
        <v>2958465</v>
      </c>
      <c r="E709" s="2">
        <v>42931</v>
      </c>
      <c r="F709" s="28">
        <v>4784</v>
      </c>
      <c r="G709" t="s">
        <v>3</v>
      </c>
    </row>
    <row r="710" spans="1:7" x14ac:dyDescent="0.25">
      <c r="A710" t="s">
        <v>0</v>
      </c>
      <c r="B710" t="s">
        <v>2141</v>
      </c>
      <c r="C710">
        <v>2560000</v>
      </c>
      <c r="D710" s="2">
        <v>2958465</v>
      </c>
      <c r="E710" s="2">
        <v>44713</v>
      </c>
      <c r="F710" s="28">
        <v>266</v>
      </c>
      <c r="G710" t="s">
        <v>18</v>
      </c>
    </row>
    <row r="711" spans="1:7" x14ac:dyDescent="0.25">
      <c r="A711" t="s">
        <v>0</v>
      </c>
      <c r="B711" t="s">
        <v>2141</v>
      </c>
      <c r="C711">
        <v>2560163</v>
      </c>
      <c r="D711" s="2">
        <v>2958465</v>
      </c>
      <c r="E711" s="2">
        <v>44299</v>
      </c>
      <c r="F711" s="28">
        <v>62.4</v>
      </c>
      <c r="G711" t="s">
        <v>2</v>
      </c>
    </row>
    <row r="712" spans="1:7" x14ac:dyDescent="0.25">
      <c r="A712" t="s">
        <v>0</v>
      </c>
      <c r="B712" t="s">
        <v>2141</v>
      </c>
      <c r="C712">
        <v>2560164</v>
      </c>
      <c r="D712" s="2">
        <v>2958465</v>
      </c>
      <c r="E712" s="2">
        <v>44299</v>
      </c>
      <c r="F712" s="28">
        <v>62.4</v>
      </c>
      <c r="G712" t="s">
        <v>2</v>
      </c>
    </row>
    <row r="713" spans="1:7" x14ac:dyDescent="0.25">
      <c r="A713" t="s">
        <v>0</v>
      </c>
      <c r="B713" t="s">
        <v>2141</v>
      </c>
      <c r="C713">
        <v>2560183</v>
      </c>
      <c r="D713" s="2">
        <v>2958465</v>
      </c>
      <c r="E713" s="2">
        <v>44299</v>
      </c>
      <c r="F713" s="28">
        <v>230.1</v>
      </c>
      <c r="G713" t="s">
        <v>2</v>
      </c>
    </row>
    <row r="714" spans="1:7" x14ac:dyDescent="0.25">
      <c r="A714" t="s">
        <v>0</v>
      </c>
      <c r="B714" t="s">
        <v>2141</v>
      </c>
      <c r="C714">
        <v>2560184</v>
      </c>
      <c r="D714" s="2">
        <v>2958465</v>
      </c>
      <c r="E714" s="2">
        <v>44299</v>
      </c>
      <c r="F714" s="28">
        <v>230.1</v>
      </c>
      <c r="G714" t="s">
        <v>2</v>
      </c>
    </row>
    <row r="715" spans="1:7" x14ac:dyDescent="0.25">
      <c r="A715" t="s">
        <v>0</v>
      </c>
      <c r="B715" t="s">
        <v>2141</v>
      </c>
      <c r="C715">
        <v>2560196</v>
      </c>
      <c r="D715" s="2">
        <v>2958465</v>
      </c>
      <c r="E715" s="2">
        <v>44299</v>
      </c>
      <c r="F715" s="28">
        <v>457.6</v>
      </c>
      <c r="G715" t="s">
        <v>2</v>
      </c>
    </row>
    <row r="716" spans="1:7" x14ac:dyDescent="0.25">
      <c r="A716" t="s">
        <v>0</v>
      </c>
      <c r="B716" t="s">
        <v>2141</v>
      </c>
      <c r="C716">
        <v>2560197</v>
      </c>
      <c r="D716" s="2">
        <v>2958465</v>
      </c>
      <c r="E716" s="2">
        <v>44299</v>
      </c>
      <c r="F716" s="28">
        <v>457.6</v>
      </c>
      <c r="G716" t="s">
        <v>2</v>
      </c>
    </row>
    <row r="717" spans="1:7" x14ac:dyDescent="0.25">
      <c r="A717" t="s">
        <v>0</v>
      </c>
      <c r="B717" t="s">
        <v>2141</v>
      </c>
      <c r="C717">
        <v>2560400</v>
      </c>
      <c r="D717" s="2">
        <v>2958465</v>
      </c>
      <c r="E717" s="2">
        <v>44713</v>
      </c>
      <c r="F717" s="28">
        <v>270</v>
      </c>
      <c r="G717" t="s">
        <v>18</v>
      </c>
    </row>
    <row r="718" spans="1:7" x14ac:dyDescent="0.25">
      <c r="A718" t="s">
        <v>0</v>
      </c>
      <c r="B718" t="s">
        <v>2141</v>
      </c>
      <c r="C718">
        <v>2560401</v>
      </c>
      <c r="D718" s="2">
        <v>2958465</v>
      </c>
      <c r="E718" s="2">
        <v>44713</v>
      </c>
      <c r="F718" s="28">
        <v>270</v>
      </c>
      <c r="G718" t="s">
        <v>18</v>
      </c>
    </row>
    <row r="719" spans="1:7" x14ac:dyDescent="0.25">
      <c r="A719" t="s">
        <v>0</v>
      </c>
      <c r="B719" t="s">
        <v>2141</v>
      </c>
      <c r="C719">
        <v>2560663</v>
      </c>
      <c r="D719" s="2">
        <v>2958465</v>
      </c>
      <c r="E719" s="2">
        <v>42929</v>
      </c>
      <c r="F719" s="28">
        <v>53.95</v>
      </c>
      <c r="G719" t="s">
        <v>2</v>
      </c>
    </row>
    <row r="720" spans="1:7" x14ac:dyDescent="0.25">
      <c r="A720" t="s">
        <v>0</v>
      </c>
      <c r="B720" t="s">
        <v>2141</v>
      </c>
      <c r="C720">
        <v>2560664</v>
      </c>
      <c r="D720" s="2">
        <v>2958465</v>
      </c>
      <c r="E720" s="2">
        <v>42929</v>
      </c>
      <c r="F720" s="28">
        <v>53.95</v>
      </c>
      <c r="G720" t="s">
        <v>2</v>
      </c>
    </row>
    <row r="721" spans="1:7" x14ac:dyDescent="0.25">
      <c r="A721" t="s">
        <v>0</v>
      </c>
      <c r="B721" t="s">
        <v>2141</v>
      </c>
      <c r="C721">
        <v>2560683</v>
      </c>
      <c r="D721" s="2">
        <v>2958465</v>
      </c>
      <c r="E721" s="2">
        <v>42929</v>
      </c>
      <c r="F721" s="28">
        <v>191.1</v>
      </c>
      <c r="G721" t="s">
        <v>2</v>
      </c>
    </row>
    <row r="722" spans="1:7" x14ac:dyDescent="0.25">
      <c r="A722" t="s">
        <v>0</v>
      </c>
      <c r="B722" t="s">
        <v>2141</v>
      </c>
      <c r="C722">
        <v>2560684</v>
      </c>
      <c r="D722" s="2">
        <v>2958465</v>
      </c>
      <c r="E722" s="2">
        <v>42929</v>
      </c>
      <c r="F722" s="28">
        <v>191.1</v>
      </c>
      <c r="G722" t="s">
        <v>2</v>
      </c>
    </row>
    <row r="723" spans="1:7" x14ac:dyDescent="0.25">
      <c r="A723" t="s">
        <v>0</v>
      </c>
      <c r="B723" t="s">
        <v>2141</v>
      </c>
      <c r="C723">
        <v>2560696</v>
      </c>
      <c r="D723" s="2">
        <v>2958465</v>
      </c>
      <c r="E723" s="2">
        <v>42929</v>
      </c>
      <c r="F723" s="28">
        <v>382.2</v>
      </c>
      <c r="G723" t="s">
        <v>2</v>
      </c>
    </row>
    <row r="724" spans="1:7" x14ac:dyDescent="0.25">
      <c r="A724" t="s">
        <v>0</v>
      </c>
      <c r="B724" t="s">
        <v>2141</v>
      </c>
      <c r="C724">
        <v>2560697</v>
      </c>
      <c r="D724" s="2">
        <v>2958465</v>
      </c>
      <c r="E724" s="2">
        <v>42929</v>
      </c>
      <c r="F724" s="28">
        <v>382.2</v>
      </c>
      <c r="G724" t="s">
        <v>2</v>
      </c>
    </row>
    <row r="725" spans="1:7" x14ac:dyDescent="0.25">
      <c r="A725" t="s">
        <v>0</v>
      </c>
      <c r="B725" t="s">
        <v>2141</v>
      </c>
      <c r="C725">
        <v>2562000</v>
      </c>
      <c r="D725" s="2">
        <v>2958465</v>
      </c>
      <c r="E725" s="2">
        <v>44713</v>
      </c>
      <c r="F725" s="28">
        <v>201</v>
      </c>
      <c r="G725" t="s">
        <v>18</v>
      </c>
    </row>
    <row r="726" spans="1:7" x14ac:dyDescent="0.25">
      <c r="A726" t="s">
        <v>0</v>
      </c>
      <c r="B726" t="s">
        <v>2141</v>
      </c>
      <c r="C726">
        <v>2562400</v>
      </c>
      <c r="D726" s="2">
        <v>2958465</v>
      </c>
      <c r="E726" s="2">
        <v>44713</v>
      </c>
      <c r="F726" s="28">
        <v>205</v>
      </c>
      <c r="G726" t="s">
        <v>18</v>
      </c>
    </row>
    <row r="727" spans="1:7" x14ac:dyDescent="0.25">
      <c r="A727" t="s">
        <v>0</v>
      </c>
      <c r="B727" t="s">
        <v>2141</v>
      </c>
      <c r="C727">
        <v>2562401</v>
      </c>
      <c r="D727" s="2">
        <v>2958465</v>
      </c>
      <c r="E727" s="2">
        <v>44713</v>
      </c>
      <c r="F727" s="28">
        <v>205</v>
      </c>
      <c r="G727" t="s">
        <v>18</v>
      </c>
    </row>
    <row r="728" spans="1:7" x14ac:dyDescent="0.25">
      <c r="A728" t="s">
        <v>0</v>
      </c>
      <c r="B728" t="s">
        <v>2141</v>
      </c>
      <c r="C728">
        <v>2563233</v>
      </c>
      <c r="D728" s="2">
        <v>2958465</v>
      </c>
      <c r="E728" s="2">
        <v>44764</v>
      </c>
      <c r="F728" s="28">
        <v>955.5</v>
      </c>
      <c r="G728" t="s">
        <v>2</v>
      </c>
    </row>
    <row r="729" spans="1:7" x14ac:dyDescent="0.25">
      <c r="A729" t="s">
        <v>0</v>
      </c>
      <c r="B729" t="s">
        <v>2141</v>
      </c>
      <c r="C729">
        <v>2563234</v>
      </c>
      <c r="D729" s="2">
        <v>2958465</v>
      </c>
      <c r="E729" s="2">
        <v>44764</v>
      </c>
      <c r="F729" s="28">
        <v>955.5</v>
      </c>
      <c r="G729" t="s">
        <v>2</v>
      </c>
    </row>
    <row r="730" spans="1:7" x14ac:dyDescent="0.25">
      <c r="A730" t="s">
        <v>0</v>
      </c>
      <c r="B730" t="s">
        <v>2141</v>
      </c>
      <c r="C730">
        <v>2563265</v>
      </c>
      <c r="D730" s="2">
        <v>2958465</v>
      </c>
      <c r="E730" s="2">
        <v>44764</v>
      </c>
      <c r="F730" s="28">
        <v>3753.75</v>
      </c>
      <c r="G730" t="s">
        <v>3</v>
      </c>
    </row>
    <row r="731" spans="1:7" x14ac:dyDescent="0.25">
      <c r="A731" t="s">
        <v>0</v>
      </c>
      <c r="B731" t="s">
        <v>2141</v>
      </c>
      <c r="C731">
        <v>2563733</v>
      </c>
      <c r="D731" s="2">
        <v>2958465</v>
      </c>
      <c r="E731" s="2">
        <v>42929</v>
      </c>
      <c r="F731" s="28">
        <v>965.25</v>
      </c>
      <c r="G731" t="s">
        <v>2</v>
      </c>
    </row>
    <row r="732" spans="1:7" x14ac:dyDescent="0.25">
      <c r="A732" t="s">
        <v>0</v>
      </c>
      <c r="B732" t="s">
        <v>2141</v>
      </c>
      <c r="C732">
        <v>2563734</v>
      </c>
      <c r="D732" s="2">
        <v>2958465</v>
      </c>
      <c r="E732" s="2">
        <v>42929</v>
      </c>
      <c r="F732" s="28">
        <v>965.25</v>
      </c>
      <c r="G732" t="s">
        <v>2</v>
      </c>
    </row>
    <row r="733" spans="1:7" x14ac:dyDescent="0.25">
      <c r="A733" t="s">
        <v>0</v>
      </c>
      <c r="B733" t="s">
        <v>2141</v>
      </c>
      <c r="C733">
        <v>2563765</v>
      </c>
      <c r="D733" s="2">
        <v>2958465</v>
      </c>
      <c r="E733" s="2">
        <v>42929</v>
      </c>
      <c r="F733" s="28">
        <v>3796</v>
      </c>
      <c r="G733" t="s">
        <v>3</v>
      </c>
    </row>
    <row r="734" spans="1:7" x14ac:dyDescent="0.25">
      <c r="A734" t="s">
        <v>0</v>
      </c>
      <c r="B734" t="s">
        <v>2141</v>
      </c>
      <c r="C734">
        <v>2564233</v>
      </c>
      <c r="D734" s="2">
        <v>2958465</v>
      </c>
      <c r="E734" s="2">
        <v>44764</v>
      </c>
      <c r="F734" s="28">
        <v>1267.5</v>
      </c>
      <c r="G734" t="s">
        <v>2</v>
      </c>
    </row>
    <row r="735" spans="1:7" x14ac:dyDescent="0.25">
      <c r="A735" t="s">
        <v>0</v>
      </c>
      <c r="B735" t="s">
        <v>2141</v>
      </c>
      <c r="C735">
        <v>2564234</v>
      </c>
      <c r="D735" s="2">
        <v>2958465</v>
      </c>
      <c r="E735" s="2">
        <v>44764</v>
      </c>
      <c r="F735" s="28">
        <v>1267.5</v>
      </c>
      <c r="G735" t="s">
        <v>2</v>
      </c>
    </row>
    <row r="736" spans="1:7" x14ac:dyDescent="0.25">
      <c r="A736" t="s">
        <v>0</v>
      </c>
      <c r="B736" t="s">
        <v>2141</v>
      </c>
      <c r="C736">
        <v>2564265</v>
      </c>
      <c r="D736" s="2">
        <v>2958465</v>
      </c>
      <c r="E736" s="2">
        <v>44764</v>
      </c>
      <c r="F736" s="28">
        <v>4940</v>
      </c>
      <c r="G736" t="s">
        <v>3</v>
      </c>
    </row>
    <row r="737" spans="1:7" x14ac:dyDescent="0.25">
      <c r="A737" t="s">
        <v>0</v>
      </c>
      <c r="B737" t="s">
        <v>2141</v>
      </c>
      <c r="C737">
        <v>2564733</v>
      </c>
      <c r="D737" s="2">
        <v>2958465</v>
      </c>
      <c r="E737" s="2">
        <v>42929</v>
      </c>
      <c r="F737" s="28">
        <v>1300</v>
      </c>
      <c r="G737" t="s">
        <v>2</v>
      </c>
    </row>
    <row r="738" spans="1:7" x14ac:dyDescent="0.25">
      <c r="A738" t="s">
        <v>0</v>
      </c>
      <c r="B738" t="s">
        <v>2141</v>
      </c>
      <c r="C738">
        <v>2564734</v>
      </c>
      <c r="D738" s="2">
        <v>2958465</v>
      </c>
      <c r="E738" s="2">
        <v>42929</v>
      </c>
      <c r="F738" s="28">
        <v>1300</v>
      </c>
      <c r="G738" t="s">
        <v>2</v>
      </c>
    </row>
    <row r="739" spans="1:7" x14ac:dyDescent="0.25">
      <c r="A739" t="s">
        <v>0</v>
      </c>
      <c r="B739" t="s">
        <v>2141</v>
      </c>
      <c r="C739">
        <v>2564765</v>
      </c>
      <c r="D739" s="2">
        <v>2958465</v>
      </c>
      <c r="E739" s="2">
        <v>42929</v>
      </c>
      <c r="F739" s="28">
        <v>5135</v>
      </c>
      <c r="G739" t="s">
        <v>3</v>
      </c>
    </row>
    <row r="740" spans="1:7" x14ac:dyDescent="0.25">
      <c r="A740" t="s">
        <v>0</v>
      </c>
      <c r="B740" t="s">
        <v>2141</v>
      </c>
      <c r="C740">
        <v>2567000</v>
      </c>
      <c r="D740" s="2">
        <v>2958465</v>
      </c>
      <c r="E740" s="2">
        <v>44105</v>
      </c>
      <c r="F740" s="28">
        <v>136</v>
      </c>
      <c r="G740" t="s">
        <v>18</v>
      </c>
    </row>
    <row r="741" spans="1:7" x14ac:dyDescent="0.25">
      <c r="A741" t="s">
        <v>0</v>
      </c>
      <c r="B741" t="s">
        <v>2141</v>
      </c>
      <c r="C741">
        <v>2567183</v>
      </c>
      <c r="D741" s="2">
        <v>2958465</v>
      </c>
      <c r="E741" s="2">
        <v>43372</v>
      </c>
      <c r="F741" s="28">
        <v>185.25</v>
      </c>
      <c r="G741" t="s">
        <v>2</v>
      </c>
    </row>
    <row r="742" spans="1:7" x14ac:dyDescent="0.25">
      <c r="A742" t="s">
        <v>0</v>
      </c>
      <c r="B742" t="s">
        <v>2141</v>
      </c>
      <c r="C742">
        <v>2567184</v>
      </c>
      <c r="D742" s="2">
        <v>2958465</v>
      </c>
      <c r="E742" s="2">
        <v>43372</v>
      </c>
      <c r="F742" s="28">
        <v>185.25</v>
      </c>
      <c r="G742" t="s">
        <v>2</v>
      </c>
    </row>
    <row r="743" spans="1:7" x14ac:dyDescent="0.25">
      <c r="A743" t="s">
        <v>0</v>
      </c>
      <c r="B743" t="s">
        <v>2141</v>
      </c>
      <c r="C743">
        <v>2567233</v>
      </c>
      <c r="D743" s="2">
        <v>2958465</v>
      </c>
      <c r="E743" s="2">
        <v>43372</v>
      </c>
      <c r="F743" s="28">
        <v>910</v>
      </c>
      <c r="G743" t="s">
        <v>2</v>
      </c>
    </row>
    <row r="744" spans="1:7" x14ac:dyDescent="0.25">
      <c r="A744" t="s">
        <v>0</v>
      </c>
      <c r="B744" t="s">
        <v>2141</v>
      </c>
      <c r="C744">
        <v>2567234</v>
      </c>
      <c r="D744" s="2">
        <v>2958465</v>
      </c>
      <c r="E744" s="2">
        <v>43372</v>
      </c>
      <c r="F744" s="28">
        <v>910</v>
      </c>
      <c r="G744" t="s">
        <v>2</v>
      </c>
    </row>
    <row r="745" spans="1:7" x14ac:dyDescent="0.25">
      <c r="A745" t="s">
        <v>0</v>
      </c>
      <c r="B745" t="s">
        <v>2141</v>
      </c>
      <c r="C745">
        <v>2567400</v>
      </c>
      <c r="D745" s="2">
        <v>2958465</v>
      </c>
      <c r="E745" s="2">
        <v>44305</v>
      </c>
      <c r="F745" s="28">
        <v>140</v>
      </c>
      <c r="G745" t="s">
        <v>18</v>
      </c>
    </row>
    <row r="746" spans="1:7" x14ac:dyDescent="0.25">
      <c r="A746" t="s">
        <v>0</v>
      </c>
      <c r="B746" t="s">
        <v>2141</v>
      </c>
      <c r="C746">
        <v>2567401</v>
      </c>
      <c r="D746" s="2">
        <v>2958465</v>
      </c>
      <c r="E746" s="2">
        <v>44305</v>
      </c>
      <c r="F746" s="28">
        <v>140</v>
      </c>
      <c r="G746" t="s">
        <v>18</v>
      </c>
    </row>
    <row r="747" spans="1:7" x14ac:dyDescent="0.25">
      <c r="A747" t="s">
        <v>0</v>
      </c>
      <c r="B747" t="s">
        <v>2141</v>
      </c>
      <c r="C747">
        <v>2567683</v>
      </c>
      <c r="D747" s="2">
        <v>2958465</v>
      </c>
      <c r="E747" s="2">
        <v>43372</v>
      </c>
      <c r="F747" s="28">
        <v>161.85</v>
      </c>
      <c r="G747" t="s">
        <v>2</v>
      </c>
    </row>
    <row r="748" spans="1:7" x14ac:dyDescent="0.25">
      <c r="A748" t="s">
        <v>0</v>
      </c>
      <c r="B748" t="s">
        <v>2141</v>
      </c>
      <c r="C748">
        <v>2567684</v>
      </c>
      <c r="D748" s="2">
        <v>2958465</v>
      </c>
      <c r="E748" s="2">
        <v>43372</v>
      </c>
      <c r="F748" s="28">
        <v>161.85</v>
      </c>
      <c r="G748" t="s">
        <v>2</v>
      </c>
    </row>
    <row r="749" spans="1:7" x14ac:dyDescent="0.25">
      <c r="A749" t="s">
        <v>0</v>
      </c>
      <c r="B749" t="s">
        <v>2141</v>
      </c>
      <c r="C749">
        <v>2567733</v>
      </c>
      <c r="D749" s="2">
        <v>2958465</v>
      </c>
      <c r="E749" s="2">
        <v>43372</v>
      </c>
      <c r="F749" s="28">
        <v>787.8</v>
      </c>
      <c r="G749" t="s">
        <v>2</v>
      </c>
    </row>
    <row r="750" spans="1:7" x14ac:dyDescent="0.25">
      <c r="A750" t="s">
        <v>0</v>
      </c>
      <c r="B750" t="s">
        <v>2141</v>
      </c>
      <c r="C750">
        <v>2567734</v>
      </c>
      <c r="D750" s="2">
        <v>2958465</v>
      </c>
      <c r="E750" s="2">
        <v>43372</v>
      </c>
      <c r="F750" s="28">
        <v>787.8</v>
      </c>
      <c r="G750" t="s">
        <v>2</v>
      </c>
    </row>
    <row r="751" spans="1:7" x14ac:dyDescent="0.25">
      <c r="A751" t="s">
        <v>0</v>
      </c>
      <c r="B751" t="s">
        <v>2141</v>
      </c>
      <c r="C751">
        <v>2568000</v>
      </c>
      <c r="D751" s="2">
        <v>2958465</v>
      </c>
      <c r="E751" s="2">
        <v>44105</v>
      </c>
      <c r="F751" s="28">
        <v>176</v>
      </c>
      <c r="G751" t="s">
        <v>18</v>
      </c>
    </row>
    <row r="752" spans="1:7" x14ac:dyDescent="0.25">
      <c r="A752" t="s">
        <v>0</v>
      </c>
      <c r="B752" t="s">
        <v>2141</v>
      </c>
      <c r="C752">
        <v>2568183</v>
      </c>
      <c r="D752" s="2">
        <v>2958465</v>
      </c>
      <c r="E752" s="2">
        <v>43372</v>
      </c>
      <c r="F752" s="28">
        <v>243.75</v>
      </c>
      <c r="G752" t="s">
        <v>2</v>
      </c>
    </row>
    <row r="753" spans="1:7" x14ac:dyDescent="0.25">
      <c r="A753" t="s">
        <v>0</v>
      </c>
      <c r="B753" t="s">
        <v>2141</v>
      </c>
      <c r="C753">
        <v>2568184</v>
      </c>
      <c r="D753" s="2">
        <v>2958465</v>
      </c>
      <c r="E753" s="2">
        <v>43372</v>
      </c>
      <c r="F753" s="28">
        <v>243.75</v>
      </c>
      <c r="G753" t="s">
        <v>2</v>
      </c>
    </row>
    <row r="754" spans="1:7" x14ac:dyDescent="0.25">
      <c r="A754" t="s">
        <v>0</v>
      </c>
      <c r="B754" t="s">
        <v>2141</v>
      </c>
      <c r="C754">
        <v>2568233</v>
      </c>
      <c r="D754" s="2">
        <v>2958465</v>
      </c>
      <c r="E754" s="2">
        <v>43372</v>
      </c>
      <c r="F754" s="28">
        <v>1196</v>
      </c>
      <c r="G754" t="s">
        <v>2</v>
      </c>
    </row>
    <row r="755" spans="1:7" x14ac:dyDescent="0.25">
      <c r="A755" t="s">
        <v>0</v>
      </c>
      <c r="B755" t="s">
        <v>2141</v>
      </c>
      <c r="C755">
        <v>2568234</v>
      </c>
      <c r="D755" s="2">
        <v>2958465</v>
      </c>
      <c r="E755" s="2">
        <v>43372</v>
      </c>
      <c r="F755" s="28">
        <v>1196</v>
      </c>
      <c r="G755" t="s">
        <v>2</v>
      </c>
    </row>
    <row r="756" spans="1:7" x14ac:dyDescent="0.25">
      <c r="A756" t="s">
        <v>0</v>
      </c>
      <c r="B756" t="s">
        <v>2141</v>
      </c>
      <c r="C756">
        <v>2568265</v>
      </c>
      <c r="D756" s="2">
        <v>2958465</v>
      </c>
      <c r="E756" s="2">
        <v>43372</v>
      </c>
      <c r="F756" s="28">
        <v>4680</v>
      </c>
      <c r="G756" t="s">
        <v>3</v>
      </c>
    </row>
    <row r="757" spans="1:7" x14ac:dyDescent="0.25">
      <c r="A757" t="s">
        <v>0</v>
      </c>
      <c r="B757" t="s">
        <v>2141</v>
      </c>
      <c r="C757">
        <v>2568400</v>
      </c>
      <c r="D757" s="2">
        <v>2958465</v>
      </c>
      <c r="E757" s="2">
        <v>44305</v>
      </c>
      <c r="F757" s="28">
        <v>180</v>
      </c>
      <c r="G757" t="s">
        <v>18</v>
      </c>
    </row>
    <row r="758" spans="1:7" x14ac:dyDescent="0.25">
      <c r="A758" t="s">
        <v>0</v>
      </c>
      <c r="B758" t="s">
        <v>2141</v>
      </c>
      <c r="C758">
        <v>2568401</v>
      </c>
      <c r="D758" s="2">
        <v>2958465</v>
      </c>
      <c r="E758" s="2">
        <v>44305</v>
      </c>
      <c r="F758" s="28">
        <v>180</v>
      </c>
      <c r="G758" t="s">
        <v>18</v>
      </c>
    </row>
    <row r="759" spans="1:7" x14ac:dyDescent="0.25">
      <c r="A759" t="s">
        <v>0</v>
      </c>
      <c r="B759" t="s">
        <v>2141</v>
      </c>
      <c r="C759">
        <v>2568683</v>
      </c>
      <c r="D759" s="2">
        <v>2958465</v>
      </c>
      <c r="E759" s="2">
        <v>43372</v>
      </c>
      <c r="F759" s="28">
        <v>230.1</v>
      </c>
      <c r="G759" t="s">
        <v>2</v>
      </c>
    </row>
    <row r="760" spans="1:7" x14ac:dyDescent="0.25">
      <c r="A760" t="s">
        <v>0</v>
      </c>
      <c r="B760" t="s">
        <v>2141</v>
      </c>
      <c r="C760">
        <v>2568684</v>
      </c>
      <c r="D760" s="2">
        <v>2958465</v>
      </c>
      <c r="E760" s="2">
        <v>43372</v>
      </c>
      <c r="F760" s="28">
        <v>230.1</v>
      </c>
      <c r="G760" t="s">
        <v>2</v>
      </c>
    </row>
    <row r="761" spans="1:7" x14ac:dyDescent="0.25">
      <c r="A761" t="s">
        <v>0</v>
      </c>
      <c r="B761" t="s">
        <v>2141</v>
      </c>
      <c r="C761">
        <v>2568733</v>
      </c>
      <c r="D761" s="2">
        <v>2958465</v>
      </c>
      <c r="E761" s="2">
        <v>43372</v>
      </c>
      <c r="F761" s="28">
        <v>1129.05</v>
      </c>
      <c r="G761" t="s">
        <v>2</v>
      </c>
    </row>
    <row r="762" spans="1:7" x14ac:dyDescent="0.25">
      <c r="A762" t="s">
        <v>0</v>
      </c>
      <c r="B762" t="s">
        <v>2141</v>
      </c>
      <c r="C762">
        <v>2568734</v>
      </c>
      <c r="D762" s="2">
        <v>2958465</v>
      </c>
      <c r="E762" s="2">
        <v>43372</v>
      </c>
      <c r="F762" s="28">
        <v>1129.05</v>
      </c>
      <c r="G762" t="s">
        <v>2</v>
      </c>
    </row>
    <row r="763" spans="1:7" x14ac:dyDescent="0.25">
      <c r="A763" t="s">
        <v>0</v>
      </c>
      <c r="B763" t="s">
        <v>2141</v>
      </c>
      <c r="C763">
        <v>2568765</v>
      </c>
      <c r="D763" s="2">
        <v>2958465</v>
      </c>
      <c r="E763" s="2">
        <v>43372</v>
      </c>
      <c r="F763" s="28">
        <v>4436.25</v>
      </c>
      <c r="G763" t="s">
        <v>3</v>
      </c>
    </row>
    <row r="764" spans="1:7" x14ac:dyDescent="0.25">
      <c r="A764" t="s">
        <v>0</v>
      </c>
      <c r="B764" t="s">
        <v>2141</v>
      </c>
      <c r="C764">
        <v>2569000</v>
      </c>
      <c r="D764" s="2">
        <v>2958465</v>
      </c>
      <c r="E764" s="2">
        <v>44105</v>
      </c>
      <c r="F764" s="28">
        <v>296</v>
      </c>
      <c r="G764" t="s">
        <v>18</v>
      </c>
    </row>
    <row r="765" spans="1:7" x14ac:dyDescent="0.25">
      <c r="A765" t="s">
        <v>0</v>
      </c>
      <c r="B765" t="s">
        <v>2141</v>
      </c>
      <c r="C765">
        <v>2569183</v>
      </c>
      <c r="D765" s="2">
        <v>2958465</v>
      </c>
      <c r="E765" s="2">
        <v>43372</v>
      </c>
      <c r="F765" s="28">
        <v>364</v>
      </c>
      <c r="G765" t="s">
        <v>2</v>
      </c>
    </row>
    <row r="766" spans="1:7" x14ac:dyDescent="0.25">
      <c r="A766" t="s">
        <v>0</v>
      </c>
      <c r="B766" t="s">
        <v>2141</v>
      </c>
      <c r="C766">
        <v>2569184</v>
      </c>
      <c r="D766" s="2">
        <v>2958465</v>
      </c>
      <c r="E766" s="2">
        <v>43372</v>
      </c>
      <c r="F766" s="28">
        <v>364</v>
      </c>
      <c r="G766" t="s">
        <v>2</v>
      </c>
    </row>
    <row r="767" spans="1:7" x14ac:dyDescent="0.25">
      <c r="A767" t="s">
        <v>0</v>
      </c>
      <c r="B767" t="s">
        <v>2141</v>
      </c>
      <c r="C767">
        <v>2569233</v>
      </c>
      <c r="D767" s="2">
        <v>2958465</v>
      </c>
      <c r="E767" s="2">
        <v>43372</v>
      </c>
      <c r="F767" s="28">
        <v>1803.75</v>
      </c>
      <c r="G767" t="s">
        <v>2</v>
      </c>
    </row>
    <row r="768" spans="1:7" x14ac:dyDescent="0.25">
      <c r="A768" t="s">
        <v>0</v>
      </c>
      <c r="B768" t="s">
        <v>2141</v>
      </c>
      <c r="C768">
        <v>2569234</v>
      </c>
      <c r="D768" s="2">
        <v>2958465</v>
      </c>
      <c r="E768" s="2">
        <v>43372</v>
      </c>
      <c r="F768" s="28">
        <v>1803.75</v>
      </c>
      <c r="G768" t="s">
        <v>2</v>
      </c>
    </row>
    <row r="769" spans="1:7" x14ac:dyDescent="0.25">
      <c r="A769" t="s">
        <v>0</v>
      </c>
      <c r="B769" t="s">
        <v>2141</v>
      </c>
      <c r="C769">
        <v>2569265</v>
      </c>
      <c r="D769" s="2">
        <v>2958465</v>
      </c>
      <c r="E769" s="2">
        <v>43372</v>
      </c>
      <c r="F769" s="28">
        <v>7150</v>
      </c>
      <c r="G769" t="s">
        <v>3</v>
      </c>
    </row>
    <row r="770" spans="1:7" x14ac:dyDescent="0.25">
      <c r="A770" t="s">
        <v>0</v>
      </c>
      <c r="B770" t="s">
        <v>2141</v>
      </c>
      <c r="C770">
        <v>2569400</v>
      </c>
      <c r="D770" s="2">
        <v>2958465</v>
      </c>
      <c r="E770" s="2">
        <v>44305</v>
      </c>
      <c r="F770" s="28">
        <v>300</v>
      </c>
      <c r="G770" t="s">
        <v>18</v>
      </c>
    </row>
    <row r="771" spans="1:7" x14ac:dyDescent="0.25">
      <c r="A771" t="s">
        <v>0</v>
      </c>
      <c r="B771" t="s">
        <v>2141</v>
      </c>
      <c r="C771">
        <v>2569401</v>
      </c>
      <c r="D771" s="2">
        <v>2958465</v>
      </c>
      <c r="E771" s="2">
        <v>44305</v>
      </c>
      <c r="F771" s="28">
        <v>300</v>
      </c>
      <c r="G771" t="s">
        <v>18</v>
      </c>
    </row>
    <row r="772" spans="1:7" x14ac:dyDescent="0.25">
      <c r="A772" t="s">
        <v>0</v>
      </c>
      <c r="B772" t="s">
        <v>2141</v>
      </c>
      <c r="C772">
        <v>2569683</v>
      </c>
      <c r="D772" s="2">
        <v>2958465</v>
      </c>
      <c r="E772" s="2">
        <v>43372</v>
      </c>
      <c r="F772" s="28">
        <v>341.9</v>
      </c>
      <c r="G772" t="s">
        <v>2</v>
      </c>
    </row>
    <row r="773" spans="1:7" x14ac:dyDescent="0.25">
      <c r="A773" t="s">
        <v>0</v>
      </c>
      <c r="B773" t="s">
        <v>2141</v>
      </c>
      <c r="C773">
        <v>2569684</v>
      </c>
      <c r="D773" s="2">
        <v>2958465</v>
      </c>
      <c r="E773" s="2">
        <v>43372</v>
      </c>
      <c r="F773" s="28">
        <v>341.9</v>
      </c>
      <c r="G773" t="s">
        <v>2</v>
      </c>
    </row>
    <row r="774" spans="1:7" x14ac:dyDescent="0.25">
      <c r="A774" t="s">
        <v>0</v>
      </c>
      <c r="B774" t="s">
        <v>2141</v>
      </c>
      <c r="C774">
        <v>2569733</v>
      </c>
      <c r="D774" s="2">
        <v>2958465</v>
      </c>
      <c r="E774" s="2">
        <v>43372</v>
      </c>
      <c r="F774" s="28">
        <v>1688.7</v>
      </c>
      <c r="G774" t="s">
        <v>2</v>
      </c>
    </row>
    <row r="775" spans="1:7" x14ac:dyDescent="0.25">
      <c r="A775" t="s">
        <v>0</v>
      </c>
      <c r="B775" t="s">
        <v>2141</v>
      </c>
      <c r="C775">
        <v>2569734</v>
      </c>
      <c r="D775" s="2">
        <v>2958465</v>
      </c>
      <c r="E775" s="2">
        <v>43372</v>
      </c>
      <c r="F775" s="28">
        <v>1688.7</v>
      </c>
      <c r="G775" t="s">
        <v>2</v>
      </c>
    </row>
    <row r="776" spans="1:7" x14ac:dyDescent="0.25">
      <c r="A776" t="s">
        <v>0</v>
      </c>
      <c r="B776" t="s">
        <v>2141</v>
      </c>
      <c r="C776">
        <v>2569765</v>
      </c>
      <c r="D776" s="2">
        <v>2958465</v>
      </c>
      <c r="E776" s="2">
        <v>43372</v>
      </c>
      <c r="F776" s="28">
        <v>6675.5</v>
      </c>
      <c r="G776" t="s">
        <v>3</v>
      </c>
    </row>
    <row r="777" spans="1:7" x14ac:dyDescent="0.25">
      <c r="A777" t="s">
        <v>0</v>
      </c>
      <c r="B777" t="s">
        <v>2141</v>
      </c>
      <c r="C777">
        <v>2570000</v>
      </c>
      <c r="D777" s="2">
        <v>2958465</v>
      </c>
      <c r="E777" s="2">
        <v>44105</v>
      </c>
      <c r="F777" s="28">
        <v>146</v>
      </c>
      <c r="G777" t="s">
        <v>18</v>
      </c>
    </row>
    <row r="778" spans="1:7" x14ac:dyDescent="0.25">
      <c r="A778" t="s">
        <v>0</v>
      </c>
      <c r="B778" t="s">
        <v>2141</v>
      </c>
      <c r="C778">
        <v>2570183</v>
      </c>
      <c r="D778" s="2">
        <v>2958465</v>
      </c>
      <c r="E778" s="2">
        <v>43372</v>
      </c>
      <c r="F778" s="28">
        <v>191.75</v>
      </c>
      <c r="G778" t="s">
        <v>2</v>
      </c>
    </row>
    <row r="779" spans="1:7" x14ac:dyDescent="0.25">
      <c r="A779" t="s">
        <v>0</v>
      </c>
      <c r="B779" t="s">
        <v>2141</v>
      </c>
      <c r="C779">
        <v>2570184</v>
      </c>
      <c r="D779" s="2">
        <v>2958465</v>
      </c>
      <c r="E779" s="2">
        <v>43372</v>
      </c>
      <c r="F779" s="28">
        <v>191.75</v>
      </c>
      <c r="G779" t="s">
        <v>2</v>
      </c>
    </row>
    <row r="780" spans="1:7" x14ac:dyDescent="0.25">
      <c r="A780" t="s">
        <v>0</v>
      </c>
      <c r="B780" t="s">
        <v>2141</v>
      </c>
      <c r="C780">
        <v>2570233</v>
      </c>
      <c r="D780" s="2">
        <v>2958465</v>
      </c>
      <c r="E780" s="2">
        <v>43372</v>
      </c>
      <c r="F780" s="28">
        <v>932.75</v>
      </c>
      <c r="G780" t="s">
        <v>2</v>
      </c>
    </row>
    <row r="781" spans="1:7" x14ac:dyDescent="0.25">
      <c r="A781" t="s">
        <v>0</v>
      </c>
      <c r="B781" t="s">
        <v>2141</v>
      </c>
      <c r="C781">
        <v>2570234</v>
      </c>
      <c r="D781" s="2">
        <v>2958465</v>
      </c>
      <c r="E781" s="2">
        <v>43372</v>
      </c>
      <c r="F781" s="28">
        <v>932.75</v>
      </c>
      <c r="G781" t="s">
        <v>2</v>
      </c>
    </row>
    <row r="782" spans="1:7" x14ac:dyDescent="0.25">
      <c r="A782" t="s">
        <v>0</v>
      </c>
      <c r="B782" t="s">
        <v>2141</v>
      </c>
      <c r="C782">
        <v>2570265</v>
      </c>
      <c r="D782" s="2">
        <v>2958465</v>
      </c>
      <c r="E782" s="2">
        <v>43372</v>
      </c>
      <c r="F782" s="28">
        <v>3640</v>
      </c>
      <c r="G782" t="s">
        <v>3</v>
      </c>
    </row>
    <row r="783" spans="1:7" x14ac:dyDescent="0.25">
      <c r="A783" t="s">
        <v>0</v>
      </c>
      <c r="B783" t="s">
        <v>2141</v>
      </c>
      <c r="C783">
        <v>2570400</v>
      </c>
      <c r="D783" s="2">
        <v>2958465</v>
      </c>
      <c r="E783" s="2">
        <v>44305</v>
      </c>
      <c r="F783" s="28">
        <v>150</v>
      </c>
      <c r="G783" t="s">
        <v>18</v>
      </c>
    </row>
    <row r="784" spans="1:7" x14ac:dyDescent="0.25">
      <c r="A784" t="s">
        <v>0</v>
      </c>
      <c r="B784" t="s">
        <v>2141</v>
      </c>
      <c r="C784">
        <v>2570401</v>
      </c>
      <c r="D784" s="2">
        <v>2958465</v>
      </c>
      <c r="E784" s="2">
        <v>44305</v>
      </c>
      <c r="F784" s="28">
        <v>150</v>
      </c>
      <c r="G784" t="s">
        <v>18</v>
      </c>
    </row>
    <row r="785" spans="1:7" x14ac:dyDescent="0.25">
      <c r="A785" t="s">
        <v>0</v>
      </c>
      <c r="B785" t="s">
        <v>2141</v>
      </c>
      <c r="C785">
        <v>2570683</v>
      </c>
      <c r="D785" s="2">
        <v>2958465</v>
      </c>
      <c r="E785" s="2">
        <v>43372</v>
      </c>
      <c r="F785" s="28">
        <v>168.35</v>
      </c>
      <c r="G785" t="s">
        <v>2</v>
      </c>
    </row>
    <row r="786" spans="1:7" x14ac:dyDescent="0.25">
      <c r="A786" t="s">
        <v>0</v>
      </c>
      <c r="B786" t="s">
        <v>2141</v>
      </c>
      <c r="C786">
        <v>2570684</v>
      </c>
      <c r="D786" s="2">
        <v>2958465</v>
      </c>
      <c r="E786" s="2">
        <v>43372</v>
      </c>
      <c r="F786" s="28">
        <v>168.35</v>
      </c>
      <c r="G786" t="s">
        <v>2</v>
      </c>
    </row>
    <row r="787" spans="1:7" x14ac:dyDescent="0.25">
      <c r="A787" t="s">
        <v>0</v>
      </c>
      <c r="B787" t="s">
        <v>2141</v>
      </c>
      <c r="C787">
        <v>2570733</v>
      </c>
      <c r="D787" s="2">
        <v>2958465</v>
      </c>
      <c r="E787" s="2">
        <v>43372</v>
      </c>
      <c r="F787" s="28">
        <v>819</v>
      </c>
      <c r="G787" t="s">
        <v>2</v>
      </c>
    </row>
    <row r="788" spans="1:7" x14ac:dyDescent="0.25">
      <c r="A788" t="s">
        <v>0</v>
      </c>
      <c r="B788" t="s">
        <v>2141</v>
      </c>
      <c r="C788">
        <v>2570734</v>
      </c>
      <c r="D788" s="2">
        <v>2958465</v>
      </c>
      <c r="E788" s="2">
        <v>43372</v>
      </c>
      <c r="F788" s="28">
        <v>819</v>
      </c>
      <c r="G788" t="s">
        <v>2</v>
      </c>
    </row>
    <row r="789" spans="1:7" x14ac:dyDescent="0.25">
      <c r="A789" t="s">
        <v>0</v>
      </c>
      <c r="B789" t="s">
        <v>2141</v>
      </c>
      <c r="C789">
        <v>2570765</v>
      </c>
      <c r="D789" s="2">
        <v>2958465</v>
      </c>
      <c r="E789" s="2">
        <v>43372</v>
      </c>
      <c r="F789" s="28">
        <v>3198</v>
      </c>
      <c r="G789" t="s">
        <v>3</v>
      </c>
    </row>
    <row r="790" spans="1:7" x14ac:dyDescent="0.25">
      <c r="A790" t="s">
        <v>0</v>
      </c>
      <c r="B790" t="s">
        <v>2141</v>
      </c>
      <c r="C790">
        <v>2571000</v>
      </c>
      <c r="D790" s="2">
        <v>2958465</v>
      </c>
      <c r="E790" s="2">
        <v>44945</v>
      </c>
      <c r="F790" s="28">
        <v>206</v>
      </c>
      <c r="G790" t="s">
        <v>18</v>
      </c>
    </row>
    <row r="791" spans="1:7" x14ac:dyDescent="0.25">
      <c r="A791" t="s">
        <v>0</v>
      </c>
      <c r="B791" t="s">
        <v>2141</v>
      </c>
      <c r="C791">
        <v>2571181</v>
      </c>
      <c r="D791" s="2">
        <v>2958465</v>
      </c>
      <c r="E791" s="2">
        <v>45505</v>
      </c>
      <c r="F791" s="28">
        <v>276.25</v>
      </c>
      <c r="G791" t="s">
        <v>2</v>
      </c>
    </row>
    <row r="792" spans="1:7" x14ac:dyDescent="0.25">
      <c r="A792" t="s">
        <v>0</v>
      </c>
      <c r="B792" t="s">
        <v>2141</v>
      </c>
      <c r="C792">
        <v>2571183</v>
      </c>
      <c r="D792" s="2">
        <v>2958465</v>
      </c>
      <c r="E792" s="2">
        <v>45505</v>
      </c>
      <c r="F792" s="28">
        <v>276.25</v>
      </c>
      <c r="G792" t="s">
        <v>2</v>
      </c>
    </row>
    <row r="793" spans="1:7" x14ac:dyDescent="0.25">
      <c r="A793" t="s">
        <v>0</v>
      </c>
      <c r="B793" t="s">
        <v>2141</v>
      </c>
      <c r="C793">
        <v>2571184</v>
      </c>
      <c r="D793" s="2">
        <v>2958465</v>
      </c>
      <c r="E793" s="2">
        <v>45505</v>
      </c>
      <c r="F793" s="28">
        <v>276.25</v>
      </c>
      <c r="G793" t="s">
        <v>2</v>
      </c>
    </row>
    <row r="794" spans="1:7" x14ac:dyDescent="0.25">
      <c r="A794" t="s">
        <v>0</v>
      </c>
      <c r="B794" t="s">
        <v>2141</v>
      </c>
      <c r="C794">
        <v>2571201</v>
      </c>
      <c r="D794" s="2">
        <v>2958465</v>
      </c>
      <c r="E794" s="2">
        <v>43475</v>
      </c>
      <c r="F794" s="28">
        <v>469.95</v>
      </c>
      <c r="G794" t="s">
        <v>2</v>
      </c>
    </row>
    <row r="795" spans="1:7" x14ac:dyDescent="0.25">
      <c r="A795" t="s">
        <v>0</v>
      </c>
      <c r="B795" t="s">
        <v>2141</v>
      </c>
      <c r="C795">
        <v>2571203</v>
      </c>
      <c r="D795" s="2">
        <v>2958465</v>
      </c>
      <c r="E795" s="2">
        <v>43475</v>
      </c>
      <c r="F795" s="28">
        <v>469.95</v>
      </c>
      <c r="G795" t="s">
        <v>2</v>
      </c>
    </row>
    <row r="796" spans="1:7" x14ac:dyDescent="0.25">
      <c r="A796" t="s">
        <v>0</v>
      </c>
      <c r="B796" t="s">
        <v>2141</v>
      </c>
      <c r="C796">
        <v>2571204</v>
      </c>
      <c r="D796" s="2">
        <v>2958465</v>
      </c>
      <c r="E796" s="2">
        <v>44083</v>
      </c>
      <c r="F796" s="28">
        <v>469.95</v>
      </c>
      <c r="G796" t="s">
        <v>2</v>
      </c>
    </row>
    <row r="797" spans="1:7" x14ac:dyDescent="0.25">
      <c r="A797" t="s">
        <v>0</v>
      </c>
      <c r="B797" t="s">
        <v>2141</v>
      </c>
      <c r="C797">
        <v>2571229</v>
      </c>
      <c r="D797" s="2">
        <v>2958465</v>
      </c>
      <c r="E797" s="2">
        <v>45505</v>
      </c>
      <c r="F797" s="28">
        <v>276.25</v>
      </c>
      <c r="G797" t="s">
        <v>2</v>
      </c>
    </row>
    <row r="798" spans="1:7" x14ac:dyDescent="0.25">
      <c r="A798" t="s">
        <v>0</v>
      </c>
      <c r="B798" t="s">
        <v>2141</v>
      </c>
      <c r="C798">
        <v>2571233</v>
      </c>
      <c r="D798" s="2">
        <v>2958465</v>
      </c>
      <c r="E798" s="2">
        <v>43475</v>
      </c>
      <c r="F798" s="28">
        <v>767</v>
      </c>
      <c r="G798" t="s">
        <v>2</v>
      </c>
    </row>
    <row r="799" spans="1:7" x14ac:dyDescent="0.25">
      <c r="A799" t="s">
        <v>0</v>
      </c>
      <c r="B799" t="s">
        <v>2141</v>
      </c>
      <c r="C799">
        <v>2571234</v>
      </c>
      <c r="D799" s="2">
        <v>2958465</v>
      </c>
      <c r="E799" s="2">
        <v>43475</v>
      </c>
      <c r="F799" s="28">
        <v>767</v>
      </c>
      <c r="G799" t="s">
        <v>2</v>
      </c>
    </row>
    <row r="800" spans="1:7" x14ac:dyDescent="0.25">
      <c r="A800" t="s">
        <v>0</v>
      </c>
      <c r="B800" t="s">
        <v>2141</v>
      </c>
      <c r="C800">
        <v>2571240</v>
      </c>
      <c r="D800" s="2">
        <v>2958465</v>
      </c>
      <c r="E800" s="2">
        <v>45356</v>
      </c>
      <c r="F800" s="28">
        <v>1296.75</v>
      </c>
      <c r="G800" t="s">
        <v>2</v>
      </c>
    </row>
    <row r="801" spans="1:7" x14ac:dyDescent="0.25">
      <c r="A801" t="s">
        <v>0</v>
      </c>
      <c r="B801" t="s">
        <v>2141</v>
      </c>
      <c r="C801">
        <v>2571241</v>
      </c>
      <c r="D801" s="2">
        <v>2958465</v>
      </c>
      <c r="E801" s="2">
        <v>45505</v>
      </c>
      <c r="F801" s="28">
        <v>2627.95</v>
      </c>
      <c r="G801" t="s">
        <v>3</v>
      </c>
    </row>
    <row r="802" spans="1:7" x14ac:dyDescent="0.25">
      <c r="A802" t="s">
        <v>0</v>
      </c>
      <c r="B802" t="s">
        <v>2141</v>
      </c>
      <c r="C802">
        <v>2571242</v>
      </c>
      <c r="D802" s="2">
        <v>2958465</v>
      </c>
      <c r="E802" s="2">
        <v>45505</v>
      </c>
      <c r="F802" s="28">
        <v>2627.95</v>
      </c>
      <c r="G802" t="s">
        <v>3</v>
      </c>
    </row>
    <row r="803" spans="1:7" x14ac:dyDescent="0.25">
      <c r="A803" t="s">
        <v>0</v>
      </c>
      <c r="B803" t="s">
        <v>2141</v>
      </c>
      <c r="C803">
        <v>2571245</v>
      </c>
      <c r="D803" s="2">
        <v>2958465</v>
      </c>
      <c r="E803" s="2">
        <v>45356</v>
      </c>
      <c r="F803" s="28">
        <v>1296.75</v>
      </c>
      <c r="G803" t="s">
        <v>2</v>
      </c>
    </row>
    <row r="804" spans="1:7" x14ac:dyDescent="0.25">
      <c r="A804" t="s">
        <v>0</v>
      </c>
      <c r="B804" t="s">
        <v>2141</v>
      </c>
      <c r="C804">
        <v>2571250</v>
      </c>
      <c r="D804" s="2">
        <v>2958465</v>
      </c>
      <c r="E804" s="2">
        <v>45505</v>
      </c>
      <c r="F804" s="28">
        <v>2023.45</v>
      </c>
      <c r="G804" t="s">
        <v>3</v>
      </c>
    </row>
    <row r="805" spans="1:7" x14ac:dyDescent="0.25">
      <c r="A805" t="s">
        <v>0</v>
      </c>
      <c r="B805" t="s">
        <v>2141</v>
      </c>
      <c r="C805">
        <v>2571251</v>
      </c>
      <c r="D805" s="2">
        <v>2958465</v>
      </c>
      <c r="E805" s="2">
        <v>45505</v>
      </c>
      <c r="F805" s="28">
        <v>2023.45</v>
      </c>
      <c r="G805" t="s">
        <v>3</v>
      </c>
    </row>
    <row r="806" spans="1:7" x14ac:dyDescent="0.25">
      <c r="A806" t="s">
        <v>0</v>
      </c>
      <c r="B806" t="s">
        <v>2141</v>
      </c>
      <c r="C806">
        <v>2571265</v>
      </c>
      <c r="D806" s="2">
        <v>2958465</v>
      </c>
      <c r="E806" s="2">
        <v>43475</v>
      </c>
      <c r="F806" s="28">
        <v>2964</v>
      </c>
      <c r="G806" t="s">
        <v>3</v>
      </c>
    </row>
    <row r="807" spans="1:7" x14ac:dyDescent="0.25">
      <c r="A807" t="s">
        <v>0</v>
      </c>
      <c r="B807" t="s">
        <v>2141</v>
      </c>
      <c r="C807">
        <v>2571269</v>
      </c>
      <c r="D807" s="2">
        <v>2958465</v>
      </c>
      <c r="E807" s="2">
        <v>44083</v>
      </c>
      <c r="F807" s="28">
        <v>2964</v>
      </c>
      <c r="G807" t="s">
        <v>3</v>
      </c>
    </row>
    <row r="808" spans="1:7" x14ac:dyDescent="0.25">
      <c r="A808" t="s">
        <v>0</v>
      </c>
      <c r="B808" t="s">
        <v>2141</v>
      </c>
      <c r="C808">
        <v>2571271</v>
      </c>
      <c r="D808" s="2">
        <v>2958465</v>
      </c>
      <c r="E808" s="2">
        <v>45917</v>
      </c>
      <c r="F808" s="28">
        <v>195</v>
      </c>
      <c r="G808" t="s">
        <v>3</v>
      </c>
    </row>
    <row r="809" spans="1:7" x14ac:dyDescent="0.25">
      <c r="A809" t="s">
        <v>0</v>
      </c>
      <c r="B809" t="s">
        <v>2141</v>
      </c>
      <c r="C809">
        <v>2571296</v>
      </c>
      <c r="D809" s="2">
        <v>2958465</v>
      </c>
      <c r="E809" s="2">
        <v>45657</v>
      </c>
      <c r="F809" s="28">
        <v>1295</v>
      </c>
      <c r="G809" t="s">
        <v>3</v>
      </c>
    </row>
    <row r="810" spans="1:7" x14ac:dyDescent="0.25">
      <c r="A810" t="s">
        <v>0</v>
      </c>
      <c r="B810" t="s">
        <v>2141</v>
      </c>
      <c r="C810">
        <v>2571297</v>
      </c>
      <c r="D810" s="2">
        <v>2958465</v>
      </c>
      <c r="E810" s="2">
        <v>45657</v>
      </c>
      <c r="F810" s="28">
        <v>1295</v>
      </c>
      <c r="G810" t="s">
        <v>3</v>
      </c>
    </row>
    <row r="811" spans="1:7" x14ac:dyDescent="0.25">
      <c r="A811" t="s">
        <v>0</v>
      </c>
      <c r="B811" t="s">
        <v>2141</v>
      </c>
      <c r="C811">
        <v>2571400</v>
      </c>
      <c r="D811" s="2">
        <v>2958465</v>
      </c>
      <c r="E811" s="2">
        <v>44945</v>
      </c>
      <c r="F811" s="28">
        <v>210</v>
      </c>
      <c r="G811" t="s">
        <v>18</v>
      </c>
    </row>
    <row r="812" spans="1:7" x14ac:dyDescent="0.25">
      <c r="A812" t="s">
        <v>0</v>
      </c>
      <c r="B812" t="s">
        <v>2141</v>
      </c>
      <c r="C812">
        <v>2571401</v>
      </c>
      <c r="D812" s="2">
        <v>2958465</v>
      </c>
      <c r="E812" s="2">
        <v>44945</v>
      </c>
      <c r="F812" s="28">
        <v>210</v>
      </c>
      <c r="G812" t="s">
        <v>18</v>
      </c>
    </row>
    <row r="813" spans="1:7" x14ac:dyDescent="0.25">
      <c r="A813" t="s">
        <v>0</v>
      </c>
      <c r="B813" t="s">
        <v>2141</v>
      </c>
      <c r="C813">
        <v>2572000</v>
      </c>
      <c r="D813" s="2">
        <v>2958465</v>
      </c>
      <c r="E813" s="2">
        <v>44945</v>
      </c>
      <c r="F813" s="28">
        <v>250</v>
      </c>
      <c r="G813" t="s">
        <v>18</v>
      </c>
    </row>
    <row r="814" spans="1:7" x14ac:dyDescent="0.25">
      <c r="A814" t="s">
        <v>0</v>
      </c>
      <c r="B814" t="s">
        <v>2141</v>
      </c>
      <c r="C814">
        <v>2572181</v>
      </c>
      <c r="D814" s="2">
        <v>2958465</v>
      </c>
      <c r="E814" s="2">
        <v>45505</v>
      </c>
      <c r="F814" s="28">
        <v>330.85</v>
      </c>
      <c r="G814" t="s">
        <v>2</v>
      </c>
    </row>
    <row r="815" spans="1:7" x14ac:dyDescent="0.25">
      <c r="A815" t="s">
        <v>0</v>
      </c>
      <c r="B815" t="s">
        <v>2141</v>
      </c>
      <c r="C815">
        <v>2572183</v>
      </c>
      <c r="D815" s="2">
        <v>2958465</v>
      </c>
      <c r="E815" s="2">
        <v>45505</v>
      </c>
      <c r="F815" s="28">
        <v>330.85</v>
      </c>
      <c r="G815" t="s">
        <v>2</v>
      </c>
    </row>
    <row r="816" spans="1:7" x14ac:dyDescent="0.25">
      <c r="A816" t="s">
        <v>0</v>
      </c>
      <c r="B816" t="s">
        <v>2141</v>
      </c>
      <c r="C816">
        <v>2572184</v>
      </c>
      <c r="D816" s="2">
        <v>2958465</v>
      </c>
      <c r="E816" s="2">
        <v>45505</v>
      </c>
      <c r="F816" s="28">
        <v>330.85</v>
      </c>
      <c r="G816" t="s">
        <v>2</v>
      </c>
    </row>
    <row r="817" spans="1:7" x14ac:dyDescent="0.25">
      <c r="A817" t="s">
        <v>0</v>
      </c>
      <c r="B817" t="s">
        <v>2141</v>
      </c>
      <c r="C817">
        <v>2572201</v>
      </c>
      <c r="D817" s="2">
        <v>2958465</v>
      </c>
      <c r="E817" s="2">
        <v>43475</v>
      </c>
      <c r="F817" s="28">
        <v>532.35</v>
      </c>
      <c r="G817" t="s">
        <v>2</v>
      </c>
    </row>
    <row r="818" spans="1:7" x14ac:dyDescent="0.25">
      <c r="A818" t="s">
        <v>0</v>
      </c>
      <c r="B818" t="s">
        <v>2141</v>
      </c>
      <c r="C818">
        <v>2572203</v>
      </c>
      <c r="D818" s="2">
        <v>2958465</v>
      </c>
      <c r="E818" s="2">
        <v>43475</v>
      </c>
      <c r="F818" s="28">
        <v>532.35</v>
      </c>
      <c r="G818" t="s">
        <v>2</v>
      </c>
    </row>
    <row r="819" spans="1:7" x14ac:dyDescent="0.25">
      <c r="A819" t="s">
        <v>0</v>
      </c>
      <c r="B819" t="s">
        <v>2141</v>
      </c>
      <c r="C819">
        <v>2572204</v>
      </c>
      <c r="D819" s="2">
        <v>2958465</v>
      </c>
      <c r="E819" s="2">
        <v>44083</v>
      </c>
      <c r="F819" s="28">
        <v>532.35</v>
      </c>
      <c r="G819" t="s">
        <v>2</v>
      </c>
    </row>
    <row r="820" spans="1:7" x14ac:dyDescent="0.25">
      <c r="A820" t="s">
        <v>0</v>
      </c>
      <c r="B820" t="s">
        <v>2141</v>
      </c>
      <c r="C820">
        <v>2572229</v>
      </c>
      <c r="D820" s="2">
        <v>2958465</v>
      </c>
      <c r="E820" s="2">
        <v>45505</v>
      </c>
      <c r="F820" s="28">
        <v>330.85</v>
      </c>
      <c r="G820" t="s">
        <v>2</v>
      </c>
    </row>
    <row r="821" spans="1:7" x14ac:dyDescent="0.25">
      <c r="A821" t="s">
        <v>0</v>
      </c>
      <c r="B821" t="s">
        <v>2141</v>
      </c>
      <c r="C821">
        <v>2572233</v>
      </c>
      <c r="D821" s="2">
        <v>2958465</v>
      </c>
      <c r="E821" s="2">
        <v>43475</v>
      </c>
      <c r="F821" s="28">
        <v>880.75</v>
      </c>
      <c r="G821" t="s">
        <v>2</v>
      </c>
    </row>
    <row r="822" spans="1:7" x14ac:dyDescent="0.25">
      <c r="A822" t="s">
        <v>0</v>
      </c>
      <c r="B822" t="s">
        <v>2141</v>
      </c>
      <c r="C822">
        <v>2572234</v>
      </c>
      <c r="D822" s="2">
        <v>2958465</v>
      </c>
      <c r="E822" s="2">
        <v>43475</v>
      </c>
      <c r="F822" s="28">
        <v>880.75</v>
      </c>
      <c r="G822" t="s">
        <v>2</v>
      </c>
    </row>
    <row r="823" spans="1:7" x14ac:dyDescent="0.25">
      <c r="A823" t="s">
        <v>0</v>
      </c>
      <c r="B823" t="s">
        <v>2141</v>
      </c>
      <c r="C823">
        <v>2572240</v>
      </c>
      <c r="D823" s="2">
        <v>2958465</v>
      </c>
      <c r="E823" s="2">
        <v>45356</v>
      </c>
      <c r="F823" s="28">
        <v>1540.5</v>
      </c>
      <c r="G823" t="s">
        <v>2</v>
      </c>
    </row>
    <row r="824" spans="1:7" x14ac:dyDescent="0.25">
      <c r="A824" t="s">
        <v>0</v>
      </c>
      <c r="B824" t="s">
        <v>2141</v>
      </c>
      <c r="C824">
        <v>2572241</v>
      </c>
      <c r="D824" s="2">
        <v>2958465</v>
      </c>
      <c r="E824" s="2">
        <v>45505</v>
      </c>
      <c r="F824" s="28">
        <v>3188.9</v>
      </c>
      <c r="G824" t="s">
        <v>3</v>
      </c>
    </row>
    <row r="825" spans="1:7" x14ac:dyDescent="0.25">
      <c r="A825" t="s">
        <v>0</v>
      </c>
      <c r="B825" t="s">
        <v>2141</v>
      </c>
      <c r="C825">
        <v>2572242</v>
      </c>
      <c r="D825" s="2">
        <v>2958465</v>
      </c>
      <c r="E825" s="2">
        <v>45505</v>
      </c>
      <c r="F825" s="28">
        <v>3188.9</v>
      </c>
      <c r="G825" t="s">
        <v>3</v>
      </c>
    </row>
    <row r="826" spans="1:7" x14ac:dyDescent="0.25">
      <c r="A826" t="s">
        <v>0</v>
      </c>
      <c r="B826" t="s">
        <v>2141</v>
      </c>
      <c r="C826">
        <v>2572245</v>
      </c>
      <c r="D826" s="2">
        <v>2958465</v>
      </c>
      <c r="E826" s="2">
        <v>45356</v>
      </c>
      <c r="F826" s="28">
        <v>1540.5</v>
      </c>
      <c r="G826" t="s">
        <v>2</v>
      </c>
    </row>
    <row r="827" spans="1:7" x14ac:dyDescent="0.25">
      <c r="A827" t="s">
        <v>0</v>
      </c>
      <c r="B827" t="s">
        <v>2141</v>
      </c>
      <c r="C827">
        <v>2572250</v>
      </c>
      <c r="D827" s="2">
        <v>2958465</v>
      </c>
      <c r="E827" s="2">
        <v>44083</v>
      </c>
      <c r="F827" s="28">
        <v>1316.25</v>
      </c>
      <c r="G827" t="s">
        <v>3</v>
      </c>
    </row>
    <row r="828" spans="1:7" x14ac:dyDescent="0.25">
      <c r="A828" t="s">
        <v>0</v>
      </c>
      <c r="B828" t="s">
        <v>2141</v>
      </c>
      <c r="C828">
        <v>2572251</v>
      </c>
      <c r="D828" s="2">
        <v>2958465</v>
      </c>
      <c r="E828" s="2">
        <v>43475</v>
      </c>
      <c r="F828" s="28">
        <v>1316.25</v>
      </c>
      <c r="G828" t="s">
        <v>3</v>
      </c>
    </row>
    <row r="829" spans="1:7" x14ac:dyDescent="0.25">
      <c r="A829" t="s">
        <v>0</v>
      </c>
      <c r="B829" t="s">
        <v>2141</v>
      </c>
      <c r="C829">
        <v>2572253</v>
      </c>
      <c r="D829" s="2">
        <v>2958465</v>
      </c>
      <c r="E829" s="2">
        <v>45505</v>
      </c>
      <c r="F829" s="28">
        <v>4742.3999999999996</v>
      </c>
      <c r="G829" t="s">
        <v>3</v>
      </c>
    </row>
    <row r="830" spans="1:7" x14ac:dyDescent="0.25">
      <c r="A830" t="s">
        <v>0</v>
      </c>
      <c r="B830" t="s">
        <v>2141</v>
      </c>
      <c r="C830">
        <v>2572256</v>
      </c>
      <c r="D830" s="2">
        <v>2958465</v>
      </c>
      <c r="E830" s="2">
        <v>45505</v>
      </c>
      <c r="F830" s="28">
        <v>4742.3999999999996</v>
      </c>
      <c r="G830" t="s">
        <v>3</v>
      </c>
    </row>
    <row r="831" spans="1:7" x14ac:dyDescent="0.25">
      <c r="A831" t="s">
        <v>0</v>
      </c>
      <c r="B831" t="s">
        <v>2141</v>
      </c>
      <c r="C831">
        <v>2572265</v>
      </c>
      <c r="D831" s="2">
        <v>2958465</v>
      </c>
      <c r="E831" s="2">
        <v>43475</v>
      </c>
      <c r="F831" s="28">
        <v>3419</v>
      </c>
      <c r="G831" t="s">
        <v>3</v>
      </c>
    </row>
    <row r="832" spans="1:7" x14ac:dyDescent="0.25">
      <c r="A832" t="s">
        <v>0</v>
      </c>
      <c r="B832" t="s">
        <v>2141</v>
      </c>
      <c r="C832">
        <v>2572269</v>
      </c>
      <c r="D832" s="2">
        <v>2958465</v>
      </c>
      <c r="E832" s="2">
        <v>44083</v>
      </c>
      <c r="F832" s="28">
        <v>3419</v>
      </c>
      <c r="G832" t="s">
        <v>3</v>
      </c>
    </row>
    <row r="833" spans="1:7" x14ac:dyDescent="0.25">
      <c r="A833" t="s">
        <v>0</v>
      </c>
      <c r="B833" t="s">
        <v>2141</v>
      </c>
      <c r="C833">
        <v>2572400</v>
      </c>
      <c r="D833" s="2">
        <v>2958465</v>
      </c>
      <c r="E833" s="2">
        <v>44945</v>
      </c>
      <c r="F833" s="28">
        <v>254</v>
      </c>
      <c r="G833" t="s">
        <v>18</v>
      </c>
    </row>
    <row r="834" spans="1:7" x14ac:dyDescent="0.25">
      <c r="A834" t="s">
        <v>0</v>
      </c>
      <c r="B834" t="s">
        <v>2141</v>
      </c>
      <c r="C834">
        <v>2572401</v>
      </c>
      <c r="D834" s="2">
        <v>2958465</v>
      </c>
      <c r="E834" s="2">
        <v>44945</v>
      </c>
      <c r="F834" s="28">
        <v>254</v>
      </c>
      <c r="G834" t="s">
        <v>18</v>
      </c>
    </row>
    <row r="835" spans="1:7" x14ac:dyDescent="0.25">
      <c r="A835" t="s">
        <v>0</v>
      </c>
      <c r="B835" t="s">
        <v>2141</v>
      </c>
      <c r="C835">
        <v>2573000</v>
      </c>
      <c r="D835" s="2">
        <v>2958465</v>
      </c>
      <c r="E835" s="2">
        <v>44764</v>
      </c>
      <c r="F835" s="28">
        <v>261</v>
      </c>
      <c r="G835" t="s">
        <v>18</v>
      </c>
    </row>
    <row r="836" spans="1:7" x14ac:dyDescent="0.25">
      <c r="A836" t="s">
        <v>0</v>
      </c>
      <c r="B836" t="s">
        <v>2141</v>
      </c>
      <c r="C836">
        <v>2573400</v>
      </c>
      <c r="D836" s="2">
        <v>2958465</v>
      </c>
      <c r="E836" s="2">
        <v>44764</v>
      </c>
      <c r="F836" s="28">
        <v>265</v>
      </c>
      <c r="G836" t="s">
        <v>18</v>
      </c>
    </row>
    <row r="837" spans="1:7" x14ac:dyDescent="0.25">
      <c r="A837" t="s">
        <v>0</v>
      </c>
      <c r="B837" t="s">
        <v>2141</v>
      </c>
      <c r="C837">
        <v>2573401</v>
      </c>
      <c r="D837" s="2">
        <v>2958465</v>
      </c>
      <c r="E837" s="2">
        <v>44764</v>
      </c>
      <c r="F837" s="28">
        <v>265</v>
      </c>
      <c r="G837" t="s">
        <v>18</v>
      </c>
    </row>
    <row r="838" spans="1:7" x14ac:dyDescent="0.25">
      <c r="A838" t="s">
        <v>0</v>
      </c>
      <c r="B838" t="s">
        <v>2141</v>
      </c>
      <c r="C838">
        <v>2574000</v>
      </c>
      <c r="D838" s="2">
        <v>2958465</v>
      </c>
      <c r="E838" s="2">
        <v>44945</v>
      </c>
      <c r="F838" s="28">
        <v>436</v>
      </c>
      <c r="G838" t="s">
        <v>18</v>
      </c>
    </row>
    <row r="839" spans="1:7" x14ac:dyDescent="0.25">
      <c r="A839" t="s">
        <v>0</v>
      </c>
      <c r="B839" t="s">
        <v>2141</v>
      </c>
      <c r="C839">
        <v>2574400</v>
      </c>
      <c r="D839" s="2">
        <v>2958465</v>
      </c>
      <c r="E839" s="2">
        <v>44945</v>
      </c>
      <c r="F839" s="28">
        <v>440</v>
      </c>
      <c r="G839" t="s">
        <v>18</v>
      </c>
    </row>
    <row r="840" spans="1:7" x14ac:dyDescent="0.25">
      <c r="A840" t="s">
        <v>0</v>
      </c>
      <c r="B840" t="s">
        <v>2141</v>
      </c>
      <c r="C840">
        <v>2574401</v>
      </c>
      <c r="D840" s="2">
        <v>2958465</v>
      </c>
      <c r="E840" s="2">
        <v>44945</v>
      </c>
      <c r="F840" s="28">
        <v>440</v>
      </c>
      <c r="G840" t="s">
        <v>18</v>
      </c>
    </row>
    <row r="841" spans="1:7" x14ac:dyDescent="0.25">
      <c r="A841" t="s">
        <v>0</v>
      </c>
      <c r="B841" t="s">
        <v>2141</v>
      </c>
      <c r="C841">
        <v>2575000</v>
      </c>
      <c r="D841" s="2">
        <v>2958465</v>
      </c>
      <c r="E841" s="2">
        <v>44305</v>
      </c>
      <c r="F841" s="28">
        <v>411</v>
      </c>
      <c r="G841" t="s">
        <v>18</v>
      </c>
    </row>
    <row r="842" spans="1:7" x14ac:dyDescent="0.25">
      <c r="A842" t="s">
        <v>0</v>
      </c>
      <c r="B842" t="s">
        <v>2141</v>
      </c>
      <c r="C842">
        <v>2575400</v>
      </c>
      <c r="D842" s="2">
        <v>2958465</v>
      </c>
      <c r="E842" s="2">
        <v>44305</v>
      </c>
      <c r="F842" s="28">
        <v>415</v>
      </c>
      <c r="G842" t="s">
        <v>18</v>
      </c>
    </row>
    <row r="843" spans="1:7" x14ac:dyDescent="0.25">
      <c r="A843" t="s">
        <v>0</v>
      </c>
      <c r="B843" t="s">
        <v>2141</v>
      </c>
      <c r="C843">
        <v>2575401</v>
      </c>
      <c r="D843" s="2">
        <v>2958465</v>
      </c>
      <c r="E843" s="2">
        <v>44305</v>
      </c>
      <c r="F843" s="28">
        <v>415</v>
      </c>
      <c r="G843" t="s">
        <v>18</v>
      </c>
    </row>
    <row r="844" spans="1:7" x14ac:dyDescent="0.25">
      <c r="A844" t="s">
        <v>0</v>
      </c>
      <c r="B844" t="s">
        <v>2141</v>
      </c>
      <c r="C844">
        <v>2576000</v>
      </c>
      <c r="D844" s="2">
        <v>2958465</v>
      </c>
      <c r="E844" s="2">
        <v>44713</v>
      </c>
      <c r="F844" s="28">
        <v>986</v>
      </c>
      <c r="G844" t="s">
        <v>18</v>
      </c>
    </row>
    <row r="845" spans="1:7" x14ac:dyDescent="0.25">
      <c r="A845" t="s">
        <v>0</v>
      </c>
      <c r="B845" t="s">
        <v>2141</v>
      </c>
      <c r="C845">
        <v>2576400</v>
      </c>
      <c r="D845" s="2">
        <v>2958465</v>
      </c>
      <c r="E845" s="2">
        <v>44713</v>
      </c>
      <c r="F845" s="28">
        <v>990</v>
      </c>
      <c r="G845" t="s">
        <v>18</v>
      </c>
    </row>
    <row r="846" spans="1:7" x14ac:dyDescent="0.25">
      <c r="A846" t="s">
        <v>0</v>
      </c>
      <c r="B846" t="s">
        <v>2141</v>
      </c>
      <c r="C846">
        <v>2576401</v>
      </c>
      <c r="D846" s="2">
        <v>2958465</v>
      </c>
      <c r="E846" s="2">
        <v>44713</v>
      </c>
      <c r="F846" s="28">
        <v>990</v>
      </c>
      <c r="G846" t="s">
        <v>18</v>
      </c>
    </row>
    <row r="847" spans="1:7" x14ac:dyDescent="0.25">
      <c r="A847" t="s">
        <v>0</v>
      </c>
      <c r="B847" t="s">
        <v>2141</v>
      </c>
      <c r="C847">
        <v>2577000</v>
      </c>
      <c r="D847" s="2">
        <v>2958465</v>
      </c>
      <c r="E847" s="2">
        <v>44713</v>
      </c>
      <c r="F847" s="28">
        <v>221</v>
      </c>
      <c r="G847" t="s">
        <v>18</v>
      </c>
    </row>
    <row r="848" spans="1:7" x14ac:dyDescent="0.25">
      <c r="A848" t="s">
        <v>0</v>
      </c>
      <c r="B848" t="s">
        <v>2141</v>
      </c>
      <c r="C848">
        <v>2577183</v>
      </c>
      <c r="D848" s="2">
        <v>2958465</v>
      </c>
      <c r="E848" s="2">
        <v>44713</v>
      </c>
      <c r="F848" s="28">
        <v>301.60000000000002</v>
      </c>
      <c r="G848" t="s">
        <v>2</v>
      </c>
    </row>
    <row r="849" spans="1:7" x14ac:dyDescent="0.25">
      <c r="A849" t="s">
        <v>0</v>
      </c>
      <c r="B849" t="s">
        <v>2141</v>
      </c>
      <c r="C849">
        <v>2577184</v>
      </c>
      <c r="D849" s="2">
        <v>2958465</v>
      </c>
      <c r="E849" s="2">
        <v>44713</v>
      </c>
      <c r="F849" s="28">
        <v>301.60000000000002</v>
      </c>
      <c r="G849" t="s">
        <v>2</v>
      </c>
    </row>
    <row r="850" spans="1:7" x14ac:dyDescent="0.25">
      <c r="A850" t="s">
        <v>0</v>
      </c>
      <c r="B850" t="s">
        <v>2141</v>
      </c>
      <c r="C850">
        <v>2577242</v>
      </c>
      <c r="D850" s="2">
        <v>2958465</v>
      </c>
      <c r="E850" s="2">
        <v>44713</v>
      </c>
      <c r="F850" s="28">
        <v>2921.1</v>
      </c>
      <c r="G850" t="s">
        <v>3</v>
      </c>
    </row>
    <row r="851" spans="1:7" x14ac:dyDescent="0.25">
      <c r="A851" t="s">
        <v>0</v>
      </c>
      <c r="B851" t="s">
        <v>2141</v>
      </c>
      <c r="C851">
        <v>2577251</v>
      </c>
      <c r="D851" s="2">
        <v>2958465</v>
      </c>
      <c r="E851" s="2">
        <v>44713</v>
      </c>
      <c r="F851" s="28">
        <v>2182.6999999999998</v>
      </c>
      <c r="G851" t="s">
        <v>3</v>
      </c>
    </row>
    <row r="852" spans="1:7" x14ac:dyDescent="0.25">
      <c r="A852" t="s">
        <v>0</v>
      </c>
      <c r="B852" t="s">
        <v>2141</v>
      </c>
      <c r="C852">
        <v>2577400</v>
      </c>
      <c r="D852" s="2">
        <v>2958465</v>
      </c>
      <c r="E852" s="2">
        <v>44713</v>
      </c>
      <c r="F852" s="28">
        <v>225</v>
      </c>
      <c r="G852" t="s">
        <v>18</v>
      </c>
    </row>
    <row r="853" spans="1:7" x14ac:dyDescent="0.25">
      <c r="A853" t="s">
        <v>0</v>
      </c>
      <c r="B853" t="s">
        <v>2141</v>
      </c>
      <c r="C853">
        <v>2577401</v>
      </c>
      <c r="D853" s="2">
        <v>2958465</v>
      </c>
      <c r="E853" s="2">
        <v>44713</v>
      </c>
      <c r="F853" s="28">
        <v>225</v>
      </c>
      <c r="G853" t="s">
        <v>18</v>
      </c>
    </row>
    <row r="854" spans="1:7" x14ac:dyDescent="0.25">
      <c r="A854" t="s">
        <v>0</v>
      </c>
      <c r="B854" t="s">
        <v>2141</v>
      </c>
      <c r="C854">
        <v>2578000</v>
      </c>
      <c r="D854" s="2">
        <v>2958465</v>
      </c>
      <c r="E854" s="2">
        <v>44713</v>
      </c>
      <c r="F854" s="28">
        <v>316</v>
      </c>
      <c r="G854" t="s">
        <v>18</v>
      </c>
    </row>
    <row r="855" spans="1:7" x14ac:dyDescent="0.25">
      <c r="A855" t="s">
        <v>0</v>
      </c>
      <c r="B855" t="s">
        <v>2141</v>
      </c>
      <c r="C855">
        <v>2578183</v>
      </c>
      <c r="D855" s="2">
        <v>2958465</v>
      </c>
      <c r="E855" s="2">
        <v>44713</v>
      </c>
      <c r="F855" s="28">
        <v>317.85000000000002</v>
      </c>
      <c r="G855" t="s">
        <v>2</v>
      </c>
    </row>
    <row r="856" spans="1:7" x14ac:dyDescent="0.25">
      <c r="A856" t="s">
        <v>0</v>
      </c>
      <c r="B856" t="s">
        <v>2141</v>
      </c>
      <c r="C856">
        <v>2578184</v>
      </c>
      <c r="D856" s="2">
        <v>2958465</v>
      </c>
      <c r="E856" s="2">
        <v>44713</v>
      </c>
      <c r="F856" s="28">
        <v>317.85000000000002</v>
      </c>
      <c r="G856" t="s">
        <v>2</v>
      </c>
    </row>
    <row r="857" spans="1:7" x14ac:dyDescent="0.25">
      <c r="A857" t="s">
        <v>0</v>
      </c>
      <c r="B857" t="s">
        <v>2141</v>
      </c>
      <c r="C857">
        <v>2578242</v>
      </c>
      <c r="D857" s="2">
        <v>2958465</v>
      </c>
      <c r="E857" s="2">
        <v>44713</v>
      </c>
      <c r="F857" s="28">
        <v>3083.6</v>
      </c>
      <c r="G857" t="s">
        <v>3</v>
      </c>
    </row>
    <row r="858" spans="1:7" x14ac:dyDescent="0.25">
      <c r="A858" t="s">
        <v>0</v>
      </c>
      <c r="B858" t="s">
        <v>2141</v>
      </c>
      <c r="C858">
        <v>2578256</v>
      </c>
      <c r="D858" s="2">
        <v>2958465</v>
      </c>
      <c r="E858" s="2">
        <v>44713</v>
      </c>
      <c r="F858" s="28">
        <v>4560.3999999999996</v>
      </c>
      <c r="G858" t="s">
        <v>3</v>
      </c>
    </row>
    <row r="859" spans="1:7" x14ac:dyDescent="0.25">
      <c r="A859" t="s">
        <v>0</v>
      </c>
      <c r="B859" t="s">
        <v>2141</v>
      </c>
      <c r="C859">
        <v>2578265</v>
      </c>
      <c r="D859" s="2">
        <v>2958465</v>
      </c>
      <c r="E859" s="2">
        <v>44713</v>
      </c>
      <c r="F859" s="28">
        <v>6037.2</v>
      </c>
      <c r="G859" t="s">
        <v>3</v>
      </c>
    </row>
    <row r="860" spans="1:7" x14ac:dyDescent="0.25">
      <c r="A860" t="s">
        <v>0</v>
      </c>
      <c r="B860" t="s">
        <v>2141</v>
      </c>
      <c r="C860">
        <v>2578400</v>
      </c>
      <c r="D860" s="2">
        <v>2958465</v>
      </c>
      <c r="E860" s="2">
        <v>44713</v>
      </c>
      <c r="F860" s="28">
        <v>320</v>
      </c>
      <c r="G860" t="s">
        <v>18</v>
      </c>
    </row>
    <row r="861" spans="1:7" x14ac:dyDescent="0.25">
      <c r="A861" t="s">
        <v>0</v>
      </c>
      <c r="B861" t="s">
        <v>2141</v>
      </c>
      <c r="C861">
        <v>2578401</v>
      </c>
      <c r="D861" s="2">
        <v>2958465</v>
      </c>
      <c r="E861" s="2">
        <v>44713</v>
      </c>
      <c r="F861" s="28">
        <v>320</v>
      </c>
      <c r="G861" t="s">
        <v>18</v>
      </c>
    </row>
    <row r="862" spans="1:7" x14ac:dyDescent="0.25">
      <c r="A862" t="s">
        <v>0</v>
      </c>
      <c r="B862" t="s">
        <v>2141</v>
      </c>
      <c r="C862">
        <v>2579000</v>
      </c>
      <c r="D862" s="2">
        <v>2958465</v>
      </c>
      <c r="E862" s="2">
        <v>44713</v>
      </c>
      <c r="F862" s="28">
        <v>286</v>
      </c>
      <c r="G862" t="s">
        <v>18</v>
      </c>
    </row>
    <row r="863" spans="1:7" x14ac:dyDescent="0.25">
      <c r="A863" t="s">
        <v>0</v>
      </c>
      <c r="B863" t="s">
        <v>2141</v>
      </c>
      <c r="C863">
        <v>2579400</v>
      </c>
      <c r="D863" s="2">
        <v>2958465</v>
      </c>
      <c r="E863" s="2">
        <v>44713</v>
      </c>
      <c r="F863" s="28">
        <v>290</v>
      </c>
      <c r="G863" t="s">
        <v>18</v>
      </c>
    </row>
    <row r="864" spans="1:7" x14ac:dyDescent="0.25">
      <c r="A864" t="s">
        <v>0</v>
      </c>
      <c r="B864" t="s">
        <v>2141</v>
      </c>
      <c r="C864">
        <v>2579401</v>
      </c>
      <c r="D864" s="2">
        <v>2958465</v>
      </c>
      <c r="E864" s="2">
        <v>44713</v>
      </c>
      <c r="F864" s="28">
        <v>290</v>
      </c>
      <c r="G864" t="s">
        <v>18</v>
      </c>
    </row>
    <row r="865" spans="1:7" x14ac:dyDescent="0.25">
      <c r="A865" t="s">
        <v>0</v>
      </c>
      <c r="B865" t="s">
        <v>2141</v>
      </c>
      <c r="C865">
        <v>2580000</v>
      </c>
      <c r="D865" s="2">
        <v>2958465</v>
      </c>
      <c r="E865" s="2">
        <v>44713</v>
      </c>
      <c r="F865" s="28">
        <v>421</v>
      </c>
      <c r="G865" t="s">
        <v>18</v>
      </c>
    </row>
    <row r="866" spans="1:7" x14ac:dyDescent="0.25">
      <c r="A866" t="s">
        <v>0</v>
      </c>
      <c r="B866" t="s">
        <v>2141</v>
      </c>
      <c r="C866">
        <v>2580400</v>
      </c>
      <c r="D866" s="2">
        <v>2958465</v>
      </c>
      <c r="E866" s="2">
        <v>44713</v>
      </c>
      <c r="F866" s="28">
        <v>425</v>
      </c>
      <c r="G866" t="s">
        <v>18</v>
      </c>
    </row>
    <row r="867" spans="1:7" x14ac:dyDescent="0.25">
      <c r="A867" t="s">
        <v>0</v>
      </c>
      <c r="B867" t="s">
        <v>2141</v>
      </c>
      <c r="C867">
        <v>2580401</v>
      </c>
      <c r="D867" s="2">
        <v>2958465</v>
      </c>
      <c r="E867" s="2">
        <v>44713</v>
      </c>
      <c r="F867" s="28">
        <v>425</v>
      </c>
      <c r="G867" t="s">
        <v>18</v>
      </c>
    </row>
    <row r="868" spans="1:7" x14ac:dyDescent="0.25">
      <c r="A868" t="s">
        <v>0</v>
      </c>
      <c r="B868" t="s">
        <v>2141</v>
      </c>
      <c r="C868">
        <v>2582000</v>
      </c>
      <c r="D868" s="2">
        <v>2958465</v>
      </c>
      <c r="E868" s="2">
        <v>44921</v>
      </c>
      <c r="F868" s="28">
        <v>236</v>
      </c>
      <c r="G868" t="s">
        <v>18</v>
      </c>
    </row>
    <row r="869" spans="1:7" x14ac:dyDescent="0.25">
      <c r="A869" t="s">
        <v>0</v>
      </c>
      <c r="B869" t="s">
        <v>2141</v>
      </c>
      <c r="C869">
        <v>2582400</v>
      </c>
      <c r="D869" s="2">
        <v>2958465</v>
      </c>
      <c r="E869" s="2">
        <v>44921</v>
      </c>
      <c r="F869" s="28">
        <v>240</v>
      </c>
      <c r="G869" t="s">
        <v>18</v>
      </c>
    </row>
    <row r="870" spans="1:7" x14ac:dyDescent="0.25">
      <c r="A870" t="s">
        <v>0</v>
      </c>
      <c r="B870" t="s">
        <v>2141</v>
      </c>
      <c r="C870">
        <v>2582401</v>
      </c>
      <c r="D870" s="2">
        <v>2958465</v>
      </c>
      <c r="E870" s="2">
        <v>44921</v>
      </c>
      <c r="F870" s="28">
        <v>240</v>
      </c>
      <c r="G870" t="s">
        <v>18</v>
      </c>
    </row>
    <row r="871" spans="1:7" x14ac:dyDescent="0.25">
      <c r="A871" t="s">
        <v>0</v>
      </c>
      <c r="B871" t="s">
        <v>2141</v>
      </c>
      <c r="C871">
        <v>2583000</v>
      </c>
      <c r="D871" s="2">
        <v>2958465</v>
      </c>
      <c r="E871" s="2">
        <v>44945</v>
      </c>
      <c r="F871" s="28">
        <v>391</v>
      </c>
      <c r="G871" t="s">
        <v>18</v>
      </c>
    </row>
    <row r="872" spans="1:7" x14ac:dyDescent="0.25">
      <c r="A872" t="s">
        <v>0</v>
      </c>
      <c r="B872" t="s">
        <v>2141</v>
      </c>
      <c r="C872">
        <v>2583400</v>
      </c>
      <c r="D872" s="2">
        <v>2958465</v>
      </c>
      <c r="E872" s="2">
        <v>44945</v>
      </c>
      <c r="F872" s="28">
        <v>395</v>
      </c>
      <c r="G872" t="s">
        <v>18</v>
      </c>
    </row>
    <row r="873" spans="1:7" x14ac:dyDescent="0.25">
      <c r="A873" t="s">
        <v>0</v>
      </c>
      <c r="B873" t="s">
        <v>2141</v>
      </c>
      <c r="C873">
        <v>2583401</v>
      </c>
      <c r="D873" s="2">
        <v>2958465</v>
      </c>
      <c r="E873" s="2">
        <v>44945</v>
      </c>
      <c r="F873" s="28">
        <v>395</v>
      </c>
      <c r="G873" t="s">
        <v>18</v>
      </c>
    </row>
    <row r="874" spans="1:7" x14ac:dyDescent="0.25">
      <c r="A874" t="s">
        <v>0</v>
      </c>
      <c r="B874" t="s">
        <v>2141</v>
      </c>
      <c r="C874">
        <v>2584000</v>
      </c>
      <c r="D874" s="2">
        <v>2958465</v>
      </c>
      <c r="E874" s="2">
        <v>45006</v>
      </c>
      <c r="F874" s="28">
        <v>386</v>
      </c>
      <c r="G874" t="s">
        <v>18</v>
      </c>
    </row>
    <row r="875" spans="1:7" x14ac:dyDescent="0.25">
      <c r="A875" t="s">
        <v>0</v>
      </c>
      <c r="B875" t="s">
        <v>2141</v>
      </c>
      <c r="C875">
        <v>2584400</v>
      </c>
      <c r="D875" s="2">
        <v>2958465</v>
      </c>
      <c r="E875" s="2">
        <v>45006</v>
      </c>
      <c r="F875" s="28">
        <v>390</v>
      </c>
      <c r="G875" t="s">
        <v>18</v>
      </c>
    </row>
    <row r="876" spans="1:7" x14ac:dyDescent="0.25">
      <c r="A876" t="s">
        <v>0</v>
      </c>
      <c r="B876" t="s">
        <v>2141</v>
      </c>
      <c r="C876">
        <v>2584401</v>
      </c>
      <c r="D876" s="2">
        <v>2958465</v>
      </c>
      <c r="E876" s="2">
        <v>45003</v>
      </c>
      <c r="F876" s="28">
        <v>390</v>
      </c>
      <c r="G876" t="s">
        <v>18</v>
      </c>
    </row>
    <row r="877" spans="1:7" x14ac:dyDescent="0.25">
      <c r="A877" t="s">
        <v>0</v>
      </c>
      <c r="B877" t="s">
        <v>2141</v>
      </c>
      <c r="C877">
        <v>2585000</v>
      </c>
      <c r="D877" s="2">
        <v>2958465</v>
      </c>
      <c r="E877" s="2">
        <v>45038</v>
      </c>
      <c r="F877" s="28">
        <v>626</v>
      </c>
      <c r="G877" t="s">
        <v>18</v>
      </c>
    </row>
    <row r="878" spans="1:7" x14ac:dyDescent="0.25">
      <c r="A878" t="s">
        <v>0</v>
      </c>
      <c r="B878" t="s">
        <v>2141</v>
      </c>
      <c r="C878">
        <v>2585155</v>
      </c>
      <c r="D878" s="2">
        <v>2958465</v>
      </c>
      <c r="E878" s="2">
        <v>45038</v>
      </c>
      <c r="F878" s="28">
        <v>1341.6</v>
      </c>
      <c r="G878" t="s">
        <v>2</v>
      </c>
    </row>
    <row r="879" spans="1:7" x14ac:dyDescent="0.25">
      <c r="A879" t="s">
        <v>0</v>
      </c>
      <c r="B879" t="s">
        <v>2141</v>
      </c>
      <c r="C879">
        <v>2585159</v>
      </c>
      <c r="D879" s="2">
        <v>2958465</v>
      </c>
      <c r="E879" s="2">
        <v>45038</v>
      </c>
      <c r="F879" s="28">
        <v>1341.6</v>
      </c>
      <c r="G879" t="s">
        <v>2</v>
      </c>
    </row>
    <row r="880" spans="1:7" x14ac:dyDescent="0.25">
      <c r="A880" t="s">
        <v>0</v>
      </c>
      <c r="B880" t="s">
        <v>2141</v>
      </c>
      <c r="C880">
        <v>2586183</v>
      </c>
      <c r="D880" s="2">
        <v>2958465</v>
      </c>
      <c r="E880" s="2">
        <v>45068</v>
      </c>
      <c r="F880" s="28">
        <v>643.5</v>
      </c>
      <c r="G880" t="s">
        <v>2</v>
      </c>
    </row>
    <row r="881" spans="1:7" x14ac:dyDescent="0.25">
      <c r="A881" t="s">
        <v>0</v>
      </c>
      <c r="B881" t="s">
        <v>2141</v>
      </c>
      <c r="C881">
        <v>2586184</v>
      </c>
      <c r="D881" s="2">
        <v>2958465</v>
      </c>
      <c r="E881" s="2">
        <v>45068</v>
      </c>
      <c r="F881" s="28">
        <v>643.5</v>
      </c>
      <c r="G881" t="s">
        <v>2</v>
      </c>
    </row>
    <row r="882" spans="1:7" x14ac:dyDescent="0.25">
      <c r="A882" t="s">
        <v>0</v>
      </c>
      <c r="B882" t="s">
        <v>2141</v>
      </c>
      <c r="C882">
        <v>2587000</v>
      </c>
      <c r="D882" s="2">
        <v>2958465</v>
      </c>
      <c r="E882" s="2">
        <v>45392</v>
      </c>
      <c r="F882" s="28">
        <v>386</v>
      </c>
      <c r="G882" t="s">
        <v>18</v>
      </c>
    </row>
    <row r="883" spans="1:7" x14ac:dyDescent="0.25">
      <c r="A883" t="s">
        <v>0</v>
      </c>
      <c r="B883" t="s">
        <v>2141</v>
      </c>
      <c r="C883">
        <v>2587155</v>
      </c>
      <c r="D883" s="2">
        <v>2958465</v>
      </c>
      <c r="E883" s="2">
        <v>45392</v>
      </c>
      <c r="F883" s="28">
        <v>312</v>
      </c>
      <c r="G883" t="s">
        <v>2</v>
      </c>
    </row>
    <row r="884" spans="1:7" x14ac:dyDescent="0.25">
      <c r="A884" t="s">
        <v>0</v>
      </c>
      <c r="B884" t="s">
        <v>2141</v>
      </c>
      <c r="C884">
        <v>2587156</v>
      </c>
      <c r="D884" s="2">
        <v>2958465</v>
      </c>
      <c r="E884" s="2">
        <v>45392</v>
      </c>
      <c r="F884" s="28">
        <v>312</v>
      </c>
      <c r="G884" t="s">
        <v>2</v>
      </c>
    </row>
    <row r="885" spans="1:7" x14ac:dyDescent="0.25">
      <c r="A885" t="s">
        <v>0</v>
      </c>
      <c r="B885" t="s">
        <v>2141</v>
      </c>
      <c r="C885">
        <v>2587400</v>
      </c>
      <c r="D885" s="2">
        <v>2958465</v>
      </c>
      <c r="E885" s="2">
        <v>45392</v>
      </c>
      <c r="F885" s="28">
        <v>390</v>
      </c>
      <c r="G885" t="s">
        <v>18</v>
      </c>
    </row>
    <row r="886" spans="1:7" x14ac:dyDescent="0.25">
      <c r="A886" t="s">
        <v>0</v>
      </c>
      <c r="B886" t="s">
        <v>2141</v>
      </c>
      <c r="C886">
        <v>2588000</v>
      </c>
      <c r="D886" s="2">
        <v>2958465</v>
      </c>
      <c r="E886" s="2">
        <v>45575</v>
      </c>
      <c r="F886" s="28">
        <v>771</v>
      </c>
      <c r="G886" t="s">
        <v>18</v>
      </c>
    </row>
    <row r="887" spans="1:7" x14ac:dyDescent="0.25">
      <c r="A887" t="s">
        <v>0</v>
      </c>
      <c r="B887" t="s">
        <v>2141</v>
      </c>
      <c r="C887">
        <v>2588196</v>
      </c>
      <c r="D887" s="2">
        <v>2958465</v>
      </c>
      <c r="E887" s="2">
        <v>45575</v>
      </c>
      <c r="F887" s="28">
        <v>1517.1</v>
      </c>
      <c r="G887" t="s">
        <v>2</v>
      </c>
    </row>
    <row r="888" spans="1:7" x14ac:dyDescent="0.25">
      <c r="A888" t="s">
        <v>0</v>
      </c>
      <c r="B888" t="s">
        <v>2141</v>
      </c>
      <c r="C888">
        <v>2588205</v>
      </c>
      <c r="D888" s="2">
        <v>2958465</v>
      </c>
      <c r="E888" s="2">
        <v>45575</v>
      </c>
      <c r="F888" s="28">
        <v>1517.1</v>
      </c>
      <c r="G888" t="s">
        <v>2</v>
      </c>
    </row>
    <row r="889" spans="1:7" x14ac:dyDescent="0.25">
      <c r="A889" t="s">
        <v>0</v>
      </c>
      <c r="B889" t="s">
        <v>2141</v>
      </c>
      <c r="C889">
        <v>2588400</v>
      </c>
      <c r="D889" s="2">
        <v>2958465</v>
      </c>
      <c r="E889" s="2">
        <v>45575</v>
      </c>
      <c r="F889" s="28">
        <v>775</v>
      </c>
      <c r="G889" t="s">
        <v>18</v>
      </c>
    </row>
    <row r="890" spans="1:7" x14ac:dyDescent="0.25">
      <c r="A890" t="s">
        <v>0</v>
      </c>
      <c r="B890" t="s">
        <v>2141</v>
      </c>
      <c r="C890">
        <v>2589000</v>
      </c>
      <c r="D890" s="2">
        <v>2958465</v>
      </c>
      <c r="E890" s="2">
        <v>45685</v>
      </c>
      <c r="F890" s="28">
        <v>554</v>
      </c>
      <c r="G890" t="s">
        <v>18</v>
      </c>
    </row>
    <row r="891" spans="1:7" x14ac:dyDescent="0.25">
      <c r="A891" t="s">
        <v>0</v>
      </c>
      <c r="B891" t="s">
        <v>2141</v>
      </c>
      <c r="C891">
        <v>2589183</v>
      </c>
      <c r="D891" s="2">
        <v>2958465</v>
      </c>
      <c r="E891" s="2">
        <v>45685</v>
      </c>
      <c r="F891" s="28">
        <v>578.5</v>
      </c>
      <c r="G891" t="s">
        <v>2</v>
      </c>
    </row>
    <row r="892" spans="1:7" x14ac:dyDescent="0.25">
      <c r="A892" t="s">
        <v>0</v>
      </c>
      <c r="B892" t="s">
        <v>2141</v>
      </c>
      <c r="C892">
        <v>2589185</v>
      </c>
      <c r="D892" s="2">
        <v>2958465</v>
      </c>
      <c r="E892" s="2">
        <v>45685</v>
      </c>
      <c r="F892" s="28">
        <v>578.5</v>
      </c>
      <c r="G892" t="s">
        <v>2</v>
      </c>
    </row>
    <row r="893" spans="1:7" x14ac:dyDescent="0.25">
      <c r="A893" t="s">
        <v>0</v>
      </c>
      <c r="B893" t="s">
        <v>2141</v>
      </c>
      <c r="C893">
        <v>2589400</v>
      </c>
      <c r="D893" s="2">
        <v>2958465</v>
      </c>
      <c r="E893" s="2">
        <v>45685</v>
      </c>
      <c r="F893" s="28">
        <v>558</v>
      </c>
      <c r="G893" t="s">
        <v>18</v>
      </c>
    </row>
    <row r="894" spans="1:7" x14ac:dyDescent="0.25">
      <c r="A894" t="s">
        <v>0</v>
      </c>
      <c r="B894" t="s">
        <v>2141</v>
      </c>
      <c r="C894">
        <v>2589401</v>
      </c>
      <c r="D894" s="2">
        <v>2958465</v>
      </c>
      <c r="E894" s="2">
        <v>45685</v>
      </c>
      <c r="F894" s="28">
        <v>558</v>
      </c>
      <c r="G894" t="s">
        <v>18</v>
      </c>
    </row>
    <row r="895" spans="1:7" x14ac:dyDescent="0.25">
      <c r="A895" t="s">
        <v>0</v>
      </c>
      <c r="B895" t="s">
        <v>2141</v>
      </c>
      <c r="C895">
        <v>2590000</v>
      </c>
      <c r="D895" s="2">
        <v>2958465</v>
      </c>
      <c r="E895" s="2">
        <v>45685</v>
      </c>
      <c r="F895" s="28">
        <v>586</v>
      </c>
      <c r="G895" t="s">
        <v>18</v>
      </c>
    </row>
    <row r="896" spans="1:7" x14ac:dyDescent="0.25">
      <c r="A896" t="s">
        <v>0</v>
      </c>
      <c r="B896" t="s">
        <v>2141</v>
      </c>
      <c r="C896">
        <v>2590183</v>
      </c>
      <c r="D896" s="2">
        <v>2958465</v>
      </c>
      <c r="E896" s="2">
        <v>45685</v>
      </c>
      <c r="F896" s="28">
        <v>617.5</v>
      </c>
      <c r="G896" t="s">
        <v>2</v>
      </c>
    </row>
    <row r="897" spans="1:7" x14ac:dyDescent="0.25">
      <c r="A897" t="s">
        <v>0</v>
      </c>
      <c r="B897" t="s">
        <v>2141</v>
      </c>
      <c r="C897">
        <v>2590185</v>
      </c>
      <c r="D897" s="2">
        <v>2958465</v>
      </c>
      <c r="E897" s="2">
        <v>45685</v>
      </c>
      <c r="F897" s="28">
        <v>617.5</v>
      </c>
      <c r="G897" t="s">
        <v>2</v>
      </c>
    </row>
    <row r="898" spans="1:7" x14ac:dyDescent="0.25">
      <c r="A898" t="s">
        <v>0</v>
      </c>
      <c r="B898" t="s">
        <v>2141</v>
      </c>
      <c r="C898">
        <v>2590400</v>
      </c>
      <c r="D898" s="2">
        <v>2958465</v>
      </c>
      <c r="E898" s="2">
        <v>45685</v>
      </c>
      <c r="F898" s="28">
        <v>590</v>
      </c>
      <c r="G898" t="s">
        <v>18</v>
      </c>
    </row>
    <row r="899" spans="1:7" x14ac:dyDescent="0.25">
      <c r="A899" t="s">
        <v>0</v>
      </c>
      <c r="B899" t="s">
        <v>2141</v>
      </c>
      <c r="C899">
        <v>2590401</v>
      </c>
      <c r="D899" s="2">
        <v>2958465</v>
      </c>
      <c r="E899" s="2">
        <v>45685</v>
      </c>
      <c r="F899" s="28">
        <v>590</v>
      </c>
      <c r="G899" t="s">
        <v>18</v>
      </c>
    </row>
    <row r="900" spans="1:7" x14ac:dyDescent="0.25">
      <c r="A900" t="s">
        <v>0</v>
      </c>
      <c r="B900" t="s">
        <v>2141</v>
      </c>
      <c r="C900">
        <v>2594000</v>
      </c>
      <c r="D900" s="2">
        <v>2958465</v>
      </c>
      <c r="E900" s="2">
        <v>45930</v>
      </c>
      <c r="F900" s="28">
        <v>452</v>
      </c>
      <c r="G900" t="s">
        <v>18</v>
      </c>
    </row>
    <row r="901" spans="1:7" x14ac:dyDescent="0.25">
      <c r="A901" t="s">
        <v>0</v>
      </c>
      <c r="B901" t="s">
        <v>2141</v>
      </c>
      <c r="C901">
        <v>2594183</v>
      </c>
      <c r="D901" s="2">
        <v>2958465</v>
      </c>
      <c r="E901" s="2">
        <v>45931</v>
      </c>
      <c r="F901" s="28">
        <v>585</v>
      </c>
      <c r="G901" t="s">
        <v>2</v>
      </c>
    </row>
    <row r="902" spans="1:7" x14ac:dyDescent="0.25">
      <c r="A902" t="s">
        <v>0</v>
      </c>
      <c r="B902" t="s">
        <v>2141</v>
      </c>
      <c r="C902">
        <v>2594184</v>
      </c>
      <c r="D902" s="2">
        <v>2958465</v>
      </c>
      <c r="E902" s="2">
        <v>45931</v>
      </c>
      <c r="F902" s="28">
        <v>585</v>
      </c>
      <c r="G902" t="s">
        <v>2</v>
      </c>
    </row>
    <row r="903" spans="1:7" x14ac:dyDescent="0.25">
      <c r="A903" t="s">
        <v>0</v>
      </c>
      <c r="B903" t="s">
        <v>2141</v>
      </c>
      <c r="C903">
        <v>2594400</v>
      </c>
      <c r="D903" s="2">
        <v>2958465</v>
      </c>
      <c r="E903" s="2">
        <v>45930</v>
      </c>
      <c r="F903" s="28">
        <v>456</v>
      </c>
      <c r="G903" t="s">
        <v>18</v>
      </c>
    </row>
    <row r="904" spans="1:7" x14ac:dyDescent="0.25">
      <c r="A904" t="s">
        <v>0</v>
      </c>
      <c r="B904" t="s">
        <v>2141</v>
      </c>
      <c r="C904">
        <v>2594401</v>
      </c>
      <c r="D904" s="2">
        <v>2958465</v>
      </c>
      <c r="E904" s="2">
        <v>45930</v>
      </c>
      <c r="F904" s="28">
        <v>456</v>
      </c>
      <c r="G904" t="s">
        <v>18</v>
      </c>
    </row>
    <row r="905" spans="1:7" x14ac:dyDescent="0.25">
      <c r="A905" t="s">
        <v>0</v>
      </c>
      <c r="B905" t="s">
        <v>2141</v>
      </c>
      <c r="C905">
        <v>2601000</v>
      </c>
      <c r="D905" s="2">
        <v>2958465</v>
      </c>
      <c r="E905" s="2">
        <v>44305</v>
      </c>
      <c r="F905" s="28">
        <v>196</v>
      </c>
      <c r="G905" t="s">
        <v>18</v>
      </c>
    </row>
    <row r="906" spans="1:7" x14ac:dyDescent="0.25">
      <c r="A906" t="s">
        <v>0</v>
      </c>
      <c r="B906" t="s">
        <v>2141</v>
      </c>
      <c r="C906">
        <v>2601400</v>
      </c>
      <c r="D906" s="2">
        <v>2958465</v>
      </c>
      <c r="E906" s="2">
        <v>44305</v>
      </c>
      <c r="F906" s="28">
        <v>200</v>
      </c>
      <c r="G906" t="s">
        <v>18</v>
      </c>
    </row>
    <row r="907" spans="1:7" x14ac:dyDescent="0.25">
      <c r="A907" t="s">
        <v>0</v>
      </c>
      <c r="B907" t="s">
        <v>2141</v>
      </c>
      <c r="C907">
        <v>2601401</v>
      </c>
      <c r="D907" s="2">
        <v>2958465</v>
      </c>
      <c r="E907" s="2">
        <v>44305</v>
      </c>
      <c r="F907" s="28">
        <v>200</v>
      </c>
      <c r="G907" t="s">
        <v>18</v>
      </c>
    </row>
    <row r="908" spans="1:7" x14ac:dyDescent="0.25">
      <c r="A908" t="s">
        <v>0</v>
      </c>
      <c r="B908" t="s">
        <v>2141</v>
      </c>
      <c r="C908">
        <v>2601404</v>
      </c>
      <c r="D908" s="2">
        <v>2958465</v>
      </c>
      <c r="E908" s="2">
        <v>44305</v>
      </c>
      <c r="F908" s="28">
        <v>200</v>
      </c>
      <c r="G908" t="s">
        <v>18</v>
      </c>
    </row>
    <row r="909" spans="1:7" x14ac:dyDescent="0.25">
      <c r="A909" t="s">
        <v>0</v>
      </c>
      <c r="B909" t="s">
        <v>2141</v>
      </c>
      <c r="C909">
        <v>2602000</v>
      </c>
      <c r="D909" s="2">
        <v>2958465</v>
      </c>
      <c r="E909" s="2">
        <v>44305</v>
      </c>
      <c r="F909" s="28">
        <v>212</v>
      </c>
      <c r="G909" t="s">
        <v>18</v>
      </c>
    </row>
    <row r="910" spans="1:7" x14ac:dyDescent="0.25">
      <c r="A910" t="s">
        <v>0</v>
      </c>
      <c r="B910" t="s">
        <v>2141</v>
      </c>
      <c r="C910">
        <v>2602400</v>
      </c>
      <c r="D910" s="2">
        <v>2958465</v>
      </c>
      <c r="E910" s="2">
        <v>44305</v>
      </c>
      <c r="F910" s="28">
        <v>216</v>
      </c>
      <c r="G910" t="s">
        <v>18</v>
      </c>
    </row>
    <row r="911" spans="1:7" x14ac:dyDescent="0.25">
      <c r="A911" t="s">
        <v>0</v>
      </c>
      <c r="B911" t="s">
        <v>2141</v>
      </c>
      <c r="C911">
        <v>2602401</v>
      </c>
      <c r="D911" s="2">
        <v>2958465</v>
      </c>
      <c r="E911" s="2">
        <v>44305</v>
      </c>
      <c r="F911" s="28">
        <v>216</v>
      </c>
      <c r="G911" t="s">
        <v>18</v>
      </c>
    </row>
    <row r="912" spans="1:7" x14ac:dyDescent="0.25">
      <c r="A912" t="s">
        <v>0</v>
      </c>
      <c r="B912" t="s">
        <v>2141</v>
      </c>
      <c r="C912">
        <v>2603000</v>
      </c>
      <c r="D912" s="2">
        <v>2958465</v>
      </c>
      <c r="E912" s="2">
        <v>44305</v>
      </c>
      <c r="F912" s="28">
        <v>227</v>
      </c>
      <c r="G912" t="s">
        <v>18</v>
      </c>
    </row>
    <row r="913" spans="1:7" x14ac:dyDescent="0.25">
      <c r="A913" t="s">
        <v>0</v>
      </c>
      <c r="B913" t="s">
        <v>2141</v>
      </c>
      <c r="C913">
        <v>2603400</v>
      </c>
      <c r="D913" s="2">
        <v>2958465</v>
      </c>
      <c r="E913" s="2">
        <v>44305</v>
      </c>
      <c r="F913" s="28">
        <v>231</v>
      </c>
      <c r="G913" t="s">
        <v>18</v>
      </c>
    </row>
    <row r="914" spans="1:7" x14ac:dyDescent="0.25">
      <c r="A914" t="s">
        <v>0</v>
      </c>
      <c r="B914" t="s">
        <v>2141</v>
      </c>
      <c r="C914">
        <v>2603401</v>
      </c>
      <c r="D914" s="2">
        <v>2958465</v>
      </c>
      <c r="E914" s="2">
        <v>44305</v>
      </c>
      <c r="F914" s="28">
        <v>231</v>
      </c>
      <c r="G914" t="s">
        <v>18</v>
      </c>
    </row>
    <row r="915" spans="1:7" x14ac:dyDescent="0.25">
      <c r="A915" t="s">
        <v>0</v>
      </c>
      <c r="B915" t="s">
        <v>2141</v>
      </c>
      <c r="C915">
        <v>2603405</v>
      </c>
      <c r="D915" s="2">
        <v>2958465</v>
      </c>
      <c r="E915" s="2">
        <v>44305</v>
      </c>
      <c r="F915" s="28">
        <v>231</v>
      </c>
      <c r="G915" t="s">
        <v>18</v>
      </c>
    </row>
    <row r="916" spans="1:7" x14ac:dyDescent="0.25">
      <c r="A916" t="s">
        <v>0</v>
      </c>
      <c r="B916" t="s">
        <v>2141</v>
      </c>
      <c r="C916">
        <v>2607183</v>
      </c>
      <c r="D916" s="2">
        <v>2958465</v>
      </c>
      <c r="E916" s="2">
        <v>40742</v>
      </c>
      <c r="F916" s="28">
        <v>150.15</v>
      </c>
      <c r="G916" t="s">
        <v>2</v>
      </c>
    </row>
    <row r="917" spans="1:7" x14ac:dyDescent="0.25">
      <c r="A917" t="s">
        <v>0</v>
      </c>
      <c r="B917" t="s">
        <v>2141</v>
      </c>
      <c r="C917">
        <v>2607184</v>
      </c>
      <c r="D917" s="2">
        <v>2958465</v>
      </c>
      <c r="E917" s="2">
        <v>40742</v>
      </c>
      <c r="F917" s="28">
        <v>150.15</v>
      </c>
      <c r="G917" t="s">
        <v>2</v>
      </c>
    </row>
    <row r="918" spans="1:7" x14ac:dyDescent="0.25">
      <c r="A918" t="s">
        <v>0</v>
      </c>
      <c r="B918" t="s">
        <v>2141</v>
      </c>
      <c r="C918">
        <v>2607201</v>
      </c>
      <c r="D918" s="2">
        <v>2958465</v>
      </c>
      <c r="E918" s="2">
        <v>40742</v>
      </c>
      <c r="F918" s="28">
        <v>436.15</v>
      </c>
      <c r="G918" t="s">
        <v>2</v>
      </c>
    </row>
    <row r="919" spans="1:7" x14ac:dyDescent="0.25">
      <c r="A919" t="s">
        <v>0</v>
      </c>
      <c r="B919" t="s">
        <v>2141</v>
      </c>
      <c r="C919">
        <v>2607203</v>
      </c>
      <c r="D919" s="2">
        <v>2958465</v>
      </c>
      <c r="E919" s="2">
        <v>40742</v>
      </c>
      <c r="F919" s="28">
        <v>436.15</v>
      </c>
      <c r="G919" t="s">
        <v>2</v>
      </c>
    </row>
    <row r="920" spans="1:7" x14ac:dyDescent="0.25">
      <c r="A920" t="s">
        <v>0</v>
      </c>
      <c r="B920" t="s">
        <v>2141</v>
      </c>
      <c r="C920">
        <v>2607683</v>
      </c>
      <c r="D920" s="2">
        <v>2958465</v>
      </c>
      <c r="E920" s="2">
        <v>40742</v>
      </c>
      <c r="F920" s="28">
        <v>141.69999999999999</v>
      </c>
      <c r="G920" t="s">
        <v>2</v>
      </c>
    </row>
    <row r="921" spans="1:7" x14ac:dyDescent="0.25">
      <c r="A921" t="s">
        <v>0</v>
      </c>
      <c r="B921" t="s">
        <v>2141</v>
      </c>
      <c r="C921">
        <v>2607684</v>
      </c>
      <c r="D921" s="2">
        <v>2958465</v>
      </c>
      <c r="E921" s="2">
        <v>40742</v>
      </c>
      <c r="F921" s="28">
        <v>141.69999999999999</v>
      </c>
      <c r="G921" t="s">
        <v>2</v>
      </c>
    </row>
    <row r="922" spans="1:7" x14ac:dyDescent="0.25">
      <c r="A922" t="s">
        <v>0</v>
      </c>
      <c r="B922" t="s">
        <v>2141</v>
      </c>
      <c r="C922">
        <v>2607701</v>
      </c>
      <c r="D922" s="2">
        <v>2958465</v>
      </c>
      <c r="E922" s="2">
        <v>40742</v>
      </c>
      <c r="F922" s="28">
        <v>410.8</v>
      </c>
      <c r="G922" t="s">
        <v>2</v>
      </c>
    </row>
    <row r="923" spans="1:7" x14ac:dyDescent="0.25">
      <c r="A923" t="s">
        <v>0</v>
      </c>
      <c r="B923" t="s">
        <v>2141</v>
      </c>
      <c r="C923">
        <v>2607703</v>
      </c>
      <c r="D923" s="2">
        <v>2958465</v>
      </c>
      <c r="E923" s="2">
        <v>40742</v>
      </c>
      <c r="F923" s="28">
        <v>410.8</v>
      </c>
      <c r="G923" t="s">
        <v>2</v>
      </c>
    </row>
    <row r="924" spans="1:7" x14ac:dyDescent="0.25">
      <c r="A924" t="s">
        <v>0</v>
      </c>
      <c r="B924" t="s">
        <v>2141</v>
      </c>
      <c r="C924">
        <v>2607765</v>
      </c>
      <c r="D924" s="2">
        <v>2958465</v>
      </c>
      <c r="E924" s="2">
        <v>39777</v>
      </c>
      <c r="F924" s="28">
        <v>2201</v>
      </c>
      <c r="G924" t="s">
        <v>3</v>
      </c>
    </row>
    <row r="925" spans="1:7" x14ac:dyDescent="0.25">
      <c r="A925" t="s">
        <v>0</v>
      </c>
      <c r="B925" t="s">
        <v>2141</v>
      </c>
      <c r="C925">
        <v>2610000</v>
      </c>
      <c r="D925" s="2">
        <v>2958465</v>
      </c>
      <c r="E925" s="2">
        <v>44713</v>
      </c>
      <c r="F925" s="28">
        <v>176</v>
      </c>
      <c r="G925" t="s">
        <v>18</v>
      </c>
    </row>
    <row r="926" spans="1:7" x14ac:dyDescent="0.25">
      <c r="A926" t="s">
        <v>0</v>
      </c>
      <c r="B926" t="s">
        <v>2141</v>
      </c>
      <c r="C926">
        <v>2610400</v>
      </c>
      <c r="D926" s="2">
        <v>2958465</v>
      </c>
      <c r="E926" s="2">
        <v>44713</v>
      </c>
      <c r="F926" s="28">
        <v>180</v>
      </c>
      <c r="G926" t="s">
        <v>18</v>
      </c>
    </row>
    <row r="927" spans="1:7" x14ac:dyDescent="0.25">
      <c r="A927" t="s">
        <v>0</v>
      </c>
      <c r="B927" t="s">
        <v>2141</v>
      </c>
      <c r="C927">
        <v>2610401</v>
      </c>
      <c r="D927" s="2">
        <v>2958465</v>
      </c>
      <c r="E927" s="2">
        <v>44713</v>
      </c>
      <c r="F927" s="28">
        <v>180</v>
      </c>
      <c r="G927" t="s">
        <v>18</v>
      </c>
    </row>
    <row r="928" spans="1:7" x14ac:dyDescent="0.25">
      <c r="A928" t="s">
        <v>0</v>
      </c>
      <c r="B928" t="s">
        <v>2141</v>
      </c>
      <c r="C928">
        <v>2613000</v>
      </c>
      <c r="D928" s="2">
        <v>2958465</v>
      </c>
      <c r="E928" s="2">
        <v>44713</v>
      </c>
      <c r="F928" s="28">
        <v>326</v>
      </c>
      <c r="G928" t="s">
        <v>18</v>
      </c>
    </row>
    <row r="929" spans="1:7" x14ac:dyDescent="0.25">
      <c r="A929" t="s">
        <v>0</v>
      </c>
      <c r="B929" t="s">
        <v>2141</v>
      </c>
      <c r="C929">
        <v>2613400</v>
      </c>
      <c r="D929" s="2">
        <v>2958465</v>
      </c>
      <c r="E929" s="2">
        <v>44713</v>
      </c>
      <c r="F929" s="28">
        <v>330</v>
      </c>
      <c r="G929" t="s">
        <v>18</v>
      </c>
    </row>
    <row r="930" spans="1:7" x14ac:dyDescent="0.25">
      <c r="A930" t="s">
        <v>0</v>
      </c>
      <c r="B930" t="s">
        <v>2141</v>
      </c>
      <c r="C930">
        <v>2613401</v>
      </c>
      <c r="D930" s="2">
        <v>2958465</v>
      </c>
      <c r="E930" s="2">
        <v>44713</v>
      </c>
      <c r="F930" s="28">
        <v>330</v>
      </c>
      <c r="G930" t="s">
        <v>18</v>
      </c>
    </row>
    <row r="931" spans="1:7" x14ac:dyDescent="0.25">
      <c r="A931" t="s">
        <v>0</v>
      </c>
      <c r="B931" t="s">
        <v>2141</v>
      </c>
      <c r="C931">
        <v>2614000</v>
      </c>
      <c r="D931" s="2">
        <v>2958465</v>
      </c>
      <c r="E931" s="2">
        <v>44713</v>
      </c>
      <c r="F931" s="28">
        <v>191</v>
      </c>
      <c r="G931" t="s">
        <v>18</v>
      </c>
    </row>
    <row r="932" spans="1:7" x14ac:dyDescent="0.25">
      <c r="A932" t="s">
        <v>0</v>
      </c>
      <c r="B932" t="s">
        <v>2141</v>
      </c>
      <c r="C932">
        <v>2614400</v>
      </c>
      <c r="D932" s="2">
        <v>2958465</v>
      </c>
      <c r="E932" s="2">
        <v>44713</v>
      </c>
      <c r="F932" s="28">
        <v>195</v>
      </c>
      <c r="G932" t="s">
        <v>18</v>
      </c>
    </row>
    <row r="933" spans="1:7" x14ac:dyDescent="0.25">
      <c r="A933" t="s">
        <v>0</v>
      </c>
      <c r="B933" t="s">
        <v>2141</v>
      </c>
      <c r="C933">
        <v>2614401</v>
      </c>
      <c r="D933" s="2">
        <v>2958465</v>
      </c>
      <c r="E933" s="2">
        <v>44713</v>
      </c>
      <c r="F933" s="28">
        <v>195</v>
      </c>
      <c r="G933" t="s">
        <v>18</v>
      </c>
    </row>
    <row r="934" spans="1:7" x14ac:dyDescent="0.25">
      <c r="A934" t="s">
        <v>0</v>
      </c>
      <c r="B934" t="s">
        <v>2141</v>
      </c>
      <c r="C934">
        <v>2615183</v>
      </c>
      <c r="D934" s="2">
        <v>2958465</v>
      </c>
      <c r="E934" s="2">
        <v>41320</v>
      </c>
      <c r="F934" s="28">
        <v>171.6</v>
      </c>
      <c r="G934" t="s">
        <v>2</v>
      </c>
    </row>
    <row r="935" spans="1:7" x14ac:dyDescent="0.25">
      <c r="A935" t="s">
        <v>0</v>
      </c>
      <c r="B935" t="s">
        <v>2141</v>
      </c>
      <c r="C935">
        <v>2615184</v>
      </c>
      <c r="D935" s="2">
        <v>2958465</v>
      </c>
      <c r="E935" s="2">
        <v>41320</v>
      </c>
      <c r="F935" s="28">
        <v>171.6</v>
      </c>
      <c r="G935" t="s">
        <v>2</v>
      </c>
    </row>
    <row r="936" spans="1:7" x14ac:dyDescent="0.25">
      <c r="A936" t="s">
        <v>0</v>
      </c>
      <c r="B936" t="s">
        <v>2141</v>
      </c>
      <c r="C936">
        <v>2615233</v>
      </c>
      <c r="D936" s="2">
        <v>2958465</v>
      </c>
      <c r="E936" s="2">
        <v>41320</v>
      </c>
      <c r="F936" s="28">
        <v>845</v>
      </c>
      <c r="G936" t="s">
        <v>2</v>
      </c>
    </row>
    <row r="937" spans="1:7" x14ac:dyDescent="0.25">
      <c r="A937" t="s">
        <v>0</v>
      </c>
      <c r="B937" t="s">
        <v>2141</v>
      </c>
      <c r="C937">
        <v>2615234</v>
      </c>
      <c r="D937" s="2">
        <v>2958465</v>
      </c>
      <c r="E937" s="2">
        <v>41320</v>
      </c>
      <c r="F937" s="28">
        <v>845</v>
      </c>
      <c r="G937" t="s">
        <v>2</v>
      </c>
    </row>
    <row r="938" spans="1:7" x14ac:dyDescent="0.25">
      <c r="A938" t="s">
        <v>0</v>
      </c>
      <c r="B938" t="s">
        <v>2141</v>
      </c>
      <c r="C938">
        <v>2615237</v>
      </c>
      <c r="D938" s="2">
        <v>2958465</v>
      </c>
      <c r="E938" s="2">
        <v>41320</v>
      </c>
      <c r="F938" s="28">
        <v>845</v>
      </c>
      <c r="G938" t="s">
        <v>3</v>
      </c>
    </row>
    <row r="939" spans="1:7" x14ac:dyDescent="0.25">
      <c r="A939" t="s">
        <v>0</v>
      </c>
      <c r="B939" t="s">
        <v>2141</v>
      </c>
      <c r="C939">
        <v>2615265</v>
      </c>
      <c r="D939" s="2">
        <v>2958465</v>
      </c>
      <c r="E939" s="2">
        <v>41320</v>
      </c>
      <c r="F939" s="28">
        <v>3328</v>
      </c>
      <c r="G939" t="s">
        <v>3</v>
      </c>
    </row>
    <row r="940" spans="1:7" x14ac:dyDescent="0.25">
      <c r="A940" t="s">
        <v>0</v>
      </c>
      <c r="B940" t="s">
        <v>2141</v>
      </c>
      <c r="C940">
        <v>2615683</v>
      </c>
      <c r="D940" s="2">
        <v>2958465</v>
      </c>
      <c r="E940" s="2">
        <v>41320</v>
      </c>
      <c r="F940" s="28">
        <v>159.25</v>
      </c>
      <c r="G940" t="s">
        <v>2</v>
      </c>
    </row>
    <row r="941" spans="1:7" x14ac:dyDescent="0.25">
      <c r="A941" t="s">
        <v>0</v>
      </c>
      <c r="B941" t="s">
        <v>2141</v>
      </c>
      <c r="C941">
        <v>2615684</v>
      </c>
      <c r="D941" s="2">
        <v>2958465</v>
      </c>
      <c r="E941" s="2">
        <v>41320</v>
      </c>
      <c r="F941" s="28">
        <v>159.25</v>
      </c>
      <c r="G941" t="s">
        <v>2</v>
      </c>
    </row>
    <row r="942" spans="1:7" x14ac:dyDescent="0.25">
      <c r="A942" t="s">
        <v>0</v>
      </c>
      <c r="B942" t="s">
        <v>2141</v>
      </c>
      <c r="C942">
        <v>2615733</v>
      </c>
      <c r="D942" s="2">
        <v>2958465</v>
      </c>
      <c r="E942" s="2">
        <v>41320</v>
      </c>
      <c r="F942" s="28">
        <v>770.25</v>
      </c>
      <c r="G942" t="s">
        <v>2</v>
      </c>
    </row>
    <row r="943" spans="1:7" x14ac:dyDescent="0.25">
      <c r="A943" t="s">
        <v>0</v>
      </c>
      <c r="B943" t="s">
        <v>2141</v>
      </c>
      <c r="C943">
        <v>2615734</v>
      </c>
      <c r="D943" s="2">
        <v>2958465</v>
      </c>
      <c r="E943" s="2">
        <v>41320</v>
      </c>
      <c r="F943" s="28">
        <v>770.25</v>
      </c>
      <c r="G943" t="s">
        <v>2</v>
      </c>
    </row>
    <row r="944" spans="1:7" x14ac:dyDescent="0.25">
      <c r="A944" t="s">
        <v>0</v>
      </c>
      <c r="B944" t="s">
        <v>2141</v>
      </c>
      <c r="C944">
        <v>2615737</v>
      </c>
      <c r="D944" s="2">
        <v>2958465</v>
      </c>
      <c r="E944" s="2">
        <v>41320</v>
      </c>
      <c r="F944" s="28">
        <v>770.25</v>
      </c>
      <c r="G944" t="s">
        <v>3</v>
      </c>
    </row>
    <row r="945" spans="1:7" x14ac:dyDescent="0.25">
      <c r="A945" t="s">
        <v>0</v>
      </c>
      <c r="B945" t="s">
        <v>2141</v>
      </c>
      <c r="C945">
        <v>2615765</v>
      </c>
      <c r="D945" s="2">
        <v>2958465</v>
      </c>
      <c r="E945" s="2">
        <v>41320</v>
      </c>
      <c r="F945" s="28">
        <v>3016</v>
      </c>
      <c r="G945" t="s">
        <v>3</v>
      </c>
    </row>
    <row r="946" spans="1:7" x14ac:dyDescent="0.25">
      <c r="A946" t="s">
        <v>0</v>
      </c>
      <c r="B946" t="s">
        <v>2141</v>
      </c>
      <c r="C946">
        <v>2616183</v>
      </c>
      <c r="D946" s="2">
        <v>2958465</v>
      </c>
      <c r="E946" s="2">
        <v>41320</v>
      </c>
      <c r="F946" s="28">
        <v>174.2</v>
      </c>
      <c r="G946" t="s">
        <v>2</v>
      </c>
    </row>
    <row r="947" spans="1:7" x14ac:dyDescent="0.25">
      <c r="A947" t="s">
        <v>0</v>
      </c>
      <c r="B947" t="s">
        <v>2141</v>
      </c>
      <c r="C947">
        <v>2616184</v>
      </c>
      <c r="D947" s="2">
        <v>2958465</v>
      </c>
      <c r="E947" s="2">
        <v>41320</v>
      </c>
      <c r="F947" s="28">
        <v>174.2</v>
      </c>
      <c r="G947" t="s">
        <v>2</v>
      </c>
    </row>
    <row r="948" spans="1:7" x14ac:dyDescent="0.25">
      <c r="A948" t="s">
        <v>0</v>
      </c>
      <c r="B948" t="s">
        <v>2141</v>
      </c>
      <c r="C948">
        <v>2616233</v>
      </c>
      <c r="D948" s="2">
        <v>2958465</v>
      </c>
      <c r="E948" s="2">
        <v>41320</v>
      </c>
      <c r="F948" s="28">
        <v>851.5</v>
      </c>
      <c r="G948" t="s">
        <v>2</v>
      </c>
    </row>
    <row r="949" spans="1:7" x14ac:dyDescent="0.25">
      <c r="A949" t="s">
        <v>0</v>
      </c>
      <c r="B949" t="s">
        <v>2141</v>
      </c>
      <c r="C949">
        <v>2616234</v>
      </c>
      <c r="D949" s="2">
        <v>2958465</v>
      </c>
      <c r="E949" s="2">
        <v>41320</v>
      </c>
      <c r="F949" s="28">
        <v>851.5</v>
      </c>
      <c r="G949" t="s">
        <v>2</v>
      </c>
    </row>
    <row r="950" spans="1:7" x14ac:dyDescent="0.25">
      <c r="A950" t="s">
        <v>0</v>
      </c>
      <c r="B950" t="s">
        <v>2141</v>
      </c>
      <c r="C950">
        <v>2616237</v>
      </c>
      <c r="D950" s="2">
        <v>2958465</v>
      </c>
      <c r="E950" s="2">
        <v>41320</v>
      </c>
      <c r="F950" s="28">
        <v>851.5</v>
      </c>
      <c r="G950" t="s">
        <v>3</v>
      </c>
    </row>
    <row r="951" spans="1:7" x14ac:dyDescent="0.25">
      <c r="A951" t="s">
        <v>0</v>
      </c>
      <c r="B951" t="s">
        <v>2141</v>
      </c>
      <c r="C951">
        <v>2616683</v>
      </c>
      <c r="D951" s="2">
        <v>2958465</v>
      </c>
      <c r="E951" s="2">
        <v>41320</v>
      </c>
      <c r="F951" s="28">
        <v>161.85</v>
      </c>
      <c r="G951" t="s">
        <v>2</v>
      </c>
    </row>
    <row r="952" spans="1:7" x14ac:dyDescent="0.25">
      <c r="A952" t="s">
        <v>0</v>
      </c>
      <c r="B952" t="s">
        <v>2141</v>
      </c>
      <c r="C952">
        <v>2616684</v>
      </c>
      <c r="D952" s="2">
        <v>2958465</v>
      </c>
      <c r="E952" s="2">
        <v>41320</v>
      </c>
      <c r="F952" s="28">
        <v>161.85</v>
      </c>
      <c r="G952" t="s">
        <v>2</v>
      </c>
    </row>
    <row r="953" spans="1:7" x14ac:dyDescent="0.25">
      <c r="A953" t="s">
        <v>0</v>
      </c>
      <c r="B953" t="s">
        <v>2141</v>
      </c>
      <c r="C953">
        <v>2616733</v>
      </c>
      <c r="D953" s="2">
        <v>2958465</v>
      </c>
      <c r="E953" s="2">
        <v>41320</v>
      </c>
      <c r="F953" s="28">
        <v>786.5</v>
      </c>
      <c r="G953" t="s">
        <v>2</v>
      </c>
    </row>
    <row r="954" spans="1:7" x14ac:dyDescent="0.25">
      <c r="A954" t="s">
        <v>0</v>
      </c>
      <c r="B954" t="s">
        <v>2141</v>
      </c>
      <c r="C954">
        <v>2616734</v>
      </c>
      <c r="D954" s="2">
        <v>2958465</v>
      </c>
      <c r="E954" s="2">
        <v>41320</v>
      </c>
      <c r="F954" s="28">
        <v>786.5</v>
      </c>
      <c r="G954" t="s">
        <v>2</v>
      </c>
    </row>
    <row r="955" spans="1:7" x14ac:dyDescent="0.25">
      <c r="A955" t="s">
        <v>0</v>
      </c>
      <c r="B955" t="s">
        <v>2141</v>
      </c>
      <c r="C955">
        <v>2616737</v>
      </c>
      <c r="D955" s="2">
        <v>2958465</v>
      </c>
      <c r="E955" s="2">
        <v>41320</v>
      </c>
      <c r="F955" s="28">
        <v>786.5</v>
      </c>
      <c r="G955" t="s">
        <v>3</v>
      </c>
    </row>
    <row r="956" spans="1:7" x14ac:dyDescent="0.25">
      <c r="A956" t="s">
        <v>0</v>
      </c>
      <c r="B956" t="s">
        <v>2141</v>
      </c>
      <c r="C956">
        <v>2617000</v>
      </c>
      <c r="D956" s="2">
        <v>2958465</v>
      </c>
      <c r="E956" s="2">
        <v>42923</v>
      </c>
      <c r="F956" s="28">
        <v>176</v>
      </c>
      <c r="G956" t="s">
        <v>18</v>
      </c>
    </row>
    <row r="957" spans="1:7" x14ac:dyDescent="0.25">
      <c r="A957" t="s">
        <v>0</v>
      </c>
      <c r="B957" t="s">
        <v>2141</v>
      </c>
      <c r="C957">
        <v>2617400</v>
      </c>
      <c r="D957" s="2">
        <v>2958465</v>
      </c>
      <c r="E957" s="2">
        <v>44305</v>
      </c>
      <c r="F957" s="28">
        <v>180</v>
      </c>
      <c r="G957" t="s">
        <v>18</v>
      </c>
    </row>
    <row r="958" spans="1:7" x14ac:dyDescent="0.25">
      <c r="A958" t="s">
        <v>0</v>
      </c>
      <c r="B958" t="s">
        <v>2141</v>
      </c>
      <c r="C958">
        <v>2617401</v>
      </c>
      <c r="D958" s="2">
        <v>2958465</v>
      </c>
      <c r="E958" s="2">
        <v>44305</v>
      </c>
      <c r="F958" s="28">
        <v>180</v>
      </c>
      <c r="G958" t="s">
        <v>18</v>
      </c>
    </row>
    <row r="959" spans="1:7" x14ac:dyDescent="0.25">
      <c r="A959" t="s">
        <v>0</v>
      </c>
      <c r="B959" t="s">
        <v>2141</v>
      </c>
      <c r="C959">
        <v>2618000</v>
      </c>
      <c r="D959" s="2">
        <v>2958465</v>
      </c>
      <c r="E959" s="2">
        <v>42923</v>
      </c>
      <c r="F959" s="28">
        <v>160</v>
      </c>
      <c r="G959" t="s">
        <v>18</v>
      </c>
    </row>
    <row r="960" spans="1:7" x14ac:dyDescent="0.25">
      <c r="A960" t="s">
        <v>0</v>
      </c>
      <c r="B960" t="s">
        <v>2141</v>
      </c>
      <c r="C960">
        <v>2618400</v>
      </c>
      <c r="D960" s="2">
        <v>2958465</v>
      </c>
      <c r="E960" s="2">
        <v>44305</v>
      </c>
      <c r="F960" s="28">
        <v>164</v>
      </c>
      <c r="G960" t="s">
        <v>18</v>
      </c>
    </row>
    <row r="961" spans="1:7" x14ac:dyDescent="0.25">
      <c r="A961" t="s">
        <v>0</v>
      </c>
      <c r="B961" t="s">
        <v>2141</v>
      </c>
      <c r="C961">
        <v>2618401</v>
      </c>
      <c r="D961" s="2">
        <v>2958465</v>
      </c>
      <c r="E961" s="2">
        <v>44305</v>
      </c>
      <c r="F961" s="28">
        <v>164</v>
      </c>
      <c r="G961" t="s">
        <v>18</v>
      </c>
    </row>
    <row r="962" spans="1:7" x14ac:dyDescent="0.25">
      <c r="A962" t="s">
        <v>0</v>
      </c>
      <c r="B962" t="s">
        <v>2141</v>
      </c>
      <c r="C962">
        <v>2621000</v>
      </c>
      <c r="D962" s="2">
        <v>2958465</v>
      </c>
      <c r="E962" s="2">
        <v>43537</v>
      </c>
      <c r="F962" s="28">
        <v>211</v>
      </c>
      <c r="G962" t="s">
        <v>18</v>
      </c>
    </row>
    <row r="963" spans="1:7" x14ac:dyDescent="0.25">
      <c r="A963" t="s">
        <v>0</v>
      </c>
      <c r="B963" t="s">
        <v>2141</v>
      </c>
      <c r="C963">
        <v>2621400</v>
      </c>
      <c r="D963" s="2">
        <v>2958465</v>
      </c>
      <c r="E963" s="2">
        <v>44305</v>
      </c>
      <c r="F963" s="28">
        <v>215</v>
      </c>
      <c r="G963" t="s">
        <v>18</v>
      </c>
    </row>
    <row r="964" spans="1:7" x14ac:dyDescent="0.25">
      <c r="A964" t="s">
        <v>0</v>
      </c>
      <c r="B964" t="s">
        <v>2141</v>
      </c>
      <c r="C964">
        <v>2621401</v>
      </c>
      <c r="D964" s="2">
        <v>2958465</v>
      </c>
      <c r="E964" s="2">
        <v>44305</v>
      </c>
      <c r="F964" s="28">
        <v>215</v>
      </c>
      <c r="G964" t="s">
        <v>18</v>
      </c>
    </row>
    <row r="965" spans="1:7" x14ac:dyDescent="0.25">
      <c r="A965" t="s">
        <v>0</v>
      </c>
      <c r="B965" t="s">
        <v>2141</v>
      </c>
      <c r="C965">
        <v>2624000</v>
      </c>
      <c r="D965" s="2">
        <v>2958465</v>
      </c>
      <c r="E965" s="2">
        <v>45589</v>
      </c>
      <c r="F965" s="28">
        <v>195</v>
      </c>
      <c r="G965" t="s">
        <v>18</v>
      </c>
    </row>
    <row r="966" spans="1:7" x14ac:dyDescent="0.25">
      <c r="A966" t="s">
        <v>0</v>
      </c>
      <c r="B966" t="s">
        <v>2141</v>
      </c>
      <c r="C966">
        <v>2624052</v>
      </c>
      <c r="D966" s="2">
        <v>2958465</v>
      </c>
      <c r="E966" s="2">
        <v>45657</v>
      </c>
      <c r="F966" s="28">
        <v>2448</v>
      </c>
      <c r="G966" t="s">
        <v>3</v>
      </c>
    </row>
    <row r="967" spans="1:7" x14ac:dyDescent="0.25">
      <c r="A967" t="s">
        <v>0</v>
      </c>
      <c r="B967" t="s">
        <v>2141</v>
      </c>
      <c r="C967">
        <v>2624181</v>
      </c>
      <c r="D967" s="2">
        <v>2958465</v>
      </c>
      <c r="E967" s="2">
        <v>45589</v>
      </c>
      <c r="F967" s="28">
        <v>214</v>
      </c>
      <c r="G967" t="s">
        <v>2</v>
      </c>
    </row>
    <row r="968" spans="1:7" x14ac:dyDescent="0.25">
      <c r="A968" t="s">
        <v>0</v>
      </c>
      <c r="B968" t="s">
        <v>2141</v>
      </c>
      <c r="C968">
        <v>2624183</v>
      </c>
      <c r="D968" s="2">
        <v>2958465</v>
      </c>
      <c r="E968" s="2">
        <v>45589</v>
      </c>
      <c r="F968" s="28">
        <v>214</v>
      </c>
      <c r="G968" t="s">
        <v>2</v>
      </c>
    </row>
    <row r="969" spans="1:7" x14ac:dyDescent="0.25">
      <c r="A969" t="s">
        <v>0</v>
      </c>
      <c r="B969" t="s">
        <v>2141</v>
      </c>
      <c r="C969">
        <v>2624184</v>
      </c>
      <c r="D969" s="2">
        <v>2958465</v>
      </c>
      <c r="E969" s="2">
        <v>45589</v>
      </c>
      <c r="F969" s="28">
        <v>214</v>
      </c>
      <c r="G969" t="s">
        <v>2</v>
      </c>
    </row>
    <row r="970" spans="1:7" x14ac:dyDescent="0.25">
      <c r="A970" t="s">
        <v>0</v>
      </c>
      <c r="B970" t="s">
        <v>2141</v>
      </c>
      <c r="C970">
        <v>2624200</v>
      </c>
      <c r="D970" s="2">
        <v>2958465</v>
      </c>
      <c r="E970" s="2">
        <v>45658</v>
      </c>
      <c r="F970" s="28">
        <v>627</v>
      </c>
      <c r="G970" t="s">
        <v>2</v>
      </c>
    </row>
    <row r="971" spans="1:7" x14ac:dyDescent="0.25">
      <c r="A971" t="s">
        <v>0</v>
      </c>
      <c r="B971" t="s">
        <v>2141</v>
      </c>
      <c r="C971">
        <v>2624201</v>
      </c>
      <c r="D971" s="2">
        <v>2958465</v>
      </c>
      <c r="E971" s="2">
        <v>45658</v>
      </c>
      <c r="F971" s="28">
        <v>627</v>
      </c>
      <c r="G971" t="s">
        <v>2</v>
      </c>
    </row>
    <row r="972" spans="1:7" x14ac:dyDescent="0.25">
      <c r="A972" t="s">
        <v>0</v>
      </c>
      <c r="B972" t="s">
        <v>2141</v>
      </c>
      <c r="C972">
        <v>2624203</v>
      </c>
      <c r="D972" s="2">
        <v>2958465</v>
      </c>
      <c r="E972" s="2">
        <v>45658</v>
      </c>
      <c r="F972" s="28">
        <v>627</v>
      </c>
      <c r="G972" t="s">
        <v>2</v>
      </c>
    </row>
    <row r="973" spans="1:7" x14ac:dyDescent="0.25">
      <c r="A973" t="s">
        <v>0</v>
      </c>
      <c r="B973" t="s">
        <v>2141</v>
      </c>
      <c r="C973">
        <v>2624204</v>
      </c>
      <c r="D973" s="2">
        <v>2958465</v>
      </c>
      <c r="E973" s="2">
        <v>45658</v>
      </c>
      <c r="F973" s="28">
        <v>627</v>
      </c>
      <c r="G973" t="s">
        <v>2</v>
      </c>
    </row>
    <row r="974" spans="1:7" x14ac:dyDescent="0.25">
      <c r="A974" t="s">
        <v>0</v>
      </c>
      <c r="B974" t="s">
        <v>2141</v>
      </c>
      <c r="C974">
        <v>2624229</v>
      </c>
      <c r="D974" s="2">
        <v>2958465</v>
      </c>
      <c r="E974" s="2">
        <v>45589</v>
      </c>
      <c r="F974" s="28">
        <v>214</v>
      </c>
      <c r="G974" t="s">
        <v>2</v>
      </c>
    </row>
    <row r="975" spans="1:7" x14ac:dyDescent="0.25">
      <c r="A975" t="s">
        <v>0</v>
      </c>
      <c r="B975" t="s">
        <v>2141</v>
      </c>
      <c r="C975">
        <v>2624233</v>
      </c>
      <c r="D975" s="2">
        <v>2958465</v>
      </c>
      <c r="E975" s="2">
        <v>45658</v>
      </c>
      <c r="F975" s="28">
        <v>1030</v>
      </c>
      <c r="G975" t="s">
        <v>2</v>
      </c>
    </row>
    <row r="976" spans="1:7" x14ac:dyDescent="0.25">
      <c r="A976" t="s">
        <v>0</v>
      </c>
      <c r="B976" t="s">
        <v>2141</v>
      </c>
      <c r="C976">
        <v>2624234</v>
      </c>
      <c r="D976" s="2">
        <v>2958465</v>
      </c>
      <c r="E976" s="2">
        <v>45658</v>
      </c>
      <c r="F976" s="28">
        <v>1030</v>
      </c>
      <c r="G976" t="s">
        <v>2</v>
      </c>
    </row>
    <row r="977" spans="1:7" x14ac:dyDescent="0.25">
      <c r="A977" t="s">
        <v>0</v>
      </c>
      <c r="B977" t="s">
        <v>2141</v>
      </c>
      <c r="C977">
        <v>2624240</v>
      </c>
      <c r="D977" s="2">
        <v>2958465</v>
      </c>
      <c r="E977" s="2">
        <v>45658</v>
      </c>
      <c r="F977" s="28">
        <v>1030</v>
      </c>
      <c r="G977" t="s">
        <v>2</v>
      </c>
    </row>
    <row r="978" spans="1:7" x14ac:dyDescent="0.25">
      <c r="A978" t="s">
        <v>0</v>
      </c>
      <c r="B978" t="s">
        <v>2141</v>
      </c>
      <c r="C978">
        <v>2624245</v>
      </c>
      <c r="D978" s="2">
        <v>2958465</v>
      </c>
      <c r="E978" s="2">
        <v>45658</v>
      </c>
      <c r="F978" s="28">
        <v>1030</v>
      </c>
      <c r="G978" t="s">
        <v>2</v>
      </c>
    </row>
    <row r="979" spans="1:7" x14ac:dyDescent="0.25">
      <c r="A979" t="s">
        <v>0</v>
      </c>
      <c r="B979" t="s">
        <v>2141</v>
      </c>
      <c r="C979">
        <v>2624253</v>
      </c>
      <c r="D979" s="2">
        <v>2958465</v>
      </c>
      <c r="E979" s="2">
        <v>45917</v>
      </c>
      <c r="F979" s="28">
        <v>3330</v>
      </c>
      <c r="G979" t="s">
        <v>3</v>
      </c>
    </row>
    <row r="980" spans="1:7" x14ac:dyDescent="0.25">
      <c r="A980" t="s">
        <v>0</v>
      </c>
      <c r="B980" t="s">
        <v>2141</v>
      </c>
      <c r="C980">
        <v>2624256</v>
      </c>
      <c r="D980" s="2">
        <v>2958465</v>
      </c>
      <c r="E980" s="2">
        <v>45917</v>
      </c>
      <c r="F980" s="28">
        <v>3330</v>
      </c>
      <c r="G980" t="s">
        <v>3</v>
      </c>
    </row>
    <row r="981" spans="1:7" x14ac:dyDescent="0.25">
      <c r="A981" t="s">
        <v>0</v>
      </c>
      <c r="B981" t="s">
        <v>2141</v>
      </c>
      <c r="C981">
        <v>2624271</v>
      </c>
      <c r="D981" s="2">
        <v>2958465</v>
      </c>
      <c r="E981" s="2">
        <v>45589</v>
      </c>
      <c r="F981" s="28">
        <v>204</v>
      </c>
      <c r="G981" t="s">
        <v>18</v>
      </c>
    </row>
    <row r="982" spans="1:7" x14ac:dyDescent="0.25">
      <c r="A982" t="s">
        <v>0</v>
      </c>
      <c r="B982" t="s">
        <v>2141</v>
      </c>
      <c r="C982">
        <v>2624296</v>
      </c>
      <c r="D982" s="2">
        <v>2958465</v>
      </c>
      <c r="E982" s="2">
        <v>45658</v>
      </c>
      <c r="F982" s="28">
        <v>1442</v>
      </c>
      <c r="G982" t="s">
        <v>3</v>
      </c>
    </row>
    <row r="983" spans="1:7" x14ac:dyDescent="0.25">
      <c r="A983" t="s">
        <v>0</v>
      </c>
      <c r="B983" t="s">
        <v>2141</v>
      </c>
      <c r="C983">
        <v>2624297</v>
      </c>
      <c r="D983" s="2">
        <v>2958465</v>
      </c>
      <c r="E983" s="2">
        <v>45658</v>
      </c>
      <c r="F983" s="28">
        <v>1442</v>
      </c>
      <c r="G983" t="s">
        <v>3</v>
      </c>
    </row>
    <row r="984" spans="1:7" x14ac:dyDescent="0.25">
      <c r="A984" t="s">
        <v>0</v>
      </c>
      <c r="B984" t="s">
        <v>2141</v>
      </c>
      <c r="C984">
        <v>2624400</v>
      </c>
      <c r="D984" s="2">
        <v>2958465</v>
      </c>
      <c r="E984" s="2">
        <v>45589</v>
      </c>
      <c r="F984" s="28">
        <v>199</v>
      </c>
      <c r="G984" t="s">
        <v>18</v>
      </c>
    </row>
    <row r="985" spans="1:7" x14ac:dyDescent="0.25">
      <c r="A985" t="s">
        <v>0</v>
      </c>
      <c r="B985" t="s">
        <v>2141</v>
      </c>
      <c r="C985">
        <v>2624401</v>
      </c>
      <c r="D985" s="2">
        <v>2958465</v>
      </c>
      <c r="E985" s="2">
        <v>45589</v>
      </c>
      <c r="F985" s="28">
        <v>199</v>
      </c>
      <c r="G985" t="s">
        <v>18</v>
      </c>
    </row>
    <row r="986" spans="1:7" x14ac:dyDescent="0.25">
      <c r="A986" t="s">
        <v>0</v>
      </c>
      <c r="B986" t="s">
        <v>2141</v>
      </c>
      <c r="C986">
        <v>2630000</v>
      </c>
      <c r="D986" s="2">
        <v>2958465</v>
      </c>
      <c r="E986" s="2">
        <v>45668</v>
      </c>
      <c r="F986" s="28">
        <v>271</v>
      </c>
      <c r="G986" t="s">
        <v>18</v>
      </c>
    </row>
    <row r="987" spans="1:7" x14ac:dyDescent="0.25">
      <c r="A987" t="s">
        <v>0</v>
      </c>
      <c r="B987" t="s">
        <v>2141</v>
      </c>
      <c r="C987">
        <v>2630400</v>
      </c>
      <c r="D987" s="2">
        <v>2958465</v>
      </c>
      <c r="E987" s="2">
        <v>45668</v>
      </c>
      <c r="F987" s="28">
        <v>275</v>
      </c>
      <c r="G987" t="s">
        <v>18</v>
      </c>
    </row>
    <row r="988" spans="1:7" x14ac:dyDescent="0.25">
      <c r="A988" t="s">
        <v>0</v>
      </c>
      <c r="B988" t="s">
        <v>2141</v>
      </c>
      <c r="C988">
        <v>2630401</v>
      </c>
      <c r="D988" s="2">
        <v>2958465</v>
      </c>
      <c r="E988" s="2">
        <v>45668</v>
      </c>
      <c r="F988" s="28">
        <v>275</v>
      </c>
      <c r="G988" t="s">
        <v>18</v>
      </c>
    </row>
    <row r="989" spans="1:7" x14ac:dyDescent="0.25">
      <c r="A989" t="s">
        <v>0</v>
      </c>
      <c r="B989" t="s">
        <v>2141</v>
      </c>
      <c r="C989">
        <v>2640000</v>
      </c>
      <c r="D989" s="2">
        <v>2958465</v>
      </c>
      <c r="E989" s="2">
        <v>45649</v>
      </c>
      <c r="F989" s="28">
        <v>234</v>
      </c>
      <c r="G989" t="s">
        <v>18</v>
      </c>
    </row>
    <row r="990" spans="1:7" x14ac:dyDescent="0.25">
      <c r="A990" t="s">
        <v>0</v>
      </c>
      <c r="B990" t="s">
        <v>2141</v>
      </c>
      <c r="C990">
        <v>2640265</v>
      </c>
      <c r="D990" s="2">
        <v>2958465</v>
      </c>
      <c r="E990" s="2">
        <v>45649</v>
      </c>
      <c r="F990" s="28">
        <v>4920</v>
      </c>
      <c r="G990" t="s">
        <v>3</v>
      </c>
    </row>
    <row r="991" spans="1:7" x14ac:dyDescent="0.25">
      <c r="A991" t="s">
        <v>0</v>
      </c>
      <c r="B991" t="s">
        <v>2141</v>
      </c>
      <c r="C991">
        <v>2640271</v>
      </c>
      <c r="D991" s="2">
        <v>2958465</v>
      </c>
      <c r="E991" s="2">
        <v>45649</v>
      </c>
      <c r="F991" s="28">
        <v>245</v>
      </c>
      <c r="G991" t="s">
        <v>18</v>
      </c>
    </row>
    <row r="992" spans="1:7" x14ac:dyDescent="0.25">
      <c r="A992" t="s">
        <v>0</v>
      </c>
      <c r="B992" t="s">
        <v>2141</v>
      </c>
      <c r="C992">
        <v>2640400</v>
      </c>
      <c r="D992" s="2">
        <v>2958465</v>
      </c>
      <c r="E992" s="2">
        <v>45649</v>
      </c>
      <c r="F992" s="28">
        <v>238</v>
      </c>
      <c r="G992" t="s">
        <v>18</v>
      </c>
    </row>
    <row r="993" spans="1:7" x14ac:dyDescent="0.25">
      <c r="A993" t="s">
        <v>0</v>
      </c>
      <c r="B993" t="s">
        <v>2141</v>
      </c>
      <c r="C993">
        <v>2640401</v>
      </c>
      <c r="D993" s="2">
        <v>2958465</v>
      </c>
      <c r="E993" s="2">
        <v>45649</v>
      </c>
      <c r="F993" s="28">
        <v>238</v>
      </c>
      <c r="G993" t="s">
        <v>18</v>
      </c>
    </row>
    <row r="994" spans="1:7" x14ac:dyDescent="0.25">
      <c r="A994" t="s">
        <v>0</v>
      </c>
      <c r="B994" t="s">
        <v>2141</v>
      </c>
      <c r="C994">
        <v>2641000</v>
      </c>
      <c r="D994" s="2">
        <v>2958465</v>
      </c>
      <c r="E994" s="2">
        <v>45649</v>
      </c>
      <c r="F994" s="28">
        <v>247</v>
      </c>
      <c r="G994" t="s">
        <v>18</v>
      </c>
    </row>
    <row r="995" spans="1:7" x14ac:dyDescent="0.25">
      <c r="A995" t="s">
        <v>0</v>
      </c>
      <c r="B995" t="s">
        <v>2141</v>
      </c>
      <c r="C995">
        <v>2641242</v>
      </c>
      <c r="D995" s="2">
        <v>2958465</v>
      </c>
      <c r="E995" s="2">
        <v>45649</v>
      </c>
      <c r="F995" s="28">
        <v>2640</v>
      </c>
      <c r="G995" t="s">
        <v>3</v>
      </c>
    </row>
    <row r="996" spans="1:7" x14ac:dyDescent="0.25">
      <c r="A996" t="s">
        <v>0</v>
      </c>
      <c r="B996" t="s">
        <v>2141</v>
      </c>
      <c r="C996">
        <v>2641400</v>
      </c>
      <c r="D996" s="2">
        <v>2958465</v>
      </c>
      <c r="E996" s="2">
        <v>45649</v>
      </c>
      <c r="F996" s="28">
        <v>251</v>
      </c>
      <c r="G996" t="s">
        <v>18</v>
      </c>
    </row>
    <row r="997" spans="1:7" x14ac:dyDescent="0.25">
      <c r="A997" t="s">
        <v>0</v>
      </c>
      <c r="B997" t="s">
        <v>2141</v>
      </c>
      <c r="C997">
        <v>2641401</v>
      </c>
      <c r="D997" s="2">
        <v>2958465</v>
      </c>
      <c r="E997" s="2">
        <v>45649</v>
      </c>
      <c r="F997" s="28">
        <v>251</v>
      </c>
      <c r="G997" t="s">
        <v>18</v>
      </c>
    </row>
    <row r="998" spans="1:7" x14ac:dyDescent="0.25">
      <c r="A998" t="s">
        <v>0</v>
      </c>
      <c r="B998" t="s">
        <v>2141</v>
      </c>
      <c r="C998">
        <v>2642000</v>
      </c>
      <c r="D998" s="2">
        <v>2958465</v>
      </c>
      <c r="E998" s="2">
        <v>45649</v>
      </c>
      <c r="F998" s="28">
        <v>219</v>
      </c>
      <c r="G998" t="s">
        <v>18</v>
      </c>
    </row>
    <row r="999" spans="1:7" x14ac:dyDescent="0.25">
      <c r="A999" t="s">
        <v>0</v>
      </c>
      <c r="B999" t="s">
        <v>2141</v>
      </c>
      <c r="C999">
        <v>2642265</v>
      </c>
      <c r="D999" s="2">
        <v>2958465</v>
      </c>
      <c r="E999" s="2">
        <v>45649</v>
      </c>
      <c r="F999" s="28">
        <v>4620</v>
      </c>
      <c r="G999" t="s">
        <v>3</v>
      </c>
    </row>
    <row r="1000" spans="1:7" x14ac:dyDescent="0.25">
      <c r="A1000" t="s">
        <v>0</v>
      </c>
      <c r="B1000" t="s">
        <v>2141</v>
      </c>
      <c r="C1000">
        <v>2642271</v>
      </c>
      <c r="D1000" s="2">
        <v>2958465</v>
      </c>
      <c r="E1000" s="2">
        <v>45649</v>
      </c>
      <c r="F1000" s="28">
        <v>230</v>
      </c>
      <c r="G1000" t="s">
        <v>18</v>
      </c>
    </row>
    <row r="1001" spans="1:7" x14ac:dyDescent="0.25">
      <c r="A1001" t="s">
        <v>0</v>
      </c>
      <c r="B1001" t="s">
        <v>2141</v>
      </c>
      <c r="C1001">
        <v>2642400</v>
      </c>
      <c r="D1001" s="2">
        <v>2958465</v>
      </c>
      <c r="E1001" s="2">
        <v>45649</v>
      </c>
      <c r="F1001" s="28">
        <v>223</v>
      </c>
      <c r="G1001" t="s">
        <v>18</v>
      </c>
    </row>
    <row r="1002" spans="1:7" x14ac:dyDescent="0.25">
      <c r="A1002" t="s">
        <v>0</v>
      </c>
      <c r="B1002" t="s">
        <v>2141</v>
      </c>
      <c r="C1002">
        <v>2642401</v>
      </c>
      <c r="D1002" s="2">
        <v>2958465</v>
      </c>
      <c r="E1002" s="2">
        <v>45649</v>
      </c>
      <c r="F1002" s="28">
        <v>223</v>
      </c>
      <c r="G1002" t="s">
        <v>18</v>
      </c>
    </row>
    <row r="1003" spans="1:7" x14ac:dyDescent="0.25">
      <c r="A1003" t="s">
        <v>0</v>
      </c>
      <c r="B1003" t="s">
        <v>2141</v>
      </c>
      <c r="C1003">
        <v>2701000</v>
      </c>
      <c r="D1003" s="2">
        <v>2958465</v>
      </c>
      <c r="E1003" s="2">
        <v>44305</v>
      </c>
      <c r="F1003" s="28">
        <v>143</v>
      </c>
      <c r="G1003" t="s">
        <v>19</v>
      </c>
    </row>
    <row r="1004" spans="1:7" x14ac:dyDescent="0.25">
      <c r="A1004" t="s">
        <v>0</v>
      </c>
      <c r="B1004" t="s">
        <v>2141</v>
      </c>
      <c r="C1004">
        <v>2701450</v>
      </c>
      <c r="D1004" s="2">
        <v>2958465</v>
      </c>
      <c r="E1004" s="2">
        <v>44305</v>
      </c>
      <c r="F1004" s="28">
        <v>147</v>
      </c>
      <c r="G1004" t="s">
        <v>19</v>
      </c>
    </row>
    <row r="1005" spans="1:7" x14ac:dyDescent="0.25">
      <c r="A1005" t="s">
        <v>0</v>
      </c>
      <c r="B1005" t="s">
        <v>2141</v>
      </c>
      <c r="C1005">
        <v>2701451</v>
      </c>
      <c r="D1005" s="2">
        <v>2958465</v>
      </c>
      <c r="E1005" s="2">
        <v>44305</v>
      </c>
      <c r="F1005" s="28">
        <v>147</v>
      </c>
      <c r="G1005" t="s">
        <v>19</v>
      </c>
    </row>
    <row r="1006" spans="1:7" x14ac:dyDescent="0.25">
      <c r="A1006" t="s">
        <v>0</v>
      </c>
      <c r="B1006" t="s">
        <v>2141</v>
      </c>
      <c r="C1006">
        <v>2702000</v>
      </c>
      <c r="D1006" s="2">
        <v>2958465</v>
      </c>
      <c r="E1006" s="2">
        <v>44305</v>
      </c>
      <c r="F1006" s="28">
        <v>154</v>
      </c>
      <c r="G1006" t="s">
        <v>19</v>
      </c>
    </row>
    <row r="1007" spans="1:7" x14ac:dyDescent="0.25">
      <c r="A1007" t="s">
        <v>0</v>
      </c>
      <c r="B1007" t="s">
        <v>2141</v>
      </c>
      <c r="C1007">
        <v>2702450</v>
      </c>
      <c r="D1007" s="2">
        <v>2958465</v>
      </c>
      <c r="E1007" s="2">
        <v>44305</v>
      </c>
      <c r="F1007" s="28">
        <v>158</v>
      </c>
      <c r="G1007" t="s">
        <v>19</v>
      </c>
    </row>
    <row r="1008" spans="1:7" x14ac:dyDescent="0.25">
      <c r="A1008" t="s">
        <v>0</v>
      </c>
      <c r="B1008" t="s">
        <v>2141</v>
      </c>
      <c r="C1008">
        <v>2702451</v>
      </c>
      <c r="D1008" s="2">
        <v>2958465</v>
      </c>
      <c r="E1008" s="2">
        <v>44305</v>
      </c>
      <c r="F1008" s="28">
        <v>158</v>
      </c>
      <c r="G1008" t="s">
        <v>19</v>
      </c>
    </row>
    <row r="1009" spans="1:7" x14ac:dyDescent="0.25">
      <c r="A1009" t="s">
        <v>0</v>
      </c>
      <c r="B1009" t="s">
        <v>2141</v>
      </c>
      <c r="C1009">
        <v>2702455</v>
      </c>
      <c r="D1009" s="2">
        <v>2958465</v>
      </c>
      <c r="E1009" s="2">
        <v>44305</v>
      </c>
      <c r="F1009" s="28">
        <v>158</v>
      </c>
      <c r="G1009" t="s">
        <v>19</v>
      </c>
    </row>
    <row r="1010" spans="1:7" x14ac:dyDescent="0.25">
      <c r="A1010" t="s">
        <v>0</v>
      </c>
      <c r="B1010" t="s">
        <v>2141</v>
      </c>
      <c r="C1010">
        <v>2704000</v>
      </c>
      <c r="D1010" s="2">
        <v>2958465</v>
      </c>
      <c r="E1010" s="2">
        <v>44713</v>
      </c>
      <c r="F1010" s="28">
        <v>156</v>
      </c>
      <c r="G1010" t="s">
        <v>18</v>
      </c>
    </row>
    <row r="1011" spans="1:7" x14ac:dyDescent="0.25">
      <c r="A1011" t="s">
        <v>0</v>
      </c>
      <c r="B1011" t="s">
        <v>2141</v>
      </c>
      <c r="C1011">
        <v>2704400</v>
      </c>
      <c r="D1011" s="2">
        <v>2958465</v>
      </c>
      <c r="E1011" s="2">
        <v>44713</v>
      </c>
      <c r="F1011" s="28">
        <v>160</v>
      </c>
      <c r="G1011" t="s">
        <v>18</v>
      </c>
    </row>
    <row r="1012" spans="1:7" x14ac:dyDescent="0.25">
      <c r="A1012" t="s">
        <v>0</v>
      </c>
      <c r="B1012" t="s">
        <v>2141</v>
      </c>
      <c r="C1012">
        <v>2704401</v>
      </c>
      <c r="D1012" s="2">
        <v>2958465</v>
      </c>
      <c r="E1012" s="2">
        <v>44713</v>
      </c>
      <c r="F1012" s="28">
        <v>160</v>
      </c>
      <c r="G1012" t="s">
        <v>18</v>
      </c>
    </row>
    <row r="1013" spans="1:7" x14ac:dyDescent="0.25">
      <c r="A1013" t="s">
        <v>0</v>
      </c>
      <c r="B1013" t="s">
        <v>2141</v>
      </c>
      <c r="C1013">
        <v>2705000</v>
      </c>
      <c r="D1013" s="2">
        <v>2958465</v>
      </c>
      <c r="E1013" s="2">
        <v>45783</v>
      </c>
      <c r="F1013" s="28">
        <v>116</v>
      </c>
      <c r="G1013" t="s">
        <v>18</v>
      </c>
    </row>
    <row r="1014" spans="1:7" x14ac:dyDescent="0.25">
      <c r="A1014" t="s">
        <v>0</v>
      </c>
      <c r="B1014" t="s">
        <v>2141</v>
      </c>
      <c r="C1014">
        <v>2705400</v>
      </c>
      <c r="D1014" s="2">
        <v>2958465</v>
      </c>
      <c r="E1014" s="2">
        <v>45783</v>
      </c>
      <c r="F1014" s="28">
        <v>120</v>
      </c>
      <c r="G1014" t="s">
        <v>18</v>
      </c>
    </row>
    <row r="1015" spans="1:7" x14ac:dyDescent="0.25">
      <c r="A1015" t="s">
        <v>0</v>
      </c>
      <c r="B1015" t="s">
        <v>2141</v>
      </c>
      <c r="C1015">
        <v>2705401</v>
      </c>
      <c r="D1015" s="2">
        <v>2958465</v>
      </c>
      <c r="E1015" s="2">
        <v>45783</v>
      </c>
      <c r="F1015" s="28">
        <v>120</v>
      </c>
      <c r="G1015" t="s">
        <v>18</v>
      </c>
    </row>
    <row r="1016" spans="1:7" x14ac:dyDescent="0.25">
      <c r="A1016" t="s">
        <v>0</v>
      </c>
      <c r="B1016" t="s">
        <v>2141</v>
      </c>
      <c r="C1016">
        <v>2706000</v>
      </c>
      <c r="D1016" s="2">
        <v>2958465</v>
      </c>
      <c r="E1016" s="2">
        <v>43344</v>
      </c>
      <c r="F1016" s="28">
        <v>75</v>
      </c>
      <c r="G1016" t="s">
        <v>18</v>
      </c>
    </row>
    <row r="1017" spans="1:7" x14ac:dyDescent="0.25">
      <c r="A1017" t="s">
        <v>0</v>
      </c>
      <c r="B1017" t="s">
        <v>2141</v>
      </c>
      <c r="C1017">
        <v>2706400</v>
      </c>
      <c r="D1017" s="2">
        <v>2958465</v>
      </c>
      <c r="E1017" s="2">
        <v>44305</v>
      </c>
      <c r="F1017" s="28">
        <v>79</v>
      </c>
      <c r="G1017" t="s">
        <v>18</v>
      </c>
    </row>
    <row r="1018" spans="1:7" x14ac:dyDescent="0.25">
      <c r="A1018" t="s">
        <v>0</v>
      </c>
      <c r="B1018" t="s">
        <v>2141</v>
      </c>
      <c r="C1018">
        <v>2706401</v>
      </c>
      <c r="D1018" s="2">
        <v>2958465</v>
      </c>
      <c r="E1018" s="2">
        <v>44305</v>
      </c>
      <c r="F1018" s="28">
        <v>79</v>
      </c>
      <c r="G1018" t="s">
        <v>18</v>
      </c>
    </row>
    <row r="1019" spans="1:7" x14ac:dyDescent="0.25">
      <c r="A1019" t="s">
        <v>0</v>
      </c>
      <c r="B1019" t="s">
        <v>2141</v>
      </c>
      <c r="C1019">
        <v>2707000</v>
      </c>
      <c r="D1019" s="2">
        <v>2958465</v>
      </c>
      <c r="E1019" s="2">
        <v>45536</v>
      </c>
      <c r="F1019" s="28">
        <v>74</v>
      </c>
      <c r="G1019" t="s">
        <v>18</v>
      </c>
    </row>
    <row r="1020" spans="1:7" x14ac:dyDescent="0.25">
      <c r="A1020" t="s">
        <v>0</v>
      </c>
      <c r="B1020" t="s">
        <v>2141</v>
      </c>
      <c r="C1020">
        <v>2707400</v>
      </c>
      <c r="D1020" s="2">
        <v>2958465</v>
      </c>
      <c r="E1020" s="2">
        <v>45536</v>
      </c>
      <c r="F1020" s="28">
        <v>78</v>
      </c>
      <c r="G1020" t="s">
        <v>18</v>
      </c>
    </row>
    <row r="1021" spans="1:7" x14ac:dyDescent="0.25">
      <c r="A1021" t="s">
        <v>0</v>
      </c>
      <c r="B1021" t="s">
        <v>2141</v>
      </c>
      <c r="C1021">
        <v>2707401</v>
      </c>
      <c r="D1021" s="2">
        <v>2958465</v>
      </c>
      <c r="E1021" s="2">
        <v>45536</v>
      </c>
      <c r="F1021" s="28">
        <v>78</v>
      </c>
      <c r="G1021" t="s">
        <v>18</v>
      </c>
    </row>
    <row r="1022" spans="1:7" x14ac:dyDescent="0.25">
      <c r="A1022" t="s">
        <v>0</v>
      </c>
      <c r="B1022" t="s">
        <v>2141</v>
      </c>
      <c r="C1022">
        <v>2824000</v>
      </c>
      <c r="D1022" s="2">
        <v>2958465</v>
      </c>
      <c r="E1022" s="2">
        <v>44716</v>
      </c>
      <c r="F1022" s="28">
        <v>193</v>
      </c>
      <c r="G1022" t="s">
        <v>18</v>
      </c>
    </row>
    <row r="1023" spans="1:7" x14ac:dyDescent="0.25">
      <c r="A1023" t="s">
        <v>0</v>
      </c>
      <c r="B1023" t="s">
        <v>2141</v>
      </c>
      <c r="C1023">
        <v>2824151</v>
      </c>
      <c r="D1023" s="2">
        <v>2958465</v>
      </c>
      <c r="E1023" s="2">
        <v>45223</v>
      </c>
      <c r="F1023" s="28">
        <v>209.95</v>
      </c>
      <c r="G1023" t="s">
        <v>2</v>
      </c>
    </row>
    <row r="1024" spans="1:7" x14ac:dyDescent="0.25">
      <c r="A1024" t="s">
        <v>0</v>
      </c>
      <c r="B1024" t="s">
        <v>2141</v>
      </c>
      <c r="C1024">
        <v>2824152</v>
      </c>
      <c r="D1024" s="2">
        <v>2958465</v>
      </c>
      <c r="E1024" s="2">
        <v>45223</v>
      </c>
      <c r="F1024" s="28">
        <v>209.95</v>
      </c>
      <c r="G1024" t="s">
        <v>2</v>
      </c>
    </row>
    <row r="1025" spans="1:7" x14ac:dyDescent="0.25">
      <c r="A1025" t="s">
        <v>0</v>
      </c>
      <c r="B1025" t="s">
        <v>2141</v>
      </c>
      <c r="C1025">
        <v>2824183</v>
      </c>
      <c r="D1025" s="2">
        <v>2958465</v>
      </c>
      <c r="E1025" s="2">
        <v>45223</v>
      </c>
      <c r="F1025" s="28">
        <v>232.7</v>
      </c>
      <c r="G1025" t="s">
        <v>2</v>
      </c>
    </row>
    <row r="1026" spans="1:7" x14ac:dyDescent="0.25">
      <c r="A1026" t="s">
        <v>0</v>
      </c>
      <c r="B1026" t="s">
        <v>2141</v>
      </c>
      <c r="C1026">
        <v>2824184</v>
      </c>
      <c r="D1026" s="2">
        <v>2958465</v>
      </c>
      <c r="E1026" s="2">
        <v>45223</v>
      </c>
      <c r="F1026" s="28">
        <v>232.7</v>
      </c>
      <c r="G1026" t="s">
        <v>2</v>
      </c>
    </row>
    <row r="1027" spans="1:7" x14ac:dyDescent="0.25">
      <c r="A1027" t="s">
        <v>0</v>
      </c>
      <c r="B1027" t="s">
        <v>2141</v>
      </c>
      <c r="C1027">
        <v>2824400</v>
      </c>
      <c r="D1027" s="2">
        <v>2958465</v>
      </c>
      <c r="E1027" s="2">
        <v>44716</v>
      </c>
      <c r="F1027" s="28">
        <v>197</v>
      </c>
      <c r="G1027" t="s">
        <v>18</v>
      </c>
    </row>
    <row r="1028" spans="1:7" x14ac:dyDescent="0.25">
      <c r="A1028" t="s">
        <v>0</v>
      </c>
      <c r="B1028" t="s">
        <v>2141</v>
      </c>
      <c r="C1028">
        <v>2824401</v>
      </c>
      <c r="D1028" s="2">
        <v>2958465</v>
      </c>
      <c r="E1028" s="2">
        <v>44716</v>
      </c>
      <c r="F1028" s="28">
        <v>197</v>
      </c>
      <c r="G1028" t="s">
        <v>18</v>
      </c>
    </row>
    <row r="1029" spans="1:7" x14ac:dyDescent="0.25">
      <c r="A1029" t="s">
        <v>0</v>
      </c>
      <c r="B1029" t="s">
        <v>2141</v>
      </c>
      <c r="C1029">
        <v>2825022</v>
      </c>
      <c r="D1029" s="2">
        <v>2958465</v>
      </c>
      <c r="E1029" s="2">
        <v>45748</v>
      </c>
      <c r="F1029" s="28">
        <v>685.1</v>
      </c>
      <c r="G1029" t="s">
        <v>2</v>
      </c>
    </row>
    <row r="1030" spans="1:7" x14ac:dyDescent="0.25">
      <c r="A1030" t="s">
        <v>0</v>
      </c>
      <c r="B1030" t="s">
        <v>2141</v>
      </c>
      <c r="C1030">
        <v>2825023</v>
      </c>
      <c r="D1030" s="2">
        <v>2958465</v>
      </c>
      <c r="E1030" s="2">
        <v>45748</v>
      </c>
      <c r="F1030" s="28">
        <v>685.1</v>
      </c>
      <c r="G1030" t="s">
        <v>2</v>
      </c>
    </row>
    <row r="1031" spans="1:7" x14ac:dyDescent="0.25">
      <c r="A1031" t="s">
        <v>0</v>
      </c>
      <c r="B1031" t="s">
        <v>2141</v>
      </c>
      <c r="C1031">
        <v>2825024</v>
      </c>
      <c r="D1031" s="2">
        <v>2958465</v>
      </c>
      <c r="E1031" s="2">
        <v>45748</v>
      </c>
      <c r="F1031" s="28">
        <v>685.1</v>
      </c>
      <c r="G1031" t="s">
        <v>2</v>
      </c>
    </row>
    <row r="1032" spans="1:7" x14ac:dyDescent="0.25">
      <c r="A1032" t="s">
        <v>0</v>
      </c>
      <c r="B1032" t="s">
        <v>2141</v>
      </c>
      <c r="C1032">
        <v>2825029</v>
      </c>
      <c r="D1032" s="2">
        <v>2958465</v>
      </c>
      <c r="E1032" s="2">
        <v>45748</v>
      </c>
      <c r="F1032" s="28">
        <v>1592.5</v>
      </c>
      <c r="G1032" t="s">
        <v>2</v>
      </c>
    </row>
    <row r="1033" spans="1:7" x14ac:dyDescent="0.25">
      <c r="A1033" t="s">
        <v>0</v>
      </c>
      <c r="B1033" t="s">
        <v>2141</v>
      </c>
      <c r="C1033">
        <v>2825030</v>
      </c>
      <c r="D1033" s="2">
        <v>2958465</v>
      </c>
      <c r="E1033" s="2">
        <v>45748</v>
      </c>
      <c r="F1033" s="28">
        <v>1592.5</v>
      </c>
      <c r="G1033" t="s">
        <v>2</v>
      </c>
    </row>
    <row r="1034" spans="1:7" x14ac:dyDescent="0.25">
      <c r="A1034" t="s">
        <v>0</v>
      </c>
      <c r="B1034" t="s">
        <v>2141</v>
      </c>
      <c r="C1034">
        <v>2825181</v>
      </c>
      <c r="D1034" s="2">
        <v>2958465</v>
      </c>
      <c r="E1034" s="2">
        <v>45748</v>
      </c>
      <c r="F1034" s="28">
        <v>572</v>
      </c>
      <c r="G1034" t="s">
        <v>2</v>
      </c>
    </row>
    <row r="1035" spans="1:7" x14ac:dyDescent="0.25">
      <c r="A1035" t="s">
        <v>0</v>
      </c>
      <c r="B1035" t="s">
        <v>2141</v>
      </c>
      <c r="C1035">
        <v>2825183</v>
      </c>
      <c r="D1035" s="2">
        <v>2958465</v>
      </c>
      <c r="E1035" s="2">
        <v>45748</v>
      </c>
      <c r="F1035" s="28">
        <v>572</v>
      </c>
      <c r="G1035" t="s">
        <v>2</v>
      </c>
    </row>
    <row r="1036" spans="1:7" x14ac:dyDescent="0.25">
      <c r="A1036" t="s">
        <v>0</v>
      </c>
      <c r="B1036" t="s">
        <v>2141</v>
      </c>
      <c r="C1036">
        <v>2825185</v>
      </c>
      <c r="D1036" s="2">
        <v>2958465</v>
      </c>
      <c r="E1036" s="2">
        <v>45748</v>
      </c>
      <c r="F1036" s="28">
        <v>572</v>
      </c>
      <c r="G1036" t="s">
        <v>2</v>
      </c>
    </row>
    <row r="1037" spans="1:7" x14ac:dyDescent="0.25">
      <c r="A1037" t="s">
        <v>0</v>
      </c>
      <c r="B1037" t="s">
        <v>2141</v>
      </c>
      <c r="C1037">
        <v>2825193</v>
      </c>
      <c r="D1037" s="2">
        <v>2958465</v>
      </c>
      <c r="E1037" s="2">
        <v>45748</v>
      </c>
      <c r="F1037" s="28">
        <v>1423.5</v>
      </c>
      <c r="G1037" t="s">
        <v>2</v>
      </c>
    </row>
    <row r="1038" spans="1:7" x14ac:dyDescent="0.25">
      <c r="A1038" t="s">
        <v>0</v>
      </c>
      <c r="B1038" t="s">
        <v>2141</v>
      </c>
      <c r="C1038">
        <v>2825195</v>
      </c>
      <c r="D1038" s="2">
        <v>2958465</v>
      </c>
      <c r="E1038" s="2">
        <v>45748</v>
      </c>
      <c r="F1038" s="28">
        <v>1423.5</v>
      </c>
      <c r="G1038" t="s">
        <v>2</v>
      </c>
    </row>
    <row r="1039" spans="1:7" x14ac:dyDescent="0.25">
      <c r="A1039" t="s">
        <v>0</v>
      </c>
      <c r="B1039" t="s">
        <v>2141</v>
      </c>
      <c r="C1039">
        <v>2825224</v>
      </c>
      <c r="D1039" s="2">
        <v>2958465</v>
      </c>
      <c r="E1039" s="2">
        <v>45748</v>
      </c>
      <c r="F1039" s="28">
        <v>685.1</v>
      </c>
      <c r="G1039" t="s">
        <v>2</v>
      </c>
    </row>
    <row r="1040" spans="1:7" x14ac:dyDescent="0.25">
      <c r="A1040" t="s">
        <v>0</v>
      </c>
      <c r="B1040" t="s">
        <v>2141</v>
      </c>
      <c r="C1040">
        <v>2825258</v>
      </c>
      <c r="D1040" s="2">
        <v>2958465</v>
      </c>
      <c r="E1040" s="2">
        <v>45748</v>
      </c>
      <c r="F1040" s="28">
        <v>572</v>
      </c>
      <c r="G1040" t="s">
        <v>2</v>
      </c>
    </row>
    <row r="1041" spans="1:7" x14ac:dyDescent="0.25">
      <c r="A1041" t="s">
        <v>0</v>
      </c>
      <c r="B1041" t="s">
        <v>2141</v>
      </c>
      <c r="C1041">
        <v>2828000</v>
      </c>
      <c r="D1041" s="2">
        <v>2958465</v>
      </c>
      <c r="E1041" s="2">
        <v>44713</v>
      </c>
      <c r="F1041" s="28">
        <v>247</v>
      </c>
      <c r="G1041" t="s">
        <v>18</v>
      </c>
    </row>
    <row r="1042" spans="1:7" x14ac:dyDescent="0.25">
      <c r="A1042" t="s">
        <v>0</v>
      </c>
      <c r="B1042" t="s">
        <v>2141</v>
      </c>
      <c r="C1042">
        <v>2828151</v>
      </c>
      <c r="D1042" s="2">
        <v>2958465</v>
      </c>
      <c r="E1042" s="2">
        <v>45223</v>
      </c>
      <c r="F1042" s="28">
        <v>274.3</v>
      </c>
      <c r="G1042" t="s">
        <v>2</v>
      </c>
    </row>
    <row r="1043" spans="1:7" x14ac:dyDescent="0.25">
      <c r="A1043" t="s">
        <v>0</v>
      </c>
      <c r="B1043" t="s">
        <v>2141</v>
      </c>
      <c r="C1043">
        <v>2828152</v>
      </c>
      <c r="D1043" s="2">
        <v>2958465</v>
      </c>
      <c r="E1043" s="2">
        <v>45223</v>
      </c>
      <c r="F1043" s="28">
        <v>274.3</v>
      </c>
      <c r="G1043" t="s">
        <v>2</v>
      </c>
    </row>
    <row r="1044" spans="1:7" x14ac:dyDescent="0.25">
      <c r="A1044" t="s">
        <v>0</v>
      </c>
      <c r="B1044" t="s">
        <v>2141</v>
      </c>
      <c r="C1044">
        <v>2828160</v>
      </c>
      <c r="D1044" s="2">
        <v>2958465</v>
      </c>
      <c r="E1044" s="2">
        <v>45223</v>
      </c>
      <c r="F1044" s="28">
        <v>274.3</v>
      </c>
      <c r="G1044" t="s">
        <v>2</v>
      </c>
    </row>
    <row r="1045" spans="1:7" x14ac:dyDescent="0.25">
      <c r="A1045" t="s">
        <v>0</v>
      </c>
      <c r="B1045" t="s">
        <v>2141</v>
      </c>
      <c r="C1045">
        <v>2828181</v>
      </c>
      <c r="D1045" s="2">
        <v>2958465</v>
      </c>
      <c r="E1045" s="2">
        <v>45223</v>
      </c>
      <c r="F1045" s="28">
        <v>301.60000000000002</v>
      </c>
      <c r="G1045" t="s">
        <v>2</v>
      </c>
    </row>
    <row r="1046" spans="1:7" x14ac:dyDescent="0.25">
      <c r="A1046" t="s">
        <v>0</v>
      </c>
      <c r="B1046" t="s">
        <v>2141</v>
      </c>
      <c r="C1046">
        <v>2828183</v>
      </c>
      <c r="D1046" s="2">
        <v>2958465</v>
      </c>
      <c r="E1046" s="2">
        <v>45223</v>
      </c>
      <c r="F1046" s="28">
        <v>301.60000000000002</v>
      </c>
      <c r="G1046" t="s">
        <v>2</v>
      </c>
    </row>
    <row r="1047" spans="1:7" x14ac:dyDescent="0.25">
      <c r="A1047" t="s">
        <v>0</v>
      </c>
      <c r="B1047" t="s">
        <v>2141</v>
      </c>
      <c r="C1047">
        <v>2828184</v>
      </c>
      <c r="D1047" s="2">
        <v>2958465</v>
      </c>
      <c r="E1047" s="2">
        <v>45223</v>
      </c>
      <c r="F1047" s="28">
        <v>301.60000000000002</v>
      </c>
      <c r="G1047" t="s">
        <v>2</v>
      </c>
    </row>
    <row r="1048" spans="1:7" x14ac:dyDescent="0.25">
      <c r="A1048" t="s">
        <v>0</v>
      </c>
      <c r="B1048" t="s">
        <v>2141</v>
      </c>
      <c r="C1048">
        <v>2828229</v>
      </c>
      <c r="D1048" s="2">
        <v>2958465</v>
      </c>
      <c r="E1048" s="2">
        <v>45223</v>
      </c>
      <c r="F1048" s="28">
        <v>301.60000000000002</v>
      </c>
      <c r="G1048" t="s">
        <v>2</v>
      </c>
    </row>
    <row r="1049" spans="1:7" x14ac:dyDescent="0.25">
      <c r="A1049" t="s">
        <v>0</v>
      </c>
      <c r="B1049" t="s">
        <v>2141</v>
      </c>
      <c r="C1049">
        <v>2828230</v>
      </c>
      <c r="D1049" s="2">
        <v>2958465</v>
      </c>
      <c r="E1049" s="2">
        <v>45223</v>
      </c>
      <c r="F1049" s="28">
        <v>274.3</v>
      </c>
      <c r="G1049" t="s">
        <v>2</v>
      </c>
    </row>
    <row r="1050" spans="1:7" x14ac:dyDescent="0.25">
      <c r="A1050" t="s">
        <v>0</v>
      </c>
      <c r="B1050" t="s">
        <v>2141</v>
      </c>
      <c r="C1050">
        <v>2828271</v>
      </c>
      <c r="D1050" s="2">
        <v>2958465</v>
      </c>
      <c r="E1050" s="2">
        <v>44713</v>
      </c>
      <c r="F1050" s="28">
        <v>261</v>
      </c>
      <c r="G1050" t="s">
        <v>18</v>
      </c>
    </row>
    <row r="1051" spans="1:7" x14ac:dyDescent="0.25">
      <c r="A1051" t="s">
        <v>0</v>
      </c>
      <c r="B1051" t="s">
        <v>2141</v>
      </c>
      <c r="C1051">
        <v>2828288</v>
      </c>
      <c r="D1051" s="2">
        <v>2958465</v>
      </c>
      <c r="E1051" s="2">
        <v>44713</v>
      </c>
      <c r="F1051" s="28">
        <v>263</v>
      </c>
      <c r="G1051" t="s">
        <v>18</v>
      </c>
    </row>
    <row r="1052" spans="1:7" x14ac:dyDescent="0.25">
      <c r="A1052" t="s">
        <v>0</v>
      </c>
      <c r="B1052" t="s">
        <v>2141</v>
      </c>
      <c r="C1052">
        <v>2828400</v>
      </c>
      <c r="D1052" s="2">
        <v>2958465</v>
      </c>
      <c r="E1052" s="2">
        <v>44713</v>
      </c>
      <c r="F1052" s="28">
        <v>251</v>
      </c>
      <c r="G1052" t="s">
        <v>18</v>
      </c>
    </row>
    <row r="1053" spans="1:7" x14ac:dyDescent="0.25">
      <c r="A1053" t="s">
        <v>0</v>
      </c>
      <c r="B1053" t="s">
        <v>2141</v>
      </c>
      <c r="C1053">
        <v>2828401</v>
      </c>
      <c r="D1053" s="2">
        <v>2958465</v>
      </c>
      <c r="E1053" s="2">
        <v>44713</v>
      </c>
      <c r="F1053" s="28">
        <v>251</v>
      </c>
      <c r="G1053" t="s">
        <v>18</v>
      </c>
    </row>
    <row r="1054" spans="1:7" x14ac:dyDescent="0.25">
      <c r="A1054" t="s">
        <v>0</v>
      </c>
      <c r="B1054" t="s">
        <v>2141</v>
      </c>
      <c r="C1054">
        <v>2829000</v>
      </c>
      <c r="D1054" s="2">
        <v>2958465</v>
      </c>
      <c r="E1054" s="2">
        <v>44713</v>
      </c>
      <c r="F1054" s="28">
        <v>247</v>
      </c>
      <c r="G1054" t="s">
        <v>18</v>
      </c>
    </row>
    <row r="1055" spans="1:7" x14ac:dyDescent="0.25">
      <c r="A1055" t="s">
        <v>0</v>
      </c>
      <c r="B1055" t="s">
        <v>2141</v>
      </c>
      <c r="C1055">
        <v>2829151</v>
      </c>
      <c r="D1055" s="2">
        <v>2958465</v>
      </c>
      <c r="E1055" s="2">
        <v>45223</v>
      </c>
      <c r="F1055" s="28">
        <v>274.3</v>
      </c>
      <c r="G1055" t="s">
        <v>2</v>
      </c>
    </row>
    <row r="1056" spans="1:7" x14ac:dyDescent="0.25">
      <c r="A1056" t="s">
        <v>0</v>
      </c>
      <c r="B1056" t="s">
        <v>2141</v>
      </c>
      <c r="C1056">
        <v>2829152</v>
      </c>
      <c r="D1056" s="2">
        <v>2958465</v>
      </c>
      <c r="E1056" s="2">
        <v>45223</v>
      </c>
      <c r="F1056" s="28">
        <v>274.3</v>
      </c>
      <c r="G1056" t="s">
        <v>2</v>
      </c>
    </row>
    <row r="1057" spans="1:7" x14ac:dyDescent="0.25">
      <c r="A1057" t="s">
        <v>0</v>
      </c>
      <c r="B1057" t="s">
        <v>2141</v>
      </c>
      <c r="C1057">
        <v>2829160</v>
      </c>
      <c r="D1057" s="2">
        <v>2958465</v>
      </c>
      <c r="E1057" s="2">
        <v>45223</v>
      </c>
      <c r="F1057" s="28">
        <v>274.3</v>
      </c>
      <c r="G1057" t="s">
        <v>2</v>
      </c>
    </row>
    <row r="1058" spans="1:7" x14ac:dyDescent="0.25">
      <c r="A1058" t="s">
        <v>0</v>
      </c>
      <c r="B1058" t="s">
        <v>2141</v>
      </c>
      <c r="C1058">
        <v>2829181</v>
      </c>
      <c r="D1058" s="2">
        <v>2958465</v>
      </c>
      <c r="E1058" s="2">
        <v>45223</v>
      </c>
      <c r="F1058" s="28">
        <v>301.60000000000002</v>
      </c>
      <c r="G1058" t="s">
        <v>2</v>
      </c>
    </row>
    <row r="1059" spans="1:7" x14ac:dyDescent="0.25">
      <c r="A1059" t="s">
        <v>0</v>
      </c>
      <c r="B1059" t="s">
        <v>2141</v>
      </c>
      <c r="C1059">
        <v>2829183</v>
      </c>
      <c r="D1059" s="2">
        <v>2958465</v>
      </c>
      <c r="E1059" s="2">
        <v>45223</v>
      </c>
      <c r="F1059" s="28">
        <v>301.60000000000002</v>
      </c>
      <c r="G1059" t="s">
        <v>2</v>
      </c>
    </row>
    <row r="1060" spans="1:7" x14ac:dyDescent="0.25">
      <c r="A1060" t="s">
        <v>0</v>
      </c>
      <c r="B1060" t="s">
        <v>2141</v>
      </c>
      <c r="C1060">
        <v>2829184</v>
      </c>
      <c r="D1060" s="2">
        <v>2958465</v>
      </c>
      <c r="E1060" s="2">
        <v>45223</v>
      </c>
      <c r="F1060" s="28">
        <v>301.60000000000002</v>
      </c>
      <c r="G1060" t="s">
        <v>2</v>
      </c>
    </row>
    <row r="1061" spans="1:7" x14ac:dyDescent="0.25">
      <c r="A1061" t="s">
        <v>0</v>
      </c>
      <c r="B1061" t="s">
        <v>2141</v>
      </c>
      <c r="C1061">
        <v>2829229</v>
      </c>
      <c r="D1061" s="2">
        <v>2958465</v>
      </c>
      <c r="E1061" s="2">
        <v>45223</v>
      </c>
      <c r="F1061" s="28">
        <v>301.60000000000002</v>
      </c>
      <c r="G1061" t="s">
        <v>2</v>
      </c>
    </row>
    <row r="1062" spans="1:7" x14ac:dyDescent="0.25">
      <c r="A1062" t="s">
        <v>0</v>
      </c>
      <c r="B1062" t="s">
        <v>2141</v>
      </c>
      <c r="C1062">
        <v>2829230</v>
      </c>
      <c r="D1062" s="2">
        <v>2958465</v>
      </c>
      <c r="E1062" s="2">
        <v>45223</v>
      </c>
      <c r="F1062" s="28">
        <v>274.3</v>
      </c>
      <c r="G1062" t="s">
        <v>2</v>
      </c>
    </row>
    <row r="1063" spans="1:7" x14ac:dyDescent="0.25">
      <c r="A1063" t="s">
        <v>0</v>
      </c>
      <c r="B1063" t="s">
        <v>2141</v>
      </c>
      <c r="C1063">
        <v>2829271</v>
      </c>
      <c r="D1063" s="2">
        <v>2958465</v>
      </c>
      <c r="E1063" s="2">
        <v>44713</v>
      </c>
      <c r="F1063" s="28">
        <v>261</v>
      </c>
      <c r="G1063" t="s">
        <v>18</v>
      </c>
    </row>
    <row r="1064" spans="1:7" x14ac:dyDescent="0.25">
      <c r="A1064" t="s">
        <v>0</v>
      </c>
      <c r="B1064" t="s">
        <v>2141</v>
      </c>
      <c r="C1064">
        <v>2829288</v>
      </c>
      <c r="D1064" s="2">
        <v>2958465</v>
      </c>
      <c r="E1064" s="2">
        <v>44713</v>
      </c>
      <c r="F1064" s="28">
        <v>263</v>
      </c>
      <c r="G1064" t="s">
        <v>18</v>
      </c>
    </row>
    <row r="1065" spans="1:7" x14ac:dyDescent="0.25">
      <c r="A1065" t="s">
        <v>0</v>
      </c>
      <c r="B1065" t="s">
        <v>2141</v>
      </c>
      <c r="C1065">
        <v>2829400</v>
      </c>
      <c r="D1065" s="2">
        <v>2958465</v>
      </c>
      <c r="E1065" s="2">
        <v>44713</v>
      </c>
      <c r="F1065" s="28">
        <v>251</v>
      </c>
      <c r="G1065" t="s">
        <v>18</v>
      </c>
    </row>
    <row r="1066" spans="1:7" x14ac:dyDescent="0.25">
      <c r="A1066" t="s">
        <v>0</v>
      </c>
      <c r="B1066" t="s">
        <v>2141</v>
      </c>
      <c r="C1066">
        <v>2829401</v>
      </c>
      <c r="D1066" s="2">
        <v>2958465</v>
      </c>
      <c r="E1066" s="2">
        <v>44713</v>
      </c>
      <c r="F1066" s="28">
        <v>251</v>
      </c>
      <c r="G1066" t="s">
        <v>18</v>
      </c>
    </row>
    <row r="1067" spans="1:7" x14ac:dyDescent="0.25">
      <c r="A1067" t="s">
        <v>0</v>
      </c>
      <c r="B1067" t="s">
        <v>2141</v>
      </c>
      <c r="C1067">
        <v>2830000</v>
      </c>
      <c r="D1067" s="2">
        <v>2958465</v>
      </c>
      <c r="E1067" s="2">
        <v>44713</v>
      </c>
      <c r="F1067" s="28">
        <v>247</v>
      </c>
      <c r="G1067" t="s">
        <v>18</v>
      </c>
    </row>
    <row r="1068" spans="1:7" x14ac:dyDescent="0.25">
      <c r="A1068" t="s">
        <v>0</v>
      </c>
      <c r="B1068" t="s">
        <v>2141</v>
      </c>
      <c r="C1068">
        <v>2830151</v>
      </c>
      <c r="D1068" s="2">
        <v>2958465</v>
      </c>
      <c r="E1068" s="2">
        <v>45223</v>
      </c>
      <c r="F1068" s="28">
        <v>274.3</v>
      </c>
      <c r="G1068" t="s">
        <v>2</v>
      </c>
    </row>
    <row r="1069" spans="1:7" x14ac:dyDescent="0.25">
      <c r="A1069" t="s">
        <v>0</v>
      </c>
      <c r="B1069" t="s">
        <v>2141</v>
      </c>
      <c r="C1069">
        <v>2830152</v>
      </c>
      <c r="D1069" s="2">
        <v>2958465</v>
      </c>
      <c r="E1069" s="2">
        <v>45223</v>
      </c>
      <c r="F1069" s="28">
        <v>274.3</v>
      </c>
      <c r="G1069" t="s">
        <v>2</v>
      </c>
    </row>
    <row r="1070" spans="1:7" x14ac:dyDescent="0.25">
      <c r="A1070" t="s">
        <v>0</v>
      </c>
      <c r="B1070" t="s">
        <v>2141</v>
      </c>
      <c r="C1070">
        <v>2830160</v>
      </c>
      <c r="D1070" s="2">
        <v>2958465</v>
      </c>
      <c r="E1070" s="2">
        <v>45223</v>
      </c>
      <c r="F1070" s="28">
        <v>274.3</v>
      </c>
      <c r="G1070" t="s">
        <v>2</v>
      </c>
    </row>
    <row r="1071" spans="1:7" x14ac:dyDescent="0.25">
      <c r="A1071" t="s">
        <v>0</v>
      </c>
      <c r="B1071" t="s">
        <v>2141</v>
      </c>
      <c r="C1071">
        <v>2830181</v>
      </c>
      <c r="D1071" s="2">
        <v>2958465</v>
      </c>
      <c r="E1071" s="2">
        <v>45223</v>
      </c>
      <c r="F1071" s="28">
        <v>301.60000000000002</v>
      </c>
      <c r="G1071" t="s">
        <v>2</v>
      </c>
    </row>
    <row r="1072" spans="1:7" x14ac:dyDescent="0.25">
      <c r="A1072" t="s">
        <v>0</v>
      </c>
      <c r="B1072" t="s">
        <v>2141</v>
      </c>
      <c r="C1072">
        <v>2830183</v>
      </c>
      <c r="D1072" s="2">
        <v>2958465</v>
      </c>
      <c r="E1072" s="2">
        <v>45223</v>
      </c>
      <c r="F1072" s="28">
        <v>301.60000000000002</v>
      </c>
      <c r="G1072" t="s">
        <v>2</v>
      </c>
    </row>
    <row r="1073" spans="1:7" x14ac:dyDescent="0.25">
      <c r="A1073" t="s">
        <v>0</v>
      </c>
      <c r="B1073" t="s">
        <v>2141</v>
      </c>
      <c r="C1073">
        <v>2830184</v>
      </c>
      <c r="D1073" s="2">
        <v>2958465</v>
      </c>
      <c r="E1073" s="2">
        <v>45223</v>
      </c>
      <c r="F1073" s="28">
        <v>301.60000000000002</v>
      </c>
      <c r="G1073" t="s">
        <v>2</v>
      </c>
    </row>
    <row r="1074" spans="1:7" x14ac:dyDescent="0.25">
      <c r="A1074" t="s">
        <v>0</v>
      </c>
      <c r="B1074" t="s">
        <v>2141</v>
      </c>
      <c r="C1074">
        <v>2830229</v>
      </c>
      <c r="D1074" s="2">
        <v>2958465</v>
      </c>
      <c r="E1074" s="2">
        <v>45223</v>
      </c>
      <c r="F1074" s="28">
        <v>301.60000000000002</v>
      </c>
      <c r="G1074" t="s">
        <v>2</v>
      </c>
    </row>
    <row r="1075" spans="1:7" x14ac:dyDescent="0.25">
      <c r="A1075" t="s">
        <v>0</v>
      </c>
      <c r="B1075" t="s">
        <v>2141</v>
      </c>
      <c r="C1075">
        <v>2830230</v>
      </c>
      <c r="D1075" s="2">
        <v>2958465</v>
      </c>
      <c r="E1075" s="2">
        <v>45223</v>
      </c>
      <c r="F1075" s="28">
        <v>274.3</v>
      </c>
      <c r="G1075" t="s">
        <v>2</v>
      </c>
    </row>
    <row r="1076" spans="1:7" x14ac:dyDescent="0.25">
      <c r="A1076" t="s">
        <v>0</v>
      </c>
      <c r="B1076" t="s">
        <v>2141</v>
      </c>
      <c r="C1076">
        <v>2830271</v>
      </c>
      <c r="D1076" s="2">
        <v>2958465</v>
      </c>
      <c r="E1076" s="2">
        <v>44713</v>
      </c>
      <c r="F1076" s="28">
        <v>261</v>
      </c>
      <c r="G1076" t="s">
        <v>18</v>
      </c>
    </row>
    <row r="1077" spans="1:7" x14ac:dyDescent="0.25">
      <c r="A1077" t="s">
        <v>0</v>
      </c>
      <c r="B1077" t="s">
        <v>2141</v>
      </c>
      <c r="C1077">
        <v>2830288</v>
      </c>
      <c r="D1077" s="2">
        <v>2958465</v>
      </c>
      <c r="E1077" s="2">
        <v>44713</v>
      </c>
      <c r="F1077" s="28">
        <v>263</v>
      </c>
      <c r="G1077" t="s">
        <v>18</v>
      </c>
    </row>
    <row r="1078" spans="1:7" x14ac:dyDescent="0.25">
      <c r="A1078" t="s">
        <v>0</v>
      </c>
      <c r="B1078" t="s">
        <v>2141</v>
      </c>
      <c r="C1078">
        <v>2830400</v>
      </c>
      <c r="D1078" s="2">
        <v>2958465</v>
      </c>
      <c r="E1078" s="2">
        <v>44713</v>
      </c>
      <c r="F1078" s="28">
        <v>251</v>
      </c>
      <c r="G1078" t="s">
        <v>18</v>
      </c>
    </row>
    <row r="1079" spans="1:7" x14ac:dyDescent="0.25">
      <c r="A1079" t="s">
        <v>0</v>
      </c>
      <c r="B1079" t="s">
        <v>2141</v>
      </c>
      <c r="C1079">
        <v>2830401</v>
      </c>
      <c r="D1079" s="2">
        <v>2958465</v>
      </c>
      <c r="E1079" s="2">
        <v>44713</v>
      </c>
      <c r="F1079" s="28">
        <v>251</v>
      </c>
      <c r="G1079" t="s">
        <v>18</v>
      </c>
    </row>
    <row r="1080" spans="1:7" x14ac:dyDescent="0.25">
      <c r="A1080" t="s">
        <v>0</v>
      </c>
      <c r="B1080" t="s">
        <v>2141</v>
      </c>
      <c r="C1080">
        <v>2835000</v>
      </c>
      <c r="D1080" s="2">
        <v>2958465</v>
      </c>
      <c r="E1080" s="2">
        <v>45266</v>
      </c>
      <c r="F1080" s="28">
        <v>256</v>
      </c>
      <c r="G1080" t="s">
        <v>18</v>
      </c>
    </row>
    <row r="1081" spans="1:7" x14ac:dyDescent="0.25">
      <c r="A1081" t="s">
        <v>0</v>
      </c>
      <c r="B1081" t="s">
        <v>2141</v>
      </c>
      <c r="C1081">
        <v>2835151</v>
      </c>
      <c r="D1081" s="2">
        <v>2958465</v>
      </c>
      <c r="E1081" s="2">
        <v>45323</v>
      </c>
      <c r="F1081" s="28">
        <v>227.5</v>
      </c>
      <c r="G1081" t="s">
        <v>2</v>
      </c>
    </row>
    <row r="1082" spans="1:7" x14ac:dyDescent="0.25">
      <c r="A1082" t="s">
        <v>0</v>
      </c>
      <c r="B1082" t="s">
        <v>2141</v>
      </c>
      <c r="C1082">
        <v>2835152</v>
      </c>
      <c r="D1082" s="2">
        <v>2958465</v>
      </c>
      <c r="E1082" s="2">
        <v>45323</v>
      </c>
      <c r="F1082" s="28">
        <v>227.5</v>
      </c>
      <c r="G1082" t="s">
        <v>2</v>
      </c>
    </row>
    <row r="1083" spans="1:7" x14ac:dyDescent="0.25">
      <c r="A1083" t="s">
        <v>0</v>
      </c>
      <c r="B1083" t="s">
        <v>2141</v>
      </c>
      <c r="C1083">
        <v>2835183</v>
      </c>
      <c r="D1083" s="2">
        <v>2958465</v>
      </c>
      <c r="E1083" s="2">
        <v>45323</v>
      </c>
      <c r="F1083" s="28">
        <v>247</v>
      </c>
      <c r="G1083" t="s">
        <v>2</v>
      </c>
    </row>
    <row r="1084" spans="1:7" x14ac:dyDescent="0.25">
      <c r="A1084" t="s">
        <v>0</v>
      </c>
      <c r="B1084" t="s">
        <v>2141</v>
      </c>
      <c r="C1084">
        <v>2835184</v>
      </c>
      <c r="D1084" s="2">
        <v>2958465</v>
      </c>
      <c r="E1084" s="2">
        <v>45323</v>
      </c>
      <c r="F1084" s="28">
        <v>247</v>
      </c>
      <c r="G1084" t="s">
        <v>2</v>
      </c>
    </row>
    <row r="1085" spans="1:7" x14ac:dyDescent="0.25">
      <c r="A1085" t="s">
        <v>0</v>
      </c>
      <c r="B1085" t="s">
        <v>2141</v>
      </c>
      <c r="C1085">
        <v>2835400</v>
      </c>
      <c r="D1085" s="2">
        <v>2958465</v>
      </c>
      <c r="E1085" s="2">
        <v>45266</v>
      </c>
      <c r="F1085" s="28">
        <v>260</v>
      </c>
      <c r="G1085" t="s">
        <v>18</v>
      </c>
    </row>
    <row r="1086" spans="1:7" x14ac:dyDescent="0.25">
      <c r="A1086" t="s">
        <v>0</v>
      </c>
      <c r="B1086" t="s">
        <v>2141</v>
      </c>
      <c r="C1086">
        <v>2838000</v>
      </c>
      <c r="D1086" s="2">
        <v>2958465</v>
      </c>
      <c r="E1086" s="2">
        <v>45780</v>
      </c>
      <c r="F1086" s="28">
        <v>228</v>
      </c>
      <c r="G1086" t="s">
        <v>18</v>
      </c>
    </row>
    <row r="1087" spans="1:7" x14ac:dyDescent="0.25">
      <c r="A1087" t="s">
        <v>0</v>
      </c>
      <c r="B1087" t="s">
        <v>2141</v>
      </c>
      <c r="C1087">
        <v>2838400</v>
      </c>
      <c r="D1087" s="2">
        <v>2958465</v>
      </c>
      <c r="E1087" s="2">
        <v>45780</v>
      </c>
      <c r="F1087" s="28">
        <v>232</v>
      </c>
      <c r="G1087" t="s">
        <v>18</v>
      </c>
    </row>
    <row r="1088" spans="1:7" x14ac:dyDescent="0.25">
      <c r="A1088" t="s">
        <v>0</v>
      </c>
      <c r="B1088" t="s">
        <v>2141</v>
      </c>
      <c r="C1088">
        <v>2838401</v>
      </c>
      <c r="D1088" s="2">
        <v>2958465</v>
      </c>
      <c r="E1088" s="2">
        <v>45780</v>
      </c>
      <c r="F1088" s="28">
        <v>232</v>
      </c>
      <c r="G1088" t="s">
        <v>18</v>
      </c>
    </row>
    <row r="1089" spans="1:7" x14ac:dyDescent="0.25">
      <c r="A1089" t="s">
        <v>0</v>
      </c>
      <c r="B1089" t="s">
        <v>2141</v>
      </c>
      <c r="C1089">
        <v>2840000</v>
      </c>
      <c r="D1089" s="2">
        <v>2958465</v>
      </c>
      <c r="E1089" s="2">
        <v>44921</v>
      </c>
      <c r="F1089" s="28">
        <v>446</v>
      </c>
      <c r="G1089" t="s">
        <v>18</v>
      </c>
    </row>
    <row r="1090" spans="1:7" x14ac:dyDescent="0.25">
      <c r="A1090" t="s">
        <v>0</v>
      </c>
      <c r="B1090" t="s">
        <v>2141</v>
      </c>
      <c r="C1090">
        <v>2840400</v>
      </c>
      <c r="D1090" s="2">
        <v>2958465</v>
      </c>
      <c r="E1090" s="2">
        <v>44921</v>
      </c>
      <c r="F1090" s="28">
        <v>450</v>
      </c>
      <c r="G1090" t="s">
        <v>18</v>
      </c>
    </row>
    <row r="1091" spans="1:7" x14ac:dyDescent="0.25">
      <c r="A1091" t="s">
        <v>0</v>
      </c>
      <c r="B1091" t="s">
        <v>2141</v>
      </c>
      <c r="C1091">
        <v>2840401</v>
      </c>
      <c r="D1091" s="2">
        <v>2958465</v>
      </c>
      <c r="E1091" s="2">
        <v>44921</v>
      </c>
      <c r="F1091" s="28">
        <v>450</v>
      </c>
      <c r="G1091" t="s">
        <v>18</v>
      </c>
    </row>
    <row r="1092" spans="1:7" x14ac:dyDescent="0.25">
      <c r="A1092" t="s">
        <v>0</v>
      </c>
      <c r="B1092" t="s">
        <v>2141</v>
      </c>
      <c r="C1092">
        <v>2841000</v>
      </c>
      <c r="D1092" s="2">
        <v>2958465</v>
      </c>
      <c r="E1092" s="2">
        <v>44802</v>
      </c>
      <c r="F1092" s="28">
        <v>126</v>
      </c>
      <c r="G1092" t="s">
        <v>18</v>
      </c>
    </row>
    <row r="1093" spans="1:7" x14ac:dyDescent="0.25">
      <c r="A1093" t="s">
        <v>0</v>
      </c>
      <c r="B1093" t="s">
        <v>2141</v>
      </c>
      <c r="C1093">
        <v>2841133</v>
      </c>
      <c r="D1093" s="2">
        <v>2958465</v>
      </c>
      <c r="E1093" s="2">
        <v>45267</v>
      </c>
      <c r="F1093" s="28">
        <v>150</v>
      </c>
      <c r="G1093" t="s">
        <v>2</v>
      </c>
    </row>
    <row r="1094" spans="1:7" x14ac:dyDescent="0.25">
      <c r="A1094" t="s">
        <v>0</v>
      </c>
      <c r="B1094" t="s">
        <v>2141</v>
      </c>
      <c r="C1094">
        <v>2841151</v>
      </c>
      <c r="D1094" s="2">
        <v>2958465</v>
      </c>
      <c r="E1094" s="2">
        <v>44768</v>
      </c>
      <c r="F1094" s="28">
        <v>170</v>
      </c>
      <c r="G1094" t="s">
        <v>2</v>
      </c>
    </row>
    <row r="1095" spans="1:7" x14ac:dyDescent="0.25">
      <c r="A1095" t="s">
        <v>0</v>
      </c>
      <c r="B1095" t="s">
        <v>2141</v>
      </c>
      <c r="C1095">
        <v>2841152</v>
      </c>
      <c r="D1095" s="2">
        <v>2958465</v>
      </c>
      <c r="E1095" s="2">
        <v>44768</v>
      </c>
      <c r="F1095" s="28">
        <v>170</v>
      </c>
      <c r="G1095" t="s">
        <v>2</v>
      </c>
    </row>
    <row r="1096" spans="1:7" x14ac:dyDescent="0.25">
      <c r="A1096" t="s">
        <v>0</v>
      </c>
      <c r="B1096" t="s">
        <v>2141</v>
      </c>
      <c r="C1096">
        <v>2841155</v>
      </c>
      <c r="D1096" s="2">
        <v>2958465</v>
      </c>
      <c r="E1096" s="2">
        <v>44768</v>
      </c>
      <c r="F1096" s="28">
        <v>150</v>
      </c>
      <c r="G1096" t="s">
        <v>2</v>
      </c>
    </row>
    <row r="1097" spans="1:7" x14ac:dyDescent="0.25">
      <c r="A1097" t="s">
        <v>0</v>
      </c>
      <c r="B1097" t="s">
        <v>2141</v>
      </c>
      <c r="C1097">
        <v>2841156</v>
      </c>
      <c r="D1097" s="2">
        <v>2958465</v>
      </c>
      <c r="E1097" s="2">
        <v>44768</v>
      </c>
      <c r="F1097" s="28">
        <v>150</v>
      </c>
      <c r="G1097" t="s">
        <v>2</v>
      </c>
    </row>
    <row r="1098" spans="1:7" x14ac:dyDescent="0.25">
      <c r="A1098" t="s">
        <v>0</v>
      </c>
      <c r="B1098" t="s">
        <v>2141</v>
      </c>
      <c r="C1098">
        <v>2841160</v>
      </c>
      <c r="D1098" s="2">
        <v>2958465</v>
      </c>
      <c r="E1098" s="2">
        <v>45498</v>
      </c>
      <c r="F1098" s="28">
        <v>180</v>
      </c>
      <c r="G1098" t="s">
        <v>2</v>
      </c>
    </row>
    <row r="1099" spans="1:7" x14ac:dyDescent="0.25">
      <c r="A1099" t="s">
        <v>0</v>
      </c>
      <c r="B1099" t="s">
        <v>2141</v>
      </c>
      <c r="C1099">
        <v>2841183</v>
      </c>
      <c r="D1099" s="2">
        <v>2958465</v>
      </c>
      <c r="E1099" s="2">
        <v>44768</v>
      </c>
      <c r="F1099" s="28">
        <v>180</v>
      </c>
      <c r="G1099" t="s">
        <v>2</v>
      </c>
    </row>
    <row r="1100" spans="1:7" x14ac:dyDescent="0.25">
      <c r="A1100" t="s">
        <v>0</v>
      </c>
      <c r="B1100" t="s">
        <v>2141</v>
      </c>
      <c r="C1100">
        <v>2841184</v>
      </c>
      <c r="D1100" s="2">
        <v>2958465</v>
      </c>
      <c r="E1100" s="2">
        <v>44768</v>
      </c>
      <c r="F1100" s="28">
        <v>180</v>
      </c>
      <c r="G1100" t="s">
        <v>2</v>
      </c>
    </row>
    <row r="1101" spans="1:7" x14ac:dyDescent="0.25">
      <c r="A1101" t="s">
        <v>0</v>
      </c>
      <c r="B1101" t="s">
        <v>2141</v>
      </c>
      <c r="C1101">
        <v>2841188</v>
      </c>
      <c r="D1101" s="2">
        <v>2958465</v>
      </c>
      <c r="E1101" s="2">
        <v>45302</v>
      </c>
      <c r="F1101" s="28">
        <v>180</v>
      </c>
      <c r="G1101" t="s">
        <v>2</v>
      </c>
    </row>
    <row r="1102" spans="1:7" x14ac:dyDescent="0.25">
      <c r="A1102" t="s">
        <v>0</v>
      </c>
      <c r="B1102" t="s">
        <v>2141</v>
      </c>
      <c r="C1102">
        <v>2841224</v>
      </c>
      <c r="D1102" s="2">
        <v>2958465</v>
      </c>
      <c r="E1102" s="2">
        <v>44768</v>
      </c>
      <c r="F1102" s="28">
        <v>210</v>
      </c>
      <c r="G1102" t="s">
        <v>2</v>
      </c>
    </row>
    <row r="1103" spans="1:7" x14ac:dyDescent="0.25">
      <c r="A1103" t="s">
        <v>0</v>
      </c>
      <c r="B1103" t="s">
        <v>2141</v>
      </c>
      <c r="C1103">
        <v>2841225</v>
      </c>
      <c r="D1103" s="2">
        <v>2958465</v>
      </c>
      <c r="E1103" s="2">
        <v>44768</v>
      </c>
      <c r="F1103" s="28">
        <v>210</v>
      </c>
      <c r="G1103" t="s">
        <v>2</v>
      </c>
    </row>
    <row r="1104" spans="1:7" x14ac:dyDescent="0.25">
      <c r="A1104" t="s">
        <v>0</v>
      </c>
      <c r="B1104" t="s">
        <v>2141</v>
      </c>
      <c r="C1104">
        <v>2841229</v>
      </c>
      <c r="D1104" s="2">
        <v>2958465</v>
      </c>
      <c r="E1104" s="2">
        <v>45267</v>
      </c>
      <c r="F1104" s="28">
        <v>180</v>
      </c>
      <c r="G1104" t="s">
        <v>2</v>
      </c>
    </row>
    <row r="1105" spans="1:7" x14ac:dyDescent="0.25">
      <c r="A1105" t="s">
        <v>0</v>
      </c>
      <c r="B1105" t="s">
        <v>2141</v>
      </c>
      <c r="C1105">
        <v>2841230</v>
      </c>
      <c r="D1105" s="2">
        <v>2958465</v>
      </c>
      <c r="E1105" s="2">
        <v>45498</v>
      </c>
      <c r="F1105" s="28">
        <v>180</v>
      </c>
      <c r="G1105" t="s">
        <v>2</v>
      </c>
    </row>
    <row r="1106" spans="1:7" x14ac:dyDescent="0.25">
      <c r="A1106" t="s">
        <v>0</v>
      </c>
      <c r="B1106" t="s">
        <v>2141</v>
      </c>
      <c r="C1106">
        <v>2841400</v>
      </c>
      <c r="D1106" s="2">
        <v>2958465</v>
      </c>
      <c r="E1106" s="2">
        <v>45673</v>
      </c>
      <c r="F1106" s="28">
        <v>161</v>
      </c>
      <c r="G1106" t="s">
        <v>18</v>
      </c>
    </row>
    <row r="1107" spans="1:7" x14ac:dyDescent="0.25">
      <c r="A1107" t="s">
        <v>0</v>
      </c>
      <c r="B1107" t="s">
        <v>2141</v>
      </c>
      <c r="C1107">
        <v>2841401</v>
      </c>
      <c r="D1107" s="2">
        <v>2958465</v>
      </c>
      <c r="E1107" s="2">
        <v>45673</v>
      </c>
      <c r="F1107" s="28">
        <v>165</v>
      </c>
      <c r="G1107" t="s">
        <v>18</v>
      </c>
    </row>
    <row r="1108" spans="1:7" x14ac:dyDescent="0.25">
      <c r="A1108" t="s">
        <v>0</v>
      </c>
      <c r="B1108" t="s">
        <v>2141</v>
      </c>
      <c r="C1108">
        <v>2841684</v>
      </c>
      <c r="D1108" s="2">
        <v>2958465</v>
      </c>
      <c r="E1108" s="2">
        <v>45253</v>
      </c>
      <c r="F1108" s="28">
        <v>180</v>
      </c>
      <c r="G1108" t="s">
        <v>2</v>
      </c>
    </row>
    <row r="1109" spans="1:7" x14ac:dyDescent="0.25">
      <c r="A1109" t="s">
        <v>0</v>
      </c>
      <c r="B1109" t="s">
        <v>2141</v>
      </c>
      <c r="C1109">
        <v>2842131</v>
      </c>
      <c r="D1109" s="2">
        <v>2958465</v>
      </c>
      <c r="E1109" s="2">
        <v>45498</v>
      </c>
      <c r="F1109" s="28">
        <v>160</v>
      </c>
      <c r="G1109" t="s">
        <v>2</v>
      </c>
    </row>
    <row r="1110" spans="1:7" x14ac:dyDescent="0.25">
      <c r="A1110" t="s">
        <v>0</v>
      </c>
      <c r="B1110" t="s">
        <v>2141</v>
      </c>
      <c r="C1110">
        <v>2842133</v>
      </c>
      <c r="D1110" s="2">
        <v>2958465</v>
      </c>
      <c r="E1110" s="2">
        <v>45498</v>
      </c>
      <c r="F1110" s="28">
        <v>160</v>
      </c>
      <c r="G1110" t="s">
        <v>2</v>
      </c>
    </row>
    <row r="1111" spans="1:7" x14ac:dyDescent="0.25">
      <c r="A1111" t="s">
        <v>0</v>
      </c>
      <c r="B1111" t="s">
        <v>2141</v>
      </c>
      <c r="C1111">
        <v>2842155</v>
      </c>
      <c r="D1111" s="2">
        <v>2958465</v>
      </c>
      <c r="E1111" s="2">
        <v>44768</v>
      </c>
      <c r="F1111" s="28">
        <v>150</v>
      </c>
      <c r="G1111" t="s">
        <v>2</v>
      </c>
    </row>
    <row r="1112" spans="1:7" x14ac:dyDescent="0.25">
      <c r="A1112" t="s">
        <v>0</v>
      </c>
      <c r="B1112" t="s">
        <v>2141</v>
      </c>
      <c r="C1112">
        <v>2842156</v>
      </c>
      <c r="D1112" s="2">
        <v>2958465</v>
      </c>
      <c r="E1112" s="2">
        <v>44768</v>
      </c>
      <c r="F1112" s="28">
        <v>150</v>
      </c>
      <c r="G1112" t="s">
        <v>2</v>
      </c>
    </row>
    <row r="1113" spans="1:7" x14ac:dyDescent="0.25">
      <c r="A1113" t="s">
        <v>0</v>
      </c>
      <c r="B1113" t="s">
        <v>2141</v>
      </c>
      <c r="C1113">
        <v>2843183</v>
      </c>
      <c r="D1113" s="2">
        <v>2958465</v>
      </c>
      <c r="E1113" s="2">
        <v>44789</v>
      </c>
      <c r="F1113" s="28">
        <v>170</v>
      </c>
      <c r="G1113" t="s">
        <v>2</v>
      </c>
    </row>
    <row r="1114" spans="1:7" x14ac:dyDescent="0.25">
      <c r="A1114" t="s">
        <v>0</v>
      </c>
      <c r="B1114" t="s">
        <v>2141</v>
      </c>
      <c r="C1114">
        <v>2843184</v>
      </c>
      <c r="D1114" s="2">
        <v>2958465</v>
      </c>
      <c r="E1114" s="2">
        <v>44789</v>
      </c>
      <c r="F1114" s="28">
        <v>170</v>
      </c>
      <c r="G1114" t="s">
        <v>2</v>
      </c>
    </row>
    <row r="1115" spans="1:7" x14ac:dyDescent="0.25">
      <c r="A1115" t="s">
        <v>0</v>
      </c>
      <c r="B1115" t="s">
        <v>2141</v>
      </c>
      <c r="C1115">
        <v>2844000</v>
      </c>
      <c r="D1115" s="2">
        <v>2958465</v>
      </c>
      <c r="E1115" s="2">
        <v>44460</v>
      </c>
      <c r="F1115" s="28">
        <v>348.53</v>
      </c>
      <c r="G1115" t="s">
        <v>18</v>
      </c>
    </row>
    <row r="1116" spans="1:7" x14ac:dyDescent="0.25">
      <c r="A1116" t="s">
        <v>0</v>
      </c>
      <c r="B1116" t="s">
        <v>2141</v>
      </c>
      <c r="C1116">
        <v>2844024</v>
      </c>
      <c r="D1116" s="2">
        <v>2958465</v>
      </c>
      <c r="E1116" s="2">
        <v>44768</v>
      </c>
      <c r="F1116" s="28">
        <v>490</v>
      </c>
      <c r="G1116" t="s">
        <v>2</v>
      </c>
    </row>
    <row r="1117" spans="1:7" x14ac:dyDescent="0.25">
      <c r="A1117" t="s">
        <v>0</v>
      </c>
      <c r="B1117" t="s">
        <v>2141</v>
      </c>
      <c r="C1117">
        <v>2844033</v>
      </c>
      <c r="D1117" s="2">
        <v>2958465</v>
      </c>
      <c r="E1117" s="2">
        <v>45309</v>
      </c>
      <c r="F1117" s="28">
        <v>540</v>
      </c>
      <c r="G1117" t="s">
        <v>2</v>
      </c>
    </row>
    <row r="1118" spans="1:7" x14ac:dyDescent="0.25">
      <c r="A1118" t="s">
        <v>0</v>
      </c>
      <c r="B1118" t="s">
        <v>2141</v>
      </c>
      <c r="C1118">
        <v>2844034</v>
      </c>
      <c r="D1118" s="2">
        <v>2958465</v>
      </c>
      <c r="E1118" s="2">
        <v>45309</v>
      </c>
      <c r="F1118" s="28">
        <v>540</v>
      </c>
      <c r="G1118" t="s">
        <v>2</v>
      </c>
    </row>
    <row r="1119" spans="1:7" x14ac:dyDescent="0.25">
      <c r="A1119" t="s">
        <v>0</v>
      </c>
      <c r="B1119" t="s">
        <v>2141</v>
      </c>
      <c r="C1119">
        <v>2844090</v>
      </c>
      <c r="D1119" s="2">
        <v>2958465</v>
      </c>
      <c r="E1119" s="2">
        <v>44768</v>
      </c>
      <c r="F1119" s="28">
        <v>550</v>
      </c>
      <c r="G1119" t="s">
        <v>2</v>
      </c>
    </row>
    <row r="1120" spans="1:7" x14ac:dyDescent="0.25">
      <c r="A1120" t="s">
        <v>0</v>
      </c>
      <c r="B1120" t="s">
        <v>2141</v>
      </c>
      <c r="C1120">
        <v>2844091</v>
      </c>
      <c r="D1120" s="2">
        <v>2958465</v>
      </c>
      <c r="E1120" s="2">
        <v>44768</v>
      </c>
      <c r="F1120" s="28">
        <v>550</v>
      </c>
      <c r="G1120" t="s">
        <v>2</v>
      </c>
    </row>
    <row r="1121" spans="1:7" x14ac:dyDescent="0.25">
      <c r="A1121" t="s">
        <v>0</v>
      </c>
      <c r="B1121" t="s">
        <v>2141</v>
      </c>
      <c r="C1121">
        <v>2844155</v>
      </c>
      <c r="D1121" s="2">
        <v>2958465</v>
      </c>
      <c r="E1121" s="2">
        <v>45812</v>
      </c>
      <c r="F1121" s="28">
        <v>380</v>
      </c>
      <c r="G1121" t="s">
        <v>2</v>
      </c>
    </row>
    <row r="1122" spans="1:7" x14ac:dyDescent="0.25">
      <c r="A1122" t="s">
        <v>0</v>
      </c>
      <c r="B1122" t="s">
        <v>2141</v>
      </c>
      <c r="C1122">
        <v>2844156</v>
      </c>
      <c r="D1122" s="2">
        <v>2958465</v>
      </c>
      <c r="E1122" s="2">
        <v>45812</v>
      </c>
      <c r="F1122" s="28">
        <v>380</v>
      </c>
      <c r="G1122" t="s">
        <v>2</v>
      </c>
    </row>
    <row r="1123" spans="1:7" x14ac:dyDescent="0.25">
      <c r="A1123" t="s">
        <v>0</v>
      </c>
      <c r="B1123" t="s">
        <v>2141</v>
      </c>
      <c r="C1123">
        <v>2844224</v>
      </c>
      <c r="D1123" s="2">
        <v>2958465</v>
      </c>
      <c r="E1123" s="2">
        <v>44768</v>
      </c>
      <c r="F1123" s="28">
        <v>490</v>
      </c>
      <c r="G1123" t="s">
        <v>2</v>
      </c>
    </row>
    <row r="1124" spans="1:7" x14ac:dyDescent="0.25">
      <c r="A1124" t="s">
        <v>0</v>
      </c>
      <c r="B1124" t="s">
        <v>2141</v>
      </c>
      <c r="C1124">
        <v>2844400</v>
      </c>
      <c r="D1124" s="2">
        <v>2958465</v>
      </c>
      <c r="E1124" s="2">
        <v>44460</v>
      </c>
      <c r="F1124" s="28">
        <v>352.53</v>
      </c>
      <c r="G1124" t="s">
        <v>18</v>
      </c>
    </row>
    <row r="1125" spans="1:7" x14ac:dyDescent="0.25">
      <c r="A1125" t="s">
        <v>0</v>
      </c>
      <c r="B1125" t="s">
        <v>2141</v>
      </c>
      <c r="C1125">
        <v>2844401</v>
      </c>
      <c r="D1125" s="2">
        <v>2958465</v>
      </c>
      <c r="E1125" s="2">
        <v>44644</v>
      </c>
      <c r="F1125" s="28">
        <v>352.53</v>
      </c>
      <c r="G1125" t="s">
        <v>18</v>
      </c>
    </row>
    <row r="1126" spans="1:7" x14ac:dyDescent="0.25">
      <c r="A1126" t="s">
        <v>0</v>
      </c>
      <c r="B1126" t="s">
        <v>2141</v>
      </c>
      <c r="C1126">
        <v>2845000</v>
      </c>
      <c r="D1126" s="2">
        <v>2958465</v>
      </c>
      <c r="E1126" s="2">
        <v>44868</v>
      </c>
      <c r="F1126" s="28">
        <v>156</v>
      </c>
      <c r="G1126" t="s">
        <v>18</v>
      </c>
    </row>
    <row r="1127" spans="1:7" x14ac:dyDescent="0.25">
      <c r="A1127" t="s">
        <v>0</v>
      </c>
      <c r="B1127" t="s">
        <v>2141</v>
      </c>
      <c r="C1127">
        <v>2845151</v>
      </c>
      <c r="D1127" s="2">
        <v>2958465</v>
      </c>
      <c r="E1127" s="2">
        <v>44868</v>
      </c>
      <c r="F1127" s="28">
        <v>163</v>
      </c>
      <c r="G1127" t="s">
        <v>2</v>
      </c>
    </row>
    <row r="1128" spans="1:7" x14ac:dyDescent="0.25">
      <c r="A1128" t="s">
        <v>0</v>
      </c>
      <c r="B1128" t="s">
        <v>2141</v>
      </c>
      <c r="C1128">
        <v>2845152</v>
      </c>
      <c r="D1128" s="2">
        <v>2958465</v>
      </c>
      <c r="E1128" s="2">
        <v>44868</v>
      </c>
      <c r="F1128" s="28">
        <v>163</v>
      </c>
      <c r="G1128" t="s">
        <v>2</v>
      </c>
    </row>
    <row r="1129" spans="1:7" x14ac:dyDescent="0.25">
      <c r="A1129" t="s">
        <v>0</v>
      </c>
      <c r="B1129" t="s">
        <v>2141</v>
      </c>
      <c r="C1129">
        <v>2845183</v>
      </c>
      <c r="D1129" s="2">
        <v>2958465</v>
      </c>
      <c r="E1129" s="2">
        <v>44868</v>
      </c>
      <c r="F1129" s="28">
        <v>175</v>
      </c>
      <c r="G1129" t="s">
        <v>2</v>
      </c>
    </row>
    <row r="1130" spans="1:7" x14ac:dyDescent="0.25">
      <c r="A1130" t="s">
        <v>0</v>
      </c>
      <c r="B1130" t="s">
        <v>2141</v>
      </c>
      <c r="C1130">
        <v>2845184</v>
      </c>
      <c r="D1130" s="2">
        <v>2958465</v>
      </c>
      <c r="E1130" s="2">
        <v>44868</v>
      </c>
      <c r="F1130" s="28">
        <v>175</v>
      </c>
      <c r="G1130" t="s">
        <v>2</v>
      </c>
    </row>
    <row r="1131" spans="1:7" x14ac:dyDescent="0.25">
      <c r="A1131" t="s">
        <v>0</v>
      </c>
      <c r="B1131" t="s">
        <v>2141</v>
      </c>
      <c r="C1131">
        <v>2845400</v>
      </c>
      <c r="D1131" s="2">
        <v>2958465</v>
      </c>
      <c r="E1131" s="2">
        <v>44868</v>
      </c>
      <c r="F1131" s="28">
        <v>160</v>
      </c>
      <c r="G1131" t="s">
        <v>18</v>
      </c>
    </row>
    <row r="1132" spans="1:7" x14ac:dyDescent="0.25">
      <c r="A1132" t="s">
        <v>0</v>
      </c>
      <c r="B1132" t="s">
        <v>2141</v>
      </c>
      <c r="C1132">
        <v>2846000</v>
      </c>
      <c r="D1132" s="2">
        <v>2958465</v>
      </c>
      <c r="E1132" s="2">
        <v>44868</v>
      </c>
      <c r="F1132" s="28">
        <v>156</v>
      </c>
      <c r="G1132" t="s">
        <v>18</v>
      </c>
    </row>
    <row r="1133" spans="1:7" x14ac:dyDescent="0.25">
      <c r="A1133" t="s">
        <v>0</v>
      </c>
      <c r="B1133" t="s">
        <v>2141</v>
      </c>
      <c r="C1133">
        <v>2846027</v>
      </c>
      <c r="D1133" s="2">
        <v>2958465</v>
      </c>
      <c r="E1133" s="2">
        <v>44868</v>
      </c>
      <c r="F1133" s="28">
        <v>121</v>
      </c>
      <c r="G1133" t="s">
        <v>2</v>
      </c>
    </row>
    <row r="1134" spans="1:7" x14ac:dyDescent="0.25">
      <c r="A1134" t="s">
        <v>0</v>
      </c>
      <c r="B1134" t="s">
        <v>2141</v>
      </c>
      <c r="C1134">
        <v>2846028</v>
      </c>
      <c r="D1134" s="2">
        <v>2958465</v>
      </c>
      <c r="E1134" s="2">
        <v>44868</v>
      </c>
      <c r="F1134" s="28">
        <v>121</v>
      </c>
      <c r="G1134" t="s">
        <v>2</v>
      </c>
    </row>
    <row r="1135" spans="1:7" x14ac:dyDescent="0.25">
      <c r="A1135" t="s">
        <v>0</v>
      </c>
      <c r="B1135" t="s">
        <v>2141</v>
      </c>
      <c r="C1135">
        <v>2846151</v>
      </c>
      <c r="D1135" s="2">
        <v>2958465</v>
      </c>
      <c r="E1135" s="2">
        <v>44868</v>
      </c>
      <c r="F1135" s="28">
        <v>160</v>
      </c>
      <c r="G1135" t="s">
        <v>2</v>
      </c>
    </row>
    <row r="1136" spans="1:7" x14ac:dyDescent="0.25">
      <c r="A1136" t="s">
        <v>0</v>
      </c>
      <c r="B1136" t="s">
        <v>2141</v>
      </c>
      <c r="C1136">
        <v>2846152</v>
      </c>
      <c r="D1136" s="2">
        <v>2958465</v>
      </c>
      <c r="E1136" s="2">
        <v>44868</v>
      </c>
      <c r="F1136" s="28">
        <v>160</v>
      </c>
      <c r="G1136" t="s">
        <v>2</v>
      </c>
    </row>
    <row r="1137" spans="1:7" x14ac:dyDescent="0.25">
      <c r="A1137" t="s">
        <v>0</v>
      </c>
      <c r="B1137" t="s">
        <v>2141</v>
      </c>
      <c r="C1137">
        <v>2846183</v>
      </c>
      <c r="D1137" s="2">
        <v>2958465</v>
      </c>
      <c r="E1137" s="2">
        <v>44868</v>
      </c>
      <c r="F1137" s="28">
        <v>172</v>
      </c>
      <c r="G1137" t="s">
        <v>2</v>
      </c>
    </row>
    <row r="1138" spans="1:7" x14ac:dyDescent="0.25">
      <c r="A1138" t="s">
        <v>0</v>
      </c>
      <c r="B1138" t="s">
        <v>2141</v>
      </c>
      <c r="C1138">
        <v>2846184</v>
      </c>
      <c r="D1138" s="2">
        <v>2958465</v>
      </c>
      <c r="E1138" s="2">
        <v>44868</v>
      </c>
      <c r="F1138" s="28">
        <v>172</v>
      </c>
      <c r="G1138" t="s">
        <v>2</v>
      </c>
    </row>
    <row r="1139" spans="1:7" x14ac:dyDescent="0.25">
      <c r="A1139" t="s">
        <v>0</v>
      </c>
      <c r="B1139" t="s">
        <v>2141</v>
      </c>
      <c r="C1139">
        <v>2846400</v>
      </c>
      <c r="D1139" s="2">
        <v>2958465</v>
      </c>
      <c r="E1139" s="2">
        <v>44868</v>
      </c>
      <c r="F1139" s="28">
        <v>160</v>
      </c>
      <c r="G1139" t="s">
        <v>18</v>
      </c>
    </row>
    <row r="1140" spans="1:7" x14ac:dyDescent="0.25">
      <c r="A1140" t="s">
        <v>0</v>
      </c>
      <c r="B1140" t="s">
        <v>2141</v>
      </c>
      <c r="C1140">
        <v>2847000</v>
      </c>
      <c r="D1140" s="2">
        <v>2958465</v>
      </c>
      <c r="E1140" s="2">
        <v>44868</v>
      </c>
      <c r="F1140" s="28">
        <v>166</v>
      </c>
      <c r="G1140" t="s">
        <v>18</v>
      </c>
    </row>
    <row r="1141" spans="1:7" x14ac:dyDescent="0.25">
      <c r="A1141" t="s">
        <v>0</v>
      </c>
      <c r="B1141" t="s">
        <v>2141</v>
      </c>
      <c r="C1141">
        <v>2847025</v>
      </c>
      <c r="D1141" s="2">
        <v>2958465</v>
      </c>
      <c r="E1141" s="2">
        <v>44868</v>
      </c>
      <c r="F1141" s="28">
        <v>306</v>
      </c>
      <c r="G1141" t="s">
        <v>2</v>
      </c>
    </row>
    <row r="1142" spans="1:7" x14ac:dyDescent="0.25">
      <c r="A1142" t="s">
        <v>0</v>
      </c>
      <c r="B1142" t="s">
        <v>2141</v>
      </c>
      <c r="C1142">
        <v>2847026</v>
      </c>
      <c r="D1142" s="2">
        <v>2958465</v>
      </c>
      <c r="E1142" s="2">
        <v>44868</v>
      </c>
      <c r="F1142" s="28">
        <v>306</v>
      </c>
      <c r="G1142" t="s">
        <v>2</v>
      </c>
    </row>
    <row r="1143" spans="1:7" x14ac:dyDescent="0.25">
      <c r="A1143" t="s">
        <v>0</v>
      </c>
      <c r="B1143" t="s">
        <v>2141</v>
      </c>
      <c r="C1143">
        <v>2847183</v>
      </c>
      <c r="D1143" s="2">
        <v>2958465</v>
      </c>
      <c r="E1143" s="2">
        <v>44868</v>
      </c>
      <c r="F1143" s="28">
        <v>180</v>
      </c>
      <c r="G1143" t="s">
        <v>2</v>
      </c>
    </row>
    <row r="1144" spans="1:7" x14ac:dyDescent="0.25">
      <c r="A1144" t="s">
        <v>0</v>
      </c>
      <c r="B1144" t="s">
        <v>2141</v>
      </c>
      <c r="C1144">
        <v>2847184</v>
      </c>
      <c r="D1144" s="2">
        <v>2958465</v>
      </c>
      <c r="E1144" s="2">
        <v>44868</v>
      </c>
      <c r="F1144" s="28">
        <v>180</v>
      </c>
      <c r="G1144" t="s">
        <v>2</v>
      </c>
    </row>
    <row r="1145" spans="1:7" x14ac:dyDescent="0.25">
      <c r="A1145" t="s">
        <v>0</v>
      </c>
      <c r="B1145" t="s">
        <v>2141</v>
      </c>
      <c r="C1145">
        <v>2847224</v>
      </c>
      <c r="D1145" s="2">
        <v>2958465</v>
      </c>
      <c r="E1145" s="2">
        <v>44868</v>
      </c>
      <c r="F1145" s="28">
        <v>209</v>
      </c>
      <c r="G1145" t="s">
        <v>2</v>
      </c>
    </row>
    <row r="1146" spans="1:7" x14ac:dyDescent="0.25">
      <c r="A1146" t="s">
        <v>0</v>
      </c>
      <c r="B1146" t="s">
        <v>2141</v>
      </c>
      <c r="C1146">
        <v>2847225</v>
      </c>
      <c r="D1146" s="2">
        <v>2958465</v>
      </c>
      <c r="E1146" s="2">
        <v>44868</v>
      </c>
      <c r="F1146" s="28">
        <v>209</v>
      </c>
      <c r="G1146" t="s">
        <v>2</v>
      </c>
    </row>
    <row r="1147" spans="1:7" x14ac:dyDescent="0.25">
      <c r="A1147" t="s">
        <v>0</v>
      </c>
      <c r="B1147" t="s">
        <v>2141</v>
      </c>
      <c r="C1147">
        <v>2847400</v>
      </c>
      <c r="D1147" s="2">
        <v>2958465</v>
      </c>
      <c r="E1147" s="2">
        <v>44868</v>
      </c>
      <c r="F1147" s="28">
        <v>170</v>
      </c>
      <c r="G1147" t="s">
        <v>18</v>
      </c>
    </row>
    <row r="1148" spans="1:7" x14ac:dyDescent="0.25">
      <c r="A1148" t="s">
        <v>0</v>
      </c>
      <c r="B1148" t="s">
        <v>2141</v>
      </c>
      <c r="C1148">
        <v>2848000</v>
      </c>
      <c r="D1148" s="2">
        <v>2958465</v>
      </c>
      <c r="E1148" s="2">
        <v>45155</v>
      </c>
      <c r="F1148" s="28">
        <v>371</v>
      </c>
      <c r="G1148" t="s">
        <v>18</v>
      </c>
    </row>
    <row r="1149" spans="1:7" x14ac:dyDescent="0.25">
      <c r="A1149" t="s">
        <v>0</v>
      </c>
      <c r="B1149" t="s">
        <v>2141</v>
      </c>
      <c r="C1149">
        <v>2848029</v>
      </c>
      <c r="D1149" s="2">
        <v>2958465</v>
      </c>
      <c r="E1149" s="2">
        <v>45152</v>
      </c>
      <c r="F1149" s="28">
        <v>1107</v>
      </c>
      <c r="G1149" t="s">
        <v>2</v>
      </c>
    </row>
    <row r="1150" spans="1:7" x14ac:dyDescent="0.25">
      <c r="A1150" t="s">
        <v>0</v>
      </c>
      <c r="B1150" t="s">
        <v>2141</v>
      </c>
      <c r="C1150">
        <v>2848030</v>
      </c>
      <c r="D1150" s="2">
        <v>2958465</v>
      </c>
      <c r="E1150" s="2">
        <v>45152</v>
      </c>
      <c r="F1150" s="28">
        <v>1107</v>
      </c>
      <c r="G1150" t="s">
        <v>2</v>
      </c>
    </row>
    <row r="1151" spans="1:7" x14ac:dyDescent="0.25">
      <c r="A1151" t="s">
        <v>0</v>
      </c>
      <c r="B1151" t="s">
        <v>2141</v>
      </c>
      <c r="C1151">
        <v>2848039</v>
      </c>
      <c r="D1151" s="2">
        <v>2958465</v>
      </c>
      <c r="E1151" s="2">
        <v>45555</v>
      </c>
      <c r="F1151" s="28">
        <v>850</v>
      </c>
      <c r="G1151" t="s">
        <v>2</v>
      </c>
    </row>
    <row r="1152" spans="1:7" x14ac:dyDescent="0.25">
      <c r="A1152" t="s">
        <v>0</v>
      </c>
      <c r="B1152" t="s">
        <v>2141</v>
      </c>
      <c r="C1152">
        <v>2848040</v>
      </c>
      <c r="D1152" s="2">
        <v>2958465</v>
      </c>
      <c r="E1152" s="2">
        <v>45555</v>
      </c>
      <c r="F1152" s="28">
        <v>850</v>
      </c>
      <c r="G1152" t="s">
        <v>2</v>
      </c>
    </row>
    <row r="1153" spans="1:7" x14ac:dyDescent="0.25">
      <c r="A1153" t="s">
        <v>0</v>
      </c>
      <c r="B1153" t="s">
        <v>2141</v>
      </c>
      <c r="C1153">
        <v>2848400</v>
      </c>
      <c r="D1153" s="2">
        <v>2958465</v>
      </c>
      <c r="E1153" s="2">
        <v>45155</v>
      </c>
      <c r="F1153" s="28">
        <v>375</v>
      </c>
      <c r="G1153" t="s">
        <v>18</v>
      </c>
    </row>
    <row r="1154" spans="1:7" x14ac:dyDescent="0.25">
      <c r="A1154" t="s">
        <v>0</v>
      </c>
      <c r="B1154" t="s">
        <v>2141</v>
      </c>
      <c r="C1154">
        <v>2849000</v>
      </c>
      <c r="D1154" s="2">
        <v>2958465</v>
      </c>
      <c r="E1154" s="2">
        <v>45155</v>
      </c>
      <c r="F1154" s="28">
        <v>371</v>
      </c>
      <c r="G1154" t="s">
        <v>18</v>
      </c>
    </row>
    <row r="1155" spans="1:7" x14ac:dyDescent="0.25">
      <c r="A1155" t="s">
        <v>0</v>
      </c>
      <c r="B1155" t="s">
        <v>2141</v>
      </c>
      <c r="C1155">
        <v>2849029</v>
      </c>
      <c r="D1155" s="2">
        <v>2958465</v>
      </c>
      <c r="E1155" s="2">
        <v>45152</v>
      </c>
      <c r="F1155" s="28">
        <v>1107</v>
      </c>
      <c r="G1155" t="s">
        <v>2</v>
      </c>
    </row>
    <row r="1156" spans="1:7" x14ac:dyDescent="0.25">
      <c r="A1156" t="s">
        <v>0</v>
      </c>
      <c r="B1156" t="s">
        <v>2141</v>
      </c>
      <c r="C1156">
        <v>2849030</v>
      </c>
      <c r="D1156" s="2">
        <v>2958465</v>
      </c>
      <c r="E1156" s="2">
        <v>45152</v>
      </c>
      <c r="F1156" s="28">
        <v>1107</v>
      </c>
      <c r="G1156" t="s">
        <v>2</v>
      </c>
    </row>
    <row r="1157" spans="1:7" x14ac:dyDescent="0.25">
      <c r="A1157" t="s">
        <v>0</v>
      </c>
      <c r="B1157" t="s">
        <v>2141</v>
      </c>
      <c r="C1157">
        <v>2849039</v>
      </c>
      <c r="D1157" s="2">
        <v>2958465</v>
      </c>
      <c r="E1157" s="2">
        <v>45555</v>
      </c>
      <c r="F1157" s="28">
        <v>850</v>
      </c>
      <c r="G1157" t="s">
        <v>2</v>
      </c>
    </row>
    <row r="1158" spans="1:7" x14ac:dyDescent="0.25">
      <c r="A1158" t="s">
        <v>0</v>
      </c>
      <c r="B1158" t="s">
        <v>2141</v>
      </c>
      <c r="C1158">
        <v>2849040</v>
      </c>
      <c r="D1158" s="2">
        <v>2958465</v>
      </c>
      <c r="E1158" s="2">
        <v>45555</v>
      </c>
      <c r="F1158" s="28">
        <v>850</v>
      </c>
      <c r="G1158" t="s">
        <v>2</v>
      </c>
    </row>
    <row r="1159" spans="1:7" x14ac:dyDescent="0.25">
      <c r="A1159" t="s">
        <v>0</v>
      </c>
      <c r="B1159" t="s">
        <v>2141</v>
      </c>
      <c r="C1159">
        <v>2849400</v>
      </c>
      <c r="D1159" s="2">
        <v>2958465</v>
      </c>
      <c r="E1159" s="2">
        <v>45155</v>
      </c>
      <c r="F1159" s="28">
        <v>375</v>
      </c>
      <c r="G1159" t="s">
        <v>18</v>
      </c>
    </row>
    <row r="1160" spans="1:7" x14ac:dyDescent="0.25">
      <c r="A1160" t="s">
        <v>0</v>
      </c>
      <c r="B1160" t="s">
        <v>2141</v>
      </c>
      <c r="C1160">
        <v>2850000</v>
      </c>
      <c r="D1160" s="2">
        <v>2958465</v>
      </c>
      <c r="E1160" s="2">
        <v>45323</v>
      </c>
      <c r="F1160" s="28">
        <v>156</v>
      </c>
      <c r="G1160" t="s">
        <v>18</v>
      </c>
    </row>
    <row r="1161" spans="1:7" x14ac:dyDescent="0.25">
      <c r="A1161" t="s">
        <v>0</v>
      </c>
      <c r="B1161" t="s">
        <v>2141</v>
      </c>
      <c r="C1161">
        <v>2850151</v>
      </c>
      <c r="D1161" s="2">
        <v>2958465</v>
      </c>
      <c r="E1161" s="2">
        <v>45323</v>
      </c>
      <c r="F1161" s="28">
        <v>145</v>
      </c>
      <c r="G1161" t="s">
        <v>2</v>
      </c>
    </row>
    <row r="1162" spans="1:7" x14ac:dyDescent="0.25">
      <c r="A1162" t="s">
        <v>0</v>
      </c>
      <c r="B1162" t="s">
        <v>2141</v>
      </c>
      <c r="C1162">
        <v>2850152</v>
      </c>
      <c r="D1162" s="2">
        <v>2958465</v>
      </c>
      <c r="E1162" s="2">
        <v>45323</v>
      </c>
      <c r="F1162" s="28">
        <v>145</v>
      </c>
      <c r="G1162" t="s">
        <v>2</v>
      </c>
    </row>
    <row r="1163" spans="1:7" x14ac:dyDescent="0.25">
      <c r="A1163" t="s">
        <v>0</v>
      </c>
      <c r="B1163" t="s">
        <v>2141</v>
      </c>
      <c r="C1163">
        <v>2850160</v>
      </c>
      <c r="D1163" s="2">
        <v>2958465</v>
      </c>
      <c r="E1163" s="2">
        <v>45323</v>
      </c>
      <c r="F1163" s="28">
        <v>145</v>
      </c>
      <c r="G1163" t="s">
        <v>2</v>
      </c>
    </row>
    <row r="1164" spans="1:7" x14ac:dyDescent="0.25">
      <c r="A1164" t="s">
        <v>0</v>
      </c>
      <c r="B1164" t="s">
        <v>2141</v>
      </c>
      <c r="C1164">
        <v>2850181</v>
      </c>
      <c r="D1164" s="2">
        <v>2958465</v>
      </c>
      <c r="E1164" s="2">
        <v>45323</v>
      </c>
      <c r="F1164" s="28">
        <v>155</v>
      </c>
      <c r="G1164" t="s">
        <v>2</v>
      </c>
    </row>
    <row r="1165" spans="1:7" x14ac:dyDescent="0.25">
      <c r="A1165" t="s">
        <v>0</v>
      </c>
      <c r="B1165" t="s">
        <v>2141</v>
      </c>
      <c r="C1165">
        <v>2850183</v>
      </c>
      <c r="D1165" s="2">
        <v>2958465</v>
      </c>
      <c r="E1165" s="2">
        <v>45323</v>
      </c>
      <c r="F1165" s="28">
        <v>155</v>
      </c>
      <c r="G1165" t="s">
        <v>2</v>
      </c>
    </row>
    <row r="1166" spans="1:7" x14ac:dyDescent="0.25">
      <c r="A1166" t="s">
        <v>0</v>
      </c>
      <c r="B1166" t="s">
        <v>2141</v>
      </c>
      <c r="C1166">
        <v>2850184</v>
      </c>
      <c r="D1166" s="2">
        <v>2958465</v>
      </c>
      <c r="E1166" s="2">
        <v>45323</v>
      </c>
      <c r="F1166" s="28">
        <v>155</v>
      </c>
      <c r="G1166" t="s">
        <v>2</v>
      </c>
    </row>
    <row r="1167" spans="1:7" x14ac:dyDescent="0.25">
      <c r="A1167" t="s">
        <v>0</v>
      </c>
      <c r="B1167" t="s">
        <v>2141</v>
      </c>
      <c r="C1167">
        <v>2850229</v>
      </c>
      <c r="D1167" s="2">
        <v>2958465</v>
      </c>
      <c r="E1167" s="2">
        <v>45323</v>
      </c>
      <c r="F1167" s="28">
        <v>155</v>
      </c>
      <c r="G1167" t="s">
        <v>2</v>
      </c>
    </row>
    <row r="1168" spans="1:7" x14ac:dyDescent="0.25">
      <c r="A1168" t="s">
        <v>0</v>
      </c>
      <c r="B1168" t="s">
        <v>2141</v>
      </c>
      <c r="C1168">
        <v>2850230</v>
      </c>
      <c r="D1168" s="2">
        <v>2958465</v>
      </c>
      <c r="E1168" s="2">
        <v>45323</v>
      </c>
      <c r="F1168" s="28">
        <v>145</v>
      </c>
      <c r="G1168" t="s">
        <v>2</v>
      </c>
    </row>
    <row r="1169" spans="1:7" x14ac:dyDescent="0.25">
      <c r="A1169" t="s">
        <v>0</v>
      </c>
      <c r="B1169" t="s">
        <v>2141</v>
      </c>
      <c r="C1169">
        <v>2850400</v>
      </c>
      <c r="D1169" s="2">
        <v>2958465</v>
      </c>
      <c r="E1169" s="2">
        <v>45323</v>
      </c>
      <c r="F1169" s="28">
        <v>160</v>
      </c>
      <c r="G1169" t="s">
        <v>18</v>
      </c>
    </row>
    <row r="1170" spans="1:7" x14ac:dyDescent="0.25">
      <c r="A1170" t="s">
        <v>0</v>
      </c>
      <c r="B1170" t="s">
        <v>2141</v>
      </c>
      <c r="C1170">
        <v>2851000</v>
      </c>
      <c r="D1170" s="2">
        <v>2958465</v>
      </c>
      <c r="E1170" s="2">
        <v>45348</v>
      </c>
      <c r="F1170" s="28">
        <v>156</v>
      </c>
      <c r="G1170" t="s">
        <v>18</v>
      </c>
    </row>
    <row r="1171" spans="1:7" x14ac:dyDescent="0.25">
      <c r="A1171" t="s">
        <v>0</v>
      </c>
      <c r="B1171" t="s">
        <v>2141</v>
      </c>
      <c r="C1171">
        <v>2851160</v>
      </c>
      <c r="D1171" s="2">
        <v>2958465</v>
      </c>
      <c r="E1171" s="2">
        <v>45348</v>
      </c>
      <c r="F1171" s="28">
        <v>163</v>
      </c>
      <c r="G1171" t="s">
        <v>2</v>
      </c>
    </row>
    <row r="1172" spans="1:7" x14ac:dyDescent="0.25">
      <c r="A1172" t="s">
        <v>0</v>
      </c>
      <c r="B1172" t="s">
        <v>2141</v>
      </c>
      <c r="C1172">
        <v>2851181</v>
      </c>
      <c r="D1172" s="2">
        <v>2958465</v>
      </c>
      <c r="E1172" s="2">
        <v>45348</v>
      </c>
      <c r="F1172" s="28">
        <v>175</v>
      </c>
      <c r="G1172" t="s">
        <v>2</v>
      </c>
    </row>
    <row r="1173" spans="1:7" x14ac:dyDescent="0.25">
      <c r="A1173" t="s">
        <v>0</v>
      </c>
      <c r="B1173" t="s">
        <v>2141</v>
      </c>
      <c r="C1173">
        <v>2851229</v>
      </c>
      <c r="D1173" s="2">
        <v>2958465</v>
      </c>
      <c r="E1173" s="2">
        <v>45348</v>
      </c>
      <c r="F1173" s="28">
        <v>175</v>
      </c>
      <c r="G1173" t="s">
        <v>2</v>
      </c>
    </row>
    <row r="1174" spans="1:7" x14ac:dyDescent="0.25">
      <c r="A1174" t="s">
        <v>0</v>
      </c>
      <c r="B1174" t="s">
        <v>2141</v>
      </c>
      <c r="C1174">
        <v>2851230</v>
      </c>
      <c r="D1174" s="2">
        <v>2958465</v>
      </c>
      <c r="E1174" s="2">
        <v>45348</v>
      </c>
      <c r="F1174" s="28">
        <v>163</v>
      </c>
      <c r="G1174" t="s">
        <v>2</v>
      </c>
    </row>
    <row r="1175" spans="1:7" x14ac:dyDescent="0.25">
      <c r="A1175" t="s">
        <v>0</v>
      </c>
      <c r="B1175" t="s">
        <v>2141</v>
      </c>
      <c r="C1175">
        <v>2851257</v>
      </c>
      <c r="D1175" s="2">
        <v>2958465</v>
      </c>
      <c r="E1175" s="2">
        <v>45348</v>
      </c>
      <c r="F1175" s="28">
        <v>163</v>
      </c>
      <c r="G1175" t="s">
        <v>2</v>
      </c>
    </row>
    <row r="1176" spans="1:7" x14ac:dyDescent="0.25">
      <c r="A1176" t="s">
        <v>0</v>
      </c>
      <c r="B1176" t="s">
        <v>2141</v>
      </c>
      <c r="C1176">
        <v>2851258</v>
      </c>
      <c r="D1176" s="2">
        <v>2958465</v>
      </c>
      <c r="E1176" s="2">
        <v>45348</v>
      </c>
      <c r="F1176" s="28">
        <v>175</v>
      </c>
      <c r="G1176" t="s">
        <v>2</v>
      </c>
    </row>
    <row r="1177" spans="1:7" x14ac:dyDescent="0.25">
      <c r="A1177" t="s">
        <v>0</v>
      </c>
      <c r="B1177" t="s">
        <v>2141</v>
      </c>
      <c r="C1177">
        <v>2851400</v>
      </c>
      <c r="D1177" s="2">
        <v>2958465</v>
      </c>
      <c r="E1177" s="2">
        <v>45348</v>
      </c>
      <c r="F1177" s="28">
        <v>160</v>
      </c>
      <c r="G1177" t="s">
        <v>18</v>
      </c>
    </row>
    <row r="1178" spans="1:7" x14ac:dyDescent="0.25">
      <c r="A1178" t="s">
        <v>0</v>
      </c>
      <c r="B1178" t="s">
        <v>2141</v>
      </c>
      <c r="C1178">
        <v>2852000</v>
      </c>
      <c r="D1178" s="2">
        <v>2958465</v>
      </c>
      <c r="E1178" s="2">
        <v>45348</v>
      </c>
      <c r="F1178" s="28">
        <v>156</v>
      </c>
      <c r="G1178" t="s">
        <v>18</v>
      </c>
    </row>
    <row r="1179" spans="1:7" x14ac:dyDescent="0.25">
      <c r="A1179" t="s">
        <v>0</v>
      </c>
      <c r="B1179" t="s">
        <v>2141</v>
      </c>
      <c r="C1179">
        <v>2852131</v>
      </c>
      <c r="D1179" s="2">
        <v>2958465</v>
      </c>
      <c r="E1179" s="2">
        <v>45831</v>
      </c>
      <c r="F1179" s="28">
        <v>145</v>
      </c>
      <c r="G1179" t="s">
        <v>2</v>
      </c>
    </row>
    <row r="1180" spans="1:7" x14ac:dyDescent="0.25">
      <c r="A1180" t="s">
        <v>0</v>
      </c>
      <c r="B1180" t="s">
        <v>2141</v>
      </c>
      <c r="C1180">
        <v>2852132</v>
      </c>
      <c r="D1180" s="2">
        <v>2958465</v>
      </c>
      <c r="E1180" s="2">
        <v>45831</v>
      </c>
      <c r="F1180" s="28">
        <v>145</v>
      </c>
      <c r="G1180" t="s">
        <v>2</v>
      </c>
    </row>
    <row r="1181" spans="1:7" x14ac:dyDescent="0.25">
      <c r="A1181" t="s">
        <v>0</v>
      </c>
      <c r="B1181" t="s">
        <v>2141</v>
      </c>
      <c r="C1181">
        <v>2852160</v>
      </c>
      <c r="D1181" s="2">
        <v>2958465</v>
      </c>
      <c r="E1181" s="2">
        <v>45348</v>
      </c>
      <c r="F1181" s="28">
        <v>160</v>
      </c>
      <c r="G1181" t="s">
        <v>2</v>
      </c>
    </row>
    <row r="1182" spans="1:7" x14ac:dyDescent="0.25">
      <c r="A1182" t="s">
        <v>0</v>
      </c>
      <c r="B1182" t="s">
        <v>2141</v>
      </c>
      <c r="C1182">
        <v>2852181</v>
      </c>
      <c r="D1182" s="2">
        <v>2958465</v>
      </c>
      <c r="E1182" s="2">
        <v>45348</v>
      </c>
      <c r="F1182" s="28">
        <v>172</v>
      </c>
      <c r="G1182" t="s">
        <v>2</v>
      </c>
    </row>
    <row r="1183" spans="1:7" x14ac:dyDescent="0.25">
      <c r="A1183" t="s">
        <v>0</v>
      </c>
      <c r="B1183" t="s">
        <v>2141</v>
      </c>
      <c r="C1183">
        <v>2852229</v>
      </c>
      <c r="D1183" s="2">
        <v>2958465</v>
      </c>
      <c r="E1183" s="2">
        <v>45348</v>
      </c>
      <c r="F1183" s="28">
        <v>172</v>
      </c>
      <c r="G1183" t="s">
        <v>2</v>
      </c>
    </row>
    <row r="1184" spans="1:7" x14ac:dyDescent="0.25">
      <c r="A1184" t="s">
        <v>0</v>
      </c>
      <c r="B1184" t="s">
        <v>2141</v>
      </c>
      <c r="C1184">
        <v>2852230</v>
      </c>
      <c r="D1184" s="2">
        <v>2958465</v>
      </c>
      <c r="E1184" s="2">
        <v>45348</v>
      </c>
      <c r="F1184" s="28">
        <v>160</v>
      </c>
      <c r="G1184" t="s">
        <v>2</v>
      </c>
    </row>
    <row r="1185" spans="1:7" x14ac:dyDescent="0.25">
      <c r="A1185" t="s">
        <v>0</v>
      </c>
      <c r="B1185" t="s">
        <v>2141</v>
      </c>
      <c r="C1185">
        <v>2852257</v>
      </c>
      <c r="D1185" s="2">
        <v>2958465</v>
      </c>
      <c r="E1185" s="2">
        <v>45348</v>
      </c>
      <c r="F1185" s="28">
        <v>160</v>
      </c>
      <c r="G1185" t="s">
        <v>2</v>
      </c>
    </row>
    <row r="1186" spans="1:7" x14ac:dyDescent="0.25">
      <c r="A1186" t="s">
        <v>0</v>
      </c>
      <c r="B1186" t="s">
        <v>2141</v>
      </c>
      <c r="C1186">
        <v>2852258</v>
      </c>
      <c r="D1186" s="2">
        <v>2958465</v>
      </c>
      <c r="E1186" s="2">
        <v>45348</v>
      </c>
      <c r="F1186" s="28">
        <v>172</v>
      </c>
      <c r="G1186" t="s">
        <v>2</v>
      </c>
    </row>
    <row r="1187" spans="1:7" x14ac:dyDescent="0.25">
      <c r="A1187" t="s">
        <v>0</v>
      </c>
      <c r="B1187" t="s">
        <v>2141</v>
      </c>
      <c r="C1187">
        <v>2852400</v>
      </c>
      <c r="D1187" s="2">
        <v>2958465</v>
      </c>
      <c r="E1187" s="2">
        <v>45348</v>
      </c>
      <c r="F1187" s="28">
        <v>160</v>
      </c>
      <c r="G1187" t="s">
        <v>18</v>
      </c>
    </row>
    <row r="1188" spans="1:7" x14ac:dyDescent="0.25">
      <c r="A1188" t="s">
        <v>0</v>
      </c>
      <c r="B1188" t="s">
        <v>2141</v>
      </c>
      <c r="C1188">
        <v>2853000</v>
      </c>
      <c r="D1188" s="2">
        <v>2958465</v>
      </c>
      <c r="E1188" s="2">
        <v>45348</v>
      </c>
      <c r="F1188" s="28">
        <v>166</v>
      </c>
      <c r="G1188" t="s">
        <v>18</v>
      </c>
    </row>
    <row r="1189" spans="1:7" x14ac:dyDescent="0.25">
      <c r="A1189" t="s">
        <v>0</v>
      </c>
      <c r="B1189" t="s">
        <v>2141</v>
      </c>
      <c r="C1189">
        <v>2853022</v>
      </c>
      <c r="D1189" s="2">
        <v>2958465</v>
      </c>
      <c r="E1189" s="2">
        <v>45348</v>
      </c>
      <c r="F1189" s="28">
        <v>209</v>
      </c>
      <c r="G1189" t="s">
        <v>2</v>
      </c>
    </row>
    <row r="1190" spans="1:7" x14ac:dyDescent="0.25">
      <c r="A1190" t="s">
        <v>0</v>
      </c>
      <c r="B1190" t="s">
        <v>2141</v>
      </c>
      <c r="C1190">
        <v>2853023</v>
      </c>
      <c r="D1190" s="2">
        <v>2958465</v>
      </c>
      <c r="E1190" s="2">
        <v>45348</v>
      </c>
      <c r="F1190" s="28">
        <v>209</v>
      </c>
      <c r="G1190" t="s">
        <v>2</v>
      </c>
    </row>
    <row r="1191" spans="1:7" x14ac:dyDescent="0.25">
      <c r="A1191" t="s">
        <v>0</v>
      </c>
      <c r="B1191" t="s">
        <v>2141</v>
      </c>
      <c r="C1191">
        <v>2853181</v>
      </c>
      <c r="D1191" s="2">
        <v>2958465</v>
      </c>
      <c r="E1191" s="2">
        <v>45348</v>
      </c>
      <c r="F1191" s="28">
        <v>180</v>
      </c>
      <c r="G1191" t="s">
        <v>2</v>
      </c>
    </row>
    <row r="1192" spans="1:7" x14ac:dyDescent="0.25">
      <c r="A1192" t="s">
        <v>0</v>
      </c>
      <c r="B1192" t="s">
        <v>2141</v>
      </c>
      <c r="C1192">
        <v>2853229</v>
      </c>
      <c r="D1192" s="2">
        <v>2958465</v>
      </c>
      <c r="E1192" s="2">
        <v>45348</v>
      </c>
      <c r="F1192" s="28">
        <v>180</v>
      </c>
      <c r="G1192" t="s">
        <v>2</v>
      </c>
    </row>
    <row r="1193" spans="1:7" x14ac:dyDescent="0.25">
      <c r="A1193" t="s">
        <v>0</v>
      </c>
      <c r="B1193" t="s">
        <v>2141</v>
      </c>
      <c r="C1193">
        <v>2853258</v>
      </c>
      <c r="D1193" s="2">
        <v>2958465</v>
      </c>
      <c r="E1193" s="2">
        <v>45348</v>
      </c>
      <c r="F1193" s="28">
        <v>180</v>
      </c>
      <c r="G1193" t="s">
        <v>2</v>
      </c>
    </row>
    <row r="1194" spans="1:7" x14ac:dyDescent="0.25">
      <c r="A1194" t="s">
        <v>0</v>
      </c>
      <c r="B1194" t="s">
        <v>2141</v>
      </c>
      <c r="C1194">
        <v>2853400</v>
      </c>
      <c r="D1194" s="2">
        <v>2958465</v>
      </c>
      <c r="E1194" s="2">
        <v>45348</v>
      </c>
      <c r="F1194" s="28">
        <v>170</v>
      </c>
      <c r="G1194" t="s">
        <v>18</v>
      </c>
    </row>
    <row r="1195" spans="1:7" x14ac:dyDescent="0.25">
      <c r="A1195" t="s">
        <v>0</v>
      </c>
      <c r="B1195" t="s">
        <v>2141</v>
      </c>
      <c r="C1195">
        <v>2863000</v>
      </c>
      <c r="D1195" s="2">
        <v>2958465</v>
      </c>
      <c r="E1195" s="2">
        <v>45776</v>
      </c>
      <c r="F1195" s="28">
        <v>131</v>
      </c>
      <c r="G1195" t="s">
        <v>18</v>
      </c>
    </row>
    <row r="1196" spans="1:7" x14ac:dyDescent="0.25">
      <c r="A1196" t="s">
        <v>0</v>
      </c>
      <c r="B1196" t="s">
        <v>2141</v>
      </c>
      <c r="C1196">
        <v>2863400</v>
      </c>
      <c r="D1196" s="2">
        <v>2958465</v>
      </c>
      <c r="E1196" s="2">
        <v>45776</v>
      </c>
      <c r="F1196" s="28">
        <v>135</v>
      </c>
      <c r="G1196" t="s">
        <v>18</v>
      </c>
    </row>
    <row r="1197" spans="1:7" x14ac:dyDescent="0.25">
      <c r="A1197" t="s">
        <v>0</v>
      </c>
      <c r="B1197" t="s">
        <v>2141</v>
      </c>
      <c r="C1197">
        <v>2863401</v>
      </c>
      <c r="D1197" s="2">
        <v>2958465</v>
      </c>
      <c r="E1197" s="2">
        <v>45776</v>
      </c>
      <c r="F1197" s="28">
        <v>135</v>
      </c>
      <c r="G1197" t="s">
        <v>18</v>
      </c>
    </row>
    <row r="1198" spans="1:7" x14ac:dyDescent="0.25">
      <c r="A1198" t="s">
        <v>0</v>
      </c>
      <c r="B1198" t="s">
        <v>2141</v>
      </c>
      <c r="C1198">
        <v>2864000</v>
      </c>
      <c r="D1198" s="2">
        <v>2958465</v>
      </c>
      <c r="E1198" s="2">
        <v>45776</v>
      </c>
      <c r="F1198" s="28">
        <v>141</v>
      </c>
      <c r="G1198" t="s">
        <v>18</v>
      </c>
    </row>
    <row r="1199" spans="1:7" x14ac:dyDescent="0.25">
      <c r="A1199" t="s">
        <v>0</v>
      </c>
      <c r="B1199" t="s">
        <v>2141</v>
      </c>
      <c r="C1199">
        <v>2864400</v>
      </c>
      <c r="D1199" s="2">
        <v>2958465</v>
      </c>
      <c r="E1199" s="2">
        <v>45776</v>
      </c>
      <c r="F1199" s="28">
        <v>145</v>
      </c>
      <c r="G1199" t="s">
        <v>18</v>
      </c>
    </row>
    <row r="1200" spans="1:7" x14ac:dyDescent="0.25">
      <c r="A1200" t="s">
        <v>0</v>
      </c>
      <c r="B1200" t="s">
        <v>2141</v>
      </c>
      <c r="C1200">
        <v>2864401</v>
      </c>
      <c r="D1200" s="2">
        <v>2958465</v>
      </c>
      <c r="E1200" s="2">
        <v>45776</v>
      </c>
      <c r="F1200" s="28">
        <v>145</v>
      </c>
      <c r="G1200" t="s">
        <v>18</v>
      </c>
    </row>
    <row r="1201" spans="1:7" x14ac:dyDescent="0.25">
      <c r="A1201" t="s">
        <v>0</v>
      </c>
      <c r="B1201" t="s">
        <v>2141</v>
      </c>
      <c r="C1201">
        <v>2874000</v>
      </c>
      <c r="D1201" s="2">
        <v>2958465</v>
      </c>
      <c r="E1201" s="2">
        <v>45808</v>
      </c>
      <c r="F1201" s="28">
        <v>128</v>
      </c>
      <c r="G1201" t="s">
        <v>18</v>
      </c>
    </row>
    <row r="1202" spans="1:7" x14ac:dyDescent="0.25">
      <c r="A1202" t="s">
        <v>0</v>
      </c>
      <c r="B1202" t="s">
        <v>2141</v>
      </c>
      <c r="C1202">
        <v>2874151</v>
      </c>
      <c r="D1202" s="2">
        <v>2958465</v>
      </c>
      <c r="E1202" s="2">
        <v>45931</v>
      </c>
      <c r="F1202" s="28">
        <v>198.25</v>
      </c>
      <c r="G1202" t="s">
        <v>2</v>
      </c>
    </row>
    <row r="1203" spans="1:7" x14ac:dyDescent="0.25">
      <c r="A1203" t="s">
        <v>0</v>
      </c>
      <c r="B1203" t="s">
        <v>2141</v>
      </c>
      <c r="C1203">
        <v>2874152</v>
      </c>
      <c r="D1203" s="2">
        <v>2958465</v>
      </c>
      <c r="E1203" s="2">
        <v>45931</v>
      </c>
      <c r="F1203" s="28">
        <v>198.25</v>
      </c>
      <c r="G1203" t="s">
        <v>2</v>
      </c>
    </row>
    <row r="1204" spans="1:7" x14ac:dyDescent="0.25">
      <c r="A1204" t="s">
        <v>0</v>
      </c>
      <c r="B1204" t="s">
        <v>2141</v>
      </c>
      <c r="C1204">
        <v>2874183</v>
      </c>
      <c r="D1204" s="2">
        <v>2958465</v>
      </c>
      <c r="E1204" s="2">
        <v>45931</v>
      </c>
      <c r="F1204" s="28">
        <v>218.4</v>
      </c>
      <c r="G1204" t="s">
        <v>2</v>
      </c>
    </row>
    <row r="1205" spans="1:7" x14ac:dyDescent="0.25">
      <c r="A1205" t="s">
        <v>0</v>
      </c>
      <c r="B1205" t="s">
        <v>2141</v>
      </c>
      <c r="C1205">
        <v>2874184</v>
      </c>
      <c r="D1205" s="2">
        <v>2958465</v>
      </c>
      <c r="E1205" s="2">
        <v>45931</v>
      </c>
      <c r="F1205" s="28">
        <v>218.4</v>
      </c>
      <c r="G1205" t="s">
        <v>2</v>
      </c>
    </row>
    <row r="1206" spans="1:7" x14ac:dyDescent="0.25">
      <c r="A1206" t="s">
        <v>0</v>
      </c>
      <c r="B1206" t="s">
        <v>2141</v>
      </c>
      <c r="C1206">
        <v>2874400</v>
      </c>
      <c r="D1206" s="2">
        <v>2958465</v>
      </c>
      <c r="E1206" s="2">
        <v>45808</v>
      </c>
      <c r="F1206" s="28">
        <v>132</v>
      </c>
      <c r="G1206" t="s">
        <v>18</v>
      </c>
    </row>
    <row r="1207" spans="1:7" x14ac:dyDescent="0.25">
      <c r="A1207" t="s">
        <v>0</v>
      </c>
      <c r="B1207" t="s">
        <v>2141</v>
      </c>
      <c r="C1207">
        <v>2885000</v>
      </c>
      <c r="D1207" s="2">
        <v>2958465</v>
      </c>
      <c r="E1207" s="2">
        <v>45536</v>
      </c>
      <c r="F1207" s="28">
        <v>201</v>
      </c>
      <c r="G1207" t="s">
        <v>18</v>
      </c>
    </row>
    <row r="1208" spans="1:7" x14ac:dyDescent="0.25">
      <c r="A1208" t="s">
        <v>0</v>
      </c>
      <c r="B1208" t="s">
        <v>2141</v>
      </c>
      <c r="C1208">
        <v>2885035</v>
      </c>
      <c r="D1208" s="2">
        <v>2958465</v>
      </c>
      <c r="E1208" s="2">
        <v>45536</v>
      </c>
      <c r="F1208" s="28">
        <v>221</v>
      </c>
      <c r="G1208" t="s">
        <v>2</v>
      </c>
    </row>
    <row r="1209" spans="1:7" x14ac:dyDescent="0.25">
      <c r="A1209" t="s">
        <v>0</v>
      </c>
      <c r="B1209" t="s">
        <v>2141</v>
      </c>
      <c r="C1209">
        <v>2885036</v>
      </c>
      <c r="D1209" s="2">
        <v>2958465</v>
      </c>
      <c r="E1209" s="2">
        <v>45536</v>
      </c>
      <c r="F1209" s="28">
        <v>221</v>
      </c>
      <c r="G1209" t="s">
        <v>2</v>
      </c>
    </row>
    <row r="1210" spans="1:7" x14ac:dyDescent="0.25">
      <c r="A1210" t="s">
        <v>0</v>
      </c>
      <c r="B1210" t="s">
        <v>2141</v>
      </c>
      <c r="C1210">
        <v>2885400</v>
      </c>
      <c r="D1210" s="2">
        <v>2958465</v>
      </c>
      <c r="E1210" s="2">
        <v>45536</v>
      </c>
      <c r="F1210" s="28">
        <v>205</v>
      </c>
      <c r="G1210" t="s">
        <v>18</v>
      </c>
    </row>
    <row r="1211" spans="1:7" x14ac:dyDescent="0.25">
      <c r="A1211" t="s">
        <v>0</v>
      </c>
      <c r="B1211" t="s">
        <v>2141</v>
      </c>
      <c r="C1211">
        <v>2885401</v>
      </c>
      <c r="D1211" s="2">
        <v>2958465</v>
      </c>
      <c r="E1211" s="2">
        <v>45536</v>
      </c>
      <c r="F1211" s="28">
        <v>205</v>
      </c>
      <c r="G1211" t="s">
        <v>18</v>
      </c>
    </row>
    <row r="1212" spans="1:7" x14ac:dyDescent="0.25">
      <c r="A1212" t="s">
        <v>0</v>
      </c>
      <c r="B1212" t="s">
        <v>2141</v>
      </c>
      <c r="C1212">
        <v>2887000</v>
      </c>
      <c r="D1212" s="2">
        <v>2958465</v>
      </c>
      <c r="E1212" s="2">
        <v>44305</v>
      </c>
      <c r="F1212" s="28">
        <v>197</v>
      </c>
      <c r="G1212" t="s">
        <v>18</v>
      </c>
    </row>
    <row r="1213" spans="1:7" x14ac:dyDescent="0.25">
      <c r="A1213" t="s">
        <v>0</v>
      </c>
      <c r="B1213" t="s">
        <v>2141</v>
      </c>
      <c r="C1213">
        <v>2887400</v>
      </c>
      <c r="D1213" s="2">
        <v>2958465</v>
      </c>
      <c r="E1213" s="2">
        <v>44305</v>
      </c>
      <c r="F1213" s="28">
        <v>201</v>
      </c>
      <c r="G1213" t="s">
        <v>18</v>
      </c>
    </row>
    <row r="1214" spans="1:7" x14ac:dyDescent="0.25">
      <c r="A1214" t="s">
        <v>0</v>
      </c>
      <c r="B1214" t="s">
        <v>2141</v>
      </c>
      <c r="C1214">
        <v>2887401</v>
      </c>
      <c r="D1214" s="2">
        <v>2958465</v>
      </c>
      <c r="E1214" s="2">
        <v>44305</v>
      </c>
      <c r="F1214" s="28">
        <v>201</v>
      </c>
      <c r="G1214" t="s">
        <v>18</v>
      </c>
    </row>
    <row r="1215" spans="1:7" x14ac:dyDescent="0.25">
      <c r="A1215" t="s">
        <v>0</v>
      </c>
      <c r="B1215" t="s">
        <v>2141</v>
      </c>
      <c r="C1215">
        <v>2888000</v>
      </c>
      <c r="D1215" s="2">
        <v>2958465</v>
      </c>
      <c r="E1215" s="2">
        <v>44713</v>
      </c>
      <c r="F1215" s="28">
        <v>156</v>
      </c>
      <c r="G1215" t="s">
        <v>18</v>
      </c>
    </row>
    <row r="1216" spans="1:7" x14ac:dyDescent="0.25">
      <c r="A1216" t="s">
        <v>0</v>
      </c>
      <c r="B1216" t="s">
        <v>2141</v>
      </c>
      <c r="C1216">
        <v>2888400</v>
      </c>
      <c r="D1216" s="2">
        <v>2958465</v>
      </c>
      <c r="E1216" s="2">
        <v>44713</v>
      </c>
      <c r="F1216" s="28">
        <v>160</v>
      </c>
      <c r="G1216" t="s">
        <v>18</v>
      </c>
    </row>
    <row r="1217" spans="1:7" x14ac:dyDescent="0.25">
      <c r="A1217" t="s">
        <v>0</v>
      </c>
      <c r="B1217" t="s">
        <v>2141</v>
      </c>
      <c r="C1217">
        <v>2888401</v>
      </c>
      <c r="D1217" s="2">
        <v>2958465</v>
      </c>
      <c r="E1217" s="2">
        <v>44713</v>
      </c>
      <c r="F1217" s="28">
        <v>160</v>
      </c>
      <c r="G1217" t="s">
        <v>18</v>
      </c>
    </row>
    <row r="1218" spans="1:7" x14ac:dyDescent="0.25">
      <c r="A1218" t="s">
        <v>0</v>
      </c>
      <c r="B1218" t="s">
        <v>2141</v>
      </c>
      <c r="C1218">
        <v>2889000</v>
      </c>
      <c r="D1218" s="2">
        <v>2958465</v>
      </c>
      <c r="E1218" s="2">
        <v>44774</v>
      </c>
      <c r="F1218" s="28">
        <v>220</v>
      </c>
      <c r="G1218" t="s">
        <v>18</v>
      </c>
    </row>
    <row r="1219" spans="1:7" x14ac:dyDescent="0.25">
      <c r="A1219" t="s">
        <v>0</v>
      </c>
      <c r="B1219" t="s">
        <v>2141</v>
      </c>
      <c r="C1219">
        <v>2889131</v>
      </c>
      <c r="D1219" s="2">
        <v>2958465</v>
      </c>
      <c r="E1219" s="2">
        <v>45223</v>
      </c>
      <c r="F1219" s="28">
        <v>222.3</v>
      </c>
      <c r="G1219" t="s">
        <v>2</v>
      </c>
    </row>
    <row r="1220" spans="1:7" x14ac:dyDescent="0.25">
      <c r="A1220" t="s">
        <v>0</v>
      </c>
      <c r="B1220" t="s">
        <v>2141</v>
      </c>
      <c r="C1220">
        <v>2889132</v>
      </c>
      <c r="D1220" s="2">
        <v>2958465</v>
      </c>
      <c r="E1220" s="2">
        <v>45223</v>
      </c>
      <c r="F1220" s="28">
        <v>222.3</v>
      </c>
      <c r="G1220" t="s">
        <v>2</v>
      </c>
    </row>
    <row r="1221" spans="1:7" x14ac:dyDescent="0.25">
      <c r="A1221" t="s">
        <v>0</v>
      </c>
      <c r="B1221" t="s">
        <v>2141</v>
      </c>
      <c r="C1221">
        <v>2889133</v>
      </c>
      <c r="D1221" s="2">
        <v>2958465</v>
      </c>
      <c r="E1221" s="2">
        <v>45223</v>
      </c>
      <c r="F1221" s="28">
        <v>222.3</v>
      </c>
      <c r="G1221" t="s">
        <v>2</v>
      </c>
    </row>
    <row r="1222" spans="1:7" x14ac:dyDescent="0.25">
      <c r="A1222" t="s">
        <v>0</v>
      </c>
      <c r="B1222" t="s">
        <v>2141</v>
      </c>
      <c r="C1222">
        <v>2889155</v>
      </c>
      <c r="D1222" s="2">
        <v>2958465</v>
      </c>
      <c r="E1222" s="2">
        <v>45223</v>
      </c>
      <c r="F1222" s="28">
        <v>222.3</v>
      </c>
      <c r="G1222" t="s">
        <v>2</v>
      </c>
    </row>
    <row r="1223" spans="1:7" x14ac:dyDescent="0.25">
      <c r="A1223" t="s">
        <v>0</v>
      </c>
      <c r="B1223" t="s">
        <v>2141</v>
      </c>
      <c r="C1223">
        <v>2889156</v>
      </c>
      <c r="D1223" s="2">
        <v>2958465</v>
      </c>
      <c r="E1223" s="2">
        <v>45223</v>
      </c>
      <c r="F1223" s="28">
        <v>222.3</v>
      </c>
      <c r="G1223" t="s">
        <v>2</v>
      </c>
    </row>
    <row r="1224" spans="1:7" x14ac:dyDescent="0.25">
      <c r="A1224" t="s">
        <v>0</v>
      </c>
      <c r="B1224" t="s">
        <v>2141</v>
      </c>
      <c r="C1224">
        <v>2889159</v>
      </c>
      <c r="D1224" s="2">
        <v>2958465</v>
      </c>
      <c r="E1224" s="2">
        <v>45223</v>
      </c>
      <c r="F1224" s="28">
        <v>222.3</v>
      </c>
      <c r="G1224" t="s">
        <v>2</v>
      </c>
    </row>
    <row r="1225" spans="1:7" x14ac:dyDescent="0.25">
      <c r="A1225" t="s">
        <v>0</v>
      </c>
      <c r="B1225" t="s">
        <v>2141</v>
      </c>
      <c r="C1225">
        <v>2889400</v>
      </c>
      <c r="D1225" s="2">
        <v>2958465</v>
      </c>
      <c r="E1225" s="2">
        <v>44774</v>
      </c>
      <c r="F1225" s="28">
        <v>224</v>
      </c>
      <c r="G1225" t="s">
        <v>18</v>
      </c>
    </row>
    <row r="1226" spans="1:7" x14ac:dyDescent="0.25">
      <c r="A1226" t="s">
        <v>0</v>
      </c>
      <c r="B1226" t="s">
        <v>2141</v>
      </c>
      <c r="C1226">
        <v>2889401</v>
      </c>
      <c r="D1226" s="2">
        <v>2958465</v>
      </c>
      <c r="E1226" s="2">
        <v>44774</v>
      </c>
      <c r="F1226" s="28">
        <v>224</v>
      </c>
      <c r="G1226" t="s">
        <v>18</v>
      </c>
    </row>
    <row r="1227" spans="1:7" x14ac:dyDescent="0.25">
      <c r="A1227" t="s">
        <v>0</v>
      </c>
      <c r="B1227" t="s">
        <v>2141</v>
      </c>
      <c r="C1227">
        <v>2889631</v>
      </c>
      <c r="D1227" s="2">
        <v>2958465</v>
      </c>
      <c r="E1227" s="2">
        <v>43344</v>
      </c>
      <c r="F1227" s="28">
        <v>176.8</v>
      </c>
      <c r="G1227" t="s">
        <v>2</v>
      </c>
    </row>
    <row r="1228" spans="1:7" x14ac:dyDescent="0.25">
      <c r="A1228" t="s">
        <v>0</v>
      </c>
      <c r="B1228" t="s">
        <v>2141</v>
      </c>
      <c r="C1228">
        <v>2889632</v>
      </c>
      <c r="D1228" s="2">
        <v>2958465</v>
      </c>
      <c r="E1228" s="2">
        <v>43344</v>
      </c>
      <c r="F1228" s="28">
        <v>176.8</v>
      </c>
      <c r="G1228" t="s">
        <v>2</v>
      </c>
    </row>
    <row r="1229" spans="1:7" x14ac:dyDescent="0.25">
      <c r="A1229" t="s">
        <v>0</v>
      </c>
      <c r="B1229" t="s">
        <v>2141</v>
      </c>
      <c r="C1229">
        <v>2889655</v>
      </c>
      <c r="D1229" s="2">
        <v>2958465</v>
      </c>
      <c r="E1229" s="2">
        <v>43344</v>
      </c>
      <c r="F1229" s="28">
        <v>176.8</v>
      </c>
      <c r="G1229" t="s">
        <v>2</v>
      </c>
    </row>
    <row r="1230" spans="1:7" x14ac:dyDescent="0.25">
      <c r="A1230" t="s">
        <v>0</v>
      </c>
      <c r="B1230" t="s">
        <v>2141</v>
      </c>
      <c r="C1230">
        <v>2889656</v>
      </c>
      <c r="D1230" s="2">
        <v>2958465</v>
      </c>
      <c r="E1230" s="2">
        <v>43344</v>
      </c>
      <c r="F1230" s="28">
        <v>176.8</v>
      </c>
      <c r="G1230" t="s">
        <v>2</v>
      </c>
    </row>
    <row r="1231" spans="1:7" x14ac:dyDescent="0.25">
      <c r="A1231" t="s">
        <v>0</v>
      </c>
      <c r="B1231" t="s">
        <v>2141</v>
      </c>
      <c r="C1231">
        <v>2889659</v>
      </c>
      <c r="D1231" s="2">
        <v>2958465</v>
      </c>
      <c r="E1231" s="2">
        <v>43344</v>
      </c>
      <c r="F1231" s="28">
        <v>176.8</v>
      </c>
      <c r="G1231" t="s">
        <v>2</v>
      </c>
    </row>
    <row r="1232" spans="1:7" x14ac:dyDescent="0.25">
      <c r="A1232" t="s">
        <v>0</v>
      </c>
      <c r="B1232" t="s">
        <v>2141</v>
      </c>
      <c r="C1232">
        <v>2890163</v>
      </c>
      <c r="D1232" s="2">
        <v>2958465</v>
      </c>
      <c r="E1232" s="2">
        <v>42929</v>
      </c>
      <c r="F1232" s="28">
        <v>38</v>
      </c>
      <c r="G1232" t="s">
        <v>2</v>
      </c>
    </row>
    <row r="1233" spans="1:7" x14ac:dyDescent="0.25">
      <c r="A1233" t="s">
        <v>0</v>
      </c>
      <c r="B1233" t="s">
        <v>2141</v>
      </c>
      <c r="C1233">
        <v>2890165</v>
      </c>
      <c r="D1233" s="2">
        <v>2958465</v>
      </c>
      <c r="E1233" s="2">
        <v>42929</v>
      </c>
      <c r="F1233" s="28">
        <v>38</v>
      </c>
      <c r="G1233" t="s">
        <v>2</v>
      </c>
    </row>
    <row r="1234" spans="1:7" x14ac:dyDescent="0.25">
      <c r="A1234" t="s">
        <v>0</v>
      </c>
      <c r="B1234" t="s">
        <v>2141</v>
      </c>
      <c r="C1234">
        <v>2890663</v>
      </c>
      <c r="D1234" s="2">
        <v>2958465</v>
      </c>
      <c r="E1234" s="2">
        <v>42929</v>
      </c>
      <c r="F1234" s="28">
        <v>52</v>
      </c>
      <c r="G1234" t="s">
        <v>2</v>
      </c>
    </row>
    <row r="1235" spans="1:7" x14ac:dyDescent="0.25">
      <c r="A1235" t="s">
        <v>0</v>
      </c>
      <c r="B1235" t="s">
        <v>2141</v>
      </c>
      <c r="C1235">
        <v>2890665</v>
      </c>
      <c r="D1235" s="2">
        <v>2958465</v>
      </c>
      <c r="E1235" s="2">
        <v>42929</v>
      </c>
      <c r="F1235" s="28">
        <v>52</v>
      </c>
      <c r="G1235" t="s">
        <v>2</v>
      </c>
    </row>
    <row r="1236" spans="1:7" x14ac:dyDescent="0.25">
      <c r="A1236" t="s">
        <v>0</v>
      </c>
      <c r="B1236" t="s">
        <v>2141</v>
      </c>
      <c r="C1236">
        <v>2893163</v>
      </c>
      <c r="D1236" s="2">
        <v>2958465</v>
      </c>
      <c r="E1236" s="2">
        <v>41520</v>
      </c>
      <c r="F1236" s="28">
        <v>38.35</v>
      </c>
      <c r="G1236" t="s">
        <v>2</v>
      </c>
    </row>
    <row r="1237" spans="1:7" x14ac:dyDescent="0.25">
      <c r="A1237" t="s">
        <v>0</v>
      </c>
      <c r="B1237" t="s">
        <v>2141</v>
      </c>
      <c r="C1237">
        <v>2893164</v>
      </c>
      <c r="D1237" s="2">
        <v>2958465</v>
      </c>
      <c r="E1237" s="2">
        <v>41520</v>
      </c>
      <c r="F1237" s="28">
        <v>38.35</v>
      </c>
      <c r="G1237" t="s">
        <v>2</v>
      </c>
    </row>
    <row r="1238" spans="1:7" x14ac:dyDescent="0.25">
      <c r="A1238" t="s">
        <v>0</v>
      </c>
      <c r="B1238" t="s">
        <v>2141</v>
      </c>
      <c r="C1238">
        <v>2893173</v>
      </c>
      <c r="D1238" s="2">
        <v>2958465</v>
      </c>
      <c r="E1238" s="2">
        <v>41520</v>
      </c>
      <c r="F1238" s="28">
        <v>73.45</v>
      </c>
      <c r="G1238" t="s">
        <v>2</v>
      </c>
    </row>
    <row r="1239" spans="1:7" x14ac:dyDescent="0.25">
      <c r="A1239" t="s">
        <v>0</v>
      </c>
      <c r="B1239" t="s">
        <v>2141</v>
      </c>
      <c r="C1239">
        <v>2893175</v>
      </c>
      <c r="D1239" s="2">
        <v>2958465</v>
      </c>
      <c r="E1239" s="2">
        <v>41520</v>
      </c>
      <c r="F1239" s="28">
        <v>73.45</v>
      </c>
      <c r="G1239" t="s">
        <v>2</v>
      </c>
    </row>
    <row r="1240" spans="1:7" x14ac:dyDescent="0.25">
      <c r="A1240" t="s">
        <v>0</v>
      </c>
      <c r="B1240" t="s">
        <v>2141</v>
      </c>
      <c r="C1240">
        <v>2893183</v>
      </c>
      <c r="D1240" s="2">
        <v>2958465</v>
      </c>
      <c r="E1240" s="2">
        <v>41520</v>
      </c>
      <c r="F1240" s="28">
        <v>142.35</v>
      </c>
      <c r="G1240" t="s">
        <v>2</v>
      </c>
    </row>
    <row r="1241" spans="1:7" x14ac:dyDescent="0.25">
      <c r="A1241" t="s">
        <v>0</v>
      </c>
      <c r="B1241" t="s">
        <v>2141</v>
      </c>
      <c r="C1241">
        <v>2893184</v>
      </c>
      <c r="D1241" s="2">
        <v>2958465</v>
      </c>
      <c r="E1241" s="2">
        <v>41520</v>
      </c>
      <c r="F1241" s="28">
        <v>142.35</v>
      </c>
      <c r="G1241" t="s">
        <v>2</v>
      </c>
    </row>
    <row r="1242" spans="1:7" x14ac:dyDescent="0.25">
      <c r="A1242" t="s">
        <v>0</v>
      </c>
      <c r="B1242" t="s">
        <v>2141</v>
      </c>
      <c r="C1242">
        <v>2893233</v>
      </c>
      <c r="D1242" s="2">
        <v>2958465</v>
      </c>
      <c r="E1242" s="2">
        <v>41520</v>
      </c>
      <c r="F1242" s="28">
        <v>682.5</v>
      </c>
      <c r="G1242" t="s">
        <v>2</v>
      </c>
    </row>
    <row r="1243" spans="1:7" x14ac:dyDescent="0.25">
      <c r="A1243" t="s">
        <v>0</v>
      </c>
      <c r="B1243" t="s">
        <v>2141</v>
      </c>
      <c r="C1243">
        <v>2893234</v>
      </c>
      <c r="D1243" s="2">
        <v>2958465</v>
      </c>
      <c r="E1243" s="2">
        <v>41520</v>
      </c>
      <c r="F1243" s="28">
        <v>682.5</v>
      </c>
      <c r="G1243" t="s">
        <v>2</v>
      </c>
    </row>
    <row r="1244" spans="1:7" x14ac:dyDescent="0.25">
      <c r="A1244" t="s">
        <v>0</v>
      </c>
      <c r="B1244" t="s">
        <v>2141</v>
      </c>
      <c r="C1244">
        <v>2893663</v>
      </c>
      <c r="D1244" s="2">
        <v>2958465</v>
      </c>
      <c r="E1244" s="2">
        <v>41520</v>
      </c>
      <c r="F1244" s="28">
        <v>37.049999999999997</v>
      </c>
      <c r="G1244" t="s">
        <v>2</v>
      </c>
    </row>
    <row r="1245" spans="1:7" x14ac:dyDescent="0.25">
      <c r="A1245" t="s">
        <v>0</v>
      </c>
      <c r="B1245" t="s">
        <v>2141</v>
      </c>
      <c r="C1245">
        <v>2893664</v>
      </c>
      <c r="D1245" s="2">
        <v>2958465</v>
      </c>
      <c r="E1245" s="2">
        <v>41520</v>
      </c>
      <c r="F1245" s="28">
        <v>37.049999999999997</v>
      </c>
      <c r="G1245" t="s">
        <v>2</v>
      </c>
    </row>
    <row r="1246" spans="1:7" x14ac:dyDescent="0.25">
      <c r="A1246" t="s">
        <v>0</v>
      </c>
      <c r="B1246" t="s">
        <v>2141</v>
      </c>
      <c r="C1246">
        <v>2893673</v>
      </c>
      <c r="D1246" s="2">
        <v>2958465</v>
      </c>
      <c r="E1246" s="2">
        <v>41520</v>
      </c>
      <c r="F1246" s="28">
        <v>70.849999999999994</v>
      </c>
      <c r="G1246" t="s">
        <v>2</v>
      </c>
    </row>
    <row r="1247" spans="1:7" x14ac:dyDescent="0.25">
      <c r="A1247" t="s">
        <v>0</v>
      </c>
      <c r="B1247" t="s">
        <v>2141</v>
      </c>
      <c r="C1247">
        <v>2893675</v>
      </c>
      <c r="D1247" s="2">
        <v>2958465</v>
      </c>
      <c r="E1247" s="2">
        <v>41520</v>
      </c>
      <c r="F1247" s="28">
        <v>70.849999999999994</v>
      </c>
      <c r="G1247" t="s">
        <v>2</v>
      </c>
    </row>
    <row r="1248" spans="1:7" x14ac:dyDescent="0.25">
      <c r="A1248" t="s">
        <v>0</v>
      </c>
      <c r="B1248" t="s">
        <v>2141</v>
      </c>
      <c r="C1248">
        <v>2893683</v>
      </c>
      <c r="D1248" s="2">
        <v>2958465</v>
      </c>
      <c r="E1248" s="2">
        <v>41520</v>
      </c>
      <c r="F1248" s="28">
        <v>138.44999999999999</v>
      </c>
      <c r="G1248" t="s">
        <v>2</v>
      </c>
    </row>
    <row r="1249" spans="1:7" x14ac:dyDescent="0.25">
      <c r="A1249" t="s">
        <v>0</v>
      </c>
      <c r="B1249" t="s">
        <v>2141</v>
      </c>
      <c r="C1249">
        <v>2893684</v>
      </c>
      <c r="D1249" s="2">
        <v>2958465</v>
      </c>
      <c r="E1249" s="2">
        <v>41520</v>
      </c>
      <c r="F1249" s="28">
        <v>138.44999999999999</v>
      </c>
      <c r="G1249" t="s">
        <v>2</v>
      </c>
    </row>
    <row r="1250" spans="1:7" x14ac:dyDescent="0.25">
      <c r="A1250" t="s">
        <v>0</v>
      </c>
      <c r="B1250" t="s">
        <v>2141</v>
      </c>
      <c r="C1250">
        <v>2893733</v>
      </c>
      <c r="D1250" s="2">
        <v>2958465</v>
      </c>
      <c r="E1250" s="2">
        <v>41520</v>
      </c>
      <c r="F1250" s="28">
        <v>663</v>
      </c>
      <c r="G1250" t="s">
        <v>2</v>
      </c>
    </row>
    <row r="1251" spans="1:7" x14ac:dyDescent="0.25">
      <c r="A1251" t="s">
        <v>0</v>
      </c>
      <c r="B1251" t="s">
        <v>2141</v>
      </c>
      <c r="C1251">
        <v>2893734</v>
      </c>
      <c r="D1251" s="2">
        <v>2958465</v>
      </c>
      <c r="E1251" s="2">
        <v>41520</v>
      </c>
      <c r="F1251" s="28">
        <v>663</v>
      </c>
      <c r="G1251" t="s">
        <v>2</v>
      </c>
    </row>
    <row r="1252" spans="1:7" x14ac:dyDescent="0.25">
      <c r="A1252" t="s">
        <v>0</v>
      </c>
      <c r="B1252" t="s">
        <v>2141</v>
      </c>
      <c r="C1252">
        <v>2894000</v>
      </c>
      <c r="D1252" s="2">
        <v>2958465</v>
      </c>
      <c r="E1252" s="2">
        <v>44256</v>
      </c>
      <c r="F1252" s="28">
        <v>177</v>
      </c>
      <c r="G1252" t="s">
        <v>18</v>
      </c>
    </row>
    <row r="1253" spans="1:7" x14ac:dyDescent="0.25">
      <c r="A1253" t="s">
        <v>0</v>
      </c>
      <c r="B1253" t="s">
        <v>2141</v>
      </c>
      <c r="C1253">
        <v>2894150</v>
      </c>
      <c r="D1253" s="2">
        <v>2958465</v>
      </c>
      <c r="E1253" s="2">
        <v>43344</v>
      </c>
      <c r="F1253" s="28">
        <v>144.30000000000001</v>
      </c>
      <c r="G1253" t="s">
        <v>2</v>
      </c>
    </row>
    <row r="1254" spans="1:7" x14ac:dyDescent="0.25">
      <c r="A1254" t="s">
        <v>0</v>
      </c>
      <c r="B1254" t="s">
        <v>2141</v>
      </c>
      <c r="C1254">
        <v>2894151</v>
      </c>
      <c r="D1254" s="2">
        <v>2958465</v>
      </c>
      <c r="E1254" s="2">
        <v>43344</v>
      </c>
      <c r="F1254" s="28">
        <v>144.30000000000001</v>
      </c>
      <c r="G1254" t="s">
        <v>2</v>
      </c>
    </row>
    <row r="1255" spans="1:7" x14ac:dyDescent="0.25">
      <c r="A1255" t="s">
        <v>0</v>
      </c>
      <c r="B1255" t="s">
        <v>2141</v>
      </c>
      <c r="C1255">
        <v>2894152</v>
      </c>
      <c r="D1255" s="2">
        <v>2958465</v>
      </c>
      <c r="E1255" s="2">
        <v>43344</v>
      </c>
      <c r="F1255" s="28">
        <v>144.30000000000001</v>
      </c>
      <c r="G1255" t="s">
        <v>2</v>
      </c>
    </row>
    <row r="1256" spans="1:7" x14ac:dyDescent="0.25">
      <c r="A1256" t="s">
        <v>0</v>
      </c>
      <c r="B1256" t="s">
        <v>2141</v>
      </c>
      <c r="C1256">
        <v>2894183</v>
      </c>
      <c r="D1256" s="2">
        <v>2958465</v>
      </c>
      <c r="E1256" s="2">
        <v>43344</v>
      </c>
      <c r="F1256" s="28">
        <v>157.94999999999999</v>
      </c>
      <c r="G1256" t="s">
        <v>2</v>
      </c>
    </row>
    <row r="1257" spans="1:7" x14ac:dyDescent="0.25">
      <c r="A1257" t="s">
        <v>0</v>
      </c>
      <c r="B1257" t="s">
        <v>2141</v>
      </c>
      <c r="C1257">
        <v>2894184</v>
      </c>
      <c r="D1257" s="2">
        <v>2958465</v>
      </c>
      <c r="E1257" s="2">
        <v>43344</v>
      </c>
      <c r="F1257" s="28">
        <v>157.94999999999999</v>
      </c>
      <c r="G1257" t="s">
        <v>2</v>
      </c>
    </row>
    <row r="1258" spans="1:7" x14ac:dyDescent="0.25">
      <c r="A1258" t="s">
        <v>0</v>
      </c>
      <c r="B1258" t="s">
        <v>2141</v>
      </c>
      <c r="C1258">
        <v>2894185</v>
      </c>
      <c r="D1258" s="2">
        <v>2958465</v>
      </c>
      <c r="E1258" s="2">
        <v>43344</v>
      </c>
      <c r="F1258" s="28">
        <v>157.94999999999999</v>
      </c>
      <c r="G1258" t="s">
        <v>2</v>
      </c>
    </row>
    <row r="1259" spans="1:7" x14ac:dyDescent="0.25">
      <c r="A1259" t="s">
        <v>0</v>
      </c>
      <c r="B1259" t="s">
        <v>2141</v>
      </c>
      <c r="C1259">
        <v>2894400</v>
      </c>
      <c r="D1259" s="2">
        <v>2958465</v>
      </c>
      <c r="E1259" s="2">
        <v>44305</v>
      </c>
      <c r="F1259" s="28">
        <v>181</v>
      </c>
      <c r="G1259" t="s">
        <v>18</v>
      </c>
    </row>
    <row r="1260" spans="1:7" x14ac:dyDescent="0.25">
      <c r="A1260" t="s">
        <v>0</v>
      </c>
      <c r="B1260" t="s">
        <v>2141</v>
      </c>
      <c r="C1260">
        <v>2894401</v>
      </c>
      <c r="D1260" s="2">
        <v>2958465</v>
      </c>
      <c r="E1260" s="2">
        <v>44305</v>
      </c>
      <c r="F1260" s="28">
        <v>181</v>
      </c>
      <c r="G1260" t="s">
        <v>18</v>
      </c>
    </row>
    <row r="1261" spans="1:7" x14ac:dyDescent="0.25">
      <c r="A1261" t="s">
        <v>0</v>
      </c>
      <c r="B1261" t="s">
        <v>2141</v>
      </c>
      <c r="C1261">
        <v>2894650</v>
      </c>
      <c r="D1261" s="2">
        <v>2958465</v>
      </c>
      <c r="E1261" s="2">
        <v>43344</v>
      </c>
      <c r="F1261" s="28">
        <v>139.1</v>
      </c>
      <c r="G1261" t="s">
        <v>2</v>
      </c>
    </row>
    <row r="1262" spans="1:7" x14ac:dyDescent="0.25">
      <c r="A1262" t="s">
        <v>0</v>
      </c>
      <c r="B1262" t="s">
        <v>2141</v>
      </c>
      <c r="C1262">
        <v>2894651</v>
      </c>
      <c r="D1262" s="2">
        <v>2958465</v>
      </c>
      <c r="E1262" s="2">
        <v>43344</v>
      </c>
      <c r="F1262" s="28">
        <v>139.1</v>
      </c>
      <c r="G1262" t="s">
        <v>2</v>
      </c>
    </row>
    <row r="1263" spans="1:7" x14ac:dyDescent="0.25">
      <c r="A1263" t="s">
        <v>0</v>
      </c>
      <c r="B1263" t="s">
        <v>2141</v>
      </c>
      <c r="C1263">
        <v>2894652</v>
      </c>
      <c r="D1263" s="2">
        <v>2958465</v>
      </c>
      <c r="E1263" s="2">
        <v>43344</v>
      </c>
      <c r="F1263" s="28">
        <v>139.1</v>
      </c>
      <c r="G1263" t="s">
        <v>2</v>
      </c>
    </row>
    <row r="1264" spans="1:7" x14ac:dyDescent="0.25">
      <c r="A1264" t="s">
        <v>0</v>
      </c>
      <c r="B1264" t="s">
        <v>2141</v>
      </c>
      <c r="C1264">
        <v>2894683</v>
      </c>
      <c r="D1264" s="2">
        <v>2958465</v>
      </c>
      <c r="E1264" s="2">
        <v>43344</v>
      </c>
      <c r="F1264" s="28">
        <v>152.75</v>
      </c>
      <c r="G1264" t="s">
        <v>2</v>
      </c>
    </row>
    <row r="1265" spans="1:7" x14ac:dyDescent="0.25">
      <c r="A1265" t="s">
        <v>0</v>
      </c>
      <c r="B1265" t="s">
        <v>2141</v>
      </c>
      <c r="C1265">
        <v>2894684</v>
      </c>
      <c r="D1265" s="2">
        <v>2958465</v>
      </c>
      <c r="E1265" s="2">
        <v>43344</v>
      </c>
      <c r="F1265" s="28">
        <v>152.75</v>
      </c>
      <c r="G1265" t="s">
        <v>2</v>
      </c>
    </row>
    <row r="1266" spans="1:7" x14ac:dyDescent="0.25">
      <c r="A1266" t="s">
        <v>0</v>
      </c>
      <c r="B1266" t="s">
        <v>2141</v>
      </c>
      <c r="C1266">
        <v>2894685</v>
      </c>
      <c r="D1266" s="2">
        <v>2958465</v>
      </c>
      <c r="E1266" s="2">
        <v>43344</v>
      </c>
      <c r="F1266" s="28">
        <v>152.75</v>
      </c>
      <c r="G1266" t="s">
        <v>2</v>
      </c>
    </row>
    <row r="1267" spans="1:7" x14ac:dyDescent="0.25">
      <c r="A1267" t="s">
        <v>0</v>
      </c>
      <c r="B1267" t="s">
        <v>2141</v>
      </c>
      <c r="C1267">
        <v>2895000</v>
      </c>
      <c r="D1267" s="2">
        <v>2958465</v>
      </c>
      <c r="E1267" s="2">
        <v>44256</v>
      </c>
      <c r="F1267" s="28">
        <v>202</v>
      </c>
      <c r="G1267" t="s">
        <v>18</v>
      </c>
    </row>
    <row r="1268" spans="1:7" x14ac:dyDescent="0.25">
      <c r="A1268" t="s">
        <v>0</v>
      </c>
      <c r="B1268" t="s">
        <v>2141</v>
      </c>
      <c r="C1268">
        <v>2895131</v>
      </c>
      <c r="D1268" s="2">
        <v>2958465</v>
      </c>
      <c r="E1268" s="2">
        <v>44764</v>
      </c>
      <c r="F1268" s="28">
        <v>211.25</v>
      </c>
      <c r="G1268" t="s">
        <v>2</v>
      </c>
    </row>
    <row r="1269" spans="1:7" x14ac:dyDescent="0.25">
      <c r="A1269" t="s">
        <v>0</v>
      </c>
      <c r="B1269" t="s">
        <v>2141</v>
      </c>
      <c r="C1269">
        <v>2895132</v>
      </c>
      <c r="D1269" s="2">
        <v>2958465</v>
      </c>
      <c r="E1269" s="2">
        <v>44764</v>
      </c>
      <c r="F1269" s="28">
        <v>211.25</v>
      </c>
      <c r="G1269" t="s">
        <v>2</v>
      </c>
    </row>
    <row r="1270" spans="1:7" x14ac:dyDescent="0.25">
      <c r="A1270" t="s">
        <v>0</v>
      </c>
      <c r="B1270" t="s">
        <v>2141</v>
      </c>
      <c r="C1270">
        <v>2895133</v>
      </c>
      <c r="D1270" s="2">
        <v>2958465</v>
      </c>
      <c r="E1270" s="2">
        <v>44764</v>
      </c>
      <c r="F1270" s="28">
        <v>211.25</v>
      </c>
      <c r="G1270" t="s">
        <v>2</v>
      </c>
    </row>
    <row r="1271" spans="1:7" x14ac:dyDescent="0.25">
      <c r="A1271" t="s">
        <v>0</v>
      </c>
      <c r="B1271" t="s">
        <v>2141</v>
      </c>
      <c r="C1271">
        <v>2895155</v>
      </c>
      <c r="D1271" s="2">
        <v>2958465</v>
      </c>
      <c r="E1271" s="2">
        <v>44764</v>
      </c>
      <c r="F1271" s="28">
        <v>211.25</v>
      </c>
      <c r="G1271" t="s">
        <v>2</v>
      </c>
    </row>
    <row r="1272" spans="1:7" x14ac:dyDescent="0.25">
      <c r="A1272" t="s">
        <v>0</v>
      </c>
      <c r="B1272" t="s">
        <v>2141</v>
      </c>
      <c r="C1272">
        <v>2895156</v>
      </c>
      <c r="D1272" s="2">
        <v>2958465</v>
      </c>
      <c r="E1272" s="2">
        <v>44764</v>
      </c>
      <c r="F1272" s="28">
        <v>211.25</v>
      </c>
      <c r="G1272" t="s">
        <v>2</v>
      </c>
    </row>
    <row r="1273" spans="1:7" x14ac:dyDescent="0.25">
      <c r="A1273" t="s">
        <v>0</v>
      </c>
      <c r="B1273" t="s">
        <v>2141</v>
      </c>
      <c r="C1273">
        <v>2895159</v>
      </c>
      <c r="D1273" s="2">
        <v>2958465</v>
      </c>
      <c r="E1273" s="2">
        <v>44764</v>
      </c>
      <c r="F1273" s="28">
        <v>211.25</v>
      </c>
      <c r="G1273" t="s">
        <v>2</v>
      </c>
    </row>
    <row r="1274" spans="1:7" x14ac:dyDescent="0.25">
      <c r="A1274" t="s">
        <v>0</v>
      </c>
      <c r="B1274" t="s">
        <v>2141</v>
      </c>
      <c r="C1274">
        <v>2895400</v>
      </c>
      <c r="D1274" s="2">
        <v>2958465</v>
      </c>
      <c r="E1274" s="2">
        <v>44305</v>
      </c>
      <c r="F1274" s="28">
        <v>206</v>
      </c>
      <c r="G1274" t="s">
        <v>18</v>
      </c>
    </row>
    <row r="1275" spans="1:7" x14ac:dyDescent="0.25">
      <c r="A1275" t="s">
        <v>0</v>
      </c>
      <c r="B1275" t="s">
        <v>2141</v>
      </c>
      <c r="C1275">
        <v>2895401</v>
      </c>
      <c r="D1275" s="2">
        <v>2958465</v>
      </c>
      <c r="E1275" s="2">
        <v>44305</v>
      </c>
      <c r="F1275" s="28">
        <v>206</v>
      </c>
      <c r="G1275" t="s">
        <v>18</v>
      </c>
    </row>
    <row r="1276" spans="1:7" x14ac:dyDescent="0.25">
      <c r="A1276" t="s">
        <v>0</v>
      </c>
      <c r="B1276" t="s">
        <v>2141</v>
      </c>
      <c r="C1276">
        <v>2895631</v>
      </c>
      <c r="D1276" s="2">
        <v>2958465</v>
      </c>
      <c r="E1276" s="2">
        <v>43344</v>
      </c>
      <c r="F1276" s="28">
        <v>176.8</v>
      </c>
      <c r="G1276" t="s">
        <v>2</v>
      </c>
    </row>
    <row r="1277" spans="1:7" x14ac:dyDescent="0.25">
      <c r="A1277" t="s">
        <v>0</v>
      </c>
      <c r="B1277" t="s">
        <v>2141</v>
      </c>
      <c r="C1277">
        <v>2895632</v>
      </c>
      <c r="D1277" s="2">
        <v>2958465</v>
      </c>
      <c r="E1277" s="2">
        <v>43344</v>
      </c>
      <c r="F1277" s="28">
        <v>176.8</v>
      </c>
      <c r="G1277" t="s">
        <v>2</v>
      </c>
    </row>
    <row r="1278" spans="1:7" x14ac:dyDescent="0.25">
      <c r="A1278" t="s">
        <v>0</v>
      </c>
      <c r="B1278" t="s">
        <v>2141</v>
      </c>
      <c r="C1278">
        <v>2895633</v>
      </c>
      <c r="D1278" s="2">
        <v>2958465</v>
      </c>
      <c r="E1278" s="2">
        <v>43344</v>
      </c>
      <c r="F1278" s="28">
        <v>176.8</v>
      </c>
      <c r="G1278" t="s">
        <v>2</v>
      </c>
    </row>
    <row r="1279" spans="1:7" x14ac:dyDescent="0.25">
      <c r="A1279" t="s">
        <v>0</v>
      </c>
      <c r="B1279" t="s">
        <v>2141</v>
      </c>
      <c r="C1279">
        <v>2895655</v>
      </c>
      <c r="D1279" s="2">
        <v>2958465</v>
      </c>
      <c r="E1279" s="2">
        <v>43344</v>
      </c>
      <c r="F1279" s="28">
        <v>176.8</v>
      </c>
      <c r="G1279" t="s">
        <v>2</v>
      </c>
    </row>
    <row r="1280" spans="1:7" x14ac:dyDescent="0.25">
      <c r="A1280" t="s">
        <v>0</v>
      </c>
      <c r="B1280" t="s">
        <v>2141</v>
      </c>
      <c r="C1280">
        <v>2895656</v>
      </c>
      <c r="D1280" s="2">
        <v>2958465</v>
      </c>
      <c r="E1280" s="2">
        <v>43344</v>
      </c>
      <c r="F1280" s="28">
        <v>176.8</v>
      </c>
      <c r="G1280" t="s">
        <v>2</v>
      </c>
    </row>
    <row r="1281" spans="1:7" x14ac:dyDescent="0.25">
      <c r="A1281" t="s">
        <v>0</v>
      </c>
      <c r="B1281" t="s">
        <v>2141</v>
      </c>
      <c r="C1281">
        <v>2895659</v>
      </c>
      <c r="D1281" s="2">
        <v>2958465</v>
      </c>
      <c r="E1281" s="2">
        <v>43344</v>
      </c>
      <c r="F1281" s="28">
        <v>176.8</v>
      </c>
      <c r="G1281" t="s">
        <v>2</v>
      </c>
    </row>
    <row r="1282" spans="1:7" x14ac:dyDescent="0.25">
      <c r="A1282" t="s">
        <v>0</v>
      </c>
      <c r="B1282" t="s">
        <v>2141</v>
      </c>
      <c r="C1282">
        <v>2896000</v>
      </c>
      <c r="D1282" s="2">
        <v>2958465</v>
      </c>
      <c r="E1282" s="2">
        <v>44256</v>
      </c>
      <c r="F1282" s="28">
        <v>216</v>
      </c>
      <c r="G1282" t="s">
        <v>18</v>
      </c>
    </row>
    <row r="1283" spans="1:7" x14ac:dyDescent="0.25">
      <c r="A1283" t="s">
        <v>0</v>
      </c>
      <c r="B1283" t="s">
        <v>2141</v>
      </c>
      <c r="C1283">
        <v>2896150</v>
      </c>
      <c r="D1283" s="2">
        <v>2958465</v>
      </c>
      <c r="E1283" s="2">
        <v>44495</v>
      </c>
      <c r="F1283" s="28">
        <v>208</v>
      </c>
      <c r="G1283" t="s">
        <v>2</v>
      </c>
    </row>
    <row r="1284" spans="1:7" x14ac:dyDescent="0.25">
      <c r="A1284" t="s">
        <v>0</v>
      </c>
      <c r="B1284" t="s">
        <v>2141</v>
      </c>
      <c r="C1284">
        <v>2896151</v>
      </c>
      <c r="D1284" s="2">
        <v>2958465</v>
      </c>
      <c r="E1284" s="2">
        <v>44495</v>
      </c>
      <c r="F1284" s="28">
        <v>208</v>
      </c>
      <c r="G1284" t="s">
        <v>2</v>
      </c>
    </row>
    <row r="1285" spans="1:7" x14ac:dyDescent="0.25">
      <c r="A1285" t="s">
        <v>0</v>
      </c>
      <c r="B1285" t="s">
        <v>2141</v>
      </c>
      <c r="C1285">
        <v>2896183</v>
      </c>
      <c r="D1285" s="2">
        <v>2958465</v>
      </c>
      <c r="E1285" s="2">
        <v>44495</v>
      </c>
      <c r="F1285" s="28">
        <v>227.5</v>
      </c>
      <c r="G1285" t="s">
        <v>2</v>
      </c>
    </row>
    <row r="1286" spans="1:7" x14ac:dyDescent="0.25">
      <c r="A1286" t="s">
        <v>0</v>
      </c>
      <c r="B1286" t="s">
        <v>2141</v>
      </c>
      <c r="C1286">
        <v>2896185</v>
      </c>
      <c r="D1286" s="2">
        <v>2958465</v>
      </c>
      <c r="E1286" s="2">
        <v>44495</v>
      </c>
      <c r="F1286" s="28">
        <v>227.5</v>
      </c>
      <c r="G1286" t="s">
        <v>2</v>
      </c>
    </row>
    <row r="1287" spans="1:7" x14ac:dyDescent="0.25">
      <c r="A1287" t="s">
        <v>0</v>
      </c>
      <c r="B1287" t="s">
        <v>2141</v>
      </c>
      <c r="C1287">
        <v>2896400</v>
      </c>
      <c r="D1287" s="2">
        <v>2958465</v>
      </c>
      <c r="E1287" s="2">
        <v>44305</v>
      </c>
      <c r="F1287" s="28">
        <v>220</v>
      </c>
      <c r="G1287" t="s">
        <v>18</v>
      </c>
    </row>
    <row r="1288" spans="1:7" x14ac:dyDescent="0.25">
      <c r="A1288" t="s">
        <v>0</v>
      </c>
      <c r="B1288" t="s">
        <v>2141</v>
      </c>
      <c r="C1288">
        <v>2896401</v>
      </c>
      <c r="D1288" s="2">
        <v>2958465</v>
      </c>
      <c r="E1288" s="2">
        <v>44305</v>
      </c>
      <c r="F1288" s="28">
        <v>220</v>
      </c>
      <c r="G1288" t="s">
        <v>18</v>
      </c>
    </row>
    <row r="1289" spans="1:7" x14ac:dyDescent="0.25">
      <c r="A1289" t="s">
        <v>0</v>
      </c>
      <c r="B1289" t="s">
        <v>2141</v>
      </c>
      <c r="C1289">
        <v>2898733</v>
      </c>
      <c r="D1289" s="2">
        <v>2958465</v>
      </c>
      <c r="E1289" s="2">
        <v>39630</v>
      </c>
      <c r="F1289" s="28">
        <v>446.4</v>
      </c>
      <c r="G1289" t="s">
        <v>2</v>
      </c>
    </row>
    <row r="1290" spans="1:7" x14ac:dyDescent="0.25">
      <c r="A1290" t="s">
        <v>0</v>
      </c>
      <c r="B1290" t="s">
        <v>2141</v>
      </c>
      <c r="C1290">
        <v>2900000</v>
      </c>
      <c r="D1290" s="2">
        <v>2958465</v>
      </c>
      <c r="E1290" s="2">
        <v>44697</v>
      </c>
      <c r="F1290" s="28">
        <v>234.98</v>
      </c>
      <c r="G1290" t="s">
        <v>18</v>
      </c>
    </row>
    <row r="1291" spans="1:7" x14ac:dyDescent="0.25">
      <c r="A1291" t="s">
        <v>0</v>
      </c>
      <c r="B1291" t="s">
        <v>2141</v>
      </c>
      <c r="C1291">
        <v>2900101</v>
      </c>
      <c r="D1291" s="2">
        <v>2958465</v>
      </c>
      <c r="E1291" s="2">
        <v>45223</v>
      </c>
      <c r="F1291" s="28">
        <v>7.15</v>
      </c>
      <c r="G1291" t="s">
        <v>5</v>
      </c>
    </row>
    <row r="1292" spans="1:7" x14ac:dyDescent="0.25">
      <c r="A1292" t="s">
        <v>0</v>
      </c>
      <c r="B1292" t="s">
        <v>2141</v>
      </c>
      <c r="C1292">
        <v>2900103</v>
      </c>
      <c r="D1292" s="2">
        <v>2958465</v>
      </c>
      <c r="E1292" s="2">
        <v>45223</v>
      </c>
      <c r="F1292" s="28">
        <v>7.15</v>
      </c>
      <c r="G1292" t="s">
        <v>5</v>
      </c>
    </row>
    <row r="1293" spans="1:7" x14ac:dyDescent="0.25">
      <c r="A1293" t="s">
        <v>0</v>
      </c>
      <c r="B1293" t="s">
        <v>2141</v>
      </c>
      <c r="C1293">
        <v>2900122</v>
      </c>
      <c r="D1293" s="2">
        <v>2958465</v>
      </c>
      <c r="E1293" s="2">
        <v>45223</v>
      </c>
      <c r="F1293" s="28">
        <v>11.7</v>
      </c>
      <c r="G1293" t="s">
        <v>5</v>
      </c>
    </row>
    <row r="1294" spans="1:7" x14ac:dyDescent="0.25">
      <c r="A1294" t="s">
        <v>0</v>
      </c>
      <c r="B1294" t="s">
        <v>2141</v>
      </c>
      <c r="C1294">
        <v>2900125</v>
      </c>
      <c r="D1294" s="2">
        <v>2958465</v>
      </c>
      <c r="E1294" s="2">
        <v>45223</v>
      </c>
      <c r="F1294" s="28">
        <v>11.7</v>
      </c>
      <c r="G1294" t="s">
        <v>5</v>
      </c>
    </row>
    <row r="1295" spans="1:7" x14ac:dyDescent="0.25">
      <c r="A1295" t="s">
        <v>0</v>
      </c>
      <c r="B1295" t="s">
        <v>2141</v>
      </c>
      <c r="C1295">
        <v>2900141</v>
      </c>
      <c r="D1295" s="2">
        <v>2958465</v>
      </c>
      <c r="E1295" s="2">
        <v>45223</v>
      </c>
      <c r="F1295" s="28">
        <v>14.95</v>
      </c>
      <c r="G1295" t="s">
        <v>5</v>
      </c>
    </row>
    <row r="1296" spans="1:7" x14ac:dyDescent="0.25">
      <c r="A1296" t="s">
        <v>0</v>
      </c>
      <c r="B1296" t="s">
        <v>2141</v>
      </c>
      <c r="C1296">
        <v>2900142</v>
      </c>
      <c r="D1296" s="2">
        <v>2958465</v>
      </c>
      <c r="E1296" s="2">
        <v>45223</v>
      </c>
      <c r="F1296" s="28">
        <v>14.95</v>
      </c>
      <c r="G1296" t="s">
        <v>5</v>
      </c>
    </row>
    <row r="1297" spans="1:7" x14ac:dyDescent="0.25">
      <c r="A1297" t="s">
        <v>0</v>
      </c>
      <c r="B1297" t="s">
        <v>2141</v>
      </c>
      <c r="C1297">
        <v>2900145</v>
      </c>
      <c r="D1297" s="2">
        <v>2958465</v>
      </c>
      <c r="E1297" s="2">
        <v>45223</v>
      </c>
      <c r="F1297" s="28">
        <v>14.95</v>
      </c>
      <c r="G1297" t="s">
        <v>5</v>
      </c>
    </row>
    <row r="1298" spans="1:7" x14ac:dyDescent="0.25">
      <c r="A1298" t="s">
        <v>0</v>
      </c>
      <c r="B1298" t="s">
        <v>2141</v>
      </c>
      <c r="C1298">
        <v>2900163</v>
      </c>
      <c r="D1298" s="2">
        <v>2958465</v>
      </c>
      <c r="E1298" s="2">
        <v>45223</v>
      </c>
      <c r="F1298" s="28">
        <v>68.900000000000006</v>
      </c>
      <c r="G1298" t="s">
        <v>2</v>
      </c>
    </row>
    <row r="1299" spans="1:7" x14ac:dyDescent="0.25">
      <c r="A1299" t="s">
        <v>0</v>
      </c>
      <c r="B1299" t="s">
        <v>2141</v>
      </c>
      <c r="C1299">
        <v>2900164</v>
      </c>
      <c r="D1299" s="2">
        <v>2958465</v>
      </c>
      <c r="E1299" s="2">
        <v>45223</v>
      </c>
      <c r="F1299" s="28">
        <v>68.900000000000006</v>
      </c>
      <c r="G1299" t="s">
        <v>2</v>
      </c>
    </row>
    <row r="1300" spans="1:7" x14ac:dyDescent="0.25">
      <c r="A1300" t="s">
        <v>0</v>
      </c>
      <c r="B1300" t="s">
        <v>2141</v>
      </c>
      <c r="C1300">
        <v>2900165</v>
      </c>
      <c r="D1300" s="2">
        <v>2958465</v>
      </c>
      <c r="E1300" s="2">
        <v>45223</v>
      </c>
      <c r="F1300" s="28">
        <v>68.900000000000006</v>
      </c>
      <c r="G1300" t="s">
        <v>2</v>
      </c>
    </row>
    <row r="1301" spans="1:7" x14ac:dyDescent="0.25">
      <c r="A1301" t="s">
        <v>0</v>
      </c>
      <c r="B1301" t="s">
        <v>2141</v>
      </c>
      <c r="C1301">
        <v>2900173</v>
      </c>
      <c r="D1301" s="2">
        <v>2958465</v>
      </c>
      <c r="E1301" s="2">
        <v>45223</v>
      </c>
      <c r="F1301" s="28">
        <v>122.2</v>
      </c>
      <c r="G1301" t="s">
        <v>2</v>
      </c>
    </row>
    <row r="1302" spans="1:7" x14ac:dyDescent="0.25">
      <c r="A1302" t="s">
        <v>0</v>
      </c>
      <c r="B1302" t="s">
        <v>2141</v>
      </c>
      <c r="C1302">
        <v>2900174</v>
      </c>
      <c r="D1302" s="2">
        <v>2958465</v>
      </c>
      <c r="E1302" s="2">
        <v>45223</v>
      </c>
      <c r="F1302" s="28">
        <v>122.2</v>
      </c>
      <c r="G1302" t="s">
        <v>2</v>
      </c>
    </row>
    <row r="1303" spans="1:7" x14ac:dyDescent="0.25">
      <c r="A1303" t="s">
        <v>0</v>
      </c>
      <c r="B1303" t="s">
        <v>2141</v>
      </c>
      <c r="C1303">
        <v>2900175</v>
      </c>
      <c r="D1303" s="2">
        <v>2958465</v>
      </c>
      <c r="E1303" s="2">
        <v>45223</v>
      </c>
      <c r="F1303" s="28">
        <v>122.2</v>
      </c>
      <c r="G1303" t="s">
        <v>2</v>
      </c>
    </row>
    <row r="1304" spans="1:7" x14ac:dyDescent="0.25">
      <c r="A1304" t="s">
        <v>0</v>
      </c>
      <c r="B1304" t="s">
        <v>2141</v>
      </c>
      <c r="C1304">
        <v>2900176</v>
      </c>
      <c r="D1304" s="2">
        <v>2958465</v>
      </c>
      <c r="E1304" s="2">
        <v>44713</v>
      </c>
      <c r="F1304" s="28">
        <v>118.3</v>
      </c>
      <c r="G1304" t="s">
        <v>2</v>
      </c>
    </row>
    <row r="1305" spans="1:7" x14ac:dyDescent="0.25">
      <c r="A1305" t="s">
        <v>0</v>
      </c>
      <c r="B1305" t="s">
        <v>2141</v>
      </c>
      <c r="C1305">
        <v>2900177</v>
      </c>
      <c r="D1305" s="2">
        <v>2958465</v>
      </c>
      <c r="E1305" s="2">
        <v>44713</v>
      </c>
      <c r="F1305" s="28">
        <v>118.3</v>
      </c>
      <c r="G1305" t="s">
        <v>2</v>
      </c>
    </row>
    <row r="1306" spans="1:7" x14ac:dyDescent="0.25">
      <c r="A1306" t="s">
        <v>0</v>
      </c>
      <c r="B1306" t="s">
        <v>2141</v>
      </c>
      <c r="C1306">
        <v>2900183</v>
      </c>
      <c r="D1306" s="2">
        <v>2958465</v>
      </c>
      <c r="E1306" s="2">
        <v>45223</v>
      </c>
      <c r="F1306" s="28">
        <v>232.05</v>
      </c>
      <c r="G1306" t="s">
        <v>2</v>
      </c>
    </row>
    <row r="1307" spans="1:7" x14ac:dyDescent="0.25">
      <c r="A1307" t="s">
        <v>0</v>
      </c>
      <c r="B1307" t="s">
        <v>2141</v>
      </c>
      <c r="C1307">
        <v>2900184</v>
      </c>
      <c r="D1307" s="2">
        <v>2958465</v>
      </c>
      <c r="E1307" s="2">
        <v>45223</v>
      </c>
      <c r="F1307" s="28">
        <v>232.05</v>
      </c>
      <c r="G1307" t="s">
        <v>2</v>
      </c>
    </row>
    <row r="1308" spans="1:7" x14ac:dyDescent="0.25">
      <c r="A1308" t="s">
        <v>0</v>
      </c>
      <c r="B1308" t="s">
        <v>2141</v>
      </c>
      <c r="C1308">
        <v>2900185</v>
      </c>
      <c r="D1308" s="2">
        <v>2958465</v>
      </c>
      <c r="E1308" s="2">
        <v>45223</v>
      </c>
      <c r="F1308" s="28">
        <v>232.05</v>
      </c>
      <c r="G1308" t="s">
        <v>2</v>
      </c>
    </row>
    <row r="1309" spans="1:7" x14ac:dyDescent="0.25">
      <c r="A1309" t="s">
        <v>0</v>
      </c>
      <c r="B1309" t="s">
        <v>2141</v>
      </c>
      <c r="C1309">
        <v>2900187</v>
      </c>
      <c r="D1309" s="2">
        <v>2958465</v>
      </c>
      <c r="E1309" s="2">
        <v>44713</v>
      </c>
      <c r="F1309" s="28">
        <v>224.25</v>
      </c>
      <c r="G1309" t="s">
        <v>2</v>
      </c>
    </row>
    <row r="1310" spans="1:7" x14ac:dyDescent="0.25">
      <c r="A1310" t="s">
        <v>0</v>
      </c>
      <c r="B1310" t="s">
        <v>2141</v>
      </c>
      <c r="C1310">
        <v>2900188</v>
      </c>
      <c r="D1310" s="2">
        <v>2958465</v>
      </c>
      <c r="E1310" s="2">
        <v>44713</v>
      </c>
      <c r="F1310" s="28">
        <v>224.25</v>
      </c>
      <c r="G1310" t="s">
        <v>2</v>
      </c>
    </row>
    <row r="1311" spans="1:7" x14ac:dyDescent="0.25">
      <c r="A1311" t="s">
        <v>0</v>
      </c>
      <c r="B1311" t="s">
        <v>2141</v>
      </c>
      <c r="C1311">
        <v>2900233</v>
      </c>
      <c r="D1311" s="2">
        <v>2958465</v>
      </c>
      <c r="E1311" s="2">
        <v>45223</v>
      </c>
      <c r="F1311" s="28">
        <v>1163.5</v>
      </c>
      <c r="G1311" t="s">
        <v>2</v>
      </c>
    </row>
    <row r="1312" spans="1:7" x14ac:dyDescent="0.25">
      <c r="A1312" t="s">
        <v>0</v>
      </c>
      <c r="B1312" t="s">
        <v>2141</v>
      </c>
      <c r="C1312">
        <v>2900234</v>
      </c>
      <c r="D1312" s="2">
        <v>2958465</v>
      </c>
      <c r="E1312" s="2">
        <v>45223</v>
      </c>
      <c r="F1312" s="28">
        <v>1163.5</v>
      </c>
      <c r="G1312" t="s">
        <v>2</v>
      </c>
    </row>
    <row r="1313" spans="1:7" x14ac:dyDescent="0.25">
      <c r="A1313" t="s">
        <v>0</v>
      </c>
      <c r="B1313" t="s">
        <v>2141</v>
      </c>
      <c r="C1313">
        <v>2900271</v>
      </c>
      <c r="D1313" s="2">
        <v>2958465</v>
      </c>
      <c r="E1313" s="2">
        <v>44713</v>
      </c>
      <c r="F1313" s="28">
        <v>241.81</v>
      </c>
      <c r="G1313" t="s">
        <v>18</v>
      </c>
    </row>
    <row r="1314" spans="1:7" x14ac:dyDescent="0.25">
      <c r="A1314" t="s">
        <v>0</v>
      </c>
      <c r="B1314" t="s">
        <v>2141</v>
      </c>
      <c r="C1314">
        <v>2900400</v>
      </c>
      <c r="D1314" s="2">
        <v>2958465</v>
      </c>
      <c r="E1314" s="2">
        <v>44697</v>
      </c>
      <c r="F1314" s="28">
        <v>238.98</v>
      </c>
      <c r="G1314" t="s">
        <v>18</v>
      </c>
    </row>
    <row r="1315" spans="1:7" x14ac:dyDescent="0.25">
      <c r="A1315" t="s">
        <v>0</v>
      </c>
      <c r="B1315" t="s">
        <v>2141</v>
      </c>
      <c r="C1315">
        <v>2900401</v>
      </c>
      <c r="D1315" s="2">
        <v>2958465</v>
      </c>
      <c r="E1315" s="2">
        <v>44697</v>
      </c>
      <c r="F1315" s="28">
        <v>238.98</v>
      </c>
      <c r="G1315" t="s">
        <v>18</v>
      </c>
    </row>
    <row r="1316" spans="1:7" x14ac:dyDescent="0.25">
      <c r="A1316" t="s">
        <v>0</v>
      </c>
      <c r="B1316" t="s">
        <v>2141</v>
      </c>
      <c r="C1316">
        <v>2900403</v>
      </c>
      <c r="D1316" s="2">
        <v>2958465</v>
      </c>
      <c r="E1316" s="2">
        <v>44697</v>
      </c>
      <c r="F1316" s="28">
        <v>238.98</v>
      </c>
      <c r="G1316" t="s">
        <v>18</v>
      </c>
    </row>
    <row r="1317" spans="1:7" x14ac:dyDescent="0.25">
      <c r="A1317" t="s">
        <v>0</v>
      </c>
      <c r="B1317" t="s">
        <v>2141</v>
      </c>
      <c r="C1317">
        <v>2900601</v>
      </c>
      <c r="D1317" s="2">
        <v>2958465</v>
      </c>
      <c r="E1317" s="2">
        <v>42917</v>
      </c>
      <c r="F1317" s="28">
        <v>5.2</v>
      </c>
      <c r="G1317" t="s">
        <v>5</v>
      </c>
    </row>
    <row r="1318" spans="1:7" x14ac:dyDescent="0.25">
      <c r="A1318" t="s">
        <v>0</v>
      </c>
      <c r="B1318" t="s">
        <v>2141</v>
      </c>
      <c r="C1318">
        <v>2900603</v>
      </c>
      <c r="D1318" s="2">
        <v>2958465</v>
      </c>
      <c r="E1318" s="2">
        <v>42917</v>
      </c>
      <c r="F1318" s="28">
        <v>5.2</v>
      </c>
      <c r="G1318" t="s">
        <v>5</v>
      </c>
    </row>
    <row r="1319" spans="1:7" x14ac:dyDescent="0.25">
      <c r="A1319" t="s">
        <v>0</v>
      </c>
      <c r="B1319" t="s">
        <v>2141</v>
      </c>
      <c r="C1319">
        <v>2900622</v>
      </c>
      <c r="D1319" s="2">
        <v>2958465</v>
      </c>
      <c r="E1319" s="2">
        <v>43344</v>
      </c>
      <c r="F1319" s="28">
        <v>7.8</v>
      </c>
      <c r="G1319" t="s">
        <v>5</v>
      </c>
    </row>
    <row r="1320" spans="1:7" x14ac:dyDescent="0.25">
      <c r="A1320" t="s">
        <v>0</v>
      </c>
      <c r="B1320" t="s">
        <v>2141</v>
      </c>
      <c r="C1320">
        <v>2900625</v>
      </c>
      <c r="D1320" s="2">
        <v>2958465</v>
      </c>
      <c r="E1320" s="2">
        <v>43344</v>
      </c>
      <c r="F1320" s="28">
        <v>7.8</v>
      </c>
      <c r="G1320" t="s">
        <v>5</v>
      </c>
    </row>
    <row r="1321" spans="1:7" x14ac:dyDescent="0.25">
      <c r="A1321" t="s">
        <v>0</v>
      </c>
      <c r="B1321" t="s">
        <v>2141</v>
      </c>
      <c r="C1321">
        <v>2900642</v>
      </c>
      <c r="D1321" s="2">
        <v>2958465</v>
      </c>
      <c r="E1321" s="2">
        <v>43344</v>
      </c>
      <c r="F1321" s="28">
        <v>10.4</v>
      </c>
      <c r="G1321" t="s">
        <v>5</v>
      </c>
    </row>
    <row r="1322" spans="1:7" x14ac:dyDescent="0.25">
      <c r="A1322" t="s">
        <v>0</v>
      </c>
      <c r="B1322" t="s">
        <v>2141</v>
      </c>
      <c r="C1322">
        <v>2900645</v>
      </c>
      <c r="D1322" s="2">
        <v>2958465</v>
      </c>
      <c r="E1322" s="2">
        <v>43344</v>
      </c>
      <c r="F1322" s="28">
        <v>10.4</v>
      </c>
      <c r="G1322" t="s">
        <v>5</v>
      </c>
    </row>
    <row r="1323" spans="1:7" x14ac:dyDescent="0.25">
      <c r="A1323" t="s">
        <v>0</v>
      </c>
      <c r="B1323" t="s">
        <v>2141</v>
      </c>
      <c r="C1323">
        <v>2900663</v>
      </c>
      <c r="D1323" s="2">
        <v>2958465</v>
      </c>
      <c r="E1323" s="2">
        <v>43344</v>
      </c>
      <c r="F1323" s="28">
        <v>44.2</v>
      </c>
      <c r="G1323" t="s">
        <v>2</v>
      </c>
    </row>
    <row r="1324" spans="1:7" x14ac:dyDescent="0.25">
      <c r="A1324" t="s">
        <v>0</v>
      </c>
      <c r="B1324" t="s">
        <v>2141</v>
      </c>
      <c r="C1324">
        <v>2900664</v>
      </c>
      <c r="D1324" s="2">
        <v>2958465</v>
      </c>
      <c r="E1324" s="2">
        <v>43344</v>
      </c>
      <c r="F1324" s="28">
        <v>44.2</v>
      </c>
      <c r="G1324" t="s">
        <v>2</v>
      </c>
    </row>
    <row r="1325" spans="1:7" x14ac:dyDescent="0.25">
      <c r="A1325" t="s">
        <v>0</v>
      </c>
      <c r="B1325" t="s">
        <v>2141</v>
      </c>
      <c r="C1325">
        <v>2900665</v>
      </c>
      <c r="D1325" s="2">
        <v>2958465</v>
      </c>
      <c r="E1325" s="2">
        <v>43344</v>
      </c>
      <c r="F1325" s="28">
        <v>44.2</v>
      </c>
      <c r="G1325" t="s">
        <v>2</v>
      </c>
    </row>
    <row r="1326" spans="1:7" x14ac:dyDescent="0.25">
      <c r="A1326" t="s">
        <v>0</v>
      </c>
      <c r="B1326" t="s">
        <v>2141</v>
      </c>
      <c r="C1326">
        <v>2900673</v>
      </c>
      <c r="D1326" s="2">
        <v>2958465</v>
      </c>
      <c r="E1326" s="2">
        <v>43344</v>
      </c>
      <c r="F1326" s="28">
        <v>89.05</v>
      </c>
      <c r="G1326" t="s">
        <v>2</v>
      </c>
    </row>
    <row r="1327" spans="1:7" x14ac:dyDescent="0.25">
      <c r="A1327" t="s">
        <v>0</v>
      </c>
      <c r="B1327" t="s">
        <v>2141</v>
      </c>
      <c r="C1327">
        <v>2900674</v>
      </c>
      <c r="D1327" s="2">
        <v>2958465</v>
      </c>
      <c r="E1327" s="2">
        <v>43122</v>
      </c>
      <c r="F1327" s="28">
        <v>87.1</v>
      </c>
      <c r="G1327" t="s">
        <v>2</v>
      </c>
    </row>
    <row r="1328" spans="1:7" x14ac:dyDescent="0.25">
      <c r="A1328" t="s">
        <v>0</v>
      </c>
      <c r="B1328" t="s">
        <v>2141</v>
      </c>
      <c r="C1328">
        <v>2900675</v>
      </c>
      <c r="D1328" s="2">
        <v>2958465</v>
      </c>
      <c r="E1328" s="2">
        <v>43344</v>
      </c>
      <c r="F1328" s="28">
        <v>89.05</v>
      </c>
      <c r="G1328" t="s">
        <v>2</v>
      </c>
    </row>
    <row r="1329" spans="1:7" x14ac:dyDescent="0.25">
      <c r="A1329" t="s">
        <v>0</v>
      </c>
      <c r="B1329" t="s">
        <v>2141</v>
      </c>
      <c r="C1329">
        <v>2900676</v>
      </c>
      <c r="D1329" s="2">
        <v>2958465</v>
      </c>
      <c r="E1329" s="2">
        <v>43344</v>
      </c>
      <c r="F1329" s="28">
        <v>87.1</v>
      </c>
      <c r="G1329" t="s">
        <v>2</v>
      </c>
    </row>
    <row r="1330" spans="1:7" x14ac:dyDescent="0.25">
      <c r="A1330" t="s">
        <v>0</v>
      </c>
      <c r="B1330" t="s">
        <v>2141</v>
      </c>
      <c r="C1330">
        <v>2900677</v>
      </c>
      <c r="D1330" s="2">
        <v>2958465</v>
      </c>
      <c r="E1330" s="2">
        <v>43344</v>
      </c>
      <c r="F1330" s="28">
        <v>87.1</v>
      </c>
      <c r="G1330" t="s">
        <v>2</v>
      </c>
    </row>
    <row r="1331" spans="1:7" x14ac:dyDescent="0.25">
      <c r="A1331" t="s">
        <v>0</v>
      </c>
      <c r="B1331" t="s">
        <v>2141</v>
      </c>
      <c r="C1331">
        <v>2900683</v>
      </c>
      <c r="D1331" s="2">
        <v>2958465</v>
      </c>
      <c r="E1331" s="2">
        <v>43344</v>
      </c>
      <c r="F1331" s="28">
        <v>170.95</v>
      </c>
      <c r="G1331" t="s">
        <v>2</v>
      </c>
    </row>
    <row r="1332" spans="1:7" x14ac:dyDescent="0.25">
      <c r="A1332" t="s">
        <v>0</v>
      </c>
      <c r="B1332" t="s">
        <v>2141</v>
      </c>
      <c r="C1332">
        <v>2900684</v>
      </c>
      <c r="D1332" s="2">
        <v>2958465</v>
      </c>
      <c r="E1332" s="2">
        <v>43344</v>
      </c>
      <c r="F1332" s="28">
        <v>170.95</v>
      </c>
      <c r="G1332" t="s">
        <v>2</v>
      </c>
    </row>
    <row r="1333" spans="1:7" x14ac:dyDescent="0.25">
      <c r="A1333" t="s">
        <v>0</v>
      </c>
      <c r="B1333" t="s">
        <v>2141</v>
      </c>
      <c r="C1333">
        <v>2900685</v>
      </c>
      <c r="D1333" s="2">
        <v>2958465</v>
      </c>
      <c r="E1333" s="2">
        <v>43344</v>
      </c>
      <c r="F1333" s="28">
        <v>170.95</v>
      </c>
      <c r="G1333" t="s">
        <v>2</v>
      </c>
    </row>
    <row r="1334" spans="1:7" x14ac:dyDescent="0.25">
      <c r="A1334" t="s">
        <v>0</v>
      </c>
      <c r="B1334" t="s">
        <v>2141</v>
      </c>
      <c r="C1334">
        <v>2900687</v>
      </c>
      <c r="D1334" s="2">
        <v>2958465</v>
      </c>
      <c r="E1334" s="2">
        <v>43344</v>
      </c>
      <c r="F1334" s="28">
        <v>167.7</v>
      </c>
      <c r="G1334" t="s">
        <v>2</v>
      </c>
    </row>
    <row r="1335" spans="1:7" x14ac:dyDescent="0.25">
      <c r="A1335" t="s">
        <v>0</v>
      </c>
      <c r="B1335" t="s">
        <v>2141</v>
      </c>
      <c r="C1335">
        <v>2900688</v>
      </c>
      <c r="D1335" s="2">
        <v>2958465</v>
      </c>
      <c r="E1335" s="2">
        <v>43344</v>
      </c>
      <c r="F1335" s="28">
        <v>167.7</v>
      </c>
      <c r="G1335" t="s">
        <v>2</v>
      </c>
    </row>
    <row r="1336" spans="1:7" x14ac:dyDescent="0.25">
      <c r="A1336" t="s">
        <v>0</v>
      </c>
      <c r="B1336" t="s">
        <v>2141</v>
      </c>
      <c r="C1336">
        <v>2900721</v>
      </c>
      <c r="D1336" s="2">
        <v>2958465</v>
      </c>
      <c r="E1336" s="2">
        <v>40210</v>
      </c>
      <c r="F1336" s="28">
        <v>446.4</v>
      </c>
      <c r="G1336" t="s">
        <v>2</v>
      </c>
    </row>
    <row r="1337" spans="1:7" x14ac:dyDescent="0.25">
      <c r="A1337" t="s">
        <v>0</v>
      </c>
      <c r="B1337" t="s">
        <v>2141</v>
      </c>
      <c r="C1337">
        <v>2900722</v>
      </c>
      <c r="D1337" s="2">
        <v>2958465</v>
      </c>
      <c r="E1337" s="2">
        <v>40210</v>
      </c>
      <c r="F1337" s="28">
        <v>446.4</v>
      </c>
      <c r="G1337" t="s">
        <v>2</v>
      </c>
    </row>
    <row r="1338" spans="1:7" x14ac:dyDescent="0.25">
      <c r="A1338" t="s">
        <v>0</v>
      </c>
      <c r="B1338" t="s">
        <v>2141</v>
      </c>
      <c r="C1338">
        <v>2900733</v>
      </c>
      <c r="D1338" s="2">
        <v>2958465</v>
      </c>
      <c r="E1338" s="2">
        <v>43344</v>
      </c>
      <c r="F1338" s="28">
        <v>832.65</v>
      </c>
      <c r="G1338" t="s">
        <v>2</v>
      </c>
    </row>
    <row r="1339" spans="1:7" x14ac:dyDescent="0.25">
      <c r="A1339" t="s">
        <v>0</v>
      </c>
      <c r="B1339" t="s">
        <v>2141</v>
      </c>
      <c r="C1339">
        <v>2900734</v>
      </c>
      <c r="D1339" s="2">
        <v>2958465</v>
      </c>
      <c r="E1339" s="2">
        <v>43344</v>
      </c>
      <c r="F1339" s="28">
        <v>832.65</v>
      </c>
      <c r="G1339" t="s">
        <v>2</v>
      </c>
    </row>
    <row r="1340" spans="1:7" x14ac:dyDescent="0.25">
      <c r="A1340" t="s">
        <v>0</v>
      </c>
      <c r="B1340" t="s">
        <v>2141</v>
      </c>
      <c r="C1340">
        <v>2901000</v>
      </c>
      <c r="D1340" s="2">
        <v>2958465</v>
      </c>
      <c r="E1340" s="2">
        <v>44305</v>
      </c>
      <c r="F1340" s="28">
        <v>271</v>
      </c>
      <c r="G1340" t="s">
        <v>18</v>
      </c>
    </row>
    <row r="1341" spans="1:7" x14ac:dyDescent="0.25">
      <c r="A1341" t="s">
        <v>0</v>
      </c>
      <c r="B1341" t="s">
        <v>2141</v>
      </c>
      <c r="C1341">
        <v>2901400</v>
      </c>
      <c r="D1341" s="2">
        <v>2958465</v>
      </c>
      <c r="E1341" s="2">
        <v>44305</v>
      </c>
      <c r="F1341" s="28">
        <v>275</v>
      </c>
      <c r="G1341" t="s">
        <v>18</v>
      </c>
    </row>
    <row r="1342" spans="1:7" x14ac:dyDescent="0.25">
      <c r="A1342" t="s">
        <v>0</v>
      </c>
      <c r="B1342" t="s">
        <v>2141</v>
      </c>
      <c r="C1342">
        <v>2901401</v>
      </c>
      <c r="D1342" s="2">
        <v>2958465</v>
      </c>
      <c r="E1342" s="2">
        <v>44305</v>
      </c>
      <c r="F1342" s="28">
        <v>275</v>
      </c>
      <c r="G1342" t="s">
        <v>18</v>
      </c>
    </row>
    <row r="1343" spans="1:7" x14ac:dyDescent="0.25">
      <c r="A1343" t="s">
        <v>0</v>
      </c>
      <c r="B1343" t="s">
        <v>2141</v>
      </c>
      <c r="C1343">
        <v>2909000</v>
      </c>
      <c r="D1343" s="2">
        <v>2958465</v>
      </c>
      <c r="E1343" s="2">
        <v>44774</v>
      </c>
      <c r="F1343" s="28">
        <v>252</v>
      </c>
      <c r="G1343" t="s">
        <v>18</v>
      </c>
    </row>
    <row r="1344" spans="1:7" x14ac:dyDescent="0.25">
      <c r="A1344" t="s">
        <v>0</v>
      </c>
      <c r="B1344" t="s">
        <v>2141</v>
      </c>
      <c r="C1344">
        <v>2909139</v>
      </c>
      <c r="D1344" s="2">
        <v>2958465</v>
      </c>
      <c r="E1344" s="2">
        <v>45223</v>
      </c>
      <c r="F1344" s="28">
        <v>31.85</v>
      </c>
      <c r="G1344" t="s">
        <v>2</v>
      </c>
    </row>
    <row r="1345" spans="1:7" x14ac:dyDescent="0.25">
      <c r="A1345" t="s">
        <v>0</v>
      </c>
      <c r="B1345" t="s">
        <v>2141</v>
      </c>
      <c r="C1345">
        <v>2909140</v>
      </c>
      <c r="D1345" s="2">
        <v>2958465</v>
      </c>
      <c r="E1345" s="2">
        <v>45223</v>
      </c>
      <c r="F1345" s="28">
        <v>31.85</v>
      </c>
      <c r="G1345" t="s">
        <v>2</v>
      </c>
    </row>
    <row r="1346" spans="1:7" x14ac:dyDescent="0.25">
      <c r="A1346" t="s">
        <v>0</v>
      </c>
      <c r="B1346" t="s">
        <v>2141</v>
      </c>
      <c r="C1346">
        <v>2909163</v>
      </c>
      <c r="D1346" s="2">
        <v>2958465</v>
      </c>
      <c r="E1346" s="2">
        <v>45223</v>
      </c>
      <c r="F1346" s="28">
        <v>71.5</v>
      </c>
      <c r="G1346" t="s">
        <v>2</v>
      </c>
    </row>
    <row r="1347" spans="1:7" x14ac:dyDescent="0.25">
      <c r="A1347" t="s">
        <v>0</v>
      </c>
      <c r="B1347" t="s">
        <v>2141</v>
      </c>
      <c r="C1347">
        <v>2909164</v>
      </c>
      <c r="D1347" s="2">
        <v>2958465</v>
      </c>
      <c r="E1347" s="2">
        <v>45223</v>
      </c>
      <c r="F1347" s="28">
        <v>71.5</v>
      </c>
      <c r="G1347" t="s">
        <v>2</v>
      </c>
    </row>
    <row r="1348" spans="1:7" x14ac:dyDescent="0.25">
      <c r="A1348" t="s">
        <v>0</v>
      </c>
      <c r="B1348" t="s">
        <v>2141</v>
      </c>
      <c r="C1348">
        <v>2909165</v>
      </c>
      <c r="D1348" s="2">
        <v>2958465</v>
      </c>
      <c r="E1348" s="2">
        <v>45223</v>
      </c>
      <c r="F1348" s="28">
        <v>71.5</v>
      </c>
      <c r="G1348" t="s">
        <v>2</v>
      </c>
    </row>
    <row r="1349" spans="1:7" x14ac:dyDescent="0.25">
      <c r="A1349" t="s">
        <v>0</v>
      </c>
      <c r="B1349" t="s">
        <v>2141</v>
      </c>
      <c r="C1349">
        <v>2909173</v>
      </c>
      <c r="D1349" s="2">
        <v>2958465</v>
      </c>
      <c r="E1349" s="2">
        <v>45223</v>
      </c>
      <c r="F1349" s="28">
        <v>137.80000000000001</v>
      </c>
      <c r="G1349" t="s">
        <v>2</v>
      </c>
    </row>
    <row r="1350" spans="1:7" x14ac:dyDescent="0.25">
      <c r="A1350" t="s">
        <v>0</v>
      </c>
      <c r="B1350" t="s">
        <v>2141</v>
      </c>
      <c r="C1350">
        <v>2909174</v>
      </c>
      <c r="D1350" s="2">
        <v>2958465</v>
      </c>
      <c r="E1350" s="2">
        <v>45223</v>
      </c>
      <c r="F1350" s="28">
        <v>137.80000000000001</v>
      </c>
      <c r="G1350" t="s">
        <v>2</v>
      </c>
    </row>
    <row r="1351" spans="1:7" x14ac:dyDescent="0.25">
      <c r="A1351" t="s">
        <v>0</v>
      </c>
      <c r="B1351" t="s">
        <v>2141</v>
      </c>
      <c r="C1351">
        <v>2909175</v>
      </c>
      <c r="D1351" s="2">
        <v>2958465</v>
      </c>
      <c r="E1351" s="2">
        <v>45223</v>
      </c>
      <c r="F1351" s="28">
        <v>137.80000000000001</v>
      </c>
      <c r="G1351" t="s">
        <v>2</v>
      </c>
    </row>
    <row r="1352" spans="1:7" x14ac:dyDescent="0.25">
      <c r="A1352" t="s">
        <v>0</v>
      </c>
      <c r="B1352" t="s">
        <v>2141</v>
      </c>
      <c r="C1352">
        <v>2909263</v>
      </c>
      <c r="D1352" s="2">
        <v>2958465</v>
      </c>
      <c r="E1352" s="2">
        <v>45223</v>
      </c>
      <c r="F1352" s="28">
        <v>5471.05</v>
      </c>
      <c r="G1352" t="s">
        <v>3</v>
      </c>
    </row>
    <row r="1353" spans="1:7" x14ac:dyDescent="0.25">
      <c r="A1353" t="s">
        <v>0</v>
      </c>
      <c r="B1353" t="s">
        <v>2141</v>
      </c>
      <c r="C1353">
        <v>2909265</v>
      </c>
      <c r="D1353" s="2">
        <v>2958465</v>
      </c>
      <c r="E1353" s="2">
        <v>45223</v>
      </c>
      <c r="F1353" s="28">
        <v>5471.05</v>
      </c>
      <c r="G1353" t="s">
        <v>3</v>
      </c>
    </row>
    <row r="1354" spans="1:7" x14ac:dyDescent="0.25">
      <c r="A1354" t="s">
        <v>0</v>
      </c>
      <c r="B1354" t="s">
        <v>2141</v>
      </c>
      <c r="C1354">
        <v>2909400</v>
      </c>
      <c r="D1354" s="2">
        <v>2958465</v>
      </c>
      <c r="E1354" s="2">
        <v>44774</v>
      </c>
      <c r="F1354" s="28">
        <v>256</v>
      </c>
      <c r="G1354" t="s">
        <v>18</v>
      </c>
    </row>
    <row r="1355" spans="1:7" x14ac:dyDescent="0.25">
      <c r="A1355" t="s">
        <v>0</v>
      </c>
      <c r="B1355" t="s">
        <v>2141</v>
      </c>
      <c r="C1355">
        <v>2909401</v>
      </c>
      <c r="D1355" s="2">
        <v>2958465</v>
      </c>
      <c r="E1355" s="2">
        <v>44774</v>
      </c>
      <c r="F1355" s="28">
        <v>256</v>
      </c>
      <c r="G1355" t="s">
        <v>18</v>
      </c>
    </row>
    <row r="1356" spans="1:7" x14ac:dyDescent="0.25">
      <c r="A1356" t="s">
        <v>0</v>
      </c>
      <c r="B1356" t="s">
        <v>2141</v>
      </c>
      <c r="C1356">
        <v>2909405</v>
      </c>
      <c r="D1356" s="2">
        <v>2958465</v>
      </c>
      <c r="E1356" s="2">
        <v>45022</v>
      </c>
      <c r="F1356" s="28">
        <v>256</v>
      </c>
      <c r="G1356" t="s">
        <v>18</v>
      </c>
    </row>
    <row r="1357" spans="1:7" x14ac:dyDescent="0.25">
      <c r="A1357" t="s">
        <v>0</v>
      </c>
      <c r="B1357" t="s">
        <v>2141</v>
      </c>
      <c r="C1357">
        <v>2909639</v>
      </c>
      <c r="D1357" s="2">
        <v>2958465</v>
      </c>
      <c r="E1357" s="2">
        <v>43344</v>
      </c>
      <c r="F1357" s="28">
        <v>27.3</v>
      </c>
      <c r="G1357" t="s">
        <v>2</v>
      </c>
    </row>
    <row r="1358" spans="1:7" x14ac:dyDescent="0.25">
      <c r="A1358" t="s">
        <v>0</v>
      </c>
      <c r="B1358" t="s">
        <v>2141</v>
      </c>
      <c r="C1358">
        <v>2909640</v>
      </c>
      <c r="D1358" s="2">
        <v>2958465</v>
      </c>
      <c r="E1358" s="2">
        <v>43344</v>
      </c>
      <c r="F1358" s="28">
        <v>27.3</v>
      </c>
      <c r="G1358" t="s">
        <v>2</v>
      </c>
    </row>
    <row r="1359" spans="1:7" x14ac:dyDescent="0.25">
      <c r="A1359" t="s">
        <v>0</v>
      </c>
      <c r="B1359" t="s">
        <v>2141</v>
      </c>
      <c r="C1359">
        <v>2909663</v>
      </c>
      <c r="D1359" s="2">
        <v>2958465</v>
      </c>
      <c r="E1359" s="2">
        <v>43344</v>
      </c>
      <c r="F1359" s="28">
        <v>59.8</v>
      </c>
      <c r="G1359" t="s">
        <v>2</v>
      </c>
    </row>
    <row r="1360" spans="1:7" x14ac:dyDescent="0.25">
      <c r="A1360" t="s">
        <v>0</v>
      </c>
      <c r="B1360" t="s">
        <v>2141</v>
      </c>
      <c r="C1360">
        <v>2909664</v>
      </c>
      <c r="D1360" s="2">
        <v>2958465</v>
      </c>
      <c r="E1360" s="2">
        <v>43122</v>
      </c>
      <c r="F1360" s="28">
        <v>59.15</v>
      </c>
      <c r="G1360" t="s">
        <v>2</v>
      </c>
    </row>
    <row r="1361" spans="1:7" x14ac:dyDescent="0.25">
      <c r="A1361" t="s">
        <v>0</v>
      </c>
      <c r="B1361" t="s">
        <v>2141</v>
      </c>
      <c r="C1361">
        <v>2909665</v>
      </c>
      <c r="D1361" s="2">
        <v>2958465</v>
      </c>
      <c r="E1361" s="2">
        <v>43344</v>
      </c>
      <c r="F1361" s="28">
        <v>59.8</v>
      </c>
      <c r="G1361" t="s">
        <v>2</v>
      </c>
    </row>
    <row r="1362" spans="1:7" x14ac:dyDescent="0.25">
      <c r="A1362" t="s">
        <v>0</v>
      </c>
      <c r="B1362" t="s">
        <v>2141</v>
      </c>
      <c r="C1362">
        <v>2909673</v>
      </c>
      <c r="D1362" s="2">
        <v>2958465</v>
      </c>
      <c r="E1362" s="2">
        <v>43344</v>
      </c>
      <c r="F1362" s="28">
        <v>115.05</v>
      </c>
      <c r="G1362" t="s">
        <v>2</v>
      </c>
    </row>
    <row r="1363" spans="1:7" x14ac:dyDescent="0.25">
      <c r="A1363" t="s">
        <v>0</v>
      </c>
      <c r="B1363" t="s">
        <v>2141</v>
      </c>
      <c r="C1363">
        <v>2909674</v>
      </c>
      <c r="D1363" s="2">
        <v>2958465</v>
      </c>
      <c r="E1363" s="2">
        <v>43122</v>
      </c>
      <c r="F1363" s="28">
        <v>113.1</v>
      </c>
      <c r="G1363" t="s">
        <v>2</v>
      </c>
    </row>
    <row r="1364" spans="1:7" x14ac:dyDescent="0.25">
      <c r="A1364" t="s">
        <v>0</v>
      </c>
      <c r="B1364" t="s">
        <v>2141</v>
      </c>
      <c r="C1364">
        <v>2909675</v>
      </c>
      <c r="D1364" s="2">
        <v>2958465</v>
      </c>
      <c r="E1364" s="2">
        <v>43344</v>
      </c>
      <c r="F1364" s="28">
        <v>115.05</v>
      </c>
      <c r="G1364" t="s">
        <v>2</v>
      </c>
    </row>
    <row r="1365" spans="1:7" x14ac:dyDescent="0.25">
      <c r="A1365" t="s">
        <v>0</v>
      </c>
      <c r="B1365" t="s">
        <v>2141</v>
      </c>
      <c r="C1365">
        <v>2909765</v>
      </c>
      <c r="D1365" s="2">
        <v>2958465</v>
      </c>
      <c r="E1365" s="2">
        <v>43344</v>
      </c>
      <c r="F1365" s="28">
        <v>4184.7</v>
      </c>
      <c r="G1365" t="s">
        <v>3</v>
      </c>
    </row>
    <row r="1366" spans="1:7" x14ac:dyDescent="0.25">
      <c r="A1366" t="s">
        <v>0</v>
      </c>
      <c r="B1366" t="s">
        <v>2141</v>
      </c>
      <c r="C1366">
        <v>2914000</v>
      </c>
      <c r="D1366" s="2">
        <v>2958465</v>
      </c>
      <c r="E1366" s="2">
        <v>45207</v>
      </c>
      <c r="F1366" s="28">
        <v>346</v>
      </c>
      <c r="G1366" t="s">
        <v>18</v>
      </c>
    </row>
    <row r="1367" spans="1:7" x14ac:dyDescent="0.25">
      <c r="A1367" t="s">
        <v>0</v>
      </c>
      <c r="B1367" t="s">
        <v>2141</v>
      </c>
      <c r="C1367">
        <v>2914163</v>
      </c>
      <c r="D1367" s="2">
        <v>2958465</v>
      </c>
      <c r="E1367" s="2">
        <v>45292</v>
      </c>
      <c r="F1367" s="28">
        <v>159</v>
      </c>
      <c r="G1367" t="s">
        <v>2</v>
      </c>
    </row>
    <row r="1368" spans="1:7" x14ac:dyDescent="0.25">
      <c r="A1368" t="s">
        <v>0</v>
      </c>
      <c r="B1368" t="s">
        <v>2141</v>
      </c>
      <c r="C1368">
        <v>2914164</v>
      </c>
      <c r="D1368" s="2">
        <v>2958465</v>
      </c>
      <c r="E1368" s="2">
        <v>45292</v>
      </c>
      <c r="F1368" s="28">
        <v>159</v>
      </c>
      <c r="G1368" t="s">
        <v>2</v>
      </c>
    </row>
    <row r="1369" spans="1:7" x14ac:dyDescent="0.25">
      <c r="A1369" t="s">
        <v>0</v>
      </c>
      <c r="B1369" t="s">
        <v>2141</v>
      </c>
      <c r="C1369">
        <v>2914165</v>
      </c>
      <c r="D1369" s="2">
        <v>2958465</v>
      </c>
      <c r="E1369" s="2">
        <v>45797</v>
      </c>
      <c r="F1369" s="28">
        <v>103.35</v>
      </c>
      <c r="G1369" t="s">
        <v>2</v>
      </c>
    </row>
    <row r="1370" spans="1:7" x14ac:dyDescent="0.25">
      <c r="A1370" t="s">
        <v>0</v>
      </c>
      <c r="B1370" t="s">
        <v>2141</v>
      </c>
      <c r="C1370">
        <v>2914173</v>
      </c>
      <c r="D1370" s="2">
        <v>2958465</v>
      </c>
      <c r="E1370" s="2">
        <v>45292</v>
      </c>
      <c r="F1370" s="28">
        <v>302</v>
      </c>
      <c r="G1370" t="s">
        <v>2</v>
      </c>
    </row>
    <row r="1371" spans="1:7" x14ac:dyDescent="0.25">
      <c r="A1371" t="s">
        <v>0</v>
      </c>
      <c r="B1371" t="s">
        <v>2141</v>
      </c>
      <c r="C1371">
        <v>2914175</v>
      </c>
      <c r="D1371" s="2">
        <v>2958465</v>
      </c>
      <c r="E1371" s="2">
        <v>45292</v>
      </c>
      <c r="F1371" s="28">
        <v>302</v>
      </c>
      <c r="G1371" t="s">
        <v>2</v>
      </c>
    </row>
    <row r="1372" spans="1:7" x14ac:dyDescent="0.25">
      <c r="A1372" t="s">
        <v>0</v>
      </c>
      <c r="B1372" t="s">
        <v>2141</v>
      </c>
      <c r="C1372">
        <v>2914400</v>
      </c>
      <c r="D1372" s="2">
        <v>2958465</v>
      </c>
      <c r="E1372" s="2">
        <v>45207</v>
      </c>
      <c r="F1372" s="28">
        <v>350</v>
      </c>
      <c r="G1372" t="s">
        <v>18</v>
      </c>
    </row>
    <row r="1373" spans="1:7" x14ac:dyDescent="0.25">
      <c r="A1373" t="s">
        <v>0</v>
      </c>
      <c r="B1373" t="s">
        <v>2141</v>
      </c>
      <c r="C1373">
        <v>2914401</v>
      </c>
      <c r="D1373" s="2">
        <v>2958465</v>
      </c>
      <c r="E1373" s="2">
        <v>45207</v>
      </c>
      <c r="F1373" s="28">
        <v>350</v>
      </c>
      <c r="G1373" t="s">
        <v>18</v>
      </c>
    </row>
    <row r="1374" spans="1:7" x14ac:dyDescent="0.25">
      <c r="A1374" t="s">
        <v>0</v>
      </c>
      <c r="B1374" t="s">
        <v>2141</v>
      </c>
      <c r="C1374">
        <v>2917173</v>
      </c>
      <c r="D1374" s="2">
        <v>2958465</v>
      </c>
      <c r="E1374" s="2">
        <v>40742</v>
      </c>
      <c r="F1374" s="28">
        <v>94.25</v>
      </c>
      <c r="G1374" t="s">
        <v>2</v>
      </c>
    </row>
    <row r="1375" spans="1:7" x14ac:dyDescent="0.25">
      <c r="A1375" t="s">
        <v>0</v>
      </c>
      <c r="B1375" t="s">
        <v>2141</v>
      </c>
      <c r="C1375">
        <v>2917175</v>
      </c>
      <c r="D1375" s="2">
        <v>2958465</v>
      </c>
      <c r="E1375" s="2">
        <v>40742</v>
      </c>
      <c r="F1375" s="28">
        <v>94.25</v>
      </c>
      <c r="G1375" t="s">
        <v>2</v>
      </c>
    </row>
    <row r="1376" spans="1:7" x14ac:dyDescent="0.25">
      <c r="A1376" t="s">
        <v>0</v>
      </c>
      <c r="B1376" t="s">
        <v>2141</v>
      </c>
      <c r="C1376">
        <v>2917673</v>
      </c>
      <c r="D1376" s="2">
        <v>2958465</v>
      </c>
      <c r="E1376" s="2">
        <v>40742</v>
      </c>
      <c r="F1376" s="28">
        <v>89.7</v>
      </c>
      <c r="G1376" t="s">
        <v>2</v>
      </c>
    </row>
    <row r="1377" spans="1:7" x14ac:dyDescent="0.25">
      <c r="A1377" t="s">
        <v>0</v>
      </c>
      <c r="B1377" t="s">
        <v>2141</v>
      </c>
      <c r="C1377">
        <v>2917675</v>
      </c>
      <c r="D1377" s="2">
        <v>2958465</v>
      </c>
      <c r="E1377" s="2">
        <v>40742</v>
      </c>
      <c r="F1377" s="28">
        <v>78</v>
      </c>
      <c r="G1377" t="s">
        <v>2</v>
      </c>
    </row>
    <row r="1378" spans="1:7" x14ac:dyDescent="0.25">
      <c r="A1378" t="s">
        <v>0</v>
      </c>
      <c r="B1378" t="s">
        <v>2141</v>
      </c>
      <c r="C1378">
        <v>2917683</v>
      </c>
      <c r="D1378" s="2">
        <v>2958465</v>
      </c>
      <c r="E1378" s="2">
        <v>40184</v>
      </c>
      <c r="F1378" s="28">
        <v>149.5</v>
      </c>
      <c r="G1378" t="s">
        <v>2</v>
      </c>
    </row>
    <row r="1379" spans="1:7" x14ac:dyDescent="0.25">
      <c r="A1379" t="s">
        <v>0</v>
      </c>
      <c r="B1379" t="s">
        <v>2141</v>
      </c>
      <c r="C1379">
        <v>2917684</v>
      </c>
      <c r="D1379" s="2">
        <v>2958465</v>
      </c>
      <c r="E1379" s="2">
        <v>39613</v>
      </c>
      <c r="F1379" s="28">
        <v>127.1</v>
      </c>
      <c r="G1379" t="s">
        <v>2</v>
      </c>
    </row>
    <row r="1380" spans="1:7" x14ac:dyDescent="0.25">
      <c r="A1380" t="s">
        <v>0</v>
      </c>
      <c r="B1380" t="s">
        <v>2141</v>
      </c>
      <c r="C1380">
        <v>2917685</v>
      </c>
      <c r="D1380" s="2">
        <v>2958465</v>
      </c>
      <c r="E1380" s="2">
        <v>39619</v>
      </c>
      <c r="F1380" s="28">
        <v>127.1</v>
      </c>
      <c r="G1380" t="s">
        <v>2</v>
      </c>
    </row>
    <row r="1381" spans="1:7" x14ac:dyDescent="0.25">
      <c r="A1381" t="s">
        <v>0</v>
      </c>
      <c r="B1381" t="s">
        <v>2141</v>
      </c>
      <c r="C1381">
        <v>2918000</v>
      </c>
      <c r="D1381" s="2">
        <v>2958465</v>
      </c>
      <c r="E1381" s="2">
        <v>44946</v>
      </c>
      <c r="F1381" s="28">
        <v>216</v>
      </c>
      <c r="G1381" t="s">
        <v>18</v>
      </c>
    </row>
    <row r="1382" spans="1:7" x14ac:dyDescent="0.25">
      <c r="A1382" t="s">
        <v>0</v>
      </c>
      <c r="B1382" t="s">
        <v>2141</v>
      </c>
      <c r="C1382">
        <v>2918163</v>
      </c>
      <c r="D1382" s="2">
        <v>2958465</v>
      </c>
      <c r="E1382" s="2">
        <v>43108</v>
      </c>
      <c r="F1382" s="28">
        <v>52.65</v>
      </c>
      <c r="G1382" t="s">
        <v>2</v>
      </c>
    </row>
    <row r="1383" spans="1:7" x14ac:dyDescent="0.25">
      <c r="A1383" t="s">
        <v>0</v>
      </c>
      <c r="B1383" t="s">
        <v>2141</v>
      </c>
      <c r="C1383">
        <v>2918165</v>
      </c>
      <c r="D1383" s="2">
        <v>2958465</v>
      </c>
      <c r="E1383" s="2">
        <v>43108</v>
      </c>
      <c r="F1383" s="28">
        <v>52.65</v>
      </c>
      <c r="G1383" t="s">
        <v>2</v>
      </c>
    </row>
    <row r="1384" spans="1:7" x14ac:dyDescent="0.25">
      <c r="A1384" t="s">
        <v>0</v>
      </c>
      <c r="B1384" t="s">
        <v>2141</v>
      </c>
      <c r="C1384">
        <v>2918173</v>
      </c>
      <c r="D1384" s="2">
        <v>2958465</v>
      </c>
      <c r="E1384" s="2">
        <v>43108</v>
      </c>
      <c r="F1384" s="28">
        <v>104.65</v>
      </c>
      <c r="G1384" t="s">
        <v>2</v>
      </c>
    </row>
    <row r="1385" spans="1:7" x14ac:dyDescent="0.25">
      <c r="A1385" t="s">
        <v>0</v>
      </c>
      <c r="B1385" t="s">
        <v>2141</v>
      </c>
      <c r="C1385">
        <v>2918175</v>
      </c>
      <c r="D1385" s="2">
        <v>2958465</v>
      </c>
      <c r="E1385" s="2">
        <v>43108</v>
      </c>
      <c r="F1385" s="28">
        <v>104.65</v>
      </c>
      <c r="G1385" t="s">
        <v>2</v>
      </c>
    </row>
    <row r="1386" spans="1:7" x14ac:dyDescent="0.25">
      <c r="A1386" t="s">
        <v>0</v>
      </c>
      <c r="B1386" t="s">
        <v>2141</v>
      </c>
      <c r="C1386">
        <v>2918400</v>
      </c>
      <c r="D1386" s="2">
        <v>2958465</v>
      </c>
      <c r="E1386" s="2">
        <v>44946</v>
      </c>
      <c r="F1386" s="28">
        <v>220</v>
      </c>
      <c r="G1386" t="s">
        <v>18</v>
      </c>
    </row>
    <row r="1387" spans="1:7" x14ac:dyDescent="0.25">
      <c r="A1387" t="s">
        <v>0</v>
      </c>
      <c r="B1387" t="s">
        <v>2141</v>
      </c>
      <c r="C1387">
        <v>2918401</v>
      </c>
      <c r="D1387" s="2">
        <v>2958465</v>
      </c>
      <c r="E1387" s="2">
        <v>44946</v>
      </c>
      <c r="F1387" s="28">
        <v>220</v>
      </c>
      <c r="G1387" t="s">
        <v>18</v>
      </c>
    </row>
    <row r="1388" spans="1:7" x14ac:dyDescent="0.25">
      <c r="A1388" t="s">
        <v>0</v>
      </c>
      <c r="B1388" t="s">
        <v>2141</v>
      </c>
      <c r="C1388">
        <v>2918663</v>
      </c>
      <c r="D1388" s="2">
        <v>2958465</v>
      </c>
      <c r="E1388" s="2">
        <v>43108</v>
      </c>
      <c r="F1388" s="28">
        <v>57.2</v>
      </c>
      <c r="G1388" t="s">
        <v>2</v>
      </c>
    </row>
    <row r="1389" spans="1:7" x14ac:dyDescent="0.25">
      <c r="A1389" t="s">
        <v>0</v>
      </c>
      <c r="B1389" t="s">
        <v>2141</v>
      </c>
      <c r="C1389">
        <v>2918664</v>
      </c>
      <c r="D1389" s="2">
        <v>2958465</v>
      </c>
      <c r="E1389" s="2">
        <v>40269</v>
      </c>
      <c r="F1389" s="28">
        <v>55.25</v>
      </c>
      <c r="G1389" t="s">
        <v>2</v>
      </c>
    </row>
    <row r="1390" spans="1:7" x14ac:dyDescent="0.25">
      <c r="A1390" t="s">
        <v>0</v>
      </c>
      <c r="B1390" t="s">
        <v>2141</v>
      </c>
      <c r="C1390">
        <v>2918665</v>
      </c>
      <c r="D1390" s="2">
        <v>2958465</v>
      </c>
      <c r="E1390" s="2">
        <v>43108</v>
      </c>
      <c r="F1390" s="28">
        <v>57.2</v>
      </c>
      <c r="G1390" t="s">
        <v>2</v>
      </c>
    </row>
    <row r="1391" spans="1:7" x14ac:dyDescent="0.25">
      <c r="A1391" t="s">
        <v>0</v>
      </c>
      <c r="B1391" t="s">
        <v>2141</v>
      </c>
      <c r="C1391">
        <v>2918673</v>
      </c>
      <c r="D1391" s="2">
        <v>2958465</v>
      </c>
      <c r="E1391" s="2">
        <v>43108</v>
      </c>
      <c r="F1391" s="28">
        <v>113.75</v>
      </c>
      <c r="G1391" t="s">
        <v>2</v>
      </c>
    </row>
    <row r="1392" spans="1:7" x14ac:dyDescent="0.25">
      <c r="A1392" t="s">
        <v>0</v>
      </c>
      <c r="B1392" t="s">
        <v>2141</v>
      </c>
      <c r="C1392">
        <v>2918674</v>
      </c>
      <c r="D1392" s="2">
        <v>2958465</v>
      </c>
      <c r="E1392" s="2">
        <v>41320</v>
      </c>
      <c r="F1392" s="28">
        <v>85.15</v>
      </c>
      <c r="G1392" t="s">
        <v>2</v>
      </c>
    </row>
    <row r="1393" spans="1:7" x14ac:dyDescent="0.25">
      <c r="A1393" t="s">
        <v>0</v>
      </c>
      <c r="B1393" t="s">
        <v>2141</v>
      </c>
      <c r="C1393">
        <v>2918675</v>
      </c>
      <c r="D1393" s="2">
        <v>2958465</v>
      </c>
      <c r="E1393" s="2">
        <v>43108</v>
      </c>
      <c r="F1393" s="28">
        <v>113.75</v>
      </c>
      <c r="G1393" t="s">
        <v>2</v>
      </c>
    </row>
    <row r="1394" spans="1:7" x14ac:dyDescent="0.25">
      <c r="A1394" t="s">
        <v>0</v>
      </c>
      <c r="B1394" t="s">
        <v>2141</v>
      </c>
      <c r="C1394">
        <v>2920673</v>
      </c>
      <c r="D1394" s="2">
        <v>2958465</v>
      </c>
      <c r="E1394" s="2">
        <v>40175</v>
      </c>
      <c r="F1394" s="28">
        <v>58.5</v>
      </c>
      <c r="G1394" t="s">
        <v>2</v>
      </c>
    </row>
    <row r="1395" spans="1:7" x14ac:dyDescent="0.25">
      <c r="A1395" t="s">
        <v>0</v>
      </c>
      <c r="B1395" t="s">
        <v>2141</v>
      </c>
      <c r="C1395">
        <v>2920674</v>
      </c>
      <c r="D1395" s="2">
        <v>2958465</v>
      </c>
      <c r="E1395" s="2">
        <v>40175</v>
      </c>
      <c r="F1395" s="28">
        <v>58.5</v>
      </c>
      <c r="G1395" t="s">
        <v>2</v>
      </c>
    </row>
    <row r="1396" spans="1:7" x14ac:dyDescent="0.25">
      <c r="A1396" t="s">
        <v>0</v>
      </c>
      <c r="B1396" t="s">
        <v>2141</v>
      </c>
      <c r="C1396">
        <v>2920683</v>
      </c>
      <c r="D1396" s="2">
        <v>2958465</v>
      </c>
      <c r="E1396" s="2">
        <v>40175</v>
      </c>
      <c r="F1396" s="28">
        <v>113.1</v>
      </c>
      <c r="G1396" t="s">
        <v>2</v>
      </c>
    </row>
    <row r="1397" spans="1:7" x14ac:dyDescent="0.25">
      <c r="A1397" t="s">
        <v>0</v>
      </c>
      <c r="B1397" t="s">
        <v>2141</v>
      </c>
      <c r="C1397">
        <v>2920684</v>
      </c>
      <c r="D1397" s="2">
        <v>2958465</v>
      </c>
      <c r="E1397" s="2">
        <v>40175</v>
      </c>
      <c r="F1397" s="28">
        <v>113.1</v>
      </c>
      <c r="G1397" t="s">
        <v>2</v>
      </c>
    </row>
    <row r="1398" spans="1:7" x14ac:dyDescent="0.25">
      <c r="A1398" t="s">
        <v>0</v>
      </c>
      <c r="B1398" t="s">
        <v>2141</v>
      </c>
      <c r="C1398">
        <v>2924000</v>
      </c>
      <c r="D1398" s="2">
        <v>2958465</v>
      </c>
      <c r="E1398" s="2">
        <v>44774</v>
      </c>
      <c r="F1398" s="28">
        <v>203</v>
      </c>
      <c r="G1398" t="s">
        <v>18</v>
      </c>
    </row>
    <row r="1399" spans="1:7" x14ac:dyDescent="0.25">
      <c r="A1399" t="s">
        <v>0</v>
      </c>
      <c r="B1399" t="s">
        <v>2141</v>
      </c>
      <c r="C1399">
        <v>2924104</v>
      </c>
      <c r="D1399" s="2">
        <v>2958465</v>
      </c>
      <c r="E1399" s="2">
        <v>45223</v>
      </c>
      <c r="F1399" s="28">
        <v>223.6</v>
      </c>
      <c r="G1399" t="s">
        <v>2</v>
      </c>
    </row>
    <row r="1400" spans="1:7" x14ac:dyDescent="0.25">
      <c r="A1400" t="s">
        <v>0</v>
      </c>
      <c r="B1400" t="s">
        <v>2141</v>
      </c>
      <c r="C1400">
        <v>2924105</v>
      </c>
      <c r="D1400" s="2">
        <v>2958465</v>
      </c>
      <c r="E1400" s="2">
        <v>45223</v>
      </c>
      <c r="F1400" s="28">
        <v>223.6</v>
      </c>
      <c r="G1400" t="s">
        <v>2</v>
      </c>
    </row>
    <row r="1401" spans="1:7" x14ac:dyDescent="0.25">
      <c r="A1401" t="s">
        <v>0</v>
      </c>
      <c r="B1401" t="s">
        <v>2141</v>
      </c>
      <c r="C1401">
        <v>2924106</v>
      </c>
      <c r="D1401" s="2">
        <v>2958465</v>
      </c>
      <c r="E1401" s="2">
        <v>45223</v>
      </c>
      <c r="F1401" s="28">
        <v>247</v>
      </c>
      <c r="G1401" t="s">
        <v>2</v>
      </c>
    </row>
    <row r="1402" spans="1:7" x14ac:dyDescent="0.25">
      <c r="A1402" t="s">
        <v>0</v>
      </c>
      <c r="B1402" t="s">
        <v>2141</v>
      </c>
      <c r="C1402">
        <v>2924107</v>
      </c>
      <c r="D1402" s="2">
        <v>2958465</v>
      </c>
      <c r="E1402" s="2">
        <v>45223</v>
      </c>
      <c r="F1402" s="28">
        <v>247</v>
      </c>
      <c r="G1402" t="s">
        <v>2</v>
      </c>
    </row>
    <row r="1403" spans="1:7" x14ac:dyDescent="0.25">
      <c r="A1403" t="s">
        <v>0</v>
      </c>
      <c r="B1403" t="s">
        <v>2141</v>
      </c>
      <c r="C1403">
        <v>2924128</v>
      </c>
      <c r="D1403" s="2">
        <v>2958465</v>
      </c>
      <c r="E1403" s="2">
        <v>45223</v>
      </c>
      <c r="F1403" s="28">
        <v>223.6</v>
      </c>
      <c r="G1403" t="s">
        <v>2</v>
      </c>
    </row>
    <row r="1404" spans="1:7" x14ac:dyDescent="0.25">
      <c r="A1404" t="s">
        <v>0</v>
      </c>
      <c r="B1404" t="s">
        <v>2141</v>
      </c>
      <c r="C1404">
        <v>2924129</v>
      </c>
      <c r="D1404" s="2">
        <v>2958465</v>
      </c>
      <c r="E1404" s="2">
        <v>45223</v>
      </c>
      <c r="F1404" s="28">
        <v>223.6</v>
      </c>
      <c r="G1404" t="s">
        <v>2</v>
      </c>
    </row>
    <row r="1405" spans="1:7" x14ac:dyDescent="0.25">
      <c r="A1405" t="s">
        <v>0</v>
      </c>
      <c r="B1405" t="s">
        <v>2141</v>
      </c>
      <c r="C1405">
        <v>2924130</v>
      </c>
      <c r="D1405" s="2">
        <v>2958465</v>
      </c>
      <c r="E1405" s="2">
        <v>45223</v>
      </c>
      <c r="F1405" s="28">
        <v>223.6</v>
      </c>
      <c r="G1405" t="s">
        <v>2</v>
      </c>
    </row>
    <row r="1406" spans="1:7" x14ac:dyDescent="0.25">
      <c r="A1406" t="s">
        <v>0</v>
      </c>
      <c r="B1406" t="s">
        <v>2141</v>
      </c>
      <c r="C1406">
        <v>2924150</v>
      </c>
      <c r="D1406" s="2">
        <v>2958465</v>
      </c>
      <c r="E1406" s="2">
        <v>45223</v>
      </c>
      <c r="F1406" s="28">
        <v>223.6</v>
      </c>
      <c r="G1406" t="s">
        <v>2</v>
      </c>
    </row>
    <row r="1407" spans="1:7" x14ac:dyDescent="0.25">
      <c r="A1407" t="s">
        <v>0</v>
      </c>
      <c r="B1407" t="s">
        <v>2141</v>
      </c>
      <c r="C1407">
        <v>2924151</v>
      </c>
      <c r="D1407" s="2">
        <v>2958465</v>
      </c>
      <c r="E1407" s="2">
        <v>45223</v>
      </c>
      <c r="F1407" s="28">
        <v>223.6</v>
      </c>
      <c r="G1407" t="s">
        <v>2</v>
      </c>
    </row>
    <row r="1408" spans="1:7" x14ac:dyDescent="0.25">
      <c r="A1408" t="s">
        <v>0</v>
      </c>
      <c r="B1408" t="s">
        <v>2141</v>
      </c>
      <c r="C1408">
        <v>2924152</v>
      </c>
      <c r="D1408" s="2">
        <v>2958465</v>
      </c>
      <c r="E1408" s="2">
        <v>45223</v>
      </c>
      <c r="F1408" s="28">
        <v>223.6</v>
      </c>
      <c r="G1408" t="s">
        <v>2</v>
      </c>
    </row>
    <row r="1409" spans="1:7" x14ac:dyDescent="0.25">
      <c r="A1409" t="s">
        <v>0</v>
      </c>
      <c r="B1409" t="s">
        <v>2141</v>
      </c>
      <c r="C1409">
        <v>2924160</v>
      </c>
      <c r="D1409" s="2">
        <v>2958465</v>
      </c>
      <c r="E1409" s="2">
        <v>45223</v>
      </c>
      <c r="F1409" s="28">
        <v>223.6</v>
      </c>
      <c r="G1409" t="s">
        <v>2</v>
      </c>
    </row>
    <row r="1410" spans="1:7" x14ac:dyDescent="0.25">
      <c r="A1410" t="s">
        <v>0</v>
      </c>
      <c r="B1410" t="s">
        <v>2141</v>
      </c>
      <c r="C1410">
        <v>2924181</v>
      </c>
      <c r="D1410" s="2">
        <v>2958465</v>
      </c>
      <c r="E1410" s="2">
        <v>45223</v>
      </c>
      <c r="F1410" s="28">
        <v>247</v>
      </c>
      <c r="G1410" t="s">
        <v>2</v>
      </c>
    </row>
    <row r="1411" spans="1:7" x14ac:dyDescent="0.25">
      <c r="A1411" t="s">
        <v>0</v>
      </c>
      <c r="B1411" t="s">
        <v>2141</v>
      </c>
      <c r="C1411">
        <v>2924183</v>
      </c>
      <c r="D1411" s="2">
        <v>2958465</v>
      </c>
      <c r="E1411" s="2">
        <v>45223</v>
      </c>
      <c r="F1411" s="28">
        <v>247</v>
      </c>
      <c r="G1411" t="s">
        <v>2</v>
      </c>
    </row>
    <row r="1412" spans="1:7" x14ac:dyDescent="0.25">
      <c r="A1412" t="s">
        <v>0</v>
      </c>
      <c r="B1412" t="s">
        <v>2141</v>
      </c>
      <c r="C1412">
        <v>2924184</v>
      </c>
      <c r="D1412" s="2">
        <v>2958465</v>
      </c>
      <c r="E1412" s="2">
        <v>45223</v>
      </c>
      <c r="F1412" s="28">
        <v>247</v>
      </c>
      <c r="G1412" t="s">
        <v>2</v>
      </c>
    </row>
    <row r="1413" spans="1:7" x14ac:dyDescent="0.25">
      <c r="A1413" t="s">
        <v>0</v>
      </c>
      <c r="B1413" t="s">
        <v>2141</v>
      </c>
      <c r="C1413">
        <v>2924185</v>
      </c>
      <c r="D1413" s="2">
        <v>2958465</v>
      </c>
      <c r="E1413" s="2">
        <v>45223</v>
      </c>
      <c r="F1413" s="28">
        <v>247</v>
      </c>
      <c r="G1413" t="s">
        <v>2</v>
      </c>
    </row>
    <row r="1414" spans="1:7" x14ac:dyDescent="0.25">
      <c r="A1414" t="s">
        <v>0</v>
      </c>
      <c r="B1414" t="s">
        <v>2141</v>
      </c>
      <c r="C1414">
        <v>2924206</v>
      </c>
      <c r="D1414" s="2">
        <v>2958465</v>
      </c>
      <c r="E1414" s="2">
        <v>45223</v>
      </c>
      <c r="F1414" s="28">
        <v>247</v>
      </c>
      <c r="G1414" t="s">
        <v>2</v>
      </c>
    </row>
    <row r="1415" spans="1:7" x14ac:dyDescent="0.25">
      <c r="A1415" t="s">
        <v>0</v>
      </c>
      <c r="B1415" t="s">
        <v>2141</v>
      </c>
      <c r="C1415">
        <v>2924207</v>
      </c>
      <c r="D1415" s="2">
        <v>2958465</v>
      </c>
      <c r="E1415" s="2">
        <v>45223</v>
      </c>
      <c r="F1415" s="28">
        <v>247</v>
      </c>
      <c r="G1415" t="s">
        <v>2</v>
      </c>
    </row>
    <row r="1416" spans="1:7" x14ac:dyDescent="0.25">
      <c r="A1416" t="s">
        <v>0</v>
      </c>
      <c r="B1416" t="s">
        <v>2141</v>
      </c>
      <c r="C1416">
        <v>2924208</v>
      </c>
      <c r="D1416" s="2">
        <v>2958465</v>
      </c>
      <c r="E1416" s="2">
        <v>45223</v>
      </c>
      <c r="F1416" s="28">
        <v>247</v>
      </c>
      <c r="G1416" t="s">
        <v>2</v>
      </c>
    </row>
    <row r="1417" spans="1:7" x14ac:dyDescent="0.25">
      <c r="A1417" t="s">
        <v>0</v>
      </c>
      <c r="B1417" t="s">
        <v>2141</v>
      </c>
      <c r="C1417">
        <v>2924229</v>
      </c>
      <c r="D1417" s="2">
        <v>2958465</v>
      </c>
      <c r="E1417" s="2">
        <v>45223</v>
      </c>
      <c r="F1417" s="28">
        <v>247</v>
      </c>
      <c r="G1417" t="s">
        <v>2</v>
      </c>
    </row>
    <row r="1418" spans="1:7" x14ac:dyDescent="0.25">
      <c r="A1418" t="s">
        <v>0</v>
      </c>
      <c r="B1418" t="s">
        <v>2141</v>
      </c>
      <c r="C1418">
        <v>2924230</v>
      </c>
      <c r="D1418" s="2">
        <v>2958465</v>
      </c>
      <c r="E1418" s="2">
        <v>45223</v>
      </c>
      <c r="F1418" s="28">
        <v>223.6</v>
      </c>
      <c r="G1418" t="s">
        <v>2</v>
      </c>
    </row>
    <row r="1419" spans="1:7" x14ac:dyDescent="0.25">
      <c r="A1419" t="s">
        <v>0</v>
      </c>
      <c r="B1419" t="s">
        <v>2141</v>
      </c>
      <c r="C1419">
        <v>2924257</v>
      </c>
      <c r="D1419" s="2">
        <v>2958465</v>
      </c>
      <c r="E1419" s="2">
        <v>44764</v>
      </c>
      <c r="F1419" s="28">
        <v>214.5</v>
      </c>
      <c r="G1419" t="s">
        <v>2</v>
      </c>
    </row>
    <row r="1420" spans="1:7" x14ac:dyDescent="0.25">
      <c r="A1420" t="s">
        <v>0</v>
      </c>
      <c r="B1420" t="s">
        <v>2141</v>
      </c>
      <c r="C1420">
        <v>2924258</v>
      </c>
      <c r="D1420" s="2">
        <v>2958465</v>
      </c>
      <c r="E1420" s="2">
        <v>45223</v>
      </c>
      <c r="F1420" s="28">
        <v>247</v>
      </c>
      <c r="G1420" t="s">
        <v>2</v>
      </c>
    </row>
    <row r="1421" spans="1:7" x14ac:dyDescent="0.25">
      <c r="A1421" t="s">
        <v>0</v>
      </c>
      <c r="B1421" t="s">
        <v>2141</v>
      </c>
      <c r="C1421">
        <v>2924271</v>
      </c>
      <c r="D1421" s="2">
        <v>2958465</v>
      </c>
      <c r="E1421" s="2">
        <v>44764</v>
      </c>
      <c r="F1421" s="28">
        <v>210</v>
      </c>
      <c r="G1421" t="s">
        <v>18</v>
      </c>
    </row>
    <row r="1422" spans="1:7" x14ac:dyDescent="0.25">
      <c r="A1422" t="s">
        <v>0</v>
      </c>
      <c r="B1422" t="s">
        <v>2141</v>
      </c>
      <c r="C1422">
        <v>2924284</v>
      </c>
      <c r="D1422" s="2">
        <v>2958465</v>
      </c>
      <c r="E1422" s="2">
        <v>44305</v>
      </c>
      <c r="F1422" s="28">
        <v>200</v>
      </c>
      <c r="G1422" t="s">
        <v>18</v>
      </c>
    </row>
    <row r="1423" spans="1:7" x14ac:dyDescent="0.25">
      <c r="A1423" t="s">
        <v>0</v>
      </c>
      <c r="B1423" t="s">
        <v>2141</v>
      </c>
      <c r="C1423">
        <v>2924288</v>
      </c>
      <c r="D1423" s="2">
        <v>2958465</v>
      </c>
      <c r="E1423" s="2">
        <v>44764</v>
      </c>
      <c r="F1423" s="28">
        <v>211</v>
      </c>
      <c r="G1423" t="s">
        <v>18</v>
      </c>
    </row>
    <row r="1424" spans="1:7" x14ac:dyDescent="0.25">
      <c r="A1424" t="s">
        <v>0</v>
      </c>
      <c r="B1424" t="s">
        <v>2141</v>
      </c>
      <c r="C1424">
        <v>2924400</v>
      </c>
      <c r="D1424" s="2">
        <v>2958465</v>
      </c>
      <c r="E1424" s="2">
        <v>44774</v>
      </c>
      <c r="F1424" s="28">
        <v>207</v>
      </c>
      <c r="G1424" t="s">
        <v>18</v>
      </c>
    </row>
    <row r="1425" spans="1:7" x14ac:dyDescent="0.25">
      <c r="A1425" t="s">
        <v>0</v>
      </c>
      <c r="B1425" t="s">
        <v>2141</v>
      </c>
      <c r="C1425">
        <v>2924401</v>
      </c>
      <c r="D1425" s="2">
        <v>2958465</v>
      </c>
      <c r="E1425" s="2">
        <v>44774</v>
      </c>
      <c r="F1425" s="28">
        <v>207</v>
      </c>
      <c r="G1425" t="s">
        <v>18</v>
      </c>
    </row>
    <row r="1426" spans="1:7" x14ac:dyDescent="0.25">
      <c r="A1426" t="s">
        <v>0</v>
      </c>
      <c r="B1426" t="s">
        <v>2141</v>
      </c>
      <c r="C1426">
        <v>2924604</v>
      </c>
      <c r="D1426" s="2">
        <v>2958465</v>
      </c>
      <c r="E1426" s="2">
        <v>43344</v>
      </c>
      <c r="F1426" s="28">
        <v>148.19999999999999</v>
      </c>
      <c r="G1426" t="s">
        <v>2</v>
      </c>
    </row>
    <row r="1427" spans="1:7" x14ac:dyDescent="0.25">
      <c r="A1427" t="s">
        <v>0</v>
      </c>
      <c r="B1427" t="s">
        <v>2141</v>
      </c>
      <c r="C1427">
        <v>2924605</v>
      </c>
      <c r="D1427" s="2">
        <v>2958465</v>
      </c>
      <c r="E1427" s="2">
        <v>43344</v>
      </c>
      <c r="F1427" s="28">
        <v>148.19999999999999</v>
      </c>
      <c r="G1427" t="s">
        <v>2</v>
      </c>
    </row>
    <row r="1428" spans="1:7" x14ac:dyDescent="0.25">
      <c r="A1428" t="s">
        <v>0</v>
      </c>
      <c r="B1428" t="s">
        <v>2141</v>
      </c>
      <c r="C1428">
        <v>2924606</v>
      </c>
      <c r="D1428" s="2">
        <v>2958465</v>
      </c>
      <c r="E1428" s="2">
        <v>43344</v>
      </c>
      <c r="F1428" s="28">
        <v>164.45</v>
      </c>
      <c r="G1428" t="s">
        <v>2</v>
      </c>
    </row>
    <row r="1429" spans="1:7" x14ac:dyDescent="0.25">
      <c r="A1429" t="s">
        <v>0</v>
      </c>
      <c r="B1429" t="s">
        <v>2141</v>
      </c>
      <c r="C1429">
        <v>2924607</v>
      </c>
      <c r="D1429" s="2">
        <v>2958465</v>
      </c>
      <c r="E1429" s="2">
        <v>43344</v>
      </c>
      <c r="F1429" s="28">
        <v>164.45</v>
      </c>
      <c r="G1429" t="s">
        <v>2</v>
      </c>
    </row>
    <row r="1430" spans="1:7" x14ac:dyDescent="0.25">
      <c r="A1430" t="s">
        <v>0</v>
      </c>
      <c r="B1430" t="s">
        <v>2141</v>
      </c>
      <c r="C1430">
        <v>2924628</v>
      </c>
      <c r="D1430" s="2">
        <v>2958465</v>
      </c>
      <c r="E1430" s="2">
        <v>43344</v>
      </c>
      <c r="F1430" s="28">
        <v>148.19999999999999</v>
      </c>
      <c r="G1430" t="s">
        <v>2</v>
      </c>
    </row>
    <row r="1431" spans="1:7" x14ac:dyDescent="0.25">
      <c r="A1431" t="s">
        <v>0</v>
      </c>
      <c r="B1431" t="s">
        <v>2141</v>
      </c>
      <c r="C1431">
        <v>2924629</v>
      </c>
      <c r="D1431" s="2">
        <v>2958465</v>
      </c>
      <c r="E1431" s="2">
        <v>43344</v>
      </c>
      <c r="F1431" s="28">
        <v>148.19999999999999</v>
      </c>
      <c r="G1431" t="s">
        <v>2</v>
      </c>
    </row>
    <row r="1432" spans="1:7" x14ac:dyDescent="0.25">
      <c r="A1432" t="s">
        <v>0</v>
      </c>
      <c r="B1432" t="s">
        <v>2141</v>
      </c>
      <c r="C1432">
        <v>2924630</v>
      </c>
      <c r="D1432" s="2">
        <v>2958465</v>
      </c>
      <c r="E1432" s="2">
        <v>43344</v>
      </c>
      <c r="F1432" s="28">
        <v>148.19999999999999</v>
      </c>
      <c r="G1432" t="s">
        <v>2</v>
      </c>
    </row>
    <row r="1433" spans="1:7" x14ac:dyDescent="0.25">
      <c r="A1433" t="s">
        <v>0</v>
      </c>
      <c r="B1433" t="s">
        <v>2141</v>
      </c>
      <c r="C1433">
        <v>2924650</v>
      </c>
      <c r="D1433" s="2">
        <v>2958465</v>
      </c>
      <c r="E1433" s="2">
        <v>43344</v>
      </c>
      <c r="F1433" s="28">
        <v>172.9</v>
      </c>
      <c r="G1433" t="s">
        <v>2</v>
      </c>
    </row>
    <row r="1434" spans="1:7" x14ac:dyDescent="0.25">
      <c r="A1434" t="s">
        <v>0</v>
      </c>
      <c r="B1434" t="s">
        <v>2141</v>
      </c>
      <c r="C1434">
        <v>2924651</v>
      </c>
      <c r="D1434" s="2">
        <v>2958465</v>
      </c>
      <c r="E1434" s="2">
        <v>43344</v>
      </c>
      <c r="F1434" s="28">
        <v>172.9</v>
      </c>
      <c r="G1434" t="s">
        <v>2</v>
      </c>
    </row>
    <row r="1435" spans="1:7" x14ac:dyDescent="0.25">
      <c r="A1435" t="s">
        <v>0</v>
      </c>
      <c r="B1435" t="s">
        <v>2141</v>
      </c>
      <c r="C1435">
        <v>2924652</v>
      </c>
      <c r="D1435" s="2">
        <v>2958465</v>
      </c>
      <c r="E1435" s="2">
        <v>43344</v>
      </c>
      <c r="F1435" s="28">
        <v>172.9</v>
      </c>
      <c r="G1435" t="s">
        <v>2</v>
      </c>
    </row>
    <row r="1436" spans="1:7" x14ac:dyDescent="0.25">
      <c r="A1436" t="s">
        <v>0</v>
      </c>
      <c r="B1436" t="s">
        <v>2141</v>
      </c>
      <c r="C1436">
        <v>2924660</v>
      </c>
      <c r="D1436" s="2">
        <v>2958465</v>
      </c>
      <c r="E1436" s="2">
        <v>43344</v>
      </c>
      <c r="F1436" s="28">
        <v>172.9</v>
      </c>
      <c r="G1436" t="s">
        <v>2</v>
      </c>
    </row>
    <row r="1437" spans="1:7" x14ac:dyDescent="0.25">
      <c r="A1437" t="s">
        <v>0</v>
      </c>
      <c r="B1437" t="s">
        <v>2141</v>
      </c>
      <c r="C1437">
        <v>2924681</v>
      </c>
      <c r="D1437" s="2">
        <v>2958465</v>
      </c>
      <c r="E1437" s="2">
        <v>43344</v>
      </c>
      <c r="F1437" s="28">
        <v>192.4</v>
      </c>
      <c r="G1437" t="s">
        <v>2</v>
      </c>
    </row>
    <row r="1438" spans="1:7" x14ac:dyDescent="0.25">
      <c r="A1438" t="s">
        <v>0</v>
      </c>
      <c r="B1438" t="s">
        <v>2141</v>
      </c>
      <c r="C1438">
        <v>2924683</v>
      </c>
      <c r="D1438" s="2">
        <v>2958465</v>
      </c>
      <c r="E1438" s="2">
        <v>43344</v>
      </c>
      <c r="F1438" s="28">
        <v>192.4</v>
      </c>
      <c r="G1438" t="s">
        <v>2</v>
      </c>
    </row>
    <row r="1439" spans="1:7" x14ac:dyDescent="0.25">
      <c r="A1439" t="s">
        <v>0</v>
      </c>
      <c r="B1439" t="s">
        <v>2141</v>
      </c>
      <c r="C1439">
        <v>2924684</v>
      </c>
      <c r="D1439" s="2">
        <v>2958465</v>
      </c>
      <c r="E1439" s="2">
        <v>43344</v>
      </c>
      <c r="F1439" s="28">
        <v>192.4</v>
      </c>
      <c r="G1439" t="s">
        <v>2</v>
      </c>
    </row>
    <row r="1440" spans="1:7" x14ac:dyDescent="0.25">
      <c r="A1440" t="s">
        <v>0</v>
      </c>
      <c r="B1440" t="s">
        <v>2141</v>
      </c>
      <c r="C1440">
        <v>2924685</v>
      </c>
      <c r="D1440" s="2">
        <v>2958465</v>
      </c>
      <c r="E1440" s="2">
        <v>43344</v>
      </c>
      <c r="F1440" s="28">
        <v>192.4</v>
      </c>
      <c r="G1440" t="s">
        <v>2</v>
      </c>
    </row>
    <row r="1441" spans="1:7" x14ac:dyDescent="0.25">
      <c r="A1441" t="s">
        <v>0</v>
      </c>
      <c r="B1441" t="s">
        <v>2141</v>
      </c>
      <c r="C1441">
        <v>2924706</v>
      </c>
      <c r="D1441" s="2">
        <v>2958465</v>
      </c>
      <c r="E1441" s="2">
        <v>43344</v>
      </c>
      <c r="F1441" s="28">
        <v>164.45</v>
      </c>
      <c r="G1441" t="s">
        <v>2</v>
      </c>
    </row>
    <row r="1442" spans="1:7" x14ac:dyDescent="0.25">
      <c r="A1442" t="s">
        <v>0</v>
      </c>
      <c r="B1442" t="s">
        <v>2141</v>
      </c>
      <c r="C1442">
        <v>2924707</v>
      </c>
      <c r="D1442" s="2">
        <v>2958465</v>
      </c>
      <c r="E1442" s="2">
        <v>43344</v>
      </c>
      <c r="F1442" s="28">
        <v>164.45</v>
      </c>
      <c r="G1442" t="s">
        <v>2</v>
      </c>
    </row>
    <row r="1443" spans="1:7" x14ac:dyDescent="0.25">
      <c r="A1443" t="s">
        <v>0</v>
      </c>
      <c r="B1443" t="s">
        <v>2141</v>
      </c>
      <c r="C1443">
        <v>2924708</v>
      </c>
      <c r="D1443" s="2">
        <v>2958465</v>
      </c>
      <c r="E1443" s="2">
        <v>43344</v>
      </c>
      <c r="F1443" s="28">
        <v>164.45</v>
      </c>
      <c r="G1443" t="s">
        <v>2</v>
      </c>
    </row>
    <row r="1444" spans="1:7" x14ac:dyDescent="0.25">
      <c r="A1444" t="s">
        <v>0</v>
      </c>
      <c r="B1444" t="s">
        <v>2141</v>
      </c>
      <c r="C1444">
        <v>2924729</v>
      </c>
      <c r="D1444" s="2">
        <v>2958465</v>
      </c>
      <c r="E1444" s="2">
        <v>43344</v>
      </c>
      <c r="F1444" s="28">
        <v>192.4</v>
      </c>
      <c r="G1444" t="s">
        <v>2</v>
      </c>
    </row>
    <row r="1445" spans="1:7" x14ac:dyDescent="0.25">
      <c r="A1445" t="s">
        <v>0</v>
      </c>
      <c r="B1445" t="s">
        <v>2141</v>
      </c>
      <c r="C1445">
        <v>2924730</v>
      </c>
      <c r="D1445" s="2">
        <v>2958465</v>
      </c>
      <c r="E1445" s="2">
        <v>43344</v>
      </c>
      <c r="F1445" s="28">
        <v>172.9</v>
      </c>
      <c r="G1445" t="s">
        <v>2</v>
      </c>
    </row>
    <row r="1446" spans="1:7" x14ac:dyDescent="0.25">
      <c r="A1446" t="s">
        <v>0</v>
      </c>
      <c r="B1446" t="s">
        <v>2141</v>
      </c>
      <c r="C1446">
        <v>2924757</v>
      </c>
      <c r="D1446" s="2">
        <v>2958465</v>
      </c>
      <c r="E1446" s="2">
        <v>43344</v>
      </c>
      <c r="F1446" s="28">
        <v>172.9</v>
      </c>
      <c r="G1446" t="s">
        <v>2</v>
      </c>
    </row>
    <row r="1447" spans="1:7" x14ac:dyDescent="0.25">
      <c r="A1447" t="s">
        <v>0</v>
      </c>
      <c r="B1447" t="s">
        <v>2141</v>
      </c>
      <c r="C1447">
        <v>2924758</v>
      </c>
      <c r="D1447" s="2">
        <v>2958465</v>
      </c>
      <c r="E1447" s="2">
        <v>43344</v>
      </c>
      <c r="F1447" s="28">
        <v>192.4</v>
      </c>
      <c r="G1447" t="s">
        <v>2</v>
      </c>
    </row>
    <row r="1448" spans="1:7" x14ac:dyDescent="0.25">
      <c r="A1448" t="s">
        <v>0</v>
      </c>
      <c r="B1448" t="s">
        <v>2141</v>
      </c>
      <c r="C1448">
        <v>2927000</v>
      </c>
      <c r="D1448" s="2">
        <v>2958465</v>
      </c>
      <c r="E1448" s="2">
        <v>44256</v>
      </c>
      <c r="F1448" s="28">
        <v>182</v>
      </c>
      <c r="G1448" t="s">
        <v>18</v>
      </c>
    </row>
    <row r="1449" spans="1:7" x14ac:dyDescent="0.25">
      <c r="A1449" t="s">
        <v>0</v>
      </c>
      <c r="B1449" t="s">
        <v>2141</v>
      </c>
      <c r="C1449">
        <v>2927151</v>
      </c>
      <c r="D1449" s="2">
        <v>2958465</v>
      </c>
      <c r="E1449" s="2">
        <v>44406</v>
      </c>
      <c r="F1449" s="28">
        <v>222.3</v>
      </c>
      <c r="G1449" t="s">
        <v>2</v>
      </c>
    </row>
    <row r="1450" spans="1:7" x14ac:dyDescent="0.25">
      <c r="A1450" t="s">
        <v>0</v>
      </c>
      <c r="B1450" t="s">
        <v>2141</v>
      </c>
      <c r="C1450">
        <v>2927152</v>
      </c>
      <c r="D1450" s="2">
        <v>2958465</v>
      </c>
      <c r="E1450" s="2">
        <v>44406</v>
      </c>
      <c r="F1450" s="28">
        <v>222.3</v>
      </c>
      <c r="G1450" t="s">
        <v>2</v>
      </c>
    </row>
    <row r="1451" spans="1:7" x14ac:dyDescent="0.25">
      <c r="A1451" t="s">
        <v>0</v>
      </c>
      <c r="B1451" t="s">
        <v>2141</v>
      </c>
      <c r="C1451">
        <v>2927155</v>
      </c>
      <c r="D1451" s="2">
        <v>2958465</v>
      </c>
      <c r="E1451" s="2">
        <v>44406</v>
      </c>
      <c r="F1451" s="28">
        <v>197.6</v>
      </c>
      <c r="G1451" t="s">
        <v>2</v>
      </c>
    </row>
    <row r="1452" spans="1:7" x14ac:dyDescent="0.25">
      <c r="A1452" t="s">
        <v>0</v>
      </c>
      <c r="B1452" t="s">
        <v>2141</v>
      </c>
      <c r="C1452">
        <v>2927156</v>
      </c>
      <c r="D1452" s="2">
        <v>2958465</v>
      </c>
      <c r="E1452" s="2">
        <v>44406</v>
      </c>
      <c r="F1452" s="28">
        <v>197.6</v>
      </c>
      <c r="G1452" t="s">
        <v>2</v>
      </c>
    </row>
    <row r="1453" spans="1:7" x14ac:dyDescent="0.25">
      <c r="A1453" t="s">
        <v>0</v>
      </c>
      <c r="B1453" t="s">
        <v>2141</v>
      </c>
      <c r="C1453">
        <v>2927183</v>
      </c>
      <c r="D1453" s="2">
        <v>2958465</v>
      </c>
      <c r="E1453" s="2">
        <v>44406</v>
      </c>
      <c r="F1453" s="28">
        <v>247</v>
      </c>
      <c r="G1453" t="s">
        <v>2</v>
      </c>
    </row>
    <row r="1454" spans="1:7" x14ac:dyDescent="0.25">
      <c r="A1454" t="s">
        <v>0</v>
      </c>
      <c r="B1454" t="s">
        <v>2141</v>
      </c>
      <c r="C1454">
        <v>2927184</v>
      </c>
      <c r="D1454" s="2">
        <v>2958465</v>
      </c>
      <c r="E1454" s="2">
        <v>44406</v>
      </c>
      <c r="F1454" s="28">
        <v>247</v>
      </c>
      <c r="G1454" t="s">
        <v>2</v>
      </c>
    </row>
    <row r="1455" spans="1:7" x14ac:dyDescent="0.25">
      <c r="A1455" t="s">
        <v>0</v>
      </c>
      <c r="B1455" t="s">
        <v>2141</v>
      </c>
      <c r="C1455">
        <v>2927400</v>
      </c>
      <c r="D1455" s="2">
        <v>2958465</v>
      </c>
      <c r="E1455" s="2">
        <v>44305</v>
      </c>
      <c r="F1455" s="28">
        <v>186</v>
      </c>
      <c r="G1455" t="s">
        <v>18</v>
      </c>
    </row>
    <row r="1456" spans="1:7" x14ac:dyDescent="0.25">
      <c r="A1456" t="s">
        <v>0</v>
      </c>
      <c r="B1456" t="s">
        <v>2141</v>
      </c>
      <c r="C1456">
        <v>2927401</v>
      </c>
      <c r="D1456" s="2">
        <v>2958465</v>
      </c>
      <c r="E1456" s="2">
        <v>44305</v>
      </c>
      <c r="F1456" s="28">
        <v>186</v>
      </c>
      <c r="G1456" t="s">
        <v>18</v>
      </c>
    </row>
    <row r="1457" spans="1:7" x14ac:dyDescent="0.25">
      <c r="A1457" t="s">
        <v>0</v>
      </c>
      <c r="B1457" t="s">
        <v>2141</v>
      </c>
      <c r="C1457">
        <v>2928173</v>
      </c>
      <c r="D1457" s="2">
        <v>2958465</v>
      </c>
      <c r="E1457" s="2">
        <v>40742</v>
      </c>
      <c r="F1457" s="28">
        <v>139.75</v>
      </c>
      <c r="G1457" t="s">
        <v>2</v>
      </c>
    </row>
    <row r="1458" spans="1:7" x14ac:dyDescent="0.25">
      <c r="A1458" t="s">
        <v>0</v>
      </c>
      <c r="B1458" t="s">
        <v>2141</v>
      </c>
      <c r="C1458">
        <v>2928175</v>
      </c>
      <c r="D1458" s="2">
        <v>2958465</v>
      </c>
      <c r="E1458" s="2">
        <v>40742</v>
      </c>
      <c r="F1458" s="28">
        <v>139.75</v>
      </c>
      <c r="G1458" t="s">
        <v>2</v>
      </c>
    </row>
    <row r="1459" spans="1:7" x14ac:dyDescent="0.25">
      <c r="A1459" t="s">
        <v>0</v>
      </c>
      <c r="B1459" t="s">
        <v>2141</v>
      </c>
      <c r="C1459">
        <v>2928183</v>
      </c>
      <c r="D1459" s="2">
        <v>2958465</v>
      </c>
      <c r="E1459" s="2">
        <v>40742</v>
      </c>
      <c r="F1459" s="28">
        <v>272.35000000000002</v>
      </c>
      <c r="G1459" t="s">
        <v>2</v>
      </c>
    </row>
    <row r="1460" spans="1:7" x14ac:dyDescent="0.25">
      <c r="A1460" t="s">
        <v>0</v>
      </c>
      <c r="B1460" t="s">
        <v>2141</v>
      </c>
      <c r="C1460">
        <v>2928184</v>
      </c>
      <c r="D1460" s="2">
        <v>2958465</v>
      </c>
      <c r="E1460" s="2">
        <v>40742</v>
      </c>
      <c r="F1460" s="28">
        <v>272.35000000000002</v>
      </c>
      <c r="G1460" t="s">
        <v>2</v>
      </c>
    </row>
    <row r="1461" spans="1:7" x14ac:dyDescent="0.25">
      <c r="A1461" t="s">
        <v>0</v>
      </c>
      <c r="B1461" t="s">
        <v>2141</v>
      </c>
      <c r="C1461">
        <v>2928185</v>
      </c>
      <c r="D1461" s="2">
        <v>2958465</v>
      </c>
      <c r="E1461" s="2">
        <v>40742</v>
      </c>
      <c r="F1461" s="28">
        <v>272.35000000000002</v>
      </c>
      <c r="G1461" t="s">
        <v>2</v>
      </c>
    </row>
    <row r="1462" spans="1:7" x14ac:dyDescent="0.25">
      <c r="A1462" t="s">
        <v>0</v>
      </c>
      <c r="B1462" t="s">
        <v>2141</v>
      </c>
      <c r="C1462">
        <v>2928673</v>
      </c>
      <c r="D1462" s="2">
        <v>2958465</v>
      </c>
      <c r="E1462" s="2">
        <v>40742</v>
      </c>
      <c r="F1462" s="28">
        <v>135.19999999999999</v>
      </c>
      <c r="G1462" t="s">
        <v>2</v>
      </c>
    </row>
    <row r="1463" spans="1:7" x14ac:dyDescent="0.25">
      <c r="A1463" t="s">
        <v>0</v>
      </c>
      <c r="B1463" t="s">
        <v>2141</v>
      </c>
      <c r="C1463">
        <v>2928675</v>
      </c>
      <c r="D1463" s="2">
        <v>2958465</v>
      </c>
      <c r="E1463" s="2">
        <v>40742</v>
      </c>
      <c r="F1463" s="28">
        <v>123.5</v>
      </c>
      <c r="G1463" t="s">
        <v>2</v>
      </c>
    </row>
    <row r="1464" spans="1:7" x14ac:dyDescent="0.25">
      <c r="A1464" t="s">
        <v>0</v>
      </c>
      <c r="B1464" t="s">
        <v>2141</v>
      </c>
      <c r="C1464">
        <v>2928683</v>
      </c>
      <c r="D1464" s="2">
        <v>2958465</v>
      </c>
      <c r="E1464" s="2">
        <v>40742</v>
      </c>
      <c r="F1464" s="28">
        <v>263.25</v>
      </c>
      <c r="G1464" t="s">
        <v>2</v>
      </c>
    </row>
    <row r="1465" spans="1:7" x14ac:dyDescent="0.25">
      <c r="A1465" t="s">
        <v>0</v>
      </c>
      <c r="B1465" t="s">
        <v>2141</v>
      </c>
      <c r="C1465">
        <v>2928684</v>
      </c>
      <c r="D1465" s="2">
        <v>2958465</v>
      </c>
      <c r="E1465" s="2">
        <v>40742</v>
      </c>
      <c r="F1465" s="28">
        <v>263.25</v>
      </c>
      <c r="G1465" t="s">
        <v>2</v>
      </c>
    </row>
    <row r="1466" spans="1:7" x14ac:dyDescent="0.25">
      <c r="A1466" t="s">
        <v>0</v>
      </c>
      <c r="B1466" t="s">
        <v>2141</v>
      </c>
      <c r="C1466">
        <v>2928685</v>
      </c>
      <c r="D1466" s="2">
        <v>2958465</v>
      </c>
      <c r="E1466" s="2">
        <v>40742</v>
      </c>
      <c r="F1466" s="28">
        <v>240.5</v>
      </c>
      <c r="G1466" t="s">
        <v>2</v>
      </c>
    </row>
    <row r="1467" spans="1:7" x14ac:dyDescent="0.25">
      <c r="A1467" t="s">
        <v>0</v>
      </c>
      <c r="B1467" t="s">
        <v>2141</v>
      </c>
      <c r="C1467">
        <v>2929000</v>
      </c>
      <c r="D1467" s="2">
        <v>2958465</v>
      </c>
      <c r="E1467" s="2">
        <v>44713</v>
      </c>
      <c r="F1467" s="28">
        <v>240</v>
      </c>
      <c r="G1467" t="s">
        <v>18</v>
      </c>
    </row>
    <row r="1468" spans="1:7" x14ac:dyDescent="0.25">
      <c r="A1468" t="s">
        <v>0</v>
      </c>
      <c r="B1468" t="s">
        <v>2141</v>
      </c>
      <c r="C1468">
        <v>2929173</v>
      </c>
      <c r="D1468" s="2">
        <v>2958465</v>
      </c>
      <c r="E1468" s="2">
        <v>44713</v>
      </c>
      <c r="F1468" s="28">
        <v>137.15</v>
      </c>
      <c r="G1468" t="s">
        <v>2</v>
      </c>
    </row>
    <row r="1469" spans="1:7" x14ac:dyDescent="0.25">
      <c r="A1469" t="s">
        <v>0</v>
      </c>
      <c r="B1469" t="s">
        <v>2141</v>
      </c>
      <c r="C1469">
        <v>2929174</v>
      </c>
      <c r="D1469" s="2">
        <v>2958465</v>
      </c>
      <c r="E1469" s="2">
        <v>44713</v>
      </c>
      <c r="F1469" s="28">
        <v>137.15</v>
      </c>
      <c r="G1469" t="s">
        <v>2</v>
      </c>
    </row>
    <row r="1470" spans="1:7" x14ac:dyDescent="0.25">
      <c r="A1470" t="s">
        <v>0</v>
      </c>
      <c r="B1470" t="s">
        <v>2141</v>
      </c>
      <c r="C1470">
        <v>2929175</v>
      </c>
      <c r="D1470" s="2">
        <v>2958465</v>
      </c>
      <c r="E1470" s="2">
        <v>44713</v>
      </c>
      <c r="F1470" s="28">
        <v>137.15</v>
      </c>
      <c r="G1470" t="s">
        <v>2</v>
      </c>
    </row>
    <row r="1471" spans="1:7" x14ac:dyDescent="0.25">
      <c r="A1471" t="s">
        <v>0</v>
      </c>
      <c r="B1471" t="s">
        <v>2141</v>
      </c>
      <c r="C1471">
        <v>2929400</v>
      </c>
      <c r="D1471" s="2">
        <v>2958465</v>
      </c>
      <c r="E1471" s="2">
        <v>44713</v>
      </c>
      <c r="F1471" s="28">
        <v>244</v>
      </c>
      <c r="G1471" t="s">
        <v>18</v>
      </c>
    </row>
    <row r="1472" spans="1:7" x14ac:dyDescent="0.25">
      <c r="A1472" t="s">
        <v>0</v>
      </c>
      <c r="B1472" t="s">
        <v>2141</v>
      </c>
      <c r="C1472">
        <v>2929401</v>
      </c>
      <c r="D1472" s="2">
        <v>2958465</v>
      </c>
      <c r="E1472" s="2">
        <v>44713</v>
      </c>
      <c r="F1472" s="28">
        <v>244</v>
      </c>
      <c r="G1472" t="s">
        <v>18</v>
      </c>
    </row>
    <row r="1473" spans="1:7" x14ac:dyDescent="0.25">
      <c r="A1473" t="s">
        <v>0</v>
      </c>
      <c r="B1473" t="s">
        <v>2141</v>
      </c>
      <c r="C1473">
        <v>2929673</v>
      </c>
      <c r="D1473" s="2">
        <v>2958465</v>
      </c>
      <c r="E1473" s="2">
        <v>43344</v>
      </c>
      <c r="F1473" s="28">
        <v>117.65</v>
      </c>
      <c r="G1473" t="s">
        <v>2</v>
      </c>
    </row>
    <row r="1474" spans="1:7" x14ac:dyDescent="0.25">
      <c r="A1474" t="s">
        <v>0</v>
      </c>
      <c r="B1474" t="s">
        <v>2141</v>
      </c>
      <c r="C1474">
        <v>2929674</v>
      </c>
      <c r="D1474" s="2">
        <v>2958465</v>
      </c>
      <c r="E1474" s="2">
        <v>43344</v>
      </c>
      <c r="F1474" s="28">
        <v>117.65</v>
      </c>
      <c r="G1474" t="s">
        <v>2</v>
      </c>
    </row>
    <row r="1475" spans="1:7" x14ac:dyDescent="0.25">
      <c r="A1475" t="s">
        <v>0</v>
      </c>
      <c r="B1475" t="s">
        <v>2141</v>
      </c>
      <c r="C1475">
        <v>2929675</v>
      </c>
      <c r="D1475" s="2">
        <v>2958465</v>
      </c>
      <c r="E1475" s="2">
        <v>43344</v>
      </c>
      <c r="F1475" s="28">
        <v>117.65</v>
      </c>
      <c r="G1475" t="s">
        <v>2</v>
      </c>
    </row>
    <row r="1476" spans="1:7" x14ac:dyDescent="0.25">
      <c r="A1476" t="s">
        <v>0</v>
      </c>
      <c r="B1476" t="s">
        <v>2141</v>
      </c>
      <c r="C1476">
        <v>2930173</v>
      </c>
      <c r="D1476" s="2">
        <v>2958465</v>
      </c>
      <c r="E1476" s="2">
        <v>41071</v>
      </c>
      <c r="F1476" s="28">
        <v>108.55</v>
      </c>
      <c r="G1476" t="s">
        <v>2</v>
      </c>
    </row>
    <row r="1477" spans="1:7" x14ac:dyDescent="0.25">
      <c r="A1477" t="s">
        <v>0</v>
      </c>
      <c r="B1477" t="s">
        <v>2141</v>
      </c>
      <c r="C1477">
        <v>2930175</v>
      </c>
      <c r="D1477" s="2">
        <v>2958465</v>
      </c>
      <c r="E1477" s="2">
        <v>41071</v>
      </c>
      <c r="F1477" s="28">
        <v>108.55</v>
      </c>
      <c r="G1477" t="s">
        <v>2</v>
      </c>
    </row>
    <row r="1478" spans="1:7" x14ac:dyDescent="0.25">
      <c r="A1478" t="s">
        <v>0</v>
      </c>
      <c r="B1478" t="s">
        <v>2141</v>
      </c>
      <c r="C1478">
        <v>2930673</v>
      </c>
      <c r="D1478" s="2">
        <v>2958465</v>
      </c>
      <c r="E1478" s="2">
        <v>41071</v>
      </c>
      <c r="F1478" s="28">
        <v>93.6</v>
      </c>
      <c r="G1478" t="s">
        <v>2</v>
      </c>
    </row>
    <row r="1479" spans="1:7" x14ac:dyDescent="0.25">
      <c r="A1479" t="s">
        <v>0</v>
      </c>
      <c r="B1479" t="s">
        <v>2141</v>
      </c>
      <c r="C1479">
        <v>2930675</v>
      </c>
      <c r="D1479" s="2">
        <v>2958465</v>
      </c>
      <c r="E1479" s="2">
        <v>41071</v>
      </c>
      <c r="F1479" s="28">
        <v>93.6</v>
      </c>
      <c r="G1479" t="s">
        <v>2</v>
      </c>
    </row>
    <row r="1480" spans="1:7" x14ac:dyDescent="0.25">
      <c r="A1480" t="s">
        <v>0</v>
      </c>
      <c r="B1480" t="s">
        <v>2141</v>
      </c>
      <c r="C1480">
        <v>2931000</v>
      </c>
      <c r="D1480" s="2">
        <v>2958465</v>
      </c>
      <c r="E1480" s="2">
        <v>44774</v>
      </c>
      <c r="F1480" s="28">
        <v>215</v>
      </c>
      <c r="G1480" t="s">
        <v>18</v>
      </c>
    </row>
    <row r="1481" spans="1:7" x14ac:dyDescent="0.25">
      <c r="A1481" t="s">
        <v>0</v>
      </c>
      <c r="B1481" t="s">
        <v>2141</v>
      </c>
      <c r="C1481">
        <v>2931181</v>
      </c>
      <c r="D1481" s="2">
        <v>2958465</v>
      </c>
      <c r="E1481" s="2">
        <v>45223</v>
      </c>
      <c r="F1481" s="28">
        <v>282.75</v>
      </c>
      <c r="G1481" t="s">
        <v>2</v>
      </c>
    </row>
    <row r="1482" spans="1:7" x14ac:dyDescent="0.25">
      <c r="A1482" t="s">
        <v>0</v>
      </c>
      <c r="B1482" t="s">
        <v>2141</v>
      </c>
      <c r="C1482">
        <v>2931183</v>
      </c>
      <c r="D1482" s="2">
        <v>2958465</v>
      </c>
      <c r="E1482" s="2">
        <v>45223</v>
      </c>
      <c r="F1482" s="28">
        <v>282.75</v>
      </c>
      <c r="G1482" t="s">
        <v>2</v>
      </c>
    </row>
    <row r="1483" spans="1:7" x14ac:dyDescent="0.25">
      <c r="A1483" t="s">
        <v>0</v>
      </c>
      <c r="B1483" t="s">
        <v>2141</v>
      </c>
      <c r="C1483">
        <v>2931184</v>
      </c>
      <c r="D1483" s="2">
        <v>2958465</v>
      </c>
      <c r="E1483" s="2">
        <v>45223</v>
      </c>
      <c r="F1483" s="28">
        <v>282.75</v>
      </c>
      <c r="G1483" t="s">
        <v>2</v>
      </c>
    </row>
    <row r="1484" spans="1:7" x14ac:dyDescent="0.25">
      <c r="A1484" t="s">
        <v>0</v>
      </c>
      <c r="B1484" t="s">
        <v>2141</v>
      </c>
      <c r="C1484">
        <v>2931185</v>
      </c>
      <c r="D1484" s="2">
        <v>2958465</v>
      </c>
      <c r="E1484" s="2">
        <v>45223</v>
      </c>
      <c r="F1484" s="28">
        <v>282.75</v>
      </c>
      <c r="G1484" t="s">
        <v>2</v>
      </c>
    </row>
    <row r="1485" spans="1:7" x14ac:dyDescent="0.25">
      <c r="A1485" t="s">
        <v>0</v>
      </c>
      <c r="B1485" t="s">
        <v>2141</v>
      </c>
      <c r="C1485">
        <v>2931224</v>
      </c>
      <c r="D1485" s="2">
        <v>2958465</v>
      </c>
      <c r="E1485" s="2">
        <v>45223</v>
      </c>
      <c r="F1485" s="28">
        <v>336.7</v>
      </c>
      <c r="G1485" t="s">
        <v>2</v>
      </c>
    </row>
    <row r="1486" spans="1:7" x14ac:dyDescent="0.25">
      <c r="A1486" t="s">
        <v>0</v>
      </c>
      <c r="B1486" t="s">
        <v>2141</v>
      </c>
      <c r="C1486">
        <v>2931225</v>
      </c>
      <c r="D1486" s="2">
        <v>2958465</v>
      </c>
      <c r="E1486" s="2">
        <v>45223</v>
      </c>
      <c r="F1486" s="28">
        <v>336.7</v>
      </c>
      <c r="G1486" t="s">
        <v>2</v>
      </c>
    </row>
    <row r="1487" spans="1:7" x14ac:dyDescent="0.25">
      <c r="A1487" t="s">
        <v>0</v>
      </c>
      <c r="B1487" t="s">
        <v>2141</v>
      </c>
      <c r="C1487">
        <v>2931229</v>
      </c>
      <c r="D1487" s="2">
        <v>2958465</v>
      </c>
      <c r="E1487" s="2">
        <v>45223</v>
      </c>
      <c r="F1487" s="28">
        <v>282.75</v>
      </c>
      <c r="G1487" t="s">
        <v>2</v>
      </c>
    </row>
    <row r="1488" spans="1:7" x14ac:dyDescent="0.25">
      <c r="A1488" t="s">
        <v>0</v>
      </c>
      <c r="B1488" t="s">
        <v>2141</v>
      </c>
      <c r="C1488">
        <v>2931400</v>
      </c>
      <c r="D1488" s="2">
        <v>2958465</v>
      </c>
      <c r="E1488" s="2">
        <v>44774</v>
      </c>
      <c r="F1488" s="28">
        <v>219</v>
      </c>
      <c r="G1488" t="s">
        <v>18</v>
      </c>
    </row>
    <row r="1489" spans="1:7" x14ac:dyDescent="0.25">
      <c r="A1489" t="s">
        <v>0</v>
      </c>
      <c r="B1489" t="s">
        <v>2141</v>
      </c>
      <c r="C1489">
        <v>2931401</v>
      </c>
      <c r="D1489" s="2">
        <v>2958465</v>
      </c>
      <c r="E1489" s="2">
        <v>44774</v>
      </c>
      <c r="F1489" s="28">
        <v>219</v>
      </c>
      <c r="G1489" t="s">
        <v>18</v>
      </c>
    </row>
    <row r="1490" spans="1:7" x14ac:dyDescent="0.25">
      <c r="A1490" t="s">
        <v>0</v>
      </c>
      <c r="B1490" t="s">
        <v>2141</v>
      </c>
      <c r="C1490">
        <v>2931681</v>
      </c>
      <c r="D1490" s="2">
        <v>2958465</v>
      </c>
      <c r="E1490" s="2">
        <v>43344</v>
      </c>
      <c r="F1490" s="28">
        <v>222.95</v>
      </c>
      <c r="G1490" t="s">
        <v>2</v>
      </c>
    </row>
    <row r="1491" spans="1:7" x14ac:dyDescent="0.25">
      <c r="A1491" t="s">
        <v>0</v>
      </c>
      <c r="B1491" t="s">
        <v>2141</v>
      </c>
      <c r="C1491">
        <v>2931683</v>
      </c>
      <c r="D1491" s="2">
        <v>2958465</v>
      </c>
      <c r="E1491" s="2">
        <v>43344</v>
      </c>
      <c r="F1491" s="28">
        <v>222.95</v>
      </c>
      <c r="G1491" t="s">
        <v>2</v>
      </c>
    </row>
    <row r="1492" spans="1:7" x14ac:dyDescent="0.25">
      <c r="A1492" t="s">
        <v>0</v>
      </c>
      <c r="B1492" t="s">
        <v>2141</v>
      </c>
      <c r="C1492">
        <v>2931684</v>
      </c>
      <c r="D1492" s="2">
        <v>2958465</v>
      </c>
      <c r="E1492" s="2">
        <v>43344</v>
      </c>
      <c r="F1492" s="28">
        <v>222.95</v>
      </c>
      <c r="G1492" t="s">
        <v>2</v>
      </c>
    </row>
    <row r="1493" spans="1:7" x14ac:dyDescent="0.25">
      <c r="A1493" t="s">
        <v>0</v>
      </c>
      <c r="B1493" t="s">
        <v>2141</v>
      </c>
      <c r="C1493">
        <v>2931685</v>
      </c>
      <c r="D1493" s="2">
        <v>2958465</v>
      </c>
      <c r="E1493" s="2">
        <v>43344</v>
      </c>
      <c r="F1493" s="28">
        <v>222.95</v>
      </c>
      <c r="G1493" t="s">
        <v>2</v>
      </c>
    </row>
    <row r="1494" spans="1:7" x14ac:dyDescent="0.25">
      <c r="A1494" t="s">
        <v>0</v>
      </c>
      <c r="B1494" t="s">
        <v>2141</v>
      </c>
      <c r="C1494">
        <v>2931724</v>
      </c>
      <c r="D1494" s="2">
        <v>2958465</v>
      </c>
      <c r="E1494" s="2">
        <v>43344</v>
      </c>
      <c r="F1494" s="28">
        <v>267.8</v>
      </c>
      <c r="G1494" t="s">
        <v>2</v>
      </c>
    </row>
    <row r="1495" spans="1:7" x14ac:dyDescent="0.25">
      <c r="A1495" t="s">
        <v>0</v>
      </c>
      <c r="B1495" t="s">
        <v>2141</v>
      </c>
      <c r="C1495">
        <v>2931725</v>
      </c>
      <c r="D1495" s="2">
        <v>2958465</v>
      </c>
      <c r="E1495" s="2">
        <v>43344</v>
      </c>
      <c r="F1495" s="28">
        <v>267.8</v>
      </c>
      <c r="G1495" t="s">
        <v>2</v>
      </c>
    </row>
    <row r="1496" spans="1:7" x14ac:dyDescent="0.25">
      <c r="A1496" t="s">
        <v>0</v>
      </c>
      <c r="B1496" t="s">
        <v>2141</v>
      </c>
      <c r="C1496">
        <v>2931729</v>
      </c>
      <c r="D1496" s="2">
        <v>2958465</v>
      </c>
      <c r="E1496" s="2">
        <v>43344</v>
      </c>
      <c r="F1496" s="28">
        <v>222.95</v>
      </c>
      <c r="G1496" t="s">
        <v>2</v>
      </c>
    </row>
    <row r="1497" spans="1:7" x14ac:dyDescent="0.25">
      <c r="A1497" t="s">
        <v>0</v>
      </c>
      <c r="B1497" t="s">
        <v>2141</v>
      </c>
      <c r="C1497">
        <v>2932150</v>
      </c>
      <c r="D1497" s="2">
        <v>2958465</v>
      </c>
      <c r="E1497" s="2">
        <v>45223</v>
      </c>
      <c r="F1497" s="28">
        <v>182.65</v>
      </c>
      <c r="G1497" t="s">
        <v>2</v>
      </c>
    </row>
    <row r="1498" spans="1:7" x14ac:dyDescent="0.25">
      <c r="A1498" t="s">
        <v>0</v>
      </c>
      <c r="B1498" t="s">
        <v>2141</v>
      </c>
      <c r="C1498">
        <v>2932151</v>
      </c>
      <c r="D1498" s="2">
        <v>2958465</v>
      </c>
      <c r="E1498" s="2">
        <v>45223</v>
      </c>
      <c r="F1498" s="28">
        <v>182.65</v>
      </c>
      <c r="G1498" t="s">
        <v>2</v>
      </c>
    </row>
    <row r="1499" spans="1:7" x14ac:dyDescent="0.25">
      <c r="A1499" t="s">
        <v>0</v>
      </c>
      <c r="B1499" t="s">
        <v>2141</v>
      </c>
      <c r="C1499">
        <v>2932183</v>
      </c>
      <c r="D1499" s="2">
        <v>2958465</v>
      </c>
      <c r="E1499" s="2">
        <v>45223</v>
      </c>
      <c r="F1499" s="28">
        <v>200.2</v>
      </c>
      <c r="G1499" t="s">
        <v>2</v>
      </c>
    </row>
    <row r="1500" spans="1:7" x14ac:dyDescent="0.25">
      <c r="A1500" t="s">
        <v>0</v>
      </c>
      <c r="B1500" t="s">
        <v>2141</v>
      </c>
      <c r="C1500">
        <v>2932184</v>
      </c>
      <c r="D1500" s="2">
        <v>2958465</v>
      </c>
      <c r="E1500" s="2">
        <v>45223</v>
      </c>
      <c r="F1500" s="28">
        <v>200.2</v>
      </c>
      <c r="G1500" t="s">
        <v>2</v>
      </c>
    </row>
    <row r="1501" spans="1:7" x14ac:dyDescent="0.25">
      <c r="A1501" t="s">
        <v>0</v>
      </c>
      <c r="B1501" t="s">
        <v>2141</v>
      </c>
      <c r="C1501">
        <v>2932185</v>
      </c>
      <c r="D1501" s="2">
        <v>2958465</v>
      </c>
      <c r="E1501" s="2">
        <v>45223</v>
      </c>
      <c r="F1501" s="28">
        <v>200.2</v>
      </c>
      <c r="G1501" t="s">
        <v>2</v>
      </c>
    </row>
    <row r="1502" spans="1:7" x14ac:dyDescent="0.25">
      <c r="A1502" t="s">
        <v>0</v>
      </c>
      <c r="B1502" t="s">
        <v>2141</v>
      </c>
      <c r="C1502">
        <v>2932230</v>
      </c>
      <c r="D1502" s="2">
        <v>2958465</v>
      </c>
      <c r="E1502" s="2">
        <v>45223</v>
      </c>
      <c r="F1502" s="28">
        <v>182.65</v>
      </c>
      <c r="G1502" t="s">
        <v>2</v>
      </c>
    </row>
    <row r="1503" spans="1:7" x14ac:dyDescent="0.25">
      <c r="A1503" t="s">
        <v>0</v>
      </c>
      <c r="B1503" t="s">
        <v>2141</v>
      </c>
      <c r="C1503">
        <v>2932650</v>
      </c>
      <c r="D1503" s="2">
        <v>2958465</v>
      </c>
      <c r="E1503" s="2">
        <v>43344</v>
      </c>
      <c r="F1503" s="28">
        <v>168.35</v>
      </c>
      <c r="G1503" t="s">
        <v>2</v>
      </c>
    </row>
    <row r="1504" spans="1:7" x14ac:dyDescent="0.25">
      <c r="A1504" t="s">
        <v>0</v>
      </c>
      <c r="B1504" t="s">
        <v>2141</v>
      </c>
      <c r="C1504">
        <v>2932651</v>
      </c>
      <c r="D1504" s="2">
        <v>2958465</v>
      </c>
      <c r="E1504" s="2">
        <v>43344</v>
      </c>
      <c r="F1504" s="28">
        <v>168.35</v>
      </c>
      <c r="G1504" t="s">
        <v>2</v>
      </c>
    </row>
    <row r="1505" spans="1:7" x14ac:dyDescent="0.25">
      <c r="A1505" t="s">
        <v>0</v>
      </c>
      <c r="B1505" t="s">
        <v>2141</v>
      </c>
      <c r="C1505">
        <v>2932652</v>
      </c>
      <c r="D1505" s="2">
        <v>2958465</v>
      </c>
      <c r="E1505" s="2">
        <v>43122</v>
      </c>
      <c r="F1505" s="28">
        <v>165.1</v>
      </c>
      <c r="G1505" t="s">
        <v>2</v>
      </c>
    </row>
    <row r="1506" spans="1:7" x14ac:dyDescent="0.25">
      <c r="A1506" t="s">
        <v>0</v>
      </c>
      <c r="B1506" t="s">
        <v>2141</v>
      </c>
      <c r="C1506">
        <v>2932683</v>
      </c>
      <c r="D1506" s="2">
        <v>2958465</v>
      </c>
      <c r="E1506" s="2">
        <v>43344</v>
      </c>
      <c r="F1506" s="28">
        <v>185.25</v>
      </c>
      <c r="G1506" t="s">
        <v>2</v>
      </c>
    </row>
    <row r="1507" spans="1:7" x14ac:dyDescent="0.25">
      <c r="A1507" t="s">
        <v>0</v>
      </c>
      <c r="B1507" t="s">
        <v>2141</v>
      </c>
      <c r="C1507">
        <v>2932685</v>
      </c>
      <c r="D1507" s="2">
        <v>2958465</v>
      </c>
      <c r="E1507" s="2">
        <v>43344</v>
      </c>
      <c r="F1507" s="28">
        <v>185.25</v>
      </c>
      <c r="G1507" t="s">
        <v>2</v>
      </c>
    </row>
    <row r="1508" spans="1:7" x14ac:dyDescent="0.25">
      <c r="A1508" t="s">
        <v>0</v>
      </c>
      <c r="B1508" t="s">
        <v>2141</v>
      </c>
      <c r="C1508">
        <v>2933000</v>
      </c>
      <c r="D1508" s="2">
        <v>2958465</v>
      </c>
      <c r="E1508" s="2">
        <v>44256</v>
      </c>
      <c r="F1508" s="28">
        <v>184</v>
      </c>
      <c r="G1508" t="s">
        <v>18</v>
      </c>
    </row>
    <row r="1509" spans="1:7" x14ac:dyDescent="0.25">
      <c r="A1509" t="s">
        <v>0</v>
      </c>
      <c r="B1509" t="s">
        <v>2141</v>
      </c>
      <c r="C1509">
        <v>2933155</v>
      </c>
      <c r="D1509" s="2">
        <v>2958465</v>
      </c>
      <c r="E1509" s="2">
        <v>44406</v>
      </c>
      <c r="F1509" s="28">
        <v>210.6</v>
      </c>
      <c r="G1509" t="s">
        <v>2</v>
      </c>
    </row>
    <row r="1510" spans="1:7" x14ac:dyDescent="0.25">
      <c r="A1510" t="s">
        <v>0</v>
      </c>
      <c r="B1510" t="s">
        <v>2141</v>
      </c>
      <c r="C1510">
        <v>2933156</v>
      </c>
      <c r="D1510" s="2">
        <v>2958465</v>
      </c>
      <c r="E1510" s="2">
        <v>44406</v>
      </c>
      <c r="F1510" s="28">
        <v>210.6</v>
      </c>
      <c r="G1510" t="s">
        <v>2</v>
      </c>
    </row>
    <row r="1511" spans="1:7" x14ac:dyDescent="0.25">
      <c r="A1511" t="s">
        <v>0</v>
      </c>
      <c r="B1511" t="s">
        <v>2141</v>
      </c>
      <c r="C1511">
        <v>2933400</v>
      </c>
      <c r="D1511" s="2">
        <v>2958465</v>
      </c>
      <c r="E1511" s="2">
        <v>44305</v>
      </c>
      <c r="F1511" s="28">
        <v>188</v>
      </c>
      <c r="G1511" t="s">
        <v>18</v>
      </c>
    </row>
    <row r="1512" spans="1:7" x14ac:dyDescent="0.25">
      <c r="A1512" t="s">
        <v>0</v>
      </c>
      <c r="B1512" t="s">
        <v>2141</v>
      </c>
      <c r="C1512">
        <v>2933401</v>
      </c>
      <c r="D1512" s="2">
        <v>2958465</v>
      </c>
      <c r="E1512" s="2">
        <v>44305</v>
      </c>
      <c r="F1512" s="28">
        <v>188</v>
      </c>
      <c r="G1512" t="s">
        <v>18</v>
      </c>
    </row>
    <row r="1513" spans="1:7" x14ac:dyDescent="0.25">
      <c r="A1513" t="s">
        <v>0</v>
      </c>
      <c r="B1513" t="s">
        <v>2141</v>
      </c>
      <c r="C1513">
        <v>2936000</v>
      </c>
      <c r="D1513" s="2">
        <v>2958465</v>
      </c>
      <c r="E1513" s="2">
        <v>44305</v>
      </c>
      <c r="F1513" s="28">
        <v>208</v>
      </c>
      <c r="G1513" t="s">
        <v>18</v>
      </c>
    </row>
    <row r="1514" spans="1:7" x14ac:dyDescent="0.25">
      <c r="A1514" t="s">
        <v>0</v>
      </c>
      <c r="B1514" t="s">
        <v>2141</v>
      </c>
      <c r="C1514">
        <v>2936128</v>
      </c>
      <c r="D1514" s="2">
        <v>2958465</v>
      </c>
      <c r="E1514" s="2">
        <v>45223</v>
      </c>
      <c r="F1514" s="28">
        <v>230.1</v>
      </c>
      <c r="G1514" t="s">
        <v>2</v>
      </c>
    </row>
    <row r="1515" spans="1:7" x14ac:dyDescent="0.25">
      <c r="A1515" t="s">
        <v>0</v>
      </c>
      <c r="B1515" t="s">
        <v>2141</v>
      </c>
      <c r="C1515">
        <v>2936129</v>
      </c>
      <c r="D1515" s="2">
        <v>2958465</v>
      </c>
      <c r="E1515" s="2">
        <v>45223</v>
      </c>
      <c r="F1515" s="28">
        <v>230.1</v>
      </c>
      <c r="G1515" t="s">
        <v>2</v>
      </c>
    </row>
    <row r="1516" spans="1:7" x14ac:dyDescent="0.25">
      <c r="A1516" t="s">
        <v>0</v>
      </c>
      <c r="B1516" t="s">
        <v>2141</v>
      </c>
      <c r="C1516">
        <v>2936130</v>
      </c>
      <c r="D1516" s="2">
        <v>2958465</v>
      </c>
      <c r="E1516" s="2">
        <v>45223</v>
      </c>
      <c r="F1516" s="28">
        <v>230.1</v>
      </c>
      <c r="G1516" t="s">
        <v>2</v>
      </c>
    </row>
    <row r="1517" spans="1:7" x14ac:dyDescent="0.25">
      <c r="A1517" t="s">
        <v>0</v>
      </c>
      <c r="B1517" t="s">
        <v>2141</v>
      </c>
      <c r="C1517">
        <v>2936150</v>
      </c>
      <c r="D1517" s="2">
        <v>2958465</v>
      </c>
      <c r="E1517" s="2">
        <v>45223</v>
      </c>
      <c r="F1517" s="28">
        <v>230.1</v>
      </c>
      <c r="G1517" t="s">
        <v>2</v>
      </c>
    </row>
    <row r="1518" spans="1:7" x14ac:dyDescent="0.25">
      <c r="A1518" t="s">
        <v>0</v>
      </c>
      <c r="B1518" t="s">
        <v>2141</v>
      </c>
      <c r="C1518">
        <v>2936151</v>
      </c>
      <c r="D1518" s="2">
        <v>2958465</v>
      </c>
      <c r="E1518" s="2">
        <v>45223</v>
      </c>
      <c r="F1518" s="28">
        <v>230.1</v>
      </c>
      <c r="G1518" t="s">
        <v>2</v>
      </c>
    </row>
    <row r="1519" spans="1:7" x14ac:dyDescent="0.25">
      <c r="A1519" t="s">
        <v>0</v>
      </c>
      <c r="B1519" t="s">
        <v>2141</v>
      </c>
      <c r="C1519">
        <v>2936152</v>
      </c>
      <c r="D1519" s="2">
        <v>2958465</v>
      </c>
      <c r="E1519" s="2">
        <v>45223</v>
      </c>
      <c r="F1519" s="28">
        <v>230.1</v>
      </c>
      <c r="G1519" t="s">
        <v>2</v>
      </c>
    </row>
    <row r="1520" spans="1:7" x14ac:dyDescent="0.25">
      <c r="A1520" t="s">
        <v>0</v>
      </c>
      <c r="B1520" t="s">
        <v>2141</v>
      </c>
      <c r="C1520">
        <v>2936160</v>
      </c>
      <c r="D1520" s="2">
        <v>2958465</v>
      </c>
      <c r="E1520" s="2">
        <v>45223</v>
      </c>
      <c r="F1520" s="28">
        <v>230.1</v>
      </c>
      <c r="G1520" t="s">
        <v>2</v>
      </c>
    </row>
    <row r="1521" spans="1:7" x14ac:dyDescent="0.25">
      <c r="A1521" t="s">
        <v>0</v>
      </c>
      <c r="B1521" t="s">
        <v>2141</v>
      </c>
      <c r="C1521">
        <v>2936181</v>
      </c>
      <c r="D1521" s="2">
        <v>2958465</v>
      </c>
      <c r="E1521" s="2">
        <v>45223</v>
      </c>
      <c r="F1521" s="28">
        <v>254.8</v>
      </c>
      <c r="G1521" t="s">
        <v>2</v>
      </c>
    </row>
    <row r="1522" spans="1:7" x14ac:dyDescent="0.25">
      <c r="A1522" t="s">
        <v>0</v>
      </c>
      <c r="B1522" t="s">
        <v>2141</v>
      </c>
      <c r="C1522">
        <v>2936183</v>
      </c>
      <c r="D1522" s="2">
        <v>2958465</v>
      </c>
      <c r="E1522" s="2">
        <v>45223</v>
      </c>
      <c r="F1522" s="28">
        <v>254.8</v>
      </c>
      <c r="G1522" t="s">
        <v>2</v>
      </c>
    </row>
    <row r="1523" spans="1:7" x14ac:dyDescent="0.25">
      <c r="A1523" t="s">
        <v>0</v>
      </c>
      <c r="B1523" t="s">
        <v>2141</v>
      </c>
      <c r="C1523">
        <v>2936184</v>
      </c>
      <c r="D1523" s="2">
        <v>2958465</v>
      </c>
      <c r="E1523" s="2">
        <v>45223</v>
      </c>
      <c r="F1523" s="28">
        <v>254.8</v>
      </c>
      <c r="G1523" t="s">
        <v>2</v>
      </c>
    </row>
    <row r="1524" spans="1:7" x14ac:dyDescent="0.25">
      <c r="A1524" t="s">
        <v>0</v>
      </c>
      <c r="B1524" t="s">
        <v>2141</v>
      </c>
      <c r="C1524">
        <v>2936185</v>
      </c>
      <c r="D1524" s="2">
        <v>2958465</v>
      </c>
      <c r="E1524" s="2">
        <v>45223</v>
      </c>
      <c r="F1524" s="28">
        <v>254.8</v>
      </c>
      <c r="G1524" t="s">
        <v>2</v>
      </c>
    </row>
    <row r="1525" spans="1:7" x14ac:dyDescent="0.25">
      <c r="A1525" t="s">
        <v>0</v>
      </c>
      <c r="B1525" t="s">
        <v>2141</v>
      </c>
      <c r="C1525">
        <v>2936229</v>
      </c>
      <c r="D1525" s="2">
        <v>2958465</v>
      </c>
      <c r="E1525" s="2">
        <v>45223</v>
      </c>
      <c r="F1525" s="28">
        <v>254.8</v>
      </c>
      <c r="G1525" t="s">
        <v>2</v>
      </c>
    </row>
    <row r="1526" spans="1:7" x14ac:dyDescent="0.25">
      <c r="A1526" t="s">
        <v>0</v>
      </c>
      <c r="B1526" t="s">
        <v>2141</v>
      </c>
      <c r="C1526">
        <v>2936230</v>
      </c>
      <c r="D1526" s="2">
        <v>2958465</v>
      </c>
      <c r="E1526" s="2">
        <v>45223</v>
      </c>
      <c r="F1526" s="28">
        <v>230.1</v>
      </c>
      <c r="G1526" t="s">
        <v>2</v>
      </c>
    </row>
    <row r="1527" spans="1:7" x14ac:dyDescent="0.25">
      <c r="A1527" t="s">
        <v>0</v>
      </c>
      <c r="B1527" t="s">
        <v>2141</v>
      </c>
      <c r="C1527">
        <v>2936257</v>
      </c>
      <c r="D1527" s="2">
        <v>2958465</v>
      </c>
      <c r="E1527" s="2">
        <v>44305</v>
      </c>
      <c r="F1527" s="28">
        <v>221</v>
      </c>
      <c r="G1527" t="s">
        <v>2</v>
      </c>
    </row>
    <row r="1528" spans="1:7" x14ac:dyDescent="0.25">
      <c r="A1528" t="s">
        <v>0</v>
      </c>
      <c r="B1528" t="s">
        <v>2141</v>
      </c>
      <c r="C1528">
        <v>2936258</v>
      </c>
      <c r="D1528" s="2">
        <v>2958465</v>
      </c>
      <c r="E1528" s="2">
        <v>45223</v>
      </c>
      <c r="F1528" s="28">
        <v>254.8</v>
      </c>
      <c r="G1528" t="s">
        <v>2</v>
      </c>
    </row>
    <row r="1529" spans="1:7" x14ac:dyDescent="0.25">
      <c r="A1529" t="s">
        <v>0</v>
      </c>
      <c r="B1529" t="s">
        <v>2141</v>
      </c>
      <c r="C1529">
        <v>2936400</v>
      </c>
      <c r="D1529" s="2">
        <v>2958465</v>
      </c>
      <c r="E1529" s="2">
        <v>44305</v>
      </c>
      <c r="F1529" s="28">
        <v>212</v>
      </c>
      <c r="G1529" t="s">
        <v>18</v>
      </c>
    </row>
    <row r="1530" spans="1:7" x14ac:dyDescent="0.25">
      <c r="A1530" t="s">
        <v>0</v>
      </c>
      <c r="B1530" t="s">
        <v>2141</v>
      </c>
      <c r="C1530">
        <v>2936401</v>
      </c>
      <c r="D1530" s="2">
        <v>2958465</v>
      </c>
      <c r="E1530" s="2">
        <v>44305</v>
      </c>
      <c r="F1530" s="28">
        <v>212</v>
      </c>
      <c r="G1530" t="s">
        <v>18</v>
      </c>
    </row>
    <row r="1531" spans="1:7" x14ac:dyDescent="0.25">
      <c r="A1531" t="s">
        <v>0</v>
      </c>
      <c r="B1531" t="s">
        <v>2141</v>
      </c>
      <c r="C1531">
        <v>2936628</v>
      </c>
      <c r="D1531" s="2">
        <v>2958465</v>
      </c>
      <c r="E1531" s="2">
        <v>43344</v>
      </c>
      <c r="F1531" s="28">
        <v>150.80000000000001</v>
      </c>
      <c r="G1531" t="s">
        <v>2</v>
      </c>
    </row>
    <row r="1532" spans="1:7" x14ac:dyDescent="0.25">
      <c r="A1532" t="s">
        <v>0</v>
      </c>
      <c r="B1532" t="s">
        <v>2141</v>
      </c>
      <c r="C1532">
        <v>2936629</v>
      </c>
      <c r="D1532" s="2">
        <v>2958465</v>
      </c>
      <c r="E1532" s="2">
        <v>43344</v>
      </c>
      <c r="F1532" s="28">
        <v>150.80000000000001</v>
      </c>
      <c r="G1532" t="s">
        <v>2</v>
      </c>
    </row>
    <row r="1533" spans="1:7" x14ac:dyDescent="0.25">
      <c r="A1533" t="s">
        <v>0</v>
      </c>
      <c r="B1533" t="s">
        <v>2141</v>
      </c>
      <c r="C1533">
        <v>2936630</v>
      </c>
      <c r="D1533" s="2">
        <v>2958465</v>
      </c>
      <c r="E1533" s="2">
        <v>43344</v>
      </c>
      <c r="F1533" s="28">
        <v>150.80000000000001</v>
      </c>
      <c r="G1533" t="s">
        <v>2</v>
      </c>
    </row>
    <row r="1534" spans="1:7" x14ac:dyDescent="0.25">
      <c r="A1534" t="s">
        <v>0</v>
      </c>
      <c r="B1534" t="s">
        <v>2141</v>
      </c>
      <c r="C1534">
        <v>2936650</v>
      </c>
      <c r="D1534" s="2">
        <v>2958465</v>
      </c>
      <c r="E1534" s="2">
        <v>43344</v>
      </c>
      <c r="F1534" s="28">
        <v>172.9</v>
      </c>
      <c r="G1534" t="s">
        <v>2</v>
      </c>
    </row>
    <row r="1535" spans="1:7" x14ac:dyDescent="0.25">
      <c r="A1535" t="s">
        <v>0</v>
      </c>
      <c r="B1535" t="s">
        <v>2141</v>
      </c>
      <c r="C1535">
        <v>2936651</v>
      </c>
      <c r="D1535" s="2">
        <v>2958465</v>
      </c>
      <c r="E1535" s="2">
        <v>43344</v>
      </c>
      <c r="F1535" s="28">
        <v>172.9</v>
      </c>
      <c r="G1535" t="s">
        <v>2</v>
      </c>
    </row>
    <row r="1536" spans="1:7" x14ac:dyDescent="0.25">
      <c r="A1536" t="s">
        <v>0</v>
      </c>
      <c r="B1536" t="s">
        <v>2141</v>
      </c>
      <c r="C1536">
        <v>2936652</v>
      </c>
      <c r="D1536" s="2">
        <v>2958465</v>
      </c>
      <c r="E1536" s="2">
        <v>43344</v>
      </c>
      <c r="F1536" s="28">
        <v>172.9</v>
      </c>
      <c r="G1536" t="s">
        <v>2</v>
      </c>
    </row>
    <row r="1537" spans="1:7" x14ac:dyDescent="0.25">
      <c r="A1537" t="s">
        <v>0</v>
      </c>
      <c r="B1537" t="s">
        <v>2141</v>
      </c>
      <c r="C1537">
        <v>2936660</v>
      </c>
      <c r="D1537" s="2">
        <v>2958465</v>
      </c>
      <c r="E1537" s="2">
        <v>43344</v>
      </c>
      <c r="F1537" s="28">
        <v>172.9</v>
      </c>
      <c r="G1537" t="s">
        <v>2</v>
      </c>
    </row>
    <row r="1538" spans="1:7" x14ac:dyDescent="0.25">
      <c r="A1538" t="s">
        <v>0</v>
      </c>
      <c r="B1538" t="s">
        <v>2141</v>
      </c>
      <c r="C1538">
        <v>2936681</v>
      </c>
      <c r="D1538" s="2">
        <v>2958465</v>
      </c>
      <c r="E1538" s="2">
        <v>43344</v>
      </c>
      <c r="F1538" s="28">
        <v>192.4</v>
      </c>
      <c r="G1538" t="s">
        <v>2</v>
      </c>
    </row>
    <row r="1539" spans="1:7" x14ac:dyDescent="0.25">
      <c r="A1539" t="s">
        <v>0</v>
      </c>
      <c r="B1539" t="s">
        <v>2141</v>
      </c>
      <c r="C1539">
        <v>2936683</v>
      </c>
      <c r="D1539" s="2">
        <v>2958465</v>
      </c>
      <c r="E1539" s="2">
        <v>43344</v>
      </c>
      <c r="F1539" s="28">
        <v>192.4</v>
      </c>
      <c r="G1539" t="s">
        <v>2</v>
      </c>
    </row>
    <row r="1540" spans="1:7" x14ac:dyDescent="0.25">
      <c r="A1540" t="s">
        <v>0</v>
      </c>
      <c r="B1540" t="s">
        <v>2141</v>
      </c>
      <c r="C1540">
        <v>2936684</v>
      </c>
      <c r="D1540" s="2">
        <v>2958465</v>
      </c>
      <c r="E1540" s="2">
        <v>43344</v>
      </c>
      <c r="F1540" s="28">
        <v>192.4</v>
      </c>
      <c r="G1540" t="s">
        <v>2</v>
      </c>
    </row>
    <row r="1541" spans="1:7" x14ac:dyDescent="0.25">
      <c r="A1541" t="s">
        <v>0</v>
      </c>
      <c r="B1541" t="s">
        <v>2141</v>
      </c>
      <c r="C1541">
        <v>2936685</v>
      </c>
      <c r="D1541" s="2">
        <v>2958465</v>
      </c>
      <c r="E1541" s="2">
        <v>43344</v>
      </c>
      <c r="F1541" s="28">
        <v>192.4</v>
      </c>
      <c r="G1541" t="s">
        <v>2</v>
      </c>
    </row>
    <row r="1542" spans="1:7" x14ac:dyDescent="0.25">
      <c r="A1542" t="s">
        <v>0</v>
      </c>
      <c r="B1542" t="s">
        <v>2141</v>
      </c>
      <c r="C1542">
        <v>2936729</v>
      </c>
      <c r="D1542" s="2">
        <v>2958465</v>
      </c>
      <c r="E1542" s="2">
        <v>43344</v>
      </c>
      <c r="F1542" s="28">
        <v>192.4</v>
      </c>
      <c r="G1542" t="s">
        <v>2</v>
      </c>
    </row>
    <row r="1543" spans="1:7" x14ac:dyDescent="0.25">
      <c r="A1543" t="s">
        <v>0</v>
      </c>
      <c r="B1543" t="s">
        <v>2141</v>
      </c>
      <c r="C1543">
        <v>2936730</v>
      </c>
      <c r="D1543" s="2">
        <v>2958465</v>
      </c>
      <c r="E1543" s="2">
        <v>43344</v>
      </c>
      <c r="F1543" s="28">
        <v>172.9</v>
      </c>
      <c r="G1543" t="s">
        <v>2</v>
      </c>
    </row>
    <row r="1544" spans="1:7" x14ac:dyDescent="0.25">
      <c r="A1544" t="s">
        <v>0</v>
      </c>
      <c r="B1544" t="s">
        <v>2141</v>
      </c>
      <c r="C1544">
        <v>2936757</v>
      </c>
      <c r="D1544" s="2">
        <v>2958465</v>
      </c>
      <c r="E1544" s="2">
        <v>43344</v>
      </c>
      <c r="F1544" s="28">
        <v>172.9</v>
      </c>
      <c r="G1544" t="s">
        <v>2</v>
      </c>
    </row>
    <row r="1545" spans="1:7" x14ac:dyDescent="0.25">
      <c r="A1545" t="s">
        <v>0</v>
      </c>
      <c r="B1545" t="s">
        <v>2141</v>
      </c>
      <c r="C1545">
        <v>2936758</v>
      </c>
      <c r="D1545" s="2">
        <v>2958465</v>
      </c>
      <c r="E1545" s="2">
        <v>43344</v>
      </c>
      <c r="F1545" s="28">
        <v>192.4</v>
      </c>
      <c r="G1545" t="s">
        <v>2</v>
      </c>
    </row>
    <row r="1546" spans="1:7" x14ac:dyDescent="0.25">
      <c r="A1546" t="s">
        <v>0</v>
      </c>
      <c r="B1546" t="s">
        <v>2141</v>
      </c>
      <c r="C1546">
        <v>2941000</v>
      </c>
      <c r="D1546" s="2">
        <v>2958465</v>
      </c>
      <c r="E1546" s="2">
        <v>44305</v>
      </c>
      <c r="F1546" s="28">
        <v>196</v>
      </c>
      <c r="G1546" t="s">
        <v>18</v>
      </c>
    </row>
    <row r="1547" spans="1:7" x14ac:dyDescent="0.25">
      <c r="A1547" t="s">
        <v>0</v>
      </c>
      <c r="B1547" t="s">
        <v>2141</v>
      </c>
      <c r="C1547">
        <v>2941183</v>
      </c>
      <c r="D1547" s="2">
        <v>2958465</v>
      </c>
      <c r="E1547" s="2">
        <v>45223</v>
      </c>
      <c r="F1547" s="28">
        <v>230.75</v>
      </c>
      <c r="G1547" t="s">
        <v>2</v>
      </c>
    </row>
    <row r="1548" spans="1:7" x14ac:dyDescent="0.25">
      <c r="A1548" t="s">
        <v>0</v>
      </c>
      <c r="B1548" t="s">
        <v>2141</v>
      </c>
      <c r="C1548">
        <v>2941184</v>
      </c>
      <c r="D1548" s="2">
        <v>2958465</v>
      </c>
      <c r="E1548" s="2">
        <v>45223</v>
      </c>
      <c r="F1548" s="28">
        <v>230.75</v>
      </c>
      <c r="G1548" t="s">
        <v>2</v>
      </c>
    </row>
    <row r="1549" spans="1:7" x14ac:dyDescent="0.25">
      <c r="A1549" t="s">
        <v>0</v>
      </c>
      <c r="B1549" t="s">
        <v>2141</v>
      </c>
      <c r="C1549">
        <v>2941185</v>
      </c>
      <c r="D1549" s="2">
        <v>2958465</v>
      </c>
      <c r="E1549" s="2">
        <v>45223</v>
      </c>
      <c r="F1549" s="28">
        <v>230.75</v>
      </c>
      <c r="G1549" t="s">
        <v>2</v>
      </c>
    </row>
    <row r="1550" spans="1:7" x14ac:dyDescent="0.25">
      <c r="A1550" t="s">
        <v>0</v>
      </c>
      <c r="B1550" t="s">
        <v>2141</v>
      </c>
      <c r="C1550">
        <v>2941233</v>
      </c>
      <c r="D1550" s="2">
        <v>2958465</v>
      </c>
      <c r="E1550" s="2">
        <v>45223</v>
      </c>
      <c r="F1550" s="28">
        <v>1153.75</v>
      </c>
      <c r="G1550" t="s">
        <v>2</v>
      </c>
    </row>
    <row r="1551" spans="1:7" x14ac:dyDescent="0.25">
      <c r="A1551" t="s">
        <v>0</v>
      </c>
      <c r="B1551" t="s">
        <v>2141</v>
      </c>
      <c r="C1551">
        <v>2941234</v>
      </c>
      <c r="D1551" s="2">
        <v>2958465</v>
      </c>
      <c r="E1551" s="2">
        <v>45223</v>
      </c>
      <c r="F1551" s="28">
        <v>1153.75</v>
      </c>
      <c r="G1551" t="s">
        <v>2</v>
      </c>
    </row>
    <row r="1552" spans="1:7" x14ac:dyDescent="0.25">
      <c r="A1552" t="s">
        <v>0</v>
      </c>
      <c r="B1552" t="s">
        <v>2141</v>
      </c>
      <c r="C1552">
        <v>2941265</v>
      </c>
      <c r="D1552" s="2">
        <v>2958465</v>
      </c>
      <c r="E1552" s="2">
        <v>45223</v>
      </c>
      <c r="F1552" s="28">
        <v>4452.5</v>
      </c>
      <c r="G1552" t="s">
        <v>3</v>
      </c>
    </row>
    <row r="1553" spans="1:7" x14ac:dyDescent="0.25">
      <c r="A1553" t="s">
        <v>0</v>
      </c>
      <c r="B1553" t="s">
        <v>2141</v>
      </c>
      <c r="C1553">
        <v>2941271</v>
      </c>
      <c r="D1553" s="2">
        <v>2958465</v>
      </c>
      <c r="E1553" s="2">
        <v>44764</v>
      </c>
      <c r="F1553" s="28">
        <v>228</v>
      </c>
      <c r="G1553" t="s">
        <v>18</v>
      </c>
    </row>
    <row r="1554" spans="1:7" x14ac:dyDescent="0.25">
      <c r="A1554" t="s">
        <v>0</v>
      </c>
      <c r="B1554" t="s">
        <v>2141</v>
      </c>
      <c r="C1554">
        <v>2941400</v>
      </c>
      <c r="D1554" s="2">
        <v>2958465</v>
      </c>
      <c r="E1554" s="2">
        <v>44305</v>
      </c>
      <c r="F1554" s="28">
        <v>200</v>
      </c>
      <c r="G1554" t="s">
        <v>18</v>
      </c>
    </row>
    <row r="1555" spans="1:7" x14ac:dyDescent="0.25">
      <c r="A1555" t="s">
        <v>0</v>
      </c>
      <c r="B1555" t="s">
        <v>2141</v>
      </c>
      <c r="C1555">
        <v>2941401</v>
      </c>
      <c r="D1555" s="2">
        <v>2958465</v>
      </c>
      <c r="E1555" s="2">
        <v>44305</v>
      </c>
      <c r="F1555" s="28">
        <v>200</v>
      </c>
      <c r="G1555" t="s">
        <v>18</v>
      </c>
    </row>
    <row r="1556" spans="1:7" x14ac:dyDescent="0.25">
      <c r="A1556" t="s">
        <v>0</v>
      </c>
      <c r="B1556" t="s">
        <v>2141</v>
      </c>
      <c r="C1556">
        <v>2941683</v>
      </c>
      <c r="D1556" s="2">
        <v>2958465</v>
      </c>
      <c r="E1556" s="2">
        <v>43344</v>
      </c>
      <c r="F1556" s="28">
        <v>146.9</v>
      </c>
      <c r="G1556" t="s">
        <v>2</v>
      </c>
    </row>
    <row r="1557" spans="1:7" x14ac:dyDescent="0.25">
      <c r="A1557" t="s">
        <v>0</v>
      </c>
      <c r="B1557" t="s">
        <v>2141</v>
      </c>
      <c r="C1557">
        <v>2941684</v>
      </c>
      <c r="D1557" s="2">
        <v>2958465</v>
      </c>
      <c r="E1557" s="2">
        <v>43344</v>
      </c>
      <c r="F1557" s="28">
        <v>146.9</v>
      </c>
      <c r="G1557" t="s">
        <v>2</v>
      </c>
    </row>
    <row r="1558" spans="1:7" x14ac:dyDescent="0.25">
      <c r="A1558" t="s">
        <v>0</v>
      </c>
      <c r="B1558" t="s">
        <v>2141</v>
      </c>
      <c r="C1558">
        <v>2941685</v>
      </c>
      <c r="D1558" s="2">
        <v>2958465</v>
      </c>
      <c r="E1558" s="2">
        <v>43344</v>
      </c>
      <c r="F1558" s="28">
        <v>146.9</v>
      </c>
      <c r="G1558" t="s">
        <v>2</v>
      </c>
    </row>
    <row r="1559" spans="1:7" x14ac:dyDescent="0.25">
      <c r="A1559" t="s">
        <v>0</v>
      </c>
      <c r="B1559" t="s">
        <v>2141</v>
      </c>
      <c r="C1559">
        <v>2941733</v>
      </c>
      <c r="D1559" s="2">
        <v>2958465</v>
      </c>
      <c r="E1559" s="2">
        <v>43344</v>
      </c>
      <c r="F1559" s="28">
        <v>711.75</v>
      </c>
      <c r="G1559" t="s">
        <v>2</v>
      </c>
    </row>
    <row r="1560" spans="1:7" x14ac:dyDescent="0.25">
      <c r="A1560" t="s">
        <v>0</v>
      </c>
      <c r="B1560" t="s">
        <v>2141</v>
      </c>
      <c r="C1560">
        <v>2941734</v>
      </c>
      <c r="D1560" s="2">
        <v>2958465</v>
      </c>
      <c r="E1560" s="2">
        <v>43344</v>
      </c>
      <c r="F1560" s="28">
        <v>711.75</v>
      </c>
      <c r="G1560" t="s">
        <v>2</v>
      </c>
    </row>
    <row r="1561" spans="1:7" x14ac:dyDescent="0.25">
      <c r="A1561" t="s">
        <v>0</v>
      </c>
      <c r="B1561" t="s">
        <v>2141</v>
      </c>
      <c r="C1561">
        <v>2941765</v>
      </c>
      <c r="D1561" s="2">
        <v>2958465</v>
      </c>
      <c r="E1561" s="2">
        <v>43344</v>
      </c>
      <c r="F1561" s="28">
        <v>2800.85</v>
      </c>
      <c r="G1561" t="s">
        <v>3</v>
      </c>
    </row>
    <row r="1562" spans="1:7" x14ac:dyDescent="0.25">
      <c r="A1562" t="s">
        <v>0</v>
      </c>
      <c r="B1562" t="s">
        <v>2141</v>
      </c>
      <c r="C1562">
        <v>2943150</v>
      </c>
      <c r="D1562" s="2">
        <v>2958465</v>
      </c>
      <c r="E1562" s="2">
        <v>42917</v>
      </c>
      <c r="F1562" s="28">
        <v>169.65</v>
      </c>
      <c r="G1562" t="s">
        <v>2</v>
      </c>
    </row>
    <row r="1563" spans="1:7" x14ac:dyDescent="0.25">
      <c r="A1563" t="s">
        <v>0</v>
      </c>
      <c r="B1563" t="s">
        <v>2141</v>
      </c>
      <c r="C1563">
        <v>2943151</v>
      </c>
      <c r="D1563" s="2">
        <v>2958465</v>
      </c>
      <c r="E1563" s="2">
        <v>42917</v>
      </c>
      <c r="F1563" s="28">
        <v>169.65</v>
      </c>
      <c r="G1563" t="s">
        <v>2</v>
      </c>
    </row>
    <row r="1564" spans="1:7" x14ac:dyDescent="0.25">
      <c r="A1564" t="s">
        <v>0</v>
      </c>
      <c r="B1564" t="s">
        <v>2141</v>
      </c>
      <c r="C1564">
        <v>2943152</v>
      </c>
      <c r="D1564" s="2">
        <v>2958465</v>
      </c>
      <c r="E1564" s="2">
        <v>42917</v>
      </c>
      <c r="F1564" s="28">
        <v>169.65</v>
      </c>
      <c r="G1564" t="s">
        <v>2</v>
      </c>
    </row>
    <row r="1565" spans="1:7" x14ac:dyDescent="0.25">
      <c r="A1565" t="s">
        <v>0</v>
      </c>
      <c r="B1565" t="s">
        <v>2141</v>
      </c>
      <c r="C1565">
        <v>2943230</v>
      </c>
      <c r="D1565" s="2">
        <v>2958465</v>
      </c>
      <c r="E1565" s="2">
        <v>42917</v>
      </c>
      <c r="F1565" s="28">
        <v>169.65</v>
      </c>
      <c r="G1565" t="s">
        <v>2</v>
      </c>
    </row>
    <row r="1566" spans="1:7" x14ac:dyDescent="0.25">
      <c r="A1566" t="s">
        <v>0</v>
      </c>
      <c r="B1566" t="s">
        <v>2141</v>
      </c>
      <c r="C1566">
        <v>2943257</v>
      </c>
      <c r="D1566" s="2">
        <v>2958465</v>
      </c>
      <c r="E1566" s="2">
        <v>42917</v>
      </c>
      <c r="F1566" s="28">
        <v>169.65</v>
      </c>
      <c r="G1566" t="s">
        <v>2</v>
      </c>
    </row>
    <row r="1567" spans="1:7" x14ac:dyDescent="0.25">
      <c r="A1567" t="s">
        <v>0</v>
      </c>
      <c r="B1567" t="s">
        <v>2141</v>
      </c>
      <c r="C1567">
        <v>2943650</v>
      </c>
      <c r="D1567" s="2">
        <v>2958465</v>
      </c>
      <c r="E1567" s="2">
        <v>42917</v>
      </c>
      <c r="F1567" s="28">
        <v>190.45</v>
      </c>
      <c r="G1567" t="s">
        <v>2</v>
      </c>
    </row>
    <row r="1568" spans="1:7" x14ac:dyDescent="0.25">
      <c r="A1568" t="s">
        <v>0</v>
      </c>
      <c r="B1568" t="s">
        <v>2141</v>
      </c>
      <c r="C1568">
        <v>2943651</v>
      </c>
      <c r="D1568" s="2">
        <v>2958465</v>
      </c>
      <c r="E1568" s="2">
        <v>42917</v>
      </c>
      <c r="F1568" s="28">
        <v>190.45</v>
      </c>
      <c r="G1568" t="s">
        <v>2</v>
      </c>
    </row>
    <row r="1569" spans="1:7" x14ac:dyDescent="0.25">
      <c r="A1569" t="s">
        <v>0</v>
      </c>
      <c r="B1569" t="s">
        <v>2141</v>
      </c>
      <c r="C1569">
        <v>2943652</v>
      </c>
      <c r="D1569" s="2">
        <v>2958465</v>
      </c>
      <c r="E1569" s="2">
        <v>42917</v>
      </c>
      <c r="F1569" s="28">
        <v>190.45</v>
      </c>
      <c r="G1569" t="s">
        <v>2</v>
      </c>
    </row>
    <row r="1570" spans="1:7" x14ac:dyDescent="0.25">
      <c r="A1570" t="s">
        <v>0</v>
      </c>
      <c r="B1570" t="s">
        <v>2141</v>
      </c>
      <c r="C1570">
        <v>2943730</v>
      </c>
      <c r="D1570" s="2">
        <v>2958465</v>
      </c>
      <c r="E1570" s="2">
        <v>42917</v>
      </c>
      <c r="F1570" s="28">
        <v>190.45</v>
      </c>
      <c r="G1570" t="s">
        <v>2</v>
      </c>
    </row>
    <row r="1571" spans="1:7" x14ac:dyDescent="0.25">
      <c r="A1571" t="s">
        <v>0</v>
      </c>
      <c r="B1571" t="s">
        <v>2141</v>
      </c>
      <c r="C1571">
        <v>2943757</v>
      </c>
      <c r="D1571" s="2">
        <v>2958465</v>
      </c>
      <c r="E1571" s="2">
        <v>42917</v>
      </c>
      <c r="F1571" s="28">
        <v>190.45</v>
      </c>
      <c r="G1571" t="s">
        <v>2</v>
      </c>
    </row>
    <row r="1572" spans="1:7" x14ac:dyDescent="0.25">
      <c r="A1572" t="s">
        <v>0</v>
      </c>
      <c r="B1572" t="s">
        <v>2141</v>
      </c>
      <c r="C1572">
        <v>2944000</v>
      </c>
      <c r="D1572" s="2">
        <v>2958465</v>
      </c>
      <c r="E1572" s="2">
        <v>44713</v>
      </c>
      <c r="F1572" s="28">
        <v>206</v>
      </c>
      <c r="G1572" t="s">
        <v>18</v>
      </c>
    </row>
    <row r="1573" spans="1:7" x14ac:dyDescent="0.25">
      <c r="A1573" t="s">
        <v>0</v>
      </c>
      <c r="B1573" t="s">
        <v>2141</v>
      </c>
      <c r="C1573">
        <v>2944151</v>
      </c>
      <c r="D1573" s="2">
        <v>2958465</v>
      </c>
      <c r="E1573" s="2">
        <v>45223</v>
      </c>
      <c r="F1573" s="28">
        <v>226.85</v>
      </c>
      <c r="G1573" t="s">
        <v>2</v>
      </c>
    </row>
    <row r="1574" spans="1:7" x14ac:dyDescent="0.25">
      <c r="A1574" t="s">
        <v>0</v>
      </c>
      <c r="B1574" t="s">
        <v>2141</v>
      </c>
      <c r="C1574">
        <v>2944152</v>
      </c>
      <c r="D1574" s="2">
        <v>2958465</v>
      </c>
      <c r="E1574" s="2">
        <v>45223</v>
      </c>
      <c r="F1574" s="28">
        <v>226.85</v>
      </c>
      <c r="G1574" t="s">
        <v>2</v>
      </c>
    </row>
    <row r="1575" spans="1:7" x14ac:dyDescent="0.25">
      <c r="A1575" t="s">
        <v>0</v>
      </c>
      <c r="B1575" t="s">
        <v>2141</v>
      </c>
      <c r="C1575">
        <v>2944160</v>
      </c>
      <c r="D1575" s="2">
        <v>2958465</v>
      </c>
      <c r="E1575" s="2">
        <v>45223</v>
      </c>
      <c r="F1575" s="28">
        <v>226.85</v>
      </c>
      <c r="G1575" t="s">
        <v>2</v>
      </c>
    </row>
    <row r="1576" spans="1:7" x14ac:dyDescent="0.25">
      <c r="A1576" t="s">
        <v>0</v>
      </c>
      <c r="B1576" t="s">
        <v>2141</v>
      </c>
      <c r="C1576">
        <v>2944181</v>
      </c>
      <c r="D1576" s="2">
        <v>2958465</v>
      </c>
      <c r="E1576" s="2">
        <v>45223</v>
      </c>
      <c r="F1576" s="28">
        <v>247.65</v>
      </c>
      <c r="G1576" t="s">
        <v>2</v>
      </c>
    </row>
    <row r="1577" spans="1:7" x14ac:dyDescent="0.25">
      <c r="A1577" t="s">
        <v>0</v>
      </c>
      <c r="B1577" t="s">
        <v>2141</v>
      </c>
      <c r="C1577">
        <v>2944183</v>
      </c>
      <c r="D1577" s="2">
        <v>2958465</v>
      </c>
      <c r="E1577" s="2">
        <v>45223</v>
      </c>
      <c r="F1577" s="28">
        <v>247.65</v>
      </c>
      <c r="G1577" t="s">
        <v>2</v>
      </c>
    </row>
    <row r="1578" spans="1:7" x14ac:dyDescent="0.25">
      <c r="A1578" t="s">
        <v>0</v>
      </c>
      <c r="B1578" t="s">
        <v>2141</v>
      </c>
      <c r="C1578">
        <v>2944184</v>
      </c>
      <c r="D1578" s="2">
        <v>2958465</v>
      </c>
      <c r="E1578" s="2">
        <v>45223</v>
      </c>
      <c r="F1578" s="28">
        <v>247.65</v>
      </c>
      <c r="G1578" t="s">
        <v>2</v>
      </c>
    </row>
    <row r="1579" spans="1:7" x14ac:dyDescent="0.25">
      <c r="A1579" t="s">
        <v>0</v>
      </c>
      <c r="B1579" t="s">
        <v>2141</v>
      </c>
      <c r="C1579">
        <v>2944229</v>
      </c>
      <c r="D1579" s="2">
        <v>2958465</v>
      </c>
      <c r="E1579" s="2">
        <v>45223</v>
      </c>
      <c r="F1579" s="28">
        <v>247.65</v>
      </c>
      <c r="G1579" t="s">
        <v>2</v>
      </c>
    </row>
    <row r="1580" spans="1:7" x14ac:dyDescent="0.25">
      <c r="A1580" t="s">
        <v>0</v>
      </c>
      <c r="B1580" t="s">
        <v>2141</v>
      </c>
      <c r="C1580">
        <v>2944230</v>
      </c>
      <c r="D1580" s="2">
        <v>2958465</v>
      </c>
      <c r="E1580" s="2">
        <v>45223</v>
      </c>
      <c r="F1580" s="28">
        <v>226.85</v>
      </c>
      <c r="G1580" t="s">
        <v>2</v>
      </c>
    </row>
    <row r="1581" spans="1:7" x14ac:dyDescent="0.25">
      <c r="A1581" t="s">
        <v>0</v>
      </c>
      <c r="B1581" t="s">
        <v>2141</v>
      </c>
      <c r="C1581">
        <v>2944400</v>
      </c>
      <c r="D1581" s="2">
        <v>2958465</v>
      </c>
      <c r="E1581" s="2">
        <v>44713</v>
      </c>
      <c r="F1581" s="28">
        <v>210</v>
      </c>
      <c r="G1581" t="s">
        <v>18</v>
      </c>
    </row>
    <row r="1582" spans="1:7" x14ac:dyDescent="0.25">
      <c r="A1582" t="s">
        <v>0</v>
      </c>
      <c r="B1582" t="s">
        <v>2141</v>
      </c>
      <c r="C1582">
        <v>2944401</v>
      </c>
      <c r="D1582" s="2">
        <v>2958465</v>
      </c>
      <c r="E1582" s="2">
        <v>44713</v>
      </c>
      <c r="F1582" s="28">
        <v>210</v>
      </c>
      <c r="G1582" t="s">
        <v>18</v>
      </c>
    </row>
    <row r="1583" spans="1:7" x14ac:dyDescent="0.25">
      <c r="A1583" t="s">
        <v>0</v>
      </c>
      <c r="B1583" t="s">
        <v>2141</v>
      </c>
      <c r="C1583">
        <v>2946000</v>
      </c>
      <c r="D1583" s="2">
        <v>2958465</v>
      </c>
      <c r="E1583" s="2">
        <v>45783</v>
      </c>
      <c r="F1583" s="28">
        <v>509</v>
      </c>
      <c r="G1583" t="s">
        <v>18</v>
      </c>
    </row>
    <row r="1584" spans="1:7" x14ac:dyDescent="0.25">
      <c r="A1584" t="s">
        <v>0</v>
      </c>
      <c r="B1584" t="s">
        <v>2141</v>
      </c>
      <c r="C1584">
        <v>2946400</v>
      </c>
      <c r="D1584" s="2">
        <v>2958465</v>
      </c>
      <c r="E1584" s="2">
        <v>45783</v>
      </c>
      <c r="F1584" s="28">
        <v>513</v>
      </c>
      <c r="G1584" t="s">
        <v>18</v>
      </c>
    </row>
    <row r="1585" spans="1:7" x14ac:dyDescent="0.25">
      <c r="A1585" t="s">
        <v>0</v>
      </c>
      <c r="B1585" t="s">
        <v>2141</v>
      </c>
      <c r="C1585">
        <v>2946401</v>
      </c>
      <c r="D1585" s="2">
        <v>2958465</v>
      </c>
      <c r="E1585" s="2">
        <v>45783</v>
      </c>
      <c r="F1585" s="28">
        <v>513</v>
      </c>
      <c r="G1585" t="s">
        <v>18</v>
      </c>
    </row>
    <row r="1586" spans="1:7" x14ac:dyDescent="0.25">
      <c r="A1586" t="s">
        <v>0</v>
      </c>
      <c r="B1586" t="s">
        <v>2141</v>
      </c>
      <c r="C1586">
        <v>2947000</v>
      </c>
      <c r="D1586" s="2">
        <v>2958465</v>
      </c>
      <c r="E1586" s="2">
        <v>44256</v>
      </c>
      <c r="F1586" s="28">
        <v>564</v>
      </c>
      <c r="G1586" t="s">
        <v>18</v>
      </c>
    </row>
    <row r="1587" spans="1:7" x14ac:dyDescent="0.25">
      <c r="A1587" t="s">
        <v>0</v>
      </c>
      <c r="B1587" t="s">
        <v>2141</v>
      </c>
      <c r="C1587">
        <v>2947400</v>
      </c>
      <c r="D1587" s="2">
        <v>2958465</v>
      </c>
      <c r="E1587" s="2">
        <v>44305</v>
      </c>
      <c r="F1587" s="28">
        <v>568</v>
      </c>
      <c r="G1587" t="s">
        <v>18</v>
      </c>
    </row>
    <row r="1588" spans="1:7" x14ac:dyDescent="0.25">
      <c r="A1588" t="s">
        <v>0</v>
      </c>
      <c r="B1588" t="s">
        <v>2141</v>
      </c>
      <c r="C1588">
        <v>2947401</v>
      </c>
      <c r="D1588" s="2">
        <v>2958465</v>
      </c>
      <c r="E1588" s="2">
        <v>44305</v>
      </c>
      <c r="F1588" s="28">
        <v>568</v>
      </c>
      <c r="G1588" t="s">
        <v>18</v>
      </c>
    </row>
    <row r="1589" spans="1:7" x14ac:dyDescent="0.25">
      <c r="A1589" t="s">
        <v>0</v>
      </c>
      <c r="B1589" t="s">
        <v>2141</v>
      </c>
      <c r="C1589">
        <v>2948180</v>
      </c>
      <c r="D1589" s="2">
        <v>2958465</v>
      </c>
      <c r="E1589" s="2">
        <v>44713</v>
      </c>
      <c r="F1589" s="28">
        <v>1002.3</v>
      </c>
      <c r="G1589" t="s">
        <v>2</v>
      </c>
    </row>
    <row r="1590" spans="1:7" x14ac:dyDescent="0.25">
      <c r="A1590" t="s">
        <v>0</v>
      </c>
      <c r="B1590" t="s">
        <v>2141</v>
      </c>
      <c r="C1590">
        <v>2948183</v>
      </c>
      <c r="D1590" s="2">
        <v>2958465</v>
      </c>
      <c r="E1590" s="2">
        <v>44713</v>
      </c>
      <c r="F1590" s="28">
        <v>1002.3</v>
      </c>
      <c r="G1590" t="s">
        <v>2</v>
      </c>
    </row>
    <row r="1591" spans="1:7" x14ac:dyDescent="0.25">
      <c r="A1591" t="s">
        <v>0</v>
      </c>
      <c r="B1591" t="s">
        <v>2141</v>
      </c>
      <c r="C1591">
        <v>2948185</v>
      </c>
      <c r="D1591" s="2">
        <v>2958465</v>
      </c>
      <c r="E1591" s="2">
        <v>44713</v>
      </c>
      <c r="F1591" s="28">
        <v>1002.3</v>
      </c>
      <c r="G1591" t="s">
        <v>2</v>
      </c>
    </row>
    <row r="1592" spans="1:7" x14ac:dyDescent="0.25">
      <c r="A1592" t="s">
        <v>0</v>
      </c>
      <c r="B1592" t="s">
        <v>2141</v>
      </c>
      <c r="C1592">
        <v>2948221</v>
      </c>
      <c r="D1592" s="2">
        <v>2958465</v>
      </c>
      <c r="E1592" s="2">
        <v>44713</v>
      </c>
      <c r="F1592" s="28">
        <v>3925.35</v>
      </c>
      <c r="G1592" t="s">
        <v>2</v>
      </c>
    </row>
    <row r="1593" spans="1:7" x14ac:dyDescent="0.25">
      <c r="A1593" t="s">
        <v>0</v>
      </c>
      <c r="B1593" t="s">
        <v>2141</v>
      </c>
      <c r="C1593">
        <v>2948222</v>
      </c>
      <c r="D1593" s="2">
        <v>2958465</v>
      </c>
      <c r="E1593" s="2">
        <v>44713</v>
      </c>
      <c r="F1593" s="28">
        <v>3925.35</v>
      </c>
      <c r="G1593" t="s">
        <v>2</v>
      </c>
    </row>
    <row r="1594" spans="1:7" x14ac:dyDescent="0.25">
      <c r="A1594" t="s">
        <v>0</v>
      </c>
      <c r="B1594" t="s">
        <v>2141</v>
      </c>
      <c r="C1594">
        <v>2948223</v>
      </c>
      <c r="D1594" s="2">
        <v>2958465</v>
      </c>
      <c r="E1594" s="2">
        <v>44713</v>
      </c>
      <c r="F1594" s="28">
        <v>3925.35</v>
      </c>
      <c r="G1594" t="s">
        <v>2</v>
      </c>
    </row>
    <row r="1595" spans="1:7" x14ac:dyDescent="0.25">
      <c r="A1595" t="s">
        <v>0</v>
      </c>
      <c r="B1595" t="s">
        <v>2141</v>
      </c>
      <c r="C1595">
        <v>2948680</v>
      </c>
      <c r="D1595" s="2">
        <v>2958465</v>
      </c>
      <c r="E1595" s="2">
        <v>41109</v>
      </c>
      <c r="F1595" s="28">
        <v>707</v>
      </c>
      <c r="G1595" t="s">
        <v>2</v>
      </c>
    </row>
    <row r="1596" spans="1:7" x14ac:dyDescent="0.25">
      <c r="A1596" t="s">
        <v>0</v>
      </c>
      <c r="B1596" t="s">
        <v>2141</v>
      </c>
      <c r="C1596">
        <v>2948683</v>
      </c>
      <c r="D1596" s="2">
        <v>2958465</v>
      </c>
      <c r="E1596" s="2">
        <v>43122</v>
      </c>
      <c r="F1596" s="28">
        <v>1033.2</v>
      </c>
      <c r="G1596" t="s">
        <v>2</v>
      </c>
    </row>
    <row r="1597" spans="1:7" x14ac:dyDescent="0.25">
      <c r="A1597" t="s">
        <v>0</v>
      </c>
      <c r="B1597" t="s">
        <v>2141</v>
      </c>
      <c r="C1597">
        <v>2948685</v>
      </c>
      <c r="D1597" s="2">
        <v>2958465</v>
      </c>
      <c r="E1597" s="2">
        <v>43122</v>
      </c>
      <c r="F1597" s="28">
        <v>1033.2</v>
      </c>
      <c r="G1597" t="s">
        <v>2</v>
      </c>
    </row>
    <row r="1598" spans="1:7" x14ac:dyDescent="0.25">
      <c r="A1598" t="s">
        <v>0</v>
      </c>
      <c r="B1598" t="s">
        <v>2141</v>
      </c>
      <c r="C1598">
        <v>2948721</v>
      </c>
      <c r="D1598" s="2">
        <v>2958465</v>
      </c>
      <c r="E1598" s="2">
        <v>43122</v>
      </c>
      <c r="F1598" s="28">
        <v>4042.5</v>
      </c>
      <c r="G1598" t="s">
        <v>2</v>
      </c>
    </row>
    <row r="1599" spans="1:7" x14ac:dyDescent="0.25">
      <c r="A1599" t="s">
        <v>0</v>
      </c>
      <c r="B1599" t="s">
        <v>2141</v>
      </c>
      <c r="C1599">
        <v>2948722</v>
      </c>
      <c r="D1599" s="2">
        <v>2958465</v>
      </c>
      <c r="E1599" s="2">
        <v>43122</v>
      </c>
      <c r="F1599" s="28">
        <v>4042.5</v>
      </c>
      <c r="G1599" t="s">
        <v>2</v>
      </c>
    </row>
    <row r="1600" spans="1:7" x14ac:dyDescent="0.25">
      <c r="A1600" t="s">
        <v>0</v>
      </c>
      <c r="B1600" t="s">
        <v>2141</v>
      </c>
      <c r="C1600">
        <v>2948723</v>
      </c>
      <c r="D1600" s="2">
        <v>2958465</v>
      </c>
      <c r="E1600" s="2">
        <v>43122</v>
      </c>
      <c r="F1600" s="28">
        <v>4042.5</v>
      </c>
      <c r="G1600" t="s">
        <v>2</v>
      </c>
    </row>
    <row r="1601" spans="1:7" x14ac:dyDescent="0.25">
      <c r="A1601" t="s">
        <v>0</v>
      </c>
      <c r="B1601" t="s">
        <v>2141</v>
      </c>
      <c r="C1601">
        <v>2949000</v>
      </c>
      <c r="D1601" s="2">
        <v>2958465</v>
      </c>
      <c r="E1601" s="2">
        <v>44256</v>
      </c>
      <c r="F1601" s="28">
        <v>423</v>
      </c>
      <c r="G1601" t="s">
        <v>18</v>
      </c>
    </row>
    <row r="1602" spans="1:7" x14ac:dyDescent="0.25">
      <c r="A1602" t="s">
        <v>0</v>
      </c>
      <c r="B1602" t="s">
        <v>2141</v>
      </c>
      <c r="C1602">
        <v>2949180</v>
      </c>
      <c r="D1602" s="2">
        <v>2958465</v>
      </c>
      <c r="E1602" s="2">
        <v>41109</v>
      </c>
      <c r="F1602" s="28">
        <v>458.9</v>
      </c>
      <c r="G1602" t="s">
        <v>2</v>
      </c>
    </row>
    <row r="1603" spans="1:7" x14ac:dyDescent="0.25">
      <c r="A1603" t="s">
        <v>0</v>
      </c>
      <c r="B1603" t="s">
        <v>2141</v>
      </c>
      <c r="C1603">
        <v>2949181</v>
      </c>
      <c r="D1603" s="2">
        <v>2958465</v>
      </c>
      <c r="E1603" s="2">
        <v>45223</v>
      </c>
      <c r="F1603" s="28">
        <v>390</v>
      </c>
      <c r="G1603" t="s">
        <v>2</v>
      </c>
    </row>
    <row r="1604" spans="1:7" x14ac:dyDescent="0.25">
      <c r="A1604" t="s">
        <v>0</v>
      </c>
      <c r="B1604" t="s">
        <v>2141</v>
      </c>
      <c r="C1604">
        <v>2949183</v>
      </c>
      <c r="D1604" s="2">
        <v>2958465</v>
      </c>
      <c r="E1604" s="2">
        <v>45223</v>
      </c>
      <c r="F1604" s="28">
        <v>390</v>
      </c>
      <c r="G1604" t="s">
        <v>2</v>
      </c>
    </row>
    <row r="1605" spans="1:7" x14ac:dyDescent="0.25">
      <c r="A1605" t="s">
        <v>0</v>
      </c>
      <c r="B1605" t="s">
        <v>2141</v>
      </c>
      <c r="C1605">
        <v>2949184</v>
      </c>
      <c r="D1605" s="2">
        <v>2958465</v>
      </c>
      <c r="E1605" s="2">
        <v>45223</v>
      </c>
      <c r="F1605" s="28">
        <v>390</v>
      </c>
      <c r="G1605" t="s">
        <v>2</v>
      </c>
    </row>
    <row r="1606" spans="1:7" x14ac:dyDescent="0.25">
      <c r="A1606" t="s">
        <v>0</v>
      </c>
      <c r="B1606" t="s">
        <v>2141</v>
      </c>
      <c r="C1606">
        <v>2949185</v>
      </c>
      <c r="D1606" s="2">
        <v>2958465</v>
      </c>
      <c r="E1606" s="2">
        <v>45223</v>
      </c>
      <c r="F1606" s="28">
        <v>390</v>
      </c>
      <c r="G1606" t="s">
        <v>2</v>
      </c>
    </row>
    <row r="1607" spans="1:7" x14ac:dyDescent="0.25">
      <c r="A1607" t="s">
        <v>0</v>
      </c>
      <c r="B1607" t="s">
        <v>2141</v>
      </c>
      <c r="C1607">
        <v>2949229</v>
      </c>
      <c r="D1607" s="2">
        <v>2958465</v>
      </c>
      <c r="E1607" s="2">
        <v>45223</v>
      </c>
      <c r="F1607" s="28">
        <v>390</v>
      </c>
      <c r="G1607" t="s">
        <v>2</v>
      </c>
    </row>
    <row r="1608" spans="1:7" x14ac:dyDescent="0.25">
      <c r="A1608" t="s">
        <v>0</v>
      </c>
      <c r="B1608" t="s">
        <v>2141</v>
      </c>
      <c r="C1608">
        <v>2949298</v>
      </c>
      <c r="D1608" s="2">
        <v>2958465</v>
      </c>
      <c r="E1608" s="2">
        <v>44713</v>
      </c>
      <c r="F1608" s="28">
        <v>380.25</v>
      </c>
      <c r="G1608" t="s">
        <v>2</v>
      </c>
    </row>
    <row r="1609" spans="1:7" x14ac:dyDescent="0.25">
      <c r="A1609" t="s">
        <v>0</v>
      </c>
      <c r="B1609" t="s">
        <v>2141</v>
      </c>
      <c r="C1609">
        <v>2949299</v>
      </c>
      <c r="D1609" s="2">
        <v>2958465</v>
      </c>
      <c r="E1609" s="2">
        <v>44713</v>
      </c>
      <c r="F1609" s="28">
        <v>380.25</v>
      </c>
      <c r="G1609" t="s">
        <v>2</v>
      </c>
    </row>
    <row r="1610" spans="1:7" x14ac:dyDescent="0.25">
      <c r="A1610" t="s">
        <v>0</v>
      </c>
      <c r="B1610" t="s">
        <v>2141</v>
      </c>
      <c r="C1610">
        <v>2949400</v>
      </c>
      <c r="D1610" s="2">
        <v>2958465</v>
      </c>
      <c r="E1610" s="2">
        <v>44305</v>
      </c>
      <c r="F1610" s="28">
        <v>427</v>
      </c>
      <c r="G1610" t="s">
        <v>18</v>
      </c>
    </row>
    <row r="1611" spans="1:7" x14ac:dyDescent="0.25">
      <c r="A1611" t="s">
        <v>0</v>
      </c>
      <c r="B1611" t="s">
        <v>2141</v>
      </c>
      <c r="C1611">
        <v>2949401</v>
      </c>
      <c r="D1611" s="2">
        <v>2958465</v>
      </c>
      <c r="E1611" s="2">
        <v>44305</v>
      </c>
      <c r="F1611" s="28">
        <v>427</v>
      </c>
      <c r="G1611" t="s">
        <v>18</v>
      </c>
    </row>
    <row r="1612" spans="1:7" x14ac:dyDescent="0.25">
      <c r="A1612" t="s">
        <v>0</v>
      </c>
      <c r="B1612" t="s">
        <v>2141</v>
      </c>
      <c r="C1612">
        <v>2949680</v>
      </c>
      <c r="D1612" s="2">
        <v>2958465</v>
      </c>
      <c r="E1612" s="2">
        <v>41109</v>
      </c>
      <c r="F1612" s="28">
        <v>435.5</v>
      </c>
      <c r="G1612" t="s">
        <v>2</v>
      </c>
    </row>
    <row r="1613" spans="1:7" x14ac:dyDescent="0.25">
      <c r="A1613" t="s">
        <v>0</v>
      </c>
      <c r="B1613" t="s">
        <v>2141</v>
      </c>
      <c r="C1613">
        <v>2949683</v>
      </c>
      <c r="D1613" s="2">
        <v>2958465</v>
      </c>
      <c r="E1613" s="2">
        <v>43344</v>
      </c>
      <c r="F1613" s="28">
        <v>269.10000000000002</v>
      </c>
      <c r="G1613" t="s">
        <v>2</v>
      </c>
    </row>
    <row r="1614" spans="1:7" x14ac:dyDescent="0.25">
      <c r="A1614" t="s">
        <v>0</v>
      </c>
      <c r="B1614" t="s">
        <v>2141</v>
      </c>
      <c r="C1614">
        <v>2949684</v>
      </c>
      <c r="D1614" s="2">
        <v>2958465</v>
      </c>
      <c r="E1614" s="2">
        <v>43344</v>
      </c>
      <c r="F1614" s="28">
        <v>269.10000000000002</v>
      </c>
      <c r="G1614" t="s">
        <v>2</v>
      </c>
    </row>
    <row r="1615" spans="1:7" x14ac:dyDescent="0.25">
      <c r="A1615" t="s">
        <v>0</v>
      </c>
      <c r="B1615" t="s">
        <v>2141</v>
      </c>
      <c r="C1615">
        <v>2949685</v>
      </c>
      <c r="D1615" s="2">
        <v>2958465</v>
      </c>
      <c r="E1615" s="2">
        <v>43344</v>
      </c>
      <c r="F1615" s="28">
        <v>269.10000000000002</v>
      </c>
      <c r="G1615" t="s">
        <v>2</v>
      </c>
    </row>
    <row r="1616" spans="1:7" x14ac:dyDescent="0.25">
      <c r="A1616" t="s">
        <v>0</v>
      </c>
      <c r="B1616" t="s">
        <v>2141</v>
      </c>
      <c r="C1616">
        <v>2951000</v>
      </c>
      <c r="D1616" s="2">
        <v>2958465</v>
      </c>
      <c r="E1616" s="2">
        <v>44305</v>
      </c>
      <c r="F1616" s="28">
        <v>209</v>
      </c>
      <c r="G1616" t="s">
        <v>18</v>
      </c>
    </row>
    <row r="1617" spans="1:7" x14ac:dyDescent="0.25">
      <c r="A1617" t="s">
        <v>0</v>
      </c>
      <c r="B1617" t="s">
        <v>2141</v>
      </c>
      <c r="C1617">
        <v>2951400</v>
      </c>
      <c r="D1617" s="2">
        <v>2958465</v>
      </c>
      <c r="E1617" s="2">
        <v>44305</v>
      </c>
      <c r="F1617" s="28">
        <v>213</v>
      </c>
      <c r="G1617" t="s">
        <v>18</v>
      </c>
    </row>
    <row r="1618" spans="1:7" x14ac:dyDescent="0.25">
      <c r="A1618" t="s">
        <v>0</v>
      </c>
      <c r="B1618" t="s">
        <v>2141</v>
      </c>
      <c r="C1618">
        <v>2951401</v>
      </c>
      <c r="D1618" s="2">
        <v>2958465</v>
      </c>
      <c r="E1618" s="2">
        <v>44305</v>
      </c>
      <c r="F1618" s="28">
        <v>213</v>
      </c>
      <c r="G1618" t="s">
        <v>18</v>
      </c>
    </row>
    <row r="1619" spans="1:7" x14ac:dyDescent="0.25">
      <c r="A1619" t="s">
        <v>0</v>
      </c>
      <c r="B1619" t="s">
        <v>2141</v>
      </c>
      <c r="C1619">
        <v>2953000</v>
      </c>
      <c r="D1619" s="2">
        <v>2958465</v>
      </c>
      <c r="E1619" s="2">
        <v>44946</v>
      </c>
      <c r="F1619" s="28">
        <v>566</v>
      </c>
      <c r="G1619" t="s">
        <v>18</v>
      </c>
    </row>
    <row r="1620" spans="1:7" x14ac:dyDescent="0.25">
      <c r="A1620" t="s">
        <v>0</v>
      </c>
      <c r="B1620" t="s">
        <v>2141</v>
      </c>
      <c r="C1620">
        <v>2953183</v>
      </c>
      <c r="D1620" s="2">
        <v>2958465</v>
      </c>
      <c r="E1620" s="2">
        <v>44946</v>
      </c>
      <c r="F1620" s="28">
        <v>585</v>
      </c>
      <c r="G1620" t="s">
        <v>2</v>
      </c>
    </row>
    <row r="1621" spans="1:7" x14ac:dyDescent="0.25">
      <c r="A1621" t="s">
        <v>0</v>
      </c>
      <c r="B1621" t="s">
        <v>2141</v>
      </c>
      <c r="C1621">
        <v>2953184</v>
      </c>
      <c r="D1621" s="2">
        <v>2958465</v>
      </c>
      <c r="E1621" s="2">
        <v>44946</v>
      </c>
      <c r="F1621" s="28">
        <v>585</v>
      </c>
      <c r="G1621" t="s">
        <v>2</v>
      </c>
    </row>
    <row r="1622" spans="1:7" x14ac:dyDescent="0.25">
      <c r="A1622" t="s">
        <v>0</v>
      </c>
      <c r="B1622" t="s">
        <v>2141</v>
      </c>
      <c r="C1622">
        <v>2953211</v>
      </c>
      <c r="D1622" s="2">
        <v>2958465</v>
      </c>
      <c r="E1622" s="2">
        <v>45821</v>
      </c>
      <c r="F1622" s="28">
        <v>2115.75</v>
      </c>
      <c r="G1622" t="s">
        <v>2</v>
      </c>
    </row>
    <row r="1623" spans="1:7" x14ac:dyDescent="0.25">
      <c r="A1623" t="s">
        <v>0</v>
      </c>
      <c r="B1623" t="s">
        <v>2141</v>
      </c>
      <c r="C1623">
        <v>2953213</v>
      </c>
      <c r="D1623" s="2">
        <v>2958465</v>
      </c>
      <c r="E1623" s="2">
        <v>45821</v>
      </c>
      <c r="F1623" s="28">
        <v>2115.75</v>
      </c>
      <c r="G1623" t="s">
        <v>2</v>
      </c>
    </row>
    <row r="1624" spans="1:7" x14ac:dyDescent="0.25">
      <c r="A1624" t="s">
        <v>0</v>
      </c>
      <c r="B1624" t="s">
        <v>2141</v>
      </c>
      <c r="C1624">
        <v>2953400</v>
      </c>
      <c r="D1624" s="2">
        <v>2958465</v>
      </c>
      <c r="E1624" s="2">
        <v>44946</v>
      </c>
      <c r="F1624" s="28">
        <v>570</v>
      </c>
      <c r="G1624" t="s">
        <v>18</v>
      </c>
    </row>
    <row r="1625" spans="1:7" x14ac:dyDescent="0.25">
      <c r="A1625" t="s">
        <v>0</v>
      </c>
      <c r="B1625" t="s">
        <v>2141</v>
      </c>
      <c r="C1625">
        <v>2953401</v>
      </c>
      <c r="D1625" s="2">
        <v>2958465</v>
      </c>
      <c r="E1625" s="2">
        <v>44946</v>
      </c>
      <c r="F1625" s="28">
        <v>570</v>
      </c>
      <c r="G1625" t="s">
        <v>18</v>
      </c>
    </row>
    <row r="1626" spans="1:7" x14ac:dyDescent="0.25">
      <c r="A1626" t="s">
        <v>0</v>
      </c>
      <c r="B1626" t="s">
        <v>2141</v>
      </c>
      <c r="C1626">
        <v>2953683</v>
      </c>
      <c r="D1626" s="2">
        <v>2958465</v>
      </c>
      <c r="E1626" s="2">
        <v>43108</v>
      </c>
      <c r="F1626" s="28">
        <v>630</v>
      </c>
      <c r="G1626" t="s">
        <v>2</v>
      </c>
    </row>
    <row r="1627" spans="1:7" x14ac:dyDescent="0.25">
      <c r="A1627" t="s">
        <v>0</v>
      </c>
      <c r="B1627" t="s">
        <v>2141</v>
      </c>
      <c r="C1627">
        <v>2953684</v>
      </c>
      <c r="D1627" s="2">
        <v>2958465</v>
      </c>
      <c r="E1627" s="2">
        <v>43108</v>
      </c>
      <c r="F1627" s="28">
        <v>630</v>
      </c>
      <c r="G1627" t="s">
        <v>2</v>
      </c>
    </row>
    <row r="1628" spans="1:7" x14ac:dyDescent="0.25">
      <c r="A1628" t="s">
        <v>0</v>
      </c>
      <c r="B1628" t="s">
        <v>2141</v>
      </c>
      <c r="C1628">
        <v>2953711</v>
      </c>
      <c r="D1628" s="2">
        <v>2958465</v>
      </c>
      <c r="E1628" s="2">
        <v>43108</v>
      </c>
      <c r="F1628" s="28">
        <v>2205</v>
      </c>
      <c r="G1628" t="s">
        <v>2</v>
      </c>
    </row>
    <row r="1629" spans="1:7" x14ac:dyDescent="0.25">
      <c r="A1629" t="s">
        <v>0</v>
      </c>
      <c r="B1629" t="s">
        <v>2141</v>
      </c>
      <c r="C1629">
        <v>2953713</v>
      </c>
      <c r="D1629" s="2">
        <v>2958465</v>
      </c>
      <c r="E1629" s="2">
        <v>43108</v>
      </c>
      <c r="F1629" s="28">
        <v>2205</v>
      </c>
      <c r="G1629" t="s">
        <v>2</v>
      </c>
    </row>
    <row r="1630" spans="1:7" x14ac:dyDescent="0.25">
      <c r="A1630" t="s">
        <v>0</v>
      </c>
      <c r="B1630" t="s">
        <v>2141</v>
      </c>
      <c r="C1630">
        <v>2954000</v>
      </c>
      <c r="D1630" s="2">
        <v>2958465</v>
      </c>
      <c r="E1630" s="2">
        <v>45783</v>
      </c>
      <c r="F1630" s="28">
        <v>1236</v>
      </c>
      <c r="G1630" t="s">
        <v>18</v>
      </c>
    </row>
    <row r="1631" spans="1:7" x14ac:dyDescent="0.25">
      <c r="A1631" t="s">
        <v>0</v>
      </c>
      <c r="B1631" t="s">
        <v>2141</v>
      </c>
      <c r="C1631">
        <v>2954400</v>
      </c>
      <c r="D1631" s="2">
        <v>2958465</v>
      </c>
      <c r="E1631" s="2">
        <v>45783</v>
      </c>
      <c r="F1631" s="28">
        <v>1240</v>
      </c>
      <c r="G1631" t="s">
        <v>18</v>
      </c>
    </row>
    <row r="1632" spans="1:7" x14ac:dyDescent="0.25">
      <c r="A1632" t="s">
        <v>0</v>
      </c>
      <c r="B1632" t="s">
        <v>2141</v>
      </c>
      <c r="C1632">
        <v>2954401</v>
      </c>
      <c r="D1632" s="2">
        <v>2958465</v>
      </c>
      <c r="E1632" s="2">
        <v>45783</v>
      </c>
      <c r="F1632" s="28">
        <v>1240</v>
      </c>
      <c r="G1632" t="s">
        <v>18</v>
      </c>
    </row>
    <row r="1633" spans="1:7" x14ac:dyDescent="0.25">
      <c r="A1633" t="s">
        <v>0</v>
      </c>
      <c r="B1633" t="s">
        <v>2141</v>
      </c>
      <c r="C1633">
        <v>2955000</v>
      </c>
      <c r="D1633" s="2">
        <v>2958465</v>
      </c>
      <c r="E1633" s="2">
        <v>44305</v>
      </c>
      <c r="F1633" s="28">
        <v>209</v>
      </c>
      <c r="G1633" t="s">
        <v>18</v>
      </c>
    </row>
    <row r="1634" spans="1:7" x14ac:dyDescent="0.25">
      <c r="A1634" t="s">
        <v>0</v>
      </c>
      <c r="B1634" t="s">
        <v>2141</v>
      </c>
      <c r="C1634">
        <v>2955400</v>
      </c>
      <c r="D1634" s="2">
        <v>2958465</v>
      </c>
      <c r="E1634" s="2">
        <v>44305</v>
      </c>
      <c r="F1634" s="28">
        <v>213</v>
      </c>
      <c r="G1634" t="s">
        <v>18</v>
      </c>
    </row>
    <row r="1635" spans="1:7" x14ac:dyDescent="0.25">
      <c r="A1635" t="s">
        <v>0</v>
      </c>
      <c r="B1635" t="s">
        <v>2141</v>
      </c>
      <c r="C1635">
        <v>2955401</v>
      </c>
      <c r="D1635" s="2">
        <v>2958465</v>
      </c>
      <c r="E1635" s="2">
        <v>44305</v>
      </c>
      <c r="F1635" s="28">
        <v>213</v>
      </c>
      <c r="G1635" t="s">
        <v>18</v>
      </c>
    </row>
    <row r="1636" spans="1:7" x14ac:dyDescent="0.25">
      <c r="A1636" t="s">
        <v>0</v>
      </c>
      <c r="B1636" t="s">
        <v>2141</v>
      </c>
      <c r="C1636">
        <v>2956000</v>
      </c>
      <c r="D1636" s="2">
        <v>2958465</v>
      </c>
      <c r="E1636" s="2">
        <v>44305</v>
      </c>
      <c r="F1636" s="28">
        <v>164</v>
      </c>
      <c r="G1636" t="s">
        <v>18</v>
      </c>
    </row>
    <row r="1637" spans="1:7" x14ac:dyDescent="0.25">
      <c r="A1637" t="s">
        <v>0</v>
      </c>
      <c r="B1637" t="s">
        <v>2141</v>
      </c>
      <c r="C1637">
        <v>2956400</v>
      </c>
      <c r="D1637" s="2">
        <v>2958465</v>
      </c>
      <c r="E1637" s="2">
        <v>44305</v>
      </c>
      <c r="F1637" s="28">
        <v>168</v>
      </c>
      <c r="G1637" t="s">
        <v>18</v>
      </c>
    </row>
    <row r="1638" spans="1:7" x14ac:dyDescent="0.25">
      <c r="A1638" t="s">
        <v>0</v>
      </c>
      <c r="B1638" t="s">
        <v>2141</v>
      </c>
      <c r="C1638">
        <v>2956401</v>
      </c>
      <c r="D1638" s="2">
        <v>2958465</v>
      </c>
      <c r="E1638" s="2">
        <v>44305</v>
      </c>
      <c r="F1638" s="28">
        <v>168</v>
      </c>
      <c r="G1638" t="s">
        <v>18</v>
      </c>
    </row>
    <row r="1639" spans="1:7" x14ac:dyDescent="0.25">
      <c r="A1639" t="s">
        <v>0</v>
      </c>
      <c r="B1639" t="s">
        <v>2141</v>
      </c>
      <c r="C1639">
        <v>2957183</v>
      </c>
      <c r="D1639" s="2">
        <v>2958465</v>
      </c>
      <c r="E1639" s="2">
        <v>42917</v>
      </c>
      <c r="F1639" s="28">
        <v>709.1</v>
      </c>
      <c r="G1639" t="s">
        <v>2</v>
      </c>
    </row>
    <row r="1640" spans="1:7" x14ac:dyDescent="0.25">
      <c r="A1640" t="s">
        <v>0</v>
      </c>
      <c r="B1640" t="s">
        <v>2141</v>
      </c>
      <c r="C1640">
        <v>2957185</v>
      </c>
      <c r="D1640" s="2">
        <v>2958465</v>
      </c>
      <c r="E1640" s="2">
        <v>42917</v>
      </c>
      <c r="F1640" s="28">
        <v>709.1</v>
      </c>
      <c r="G1640" t="s">
        <v>2</v>
      </c>
    </row>
    <row r="1641" spans="1:7" x14ac:dyDescent="0.25">
      <c r="A1641" t="s">
        <v>0</v>
      </c>
      <c r="B1641" t="s">
        <v>2141</v>
      </c>
      <c r="C1641">
        <v>2957211</v>
      </c>
      <c r="D1641" s="2">
        <v>2958465</v>
      </c>
      <c r="E1641" s="2">
        <v>42917</v>
      </c>
      <c r="F1641" s="28">
        <v>2461.1999999999998</v>
      </c>
      <c r="G1641" t="s">
        <v>2</v>
      </c>
    </row>
    <row r="1642" spans="1:7" x14ac:dyDescent="0.25">
      <c r="A1642" t="s">
        <v>0</v>
      </c>
      <c r="B1642" t="s">
        <v>2141</v>
      </c>
      <c r="C1642">
        <v>2957213</v>
      </c>
      <c r="D1642" s="2">
        <v>2958465</v>
      </c>
      <c r="E1642" s="2">
        <v>42917</v>
      </c>
      <c r="F1642" s="28">
        <v>2461.1999999999998</v>
      </c>
      <c r="G1642" t="s">
        <v>2</v>
      </c>
    </row>
    <row r="1643" spans="1:7" x14ac:dyDescent="0.25">
      <c r="A1643" t="s">
        <v>0</v>
      </c>
      <c r="B1643" t="s">
        <v>2141</v>
      </c>
      <c r="C1643">
        <v>2957221</v>
      </c>
      <c r="D1643" s="2">
        <v>2958465</v>
      </c>
      <c r="E1643" s="2">
        <v>42917</v>
      </c>
      <c r="F1643" s="28">
        <v>2798.6</v>
      </c>
      <c r="G1643" t="s">
        <v>2</v>
      </c>
    </row>
    <row r="1644" spans="1:7" x14ac:dyDescent="0.25">
      <c r="A1644" t="s">
        <v>0</v>
      </c>
      <c r="B1644" t="s">
        <v>2141</v>
      </c>
      <c r="C1644">
        <v>2957222</v>
      </c>
      <c r="D1644" s="2">
        <v>2958465</v>
      </c>
      <c r="E1644" s="2">
        <v>42917</v>
      </c>
      <c r="F1644" s="28">
        <v>2798.6</v>
      </c>
      <c r="G1644" t="s">
        <v>2</v>
      </c>
    </row>
    <row r="1645" spans="1:7" x14ac:dyDescent="0.25">
      <c r="A1645" t="s">
        <v>0</v>
      </c>
      <c r="B1645" t="s">
        <v>2141</v>
      </c>
      <c r="C1645">
        <v>2957683</v>
      </c>
      <c r="D1645" s="2">
        <v>2958465</v>
      </c>
      <c r="E1645" s="2">
        <v>42917</v>
      </c>
      <c r="F1645" s="28">
        <v>740.6</v>
      </c>
      <c r="G1645" t="s">
        <v>2</v>
      </c>
    </row>
    <row r="1646" spans="1:7" x14ac:dyDescent="0.25">
      <c r="A1646" t="s">
        <v>0</v>
      </c>
      <c r="B1646" t="s">
        <v>2141</v>
      </c>
      <c r="C1646">
        <v>2957685</v>
      </c>
      <c r="D1646" s="2">
        <v>2958465</v>
      </c>
      <c r="E1646" s="2">
        <v>42917</v>
      </c>
      <c r="F1646" s="28">
        <v>740.6</v>
      </c>
      <c r="G1646" t="s">
        <v>2</v>
      </c>
    </row>
    <row r="1647" spans="1:7" x14ac:dyDescent="0.25">
      <c r="A1647" t="s">
        <v>0</v>
      </c>
      <c r="B1647" t="s">
        <v>2141</v>
      </c>
      <c r="C1647">
        <v>2957711</v>
      </c>
      <c r="D1647" s="2">
        <v>2958465</v>
      </c>
      <c r="E1647" s="2">
        <v>42917</v>
      </c>
      <c r="F1647" s="28">
        <v>2574.6</v>
      </c>
      <c r="G1647" t="s">
        <v>2</v>
      </c>
    </row>
    <row r="1648" spans="1:7" x14ac:dyDescent="0.25">
      <c r="A1648" t="s">
        <v>0</v>
      </c>
      <c r="B1648" t="s">
        <v>2141</v>
      </c>
      <c r="C1648">
        <v>2957713</v>
      </c>
      <c r="D1648" s="2">
        <v>2958465</v>
      </c>
      <c r="E1648" s="2">
        <v>42917</v>
      </c>
      <c r="F1648" s="28">
        <v>2574.6</v>
      </c>
      <c r="G1648" t="s">
        <v>2</v>
      </c>
    </row>
    <row r="1649" spans="1:7" x14ac:dyDescent="0.25">
      <c r="A1649" t="s">
        <v>0</v>
      </c>
      <c r="B1649" t="s">
        <v>2141</v>
      </c>
      <c r="C1649">
        <v>2957721</v>
      </c>
      <c r="D1649" s="2">
        <v>2958465</v>
      </c>
      <c r="E1649" s="2">
        <v>42917</v>
      </c>
      <c r="F1649" s="28">
        <v>2927.4</v>
      </c>
      <c r="G1649" t="s">
        <v>2</v>
      </c>
    </row>
    <row r="1650" spans="1:7" x14ac:dyDescent="0.25">
      <c r="A1650" t="s">
        <v>0</v>
      </c>
      <c r="B1650" t="s">
        <v>2141</v>
      </c>
      <c r="C1650">
        <v>2957722</v>
      </c>
      <c r="D1650" s="2">
        <v>2958465</v>
      </c>
      <c r="E1650" s="2">
        <v>42917</v>
      </c>
      <c r="F1650" s="28">
        <v>2927.4</v>
      </c>
      <c r="G1650" t="s">
        <v>2</v>
      </c>
    </row>
    <row r="1651" spans="1:7" x14ac:dyDescent="0.25">
      <c r="A1651" t="s">
        <v>0</v>
      </c>
      <c r="B1651" t="s">
        <v>2141</v>
      </c>
      <c r="C1651">
        <v>2959000</v>
      </c>
      <c r="D1651" s="2">
        <v>2958465</v>
      </c>
      <c r="E1651" s="2">
        <v>44305</v>
      </c>
      <c r="F1651" s="28">
        <v>223</v>
      </c>
      <c r="G1651" t="s">
        <v>18</v>
      </c>
    </row>
    <row r="1652" spans="1:7" x14ac:dyDescent="0.25">
      <c r="A1652" t="s">
        <v>0</v>
      </c>
      <c r="B1652" t="s">
        <v>2141</v>
      </c>
      <c r="C1652">
        <v>2959110</v>
      </c>
      <c r="D1652" s="2">
        <v>2958465</v>
      </c>
      <c r="E1652" s="2">
        <v>44305</v>
      </c>
      <c r="F1652" s="28">
        <v>909.35</v>
      </c>
      <c r="G1652" t="s">
        <v>2</v>
      </c>
    </row>
    <row r="1653" spans="1:7" x14ac:dyDescent="0.25">
      <c r="A1653" t="s">
        <v>0</v>
      </c>
      <c r="B1653" t="s">
        <v>2141</v>
      </c>
      <c r="C1653">
        <v>2959111</v>
      </c>
      <c r="D1653" s="2">
        <v>2958465</v>
      </c>
      <c r="E1653" s="2">
        <v>44305</v>
      </c>
      <c r="F1653" s="28">
        <v>909.35</v>
      </c>
      <c r="G1653" t="s">
        <v>2</v>
      </c>
    </row>
    <row r="1654" spans="1:7" x14ac:dyDescent="0.25">
      <c r="A1654" t="s">
        <v>0</v>
      </c>
      <c r="B1654" t="s">
        <v>2141</v>
      </c>
      <c r="C1654">
        <v>2959173</v>
      </c>
      <c r="D1654" s="2">
        <v>2958465</v>
      </c>
      <c r="E1654" s="2">
        <v>44305</v>
      </c>
      <c r="F1654" s="28">
        <v>131.94999999999999</v>
      </c>
      <c r="G1654" t="s">
        <v>2</v>
      </c>
    </row>
    <row r="1655" spans="1:7" x14ac:dyDescent="0.25">
      <c r="A1655" t="s">
        <v>0</v>
      </c>
      <c r="B1655" t="s">
        <v>2141</v>
      </c>
      <c r="C1655">
        <v>2959175</v>
      </c>
      <c r="D1655" s="2">
        <v>2958465</v>
      </c>
      <c r="E1655" s="2">
        <v>44305</v>
      </c>
      <c r="F1655" s="28">
        <v>131.94999999999999</v>
      </c>
      <c r="G1655" t="s">
        <v>2</v>
      </c>
    </row>
    <row r="1656" spans="1:7" x14ac:dyDescent="0.25">
      <c r="A1656" t="s">
        <v>0</v>
      </c>
      <c r="B1656" t="s">
        <v>2141</v>
      </c>
      <c r="C1656">
        <v>2959200</v>
      </c>
      <c r="D1656" s="2">
        <v>2958465</v>
      </c>
      <c r="E1656" s="2">
        <v>44305</v>
      </c>
      <c r="F1656" s="28">
        <v>781.3</v>
      </c>
      <c r="G1656" t="s">
        <v>2</v>
      </c>
    </row>
    <row r="1657" spans="1:7" x14ac:dyDescent="0.25">
      <c r="A1657" t="s">
        <v>0</v>
      </c>
      <c r="B1657" t="s">
        <v>2141</v>
      </c>
      <c r="C1657">
        <v>2959201</v>
      </c>
      <c r="D1657" s="2">
        <v>2958465</v>
      </c>
      <c r="E1657" s="2">
        <v>44305</v>
      </c>
      <c r="F1657" s="28">
        <v>781.3</v>
      </c>
      <c r="G1657" t="s">
        <v>2</v>
      </c>
    </row>
    <row r="1658" spans="1:7" x14ac:dyDescent="0.25">
      <c r="A1658" t="s">
        <v>0</v>
      </c>
      <c r="B1658" t="s">
        <v>2141</v>
      </c>
      <c r="C1658">
        <v>2959203</v>
      </c>
      <c r="D1658" s="2">
        <v>2958465</v>
      </c>
      <c r="E1658" s="2">
        <v>44305</v>
      </c>
      <c r="F1658" s="28">
        <v>781.3</v>
      </c>
      <c r="G1658" t="s">
        <v>2</v>
      </c>
    </row>
    <row r="1659" spans="1:7" x14ac:dyDescent="0.25">
      <c r="A1659" t="s">
        <v>0</v>
      </c>
      <c r="B1659" t="s">
        <v>2141</v>
      </c>
      <c r="C1659">
        <v>2959204</v>
      </c>
      <c r="D1659" s="2">
        <v>2958465</v>
      </c>
      <c r="E1659" s="2">
        <v>44305</v>
      </c>
      <c r="F1659" s="28">
        <v>781.3</v>
      </c>
      <c r="G1659" t="s">
        <v>2</v>
      </c>
    </row>
    <row r="1660" spans="1:7" x14ac:dyDescent="0.25">
      <c r="A1660" t="s">
        <v>0</v>
      </c>
      <c r="B1660" t="s">
        <v>2141</v>
      </c>
      <c r="C1660">
        <v>2959211</v>
      </c>
      <c r="D1660" s="2">
        <v>2958465</v>
      </c>
      <c r="E1660" s="2">
        <v>44305</v>
      </c>
      <c r="F1660" s="28">
        <v>909.35</v>
      </c>
      <c r="G1660" t="s">
        <v>2</v>
      </c>
    </row>
    <row r="1661" spans="1:7" x14ac:dyDescent="0.25">
      <c r="A1661" t="s">
        <v>0</v>
      </c>
      <c r="B1661" t="s">
        <v>2141</v>
      </c>
      <c r="C1661">
        <v>2959213</v>
      </c>
      <c r="D1661" s="2">
        <v>2958465</v>
      </c>
      <c r="E1661" s="2">
        <v>44305</v>
      </c>
      <c r="F1661" s="28">
        <v>909.35</v>
      </c>
      <c r="G1661" t="s">
        <v>2</v>
      </c>
    </row>
    <row r="1662" spans="1:7" x14ac:dyDescent="0.25">
      <c r="A1662" t="s">
        <v>0</v>
      </c>
      <c r="B1662" t="s">
        <v>2141</v>
      </c>
      <c r="C1662">
        <v>2959233</v>
      </c>
      <c r="D1662" s="2">
        <v>2958465</v>
      </c>
      <c r="E1662" s="2">
        <v>44305</v>
      </c>
      <c r="F1662" s="28">
        <v>1342.9</v>
      </c>
      <c r="G1662" t="s">
        <v>2</v>
      </c>
    </row>
    <row r="1663" spans="1:7" x14ac:dyDescent="0.25">
      <c r="A1663" t="s">
        <v>0</v>
      </c>
      <c r="B1663" t="s">
        <v>2141</v>
      </c>
      <c r="C1663">
        <v>2959234</v>
      </c>
      <c r="D1663" s="2">
        <v>2958465</v>
      </c>
      <c r="E1663" s="2">
        <v>44305</v>
      </c>
      <c r="F1663" s="28">
        <v>1342.9</v>
      </c>
      <c r="G1663" t="s">
        <v>2</v>
      </c>
    </row>
    <row r="1664" spans="1:7" x14ac:dyDescent="0.25">
      <c r="A1664" t="s">
        <v>0</v>
      </c>
      <c r="B1664" t="s">
        <v>2141</v>
      </c>
      <c r="C1664">
        <v>2959243</v>
      </c>
      <c r="D1664" s="2">
        <v>2958465</v>
      </c>
      <c r="E1664" s="2">
        <v>44305</v>
      </c>
      <c r="F1664" s="28">
        <v>1496.3</v>
      </c>
      <c r="G1664" t="s">
        <v>2</v>
      </c>
    </row>
    <row r="1665" spans="1:7" x14ac:dyDescent="0.25">
      <c r="A1665" t="s">
        <v>0</v>
      </c>
      <c r="B1665" t="s">
        <v>2141</v>
      </c>
      <c r="C1665">
        <v>2959244</v>
      </c>
      <c r="D1665" s="2">
        <v>2958465</v>
      </c>
      <c r="E1665" s="2">
        <v>44305</v>
      </c>
      <c r="F1665" s="28">
        <v>1496.3</v>
      </c>
      <c r="G1665" t="s">
        <v>2</v>
      </c>
    </row>
    <row r="1666" spans="1:7" x14ac:dyDescent="0.25">
      <c r="A1666" t="s">
        <v>0</v>
      </c>
      <c r="B1666" t="s">
        <v>2141</v>
      </c>
      <c r="C1666">
        <v>2959271</v>
      </c>
      <c r="D1666" s="2">
        <v>2958465</v>
      </c>
      <c r="E1666" s="2">
        <v>45897</v>
      </c>
      <c r="F1666" s="28">
        <v>11450</v>
      </c>
      <c r="G1666" t="s">
        <v>3</v>
      </c>
    </row>
    <row r="1667" spans="1:7" x14ac:dyDescent="0.25">
      <c r="A1667" t="s">
        <v>0</v>
      </c>
      <c r="B1667" t="s">
        <v>2141</v>
      </c>
      <c r="C1667">
        <v>2959288</v>
      </c>
      <c r="D1667" s="2">
        <v>2958465</v>
      </c>
      <c r="E1667" s="2">
        <v>44305</v>
      </c>
      <c r="F1667" s="28">
        <v>241</v>
      </c>
      <c r="G1667" t="s">
        <v>18</v>
      </c>
    </row>
    <row r="1668" spans="1:7" x14ac:dyDescent="0.25">
      <c r="A1668" t="s">
        <v>0</v>
      </c>
      <c r="B1668" t="s">
        <v>2141</v>
      </c>
      <c r="C1668">
        <v>2959400</v>
      </c>
      <c r="D1668" s="2">
        <v>2958465</v>
      </c>
      <c r="E1668" s="2">
        <v>44305</v>
      </c>
      <c r="F1668" s="28">
        <v>227</v>
      </c>
      <c r="G1668" t="s">
        <v>18</v>
      </c>
    </row>
    <row r="1669" spans="1:7" x14ac:dyDescent="0.25">
      <c r="A1669" t="s">
        <v>0</v>
      </c>
      <c r="B1669" t="s">
        <v>2141</v>
      </c>
      <c r="C1669">
        <v>2959401</v>
      </c>
      <c r="D1669" s="2">
        <v>2958465</v>
      </c>
      <c r="E1669" s="2">
        <v>44305</v>
      </c>
      <c r="F1669" s="28">
        <v>227</v>
      </c>
      <c r="G1669" t="s">
        <v>18</v>
      </c>
    </row>
    <row r="1670" spans="1:7" x14ac:dyDescent="0.25">
      <c r="A1670" t="s">
        <v>0</v>
      </c>
      <c r="B1670" t="s">
        <v>2141</v>
      </c>
      <c r="C1670">
        <v>2959402</v>
      </c>
      <c r="D1670" s="2">
        <v>2958465</v>
      </c>
      <c r="E1670" s="2">
        <v>44305</v>
      </c>
      <c r="F1670" s="28">
        <v>227</v>
      </c>
      <c r="G1670" t="s">
        <v>18</v>
      </c>
    </row>
    <row r="1671" spans="1:7" x14ac:dyDescent="0.25">
      <c r="A1671" t="s">
        <v>0</v>
      </c>
      <c r="B1671" t="s">
        <v>2141</v>
      </c>
      <c r="C1671">
        <v>2959610</v>
      </c>
      <c r="D1671" s="2">
        <v>2958465</v>
      </c>
      <c r="E1671" s="2">
        <v>43344</v>
      </c>
      <c r="F1671" s="28">
        <v>835.9</v>
      </c>
      <c r="G1671" t="s">
        <v>2</v>
      </c>
    </row>
    <row r="1672" spans="1:7" x14ac:dyDescent="0.25">
      <c r="A1672" t="s">
        <v>0</v>
      </c>
      <c r="B1672" t="s">
        <v>2141</v>
      </c>
      <c r="C1672">
        <v>2959611</v>
      </c>
      <c r="D1672" s="2">
        <v>2958465</v>
      </c>
      <c r="E1672" s="2">
        <v>43344</v>
      </c>
      <c r="F1672" s="28">
        <v>835.9</v>
      </c>
      <c r="G1672" t="s">
        <v>2</v>
      </c>
    </row>
    <row r="1673" spans="1:7" x14ac:dyDescent="0.25">
      <c r="A1673" t="s">
        <v>0</v>
      </c>
      <c r="B1673" t="s">
        <v>2141</v>
      </c>
      <c r="C1673">
        <v>2959673</v>
      </c>
      <c r="D1673" s="2">
        <v>2958465</v>
      </c>
      <c r="E1673" s="2">
        <v>43344</v>
      </c>
      <c r="F1673" s="28">
        <v>120.9</v>
      </c>
      <c r="G1673" t="s">
        <v>2</v>
      </c>
    </row>
    <row r="1674" spans="1:7" x14ac:dyDescent="0.25">
      <c r="A1674" t="s">
        <v>0</v>
      </c>
      <c r="B1674" t="s">
        <v>2141</v>
      </c>
      <c r="C1674">
        <v>2959675</v>
      </c>
      <c r="D1674" s="2">
        <v>2958465</v>
      </c>
      <c r="E1674" s="2">
        <v>43344</v>
      </c>
      <c r="F1674" s="28">
        <v>120.9</v>
      </c>
      <c r="G1674" t="s">
        <v>2</v>
      </c>
    </row>
    <row r="1675" spans="1:7" x14ac:dyDescent="0.25">
      <c r="A1675" t="s">
        <v>0</v>
      </c>
      <c r="B1675" t="s">
        <v>2141</v>
      </c>
      <c r="C1675">
        <v>2959700</v>
      </c>
      <c r="D1675" s="2">
        <v>2958465</v>
      </c>
      <c r="E1675" s="2">
        <v>43344</v>
      </c>
      <c r="F1675" s="28">
        <v>718.25</v>
      </c>
      <c r="G1675" t="s">
        <v>2</v>
      </c>
    </row>
    <row r="1676" spans="1:7" x14ac:dyDescent="0.25">
      <c r="A1676" t="s">
        <v>0</v>
      </c>
      <c r="B1676" t="s">
        <v>2141</v>
      </c>
      <c r="C1676">
        <v>2959701</v>
      </c>
      <c r="D1676" s="2">
        <v>2958465</v>
      </c>
      <c r="E1676" s="2">
        <v>43344</v>
      </c>
      <c r="F1676" s="28">
        <v>718.25</v>
      </c>
      <c r="G1676" t="s">
        <v>2</v>
      </c>
    </row>
    <row r="1677" spans="1:7" x14ac:dyDescent="0.25">
      <c r="A1677" t="s">
        <v>0</v>
      </c>
      <c r="B1677" t="s">
        <v>2141</v>
      </c>
      <c r="C1677">
        <v>2959703</v>
      </c>
      <c r="D1677" s="2">
        <v>2958465</v>
      </c>
      <c r="E1677" s="2">
        <v>43344</v>
      </c>
      <c r="F1677" s="28">
        <v>718.25</v>
      </c>
      <c r="G1677" t="s">
        <v>2</v>
      </c>
    </row>
    <row r="1678" spans="1:7" x14ac:dyDescent="0.25">
      <c r="A1678" t="s">
        <v>0</v>
      </c>
      <c r="B1678" t="s">
        <v>2141</v>
      </c>
      <c r="C1678">
        <v>2959704</v>
      </c>
      <c r="D1678" s="2">
        <v>2958465</v>
      </c>
      <c r="E1678" s="2">
        <v>43344</v>
      </c>
      <c r="F1678" s="28">
        <v>718.25</v>
      </c>
      <c r="G1678" t="s">
        <v>2</v>
      </c>
    </row>
    <row r="1679" spans="1:7" x14ac:dyDescent="0.25">
      <c r="A1679" t="s">
        <v>0</v>
      </c>
      <c r="B1679" t="s">
        <v>2141</v>
      </c>
      <c r="C1679">
        <v>2959711</v>
      </c>
      <c r="D1679" s="2">
        <v>2958465</v>
      </c>
      <c r="E1679" s="2">
        <v>43344</v>
      </c>
      <c r="F1679" s="28">
        <v>835.9</v>
      </c>
      <c r="G1679" t="s">
        <v>2</v>
      </c>
    </row>
    <row r="1680" spans="1:7" x14ac:dyDescent="0.25">
      <c r="A1680" t="s">
        <v>0</v>
      </c>
      <c r="B1680" t="s">
        <v>2141</v>
      </c>
      <c r="C1680">
        <v>2959713</v>
      </c>
      <c r="D1680" s="2">
        <v>2958465</v>
      </c>
      <c r="E1680" s="2">
        <v>43344</v>
      </c>
      <c r="F1680" s="28">
        <v>835.9</v>
      </c>
      <c r="G1680" t="s">
        <v>2</v>
      </c>
    </row>
    <row r="1681" spans="1:7" x14ac:dyDescent="0.25">
      <c r="A1681" t="s">
        <v>0</v>
      </c>
      <c r="B1681" t="s">
        <v>2141</v>
      </c>
      <c r="C1681">
        <v>2959733</v>
      </c>
      <c r="D1681" s="2">
        <v>2958465</v>
      </c>
      <c r="E1681" s="2">
        <v>43344</v>
      </c>
      <c r="F1681" s="28">
        <v>1229.8</v>
      </c>
      <c r="G1681" t="s">
        <v>2</v>
      </c>
    </row>
    <row r="1682" spans="1:7" x14ac:dyDescent="0.25">
      <c r="A1682" t="s">
        <v>0</v>
      </c>
      <c r="B1682" t="s">
        <v>2141</v>
      </c>
      <c r="C1682">
        <v>2959734</v>
      </c>
      <c r="D1682" s="2">
        <v>2958465</v>
      </c>
      <c r="E1682" s="2">
        <v>43344</v>
      </c>
      <c r="F1682" s="28">
        <v>1229.8</v>
      </c>
      <c r="G1682" t="s">
        <v>2</v>
      </c>
    </row>
    <row r="1683" spans="1:7" x14ac:dyDescent="0.25">
      <c r="A1683" t="s">
        <v>0</v>
      </c>
      <c r="B1683" t="s">
        <v>2141</v>
      </c>
      <c r="C1683">
        <v>2959743</v>
      </c>
      <c r="D1683" s="2">
        <v>2958465</v>
      </c>
      <c r="E1683" s="2">
        <v>43344</v>
      </c>
      <c r="F1683" s="28">
        <v>1370.85</v>
      </c>
      <c r="G1683" t="s">
        <v>2</v>
      </c>
    </row>
    <row r="1684" spans="1:7" x14ac:dyDescent="0.25">
      <c r="A1684" t="s">
        <v>0</v>
      </c>
      <c r="B1684" t="s">
        <v>2141</v>
      </c>
      <c r="C1684">
        <v>2959744</v>
      </c>
      <c r="D1684" s="2">
        <v>2958465</v>
      </c>
      <c r="E1684" s="2">
        <v>43344</v>
      </c>
      <c r="F1684" s="28">
        <v>1370.85</v>
      </c>
      <c r="G1684" t="s">
        <v>2</v>
      </c>
    </row>
    <row r="1685" spans="1:7" x14ac:dyDescent="0.25">
      <c r="A1685" t="s">
        <v>0</v>
      </c>
      <c r="B1685" t="s">
        <v>2141</v>
      </c>
      <c r="C1685">
        <v>2960000</v>
      </c>
      <c r="D1685" s="2">
        <v>2958465</v>
      </c>
      <c r="E1685" s="2">
        <v>44420</v>
      </c>
      <c r="F1685" s="28">
        <v>591</v>
      </c>
      <c r="G1685" t="s">
        <v>18</v>
      </c>
    </row>
    <row r="1686" spans="1:7" x14ac:dyDescent="0.25">
      <c r="A1686" t="s">
        <v>0</v>
      </c>
      <c r="B1686" t="s">
        <v>2141</v>
      </c>
      <c r="C1686">
        <v>2960183</v>
      </c>
      <c r="D1686" s="2">
        <v>2958465</v>
      </c>
      <c r="E1686" s="2">
        <v>44420</v>
      </c>
      <c r="F1686" s="28">
        <v>757.25</v>
      </c>
      <c r="G1686" t="s">
        <v>2</v>
      </c>
    </row>
    <row r="1687" spans="1:7" x14ac:dyDescent="0.25">
      <c r="A1687" t="s">
        <v>0</v>
      </c>
      <c r="B1687" t="s">
        <v>2141</v>
      </c>
      <c r="C1687">
        <v>2960184</v>
      </c>
      <c r="D1687" s="2">
        <v>2958465</v>
      </c>
      <c r="E1687" s="2">
        <v>44420</v>
      </c>
      <c r="F1687" s="28">
        <v>757.25</v>
      </c>
      <c r="G1687" t="s">
        <v>2</v>
      </c>
    </row>
    <row r="1688" spans="1:7" x14ac:dyDescent="0.25">
      <c r="A1688" t="s">
        <v>0</v>
      </c>
      <c r="B1688" t="s">
        <v>2141</v>
      </c>
      <c r="C1688">
        <v>2960219</v>
      </c>
      <c r="D1688" s="2">
        <v>2958465</v>
      </c>
      <c r="E1688" s="2">
        <v>44460</v>
      </c>
      <c r="F1688" s="28">
        <v>3029</v>
      </c>
      <c r="G1688" t="s">
        <v>2</v>
      </c>
    </row>
    <row r="1689" spans="1:7" x14ac:dyDescent="0.25">
      <c r="A1689" t="s">
        <v>0</v>
      </c>
      <c r="B1689" t="s">
        <v>2141</v>
      </c>
      <c r="C1689">
        <v>2960220</v>
      </c>
      <c r="D1689" s="2">
        <v>2958465</v>
      </c>
      <c r="E1689" s="2">
        <v>44460</v>
      </c>
      <c r="F1689" s="28">
        <v>3029</v>
      </c>
      <c r="G1689" t="s">
        <v>2</v>
      </c>
    </row>
    <row r="1690" spans="1:7" x14ac:dyDescent="0.25">
      <c r="A1690" t="s">
        <v>0</v>
      </c>
      <c r="B1690" t="s">
        <v>2141</v>
      </c>
      <c r="C1690">
        <v>2960221</v>
      </c>
      <c r="D1690" s="2">
        <v>2958465</v>
      </c>
      <c r="E1690" s="2">
        <v>44420</v>
      </c>
      <c r="F1690" s="28">
        <v>3029</v>
      </c>
      <c r="G1690" t="s">
        <v>2</v>
      </c>
    </row>
    <row r="1691" spans="1:7" x14ac:dyDescent="0.25">
      <c r="A1691" t="s">
        <v>0</v>
      </c>
      <c r="B1691" t="s">
        <v>2141</v>
      </c>
      <c r="C1691">
        <v>2960222</v>
      </c>
      <c r="D1691" s="2">
        <v>2958465</v>
      </c>
      <c r="E1691" s="2">
        <v>44420</v>
      </c>
      <c r="F1691" s="28">
        <v>3029</v>
      </c>
      <c r="G1691" t="s">
        <v>2</v>
      </c>
    </row>
    <row r="1692" spans="1:7" x14ac:dyDescent="0.25">
      <c r="A1692" t="s">
        <v>0</v>
      </c>
      <c r="B1692" t="s">
        <v>2141</v>
      </c>
      <c r="C1692">
        <v>2960400</v>
      </c>
      <c r="D1692" s="2">
        <v>2958465</v>
      </c>
      <c r="E1692" s="2">
        <v>44420</v>
      </c>
      <c r="F1692" s="28">
        <v>595</v>
      </c>
      <c r="G1692" t="s">
        <v>18</v>
      </c>
    </row>
    <row r="1693" spans="1:7" x14ac:dyDescent="0.25">
      <c r="A1693" t="s">
        <v>0</v>
      </c>
      <c r="B1693" t="s">
        <v>2141</v>
      </c>
      <c r="C1693">
        <v>2960401</v>
      </c>
      <c r="D1693" s="2">
        <v>2958465</v>
      </c>
      <c r="E1693" s="2">
        <v>44420</v>
      </c>
      <c r="F1693" s="28">
        <v>595</v>
      </c>
      <c r="G1693" t="s">
        <v>18</v>
      </c>
    </row>
    <row r="1694" spans="1:7" x14ac:dyDescent="0.25">
      <c r="A1694" t="s">
        <v>0</v>
      </c>
      <c r="B1694" t="s">
        <v>2141</v>
      </c>
      <c r="C1694">
        <v>2960683</v>
      </c>
      <c r="D1694" s="2">
        <v>2958465</v>
      </c>
      <c r="E1694" s="2">
        <v>43494</v>
      </c>
      <c r="F1694" s="28">
        <v>659.4</v>
      </c>
      <c r="G1694" t="s">
        <v>2</v>
      </c>
    </row>
    <row r="1695" spans="1:7" x14ac:dyDescent="0.25">
      <c r="A1695" t="s">
        <v>0</v>
      </c>
      <c r="B1695" t="s">
        <v>2141</v>
      </c>
      <c r="C1695">
        <v>2960684</v>
      </c>
      <c r="D1695" s="2">
        <v>2958465</v>
      </c>
      <c r="E1695" s="2">
        <v>43494</v>
      </c>
      <c r="F1695" s="28">
        <v>659.4</v>
      </c>
      <c r="G1695" t="s">
        <v>2</v>
      </c>
    </row>
    <row r="1696" spans="1:7" x14ac:dyDescent="0.25">
      <c r="A1696" t="s">
        <v>0</v>
      </c>
      <c r="B1696" t="s">
        <v>2141</v>
      </c>
      <c r="C1696">
        <v>2960721</v>
      </c>
      <c r="D1696" s="2">
        <v>2958465</v>
      </c>
      <c r="E1696" s="2">
        <v>43494</v>
      </c>
      <c r="F1696" s="28">
        <v>2601.9</v>
      </c>
      <c r="G1696" t="s">
        <v>2</v>
      </c>
    </row>
    <row r="1697" spans="1:7" x14ac:dyDescent="0.25">
      <c r="A1697" t="s">
        <v>0</v>
      </c>
      <c r="B1697" t="s">
        <v>2141</v>
      </c>
      <c r="C1697">
        <v>2960722</v>
      </c>
      <c r="D1697" s="2">
        <v>2958465</v>
      </c>
      <c r="E1697" s="2">
        <v>43494</v>
      </c>
      <c r="F1697" s="28">
        <v>2601.9</v>
      </c>
      <c r="G1697" t="s">
        <v>2</v>
      </c>
    </row>
    <row r="1698" spans="1:7" x14ac:dyDescent="0.25">
      <c r="A1698" t="s">
        <v>0</v>
      </c>
      <c r="B1698" t="s">
        <v>2141</v>
      </c>
      <c r="C1698">
        <v>2961000</v>
      </c>
      <c r="D1698" s="2">
        <v>2958465</v>
      </c>
      <c r="E1698" s="2">
        <v>44105</v>
      </c>
      <c r="F1698" s="28">
        <v>216</v>
      </c>
      <c r="G1698" t="s">
        <v>18</v>
      </c>
    </row>
    <row r="1699" spans="1:7" x14ac:dyDescent="0.25">
      <c r="A1699" t="s">
        <v>0</v>
      </c>
      <c r="B1699" t="s">
        <v>2141</v>
      </c>
      <c r="C1699">
        <v>2961163</v>
      </c>
      <c r="D1699" s="2">
        <v>2958465</v>
      </c>
      <c r="E1699" s="2">
        <v>43372</v>
      </c>
      <c r="F1699" s="28">
        <v>76.7</v>
      </c>
      <c r="G1699" t="s">
        <v>2</v>
      </c>
    </row>
    <row r="1700" spans="1:7" x14ac:dyDescent="0.25">
      <c r="A1700" t="s">
        <v>0</v>
      </c>
      <c r="B1700" t="s">
        <v>2141</v>
      </c>
      <c r="C1700">
        <v>2961165</v>
      </c>
      <c r="D1700" s="2">
        <v>2958465</v>
      </c>
      <c r="E1700" s="2">
        <v>43372</v>
      </c>
      <c r="F1700" s="28">
        <v>76.7</v>
      </c>
      <c r="G1700" t="s">
        <v>2</v>
      </c>
    </row>
    <row r="1701" spans="1:7" x14ac:dyDescent="0.25">
      <c r="A1701" t="s">
        <v>0</v>
      </c>
      <c r="B1701" t="s">
        <v>2141</v>
      </c>
      <c r="C1701">
        <v>2961173</v>
      </c>
      <c r="D1701" s="2">
        <v>2958465</v>
      </c>
      <c r="E1701" s="2">
        <v>43372</v>
      </c>
      <c r="F1701" s="28">
        <v>139.75</v>
      </c>
      <c r="G1701" t="s">
        <v>2</v>
      </c>
    </row>
    <row r="1702" spans="1:7" x14ac:dyDescent="0.25">
      <c r="A1702" t="s">
        <v>0</v>
      </c>
      <c r="B1702" t="s">
        <v>2141</v>
      </c>
      <c r="C1702">
        <v>2961175</v>
      </c>
      <c r="D1702" s="2">
        <v>2958465</v>
      </c>
      <c r="E1702" s="2">
        <v>43372</v>
      </c>
      <c r="F1702" s="28">
        <v>139.75</v>
      </c>
      <c r="G1702" t="s">
        <v>2</v>
      </c>
    </row>
    <row r="1703" spans="1:7" x14ac:dyDescent="0.25">
      <c r="A1703" t="s">
        <v>0</v>
      </c>
      <c r="B1703" t="s">
        <v>2141</v>
      </c>
      <c r="C1703">
        <v>2961183</v>
      </c>
      <c r="D1703" s="2">
        <v>2958465</v>
      </c>
      <c r="E1703" s="2">
        <v>43372</v>
      </c>
      <c r="F1703" s="28">
        <v>266.5</v>
      </c>
      <c r="G1703" t="s">
        <v>2</v>
      </c>
    </row>
    <row r="1704" spans="1:7" x14ac:dyDescent="0.25">
      <c r="A1704" t="s">
        <v>0</v>
      </c>
      <c r="B1704" t="s">
        <v>2141</v>
      </c>
      <c r="C1704">
        <v>2961185</v>
      </c>
      <c r="D1704" s="2">
        <v>2958465</v>
      </c>
      <c r="E1704" s="2">
        <v>43372</v>
      </c>
      <c r="F1704" s="28">
        <v>266.5</v>
      </c>
      <c r="G1704" t="s">
        <v>2</v>
      </c>
    </row>
    <row r="1705" spans="1:7" x14ac:dyDescent="0.25">
      <c r="A1705" t="s">
        <v>0</v>
      </c>
      <c r="B1705" t="s">
        <v>2141</v>
      </c>
      <c r="C1705">
        <v>2961400</v>
      </c>
      <c r="D1705" s="2">
        <v>2958465</v>
      </c>
      <c r="E1705" s="2">
        <v>44305</v>
      </c>
      <c r="F1705" s="28">
        <v>220</v>
      </c>
      <c r="G1705" t="s">
        <v>18</v>
      </c>
    </row>
    <row r="1706" spans="1:7" x14ac:dyDescent="0.25">
      <c r="A1706" t="s">
        <v>0</v>
      </c>
      <c r="B1706" t="s">
        <v>2141</v>
      </c>
      <c r="C1706">
        <v>2961401</v>
      </c>
      <c r="D1706" s="2">
        <v>2958465</v>
      </c>
      <c r="E1706" s="2">
        <v>44305</v>
      </c>
      <c r="F1706" s="28">
        <v>220</v>
      </c>
      <c r="G1706" t="s">
        <v>18</v>
      </c>
    </row>
    <row r="1707" spans="1:7" x14ac:dyDescent="0.25">
      <c r="A1707" t="s">
        <v>0</v>
      </c>
      <c r="B1707" t="s">
        <v>2141</v>
      </c>
      <c r="C1707">
        <v>2961663</v>
      </c>
      <c r="D1707" s="2">
        <v>2958465</v>
      </c>
      <c r="E1707" s="2">
        <v>43372</v>
      </c>
      <c r="F1707" s="28">
        <v>72.150000000000006</v>
      </c>
      <c r="G1707" t="s">
        <v>2</v>
      </c>
    </row>
    <row r="1708" spans="1:7" x14ac:dyDescent="0.25">
      <c r="A1708" t="s">
        <v>0</v>
      </c>
      <c r="B1708" t="s">
        <v>2141</v>
      </c>
      <c r="C1708">
        <v>2961665</v>
      </c>
      <c r="D1708" s="2">
        <v>2958465</v>
      </c>
      <c r="E1708" s="2">
        <v>43372</v>
      </c>
      <c r="F1708" s="28">
        <v>72.150000000000006</v>
      </c>
      <c r="G1708" t="s">
        <v>2</v>
      </c>
    </row>
    <row r="1709" spans="1:7" x14ac:dyDescent="0.25">
      <c r="A1709" t="s">
        <v>0</v>
      </c>
      <c r="B1709" t="s">
        <v>2141</v>
      </c>
      <c r="C1709">
        <v>2961673</v>
      </c>
      <c r="D1709" s="2">
        <v>2958465</v>
      </c>
      <c r="E1709" s="2">
        <v>43372</v>
      </c>
      <c r="F1709" s="28">
        <v>133.25</v>
      </c>
      <c r="G1709" t="s">
        <v>2</v>
      </c>
    </row>
    <row r="1710" spans="1:7" x14ac:dyDescent="0.25">
      <c r="A1710" t="s">
        <v>0</v>
      </c>
      <c r="B1710" t="s">
        <v>2141</v>
      </c>
      <c r="C1710">
        <v>2961675</v>
      </c>
      <c r="D1710" s="2">
        <v>2958465</v>
      </c>
      <c r="E1710" s="2">
        <v>43372</v>
      </c>
      <c r="F1710" s="28">
        <v>133.25</v>
      </c>
      <c r="G1710" t="s">
        <v>2</v>
      </c>
    </row>
    <row r="1711" spans="1:7" x14ac:dyDescent="0.25">
      <c r="A1711" t="s">
        <v>0</v>
      </c>
      <c r="B1711" t="s">
        <v>2141</v>
      </c>
      <c r="C1711">
        <v>2961683</v>
      </c>
      <c r="D1711" s="2">
        <v>2958465</v>
      </c>
      <c r="E1711" s="2">
        <v>43372</v>
      </c>
      <c r="F1711" s="28">
        <v>254.8</v>
      </c>
      <c r="G1711" t="s">
        <v>2</v>
      </c>
    </row>
    <row r="1712" spans="1:7" x14ac:dyDescent="0.25">
      <c r="A1712" t="s">
        <v>0</v>
      </c>
      <c r="B1712" t="s">
        <v>2141</v>
      </c>
      <c r="C1712">
        <v>2961685</v>
      </c>
      <c r="D1712" s="2">
        <v>2958465</v>
      </c>
      <c r="E1712" s="2">
        <v>43372</v>
      </c>
      <c r="F1712" s="28">
        <v>254.8</v>
      </c>
      <c r="G1712" t="s">
        <v>2</v>
      </c>
    </row>
    <row r="1713" spans="1:7" x14ac:dyDescent="0.25">
      <c r="A1713" t="s">
        <v>0</v>
      </c>
      <c r="B1713" t="s">
        <v>2141</v>
      </c>
      <c r="C1713">
        <v>2962000</v>
      </c>
      <c r="D1713" s="2">
        <v>2958465</v>
      </c>
      <c r="E1713" s="2">
        <v>44105</v>
      </c>
      <c r="F1713" s="28">
        <v>316</v>
      </c>
      <c r="G1713" t="s">
        <v>18</v>
      </c>
    </row>
    <row r="1714" spans="1:7" x14ac:dyDescent="0.25">
      <c r="A1714" t="s">
        <v>0</v>
      </c>
      <c r="B1714" t="s">
        <v>2141</v>
      </c>
      <c r="C1714">
        <v>2962163</v>
      </c>
      <c r="D1714" s="2">
        <v>2958465</v>
      </c>
      <c r="E1714" s="2">
        <v>43372</v>
      </c>
      <c r="F1714" s="28">
        <v>107.25</v>
      </c>
      <c r="G1714" t="s">
        <v>2</v>
      </c>
    </row>
    <row r="1715" spans="1:7" x14ac:dyDescent="0.25">
      <c r="A1715" t="s">
        <v>0</v>
      </c>
      <c r="B1715" t="s">
        <v>2141</v>
      </c>
      <c r="C1715">
        <v>2962165</v>
      </c>
      <c r="D1715" s="2">
        <v>2958465</v>
      </c>
      <c r="E1715" s="2">
        <v>43372</v>
      </c>
      <c r="F1715" s="28">
        <v>107.25</v>
      </c>
      <c r="G1715" t="s">
        <v>2</v>
      </c>
    </row>
    <row r="1716" spans="1:7" x14ac:dyDescent="0.25">
      <c r="A1716" t="s">
        <v>0</v>
      </c>
      <c r="B1716" t="s">
        <v>2141</v>
      </c>
      <c r="C1716">
        <v>2962173</v>
      </c>
      <c r="D1716" s="2">
        <v>2958465</v>
      </c>
      <c r="E1716" s="2">
        <v>43372</v>
      </c>
      <c r="F1716" s="28">
        <v>205.4</v>
      </c>
      <c r="G1716" t="s">
        <v>2</v>
      </c>
    </row>
    <row r="1717" spans="1:7" x14ac:dyDescent="0.25">
      <c r="A1717" t="s">
        <v>0</v>
      </c>
      <c r="B1717" t="s">
        <v>2141</v>
      </c>
      <c r="C1717">
        <v>2962175</v>
      </c>
      <c r="D1717" s="2">
        <v>2958465</v>
      </c>
      <c r="E1717" s="2">
        <v>43372</v>
      </c>
      <c r="F1717" s="28">
        <v>205.4</v>
      </c>
      <c r="G1717" t="s">
        <v>2</v>
      </c>
    </row>
    <row r="1718" spans="1:7" x14ac:dyDescent="0.25">
      <c r="A1718" t="s">
        <v>0</v>
      </c>
      <c r="B1718" t="s">
        <v>2141</v>
      </c>
      <c r="C1718">
        <v>2962183</v>
      </c>
      <c r="D1718" s="2">
        <v>2958465</v>
      </c>
      <c r="E1718" s="2">
        <v>43372</v>
      </c>
      <c r="F1718" s="28">
        <v>396.5</v>
      </c>
      <c r="G1718" t="s">
        <v>2</v>
      </c>
    </row>
    <row r="1719" spans="1:7" x14ac:dyDescent="0.25">
      <c r="A1719" t="s">
        <v>0</v>
      </c>
      <c r="B1719" t="s">
        <v>2141</v>
      </c>
      <c r="C1719">
        <v>2962185</v>
      </c>
      <c r="D1719" s="2">
        <v>2958465</v>
      </c>
      <c r="E1719" s="2">
        <v>43372</v>
      </c>
      <c r="F1719" s="28">
        <v>396.5</v>
      </c>
      <c r="G1719" t="s">
        <v>2</v>
      </c>
    </row>
    <row r="1720" spans="1:7" x14ac:dyDescent="0.25">
      <c r="A1720" t="s">
        <v>0</v>
      </c>
      <c r="B1720" t="s">
        <v>2141</v>
      </c>
      <c r="C1720">
        <v>2962400</v>
      </c>
      <c r="D1720" s="2">
        <v>2958465</v>
      </c>
      <c r="E1720" s="2">
        <v>44305</v>
      </c>
      <c r="F1720" s="28">
        <v>320</v>
      </c>
      <c r="G1720" t="s">
        <v>18</v>
      </c>
    </row>
    <row r="1721" spans="1:7" x14ac:dyDescent="0.25">
      <c r="A1721" t="s">
        <v>0</v>
      </c>
      <c r="B1721" t="s">
        <v>2141</v>
      </c>
      <c r="C1721">
        <v>2962401</v>
      </c>
      <c r="D1721" s="2">
        <v>2958465</v>
      </c>
      <c r="E1721" s="2">
        <v>44305</v>
      </c>
      <c r="F1721" s="28">
        <v>320</v>
      </c>
      <c r="G1721" t="s">
        <v>18</v>
      </c>
    </row>
    <row r="1722" spans="1:7" x14ac:dyDescent="0.25">
      <c r="A1722" t="s">
        <v>0</v>
      </c>
      <c r="B1722" t="s">
        <v>2141</v>
      </c>
      <c r="C1722">
        <v>2962663</v>
      </c>
      <c r="D1722" s="2">
        <v>2958465</v>
      </c>
      <c r="E1722" s="2">
        <v>43372</v>
      </c>
      <c r="F1722" s="28">
        <v>102.7</v>
      </c>
      <c r="G1722" t="s">
        <v>2</v>
      </c>
    </row>
    <row r="1723" spans="1:7" x14ac:dyDescent="0.25">
      <c r="A1723" t="s">
        <v>0</v>
      </c>
      <c r="B1723" t="s">
        <v>2141</v>
      </c>
      <c r="C1723">
        <v>2962665</v>
      </c>
      <c r="D1723" s="2">
        <v>2958465</v>
      </c>
      <c r="E1723" s="2">
        <v>43372</v>
      </c>
      <c r="F1723" s="28">
        <v>102.7</v>
      </c>
      <c r="G1723" t="s">
        <v>2</v>
      </c>
    </row>
    <row r="1724" spans="1:7" x14ac:dyDescent="0.25">
      <c r="A1724" t="s">
        <v>0</v>
      </c>
      <c r="B1724" t="s">
        <v>2141</v>
      </c>
      <c r="C1724">
        <v>2962673</v>
      </c>
      <c r="D1724" s="2">
        <v>2958465</v>
      </c>
      <c r="E1724" s="2">
        <v>43372</v>
      </c>
      <c r="F1724" s="28">
        <v>196.95</v>
      </c>
      <c r="G1724" t="s">
        <v>2</v>
      </c>
    </row>
    <row r="1725" spans="1:7" x14ac:dyDescent="0.25">
      <c r="A1725" t="s">
        <v>0</v>
      </c>
      <c r="B1725" t="s">
        <v>2141</v>
      </c>
      <c r="C1725">
        <v>2962675</v>
      </c>
      <c r="D1725" s="2">
        <v>2958465</v>
      </c>
      <c r="E1725" s="2">
        <v>43372</v>
      </c>
      <c r="F1725" s="28">
        <v>196.95</v>
      </c>
      <c r="G1725" t="s">
        <v>2</v>
      </c>
    </row>
    <row r="1726" spans="1:7" x14ac:dyDescent="0.25">
      <c r="A1726" t="s">
        <v>0</v>
      </c>
      <c r="B1726" t="s">
        <v>2141</v>
      </c>
      <c r="C1726">
        <v>2962683</v>
      </c>
      <c r="D1726" s="2">
        <v>2958465</v>
      </c>
      <c r="E1726" s="2">
        <v>43372</v>
      </c>
      <c r="F1726" s="28">
        <v>380.25</v>
      </c>
      <c r="G1726" t="s">
        <v>2</v>
      </c>
    </row>
    <row r="1727" spans="1:7" x14ac:dyDescent="0.25">
      <c r="A1727" t="s">
        <v>0</v>
      </c>
      <c r="B1727" t="s">
        <v>2141</v>
      </c>
      <c r="C1727">
        <v>2962685</v>
      </c>
      <c r="D1727" s="2">
        <v>2958465</v>
      </c>
      <c r="E1727" s="2">
        <v>43372</v>
      </c>
      <c r="F1727" s="28">
        <v>380.25</v>
      </c>
      <c r="G1727" t="s">
        <v>2</v>
      </c>
    </row>
    <row r="1728" spans="1:7" x14ac:dyDescent="0.25">
      <c r="A1728" t="s">
        <v>0</v>
      </c>
      <c r="B1728" t="s">
        <v>2141</v>
      </c>
      <c r="C1728">
        <v>2964000</v>
      </c>
      <c r="D1728" s="2">
        <v>2958465</v>
      </c>
      <c r="E1728" s="2">
        <v>44305</v>
      </c>
      <c r="F1728" s="28">
        <v>243</v>
      </c>
      <c r="G1728" t="s">
        <v>18</v>
      </c>
    </row>
    <row r="1729" spans="1:7" x14ac:dyDescent="0.25">
      <c r="A1729" t="s">
        <v>0</v>
      </c>
      <c r="B1729" t="s">
        <v>2141</v>
      </c>
      <c r="C1729">
        <v>2964183</v>
      </c>
      <c r="D1729" s="2">
        <v>2958465</v>
      </c>
      <c r="E1729" s="2">
        <v>42935</v>
      </c>
      <c r="F1729" s="28">
        <v>334.1</v>
      </c>
      <c r="G1729" t="s">
        <v>2</v>
      </c>
    </row>
    <row r="1730" spans="1:7" x14ac:dyDescent="0.25">
      <c r="A1730" t="s">
        <v>0</v>
      </c>
      <c r="B1730" t="s">
        <v>2141</v>
      </c>
      <c r="C1730">
        <v>2964184</v>
      </c>
      <c r="D1730" s="2">
        <v>2958465</v>
      </c>
      <c r="E1730" s="2">
        <v>42935</v>
      </c>
      <c r="F1730" s="28">
        <v>334.1</v>
      </c>
      <c r="G1730" t="s">
        <v>2</v>
      </c>
    </row>
    <row r="1731" spans="1:7" x14ac:dyDescent="0.25">
      <c r="A1731" t="s">
        <v>0</v>
      </c>
      <c r="B1731" t="s">
        <v>2141</v>
      </c>
      <c r="C1731">
        <v>2964211</v>
      </c>
      <c r="D1731" s="2">
        <v>2958465</v>
      </c>
      <c r="E1731" s="2">
        <v>42935</v>
      </c>
      <c r="F1731" s="28">
        <v>1169.3499999999999</v>
      </c>
      <c r="G1731" t="s">
        <v>2</v>
      </c>
    </row>
    <row r="1732" spans="1:7" x14ac:dyDescent="0.25">
      <c r="A1732" t="s">
        <v>0</v>
      </c>
      <c r="B1732" t="s">
        <v>2141</v>
      </c>
      <c r="C1732">
        <v>2964213</v>
      </c>
      <c r="D1732" s="2">
        <v>2958465</v>
      </c>
      <c r="E1732" s="2">
        <v>42935</v>
      </c>
      <c r="F1732" s="28">
        <v>1169.3499999999999</v>
      </c>
      <c r="G1732" t="s">
        <v>2</v>
      </c>
    </row>
    <row r="1733" spans="1:7" x14ac:dyDescent="0.25">
      <c r="A1733" t="s">
        <v>0</v>
      </c>
      <c r="B1733" t="s">
        <v>2141</v>
      </c>
      <c r="C1733">
        <v>2964400</v>
      </c>
      <c r="D1733" s="2">
        <v>2958465</v>
      </c>
      <c r="E1733" s="2">
        <v>44305</v>
      </c>
      <c r="F1733" s="28">
        <v>247</v>
      </c>
      <c r="G1733" t="s">
        <v>18</v>
      </c>
    </row>
    <row r="1734" spans="1:7" x14ac:dyDescent="0.25">
      <c r="A1734" t="s">
        <v>0</v>
      </c>
      <c r="B1734" t="s">
        <v>2141</v>
      </c>
      <c r="C1734">
        <v>2964401</v>
      </c>
      <c r="D1734" s="2">
        <v>2958465</v>
      </c>
      <c r="E1734" s="2">
        <v>44305</v>
      </c>
      <c r="F1734" s="28">
        <v>247</v>
      </c>
      <c r="G1734" t="s">
        <v>18</v>
      </c>
    </row>
    <row r="1735" spans="1:7" x14ac:dyDescent="0.25">
      <c r="A1735" t="s">
        <v>0</v>
      </c>
      <c r="B1735" t="s">
        <v>2141</v>
      </c>
      <c r="C1735">
        <v>2964683</v>
      </c>
      <c r="D1735" s="2">
        <v>2958465</v>
      </c>
      <c r="E1735" s="2">
        <v>42935</v>
      </c>
      <c r="F1735" s="28">
        <v>357.5</v>
      </c>
      <c r="G1735" t="s">
        <v>2</v>
      </c>
    </row>
    <row r="1736" spans="1:7" x14ac:dyDescent="0.25">
      <c r="A1736" t="s">
        <v>0</v>
      </c>
      <c r="B1736" t="s">
        <v>2141</v>
      </c>
      <c r="C1736">
        <v>2964684</v>
      </c>
      <c r="D1736" s="2">
        <v>2958465</v>
      </c>
      <c r="E1736" s="2">
        <v>42935</v>
      </c>
      <c r="F1736" s="28">
        <v>357.5</v>
      </c>
      <c r="G1736" t="s">
        <v>2</v>
      </c>
    </row>
    <row r="1737" spans="1:7" x14ac:dyDescent="0.25">
      <c r="A1737" t="s">
        <v>0</v>
      </c>
      <c r="B1737" t="s">
        <v>2141</v>
      </c>
      <c r="C1737">
        <v>2964711</v>
      </c>
      <c r="D1737" s="2">
        <v>2958465</v>
      </c>
      <c r="E1737" s="2">
        <v>42935</v>
      </c>
      <c r="F1737" s="28">
        <v>1251.25</v>
      </c>
      <c r="G1737" t="s">
        <v>2</v>
      </c>
    </row>
    <row r="1738" spans="1:7" x14ac:dyDescent="0.25">
      <c r="A1738" t="s">
        <v>0</v>
      </c>
      <c r="B1738" t="s">
        <v>2141</v>
      </c>
      <c r="C1738">
        <v>2964713</v>
      </c>
      <c r="D1738" s="2">
        <v>2958465</v>
      </c>
      <c r="E1738" s="2">
        <v>42935</v>
      </c>
      <c r="F1738" s="28">
        <v>1251.25</v>
      </c>
      <c r="G1738" t="s">
        <v>2</v>
      </c>
    </row>
    <row r="1739" spans="1:7" x14ac:dyDescent="0.25">
      <c r="A1739" t="s">
        <v>0</v>
      </c>
      <c r="B1739" t="s">
        <v>2141</v>
      </c>
      <c r="C1739">
        <v>2965000</v>
      </c>
      <c r="D1739" s="2">
        <v>2958465</v>
      </c>
      <c r="E1739" s="2">
        <v>44713</v>
      </c>
      <c r="F1739" s="28">
        <v>536</v>
      </c>
      <c r="G1739" t="s">
        <v>18</v>
      </c>
    </row>
    <row r="1740" spans="1:7" x14ac:dyDescent="0.25">
      <c r="A1740" t="s">
        <v>0</v>
      </c>
      <c r="B1740" t="s">
        <v>2141</v>
      </c>
      <c r="C1740">
        <v>2965183</v>
      </c>
      <c r="D1740" s="2">
        <v>2958465</v>
      </c>
      <c r="E1740" s="2">
        <v>44249</v>
      </c>
      <c r="F1740" s="28">
        <v>484.9</v>
      </c>
      <c r="G1740" t="s">
        <v>2</v>
      </c>
    </row>
    <row r="1741" spans="1:7" x14ac:dyDescent="0.25">
      <c r="A1741" t="s">
        <v>0</v>
      </c>
      <c r="B1741" t="s">
        <v>2141</v>
      </c>
      <c r="C1741">
        <v>2965185</v>
      </c>
      <c r="D1741" s="2">
        <v>2958465</v>
      </c>
      <c r="E1741" s="2">
        <v>44249</v>
      </c>
      <c r="F1741" s="28">
        <v>484.9</v>
      </c>
      <c r="G1741" t="s">
        <v>2</v>
      </c>
    </row>
    <row r="1742" spans="1:7" x14ac:dyDescent="0.25">
      <c r="A1742" t="s">
        <v>0</v>
      </c>
      <c r="B1742" t="s">
        <v>2141</v>
      </c>
      <c r="C1742">
        <v>2965211</v>
      </c>
      <c r="D1742" s="2">
        <v>2958465</v>
      </c>
      <c r="E1742" s="2">
        <v>44249</v>
      </c>
      <c r="F1742" s="28">
        <v>1666.6</v>
      </c>
      <c r="G1742" t="s">
        <v>2</v>
      </c>
    </row>
    <row r="1743" spans="1:7" x14ac:dyDescent="0.25">
      <c r="A1743" t="s">
        <v>0</v>
      </c>
      <c r="B1743" t="s">
        <v>2141</v>
      </c>
      <c r="C1743">
        <v>2965213</v>
      </c>
      <c r="D1743" s="2">
        <v>2958465</v>
      </c>
      <c r="E1743" s="2">
        <v>44249</v>
      </c>
      <c r="F1743" s="28">
        <v>1666.6</v>
      </c>
      <c r="G1743" t="s">
        <v>2</v>
      </c>
    </row>
    <row r="1744" spans="1:7" x14ac:dyDescent="0.25">
      <c r="A1744" t="s">
        <v>0</v>
      </c>
      <c r="B1744" t="s">
        <v>2141</v>
      </c>
      <c r="C1744">
        <v>2965221</v>
      </c>
      <c r="D1744" s="2">
        <v>2958465</v>
      </c>
      <c r="E1744" s="2">
        <v>44249</v>
      </c>
      <c r="F1744" s="28">
        <v>1881.1</v>
      </c>
      <c r="G1744" t="s">
        <v>2</v>
      </c>
    </row>
    <row r="1745" spans="1:7" x14ac:dyDescent="0.25">
      <c r="A1745" t="s">
        <v>0</v>
      </c>
      <c r="B1745" t="s">
        <v>2141</v>
      </c>
      <c r="C1745">
        <v>2965222</v>
      </c>
      <c r="D1745" s="2">
        <v>2958465</v>
      </c>
      <c r="E1745" s="2">
        <v>44249</v>
      </c>
      <c r="F1745" s="28">
        <v>1881.1</v>
      </c>
      <c r="G1745" t="s">
        <v>2</v>
      </c>
    </row>
    <row r="1746" spans="1:7" x14ac:dyDescent="0.25">
      <c r="A1746" t="s">
        <v>0</v>
      </c>
      <c r="B1746" t="s">
        <v>2141</v>
      </c>
      <c r="C1746">
        <v>2965400</v>
      </c>
      <c r="D1746" s="2">
        <v>2958465</v>
      </c>
      <c r="E1746" s="2">
        <v>44713</v>
      </c>
      <c r="F1746" s="28">
        <v>540</v>
      </c>
      <c r="G1746" t="s">
        <v>18</v>
      </c>
    </row>
    <row r="1747" spans="1:7" x14ac:dyDescent="0.25">
      <c r="A1747" t="s">
        <v>0</v>
      </c>
      <c r="B1747" t="s">
        <v>2141</v>
      </c>
      <c r="C1747">
        <v>2965401</v>
      </c>
      <c r="D1747" s="2">
        <v>2958465</v>
      </c>
      <c r="E1747" s="2">
        <v>44713</v>
      </c>
      <c r="F1747" s="28">
        <v>540</v>
      </c>
      <c r="G1747" t="s">
        <v>18</v>
      </c>
    </row>
    <row r="1748" spans="1:7" x14ac:dyDescent="0.25">
      <c r="A1748" t="s">
        <v>0</v>
      </c>
      <c r="B1748" t="s">
        <v>2141</v>
      </c>
      <c r="C1748">
        <v>2965683</v>
      </c>
      <c r="D1748" s="2">
        <v>2958465</v>
      </c>
      <c r="E1748" s="2">
        <v>43344</v>
      </c>
      <c r="F1748" s="28">
        <v>504</v>
      </c>
      <c r="G1748" t="s">
        <v>2</v>
      </c>
    </row>
    <row r="1749" spans="1:7" x14ac:dyDescent="0.25">
      <c r="A1749" t="s">
        <v>0</v>
      </c>
      <c r="B1749" t="s">
        <v>2141</v>
      </c>
      <c r="C1749">
        <v>2965685</v>
      </c>
      <c r="D1749" s="2">
        <v>2958465</v>
      </c>
      <c r="E1749" s="2">
        <v>43344</v>
      </c>
      <c r="F1749" s="28">
        <v>504</v>
      </c>
      <c r="G1749" t="s">
        <v>2</v>
      </c>
    </row>
    <row r="1750" spans="1:7" x14ac:dyDescent="0.25">
      <c r="A1750" t="s">
        <v>0</v>
      </c>
      <c r="B1750" t="s">
        <v>2141</v>
      </c>
      <c r="C1750">
        <v>2965711</v>
      </c>
      <c r="D1750" s="2">
        <v>2958465</v>
      </c>
      <c r="E1750" s="2">
        <v>43344</v>
      </c>
      <c r="F1750" s="28">
        <v>1731.1</v>
      </c>
      <c r="G1750" t="s">
        <v>2</v>
      </c>
    </row>
    <row r="1751" spans="1:7" x14ac:dyDescent="0.25">
      <c r="A1751" t="s">
        <v>0</v>
      </c>
      <c r="B1751" t="s">
        <v>2141</v>
      </c>
      <c r="C1751">
        <v>2965713</v>
      </c>
      <c r="D1751" s="2">
        <v>2958465</v>
      </c>
      <c r="E1751" s="2">
        <v>43344</v>
      </c>
      <c r="F1751" s="28">
        <v>1731.1</v>
      </c>
      <c r="G1751" t="s">
        <v>2</v>
      </c>
    </row>
    <row r="1752" spans="1:7" x14ac:dyDescent="0.25">
      <c r="A1752" t="s">
        <v>0</v>
      </c>
      <c r="B1752" t="s">
        <v>2141</v>
      </c>
      <c r="C1752">
        <v>2965721</v>
      </c>
      <c r="D1752" s="2">
        <v>2958465</v>
      </c>
      <c r="E1752" s="2">
        <v>43344</v>
      </c>
      <c r="F1752" s="28">
        <v>1952.3</v>
      </c>
      <c r="G1752" t="s">
        <v>2</v>
      </c>
    </row>
    <row r="1753" spans="1:7" x14ac:dyDescent="0.25">
      <c r="A1753" t="s">
        <v>0</v>
      </c>
      <c r="B1753" t="s">
        <v>2141</v>
      </c>
      <c r="C1753">
        <v>2965722</v>
      </c>
      <c r="D1753" s="2">
        <v>2958465</v>
      </c>
      <c r="E1753" s="2">
        <v>43344</v>
      </c>
      <c r="F1753" s="28">
        <v>1952.3</v>
      </c>
      <c r="G1753" t="s">
        <v>2</v>
      </c>
    </row>
    <row r="1754" spans="1:7" x14ac:dyDescent="0.25">
      <c r="A1754" t="s">
        <v>0</v>
      </c>
      <c r="B1754" t="s">
        <v>2141</v>
      </c>
      <c r="C1754">
        <v>2966000</v>
      </c>
      <c r="D1754" s="2">
        <v>2958465</v>
      </c>
      <c r="E1754" s="2">
        <v>44305</v>
      </c>
      <c r="F1754" s="28">
        <v>228</v>
      </c>
      <c r="G1754" t="s">
        <v>18</v>
      </c>
    </row>
    <row r="1755" spans="1:7" x14ac:dyDescent="0.25">
      <c r="A1755" t="s">
        <v>0</v>
      </c>
      <c r="B1755" t="s">
        <v>2141</v>
      </c>
      <c r="C1755">
        <v>2966183</v>
      </c>
      <c r="D1755" s="2">
        <v>2958465</v>
      </c>
      <c r="E1755" s="2">
        <v>43344</v>
      </c>
      <c r="F1755" s="28">
        <v>235.3</v>
      </c>
      <c r="G1755" t="s">
        <v>2</v>
      </c>
    </row>
    <row r="1756" spans="1:7" x14ac:dyDescent="0.25">
      <c r="A1756" t="s">
        <v>0</v>
      </c>
      <c r="B1756" t="s">
        <v>2141</v>
      </c>
      <c r="C1756">
        <v>2966184</v>
      </c>
      <c r="D1756" s="2">
        <v>2958465</v>
      </c>
      <c r="E1756" s="2">
        <v>43344</v>
      </c>
      <c r="F1756" s="28">
        <v>235.3</v>
      </c>
      <c r="G1756" t="s">
        <v>2</v>
      </c>
    </row>
    <row r="1757" spans="1:7" x14ac:dyDescent="0.25">
      <c r="A1757" t="s">
        <v>0</v>
      </c>
      <c r="B1757" t="s">
        <v>2141</v>
      </c>
      <c r="C1757">
        <v>2966193</v>
      </c>
      <c r="D1757" s="2">
        <v>2958465</v>
      </c>
      <c r="E1757" s="2">
        <v>43344</v>
      </c>
      <c r="F1757" s="28">
        <v>569.4</v>
      </c>
      <c r="G1757" t="s">
        <v>2</v>
      </c>
    </row>
    <row r="1758" spans="1:7" x14ac:dyDescent="0.25">
      <c r="A1758" t="s">
        <v>0</v>
      </c>
      <c r="B1758" t="s">
        <v>2141</v>
      </c>
      <c r="C1758">
        <v>2966195</v>
      </c>
      <c r="D1758" s="2">
        <v>2958465</v>
      </c>
      <c r="E1758" s="2">
        <v>43344</v>
      </c>
      <c r="F1758" s="28">
        <v>569.4</v>
      </c>
      <c r="G1758" t="s">
        <v>2</v>
      </c>
    </row>
    <row r="1759" spans="1:7" x14ac:dyDescent="0.25">
      <c r="A1759" t="s">
        <v>0</v>
      </c>
      <c r="B1759" t="s">
        <v>2141</v>
      </c>
      <c r="C1759">
        <v>2966293</v>
      </c>
      <c r="D1759" s="2">
        <v>2958465</v>
      </c>
      <c r="E1759" s="2">
        <v>43518</v>
      </c>
      <c r="F1759" s="28">
        <v>569.4</v>
      </c>
      <c r="G1759" t="s">
        <v>2</v>
      </c>
    </row>
    <row r="1760" spans="1:7" x14ac:dyDescent="0.25">
      <c r="A1760" t="s">
        <v>0</v>
      </c>
      <c r="B1760" t="s">
        <v>2141</v>
      </c>
      <c r="C1760">
        <v>2966294</v>
      </c>
      <c r="D1760" s="2">
        <v>2958465</v>
      </c>
      <c r="E1760" s="2">
        <v>43518</v>
      </c>
      <c r="F1760" s="28">
        <v>569.4</v>
      </c>
      <c r="G1760" t="s">
        <v>2</v>
      </c>
    </row>
    <row r="1761" spans="1:7" x14ac:dyDescent="0.25">
      <c r="A1761" t="s">
        <v>0</v>
      </c>
      <c r="B1761" t="s">
        <v>2141</v>
      </c>
      <c r="C1761">
        <v>2966400</v>
      </c>
      <c r="D1761" s="2">
        <v>2958465</v>
      </c>
      <c r="E1761" s="2">
        <v>44305</v>
      </c>
      <c r="F1761" s="28">
        <v>232</v>
      </c>
      <c r="G1761" t="s">
        <v>18</v>
      </c>
    </row>
    <row r="1762" spans="1:7" x14ac:dyDescent="0.25">
      <c r="A1762" t="s">
        <v>0</v>
      </c>
      <c r="B1762" t="s">
        <v>2141</v>
      </c>
      <c r="C1762">
        <v>2966401</v>
      </c>
      <c r="D1762" s="2">
        <v>2958465</v>
      </c>
      <c r="E1762" s="2">
        <v>44305</v>
      </c>
      <c r="F1762" s="28">
        <v>232</v>
      </c>
      <c r="G1762" t="s">
        <v>18</v>
      </c>
    </row>
    <row r="1763" spans="1:7" x14ac:dyDescent="0.25">
      <c r="A1763" t="s">
        <v>0</v>
      </c>
      <c r="B1763" t="s">
        <v>2141</v>
      </c>
      <c r="C1763">
        <v>2966683</v>
      </c>
      <c r="D1763" s="2">
        <v>2958465</v>
      </c>
      <c r="E1763" s="2">
        <v>43344</v>
      </c>
      <c r="F1763" s="28">
        <v>229.45</v>
      </c>
      <c r="G1763" t="s">
        <v>2</v>
      </c>
    </row>
    <row r="1764" spans="1:7" x14ac:dyDescent="0.25">
      <c r="A1764" t="s">
        <v>0</v>
      </c>
      <c r="B1764" t="s">
        <v>2141</v>
      </c>
      <c r="C1764">
        <v>2966684</v>
      </c>
      <c r="D1764" s="2">
        <v>2958465</v>
      </c>
      <c r="E1764" s="2">
        <v>43344</v>
      </c>
      <c r="F1764" s="28">
        <v>229.45</v>
      </c>
      <c r="G1764" t="s">
        <v>2</v>
      </c>
    </row>
    <row r="1765" spans="1:7" x14ac:dyDescent="0.25">
      <c r="A1765" t="s">
        <v>0</v>
      </c>
      <c r="B1765" t="s">
        <v>2141</v>
      </c>
      <c r="C1765">
        <v>2966693</v>
      </c>
      <c r="D1765" s="2">
        <v>2958465</v>
      </c>
      <c r="E1765" s="2">
        <v>43344</v>
      </c>
      <c r="F1765" s="28">
        <v>554.45000000000005</v>
      </c>
      <c r="G1765" t="s">
        <v>2</v>
      </c>
    </row>
    <row r="1766" spans="1:7" x14ac:dyDescent="0.25">
      <c r="A1766" t="s">
        <v>0</v>
      </c>
      <c r="B1766" t="s">
        <v>2141</v>
      </c>
      <c r="C1766">
        <v>2966695</v>
      </c>
      <c r="D1766" s="2">
        <v>2958465</v>
      </c>
      <c r="E1766" s="2">
        <v>43344</v>
      </c>
      <c r="F1766" s="28">
        <v>554.45000000000005</v>
      </c>
      <c r="G1766" t="s">
        <v>2</v>
      </c>
    </row>
    <row r="1767" spans="1:7" x14ac:dyDescent="0.25">
      <c r="A1767" t="s">
        <v>0</v>
      </c>
      <c r="B1767" t="s">
        <v>2141</v>
      </c>
      <c r="C1767">
        <v>2967000</v>
      </c>
      <c r="D1767" s="2">
        <v>2958465</v>
      </c>
      <c r="E1767" s="2">
        <v>44774</v>
      </c>
      <c r="F1767" s="28">
        <v>265</v>
      </c>
      <c r="G1767" t="s">
        <v>18</v>
      </c>
    </row>
    <row r="1768" spans="1:7" x14ac:dyDescent="0.25">
      <c r="A1768" t="s">
        <v>0</v>
      </c>
      <c r="B1768" t="s">
        <v>2141</v>
      </c>
      <c r="C1768">
        <v>2967110</v>
      </c>
      <c r="D1768" s="2">
        <v>2958465</v>
      </c>
      <c r="E1768" s="2">
        <v>45223</v>
      </c>
      <c r="F1768" s="28">
        <v>1303.25</v>
      </c>
      <c r="G1768" t="s">
        <v>2</v>
      </c>
    </row>
    <row r="1769" spans="1:7" x14ac:dyDescent="0.25">
      <c r="A1769" t="s">
        <v>0</v>
      </c>
      <c r="B1769" t="s">
        <v>2141</v>
      </c>
      <c r="C1769">
        <v>2967111</v>
      </c>
      <c r="D1769" s="2">
        <v>2958465</v>
      </c>
      <c r="E1769" s="2">
        <v>45223</v>
      </c>
      <c r="F1769" s="28">
        <v>1303.25</v>
      </c>
      <c r="G1769" t="s">
        <v>2</v>
      </c>
    </row>
    <row r="1770" spans="1:7" x14ac:dyDescent="0.25">
      <c r="A1770" t="s">
        <v>0</v>
      </c>
      <c r="B1770" t="s">
        <v>2141</v>
      </c>
      <c r="C1770">
        <v>2967173</v>
      </c>
      <c r="D1770" s="2">
        <v>2958465</v>
      </c>
      <c r="E1770" s="2">
        <v>45223</v>
      </c>
      <c r="F1770" s="28">
        <v>191.1</v>
      </c>
      <c r="G1770" t="s">
        <v>2</v>
      </c>
    </row>
    <row r="1771" spans="1:7" x14ac:dyDescent="0.25">
      <c r="A1771" t="s">
        <v>0</v>
      </c>
      <c r="B1771" t="s">
        <v>2141</v>
      </c>
      <c r="C1771">
        <v>2967175</v>
      </c>
      <c r="D1771" s="2">
        <v>2958465</v>
      </c>
      <c r="E1771" s="2">
        <v>45223</v>
      </c>
      <c r="F1771" s="28">
        <v>191.1</v>
      </c>
      <c r="G1771" t="s">
        <v>2</v>
      </c>
    </row>
    <row r="1772" spans="1:7" x14ac:dyDescent="0.25">
      <c r="A1772" t="s">
        <v>0</v>
      </c>
      <c r="B1772" t="s">
        <v>2141</v>
      </c>
      <c r="C1772">
        <v>2967183</v>
      </c>
      <c r="D1772" s="2">
        <v>2958465</v>
      </c>
      <c r="E1772" s="2">
        <v>45223</v>
      </c>
      <c r="F1772" s="28">
        <v>381.55</v>
      </c>
      <c r="G1772" t="s">
        <v>2</v>
      </c>
    </row>
    <row r="1773" spans="1:7" x14ac:dyDescent="0.25">
      <c r="A1773" t="s">
        <v>0</v>
      </c>
      <c r="B1773" t="s">
        <v>2141</v>
      </c>
      <c r="C1773">
        <v>2967184</v>
      </c>
      <c r="D1773" s="2">
        <v>2958465</v>
      </c>
      <c r="E1773" s="2">
        <v>45223</v>
      </c>
      <c r="F1773" s="28">
        <v>381.55</v>
      </c>
      <c r="G1773" t="s">
        <v>2</v>
      </c>
    </row>
    <row r="1774" spans="1:7" x14ac:dyDescent="0.25">
      <c r="A1774" t="s">
        <v>0</v>
      </c>
      <c r="B1774" t="s">
        <v>2141</v>
      </c>
      <c r="C1774">
        <v>2967200</v>
      </c>
      <c r="D1774" s="2">
        <v>2958465</v>
      </c>
      <c r="E1774" s="2">
        <v>45574</v>
      </c>
      <c r="F1774" s="28">
        <v>1118.6500000000001</v>
      </c>
      <c r="G1774" t="s">
        <v>2</v>
      </c>
    </row>
    <row r="1775" spans="1:7" x14ac:dyDescent="0.25">
      <c r="A1775" t="s">
        <v>0</v>
      </c>
      <c r="B1775" t="s">
        <v>2141</v>
      </c>
      <c r="C1775">
        <v>2967201</v>
      </c>
      <c r="D1775" s="2">
        <v>2958465</v>
      </c>
      <c r="E1775" s="2">
        <v>45223</v>
      </c>
      <c r="F1775" s="28">
        <v>1118.6500000000001</v>
      </c>
      <c r="G1775" t="s">
        <v>2</v>
      </c>
    </row>
    <row r="1776" spans="1:7" x14ac:dyDescent="0.25">
      <c r="A1776" t="s">
        <v>0</v>
      </c>
      <c r="B1776" t="s">
        <v>2141</v>
      </c>
      <c r="C1776">
        <v>2967203</v>
      </c>
      <c r="D1776" s="2">
        <v>2958465</v>
      </c>
      <c r="E1776" s="2">
        <v>45223</v>
      </c>
      <c r="F1776" s="28">
        <v>1118.6500000000001</v>
      </c>
      <c r="G1776" t="s">
        <v>2</v>
      </c>
    </row>
    <row r="1777" spans="1:7" x14ac:dyDescent="0.25">
      <c r="A1777" t="s">
        <v>0</v>
      </c>
      <c r="B1777" t="s">
        <v>2141</v>
      </c>
      <c r="C1777">
        <v>2967204</v>
      </c>
      <c r="D1777" s="2">
        <v>2958465</v>
      </c>
      <c r="E1777" s="2">
        <v>45574</v>
      </c>
      <c r="F1777" s="28">
        <v>1118.6500000000001</v>
      </c>
      <c r="G1777" t="s">
        <v>2</v>
      </c>
    </row>
    <row r="1778" spans="1:7" x14ac:dyDescent="0.25">
      <c r="A1778" t="s">
        <v>0</v>
      </c>
      <c r="B1778" t="s">
        <v>2141</v>
      </c>
      <c r="C1778">
        <v>2967211</v>
      </c>
      <c r="D1778" s="2">
        <v>2958465</v>
      </c>
      <c r="E1778" s="2">
        <v>45223</v>
      </c>
      <c r="F1778" s="28">
        <v>1303.25</v>
      </c>
      <c r="G1778" t="s">
        <v>2</v>
      </c>
    </row>
    <row r="1779" spans="1:7" x14ac:dyDescent="0.25">
      <c r="A1779" t="s">
        <v>0</v>
      </c>
      <c r="B1779" t="s">
        <v>2141</v>
      </c>
      <c r="C1779">
        <v>2967213</v>
      </c>
      <c r="D1779" s="2">
        <v>2958465</v>
      </c>
      <c r="E1779" s="2">
        <v>45223</v>
      </c>
      <c r="F1779" s="28">
        <v>1303.25</v>
      </c>
      <c r="G1779" t="s">
        <v>2</v>
      </c>
    </row>
    <row r="1780" spans="1:7" x14ac:dyDescent="0.25">
      <c r="A1780" t="s">
        <v>0</v>
      </c>
      <c r="B1780" t="s">
        <v>2141</v>
      </c>
      <c r="C1780">
        <v>2967219</v>
      </c>
      <c r="D1780" s="2">
        <v>2958465</v>
      </c>
      <c r="E1780" s="2">
        <v>45574</v>
      </c>
      <c r="F1780" s="28">
        <v>1487.2</v>
      </c>
      <c r="G1780" t="s">
        <v>2</v>
      </c>
    </row>
    <row r="1781" spans="1:7" x14ac:dyDescent="0.25">
      <c r="A1781" t="s">
        <v>0</v>
      </c>
      <c r="B1781" t="s">
        <v>2141</v>
      </c>
      <c r="C1781">
        <v>2967220</v>
      </c>
      <c r="D1781" s="2">
        <v>2958465</v>
      </c>
      <c r="E1781" s="2">
        <v>45574</v>
      </c>
      <c r="F1781" s="28">
        <v>1487.2</v>
      </c>
      <c r="G1781" t="s">
        <v>2</v>
      </c>
    </row>
    <row r="1782" spans="1:7" x14ac:dyDescent="0.25">
      <c r="A1782" t="s">
        <v>0</v>
      </c>
      <c r="B1782" t="s">
        <v>2141</v>
      </c>
      <c r="C1782">
        <v>2967221</v>
      </c>
      <c r="D1782" s="2">
        <v>2958465</v>
      </c>
      <c r="E1782" s="2">
        <v>45223</v>
      </c>
      <c r="F1782" s="28">
        <v>1487.2</v>
      </c>
      <c r="G1782" t="s">
        <v>2</v>
      </c>
    </row>
    <row r="1783" spans="1:7" x14ac:dyDescent="0.25">
      <c r="A1783" t="s">
        <v>0</v>
      </c>
      <c r="B1783" t="s">
        <v>2141</v>
      </c>
      <c r="C1783">
        <v>2967222</v>
      </c>
      <c r="D1783" s="2">
        <v>2958465</v>
      </c>
      <c r="E1783" s="2">
        <v>45223</v>
      </c>
      <c r="F1783" s="28">
        <v>1487.2</v>
      </c>
      <c r="G1783" t="s">
        <v>2</v>
      </c>
    </row>
    <row r="1784" spans="1:7" x14ac:dyDescent="0.25">
      <c r="A1784" t="s">
        <v>0</v>
      </c>
      <c r="B1784" t="s">
        <v>2141</v>
      </c>
      <c r="C1784">
        <v>2967233</v>
      </c>
      <c r="D1784" s="2">
        <v>2958465</v>
      </c>
      <c r="E1784" s="2">
        <v>45223</v>
      </c>
      <c r="F1784" s="28">
        <v>1803.75</v>
      </c>
      <c r="G1784" t="s">
        <v>2</v>
      </c>
    </row>
    <row r="1785" spans="1:7" x14ac:dyDescent="0.25">
      <c r="A1785" t="s">
        <v>0</v>
      </c>
      <c r="B1785" t="s">
        <v>2141</v>
      </c>
      <c r="C1785">
        <v>2967234</v>
      </c>
      <c r="D1785" s="2">
        <v>2958465</v>
      </c>
      <c r="E1785" s="2">
        <v>45223</v>
      </c>
      <c r="F1785" s="28">
        <v>1803.75</v>
      </c>
      <c r="G1785" t="s">
        <v>2</v>
      </c>
    </row>
    <row r="1786" spans="1:7" x14ac:dyDescent="0.25">
      <c r="A1786" t="s">
        <v>0</v>
      </c>
      <c r="B1786" t="s">
        <v>2141</v>
      </c>
      <c r="C1786">
        <v>2967243</v>
      </c>
      <c r="D1786" s="2">
        <v>2958465</v>
      </c>
      <c r="E1786" s="2">
        <v>45223</v>
      </c>
      <c r="F1786" s="28">
        <v>2165.15</v>
      </c>
      <c r="G1786" t="s">
        <v>2</v>
      </c>
    </row>
    <row r="1787" spans="1:7" x14ac:dyDescent="0.25">
      <c r="A1787" t="s">
        <v>0</v>
      </c>
      <c r="B1787" t="s">
        <v>2141</v>
      </c>
      <c r="C1787">
        <v>2967244</v>
      </c>
      <c r="D1787" s="2">
        <v>2958465</v>
      </c>
      <c r="E1787" s="2">
        <v>45223</v>
      </c>
      <c r="F1787" s="28">
        <v>2165.15</v>
      </c>
      <c r="G1787" t="s">
        <v>2</v>
      </c>
    </row>
    <row r="1788" spans="1:7" x14ac:dyDescent="0.25">
      <c r="A1788" t="s">
        <v>0</v>
      </c>
      <c r="B1788" t="s">
        <v>2141</v>
      </c>
      <c r="C1788">
        <v>2967271</v>
      </c>
      <c r="D1788" s="2">
        <v>2958465</v>
      </c>
      <c r="E1788" s="2">
        <v>45135</v>
      </c>
      <c r="F1788" s="28">
        <v>274</v>
      </c>
      <c r="G1788" t="s">
        <v>18</v>
      </c>
    </row>
    <row r="1789" spans="1:7" x14ac:dyDescent="0.25">
      <c r="A1789" t="s">
        <v>0</v>
      </c>
      <c r="B1789" t="s">
        <v>2141</v>
      </c>
      <c r="C1789">
        <v>2967400</v>
      </c>
      <c r="D1789" s="2">
        <v>2958465</v>
      </c>
      <c r="E1789" s="2">
        <v>44774</v>
      </c>
      <c r="F1789" s="28">
        <v>269</v>
      </c>
      <c r="G1789" t="s">
        <v>18</v>
      </c>
    </row>
    <row r="1790" spans="1:7" x14ac:dyDescent="0.25">
      <c r="A1790" t="s">
        <v>0</v>
      </c>
      <c r="B1790" t="s">
        <v>2141</v>
      </c>
      <c r="C1790">
        <v>2967401</v>
      </c>
      <c r="D1790" s="2">
        <v>2958465</v>
      </c>
      <c r="E1790" s="2">
        <v>44774</v>
      </c>
      <c r="F1790" s="28">
        <v>269</v>
      </c>
      <c r="G1790" t="s">
        <v>18</v>
      </c>
    </row>
    <row r="1791" spans="1:7" x14ac:dyDescent="0.25">
      <c r="A1791" t="s">
        <v>0</v>
      </c>
      <c r="B1791" t="s">
        <v>2141</v>
      </c>
      <c r="C1791">
        <v>2967402</v>
      </c>
      <c r="D1791" s="2">
        <v>2958465</v>
      </c>
      <c r="E1791" s="2">
        <v>45022</v>
      </c>
      <c r="F1791" s="28">
        <v>269</v>
      </c>
      <c r="G1791" t="s">
        <v>18</v>
      </c>
    </row>
    <row r="1792" spans="1:7" x14ac:dyDescent="0.25">
      <c r="A1792" t="s">
        <v>0</v>
      </c>
      <c r="B1792" t="s">
        <v>2141</v>
      </c>
      <c r="C1792">
        <v>2967673</v>
      </c>
      <c r="D1792" s="2">
        <v>2958465</v>
      </c>
      <c r="E1792" s="2">
        <v>43344</v>
      </c>
      <c r="F1792" s="28">
        <v>139.1</v>
      </c>
      <c r="G1792" t="s">
        <v>2</v>
      </c>
    </row>
    <row r="1793" spans="1:7" x14ac:dyDescent="0.25">
      <c r="A1793" t="s">
        <v>0</v>
      </c>
      <c r="B1793" t="s">
        <v>2141</v>
      </c>
      <c r="C1793">
        <v>2967675</v>
      </c>
      <c r="D1793" s="2">
        <v>2958465</v>
      </c>
      <c r="E1793" s="2">
        <v>43344</v>
      </c>
      <c r="F1793" s="28">
        <v>139.1</v>
      </c>
      <c r="G1793" t="s">
        <v>2</v>
      </c>
    </row>
    <row r="1794" spans="1:7" x14ac:dyDescent="0.25">
      <c r="A1794" t="s">
        <v>0</v>
      </c>
      <c r="B1794" t="s">
        <v>2141</v>
      </c>
      <c r="C1794">
        <v>2967683</v>
      </c>
      <c r="D1794" s="2">
        <v>2958465</v>
      </c>
      <c r="E1794" s="2">
        <v>43344</v>
      </c>
      <c r="F1794" s="28">
        <v>277.55</v>
      </c>
      <c r="G1794" t="s">
        <v>2</v>
      </c>
    </row>
    <row r="1795" spans="1:7" x14ac:dyDescent="0.25">
      <c r="A1795" t="s">
        <v>0</v>
      </c>
      <c r="B1795" t="s">
        <v>2141</v>
      </c>
      <c r="C1795">
        <v>2967684</v>
      </c>
      <c r="D1795" s="2">
        <v>2958465</v>
      </c>
      <c r="E1795" s="2">
        <v>43344</v>
      </c>
      <c r="F1795" s="28">
        <v>277.55</v>
      </c>
      <c r="G1795" t="s">
        <v>2</v>
      </c>
    </row>
    <row r="1796" spans="1:7" x14ac:dyDescent="0.25">
      <c r="A1796" t="s">
        <v>0</v>
      </c>
      <c r="B1796" t="s">
        <v>2141</v>
      </c>
      <c r="C1796">
        <v>2967701</v>
      </c>
      <c r="D1796" s="2">
        <v>2958465</v>
      </c>
      <c r="E1796" s="2">
        <v>43344</v>
      </c>
      <c r="F1796" s="28">
        <v>868.4</v>
      </c>
      <c r="G1796" t="s">
        <v>2</v>
      </c>
    </row>
    <row r="1797" spans="1:7" x14ac:dyDescent="0.25">
      <c r="A1797" t="s">
        <v>0</v>
      </c>
      <c r="B1797" t="s">
        <v>2141</v>
      </c>
      <c r="C1797">
        <v>2967703</v>
      </c>
      <c r="D1797" s="2">
        <v>2958465</v>
      </c>
      <c r="E1797" s="2">
        <v>43344</v>
      </c>
      <c r="F1797" s="28">
        <v>868.4</v>
      </c>
      <c r="G1797" t="s">
        <v>2</v>
      </c>
    </row>
    <row r="1798" spans="1:7" x14ac:dyDescent="0.25">
      <c r="A1798" t="s">
        <v>0</v>
      </c>
      <c r="B1798" t="s">
        <v>2141</v>
      </c>
      <c r="C1798">
        <v>2967711</v>
      </c>
      <c r="D1798" s="2">
        <v>2958465</v>
      </c>
      <c r="E1798" s="2">
        <v>43344</v>
      </c>
      <c r="F1798" s="28">
        <v>1011.4</v>
      </c>
      <c r="G1798" t="s">
        <v>2</v>
      </c>
    </row>
    <row r="1799" spans="1:7" x14ac:dyDescent="0.25">
      <c r="A1799" t="s">
        <v>0</v>
      </c>
      <c r="B1799" t="s">
        <v>2141</v>
      </c>
      <c r="C1799">
        <v>2967713</v>
      </c>
      <c r="D1799" s="2">
        <v>2958465</v>
      </c>
      <c r="E1799" s="2">
        <v>43344</v>
      </c>
      <c r="F1799" s="28">
        <v>1011.4</v>
      </c>
      <c r="G1799" t="s">
        <v>2</v>
      </c>
    </row>
    <row r="1800" spans="1:7" x14ac:dyDescent="0.25">
      <c r="A1800" t="s">
        <v>0</v>
      </c>
      <c r="B1800" t="s">
        <v>2141</v>
      </c>
      <c r="C1800">
        <v>2967733</v>
      </c>
      <c r="D1800" s="2">
        <v>2958465</v>
      </c>
      <c r="E1800" s="2">
        <v>43344</v>
      </c>
      <c r="F1800" s="28">
        <v>1388.4</v>
      </c>
      <c r="G1800" t="s">
        <v>2</v>
      </c>
    </row>
    <row r="1801" spans="1:7" x14ac:dyDescent="0.25">
      <c r="A1801" t="s">
        <v>0</v>
      </c>
      <c r="B1801" t="s">
        <v>2141</v>
      </c>
      <c r="C1801">
        <v>2967734</v>
      </c>
      <c r="D1801" s="2">
        <v>2958465</v>
      </c>
      <c r="E1801" s="2">
        <v>43344</v>
      </c>
      <c r="F1801" s="28">
        <v>1388.4</v>
      </c>
      <c r="G1801" t="s">
        <v>2</v>
      </c>
    </row>
    <row r="1802" spans="1:7" x14ac:dyDescent="0.25">
      <c r="A1802" t="s">
        <v>0</v>
      </c>
      <c r="B1802" t="s">
        <v>2141</v>
      </c>
      <c r="C1802">
        <v>2967743</v>
      </c>
      <c r="D1802" s="2">
        <v>2958465</v>
      </c>
      <c r="E1802" s="2">
        <v>43344</v>
      </c>
      <c r="F1802" s="28">
        <v>1665.3</v>
      </c>
      <c r="G1802" t="s">
        <v>2</v>
      </c>
    </row>
    <row r="1803" spans="1:7" x14ac:dyDescent="0.25">
      <c r="A1803" t="s">
        <v>0</v>
      </c>
      <c r="B1803" t="s">
        <v>2141</v>
      </c>
      <c r="C1803">
        <v>2967744</v>
      </c>
      <c r="D1803" s="2">
        <v>2958465</v>
      </c>
      <c r="E1803" s="2">
        <v>43344</v>
      </c>
      <c r="F1803" s="28">
        <v>1665.3</v>
      </c>
      <c r="G1803" t="s">
        <v>2</v>
      </c>
    </row>
    <row r="1804" spans="1:7" x14ac:dyDescent="0.25">
      <c r="A1804" t="s">
        <v>0</v>
      </c>
      <c r="B1804" t="s">
        <v>2141</v>
      </c>
      <c r="C1804">
        <v>2968000</v>
      </c>
      <c r="D1804" s="2">
        <v>2958465</v>
      </c>
      <c r="E1804" s="2">
        <v>45821</v>
      </c>
      <c r="F1804" s="28">
        <v>256</v>
      </c>
      <c r="G1804" t="s">
        <v>18</v>
      </c>
    </row>
    <row r="1805" spans="1:7" x14ac:dyDescent="0.25">
      <c r="A1805" t="s">
        <v>0</v>
      </c>
      <c r="B1805" t="s">
        <v>2141</v>
      </c>
      <c r="C1805">
        <v>2968183</v>
      </c>
      <c r="D1805" s="2">
        <v>2958465</v>
      </c>
      <c r="E1805" s="2">
        <v>44946</v>
      </c>
      <c r="F1805" s="28">
        <v>259.35000000000002</v>
      </c>
      <c r="G1805" t="s">
        <v>2</v>
      </c>
    </row>
    <row r="1806" spans="1:7" x14ac:dyDescent="0.25">
      <c r="A1806" t="s">
        <v>0</v>
      </c>
      <c r="B1806" t="s">
        <v>2141</v>
      </c>
      <c r="C1806">
        <v>2968184</v>
      </c>
      <c r="D1806" s="2">
        <v>2958465</v>
      </c>
      <c r="E1806" s="2">
        <v>44946</v>
      </c>
      <c r="F1806" s="28">
        <v>259.35000000000002</v>
      </c>
      <c r="G1806" t="s">
        <v>2</v>
      </c>
    </row>
    <row r="1807" spans="1:7" x14ac:dyDescent="0.25">
      <c r="A1807" t="s">
        <v>0</v>
      </c>
      <c r="B1807" t="s">
        <v>2141</v>
      </c>
      <c r="C1807">
        <v>2968211</v>
      </c>
      <c r="D1807" s="2">
        <v>2958465</v>
      </c>
      <c r="E1807" s="2">
        <v>45821</v>
      </c>
      <c r="F1807" s="28">
        <v>976.3</v>
      </c>
      <c r="G1807" t="s">
        <v>2</v>
      </c>
    </row>
    <row r="1808" spans="1:7" x14ac:dyDescent="0.25">
      <c r="A1808" t="s">
        <v>0</v>
      </c>
      <c r="B1808" t="s">
        <v>2141</v>
      </c>
      <c r="C1808">
        <v>2968213</v>
      </c>
      <c r="D1808" s="2">
        <v>2958465</v>
      </c>
      <c r="E1808" s="2">
        <v>45821</v>
      </c>
      <c r="F1808" s="28">
        <v>976.3</v>
      </c>
      <c r="G1808" t="s">
        <v>2</v>
      </c>
    </row>
    <row r="1809" spans="1:7" x14ac:dyDescent="0.25">
      <c r="A1809" t="s">
        <v>0</v>
      </c>
      <c r="B1809" t="s">
        <v>2141</v>
      </c>
      <c r="C1809">
        <v>2968233</v>
      </c>
      <c r="D1809" s="2">
        <v>2958465</v>
      </c>
      <c r="E1809" s="2">
        <v>44946</v>
      </c>
      <c r="F1809" s="28">
        <v>1296.75</v>
      </c>
      <c r="G1809" t="s">
        <v>2</v>
      </c>
    </row>
    <row r="1810" spans="1:7" x14ac:dyDescent="0.25">
      <c r="A1810" t="s">
        <v>0</v>
      </c>
      <c r="B1810" t="s">
        <v>2141</v>
      </c>
      <c r="C1810">
        <v>2968234</v>
      </c>
      <c r="D1810" s="2">
        <v>2958465</v>
      </c>
      <c r="E1810" s="2">
        <v>44946</v>
      </c>
      <c r="F1810" s="28">
        <v>1296.75</v>
      </c>
      <c r="G1810" t="s">
        <v>2</v>
      </c>
    </row>
    <row r="1811" spans="1:7" x14ac:dyDescent="0.25">
      <c r="A1811" t="s">
        <v>0</v>
      </c>
      <c r="B1811" t="s">
        <v>2141</v>
      </c>
      <c r="C1811">
        <v>2968400</v>
      </c>
      <c r="D1811" s="2">
        <v>2958465</v>
      </c>
      <c r="E1811" s="2">
        <v>45821</v>
      </c>
      <c r="F1811" s="28">
        <v>260</v>
      </c>
      <c r="G1811" t="s">
        <v>18</v>
      </c>
    </row>
    <row r="1812" spans="1:7" x14ac:dyDescent="0.25">
      <c r="A1812" t="s">
        <v>0</v>
      </c>
      <c r="B1812" t="s">
        <v>2141</v>
      </c>
      <c r="C1812">
        <v>2968401</v>
      </c>
      <c r="D1812" s="2">
        <v>2958465</v>
      </c>
      <c r="E1812" s="2">
        <v>45821</v>
      </c>
      <c r="F1812" s="28">
        <v>260</v>
      </c>
      <c r="G1812" t="s">
        <v>18</v>
      </c>
    </row>
    <row r="1813" spans="1:7" x14ac:dyDescent="0.25">
      <c r="A1813" t="s">
        <v>0</v>
      </c>
      <c r="B1813" t="s">
        <v>2141</v>
      </c>
      <c r="C1813">
        <v>2968683</v>
      </c>
      <c r="D1813" s="2">
        <v>2958465</v>
      </c>
      <c r="E1813" s="2">
        <v>43628</v>
      </c>
      <c r="F1813" s="28">
        <v>188.5</v>
      </c>
      <c r="G1813" t="s">
        <v>2</v>
      </c>
    </row>
    <row r="1814" spans="1:7" x14ac:dyDescent="0.25">
      <c r="A1814" t="s">
        <v>0</v>
      </c>
      <c r="B1814" t="s">
        <v>2141</v>
      </c>
      <c r="C1814">
        <v>2968684</v>
      </c>
      <c r="D1814" s="2">
        <v>2958465</v>
      </c>
      <c r="E1814" s="2">
        <v>43628</v>
      </c>
      <c r="F1814" s="28">
        <v>188.5</v>
      </c>
      <c r="G1814" t="s">
        <v>2</v>
      </c>
    </row>
    <row r="1815" spans="1:7" x14ac:dyDescent="0.25">
      <c r="A1815" t="s">
        <v>0</v>
      </c>
      <c r="B1815" t="s">
        <v>2141</v>
      </c>
      <c r="C1815">
        <v>2968711</v>
      </c>
      <c r="D1815" s="2">
        <v>2958465</v>
      </c>
      <c r="E1815" s="2">
        <v>43628</v>
      </c>
      <c r="F1815" s="28">
        <v>659.75</v>
      </c>
      <c r="G1815" t="s">
        <v>2</v>
      </c>
    </row>
    <row r="1816" spans="1:7" x14ac:dyDescent="0.25">
      <c r="A1816" t="s">
        <v>0</v>
      </c>
      <c r="B1816" t="s">
        <v>2141</v>
      </c>
      <c r="C1816">
        <v>2968713</v>
      </c>
      <c r="D1816" s="2">
        <v>2958465</v>
      </c>
      <c r="E1816" s="2">
        <v>43628</v>
      </c>
      <c r="F1816" s="28">
        <v>659.75</v>
      </c>
      <c r="G1816" t="s">
        <v>2</v>
      </c>
    </row>
    <row r="1817" spans="1:7" x14ac:dyDescent="0.25">
      <c r="A1817" t="s">
        <v>0</v>
      </c>
      <c r="B1817" t="s">
        <v>2141</v>
      </c>
      <c r="C1817">
        <v>2969000</v>
      </c>
      <c r="D1817" s="2">
        <v>2958465</v>
      </c>
      <c r="E1817" s="2">
        <v>44256</v>
      </c>
      <c r="F1817" s="28">
        <v>176</v>
      </c>
      <c r="G1817" t="s">
        <v>18</v>
      </c>
    </row>
    <row r="1818" spans="1:7" x14ac:dyDescent="0.25">
      <c r="A1818" t="s">
        <v>0</v>
      </c>
      <c r="B1818" t="s">
        <v>2141</v>
      </c>
      <c r="C1818">
        <v>2969400</v>
      </c>
      <c r="D1818" s="2">
        <v>2958465</v>
      </c>
      <c r="E1818" s="2">
        <v>44305</v>
      </c>
      <c r="F1818" s="28">
        <v>180</v>
      </c>
      <c r="G1818" t="s">
        <v>18</v>
      </c>
    </row>
    <row r="1819" spans="1:7" x14ac:dyDescent="0.25">
      <c r="A1819" t="s">
        <v>0</v>
      </c>
      <c r="B1819" t="s">
        <v>2141</v>
      </c>
      <c r="C1819">
        <v>2969401</v>
      </c>
      <c r="D1819" s="2">
        <v>2958465</v>
      </c>
      <c r="E1819" s="2">
        <v>44305</v>
      </c>
      <c r="F1819" s="28">
        <v>180</v>
      </c>
      <c r="G1819" t="s">
        <v>18</v>
      </c>
    </row>
    <row r="1820" spans="1:7" x14ac:dyDescent="0.25">
      <c r="A1820" t="s">
        <v>0</v>
      </c>
      <c r="B1820" t="s">
        <v>2141</v>
      </c>
      <c r="C1820">
        <v>2970000</v>
      </c>
      <c r="D1820" s="2">
        <v>2958465</v>
      </c>
      <c r="E1820" s="2">
        <v>44946</v>
      </c>
      <c r="F1820" s="28">
        <v>186</v>
      </c>
      <c r="G1820" t="s">
        <v>18</v>
      </c>
    </row>
    <row r="1821" spans="1:7" x14ac:dyDescent="0.25">
      <c r="A1821" t="s">
        <v>0</v>
      </c>
      <c r="B1821" t="s">
        <v>2141</v>
      </c>
      <c r="C1821">
        <v>2970183</v>
      </c>
      <c r="D1821" s="2">
        <v>2958465</v>
      </c>
      <c r="E1821" s="2">
        <v>44946</v>
      </c>
      <c r="F1821" s="28">
        <v>318.5</v>
      </c>
      <c r="G1821" t="s">
        <v>2</v>
      </c>
    </row>
    <row r="1822" spans="1:7" x14ac:dyDescent="0.25">
      <c r="A1822" t="s">
        <v>0</v>
      </c>
      <c r="B1822" t="s">
        <v>2141</v>
      </c>
      <c r="C1822">
        <v>2970184</v>
      </c>
      <c r="D1822" s="2">
        <v>2958465</v>
      </c>
      <c r="E1822" s="2">
        <v>44946</v>
      </c>
      <c r="F1822" s="28">
        <v>318.5</v>
      </c>
      <c r="G1822" t="s">
        <v>2</v>
      </c>
    </row>
    <row r="1823" spans="1:7" x14ac:dyDescent="0.25">
      <c r="A1823" t="s">
        <v>0</v>
      </c>
      <c r="B1823" t="s">
        <v>2141</v>
      </c>
      <c r="C1823">
        <v>2970211</v>
      </c>
      <c r="D1823" s="2">
        <v>2958465</v>
      </c>
      <c r="E1823" s="2">
        <v>44946</v>
      </c>
      <c r="F1823" s="28">
        <v>1114.75</v>
      </c>
      <c r="G1823" t="s">
        <v>2</v>
      </c>
    </row>
    <row r="1824" spans="1:7" x14ac:dyDescent="0.25">
      <c r="A1824" t="s">
        <v>0</v>
      </c>
      <c r="B1824" t="s">
        <v>2141</v>
      </c>
      <c r="C1824">
        <v>2970213</v>
      </c>
      <c r="D1824" s="2">
        <v>2958465</v>
      </c>
      <c r="E1824" s="2">
        <v>44946</v>
      </c>
      <c r="F1824" s="28">
        <v>1114.75</v>
      </c>
      <c r="G1824" t="s">
        <v>2</v>
      </c>
    </row>
    <row r="1825" spans="1:7" x14ac:dyDescent="0.25">
      <c r="A1825" t="s">
        <v>0</v>
      </c>
      <c r="B1825" t="s">
        <v>2141</v>
      </c>
      <c r="C1825">
        <v>2970400</v>
      </c>
      <c r="D1825" s="2">
        <v>2958465</v>
      </c>
      <c r="E1825" s="2">
        <v>44946</v>
      </c>
      <c r="F1825" s="28">
        <v>190</v>
      </c>
      <c r="G1825" t="s">
        <v>18</v>
      </c>
    </row>
    <row r="1826" spans="1:7" x14ac:dyDescent="0.25">
      <c r="A1826" t="s">
        <v>0</v>
      </c>
      <c r="B1826" t="s">
        <v>2141</v>
      </c>
      <c r="C1826">
        <v>2970401</v>
      </c>
      <c r="D1826" s="2">
        <v>2958465</v>
      </c>
      <c r="E1826" s="2">
        <v>44946</v>
      </c>
      <c r="F1826" s="28">
        <v>190</v>
      </c>
      <c r="G1826" t="s">
        <v>18</v>
      </c>
    </row>
    <row r="1827" spans="1:7" x14ac:dyDescent="0.25">
      <c r="A1827" t="s">
        <v>0</v>
      </c>
      <c r="B1827" t="s">
        <v>2141</v>
      </c>
      <c r="C1827">
        <v>2971000</v>
      </c>
      <c r="D1827" s="2">
        <v>2958465</v>
      </c>
      <c r="E1827" s="2">
        <v>44305</v>
      </c>
      <c r="F1827" s="28">
        <v>228</v>
      </c>
      <c r="G1827" t="s">
        <v>18</v>
      </c>
    </row>
    <row r="1828" spans="1:7" x14ac:dyDescent="0.25">
      <c r="A1828" t="s">
        <v>0</v>
      </c>
      <c r="B1828" t="s">
        <v>2141</v>
      </c>
      <c r="C1828">
        <v>2971183</v>
      </c>
      <c r="D1828" s="2">
        <v>2958465</v>
      </c>
      <c r="E1828" s="2">
        <v>45223</v>
      </c>
      <c r="F1828" s="28">
        <v>286</v>
      </c>
      <c r="G1828" t="s">
        <v>2</v>
      </c>
    </row>
    <row r="1829" spans="1:7" x14ac:dyDescent="0.25">
      <c r="A1829" t="s">
        <v>0</v>
      </c>
      <c r="B1829" t="s">
        <v>2141</v>
      </c>
      <c r="C1829">
        <v>2971184</v>
      </c>
      <c r="D1829" s="2">
        <v>2958465</v>
      </c>
      <c r="E1829" s="2">
        <v>45223</v>
      </c>
      <c r="F1829" s="28">
        <v>286</v>
      </c>
      <c r="G1829" t="s">
        <v>2</v>
      </c>
    </row>
    <row r="1830" spans="1:7" x14ac:dyDescent="0.25">
      <c r="A1830" t="s">
        <v>0</v>
      </c>
      <c r="B1830" t="s">
        <v>2141</v>
      </c>
      <c r="C1830">
        <v>2971193</v>
      </c>
      <c r="D1830" s="2">
        <v>2958465</v>
      </c>
      <c r="E1830" s="2">
        <v>45223</v>
      </c>
      <c r="F1830" s="28">
        <v>694.2</v>
      </c>
      <c r="G1830" t="s">
        <v>2</v>
      </c>
    </row>
    <row r="1831" spans="1:7" x14ac:dyDescent="0.25">
      <c r="A1831" t="s">
        <v>0</v>
      </c>
      <c r="B1831" t="s">
        <v>2141</v>
      </c>
      <c r="C1831">
        <v>2971195</v>
      </c>
      <c r="D1831" s="2">
        <v>2958465</v>
      </c>
      <c r="E1831" s="2">
        <v>45223</v>
      </c>
      <c r="F1831" s="28">
        <v>694.2</v>
      </c>
      <c r="G1831" t="s">
        <v>2</v>
      </c>
    </row>
    <row r="1832" spans="1:7" x14ac:dyDescent="0.25">
      <c r="A1832" t="s">
        <v>0</v>
      </c>
      <c r="B1832" t="s">
        <v>2141</v>
      </c>
      <c r="C1832">
        <v>2971224</v>
      </c>
      <c r="D1832" s="2">
        <v>2958465</v>
      </c>
      <c r="E1832" s="2">
        <v>45223</v>
      </c>
      <c r="F1832" s="28">
        <v>349.7</v>
      </c>
      <c r="G1832" t="s">
        <v>2</v>
      </c>
    </row>
    <row r="1833" spans="1:7" x14ac:dyDescent="0.25">
      <c r="A1833" t="s">
        <v>0</v>
      </c>
      <c r="B1833" t="s">
        <v>2141</v>
      </c>
      <c r="C1833">
        <v>2971225</v>
      </c>
      <c r="D1833" s="2">
        <v>2958465</v>
      </c>
      <c r="E1833" s="2">
        <v>45223</v>
      </c>
      <c r="F1833" s="28">
        <v>349.7</v>
      </c>
      <c r="G1833" t="s">
        <v>2</v>
      </c>
    </row>
    <row r="1834" spans="1:7" x14ac:dyDescent="0.25">
      <c r="A1834" t="s">
        <v>0</v>
      </c>
      <c r="B1834" t="s">
        <v>2141</v>
      </c>
      <c r="C1834">
        <v>2971293</v>
      </c>
      <c r="D1834" s="2">
        <v>2958465</v>
      </c>
      <c r="E1834" s="2">
        <v>45223</v>
      </c>
      <c r="F1834" s="28">
        <v>694.2</v>
      </c>
      <c r="G1834" t="s">
        <v>2</v>
      </c>
    </row>
    <row r="1835" spans="1:7" x14ac:dyDescent="0.25">
      <c r="A1835" t="s">
        <v>0</v>
      </c>
      <c r="B1835" t="s">
        <v>2141</v>
      </c>
      <c r="C1835">
        <v>2971294</v>
      </c>
      <c r="D1835" s="2">
        <v>2958465</v>
      </c>
      <c r="E1835" s="2">
        <v>45223</v>
      </c>
      <c r="F1835" s="28">
        <v>694.2</v>
      </c>
      <c r="G1835" t="s">
        <v>2</v>
      </c>
    </row>
    <row r="1836" spans="1:7" x14ac:dyDescent="0.25">
      <c r="A1836" t="s">
        <v>0</v>
      </c>
      <c r="B1836" t="s">
        <v>2141</v>
      </c>
      <c r="C1836">
        <v>2971400</v>
      </c>
      <c r="D1836" s="2">
        <v>2958465</v>
      </c>
      <c r="E1836" s="2">
        <v>44305</v>
      </c>
      <c r="F1836" s="28">
        <v>232</v>
      </c>
      <c r="G1836" t="s">
        <v>18</v>
      </c>
    </row>
    <row r="1837" spans="1:7" x14ac:dyDescent="0.25">
      <c r="A1837" t="s">
        <v>0</v>
      </c>
      <c r="B1837" t="s">
        <v>2141</v>
      </c>
      <c r="C1837">
        <v>2971401</v>
      </c>
      <c r="D1837" s="2">
        <v>2958465</v>
      </c>
      <c r="E1837" s="2">
        <v>44305</v>
      </c>
      <c r="F1837" s="28">
        <v>232</v>
      </c>
      <c r="G1837" t="s">
        <v>18</v>
      </c>
    </row>
    <row r="1838" spans="1:7" x14ac:dyDescent="0.25">
      <c r="A1838" t="s">
        <v>0</v>
      </c>
      <c r="B1838" t="s">
        <v>2141</v>
      </c>
      <c r="C1838">
        <v>2972000</v>
      </c>
      <c r="D1838" s="2">
        <v>2958465</v>
      </c>
      <c r="E1838" s="2">
        <v>45257</v>
      </c>
      <c r="F1838" s="28">
        <v>446</v>
      </c>
      <c r="G1838" t="s">
        <v>18</v>
      </c>
    </row>
    <row r="1839" spans="1:7" x14ac:dyDescent="0.25">
      <c r="A1839" t="s">
        <v>0</v>
      </c>
      <c r="B1839" t="s">
        <v>2141</v>
      </c>
      <c r="C1839">
        <v>2972183</v>
      </c>
      <c r="D1839" s="2">
        <v>2958465</v>
      </c>
      <c r="E1839" s="2">
        <v>45257</v>
      </c>
      <c r="F1839" s="28">
        <v>390</v>
      </c>
      <c r="G1839" t="s">
        <v>2</v>
      </c>
    </row>
    <row r="1840" spans="1:7" x14ac:dyDescent="0.25">
      <c r="A1840" t="s">
        <v>0</v>
      </c>
      <c r="B1840" t="s">
        <v>2141</v>
      </c>
      <c r="C1840">
        <v>2972184</v>
      </c>
      <c r="D1840" s="2">
        <v>2958465</v>
      </c>
      <c r="E1840" s="2">
        <v>45329</v>
      </c>
      <c r="F1840" s="28">
        <v>390</v>
      </c>
      <c r="G1840" t="s">
        <v>2</v>
      </c>
    </row>
    <row r="1841" spans="1:7" x14ac:dyDescent="0.25">
      <c r="A1841" t="s">
        <v>0</v>
      </c>
      <c r="B1841" t="s">
        <v>2141</v>
      </c>
      <c r="C1841">
        <v>2972185</v>
      </c>
      <c r="D1841" s="2">
        <v>2958465</v>
      </c>
      <c r="E1841" s="2">
        <v>45257</v>
      </c>
      <c r="F1841" s="28">
        <v>390</v>
      </c>
      <c r="G1841" t="s">
        <v>2</v>
      </c>
    </row>
    <row r="1842" spans="1:7" x14ac:dyDescent="0.25">
      <c r="A1842" t="s">
        <v>0</v>
      </c>
      <c r="B1842" t="s">
        <v>2141</v>
      </c>
      <c r="C1842">
        <v>2972400</v>
      </c>
      <c r="D1842" s="2">
        <v>2958465</v>
      </c>
      <c r="E1842" s="2">
        <v>45257</v>
      </c>
      <c r="F1842" s="28">
        <v>450</v>
      </c>
      <c r="G1842" t="s">
        <v>18</v>
      </c>
    </row>
    <row r="1843" spans="1:7" x14ac:dyDescent="0.25">
      <c r="A1843" t="s">
        <v>0</v>
      </c>
      <c r="B1843" t="s">
        <v>2141</v>
      </c>
      <c r="C1843">
        <v>2995000</v>
      </c>
      <c r="D1843" s="2">
        <v>2958465</v>
      </c>
      <c r="E1843" s="2">
        <v>45207</v>
      </c>
      <c r="F1843" s="28">
        <v>1146</v>
      </c>
      <c r="G1843" t="s">
        <v>18</v>
      </c>
    </row>
    <row r="1844" spans="1:7" x14ac:dyDescent="0.25">
      <c r="A1844" t="s">
        <v>0</v>
      </c>
      <c r="B1844" t="s">
        <v>2141</v>
      </c>
      <c r="C1844">
        <v>2995400</v>
      </c>
      <c r="D1844" s="2">
        <v>2958465</v>
      </c>
      <c r="E1844" s="2">
        <v>45207</v>
      </c>
      <c r="F1844" s="28">
        <v>1150</v>
      </c>
      <c r="G1844" t="s">
        <v>18</v>
      </c>
    </row>
    <row r="1845" spans="1:7" x14ac:dyDescent="0.25">
      <c r="A1845" t="s">
        <v>0</v>
      </c>
      <c r="B1845" t="s">
        <v>2141</v>
      </c>
      <c r="C1845">
        <v>2995401</v>
      </c>
      <c r="D1845" s="2">
        <v>2958465</v>
      </c>
      <c r="E1845" s="2">
        <v>45207</v>
      </c>
      <c r="F1845" s="28">
        <v>1150</v>
      </c>
      <c r="G1845" t="s">
        <v>18</v>
      </c>
    </row>
    <row r="1846" spans="1:7" x14ac:dyDescent="0.25">
      <c r="A1846" t="s">
        <v>0</v>
      </c>
      <c r="B1846" t="s">
        <v>2141</v>
      </c>
      <c r="C1846">
        <v>2998000</v>
      </c>
      <c r="D1846" s="2">
        <v>2958465</v>
      </c>
      <c r="E1846" s="2">
        <v>44945</v>
      </c>
      <c r="F1846" s="28">
        <v>147</v>
      </c>
      <c r="G1846" t="s">
        <v>18</v>
      </c>
    </row>
    <row r="1847" spans="1:7" x14ac:dyDescent="0.25">
      <c r="A1847" t="s">
        <v>0</v>
      </c>
      <c r="B1847" t="s">
        <v>2141</v>
      </c>
      <c r="C1847">
        <v>2998265</v>
      </c>
      <c r="D1847" s="2">
        <v>2958465</v>
      </c>
      <c r="E1847" s="2">
        <v>45505</v>
      </c>
      <c r="F1847" s="28">
        <v>3308.5</v>
      </c>
      <c r="G1847" t="s">
        <v>3</v>
      </c>
    </row>
    <row r="1848" spans="1:7" x14ac:dyDescent="0.25">
      <c r="A1848" t="s">
        <v>0</v>
      </c>
      <c r="B1848" t="s">
        <v>2141</v>
      </c>
      <c r="C1848">
        <v>2998269</v>
      </c>
      <c r="D1848" s="2">
        <v>2958465</v>
      </c>
      <c r="E1848" s="2">
        <v>45505</v>
      </c>
      <c r="F1848" s="28">
        <v>3308.5</v>
      </c>
      <c r="G1848" t="s">
        <v>3</v>
      </c>
    </row>
    <row r="1849" spans="1:7" x14ac:dyDescent="0.25">
      <c r="A1849" t="s">
        <v>0</v>
      </c>
      <c r="B1849" t="s">
        <v>2141</v>
      </c>
      <c r="C1849">
        <v>2998288</v>
      </c>
      <c r="D1849" s="2">
        <v>2958465</v>
      </c>
      <c r="E1849" s="2">
        <v>45472</v>
      </c>
      <c r="F1849" s="28">
        <v>155</v>
      </c>
      <c r="G1849" t="s">
        <v>18</v>
      </c>
    </row>
    <row r="1850" spans="1:7" x14ac:dyDescent="0.25">
      <c r="A1850" t="s">
        <v>0</v>
      </c>
      <c r="B1850" t="s">
        <v>2141</v>
      </c>
      <c r="C1850">
        <v>2998400</v>
      </c>
      <c r="D1850" s="2">
        <v>2958465</v>
      </c>
      <c r="E1850" s="2">
        <v>44945</v>
      </c>
      <c r="F1850" s="28">
        <v>151</v>
      </c>
      <c r="G1850" t="s">
        <v>18</v>
      </c>
    </row>
    <row r="1851" spans="1:7" x14ac:dyDescent="0.25">
      <c r="A1851" t="s">
        <v>0</v>
      </c>
      <c r="B1851" t="s">
        <v>2141</v>
      </c>
      <c r="C1851">
        <v>2998401</v>
      </c>
      <c r="D1851" s="2">
        <v>2958465</v>
      </c>
      <c r="E1851" s="2">
        <v>44945</v>
      </c>
      <c r="F1851" s="28">
        <v>151</v>
      </c>
      <c r="G1851" t="s">
        <v>18</v>
      </c>
    </row>
    <row r="1852" spans="1:7" x14ac:dyDescent="0.25">
      <c r="A1852" t="s">
        <v>0</v>
      </c>
      <c r="B1852" t="s">
        <v>2141</v>
      </c>
      <c r="C1852">
        <v>2999000</v>
      </c>
      <c r="D1852" s="2">
        <v>2958465</v>
      </c>
      <c r="E1852" s="2">
        <v>45783</v>
      </c>
      <c r="F1852" s="28">
        <v>166</v>
      </c>
      <c r="G1852" t="s">
        <v>18</v>
      </c>
    </row>
    <row r="1853" spans="1:7" x14ac:dyDescent="0.25">
      <c r="A1853" t="s">
        <v>0</v>
      </c>
      <c r="B1853" t="s">
        <v>2141</v>
      </c>
      <c r="C1853">
        <v>2999263</v>
      </c>
      <c r="D1853" s="2">
        <v>2958465</v>
      </c>
      <c r="E1853" s="2">
        <v>44713</v>
      </c>
      <c r="F1853" s="28">
        <v>3786.9</v>
      </c>
      <c r="G1853" t="s">
        <v>3</v>
      </c>
    </row>
    <row r="1854" spans="1:7" x14ac:dyDescent="0.25">
      <c r="A1854" t="s">
        <v>0</v>
      </c>
      <c r="B1854" t="s">
        <v>2141</v>
      </c>
      <c r="C1854">
        <v>2999264</v>
      </c>
      <c r="D1854" s="2">
        <v>2958465</v>
      </c>
      <c r="E1854" s="2">
        <v>44713</v>
      </c>
      <c r="F1854" s="28">
        <v>3786.9</v>
      </c>
      <c r="G1854" t="s">
        <v>3</v>
      </c>
    </row>
    <row r="1855" spans="1:7" x14ac:dyDescent="0.25">
      <c r="A1855" t="s">
        <v>0</v>
      </c>
      <c r="B1855" t="s">
        <v>2141</v>
      </c>
      <c r="C1855">
        <v>2999265</v>
      </c>
      <c r="D1855" s="2">
        <v>2958465</v>
      </c>
      <c r="E1855" s="2">
        <v>44713</v>
      </c>
      <c r="F1855" s="28">
        <v>3786.9</v>
      </c>
      <c r="G1855" t="s">
        <v>3</v>
      </c>
    </row>
    <row r="1856" spans="1:7" x14ac:dyDescent="0.25">
      <c r="A1856" t="s">
        <v>0</v>
      </c>
      <c r="B1856" t="s">
        <v>2141</v>
      </c>
      <c r="C1856">
        <v>2999400</v>
      </c>
      <c r="D1856" s="2">
        <v>2958465</v>
      </c>
      <c r="E1856" s="2">
        <v>45783</v>
      </c>
      <c r="F1856" s="28">
        <v>170</v>
      </c>
      <c r="G1856" t="s">
        <v>18</v>
      </c>
    </row>
    <row r="1857" spans="1:7" x14ac:dyDescent="0.25">
      <c r="A1857" t="s">
        <v>0</v>
      </c>
      <c r="B1857" t="s">
        <v>2141</v>
      </c>
      <c r="C1857">
        <v>2999401</v>
      </c>
      <c r="D1857" s="2">
        <v>2958465</v>
      </c>
      <c r="E1857" s="2">
        <v>45783</v>
      </c>
      <c r="F1857" s="28">
        <v>170</v>
      </c>
      <c r="G1857" t="s">
        <v>18</v>
      </c>
    </row>
    <row r="1858" spans="1:7" x14ac:dyDescent="0.25">
      <c r="A1858" t="s">
        <v>0</v>
      </c>
      <c r="B1858" t="s">
        <v>2141</v>
      </c>
      <c r="C1858">
        <v>2999765</v>
      </c>
      <c r="D1858" s="2">
        <v>2958465</v>
      </c>
      <c r="E1858" s="2">
        <v>43344</v>
      </c>
      <c r="F1858" s="28">
        <v>2481.0500000000002</v>
      </c>
      <c r="G1858" t="s">
        <v>3</v>
      </c>
    </row>
    <row r="1859" spans="1:7" x14ac:dyDescent="0.25">
      <c r="A1859" t="s">
        <v>0</v>
      </c>
      <c r="B1859" t="s">
        <v>2141</v>
      </c>
      <c r="C1859">
        <v>3000000</v>
      </c>
      <c r="D1859" s="2">
        <v>2958465</v>
      </c>
      <c r="E1859" s="2">
        <v>44305</v>
      </c>
      <c r="F1859" s="28">
        <v>120</v>
      </c>
      <c r="G1859" t="s">
        <v>18</v>
      </c>
    </row>
    <row r="1860" spans="1:7" x14ac:dyDescent="0.25">
      <c r="A1860" t="s">
        <v>0</v>
      </c>
      <c r="B1860" t="s">
        <v>2141</v>
      </c>
      <c r="C1860">
        <v>3000400</v>
      </c>
      <c r="D1860" s="2">
        <v>2958465</v>
      </c>
      <c r="E1860" s="2">
        <v>44305</v>
      </c>
      <c r="F1860" s="28">
        <v>124</v>
      </c>
      <c r="G1860" t="s">
        <v>18</v>
      </c>
    </row>
    <row r="1861" spans="1:7" x14ac:dyDescent="0.25">
      <c r="A1861" t="s">
        <v>0</v>
      </c>
      <c r="B1861" t="s">
        <v>2141</v>
      </c>
      <c r="C1861">
        <v>3000401</v>
      </c>
      <c r="D1861" s="2">
        <v>2958465</v>
      </c>
      <c r="E1861" s="2">
        <v>44305</v>
      </c>
      <c r="F1861" s="28">
        <v>124</v>
      </c>
      <c r="G1861" t="s">
        <v>18</v>
      </c>
    </row>
    <row r="1862" spans="1:7" x14ac:dyDescent="0.25">
      <c r="A1862" t="s">
        <v>0</v>
      </c>
      <c r="B1862" t="s">
        <v>2141</v>
      </c>
      <c r="C1862">
        <v>3001000</v>
      </c>
      <c r="D1862" s="2">
        <v>2958465</v>
      </c>
      <c r="E1862" s="2">
        <v>45783</v>
      </c>
      <c r="F1862" s="28">
        <v>156</v>
      </c>
      <c r="G1862" t="s">
        <v>18</v>
      </c>
    </row>
    <row r="1863" spans="1:7" x14ac:dyDescent="0.25">
      <c r="A1863" t="s">
        <v>0</v>
      </c>
      <c r="B1863" t="s">
        <v>2141</v>
      </c>
      <c r="C1863">
        <v>3001261</v>
      </c>
      <c r="D1863" s="2">
        <v>2958465</v>
      </c>
      <c r="E1863" s="2">
        <v>44713</v>
      </c>
      <c r="F1863" s="28">
        <v>3256.5</v>
      </c>
      <c r="G1863" t="s">
        <v>3</v>
      </c>
    </row>
    <row r="1864" spans="1:7" x14ac:dyDescent="0.25">
      <c r="A1864" t="s">
        <v>0</v>
      </c>
      <c r="B1864" t="s">
        <v>2141</v>
      </c>
      <c r="C1864">
        <v>3001265</v>
      </c>
      <c r="D1864" s="2">
        <v>2958465</v>
      </c>
      <c r="E1864" s="2">
        <v>44713</v>
      </c>
      <c r="F1864" s="28">
        <v>3256.5</v>
      </c>
      <c r="G1864" t="s">
        <v>3</v>
      </c>
    </row>
    <row r="1865" spans="1:7" x14ac:dyDescent="0.25">
      <c r="A1865" t="s">
        <v>0</v>
      </c>
      <c r="B1865" t="s">
        <v>2141</v>
      </c>
      <c r="C1865">
        <v>3001271</v>
      </c>
      <c r="D1865" s="2">
        <v>2958465</v>
      </c>
      <c r="E1865" s="2">
        <v>44713</v>
      </c>
      <c r="F1865" s="28">
        <v>193</v>
      </c>
      <c r="G1865" t="s">
        <v>18</v>
      </c>
    </row>
    <row r="1866" spans="1:7" x14ac:dyDescent="0.25">
      <c r="A1866" t="s">
        <v>0</v>
      </c>
      <c r="B1866" t="s">
        <v>2141</v>
      </c>
      <c r="C1866">
        <v>3001288</v>
      </c>
      <c r="D1866" s="2">
        <v>2958465</v>
      </c>
      <c r="E1866" s="2">
        <v>44713</v>
      </c>
      <c r="F1866" s="28">
        <v>193</v>
      </c>
      <c r="G1866" t="s">
        <v>18</v>
      </c>
    </row>
    <row r="1867" spans="1:7" x14ac:dyDescent="0.25">
      <c r="A1867" t="s">
        <v>0</v>
      </c>
      <c r="B1867" t="s">
        <v>2141</v>
      </c>
      <c r="C1867">
        <v>3001400</v>
      </c>
      <c r="D1867" s="2">
        <v>2958465</v>
      </c>
      <c r="E1867" s="2">
        <v>45783</v>
      </c>
      <c r="F1867" s="28">
        <v>160</v>
      </c>
      <c r="G1867" t="s">
        <v>18</v>
      </c>
    </row>
    <row r="1868" spans="1:7" x14ac:dyDescent="0.25">
      <c r="A1868" t="s">
        <v>0</v>
      </c>
      <c r="B1868" t="s">
        <v>2141</v>
      </c>
      <c r="C1868">
        <v>3001401</v>
      </c>
      <c r="D1868" s="2">
        <v>2958465</v>
      </c>
      <c r="E1868" s="2">
        <v>45783</v>
      </c>
      <c r="F1868" s="28">
        <v>160</v>
      </c>
      <c r="G1868" t="s">
        <v>18</v>
      </c>
    </row>
    <row r="1869" spans="1:7" x14ac:dyDescent="0.25">
      <c r="A1869" t="s">
        <v>0</v>
      </c>
      <c r="B1869" t="s">
        <v>2141</v>
      </c>
      <c r="C1869">
        <v>3001403</v>
      </c>
      <c r="D1869" s="2">
        <v>2958465</v>
      </c>
      <c r="E1869" s="2">
        <v>45783</v>
      </c>
      <c r="F1869" s="28">
        <v>160</v>
      </c>
      <c r="G1869" t="s">
        <v>18</v>
      </c>
    </row>
    <row r="1870" spans="1:7" x14ac:dyDescent="0.25">
      <c r="A1870" t="s">
        <v>0</v>
      </c>
      <c r="B1870" t="s">
        <v>2141</v>
      </c>
      <c r="C1870">
        <v>3001761</v>
      </c>
      <c r="D1870" s="2">
        <v>2958465</v>
      </c>
      <c r="E1870" s="2">
        <v>43344</v>
      </c>
      <c r="F1870" s="28">
        <v>2062.4499999999998</v>
      </c>
      <c r="G1870" t="s">
        <v>3</v>
      </c>
    </row>
    <row r="1871" spans="1:7" x14ac:dyDescent="0.25">
      <c r="A1871" t="s">
        <v>0</v>
      </c>
      <c r="B1871" t="s">
        <v>2141</v>
      </c>
      <c r="C1871">
        <v>3001765</v>
      </c>
      <c r="D1871" s="2">
        <v>2958465</v>
      </c>
      <c r="E1871" s="2">
        <v>43344</v>
      </c>
      <c r="F1871" s="28">
        <v>2461.5500000000002</v>
      </c>
      <c r="G1871" t="s">
        <v>3</v>
      </c>
    </row>
    <row r="1872" spans="1:7" x14ac:dyDescent="0.25">
      <c r="A1872" t="s">
        <v>0</v>
      </c>
      <c r="B1872" t="s">
        <v>2141</v>
      </c>
      <c r="C1872">
        <v>3002000</v>
      </c>
      <c r="D1872" s="2">
        <v>2958465</v>
      </c>
      <c r="E1872" s="2">
        <v>45783</v>
      </c>
      <c r="F1872" s="28">
        <v>161</v>
      </c>
      <c r="G1872" t="s">
        <v>18</v>
      </c>
    </row>
    <row r="1873" spans="1:7" x14ac:dyDescent="0.25">
      <c r="A1873" t="s">
        <v>0</v>
      </c>
      <c r="B1873" t="s">
        <v>2141</v>
      </c>
      <c r="C1873">
        <v>3002261</v>
      </c>
      <c r="D1873" s="2">
        <v>2958465</v>
      </c>
      <c r="E1873" s="2">
        <v>44713</v>
      </c>
      <c r="F1873" s="28">
        <v>3303.3</v>
      </c>
      <c r="G1873" t="s">
        <v>3</v>
      </c>
    </row>
    <row r="1874" spans="1:7" x14ac:dyDescent="0.25">
      <c r="A1874" t="s">
        <v>0</v>
      </c>
      <c r="B1874" t="s">
        <v>2141</v>
      </c>
      <c r="C1874">
        <v>3002265</v>
      </c>
      <c r="D1874" s="2">
        <v>2958465</v>
      </c>
      <c r="E1874" s="2">
        <v>44713</v>
      </c>
      <c r="F1874" s="28">
        <v>3303.3</v>
      </c>
      <c r="G1874" t="s">
        <v>3</v>
      </c>
    </row>
    <row r="1875" spans="1:7" x14ac:dyDescent="0.25">
      <c r="A1875" t="s">
        <v>0</v>
      </c>
      <c r="B1875" t="s">
        <v>2141</v>
      </c>
      <c r="C1875">
        <v>3002288</v>
      </c>
      <c r="D1875" s="2">
        <v>2958465</v>
      </c>
      <c r="E1875" s="2">
        <v>44713</v>
      </c>
      <c r="F1875" s="28">
        <v>199</v>
      </c>
      <c r="G1875" t="s">
        <v>18</v>
      </c>
    </row>
    <row r="1876" spans="1:7" x14ac:dyDescent="0.25">
      <c r="A1876" t="s">
        <v>0</v>
      </c>
      <c r="B1876" t="s">
        <v>2141</v>
      </c>
      <c r="C1876">
        <v>3002400</v>
      </c>
      <c r="D1876" s="2">
        <v>2958465</v>
      </c>
      <c r="E1876" s="2">
        <v>45783</v>
      </c>
      <c r="F1876" s="28">
        <v>165</v>
      </c>
      <c r="G1876" t="s">
        <v>18</v>
      </c>
    </row>
    <row r="1877" spans="1:7" x14ac:dyDescent="0.25">
      <c r="A1877" t="s">
        <v>0</v>
      </c>
      <c r="B1877" t="s">
        <v>2141</v>
      </c>
      <c r="C1877">
        <v>3002401</v>
      </c>
      <c r="D1877" s="2">
        <v>2958465</v>
      </c>
      <c r="E1877" s="2">
        <v>45783</v>
      </c>
      <c r="F1877" s="28">
        <v>165</v>
      </c>
      <c r="G1877" t="s">
        <v>18</v>
      </c>
    </row>
    <row r="1878" spans="1:7" x14ac:dyDescent="0.25">
      <c r="A1878" t="s">
        <v>0</v>
      </c>
      <c r="B1878" t="s">
        <v>2141</v>
      </c>
      <c r="C1878">
        <v>3002403</v>
      </c>
      <c r="D1878" s="2">
        <v>2958465</v>
      </c>
      <c r="E1878" s="2">
        <v>45783</v>
      </c>
      <c r="F1878" s="28">
        <v>165</v>
      </c>
      <c r="G1878" t="s">
        <v>18</v>
      </c>
    </row>
    <row r="1879" spans="1:7" x14ac:dyDescent="0.25">
      <c r="A1879" t="s">
        <v>0</v>
      </c>
      <c r="B1879" t="s">
        <v>2141</v>
      </c>
      <c r="C1879">
        <v>3002761</v>
      </c>
      <c r="D1879" s="2">
        <v>2958465</v>
      </c>
      <c r="E1879" s="2">
        <v>43344</v>
      </c>
      <c r="F1879" s="28">
        <v>2050.75</v>
      </c>
      <c r="G1879" t="s">
        <v>3</v>
      </c>
    </row>
    <row r="1880" spans="1:7" x14ac:dyDescent="0.25">
      <c r="A1880" t="s">
        <v>0</v>
      </c>
      <c r="B1880" t="s">
        <v>2141</v>
      </c>
      <c r="C1880">
        <v>3002765</v>
      </c>
      <c r="D1880" s="2">
        <v>2958465</v>
      </c>
      <c r="E1880" s="2">
        <v>43344</v>
      </c>
      <c r="F1880" s="28">
        <v>2438.15</v>
      </c>
      <c r="G1880" t="s">
        <v>3</v>
      </c>
    </row>
    <row r="1881" spans="1:7" x14ac:dyDescent="0.25">
      <c r="A1881" t="s">
        <v>0</v>
      </c>
      <c r="B1881" t="s">
        <v>2141</v>
      </c>
      <c r="C1881">
        <v>3003000</v>
      </c>
      <c r="D1881" s="2">
        <v>2958465</v>
      </c>
      <c r="E1881" s="2">
        <v>45783</v>
      </c>
      <c r="F1881" s="28">
        <v>166</v>
      </c>
      <c r="G1881" t="s">
        <v>18</v>
      </c>
    </row>
    <row r="1882" spans="1:7" x14ac:dyDescent="0.25">
      <c r="A1882" t="s">
        <v>0</v>
      </c>
      <c r="B1882" t="s">
        <v>2141</v>
      </c>
      <c r="C1882">
        <v>3003400</v>
      </c>
      <c r="D1882" s="2">
        <v>2958465</v>
      </c>
      <c r="E1882" s="2">
        <v>45783</v>
      </c>
      <c r="F1882" s="28">
        <v>170</v>
      </c>
      <c r="G1882" t="s">
        <v>18</v>
      </c>
    </row>
    <row r="1883" spans="1:7" x14ac:dyDescent="0.25">
      <c r="A1883" t="s">
        <v>0</v>
      </c>
      <c r="B1883" t="s">
        <v>2141</v>
      </c>
      <c r="C1883">
        <v>3003401</v>
      </c>
      <c r="D1883" s="2">
        <v>2958465</v>
      </c>
      <c r="E1883" s="2">
        <v>45783</v>
      </c>
      <c r="F1883" s="28">
        <v>170</v>
      </c>
      <c r="G1883" t="s">
        <v>18</v>
      </c>
    </row>
    <row r="1884" spans="1:7" x14ac:dyDescent="0.25">
      <c r="A1884" t="s">
        <v>0</v>
      </c>
      <c r="B1884" t="s">
        <v>2141</v>
      </c>
      <c r="C1884">
        <v>3004000</v>
      </c>
      <c r="D1884" s="2">
        <v>2958465</v>
      </c>
      <c r="E1884" s="2">
        <v>45783</v>
      </c>
      <c r="F1884" s="28">
        <v>176</v>
      </c>
      <c r="G1884" t="s">
        <v>18</v>
      </c>
    </row>
    <row r="1885" spans="1:7" x14ac:dyDescent="0.25">
      <c r="A1885" t="s">
        <v>0</v>
      </c>
      <c r="B1885" t="s">
        <v>2141</v>
      </c>
      <c r="C1885">
        <v>3004400</v>
      </c>
      <c r="D1885" s="2">
        <v>2958465</v>
      </c>
      <c r="E1885" s="2">
        <v>45783</v>
      </c>
      <c r="F1885" s="28">
        <v>180</v>
      </c>
      <c r="G1885" t="s">
        <v>18</v>
      </c>
    </row>
    <row r="1886" spans="1:7" x14ac:dyDescent="0.25">
      <c r="A1886" t="s">
        <v>0</v>
      </c>
      <c r="B1886" t="s">
        <v>2141</v>
      </c>
      <c r="C1886">
        <v>3004401</v>
      </c>
      <c r="D1886" s="2">
        <v>2958465</v>
      </c>
      <c r="E1886" s="2">
        <v>45783</v>
      </c>
      <c r="F1886" s="28">
        <v>180</v>
      </c>
      <c r="G1886" t="s">
        <v>18</v>
      </c>
    </row>
    <row r="1887" spans="1:7" x14ac:dyDescent="0.25">
      <c r="A1887" t="s">
        <v>0</v>
      </c>
      <c r="B1887" t="s">
        <v>2141</v>
      </c>
      <c r="C1887">
        <v>3006000</v>
      </c>
      <c r="D1887" s="2">
        <v>2958465</v>
      </c>
      <c r="E1887" s="2">
        <v>45783</v>
      </c>
      <c r="F1887" s="28">
        <v>171</v>
      </c>
      <c r="G1887" t="s">
        <v>18</v>
      </c>
    </row>
    <row r="1888" spans="1:7" x14ac:dyDescent="0.25">
      <c r="A1888" t="s">
        <v>0</v>
      </c>
      <c r="B1888" t="s">
        <v>2141</v>
      </c>
      <c r="C1888">
        <v>3006233</v>
      </c>
      <c r="D1888" s="2">
        <v>2958465</v>
      </c>
      <c r="E1888" s="2">
        <v>44713</v>
      </c>
      <c r="F1888" s="28">
        <v>898.95</v>
      </c>
      <c r="G1888" t="s">
        <v>2</v>
      </c>
    </row>
    <row r="1889" spans="1:7" x14ac:dyDescent="0.25">
      <c r="A1889" t="s">
        <v>0</v>
      </c>
      <c r="B1889" t="s">
        <v>2141</v>
      </c>
      <c r="C1889">
        <v>3006234</v>
      </c>
      <c r="D1889" s="2">
        <v>2958465</v>
      </c>
      <c r="E1889" s="2">
        <v>44713</v>
      </c>
      <c r="F1889" s="28">
        <v>898.95</v>
      </c>
      <c r="G1889" t="s">
        <v>2</v>
      </c>
    </row>
    <row r="1890" spans="1:7" x14ac:dyDescent="0.25">
      <c r="A1890" t="s">
        <v>0</v>
      </c>
      <c r="B1890" t="s">
        <v>2141</v>
      </c>
      <c r="C1890">
        <v>3006261</v>
      </c>
      <c r="D1890" s="2">
        <v>2958465</v>
      </c>
      <c r="E1890" s="2">
        <v>44713</v>
      </c>
      <c r="F1890" s="28">
        <v>3468.4</v>
      </c>
      <c r="G1890" t="s">
        <v>3</v>
      </c>
    </row>
    <row r="1891" spans="1:7" x14ac:dyDescent="0.25">
      <c r="A1891" t="s">
        <v>0</v>
      </c>
      <c r="B1891" t="s">
        <v>2141</v>
      </c>
      <c r="C1891">
        <v>3006265</v>
      </c>
      <c r="D1891" s="2">
        <v>2958465</v>
      </c>
      <c r="E1891" s="2">
        <v>44713</v>
      </c>
      <c r="F1891" s="28">
        <v>3468.4</v>
      </c>
      <c r="G1891" t="s">
        <v>3</v>
      </c>
    </row>
    <row r="1892" spans="1:7" x14ac:dyDescent="0.25">
      <c r="A1892" t="s">
        <v>0</v>
      </c>
      <c r="B1892" t="s">
        <v>2141</v>
      </c>
      <c r="C1892">
        <v>3006271</v>
      </c>
      <c r="D1892" s="2">
        <v>2958465</v>
      </c>
      <c r="E1892" s="2">
        <v>44713</v>
      </c>
      <c r="F1892" s="28">
        <v>208</v>
      </c>
      <c r="G1892" t="s">
        <v>18</v>
      </c>
    </row>
    <row r="1893" spans="1:7" x14ac:dyDescent="0.25">
      <c r="A1893" t="s">
        <v>0</v>
      </c>
      <c r="B1893" t="s">
        <v>2141</v>
      </c>
      <c r="C1893">
        <v>3006273</v>
      </c>
      <c r="D1893" s="2">
        <v>2958465</v>
      </c>
      <c r="E1893" s="2">
        <v>44713</v>
      </c>
      <c r="F1893" s="28">
        <v>3468.4</v>
      </c>
      <c r="G1893" t="s">
        <v>3</v>
      </c>
    </row>
    <row r="1894" spans="1:7" x14ac:dyDescent="0.25">
      <c r="A1894" t="s">
        <v>0</v>
      </c>
      <c r="B1894" t="s">
        <v>2141</v>
      </c>
      <c r="C1894">
        <v>3006284</v>
      </c>
      <c r="D1894" s="2">
        <v>2958465</v>
      </c>
      <c r="E1894" s="2">
        <v>44713</v>
      </c>
      <c r="F1894" s="28">
        <v>208</v>
      </c>
      <c r="G1894" t="s">
        <v>18</v>
      </c>
    </row>
    <row r="1895" spans="1:7" x14ac:dyDescent="0.25">
      <c r="A1895" t="s">
        <v>0</v>
      </c>
      <c r="B1895" t="s">
        <v>2141</v>
      </c>
      <c r="C1895">
        <v>3006288</v>
      </c>
      <c r="D1895" s="2">
        <v>2958465</v>
      </c>
      <c r="E1895" s="2">
        <v>44713</v>
      </c>
      <c r="F1895" s="28">
        <v>209</v>
      </c>
      <c r="G1895" t="s">
        <v>18</v>
      </c>
    </row>
    <row r="1896" spans="1:7" x14ac:dyDescent="0.25">
      <c r="A1896" t="s">
        <v>0</v>
      </c>
      <c r="B1896" t="s">
        <v>2141</v>
      </c>
      <c r="C1896">
        <v>3006400</v>
      </c>
      <c r="D1896" s="2">
        <v>2958465</v>
      </c>
      <c r="E1896" s="2">
        <v>45783</v>
      </c>
      <c r="F1896" s="28">
        <v>175</v>
      </c>
      <c r="G1896" t="s">
        <v>18</v>
      </c>
    </row>
    <row r="1897" spans="1:7" x14ac:dyDescent="0.25">
      <c r="A1897" t="s">
        <v>0</v>
      </c>
      <c r="B1897" t="s">
        <v>2141</v>
      </c>
      <c r="C1897">
        <v>3006401</v>
      </c>
      <c r="D1897" s="2">
        <v>2958465</v>
      </c>
      <c r="E1897" s="2">
        <v>45783</v>
      </c>
      <c r="F1897" s="28">
        <v>175</v>
      </c>
      <c r="G1897" t="s">
        <v>18</v>
      </c>
    </row>
    <row r="1898" spans="1:7" x14ac:dyDescent="0.25">
      <c r="A1898" t="s">
        <v>0</v>
      </c>
      <c r="B1898" t="s">
        <v>2141</v>
      </c>
      <c r="C1898">
        <v>3006403</v>
      </c>
      <c r="D1898" s="2">
        <v>2958465</v>
      </c>
      <c r="E1898" s="2">
        <v>45783</v>
      </c>
      <c r="F1898" s="28">
        <v>175</v>
      </c>
      <c r="G1898" t="s">
        <v>18</v>
      </c>
    </row>
    <row r="1899" spans="1:7" x14ac:dyDescent="0.25">
      <c r="A1899" t="s">
        <v>0</v>
      </c>
      <c r="B1899" t="s">
        <v>2141</v>
      </c>
      <c r="C1899">
        <v>3006733</v>
      </c>
      <c r="D1899" s="2">
        <v>2958465</v>
      </c>
      <c r="E1899" s="2">
        <v>43344</v>
      </c>
      <c r="F1899" s="28">
        <v>624</v>
      </c>
      <c r="G1899" t="s">
        <v>2</v>
      </c>
    </row>
    <row r="1900" spans="1:7" x14ac:dyDescent="0.25">
      <c r="A1900" t="s">
        <v>0</v>
      </c>
      <c r="B1900" t="s">
        <v>2141</v>
      </c>
      <c r="C1900">
        <v>3006734</v>
      </c>
      <c r="D1900" s="2">
        <v>2958465</v>
      </c>
      <c r="E1900" s="2">
        <v>43344</v>
      </c>
      <c r="F1900" s="28">
        <v>624</v>
      </c>
      <c r="G1900" t="s">
        <v>2</v>
      </c>
    </row>
    <row r="1901" spans="1:7" x14ac:dyDescent="0.25">
      <c r="A1901" t="s">
        <v>0</v>
      </c>
      <c r="B1901" t="s">
        <v>2141</v>
      </c>
      <c r="C1901">
        <v>3006761</v>
      </c>
      <c r="D1901" s="2">
        <v>2958465</v>
      </c>
      <c r="E1901" s="2">
        <v>43344</v>
      </c>
      <c r="F1901" s="28">
        <v>2033.2</v>
      </c>
      <c r="G1901" t="s">
        <v>3</v>
      </c>
    </row>
    <row r="1902" spans="1:7" x14ac:dyDescent="0.25">
      <c r="A1902" t="s">
        <v>0</v>
      </c>
      <c r="B1902" t="s">
        <v>2141</v>
      </c>
      <c r="C1902">
        <v>3006765</v>
      </c>
      <c r="D1902" s="2">
        <v>2958465</v>
      </c>
      <c r="E1902" s="2">
        <v>43344</v>
      </c>
      <c r="F1902" s="28">
        <v>2414.75</v>
      </c>
      <c r="G1902" t="s">
        <v>3</v>
      </c>
    </row>
    <row r="1903" spans="1:7" x14ac:dyDescent="0.25">
      <c r="A1903" t="s">
        <v>0</v>
      </c>
      <c r="B1903" t="s">
        <v>2141</v>
      </c>
      <c r="C1903">
        <v>3006773</v>
      </c>
      <c r="D1903" s="2">
        <v>2958465</v>
      </c>
      <c r="E1903" s="2">
        <v>43344</v>
      </c>
      <c r="F1903" s="28">
        <v>2193.1</v>
      </c>
      <c r="G1903" t="s">
        <v>3</v>
      </c>
    </row>
    <row r="1904" spans="1:7" x14ac:dyDescent="0.25">
      <c r="A1904" t="s">
        <v>0</v>
      </c>
      <c r="B1904" t="s">
        <v>2141</v>
      </c>
      <c r="C1904">
        <v>3007000</v>
      </c>
      <c r="D1904" s="2">
        <v>2958465</v>
      </c>
      <c r="E1904" s="2">
        <v>44713</v>
      </c>
      <c r="F1904" s="28">
        <v>206</v>
      </c>
      <c r="G1904" t="s">
        <v>18</v>
      </c>
    </row>
    <row r="1905" spans="1:7" x14ac:dyDescent="0.25">
      <c r="A1905" t="s">
        <v>0</v>
      </c>
      <c r="B1905" t="s">
        <v>2141</v>
      </c>
      <c r="C1905">
        <v>3007400</v>
      </c>
      <c r="D1905" s="2">
        <v>2958465</v>
      </c>
      <c r="E1905" s="2">
        <v>44713</v>
      </c>
      <c r="F1905" s="28">
        <v>210</v>
      </c>
      <c r="G1905" t="s">
        <v>18</v>
      </c>
    </row>
    <row r="1906" spans="1:7" x14ac:dyDescent="0.25">
      <c r="A1906" t="s">
        <v>0</v>
      </c>
      <c r="B1906" t="s">
        <v>2141</v>
      </c>
      <c r="C1906">
        <v>3007401</v>
      </c>
      <c r="D1906" s="2">
        <v>2958465</v>
      </c>
      <c r="E1906" s="2">
        <v>44713</v>
      </c>
      <c r="F1906" s="28">
        <v>210</v>
      </c>
      <c r="G1906" t="s">
        <v>18</v>
      </c>
    </row>
    <row r="1907" spans="1:7" x14ac:dyDescent="0.25">
      <c r="A1907" t="s">
        <v>0</v>
      </c>
      <c r="B1907" t="s">
        <v>2141</v>
      </c>
      <c r="C1907">
        <v>3007403</v>
      </c>
      <c r="D1907" s="2">
        <v>2958465</v>
      </c>
      <c r="E1907" s="2">
        <v>44713</v>
      </c>
      <c r="F1907" s="28">
        <v>210</v>
      </c>
      <c r="G1907" t="s">
        <v>18</v>
      </c>
    </row>
    <row r="1908" spans="1:7" x14ac:dyDescent="0.25">
      <c r="A1908" t="s">
        <v>0</v>
      </c>
      <c r="B1908" t="s">
        <v>2141</v>
      </c>
      <c r="C1908">
        <v>3008000</v>
      </c>
      <c r="D1908" s="2">
        <v>2958465</v>
      </c>
      <c r="E1908" s="2">
        <v>44713</v>
      </c>
      <c r="F1908" s="28">
        <v>141</v>
      </c>
      <c r="G1908" t="s">
        <v>18</v>
      </c>
    </row>
    <row r="1909" spans="1:7" x14ac:dyDescent="0.25">
      <c r="A1909" t="s">
        <v>0</v>
      </c>
      <c r="B1909" t="s">
        <v>2141</v>
      </c>
      <c r="C1909">
        <v>3008265</v>
      </c>
      <c r="D1909" s="2">
        <v>2958465</v>
      </c>
      <c r="E1909" s="2">
        <v>44305</v>
      </c>
      <c r="F1909" s="28">
        <v>2579.85</v>
      </c>
      <c r="G1909" t="s">
        <v>3</v>
      </c>
    </row>
    <row r="1910" spans="1:7" x14ac:dyDescent="0.25">
      <c r="A1910" t="s">
        <v>0</v>
      </c>
      <c r="B1910" t="s">
        <v>2141</v>
      </c>
      <c r="C1910">
        <v>3008400</v>
      </c>
      <c r="D1910" s="2">
        <v>2958465</v>
      </c>
      <c r="E1910" s="2">
        <v>44713</v>
      </c>
      <c r="F1910" s="28">
        <v>145</v>
      </c>
      <c r="G1910" t="s">
        <v>18</v>
      </c>
    </row>
    <row r="1911" spans="1:7" x14ac:dyDescent="0.25">
      <c r="A1911" t="s">
        <v>0</v>
      </c>
      <c r="B1911" t="s">
        <v>2141</v>
      </c>
      <c r="C1911">
        <v>3008401</v>
      </c>
      <c r="D1911" s="2">
        <v>2958465</v>
      </c>
      <c r="E1911" s="2">
        <v>44713</v>
      </c>
      <c r="F1911" s="28">
        <v>145</v>
      </c>
      <c r="G1911" t="s">
        <v>18</v>
      </c>
    </row>
    <row r="1912" spans="1:7" x14ac:dyDescent="0.25">
      <c r="A1912" t="s">
        <v>0</v>
      </c>
      <c r="B1912" t="s">
        <v>2141</v>
      </c>
      <c r="C1912">
        <v>3009265</v>
      </c>
      <c r="D1912" s="2">
        <v>2958465</v>
      </c>
      <c r="E1912" s="2">
        <v>42929</v>
      </c>
      <c r="F1912" s="28">
        <v>2193.75</v>
      </c>
      <c r="G1912" t="s">
        <v>3</v>
      </c>
    </row>
    <row r="1913" spans="1:7" x14ac:dyDescent="0.25">
      <c r="A1913" t="s">
        <v>0</v>
      </c>
      <c r="B1913" t="s">
        <v>2141</v>
      </c>
      <c r="C1913">
        <v>3009765</v>
      </c>
      <c r="D1913" s="2">
        <v>2958465</v>
      </c>
      <c r="E1913" s="2">
        <v>42929</v>
      </c>
      <c r="F1913" s="28">
        <v>2463.5</v>
      </c>
      <c r="G1913" t="s">
        <v>3</v>
      </c>
    </row>
    <row r="1914" spans="1:7" x14ac:dyDescent="0.25">
      <c r="A1914" t="s">
        <v>0</v>
      </c>
      <c r="B1914" t="s">
        <v>2141</v>
      </c>
      <c r="C1914">
        <v>3010265</v>
      </c>
      <c r="D1914" s="2">
        <v>2958465</v>
      </c>
      <c r="E1914" s="2">
        <v>41320</v>
      </c>
      <c r="F1914" s="28">
        <v>2853.5</v>
      </c>
      <c r="G1914" t="s">
        <v>3</v>
      </c>
    </row>
    <row r="1915" spans="1:7" x14ac:dyDescent="0.25">
      <c r="A1915" t="s">
        <v>0</v>
      </c>
      <c r="B1915" t="s">
        <v>2141</v>
      </c>
      <c r="C1915">
        <v>3010765</v>
      </c>
      <c r="D1915" s="2">
        <v>2958465</v>
      </c>
      <c r="E1915" s="2">
        <v>41320</v>
      </c>
      <c r="F1915" s="28">
        <v>2587</v>
      </c>
      <c r="G1915" t="s">
        <v>3</v>
      </c>
    </row>
    <row r="1916" spans="1:7" x14ac:dyDescent="0.25">
      <c r="A1916" t="s">
        <v>0</v>
      </c>
      <c r="B1916" t="s">
        <v>2141</v>
      </c>
      <c r="C1916">
        <v>3012000</v>
      </c>
      <c r="D1916" s="2">
        <v>2958465</v>
      </c>
      <c r="E1916" s="2">
        <v>44713</v>
      </c>
      <c r="F1916" s="28">
        <v>136</v>
      </c>
      <c r="G1916" t="s">
        <v>18</v>
      </c>
    </row>
    <row r="1917" spans="1:7" x14ac:dyDescent="0.25">
      <c r="A1917" t="s">
        <v>0</v>
      </c>
      <c r="B1917" t="s">
        <v>2141</v>
      </c>
      <c r="C1917">
        <v>3012400</v>
      </c>
      <c r="D1917" s="2">
        <v>2958465</v>
      </c>
      <c r="E1917" s="2">
        <v>44713</v>
      </c>
      <c r="F1917" s="28">
        <v>140</v>
      </c>
      <c r="G1917" t="s">
        <v>18</v>
      </c>
    </row>
    <row r="1918" spans="1:7" x14ac:dyDescent="0.25">
      <c r="A1918" t="s">
        <v>0</v>
      </c>
      <c r="B1918" t="s">
        <v>2141</v>
      </c>
      <c r="C1918">
        <v>3012401</v>
      </c>
      <c r="D1918" s="2">
        <v>2958465</v>
      </c>
      <c r="E1918" s="2">
        <v>44713</v>
      </c>
      <c r="F1918" s="28">
        <v>140</v>
      </c>
      <c r="G1918" t="s">
        <v>18</v>
      </c>
    </row>
    <row r="1919" spans="1:7" x14ac:dyDescent="0.25">
      <c r="A1919" t="s">
        <v>0</v>
      </c>
      <c r="B1919" t="s">
        <v>2141</v>
      </c>
      <c r="C1919">
        <v>3015000</v>
      </c>
      <c r="D1919" s="2">
        <v>2958465</v>
      </c>
      <c r="E1919" s="2">
        <v>44305</v>
      </c>
      <c r="F1919" s="28">
        <v>185</v>
      </c>
      <c r="G1919" t="s">
        <v>18</v>
      </c>
    </row>
    <row r="1920" spans="1:7" x14ac:dyDescent="0.25">
      <c r="A1920" t="s">
        <v>0</v>
      </c>
      <c r="B1920" t="s">
        <v>2141</v>
      </c>
      <c r="C1920">
        <v>3015400</v>
      </c>
      <c r="D1920" s="2">
        <v>2958465</v>
      </c>
      <c r="E1920" s="2">
        <v>44305</v>
      </c>
      <c r="F1920" s="28">
        <v>189</v>
      </c>
      <c r="G1920" t="s">
        <v>18</v>
      </c>
    </row>
    <row r="1921" spans="1:7" x14ac:dyDescent="0.25">
      <c r="A1921" t="s">
        <v>0</v>
      </c>
      <c r="B1921" t="s">
        <v>2141</v>
      </c>
      <c r="C1921">
        <v>3015401</v>
      </c>
      <c r="D1921" s="2">
        <v>2958465</v>
      </c>
      <c r="E1921" s="2">
        <v>44305</v>
      </c>
      <c r="F1921" s="28">
        <v>189</v>
      </c>
      <c r="G1921" t="s">
        <v>18</v>
      </c>
    </row>
    <row r="1922" spans="1:7" x14ac:dyDescent="0.25">
      <c r="A1922" t="s">
        <v>0</v>
      </c>
      <c r="B1922" t="s">
        <v>2141</v>
      </c>
      <c r="C1922">
        <v>3016000</v>
      </c>
      <c r="D1922" s="2">
        <v>2958465</v>
      </c>
      <c r="E1922" s="2">
        <v>44305</v>
      </c>
      <c r="F1922" s="28">
        <v>189</v>
      </c>
      <c r="G1922" t="s">
        <v>18</v>
      </c>
    </row>
    <row r="1923" spans="1:7" x14ac:dyDescent="0.25">
      <c r="A1923" t="s">
        <v>0</v>
      </c>
      <c r="B1923" t="s">
        <v>2141</v>
      </c>
      <c r="C1923">
        <v>3016400</v>
      </c>
      <c r="D1923" s="2">
        <v>2958465</v>
      </c>
      <c r="E1923" s="2">
        <v>44305</v>
      </c>
      <c r="F1923" s="28">
        <v>193</v>
      </c>
      <c r="G1923" t="s">
        <v>18</v>
      </c>
    </row>
    <row r="1924" spans="1:7" x14ac:dyDescent="0.25">
      <c r="A1924" t="s">
        <v>0</v>
      </c>
      <c r="B1924" t="s">
        <v>2141</v>
      </c>
      <c r="C1924">
        <v>3016401</v>
      </c>
      <c r="D1924" s="2">
        <v>2958465</v>
      </c>
      <c r="E1924" s="2">
        <v>44305</v>
      </c>
      <c r="F1924" s="28">
        <v>193</v>
      </c>
      <c r="G1924" t="s">
        <v>18</v>
      </c>
    </row>
    <row r="1925" spans="1:7" x14ac:dyDescent="0.25">
      <c r="A1925" t="s">
        <v>0</v>
      </c>
      <c r="B1925" t="s">
        <v>2141</v>
      </c>
      <c r="C1925">
        <v>3017000</v>
      </c>
      <c r="D1925" s="2">
        <v>2958465</v>
      </c>
      <c r="E1925" s="2">
        <v>44305</v>
      </c>
      <c r="F1925" s="28">
        <v>203</v>
      </c>
      <c r="G1925" t="s">
        <v>18</v>
      </c>
    </row>
    <row r="1926" spans="1:7" x14ac:dyDescent="0.25">
      <c r="A1926" t="s">
        <v>0</v>
      </c>
      <c r="B1926" t="s">
        <v>2141</v>
      </c>
      <c r="C1926">
        <v>3017400</v>
      </c>
      <c r="D1926" s="2">
        <v>2958465</v>
      </c>
      <c r="E1926" s="2">
        <v>44305</v>
      </c>
      <c r="F1926" s="28">
        <v>207</v>
      </c>
      <c r="G1926" t="s">
        <v>18</v>
      </c>
    </row>
    <row r="1927" spans="1:7" x14ac:dyDescent="0.25">
      <c r="A1927" t="s">
        <v>0</v>
      </c>
      <c r="B1927" t="s">
        <v>2141</v>
      </c>
      <c r="C1927">
        <v>3017401</v>
      </c>
      <c r="D1927" s="2">
        <v>2958465</v>
      </c>
      <c r="E1927" s="2">
        <v>44305</v>
      </c>
      <c r="F1927" s="28">
        <v>207</v>
      </c>
      <c r="G1927" t="s">
        <v>18</v>
      </c>
    </row>
    <row r="1928" spans="1:7" x14ac:dyDescent="0.25">
      <c r="A1928" t="s">
        <v>0</v>
      </c>
      <c r="B1928" t="s">
        <v>2141</v>
      </c>
      <c r="C1928">
        <v>3018000</v>
      </c>
      <c r="D1928" s="2">
        <v>2958465</v>
      </c>
      <c r="E1928" s="2">
        <v>44305</v>
      </c>
      <c r="F1928" s="28">
        <v>208</v>
      </c>
      <c r="G1928" t="s">
        <v>18</v>
      </c>
    </row>
    <row r="1929" spans="1:7" x14ac:dyDescent="0.25">
      <c r="A1929" t="s">
        <v>0</v>
      </c>
      <c r="B1929" t="s">
        <v>2141</v>
      </c>
      <c r="C1929">
        <v>3018400</v>
      </c>
      <c r="D1929" s="2">
        <v>2958465</v>
      </c>
      <c r="E1929" s="2">
        <v>44305</v>
      </c>
      <c r="F1929" s="28">
        <v>212</v>
      </c>
      <c r="G1929" t="s">
        <v>18</v>
      </c>
    </row>
    <row r="1930" spans="1:7" x14ac:dyDescent="0.25">
      <c r="A1930" t="s">
        <v>0</v>
      </c>
      <c r="B1930" t="s">
        <v>2141</v>
      </c>
      <c r="C1930">
        <v>3018401</v>
      </c>
      <c r="D1930" s="2">
        <v>2958465</v>
      </c>
      <c r="E1930" s="2">
        <v>44305</v>
      </c>
      <c r="F1930" s="28">
        <v>212</v>
      </c>
      <c r="G1930" t="s">
        <v>18</v>
      </c>
    </row>
    <row r="1931" spans="1:7" x14ac:dyDescent="0.25">
      <c r="A1931" t="s">
        <v>0</v>
      </c>
      <c r="B1931" t="s">
        <v>2141</v>
      </c>
      <c r="C1931">
        <v>3019000</v>
      </c>
      <c r="D1931" s="2">
        <v>2958465</v>
      </c>
      <c r="E1931" s="2">
        <v>44305</v>
      </c>
      <c r="F1931" s="28">
        <v>187</v>
      </c>
      <c r="G1931" t="s">
        <v>18</v>
      </c>
    </row>
    <row r="1932" spans="1:7" x14ac:dyDescent="0.25">
      <c r="A1932" t="s">
        <v>0</v>
      </c>
      <c r="B1932" t="s">
        <v>2141</v>
      </c>
      <c r="C1932">
        <v>3019400</v>
      </c>
      <c r="D1932" s="2">
        <v>2958465</v>
      </c>
      <c r="E1932" s="2">
        <v>44305</v>
      </c>
      <c r="F1932" s="28">
        <v>191</v>
      </c>
      <c r="G1932" t="s">
        <v>18</v>
      </c>
    </row>
    <row r="1933" spans="1:7" x14ac:dyDescent="0.25">
      <c r="A1933" t="s">
        <v>0</v>
      </c>
      <c r="B1933" t="s">
        <v>2141</v>
      </c>
      <c r="C1933">
        <v>3019401</v>
      </c>
      <c r="D1933" s="2">
        <v>2958465</v>
      </c>
      <c r="E1933" s="2">
        <v>44305</v>
      </c>
      <c r="F1933" s="28">
        <v>191</v>
      </c>
      <c r="G1933" t="s">
        <v>18</v>
      </c>
    </row>
    <row r="1934" spans="1:7" x14ac:dyDescent="0.25">
      <c r="A1934" t="s">
        <v>0</v>
      </c>
      <c r="B1934" t="s">
        <v>2141</v>
      </c>
      <c r="C1934">
        <v>3019403</v>
      </c>
      <c r="D1934" s="2">
        <v>2958465</v>
      </c>
      <c r="E1934" s="2">
        <v>44305</v>
      </c>
      <c r="F1934" s="28">
        <v>191</v>
      </c>
      <c r="G1934" t="s">
        <v>18</v>
      </c>
    </row>
    <row r="1935" spans="1:7" x14ac:dyDescent="0.25">
      <c r="A1935" t="s">
        <v>0</v>
      </c>
      <c r="B1935" t="s">
        <v>2141</v>
      </c>
      <c r="C1935">
        <v>3020000</v>
      </c>
      <c r="D1935" s="2">
        <v>2958465</v>
      </c>
      <c r="E1935" s="2">
        <v>44305</v>
      </c>
      <c r="F1935" s="28">
        <v>194</v>
      </c>
      <c r="G1935" t="s">
        <v>18</v>
      </c>
    </row>
    <row r="1936" spans="1:7" x14ac:dyDescent="0.25">
      <c r="A1936" t="s">
        <v>0</v>
      </c>
      <c r="B1936" t="s">
        <v>2141</v>
      </c>
      <c r="C1936">
        <v>3020265</v>
      </c>
      <c r="D1936" s="2">
        <v>2958465</v>
      </c>
      <c r="E1936" s="2">
        <v>44305</v>
      </c>
      <c r="F1936" s="28">
        <v>3349.45</v>
      </c>
      <c r="G1936" t="s">
        <v>3</v>
      </c>
    </row>
    <row r="1937" spans="1:7" x14ac:dyDescent="0.25">
      <c r="A1937" t="s">
        <v>0</v>
      </c>
      <c r="B1937" t="s">
        <v>2141</v>
      </c>
      <c r="C1937">
        <v>3020271</v>
      </c>
      <c r="D1937" s="2">
        <v>2958465</v>
      </c>
      <c r="E1937" s="2">
        <v>44305</v>
      </c>
      <c r="F1937" s="28">
        <v>201</v>
      </c>
      <c r="G1937" t="s">
        <v>18</v>
      </c>
    </row>
    <row r="1938" spans="1:7" x14ac:dyDescent="0.25">
      <c r="A1938" t="s">
        <v>0</v>
      </c>
      <c r="B1938" t="s">
        <v>2141</v>
      </c>
      <c r="C1938">
        <v>3020288</v>
      </c>
      <c r="D1938" s="2">
        <v>2958465</v>
      </c>
      <c r="E1938" s="2">
        <v>44305</v>
      </c>
      <c r="F1938" s="28">
        <v>202</v>
      </c>
      <c r="G1938" t="s">
        <v>18</v>
      </c>
    </row>
    <row r="1939" spans="1:7" x14ac:dyDescent="0.25">
      <c r="A1939" t="s">
        <v>0</v>
      </c>
      <c r="B1939" t="s">
        <v>2141</v>
      </c>
      <c r="C1939">
        <v>3020400</v>
      </c>
      <c r="D1939" s="2">
        <v>2958465</v>
      </c>
      <c r="E1939" s="2">
        <v>44305</v>
      </c>
      <c r="F1939" s="28">
        <v>198</v>
      </c>
      <c r="G1939" t="s">
        <v>18</v>
      </c>
    </row>
    <row r="1940" spans="1:7" x14ac:dyDescent="0.25">
      <c r="A1940" t="s">
        <v>0</v>
      </c>
      <c r="B1940" t="s">
        <v>2141</v>
      </c>
      <c r="C1940">
        <v>3020401</v>
      </c>
      <c r="D1940" s="2">
        <v>2958465</v>
      </c>
      <c r="E1940" s="2">
        <v>44305</v>
      </c>
      <c r="F1940" s="28">
        <v>198</v>
      </c>
      <c r="G1940" t="s">
        <v>18</v>
      </c>
    </row>
    <row r="1941" spans="1:7" x14ac:dyDescent="0.25">
      <c r="A1941" t="s">
        <v>0</v>
      </c>
      <c r="B1941" t="s">
        <v>2141</v>
      </c>
      <c r="C1941">
        <v>3021000</v>
      </c>
      <c r="D1941" s="2">
        <v>2958465</v>
      </c>
      <c r="E1941" s="2">
        <v>45207</v>
      </c>
      <c r="F1941" s="28">
        <v>141</v>
      </c>
      <c r="G1941" t="s">
        <v>18</v>
      </c>
    </row>
    <row r="1942" spans="1:7" x14ac:dyDescent="0.25">
      <c r="A1942" t="s">
        <v>0</v>
      </c>
      <c r="B1942" t="s">
        <v>2141</v>
      </c>
      <c r="C1942">
        <v>3021400</v>
      </c>
      <c r="D1942" s="2">
        <v>2958465</v>
      </c>
      <c r="E1942" s="2">
        <v>45207</v>
      </c>
      <c r="F1942" s="28">
        <v>145</v>
      </c>
      <c r="G1942" t="s">
        <v>18</v>
      </c>
    </row>
    <row r="1943" spans="1:7" x14ac:dyDescent="0.25">
      <c r="A1943" t="s">
        <v>0</v>
      </c>
      <c r="B1943" t="s">
        <v>2141</v>
      </c>
      <c r="C1943">
        <v>3021401</v>
      </c>
      <c r="D1943" s="2">
        <v>2958465</v>
      </c>
      <c r="E1943" s="2">
        <v>45207</v>
      </c>
      <c r="F1943" s="28">
        <v>145</v>
      </c>
      <c r="G1943" t="s">
        <v>18</v>
      </c>
    </row>
    <row r="1944" spans="1:7" x14ac:dyDescent="0.25">
      <c r="A1944" t="s">
        <v>0</v>
      </c>
      <c r="B1944" t="s">
        <v>2141</v>
      </c>
      <c r="C1944">
        <v>3022000</v>
      </c>
      <c r="D1944" s="2">
        <v>2958465</v>
      </c>
      <c r="E1944" s="2">
        <v>45207</v>
      </c>
      <c r="F1944" s="28">
        <v>144</v>
      </c>
      <c r="G1944" t="s">
        <v>18</v>
      </c>
    </row>
    <row r="1945" spans="1:7" x14ac:dyDescent="0.25">
      <c r="A1945" t="s">
        <v>0</v>
      </c>
      <c r="B1945" t="s">
        <v>2141</v>
      </c>
      <c r="C1945">
        <v>3022400</v>
      </c>
      <c r="D1945" s="2">
        <v>2958465</v>
      </c>
      <c r="E1945" s="2">
        <v>45207</v>
      </c>
      <c r="F1945" s="28">
        <v>148</v>
      </c>
      <c r="G1945" t="s">
        <v>18</v>
      </c>
    </row>
    <row r="1946" spans="1:7" x14ac:dyDescent="0.25">
      <c r="A1946" t="s">
        <v>0</v>
      </c>
      <c r="B1946" t="s">
        <v>2141</v>
      </c>
      <c r="C1946">
        <v>3022401</v>
      </c>
      <c r="D1946" s="2">
        <v>2958465</v>
      </c>
      <c r="E1946" s="2">
        <v>45207</v>
      </c>
      <c r="F1946" s="28">
        <v>148</v>
      </c>
      <c r="G1946" t="s">
        <v>18</v>
      </c>
    </row>
    <row r="1947" spans="1:7" x14ac:dyDescent="0.25">
      <c r="A1947" t="s">
        <v>0</v>
      </c>
      <c r="B1947" t="s">
        <v>2141</v>
      </c>
      <c r="C1947">
        <v>3023000</v>
      </c>
      <c r="D1947" s="2">
        <v>2958465</v>
      </c>
      <c r="E1947" s="2">
        <v>45207</v>
      </c>
      <c r="F1947" s="28">
        <v>146</v>
      </c>
      <c r="G1947" t="s">
        <v>18</v>
      </c>
    </row>
    <row r="1948" spans="1:7" x14ac:dyDescent="0.25">
      <c r="A1948" t="s">
        <v>0</v>
      </c>
      <c r="B1948" t="s">
        <v>2141</v>
      </c>
      <c r="C1948">
        <v>3023400</v>
      </c>
      <c r="D1948" s="2">
        <v>2958465</v>
      </c>
      <c r="E1948" s="2">
        <v>45207</v>
      </c>
      <c r="F1948" s="28">
        <v>150</v>
      </c>
      <c r="G1948" t="s">
        <v>18</v>
      </c>
    </row>
    <row r="1949" spans="1:7" x14ac:dyDescent="0.25">
      <c r="A1949" t="s">
        <v>0</v>
      </c>
      <c r="B1949" t="s">
        <v>2141</v>
      </c>
      <c r="C1949">
        <v>3023403</v>
      </c>
      <c r="D1949" s="2">
        <v>2958465</v>
      </c>
      <c r="E1949" s="2">
        <v>45207</v>
      </c>
      <c r="F1949" s="28">
        <v>150</v>
      </c>
      <c r="G1949" t="s">
        <v>18</v>
      </c>
    </row>
    <row r="1950" spans="1:7" x14ac:dyDescent="0.25">
      <c r="A1950" t="s">
        <v>0</v>
      </c>
      <c r="B1950" t="s">
        <v>2141</v>
      </c>
      <c r="C1950">
        <v>3024000</v>
      </c>
      <c r="D1950" s="2">
        <v>2958465</v>
      </c>
      <c r="E1950" s="2">
        <v>44713</v>
      </c>
      <c r="F1950" s="28">
        <v>170</v>
      </c>
      <c r="G1950" t="s">
        <v>18</v>
      </c>
    </row>
    <row r="1951" spans="1:7" x14ac:dyDescent="0.25">
      <c r="A1951" t="s">
        <v>0</v>
      </c>
      <c r="B1951" t="s">
        <v>2141</v>
      </c>
      <c r="C1951">
        <v>3024400</v>
      </c>
      <c r="D1951" s="2">
        <v>2958465</v>
      </c>
      <c r="E1951" s="2">
        <v>44713</v>
      </c>
      <c r="F1951" s="28">
        <v>174</v>
      </c>
      <c r="G1951" t="s">
        <v>18</v>
      </c>
    </row>
    <row r="1952" spans="1:7" x14ac:dyDescent="0.25">
      <c r="A1952" t="s">
        <v>0</v>
      </c>
      <c r="B1952" t="s">
        <v>2141</v>
      </c>
      <c r="C1952">
        <v>3024401</v>
      </c>
      <c r="D1952" s="2">
        <v>2958465</v>
      </c>
      <c r="E1952" s="2">
        <v>44713</v>
      </c>
      <c r="F1952" s="28">
        <v>174</v>
      </c>
      <c r="G1952" t="s">
        <v>18</v>
      </c>
    </row>
    <row r="1953" spans="1:7" x14ac:dyDescent="0.25">
      <c r="A1953" t="s">
        <v>0</v>
      </c>
      <c r="B1953" t="s">
        <v>2141</v>
      </c>
      <c r="C1953">
        <v>3025000</v>
      </c>
      <c r="D1953" s="2">
        <v>2958465</v>
      </c>
      <c r="E1953" s="2">
        <v>44713</v>
      </c>
      <c r="F1953" s="28">
        <v>176</v>
      </c>
      <c r="G1953" t="s">
        <v>18</v>
      </c>
    </row>
    <row r="1954" spans="1:7" x14ac:dyDescent="0.25">
      <c r="A1954" t="s">
        <v>0</v>
      </c>
      <c r="B1954" t="s">
        <v>2141</v>
      </c>
      <c r="C1954">
        <v>3025400</v>
      </c>
      <c r="D1954" s="2">
        <v>2958465</v>
      </c>
      <c r="E1954" s="2">
        <v>44713</v>
      </c>
      <c r="F1954" s="28">
        <v>180</v>
      </c>
      <c r="G1954" t="s">
        <v>18</v>
      </c>
    </row>
    <row r="1955" spans="1:7" x14ac:dyDescent="0.25">
      <c r="A1955" t="s">
        <v>0</v>
      </c>
      <c r="B1955" t="s">
        <v>2141</v>
      </c>
      <c r="C1955">
        <v>3025401</v>
      </c>
      <c r="D1955" s="2">
        <v>2958465</v>
      </c>
      <c r="E1955" s="2">
        <v>44713</v>
      </c>
      <c r="F1955" s="28">
        <v>180</v>
      </c>
      <c r="G1955" t="s">
        <v>18</v>
      </c>
    </row>
    <row r="1956" spans="1:7" x14ac:dyDescent="0.25">
      <c r="A1956" t="s">
        <v>0</v>
      </c>
      <c r="B1956" t="s">
        <v>2141</v>
      </c>
      <c r="C1956">
        <v>3026000</v>
      </c>
      <c r="D1956" s="2">
        <v>2958465</v>
      </c>
      <c r="E1956" s="2">
        <v>44713</v>
      </c>
      <c r="F1956" s="28">
        <v>181</v>
      </c>
      <c r="G1956" t="s">
        <v>18</v>
      </c>
    </row>
    <row r="1957" spans="1:7" x14ac:dyDescent="0.25">
      <c r="A1957" t="s">
        <v>0</v>
      </c>
      <c r="B1957" t="s">
        <v>2141</v>
      </c>
      <c r="C1957">
        <v>3026400</v>
      </c>
      <c r="D1957" s="2">
        <v>2958465</v>
      </c>
      <c r="E1957" s="2">
        <v>44713</v>
      </c>
      <c r="F1957" s="28">
        <v>185</v>
      </c>
      <c r="G1957" t="s">
        <v>18</v>
      </c>
    </row>
    <row r="1958" spans="1:7" x14ac:dyDescent="0.25">
      <c r="A1958" t="s">
        <v>0</v>
      </c>
      <c r="B1958" t="s">
        <v>2141</v>
      </c>
      <c r="C1958">
        <v>3026401</v>
      </c>
      <c r="D1958" s="2">
        <v>2958465</v>
      </c>
      <c r="E1958" s="2">
        <v>44713</v>
      </c>
      <c r="F1958" s="28">
        <v>185</v>
      </c>
      <c r="G1958" t="s">
        <v>18</v>
      </c>
    </row>
    <row r="1959" spans="1:7" x14ac:dyDescent="0.25">
      <c r="A1959" t="s">
        <v>0</v>
      </c>
      <c r="B1959" t="s">
        <v>2141</v>
      </c>
      <c r="C1959">
        <v>3029000</v>
      </c>
      <c r="D1959" s="2">
        <v>2958465</v>
      </c>
      <c r="E1959" s="2">
        <v>43518</v>
      </c>
      <c r="F1959" s="28">
        <v>141</v>
      </c>
      <c r="G1959" t="s">
        <v>18</v>
      </c>
    </row>
    <row r="1960" spans="1:7" x14ac:dyDescent="0.25">
      <c r="A1960" t="s">
        <v>0</v>
      </c>
      <c r="B1960" t="s">
        <v>2141</v>
      </c>
      <c r="C1960">
        <v>3029275</v>
      </c>
      <c r="D1960" s="2">
        <v>2958465</v>
      </c>
      <c r="E1960" s="2">
        <v>43518</v>
      </c>
      <c r="F1960" s="28">
        <v>2200.25</v>
      </c>
      <c r="G1960" t="s">
        <v>3</v>
      </c>
    </row>
    <row r="1961" spans="1:7" x14ac:dyDescent="0.25">
      <c r="A1961" t="s">
        <v>0</v>
      </c>
      <c r="B1961" t="s">
        <v>2141</v>
      </c>
      <c r="C1961">
        <v>3029400</v>
      </c>
      <c r="D1961" s="2">
        <v>2958465</v>
      </c>
      <c r="E1961" s="2">
        <v>44305</v>
      </c>
      <c r="F1961" s="28">
        <v>145</v>
      </c>
      <c r="G1961" t="s">
        <v>18</v>
      </c>
    </row>
    <row r="1962" spans="1:7" x14ac:dyDescent="0.25">
      <c r="A1962" t="s">
        <v>0</v>
      </c>
      <c r="B1962" t="s">
        <v>2141</v>
      </c>
      <c r="C1962">
        <v>3029401</v>
      </c>
      <c r="D1962" s="2">
        <v>2958465</v>
      </c>
      <c r="E1962" s="2">
        <v>44305</v>
      </c>
      <c r="F1962" s="28">
        <v>145</v>
      </c>
      <c r="G1962" t="s">
        <v>18</v>
      </c>
    </row>
    <row r="1963" spans="1:7" x14ac:dyDescent="0.25">
      <c r="A1963" t="s">
        <v>0</v>
      </c>
      <c r="B1963" t="s">
        <v>2141</v>
      </c>
      <c r="C1963">
        <v>3033000</v>
      </c>
      <c r="D1963" s="2">
        <v>2958465</v>
      </c>
      <c r="E1963" s="2">
        <v>45207</v>
      </c>
      <c r="F1963" s="28">
        <v>946</v>
      </c>
      <c r="G1963" t="s">
        <v>18</v>
      </c>
    </row>
    <row r="1964" spans="1:7" x14ac:dyDescent="0.25">
      <c r="A1964" t="s">
        <v>0</v>
      </c>
      <c r="B1964" t="s">
        <v>2141</v>
      </c>
      <c r="C1964">
        <v>3033183</v>
      </c>
      <c r="D1964" s="2">
        <v>2958465</v>
      </c>
      <c r="E1964" s="2">
        <v>44713</v>
      </c>
      <c r="F1964" s="28">
        <v>1173.9000000000001</v>
      </c>
      <c r="G1964" t="s">
        <v>2</v>
      </c>
    </row>
    <row r="1965" spans="1:7" x14ac:dyDescent="0.25">
      <c r="A1965" t="s">
        <v>0</v>
      </c>
      <c r="B1965" t="s">
        <v>2141</v>
      </c>
      <c r="C1965">
        <v>3033185</v>
      </c>
      <c r="D1965" s="2">
        <v>2958465</v>
      </c>
      <c r="E1965" s="2">
        <v>44713</v>
      </c>
      <c r="F1965" s="28">
        <v>1173.9000000000001</v>
      </c>
      <c r="G1965" t="s">
        <v>2</v>
      </c>
    </row>
    <row r="1966" spans="1:7" x14ac:dyDescent="0.25">
      <c r="A1966" t="s">
        <v>0</v>
      </c>
      <c r="B1966" t="s">
        <v>2141</v>
      </c>
      <c r="C1966">
        <v>3033233</v>
      </c>
      <c r="D1966" s="2">
        <v>2958465</v>
      </c>
      <c r="E1966" s="2">
        <v>44713</v>
      </c>
      <c r="F1966" s="28">
        <v>5723.9</v>
      </c>
      <c r="G1966" t="s">
        <v>2</v>
      </c>
    </row>
    <row r="1967" spans="1:7" x14ac:dyDescent="0.25">
      <c r="A1967" t="s">
        <v>0</v>
      </c>
      <c r="B1967" t="s">
        <v>2141</v>
      </c>
      <c r="C1967">
        <v>3033234</v>
      </c>
      <c r="D1967" s="2">
        <v>2958465</v>
      </c>
      <c r="E1967" s="2">
        <v>44713</v>
      </c>
      <c r="F1967" s="28">
        <v>5723.9</v>
      </c>
      <c r="G1967" t="s">
        <v>2</v>
      </c>
    </row>
    <row r="1968" spans="1:7" x14ac:dyDescent="0.25">
      <c r="A1968" t="s">
        <v>0</v>
      </c>
      <c r="B1968" t="s">
        <v>2141</v>
      </c>
      <c r="C1968">
        <v>3033400</v>
      </c>
      <c r="D1968" s="2">
        <v>2958465</v>
      </c>
      <c r="E1968" s="2">
        <v>45207</v>
      </c>
      <c r="F1968" s="28">
        <v>950</v>
      </c>
      <c r="G1968" t="s">
        <v>18</v>
      </c>
    </row>
    <row r="1969" spans="1:7" x14ac:dyDescent="0.25">
      <c r="A1969" t="s">
        <v>0</v>
      </c>
      <c r="B1969" t="s">
        <v>2141</v>
      </c>
      <c r="C1969">
        <v>3033401</v>
      </c>
      <c r="D1969" s="2">
        <v>2958465</v>
      </c>
      <c r="E1969" s="2">
        <v>45207</v>
      </c>
      <c r="F1969" s="28">
        <v>950</v>
      </c>
      <c r="G1969" t="s">
        <v>18</v>
      </c>
    </row>
    <row r="1970" spans="1:7" x14ac:dyDescent="0.25">
      <c r="A1970" t="s">
        <v>0</v>
      </c>
      <c r="B1970" t="s">
        <v>2141</v>
      </c>
      <c r="C1970">
        <v>3033683</v>
      </c>
      <c r="D1970" s="2">
        <v>2958465</v>
      </c>
      <c r="E1970" s="2">
        <v>43056</v>
      </c>
      <c r="F1970" s="28">
        <v>990.6</v>
      </c>
      <c r="G1970" t="s">
        <v>2</v>
      </c>
    </row>
    <row r="1971" spans="1:7" x14ac:dyDescent="0.25">
      <c r="A1971" t="s">
        <v>0</v>
      </c>
      <c r="B1971" t="s">
        <v>2141</v>
      </c>
      <c r="C1971">
        <v>3033685</v>
      </c>
      <c r="D1971" s="2">
        <v>2958465</v>
      </c>
      <c r="E1971" s="2">
        <v>43056</v>
      </c>
      <c r="F1971" s="28">
        <v>990.6</v>
      </c>
      <c r="G1971" t="s">
        <v>2</v>
      </c>
    </row>
    <row r="1972" spans="1:7" x14ac:dyDescent="0.25">
      <c r="A1972" t="s">
        <v>0</v>
      </c>
      <c r="B1972" t="s">
        <v>2141</v>
      </c>
      <c r="C1972">
        <v>3033733</v>
      </c>
      <c r="D1972" s="2">
        <v>2958465</v>
      </c>
      <c r="E1972" s="2">
        <v>43056</v>
      </c>
      <c r="F1972" s="28">
        <v>4794.3999999999996</v>
      </c>
      <c r="G1972" t="s">
        <v>2</v>
      </c>
    </row>
    <row r="1973" spans="1:7" x14ac:dyDescent="0.25">
      <c r="A1973" t="s">
        <v>0</v>
      </c>
      <c r="B1973" t="s">
        <v>2141</v>
      </c>
      <c r="C1973">
        <v>3033734</v>
      </c>
      <c r="D1973" s="2">
        <v>2958465</v>
      </c>
      <c r="E1973" s="2">
        <v>43056</v>
      </c>
      <c r="F1973" s="28">
        <v>4794.3999999999996</v>
      </c>
      <c r="G1973" t="s">
        <v>2</v>
      </c>
    </row>
    <row r="1974" spans="1:7" x14ac:dyDescent="0.25">
      <c r="A1974" t="s">
        <v>0</v>
      </c>
      <c r="B1974" t="s">
        <v>2141</v>
      </c>
      <c r="C1974">
        <v>3034000</v>
      </c>
      <c r="D1974" s="2">
        <v>2958465</v>
      </c>
      <c r="E1974" s="2">
        <v>45207</v>
      </c>
      <c r="F1974" s="28">
        <v>946</v>
      </c>
      <c r="G1974" t="s">
        <v>18</v>
      </c>
    </row>
    <row r="1975" spans="1:7" x14ac:dyDescent="0.25">
      <c r="A1975" t="s">
        <v>0</v>
      </c>
      <c r="B1975" t="s">
        <v>2141</v>
      </c>
      <c r="C1975">
        <v>3034183</v>
      </c>
      <c r="D1975" s="2">
        <v>2958465</v>
      </c>
      <c r="E1975" s="2">
        <v>44713</v>
      </c>
      <c r="F1975" s="28">
        <v>1173.9000000000001</v>
      </c>
      <c r="G1975" t="s">
        <v>2</v>
      </c>
    </row>
    <row r="1976" spans="1:7" x14ac:dyDescent="0.25">
      <c r="A1976" t="s">
        <v>0</v>
      </c>
      <c r="B1976" t="s">
        <v>2141</v>
      </c>
      <c r="C1976">
        <v>3034185</v>
      </c>
      <c r="D1976" s="2">
        <v>2958465</v>
      </c>
      <c r="E1976" s="2">
        <v>44713</v>
      </c>
      <c r="F1976" s="28">
        <v>1173.9000000000001</v>
      </c>
      <c r="G1976" t="s">
        <v>2</v>
      </c>
    </row>
    <row r="1977" spans="1:7" x14ac:dyDescent="0.25">
      <c r="A1977" t="s">
        <v>0</v>
      </c>
      <c r="B1977" t="s">
        <v>2141</v>
      </c>
      <c r="C1977">
        <v>3034233</v>
      </c>
      <c r="D1977" s="2">
        <v>2958465</v>
      </c>
      <c r="E1977" s="2">
        <v>44713</v>
      </c>
      <c r="F1977" s="28">
        <v>5723.9</v>
      </c>
      <c r="G1977" t="s">
        <v>2</v>
      </c>
    </row>
    <row r="1978" spans="1:7" x14ac:dyDescent="0.25">
      <c r="A1978" t="s">
        <v>0</v>
      </c>
      <c r="B1978" t="s">
        <v>2141</v>
      </c>
      <c r="C1978">
        <v>3034234</v>
      </c>
      <c r="D1978" s="2">
        <v>2958465</v>
      </c>
      <c r="E1978" s="2">
        <v>44713</v>
      </c>
      <c r="F1978" s="28">
        <v>5723.9</v>
      </c>
      <c r="G1978" t="s">
        <v>2</v>
      </c>
    </row>
    <row r="1979" spans="1:7" x14ac:dyDescent="0.25">
      <c r="A1979" t="s">
        <v>0</v>
      </c>
      <c r="B1979" t="s">
        <v>2141</v>
      </c>
      <c r="C1979">
        <v>3034400</v>
      </c>
      <c r="D1979" s="2">
        <v>2958465</v>
      </c>
      <c r="E1979" s="2">
        <v>45207</v>
      </c>
      <c r="F1979" s="28">
        <v>950</v>
      </c>
      <c r="G1979" t="s">
        <v>18</v>
      </c>
    </row>
    <row r="1980" spans="1:7" x14ac:dyDescent="0.25">
      <c r="A1980" t="s">
        <v>0</v>
      </c>
      <c r="B1980" t="s">
        <v>2141</v>
      </c>
      <c r="C1980">
        <v>3034401</v>
      </c>
      <c r="D1980" s="2">
        <v>2958465</v>
      </c>
      <c r="E1980" s="2">
        <v>45207</v>
      </c>
      <c r="F1980" s="28">
        <v>950</v>
      </c>
      <c r="G1980" t="s">
        <v>18</v>
      </c>
    </row>
    <row r="1981" spans="1:7" x14ac:dyDescent="0.25">
      <c r="A1981" t="s">
        <v>0</v>
      </c>
      <c r="B1981" t="s">
        <v>2141</v>
      </c>
      <c r="C1981">
        <v>3034683</v>
      </c>
      <c r="D1981" s="2">
        <v>2958465</v>
      </c>
      <c r="E1981" s="2">
        <v>43056</v>
      </c>
      <c r="F1981" s="28">
        <v>990.6</v>
      </c>
      <c r="G1981" t="s">
        <v>2</v>
      </c>
    </row>
    <row r="1982" spans="1:7" x14ac:dyDescent="0.25">
      <c r="A1982" t="s">
        <v>0</v>
      </c>
      <c r="B1982" t="s">
        <v>2141</v>
      </c>
      <c r="C1982">
        <v>3034685</v>
      </c>
      <c r="D1982" s="2">
        <v>2958465</v>
      </c>
      <c r="E1982" s="2">
        <v>43056</v>
      </c>
      <c r="F1982" s="28">
        <v>990.6</v>
      </c>
      <c r="G1982" t="s">
        <v>2</v>
      </c>
    </row>
    <row r="1983" spans="1:7" x14ac:dyDescent="0.25">
      <c r="A1983" t="s">
        <v>0</v>
      </c>
      <c r="B1983" t="s">
        <v>2141</v>
      </c>
      <c r="C1983">
        <v>3034733</v>
      </c>
      <c r="D1983" s="2">
        <v>2958465</v>
      </c>
      <c r="E1983" s="2">
        <v>43056</v>
      </c>
      <c r="F1983" s="28">
        <v>4794.3999999999996</v>
      </c>
      <c r="G1983" t="s">
        <v>2</v>
      </c>
    </row>
    <row r="1984" spans="1:7" x14ac:dyDescent="0.25">
      <c r="A1984" t="s">
        <v>0</v>
      </c>
      <c r="B1984" t="s">
        <v>2141</v>
      </c>
      <c r="C1984">
        <v>3034734</v>
      </c>
      <c r="D1984" s="2">
        <v>2958465</v>
      </c>
      <c r="E1984" s="2">
        <v>43056</v>
      </c>
      <c r="F1984" s="28">
        <v>4794.3999999999996</v>
      </c>
      <c r="G1984" t="s">
        <v>2</v>
      </c>
    </row>
    <row r="1985" spans="1:7" x14ac:dyDescent="0.25">
      <c r="A1985" t="s">
        <v>0</v>
      </c>
      <c r="B1985" t="s">
        <v>2141</v>
      </c>
      <c r="C1985">
        <v>3035000</v>
      </c>
      <c r="D1985" s="2">
        <v>2958465</v>
      </c>
      <c r="E1985" s="2">
        <v>45207</v>
      </c>
      <c r="F1985" s="28">
        <v>946</v>
      </c>
      <c r="G1985" t="s">
        <v>18</v>
      </c>
    </row>
    <row r="1986" spans="1:7" x14ac:dyDescent="0.25">
      <c r="A1986" t="s">
        <v>0</v>
      </c>
      <c r="B1986" t="s">
        <v>2141</v>
      </c>
      <c r="C1986">
        <v>3035183</v>
      </c>
      <c r="D1986" s="2">
        <v>2958465</v>
      </c>
      <c r="E1986" s="2">
        <v>44713</v>
      </c>
      <c r="F1986" s="28">
        <v>1173.9000000000001</v>
      </c>
      <c r="G1986" t="s">
        <v>2</v>
      </c>
    </row>
    <row r="1987" spans="1:7" x14ac:dyDescent="0.25">
      <c r="A1987" t="s">
        <v>0</v>
      </c>
      <c r="B1987" t="s">
        <v>2141</v>
      </c>
      <c r="C1987">
        <v>3035185</v>
      </c>
      <c r="D1987" s="2">
        <v>2958465</v>
      </c>
      <c r="E1987" s="2">
        <v>44713</v>
      </c>
      <c r="F1987" s="28">
        <v>1173.9000000000001</v>
      </c>
      <c r="G1987" t="s">
        <v>2</v>
      </c>
    </row>
    <row r="1988" spans="1:7" x14ac:dyDescent="0.25">
      <c r="A1988" t="s">
        <v>0</v>
      </c>
      <c r="B1988" t="s">
        <v>2141</v>
      </c>
      <c r="C1988">
        <v>3035233</v>
      </c>
      <c r="D1988" s="2">
        <v>2958465</v>
      </c>
      <c r="E1988" s="2">
        <v>44713</v>
      </c>
      <c r="F1988" s="28">
        <v>5723.9</v>
      </c>
      <c r="G1988" t="s">
        <v>2</v>
      </c>
    </row>
    <row r="1989" spans="1:7" x14ac:dyDescent="0.25">
      <c r="A1989" t="s">
        <v>0</v>
      </c>
      <c r="B1989" t="s">
        <v>2141</v>
      </c>
      <c r="C1989">
        <v>3035234</v>
      </c>
      <c r="D1989" s="2">
        <v>2958465</v>
      </c>
      <c r="E1989" s="2">
        <v>44713</v>
      </c>
      <c r="F1989" s="28">
        <v>5723.9</v>
      </c>
      <c r="G1989" t="s">
        <v>2</v>
      </c>
    </row>
    <row r="1990" spans="1:7" x14ac:dyDescent="0.25">
      <c r="A1990" t="s">
        <v>0</v>
      </c>
      <c r="B1990" t="s">
        <v>2141</v>
      </c>
      <c r="C1990">
        <v>3035265</v>
      </c>
      <c r="D1990" s="2">
        <v>2958465</v>
      </c>
      <c r="E1990" s="2">
        <v>44713</v>
      </c>
      <c r="F1990" s="28">
        <v>22824.75</v>
      </c>
      <c r="G1990" t="s">
        <v>3</v>
      </c>
    </row>
    <row r="1991" spans="1:7" x14ac:dyDescent="0.25">
      <c r="A1991" t="s">
        <v>0</v>
      </c>
      <c r="B1991" t="s">
        <v>2141</v>
      </c>
      <c r="C1991">
        <v>3035400</v>
      </c>
      <c r="D1991" s="2">
        <v>2958465</v>
      </c>
      <c r="E1991" s="2">
        <v>45207</v>
      </c>
      <c r="F1991" s="28">
        <v>950</v>
      </c>
      <c r="G1991" t="s">
        <v>18</v>
      </c>
    </row>
    <row r="1992" spans="1:7" x14ac:dyDescent="0.25">
      <c r="A1992" t="s">
        <v>0</v>
      </c>
      <c r="B1992" t="s">
        <v>2141</v>
      </c>
      <c r="C1992">
        <v>3035401</v>
      </c>
      <c r="D1992" s="2">
        <v>2958465</v>
      </c>
      <c r="E1992" s="2">
        <v>45207</v>
      </c>
      <c r="F1992" s="28">
        <v>950</v>
      </c>
      <c r="G1992" t="s">
        <v>18</v>
      </c>
    </row>
    <row r="1993" spans="1:7" x14ac:dyDescent="0.25">
      <c r="A1993" t="s">
        <v>0</v>
      </c>
      <c r="B1993" t="s">
        <v>2141</v>
      </c>
      <c r="C1993">
        <v>3035683</v>
      </c>
      <c r="D1993" s="2">
        <v>2958465</v>
      </c>
      <c r="E1993" s="2">
        <v>43056</v>
      </c>
      <c r="F1993" s="28">
        <v>990.6</v>
      </c>
      <c r="G1993" t="s">
        <v>2</v>
      </c>
    </row>
    <row r="1994" spans="1:7" x14ac:dyDescent="0.25">
      <c r="A1994" t="s">
        <v>0</v>
      </c>
      <c r="B1994" t="s">
        <v>2141</v>
      </c>
      <c r="C1994">
        <v>3035685</v>
      </c>
      <c r="D1994" s="2">
        <v>2958465</v>
      </c>
      <c r="E1994" s="2">
        <v>43056</v>
      </c>
      <c r="F1994" s="28">
        <v>990.6</v>
      </c>
      <c r="G1994" t="s">
        <v>2</v>
      </c>
    </row>
    <row r="1995" spans="1:7" x14ac:dyDescent="0.25">
      <c r="A1995" t="s">
        <v>0</v>
      </c>
      <c r="B1995" t="s">
        <v>2141</v>
      </c>
      <c r="C1995">
        <v>3035733</v>
      </c>
      <c r="D1995" s="2">
        <v>2958465</v>
      </c>
      <c r="E1995" s="2">
        <v>43056</v>
      </c>
      <c r="F1995" s="28">
        <v>4794.3999999999996</v>
      </c>
      <c r="G1995" t="s">
        <v>2</v>
      </c>
    </row>
    <row r="1996" spans="1:7" x14ac:dyDescent="0.25">
      <c r="A1996" t="s">
        <v>0</v>
      </c>
      <c r="B1996" t="s">
        <v>2141</v>
      </c>
      <c r="C1996">
        <v>3035734</v>
      </c>
      <c r="D1996" s="2">
        <v>2958465</v>
      </c>
      <c r="E1996" s="2">
        <v>43056</v>
      </c>
      <c r="F1996" s="28">
        <v>4794.3999999999996</v>
      </c>
      <c r="G1996" t="s">
        <v>2</v>
      </c>
    </row>
    <row r="1997" spans="1:7" x14ac:dyDescent="0.25">
      <c r="A1997" t="s">
        <v>0</v>
      </c>
      <c r="B1997" t="s">
        <v>2141</v>
      </c>
      <c r="C1997">
        <v>3036000</v>
      </c>
      <c r="D1997" s="2">
        <v>2958465</v>
      </c>
      <c r="E1997" s="2">
        <v>45207</v>
      </c>
      <c r="F1997" s="28">
        <v>946</v>
      </c>
      <c r="G1997" t="s">
        <v>18</v>
      </c>
    </row>
    <row r="1998" spans="1:7" x14ac:dyDescent="0.25">
      <c r="A1998" t="s">
        <v>0</v>
      </c>
      <c r="B1998" t="s">
        <v>2141</v>
      </c>
      <c r="C1998">
        <v>3036183</v>
      </c>
      <c r="D1998" s="2">
        <v>2958465</v>
      </c>
      <c r="E1998" s="2">
        <v>44713</v>
      </c>
      <c r="F1998" s="28">
        <v>1173.9000000000001</v>
      </c>
      <c r="G1998" t="s">
        <v>2</v>
      </c>
    </row>
    <row r="1999" spans="1:7" x14ac:dyDescent="0.25">
      <c r="A1999" t="s">
        <v>0</v>
      </c>
      <c r="B1999" t="s">
        <v>2141</v>
      </c>
      <c r="C1999">
        <v>3036185</v>
      </c>
      <c r="D1999" s="2">
        <v>2958465</v>
      </c>
      <c r="E1999" s="2">
        <v>44713</v>
      </c>
      <c r="F1999" s="28">
        <v>1173.9000000000001</v>
      </c>
      <c r="G1999" t="s">
        <v>2</v>
      </c>
    </row>
    <row r="2000" spans="1:7" x14ac:dyDescent="0.25">
      <c r="A2000" t="s">
        <v>0</v>
      </c>
      <c r="B2000" t="s">
        <v>2141</v>
      </c>
      <c r="C2000">
        <v>3036233</v>
      </c>
      <c r="D2000" s="2">
        <v>2958465</v>
      </c>
      <c r="E2000" s="2">
        <v>44713</v>
      </c>
      <c r="F2000" s="28">
        <v>5723.9</v>
      </c>
      <c r="G2000" t="s">
        <v>2</v>
      </c>
    </row>
    <row r="2001" spans="1:7" x14ac:dyDescent="0.25">
      <c r="A2001" t="s">
        <v>0</v>
      </c>
      <c r="B2001" t="s">
        <v>2141</v>
      </c>
      <c r="C2001">
        <v>3036234</v>
      </c>
      <c r="D2001" s="2">
        <v>2958465</v>
      </c>
      <c r="E2001" s="2">
        <v>44713</v>
      </c>
      <c r="F2001" s="28">
        <v>5723.9</v>
      </c>
      <c r="G2001" t="s">
        <v>2</v>
      </c>
    </row>
    <row r="2002" spans="1:7" x14ac:dyDescent="0.25">
      <c r="A2002" t="s">
        <v>0</v>
      </c>
      <c r="B2002" t="s">
        <v>2141</v>
      </c>
      <c r="C2002">
        <v>3036265</v>
      </c>
      <c r="D2002" s="2">
        <v>2958465</v>
      </c>
      <c r="E2002" s="2">
        <v>44713</v>
      </c>
      <c r="F2002" s="28">
        <v>22824.75</v>
      </c>
      <c r="G2002" t="s">
        <v>3</v>
      </c>
    </row>
    <row r="2003" spans="1:7" x14ac:dyDescent="0.25">
      <c r="A2003" t="s">
        <v>0</v>
      </c>
      <c r="B2003" t="s">
        <v>2141</v>
      </c>
      <c r="C2003">
        <v>3036400</v>
      </c>
      <c r="D2003" s="2">
        <v>2958465</v>
      </c>
      <c r="E2003" s="2">
        <v>45207</v>
      </c>
      <c r="F2003" s="28">
        <v>950</v>
      </c>
      <c r="G2003" t="s">
        <v>18</v>
      </c>
    </row>
    <row r="2004" spans="1:7" x14ac:dyDescent="0.25">
      <c r="A2004" t="s">
        <v>0</v>
      </c>
      <c r="B2004" t="s">
        <v>2141</v>
      </c>
      <c r="C2004">
        <v>3036401</v>
      </c>
      <c r="D2004" s="2">
        <v>2958465</v>
      </c>
      <c r="E2004" s="2">
        <v>45207</v>
      </c>
      <c r="F2004" s="28">
        <v>950</v>
      </c>
      <c r="G2004" t="s">
        <v>18</v>
      </c>
    </row>
    <row r="2005" spans="1:7" x14ac:dyDescent="0.25">
      <c r="A2005" t="s">
        <v>0</v>
      </c>
      <c r="B2005" t="s">
        <v>2141</v>
      </c>
      <c r="C2005">
        <v>3036683</v>
      </c>
      <c r="D2005" s="2">
        <v>2958465</v>
      </c>
      <c r="E2005" s="2">
        <v>43056</v>
      </c>
      <c r="F2005" s="28">
        <v>990.6</v>
      </c>
      <c r="G2005" t="s">
        <v>2</v>
      </c>
    </row>
    <row r="2006" spans="1:7" x14ac:dyDescent="0.25">
      <c r="A2006" t="s">
        <v>0</v>
      </c>
      <c r="B2006" t="s">
        <v>2141</v>
      </c>
      <c r="C2006">
        <v>3036685</v>
      </c>
      <c r="D2006" s="2">
        <v>2958465</v>
      </c>
      <c r="E2006" s="2">
        <v>43056</v>
      </c>
      <c r="F2006" s="28">
        <v>990.6</v>
      </c>
      <c r="G2006" t="s">
        <v>2</v>
      </c>
    </row>
    <row r="2007" spans="1:7" x14ac:dyDescent="0.25">
      <c r="A2007" t="s">
        <v>0</v>
      </c>
      <c r="B2007" t="s">
        <v>2141</v>
      </c>
      <c r="C2007">
        <v>3036733</v>
      </c>
      <c r="D2007" s="2">
        <v>2958465</v>
      </c>
      <c r="E2007" s="2">
        <v>43056</v>
      </c>
      <c r="F2007" s="28">
        <v>4794.3999999999996</v>
      </c>
      <c r="G2007" t="s">
        <v>2</v>
      </c>
    </row>
    <row r="2008" spans="1:7" x14ac:dyDescent="0.25">
      <c r="A2008" t="s">
        <v>0</v>
      </c>
      <c r="B2008" t="s">
        <v>2141</v>
      </c>
      <c r="C2008">
        <v>3036734</v>
      </c>
      <c r="D2008" s="2">
        <v>2958465</v>
      </c>
      <c r="E2008" s="2">
        <v>43056</v>
      </c>
      <c r="F2008" s="28">
        <v>4794.3999999999996</v>
      </c>
      <c r="G2008" t="s">
        <v>2</v>
      </c>
    </row>
    <row r="2009" spans="1:7" x14ac:dyDescent="0.25">
      <c r="A2009" t="s">
        <v>0</v>
      </c>
      <c r="B2009" t="s">
        <v>2141</v>
      </c>
      <c r="C2009">
        <v>3037000</v>
      </c>
      <c r="D2009" s="2">
        <v>2958465</v>
      </c>
      <c r="E2009" s="2">
        <v>44713</v>
      </c>
      <c r="F2009" s="28">
        <v>136</v>
      </c>
      <c r="G2009" t="s">
        <v>18</v>
      </c>
    </row>
    <row r="2010" spans="1:7" x14ac:dyDescent="0.25">
      <c r="A2010" t="s">
        <v>0</v>
      </c>
      <c r="B2010" t="s">
        <v>2141</v>
      </c>
      <c r="C2010">
        <v>3037400</v>
      </c>
      <c r="D2010" s="2">
        <v>2958465</v>
      </c>
      <c r="E2010" s="2">
        <v>44713</v>
      </c>
      <c r="F2010" s="28">
        <v>140</v>
      </c>
      <c r="G2010" t="s">
        <v>18</v>
      </c>
    </row>
    <row r="2011" spans="1:7" x14ac:dyDescent="0.25">
      <c r="A2011" t="s">
        <v>0</v>
      </c>
      <c r="B2011" t="s">
        <v>2141</v>
      </c>
      <c r="C2011">
        <v>3037401</v>
      </c>
      <c r="D2011" s="2">
        <v>2958465</v>
      </c>
      <c r="E2011" s="2">
        <v>44713</v>
      </c>
      <c r="F2011" s="28">
        <v>140</v>
      </c>
      <c r="G2011" t="s">
        <v>18</v>
      </c>
    </row>
    <row r="2012" spans="1:7" x14ac:dyDescent="0.25">
      <c r="A2012" t="s">
        <v>0</v>
      </c>
      <c r="B2012" t="s">
        <v>2141</v>
      </c>
      <c r="C2012">
        <v>3039000</v>
      </c>
      <c r="D2012" s="2">
        <v>2958465</v>
      </c>
      <c r="E2012" s="2">
        <v>44921</v>
      </c>
      <c r="F2012" s="28">
        <v>176</v>
      </c>
      <c r="G2012" t="s">
        <v>18</v>
      </c>
    </row>
    <row r="2013" spans="1:7" x14ac:dyDescent="0.25">
      <c r="A2013" t="s">
        <v>0</v>
      </c>
      <c r="B2013" t="s">
        <v>2141</v>
      </c>
      <c r="C2013">
        <v>3039400</v>
      </c>
      <c r="D2013" s="2">
        <v>2958465</v>
      </c>
      <c r="E2013" s="2">
        <v>44921</v>
      </c>
      <c r="F2013" s="28">
        <v>180</v>
      </c>
      <c r="G2013" t="s">
        <v>18</v>
      </c>
    </row>
    <row r="2014" spans="1:7" x14ac:dyDescent="0.25">
      <c r="A2014" t="s">
        <v>0</v>
      </c>
      <c r="B2014" t="s">
        <v>2141</v>
      </c>
      <c r="C2014">
        <v>3039401</v>
      </c>
      <c r="D2014" s="2">
        <v>2958465</v>
      </c>
      <c r="E2014" s="2">
        <v>44921</v>
      </c>
      <c r="F2014" s="28">
        <v>180</v>
      </c>
      <c r="G2014" t="s">
        <v>18</v>
      </c>
    </row>
    <row r="2015" spans="1:7" x14ac:dyDescent="0.25">
      <c r="A2015" t="s">
        <v>0</v>
      </c>
      <c r="B2015" t="s">
        <v>2141</v>
      </c>
      <c r="C2015">
        <v>3040265</v>
      </c>
      <c r="D2015" s="2">
        <v>2958465</v>
      </c>
      <c r="E2015" s="2">
        <v>44764</v>
      </c>
      <c r="F2015" s="28">
        <v>2973.75</v>
      </c>
      <c r="G2015" t="s">
        <v>3</v>
      </c>
    </row>
    <row r="2016" spans="1:7" x14ac:dyDescent="0.25">
      <c r="A2016" t="s">
        <v>0</v>
      </c>
      <c r="B2016" t="s">
        <v>2141</v>
      </c>
      <c r="C2016">
        <v>3040288</v>
      </c>
      <c r="D2016" s="2">
        <v>2958465</v>
      </c>
      <c r="E2016" s="2">
        <v>44764</v>
      </c>
      <c r="F2016" s="28">
        <v>143</v>
      </c>
      <c r="G2016" t="s">
        <v>18</v>
      </c>
    </row>
    <row r="2017" spans="1:7" x14ac:dyDescent="0.25">
      <c r="A2017" t="s">
        <v>0</v>
      </c>
      <c r="B2017" t="s">
        <v>2141</v>
      </c>
      <c r="C2017">
        <v>3048000</v>
      </c>
      <c r="D2017" s="2">
        <v>2958465</v>
      </c>
      <c r="E2017" s="2">
        <v>44305</v>
      </c>
      <c r="F2017" s="28">
        <v>184</v>
      </c>
      <c r="G2017" t="s">
        <v>18</v>
      </c>
    </row>
    <row r="2018" spans="1:7" x14ac:dyDescent="0.25">
      <c r="A2018" t="s">
        <v>0</v>
      </c>
      <c r="B2018" t="s">
        <v>2141</v>
      </c>
      <c r="C2018">
        <v>3048400</v>
      </c>
      <c r="D2018" s="2">
        <v>2958465</v>
      </c>
      <c r="E2018" s="2">
        <v>44305</v>
      </c>
      <c r="F2018" s="28">
        <v>188</v>
      </c>
      <c r="G2018" t="s">
        <v>18</v>
      </c>
    </row>
    <row r="2019" spans="1:7" x14ac:dyDescent="0.25">
      <c r="A2019" t="s">
        <v>0</v>
      </c>
      <c r="B2019" t="s">
        <v>2141</v>
      </c>
      <c r="C2019">
        <v>3048401</v>
      </c>
      <c r="D2019" s="2">
        <v>2958465</v>
      </c>
      <c r="E2019" s="2">
        <v>44305</v>
      </c>
      <c r="F2019" s="28">
        <v>188</v>
      </c>
      <c r="G2019" t="s">
        <v>18</v>
      </c>
    </row>
    <row r="2020" spans="1:7" x14ac:dyDescent="0.25">
      <c r="A2020" t="s">
        <v>0</v>
      </c>
      <c r="B2020" t="s">
        <v>2141</v>
      </c>
      <c r="C2020">
        <v>3050000</v>
      </c>
      <c r="D2020" s="2">
        <v>2958465</v>
      </c>
      <c r="E2020" s="2">
        <v>45783</v>
      </c>
      <c r="F2020" s="28">
        <v>196</v>
      </c>
      <c r="G2020" t="s">
        <v>18</v>
      </c>
    </row>
    <row r="2021" spans="1:7" x14ac:dyDescent="0.25">
      <c r="A2021" t="s">
        <v>0</v>
      </c>
      <c r="B2021" t="s">
        <v>2141</v>
      </c>
      <c r="C2021">
        <v>3050400</v>
      </c>
      <c r="D2021" s="2">
        <v>2958465</v>
      </c>
      <c r="E2021" s="2">
        <v>45783</v>
      </c>
      <c r="F2021" s="28">
        <v>200</v>
      </c>
      <c r="G2021" t="s">
        <v>18</v>
      </c>
    </row>
    <row r="2022" spans="1:7" x14ac:dyDescent="0.25">
      <c r="A2022" t="s">
        <v>0</v>
      </c>
      <c r="B2022" t="s">
        <v>2141</v>
      </c>
      <c r="C2022">
        <v>3050401</v>
      </c>
      <c r="D2022" s="2">
        <v>2958465</v>
      </c>
      <c r="E2022" s="2">
        <v>45783</v>
      </c>
      <c r="F2022" s="28">
        <v>200</v>
      </c>
      <c r="G2022" t="s">
        <v>18</v>
      </c>
    </row>
    <row r="2023" spans="1:7" x14ac:dyDescent="0.25">
      <c r="A2023" t="s">
        <v>0</v>
      </c>
      <c r="B2023" t="s">
        <v>2141</v>
      </c>
      <c r="C2023">
        <v>3051000</v>
      </c>
      <c r="D2023" s="2">
        <v>2958465</v>
      </c>
      <c r="E2023" s="2">
        <v>44713</v>
      </c>
      <c r="F2023" s="28">
        <v>176</v>
      </c>
      <c r="G2023" t="s">
        <v>18</v>
      </c>
    </row>
    <row r="2024" spans="1:7" x14ac:dyDescent="0.25">
      <c r="A2024" t="s">
        <v>0</v>
      </c>
      <c r="B2024" t="s">
        <v>2141</v>
      </c>
      <c r="C2024">
        <v>3051400</v>
      </c>
      <c r="D2024" s="2">
        <v>2958465</v>
      </c>
      <c r="E2024" s="2">
        <v>44713</v>
      </c>
      <c r="F2024" s="28">
        <v>180</v>
      </c>
      <c r="G2024" t="s">
        <v>18</v>
      </c>
    </row>
    <row r="2025" spans="1:7" x14ac:dyDescent="0.25">
      <c r="A2025" t="s">
        <v>0</v>
      </c>
      <c r="B2025" t="s">
        <v>2141</v>
      </c>
      <c r="C2025">
        <v>3051401</v>
      </c>
      <c r="D2025" s="2">
        <v>2958465</v>
      </c>
      <c r="E2025" s="2">
        <v>44713</v>
      </c>
      <c r="F2025" s="28">
        <v>180</v>
      </c>
      <c r="G2025" t="s">
        <v>18</v>
      </c>
    </row>
    <row r="2026" spans="1:7" x14ac:dyDescent="0.25">
      <c r="A2026" t="s">
        <v>0</v>
      </c>
      <c r="B2026" t="s">
        <v>2141</v>
      </c>
      <c r="C2026">
        <v>3052000</v>
      </c>
      <c r="D2026" s="2">
        <v>2958465</v>
      </c>
      <c r="E2026" s="2">
        <v>45783</v>
      </c>
      <c r="F2026" s="28">
        <v>236</v>
      </c>
      <c r="G2026" t="s">
        <v>18</v>
      </c>
    </row>
    <row r="2027" spans="1:7" x14ac:dyDescent="0.25">
      <c r="A2027" t="s">
        <v>0</v>
      </c>
      <c r="B2027" t="s">
        <v>2141</v>
      </c>
      <c r="C2027">
        <v>3052265</v>
      </c>
      <c r="D2027" s="2">
        <v>2958465</v>
      </c>
      <c r="E2027" s="2">
        <v>44713</v>
      </c>
      <c r="F2027" s="28">
        <v>4556.5</v>
      </c>
      <c r="G2027" t="s">
        <v>3</v>
      </c>
    </row>
    <row r="2028" spans="1:7" x14ac:dyDescent="0.25">
      <c r="A2028" t="s">
        <v>0</v>
      </c>
      <c r="B2028" t="s">
        <v>2141</v>
      </c>
      <c r="C2028">
        <v>3052271</v>
      </c>
      <c r="D2028" s="2">
        <v>2958465</v>
      </c>
      <c r="E2028" s="2">
        <v>44713</v>
      </c>
      <c r="F2028" s="28">
        <v>277</v>
      </c>
      <c r="G2028" t="s">
        <v>18</v>
      </c>
    </row>
    <row r="2029" spans="1:7" x14ac:dyDescent="0.25">
      <c r="A2029" t="s">
        <v>0</v>
      </c>
      <c r="B2029" t="s">
        <v>2141</v>
      </c>
      <c r="C2029">
        <v>3052400</v>
      </c>
      <c r="D2029" s="2">
        <v>2958465</v>
      </c>
      <c r="E2029" s="2">
        <v>45783</v>
      </c>
      <c r="F2029" s="28">
        <v>240</v>
      </c>
      <c r="G2029" t="s">
        <v>18</v>
      </c>
    </row>
    <row r="2030" spans="1:7" x14ac:dyDescent="0.25">
      <c r="A2030" t="s">
        <v>0</v>
      </c>
      <c r="B2030" t="s">
        <v>2141</v>
      </c>
      <c r="C2030">
        <v>3052401</v>
      </c>
      <c r="D2030" s="2">
        <v>2958465</v>
      </c>
      <c r="E2030" s="2">
        <v>45783</v>
      </c>
      <c r="F2030" s="28">
        <v>240</v>
      </c>
      <c r="G2030" t="s">
        <v>18</v>
      </c>
    </row>
    <row r="2031" spans="1:7" x14ac:dyDescent="0.25">
      <c r="A2031" t="s">
        <v>0</v>
      </c>
      <c r="B2031" t="s">
        <v>2141</v>
      </c>
      <c r="C2031">
        <v>3052765</v>
      </c>
      <c r="D2031" s="2">
        <v>2958465</v>
      </c>
      <c r="E2031" s="2">
        <v>43344</v>
      </c>
      <c r="F2031" s="28">
        <v>3510</v>
      </c>
      <c r="G2031" t="s">
        <v>3</v>
      </c>
    </row>
    <row r="2032" spans="1:7" x14ac:dyDescent="0.25">
      <c r="A2032" t="s">
        <v>0</v>
      </c>
      <c r="B2032" t="s">
        <v>2141</v>
      </c>
      <c r="C2032">
        <v>3053000</v>
      </c>
      <c r="D2032" s="2">
        <v>2958465</v>
      </c>
      <c r="E2032" s="2">
        <v>44305</v>
      </c>
      <c r="F2032" s="28">
        <v>154</v>
      </c>
      <c r="G2032" t="s">
        <v>18</v>
      </c>
    </row>
    <row r="2033" spans="1:7" x14ac:dyDescent="0.25">
      <c r="A2033" t="s">
        <v>0</v>
      </c>
      <c r="B2033" t="s">
        <v>2141</v>
      </c>
      <c r="C2033">
        <v>3053400</v>
      </c>
      <c r="D2033" s="2">
        <v>2958465</v>
      </c>
      <c r="E2033" s="2">
        <v>44305</v>
      </c>
      <c r="F2033" s="28">
        <v>158</v>
      </c>
      <c r="G2033" t="s">
        <v>18</v>
      </c>
    </row>
    <row r="2034" spans="1:7" x14ac:dyDescent="0.25">
      <c r="A2034" t="s">
        <v>0</v>
      </c>
      <c r="B2034" t="s">
        <v>2141</v>
      </c>
      <c r="C2034">
        <v>3053401</v>
      </c>
      <c r="D2034" s="2">
        <v>2958465</v>
      </c>
      <c r="E2034" s="2">
        <v>44305</v>
      </c>
      <c r="F2034" s="28">
        <v>158</v>
      </c>
      <c r="G2034" t="s">
        <v>18</v>
      </c>
    </row>
    <row r="2035" spans="1:7" x14ac:dyDescent="0.25">
      <c r="A2035" t="s">
        <v>0</v>
      </c>
      <c r="B2035" t="s">
        <v>2141</v>
      </c>
      <c r="C2035">
        <v>3054000</v>
      </c>
      <c r="D2035" s="2">
        <v>2958465</v>
      </c>
      <c r="E2035" s="2">
        <v>44305</v>
      </c>
      <c r="F2035" s="28">
        <v>161</v>
      </c>
      <c r="G2035" t="s">
        <v>18</v>
      </c>
    </row>
    <row r="2036" spans="1:7" x14ac:dyDescent="0.25">
      <c r="A2036" t="s">
        <v>0</v>
      </c>
      <c r="B2036" t="s">
        <v>2141</v>
      </c>
      <c r="C2036">
        <v>3054265</v>
      </c>
      <c r="D2036" s="2">
        <v>2958465</v>
      </c>
      <c r="E2036" s="2">
        <v>43088</v>
      </c>
      <c r="F2036" s="28">
        <v>3380</v>
      </c>
      <c r="G2036" t="s">
        <v>3</v>
      </c>
    </row>
    <row r="2037" spans="1:7" x14ac:dyDescent="0.25">
      <c r="A2037" t="s">
        <v>0</v>
      </c>
      <c r="B2037" t="s">
        <v>2141</v>
      </c>
      <c r="C2037">
        <v>3054400</v>
      </c>
      <c r="D2037" s="2">
        <v>2958465</v>
      </c>
      <c r="E2037" s="2">
        <v>44305</v>
      </c>
      <c r="F2037" s="28">
        <v>165</v>
      </c>
      <c r="G2037" t="s">
        <v>18</v>
      </c>
    </row>
    <row r="2038" spans="1:7" x14ac:dyDescent="0.25">
      <c r="A2038" t="s">
        <v>0</v>
      </c>
      <c r="B2038" t="s">
        <v>2141</v>
      </c>
      <c r="C2038">
        <v>3054401</v>
      </c>
      <c r="D2038" s="2">
        <v>2958465</v>
      </c>
      <c r="E2038" s="2">
        <v>44305</v>
      </c>
      <c r="F2038" s="28">
        <v>165</v>
      </c>
      <c r="G2038" t="s">
        <v>18</v>
      </c>
    </row>
    <row r="2039" spans="1:7" x14ac:dyDescent="0.25">
      <c r="A2039" t="s">
        <v>0</v>
      </c>
      <c r="B2039" t="s">
        <v>2141</v>
      </c>
      <c r="C2039">
        <v>3055000</v>
      </c>
      <c r="D2039" s="2">
        <v>2958465</v>
      </c>
      <c r="E2039" s="2">
        <v>45783</v>
      </c>
      <c r="F2039" s="28">
        <v>206</v>
      </c>
      <c r="G2039" t="s">
        <v>18</v>
      </c>
    </row>
    <row r="2040" spans="1:7" x14ac:dyDescent="0.25">
      <c r="A2040" t="s">
        <v>0</v>
      </c>
      <c r="B2040" t="s">
        <v>2141</v>
      </c>
      <c r="C2040">
        <v>3055265</v>
      </c>
      <c r="D2040" s="2">
        <v>2958465</v>
      </c>
      <c r="E2040" s="2">
        <v>44713</v>
      </c>
      <c r="F2040" s="28">
        <v>4194.45</v>
      </c>
      <c r="G2040" t="s">
        <v>3</v>
      </c>
    </row>
    <row r="2041" spans="1:7" x14ac:dyDescent="0.25">
      <c r="A2041" t="s">
        <v>0</v>
      </c>
      <c r="B2041" t="s">
        <v>2141</v>
      </c>
      <c r="C2041">
        <v>3055271</v>
      </c>
      <c r="D2041" s="2">
        <v>2958465</v>
      </c>
      <c r="E2041" s="2">
        <v>44713</v>
      </c>
      <c r="F2041" s="28">
        <v>247</v>
      </c>
      <c r="G2041" t="s">
        <v>18</v>
      </c>
    </row>
    <row r="2042" spans="1:7" x14ac:dyDescent="0.25">
      <c r="A2042" t="s">
        <v>0</v>
      </c>
      <c r="B2042" t="s">
        <v>2141</v>
      </c>
      <c r="C2042">
        <v>3055400</v>
      </c>
      <c r="D2042" s="2">
        <v>2958465</v>
      </c>
      <c r="E2042" s="2">
        <v>45783</v>
      </c>
      <c r="F2042" s="28">
        <v>210</v>
      </c>
      <c r="G2042" t="s">
        <v>18</v>
      </c>
    </row>
    <row r="2043" spans="1:7" x14ac:dyDescent="0.25">
      <c r="A2043" t="s">
        <v>0</v>
      </c>
      <c r="B2043" t="s">
        <v>2141</v>
      </c>
      <c r="C2043">
        <v>3055401</v>
      </c>
      <c r="D2043" s="2">
        <v>2958465</v>
      </c>
      <c r="E2043" s="2">
        <v>45783</v>
      </c>
      <c r="F2043" s="28">
        <v>210</v>
      </c>
      <c r="G2043" t="s">
        <v>18</v>
      </c>
    </row>
    <row r="2044" spans="1:7" x14ac:dyDescent="0.25">
      <c r="A2044" t="s">
        <v>0</v>
      </c>
      <c r="B2044" t="s">
        <v>2141</v>
      </c>
      <c r="C2044">
        <v>3055765</v>
      </c>
      <c r="D2044" s="2">
        <v>2958465</v>
      </c>
      <c r="E2044" s="2">
        <v>43344</v>
      </c>
      <c r="F2044" s="28">
        <v>3265.6</v>
      </c>
      <c r="G2044" t="s">
        <v>3</v>
      </c>
    </row>
    <row r="2045" spans="1:7" x14ac:dyDescent="0.25">
      <c r="A2045" t="s">
        <v>0</v>
      </c>
      <c r="B2045" t="s">
        <v>2141</v>
      </c>
      <c r="C2045">
        <v>3056000</v>
      </c>
      <c r="D2045" s="2">
        <v>2958465</v>
      </c>
      <c r="E2045" s="2">
        <v>45783</v>
      </c>
      <c r="F2045" s="28">
        <v>206</v>
      </c>
      <c r="G2045" t="s">
        <v>18</v>
      </c>
    </row>
    <row r="2046" spans="1:7" x14ac:dyDescent="0.25">
      <c r="A2046" t="s">
        <v>0</v>
      </c>
      <c r="B2046" t="s">
        <v>2141</v>
      </c>
      <c r="C2046">
        <v>3056265</v>
      </c>
      <c r="D2046" s="2">
        <v>2958465</v>
      </c>
      <c r="E2046" s="2">
        <v>44713</v>
      </c>
      <c r="F2046" s="28">
        <v>4174.95</v>
      </c>
      <c r="G2046" t="s">
        <v>3</v>
      </c>
    </row>
    <row r="2047" spans="1:7" x14ac:dyDescent="0.25">
      <c r="A2047" t="s">
        <v>0</v>
      </c>
      <c r="B2047" t="s">
        <v>2141</v>
      </c>
      <c r="C2047">
        <v>3056271</v>
      </c>
      <c r="D2047" s="2">
        <v>2958465</v>
      </c>
      <c r="E2047" s="2">
        <v>44713</v>
      </c>
      <c r="F2047" s="28">
        <v>257</v>
      </c>
      <c r="G2047" t="s">
        <v>18</v>
      </c>
    </row>
    <row r="2048" spans="1:7" x14ac:dyDescent="0.25">
      <c r="A2048" t="s">
        <v>0</v>
      </c>
      <c r="B2048" t="s">
        <v>2141</v>
      </c>
      <c r="C2048">
        <v>3056400</v>
      </c>
      <c r="D2048" s="2">
        <v>2958465</v>
      </c>
      <c r="E2048" s="2">
        <v>45783</v>
      </c>
      <c r="F2048" s="28">
        <v>210</v>
      </c>
      <c r="G2048" t="s">
        <v>18</v>
      </c>
    </row>
    <row r="2049" spans="1:7" x14ac:dyDescent="0.25">
      <c r="A2049" t="s">
        <v>0</v>
      </c>
      <c r="B2049" t="s">
        <v>2141</v>
      </c>
      <c r="C2049">
        <v>3056401</v>
      </c>
      <c r="D2049" s="2">
        <v>2958465</v>
      </c>
      <c r="E2049" s="2">
        <v>45783</v>
      </c>
      <c r="F2049" s="28">
        <v>210</v>
      </c>
      <c r="G2049" t="s">
        <v>18</v>
      </c>
    </row>
    <row r="2050" spans="1:7" x14ac:dyDescent="0.25">
      <c r="A2050" t="s">
        <v>0</v>
      </c>
      <c r="B2050" t="s">
        <v>2141</v>
      </c>
      <c r="C2050">
        <v>3056765</v>
      </c>
      <c r="D2050" s="2">
        <v>2958465</v>
      </c>
      <c r="E2050" s="2">
        <v>43344</v>
      </c>
      <c r="F2050" s="28">
        <v>3261.05</v>
      </c>
      <c r="G2050" t="s">
        <v>3</v>
      </c>
    </row>
    <row r="2051" spans="1:7" x14ac:dyDescent="0.25">
      <c r="A2051" t="s">
        <v>0</v>
      </c>
      <c r="B2051" t="s">
        <v>2141</v>
      </c>
      <c r="C2051">
        <v>3057000</v>
      </c>
      <c r="D2051" s="2">
        <v>2958465</v>
      </c>
      <c r="E2051" s="2">
        <v>44713</v>
      </c>
      <c r="F2051" s="28">
        <v>215</v>
      </c>
      <c r="G2051" t="s">
        <v>18</v>
      </c>
    </row>
    <row r="2052" spans="1:7" x14ac:dyDescent="0.25">
      <c r="A2052" t="s">
        <v>0</v>
      </c>
      <c r="B2052" t="s">
        <v>2141</v>
      </c>
      <c r="C2052">
        <v>3057265</v>
      </c>
      <c r="D2052" s="2">
        <v>2958465</v>
      </c>
      <c r="E2052" s="2">
        <v>44713</v>
      </c>
      <c r="F2052" s="28">
        <v>4357.6000000000004</v>
      </c>
      <c r="G2052" t="s">
        <v>3</v>
      </c>
    </row>
    <row r="2053" spans="1:7" x14ac:dyDescent="0.25">
      <c r="A2053" t="s">
        <v>0</v>
      </c>
      <c r="B2053" t="s">
        <v>2141</v>
      </c>
      <c r="C2053">
        <v>3057400</v>
      </c>
      <c r="D2053" s="2">
        <v>2958465</v>
      </c>
      <c r="E2053" s="2">
        <v>44713</v>
      </c>
      <c r="F2053" s="28">
        <v>219</v>
      </c>
      <c r="G2053" t="s">
        <v>18</v>
      </c>
    </row>
    <row r="2054" spans="1:7" x14ac:dyDescent="0.25">
      <c r="A2054" t="s">
        <v>0</v>
      </c>
      <c r="B2054" t="s">
        <v>2141</v>
      </c>
      <c r="C2054">
        <v>3057401</v>
      </c>
      <c r="D2054" s="2">
        <v>2958465</v>
      </c>
      <c r="E2054" s="2">
        <v>44713</v>
      </c>
      <c r="F2054" s="28">
        <v>219</v>
      </c>
      <c r="G2054" t="s">
        <v>18</v>
      </c>
    </row>
    <row r="2055" spans="1:7" x14ac:dyDescent="0.25">
      <c r="A2055" t="s">
        <v>0</v>
      </c>
      <c r="B2055" t="s">
        <v>2141</v>
      </c>
      <c r="C2055">
        <v>3057765</v>
      </c>
      <c r="D2055" s="2">
        <v>2958465</v>
      </c>
      <c r="E2055" s="2">
        <v>42929</v>
      </c>
      <c r="F2055" s="28">
        <v>3468.4</v>
      </c>
      <c r="G2055" t="s">
        <v>3</v>
      </c>
    </row>
    <row r="2056" spans="1:7" x14ac:dyDescent="0.25">
      <c r="A2056" t="s">
        <v>0</v>
      </c>
      <c r="B2056" t="s">
        <v>2141</v>
      </c>
      <c r="C2056">
        <v>3058000</v>
      </c>
      <c r="D2056" s="2">
        <v>2958465</v>
      </c>
      <c r="E2056" s="2">
        <v>45783</v>
      </c>
      <c r="F2056" s="28">
        <v>201</v>
      </c>
      <c r="G2056" t="s">
        <v>18</v>
      </c>
    </row>
    <row r="2057" spans="1:7" x14ac:dyDescent="0.25">
      <c r="A2057" t="s">
        <v>0</v>
      </c>
      <c r="B2057" t="s">
        <v>2141</v>
      </c>
      <c r="C2057">
        <v>3058265</v>
      </c>
      <c r="D2057" s="2">
        <v>2958465</v>
      </c>
      <c r="E2057" s="2">
        <v>44764</v>
      </c>
      <c r="F2057" s="28">
        <v>4225</v>
      </c>
      <c r="G2057" t="s">
        <v>3</v>
      </c>
    </row>
    <row r="2058" spans="1:7" x14ac:dyDescent="0.25">
      <c r="A2058" t="s">
        <v>0</v>
      </c>
      <c r="B2058" t="s">
        <v>2141</v>
      </c>
      <c r="C2058">
        <v>3058271</v>
      </c>
      <c r="D2058" s="2">
        <v>2958465</v>
      </c>
      <c r="E2058" s="2">
        <v>44764</v>
      </c>
      <c r="F2058" s="28">
        <v>252</v>
      </c>
      <c r="G2058" t="s">
        <v>18</v>
      </c>
    </row>
    <row r="2059" spans="1:7" x14ac:dyDescent="0.25">
      <c r="A2059" t="s">
        <v>0</v>
      </c>
      <c r="B2059" t="s">
        <v>2141</v>
      </c>
      <c r="C2059">
        <v>3058400</v>
      </c>
      <c r="D2059" s="2">
        <v>2958465</v>
      </c>
      <c r="E2059" s="2">
        <v>45783</v>
      </c>
      <c r="F2059" s="28">
        <v>205</v>
      </c>
      <c r="G2059" t="s">
        <v>18</v>
      </c>
    </row>
    <row r="2060" spans="1:7" x14ac:dyDescent="0.25">
      <c r="A2060" t="s">
        <v>0</v>
      </c>
      <c r="B2060" t="s">
        <v>2141</v>
      </c>
      <c r="C2060">
        <v>3058401</v>
      </c>
      <c r="D2060" s="2">
        <v>2958465</v>
      </c>
      <c r="E2060" s="2">
        <v>45783</v>
      </c>
      <c r="F2060" s="28">
        <v>205</v>
      </c>
      <c r="G2060" t="s">
        <v>18</v>
      </c>
    </row>
    <row r="2061" spans="1:7" x14ac:dyDescent="0.25">
      <c r="A2061" t="s">
        <v>0</v>
      </c>
      <c r="B2061" t="s">
        <v>2141</v>
      </c>
      <c r="C2061">
        <v>3058765</v>
      </c>
      <c r="D2061" s="2">
        <v>2958465</v>
      </c>
      <c r="E2061" s="2">
        <v>43344</v>
      </c>
      <c r="F2061" s="28">
        <v>3191.5</v>
      </c>
      <c r="G2061" t="s">
        <v>3</v>
      </c>
    </row>
    <row r="2062" spans="1:7" x14ac:dyDescent="0.25">
      <c r="A2062" t="s">
        <v>0</v>
      </c>
      <c r="B2062" t="s">
        <v>2141</v>
      </c>
      <c r="C2062">
        <v>3059000</v>
      </c>
      <c r="D2062" s="2">
        <v>2958465</v>
      </c>
      <c r="E2062" s="2">
        <v>44713</v>
      </c>
      <c r="F2062" s="28">
        <v>246</v>
      </c>
      <c r="G2062" t="s">
        <v>18</v>
      </c>
    </row>
    <row r="2063" spans="1:7" x14ac:dyDescent="0.25">
      <c r="A2063" t="s">
        <v>0</v>
      </c>
      <c r="B2063" t="s">
        <v>2141</v>
      </c>
      <c r="C2063">
        <v>3059265</v>
      </c>
      <c r="D2063" s="2">
        <v>2958465</v>
      </c>
      <c r="E2063" s="2">
        <v>44713</v>
      </c>
      <c r="F2063" s="28">
        <v>4746.95</v>
      </c>
      <c r="G2063" t="s">
        <v>3</v>
      </c>
    </row>
    <row r="2064" spans="1:7" x14ac:dyDescent="0.25">
      <c r="A2064" t="s">
        <v>0</v>
      </c>
      <c r="B2064" t="s">
        <v>2141</v>
      </c>
      <c r="C2064">
        <v>3059400</v>
      </c>
      <c r="D2064" s="2">
        <v>2958465</v>
      </c>
      <c r="E2064" s="2">
        <v>44713</v>
      </c>
      <c r="F2064" s="28">
        <v>250</v>
      </c>
      <c r="G2064" t="s">
        <v>18</v>
      </c>
    </row>
    <row r="2065" spans="1:7" x14ac:dyDescent="0.25">
      <c r="A2065" t="s">
        <v>0</v>
      </c>
      <c r="B2065" t="s">
        <v>2141</v>
      </c>
      <c r="C2065">
        <v>3059401</v>
      </c>
      <c r="D2065" s="2">
        <v>2958465</v>
      </c>
      <c r="E2065" s="2">
        <v>44713</v>
      </c>
      <c r="F2065" s="28">
        <v>250</v>
      </c>
      <c r="G2065" t="s">
        <v>18</v>
      </c>
    </row>
    <row r="2066" spans="1:7" x14ac:dyDescent="0.25">
      <c r="A2066" t="s">
        <v>0</v>
      </c>
      <c r="B2066" t="s">
        <v>2141</v>
      </c>
      <c r="C2066">
        <v>3060000</v>
      </c>
      <c r="D2066" s="2">
        <v>2958465</v>
      </c>
      <c r="E2066" s="2">
        <v>44305</v>
      </c>
      <c r="F2066" s="28">
        <v>181</v>
      </c>
      <c r="G2066" t="s">
        <v>18</v>
      </c>
    </row>
    <row r="2067" spans="1:7" x14ac:dyDescent="0.25">
      <c r="A2067" t="s">
        <v>0</v>
      </c>
      <c r="B2067" t="s">
        <v>2141</v>
      </c>
      <c r="C2067">
        <v>3060265</v>
      </c>
      <c r="D2067" s="2">
        <v>2958465</v>
      </c>
      <c r="E2067" s="2">
        <v>45876</v>
      </c>
      <c r="F2067" s="28">
        <v>4745</v>
      </c>
      <c r="G2067" t="s">
        <v>3</v>
      </c>
    </row>
    <row r="2068" spans="1:7" x14ac:dyDescent="0.25">
      <c r="A2068" t="s">
        <v>0</v>
      </c>
      <c r="B2068" t="s">
        <v>2141</v>
      </c>
      <c r="C2068">
        <v>3060271</v>
      </c>
      <c r="D2068" s="2">
        <v>2958465</v>
      </c>
      <c r="E2068" s="2">
        <v>44764</v>
      </c>
      <c r="F2068" s="28">
        <v>216</v>
      </c>
      <c r="G2068" t="s">
        <v>18</v>
      </c>
    </row>
    <row r="2069" spans="1:7" x14ac:dyDescent="0.25">
      <c r="A2069" t="s">
        <v>0</v>
      </c>
      <c r="B2069" t="s">
        <v>2141</v>
      </c>
      <c r="C2069">
        <v>3060400</v>
      </c>
      <c r="D2069" s="2">
        <v>2958465</v>
      </c>
      <c r="E2069" s="2">
        <v>44305</v>
      </c>
      <c r="F2069" s="28">
        <v>185</v>
      </c>
      <c r="G2069" t="s">
        <v>18</v>
      </c>
    </row>
    <row r="2070" spans="1:7" x14ac:dyDescent="0.25">
      <c r="A2070" t="s">
        <v>0</v>
      </c>
      <c r="B2070" t="s">
        <v>2141</v>
      </c>
      <c r="C2070">
        <v>3060401</v>
      </c>
      <c r="D2070" s="2">
        <v>2958465</v>
      </c>
      <c r="E2070" s="2">
        <v>44305</v>
      </c>
      <c r="F2070" s="28">
        <v>185</v>
      </c>
      <c r="G2070" t="s">
        <v>18</v>
      </c>
    </row>
    <row r="2071" spans="1:7" x14ac:dyDescent="0.25">
      <c r="A2071" t="s">
        <v>0</v>
      </c>
      <c r="B2071" t="s">
        <v>2141</v>
      </c>
      <c r="C2071">
        <v>3060765</v>
      </c>
      <c r="D2071" s="2">
        <v>2958465</v>
      </c>
      <c r="E2071" s="2">
        <v>42929</v>
      </c>
      <c r="F2071" s="28">
        <v>3185</v>
      </c>
      <c r="G2071" t="s">
        <v>3</v>
      </c>
    </row>
    <row r="2072" spans="1:7" x14ac:dyDescent="0.25">
      <c r="A2072" t="s">
        <v>0</v>
      </c>
      <c r="B2072" t="s">
        <v>2141</v>
      </c>
      <c r="C2072">
        <v>3062000</v>
      </c>
      <c r="D2072" s="2">
        <v>2958465</v>
      </c>
      <c r="E2072" s="2">
        <v>44713</v>
      </c>
      <c r="F2072" s="28">
        <v>216</v>
      </c>
      <c r="G2072" t="s">
        <v>18</v>
      </c>
    </row>
    <row r="2073" spans="1:7" x14ac:dyDescent="0.25">
      <c r="A2073" t="s">
        <v>0</v>
      </c>
      <c r="B2073" t="s">
        <v>2141</v>
      </c>
      <c r="C2073">
        <v>3062400</v>
      </c>
      <c r="D2073" s="2">
        <v>2958465</v>
      </c>
      <c r="E2073" s="2">
        <v>44713</v>
      </c>
      <c r="F2073" s="28">
        <v>220</v>
      </c>
      <c r="G2073" t="s">
        <v>18</v>
      </c>
    </row>
    <row r="2074" spans="1:7" x14ac:dyDescent="0.25">
      <c r="A2074" t="s">
        <v>0</v>
      </c>
      <c r="B2074" t="s">
        <v>2141</v>
      </c>
      <c r="C2074">
        <v>3062401</v>
      </c>
      <c r="D2074" s="2">
        <v>2958465</v>
      </c>
      <c r="E2074" s="2">
        <v>44713</v>
      </c>
      <c r="F2074" s="28">
        <v>220</v>
      </c>
      <c r="G2074" t="s">
        <v>18</v>
      </c>
    </row>
    <row r="2075" spans="1:7" x14ac:dyDescent="0.25">
      <c r="A2075" t="s">
        <v>0</v>
      </c>
      <c r="B2075" t="s">
        <v>2141</v>
      </c>
      <c r="C2075">
        <v>3064000</v>
      </c>
      <c r="D2075" s="2">
        <v>2958465</v>
      </c>
      <c r="E2075" s="2">
        <v>45783</v>
      </c>
      <c r="F2075" s="28">
        <v>183</v>
      </c>
      <c r="G2075" t="s">
        <v>18</v>
      </c>
    </row>
    <row r="2076" spans="1:7" x14ac:dyDescent="0.25">
      <c r="A2076" t="s">
        <v>0</v>
      </c>
      <c r="B2076" t="s">
        <v>2141</v>
      </c>
      <c r="C2076">
        <v>3064263</v>
      </c>
      <c r="D2076" s="2">
        <v>2958465</v>
      </c>
      <c r="E2076" s="2">
        <v>44713</v>
      </c>
      <c r="F2076" s="28">
        <v>3829.8</v>
      </c>
      <c r="G2076" t="s">
        <v>3</v>
      </c>
    </row>
    <row r="2077" spans="1:7" x14ac:dyDescent="0.25">
      <c r="A2077" t="s">
        <v>0</v>
      </c>
      <c r="B2077" t="s">
        <v>2141</v>
      </c>
      <c r="C2077">
        <v>3064265</v>
      </c>
      <c r="D2077" s="2">
        <v>2958465</v>
      </c>
      <c r="E2077" s="2">
        <v>44713</v>
      </c>
      <c r="F2077" s="28">
        <v>3829.8</v>
      </c>
      <c r="G2077" t="s">
        <v>3</v>
      </c>
    </row>
    <row r="2078" spans="1:7" x14ac:dyDescent="0.25">
      <c r="A2078" t="s">
        <v>0</v>
      </c>
      <c r="B2078" t="s">
        <v>2141</v>
      </c>
      <c r="C2078">
        <v>3064271</v>
      </c>
      <c r="D2078" s="2">
        <v>2958465</v>
      </c>
      <c r="E2078" s="2">
        <v>44713</v>
      </c>
      <c r="F2078" s="28">
        <v>223</v>
      </c>
      <c r="G2078" t="s">
        <v>18</v>
      </c>
    </row>
    <row r="2079" spans="1:7" x14ac:dyDescent="0.25">
      <c r="A2079" t="s">
        <v>0</v>
      </c>
      <c r="B2079" t="s">
        <v>2141</v>
      </c>
      <c r="C2079">
        <v>3064288</v>
      </c>
      <c r="D2079" s="2">
        <v>2958465</v>
      </c>
      <c r="E2079" s="2">
        <v>44713</v>
      </c>
      <c r="F2079" s="28">
        <v>221</v>
      </c>
      <c r="G2079" t="s">
        <v>18</v>
      </c>
    </row>
    <row r="2080" spans="1:7" x14ac:dyDescent="0.25">
      <c r="A2080" t="s">
        <v>0</v>
      </c>
      <c r="B2080" t="s">
        <v>2141</v>
      </c>
      <c r="C2080">
        <v>3064400</v>
      </c>
      <c r="D2080" s="2">
        <v>2958465</v>
      </c>
      <c r="E2080" s="2">
        <v>45783</v>
      </c>
      <c r="F2080" s="28">
        <v>187</v>
      </c>
      <c r="G2080" t="s">
        <v>18</v>
      </c>
    </row>
    <row r="2081" spans="1:7" x14ac:dyDescent="0.25">
      <c r="A2081" t="s">
        <v>0</v>
      </c>
      <c r="B2081" t="s">
        <v>2141</v>
      </c>
      <c r="C2081">
        <v>3064401</v>
      </c>
      <c r="D2081" s="2">
        <v>2958465</v>
      </c>
      <c r="E2081" s="2">
        <v>45783</v>
      </c>
      <c r="F2081" s="28">
        <v>187</v>
      </c>
      <c r="G2081" t="s">
        <v>18</v>
      </c>
    </row>
    <row r="2082" spans="1:7" x14ac:dyDescent="0.25">
      <c r="A2082" t="s">
        <v>0</v>
      </c>
      <c r="B2082" t="s">
        <v>2141</v>
      </c>
      <c r="C2082">
        <v>3064763</v>
      </c>
      <c r="D2082" s="2">
        <v>2958465</v>
      </c>
      <c r="E2082" s="2">
        <v>40299</v>
      </c>
      <c r="F2082" s="28">
        <v>1995.5</v>
      </c>
      <c r="G2082" t="s">
        <v>3</v>
      </c>
    </row>
    <row r="2083" spans="1:7" x14ac:dyDescent="0.25">
      <c r="A2083" t="s">
        <v>0</v>
      </c>
      <c r="B2083" t="s">
        <v>2141</v>
      </c>
      <c r="C2083">
        <v>3064765</v>
      </c>
      <c r="D2083" s="2">
        <v>2958465</v>
      </c>
      <c r="E2083" s="2">
        <v>43344</v>
      </c>
      <c r="F2083" s="28">
        <v>2918.5</v>
      </c>
      <c r="G2083" t="s">
        <v>3</v>
      </c>
    </row>
    <row r="2084" spans="1:7" x14ac:dyDescent="0.25">
      <c r="A2084" t="s">
        <v>0</v>
      </c>
      <c r="B2084" t="s">
        <v>2141</v>
      </c>
      <c r="C2084">
        <v>3065000</v>
      </c>
      <c r="D2084" s="2">
        <v>2958465</v>
      </c>
      <c r="E2084" s="2">
        <v>44713</v>
      </c>
      <c r="F2084" s="28">
        <v>216</v>
      </c>
      <c r="G2084" t="s">
        <v>18</v>
      </c>
    </row>
    <row r="2085" spans="1:7" x14ac:dyDescent="0.25">
      <c r="A2085" t="s">
        <v>0</v>
      </c>
      <c r="B2085" t="s">
        <v>2141</v>
      </c>
      <c r="C2085">
        <v>3065400</v>
      </c>
      <c r="D2085" s="2">
        <v>2958465</v>
      </c>
      <c r="E2085" s="2">
        <v>44713</v>
      </c>
      <c r="F2085" s="28">
        <v>220</v>
      </c>
      <c r="G2085" t="s">
        <v>18</v>
      </c>
    </row>
    <row r="2086" spans="1:7" x14ac:dyDescent="0.25">
      <c r="A2086" t="s">
        <v>0</v>
      </c>
      <c r="B2086" t="s">
        <v>2141</v>
      </c>
      <c r="C2086">
        <v>3065401</v>
      </c>
      <c r="D2086" s="2">
        <v>2958465</v>
      </c>
      <c r="E2086" s="2">
        <v>44713</v>
      </c>
      <c r="F2086" s="28">
        <v>220</v>
      </c>
      <c r="G2086" t="s">
        <v>18</v>
      </c>
    </row>
    <row r="2087" spans="1:7" x14ac:dyDescent="0.25">
      <c r="A2087" t="s">
        <v>0</v>
      </c>
      <c r="B2087" t="s">
        <v>2141</v>
      </c>
      <c r="C2087">
        <v>3066000</v>
      </c>
      <c r="D2087" s="2">
        <v>2958465</v>
      </c>
      <c r="E2087" s="2">
        <v>44713</v>
      </c>
      <c r="F2087" s="28">
        <v>214</v>
      </c>
      <c r="G2087" t="s">
        <v>18</v>
      </c>
    </row>
    <row r="2088" spans="1:7" x14ac:dyDescent="0.25">
      <c r="A2088" t="s">
        <v>0</v>
      </c>
      <c r="B2088" t="s">
        <v>2141</v>
      </c>
      <c r="C2088">
        <v>3066400</v>
      </c>
      <c r="D2088" s="2">
        <v>2958465</v>
      </c>
      <c r="E2088" s="2">
        <v>44713</v>
      </c>
      <c r="F2088" s="28">
        <v>218</v>
      </c>
      <c r="G2088" t="s">
        <v>18</v>
      </c>
    </row>
    <row r="2089" spans="1:7" x14ac:dyDescent="0.25">
      <c r="A2089" t="s">
        <v>0</v>
      </c>
      <c r="B2089" t="s">
        <v>2141</v>
      </c>
      <c r="C2089">
        <v>3066401</v>
      </c>
      <c r="D2089" s="2">
        <v>2958465</v>
      </c>
      <c r="E2089" s="2">
        <v>44713</v>
      </c>
      <c r="F2089" s="28">
        <v>218</v>
      </c>
      <c r="G2089" t="s">
        <v>18</v>
      </c>
    </row>
    <row r="2090" spans="1:7" x14ac:dyDescent="0.25">
      <c r="A2090" t="s">
        <v>0</v>
      </c>
      <c r="B2090" t="s">
        <v>2141</v>
      </c>
      <c r="C2090">
        <v>3070000</v>
      </c>
      <c r="D2090" s="2">
        <v>2958465</v>
      </c>
      <c r="E2090" s="2">
        <v>44713</v>
      </c>
      <c r="F2090" s="28">
        <v>231</v>
      </c>
      <c r="G2090" t="s">
        <v>18</v>
      </c>
    </row>
    <row r="2091" spans="1:7" x14ac:dyDescent="0.25">
      <c r="A2091" t="s">
        <v>0</v>
      </c>
      <c r="B2091" t="s">
        <v>2141</v>
      </c>
      <c r="C2091">
        <v>3070400</v>
      </c>
      <c r="D2091" s="2">
        <v>2958465</v>
      </c>
      <c r="E2091" s="2">
        <v>44713</v>
      </c>
      <c r="F2091" s="28">
        <v>235</v>
      </c>
      <c r="G2091" t="s">
        <v>18</v>
      </c>
    </row>
    <row r="2092" spans="1:7" x14ac:dyDescent="0.25">
      <c r="A2092" t="s">
        <v>0</v>
      </c>
      <c r="B2092" t="s">
        <v>2141</v>
      </c>
      <c r="C2092">
        <v>3070401</v>
      </c>
      <c r="D2092" s="2">
        <v>2958465</v>
      </c>
      <c r="E2092" s="2">
        <v>44713</v>
      </c>
      <c r="F2092" s="28">
        <v>235</v>
      </c>
      <c r="G2092" t="s">
        <v>18</v>
      </c>
    </row>
    <row r="2093" spans="1:7" x14ac:dyDescent="0.25">
      <c r="A2093" t="s">
        <v>0</v>
      </c>
      <c r="B2093" t="s">
        <v>2141</v>
      </c>
      <c r="C2093">
        <v>3071000</v>
      </c>
      <c r="D2093" s="2">
        <v>2958465</v>
      </c>
      <c r="E2093" s="2">
        <v>44713</v>
      </c>
      <c r="F2093" s="28">
        <v>191</v>
      </c>
      <c r="G2093" t="s">
        <v>18</v>
      </c>
    </row>
    <row r="2094" spans="1:7" x14ac:dyDescent="0.25">
      <c r="A2094" t="s">
        <v>0</v>
      </c>
      <c r="B2094" t="s">
        <v>2141</v>
      </c>
      <c r="C2094">
        <v>3071400</v>
      </c>
      <c r="D2094" s="2">
        <v>2958465</v>
      </c>
      <c r="E2094" s="2">
        <v>44713</v>
      </c>
      <c r="F2094" s="28">
        <v>195</v>
      </c>
      <c r="G2094" t="s">
        <v>18</v>
      </c>
    </row>
    <row r="2095" spans="1:7" x14ac:dyDescent="0.25">
      <c r="A2095" t="s">
        <v>0</v>
      </c>
      <c r="B2095" t="s">
        <v>2141</v>
      </c>
      <c r="C2095">
        <v>3071401</v>
      </c>
      <c r="D2095" s="2">
        <v>2958465</v>
      </c>
      <c r="E2095" s="2">
        <v>44713</v>
      </c>
      <c r="F2095" s="28">
        <v>195</v>
      </c>
      <c r="G2095" t="s">
        <v>18</v>
      </c>
    </row>
    <row r="2096" spans="1:7" x14ac:dyDescent="0.25">
      <c r="A2096" t="s">
        <v>0</v>
      </c>
      <c r="B2096" t="s">
        <v>2141</v>
      </c>
      <c r="C2096">
        <v>3073265</v>
      </c>
      <c r="D2096" s="2">
        <v>2958465</v>
      </c>
      <c r="E2096" s="2">
        <v>41071</v>
      </c>
      <c r="F2096" s="28">
        <v>2873</v>
      </c>
      <c r="G2096" t="s">
        <v>3</v>
      </c>
    </row>
    <row r="2097" spans="1:7" x14ac:dyDescent="0.25">
      <c r="A2097" t="s">
        <v>0</v>
      </c>
      <c r="B2097" t="s">
        <v>2141</v>
      </c>
      <c r="C2097">
        <v>3073763</v>
      </c>
      <c r="D2097" s="2">
        <v>2958465</v>
      </c>
      <c r="E2097" s="2">
        <v>40299</v>
      </c>
      <c r="F2097" s="28">
        <v>2067</v>
      </c>
      <c r="G2097" t="s">
        <v>3</v>
      </c>
    </row>
    <row r="2098" spans="1:7" x14ac:dyDescent="0.25">
      <c r="A2098" t="s">
        <v>0</v>
      </c>
      <c r="B2098" t="s">
        <v>2141</v>
      </c>
      <c r="C2098">
        <v>3073765</v>
      </c>
      <c r="D2098" s="2">
        <v>2958465</v>
      </c>
      <c r="E2098" s="2">
        <v>41071</v>
      </c>
      <c r="F2098" s="28">
        <v>2652</v>
      </c>
      <c r="G2098" t="s">
        <v>3</v>
      </c>
    </row>
    <row r="2099" spans="1:7" x14ac:dyDescent="0.25">
      <c r="A2099" t="s">
        <v>0</v>
      </c>
      <c r="B2099" t="s">
        <v>2141</v>
      </c>
      <c r="C2099">
        <v>3075000</v>
      </c>
      <c r="D2099" s="2">
        <v>2958465</v>
      </c>
      <c r="E2099" s="2">
        <v>44305</v>
      </c>
      <c r="F2099" s="28">
        <v>244</v>
      </c>
      <c r="G2099" t="s">
        <v>18</v>
      </c>
    </row>
    <row r="2100" spans="1:7" x14ac:dyDescent="0.25">
      <c r="A2100" t="s">
        <v>0</v>
      </c>
      <c r="B2100" t="s">
        <v>2141</v>
      </c>
      <c r="C2100">
        <v>3075400</v>
      </c>
      <c r="D2100" s="2">
        <v>2958465</v>
      </c>
      <c r="E2100" s="2">
        <v>44305</v>
      </c>
      <c r="F2100" s="28">
        <v>248</v>
      </c>
      <c r="G2100" t="s">
        <v>18</v>
      </c>
    </row>
    <row r="2101" spans="1:7" x14ac:dyDescent="0.25">
      <c r="A2101" t="s">
        <v>0</v>
      </c>
      <c r="B2101" t="s">
        <v>2141</v>
      </c>
      <c r="C2101">
        <v>3075401</v>
      </c>
      <c r="D2101" s="2">
        <v>2958465</v>
      </c>
      <c r="E2101" s="2">
        <v>44305</v>
      </c>
      <c r="F2101" s="28">
        <v>248</v>
      </c>
      <c r="G2101" t="s">
        <v>18</v>
      </c>
    </row>
    <row r="2102" spans="1:7" x14ac:dyDescent="0.25">
      <c r="A2102" t="s">
        <v>0</v>
      </c>
      <c r="B2102" t="s">
        <v>2141</v>
      </c>
      <c r="C2102">
        <v>3076000</v>
      </c>
      <c r="D2102" s="2">
        <v>2958465</v>
      </c>
      <c r="E2102" s="2">
        <v>44305</v>
      </c>
      <c r="F2102" s="28">
        <v>249</v>
      </c>
      <c r="G2102" t="s">
        <v>18</v>
      </c>
    </row>
    <row r="2103" spans="1:7" x14ac:dyDescent="0.25">
      <c r="A2103" t="s">
        <v>0</v>
      </c>
      <c r="B2103" t="s">
        <v>2141</v>
      </c>
      <c r="C2103">
        <v>3076400</v>
      </c>
      <c r="D2103" s="2">
        <v>2958465</v>
      </c>
      <c r="E2103" s="2">
        <v>44305</v>
      </c>
      <c r="F2103" s="28">
        <v>253</v>
      </c>
      <c r="G2103" t="s">
        <v>18</v>
      </c>
    </row>
    <row r="2104" spans="1:7" x14ac:dyDescent="0.25">
      <c r="A2104" t="s">
        <v>0</v>
      </c>
      <c r="B2104" t="s">
        <v>2141</v>
      </c>
      <c r="C2104">
        <v>3076401</v>
      </c>
      <c r="D2104" s="2">
        <v>2958465</v>
      </c>
      <c r="E2104" s="2">
        <v>44305</v>
      </c>
      <c r="F2104" s="28">
        <v>253</v>
      </c>
      <c r="G2104" t="s">
        <v>18</v>
      </c>
    </row>
    <row r="2105" spans="1:7" x14ac:dyDescent="0.25">
      <c r="A2105" t="s">
        <v>0</v>
      </c>
      <c r="B2105" t="s">
        <v>2141</v>
      </c>
      <c r="C2105">
        <v>3077000</v>
      </c>
      <c r="D2105" s="2">
        <v>2958465</v>
      </c>
      <c r="E2105" s="2">
        <v>44256</v>
      </c>
      <c r="F2105" s="28">
        <v>336</v>
      </c>
      <c r="G2105" t="s">
        <v>18</v>
      </c>
    </row>
    <row r="2106" spans="1:7" x14ac:dyDescent="0.25">
      <c r="A2106" t="s">
        <v>0</v>
      </c>
      <c r="B2106" t="s">
        <v>2141</v>
      </c>
      <c r="C2106">
        <v>3077183</v>
      </c>
      <c r="D2106" s="2">
        <v>2958465</v>
      </c>
      <c r="E2106" s="2">
        <v>45876</v>
      </c>
      <c r="F2106" s="28">
        <v>243.75</v>
      </c>
      <c r="G2106" t="s">
        <v>2</v>
      </c>
    </row>
    <row r="2107" spans="1:7" x14ac:dyDescent="0.25">
      <c r="A2107" t="s">
        <v>0</v>
      </c>
      <c r="B2107" t="s">
        <v>2141</v>
      </c>
      <c r="C2107">
        <v>3077184</v>
      </c>
      <c r="D2107" s="2">
        <v>2958465</v>
      </c>
      <c r="E2107" s="2">
        <v>45876</v>
      </c>
      <c r="F2107" s="28">
        <v>243.75</v>
      </c>
      <c r="G2107" t="s">
        <v>2</v>
      </c>
    </row>
    <row r="2108" spans="1:7" x14ac:dyDescent="0.25">
      <c r="A2108" t="s">
        <v>0</v>
      </c>
      <c r="B2108" t="s">
        <v>2141</v>
      </c>
      <c r="C2108">
        <v>3077400</v>
      </c>
      <c r="D2108" s="2">
        <v>2958465</v>
      </c>
      <c r="E2108" s="2">
        <v>44305</v>
      </c>
      <c r="F2108" s="28">
        <v>340</v>
      </c>
      <c r="G2108" t="s">
        <v>18</v>
      </c>
    </row>
    <row r="2109" spans="1:7" x14ac:dyDescent="0.25">
      <c r="A2109" t="s">
        <v>0</v>
      </c>
      <c r="B2109" t="s">
        <v>2141</v>
      </c>
      <c r="C2109">
        <v>3077401</v>
      </c>
      <c r="D2109" s="2">
        <v>2958465</v>
      </c>
      <c r="E2109" s="2">
        <v>44305</v>
      </c>
      <c r="F2109" s="28">
        <v>340</v>
      </c>
      <c r="G2109" t="s">
        <v>18</v>
      </c>
    </row>
    <row r="2110" spans="1:7" x14ac:dyDescent="0.25">
      <c r="A2110" t="s">
        <v>0</v>
      </c>
      <c r="B2110" t="s">
        <v>2141</v>
      </c>
      <c r="C2110">
        <v>3077683</v>
      </c>
      <c r="D2110" s="2">
        <v>2958465</v>
      </c>
      <c r="E2110" s="2">
        <v>43084</v>
      </c>
      <c r="F2110" s="28">
        <v>326.89999999999998</v>
      </c>
      <c r="G2110" t="s">
        <v>2</v>
      </c>
    </row>
    <row r="2111" spans="1:7" x14ac:dyDescent="0.25">
      <c r="A2111" t="s">
        <v>0</v>
      </c>
      <c r="B2111" t="s">
        <v>2141</v>
      </c>
      <c r="C2111">
        <v>3077684</v>
      </c>
      <c r="D2111" s="2">
        <v>2958465</v>
      </c>
      <c r="E2111" s="2">
        <v>43084</v>
      </c>
      <c r="F2111" s="28">
        <v>326.89999999999998</v>
      </c>
      <c r="G2111" t="s">
        <v>2</v>
      </c>
    </row>
    <row r="2112" spans="1:7" x14ac:dyDescent="0.25">
      <c r="A2112" t="s">
        <v>0</v>
      </c>
      <c r="B2112" t="s">
        <v>2141</v>
      </c>
      <c r="C2112">
        <v>3078000</v>
      </c>
      <c r="D2112" s="2">
        <v>2958465</v>
      </c>
      <c r="E2112" s="2">
        <v>44713</v>
      </c>
      <c r="F2112" s="28">
        <v>251</v>
      </c>
      <c r="G2112" t="s">
        <v>18</v>
      </c>
    </row>
    <row r="2113" spans="1:7" x14ac:dyDescent="0.25">
      <c r="A2113" t="s">
        <v>0</v>
      </c>
      <c r="B2113" t="s">
        <v>2141</v>
      </c>
      <c r="C2113">
        <v>3078400</v>
      </c>
      <c r="D2113" s="2">
        <v>2958465</v>
      </c>
      <c r="E2113" s="2">
        <v>44713</v>
      </c>
      <c r="F2113" s="28">
        <v>255</v>
      </c>
      <c r="G2113" t="s">
        <v>18</v>
      </c>
    </row>
    <row r="2114" spans="1:7" x14ac:dyDescent="0.25">
      <c r="A2114" t="s">
        <v>0</v>
      </c>
      <c r="B2114" t="s">
        <v>2141</v>
      </c>
      <c r="C2114">
        <v>3078401</v>
      </c>
      <c r="D2114" s="2">
        <v>2958465</v>
      </c>
      <c r="E2114" s="2">
        <v>44713</v>
      </c>
      <c r="F2114" s="28">
        <v>255</v>
      </c>
      <c r="G2114" t="s">
        <v>18</v>
      </c>
    </row>
    <row r="2115" spans="1:7" x14ac:dyDescent="0.25">
      <c r="A2115" t="s">
        <v>0</v>
      </c>
      <c r="B2115" t="s">
        <v>2141</v>
      </c>
      <c r="C2115">
        <v>3079000</v>
      </c>
      <c r="D2115" s="2">
        <v>2958465</v>
      </c>
      <c r="E2115" s="2">
        <v>44713</v>
      </c>
      <c r="F2115" s="28">
        <v>226</v>
      </c>
      <c r="G2115" t="s">
        <v>18</v>
      </c>
    </row>
    <row r="2116" spans="1:7" x14ac:dyDescent="0.25">
      <c r="A2116" t="s">
        <v>0</v>
      </c>
      <c r="B2116" t="s">
        <v>2141</v>
      </c>
      <c r="C2116">
        <v>3079400</v>
      </c>
      <c r="D2116" s="2">
        <v>2958465</v>
      </c>
      <c r="E2116" s="2">
        <v>44713</v>
      </c>
      <c r="F2116" s="28">
        <v>230</v>
      </c>
      <c r="G2116" t="s">
        <v>18</v>
      </c>
    </row>
    <row r="2117" spans="1:7" x14ac:dyDescent="0.25">
      <c r="A2117" t="s">
        <v>0</v>
      </c>
      <c r="B2117" t="s">
        <v>2141</v>
      </c>
      <c r="C2117">
        <v>3079401</v>
      </c>
      <c r="D2117" s="2">
        <v>2958465</v>
      </c>
      <c r="E2117" s="2">
        <v>44713</v>
      </c>
      <c r="F2117" s="28">
        <v>230</v>
      </c>
      <c r="G2117" t="s">
        <v>18</v>
      </c>
    </row>
    <row r="2118" spans="1:7" x14ac:dyDescent="0.25">
      <c r="A2118" t="s">
        <v>0</v>
      </c>
      <c r="B2118" t="s">
        <v>2141</v>
      </c>
      <c r="C2118">
        <v>3080000</v>
      </c>
      <c r="D2118" s="2">
        <v>2958465</v>
      </c>
      <c r="E2118" s="2">
        <v>44713</v>
      </c>
      <c r="F2118" s="28">
        <v>241</v>
      </c>
      <c r="G2118" t="s">
        <v>18</v>
      </c>
    </row>
    <row r="2119" spans="1:7" x14ac:dyDescent="0.25">
      <c r="A2119" t="s">
        <v>0</v>
      </c>
      <c r="B2119" t="s">
        <v>2141</v>
      </c>
      <c r="C2119">
        <v>3080400</v>
      </c>
      <c r="D2119" s="2">
        <v>2958465</v>
      </c>
      <c r="E2119" s="2">
        <v>44713</v>
      </c>
      <c r="F2119" s="28">
        <v>245</v>
      </c>
      <c r="G2119" t="s">
        <v>18</v>
      </c>
    </row>
    <row r="2120" spans="1:7" x14ac:dyDescent="0.25">
      <c r="A2120" t="s">
        <v>0</v>
      </c>
      <c r="B2120" t="s">
        <v>2141</v>
      </c>
      <c r="C2120">
        <v>3080401</v>
      </c>
      <c r="D2120" s="2">
        <v>2958465</v>
      </c>
      <c r="E2120" s="2">
        <v>44713</v>
      </c>
      <c r="F2120" s="28">
        <v>245</v>
      </c>
      <c r="G2120" t="s">
        <v>18</v>
      </c>
    </row>
    <row r="2121" spans="1:7" x14ac:dyDescent="0.25">
      <c r="A2121" t="s">
        <v>0</v>
      </c>
      <c r="B2121" t="s">
        <v>2141</v>
      </c>
      <c r="C2121">
        <v>3081000</v>
      </c>
      <c r="D2121" s="2">
        <v>2958465</v>
      </c>
      <c r="E2121" s="2">
        <v>44713</v>
      </c>
      <c r="F2121" s="28">
        <v>192</v>
      </c>
      <c r="G2121" t="s">
        <v>18</v>
      </c>
    </row>
    <row r="2122" spans="1:7" x14ac:dyDescent="0.25">
      <c r="A2122" t="s">
        <v>0</v>
      </c>
      <c r="B2122" t="s">
        <v>2141</v>
      </c>
      <c r="C2122">
        <v>3081400</v>
      </c>
      <c r="D2122" s="2">
        <v>2958465</v>
      </c>
      <c r="E2122" s="2">
        <v>44713</v>
      </c>
      <c r="F2122" s="28">
        <v>196</v>
      </c>
      <c r="G2122" t="s">
        <v>18</v>
      </c>
    </row>
    <row r="2123" spans="1:7" x14ac:dyDescent="0.25">
      <c r="A2123" t="s">
        <v>0</v>
      </c>
      <c r="B2123" t="s">
        <v>2141</v>
      </c>
      <c r="C2123">
        <v>3081401</v>
      </c>
      <c r="D2123" s="2">
        <v>2958465</v>
      </c>
      <c r="E2123" s="2">
        <v>44713</v>
      </c>
      <c r="F2123" s="28">
        <v>196</v>
      </c>
      <c r="G2123" t="s">
        <v>18</v>
      </c>
    </row>
    <row r="2124" spans="1:7" x14ac:dyDescent="0.25">
      <c r="A2124" t="s">
        <v>0</v>
      </c>
      <c r="B2124" t="s">
        <v>2141</v>
      </c>
      <c r="C2124">
        <v>3081403</v>
      </c>
      <c r="D2124" s="2">
        <v>2958465</v>
      </c>
      <c r="E2124" s="2">
        <v>44713</v>
      </c>
      <c r="F2124" s="28">
        <v>196</v>
      </c>
      <c r="G2124" t="s">
        <v>18</v>
      </c>
    </row>
    <row r="2125" spans="1:7" x14ac:dyDescent="0.25">
      <c r="A2125" t="s">
        <v>0</v>
      </c>
      <c r="B2125" t="s">
        <v>2141</v>
      </c>
      <c r="C2125">
        <v>3081405</v>
      </c>
      <c r="D2125" s="2">
        <v>2958465</v>
      </c>
      <c r="E2125" s="2">
        <v>44713</v>
      </c>
      <c r="F2125" s="28">
        <v>196</v>
      </c>
      <c r="G2125" t="s">
        <v>18</v>
      </c>
    </row>
    <row r="2126" spans="1:7" x14ac:dyDescent="0.25">
      <c r="A2126" t="s">
        <v>0</v>
      </c>
      <c r="B2126" t="s">
        <v>2141</v>
      </c>
      <c r="C2126">
        <v>3082000</v>
      </c>
      <c r="D2126" s="2">
        <v>2958465</v>
      </c>
      <c r="E2126" s="2">
        <v>44713</v>
      </c>
      <c r="F2126" s="28">
        <v>197</v>
      </c>
      <c r="G2126" t="s">
        <v>18</v>
      </c>
    </row>
    <row r="2127" spans="1:7" x14ac:dyDescent="0.25">
      <c r="A2127" t="s">
        <v>0</v>
      </c>
      <c r="B2127" t="s">
        <v>2141</v>
      </c>
      <c r="C2127">
        <v>3082400</v>
      </c>
      <c r="D2127" s="2">
        <v>2958465</v>
      </c>
      <c r="E2127" s="2">
        <v>44713</v>
      </c>
      <c r="F2127" s="28">
        <v>201</v>
      </c>
      <c r="G2127" t="s">
        <v>18</v>
      </c>
    </row>
    <row r="2128" spans="1:7" x14ac:dyDescent="0.25">
      <c r="A2128" t="s">
        <v>0</v>
      </c>
      <c r="B2128" t="s">
        <v>2141</v>
      </c>
      <c r="C2128">
        <v>3082401</v>
      </c>
      <c r="D2128" s="2">
        <v>2958465</v>
      </c>
      <c r="E2128" s="2">
        <v>44713</v>
      </c>
      <c r="F2128" s="28">
        <v>201</v>
      </c>
      <c r="G2128" t="s">
        <v>18</v>
      </c>
    </row>
    <row r="2129" spans="1:7" x14ac:dyDescent="0.25">
      <c r="A2129" t="s">
        <v>0</v>
      </c>
      <c r="B2129" t="s">
        <v>2141</v>
      </c>
      <c r="C2129">
        <v>3082403</v>
      </c>
      <c r="D2129" s="2">
        <v>2958465</v>
      </c>
      <c r="E2129" s="2">
        <v>44713</v>
      </c>
      <c r="F2129" s="28">
        <v>201</v>
      </c>
      <c r="G2129" t="s">
        <v>18</v>
      </c>
    </row>
    <row r="2130" spans="1:7" x14ac:dyDescent="0.25">
      <c r="A2130" t="s">
        <v>0</v>
      </c>
      <c r="B2130" t="s">
        <v>2141</v>
      </c>
      <c r="C2130">
        <v>3083000</v>
      </c>
      <c r="D2130" s="2">
        <v>2958465</v>
      </c>
      <c r="E2130" s="2">
        <v>44713</v>
      </c>
      <c r="F2130" s="28">
        <v>221</v>
      </c>
      <c r="G2130" t="s">
        <v>18</v>
      </c>
    </row>
    <row r="2131" spans="1:7" x14ac:dyDescent="0.25">
      <c r="A2131" t="s">
        <v>0</v>
      </c>
      <c r="B2131" t="s">
        <v>2141</v>
      </c>
      <c r="C2131">
        <v>3083400</v>
      </c>
      <c r="D2131" s="2">
        <v>2958465</v>
      </c>
      <c r="E2131" s="2">
        <v>44713</v>
      </c>
      <c r="F2131" s="28">
        <v>225</v>
      </c>
      <c r="G2131" t="s">
        <v>18</v>
      </c>
    </row>
    <row r="2132" spans="1:7" x14ac:dyDescent="0.25">
      <c r="A2132" t="s">
        <v>0</v>
      </c>
      <c r="B2132" t="s">
        <v>2141</v>
      </c>
      <c r="C2132">
        <v>3083401</v>
      </c>
      <c r="D2132" s="2">
        <v>2958465</v>
      </c>
      <c r="E2132" s="2">
        <v>44713</v>
      </c>
      <c r="F2132" s="28">
        <v>225</v>
      </c>
      <c r="G2132" t="s">
        <v>18</v>
      </c>
    </row>
    <row r="2133" spans="1:7" x14ac:dyDescent="0.25">
      <c r="A2133" t="s">
        <v>0</v>
      </c>
      <c r="B2133" t="s">
        <v>2141</v>
      </c>
      <c r="C2133">
        <v>3084000</v>
      </c>
      <c r="D2133" s="2">
        <v>2958465</v>
      </c>
      <c r="E2133" s="2">
        <v>44713</v>
      </c>
      <c r="F2133" s="28">
        <v>207</v>
      </c>
      <c r="G2133" t="s">
        <v>18</v>
      </c>
    </row>
    <row r="2134" spans="1:7" x14ac:dyDescent="0.25">
      <c r="A2134" t="s">
        <v>0</v>
      </c>
      <c r="B2134" t="s">
        <v>2141</v>
      </c>
      <c r="C2134">
        <v>3084263</v>
      </c>
      <c r="D2134" s="2">
        <v>2958465</v>
      </c>
      <c r="E2134" s="2">
        <v>44713</v>
      </c>
      <c r="F2134" s="28">
        <v>3560.7</v>
      </c>
      <c r="G2134" t="s">
        <v>3</v>
      </c>
    </row>
    <row r="2135" spans="1:7" x14ac:dyDescent="0.25">
      <c r="A2135" t="s">
        <v>0</v>
      </c>
      <c r="B2135" t="s">
        <v>2141</v>
      </c>
      <c r="C2135">
        <v>3084264</v>
      </c>
      <c r="D2135" s="2">
        <v>2958465</v>
      </c>
      <c r="E2135" s="2">
        <v>44713</v>
      </c>
      <c r="F2135" s="28">
        <v>3560.7</v>
      </c>
      <c r="G2135" t="s">
        <v>3</v>
      </c>
    </row>
    <row r="2136" spans="1:7" x14ac:dyDescent="0.25">
      <c r="A2136" t="s">
        <v>0</v>
      </c>
      <c r="B2136" t="s">
        <v>2141</v>
      </c>
      <c r="C2136">
        <v>3084265</v>
      </c>
      <c r="D2136" s="2">
        <v>2958465</v>
      </c>
      <c r="E2136" s="2">
        <v>44713</v>
      </c>
      <c r="F2136" s="28">
        <v>3560.7</v>
      </c>
      <c r="G2136" t="s">
        <v>3</v>
      </c>
    </row>
    <row r="2137" spans="1:7" x14ac:dyDescent="0.25">
      <c r="A2137" t="s">
        <v>0</v>
      </c>
      <c r="B2137" t="s">
        <v>2141</v>
      </c>
      <c r="C2137">
        <v>3084271</v>
      </c>
      <c r="D2137" s="2">
        <v>2958465</v>
      </c>
      <c r="E2137" s="2">
        <v>44713</v>
      </c>
      <c r="F2137" s="28">
        <v>217</v>
      </c>
      <c r="G2137" t="s">
        <v>18</v>
      </c>
    </row>
    <row r="2138" spans="1:7" x14ac:dyDescent="0.25">
      <c r="A2138" t="s">
        <v>0</v>
      </c>
      <c r="B2138" t="s">
        <v>2141</v>
      </c>
      <c r="C2138">
        <v>3084288</v>
      </c>
      <c r="D2138" s="2">
        <v>2958465</v>
      </c>
      <c r="E2138" s="2">
        <v>44713</v>
      </c>
      <c r="F2138" s="28">
        <v>215</v>
      </c>
      <c r="G2138" t="s">
        <v>18</v>
      </c>
    </row>
    <row r="2139" spans="1:7" x14ac:dyDescent="0.25">
      <c r="A2139" t="s">
        <v>0</v>
      </c>
      <c r="B2139" t="s">
        <v>2141</v>
      </c>
      <c r="C2139">
        <v>3084400</v>
      </c>
      <c r="D2139" s="2">
        <v>2958465</v>
      </c>
      <c r="E2139" s="2">
        <v>44713</v>
      </c>
      <c r="F2139" s="28">
        <v>211</v>
      </c>
      <c r="G2139" t="s">
        <v>18</v>
      </c>
    </row>
    <row r="2140" spans="1:7" x14ac:dyDescent="0.25">
      <c r="A2140" t="s">
        <v>0</v>
      </c>
      <c r="B2140" t="s">
        <v>2141</v>
      </c>
      <c r="C2140">
        <v>3084401</v>
      </c>
      <c r="D2140" s="2">
        <v>2958465</v>
      </c>
      <c r="E2140" s="2">
        <v>44713</v>
      </c>
      <c r="F2140" s="28">
        <v>211</v>
      </c>
      <c r="G2140" t="s">
        <v>18</v>
      </c>
    </row>
    <row r="2141" spans="1:7" x14ac:dyDescent="0.25">
      <c r="A2141" t="s">
        <v>0</v>
      </c>
      <c r="B2141" t="s">
        <v>2141</v>
      </c>
      <c r="C2141">
        <v>3084403</v>
      </c>
      <c r="D2141" s="2">
        <v>2958465</v>
      </c>
      <c r="E2141" s="2">
        <v>44713</v>
      </c>
      <c r="F2141" s="28">
        <v>211</v>
      </c>
      <c r="G2141" t="s">
        <v>18</v>
      </c>
    </row>
    <row r="2142" spans="1:7" x14ac:dyDescent="0.25">
      <c r="A2142" t="s">
        <v>0</v>
      </c>
      <c r="B2142" t="s">
        <v>2141</v>
      </c>
      <c r="C2142">
        <v>3084405</v>
      </c>
      <c r="D2142" s="2">
        <v>2958465</v>
      </c>
      <c r="E2142" s="2">
        <v>44713</v>
      </c>
      <c r="F2142" s="28">
        <v>211</v>
      </c>
      <c r="G2142" t="s">
        <v>18</v>
      </c>
    </row>
    <row r="2143" spans="1:7" x14ac:dyDescent="0.25">
      <c r="A2143" t="s">
        <v>0</v>
      </c>
      <c r="B2143" t="s">
        <v>2141</v>
      </c>
      <c r="C2143">
        <v>3084763</v>
      </c>
      <c r="D2143" s="2">
        <v>2958465</v>
      </c>
      <c r="E2143" s="2">
        <v>40299</v>
      </c>
      <c r="F2143" s="28">
        <v>1872</v>
      </c>
      <c r="G2143" t="s">
        <v>3</v>
      </c>
    </row>
    <row r="2144" spans="1:7" x14ac:dyDescent="0.25">
      <c r="A2144" t="s">
        <v>0</v>
      </c>
      <c r="B2144" t="s">
        <v>2141</v>
      </c>
      <c r="C2144">
        <v>3084765</v>
      </c>
      <c r="D2144" s="2">
        <v>2958465</v>
      </c>
      <c r="E2144" s="2">
        <v>43344</v>
      </c>
      <c r="F2144" s="28">
        <v>2698.8</v>
      </c>
      <c r="G2144" t="s">
        <v>3</v>
      </c>
    </row>
    <row r="2145" spans="1:7" x14ac:dyDescent="0.25">
      <c r="A2145" t="s">
        <v>0</v>
      </c>
      <c r="B2145" t="s">
        <v>2141</v>
      </c>
      <c r="C2145">
        <v>3085271</v>
      </c>
      <c r="D2145" s="2">
        <v>2958465</v>
      </c>
      <c r="E2145" s="2">
        <v>42919</v>
      </c>
      <c r="F2145" s="28">
        <v>141</v>
      </c>
      <c r="G2145" t="s">
        <v>18</v>
      </c>
    </row>
    <row r="2146" spans="1:7" x14ac:dyDescent="0.25">
      <c r="A2146" t="s">
        <v>0</v>
      </c>
      <c r="B2146" t="s">
        <v>2141</v>
      </c>
      <c r="C2146">
        <v>3085765</v>
      </c>
      <c r="D2146" s="2">
        <v>2958465</v>
      </c>
      <c r="E2146" s="2">
        <v>42917</v>
      </c>
      <c r="F2146" s="28">
        <v>2691</v>
      </c>
      <c r="G2146" t="s">
        <v>3</v>
      </c>
    </row>
    <row r="2147" spans="1:7" x14ac:dyDescent="0.25">
      <c r="A2147" t="s">
        <v>0</v>
      </c>
      <c r="B2147" t="s">
        <v>2141</v>
      </c>
      <c r="C2147">
        <v>3086000</v>
      </c>
      <c r="D2147" s="2">
        <v>2958465</v>
      </c>
      <c r="E2147" s="2">
        <v>44713</v>
      </c>
      <c r="F2147" s="28">
        <v>212</v>
      </c>
      <c r="G2147" t="s">
        <v>18</v>
      </c>
    </row>
    <row r="2148" spans="1:7" x14ac:dyDescent="0.25">
      <c r="A2148" t="s">
        <v>0</v>
      </c>
      <c r="B2148" t="s">
        <v>2141</v>
      </c>
      <c r="C2148">
        <v>3086400</v>
      </c>
      <c r="D2148" s="2">
        <v>2958465</v>
      </c>
      <c r="E2148" s="2">
        <v>44713</v>
      </c>
      <c r="F2148" s="28">
        <v>216</v>
      </c>
      <c r="G2148" t="s">
        <v>18</v>
      </c>
    </row>
    <row r="2149" spans="1:7" x14ac:dyDescent="0.25">
      <c r="A2149" t="s">
        <v>0</v>
      </c>
      <c r="B2149" t="s">
        <v>2141</v>
      </c>
      <c r="C2149">
        <v>3086401</v>
      </c>
      <c r="D2149" s="2">
        <v>2958465</v>
      </c>
      <c r="E2149" s="2">
        <v>44713</v>
      </c>
      <c r="F2149" s="28">
        <v>216</v>
      </c>
      <c r="G2149" t="s">
        <v>18</v>
      </c>
    </row>
    <row r="2150" spans="1:7" x14ac:dyDescent="0.25">
      <c r="A2150" t="s">
        <v>0</v>
      </c>
      <c r="B2150" t="s">
        <v>2141</v>
      </c>
      <c r="C2150">
        <v>3088000</v>
      </c>
      <c r="D2150" s="2">
        <v>2958465</v>
      </c>
      <c r="E2150" s="2">
        <v>45530</v>
      </c>
      <c r="F2150" s="28">
        <v>216</v>
      </c>
      <c r="G2150" t="s">
        <v>18</v>
      </c>
    </row>
    <row r="2151" spans="1:7" x14ac:dyDescent="0.25">
      <c r="A2151" t="s">
        <v>0</v>
      </c>
      <c r="B2151" t="s">
        <v>2141</v>
      </c>
      <c r="C2151">
        <v>3088400</v>
      </c>
      <c r="D2151" s="2">
        <v>2958465</v>
      </c>
      <c r="E2151" s="2">
        <v>45530</v>
      </c>
      <c r="F2151" s="28">
        <v>220</v>
      </c>
      <c r="G2151" t="s">
        <v>18</v>
      </c>
    </row>
    <row r="2152" spans="1:7" x14ac:dyDescent="0.25">
      <c r="A2152" t="s">
        <v>0</v>
      </c>
      <c r="B2152" t="s">
        <v>2141</v>
      </c>
      <c r="C2152">
        <v>3088401</v>
      </c>
      <c r="D2152" s="2">
        <v>2958465</v>
      </c>
      <c r="E2152" s="2">
        <v>45530</v>
      </c>
      <c r="F2152" s="28">
        <v>220</v>
      </c>
      <c r="G2152" t="s">
        <v>18</v>
      </c>
    </row>
    <row r="2153" spans="1:7" x14ac:dyDescent="0.25">
      <c r="A2153" t="s">
        <v>0</v>
      </c>
      <c r="B2153" t="s">
        <v>2141</v>
      </c>
      <c r="C2153">
        <v>3089000</v>
      </c>
      <c r="D2153" s="2">
        <v>2958465</v>
      </c>
      <c r="E2153" s="2">
        <v>44713</v>
      </c>
      <c r="F2153" s="28">
        <v>207</v>
      </c>
      <c r="G2153" t="s">
        <v>18</v>
      </c>
    </row>
    <row r="2154" spans="1:7" x14ac:dyDescent="0.25">
      <c r="A2154" t="s">
        <v>0</v>
      </c>
      <c r="B2154" t="s">
        <v>2141</v>
      </c>
      <c r="C2154">
        <v>3089400</v>
      </c>
      <c r="D2154" s="2">
        <v>2958465</v>
      </c>
      <c r="E2154" s="2">
        <v>44713</v>
      </c>
      <c r="F2154" s="28">
        <v>211</v>
      </c>
      <c r="G2154" t="s">
        <v>18</v>
      </c>
    </row>
    <row r="2155" spans="1:7" x14ac:dyDescent="0.25">
      <c r="A2155" t="s">
        <v>0</v>
      </c>
      <c r="B2155" t="s">
        <v>2141</v>
      </c>
      <c r="C2155">
        <v>3089401</v>
      </c>
      <c r="D2155" s="2">
        <v>2958465</v>
      </c>
      <c r="E2155" s="2">
        <v>44713</v>
      </c>
      <c r="F2155" s="28">
        <v>211</v>
      </c>
      <c r="G2155" t="s">
        <v>18</v>
      </c>
    </row>
    <row r="2156" spans="1:7" x14ac:dyDescent="0.25">
      <c r="A2156" t="s">
        <v>0</v>
      </c>
      <c r="B2156" t="s">
        <v>2141</v>
      </c>
      <c r="C2156">
        <v>3091000</v>
      </c>
      <c r="D2156" s="2">
        <v>2958465</v>
      </c>
      <c r="E2156" s="2">
        <v>44713</v>
      </c>
      <c r="F2156" s="28">
        <v>171</v>
      </c>
      <c r="G2156" t="s">
        <v>18</v>
      </c>
    </row>
    <row r="2157" spans="1:7" x14ac:dyDescent="0.25">
      <c r="A2157" t="s">
        <v>0</v>
      </c>
      <c r="B2157" t="s">
        <v>2141</v>
      </c>
      <c r="C2157">
        <v>3091400</v>
      </c>
      <c r="D2157" s="2">
        <v>2958465</v>
      </c>
      <c r="E2157" s="2">
        <v>44713</v>
      </c>
      <c r="F2157" s="28">
        <v>175</v>
      </c>
      <c r="G2157" t="s">
        <v>18</v>
      </c>
    </row>
    <row r="2158" spans="1:7" x14ac:dyDescent="0.25">
      <c r="A2158" t="s">
        <v>0</v>
      </c>
      <c r="B2158" t="s">
        <v>2141</v>
      </c>
      <c r="C2158">
        <v>3091401</v>
      </c>
      <c r="D2158" s="2">
        <v>2958465</v>
      </c>
      <c r="E2158" s="2">
        <v>44713</v>
      </c>
      <c r="F2158" s="28">
        <v>175</v>
      </c>
      <c r="G2158" t="s">
        <v>18</v>
      </c>
    </row>
    <row r="2159" spans="1:7" x14ac:dyDescent="0.25">
      <c r="A2159" t="s">
        <v>0</v>
      </c>
      <c r="B2159" t="s">
        <v>2141</v>
      </c>
      <c r="C2159">
        <v>3092000</v>
      </c>
      <c r="D2159" s="2">
        <v>2958465</v>
      </c>
      <c r="E2159" s="2">
        <v>44713</v>
      </c>
      <c r="F2159" s="28">
        <v>171</v>
      </c>
      <c r="G2159" t="s">
        <v>18</v>
      </c>
    </row>
    <row r="2160" spans="1:7" x14ac:dyDescent="0.25">
      <c r="A2160" t="s">
        <v>0</v>
      </c>
      <c r="B2160" t="s">
        <v>2141</v>
      </c>
      <c r="C2160">
        <v>3092400</v>
      </c>
      <c r="D2160" s="2">
        <v>2958465</v>
      </c>
      <c r="E2160" s="2">
        <v>44713</v>
      </c>
      <c r="F2160" s="28">
        <v>175</v>
      </c>
      <c r="G2160" t="s">
        <v>18</v>
      </c>
    </row>
    <row r="2161" spans="1:7" x14ac:dyDescent="0.25">
      <c r="A2161" t="s">
        <v>0</v>
      </c>
      <c r="B2161" t="s">
        <v>2141</v>
      </c>
      <c r="C2161">
        <v>3092401</v>
      </c>
      <c r="D2161" s="2">
        <v>2958465</v>
      </c>
      <c r="E2161" s="2">
        <v>44713</v>
      </c>
      <c r="F2161" s="28">
        <v>175</v>
      </c>
      <c r="G2161" t="s">
        <v>18</v>
      </c>
    </row>
    <row r="2162" spans="1:7" x14ac:dyDescent="0.25">
      <c r="A2162" t="s">
        <v>0</v>
      </c>
      <c r="B2162" t="s">
        <v>2141</v>
      </c>
      <c r="C2162">
        <v>3093000</v>
      </c>
      <c r="D2162" s="2">
        <v>2958465</v>
      </c>
      <c r="E2162" s="2">
        <v>44713</v>
      </c>
      <c r="F2162" s="28">
        <v>176</v>
      </c>
      <c r="G2162" t="s">
        <v>18</v>
      </c>
    </row>
    <row r="2163" spans="1:7" x14ac:dyDescent="0.25">
      <c r="A2163" t="s">
        <v>0</v>
      </c>
      <c r="B2163" t="s">
        <v>2141</v>
      </c>
      <c r="C2163">
        <v>3093400</v>
      </c>
      <c r="D2163" s="2">
        <v>2958465</v>
      </c>
      <c r="E2163" s="2">
        <v>44713</v>
      </c>
      <c r="F2163" s="28">
        <v>180</v>
      </c>
      <c r="G2163" t="s">
        <v>18</v>
      </c>
    </row>
    <row r="2164" spans="1:7" x14ac:dyDescent="0.25">
      <c r="A2164" t="s">
        <v>0</v>
      </c>
      <c r="B2164" t="s">
        <v>2141</v>
      </c>
      <c r="C2164">
        <v>3093401</v>
      </c>
      <c r="D2164" s="2">
        <v>2958465</v>
      </c>
      <c r="E2164" s="2">
        <v>44713</v>
      </c>
      <c r="F2164" s="28">
        <v>180</v>
      </c>
      <c r="G2164" t="s">
        <v>18</v>
      </c>
    </row>
    <row r="2165" spans="1:7" x14ac:dyDescent="0.25">
      <c r="A2165" t="s">
        <v>0</v>
      </c>
      <c r="B2165" t="s">
        <v>2141</v>
      </c>
      <c r="C2165">
        <v>3094000</v>
      </c>
      <c r="D2165" s="2">
        <v>2958465</v>
      </c>
      <c r="E2165" s="2">
        <v>44713</v>
      </c>
      <c r="F2165" s="28">
        <v>213</v>
      </c>
      <c r="G2165" t="s">
        <v>18</v>
      </c>
    </row>
    <row r="2166" spans="1:7" x14ac:dyDescent="0.25">
      <c r="A2166" t="s">
        <v>0</v>
      </c>
      <c r="B2166" t="s">
        <v>2141</v>
      </c>
      <c r="C2166">
        <v>3094400</v>
      </c>
      <c r="D2166" s="2">
        <v>2958465</v>
      </c>
      <c r="E2166" s="2">
        <v>44713</v>
      </c>
      <c r="F2166" s="28">
        <v>217</v>
      </c>
      <c r="G2166" t="s">
        <v>18</v>
      </c>
    </row>
    <row r="2167" spans="1:7" x14ac:dyDescent="0.25">
      <c r="A2167" t="s">
        <v>0</v>
      </c>
      <c r="B2167" t="s">
        <v>2141</v>
      </c>
      <c r="C2167">
        <v>3094401</v>
      </c>
      <c r="D2167" s="2">
        <v>2958465</v>
      </c>
      <c r="E2167" s="2">
        <v>44713</v>
      </c>
      <c r="F2167" s="28">
        <v>217</v>
      </c>
      <c r="G2167" t="s">
        <v>18</v>
      </c>
    </row>
    <row r="2168" spans="1:7" x14ac:dyDescent="0.25">
      <c r="A2168" t="s">
        <v>0</v>
      </c>
      <c r="B2168" t="s">
        <v>2141</v>
      </c>
      <c r="C2168">
        <v>3095000</v>
      </c>
      <c r="D2168" s="2">
        <v>2958465</v>
      </c>
      <c r="E2168" s="2">
        <v>44713</v>
      </c>
      <c r="F2168" s="28">
        <v>186</v>
      </c>
      <c r="G2168" t="s">
        <v>18</v>
      </c>
    </row>
    <row r="2169" spans="1:7" x14ac:dyDescent="0.25">
      <c r="A2169" t="s">
        <v>0</v>
      </c>
      <c r="B2169" t="s">
        <v>2141</v>
      </c>
      <c r="C2169">
        <v>3095400</v>
      </c>
      <c r="D2169" s="2">
        <v>2958465</v>
      </c>
      <c r="E2169" s="2">
        <v>44713</v>
      </c>
      <c r="F2169" s="28">
        <v>190</v>
      </c>
      <c r="G2169" t="s">
        <v>18</v>
      </c>
    </row>
    <row r="2170" spans="1:7" x14ac:dyDescent="0.25">
      <c r="A2170" t="s">
        <v>0</v>
      </c>
      <c r="B2170" t="s">
        <v>2141</v>
      </c>
      <c r="C2170">
        <v>3095401</v>
      </c>
      <c r="D2170" s="2">
        <v>2958465</v>
      </c>
      <c r="E2170" s="2">
        <v>44713</v>
      </c>
      <c r="F2170" s="28">
        <v>190</v>
      </c>
      <c r="G2170" t="s">
        <v>18</v>
      </c>
    </row>
    <row r="2171" spans="1:7" x14ac:dyDescent="0.25">
      <c r="A2171" t="s">
        <v>0</v>
      </c>
      <c r="B2171" t="s">
        <v>2141</v>
      </c>
      <c r="C2171">
        <v>3096000</v>
      </c>
      <c r="D2171" s="2">
        <v>2958465</v>
      </c>
      <c r="E2171" s="2">
        <v>44713</v>
      </c>
      <c r="F2171" s="28">
        <v>224</v>
      </c>
      <c r="G2171" t="s">
        <v>18</v>
      </c>
    </row>
    <row r="2172" spans="1:7" x14ac:dyDescent="0.25">
      <c r="A2172" t="s">
        <v>0</v>
      </c>
      <c r="B2172" t="s">
        <v>2141</v>
      </c>
      <c r="C2172">
        <v>3096400</v>
      </c>
      <c r="D2172" s="2">
        <v>2958465</v>
      </c>
      <c r="E2172" s="2">
        <v>44713</v>
      </c>
      <c r="F2172" s="28">
        <v>228</v>
      </c>
      <c r="G2172" t="s">
        <v>18</v>
      </c>
    </row>
    <row r="2173" spans="1:7" x14ac:dyDescent="0.25">
      <c r="A2173" t="s">
        <v>0</v>
      </c>
      <c r="B2173" t="s">
        <v>2141</v>
      </c>
      <c r="C2173">
        <v>3096401</v>
      </c>
      <c r="D2173" s="2">
        <v>2958465</v>
      </c>
      <c r="E2173" s="2">
        <v>44713</v>
      </c>
      <c r="F2173" s="28">
        <v>228</v>
      </c>
      <c r="G2173" t="s">
        <v>18</v>
      </c>
    </row>
    <row r="2174" spans="1:7" x14ac:dyDescent="0.25">
      <c r="A2174" t="s">
        <v>0</v>
      </c>
      <c r="B2174" t="s">
        <v>2141</v>
      </c>
      <c r="C2174">
        <v>3098000</v>
      </c>
      <c r="D2174" s="2">
        <v>2958465</v>
      </c>
      <c r="E2174" s="2">
        <v>44713</v>
      </c>
      <c r="F2174" s="28">
        <v>207</v>
      </c>
      <c r="G2174" t="s">
        <v>18</v>
      </c>
    </row>
    <row r="2175" spans="1:7" x14ac:dyDescent="0.25">
      <c r="A2175" t="s">
        <v>0</v>
      </c>
      <c r="B2175" t="s">
        <v>2141</v>
      </c>
      <c r="C2175">
        <v>3098400</v>
      </c>
      <c r="D2175" s="2">
        <v>2958465</v>
      </c>
      <c r="E2175" s="2">
        <v>44713</v>
      </c>
      <c r="F2175" s="28">
        <v>211</v>
      </c>
      <c r="G2175" t="s">
        <v>18</v>
      </c>
    </row>
    <row r="2176" spans="1:7" x14ac:dyDescent="0.25">
      <c r="A2176" t="s">
        <v>0</v>
      </c>
      <c r="B2176" t="s">
        <v>2141</v>
      </c>
      <c r="C2176">
        <v>3098401</v>
      </c>
      <c r="D2176" s="2">
        <v>2958465</v>
      </c>
      <c r="E2176" s="2">
        <v>44713</v>
      </c>
      <c r="F2176" s="28">
        <v>211</v>
      </c>
      <c r="G2176" t="s">
        <v>18</v>
      </c>
    </row>
    <row r="2177" spans="1:7" x14ac:dyDescent="0.25">
      <c r="A2177" t="s">
        <v>0</v>
      </c>
      <c r="B2177" t="s">
        <v>2141</v>
      </c>
      <c r="C2177">
        <v>3099000</v>
      </c>
      <c r="D2177" s="2">
        <v>2958465</v>
      </c>
      <c r="E2177" s="2">
        <v>44713</v>
      </c>
      <c r="F2177" s="28">
        <v>212</v>
      </c>
      <c r="G2177" t="s">
        <v>18</v>
      </c>
    </row>
    <row r="2178" spans="1:7" x14ac:dyDescent="0.25">
      <c r="A2178" t="s">
        <v>0</v>
      </c>
      <c r="B2178" t="s">
        <v>2141</v>
      </c>
      <c r="C2178">
        <v>3099400</v>
      </c>
      <c r="D2178" s="2">
        <v>2958465</v>
      </c>
      <c r="E2178" s="2">
        <v>44713</v>
      </c>
      <c r="F2178" s="28">
        <v>216</v>
      </c>
      <c r="G2178" t="s">
        <v>18</v>
      </c>
    </row>
    <row r="2179" spans="1:7" x14ac:dyDescent="0.25">
      <c r="A2179" t="s">
        <v>0</v>
      </c>
      <c r="B2179" t="s">
        <v>2141</v>
      </c>
      <c r="C2179">
        <v>3099401</v>
      </c>
      <c r="D2179" s="2">
        <v>2958465</v>
      </c>
      <c r="E2179" s="2">
        <v>44713</v>
      </c>
      <c r="F2179" s="28">
        <v>216</v>
      </c>
      <c r="G2179" t="s">
        <v>18</v>
      </c>
    </row>
    <row r="2180" spans="1:7" x14ac:dyDescent="0.25">
      <c r="A2180" t="s">
        <v>0</v>
      </c>
      <c r="B2180" t="s">
        <v>2141</v>
      </c>
      <c r="C2180">
        <v>3100000</v>
      </c>
      <c r="D2180" s="2">
        <v>2958465</v>
      </c>
      <c r="E2180" s="2">
        <v>44827</v>
      </c>
      <c r="F2180" s="28">
        <v>214</v>
      </c>
      <c r="G2180" t="s">
        <v>18</v>
      </c>
    </row>
    <row r="2181" spans="1:7" x14ac:dyDescent="0.25">
      <c r="A2181" t="s">
        <v>0</v>
      </c>
      <c r="B2181" t="s">
        <v>2141</v>
      </c>
      <c r="C2181">
        <v>3100400</v>
      </c>
      <c r="D2181" s="2">
        <v>2958465</v>
      </c>
      <c r="E2181" s="2">
        <v>44827</v>
      </c>
      <c r="F2181" s="28">
        <v>218</v>
      </c>
      <c r="G2181" t="s">
        <v>18</v>
      </c>
    </row>
    <row r="2182" spans="1:7" x14ac:dyDescent="0.25">
      <c r="A2182" t="s">
        <v>0</v>
      </c>
      <c r="B2182" t="s">
        <v>2141</v>
      </c>
      <c r="C2182">
        <v>3100401</v>
      </c>
      <c r="D2182" s="2">
        <v>2958465</v>
      </c>
      <c r="E2182" s="2">
        <v>44827</v>
      </c>
      <c r="F2182" s="28">
        <v>218</v>
      </c>
      <c r="G2182" t="s">
        <v>18</v>
      </c>
    </row>
    <row r="2183" spans="1:7" x14ac:dyDescent="0.25">
      <c r="A2183" t="s">
        <v>0</v>
      </c>
      <c r="B2183" t="s">
        <v>2141</v>
      </c>
      <c r="C2183">
        <v>3103000</v>
      </c>
      <c r="D2183" s="2">
        <v>2958465</v>
      </c>
      <c r="E2183" s="2">
        <v>45098</v>
      </c>
      <c r="F2183" s="28">
        <v>251</v>
      </c>
      <c r="G2183" t="s">
        <v>18</v>
      </c>
    </row>
    <row r="2184" spans="1:7" x14ac:dyDescent="0.25">
      <c r="A2184" t="s">
        <v>0</v>
      </c>
      <c r="B2184" t="s">
        <v>2141</v>
      </c>
      <c r="C2184">
        <v>3103400</v>
      </c>
      <c r="D2184" s="2">
        <v>2958465</v>
      </c>
      <c r="E2184" s="2">
        <v>45098</v>
      </c>
      <c r="F2184" s="28">
        <v>255</v>
      </c>
      <c r="G2184" t="s">
        <v>18</v>
      </c>
    </row>
    <row r="2185" spans="1:7" x14ac:dyDescent="0.25">
      <c r="A2185" t="s">
        <v>0</v>
      </c>
      <c r="B2185" t="s">
        <v>2141</v>
      </c>
      <c r="C2185">
        <v>3103401</v>
      </c>
      <c r="D2185" s="2">
        <v>2958465</v>
      </c>
      <c r="E2185" s="2">
        <v>45098</v>
      </c>
      <c r="F2185" s="28">
        <v>255</v>
      </c>
      <c r="G2185" t="s">
        <v>18</v>
      </c>
    </row>
    <row r="2186" spans="1:7" x14ac:dyDescent="0.25">
      <c r="A2186" t="s">
        <v>0</v>
      </c>
      <c r="B2186" t="s">
        <v>2141</v>
      </c>
      <c r="C2186">
        <v>3104000</v>
      </c>
      <c r="D2186" s="2">
        <v>2958465</v>
      </c>
      <c r="E2186" s="2">
        <v>45098</v>
      </c>
      <c r="F2186" s="28">
        <v>257</v>
      </c>
      <c r="G2186" t="s">
        <v>18</v>
      </c>
    </row>
    <row r="2187" spans="1:7" x14ac:dyDescent="0.25">
      <c r="A2187" t="s">
        <v>0</v>
      </c>
      <c r="B2187" t="s">
        <v>2141</v>
      </c>
      <c r="C2187">
        <v>3104400</v>
      </c>
      <c r="D2187" s="2">
        <v>2958465</v>
      </c>
      <c r="E2187" s="2">
        <v>45098</v>
      </c>
      <c r="F2187" s="28">
        <v>261</v>
      </c>
      <c r="G2187" t="s">
        <v>18</v>
      </c>
    </row>
    <row r="2188" spans="1:7" x14ac:dyDescent="0.25">
      <c r="A2188" t="s">
        <v>0</v>
      </c>
      <c r="B2188" t="s">
        <v>2141</v>
      </c>
      <c r="C2188">
        <v>3104401</v>
      </c>
      <c r="D2188" s="2">
        <v>2958465</v>
      </c>
      <c r="E2188" s="2">
        <v>45098</v>
      </c>
      <c r="F2188" s="28">
        <v>261</v>
      </c>
      <c r="G2188" t="s">
        <v>18</v>
      </c>
    </row>
    <row r="2189" spans="1:7" x14ac:dyDescent="0.25">
      <c r="A2189" t="s">
        <v>0</v>
      </c>
      <c r="B2189" t="s">
        <v>2141</v>
      </c>
      <c r="C2189">
        <v>3105000</v>
      </c>
      <c r="D2189" s="2">
        <v>2958465</v>
      </c>
      <c r="E2189" s="2">
        <v>45098</v>
      </c>
      <c r="F2189" s="28">
        <v>268</v>
      </c>
      <c r="G2189" t="s">
        <v>18</v>
      </c>
    </row>
    <row r="2190" spans="1:7" x14ac:dyDescent="0.25">
      <c r="A2190" t="s">
        <v>0</v>
      </c>
      <c r="B2190" t="s">
        <v>2141</v>
      </c>
      <c r="C2190">
        <v>3105400</v>
      </c>
      <c r="D2190" s="2">
        <v>2958465</v>
      </c>
      <c r="E2190" s="2">
        <v>45098</v>
      </c>
      <c r="F2190" s="28">
        <v>272</v>
      </c>
      <c r="G2190" t="s">
        <v>18</v>
      </c>
    </row>
    <row r="2191" spans="1:7" x14ac:dyDescent="0.25">
      <c r="A2191" t="s">
        <v>0</v>
      </c>
      <c r="B2191" t="s">
        <v>2141</v>
      </c>
      <c r="C2191">
        <v>3105401</v>
      </c>
      <c r="D2191" s="2">
        <v>2958465</v>
      </c>
      <c r="E2191" s="2">
        <v>45098</v>
      </c>
      <c r="F2191" s="28">
        <v>272</v>
      </c>
      <c r="G2191" t="s">
        <v>18</v>
      </c>
    </row>
    <row r="2192" spans="1:7" x14ac:dyDescent="0.25">
      <c r="A2192" t="s">
        <v>0</v>
      </c>
      <c r="B2192" t="s">
        <v>2141</v>
      </c>
      <c r="C2192">
        <v>3106000</v>
      </c>
      <c r="D2192" s="2">
        <v>2958465</v>
      </c>
      <c r="E2192" s="2">
        <v>44713</v>
      </c>
      <c r="F2192" s="28">
        <v>251</v>
      </c>
      <c r="G2192" t="s">
        <v>18</v>
      </c>
    </row>
    <row r="2193" spans="1:7" x14ac:dyDescent="0.25">
      <c r="A2193" t="s">
        <v>0</v>
      </c>
      <c r="B2193" t="s">
        <v>2141</v>
      </c>
      <c r="C2193">
        <v>3106400</v>
      </c>
      <c r="D2193" s="2">
        <v>2958465</v>
      </c>
      <c r="E2193" s="2">
        <v>44713</v>
      </c>
      <c r="F2193" s="28">
        <v>255</v>
      </c>
      <c r="G2193" t="s">
        <v>18</v>
      </c>
    </row>
    <row r="2194" spans="1:7" x14ac:dyDescent="0.25">
      <c r="A2194" t="s">
        <v>0</v>
      </c>
      <c r="B2194" t="s">
        <v>2141</v>
      </c>
      <c r="C2194">
        <v>3106401</v>
      </c>
      <c r="D2194" s="2">
        <v>2958465</v>
      </c>
      <c r="E2194" s="2">
        <v>44713</v>
      </c>
      <c r="F2194" s="28">
        <v>255</v>
      </c>
      <c r="G2194" t="s">
        <v>18</v>
      </c>
    </row>
    <row r="2195" spans="1:7" x14ac:dyDescent="0.25">
      <c r="A2195" t="s">
        <v>0</v>
      </c>
      <c r="B2195" t="s">
        <v>2141</v>
      </c>
      <c r="C2195">
        <v>3107000</v>
      </c>
      <c r="D2195" s="2">
        <v>2958465</v>
      </c>
      <c r="E2195" s="2">
        <v>44713</v>
      </c>
      <c r="F2195" s="28">
        <v>257</v>
      </c>
      <c r="G2195" t="s">
        <v>18</v>
      </c>
    </row>
    <row r="2196" spans="1:7" x14ac:dyDescent="0.25">
      <c r="A2196" t="s">
        <v>0</v>
      </c>
      <c r="B2196" t="s">
        <v>2141</v>
      </c>
      <c r="C2196">
        <v>3107400</v>
      </c>
      <c r="D2196" s="2">
        <v>2958465</v>
      </c>
      <c r="E2196" s="2">
        <v>44713</v>
      </c>
      <c r="F2196" s="28">
        <v>261</v>
      </c>
      <c r="G2196" t="s">
        <v>18</v>
      </c>
    </row>
    <row r="2197" spans="1:7" x14ac:dyDescent="0.25">
      <c r="A2197" t="s">
        <v>0</v>
      </c>
      <c r="B2197" t="s">
        <v>2141</v>
      </c>
      <c r="C2197">
        <v>3107401</v>
      </c>
      <c r="D2197" s="2">
        <v>2958465</v>
      </c>
      <c r="E2197" s="2">
        <v>44713</v>
      </c>
      <c r="F2197" s="28">
        <v>261</v>
      </c>
      <c r="G2197" t="s">
        <v>18</v>
      </c>
    </row>
    <row r="2198" spans="1:7" x14ac:dyDescent="0.25">
      <c r="A2198" t="s">
        <v>0</v>
      </c>
      <c r="B2198" t="s">
        <v>2141</v>
      </c>
      <c r="C2198">
        <v>3108000</v>
      </c>
      <c r="D2198" s="2">
        <v>2958465</v>
      </c>
      <c r="E2198" s="2">
        <v>44713</v>
      </c>
      <c r="F2198" s="28">
        <v>268</v>
      </c>
      <c r="G2198" t="s">
        <v>18</v>
      </c>
    </row>
    <row r="2199" spans="1:7" x14ac:dyDescent="0.25">
      <c r="A2199" t="s">
        <v>0</v>
      </c>
      <c r="B2199" t="s">
        <v>2141</v>
      </c>
      <c r="C2199">
        <v>3108400</v>
      </c>
      <c r="D2199" s="2">
        <v>2958465</v>
      </c>
      <c r="E2199" s="2">
        <v>44713</v>
      </c>
      <c r="F2199" s="28">
        <v>272</v>
      </c>
      <c r="G2199" t="s">
        <v>18</v>
      </c>
    </row>
    <row r="2200" spans="1:7" x14ac:dyDescent="0.25">
      <c r="A2200" t="s">
        <v>0</v>
      </c>
      <c r="B2200" t="s">
        <v>2141</v>
      </c>
      <c r="C2200">
        <v>3108401</v>
      </c>
      <c r="D2200" s="2">
        <v>2958465</v>
      </c>
      <c r="E2200" s="2">
        <v>44713</v>
      </c>
      <c r="F2200" s="28">
        <v>272</v>
      </c>
      <c r="G2200" t="s">
        <v>18</v>
      </c>
    </row>
    <row r="2201" spans="1:7" x14ac:dyDescent="0.25">
      <c r="A2201" t="s">
        <v>0</v>
      </c>
      <c r="B2201" t="s">
        <v>2141</v>
      </c>
      <c r="C2201">
        <v>3114000</v>
      </c>
      <c r="D2201" s="2">
        <v>2958465</v>
      </c>
      <c r="E2201" s="2">
        <v>45783</v>
      </c>
      <c r="F2201" s="28">
        <v>187</v>
      </c>
      <c r="G2201" t="s">
        <v>18</v>
      </c>
    </row>
    <row r="2202" spans="1:7" x14ac:dyDescent="0.25">
      <c r="A2202" t="s">
        <v>0</v>
      </c>
      <c r="B2202" t="s">
        <v>2141</v>
      </c>
      <c r="C2202">
        <v>3114400</v>
      </c>
      <c r="D2202" s="2">
        <v>2958465</v>
      </c>
      <c r="E2202" s="2">
        <v>45783</v>
      </c>
      <c r="F2202" s="28">
        <v>191</v>
      </c>
      <c r="G2202" t="s">
        <v>18</v>
      </c>
    </row>
    <row r="2203" spans="1:7" x14ac:dyDescent="0.25">
      <c r="A2203" t="s">
        <v>0</v>
      </c>
      <c r="B2203" t="s">
        <v>2141</v>
      </c>
      <c r="C2203">
        <v>3114401</v>
      </c>
      <c r="D2203" s="2">
        <v>2958465</v>
      </c>
      <c r="E2203" s="2">
        <v>45783</v>
      </c>
      <c r="F2203" s="28">
        <v>191</v>
      </c>
      <c r="G2203" t="s">
        <v>18</v>
      </c>
    </row>
    <row r="2204" spans="1:7" x14ac:dyDescent="0.25">
      <c r="A2204" t="s">
        <v>0</v>
      </c>
      <c r="B2204" t="s">
        <v>2141</v>
      </c>
      <c r="C2204">
        <v>3115000</v>
      </c>
      <c r="D2204" s="2">
        <v>2958465</v>
      </c>
      <c r="E2204" s="2">
        <v>45783</v>
      </c>
      <c r="F2204" s="28">
        <v>196</v>
      </c>
      <c r="G2204" t="s">
        <v>18</v>
      </c>
    </row>
    <row r="2205" spans="1:7" x14ac:dyDescent="0.25">
      <c r="A2205" t="s">
        <v>0</v>
      </c>
      <c r="B2205" t="s">
        <v>2141</v>
      </c>
      <c r="C2205">
        <v>3115400</v>
      </c>
      <c r="D2205" s="2">
        <v>2958465</v>
      </c>
      <c r="E2205" s="2">
        <v>45783</v>
      </c>
      <c r="F2205" s="28">
        <v>200</v>
      </c>
      <c r="G2205" t="s">
        <v>18</v>
      </c>
    </row>
    <row r="2206" spans="1:7" x14ac:dyDescent="0.25">
      <c r="A2206" t="s">
        <v>0</v>
      </c>
      <c r="B2206" t="s">
        <v>2141</v>
      </c>
      <c r="C2206">
        <v>3115401</v>
      </c>
      <c r="D2206" s="2">
        <v>2958465</v>
      </c>
      <c r="E2206" s="2">
        <v>45783</v>
      </c>
      <c r="F2206" s="28">
        <v>200</v>
      </c>
      <c r="G2206" t="s">
        <v>18</v>
      </c>
    </row>
    <row r="2207" spans="1:7" x14ac:dyDescent="0.25">
      <c r="A2207" t="s">
        <v>0</v>
      </c>
      <c r="B2207" t="s">
        <v>2141</v>
      </c>
      <c r="C2207">
        <v>3116000</v>
      </c>
      <c r="D2207" s="2">
        <v>2958465</v>
      </c>
      <c r="E2207" s="2">
        <v>45783</v>
      </c>
      <c r="F2207" s="28">
        <v>197</v>
      </c>
      <c r="G2207" t="s">
        <v>18</v>
      </c>
    </row>
    <row r="2208" spans="1:7" x14ac:dyDescent="0.25">
      <c r="A2208" t="s">
        <v>0</v>
      </c>
      <c r="B2208" t="s">
        <v>2141</v>
      </c>
      <c r="C2208">
        <v>3116400</v>
      </c>
      <c r="D2208" s="2">
        <v>2958465</v>
      </c>
      <c r="E2208" s="2">
        <v>45783</v>
      </c>
      <c r="F2208" s="28">
        <v>201</v>
      </c>
      <c r="G2208" t="s">
        <v>18</v>
      </c>
    </row>
    <row r="2209" spans="1:7" x14ac:dyDescent="0.25">
      <c r="A2209" t="s">
        <v>0</v>
      </c>
      <c r="B2209" t="s">
        <v>2141</v>
      </c>
      <c r="C2209">
        <v>3116401</v>
      </c>
      <c r="D2209" s="2">
        <v>2958465</v>
      </c>
      <c r="E2209" s="2">
        <v>45783</v>
      </c>
      <c r="F2209" s="28">
        <v>201</v>
      </c>
      <c r="G2209" t="s">
        <v>18</v>
      </c>
    </row>
    <row r="2210" spans="1:7" x14ac:dyDescent="0.25">
      <c r="A2210" t="s">
        <v>0</v>
      </c>
      <c r="B2210" t="s">
        <v>2141</v>
      </c>
      <c r="C2210">
        <v>3117000</v>
      </c>
      <c r="D2210" s="2">
        <v>2958465</v>
      </c>
      <c r="E2210" s="2">
        <v>45783</v>
      </c>
      <c r="F2210" s="28">
        <v>181</v>
      </c>
      <c r="G2210" t="s">
        <v>18</v>
      </c>
    </row>
    <row r="2211" spans="1:7" x14ac:dyDescent="0.25">
      <c r="A2211" t="s">
        <v>0</v>
      </c>
      <c r="B2211" t="s">
        <v>2141</v>
      </c>
      <c r="C2211">
        <v>3117400</v>
      </c>
      <c r="D2211" s="2">
        <v>2958465</v>
      </c>
      <c r="E2211" s="2">
        <v>45783</v>
      </c>
      <c r="F2211" s="28">
        <v>185</v>
      </c>
      <c r="G2211" t="s">
        <v>18</v>
      </c>
    </row>
    <row r="2212" spans="1:7" x14ac:dyDescent="0.25">
      <c r="A2212" t="s">
        <v>0</v>
      </c>
      <c r="B2212" t="s">
        <v>2141</v>
      </c>
      <c r="C2212">
        <v>3117401</v>
      </c>
      <c r="D2212" s="2">
        <v>2958465</v>
      </c>
      <c r="E2212" s="2">
        <v>45783</v>
      </c>
      <c r="F2212" s="28">
        <v>185</v>
      </c>
      <c r="G2212" t="s">
        <v>18</v>
      </c>
    </row>
    <row r="2213" spans="1:7" x14ac:dyDescent="0.25">
      <c r="A2213" t="s">
        <v>0</v>
      </c>
      <c r="B2213" t="s">
        <v>2141</v>
      </c>
      <c r="C2213">
        <v>3119000</v>
      </c>
      <c r="D2213" s="2">
        <v>2958465</v>
      </c>
      <c r="E2213" s="2">
        <v>44713</v>
      </c>
      <c r="F2213" s="28">
        <v>241</v>
      </c>
      <c r="G2213" t="s">
        <v>18</v>
      </c>
    </row>
    <row r="2214" spans="1:7" x14ac:dyDescent="0.25">
      <c r="A2214" t="s">
        <v>0</v>
      </c>
      <c r="B2214" t="s">
        <v>2141</v>
      </c>
      <c r="C2214">
        <v>3119400</v>
      </c>
      <c r="D2214" s="2">
        <v>2958465</v>
      </c>
      <c r="E2214" s="2">
        <v>44713</v>
      </c>
      <c r="F2214" s="28">
        <v>245</v>
      </c>
      <c r="G2214" t="s">
        <v>18</v>
      </c>
    </row>
    <row r="2215" spans="1:7" x14ac:dyDescent="0.25">
      <c r="A2215" t="s">
        <v>0</v>
      </c>
      <c r="B2215" t="s">
        <v>2141</v>
      </c>
      <c r="C2215">
        <v>3119401</v>
      </c>
      <c r="D2215" s="2">
        <v>2958465</v>
      </c>
      <c r="E2215" s="2">
        <v>44713</v>
      </c>
      <c r="F2215" s="28">
        <v>245</v>
      </c>
      <c r="G2215" t="s">
        <v>18</v>
      </c>
    </row>
    <row r="2216" spans="1:7" x14ac:dyDescent="0.25">
      <c r="A2216" t="s">
        <v>0</v>
      </c>
      <c r="B2216" t="s">
        <v>2141</v>
      </c>
      <c r="C2216">
        <v>3120000</v>
      </c>
      <c r="D2216" s="2">
        <v>2958465</v>
      </c>
      <c r="E2216" s="2">
        <v>44713</v>
      </c>
      <c r="F2216" s="28">
        <v>194</v>
      </c>
      <c r="G2216" t="s">
        <v>18</v>
      </c>
    </row>
    <row r="2217" spans="1:7" x14ac:dyDescent="0.25">
      <c r="A2217" t="s">
        <v>0</v>
      </c>
      <c r="B2217" t="s">
        <v>2141</v>
      </c>
      <c r="C2217">
        <v>3120400</v>
      </c>
      <c r="D2217" s="2">
        <v>2958465</v>
      </c>
      <c r="E2217" s="2">
        <v>44713</v>
      </c>
      <c r="F2217" s="28">
        <v>198</v>
      </c>
      <c r="G2217" t="s">
        <v>18</v>
      </c>
    </row>
    <row r="2218" spans="1:7" x14ac:dyDescent="0.25">
      <c r="A2218" t="s">
        <v>0</v>
      </c>
      <c r="B2218" t="s">
        <v>2141</v>
      </c>
      <c r="C2218">
        <v>3120401</v>
      </c>
      <c r="D2218" s="2">
        <v>2958465</v>
      </c>
      <c r="E2218" s="2">
        <v>44713</v>
      </c>
      <c r="F2218" s="28">
        <v>198</v>
      </c>
      <c r="G2218" t="s">
        <v>18</v>
      </c>
    </row>
    <row r="2219" spans="1:7" x14ac:dyDescent="0.25">
      <c r="A2219" t="s">
        <v>0</v>
      </c>
      <c r="B2219" t="s">
        <v>2141</v>
      </c>
      <c r="C2219">
        <v>3120403</v>
      </c>
      <c r="D2219" s="2">
        <v>2958465</v>
      </c>
      <c r="E2219" s="2">
        <v>44713</v>
      </c>
      <c r="F2219" s="28">
        <v>198</v>
      </c>
      <c r="G2219" t="s">
        <v>18</v>
      </c>
    </row>
    <row r="2220" spans="1:7" x14ac:dyDescent="0.25">
      <c r="A2220" t="s">
        <v>0</v>
      </c>
      <c r="B2220" t="s">
        <v>2141</v>
      </c>
      <c r="C2220">
        <v>3121000</v>
      </c>
      <c r="D2220" s="2">
        <v>2958465</v>
      </c>
      <c r="E2220" s="2">
        <v>44713</v>
      </c>
      <c r="F2220" s="28">
        <v>196</v>
      </c>
      <c r="G2220" t="s">
        <v>18</v>
      </c>
    </row>
    <row r="2221" spans="1:7" x14ac:dyDescent="0.25">
      <c r="A2221" t="s">
        <v>0</v>
      </c>
      <c r="B2221" t="s">
        <v>2141</v>
      </c>
      <c r="C2221">
        <v>3121400</v>
      </c>
      <c r="D2221" s="2">
        <v>2958465</v>
      </c>
      <c r="E2221" s="2">
        <v>44713</v>
      </c>
      <c r="F2221" s="28">
        <v>200</v>
      </c>
      <c r="G2221" t="s">
        <v>18</v>
      </c>
    </row>
    <row r="2222" spans="1:7" x14ac:dyDescent="0.25">
      <c r="A2222" t="s">
        <v>0</v>
      </c>
      <c r="B2222" t="s">
        <v>2141</v>
      </c>
      <c r="C2222">
        <v>3121401</v>
      </c>
      <c r="D2222" s="2">
        <v>2958465</v>
      </c>
      <c r="E2222" s="2">
        <v>44713</v>
      </c>
      <c r="F2222" s="28">
        <v>200</v>
      </c>
      <c r="G2222" t="s">
        <v>18</v>
      </c>
    </row>
    <row r="2223" spans="1:7" x14ac:dyDescent="0.25">
      <c r="A2223" t="s">
        <v>0</v>
      </c>
      <c r="B2223" t="s">
        <v>2141</v>
      </c>
      <c r="C2223">
        <v>3121403</v>
      </c>
      <c r="D2223" s="2">
        <v>2958465</v>
      </c>
      <c r="E2223" s="2">
        <v>44713</v>
      </c>
      <c r="F2223" s="28">
        <v>200</v>
      </c>
      <c r="G2223" t="s">
        <v>18</v>
      </c>
    </row>
    <row r="2224" spans="1:7" x14ac:dyDescent="0.25">
      <c r="A2224" t="s">
        <v>0</v>
      </c>
      <c r="B2224" t="s">
        <v>2141</v>
      </c>
      <c r="C2224">
        <v>3122000</v>
      </c>
      <c r="D2224" s="2">
        <v>2958465</v>
      </c>
      <c r="E2224" s="2">
        <v>44713</v>
      </c>
      <c r="F2224" s="28">
        <v>201</v>
      </c>
      <c r="G2224" t="s">
        <v>18</v>
      </c>
    </row>
    <row r="2225" spans="1:7" x14ac:dyDescent="0.25">
      <c r="A2225" t="s">
        <v>0</v>
      </c>
      <c r="B2225" t="s">
        <v>2141</v>
      </c>
      <c r="C2225">
        <v>3122400</v>
      </c>
      <c r="D2225" s="2">
        <v>2958465</v>
      </c>
      <c r="E2225" s="2">
        <v>44713</v>
      </c>
      <c r="F2225" s="28">
        <v>205</v>
      </c>
      <c r="G2225" t="s">
        <v>18</v>
      </c>
    </row>
    <row r="2226" spans="1:7" x14ac:dyDescent="0.25">
      <c r="A2226" t="s">
        <v>0</v>
      </c>
      <c r="B2226" t="s">
        <v>2141</v>
      </c>
      <c r="C2226">
        <v>3122401</v>
      </c>
      <c r="D2226" s="2">
        <v>2958465</v>
      </c>
      <c r="E2226" s="2">
        <v>44713</v>
      </c>
      <c r="F2226" s="28">
        <v>205</v>
      </c>
      <c r="G2226" t="s">
        <v>18</v>
      </c>
    </row>
    <row r="2227" spans="1:7" x14ac:dyDescent="0.25">
      <c r="A2227" t="s">
        <v>0</v>
      </c>
      <c r="B2227" t="s">
        <v>2141</v>
      </c>
      <c r="C2227">
        <v>3122403</v>
      </c>
      <c r="D2227" s="2">
        <v>2958465</v>
      </c>
      <c r="E2227" s="2">
        <v>44713</v>
      </c>
      <c r="F2227" s="28">
        <v>205</v>
      </c>
      <c r="G2227" t="s">
        <v>18</v>
      </c>
    </row>
    <row r="2228" spans="1:7" x14ac:dyDescent="0.25">
      <c r="A2228" t="s">
        <v>0</v>
      </c>
      <c r="B2228" t="s">
        <v>2141</v>
      </c>
      <c r="C2228">
        <v>3124000</v>
      </c>
      <c r="D2228" s="2">
        <v>2958465</v>
      </c>
      <c r="E2228" s="2">
        <v>44713</v>
      </c>
      <c r="F2228" s="28">
        <v>206</v>
      </c>
      <c r="G2228" t="s">
        <v>18</v>
      </c>
    </row>
    <row r="2229" spans="1:7" x14ac:dyDescent="0.25">
      <c r="A2229" t="s">
        <v>0</v>
      </c>
      <c r="B2229" t="s">
        <v>2141</v>
      </c>
      <c r="C2229">
        <v>3124400</v>
      </c>
      <c r="D2229" s="2">
        <v>2958465</v>
      </c>
      <c r="E2229" s="2">
        <v>44713</v>
      </c>
      <c r="F2229" s="28">
        <v>210</v>
      </c>
      <c r="G2229" t="s">
        <v>18</v>
      </c>
    </row>
    <row r="2230" spans="1:7" x14ac:dyDescent="0.25">
      <c r="A2230" t="s">
        <v>0</v>
      </c>
      <c r="B2230" t="s">
        <v>2141</v>
      </c>
      <c r="C2230">
        <v>3124401</v>
      </c>
      <c r="D2230" s="2">
        <v>2958465</v>
      </c>
      <c r="E2230" s="2">
        <v>44713</v>
      </c>
      <c r="F2230" s="28">
        <v>210</v>
      </c>
      <c r="G2230" t="s">
        <v>18</v>
      </c>
    </row>
    <row r="2231" spans="1:7" x14ac:dyDescent="0.25">
      <c r="A2231" t="s">
        <v>0</v>
      </c>
      <c r="B2231" t="s">
        <v>2141</v>
      </c>
      <c r="C2231">
        <v>3124403</v>
      </c>
      <c r="D2231" s="2">
        <v>2958465</v>
      </c>
      <c r="E2231" s="2">
        <v>44713</v>
      </c>
      <c r="F2231" s="28">
        <v>210</v>
      </c>
      <c r="G2231" t="s">
        <v>18</v>
      </c>
    </row>
    <row r="2232" spans="1:7" x14ac:dyDescent="0.25">
      <c r="A2232" t="s">
        <v>0</v>
      </c>
      <c r="B2232" t="s">
        <v>2141</v>
      </c>
      <c r="C2232">
        <v>3124404</v>
      </c>
      <c r="D2232" s="2">
        <v>2958465</v>
      </c>
      <c r="E2232" s="2">
        <v>44713</v>
      </c>
      <c r="F2232" s="28">
        <v>210</v>
      </c>
      <c r="G2232" t="s">
        <v>18</v>
      </c>
    </row>
    <row r="2233" spans="1:7" x14ac:dyDescent="0.25">
      <c r="A2233" t="s">
        <v>0</v>
      </c>
      <c r="B2233" t="s">
        <v>2141</v>
      </c>
      <c r="C2233">
        <v>3125000</v>
      </c>
      <c r="D2233" s="2">
        <v>2958465</v>
      </c>
      <c r="E2233" s="2">
        <v>44713</v>
      </c>
      <c r="F2233" s="28">
        <v>211</v>
      </c>
      <c r="G2233" t="s">
        <v>18</v>
      </c>
    </row>
    <row r="2234" spans="1:7" x14ac:dyDescent="0.25">
      <c r="A2234" t="s">
        <v>0</v>
      </c>
      <c r="B2234" t="s">
        <v>2141</v>
      </c>
      <c r="C2234">
        <v>3125400</v>
      </c>
      <c r="D2234" s="2">
        <v>2958465</v>
      </c>
      <c r="E2234" s="2">
        <v>44713</v>
      </c>
      <c r="F2234" s="28">
        <v>215</v>
      </c>
      <c r="G2234" t="s">
        <v>18</v>
      </c>
    </row>
    <row r="2235" spans="1:7" x14ac:dyDescent="0.25">
      <c r="A2235" t="s">
        <v>0</v>
      </c>
      <c r="B2235" t="s">
        <v>2141</v>
      </c>
      <c r="C2235">
        <v>3125401</v>
      </c>
      <c r="D2235" s="2">
        <v>2958465</v>
      </c>
      <c r="E2235" s="2">
        <v>44713</v>
      </c>
      <c r="F2235" s="28">
        <v>215</v>
      </c>
      <c r="G2235" t="s">
        <v>18</v>
      </c>
    </row>
    <row r="2236" spans="1:7" x14ac:dyDescent="0.25">
      <c r="A2236" t="s">
        <v>0</v>
      </c>
      <c r="B2236" t="s">
        <v>2141</v>
      </c>
      <c r="C2236">
        <v>3125403</v>
      </c>
      <c r="D2236" s="2">
        <v>2958465</v>
      </c>
      <c r="E2236" s="2">
        <v>44713</v>
      </c>
      <c r="F2236" s="28">
        <v>215</v>
      </c>
      <c r="G2236" t="s">
        <v>18</v>
      </c>
    </row>
    <row r="2237" spans="1:7" x14ac:dyDescent="0.25">
      <c r="A2237" t="s">
        <v>0</v>
      </c>
      <c r="B2237" t="s">
        <v>2141</v>
      </c>
      <c r="C2237">
        <v>3131000</v>
      </c>
      <c r="D2237" s="2">
        <v>2958465</v>
      </c>
      <c r="E2237" s="2">
        <v>44713</v>
      </c>
      <c r="F2237" s="28">
        <v>201</v>
      </c>
      <c r="G2237" t="s">
        <v>18</v>
      </c>
    </row>
    <row r="2238" spans="1:7" x14ac:dyDescent="0.25">
      <c r="A2238" t="s">
        <v>0</v>
      </c>
      <c r="B2238" t="s">
        <v>2141</v>
      </c>
      <c r="C2238">
        <v>3131400</v>
      </c>
      <c r="D2238" s="2">
        <v>2958465</v>
      </c>
      <c r="E2238" s="2">
        <v>44713</v>
      </c>
      <c r="F2238" s="28">
        <v>205</v>
      </c>
      <c r="G2238" t="s">
        <v>18</v>
      </c>
    </row>
    <row r="2239" spans="1:7" x14ac:dyDescent="0.25">
      <c r="A2239" t="s">
        <v>0</v>
      </c>
      <c r="B2239" t="s">
        <v>2141</v>
      </c>
      <c r="C2239">
        <v>3131401</v>
      </c>
      <c r="D2239" s="2">
        <v>2958465</v>
      </c>
      <c r="E2239" s="2">
        <v>44713</v>
      </c>
      <c r="F2239" s="28">
        <v>205</v>
      </c>
      <c r="G2239" t="s">
        <v>18</v>
      </c>
    </row>
    <row r="2240" spans="1:7" x14ac:dyDescent="0.25">
      <c r="A2240" t="s">
        <v>0</v>
      </c>
      <c r="B2240" t="s">
        <v>2141</v>
      </c>
      <c r="C2240">
        <v>3132000</v>
      </c>
      <c r="D2240" s="2">
        <v>2958465</v>
      </c>
      <c r="E2240" s="2">
        <v>44713</v>
      </c>
      <c r="F2240" s="28">
        <v>201</v>
      </c>
      <c r="G2240" t="s">
        <v>18</v>
      </c>
    </row>
    <row r="2241" spans="1:7" x14ac:dyDescent="0.25">
      <c r="A2241" t="s">
        <v>0</v>
      </c>
      <c r="B2241" t="s">
        <v>2141</v>
      </c>
      <c r="C2241">
        <v>3132400</v>
      </c>
      <c r="D2241" s="2">
        <v>2958465</v>
      </c>
      <c r="E2241" s="2">
        <v>44713</v>
      </c>
      <c r="F2241" s="28">
        <v>205</v>
      </c>
      <c r="G2241" t="s">
        <v>18</v>
      </c>
    </row>
    <row r="2242" spans="1:7" x14ac:dyDescent="0.25">
      <c r="A2242" t="s">
        <v>0</v>
      </c>
      <c r="B2242" t="s">
        <v>2141</v>
      </c>
      <c r="C2242">
        <v>3132401</v>
      </c>
      <c r="D2242" s="2">
        <v>2958465</v>
      </c>
      <c r="E2242" s="2">
        <v>44713</v>
      </c>
      <c r="F2242" s="28">
        <v>205</v>
      </c>
      <c r="G2242" t="s">
        <v>18</v>
      </c>
    </row>
    <row r="2243" spans="1:7" x14ac:dyDescent="0.25">
      <c r="A2243" t="s">
        <v>0</v>
      </c>
      <c r="B2243" t="s">
        <v>2141</v>
      </c>
      <c r="C2243">
        <v>3132403</v>
      </c>
      <c r="D2243" s="2">
        <v>2958465</v>
      </c>
      <c r="E2243" s="2">
        <v>44713</v>
      </c>
      <c r="F2243" s="28">
        <v>205</v>
      </c>
      <c r="G2243" t="s">
        <v>18</v>
      </c>
    </row>
    <row r="2244" spans="1:7" x14ac:dyDescent="0.25">
      <c r="A2244" t="s">
        <v>0</v>
      </c>
      <c r="B2244" t="s">
        <v>2141</v>
      </c>
      <c r="C2244">
        <v>3133000</v>
      </c>
      <c r="D2244" s="2">
        <v>2958465</v>
      </c>
      <c r="E2244" s="2">
        <v>44713</v>
      </c>
      <c r="F2244" s="28">
        <v>203</v>
      </c>
      <c r="G2244" t="s">
        <v>18</v>
      </c>
    </row>
    <row r="2245" spans="1:7" x14ac:dyDescent="0.25">
      <c r="A2245" t="s">
        <v>0</v>
      </c>
      <c r="B2245" t="s">
        <v>2141</v>
      </c>
      <c r="C2245">
        <v>3133400</v>
      </c>
      <c r="D2245" s="2">
        <v>2958465</v>
      </c>
      <c r="E2245" s="2">
        <v>44713</v>
      </c>
      <c r="F2245" s="28">
        <v>207</v>
      </c>
      <c r="G2245" t="s">
        <v>18</v>
      </c>
    </row>
    <row r="2246" spans="1:7" x14ac:dyDescent="0.25">
      <c r="A2246" t="s">
        <v>0</v>
      </c>
      <c r="B2246" t="s">
        <v>2141</v>
      </c>
      <c r="C2246">
        <v>3133401</v>
      </c>
      <c r="D2246" s="2">
        <v>2958465</v>
      </c>
      <c r="E2246" s="2">
        <v>44713</v>
      </c>
      <c r="F2246" s="28">
        <v>207</v>
      </c>
      <c r="G2246" t="s">
        <v>18</v>
      </c>
    </row>
    <row r="2247" spans="1:7" x14ac:dyDescent="0.25">
      <c r="A2247" t="s">
        <v>0</v>
      </c>
      <c r="B2247" t="s">
        <v>2141</v>
      </c>
      <c r="C2247">
        <v>3133403</v>
      </c>
      <c r="D2247" s="2">
        <v>2958465</v>
      </c>
      <c r="E2247" s="2">
        <v>44713</v>
      </c>
      <c r="F2247" s="28">
        <v>207</v>
      </c>
      <c r="G2247" t="s">
        <v>18</v>
      </c>
    </row>
    <row r="2248" spans="1:7" x14ac:dyDescent="0.25">
      <c r="A2248" t="s">
        <v>0</v>
      </c>
      <c r="B2248" t="s">
        <v>2141</v>
      </c>
      <c r="C2248">
        <v>3134000</v>
      </c>
      <c r="D2248" s="2">
        <v>2958465</v>
      </c>
      <c r="E2248" s="2">
        <v>44713</v>
      </c>
      <c r="F2248" s="28">
        <v>201</v>
      </c>
      <c r="G2248" t="s">
        <v>18</v>
      </c>
    </row>
    <row r="2249" spans="1:7" x14ac:dyDescent="0.25">
      <c r="A2249" t="s">
        <v>0</v>
      </c>
      <c r="B2249" t="s">
        <v>2141</v>
      </c>
      <c r="C2249">
        <v>3134400</v>
      </c>
      <c r="D2249" s="2">
        <v>2958465</v>
      </c>
      <c r="E2249" s="2">
        <v>44713</v>
      </c>
      <c r="F2249" s="28">
        <v>205</v>
      </c>
      <c r="G2249" t="s">
        <v>18</v>
      </c>
    </row>
    <row r="2250" spans="1:7" x14ac:dyDescent="0.25">
      <c r="A2250" t="s">
        <v>0</v>
      </c>
      <c r="B2250" t="s">
        <v>2141</v>
      </c>
      <c r="C2250">
        <v>3134401</v>
      </c>
      <c r="D2250" s="2">
        <v>2958465</v>
      </c>
      <c r="E2250" s="2">
        <v>44713</v>
      </c>
      <c r="F2250" s="28">
        <v>205</v>
      </c>
      <c r="G2250" t="s">
        <v>18</v>
      </c>
    </row>
    <row r="2251" spans="1:7" x14ac:dyDescent="0.25">
      <c r="A2251" t="s">
        <v>0</v>
      </c>
      <c r="B2251" t="s">
        <v>2141</v>
      </c>
      <c r="C2251">
        <v>3134403</v>
      </c>
      <c r="D2251" s="2">
        <v>2958465</v>
      </c>
      <c r="E2251" s="2">
        <v>44713</v>
      </c>
      <c r="F2251" s="28">
        <v>205</v>
      </c>
      <c r="G2251" t="s">
        <v>18</v>
      </c>
    </row>
    <row r="2252" spans="1:7" x14ac:dyDescent="0.25">
      <c r="A2252" t="s">
        <v>0</v>
      </c>
      <c r="B2252" t="s">
        <v>2141</v>
      </c>
      <c r="C2252">
        <v>3135000</v>
      </c>
      <c r="D2252" s="2">
        <v>2958465</v>
      </c>
      <c r="E2252" s="2">
        <v>44713</v>
      </c>
      <c r="F2252" s="28">
        <v>206</v>
      </c>
      <c r="G2252" t="s">
        <v>18</v>
      </c>
    </row>
    <row r="2253" spans="1:7" x14ac:dyDescent="0.25">
      <c r="A2253" t="s">
        <v>0</v>
      </c>
      <c r="B2253" t="s">
        <v>2141</v>
      </c>
      <c r="C2253">
        <v>3135400</v>
      </c>
      <c r="D2253" s="2">
        <v>2958465</v>
      </c>
      <c r="E2253" s="2">
        <v>44713</v>
      </c>
      <c r="F2253" s="28">
        <v>210</v>
      </c>
      <c r="G2253" t="s">
        <v>18</v>
      </c>
    </row>
    <row r="2254" spans="1:7" x14ac:dyDescent="0.25">
      <c r="A2254" t="s">
        <v>0</v>
      </c>
      <c r="B2254" t="s">
        <v>2141</v>
      </c>
      <c r="C2254">
        <v>3135401</v>
      </c>
      <c r="D2254" s="2">
        <v>2958465</v>
      </c>
      <c r="E2254" s="2">
        <v>44713</v>
      </c>
      <c r="F2254" s="28">
        <v>210</v>
      </c>
      <c r="G2254" t="s">
        <v>18</v>
      </c>
    </row>
    <row r="2255" spans="1:7" x14ac:dyDescent="0.25">
      <c r="A2255" t="s">
        <v>0</v>
      </c>
      <c r="B2255" t="s">
        <v>2141</v>
      </c>
      <c r="C2255">
        <v>3136000</v>
      </c>
      <c r="D2255" s="2">
        <v>2958465</v>
      </c>
      <c r="E2255" s="2">
        <v>44713</v>
      </c>
      <c r="F2255" s="28">
        <v>211</v>
      </c>
      <c r="G2255" t="s">
        <v>18</v>
      </c>
    </row>
    <row r="2256" spans="1:7" x14ac:dyDescent="0.25">
      <c r="A2256" t="s">
        <v>0</v>
      </c>
      <c r="B2256" t="s">
        <v>2141</v>
      </c>
      <c r="C2256">
        <v>3136400</v>
      </c>
      <c r="D2256" s="2">
        <v>2958465</v>
      </c>
      <c r="E2256" s="2">
        <v>44713</v>
      </c>
      <c r="F2256" s="28">
        <v>215</v>
      </c>
      <c r="G2256" t="s">
        <v>18</v>
      </c>
    </row>
    <row r="2257" spans="1:7" x14ac:dyDescent="0.25">
      <c r="A2257" t="s">
        <v>0</v>
      </c>
      <c r="B2257" t="s">
        <v>2141</v>
      </c>
      <c r="C2257">
        <v>3136401</v>
      </c>
      <c r="D2257" s="2">
        <v>2958465</v>
      </c>
      <c r="E2257" s="2">
        <v>44713</v>
      </c>
      <c r="F2257" s="28">
        <v>215</v>
      </c>
      <c r="G2257" t="s">
        <v>18</v>
      </c>
    </row>
    <row r="2258" spans="1:7" x14ac:dyDescent="0.25">
      <c r="A2258" t="s">
        <v>0</v>
      </c>
      <c r="B2258" t="s">
        <v>2141</v>
      </c>
      <c r="C2258">
        <v>3136403</v>
      </c>
      <c r="D2258" s="2">
        <v>2958465</v>
      </c>
      <c r="E2258" s="2">
        <v>44713</v>
      </c>
      <c r="F2258" s="28">
        <v>215</v>
      </c>
      <c r="G2258" t="s">
        <v>18</v>
      </c>
    </row>
    <row r="2259" spans="1:7" x14ac:dyDescent="0.25">
      <c r="A2259" t="s">
        <v>0</v>
      </c>
      <c r="B2259" t="s">
        <v>2141</v>
      </c>
      <c r="C2259">
        <v>3137000</v>
      </c>
      <c r="D2259" s="2">
        <v>2958465</v>
      </c>
      <c r="E2259" s="2">
        <v>44713</v>
      </c>
      <c r="F2259" s="28">
        <v>216</v>
      </c>
      <c r="G2259" t="s">
        <v>18</v>
      </c>
    </row>
    <row r="2260" spans="1:7" x14ac:dyDescent="0.25">
      <c r="A2260" t="s">
        <v>0</v>
      </c>
      <c r="B2260" t="s">
        <v>2141</v>
      </c>
      <c r="C2260">
        <v>3137400</v>
      </c>
      <c r="D2260" s="2">
        <v>2958465</v>
      </c>
      <c r="E2260" s="2">
        <v>44713</v>
      </c>
      <c r="F2260" s="28">
        <v>220</v>
      </c>
      <c r="G2260" t="s">
        <v>18</v>
      </c>
    </row>
    <row r="2261" spans="1:7" x14ac:dyDescent="0.25">
      <c r="A2261" t="s">
        <v>0</v>
      </c>
      <c r="B2261" t="s">
        <v>2141</v>
      </c>
      <c r="C2261">
        <v>3137401</v>
      </c>
      <c r="D2261" s="2">
        <v>2958465</v>
      </c>
      <c r="E2261" s="2">
        <v>44713</v>
      </c>
      <c r="F2261" s="28">
        <v>220</v>
      </c>
      <c r="G2261" t="s">
        <v>18</v>
      </c>
    </row>
    <row r="2262" spans="1:7" x14ac:dyDescent="0.25">
      <c r="A2262" t="s">
        <v>0</v>
      </c>
      <c r="B2262" t="s">
        <v>2141</v>
      </c>
      <c r="C2262">
        <v>3139000</v>
      </c>
      <c r="D2262" s="2">
        <v>2958465</v>
      </c>
      <c r="E2262" s="2">
        <v>44713</v>
      </c>
      <c r="F2262" s="28">
        <v>206</v>
      </c>
      <c r="G2262" t="s">
        <v>18</v>
      </c>
    </row>
    <row r="2263" spans="1:7" x14ac:dyDescent="0.25">
      <c r="A2263" t="s">
        <v>0</v>
      </c>
      <c r="B2263" t="s">
        <v>2141</v>
      </c>
      <c r="C2263">
        <v>3139400</v>
      </c>
      <c r="D2263" s="2">
        <v>2958465</v>
      </c>
      <c r="E2263" s="2">
        <v>44713</v>
      </c>
      <c r="F2263" s="28">
        <v>210</v>
      </c>
      <c r="G2263" t="s">
        <v>18</v>
      </c>
    </row>
    <row r="2264" spans="1:7" x14ac:dyDescent="0.25">
      <c r="A2264" t="s">
        <v>0</v>
      </c>
      <c r="B2264" t="s">
        <v>2141</v>
      </c>
      <c r="C2264">
        <v>3139401</v>
      </c>
      <c r="D2264" s="2">
        <v>2958465</v>
      </c>
      <c r="E2264" s="2">
        <v>44713</v>
      </c>
      <c r="F2264" s="28">
        <v>210</v>
      </c>
      <c r="G2264" t="s">
        <v>18</v>
      </c>
    </row>
    <row r="2265" spans="1:7" x14ac:dyDescent="0.25">
      <c r="A2265" t="s">
        <v>0</v>
      </c>
      <c r="B2265" t="s">
        <v>2141</v>
      </c>
      <c r="C2265">
        <v>3139403</v>
      </c>
      <c r="D2265" s="2">
        <v>2958465</v>
      </c>
      <c r="E2265" s="2">
        <v>44713</v>
      </c>
      <c r="F2265" s="28">
        <v>210</v>
      </c>
      <c r="G2265" t="s">
        <v>18</v>
      </c>
    </row>
    <row r="2266" spans="1:7" x14ac:dyDescent="0.25">
      <c r="A2266" t="s">
        <v>0</v>
      </c>
      <c r="B2266" t="s">
        <v>2141</v>
      </c>
      <c r="C2266">
        <v>3140000</v>
      </c>
      <c r="D2266" s="2">
        <v>2958465</v>
      </c>
      <c r="E2266" s="2">
        <v>44713</v>
      </c>
      <c r="F2266" s="28">
        <v>211</v>
      </c>
      <c r="G2266" t="s">
        <v>18</v>
      </c>
    </row>
    <row r="2267" spans="1:7" x14ac:dyDescent="0.25">
      <c r="A2267" t="s">
        <v>0</v>
      </c>
      <c r="B2267" t="s">
        <v>2141</v>
      </c>
      <c r="C2267">
        <v>3140400</v>
      </c>
      <c r="D2267" s="2">
        <v>2958465</v>
      </c>
      <c r="E2267" s="2">
        <v>44713</v>
      </c>
      <c r="F2267" s="28">
        <v>215</v>
      </c>
      <c r="G2267" t="s">
        <v>18</v>
      </c>
    </row>
    <row r="2268" spans="1:7" x14ac:dyDescent="0.25">
      <c r="A2268" t="s">
        <v>0</v>
      </c>
      <c r="B2268" t="s">
        <v>2141</v>
      </c>
      <c r="C2268">
        <v>3140401</v>
      </c>
      <c r="D2268" s="2">
        <v>2958465</v>
      </c>
      <c r="E2268" s="2">
        <v>44713</v>
      </c>
      <c r="F2268" s="28">
        <v>215</v>
      </c>
      <c r="G2268" t="s">
        <v>18</v>
      </c>
    </row>
    <row r="2269" spans="1:7" x14ac:dyDescent="0.25">
      <c r="A2269" t="s">
        <v>0</v>
      </c>
      <c r="B2269" t="s">
        <v>2141</v>
      </c>
      <c r="C2269">
        <v>3141000</v>
      </c>
      <c r="D2269" s="2">
        <v>2958465</v>
      </c>
      <c r="E2269" s="2">
        <v>44713</v>
      </c>
      <c r="F2269" s="28">
        <v>201</v>
      </c>
      <c r="G2269" t="s">
        <v>18</v>
      </c>
    </row>
    <row r="2270" spans="1:7" x14ac:dyDescent="0.25">
      <c r="A2270" t="s">
        <v>0</v>
      </c>
      <c r="B2270" t="s">
        <v>2141</v>
      </c>
      <c r="C2270">
        <v>3141400</v>
      </c>
      <c r="D2270" s="2">
        <v>2958465</v>
      </c>
      <c r="E2270" s="2">
        <v>44713</v>
      </c>
      <c r="F2270" s="28">
        <v>205</v>
      </c>
      <c r="G2270" t="s">
        <v>18</v>
      </c>
    </row>
    <row r="2271" spans="1:7" x14ac:dyDescent="0.25">
      <c r="A2271" t="s">
        <v>0</v>
      </c>
      <c r="B2271" t="s">
        <v>2141</v>
      </c>
      <c r="C2271">
        <v>3141401</v>
      </c>
      <c r="D2271" s="2">
        <v>2958465</v>
      </c>
      <c r="E2271" s="2">
        <v>44713</v>
      </c>
      <c r="F2271" s="28">
        <v>205</v>
      </c>
      <c r="G2271" t="s">
        <v>18</v>
      </c>
    </row>
    <row r="2272" spans="1:7" x14ac:dyDescent="0.25">
      <c r="A2272" t="s">
        <v>0</v>
      </c>
      <c r="B2272" t="s">
        <v>2141</v>
      </c>
      <c r="C2272">
        <v>3141403</v>
      </c>
      <c r="D2272" s="2">
        <v>2958465</v>
      </c>
      <c r="E2272" s="2">
        <v>44713</v>
      </c>
      <c r="F2272" s="28">
        <v>205</v>
      </c>
      <c r="G2272" t="s">
        <v>18</v>
      </c>
    </row>
    <row r="2273" spans="1:7" x14ac:dyDescent="0.25">
      <c r="A2273" t="s">
        <v>0</v>
      </c>
      <c r="B2273" t="s">
        <v>2141</v>
      </c>
      <c r="C2273">
        <v>3142000</v>
      </c>
      <c r="D2273" s="2">
        <v>2958465</v>
      </c>
      <c r="E2273" s="2">
        <v>44713</v>
      </c>
      <c r="F2273" s="28">
        <v>206</v>
      </c>
      <c r="G2273" t="s">
        <v>18</v>
      </c>
    </row>
    <row r="2274" spans="1:7" x14ac:dyDescent="0.25">
      <c r="A2274" t="s">
        <v>0</v>
      </c>
      <c r="B2274" t="s">
        <v>2141</v>
      </c>
      <c r="C2274">
        <v>3142400</v>
      </c>
      <c r="D2274" s="2">
        <v>2958465</v>
      </c>
      <c r="E2274" s="2">
        <v>44713</v>
      </c>
      <c r="F2274" s="28">
        <v>210</v>
      </c>
      <c r="G2274" t="s">
        <v>18</v>
      </c>
    </row>
    <row r="2275" spans="1:7" x14ac:dyDescent="0.25">
      <c r="A2275" t="s">
        <v>0</v>
      </c>
      <c r="B2275" t="s">
        <v>2141</v>
      </c>
      <c r="C2275">
        <v>3142401</v>
      </c>
      <c r="D2275" s="2">
        <v>2958465</v>
      </c>
      <c r="E2275" s="2">
        <v>44713</v>
      </c>
      <c r="F2275" s="28">
        <v>210</v>
      </c>
      <c r="G2275" t="s">
        <v>18</v>
      </c>
    </row>
    <row r="2276" spans="1:7" x14ac:dyDescent="0.25">
      <c r="A2276" t="s">
        <v>0</v>
      </c>
      <c r="B2276" t="s">
        <v>2141</v>
      </c>
      <c r="C2276">
        <v>3142403</v>
      </c>
      <c r="D2276" s="2">
        <v>2958465</v>
      </c>
      <c r="E2276" s="2">
        <v>44713</v>
      </c>
      <c r="F2276" s="28">
        <v>210</v>
      </c>
      <c r="G2276" t="s">
        <v>18</v>
      </c>
    </row>
    <row r="2277" spans="1:7" x14ac:dyDescent="0.25">
      <c r="A2277" t="s">
        <v>0</v>
      </c>
      <c r="B2277" t="s">
        <v>2141</v>
      </c>
      <c r="C2277">
        <v>3146000</v>
      </c>
      <c r="D2277" s="2">
        <v>2958465</v>
      </c>
      <c r="E2277" s="2">
        <v>44713</v>
      </c>
      <c r="F2277" s="28">
        <v>211</v>
      </c>
      <c r="G2277" t="s">
        <v>18</v>
      </c>
    </row>
    <row r="2278" spans="1:7" x14ac:dyDescent="0.25">
      <c r="A2278" t="s">
        <v>0</v>
      </c>
      <c r="B2278" t="s">
        <v>2141</v>
      </c>
      <c r="C2278">
        <v>3146400</v>
      </c>
      <c r="D2278" s="2">
        <v>2958465</v>
      </c>
      <c r="E2278" s="2">
        <v>44713</v>
      </c>
      <c r="F2278" s="28">
        <v>215</v>
      </c>
      <c r="G2278" t="s">
        <v>18</v>
      </c>
    </row>
    <row r="2279" spans="1:7" x14ac:dyDescent="0.25">
      <c r="A2279" t="s">
        <v>0</v>
      </c>
      <c r="B2279" t="s">
        <v>2141</v>
      </c>
      <c r="C2279">
        <v>3146401</v>
      </c>
      <c r="D2279" s="2">
        <v>2958465</v>
      </c>
      <c r="E2279" s="2">
        <v>44713</v>
      </c>
      <c r="F2279" s="28">
        <v>215</v>
      </c>
      <c r="G2279" t="s">
        <v>18</v>
      </c>
    </row>
    <row r="2280" spans="1:7" x14ac:dyDescent="0.25">
      <c r="A2280" t="s">
        <v>0</v>
      </c>
      <c r="B2280" t="s">
        <v>2141</v>
      </c>
      <c r="C2280">
        <v>3146403</v>
      </c>
      <c r="D2280" s="2">
        <v>2958465</v>
      </c>
      <c r="E2280" s="2">
        <v>44713</v>
      </c>
      <c r="F2280" s="28">
        <v>215</v>
      </c>
      <c r="G2280" t="s">
        <v>18</v>
      </c>
    </row>
    <row r="2281" spans="1:7" x14ac:dyDescent="0.25">
      <c r="A2281" t="s">
        <v>0</v>
      </c>
      <c r="B2281" t="s">
        <v>2141</v>
      </c>
      <c r="C2281">
        <v>3147000</v>
      </c>
      <c r="D2281" s="2">
        <v>2958465</v>
      </c>
      <c r="E2281" s="2">
        <v>44713</v>
      </c>
      <c r="F2281" s="28">
        <v>226</v>
      </c>
      <c r="G2281" t="s">
        <v>18</v>
      </c>
    </row>
    <row r="2282" spans="1:7" x14ac:dyDescent="0.25">
      <c r="A2282" t="s">
        <v>0</v>
      </c>
      <c r="B2282" t="s">
        <v>2141</v>
      </c>
      <c r="C2282">
        <v>3147400</v>
      </c>
      <c r="D2282" s="2">
        <v>2958465</v>
      </c>
      <c r="E2282" s="2">
        <v>44713</v>
      </c>
      <c r="F2282" s="28">
        <v>230</v>
      </c>
      <c r="G2282" t="s">
        <v>18</v>
      </c>
    </row>
    <row r="2283" spans="1:7" x14ac:dyDescent="0.25">
      <c r="A2283" t="s">
        <v>0</v>
      </c>
      <c r="B2283" t="s">
        <v>2141</v>
      </c>
      <c r="C2283">
        <v>3147401</v>
      </c>
      <c r="D2283" s="2">
        <v>2958465</v>
      </c>
      <c r="E2283" s="2">
        <v>44713</v>
      </c>
      <c r="F2283" s="28">
        <v>230</v>
      </c>
      <c r="G2283" t="s">
        <v>18</v>
      </c>
    </row>
    <row r="2284" spans="1:7" x14ac:dyDescent="0.25">
      <c r="A2284" t="s">
        <v>0</v>
      </c>
      <c r="B2284" t="s">
        <v>2141</v>
      </c>
      <c r="C2284">
        <v>3147403</v>
      </c>
      <c r="D2284" s="2">
        <v>2958465</v>
      </c>
      <c r="E2284" s="2">
        <v>44713</v>
      </c>
      <c r="F2284" s="28">
        <v>230</v>
      </c>
      <c r="G2284" t="s">
        <v>18</v>
      </c>
    </row>
    <row r="2285" spans="1:7" x14ac:dyDescent="0.25">
      <c r="A2285" t="s">
        <v>0</v>
      </c>
      <c r="B2285" t="s">
        <v>2141</v>
      </c>
      <c r="C2285">
        <v>3148000</v>
      </c>
      <c r="D2285" s="2">
        <v>2958465</v>
      </c>
      <c r="E2285" s="2">
        <v>44713</v>
      </c>
      <c r="F2285" s="28">
        <v>231</v>
      </c>
      <c r="G2285" t="s">
        <v>18</v>
      </c>
    </row>
    <row r="2286" spans="1:7" x14ac:dyDescent="0.25">
      <c r="A2286" t="s">
        <v>0</v>
      </c>
      <c r="B2286" t="s">
        <v>2141</v>
      </c>
      <c r="C2286">
        <v>3148400</v>
      </c>
      <c r="D2286" s="2">
        <v>2958465</v>
      </c>
      <c r="E2286" s="2">
        <v>44713</v>
      </c>
      <c r="F2286" s="28">
        <v>235</v>
      </c>
      <c r="G2286" t="s">
        <v>18</v>
      </c>
    </row>
    <row r="2287" spans="1:7" x14ac:dyDescent="0.25">
      <c r="A2287" t="s">
        <v>0</v>
      </c>
      <c r="B2287" t="s">
        <v>2141</v>
      </c>
      <c r="C2287">
        <v>3148401</v>
      </c>
      <c r="D2287" s="2">
        <v>2958465</v>
      </c>
      <c r="E2287" s="2">
        <v>44713</v>
      </c>
      <c r="F2287" s="28">
        <v>235</v>
      </c>
      <c r="G2287" t="s">
        <v>18</v>
      </c>
    </row>
    <row r="2288" spans="1:7" x14ac:dyDescent="0.25">
      <c r="A2288" t="s">
        <v>0</v>
      </c>
      <c r="B2288" t="s">
        <v>2141</v>
      </c>
      <c r="C2288">
        <v>3149000</v>
      </c>
      <c r="D2288" s="2">
        <v>2958465</v>
      </c>
      <c r="E2288" s="2">
        <v>44713</v>
      </c>
      <c r="F2288" s="28">
        <v>231</v>
      </c>
      <c r="G2288" t="s">
        <v>18</v>
      </c>
    </row>
    <row r="2289" spans="1:7" x14ac:dyDescent="0.25">
      <c r="A2289" t="s">
        <v>0</v>
      </c>
      <c r="B2289" t="s">
        <v>2141</v>
      </c>
      <c r="C2289">
        <v>3149400</v>
      </c>
      <c r="D2289" s="2">
        <v>2958465</v>
      </c>
      <c r="E2289" s="2">
        <v>44713</v>
      </c>
      <c r="F2289" s="28">
        <v>235</v>
      </c>
      <c r="G2289" t="s">
        <v>18</v>
      </c>
    </row>
    <row r="2290" spans="1:7" x14ac:dyDescent="0.25">
      <c r="A2290" t="s">
        <v>0</v>
      </c>
      <c r="B2290" t="s">
        <v>2141</v>
      </c>
      <c r="C2290">
        <v>3149401</v>
      </c>
      <c r="D2290" s="2">
        <v>2958465</v>
      </c>
      <c r="E2290" s="2">
        <v>44713</v>
      </c>
      <c r="F2290" s="28">
        <v>235</v>
      </c>
      <c r="G2290" t="s">
        <v>18</v>
      </c>
    </row>
    <row r="2291" spans="1:7" x14ac:dyDescent="0.25">
      <c r="A2291" t="s">
        <v>0</v>
      </c>
      <c r="B2291" t="s">
        <v>2141</v>
      </c>
      <c r="C2291">
        <v>3161000</v>
      </c>
      <c r="D2291" s="2">
        <v>2958465</v>
      </c>
      <c r="E2291" s="2">
        <v>44713</v>
      </c>
      <c r="F2291" s="28">
        <v>206</v>
      </c>
      <c r="G2291" t="s">
        <v>18</v>
      </c>
    </row>
    <row r="2292" spans="1:7" x14ac:dyDescent="0.25">
      <c r="A2292" t="s">
        <v>0</v>
      </c>
      <c r="B2292" t="s">
        <v>2141</v>
      </c>
      <c r="C2292">
        <v>3161400</v>
      </c>
      <c r="D2292" s="2">
        <v>2958465</v>
      </c>
      <c r="E2292" s="2">
        <v>44713</v>
      </c>
      <c r="F2292" s="28">
        <v>210</v>
      </c>
      <c r="G2292" t="s">
        <v>18</v>
      </c>
    </row>
    <row r="2293" spans="1:7" x14ac:dyDescent="0.25">
      <c r="A2293" t="s">
        <v>0</v>
      </c>
      <c r="B2293" t="s">
        <v>2141</v>
      </c>
      <c r="C2293">
        <v>3161401</v>
      </c>
      <c r="D2293" s="2">
        <v>2958465</v>
      </c>
      <c r="E2293" s="2">
        <v>44713</v>
      </c>
      <c r="F2293" s="28">
        <v>210</v>
      </c>
      <c r="G2293" t="s">
        <v>18</v>
      </c>
    </row>
    <row r="2294" spans="1:7" x14ac:dyDescent="0.25">
      <c r="A2294" t="s">
        <v>0</v>
      </c>
      <c r="B2294" t="s">
        <v>2141</v>
      </c>
      <c r="C2294">
        <v>3170000</v>
      </c>
      <c r="D2294" s="2">
        <v>2958465</v>
      </c>
      <c r="E2294" s="2">
        <v>44713</v>
      </c>
      <c r="F2294" s="28">
        <v>1246</v>
      </c>
      <c r="G2294" t="s">
        <v>18</v>
      </c>
    </row>
    <row r="2295" spans="1:7" x14ac:dyDescent="0.25">
      <c r="A2295" t="s">
        <v>0</v>
      </c>
      <c r="B2295" t="s">
        <v>2141</v>
      </c>
      <c r="C2295">
        <v>3170450</v>
      </c>
      <c r="D2295" s="2">
        <v>2958465</v>
      </c>
      <c r="E2295" s="2">
        <v>44713</v>
      </c>
      <c r="F2295" s="28">
        <v>1250</v>
      </c>
      <c r="G2295" t="s">
        <v>19</v>
      </c>
    </row>
    <row r="2296" spans="1:7" x14ac:dyDescent="0.25">
      <c r="A2296" t="s">
        <v>0</v>
      </c>
      <c r="B2296" t="s">
        <v>2141</v>
      </c>
      <c r="C2296">
        <v>3170460</v>
      </c>
      <c r="D2296" s="2">
        <v>2958465</v>
      </c>
      <c r="E2296" s="2">
        <v>44713</v>
      </c>
      <c r="F2296" s="28">
        <v>1250</v>
      </c>
      <c r="G2296" t="s">
        <v>19</v>
      </c>
    </row>
    <row r="2297" spans="1:7" x14ac:dyDescent="0.25">
      <c r="A2297" t="s">
        <v>0</v>
      </c>
      <c r="B2297" t="s">
        <v>2141</v>
      </c>
      <c r="C2297">
        <v>3203000</v>
      </c>
      <c r="D2297" s="2">
        <v>2958465</v>
      </c>
      <c r="E2297" s="2">
        <v>44305</v>
      </c>
      <c r="F2297" s="28">
        <v>168</v>
      </c>
      <c r="G2297" t="s">
        <v>18</v>
      </c>
    </row>
    <row r="2298" spans="1:7" x14ac:dyDescent="0.25">
      <c r="A2298" t="s">
        <v>0</v>
      </c>
      <c r="B2298" t="s">
        <v>2141</v>
      </c>
      <c r="C2298">
        <v>3203400</v>
      </c>
      <c r="D2298" s="2">
        <v>2958465</v>
      </c>
      <c r="E2298" s="2">
        <v>44305</v>
      </c>
      <c r="F2298" s="28">
        <v>172</v>
      </c>
      <c r="G2298" t="s">
        <v>18</v>
      </c>
    </row>
    <row r="2299" spans="1:7" x14ac:dyDescent="0.25">
      <c r="A2299" t="s">
        <v>0</v>
      </c>
      <c r="B2299" t="s">
        <v>2141</v>
      </c>
      <c r="C2299">
        <v>3203401</v>
      </c>
      <c r="D2299" s="2">
        <v>2958465</v>
      </c>
      <c r="E2299" s="2">
        <v>44305</v>
      </c>
      <c r="F2299" s="28">
        <v>172</v>
      </c>
      <c r="G2299" t="s">
        <v>18</v>
      </c>
    </row>
    <row r="2300" spans="1:7" x14ac:dyDescent="0.25">
      <c r="A2300" t="s">
        <v>0</v>
      </c>
      <c r="B2300" t="s">
        <v>2141</v>
      </c>
      <c r="C2300">
        <v>3204000</v>
      </c>
      <c r="D2300" s="2">
        <v>2958465</v>
      </c>
      <c r="E2300" s="2">
        <v>44305</v>
      </c>
      <c r="F2300" s="28">
        <v>154</v>
      </c>
      <c r="G2300" t="s">
        <v>18</v>
      </c>
    </row>
    <row r="2301" spans="1:7" x14ac:dyDescent="0.25">
      <c r="A2301" t="s">
        <v>0</v>
      </c>
      <c r="B2301" t="s">
        <v>2141</v>
      </c>
      <c r="C2301">
        <v>3204400</v>
      </c>
      <c r="D2301" s="2">
        <v>2958465</v>
      </c>
      <c r="E2301" s="2">
        <v>44305</v>
      </c>
      <c r="F2301" s="28">
        <v>158</v>
      </c>
      <c r="G2301" t="s">
        <v>18</v>
      </c>
    </row>
    <row r="2302" spans="1:7" x14ac:dyDescent="0.25">
      <c r="A2302" t="s">
        <v>0</v>
      </c>
      <c r="B2302" t="s">
        <v>2141</v>
      </c>
      <c r="C2302">
        <v>3204401</v>
      </c>
      <c r="D2302" s="2">
        <v>2958465</v>
      </c>
      <c r="E2302" s="2">
        <v>44305</v>
      </c>
      <c r="F2302" s="28">
        <v>158</v>
      </c>
      <c r="G2302" t="s">
        <v>18</v>
      </c>
    </row>
    <row r="2303" spans="1:7" x14ac:dyDescent="0.25">
      <c r="A2303" t="s">
        <v>0</v>
      </c>
      <c r="B2303" t="s">
        <v>2141</v>
      </c>
      <c r="C2303">
        <v>3204412</v>
      </c>
      <c r="D2303" s="2">
        <v>2958465</v>
      </c>
      <c r="E2303" s="2">
        <v>44305</v>
      </c>
      <c r="F2303" s="28">
        <v>158</v>
      </c>
      <c r="G2303" t="s">
        <v>18</v>
      </c>
    </row>
    <row r="2304" spans="1:7" x14ac:dyDescent="0.25">
      <c r="A2304" t="s">
        <v>0</v>
      </c>
      <c r="B2304" t="s">
        <v>2141</v>
      </c>
      <c r="C2304">
        <v>3205000</v>
      </c>
      <c r="D2304" s="2">
        <v>2958465</v>
      </c>
      <c r="E2304" s="2">
        <v>44305</v>
      </c>
      <c r="F2304" s="28">
        <v>166</v>
      </c>
      <c r="G2304" t="s">
        <v>18</v>
      </c>
    </row>
    <row r="2305" spans="1:7" x14ac:dyDescent="0.25">
      <c r="A2305" t="s">
        <v>0</v>
      </c>
      <c r="B2305" t="s">
        <v>2141</v>
      </c>
      <c r="C2305">
        <v>3205400</v>
      </c>
      <c r="D2305" s="2">
        <v>2958465</v>
      </c>
      <c r="E2305" s="2">
        <v>44305</v>
      </c>
      <c r="F2305" s="28">
        <v>170</v>
      </c>
      <c r="G2305" t="s">
        <v>18</v>
      </c>
    </row>
    <row r="2306" spans="1:7" x14ac:dyDescent="0.25">
      <c r="A2306" t="s">
        <v>0</v>
      </c>
      <c r="B2306" t="s">
        <v>2141</v>
      </c>
      <c r="C2306">
        <v>3205401</v>
      </c>
      <c r="D2306" s="2">
        <v>2958465</v>
      </c>
      <c r="E2306" s="2">
        <v>44305</v>
      </c>
      <c r="F2306" s="28">
        <v>170</v>
      </c>
      <c r="G2306" t="s">
        <v>18</v>
      </c>
    </row>
    <row r="2307" spans="1:7" x14ac:dyDescent="0.25">
      <c r="A2307" t="s">
        <v>0</v>
      </c>
      <c r="B2307" t="s">
        <v>2141</v>
      </c>
      <c r="C2307">
        <v>3206000</v>
      </c>
      <c r="D2307" s="2">
        <v>2958465</v>
      </c>
      <c r="E2307" s="2">
        <v>44305</v>
      </c>
      <c r="F2307" s="28">
        <v>175</v>
      </c>
      <c r="G2307" t="s">
        <v>18</v>
      </c>
    </row>
    <row r="2308" spans="1:7" x14ac:dyDescent="0.25">
      <c r="A2308" t="s">
        <v>0</v>
      </c>
      <c r="B2308" t="s">
        <v>2141</v>
      </c>
      <c r="C2308">
        <v>3206400</v>
      </c>
      <c r="D2308" s="2">
        <v>2958465</v>
      </c>
      <c r="E2308" s="2">
        <v>44305</v>
      </c>
      <c r="F2308" s="28">
        <v>179</v>
      </c>
      <c r="G2308" t="s">
        <v>18</v>
      </c>
    </row>
    <row r="2309" spans="1:7" x14ac:dyDescent="0.25">
      <c r="A2309" t="s">
        <v>0</v>
      </c>
      <c r="B2309" t="s">
        <v>2141</v>
      </c>
      <c r="C2309">
        <v>3206401</v>
      </c>
      <c r="D2309" s="2">
        <v>2958465</v>
      </c>
      <c r="E2309" s="2">
        <v>44305</v>
      </c>
      <c r="F2309" s="28">
        <v>179</v>
      </c>
      <c r="G2309" t="s">
        <v>18</v>
      </c>
    </row>
    <row r="2310" spans="1:7" x14ac:dyDescent="0.25">
      <c r="A2310" t="s">
        <v>0</v>
      </c>
      <c r="B2310" t="s">
        <v>2141</v>
      </c>
      <c r="C2310">
        <v>3207000</v>
      </c>
      <c r="D2310" s="2">
        <v>2958465</v>
      </c>
      <c r="E2310" s="2">
        <v>44305</v>
      </c>
      <c r="F2310" s="28">
        <v>184</v>
      </c>
      <c r="G2310" t="s">
        <v>18</v>
      </c>
    </row>
    <row r="2311" spans="1:7" x14ac:dyDescent="0.25">
      <c r="A2311" t="s">
        <v>0</v>
      </c>
      <c r="B2311" t="s">
        <v>2141</v>
      </c>
      <c r="C2311">
        <v>3207400</v>
      </c>
      <c r="D2311" s="2">
        <v>2958465</v>
      </c>
      <c r="E2311" s="2">
        <v>44305</v>
      </c>
      <c r="F2311" s="28">
        <v>188</v>
      </c>
      <c r="G2311" t="s">
        <v>18</v>
      </c>
    </row>
    <row r="2312" spans="1:7" x14ac:dyDescent="0.25">
      <c r="A2312" t="s">
        <v>0</v>
      </c>
      <c r="B2312" t="s">
        <v>2141</v>
      </c>
      <c r="C2312">
        <v>3207401</v>
      </c>
      <c r="D2312" s="2">
        <v>2958465</v>
      </c>
      <c r="E2312" s="2">
        <v>44305</v>
      </c>
      <c r="F2312" s="28">
        <v>188</v>
      </c>
      <c r="G2312" t="s">
        <v>18</v>
      </c>
    </row>
    <row r="2313" spans="1:7" x14ac:dyDescent="0.25">
      <c r="A2313" t="s">
        <v>0</v>
      </c>
      <c r="B2313" t="s">
        <v>2141</v>
      </c>
      <c r="C2313">
        <v>3210000</v>
      </c>
      <c r="D2313" s="2">
        <v>2958465</v>
      </c>
      <c r="E2313" s="2">
        <v>45783</v>
      </c>
      <c r="F2313" s="28">
        <v>96</v>
      </c>
      <c r="G2313" t="s">
        <v>18</v>
      </c>
    </row>
    <row r="2314" spans="1:7" x14ac:dyDescent="0.25">
      <c r="A2314" t="s">
        <v>0</v>
      </c>
      <c r="B2314" t="s">
        <v>2141</v>
      </c>
      <c r="C2314">
        <v>3210400</v>
      </c>
      <c r="D2314" s="2">
        <v>2958465</v>
      </c>
      <c r="E2314" s="2">
        <v>45783</v>
      </c>
      <c r="F2314" s="28">
        <v>100</v>
      </c>
      <c r="G2314" t="s">
        <v>18</v>
      </c>
    </row>
    <row r="2315" spans="1:7" x14ac:dyDescent="0.25">
      <c r="A2315" t="s">
        <v>0</v>
      </c>
      <c r="B2315" t="s">
        <v>2141</v>
      </c>
      <c r="C2315">
        <v>3210401</v>
      </c>
      <c r="D2315" s="2">
        <v>2958465</v>
      </c>
      <c r="E2315" s="2">
        <v>45783</v>
      </c>
      <c r="F2315" s="28">
        <v>100</v>
      </c>
      <c r="G2315" t="s">
        <v>18</v>
      </c>
    </row>
    <row r="2316" spans="1:7" x14ac:dyDescent="0.25">
      <c r="A2316" t="s">
        <v>0</v>
      </c>
      <c r="B2316" t="s">
        <v>2141</v>
      </c>
      <c r="C2316">
        <v>3212000</v>
      </c>
      <c r="D2316" s="2">
        <v>2958465</v>
      </c>
      <c r="E2316" s="2">
        <v>45783</v>
      </c>
      <c r="F2316" s="28">
        <v>97</v>
      </c>
      <c r="G2316" t="s">
        <v>18</v>
      </c>
    </row>
    <row r="2317" spans="1:7" x14ac:dyDescent="0.25">
      <c r="A2317" t="s">
        <v>0</v>
      </c>
      <c r="B2317" t="s">
        <v>2141</v>
      </c>
      <c r="C2317">
        <v>3212400</v>
      </c>
      <c r="D2317" s="2">
        <v>2958465</v>
      </c>
      <c r="E2317" s="2">
        <v>45783</v>
      </c>
      <c r="F2317" s="28">
        <v>101</v>
      </c>
      <c r="G2317" t="s">
        <v>18</v>
      </c>
    </row>
    <row r="2318" spans="1:7" x14ac:dyDescent="0.25">
      <c r="A2318" t="s">
        <v>0</v>
      </c>
      <c r="B2318" t="s">
        <v>2141</v>
      </c>
      <c r="C2318">
        <v>3212401</v>
      </c>
      <c r="D2318" s="2">
        <v>2958465</v>
      </c>
      <c r="E2318" s="2">
        <v>45783</v>
      </c>
      <c r="F2318" s="28">
        <v>101</v>
      </c>
      <c r="G2318" t="s">
        <v>18</v>
      </c>
    </row>
    <row r="2319" spans="1:7" x14ac:dyDescent="0.25">
      <c r="A2319" t="s">
        <v>0</v>
      </c>
      <c r="B2319" t="s">
        <v>2141</v>
      </c>
      <c r="C2319">
        <v>3213000</v>
      </c>
      <c r="D2319" s="2">
        <v>2958465</v>
      </c>
      <c r="E2319" s="2">
        <v>44713</v>
      </c>
      <c r="F2319" s="28">
        <v>126</v>
      </c>
      <c r="G2319" t="s">
        <v>18</v>
      </c>
    </row>
    <row r="2320" spans="1:7" x14ac:dyDescent="0.25">
      <c r="A2320" t="s">
        <v>0</v>
      </c>
      <c r="B2320" t="s">
        <v>2141</v>
      </c>
      <c r="C2320">
        <v>3213400</v>
      </c>
      <c r="D2320" s="2">
        <v>2958465</v>
      </c>
      <c r="E2320" s="2">
        <v>44713</v>
      </c>
      <c r="F2320" s="28">
        <v>130</v>
      </c>
      <c r="G2320" t="s">
        <v>18</v>
      </c>
    </row>
    <row r="2321" spans="1:7" x14ac:dyDescent="0.25">
      <c r="A2321" t="s">
        <v>0</v>
      </c>
      <c r="B2321" t="s">
        <v>2141</v>
      </c>
      <c r="C2321">
        <v>3213401</v>
      </c>
      <c r="D2321" s="2">
        <v>2958465</v>
      </c>
      <c r="E2321" s="2">
        <v>44713</v>
      </c>
      <c r="F2321" s="28">
        <v>130</v>
      </c>
      <c r="G2321" t="s">
        <v>18</v>
      </c>
    </row>
    <row r="2322" spans="1:7" x14ac:dyDescent="0.25">
      <c r="A2322" t="s">
        <v>0</v>
      </c>
      <c r="B2322" t="s">
        <v>2141</v>
      </c>
      <c r="C2322">
        <v>3216000</v>
      </c>
      <c r="D2322" s="2">
        <v>2958465</v>
      </c>
      <c r="E2322" s="2">
        <v>45783</v>
      </c>
      <c r="F2322" s="28">
        <v>113</v>
      </c>
      <c r="G2322" t="s">
        <v>18</v>
      </c>
    </row>
    <row r="2323" spans="1:7" x14ac:dyDescent="0.25">
      <c r="A2323" t="s">
        <v>0</v>
      </c>
      <c r="B2323" t="s">
        <v>2141</v>
      </c>
      <c r="C2323">
        <v>3216400</v>
      </c>
      <c r="D2323" s="2">
        <v>2958465</v>
      </c>
      <c r="E2323" s="2">
        <v>45783</v>
      </c>
      <c r="F2323" s="28">
        <v>117</v>
      </c>
      <c r="G2323" t="s">
        <v>18</v>
      </c>
    </row>
    <row r="2324" spans="1:7" x14ac:dyDescent="0.25">
      <c r="A2324" t="s">
        <v>0</v>
      </c>
      <c r="B2324" t="s">
        <v>2141</v>
      </c>
      <c r="C2324">
        <v>3216401</v>
      </c>
      <c r="D2324" s="2">
        <v>2958465</v>
      </c>
      <c r="E2324" s="2">
        <v>45783</v>
      </c>
      <c r="F2324" s="28">
        <v>117</v>
      </c>
      <c r="G2324" t="s">
        <v>18</v>
      </c>
    </row>
    <row r="2325" spans="1:7" x14ac:dyDescent="0.25">
      <c r="A2325" t="s">
        <v>0</v>
      </c>
      <c r="B2325" t="s">
        <v>2141</v>
      </c>
      <c r="C2325">
        <v>3220000</v>
      </c>
      <c r="D2325" s="2">
        <v>2958465</v>
      </c>
      <c r="E2325" s="2">
        <v>44305</v>
      </c>
      <c r="F2325" s="28">
        <v>146</v>
      </c>
      <c r="G2325" t="s">
        <v>18</v>
      </c>
    </row>
    <row r="2326" spans="1:7" x14ac:dyDescent="0.25">
      <c r="A2326" t="s">
        <v>0</v>
      </c>
      <c r="B2326" t="s">
        <v>2141</v>
      </c>
      <c r="C2326">
        <v>3220400</v>
      </c>
      <c r="D2326" s="2">
        <v>2958465</v>
      </c>
      <c r="E2326" s="2">
        <v>44305</v>
      </c>
      <c r="F2326" s="28">
        <v>150</v>
      </c>
      <c r="G2326" t="s">
        <v>18</v>
      </c>
    </row>
    <row r="2327" spans="1:7" x14ac:dyDescent="0.25">
      <c r="A2327" t="s">
        <v>0</v>
      </c>
      <c r="B2327" t="s">
        <v>2141</v>
      </c>
      <c r="C2327">
        <v>3220401</v>
      </c>
      <c r="D2327" s="2">
        <v>2958465</v>
      </c>
      <c r="E2327" s="2">
        <v>44305</v>
      </c>
      <c r="F2327" s="28">
        <v>150</v>
      </c>
      <c r="G2327" t="s">
        <v>18</v>
      </c>
    </row>
    <row r="2328" spans="1:7" x14ac:dyDescent="0.25">
      <c r="A2328" t="s">
        <v>0</v>
      </c>
      <c r="B2328" t="s">
        <v>2141</v>
      </c>
      <c r="C2328">
        <v>3221000</v>
      </c>
      <c r="D2328" s="2">
        <v>2958465</v>
      </c>
      <c r="E2328" s="2">
        <v>45207</v>
      </c>
      <c r="F2328" s="28">
        <v>111</v>
      </c>
      <c r="G2328" t="s">
        <v>18</v>
      </c>
    </row>
    <row r="2329" spans="1:7" x14ac:dyDescent="0.25">
      <c r="A2329" t="s">
        <v>0</v>
      </c>
      <c r="B2329" t="s">
        <v>2141</v>
      </c>
      <c r="C2329">
        <v>3221400</v>
      </c>
      <c r="D2329" s="2">
        <v>2958465</v>
      </c>
      <c r="E2329" s="2">
        <v>45207</v>
      </c>
      <c r="F2329" s="28">
        <v>115</v>
      </c>
      <c r="G2329" t="s">
        <v>18</v>
      </c>
    </row>
    <row r="2330" spans="1:7" x14ac:dyDescent="0.25">
      <c r="A2330" t="s">
        <v>0</v>
      </c>
      <c r="B2330" t="s">
        <v>2141</v>
      </c>
      <c r="C2330">
        <v>3221401</v>
      </c>
      <c r="D2330" s="2">
        <v>2958465</v>
      </c>
      <c r="E2330" s="2">
        <v>45207</v>
      </c>
      <c r="F2330" s="28">
        <v>115</v>
      </c>
      <c r="G2330" t="s">
        <v>18</v>
      </c>
    </row>
    <row r="2331" spans="1:7" x14ac:dyDescent="0.25">
      <c r="A2331" t="s">
        <v>0</v>
      </c>
      <c r="B2331" t="s">
        <v>2141</v>
      </c>
      <c r="C2331">
        <v>3224000</v>
      </c>
      <c r="D2331" s="2">
        <v>2958465</v>
      </c>
      <c r="E2331" s="2">
        <v>45207</v>
      </c>
      <c r="F2331" s="28">
        <v>131</v>
      </c>
      <c r="G2331" t="s">
        <v>18</v>
      </c>
    </row>
    <row r="2332" spans="1:7" x14ac:dyDescent="0.25">
      <c r="A2332" t="s">
        <v>0</v>
      </c>
      <c r="B2332" t="s">
        <v>2141</v>
      </c>
      <c r="C2332">
        <v>3224400</v>
      </c>
      <c r="D2332" s="2">
        <v>2958465</v>
      </c>
      <c r="E2332" s="2">
        <v>45207</v>
      </c>
      <c r="F2332" s="28">
        <v>135</v>
      </c>
      <c r="G2332" t="s">
        <v>18</v>
      </c>
    </row>
    <row r="2333" spans="1:7" x14ac:dyDescent="0.25">
      <c r="A2333" t="s">
        <v>0</v>
      </c>
      <c r="B2333" t="s">
        <v>2141</v>
      </c>
      <c r="C2333">
        <v>3224401</v>
      </c>
      <c r="D2333" s="2">
        <v>2958465</v>
      </c>
      <c r="E2333" s="2">
        <v>45207</v>
      </c>
      <c r="F2333" s="28">
        <v>135</v>
      </c>
      <c r="G2333" t="s">
        <v>18</v>
      </c>
    </row>
    <row r="2334" spans="1:7" x14ac:dyDescent="0.25">
      <c r="A2334" t="s">
        <v>0</v>
      </c>
      <c r="B2334" t="s">
        <v>2141</v>
      </c>
      <c r="C2334">
        <v>3225000</v>
      </c>
      <c r="D2334" s="2">
        <v>2958465</v>
      </c>
      <c r="E2334" s="2">
        <v>45207</v>
      </c>
      <c r="F2334" s="28">
        <v>136</v>
      </c>
      <c r="G2334" t="s">
        <v>18</v>
      </c>
    </row>
    <row r="2335" spans="1:7" x14ac:dyDescent="0.25">
      <c r="A2335" t="s">
        <v>0</v>
      </c>
      <c r="B2335" t="s">
        <v>2141</v>
      </c>
      <c r="C2335">
        <v>3225400</v>
      </c>
      <c r="D2335" s="2">
        <v>2958465</v>
      </c>
      <c r="E2335" s="2">
        <v>45207</v>
      </c>
      <c r="F2335" s="28">
        <v>140</v>
      </c>
      <c r="G2335" t="s">
        <v>18</v>
      </c>
    </row>
    <row r="2336" spans="1:7" x14ac:dyDescent="0.25">
      <c r="A2336" t="s">
        <v>0</v>
      </c>
      <c r="B2336" t="s">
        <v>2141</v>
      </c>
      <c r="C2336">
        <v>3225401</v>
      </c>
      <c r="D2336" s="2">
        <v>2958465</v>
      </c>
      <c r="E2336" s="2">
        <v>45207</v>
      </c>
      <c r="F2336" s="28">
        <v>140</v>
      </c>
      <c r="G2336" t="s">
        <v>18</v>
      </c>
    </row>
    <row r="2337" spans="1:7" x14ac:dyDescent="0.25">
      <c r="A2337" t="s">
        <v>0</v>
      </c>
      <c r="B2337" t="s">
        <v>2141</v>
      </c>
      <c r="C2337">
        <v>3227000</v>
      </c>
      <c r="D2337" s="2">
        <v>2958465</v>
      </c>
      <c r="E2337" s="2">
        <v>44713</v>
      </c>
      <c r="F2337" s="28">
        <v>151</v>
      </c>
      <c r="G2337" t="s">
        <v>18</v>
      </c>
    </row>
    <row r="2338" spans="1:7" x14ac:dyDescent="0.25">
      <c r="A2338" t="s">
        <v>0</v>
      </c>
      <c r="B2338" t="s">
        <v>2141</v>
      </c>
      <c r="C2338">
        <v>3227400</v>
      </c>
      <c r="D2338" s="2">
        <v>2958465</v>
      </c>
      <c r="E2338" s="2">
        <v>44713</v>
      </c>
      <c r="F2338" s="28">
        <v>155</v>
      </c>
      <c r="G2338" t="s">
        <v>18</v>
      </c>
    </row>
    <row r="2339" spans="1:7" x14ac:dyDescent="0.25">
      <c r="A2339" t="s">
        <v>0</v>
      </c>
      <c r="B2339" t="s">
        <v>2141</v>
      </c>
      <c r="C2339">
        <v>3227401</v>
      </c>
      <c r="D2339" s="2">
        <v>2958465</v>
      </c>
      <c r="E2339" s="2">
        <v>44713</v>
      </c>
      <c r="F2339" s="28">
        <v>155</v>
      </c>
      <c r="G2339" t="s">
        <v>18</v>
      </c>
    </row>
    <row r="2340" spans="1:7" x14ac:dyDescent="0.25">
      <c r="A2340" t="s">
        <v>0</v>
      </c>
      <c r="B2340" t="s">
        <v>2141</v>
      </c>
      <c r="C2340">
        <v>3228000</v>
      </c>
      <c r="D2340" s="2">
        <v>2958465</v>
      </c>
      <c r="E2340" s="2">
        <v>44713</v>
      </c>
      <c r="F2340" s="28">
        <v>151</v>
      </c>
      <c r="G2340" t="s">
        <v>18</v>
      </c>
    </row>
    <row r="2341" spans="1:7" x14ac:dyDescent="0.25">
      <c r="A2341" t="s">
        <v>0</v>
      </c>
      <c r="B2341" t="s">
        <v>2141</v>
      </c>
      <c r="C2341">
        <v>3228400</v>
      </c>
      <c r="D2341" s="2">
        <v>2958465</v>
      </c>
      <c r="E2341" s="2">
        <v>44713</v>
      </c>
      <c r="F2341" s="28">
        <v>155</v>
      </c>
      <c r="G2341" t="s">
        <v>18</v>
      </c>
    </row>
    <row r="2342" spans="1:7" x14ac:dyDescent="0.25">
      <c r="A2342" t="s">
        <v>0</v>
      </c>
      <c r="B2342" t="s">
        <v>2141</v>
      </c>
      <c r="C2342">
        <v>3228401</v>
      </c>
      <c r="D2342" s="2">
        <v>2958465</v>
      </c>
      <c r="E2342" s="2">
        <v>44713</v>
      </c>
      <c r="F2342" s="28">
        <v>155</v>
      </c>
      <c r="G2342" t="s">
        <v>18</v>
      </c>
    </row>
    <row r="2343" spans="1:7" x14ac:dyDescent="0.25">
      <c r="A2343" t="s">
        <v>0</v>
      </c>
      <c r="B2343" t="s">
        <v>2141</v>
      </c>
      <c r="C2343">
        <v>3230000</v>
      </c>
      <c r="D2343" s="2">
        <v>2958465</v>
      </c>
      <c r="E2343" s="2">
        <v>45207</v>
      </c>
      <c r="F2343" s="28">
        <v>137</v>
      </c>
      <c r="G2343" t="s">
        <v>18</v>
      </c>
    </row>
    <row r="2344" spans="1:7" x14ac:dyDescent="0.25">
      <c r="A2344" t="s">
        <v>0</v>
      </c>
      <c r="B2344" t="s">
        <v>2141</v>
      </c>
      <c r="C2344">
        <v>3230400</v>
      </c>
      <c r="D2344" s="2">
        <v>2958465</v>
      </c>
      <c r="E2344" s="2">
        <v>45207</v>
      </c>
      <c r="F2344" s="28">
        <v>141</v>
      </c>
      <c r="G2344" t="s">
        <v>18</v>
      </c>
    </row>
    <row r="2345" spans="1:7" x14ac:dyDescent="0.25">
      <c r="A2345" t="s">
        <v>0</v>
      </c>
      <c r="B2345" t="s">
        <v>2141</v>
      </c>
      <c r="C2345">
        <v>3230401</v>
      </c>
      <c r="D2345" s="2">
        <v>2958465</v>
      </c>
      <c r="E2345" s="2">
        <v>45207</v>
      </c>
      <c r="F2345" s="28">
        <v>141</v>
      </c>
      <c r="G2345" t="s">
        <v>18</v>
      </c>
    </row>
    <row r="2346" spans="1:7" x14ac:dyDescent="0.25">
      <c r="A2346" t="s">
        <v>0</v>
      </c>
      <c r="B2346" t="s">
        <v>2141</v>
      </c>
      <c r="C2346">
        <v>3233000</v>
      </c>
      <c r="D2346" s="2">
        <v>2958465</v>
      </c>
      <c r="E2346" s="2">
        <v>45207</v>
      </c>
      <c r="F2346" s="28">
        <v>126</v>
      </c>
      <c r="G2346" t="s">
        <v>18</v>
      </c>
    </row>
    <row r="2347" spans="1:7" x14ac:dyDescent="0.25">
      <c r="A2347" t="s">
        <v>0</v>
      </c>
      <c r="B2347" t="s">
        <v>2141</v>
      </c>
      <c r="C2347">
        <v>3233400</v>
      </c>
      <c r="D2347" s="2">
        <v>2958465</v>
      </c>
      <c r="E2347" s="2">
        <v>45207</v>
      </c>
      <c r="F2347" s="28">
        <v>130</v>
      </c>
      <c r="G2347" t="s">
        <v>18</v>
      </c>
    </row>
    <row r="2348" spans="1:7" x14ac:dyDescent="0.25">
      <c r="A2348" t="s">
        <v>0</v>
      </c>
      <c r="B2348" t="s">
        <v>2141</v>
      </c>
      <c r="C2348">
        <v>3233401</v>
      </c>
      <c r="D2348" s="2">
        <v>2958465</v>
      </c>
      <c r="E2348" s="2">
        <v>45207</v>
      </c>
      <c r="F2348" s="28">
        <v>130</v>
      </c>
      <c r="G2348" t="s">
        <v>18</v>
      </c>
    </row>
    <row r="2349" spans="1:7" x14ac:dyDescent="0.25">
      <c r="A2349" t="s">
        <v>0</v>
      </c>
      <c r="B2349" t="s">
        <v>2141</v>
      </c>
      <c r="C2349">
        <v>3234000</v>
      </c>
      <c r="D2349" s="2">
        <v>2958465</v>
      </c>
      <c r="E2349" s="2">
        <v>44305</v>
      </c>
      <c r="F2349" s="28">
        <v>169</v>
      </c>
      <c r="G2349" t="s">
        <v>18</v>
      </c>
    </row>
    <row r="2350" spans="1:7" x14ac:dyDescent="0.25">
      <c r="A2350" t="s">
        <v>0</v>
      </c>
      <c r="B2350" t="s">
        <v>2141</v>
      </c>
      <c r="C2350">
        <v>3234400</v>
      </c>
      <c r="D2350" s="2">
        <v>2958465</v>
      </c>
      <c r="E2350" s="2">
        <v>44305</v>
      </c>
      <c r="F2350" s="28">
        <v>173</v>
      </c>
      <c r="G2350" t="s">
        <v>18</v>
      </c>
    </row>
    <row r="2351" spans="1:7" x14ac:dyDescent="0.25">
      <c r="A2351" t="s">
        <v>0</v>
      </c>
      <c r="B2351" t="s">
        <v>2141</v>
      </c>
      <c r="C2351">
        <v>3234401</v>
      </c>
      <c r="D2351" s="2">
        <v>2958465</v>
      </c>
      <c r="E2351" s="2">
        <v>44305</v>
      </c>
      <c r="F2351" s="28">
        <v>173</v>
      </c>
      <c r="G2351" t="s">
        <v>18</v>
      </c>
    </row>
    <row r="2352" spans="1:7" x14ac:dyDescent="0.25">
      <c r="A2352" t="s">
        <v>0</v>
      </c>
      <c r="B2352" t="s">
        <v>2141</v>
      </c>
      <c r="C2352">
        <v>3236000</v>
      </c>
      <c r="D2352" s="2">
        <v>2958465</v>
      </c>
      <c r="E2352" s="2">
        <v>44305</v>
      </c>
      <c r="F2352" s="28">
        <v>177</v>
      </c>
      <c r="G2352" t="s">
        <v>18</v>
      </c>
    </row>
    <row r="2353" spans="1:7" x14ac:dyDescent="0.25">
      <c r="A2353" t="s">
        <v>0</v>
      </c>
      <c r="B2353" t="s">
        <v>2141</v>
      </c>
      <c r="C2353">
        <v>3236400</v>
      </c>
      <c r="D2353" s="2">
        <v>2958465</v>
      </c>
      <c r="E2353" s="2">
        <v>44305</v>
      </c>
      <c r="F2353" s="28">
        <v>181</v>
      </c>
      <c r="G2353" t="s">
        <v>18</v>
      </c>
    </row>
    <row r="2354" spans="1:7" x14ac:dyDescent="0.25">
      <c r="A2354" t="s">
        <v>0</v>
      </c>
      <c r="B2354" t="s">
        <v>2141</v>
      </c>
      <c r="C2354">
        <v>3236401</v>
      </c>
      <c r="D2354" s="2">
        <v>2958465</v>
      </c>
      <c r="E2354" s="2">
        <v>44305</v>
      </c>
      <c r="F2354" s="28">
        <v>181</v>
      </c>
      <c r="G2354" t="s">
        <v>18</v>
      </c>
    </row>
    <row r="2355" spans="1:7" x14ac:dyDescent="0.25">
      <c r="A2355" t="s">
        <v>0</v>
      </c>
      <c r="B2355" t="s">
        <v>2141</v>
      </c>
      <c r="C2355">
        <v>3239000</v>
      </c>
      <c r="D2355" s="2">
        <v>2958465</v>
      </c>
      <c r="E2355" s="2">
        <v>45207</v>
      </c>
      <c r="F2355" s="28">
        <v>126</v>
      </c>
      <c r="G2355" t="s">
        <v>18</v>
      </c>
    </row>
    <row r="2356" spans="1:7" x14ac:dyDescent="0.25">
      <c r="A2356" t="s">
        <v>0</v>
      </c>
      <c r="B2356" t="s">
        <v>2141</v>
      </c>
      <c r="C2356">
        <v>3239400</v>
      </c>
      <c r="D2356" s="2">
        <v>2958465</v>
      </c>
      <c r="E2356" s="2">
        <v>45207</v>
      </c>
      <c r="F2356" s="28">
        <v>130</v>
      </c>
      <c r="G2356" t="s">
        <v>18</v>
      </c>
    </row>
    <row r="2357" spans="1:7" x14ac:dyDescent="0.25">
      <c r="A2357" t="s">
        <v>0</v>
      </c>
      <c r="B2357" t="s">
        <v>2141</v>
      </c>
      <c r="C2357">
        <v>3239401</v>
      </c>
      <c r="D2357" s="2">
        <v>2958465</v>
      </c>
      <c r="E2357" s="2">
        <v>45207</v>
      </c>
      <c r="F2357" s="28">
        <v>130</v>
      </c>
      <c r="G2357" t="s">
        <v>18</v>
      </c>
    </row>
    <row r="2358" spans="1:7" x14ac:dyDescent="0.25">
      <c r="A2358" t="s">
        <v>0</v>
      </c>
      <c r="B2358" t="s">
        <v>2141</v>
      </c>
      <c r="C2358">
        <v>3240000</v>
      </c>
      <c r="D2358" s="2">
        <v>2958465</v>
      </c>
      <c r="E2358" s="2">
        <v>45207</v>
      </c>
      <c r="F2358" s="28">
        <v>121</v>
      </c>
      <c r="G2358" t="s">
        <v>18</v>
      </c>
    </row>
    <row r="2359" spans="1:7" x14ac:dyDescent="0.25">
      <c r="A2359" t="s">
        <v>0</v>
      </c>
      <c r="B2359" t="s">
        <v>2141</v>
      </c>
      <c r="C2359">
        <v>3240400</v>
      </c>
      <c r="D2359" s="2">
        <v>2958465</v>
      </c>
      <c r="E2359" s="2">
        <v>45207</v>
      </c>
      <c r="F2359" s="28">
        <v>125</v>
      </c>
      <c r="G2359" t="s">
        <v>18</v>
      </c>
    </row>
    <row r="2360" spans="1:7" x14ac:dyDescent="0.25">
      <c r="A2360" t="s">
        <v>0</v>
      </c>
      <c r="B2360" t="s">
        <v>2141</v>
      </c>
      <c r="C2360">
        <v>3240401</v>
      </c>
      <c r="D2360" s="2">
        <v>2958465</v>
      </c>
      <c r="E2360" s="2">
        <v>45207</v>
      </c>
      <c r="F2360" s="28">
        <v>125</v>
      </c>
      <c r="G2360" t="s">
        <v>18</v>
      </c>
    </row>
    <row r="2361" spans="1:7" x14ac:dyDescent="0.25">
      <c r="A2361" t="s">
        <v>0</v>
      </c>
      <c r="B2361" t="s">
        <v>2141</v>
      </c>
      <c r="C2361">
        <v>3241000</v>
      </c>
      <c r="D2361" s="2">
        <v>2958465</v>
      </c>
      <c r="E2361" s="2">
        <v>44713</v>
      </c>
      <c r="F2361" s="28">
        <v>146</v>
      </c>
      <c r="G2361" t="s">
        <v>18</v>
      </c>
    </row>
    <row r="2362" spans="1:7" x14ac:dyDescent="0.25">
      <c r="A2362" t="s">
        <v>0</v>
      </c>
      <c r="B2362" t="s">
        <v>2141</v>
      </c>
      <c r="C2362">
        <v>3241400</v>
      </c>
      <c r="D2362" s="2">
        <v>2958465</v>
      </c>
      <c r="E2362" s="2">
        <v>44713</v>
      </c>
      <c r="F2362" s="28">
        <v>150</v>
      </c>
      <c r="G2362" t="s">
        <v>18</v>
      </c>
    </row>
    <row r="2363" spans="1:7" x14ac:dyDescent="0.25">
      <c r="A2363" t="s">
        <v>0</v>
      </c>
      <c r="B2363" t="s">
        <v>2141</v>
      </c>
      <c r="C2363">
        <v>3241401</v>
      </c>
      <c r="D2363" s="2">
        <v>2958465</v>
      </c>
      <c r="E2363" s="2">
        <v>44713</v>
      </c>
      <c r="F2363" s="28">
        <v>150</v>
      </c>
      <c r="G2363" t="s">
        <v>18</v>
      </c>
    </row>
    <row r="2364" spans="1:7" x14ac:dyDescent="0.25">
      <c r="A2364" t="s">
        <v>0</v>
      </c>
      <c r="B2364" t="s">
        <v>2141</v>
      </c>
      <c r="C2364">
        <v>3245000</v>
      </c>
      <c r="D2364" s="2">
        <v>2958465</v>
      </c>
      <c r="E2364" s="2">
        <v>45207</v>
      </c>
      <c r="F2364" s="28">
        <v>116</v>
      </c>
      <c r="G2364" t="s">
        <v>18</v>
      </c>
    </row>
    <row r="2365" spans="1:7" x14ac:dyDescent="0.25">
      <c r="A2365" t="s">
        <v>0</v>
      </c>
      <c r="B2365" t="s">
        <v>2141</v>
      </c>
      <c r="C2365">
        <v>3245400</v>
      </c>
      <c r="D2365" s="2">
        <v>2958465</v>
      </c>
      <c r="E2365" s="2">
        <v>45207</v>
      </c>
      <c r="F2365" s="28">
        <v>120</v>
      </c>
      <c r="G2365" t="s">
        <v>18</v>
      </c>
    </row>
    <row r="2366" spans="1:7" x14ac:dyDescent="0.25">
      <c r="A2366" t="s">
        <v>0</v>
      </c>
      <c r="B2366" t="s">
        <v>2141</v>
      </c>
      <c r="C2366">
        <v>3245401</v>
      </c>
      <c r="D2366" s="2">
        <v>2958465</v>
      </c>
      <c r="E2366" s="2">
        <v>45207</v>
      </c>
      <c r="F2366" s="28">
        <v>120</v>
      </c>
      <c r="G2366" t="s">
        <v>18</v>
      </c>
    </row>
    <row r="2367" spans="1:7" x14ac:dyDescent="0.25">
      <c r="A2367" t="s">
        <v>0</v>
      </c>
      <c r="B2367" t="s">
        <v>2141</v>
      </c>
      <c r="C2367">
        <v>3246000</v>
      </c>
      <c r="D2367" s="2">
        <v>2958465</v>
      </c>
      <c r="E2367" s="2">
        <v>45207</v>
      </c>
      <c r="F2367" s="28">
        <v>118</v>
      </c>
      <c r="G2367" t="s">
        <v>18</v>
      </c>
    </row>
    <row r="2368" spans="1:7" x14ac:dyDescent="0.25">
      <c r="A2368" t="s">
        <v>0</v>
      </c>
      <c r="B2368" t="s">
        <v>2141</v>
      </c>
      <c r="C2368">
        <v>3246400</v>
      </c>
      <c r="D2368" s="2">
        <v>2958465</v>
      </c>
      <c r="E2368" s="2">
        <v>45207</v>
      </c>
      <c r="F2368" s="28">
        <v>122</v>
      </c>
      <c r="G2368" t="s">
        <v>18</v>
      </c>
    </row>
    <row r="2369" spans="1:7" x14ac:dyDescent="0.25">
      <c r="A2369" t="s">
        <v>0</v>
      </c>
      <c r="B2369" t="s">
        <v>2141</v>
      </c>
      <c r="C2369">
        <v>3246401</v>
      </c>
      <c r="D2369" s="2">
        <v>2958465</v>
      </c>
      <c r="E2369" s="2">
        <v>45207</v>
      </c>
      <c r="F2369" s="28">
        <v>122</v>
      </c>
      <c r="G2369" t="s">
        <v>18</v>
      </c>
    </row>
    <row r="2370" spans="1:7" x14ac:dyDescent="0.25">
      <c r="A2370" t="s">
        <v>0</v>
      </c>
      <c r="B2370" t="s">
        <v>2141</v>
      </c>
      <c r="C2370">
        <v>3247000</v>
      </c>
      <c r="D2370" s="2">
        <v>2958465</v>
      </c>
      <c r="E2370" s="2">
        <v>45207</v>
      </c>
      <c r="F2370" s="28">
        <v>119</v>
      </c>
      <c r="G2370" t="s">
        <v>18</v>
      </c>
    </row>
    <row r="2371" spans="1:7" x14ac:dyDescent="0.25">
      <c r="A2371" t="s">
        <v>0</v>
      </c>
      <c r="B2371" t="s">
        <v>2141</v>
      </c>
      <c r="C2371">
        <v>3247400</v>
      </c>
      <c r="D2371" s="2">
        <v>2958465</v>
      </c>
      <c r="E2371" s="2">
        <v>45207</v>
      </c>
      <c r="F2371" s="28">
        <v>123</v>
      </c>
      <c r="G2371" t="s">
        <v>18</v>
      </c>
    </row>
    <row r="2372" spans="1:7" x14ac:dyDescent="0.25">
      <c r="A2372" t="s">
        <v>0</v>
      </c>
      <c r="B2372" t="s">
        <v>2141</v>
      </c>
      <c r="C2372">
        <v>3247401</v>
      </c>
      <c r="D2372" s="2">
        <v>2958465</v>
      </c>
      <c r="E2372" s="2">
        <v>45207</v>
      </c>
      <c r="F2372" s="28">
        <v>123</v>
      </c>
      <c r="G2372" t="s">
        <v>18</v>
      </c>
    </row>
    <row r="2373" spans="1:7" x14ac:dyDescent="0.25">
      <c r="A2373" t="s">
        <v>0</v>
      </c>
      <c r="B2373" t="s">
        <v>2141</v>
      </c>
      <c r="C2373">
        <v>3248000</v>
      </c>
      <c r="D2373" s="2">
        <v>2958465</v>
      </c>
      <c r="E2373" s="2">
        <v>45207</v>
      </c>
      <c r="F2373" s="28">
        <v>121</v>
      </c>
      <c r="G2373" t="s">
        <v>18</v>
      </c>
    </row>
    <row r="2374" spans="1:7" x14ac:dyDescent="0.25">
      <c r="A2374" t="s">
        <v>0</v>
      </c>
      <c r="B2374" t="s">
        <v>2141</v>
      </c>
      <c r="C2374">
        <v>3248400</v>
      </c>
      <c r="D2374" s="2">
        <v>2958465</v>
      </c>
      <c r="E2374" s="2">
        <v>45207</v>
      </c>
      <c r="F2374" s="28">
        <v>125</v>
      </c>
      <c r="G2374" t="s">
        <v>18</v>
      </c>
    </row>
    <row r="2375" spans="1:7" x14ac:dyDescent="0.25">
      <c r="A2375" t="s">
        <v>0</v>
      </c>
      <c r="B2375" t="s">
        <v>2141</v>
      </c>
      <c r="C2375">
        <v>3248401</v>
      </c>
      <c r="D2375" s="2">
        <v>2958465</v>
      </c>
      <c r="E2375" s="2">
        <v>45207</v>
      </c>
      <c r="F2375" s="28">
        <v>125</v>
      </c>
      <c r="G2375" t="s">
        <v>18</v>
      </c>
    </row>
    <row r="2376" spans="1:7" x14ac:dyDescent="0.25">
      <c r="A2376" t="s">
        <v>0</v>
      </c>
      <c r="B2376" t="s">
        <v>2141</v>
      </c>
      <c r="C2376">
        <v>3249000</v>
      </c>
      <c r="D2376" s="2">
        <v>2958465</v>
      </c>
      <c r="E2376" s="2">
        <v>45783</v>
      </c>
      <c r="F2376" s="28">
        <v>141</v>
      </c>
      <c r="G2376" t="s">
        <v>18</v>
      </c>
    </row>
    <row r="2377" spans="1:7" x14ac:dyDescent="0.25">
      <c r="A2377" t="s">
        <v>0</v>
      </c>
      <c r="B2377" t="s">
        <v>2141</v>
      </c>
      <c r="C2377">
        <v>3249400</v>
      </c>
      <c r="D2377" s="2">
        <v>2958465</v>
      </c>
      <c r="E2377" s="2">
        <v>45783</v>
      </c>
      <c r="F2377" s="28">
        <v>145</v>
      </c>
      <c r="G2377" t="s">
        <v>18</v>
      </c>
    </row>
    <row r="2378" spans="1:7" x14ac:dyDescent="0.25">
      <c r="A2378" t="s">
        <v>0</v>
      </c>
      <c r="B2378" t="s">
        <v>2141</v>
      </c>
      <c r="C2378">
        <v>3249401</v>
      </c>
      <c r="D2378" s="2">
        <v>2958465</v>
      </c>
      <c r="E2378" s="2">
        <v>45783</v>
      </c>
      <c r="F2378" s="28">
        <v>145</v>
      </c>
      <c r="G2378" t="s">
        <v>18</v>
      </c>
    </row>
    <row r="2379" spans="1:7" x14ac:dyDescent="0.25">
      <c r="A2379" t="s">
        <v>0</v>
      </c>
      <c r="B2379" t="s">
        <v>2141</v>
      </c>
      <c r="C2379">
        <v>3250000</v>
      </c>
      <c r="D2379" s="2">
        <v>2958465</v>
      </c>
      <c r="E2379" s="2">
        <v>44713</v>
      </c>
      <c r="F2379" s="28">
        <v>121</v>
      </c>
      <c r="G2379" t="s">
        <v>18</v>
      </c>
    </row>
    <row r="2380" spans="1:7" x14ac:dyDescent="0.25">
      <c r="A2380" t="s">
        <v>0</v>
      </c>
      <c r="B2380" t="s">
        <v>2141</v>
      </c>
      <c r="C2380">
        <v>3250400</v>
      </c>
      <c r="D2380" s="2">
        <v>2958465</v>
      </c>
      <c r="E2380" s="2">
        <v>44713</v>
      </c>
      <c r="F2380" s="28">
        <v>125</v>
      </c>
      <c r="G2380" t="s">
        <v>18</v>
      </c>
    </row>
    <row r="2381" spans="1:7" x14ac:dyDescent="0.25">
      <c r="A2381" t="s">
        <v>0</v>
      </c>
      <c r="B2381" t="s">
        <v>2141</v>
      </c>
      <c r="C2381">
        <v>3250401</v>
      </c>
      <c r="D2381" s="2">
        <v>2958465</v>
      </c>
      <c r="E2381" s="2">
        <v>44713</v>
      </c>
      <c r="F2381" s="28">
        <v>125</v>
      </c>
      <c r="G2381" t="s">
        <v>18</v>
      </c>
    </row>
    <row r="2382" spans="1:7" x14ac:dyDescent="0.25">
      <c r="A2382" t="s">
        <v>0</v>
      </c>
      <c r="B2382" t="s">
        <v>2141</v>
      </c>
      <c r="C2382">
        <v>3251000</v>
      </c>
      <c r="D2382" s="2">
        <v>2958465</v>
      </c>
      <c r="E2382" s="2">
        <v>45783</v>
      </c>
      <c r="F2382" s="28">
        <v>100</v>
      </c>
      <c r="G2382" t="s">
        <v>18</v>
      </c>
    </row>
    <row r="2383" spans="1:7" x14ac:dyDescent="0.25">
      <c r="A2383" t="s">
        <v>0</v>
      </c>
      <c r="B2383" t="s">
        <v>2141</v>
      </c>
      <c r="C2383">
        <v>3251400</v>
      </c>
      <c r="D2383" s="2">
        <v>2958465</v>
      </c>
      <c r="E2383" s="2">
        <v>45783</v>
      </c>
      <c r="F2383" s="28">
        <v>104</v>
      </c>
      <c r="G2383" t="s">
        <v>18</v>
      </c>
    </row>
    <row r="2384" spans="1:7" x14ac:dyDescent="0.25">
      <c r="A2384" t="s">
        <v>0</v>
      </c>
      <c r="B2384" t="s">
        <v>2141</v>
      </c>
      <c r="C2384">
        <v>3251401</v>
      </c>
      <c r="D2384" s="2">
        <v>2958465</v>
      </c>
      <c r="E2384" s="2">
        <v>45783</v>
      </c>
      <c r="F2384" s="28">
        <v>104</v>
      </c>
      <c r="G2384" t="s">
        <v>18</v>
      </c>
    </row>
    <row r="2385" spans="1:7" x14ac:dyDescent="0.25">
      <c r="A2385" t="s">
        <v>0</v>
      </c>
      <c r="B2385" t="s">
        <v>2141</v>
      </c>
      <c r="C2385">
        <v>3252000</v>
      </c>
      <c r="D2385" s="2">
        <v>2958465</v>
      </c>
      <c r="E2385" s="2">
        <v>45207</v>
      </c>
      <c r="F2385" s="28">
        <v>101</v>
      </c>
      <c r="G2385" t="s">
        <v>18</v>
      </c>
    </row>
    <row r="2386" spans="1:7" x14ac:dyDescent="0.25">
      <c r="A2386" t="s">
        <v>0</v>
      </c>
      <c r="B2386" t="s">
        <v>2141</v>
      </c>
      <c r="C2386">
        <v>3252400</v>
      </c>
      <c r="D2386" s="2">
        <v>2958465</v>
      </c>
      <c r="E2386" s="2">
        <v>45207</v>
      </c>
      <c r="F2386" s="28">
        <v>105</v>
      </c>
      <c r="G2386" t="s">
        <v>18</v>
      </c>
    </row>
    <row r="2387" spans="1:7" x14ac:dyDescent="0.25">
      <c r="A2387" t="s">
        <v>0</v>
      </c>
      <c r="B2387" t="s">
        <v>2141</v>
      </c>
      <c r="C2387">
        <v>3252401</v>
      </c>
      <c r="D2387" s="2">
        <v>2958465</v>
      </c>
      <c r="E2387" s="2">
        <v>45207</v>
      </c>
      <c r="F2387" s="28">
        <v>105</v>
      </c>
      <c r="G2387" t="s">
        <v>18</v>
      </c>
    </row>
    <row r="2388" spans="1:7" x14ac:dyDescent="0.25">
      <c r="A2388" t="s">
        <v>0</v>
      </c>
      <c r="B2388" t="s">
        <v>2141</v>
      </c>
      <c r="C2388">
        <v>3253000</v>
      </c>
      <c r="D2388" s="2">
        <v>2958465</v>
      </c>
      <c r="E2388" s="2">
        <v>45783</v>
      </c>
      <c r="F2388" s="28">
        <v>116</v>
      </c>
      <c r="G2388" t="s">
        <v>18</v>
      </c>
    </row>
    <row r="2389" spans="1:7" x14ac:dyDescent="0.25">
      <c r="A2389" t="s">
        <v>0</v>
      </c>
      <c r="B2389" t="s">
        <v>2141</v>
      </c>
      <c r="C2389">
        <v>3253400</v>
      </c>
      <c r="D2389" s="2">
        <v>2958465</v>
      </c>
      <c r="E2389" s="2">
        <v>45783</v>
      </c>
      <c r="F2389" s="28">
        <v>120</v>
      </c>
      <c r="G2389" t="s">
        <v>18</v>
      </c>
    </row>
    <row r="2390" spans="1:7" x14ac:dyDescent="0.25">
      <c r="A2390" t="s">
        <v>0</v>
      </c>
      <c r="B2390" t="s">
        <v>2141</v>
      </c>
      <c r="C2390">
        <v>3253401</v>
      </c>
      <c r="D2390" s="2">
        <v>2958465</v>
      </c>
      <c r="E2390" s="2">
        <v>45783</v>
      </c>
      <c r="F2390" s="28">
        <v>120</v>
      </c>
      <c r="G2390" t="s">
        <v>18</v>
      </c>
    </row>
    <row r="2391" spans="1:7" x14ac:dyDescent="0.25">
      <c r="A2391" t="s">
        <v>0</v>
      </c>
      <c r="B2391" t="s">
        <v>2141</v>
      </c>
      <c r="C2391">
        <v>3254000</v>
      </c>
      <c r="D2391" s="2">
        <v>2958465</v>
      </c>
      <c r="E2391" s="2">
        <v>44713</v>
      </c>
      <c r="F2391" s="28">
        <v>126</v>
      </c>
      <c r="G2391" t="s">
        <v>18</v>
      </c>
    </row>
    <row r="2392" spans="1:7" x14ac:dyDescent="0.25">
      <c r="A2392" t="s">
        <v>0</v>
      </c>
      <c r="B2392" t="s">
        <v>2141</v>
      </c>
      <c r="C2392">
        <v>3254400</v>
      </c>
      <c r="D2392" s="2">
        <v>2958465</v>
      </c>
      <c r="E2392" s="2">
        <v>44713</v>
      </c>
      <c r="F2392" s="28">
        <v>130</v>
      </c>
      <c r="G2392" t="s">
        <v>18</v>
      </c>
    </row>
    <row r="2393" spans="1:7" x14ac:dyDescent="0.25">
      <c r="A2393" t="s">
        <v>0</v>
      </c>
      <c r="B2393" t="s">
        <v>2141</v>
      </c>
      <c r="C2393">
        <v>3254401</v>
      </c>
      <c r="D2393" s="2">
        <v>2958465</v>
      </c>
      <c r="E2393" s="2">
        <v>44713</v>
      </c>
      <c r="F2393" s="28">
        <v>130</v>
      </c>
      <c r="G2393" t="s">
        <v>18</v>
      </c>
    </row>
    <row r="2394" spans="1:7" x14ac:dyDescent="0.25">
      <c r="A2394" t="s">
        <v>0</v>
      </c>
      <c r="B2394" t="s">
        <v>2141</v>
      </c>
      <c r="C2394">
        <v>3255000</v>
      </c>
      <c r="D2394" s="2">
        <v>2958465</v>
      </c>
      <c r="E2394" s="2">
        <v>45207</v>
      </c>
      <c r="F2394" s="28">
        <v>126</v>
      </c>
      <c r="G2394" t="s">
        <v>18</v>
      </c>
    </row>
    <row r="2395" spans="1:7" x14ac:dyDescent="0.25">
      <c r="A2395" t="s">
        <v>0</v>
      </c>
      <c r="B2395" t="s">
        <v>2141</v>
      </c>
      <c r="C2395">
        <v>3255400</v>
      </c>
      <c r="D2395" s="2">
        <v>2958465</v>
      </c>
      <c r="E2395" s="2">
        <v>45207</v>
      </c>
      <c r="F2395" s="28">
        <v>130</v>
      </c>
      <c r="G2395" t="s">
        <v>18</v>
      </c>
    </row>
    <row r="2396" spans="1:7" x14ac:dyDescent="0.25">
      <c r="A2396" t="s">
        <v>0</v>
      </c>
      <c r="B2396" t="s">
        <v>2141</v>
      </c>
      <c r="C2396">
        <v>3255401</v>
      </c>
      <c r="D2396" s="2">
        <v>2958465</v>
      </c>
      <c r="E2396" s="2">
        <v>45207</v>
      </c>
      <c r="F2396" s="28">
        <v>130</v>
      </c>
      <c r="G2396" t="s">
        <v>18</v>
      </c>
    </row>
    <row r="2397" spans="1:7" x14ac:dyDescent="0.25">
      <c r="A2397" t="s">
        <v>0</v>
      </c>
      <c r="B2397" t="s">
        <v>2141</v>
      </c>
      <c r="C2397">
        <v>3256000</v>
      </c>
      <c r="D2397" s="2">
        <v>2958465</v>
      </c>
      <c r="E2397" s="2">
        <v>45207</v>
      </c>
      <c r="F2397" s="28">
        <v>111</v>
      </c>
      <c r="G2397" t="s">
        <v>18</v>
      </c>
    </row>
    <row r="2398" spans="1:7" x14ac:dyDescent="0.25">
      <c r="A2398" t="s">
        <v>0</v>
      </c>
      <c r="B2398" t="s">
        <v>2141</v>
      </c>
      <c r="C2398">
        <v>3256400</v>
      </c>
      <c r="D2398" s="2">
        <v>2958465</v>
      </c>
      <c r="E2398" s="2">
        <v>45485</v>
      </c>
      <c r="F2398" s="28">
        <v>115</v>
      </c>
      <c r="G2398" t="s">
        <v>18</v>
      </c>
    </row>
    <row r="2399" spans="1:7" x14ac:dyDescent="0.25">
      <c r="A2399" t="s">
        <v>0</v>
      </c>
      <c r="B2399" t="s">
        <v>2141</v>
      </c>
      <c r="C2399">
        <v>3256401</v>
      </c>
      <c r="D2399" s="2">
        <v>2958465</v>
      </c>
      <c r="E2399" s="2">
        <v>45485</v>
      </c>
      <c r="F2399" s="28">
        <v>115</v>
      </c>
      <c r="G2399" t="s">
        <v>18</v>
      </c>
    </row>
    <row r="2400" spans="1:7" x14ac:dyDescent="0.25">
      <c r="A2400" t="s">
        <v>0</v>
      </c>
      <c r="B2400" t="s">
        <v>2141</v>
      </c>
      <c r="C2400">
        <v>3257000</v>
      </c>
      <c r="D2400" s="2">
        <v>2958465</v>
      </c>
      <c r="E2400" s="2">
        <v>45783</v>
      </c>
      <c r="F2400" s="28">
        <v>91</v>
      </c>
      <c r="G2400" t="s">
        <v>18</v>
      </c>
    </row>
    <row r="2401" spans="1:7" x14ac:dyDescent="0.25">
      <c r="A2401" t="s">
        <v>0</v>
      </c>
      <c r="B2401" t="s">
        <v>2141</v>
      </c>
      <c r="C2401">
        <v>3257400</v>
      </c>
      <c r="D2401" s="2">
        <v>2958465</v>
      </c>
      <c r="E2401" s="2">
        <v>45783</v>
      </c>
      <c r="F2401" s="28">
        <v>95</v>
      </c>
      <c r="G2401" t="s">
        <v>18</v>
      </c>
    </row>
    <row r="2402" spans="1:7" x14ac:dyDescent="0.25">
      <c r="A2402" t="s">
        <v>0</v>
      </c>
      <c r="B2402" t="s">
        <v>2141</v>
      </c>
      <c r="C2402">
        <v>3257401</v>
      </c>
      <c r="D2402" s="2">
        <v>2958465</v>
      </c>
      <c r="E2402" s="2">
        <v>45783</v>
      </c>
      <c r="F2402" s="28">
        <v>95</v>
      </c>
      <c r="G2402" t="s">
        <v>18</v>
      </c>
    </row>
    <row r="2403" spans="1:7" x14ac:dyDescent="0.25">
      <c r="A2403" t="s">
        <v>0</v>
      </c>
      <c r="B2403" t="s">
        <v>2141</v>
      </c>
      <c r="C2403">
        <v>3258000</v>
      </c>
      <c r="D2403" s="2">
        <v>2958465</v>
      </c>
      <c r="E2403" s="2">
        <v>44713</v>
      </c>
      <c r="F2403" s="28">
        <v>116</v>
      </c>
      <c r="G2403" t="s">
        <v>18</v>
      </c>
    </row>
    <row r="2404" spans="1:7" x14ac:dyDescent="0.25">
      <c r="A2404" t="s">
        <v>0</v>
      </c>
      <c r="B2404" t="s">
        <v>2141</v>
      </c>
      <c r="C2404">
        <v>3258400</v>
      </c>
      <c r="D2404" s="2">
        <v>2958465</v>
      </c>
      <c r="E2404" s="2">
        <v>44713</v>
      </c>
      <c r="F2404" s="28">
        <v>120</v>
      </c>
      <c r="G2404" t="s">
        <v>18</v>
      </c>
    </row>
    <row r="2405" spans="1:7" x14ac:dyDescent="0.25">
      <c r="A2405" t="s">
        <v>0</v>
      </c>
      <c r="B2405" t="s">
        <v>2141</v>
      </c>
      <c r="C2405">
        <v>3258401</v>
      </c>
      <c r="D2405" s="2">
        <v>2958465</v>
      </c>
      <c r="E2405" s="2">
        <v>44713</v>
      </c>
      <c r="F2405" s="28">
        <v>120</v>
      </c>
      <c r="G2405" t="s">
        <v>18</v>
      </c>
    </row>
    <row r="2406" spans="1:7" x14ac:dyDescent="0.25">
      <c r="A2406" t="s">
        <v>0</v>
      </c>
      <c r="B2406" t="s">
        <v>2141</v>
      </c>
      <c r="C2406">
        <v>3301000</v>
      </c>
      <c r="D2406" s="2">
        <v>2958465</v>
      </c>
      <c r="E2406" s="2">
        <v>44305</v>
      </c>
      <c r="F2406" s="28">
        <v>175</v>
      </c>
      <c r="G2406" t="s">
        <v>18</v>
      </c>
    </row>
    <row r="2407" spans="1:7" x14ac:dyDescent="0.25">
      <c r="A2407" t="s">
        <v>0</v>
      </c>
      <c r="B2407" t="s">
        <v>2141</v>
      </c>
      <c r="C2407">
        <v>3301400</v>
      </c>
      <c r="D2407" s="2">
        <v>2958465</v>
      </c>
      <c r="E2407" s="2">
        <v>44305</v>
      </c>
      <c r="F2407" s="28">
        <v>179</v>
      </c>
      <c r="G2407" t="s">
        <v>18</v>
      </c>
    </row>
    <row r="2408" spans="1:7" x14ac:dyDescent="0.25">
      <c r="A2408" t="s">
        <v>0</v>
      </c>
      <c r="B2408" t="s">
        <v>2141</v>
      </c>
      <c r="C2408">
        <v>3301401</v>
      </c>
      <c r="D2408" s="2">
        <v>2958465</v>
      </c>
      <c r="E2408" s="2">
        <v>44305</v>
      </c>
      <c r="F2408" s="28">
        <v>179</v>
      </c>
      <c r="G2408" t="s">
        <v>18</v>
      </c>
    </row>
    <row r="2409" spans="1:7" x14ac:dyDescent="0.25">
      <c r="A2409" t="s">
        <v>0</v>
      </c>
      <c r="B2409" t="s">
        <v>2141</v>
      </c>
      <c r="C2409">
        <v>3301404</v>
      </c>
      <c r="D2409" s="2">
        <v>2958465</v>
      </c>
      <c r="E2409" s="2">
        <v>44305</v>
      </c>
      <c r="F2409" s="28">
        <v>179</v>
      </c>
      <c r="G2409" t="s">
        <v>18</v>
      </c>
    </row>
    <row r="2410" spans="1:7" x14ac:dyDescent="0.25">
      <c r="A2410" t="s">
        <v>0</v>
      </c>
      <c r="B2410" t="s">
        <v>2141</v>
      </c>
      <c r="C2410">
        <v>3301451</v>
      </c>
      <c r="D2410" s="2">
        <v>2958465</v>
      </c>
      <c r="E2410" s="2">
        <v>44305</v>
      </c>
      <c r="F2410" s="28">
        <v>179</v>
      </c>
      <c r="G2410" t="s">
        <v>19</v>
      </c>
    </row>
    <row r="2411" spans="1:7" x14ac:dyDescent="0.25">
      <c r="A2411" t="s">
        <v>0</v>
      </c>
      <c r="B2411" t="s">
        <v>2141</v>
      </c>
      <c r="C2411">
        <v>3302000</v>
      </c>
      <c r="D2411" s="2">
        <v>2958465</v>
      </c>
      <c r="E2411" s="2">
        <v>44305</v>
      </c>
      <c r="F2411" s="28">
        <v>177</v>
      </c>
      <c r="G2411" t="s">
        <v>18</v>
      </c>
    </row>
    <row r="2412" spans="1:7" x14ac:dyDescent="0.25">
      <c r="A2412" t="s">
        <v>0</v>
      </c>
      <c r="B2412" t="s">
        <v>2141</v>
      </c>
      <c r="C2412">
        <v>3302400</v>
      </c>
      <c r="D2412" s="2">
        <v>2958465</v>
      </c>
      <c r="E2412" s="2">
        <v>44305</v>
      </c>
      <c r="F2412" s="28">
        <v>181</v>
      </c>
      <c r="G2412" t="s">
        <v>18</v>
      </c>
    </row>
    <row r="2413" spans="1:7" x14ac:dyDescent="0.25">
      <c r="A2413" t="s">
        <v>0</v>
      </c>
      <c r="B2413" t="s">
        <v>2141</v>
      </c>
      <c r="C2413">
        <v>3302401</v>
      </c>
      <c r="D2413" s="2">
        <v>2958465</v>
      </c>
      <c r="E2413" s="2">
        <v>44305</v>
      </c>
      <c r="F2413" s="28">
        <v>181</v>
      </c>
      <c r="G2413" t="s">
        <v>18</v>
      </c>
    </row>
    <row r="2414" spans="1:7" x14ac:dyDescent="0.25">
      <c r="A2414" t="s">
        <v>0</v>
      </c>
      <c r="B2414" t="s">
        <v>2141</v>
      </c>
      <c r="C2414">
        <v>3304000</v>
      </c>
      <c r="D2414" s="2">
        <v>2958465</v>
      </c>
      <c r="E2414" s="2">
        <v>44305</v>
      </c>
      <c r="F2414" s="28">
        <v>196</v>
      </c>
      <c r="G2414" t="s">
        <v>18</v>
      </c>
    </row>
    <row r="2415" spans="1:7" x14ac:dyDescent="0.25">
      <c r="A2415" t="s">
        <v>0</v>
      </c>
      <c r="B2415" t="s">
        <v>2141</v>
      </c>
      <c r="C2415">
        <v>3304400</v>
      </c>
      <c r="D2415" s="2">
        <v>2958465</v>
      </c>
      <c r="E2415" s="2">
        <v>44305</v>
      </c>
      <c r="F2415" s="28">
        <v>200</v>
      </c>
      <c r="G2415" t="s">
        <v>18</v>
      </c>
    </row>
    <row r="2416" spans="1:7" x14ac:dyDescent="0.25">
      <c r="A2416" t="s">
        <v>0</v>
      </c>
      <c r="B2416" t="s">
        <v>2141</v>
      </c>
      <c r="C2416">
        <v>3304401</v>
      </c>
      <c r="D2416" s="2">
        <v>2958465</v>
      </c>
      <c r="E2416" s="2">
        <v>44305</v>
      </c>
      <c r="F2416" s="28">
        <v>200</v>
      </c>
      <c r="G2416" t="s">
        <v>18</v>
      </c>
    </row>
    <row r="2417" spans="1:7" x14ac:dyDescent="0.25">
      <c r="A2417" t="s">
        <v>0</v>
      </c>
      <c r="B2417" t="s">
        <v>2141</v>
      </c>
      <c r="C2417">
        <v>3311000</v>
      </c>
      <c r="D2417" s="2">
        <v>2958465</v>
      </c>
      <c r="E2417" s="2">
        <v>44305</v>
      </c>
      <c r="F2417" s="28">
        <v>175</v>
      </c>
      <c r="G2417" t="s">
        <v>18</v>
      </c>
    </row>
    <row r="2418" spans="1:7" x14ac:dyDescent="0.25">
      <c r="A2418" t="s">
        <v>0</v>
      </c>
      <c r="B2418" t="s">
        <v>2141</v>
      </c>
      <c r="C2418">
        <v>3311400</v>
      </c>
      <c r="D2418" s="2">
        <v>2958465</v>
      </c>
      <c r="E2418" s="2">
        <v>44305</v>
      </c>
      <c r="F2418" s="28">
        <v>179</v>
      </c>
      <c r="G2418" t="s">
        <v>18</v>
      </c>
    </row>
    <row r="2419" spans="1:7" x14ac:dyDescent="0.25">
      <c r="A2419" t="s">
        <v>0</v>
      </c>
      <c r="B2419" t="s">
        <v>2141</v>
      </c>
      <c r="C2419">
        <v>3311401</v>
      </c>
      <c r="D2419" s="2">
        <v>2958465</v>
      </c>
      <c r="E2419" s="2">
        <v>44305</v>
      </c>
      <c r="F2419" s="28">
        <v>179</v>
      </c>
      <c r="G2419" t="s">
        <v>18</v>
      </c>
    </row>
    <row r="2420" spans="1:7" x14ac:dyDescent="0.25">
      <c r="A2420" t="s">
        <v>0</v>
      </c>
      <c r="B2420" t="s">
        <v>2141</v>
      </c>
      <c r="C2420">
        <v>3311404</v>
      </c>
      <c r="D2420" s="2">
        <v>2958465</v>
      </c>
      <c r="E2420" s="2">
        <v>44305</v>
      </c>
      <c r="F2420" s="28">
        <v>179</v>
      </c>
      <c r="G2420" t="s">
        <v>18</v>
      </c>
    </row>
    <row r="2421" spans="1:7" x14ac:dyDescent="0.25">
      <c r="A2421" t="s">
        <v>0</v>
      </c>
      <c r="B2421" t="s">
        <v>2141</v>
      </c>
      <c r="C2421">
        <v>3312000</v>
      </c>
      <c r="D2421" s="2">
        <v>2958465</v>
      </c>
      <c r="E2421" s="2">
        <v>44305</v>
      </c>
      <c r="F2421" s="28">
        <v>176</v>
      </c>
      <c r="G2421" t="s">
        <v>18</v>
      </c>
    </row>
    <row r="2422" spans="1:7" x14ac:dyDescent="0.25">
      <c r="A2422" t="s">
        <v>0</v>
      </c>
      <c r="B2422" t="s">
        <v>2141</v>
      </c>
      <c r="C2422">
        <v>3312400</v>
      </c>
      <c r="D2422" s="2">
        <v>2958465</v>
      </c>
      <c r="E2422" s="2">
        <v>44305</v>
      </c>
      <c r="F2422" s="28">
        <v>180</v>
      </c>
      <c r="G2422" t="s">
        <v>18</v>
      </c>
    </row>
    <row r="2423" spans="1:7" x14ac:dyDescent="0.25">
      <c r="A2423" t="s">
        <v>0</v>
      </c>
      <c r="B2423" t="s">
        <v>2141</v>
      </c>
      <c r="C2423">
        <v>3312401</v>
      </c>
      <c r="D2423" s="2">
        <v>2958465</v>
      </c>
      <c r="E2423" s="2">
        <v>44305</v>
      </c>
      <c r="F2423" s="28">
        <v>180</v>
      </c>
      <c r="G2423" t="s">
        <v>18</v>
      </c>
    </row>
    <row r="2424" spans="1:7" x14ac:dyDescent="0.25">
      <c r="A2424" t="s">
        <v>0</v>
      </c>
      <c r="B2424" t="s">
        <v>2141</v>
      </c>
      <c r="C2424">
        <v>3313000</v>
      </c>
      <c r="D2424" s="2">
        <v>2958465</v>
      </c>
      <c r="E2424" s="2">
        <v>44305</v>
      </c>
      <c r="F2424" s="28">
        <v>177</v>
      </c>
      <c r="G2424" t="s">
        <v>18</v>
      </c>
    </row>
    <row r="2425" spans="1:7" x14ac:dyDescent="0.25">
      <c r="A2425" t="s">
        <v>0</v>
      </c>
      <c r="B2425" t="s">
        <v>2141</v>
      </c>
      <c r="C2425">
        <v>3313400</v>
      </c>
      <c r="D2425" s="2">
        <v>2958465</v>
      </c>
      <c r="E2425" s="2">
        <v>44305</v>
      </c>
      <c r="F2425" s="28">
        <v>181</v>
      </c>
      <c r="G2425" t="s">
        <v>18</v>
      </c>
    </row>
    <row r="2426" spans="1:7" x14ac:dyDescent="0.25">
      <c r="A2426" t="s">
        <v>0</v>
      </c>
      <c r="B2426" t="s">
        <v>2141</v>
      </c>
      <c r="C2426">
        <v>3313401</v>
      </c>
      <c r="D2426" s="2">
        <v>2958465</v>
      </c>
      <c r="E2426" s="2">
        <v>44305</v>
      </c>
      <c r="F2426" s="28">
        <v>181</v>
      </c>
      <c r="G2426" t="s">
        <v>18</v>
      </c>
    </row>
    <row r="2427" spans="1:7" x14ac:dyDescent="0.25">
      <c r="A2427" t="s">
        <v>0</v>
      </c>
      <c r="B2427" t="s">
        <v>2141</v>
      </c>
      <c r="C2427">
        <v>3401000</v>
      </c>
      <c r="D2427" s="2">
        <v>2958465</v>
      </c>
      <c r="E2427" s="2">
        <v>45783</v>
      </c>
      <c r="F2427" s="28">
        <v>161</v>
      </c>
      <c r="G2427" t="s">
        <v>18</v>
      </c>
    </row>
    <row r="2428" spans="1:7" x14ac:dyDescent="0.25">
      <c r="A2428" t="s">
        <v>0</v>
      </c>
      <c r="B2428" t="s">
        <v>2141</v>
      </c>
      <c r="C2428">
        <v>3401400</v>
      </c>
      <c r="D2428" s="2">
        <v>2958465</v>
      </c>
      <c r="E2428" s="2">
        <v>45783</v>
      </c>
      <c r="F2428" s="28">
        <v>165</v>
      </c>
      <c r="G2428" t="s">
        <v>18</v>
      </c>
    </row>
    <row r="2429" spans="1:7" x14ac:dyDescent="0.25">
      <c r="A2429" t="s">
        <v>0</v>
      </c>
      <c r="B2429" t="s">
        <v>2141</v>
      </c>
      <c r="C2429">
        <v>3401401</v>
      </c>
      <c r="D2429" s="2">
        <v>2958465</v>
      </c>
      <c r="E2429" s="2">
        <v>45783</v>
      </c>
      <c r="F2429" s="28">
        <v>165</v>
      </c>
      <c r="G2429" t="s">
        <v>18</v>
      </c>
    </row>
    <row r="2430" spans="1:7" x14ac:dyDescent="0.25">
      <c r="A2430" t="s">
        <v>0</v>
      </c>
      <c r="B2430" t="s">
        <v>2141</v>
      </c>
      <c r="C2430">
        <v>3402000</v>
      </c>
      <c r="D2430" s="2">
        <v>2958465</v>
      </c>
      <c r="E2430" s="2">
        <v>45783</v>
      </c>
      <c r="F2430" s="28">
        <v>156</v>
      </c>
      <c r="G2430" t="s">
        <v>18</v>
      </c>
    </row>
    <row r="2431" spans="1:7" x14ac:dyDescent="0.25">
      <c r="A2431" t="s">
        <v>0</v>
      </c>
      <c r="B2431" t="s">
        <v>2141</v>
      </c>
      <c r="C2431">
        <v>3402263</v>
      </c>
      <c r="D2431" s="2">
        <v>2958465</v>
      </c>
      <c r="E2431" s="2">
        <v>44713</v>
      </c>
      <c r="F2431" s="28">
        <v>3263.65</v>
      </c>
      <c r="G2431" t="s">
        <v>3</v>
      </c>
    </row>
    <row r="2432" spans="1:7" x14ac:dyDescent="0.25">
      <c r="A2432" t="s">
        <v>0</v>
      </c>
      <c r="B2432" t="s">
        <v>2141</v>
      </c>
      <c r="C2432">
        <v>3402264</v>
      </c>
      <c r="D2432" s="2">
        <v>2958465</v>
      </c>
      <c r="E2432" s="2">
        <v>44713</v>
      </c>
      <c r="F2432" s="28">
        <v>3263.65</v>
      </c>
      <c r="G2432" t="s">
        <v>3</v>
      </c>
    </row>
    <row r="2433" spans="1:7" x14ac:dyDescent="0.25">
      <c r="A2433" t="s">
        <v>0</v>
      </c>
      <c r="B2433" t="s">
        <v>2141</v>
      </c>
      <c r="C2433">
        <v>3402265</v>
      </c>
      <c r="D2433" s="2">
        <v>2958465</v>
      </c>
      <c r="E2433" s="2">
        <v>44713</v>
      </c>
      <c r="F2433" s="28">
        <v>3263.65</v>
      </c>
      <c r="G2433" t="s">
        <v>3</v>
      </c>
    </row>
    <row r="2434" spans="1:7" x14ac:dyDescent="0.25">
      <c r="A2434" t="s">
        <v>0</v>
      </c>
      <c r="B2434" t="s">
        <v>2141</v>
      </c>
      <c r="C2434">
        <v>3402288</v>
      </c>
      <c r="D2434" s="2">
        <v>2958465</v>
      </c>
      <c r="E2434" s="2">
        <v>45618</v>
      </c>
      <c r="F2434" s="28">
        <v>200</v>
      </c>
      <c r="G2434" t="s">
        <v>18</v>
      </c>
    </row>
    <row r="2435" spans="1:7" x14ac:dyDescent="0.25">
      <c r="A2435" t="s">
        <v>0</v>
      </c>
      <c r="B2435" t="s">
        <v>2141</v>
      </c>
      <c r="C2435">
        <v>3402400</v>
      </c>
      <c r="D2435" s="2">
        <v>2958465</v>
      </c>
      <c r="E2435" s="2">
        <v>45783</v>
      </c>
      <c r="F2435" s="28">
        <v>160</v>
      </c>
      <c r="G2435" t="s">
        <v>18</v>
      </c>
    </row>
    <row r="2436" spans="1:7" x14ac:dyDescent="0.25">
      <c r="A2436" t="s">
        <v>0</v>
      </c>
      <c r="B2436" t="s">
        <v>2141</v>
      </c>
      <c r="C2436">
        <v>3402401</v>
      </c>
      <c r="D2436" s="2">
        <v>2958465</v>
      </c>
      <c r="E2436" s="2">
        <v>45783</v>
      </c>
      <c r="F2436" s="28">
        <v>160</v>
      </c>
      <c r="G2436" t="s">
        <v>18</v>
      </c>
    </row>
    <row r="2437" spans="1:7" x14ac:dyDescent="0.25">
      <c r="A2437" t="s">
        <v>0</v>
      </c>
      <c r="B2437" t="s">
        <v>2141</v>
      </c>
      <c r="C2437">
        <v>3402763</v>
      </c>
      <c r="D2437" s="2">
        <v>2958465</v>
      </c>
      <c r="E2437" s="2">
        <v>40299</v>
      </c>
      <c r="F2437" s="28">
        <v>1534</v>
      </c>
      <c r="G2437" t="s">
        <v>3</v>
      </c>
    </row>
    <row r="2438" spans="1:7" x14ac:dyDescent="0.25">
      <c r="A2438" t="s">
        <v>0</v>
      </c>
      <c r="B2438" t="s">
        <v>2141</v>
      </c>
      <c r="C2438">
        <v>3402765</v>
      </c>
      <c r="D2438" s="2">
        <v>2958465</v>
      </c>
      <c r="E2438" s="2">
        <v>43344</v>
      </c>
      <c r="F2438" s="28">
        <v>2414.1</v>
      </c>
      <c r="G2438" t="s">
        <v>3</v>
      </c>
    </row>
    <row r="2439" spans="1:7" x14ac:dyDescent="0.25">
      <c r="A2439" t="s">
        <v>0</v>
      </c>
      <c r="B2439" t="s">
        <v>2141</v>
      </c>
      <c r="C2439">
        <v>3403000</v>
      </c>
      <c r="D2439" s="2">
        <v>2958465</v>
      </c>
      <c r="E2439" s="2">
        <v>45783</v>
      </c>
      <c r="F2439" s="28">
        <v>156</v>
      </c>
      <c r="G2439" t="s">
        <v>18</v>
      </c>
    </row>
    <row r="2440" spans="1:7" x14ac:dyDescent="0.25">
      <c r="A2440" t="s">
        <v>0</v>
      </c>
      <c r="B2440" t="s">
        <v>2141</v>
      </c>
      <c r="C2440">
        <v>3403271</v>
      </c>
      <c r="D2440" s="2">
        <v>2958465</v>
      </c>
      <c r="E2440" s="2">
        <v>44713</v>
      </c>
      <c r="F2440" s="28">
        <v>196</v>
      </c>
      <c r="G2440" t="s">
        <v>18</v>
      </c>
    </row>
    <row r="2441" spans="1:7" x14ac:dyDescent="0.25">
      <c r="A2441" t="s">
        <v>0</v>
      </c>
      <c r="B2441" t="s">
        <v>2141</v>
      </c>
      <c r="C2441">
        <v>3403400</v>
      </c>
      <c r="D2441" s="2">
        <v>2958465</v>
      </c>
      <c r="E2441" s="2">
        <v>45783</v>
      </c>
      <c r="F2441" s="28">
        <v>160</v>
      </c>
      <c r="G2441" t="s">
        <v>18</v>
      </c>
    </row>
    <row r="2442" spans="1:7" x14ac:dyDescent="0.25">
      <c r="A2442" t="s">
        <v>0</v>
      </c>
      <c r="B2442" t="s">
        <v>2141</v>
      </c>
      <c r="C2442">
        <v>3403401</v>
      </c>
      <c r="D2442" s="2">
        <v>2958465</v>
      </c>
      <c r="E2442" s="2">
        <v>45783</v>
      </c>
      <c r="F2442" s="28">
        <v>160</v>
      </c>
      <c r="G2442" t="s">
        <v>18</v>
      </c>
    </row>
    <row r="2443" spans="1:7" x14ac:dyDescent="0.25">
      <c r="A2443" t="s">
        <v>0</v>
      </c>
      <c r="B2443" t="s">
        <v>2141</v>
      </c>
      <c r="C2443">
        <v>3404000</v>
      </c>
      <c r="D2443" s="2">
        <v>2958465</v>
      </c>
      <c r="E2443" s="2">
        <v>45783</v>
      </c>
      <c r="F2443" s="28">
        <v>181</v>
      </c>
      <c r="G2443" t="s">
        <v>18</v>
      </c>
    </row>
    <row r="2444" spans="1:7" x14ac:dyDescent="0.25">
      <c r="A2444" t="s">
        <v>0</v>
      </c>
      <c r="B2444" t="s">
        <v>2141</v>
      </c>
      <c r="C2444">
        <v>3404263</v>
      </c>
      <c r="D2444" s="2">
        <v>2958465</v>
      </c>
      <c r="E2444" s="2">
        <v>44713</v>
      </c>
      <c r="F2444" s="28">
        <v>3768.05</v>
      </c>
      <c r="G2444" t="s">
        <v>3</v>
      </c>
    </row>
    <row r="2445" spans="1:7" x14ac:dyDescent="0.25">
      <c r="A2445" t="s">
        <v>0</v>
      </c>
      <c r="B2445" t="s">
        <v>2141</v>
      </c>
      <c r="C2445">
        <v>3404265</v>
      </c>
      <c r="D2445" s="2">
        <v>2958465</v>
      </c>
      <c r="E2445" s="2">
        <v>44713</v>
      </c>
      <c r="F2445" s="28">
        <v>3768.05</v>
      </c>
      <c r="G2445" t="s">
        <v>3</v>
      </c>
    </row>
    <row r="2446" spans="1:7" x14ac:dyDescent="0.25">
      <c r="A2446" t="s">
        <v>0</v>
      </c>
      <c r="B2446" t="s">
        <v>2141</v>
      </c>
      <c r="C2446">
        <v>3404271</v>
      </c>
      <c r="D2446" s="2">
        <v>2958465</v>
      </c>
      <c r="E2446" s="2">
        <v>44713</v>
      </c>
      <c r="F2446" s="28">
        <v>221</v>
      </c>
      <c r="G2446" t="s">
        <v>18</v>
      </c>
    </row>
    <row r="2447" spans="1:7" x14ac:dyDescent="0.25">
      <c r="A2447" t="s">
        <v>0</v>
      </c>
      <c r="B2447" t="s">
        <v>2141</v>
      </c>
      <c r="C2447">
        <v>3404288</v>
      </c>
      <c r="D2447" s="2">
        <v>2958465</v>
      </c>
      <c r="E2447" s="2">
        <v>45618</v>
      </c>
      <c r="F2447" s="28">
        <v>225</v>
      </c>
      <c r="G2447" t="s">
        <v>18</v>
      </c>
    </row>
    <row r="2448" spans="1:7" x14ac:dyDescent="0.25">
      <c r="A2448" t="s">
        <v>0</v>
      </c>
      <c r="B2448" t="s">
        <v>2141</v>
      </c>
      <c r="C2448">
        <v>3404400</v>
      </c>
      <c r="D2448" s="2">
        <v>2958465</v>
      </c>
      <c r="E2448" s="2">
        <v>45783</v>
      </c>
      <c r="F2448" s="28">
        <v>185</v>
      </c>
      <c r="G2448" t="s">
        <v>18</v>
      </c>
    </row>
    <row r="2449" spans="1:7" x14ac:dyDescent="0.25">
      <c r="A2449" t="s">
        <v>0</v>
      </c>
      <c r="B2449" t="s">
        <v>2141</v>
      </c>
      <c r="C2449">
        <v>3404401</v>
      </c>
      <c r="D2449" s="2">
        <v>2958465</v>
      </c>
      <c r="E2449" s="2">
        <v>45783</v>
      </c>
      <c r="F2449" s="28">
        <v>185</v>
      </c>
      <c r="G2449" t="s">
        <v>18</v>
      </c>
    </row>
    <row r="2450" spans="1:7" x14ac:dyDescent="0.25">
      <c r="A2450" t="s">
        <v>0</v>
      </c>
      <c r="B2450" t="s">
        <v>2141</v>
      </c>
      <c r="C2450">
        <v>3404765</v>
      </c>
      <c r="D2450" s="2">
        <v>2958465</v>
      </c>
      <c r="E2450" s="2">
        <v>43344</v>
      </c>
      <c r="F2450" s="28">
        <v>2697.5</v>
      </c>
      <c r="G2450" t="s">
        <v>3</v>
      </c>
    </row>
    <row r="2451" spans="1:7" x14ac:dyDescent="0.25">
      <c r="A2451" t="s">
        <v>0</v>
      </c>
      <c r="B2451" t="s">
        <v>2141</v>
      </c>
      <c r="C2451">
        <v>3411000</v>
      </c>
      <c r="D2451" s="2">
        <v>2958465</v>
      </c>
      <c r="E2451" s="2">
        <v>45783</v>
      </c>
      <c r="F2451" s="28">
        <v>156</v>
      </c>
      <c r="G2451" t="s">
        <v>18</v>
      </c>
    </row>
    <row r="2452" spans="1:7" x14ac:dyDescent="0.25">
      <c r="A2452" t="s">
        <v>0</v>
      </c>
      <c r="B2452" t="s">
        <v>2141</v>
      </c>
      <c r="C2452">
        <v>3411400</v>
      </c>
      <c r="D2452" s="2">
        <v>2958465</v>
      </c>
      <c r="E2452" s="2">
        <v>45783</v>
      </c>
      <c r="F2452" s="28">
        <v>160</v>
      </c>
      <c r="G2452" t="s">
        <v>18</v>
      </c>
    </row>
    <row r="2453" spans="1:7" x14ac:dyDescent="0.25">
      <c r="A2453" t="s">
        <v>0</v>
      </c>
      <c r="B2453" t="s">
        <v>2141</v>
      </c>
      <c r="C2453">
        <v>3411401</v>
      </c>
      <c r="D2453" s="2">
        <v>2958465</v>
      </c>
      <c r="E2453" s="2">
        <v>45783</v>
      </c>
      <c r="F2453" s="28">
        <v>160</v>
      </c>
      <c r="G2453" t="s">
        <v>18</v>
      </c>
    </row>
    <row r="2454" spans="1:7" x14ac:dyDescent="0.25">
      <c r="A2454" t="s">
        <v>0</v>
      </c>
      <c r="B2454" t="s">
        <v>2141</v>
      </c>
      <c r="C2454">
        <v>3412000</v>
      </c>
      <c r="D2454" s="2">
        <v>2958465</v>
      </c>
      <c r="E2454" s="2">
        <v>44713</v>
      </c>
      <c r="F2454" s="28">
        <v>166</v>
      </c>
      <c r="G2454" t="s">
        <v>18</v>
      </c>
    </row>
    <row r="2455" spans="1:7" x14ac:dyDescent="0.25">
      <c r="A2455" t="s">
        <v>0</v>
      </c>
      <c r="B2455" t="s">
        <v>2141</v>
      </c>
      <c r="C2455">
        <v>3412400</v>
      </c>
      <c r="D2455" s="2">
        <v>2958465</v>
      </c>
      <c r="E2455" s="2">
        <v>44713</v>
      </c>
      <c r="F2455" s="28">
        <v>170</v>
      </c>
      <c r="G2455" t="s">
        <v>18</v>
      </c>
    </row>
    <row r="2456" spans="1:7" x14ac:dyDescent="0.25">
      <c r="A2456" t="s">
        <v>0</v>
      </c>
      <c r="B2456" t="s">
        <v>2141</v>
      </c>
      <c r="C2456">
        <v>3412401</v>
      </c>
      <c r="D2456" s="2">
        <v>2958465</v>
      </c>
      <c r="E2456" s="2">
        <v>44713</v>
      </c>
      <c r="F2456" s="28">
        <v>170</v>
      </c>
      <c r="G2456" t="s">
        <v>18</v>
      </c>
    </row>
    <row r="2457" spans="1:7" x14ac:dyDescent="0.25">
      <c r="A2457" t="s">
        <v>0</v>
      </c>
      <c r="B2457" t="s">
        <v>2141</v>
      </c>
      <c r="C2457">
        <v>3413000</v>
      </c>
      <c r="D2457" s="2">
        <v>2958465</v>
      </c>
      <c r="E2457" s="2">
        <v>44713</v>
      </c>
      <c r="F2457" s="28">
        <v>221</v>
      </c>
      <c r="G2457" t="s">
        <v>18</v>
      </c>
    </row>
    <row r="2458" spans="1:7" x14ac:dyDescent="0.25">
      <c r="A2458" t="s">
        <v>0</v>
      </c>
      <c r="B2458" t="s">
        <v>2141</v>
      </c>
      <c r="C2458">
        <v>3413271</v>
      </c>
      <c r="D2458" s="2">
        <v>2958465</v>
      </c>
      <c r="E2458" s="2">
        <v>44713</v>
      </c>
      <c r="F2458" s="28">
        <v>231</v>
      </c>
      <c r="G2458" t="s">
        <v>18</v>
      </c>
    </row>
    <row r="2459" spans="1:7" x14ac:dyDescent="0.25">
      <c r="A2459" t="s">
        <v>0</v>
      </c>
      <c r="B2459" t="s">
        <v>2141</v>
      </c>
      <c r="C2459">
        <v>3413288</v>
      </c>
      <c r="D2459" s="2">
        <v>2958465</v>
      </c>
      <c r="E2459" s="2">
        <v>44713</v>
      </c>
      <c r="F2459" s="28">
        <v>227</v>
      </c>
      <c r="G2459" t="s">
        <v>18</v>
      </c>
    </row>
    <row r="2460" spans="1:7" x14ac:dyDescent="0.25">
      <c r="A2460" t="s">
        <v>0</v>
      </c>
      <c r="B2460" t="s">
        <v>2141</v>
      </c>
      <c r="C2460">
        <v>3413400</v>
      </c>
      <c r="D2460" s="2">
        <v>2958465</v>
      </c>
      <c r="E2460" s="2">
        <v>44713</v>
      </c>
      <c r="F2460" s="28">
        <v>225</v>
      </c>
      <c r="G2460" t="s">
        <v>18</v>
      </c>
    </row>
    <row r="2461" spans="1:7" x14ac:dyDescent="0.25">
      <c r="A2461" t="s">
        <v>0</v>
      </c>
      <c r="B2461" t="s">
        <v>2141</v>
      </c>
      <c r="C2461">
        <v>3413401</v>
      </c>
      <c r="D2461" s="2">
        <v>2958465</v>
      </c>
      <c r="E2461" s="2">
        <v>44713</v>
      </c>
      <c r="F2461" s="28">
        <v>225</v>
      </c>
      <c r="G2461" t="s">
        <v>18</v>
      </c>
    </row>
    <row r="2462" spans="1:7" x14ac:dyDescent="0.25">
      <c r="A2462" t="s">
        <v>0</v>
      </c>
      <c r="B2462" t="s">
        <v>2141</v>
      </c>
      <c r="C2462">
        <v>3413403</v>
      </c>
      <c r="D2462" s="2">
        <v>2958465</v>
      </c>
      <c r="E2462" s="2">
        <v>44713</v>
      </c>
      <c r="F2462" s="28">
        <v>225</v>
      </c>
      <c r="G2462" t="s">
        <v>18</v>
      </c>
    </row>
    <row r="2463" spans="1:7" x14ac:dyDescent="0.25">
      <c r="A2463" t="s">
        <v>0</v>
      </c>
      <c r="B2463" t="s">
        <v>2141</v>
      </c>
      <c r="C2463">
        <v>3414000</v>
      </c>
      <c r="D2463" s="2">
        <v>2958465</v>
      </c>
      <c r="E2463" s="2">
        <v>44713</v>
      </c>
      <c r="F2463" s="28">
        <v>136</v>
      </c>
      <c r="G2463" t="s">
        <v>18</v>
      </c>
    </row>
    <row r="2464" spans="1:7" x14ac:dyDescent="0.25">
      <c r="A2464" t="s">
        <v>0</v>
      </c>
      <c r="B2464" t="s">
        <v>2141</v>
      </c>
      <c r="C2464">
        <v>3414265</v>
      </c>
      <c r="D2464" s="2">
        <v>2958465</v>
      </c>
      <c r="E2464" s="2">
        <v>44713</v>
      </c>
      <c r="F2464" s="28">
        <v>2640.95</v>
      </c>
      <c r="G2464" t="s">
        <v>3</v>
      </c>
    </row>
    <row r="2465" spans="1:7" x14ac:dyDescent="0.25">
      <c r="A2465" t="s">
        <v>0</v>
      </c>
      <c r="B2465" t="s">
        <v>2141</v>
      </c>
      <c r="C2465">
        <v>3414288</v>
      </c>
      <c r="D2465" s="2">
        <v>2958465</v>
      </c>
      <c r="E2465" s="2">
        <v>45618</v>
      </c>
      <c r="F2465" s="28">
        <v>150</v>
      </c>
      <c r="G2465" t="s">
        <v>18</v>
      </c>
    </row>
    <row r="2466" spans="1:7" x14ac:dyDescent="0.25">
      <c r="A2466" t="s">
        <v>0</v>
      </c>
      <c r="B2466" t="s">
        <v>2141</v>
      </c>
      <c r="C2466">
        <v>3414400</v>
      </c>
      <c r="D2466" s="2">
        <v>2958465</v>
      </c>
      <c r="E2466" s="2">
        <v>44713</v>
      </c>
      <c r="F2466" s="28">
        <v>140</v>
      </c>
      <c r="G2466" t="s">
        <v>18</v>
      </c>
    </row>
    <row r="2467" spans="1:7" x14ac:dyDescent="0.25">
      <c r="A2467" t="s">
        <v>0</v>
      </c>
      <c r="B2467" t="s">
        <v>2141</v>
      </c>
      <c r="C2467">
        <v>3414401</v>
      </c>
      <c r="D2467" s="2">
        <v>2958465</v>
      </c>
      <c r="E2467" s="2">
        <v>44713</v>
      </c>
      <c r="F2467" s="28">
        <v>140</v>
      </c>
      <c r="G2467" t="s">
        <v>18</v>
      </c>
    </row>
    <row r="2468" spans="1:7" x14ac:dyDescent="0.25">
      <c r="A2468" t="s">
        <v>0</v>
      </c>
      <c r="B2468" t="s">
        <v>2141</v>
      </c>
      <c r="C2468">
        <v>3414763</v>
      </c>
      <c r="D2468" s="2">
        <v>2958465</v>
      </c>
      <c r="E2468" s="2">
        <v>40299</v>
      </c>
      <c r="F2468" s="28">
        <v>1391</v>
      </c>
      <c r="G2468" t="s">
        <v>3</v>
      </c>
    </row>
    <row r="2469" spans="1:7" x14ac:dyDescent="0.25">
      <c r="A2469" t="s">
        <v>0</v>
      </c>
      <c r="B2469" t="s">
        <v>2141</v>
      </c>
      <c r="C2469">
        <v>3414765</v>
      </c>
      <c r="D2469" s="2">
        <v>2958465</v>
      </c>
      <c r="E2469" s="2">
        <v>43344</v>
      </c>
      <c r="F2469" s="28">
        <v>2300.35</v>
      </c>
      <c r="G2469" t="s">
        <v>3</v>
      </c>
    </row>
    <row r="2470" spans="1:7" x14ac:dyDescent="0.25">
      <c r="A2470" t="s">
        <v>0</v>
      </c>
      <c r="B2470" t="s">
        <v>2141</v>
      </c>
      <c r="C2470">
        <v>3415000</v>
      </c>
      <c r="D2470" s="2">
        <v>2958465</v>
      </c>
      <c r="E2470" s="2">
        <v>44305</v>
      </c>
      <c r="F2470" s="28">
        <v>126</v>
      </c>
      <c r="G2470" t="s">
        <v>19</v>
      </c>
    </row>
    <row r="2471" spans="1:7" x14ac:dyDescent="0.25">
      <c r="A2471" t="s">
        <v>0</v>
      </c>
      <c r="B2471" t="s">
        <v>2141</v>
      </c>
      <c r="C2471">
        <v>3415450</v>
      </c>
      <c r="D2471" s="2">
        <v>2958465</v>
      </c>
      <c r="E2471" s="2">
        <v>44305</v>
      </c>
      <c r="F2471" s="28">
        <v>130</v>
      </c>
      <c r="G2471" t="s">
        <v>19</v>
      </c>
    </row>
    <row r="2472" spans="1:7" x14ac:dyDescent="0.25">
      <c r="A2472" t="s">
        <v>0</v>
      </c>
      <c r="B2472" t="s">
        <v>2141</v>
      </c>
      <c r="C2472">
        <v>3415451</v>
      </c>
      <c r="D2472" s="2">
        <v>2958465</v>
      </c>
      <c r="E2472" s="2">
        <v>44305</v>
      </c>
      <c r="F2472" s="28">
        <v>130</v>
      </c>
      <c r="G2472" t="s">
        <v>19</v>
      </c>
    </row>
    <row r="2473" spans="1:7" x14ac:dyDescent="0.25">
      <c r="A2473" t="s">
        <v>0</v>
      </c>
      <c r="B2473" t="s">
        <v>2141</v>
      </c>
      <c r="C2473">
        <v>3415453</v>
      </c>
      <c r="D2473" s="2">
        <v>2958465</v>
      </c>
      <c r="E2473" s="2">
        <v>44305</v>
      </c>
      <c r="F2473" s="28">
        <v>130</v>
      </c>
      <c r="G2473" t="s">
        <v>19</v>
      </c>
    </row>
    <row r="2474" spans="1:7" x14ac:dyDescent="0.25">
      <c r="A2474" t="s">
        <v>0</v>
      </c>
      <c r="B2474" t="s">
        <v>2141</v>
      </c>
      <c r="C2474">
        <v>3416000</v>
      </c>
      <c r="D2474" s="2">
        <v>2958465</v>
      </c>
      <c r="E2474" s="2">
        <v>44713</v>
      </c>
      <c r="F2474" s="28">
        <v>211</v>
      </c>
      <c r="G2474" t="s">
        <v>18</v>
      </c>
    </row>
    <row r="2475" spans="1:7" x14ac:dyDescent="0.25">
      <c r="A2475" t="s">
        <v>0</v>
      </c>
      <c r="B2475" t="s">
        <v>2141</v>
      </c>
      <c r="C2475">
        <v>3416271</v>
      </c>
      <c r="D2475" s="2">
        <v>2958465</v>
      </c>
      <c r="E2475" s="2">
        <v>44713</v>
      </c>
      <c r="F2475" s="28">
        <v>221</v>
      </c>
      <c r="G2475" t="s">
        <v>18</v>
      </c>
    </row>
    <row r="2476" spans="1:7" x14ac:dyDescent="0.25">
      <c r="A2476" t="s">
        <v>0</v>
      </c>
      <c r="B2476" t="s">
        <v>2141</v>
      </c>
      <c r="C2476">
        <v>3416400</v>
      </c>
      <c r="D2476" s="2">
        <v>2958465</v>
      </c>
      <c r="E2476" s="2">
        <v>44713</v>
      </c>
      <c r="F2476" s="28">
        <v>215</v>
      </c>
      <c r="G2476" t="s">
        <v>18</v>
      </c>
    </row>
    <row r="2477" spans="1:7" x14ac:dyDescent="0.25">
      <c r="A2477" t="s">
        <v>0</v>
      </c>
      <c r="B2477" t="s">
        <v>2141</v>
      </c>
      <c r="C2477">
        <v>3416403</v>
      </c>
      <c r="D2477" s="2">
        <v>2958465</v>
      </c>
      <c r="E2477" s="2">
        <v>44713</v>
      </c>
      <c r="F2477" s="28">
        <v>215</v>
      </c>
      <c r="G2477" t="s">
        <v>18</v>
      </c>
    </row>
    <row r="2478" spans="1:7" x14ac:dyDescent="0.25">
      <c r="A2478" t="s">
        <v>0</v>
      </c>
      <c r="B2478" t="s">
        <v>2141</v>
      </c>
      <c r="C2478">
        <v>3417000</v>
      </c>
      <c r="D2478" s="2">
        <v>2958465</v>
      </c>
      <c r="E2478" s="2">
        <v>44946</v>
      </c>
      <c r="F2478" s="28">
        <v>156</v>
      </c>
      <c r="G2478" t="s">
        <v>18</v>
      </c>
    </row>
    <row r="2479" spans="1:7" x14ac:dyDescent="0.25">
      <c r="A2479" t="s">
        <v>0</v>
      </c>
      <c r="B2479" t="s">
        <v>2141</v>
      </c>
      <c r="C2479">
        <v>3417288</v>
      </c>
      <c r="D2479" s="2">
        <v>2958465</v>
      </c>
      <c r="E2479" s="2">
        <v>44946</v>
      </c>
      <c r="F2479" s="28">
        <v>162</v>
      </c>
      <c r="G2479" t="s">
        <v>18</v>
      </c>
    </row>
    <row r="2480" spans="1:7" x14ac:dyDescent="0.25">
      <c r="A2480" t="s">
        <v>0</v>
      </c>
      <c r="B2480" t="s">
        <v>2141</v>
      </c>
      <c r="C2480">
        <v>3417400</v>
      </c>
      <c r="D2480" s="2">
        <v>2958465</v>
      </c>
      <c r="E2480" s="2">
        <v>44946</v>
      </c>
      <c r="F2480" s="28">
        <v>160</v>
      </c>
      <c r="G2480" t="s">
        <v>18</v>
      </c>
    </row>
    <row r="2481" spans="1:7" x14ac:dyDescent="0.25">
      <c r="A2481" t="s">
        <v>0</v>
      </c>
      <c r="B2481" t="s">
        <v>2141</v>
      </c>
      <c r="C2481">
        <v>3417403</v>
      </c>
      <c r="D2481" s="2">
        <v>2958465</v>
      </c>
      <c r="E2481" s="2">
        <v>44946</v>
      </c>
      <c r="F2481" s="28">
        <v>160</v>
      </c>
      <c r="G2481" t="s">
        <v>18</v>
      </c>
    </row>
    <row r="2482" spans="1:7" x14ac:dyDescent="0.25">
      <c r="A2482" t="s">
        <v>0</v>
      </c>
      <c r="B2482" t="s">
        <v>2141</v>
      </c>
      <c r="C2482">
        <v>3501000</v>
      </c>
      <c r="D2482" s="2">
        <v>2958465</v>
      </c>
      <c r="E2482" s="2">
        <v>44305</v>
      </c>
      <c r="F2482" s="28">
        <v>183</v>
      </c>
      <c r="G2482" t="s">
        <v>18</v>
      </c>
    </row>
    <row r="2483" spans="1:7" x14ac:dyDescent="0.25">
      <c r="A2483" t="s">
        <v>0</v>
      </c>
      <c r="B2483" t="s">
        <v>2141</v>
      </c>
      <c r="C2483">
        <v>3501400</v>
      </c>
      <c r="D2483" s="2">
        <v>2958465</v>
      </c>
      <c r="E2483" s="2">
        <v>44305</v>
      </c>
      <c r="F2483" s="28">
        <v>187</v>
      </c>
      <c r="G2483" t="s">
        <v>18</v>
      </c>
    </row>
    <row r="2484" spans="1:7" x14ac:dyDescent="0.25">
      <c r="A2484" t="s">
        <v>0</v>
      </c>
      <c r="B2484" t="s">
        <v>2141</v>
      </c>
      <c r="C2484">
        <v>3501401</v>
      </c>
      <c r="D2484" s="2">
        <v>2958465</v>
      </c>
      <c r="E2484" s="2">
        <v>44305</v>
      </c>
      <c r="F2484" s="28">
        <v>187</v>
      </c>
      <c r="G2484" t="s">
        <v>18</v>
      </c>
    </row>
    <row r="2485" spans="1:7" x14ac:dyDescent="0.25">
      <c r="A2485" t="s">
        <v>0</v>
      </c>
      <c r="B2485" t="s">
        <v>2141</v>
      </c>
      <c r="C2485">
        <v>3501404</v>
      </c>
      <c r="D2485" s="2">
        <v>2958465</v>
      </c>
      <c r="E2485" s="2">
        <v>44305</v>
      </c>
      <c r="F2485" s="28">
        <v>187</v>
      </c>
      <c r="G2485" t="s">
        <v>18</v>
      </c>
    </row>
    <row r="2486" spans="1:7" x14ac:dyDescent="0.25">
      <c r="A2486" t="s">
        <v>0</v>
      </c>
      <c r="B2486" t="s">
        <v>2141</v>
      </c>
      <c r="C2486">
        <v>3501410</v>
      </c>
      <c r="D2486" s="2">
        <v>2958465</v>
      </c>
      <c r="E2486" s="2">
        <v>44305</v>
      </c>
      <c r="F2486" s="28">
        <v>187</v>
      </c>
      <c r="G2486" t="s">
        <v>18</v>
      </c>
    </row>
    <row r="2487" spans="1:7" x14ac:dyDescent="0.25">
      <c r="A2487" t="s">
        <v>0</v>
      </c>
      <c r="B2487" t="s">
        <v>2141</v>
      </c>
      <c r="C2487">
        <v>3502000</v>
      </c>
      <c r="D2487" s="2">
        <v>2958465</v>
      </c>
      <c r="E2487" s="2">
        <v>44305</v>
      </c>
      <c r="F2487" s="28">
        <v>202</v>
      </c>
      <c r="G2487" t="s">
        <v>18</v>
      </c>
    </row>
    <row r="2488" spans="1:7" x14ac:dyDescent="0.25">
      <c r="A2488" t="s">
        <v>0</v>
      </c>
      <c r="B2488" t="s">
        <v>2141</v>
      </c>
      <c r="C2488">
        <v>3502400</v>
      </c>
      <c r="D2488" s="2">
        <v>2958465</v>
      </c>
      <c r="E2488" s="2">
        <v>44305</v>
      </c>
      <c r="F2488" s="28">
        <v>206</v>
      </c>
      <c r="G2488" t="s">
        <v>18</v>
      </c>
    </row>
    <row r="2489" spans="1:7" x14ac:dyDescent="0.25">
      <c r="A2489" t="s">
        <v>0</v>
      </c>
      <c r="B2489" t="s">
        <v>2141</v>
      </c>
      <c r="C2489">
        <v>3502401</v>
      </c>
      <c r="D2489" s="2">
        <v>2958465</v>
      </c>
      <c r="E2489" s="2">
        <v>44305</v>
      </c>
      <c r="F2489" s="28">
        <v>206</v>
      </c>
      <c r="G2489" t="s">
        <v>18</v>
      </c>
    </row>
    <row r="2490" spans="1:7" x14ac:dyDescent="0.25">
      <c r="A2490" t="s">
        <v>0</v>
      </c>
      <c r="B2490" t="s">
        <v>2141</v>
      </c>
      <c r="C2490">
        <v>3505000</v>
      </c>
      <c r="D2490" s="2">
        <v>2958465</v>
      </c>
      <c r="E2490" s="2">
        <v>44713</v>
      </c>
      <c r="F2490" s="28">
        <v>221</v>
      </c>
      <c r="G2490" t="s">
        <v>18</v>
      </c>
    </row>
    <row r="2491" spans="1:7" x14ac:dyDescent="0.25">
      <c r="A2491" t="s">
        <v>0</v>
      </c>
      <c r="B2491" t="s">
        <v>2141</v>
      </c>
      <c r="C2491">
        <v>3505400</v>
      </c>
      <c r="D2491" s="2">
        <v>2958465</v>
      </c>
      <c r="E2491" s="2">
        <v>44713</v>
      </c>
      <c r="F2491" s="28">
        <v>225</v>
      </c>
      <c r="G2491" t="s">
        <v>18</v>
      </c>
    </row>
    <row r="2492" spans="1:7" x14ac:dyDescent="0.25">
      <c r="A2492" t="s">
        <v>0</v>
      </c>
      <c r="B2492" t="s">
        <v>2141</v>
      </c>
      <c r="C2492">
        <v>3505401</v>
      </c>
      <c r="D2492" s="2">
        <v>2958465</v>
      </c>
      <c r="E2492" s="2">
        <v>44713</v>
      </c>
      <c r="F2492" s="28">
        <v>225</v>
      </c>
      <c r="G2492" t="s">
        <v>18</v>
      </c>
    </row>
    <row r="2493" spans="1:7" x14ac:dyDescent="0.25">
      <c r="A2493" t="s">
        <v>0</v>
      </c>
      <c r="B2493" t="s">
        <v>2141</v>
      </c>
      <c r="C2493">
        <v>3506000</v>
      </c>
      <c r="D2493" s="2">
        <v>2958465</v>
      </c>
      <c r="E2493" s="2">
        <v>44713</v>
      </c>
      <c r="F2493" s="28">
        <v>231</v>
      </c>
      <c r="G2493" t="s">
        <v>18</v>
      </c>
    </row>
    <row r="2494" spans="1:7" x14ac:dyDescent="0.25">
      <c r="A2494" t="s">
        <v>0</v>
      </c>
      <c r="B2494" t="s">
        <v>2141</v>
      </c>
      <c r="C2494">
        <v>3506400</v>
      </c>
      <c r="D2494" s="2">
        <v>2958465</v>
      </c>
      <c r="E2494" s="2">
        <v>44713</v>
      </c>
      <c r="F2494" s="28">
        <v>235</v>
      </c>
      <c r="G2494" t="s">
        <v>18</v>
      </c>
    </row>
    <row r="2495" spans="1:7" x14ac:dyDescent="0.25">
      <c r="A2495" t="s">
        <v>0</v>
      </c>
      <c r="B2495" t="s">
        <v>2141</v>
      </c>
      <c r="C2495">
        <v>3506401</v>
      </c>
      <c r="D2495" s="2">
        <v>2958465</v>
      </c>
      <c r="E2495" s="2">
        <v>44713</v>
      </c>
      <c r="F2495" s="28">
        <v>235</v>
      </c>
      <c r="G2495" t="s">
        <v>18</v>
      </c>
    </row>
    <row r="2496" spans="1:7" x14ac:dyDescent="0.25">
      <c r="A2496" t="s">
        <v>0</v>
      </c>
      <c r="B2496" t="s">
        <v>2141</v>
      </c>
      <c r="C2496">
        <v>3507000</v>
      </c>
      <c r="D2496" s="2">
        <v>2958465</v>
      </c>
      <c r="E2496" s="2">
        <v>44713</v>
      </c>
      <c r="F2496" s="28">
        <v>251</v>
      </c>
      <c r="G2496" t="s">
        <v>18</v>
      </c>
    </row>
    <row r="2497" spans="1:7" x14ac:dyDescent="0.25">
      <c r="A2497" t="s">
        <v>0</v>
      </c>
      <c r="B2497" t="s">
        <v>2141</v>
      </c>
      <c r="C2497">
        <v>3507400</v>
      </c>
      <c r="D2497" s="2">
        <v>2958465</v>
      </c>
      <c r="E2497" s="2">
        <v>44713</v>
      </c>
      <c r="F2497" s="28">
        <v>255</v>
      </c>
      <c r="G2497" t="s">
        <v>18</v>
      </c>
    </row>
    <row r="2498" spans="1:7" x14ac:dyDescent="0.25">
      <c r="A2498" t="s">
        <v>0</v>
      </c>
      <c r="B2498" t="s">
        <v>2141</v>
      </c>
      <c r="C2498">
        <v>3507401</v>
      </c>
      <c r="D2498" s="2">
        <v>2958465</v>
      </c>
      <c r="E2498" s="2">
        <v>44713</v>
      </c>
      <c r="F2498" s="28">
        <v>255</v>
      </c>
      <c r="G2498" t="s">
        <v>18</v>
      </c>
    </row>
    <row r="2499" spans="1:7" x14ac:dyDescent="0.25">
      <c r="A2499" t="s">
        <v>0</v>
      </c>
      <c r="B2499" t="s">
        <v>2141</v>
      </c>
      <c r="C2499">
        <v>3511000</v>
      </c>
      <c r="D2499" s="2">
        <v>2958465</v>
      </c>
      <c r="E2499" s="2">
        <v>44713</v>
      </c>
      <c r="F2499" s="28">
        <v>189</v>
      </c>
      <c r="G2499" t="s">
        <v>18</v>
      </c>
    </row>
    <row r="2500" spans="1:7" x14ac:dyDescent="0.25">
      <c r="A2500" t="s">
        <v>0</v>
      </c>
      <c r="B2500" t="s">
        <v>2141</v>
      </c>
      <c r="C2500">
        <v>3511400</v>
      </c>
      <c r="D2500" s="2">
        <v>2958465</v>
      </c>
      <c r="E2500" s="2">
        <v>44713</v>
      </c>
      <c r="F2500" s="28">
        <v>193</v>
      </c>
      <c r="G2500" t="s">
        <v>18</v>
      </c>
    </row>
    <row r="2501" spans="1:7" x14ac:dyDescent="0.25">
      <c r="A2501" t="s">
        <v>0</v>
      </c>
      <c r="B2501" t="s">
        <v>2141</v>
      </c>
      <c r="C2501">
        <v>3511401</v>
      </c>
      <c r="D2501" s="2">
        <v>2958465</v>
      </c>
      <c r="E2501" s="2">
        <v>44713</v>
      </c>
      <c r="F2501" s="28">
        <v>193</v>
      </c>
      <c r="G2501" t="s">
        <v>18</v>
      </c>
    </row>
    <row r="2502" spans="1:7" x14ac:dyDescent="0.25">
      <c r="A2502" t="s">
        <v>0</v>
      </c>
      <c r="B2502" t="s">
        <v>2141</v>
      </c>
      <c r="C2502">
        <v>3512000</v>
      </c>
      <c r="D2502" s="2">
        <v>2958465</v>
      </c>
      <c r="E2502" s="2">
        <v>44713</v>
      </c>
      <c r="F2502" s="28">
        <v>210</v>
      </c>
      <c r="G2502" t="s">
        <v>18</v>
      </c>
    </row>
    <row r="2503" spans="1:7" x14ac:dyDescent="0.25">
      <c r="A2503" t="s">
        <v>0</v>
      </c>
      <c r="B2503" t="s">
        <v>2141</v>
      </c>
      <c r="C2503">
        <v>3512400</v>
      </c>
      <c r="D2503" s="2">
        <v>2958465</v>
      </c>
      <c r="E2503" s="2">
        <v>44713</v>
      </c>
      <c r="F2503" s="28">
        <v>214</v>
      </c>
      <c r="G2503" t="s">
        <v>18</v>
      </c>
    </row>
    <row r="2504" spans="1:7" x14ac:dyDescent="0.25">
      <c r="A2504" t="s">
        <v>0</v>
      </c>
      <c r="B2504" t="s">
        <v>2141</v>
      </c>
      <c r="C2504">
        <v>3512401</v>
      </c>
      <c r="D2504" s="2">
        <v>2958465</v>
      </c>
      <c r="E2504" s="2">
        <v>44713</v>
      </c>
      <c r="F2504" s="28">
        <v>214</v>
      </c>
      <c r="G2504" t="s">
        <v>18</v>
      </c>
    </row>
    <row r="2505" spans="1:7" x14ac:dyDescent="0.25">
      <c r="A2505" t="s">
        <v>0</v>
      </c>
      <c r="B2505" t="s">
        <v>2141</v>
      </c>
      <c r="C2505">
        <v>3513000</v>
      </c>
      <c r="D2505" s="2">
        <v>2958465</v>
      </c>
      <c r="E2505" s="2">
        <v>44713</v>
      </c>
      <c r="F2505" s="28">
        <v>215</v>
      </c>
      <c r="G2505" t="s">
        <v>18</v>
      </c>
    </row>
    <row r="2506" spans="1:7" x14ac:dyDescent="0.25">
      <c r="A2506" t="s">
        <v>0</v>
      </c>
      <c r="B2506" t="s">
        <v>2141</v>
      </c>
      <c r="C2506">
        <v>3513400</v>
      </c>
      <c r="D2506" s="2">
        <v>2958465</v>
      </c>
      <c r="E2506" s="2">
        <v>44713</v>
      </c>
      <c r="F2506" s="28">
        <v>219</v>
      </c>
      <c r="G2506" t="s">
        <v>18</v>
      </c>
    </row>
    <row r="2507" spans="1:7" x14ac:dyDescent="0.25">
      <c r="A2507" t="s">
        <v>0</v>
      </c>
      <c r="B2507" t="s">
        <v>2141</v>
      </c>
      <c r="C2507">
        <v>3513401</v>
      </c>
      <c r="D2507" s="2">
        <v>2958465</v>
      </c>
      <c r="E2507" s="2">
        <v>44713</v>
      </c>
      <c r="F2507" s="28">
        <v>219</v>
      </c>
      <c r="G2507" t="s">
        <v>18</v>
      </c>
    </row>
    <row r="2508" spans="1:7" x14ac:dyDescent="0.25">
      <c r="A2508" t="s">
        <v>0</v>
      </c>
      <c r="B2508" t="s">
        <v>2141</v>
      </c>
      <c r="C2508">
        <v>3514000</v>
      </c>
      <c r="D2508" s="2">
        <v>2958465</v>
      </c>
      <c r="E2508" s="2">
        <v>44713</v>
      </c>
      <c r="F2508" s="28">
        <v>225</v>
      </c>
      <c r="G2508" t="s">
        <v>18</v>
      </c>
    </row>
    <row r="2509" spans="1:7" x14ac:dyDescent="0.25">
      <c r="A2509" t="s">
        <v>0</v>
      </c>
      <c r="B2509" t="s">
        <v>2141</v>
      </c>
      <c r="C2509">
        <v>3514400</v>
      </c>
      <c r="D2509" s="2">
        <v>2958465</v>
      </c>
      <c r="E2509" s="2">
        <v>44713</v>
      </c>
      <c r="F2509" s="28">
        <v>229</v>
      </c>
      <c r="G2509" t="s">
        <v>18</v>
      </c>
    </row>
    <row r="2510" spans="1:7" x14ac:dyDescent="0.25">
      <c r="A2510" t="s">
        <v>0</v>
      </c>
      <c r="B2510" t="s">
        <v>2141</v>
      </c>
      <c r="C2510">
        <v>3514401</v>
      </c>
      <c r="D2510" s="2">
        <v>2958465</v>
      </c>
      <c r="E2510" s="2">
        <v>44713</v>
      </c>
      <c r="F2510" s="28">
        <v>229</v>
      </c>
      <c r="G2510" t="s">
        <v>18</v>
      </c>
    </row>
    <row r="2511" spans="1:7" x14ac:dyDescent="0.25">
      <c r="A2511" t="s">
        <v>0</v>
      </c>
      <c r="B2511" t="s">
        <v>2141</v>
      </c>
      <c r="C2511">
        <v>3516000</v>
      </c>
      <c r="D2511" s="2">
        <v>2958465</v>
      </c>
      <c r="E2511" s="2">
        <v>44713</v>
      </c>
      <c r="F2511" s="28">
        <v>227</v>
      </c>
      <c r="G2511" t="s">
        <v>18</v>
      </c>
    </row>
    <row r="2512" spans="1:7" x14ac:dyDescent="0.25">
      <c r="A2512" t="s">
        <v>0</v>
      </c>
      <c r="B2512" t="s">
        <v>2141</v>
      </c>
      <c r="C2512">
        <v>3516400</v>
      </c>
      <c r="D2512" s="2">
        <v>2958465</v>
      </c>
      <c r="E2512" s="2">
        <v>44713</v>
      </c>
      <c r="F2512" s="28">
        <v>231</v>
      </c>
      <c r="G2512" t="s">
        <v>18</v>
      </c>
    </row>
    <row r="2513" spans="1:7" x14ac:dyDescent="0.25">
      <c r="A2513" t="s">
        <v>0</v>
      </c>
      <c r="B2513" t="s">
        <v>2141</v>
      </c>
      <c r="C2513">
        <v>3516401</v>
      </c>
      <c r="D2513" s="2">
        <v>2958465</v>
      </c>
      <c r="E2513" s="2">
        <v>44713</v>
      </c>
      <c r="F2513" s="28">
        <v>231</v>
      </c>
      <c r="G2513" t="s">
        <v>18</v>
      </c>
    </row>
    <row r="2514" spans="1:7" x14ac:dyDescent="0.25">
      <c r="A2514" t="s">
        <v>0</v>
      </c>
      <c r="B2514" t="s">
        <v>2141</v>
      </c>
      <c r="C2514">
        <v>3517000</v>
      </c>
      <c r="D2514" s="2">
        <v>2958465</v>
      </c>
      <c r="E2514" s="2">
        <v>44502</v>
      </c>
      <c r="F2514" s="28">
        <v>200</v>
      </c>
      <c r="G2514" t="s">
        <v>18</v>
      </c>
    </row>
    <row r="2515" spans="1:7" x14ac:dyDescent="0.25">
      <c r="A2515" t="s">
        <v>0</v>
      </c>
      <c r="B2515" t="s">
        <v>2141</v>
      </c>
      <c r="C2515">
        <v>3517400</v>
      </c>
      <c r="D2515" s="2">
        <v>2958465</v>
      </c>
      <c r="E2515" s="2">
        <v>44502</v>
      </c>
      <c r="F2515" s="28">
        <v>204</v>
      </c>
      <c r="G2515" t="s">
        <v>18</v>
      </c>
    </row>
    <row r="2516" spans="1:7" x14ac:dyDescent="0.25">
      <c r="A2516" t="s">
        <v>0</v>
      </c>
      <c r="B2516" t="s">
        <v>2141</v>
      </c>
      <c r="C2516">
        <v>3517401</v>
      </c>
      <c r="D2516" s="2">
        <v>2958465</v>
      </c>
      <c r="E2516" s="2">
        <v>44502</v>
      </c>
      <c r="F2516" s="28">
        <v>204</v>
      </c>
      <c r="G2516" t="s">
        <v>18</v>
      </c>
    </row>
    <row r="2517" spans="1:7" x14ac:dyDescent="0.25">
      <c r="A2517" t="s">
        <v>0</v>
      </c>
      <c r="B2517" t="s">
        <v>2141</v>
      </c>
      <c r="C2517">
        <v>3519000</v>
      </c>
      <c r="D2517" s="2">
        <v>2958465</v>
      </c>
      <c r="E2517" s="2">
        <v>44713</v>
      </c>
      <c r="F2517" s="28">
        <v>218</v>
      </c>
      <c r="G2517" t="s">
        <v>18</v>
      </c>
    </row>
    <row r="2518" spans="1:7" x14ac:dyDescent="0.25">
      <c r="A2518" t="s">
        <v>0</v>
      </c>
      <c r="B2518" t="s">
        <v>2141</v>
      </c>
      <c r="C2518">
        <v>3519400</v>
      </c>
      <c r="D2518" s="2">
        <v>2958465</v>
      </c>
      <c r="E2518" s="2">
        <v>44713</v>
      </c>
      <c r="F2518" s="28">
        <v>222</v>
      </c>
      <c r="G2518" t="s">
        <v>18</v>
      </c>
    </row>
    <row r="2519" spans="1:7" x14ac:dyDescent="0.25">
      <c r="A2519" t="s">
        <v>0</v>
      </c>
      <c r="B2519" t="s">
        <v>2141</v>
      </c>
      <c r="C2519">
        <v>3519401</v>
      </c>
      <c r="D2519" s="2">
        <v>2958465</v>
      </c>
      <c r="E2519" s="2">
        <v>44713</v>
      </c>
      <c r="F2519" s="28">
        <v>222</v>
      </c>
      <c r="G2519" t="s">
        <v>18</v>
      </c>
    </row>
    <row r="2520" spans="1:7" x14ac:dyDescent="0.25">
      <c r="A2520" t="s">
        <v>0</v>
      </c>
      <c r="B2520" t="s">
        <v>2141</v>
      </c>
      <c r="C2520">
        <v>3520000</v>
      </c>
      <c r="D2520" s="2">
        <v>2958465</v>
      </c>
      <c r="E2520" s="2">
        <v>44713</v>
      </c>
      <c r="F2520" s="28">
        <v>227</v>
      </c>
      <c r="G2520" t="s">
        <v>18</v>
      </c>
    </row>
    <row r="2521" spans="1:7" x14ac:dyDescent="0.25">
      <c r="A2521" t="s">
        <v>0</v>
      </c>
      <c r="B2521" t="s">
        <v>2141</v>
      </c>
      <c r="C2521">
        <v>3520400</v>
      </c>
      <c r="D2521" s="2">
        <v>2958465</v>
      </c>
      <c r="E2521" s="2">
        <v>44713</v>
      </c>
      <c r="F2521" s="28">
        <v>231</v>
      </c>
      <c r="G2521" t="s">
        <v>18</v>
      </c>
    </row>
    <row r="2522" spans="1:7" x14ac:dyDescent="0.25">
      <c r="A2522" t="s">
        <v>0</v>
      </c>
      <c r="B2522" t="s">
        <v>2141</v>
      </c>
      <c r="C2522">
        <v>3520401</v>
      </c>
      <c r="D2522" s="2">
        <v>2958465</v>
      </c>
      <c r="E2522" s="2">
        <v>44713</v>
      </c>
      <c r="F2522" s="28">
        <v>231</v>
      </c>
      <c r="G2522" t="s">
        <v>18</v>
      </c>
    </row>
    <row r="2523" spans="1:7" x14ac:dyDescent="0.25">
      <c r="A2523" t="s">
        <v>0</v>
      </c>
      <c r="B2523" t="s">
        <v>2141</v>
      </c>
      <c r="C2523">
        <v>3522000</v>
      </c>
      <c r="D2523" s="2">
        <v>2958465</v>
      </c>
      <c r="E2523" s="2">
        <v>44713</v>
      </c>
      <c r="F2523" s="28">
        <v>171</v>
      </c>
      <c r="G2523" t="s">
        <v>18</v>
      </c>
    </row>
    <row r="2524" spans="1:7" x14ac:dyDescent="0.25">
      <c r="A2524" t="s">
        <v>0</v>
      </c>
      <c r="B2524" t="s">
        <v>2141</v>
      </c>
      <c r="C2524">
        <v>3522263</v>
      </c>
      <c r="D2524" s="2">
        <v>2958465</v>
      </c>
      <c r="E2524" s="2">
        <v>44713</v>
      </c>
      <c r="F2524" s="28">
        <v>3671.2</v>
      </c>
      <c r="G2524" t="s">
        <v>3</v>
      </c>
    </row>
    <row r="2525" spans="1:7" x14ac:dyDescent="0.25">
      <c r="A2525" t="s">
        <v>0</v>
      </c>
      <c r="B2525" t="s">
        <v>2141</v>
      </c>
      <c r="C2525">
        <v>3522265</v>
      </c>
      <c r="D2525" s="2">
        <v>2958465</v>
      </c>
      <c r="E2525" s="2">
        <v>44713</v>
      </c>
      <c r="F2525" s="28">
        <v>3671.2</v>
      </c>
      <c r="G2525" t="s">
        <v>3</v>
      </c>
    </row>
    <row r="2526" spans="1:7" x14ac:dyDescent="0.25">
      <c r="A2526" t="s">
        <v>0</v>
      </c>
      <c r="B2526" t="s">
        <v>2141</v>
      </c>
      <c r="C2526">
        <v>3522400</v>
      </c>
      <c r="D2526" s="2">
        <v>2958465</v>
      </c>
      <c r="E2526" s="2">
        <v>44713</v>
      </c>
      <c r="F2526" s="28">
        <v>175</v>
      </c>
      <c r="G2526" t="s">
        <v>18</v>
      </c>
    </row>
    <row r="2527" spans="1:7" x14ac:dyDescent="0.25">
      <c r="A2527" t="s">
        <v>0</v>
      </c>
      <c r="B2527" t="s">
        <v>2141</v>
      </c>
      <c r="C2527">
        <v>3522401</v>
      </c>
      <c r="D2527" s="2">
        <v>2958465</v>
      </c>
      <c r="E2527" s="2">
        <v>44713</v>
      </c>
      <c r="F2527" s="28">
        <v>175</v>
      </c>
      <c r="G2527" t="s">
        <v>18</v>
      </c>
    </row>
    <row r="2528" spans="1:7" x14ac:dyDescent="0.25">
      <c r="A2528" t="s">
        <v>0</v>
      </c>
      <c r="B2528" t="s">
        <v>2141</v>
      </c>
      <c r="C2528">
        <v>3522765</v>
      </c>
      <c r="D2528" s="2">
        <v>2958465</v>
      </c>
      <c r="E2528" s="2">
        <v>42929</v>
      </c>
      <c r="F2528" s="28">
        <v>3432</v>
      </c>
      <c r="G2528" t="s">
        <v>3</v>
      </c>
    </row>
    <row r="2529" spans="1:7" x14ac:dyDescent="0.25">
      <c r="A2529" t="s">
        <v>0</v>
      </c>
      <c r="B2529" t="s">
        <v>2141</v>
      </c>
      <c r="C2529">
        <v>3523000</v>
      </c>
      <c r="D2529" s="2">
        <v>2958465</v>
      </c>
      <c r="E2529" s="2">
        <v>44713</v>
      </c>
      <c r="F2529" s="28">
        <v>216</v>
      </c>
      <c r="G2529" t="s">
        <v>18</v>
      </c>
    </row>
    <row r="2530" spans="1:7" x14ac:dyDescent="0.25">
      <c r="A2530" t="s">
        <v>0</v>
      </c>
      <c r="B2530" t="s">
        <v>2141</v>
      </c>
      <c r="C2530">
        <v>3523400</v>
      </c>
      <c r="D2530" s="2">
        <v>2958465</v>
      </c>
      <c r="E2530" s="2">
        <v>44713</v>
      </c>
      <c r="F2530" s="28">
        <v>220</v>
      </c>
      <c r="G2530" t="s">
        <v>18</v>
      </c>
    </row>
    <row r="2531" spans="1:7" x14ac:dyDescent="0.25">
      <c r="A2531" t="s">
        <v>0</v>
      </c>
      <c r="B2531" t="s">
        <v>2141</v>
      </c>
      <c r="C2531">
        <v>3523401</v>
      </c>
      <c r="D2531" s="2">
        <v>2958465</v>
      </c>
      <c r="E2531" s="2">
        <v>44713</v>
      </c>
      <c r="F2531" s="28">
        <v>220</v>
      </c>
      <c r="G2531" t="s">
        <v>18</v>
      </c>
    </row>
    <row r="2532" spans="1:7" x14ac:dyDescent="0.25">
      <c r="A2532" t="s">
        <v>0</v>
      </c>
      <c r="B2532" t="s">
        <v>2141</v>
      </c>
      <c r="C2532">
        <v>3524000</v>
      </c>
      <c r="D2532" s="2">
        <v>2958465</v>
      </c>
      <c r="E2532" s="2">
        <v>44713</v>
      </c>
      <c r="F2532" s="28">
        <v>200</v>
      </c>
      <c r="G2532" t="s">
        <v>18</v>
      </c>
    </row>
    <row r="2533" spans="1:7" x14ac:dyDescent="0.25">
      <c r="A2533" t="s">
        <v>0</v>
      </c>
      <c r="B2533" t="s">
        <v>2141</v>
      </c>
      <c r="C2533">
        <v>3524400</v>
      </c>
      <c r="D2533" s="2">
        <v>2958465</v>
      </c>
      <c r="E2533" s="2">
        <v>44713</v>
      </c>
      <c r="F2533" s="28">
        <v>204</v>
      </c>
      <c r="G2533" t="s">
        <v>18</v>
      </c>
    </row>
    <row r="2534" spans="1:7" x14ac:dyDescent="0.25">
      <c r="A2534" t="s">
        <v>0</v>
      </c>
      <c r="B2534" t="s">
        <v>2141</v>
      </c>
      <c r="C2534">
        <v>3524401</v>
      </c>
      <c r="D2534" s="2">
        <v>2958465</v>
      </c>
      <c r="E2534" s="2">
        <v>44713</v>
      </c>
      <c r="F2534" s="28">
        <v>204</v>
      </c>
      <c r="G2534" t="s">
        <v>18</v>
      </c>
    </row>
    <row r="2535" spans="1:7" x14ac:dyDescent="0.25">
      <c r="A2535" t="s">
        <v>0</v>
      </c>
      <c r="B2535" t="s">
        <v>2141</v>
      </c>
      <c r="C2535">
        <v>3525000</v>
      </c>
      <c r="D2535" s="2">
        <v>2958465</v>
      </c>
      <c r="E2535" s="2">
        <v>44713</v>
      </c>
      <c r="F2535" s="28">
        <v>211</v>
      </c>
      <c r="G2535" t="s">
        <v>18</v>
      </c>
    </row>
    <row r="2536" spans="1:7" x14ac:dyDescent="0.25">
      <c r="A2536" t="s">
        <v>0</v>
      </c>
      <c r="B2536" t="s">
        <v>2141</v>
      </c>
      <c r="C2536">
        <v>3525400</v>
      </c>
      <c r="D2536" s="2">
        <v>2958465</v>
      </c>
      <c r="E2536" s="2">
        <v>44713</v>
      </c>
      <c r="F2536" s="28">
        <v>215</v>
      </c>
      <c r="G2536" t="s">
        <v>18</v>
      </c>
    </row>
    <row r="2537" spans="1:7" x14ac:dyDescent="0.25">
      <c r="A2537" t="s">
        <v>0</v>
      </c>
      <c r="B2537" t="s">
        <v>2141</v>
      </c>
      <c r="C2537">
        <v>3525401</v>
      </c>
      <c r="D2537" s="2">
        <v>2958465</v>
      </c>
      <c r="E2537" s="2">
        <v>44713</v>
      </c>
      <c r="F2537" s="28">
        <v>215</v>
      </c>
      <c r="G2537" t="s">
        <v>18</v>
      </c>
    </row>
    <row r="2538" spans="1:7" x14ac:dyDescent="0.25">
      <c r="A2538" t="s">
        <v>0</v>
      </c>
      <c r="B2538" t="s">
        <v>2141</v>
      </c>
      <c r="C2538">
        <v>3526000</v>
      </c>
      <c r="D2538" s="2">
        <v>2958465</v>
      </c>
      <c r="E2538" s="2">
        <v>44713</v>
      </c>
      <c r="F2538" s="28">
        <v>221</v>
      </c>
      <c r="G2538" t="s">
        <v>18</v>
      </c>
    </row>
    <row r="2539" spans="1:7" x14ac:dyDescent="0.25">
      <c r="A2539" t="s">
        <v>0</v>
      </c>
      <c r="B2539" t="s">
        <v>2141</v>
      </c>
      <c r="C2539">
        <v>3526400</v>
      </c>
      <c r="D2539" s="2">
        <v>2958465</v>
      </c>
      <c r="E2539" s="2">
        <v>44713</v>
      </c>
      <c r="F2539" s="28">
        <v>225</v>
      </c>
      <c r="G2539" t="s">
        <v>18</v>
      </c>
    </row>
    <row r="2540" spans="1:7" x14ac:dyDescent="0.25">
      <c r="A2540" t="s">
        <v>0</v>
      </c>
      <c r="B2540" t="s">
        <v>2141</v>
      </c>
      <c r="C2540">
        <v>3526401</v>
      </c>
      <c r="D2540" s="2">
        <v>2958465</v>
      </c>
      <c r="E2540" s="2">
        <v>44713</v>
      </c>
      <c r="F2540" s="28">
        <v>225</v>
      </c>
      <c r="G2540" t="s">
        <v>18</v>
      </c>
    </row>
    <row r="2541" spans="1:7" x14ac:dyDescent="0.25">
      <c r="A2541" t="s">
        <v>0</v>
      </c>
      <c r="B2541" t="s">
        <v>2141</v>
      </c>
      <c r="C2541">
        <v>3527000</v>
      </c>
      <c r="D2541" s="2">
        <v>2958465</v>
      </c>
      <c r="E2541" s="2">
        <v>44713</v>
      </c>
      <c r="F2541" s="28">
        <v>212</v>
      </c>
      <c r="G2541" t="s">
        <v>18</v>
      </c>
    </row>
    <row r="2542" spans="1:7" x14ac:dyDescent="0.25">
      <c r="A2542" t="s">
        <v>0</v>
      </c>
      <c r="B2542" t="s">
        <v>2141</v>
      </c>
      <c r="C2542">
        <v>3527400</v>
      </c>
      <c r="D2542" s="2">
        <v>2958465</v>
      </c>
      <c r="E2542" s="2">
        <v>44713</v>
      </c>
      <c r="F2542" s="28">
        <v>216</v>
      </c>
      <c r="G2542" t="s">
        <v>18</v>
      </c>
    </row>
    <row r="2543" spans="1:7" x14ac:dyDescent="0.25">
      <c r="A2543" t="s">
        <v>0</v>
      </c>
      <c r="B2543" t="s">
        <v>2141</v>
      </c>
      <c r="C2543">
        <v>3527401</v>
      </c>
      <c r="D2543" s="2">
        <v>2958465</v>
      </c>
      <c r="E2543" s="2">
        <v>44713</v>
      </c>
      <c r="F2543" s="28">
        <v>216</v>
      </c>
      <c r="G2543" t="s">
        <v>18</v>
      </c>
    </row>
    <row r="2544" spans="1:7" x14ac:dyDescent="0.25">
      <c r="A2544" t="s">
        <v>0</v>
      </c>
      <c r="B2544" t="s">
        <v>2141</v>
      </c>
      <c r="C2544">
        <v>3529000</v>
      </c>
      <c r="D2544" s="2">
        <v>2958465</v>
      </c>
      <c r="E2544" s="2">
        <v>44305</v>
      </c>
      <c r="F2544" s="28">
        <v>358</v>
      </c>
      <c r="G2544" t="s">
        <v>18</v>
      </c>
    </row>
    <row r="2545" spans="1:7" x14ac:dyDescent="0.25">
      <c r="A2545" t="s">
        <v>0</v>
      </c>
      <c r="B2545" t="s">
        <v>2141</v>
      </c>
      <c r="C2545">
        <v>3529265</v>
      </c>
      <c r="D2545" s="2">
        <v>2958465</v>
      </c>
      <c r="E2545" s="2">
        <v>44305</v>
      </c>
      <c r="F2545" s="28">
        <v>6801.6</v>
      </c>
      <c r="G2545" t="s">
        <v>3</v>
      </c>
    </row>
    <row r="2546" spans="1:7" x14ac:dyDescent="0.25">
      <c r="A2546" t="s">
        <v>0</v>
      </c>
      <c r="B2546" t="s">
        <v>2141</v>
      </c>
      <c r="C2546">
        <v>3529400</v>
      </c>
      <c r="D2546" s="2">
        <v>2958465</v>
      </c>
      <c r="E2546" s="2">
        <v>44305</v>
      </c>
      <c r="F2546" s="28">
        <v>362</v>
      </c>
      <c r="G2546" t="s">
        <v>18</v>
      </c>
    </row>
    <row r="2547" spans="1:7" x14ac:dyDescent="0.25">
      <c r="A2547" t="s">
        <v>0</v>
      </c>
      <c r="B2547" t="s">
        <v>2141</v>
      </c>
      <c r="C2547">
        <v>3529401</v>
      </c>
      <c r="D2547" s="2">
        <v>2958465</v>
      </c>
      <c r="E2547" s="2">
        <v>44305</v>
      </c>
      <c r="F2547" s="28">
        <v>362</v>
      </c>
      <c r="G2547" t="s">
        <v>18</v>
      </c>
    </row>
    <row r="2548" spans="1:7" x14ac:dyDescent="0.25">
      <c r="A2548" t="s">
        <v>0</v>
      </c>
      <c r="B2548" t="s">
        <v>2141</v>
      </c>
      <c r="C2548">
        <v>3529765</v>
      </c>
      <c r="D2548" s="2">
        <v>2958465</v>
      </c>
      <c r="E2548" s="2">
        <v>43344</v>
      </c>
      <c r="F2548" s="28">
        <v>6598.8</v>
      </c>
      <c r="G2548" t="s">
        <v>3</v>
      </c>
    </row>
    <row r="2549" spans="1:7" x14ac:dyDescent="0.25">
      <c r="A2549" t="s">
        <v>0</v>
      </c>
      <c r="B2549" t="s">
        <v>2141</v>
      </c>
      <c r="C2549">
        <v>3530000</v>
      </c>
      <c r="D2549" s="2">
        <v>2958465</v>
      </c>
      <c r="E2549" s="2">
        <v>44305</v>
      </c>
      <c r="F2549" s="28">
        <v>361</v>
      </c>
      <c r="G2549" t="s">
        <v>18</v>
      </c>
    </row>
    <row r="2550" spans="1:7" x14ac:dyDescent="0.25">
      <c r="A2550" t="s">
        <v>0</v>
      </c>
      <c r="B2550" t="s">
        <v>2141</v>
      </c>
      <c r="C2550">
        <v>3530265</v>
      </c>
      <c r="D2550" s="2">
        <v>2958465</v>
      </c>
      <c r="E2550" s="2">
        <v>44305</v>
      </c>
      <c r="F2550" s="28">
        <v>6838.65</v>
      </c>
      <c r="G2550" t="s">
        <v>3</v>
      </c>
    </row>
    <row r="2551" spans="1:7" x14ac:dyDescent="0.25">
      <c r="A2551" t="s">
        <v>0</v>
      </c>
      <c r="B2551" t="s">
        <v>2141</v>
      </c>
      <c r="C2551">
        <v>3530400</v>
      </c>
      <c r="D2551" s="2">
        <v>2958465</v>
      </c>
      <c r="E2551" s="2">
        <v>44305</v>
      </c>
      <c r="F2551" s="28">
        <v>365</v>
      </c>
      <c r="G2551" t="s">
        <v>18</v>
      </c>
    </row>
    <row r="2552" spans="1:7" x14ac:dyDescent="0.25">
      <c r="A2552" t="s">
        <v>0</v>
      </c>
      <c r="B2552" t="s">
        <v>2141</v>
      </c>
      <c r="C2552">
        <v>3530401</v>
      </c>
      <c r="D2552" s="2">
        <v>2958465</v>
      </c>
      <c r="E2552" s="2">
        <v>44305</v>
      </c>
      <c r="F2552" s="28">
        <v>365</v>
      </c>
      <c r="G2552" t="s">
        <v>18</v>
      </c>
    </row>
    <row r="2553" spans="1:7" x14ac:dyDescent="0.25">
      <c r="A2553" t="s">
        <v>0</v>
      </c>
      <c r="B2553" t="s">
        <v>2141</v>
      </c>
      <c r="C2553">
        <v>3530765</v>
      </c>
      <c r="D2553" s="2">
        <v>2958465</v>
      </c>
      <c r="E2553" s="2">
        <v>43344</v>
      </c>
      <c r="F2553" s="28">
        <v>6598.8</v>
      </c>
      <c r="G2553" t="s">
        <v>3</v>
      </c>
    </row>
    <row r="2554" spans="1:7" x14ac:dyDescent="0.25">
      <c r="A2554" t="s">
        <v>0</v>
      </c>
      <c r="B2554" t="s">
        <v>2141</v>
      </c>
      <c r="C2554">
        <v>3534000</v>
      </c>
      <c r="D2554" s="2">
        <v>2958465</v>
      </c>
      <c r="E2554" s="2">
        <v>44713</v>
      </c>
      <c r="F2554" s="28">
        <v>276</v>
      </c>
      <c r="G2554" t="s">
        <v>18</v>
      </c>
    </row>
    <row r="2555" spans="1:7" x14ac:dyDescent="0.25">
      <c r="A2555" t="s">
        <v>0</v>
      </c>
      <c r="B2555" t="s">
        <v>2141</v>
      </c>
      <c r="C2555">
        <v>3534400</v>
      </c>
      <c r="D2555" s="2">
        <v>2958465</v>
      </c>
      <c r="E2555" s="2">
        <v>44713</v>
      </c>
      <c r="F2555" s="28">
        <v>280</v>
      </c>
      <c r="G2555" t="s">
        <v>18</v>
      </c>
    </row>
    <row r="2556" spans="1:7" x14ac:dyDescent="0.25">
      <c r="A2556" t="s">
        <v>0</v>
      </c>
      <c r="B2556" t="s">
        <v>2141</v>
      </c>
      <c r="C2556">
        <v>3534401</v>
      </c>
      <c r="D2556" s="2">
        <v>2958465</v>
      </c>
      <c r="E2556" s="2">
        <v>44713</v>
      </c>
      <c r="F2556" s="28">
        <v>280</v>
      </c>
      <c r="G2556" t="s">
        <v>18</v>
      </c>
    </row>
    <row r="2557" spans="1:7" x14ac:dyDescent="0.25">
      <c r="A2557" t="s">
        <v>0</v>
      </c>
      <c r="B2557" t="s">
        <v>2141</v>
      </c>
      <c r="C2557">
        <v>3551000</v>
      </c>
      <c r="D2557" s="2">
        <v>2958465</v>
      </c>
      <c r="E2557" s="2">
        <v>44713</v>
      </c>
      <c r="F2557" s="28">
        <v>1496</v>
      </c>
      <c r="G2557" t="s">
        <v>18</v>
      </c>
    </row>
    <row r="2558" spans="1:7" x14ac:dyDescent="0.25">
      <c r="A2558" t="s">
        <v>0</v>
      </c>
      <c r="B2558" t="s">
        <v>2141</v>
      </c>
      <c r="C2558">
        <v>3551400</v>
      </c>
      <c r="D2558" s="2">
        <v>2958465</v>
      </c>
      <c r="E2558" s="2">
        <v>44713</v>
      </c>
      <c r="F2558" s="28">
        <v>1500</v>
      </c>
      <c r="G2558" t="s">
        <v>18</v>
      </c>
    </row>
    <row r="2559" spans="1:7" x14ac:dyDescent="0.25">
      <c r="A2559" t="s">
        <v>0</v>
      </c>
      <c r="B2559" t="s">
        <v>2141</v>
      </c>
      <c r="C2559">
        <v>3551401</v>
      </c>
      <c r="D2559" s="2">
        <v>2958465</v>
      </c>
      <c r="E2559" s="2">
        <v>44713</v>
      </c>
      <c r="F2559" s="28">
        <v>1500</v>
      </c>
      <c r="G2559" t="s">
        <v>18</v>
      </c>
    </row>
    <row r="2560" spans="1:7" x14ac:dyDescent="0.25">
      <c r="A2560" t="s">
        <v>0</v>
      </c>
      <c r="B2560" t="s">
        <v>2141</v>
      </c>
      <c r="C2560">
        <v>3588000</v>
      </c>
      <c r="D2560" s="2">
        <v>2958465</v>
      </c>
      <c r="E2560" s="2">
        <v>44305</v>
      </c>
      <c r="F2560" s="28">
        <v>811</v>
      </c>
      <c r="G2560" t="s">
        <v>18</v>
      </c>
    </row>
    <row r="2561" spans="1:7" x14ac:dyDescent="0.25">
      <c r="A2561" t="s">
        <v>0</v>
      </c>
      <c r="B2561" t="s">
        <v>2141</v>
      </c>
      <c r="C2561">
        <v>3588400</v>
      </c>
      <c r="D2561" s="2">
        <v>2958465</v>
      </c>
      <c r="E2561" s="2">
        <v>44305</v>
      </c>
      <c r="F2561" s="28">
        <v>815</v>
      </c>
      <c r="G2561" t="s">
        <v>18</v>
      </c>
    </row>
    <row r="2562" spans="1:7" x14ac:dyDescent="0.25">
      <c r="A2562" t="s">
        <v>0</v>
      </c>
      <c r="B2562" t="s">
        <v>2141</v>
      </c>
      <c r="C2562">
        <v>3588401</v>
      </c>
      <c r="D2562" s="2">
        <v>2958465</v>
      </c>
      <c r="E2562" s="2">
        <v>44305</v>
      </c>
      <c r="F2562" s="28">
        <v>815</v>
      </c>
      <c r="G2562" t="s">
        <v>18</v>
      </c>
    </row>
    <row r="2563" spans="1:7" x14ac:dyDescent="0.25">
      <c r="A2563" t="s">
        <v>0</v>
      </c>
      <c r="B2563" t="s">
        <v>2141</v>
      </c>
      <c r="C2563">
        <v>3589000</v>
      </c>
      <c r="D2563" s="2">
        <v>2958465</v>
      </c>
      <c r="E2563" s="2">
        <v>43140</v>
      </c>
      <c r="F2563" s="28">
        <v>796</v>
      </c>
      <c r="G2563" t="s">
        <v>18</v>
      </c>
    </row>
    <row r="2564" spans="1:7" x14ac:dyDescent="0.25">
      <c r="A2564" t="s">
        <v>0</v>
      </c>
      <c r="B2564" t="s">
        <v>2141</v>
      </c>
      <c r="C2564">
        <v>3589400</v>
      </c>
      <c r="D2564" s="2">
        <v>2958465</v>
      </c>
      <c r="E2564" s="2">
        <v>44305</v>
      </c>
      <c r="F2564" s="28">
        <v>800</v>
      </c>
      <c r="G2564" t="s">
        <v>18</v>
      </c>
    </row>
    <row r="2565" spans="1:7" x14ac:dyDescent="0.25">
      <c r="A2565" t="s">
        <v>0</v>
      </c>
      <c r="B2565" t="s">
        <v>2141</v>
      </c>
      <c r="C2565">
        <v>3589401</v>
      </c>
      <c r="D2565" s="2">
        <v>2958465</v>
      </c>
      <c r="E2565" s="2">
        <v>44305</v>
      </c>
      <c r="F2565" s="28">
        <v>800</v>
      </c>
      <c r="G2565" t="s">
        <v>18</v>
      </c>
    </row>
    <row r="2566" spans="1:7" x14ac:dyDescent="0.25">
      <c r="A2566" t="s">
        <v>0</v>
      </c>
      <c r="B2566" t="s">
        <v>2141</v>
      </c>
      <c r="C2566">
        <v>3590000</v>
      </c>
      <c r="D2566" s="2">
        <v>2958465</v>
      </c>
      <c r="E2566" s="2">
        <v>43140</v>
      </c>
      <c r="F2566" s="28">
        <v>846</v>
      </c>
      <c r="G2566" t="s">
        <v>18</v>
      </c>
    </row>
    <row r="2567" spans="1:7" x14ac:dyDescent="0.25">
      <c r="A2567" t="s">
        <v>0</v>
      </c>
      <c r="B2567" t="s">
        <v>2141</v>
      </c>
      <c r="C2567">
        <v>3590400</v>
      </c>
      <c r="D2567" s="2">
        <v>2958465</v>
      </c>
      <c r="E2567" s="2">
        <v>44305</v>
      </c>
      <c r="F2567" s="28">
        <v>850</v>
      </c>
      <c r="G2567" t="s">
        <v>18</v>
      </c>
    </row>
    <row r="2568" spans="1:7" x14ac:dyDescent="0.25">
      <c r="A2568" t="s">
        <v>0</v>
      </c>
      <c r="B2568" t="s">
        <v>2141</v>
      </c>
      <c r="C2568">
        <v>3590401</v>
      </c>
      <c r="D2568" s="2">
        <v>2958465</v>
      </c>
      <c r="E2568" s="2">
        <v>44305</v>
      </c>
      <c r="F2568" s="28">
        <v>850</v>
      </c>
      <c r="G2568" t="s">
        <v>18</v>
      </c>
    </row>
    <row r="2569" spans="1:7" x14ac:dyDescent="0.25">
      <c r="A2569" t="s">
        <v>0</v>
      </c>
      <c r="B2569" t="s">
        <v>2141</v>
      </c>
      <c r="C2569">
        <v>3591000</v>
      </c>
      <c r="D2569" s="2">
        <v>2958465</v>
      </c>
      <c r="E2569" s="2">
        <v>43140</v>
      </c>
      <c r="F2569" s="28">
        <v>846</v>
      </c>
      <c r="G2569" t="s">
        <v>18</v>
      </c>
    </row>
    <row r="2570" spans="1:7" x14ac:dyDescent="0.25">
      <c r="A2570" t="s">
        <v>0</v>
      </c>
      <c r="B2570" t="s">
        <v>2141</v>
      </c>
      <c r="C2570">
        <v>3591400</v>
      </c>
      <c r="D2570" s="2">
        <v>2958465</v>
      </c>
      <c r="E2570" s="2">
        <v>44305</v>
      </c>
      <c r="F2570" s="28">
        <v>850</v>
      </c>
      <c r="G2570" t="s">
        <v>18</v>
      </c>
    </row>
    <row r="2571" spans="1:7" x14ac:dyDescent="0.25">
      <c r="A2571" t="s">
        <v>0</v>
      </c>
      <c r="B2571" t="s">
        <v>2141</v>
      </c>
      <c r="C2571">
        <v>3591401</v>
      </c>
      <c r="D2571" s="2">
        <v>2958465</v>
      </c>
      <c r="E2571" s="2">
        <v>44305</v>
      </c>
      <c r="F2571" s="28">
        <v>850</v>
      </c>
      <c r="G2571" t="s">
        <v>18</v>
      </c>
    </row>
    <row r="2572" spans="1:7" x14ac:dyDescent="0.25">
      <c r="A2572" t="s">
        <v>0</v>
      </c>
      <c r="B2572" t="s">
        <v>2141</v>
      </c>
      <c r="C2572">
        <v>3592000</v>
      </c>
      <c r="D2572" s="2">
        <v>2958465</v>
      </c>
      <c r="E2572" s="2">
        <v>44713</v>
      </c>
      <c r="F2572" s="28">
        <v>896</v>
      </c>
      <c r="G2572" t="s">
        <v>18</v>
      </c>
    </row>
    <row r="2573" spans="1:7" x14ac:dyDescent="0.25">
      <c r="A2573" t="s">
        <v>0</v>
      </c>
      <c r="B2573" t="s">
        <v>2141</v>
      </c>
      <c r="C2573">
        <v>3592400</v>
      </c>
      <c r="D2573" s="2">
        <v>2958465</v>
      </c>
      <c r="E2573" s="2">
        <v>44713</v>
      </c>
      <c r="F2573" s="28">
        <v>900</v>
      </c>
      <c r="G2573" t="s">
        <v>18</v>
      </c>
    </row>
    <row r="2574" spans="1:7" x14ac:dyDescent="0.25">
      <c r="A2574" t="s">
        <v>0</v>
      </c>
      <c r="B2574" t="s">
        <v>2141</v>
      </c>
      <c r="C2574">
        <v>3592401</v>
      </c>
      <c r="D2574" s="2">
        <v>2958465</v>
      </c>
      <c r="E2574" s="2">
        <v>44713</v>
      </c>
      <c r="F2574" s="28">
        <v>900</v>
      </c>
      <c r="G2574" t="s">
        <v>18</v>
      </c>
    </row>
    <row r="2575" spans="1:7" x14ac:dyDescent="0.25">
      <c r="A2575" t="s">
        <v>0</v>
      </c>
      <c r="B2575" t="s">
        <v>2141</v>
      </c>
      <c r="C2575">
        <v>3594000</v>
      </c>
      <c r="D2575" s="2">
        <v>2958465</v>
      </c>
      <c r="E2575" s="2">
        <v>44713</v>
      </c>
      <c r="F2575" s="28">
        <v>255</v>
      </c>
      <c r="G2575" t="s">
        <v>18</v>
      </c>
    </row>
    <row r="2576" spans="1:7" x14ac:dyDescent="0.25">
      <c r="A2576" t="s">
        <v>0</v>
      </c>
      <c r="B2576" t="s">
        <v>2141</v>
      </c>
      <c r="C2576">
        <v>3594400</v>
      </c>
      <c r="D2576" s="2">
        <v>2958465</v>
      </c>
      <c r="E2576" s="2">
        <v>44713</v>
      </c>
      <c r="F2576" s="28">
        <v>259</v>
      </c>
      <c r="G2576" t="s">
        <v>18</v>
      </c>
    </row>
    <row r="2577" spans="1:7" x14ac:dyDescent="0.25">
      <c r="A2577" t="s">
        <v>0</v>
      </c>
      <c r="B2577" t="s">
        <v>2141</v>
      </c>
      <c r="C2577">
        <v>3594401</v>
      </c>
      <c r="D2577" s="2">
        <v>2958465</v>
      </c>
      <c r="E2577" s="2">
        <v>44713</v>
      </c>
      <c r="F2577" s="28">
        <v>259</v>
      </c>
      <c r="G2577" t="s">
        <v>18</v>
      </c>
    </row>
    <row r="2578" spans="1:7" x14ac:dyDescent="0.25">
      <c r="A2578" t="s">
        <v>0</v>
      </c>
      <c r="B2578" t="s">
        <v>2141</v>
      </c>
      <c r="C2578">
        <v>3595000</v>
      </c>
      <c r="D2578" s="2">
        <v>2958465</v>
      </c>
      <c r="E2578" s="2">
        <v>44713</v>
      </c>
      <c r="F2578" s="28">
        <v>258</v>
      </c>
      <c r="G2578" t="s">
        <v>18</v>
      </c>
    </row>
    <row r="2579" spans="1:7" x14ac:dyDescent="0.25">
      <c r="A2579" t="s">
        <v>0</v>
      </c>
      <c r="B2579" t="s">
        <v>2141</v>
      </c>
      <c r="C2579">
        <v>3595400</v>
      </c>
      <c r="D2579" s="2">
        <v>2958465</v>
      </c>
      <c r="E2579" s="2">
        <v>44713</v>
      </c>
      <c r="F2579" s="28">
        <v>262</v>
      </c>
      <c r="G2579" t="s">
        <v>18</v>
      </c>
    </row>
    <row r="2580" spans="1:7" x14ac:dyDescent="0.25">
      <c r="A2580" t="s">
        <v>0</v>
      </c>
      <c r="B2580" t="s">
        <v>2141</v>
      </c>
      <c r="C2580">
        <v>3595401</v>
      </c>
      <c r="D2580" s="2">
        <v>2958465</v>
      </c>
      <c r="E2580" s="2">
        <v>44713</v>
      </c>
      <c r="F2580" s="28">
        <v>262</v>
      </c>
      <c r="G2580" t="s">
        <v>18</v>
      </c>
    </row>
    <row r="2581" spans="1:7" x14ac:dyDescent="0.25">
      <c r="A2581" t="s">
        <v>0</v>
      </c>
      <c r="B2581" t="s">
        <v>2141</v>
      </c>
      <c r="C2581">
        <v>3596000</v>
      </c>
      <c r="D2581" s="2">
        <v>2958465</v>
      </c>
      <c r="E2581" s="2">
        <v>44713</v>
      </c>
      <c r="F2581" s="28">
        <v>261</v>
      </c>
      <c r="G2581" t="s">
        <v>18</v>
      </c>
    </row>
    <row r="2582" spans="1:7" x14ac:dyDescent="0.25">
      <c r="A2582" t="s">
        <v>0</v>
      </c>
      <c r="B2582" t="s">
        <v>2141</v>
      </c>
      <c r="C2582">
        <v>3596400</v>
      </c>
      <c r="D2582" s="2">
        <v>2958465</v>
      </c>
      <c r="E2582" s="2">
        <v>44713</v>
      </c>
      <c r="F2582" s="28">
        <v>265</v>
      </c>
      <c r="G2582" t="s">
        <v>18</v>
      </c>
    </row>
    <row r="2583" spans="1:7" x14ac:dyDescent="0.25">
      <c r="A2583" t="s">
        <v>0</v>
      </c>
      <c r="B2583" t="s">
        <v>2141</v>
      </c>
      <c r="C2583">
        <v>3596401</v>
      </c>
      <c r="D2583" s="2">
        <v>2958465</v>
      </c>
      <c r="E2583" s="2">
        <v>44713</v>
      </c>
      <c r="F2583" s="28">
        <v>265</v>
      </c>
      <c r="G2583" t="s">
        <v>18</v>
      </c>
    </row>
    <row r="2584" spans="1:7" x14ac:dyDescent="0.25">
      <c r="A2584" t="s">
        <v>0</v>
      </c>
      <c r="B2584" t="s">
        <v>2141</v>
      </c>
      <c r="C2584">
        <v>3597000</v>
      </c>
      <c r="D2584" s="2">
        <v>2958465</v>
      </c>
      <c r="E2584" s="2">
        <v>44713</v>
      </c>
      <c r="F2584" s="28">
        <v>276</v>
      </c>
      <c r="G2584" t="s">
        <v>18</v>
      </c>
    </row>
    <row r="2585" spans="1:7" x14ac:dyDescent="0.25">
      <c r="A2585" t="s">
        <v>0</v>
      </c>
      <c r="B2585" t="s">
        <v>2141</v>
      </c>
      <c r="C2585">
        <v>3597400</v>
      </c>
      <c r="D2585" s="2">
        <v>2958465</v>
      </c>
      <c r="E2585" s="2">
        <v>44713</v>
      </c>
      <c r="F2585" s="28">
        <v>280</v>
      </c>
      <c r="G2585" t="s">
        <v>18</v>
      </c>
    </row>
    <row r="2586" spans="1:7" x14ac:dyDescent="0.25">
      <c r="A2586" t="s">
        <v>0</v>
      </c>
      <c r="B2586" t="s">
        <v>2141</v>
      </c>
      <c r="C2586">
        <v>3597401</v>
      </c>
      <c r="D2586" s="2">
        <v>2958465</v>
      </c>
      <c r="E2586" s="2">
        <v>44713</v>
      </c>
      <c r="F2586" s="28">
        <v>280</v>
      </c>
      <c r="G2586" t="s">
        <v>18</v>
      </c>
    </row>
    <row r="2587" spans="1:7" x14ac:dyDescent="0.25">
      <c r="A2587" t="s">
        <v>0</v>
      </c>
      <c r="B2587" t="s">
        <v>2141</v>
      </c>
      <c r="C2587">
        <v>3610000</v>
      </c>
      <c r="D2587" s="2">
        <v>2958465</v>
      </c>
      <c r="E2587" s="2">
        <v>45639</v>
      </c>
      <c r="F2587" s="28">
        <v>196</v>
      </c>
      <c r="G2587" t="s">
        <v>18</v>
      </c>
    </row>
    <row r="2588" spans="1:7" x14ac:dyDescent="0.25">
      <c r="A2588" t="s">
        <v>0</v>
      </c>
      <c r="B2588" t="s">
        <v>2141</v>
      </c>
      <c r="C2588">
        <v>3610400</v>
      </c>
      <c r="D2588" s="2">
        <v>2958465</v>
      </c>
      <c r="E2588" s="2">
        <v>45639</v>
      </c>
      <c r="F2588" s="28">
        <v>200</v>
      </c>
      <c r="G2588" t="s">
        <v>18</v>
      </c>
    </row>
    <row r="2589" spans="1:7" x14ac:dyDescent="0.25">
      <c r="A2589" t="s">
        <v>0</v>
      </c>
      <c r="B2589" t="s">
        <v>2141</v>
      </c>
      <c r="C2589">
        <v>3610401</v>
      </c>
      <c r="D2589" s="2">
        <v>2958465</v>
      </c>
      <c r="E2589" s="2">
        <v>45639</v>
      </c>
      <c r="F2589" s="28">
        <v>200</v>
      </c>
      <c r="G2589" t="s">
        <v>18</v>
      </c>
    </row>
    <row r="2590" spans="1:7" x14ac:dyDescent="0.25">
      <c r="A2590" t="s">
        <v>0</v>
      </c>
      <c r="B2590" t="s">
        <v>2141</v>
      </c>
      <c r="C2590">
        <v>3611000</v>
      </c>
      <c r="D2590" s="2">
        <v>2958465</v>
      </c>
      <c r="E2590" s="2">
        <v>44713</v>
      </c>
      <c r="F2590" s="28">
        <v>188</v>
      </c>
      <c r="G2590" t="s">
        <v>18</v>
      </c>
    </row>
    <row r="2591" spans="1:7" x14ac:dyDescent="0.25">
      <c r="A2591" t="s">
        <v>0</v>
      </c>
      <c r="B2591" t="s">
        <v>2141</v>
      </c>
      <c r="C2591">
        <v>3611400</v>
      </c>
      <c r="D2591" s="2">
        <v>2958465</v>
      </c>
      <c r="E2591" s="2">
        <v>44713</v>
      </c>
      <c r="F2591" s="28">
        <v>192</v>
      </c>
      <c r="G2591" t="s">
        <v>18</v>
      </c>
    </row>
    <row r="2592" spans="1:7" x14ac:dyDescent="0.25">
      <c r="A2592" t="s">
        <v>0</v>
      </c>
      <c r="B2592" t="s">
        <v>2141</v>
      </c>
      <c r="C2592">
        <v>3611401</v>
      </c>
      <c r="D2592" s="2">
        <v>2958465</v>
      </c>
      <c r="E2592" s="2">
        <v>44713</v>
      </c>
      <c r="F2592" s="28">
        <v>192</v>
      </c>
      <c r="G2592" t="s">
        <v>18</v>
      </c>
    </row>
    <row r="2593" spans="1:7" x14ac:dyDescent="0.25">
      <c r="A2593" t="s">
        <v>0</v>
      </c>
      <c r="B2593" t="s">
        <v>2141</v>
      </c>
      <c r="C2593">
        <v>3612000</v>
      </c>
      <c r="D2593" s="2">
        <v>2958465</v>
      </c>
      <c r="E2593" s="2">
        <v>44713</v>
      </c>
      <c r="F2593" s="28">
        <v>198</v>
      </c>
      <c r="G2593" t="s">
        <v>18</v>
      </c>
    </row>
    <row r="2594" spans="1:7" x14ac:dyDescent="0.25">
      <c r="A2594" t="s">
        <v>0</v>
      </c>
      <c r="B2594" t="s">
        <v>2141</v>
      </c>
      <c r="C2594">
        <v>3612400</v>
      </c>
      <c r="D2594" s="2">
        <v>2958465</v>
      </c>
      <c r="E2594" s="2">
        <v>44713</v>
      </c>
      <c r="F2594" s="28">
        <v>202</v>
      </c>
      <c r="G2594" t="s">
        <v>18</v>
      </c>
    </row>
    <row r="2595" spans="1:7" x14ac:dyDescent="0.25">
      <c r="A2595" t="s">
        <v>0</v>
      </c>
      <c r="B2595" t="s">
        <v>2141</v>
      </c>
      <c r="C2595">
        <v>3612401</v>
      </c>
      <c r="D2595" s="2">
        <v>2958465</v>
      </c>
      <c r="E2595" s="2">
        <v>44713</v>
      </c>
      <c r="F2595" s="28">
        <v>202</v>
      </c>
      <c r="G2595" t="s">
        <v>18</v>
      </c>
    </row>
    <row r="2596" spans="1:7" x14ac:dyDescent="0.25">
      <c r="A2596" t="s">
        <v>0</v>
      </c>
      <c r="B2596" t="s">
        <v>2141</v>
      </c>
      <c r="C2596">
        <v>3613000</v>
      </c>
      <c r="D2596" s="2">
        <v>2958465</v>
      </c>
      <c r="E2596" s="2">
        <v>44713</v>
      </c>
      <c r="F2596" s="28">
        <v>211</v>
      </c>
      <c r="G2596" t="s">
        <v>18</v>
      </c>
    </row>
    <row r="2597" spans="1:7" x14ac:dyDescent="0.25">
      <c r="A2597" t="s">
        <v>0</v>
      </c>
      <c r="B2597" t="s">
        <v>2141</v>
      </c>
      <c r="C2597">
        <v>3613400</v>
      </c>
      <c r="D2597" s="2">
        <v>2958465</v>
      </c>
      <c r="E2597" s="2">
        <v>44713</v>
      </c>
      <c r="F2597" s="28">
        <v>215</v>
      </c>
      <c r="G2597" t="s">
        <v>18</v>
      </c>
    </row>
    <row r="2598" spans="1:7" x14ac:dyDescent="0.25">
      <c r="A2598" t="s">
        <v>0</v>
      </c>
      <c r="B2598" t="s">
        <v>2141</v>
      </c>
      <c r="C2598">
        <v>3613401</v>
      </c>
      <c r="D2598" s="2">
        <v>2958465</v>
      </c>
      <c r="E2598" s="2">
        <v>44713</v>
      </c>
      <c r="F2598" s="28">
        <v>215</v>
      </c>
      <c r="G2598" t="s">
        <v>18</v>
      </c>
    </row>
    <row r="2599" spans="1:7" x14ac:dyDescent="0.25">
      <c r="A2599" t="s">
        <v>0</v>
      </c>
      <c r="B2599" t="s">
        <v>2141</v>
      </c>
      <c r="C2599">
        <v>3614000</v>
      </c>
      <c r="D2599" s="2">
        <v>2958465</v>
      </c>
      <c r="E2599" s="2">
        <v>44713</v>
      </c>
      <c r="F2599" s="28">
        <v>213</v>
      </c>
      <c r="G2599" t="s">
        <v>18</v>
      </c>
    </row>
    <row r="2600" spans="1:7" x14ac:dyDescent="0.25">
      <c r="A2600" t="s">
        <v>0</v>
      </c>
      <c r="B2600" t="s">
        <v>2141</v>
      </c>
      <c r="C2600">
        <v>3614265</v>
      </c>
      <c r="D2600" s="2">
        <v>2958465</v>
      </c>
      <c r="E2600" s="2">
        <v>44713</v>
      </c>
      <c r="F2600" s="28">
        <v>3695.25</v>
      </c>
      <c r="G2600" t="s">
        <v>3</v>
      </c>
    </row>
    <row r="2601" spans="1:7" x14ac:dyDescent="0.25">
      <c r="A2601" t="s">
        <v>0</v>
      </c>
      <c r="B2601" t="s">
        <v>2141</v>
      </c>
      <c r="C2601">
        <v>3614271</v>
      </c>
      <c r="D2601" s="2">
        <v>2958465</v>
      </c>
      <c r="E2601" s="2">
        <v>44713</v>
      </c>
      <c r="F2601" s="28">
        <v>221</v>
      </c>
      <c r="G2601" t="s">
        <v>18</v>
      </c>
    </row>
    <row r="2602" spans="1:7" x14ac:dyDescent="0.25">
      <c r="A2602" t="s">
        <v>0</v>
      </c>
      <c r="B2602" t="s">
        <v>2141</v>
      </c>
      <c r="C2602">
        <v>3614288</v>
      </c>
      <c r="D2602" s="2">
        <v>2958465</v>
      </c>
      <c r="E2602" s="2">
        <v>44713</v>
      </c>
      <c r="F2602" s="28">
        <v>222</v>
      </c>
      <c r="G2602" t="s">
        <v>18</v>
      </c>
    </row>
    <row r="2603" spans="1:7" x14ac:dyDescent="0.25">
      <c r="A2603" t="s">
        <v>0</v>
      </c>
      <c r="B2603" t="s">
        <v>2141</v>
      </c>
      <c r="C2603">
        <v>3614400</v>
      </c>
      <c r="D2603" s="2">
        <v>2958465</v>
      </c>
      <c r="E2603" s="2">
        <v>44713</v>
      </c>
      <c r="F2603" s="28">
        <v>217</v>
      </c>
      <c r="G2603" t="s">
        <v>18</v>
      </c>
    </row>
    <row r="2604" spans="1:7" x14ac:dyDescent="0.25">
      <c r="A2604" t="s">
        <v>0</v>
      </c>
      <c r="B2604" t="s">
        <v>2141</v>
      </c>
      <c r="C2604">
        <v>3614401</v>
      </c>
      <c r="D2604" s="2">
        <v>2958465</v>
      </c>
      <c r="E2604" s="2">
        <v>44713</v>
      </c>
      <c r="F2604" s="28">
        <v>217</v>
      </c>
      <c r="G2604" t="s">
        <v>18</v>
      </c>
    </row>
    <row r="2605" spans="1:7" x14ac:dyDescent="0.25">
      <c r="A2605" t="s">
        <v>0</v>
      </c>
      <c r="B2605" t="s">
        <v>2141</v>
      </c>
      <c r="C2605">
        <v>3615000</v>
      </c>
      <c r="D2605" s="2">
        <v>2958465</v>
      </c>
      <c r="E2605" s="2">
        <v>44713</v>
      </c>
      <c r="F2605" s="28">
        <v>220</v>
      </c>
      <c r="G2605" t="s">
        <v>18</v>
      </c>
    </row>
    <row r="2606" spans="1:7" x14ac:dyDescent="0.25">
      <c r="A2606" t="s">
        <v>0</v>
      </c>
      <c r="B2606" t="s">
        <v>2141</v>
      </c>
      <c r="C2606">
        <v>3615400</v>
      </c>
      <c r="D2606" s="2">
        <v>2958465</v>
      </c>
      <c r="E2606" s="2">
        <v>44713</v>
      </c>
      <c r="F2606" s="28">
        <v>224</v>
      </c>
      <c r="G2606" t="s">
        <v>18</v>
      </c>
    </row>
    <row r="2607" spans="1:7" x14ac:dyDescent="0.25">
      <c r="A2607" t="s">
        <v>0</v>
      </c>
      <c r="B2607" t="s">
        <v>2141</v>
      </c>
      <c r="C2607">
        <v>3615401</v>
      </c>
      <c r="D2607" s="2">
        <v>2958465</v>
      </c>
      <c r="E2607" s="2">
        <v>44713</v>
      </c>
      <c r="F2607" s="28">
        <v>224</v>
      </c>
      <c r="G2607" t="s">
        <v>18</v>
      </c>
    </row>
    <row r="2608" spans="1:7" x14ac:dyDescent="0.25">
      <c r="A2608" t="s">
        <v>0</v>
      </c>
      <c r="B2608" t="s">
        <v>2141</v>
      </c>
      <c r="C2608">
        <v>3615410</v>
      </c>
      <c r="D2608" s="2">
        <v>2958465</v>
      </c>
      <c r="E2608" s="2">
        <v>44713</v>
      </c>
      <c r="F2608" s="28">
        <v>224</v>
      </c>
      <c r="G2608" t="s">
        <v>18</v>
      </c>
    </row>
    <row r="2609" spans="1:7" x14ac:dyDescent="0.25">
      <c r="A2609" t="s">
        <v>0</v>
      </c>
      <c r="B2609" t="s">
        <v>2141</v>
      </c>
      <c r="C2609">
        <v>3616000</v>
      </c>
      <c r="D2609" s="2">
        <v>2958465</v>
      </c>
      <c r="E2609" s="2">
        <v>44713</v>
      </c>
      <c r="F2609" s="28">
        <v>221</v>
      </c>
      <c r="G2609" t="s">
        <v>18</v>
      </c>
    </row>
    <row r="2610" spans="1:7" x14ac:dyDescent="0.25">
      <c r="A2610" t="s">
        <v>0</v>
      </c>
      <c r="B2610" t="s">
        <v>2141</v>
      </c>
      <c r="C2610">
        <v>3616400</v>
      </c>
      <c r="D2610" s="2">
        <v>2958465</v>
      </c>
      <c r="E2610" s="2">
        <v>44713</v>
      </c>
      <c r="F2610" s="28">
        <v>225</v>
      </c>
      <c r="G2610" t="s">
        <v>18</v>
      </c>
    </row>
    <row r="2611" spans="1:7" x14ac:dyDescent="0.25">
      <c r="A2611" t="s">
        <v>0</v>
      </c>
      <c r="B2611" t="s">
        <v>2141</v>
      </c>
      <c r="C2611">
        <v>3616401</v>
      </c>
      <c r="D2611" s="2">
        <v>2958465</v>
      </c>
      <c r="E2611" s="2">
        <v>44713</v>
      </c>
      <c r="F2611" s="28">
        <v>225</v>
      </c>
      <c r="G2611" t="s">
        <v>18</v>
      </c>
    </row>
    <row r="2612" spans="1:7" x14ac:dyDescent="0.25">
      <c r="A2612" t="s">
        <v>0</v>
      </c>
      <c r="B2612" t="s">
        <v>2141</v>
      </c>
      <c r="C2612">
        <v>3617000</v>
      </c>
      <c r="D2612" s="2">
        <v>2958465</v>
      </c>
      <c r="E2612" s="2">
        <v>44713</v>
      </c>
      <c r="F2612" s="28">
        <v>205</v>
      </c>
      <c r="G2612" t="s">
        <v>18</v>
      </c>
    </row>
    <row r="2613" spans="1:7" x14ac:dyDescent="0.25">
      <c r="A2613" t="s">
        <v>0</v>
      </c>
      <c r="B2613" t="s">
        <v>2141</v>
      </c>
      <c r="C2613">
        <v>3617265</v>
      </c>
      <c r="D2613" s="2">
        <v>2958465</v>
      </c>
      <c r="E2613" s="2">
        <v>44713</v>
      </c>
      <c r="F2613" s="28">
        <v>3563.95</v>
      </c>
      <c r="G2613" t="s">
        <v>3</v>
      </c>
    </row>
    <row r="2614" spans="1:7" x14ac:dyDescent="0.25">
      <c r="A2614" t="s">
        <v>0</v>
      </c>
      <c r="B2614" t="s">
        <v>2141</v>
      </c>
      <c r="C2614">
        <v>3617271</v>
      </c>
      <c r="D2614" s="2">
        <v>2958465</v>
      </c>
      <c r="E2614" s="2">
        <v>44713</v>
      </c>
      <c r="F2614" s="28">
        <v>213</v>
      </c>
      <c r="G2614" t="s">
        <v>18</v>
      </c>
    </row>
    <row r="2615" spans="1:7" x14ac:dyDescent="0.25">
      <c r="A2615" t="s">
        <v>0</v>
      </c>
      <c r="B2615" t="s">
        <v>2141</v>
      </c>
      <c r="C2615">
        <v>3617288</v>
      </c>
      <c r="D2615" s="2">
        <v>2958465</v>
      </c>
      <c r="E2615" s="2">
        <v>44713</v>
      </c>
      <c r="F2615" s="28">
        <v>214</v>
      </c>
      <c r="G2615" t="s">
        <v>18</v>
      </c>
    </row>
    <row r="2616" spans="1:7" x14ac:dyDescent="0.25">
      <c r="A2616" t="s">
        <v>0</v>
      </c>
      <c r="B2616" t="s">
        <v>2141</v>
      </c>
      <c r="C2616">
        <v>3617400</v>
      </c>
      <c r="D2616" s="2">
        <v>2958465</v>
      </c>
      <c r="E2616" s="2">
        <v>44713</v>
      </c>
      <c r="F2616" s="28">
        <v>209</v>
      </c>
      <c r="G2616" t="s">
        <v>18</v>
      </c>
    </row>
    <row r="2617" spans="1:7" x14ac:dyDescent="0.25">
      <c r="A2617" t="s">
        <v>0</v>
      </c>
      <c r="B2617" t="s">
        <v>2141</v>
      </c>
      <c r="C2617">
        <v>3617401</v>
      </c>
      <c r="D2617" s="2">
        <v>2958465</v>
      </c>
      <c r="E2617" s="2">
        <v>44713</v>
      </c>
      <c r="F2617" s="28">
        <v>209</v>
      </c>
      <c r="G2617" t="s">
        <v>18</v>
      </c>
    </row>
    <row r="2618" spans="1:7" x14ac:dyDescent="0.25">
      <c r="A2618" t="s">
        <v>0</v>
      </c>
      <c r="B2618" t="s">
        <v>2141</v>
      </c>
      <c r="C2618">
        <v>3618000</v>
      </c>
      <c r="D2618" s="2">
        <v>2958465</v>
      </c>
      <c r="E2618" s="2">
        <v>44713</v>
      </c>
      <c r="F2618" s="28">
        <v>193</v>
      </c>
      <c r="G2618" t="s">
        <v>18</v>
      </c>
    </row>
    <row r="2619" spans="1:7" x14ac:dyDescent="0.25">
      <c r="A2619" t="s">
        <v>0</v>
      </c>
      <c r="B2619" t="s">
        <v>2141</v>
      </c>
      <c r="C2619">
        <v>3618400</v>
      </c>
      <c r="D2619" s="2">
        <v>2958465</v>
      </c>
      <c r="E2619" s="2">
        <v>44713</v>
      </c>
      <c r="F2619" s="28">
        <v>197</v>
      </c>
      <c r="G2619" t="s">
        <v>18</v>
      </c>
    </row>
    <row r="2620" spans="1:7" x14ac:dyDescent="0.25">
      <c r="A2620" t="s">
        <v>0</v>
      </c>
      <c r="B2620" t="s">
        <v>2141</v>
      </c>
      <c r="C2620">
        <v>3618401</v>
      </c>
      <c r="D2620" s="2">
        <v>2958465</v>
      </c>
      <c r="E2620" s="2">
        <v>44713</v>
      </c>
      <c r="F2620" s="28">
        <v>197</v>
      </c>
      <c r="G2620" t="s">
        <v>18</v>
      </c>
    </row>
    <row r="2621" spans="1:7" x14ac:dyDescent="0.25">
      <c r="A2621" t="s">
        <v>0</v>
      </c>
      <c r="B2621" t="s">
        <v>2141</v>
      </c>
      <c r="C2621">
        <v>3619000</v>
      </c>
      <c r="D2621" s="2">
        <v>2958465</v>
      </c>
      <c r="E2621" s="2">
        <v>43537</v>
      </c>
      <c r="F2621" s="28">
        <v>896</v>
      </c>
      <c r="G2621" t="s">
        <v>18</v>
      </c>
    </row>
    <row r="2622" spans="1:7" x14ac:dyDescent="0.25">
      <c r="A2622" t="s">
        <v>0</v>
      </c>
      <c r="B2622" t="s">
        <v>2141</v>
      </c>
      <c r="C2622">
        <v>3619271</v>
      </c>
      <c r="D2622" s="2">
        <v>2958465</v>
      </c>
      <c r="E2622" s="2">
        <v>43537</v>
      </c>
      <c r="F2622" s="28">
        <v>910</v>
      </c>
      <c r="G2622" t="s">
        <v>18</v>
      </c>
    </row>
    <row r="2623" spans="1:7" x14ac:dyDescent="0.25">
      <c r="A2623" t="s">
        <v>0</v>
      </c>
      <c r="B2623" t="s">
        <v>2141</v>
      </c>
      <c r="C2623">
        <v>3619400</v>
      </c>
      <c r="D2623" s="2">
        <v>2958465</v>
      </c>
      <c r="E2623" s="2">
        <v>44305</v>
      </c>
      <c r="F2623" s="28">
        <v>900</v>
      </c>
      <c r="G2623" t="s">
        <v>18</v>
      </c>
    </row>
    <row r="2624" spans="1:7" x14ac:dyDescent="0.25">
      <c r="A2624" t="s">
        <v>0</v>
      </c>
      <c r="B2624" t="s">
        <v>2141</v>
      </c>
      <c r="C2624">
        <v>3619401</v>
      </c>
      <c r="D2624" s="2">
        <v>2958465</v>
      </c>
      <c r="E2624" s="2">
        <v>44305</v>
      </c>
      <c r="F2624" s="28">
        <v>900</v>
      </c>
      <c r="G2624" t="s">
        <v>18</v>
      </c>
    </row>
    <row r="2625" spans="1:7" x14ac:dyDescent="0.25">
      <c r="A2625" t="s">
        <v>0</v>
      </c>
      <c r="B2625" t="s">
        <v>2141</v>
      </c>
      <c r="C2625">
        <v>3620000</v>
      </c>
      <c r="D2625" s="2">
        <v>2958465</v>
      </c>
      <c r="E2625" s="2">
        <v>44713</v>
      </c>
      <c r="F2625" s="28">
        <v>224</v>
      </c>
      <c r="G2625" t="s">
        <v>18</v>
      </c>
    </row>
    <row r="2626" spans="1:7" x14ac:dyDescent="0.25">
      <c r="A2626" t="s">
        <v>0</v>
      </c>
      <c r="B2626" t="s">
        <v>2141</v>
      </c>
      <c r="C2626">
        <v>3620400</v>
      </c>
      <c r="D2626" s="2">
        <v>2958465</v>
      </c>
      <c r="E2626" s="2">
        <v>44713</v>
      </c>
      <c r="F2626" s="28">
        <v>228</v>
      </c>
      <c r="G2626" t="s">
        <v>18</v>
      </c>
    </row>
    <row r="2627" spans="1:7" x14ac:dyDescent="0.25">
      <c r="A2627" t="s">
        <v>0</v>
      </c>
      <c r="B2627" t="s">
        <v>2141</v>
      </c>
      <c r="C2627">
        <v>3620401</v>
      </c>
      <c r="D2627" s="2">
        <v>2958465</v>
      </c>
      <c r="E2627" s="2">
        <v>44713</v>
      </c>
      <c r="F2627" s="28">
        <v>228</v>
      </c>
      <c r="G2627" t="s">
        <v>18</v>
      </c>
    </row>
    <row r="2628" spans="1:7" x14ac:dyDescent="0.25">
      <c r="A2628" t="s">
        <v>0</v>
      </c>
      <c r="B2628" t="s">
        <v>2141</v>
      </c>
      <c r="C2628">
        <v>3621000</v>
      </c>
      <c r="D2628" s="2">
        <v>2958465</v>
      </c>
      <c r="E2628" s="2">
        <v>44713</v>
      </c>
      <c r="F2628" s="28">
        <v>219</v>
      </c>
      <c r="G2628" t="s">
        <v>18</v>
      </c>
    </row>
    <row r="2629" spans="1:7" x14ac:dyDescent="0.25">
      <c r="A2629" t="s">
        <v>0</v>
      </c>
      <c r="B2629" t="s">
        <v>2141</v>
      </c>
      <c r="C2629">
        <v>3621400</v>
      </c>
      <c r="D2629" s="2">
        <v>2958465</v>
      </c>
      <c r="E2629" s="2">
        <v>44713</v>
      </c>
      <c r="F2629" s="28">
        <v>223</v>
      </c>
      <c r="G2629" t="s">
        <v>18</v>
      </c>
    </row>
    <row r="2630" spans="1:7" x14ac:dyDescent="0.25">
      <c r="A2630" t="s">
        <v>0</v>
      </c>
      <c r="B2630" t="s">
        <v>2141</v>
      </c>
      <c r="C2630">
        <v>3621401</v>
      </c>
      <c r="D2630" s="2">
        <v>2958465</v>
      </c>
      <c r="E2630" s="2">
        <v>44713</v>
      </c>
      <c r="F2630" s="28">
        <v>223</v>
      </c>
      <c r="G2630" t="s">
        <v>18</v>
      </c>
    </row>
    <row r="2631" spans="1:7" x14ac:dyDescent="0.25">
      <c r="A2631" t="s">
        <v>0</v>
      </c>
      <c r="B2631" t="s">
        <v>2141</v>
      </c>
      <c r="C2631">
        <v>3622000</v>
      </c>
      <c r="D2631" s="2">
        <v>2958465</v>
      </c>
      <c r="E2631" s="2">
        <v>44713</v>
      </c>
      <c r="F2631" s="28">
        <v>235</v>
      </c>
      <c r="G2631" t="s">
        <v>18</v>
      </c>
    </row>
    <row r="2632" spans="1:7" x14ac:dyDescent="0.25">
      <c r="A2632" t="s">
        <v>0</v>
      </c>
      <c r="B2632" t="s">
        <v>2141</v>
      </c>
      <c r="C2632">
        <v>3622400</v>
      </c>
      <c r="D2632" s="2">
        <v>2958465</v>
      </c>
      <c r="E2632" s="2">
        <v>44713</v>
      </c>
      <c r="F2632" s="28">
        <v>239</v>
      </c>
      <c r="G2632" t="s">
        <v>18</v>
      </c>
    </row>
    <row r="2633" spans="1:7" x14ac:dyDescent="0.25">
      <c r="A2633" t="s">
        <v>0</v>
      </c>
      <c r="B2633" t="s">
        <v>2141</v>
      </c>
      <c r="C2633">
        <v>3622401</v>
      </c>
      <c r="D2633" s="2">
        <v>2958465</v>
      </c>
      <c r="E2633" s="2">
        <v>44713</v>
      </c>
      <c r="F2633" s="28">
        <v>239</v>
      </c>
      <c r="G2633" t="s">
        <v>18</v>
      </c>
    </row>
    <row r="2634" spans="1:7" x14ac:dyDescent="0.25">
      <c r="A2634" t="s">
        <v>0</v>
      </c>
      <c r="B2634" t="s">
        <v>2141</v>
      </c>
      <c r="C2634">
        <v>3623000</v>
      </c>
      <c r="D2634" s="2">
        <v>2958465</v>
      </c>
      <c r="E2634" s="2">
        <v>44713</v>
      </c>
      <c r="F2634" s="28">
        <v>238</v>
      </c>
      <c r="G2634" t="s">
        <v>18</v>
      </c>
    </row>
    <row r="2635" spans="1:7" x14ac:dyDescent="0.25">
      <c r="A2635" t="s">
        <v>0</v>
      </c>
      <c r="B2635" t="s">
        <v>2141</v>
      </c>
      <c r="C2635">
        <v>3623400</v>
      </c>
      <c r="D2635" s="2">
        <v>2958465</v>
      </c>
      <c r="E2635" s="2">
        <v>44713</v>
      </c>
      <c r="F2635" s="28">
        <v>242</v>
      </c>
      <c r="G2635" t="s">
        <v>18</v>
      </c>
    </row>
    <row r="2636" spans="1:7" x14ac:dyDescent="0.25">
      <c r="A2636" t="s">
        <v>0</v>
      </c>
      <c r="B2636" t="s">
        <v>2141</v>
      </c>
      <c r="C2636">
        <v>3623401</v>
      </c>
      <c r="D2636" s="2">
        <v>2958465</v>
      </c>
      <c r="E2636" s="2">
        <v>44713</v>
      </c>
      <c r="F2636" s="28">
        <v>242</v>
      </c>
      <c r="G2636" t="s">
        <v>18</v>
      </c>
    </row>
    <row r="2637" spans="1:7" x14ac:dyDescent="0.25">
      <c r="A2637" t="s">
        <v>0</v>
      </c>
      <c r="B2637" t="s">
        <v>2141</v>
      </c>
      <c r="C2637">
        <v>3624000</v>
      </c>
      <c r="D2637" s="2">
        <v>2958465</v>
      </c>
      <c r="E2637" s="2">
        <v>44713</v>
      </c>
      <c r="F2637" s="28">
        <v>212</v>
      </c>
      <c r="G2637" t="s">
        <v>18</v>
      </c>
    </row>
    <row r="2638" spans="1:7" x14ac:dyDescent="0.25">
      <c r="A2638" t="s">
        <v>0</v>
      </c>
      <c r="B2638" t="s">
        <v>2141</v>
      </c>
      <c r="C2638">
        <v>3624400</v>
      </c>
      <c r="D2638" s="2">
        <v>2958465</v>
      </c>
      <c r="E2638" s="2">
        <v>44713</v>
      </c>
      <c r="F2638" s="28">
        <v>216</v>
      </c>
      <c r="G2638" t="s">
        <v>18</v>
      </c>
    </row>
    <row r="2639" spans="1:7" x14ac:dyDescent="0.25">
      <c r="A2639" t="s">
        <v>0</v>
      </c>
      <c r="B2639" t="s">
        <v>2141</v>
      </c>
      <c r="C2639">
        <v>3624401</v>
      </c>
      <c r="D2639" s="2">
        <v>2958465</v>
      </c>
      <c r="E2639" s="2">
        <v>44713</v>
      </c>
      <c r="F2639" s="28">
        <v>216</v>
      </c>
      <c r="G2639" t="s">
        <v>18</v>
      </c>
    </row>
    <row r="2640" spans="1:7" x14ac:dyDescent="0.25">
      <c r="A2640" t="s">
        <v>0</v>
      </c>
      <c r="B2640" t="s">
        <v>2141</v>
      </c>
      <c r="C2640">
        <v>3625000</v>
      </c>
      <c r="D2640" s="2">
        <v>2958465</v>
      </c>
      <c r="E2640" s="2">
        <v>44713</v>
      </c>
      <c r="F2640" s="28">
        <v>210</v>
      </c>
      <c r="G2640" t="s">
        <v>18</v>
      </c>
    </row>
    <row r="2641" spans="1:7" x14ac:dyDescent="0.25">
      <c r="A2641" t="s">
        <v>0</v>
      </c>
      <c r="B2641" t="s">
        <v>2141</v>
      </c>
      <c r="C2641">
        <v>3625400</v>
      </c>
      <c r="D2641" s="2">
        <v>2958465</v>
      </c>
      <c r="E2641" s="2">
        <v>44713</v>
      </c>
      <c r="F2641" s="28">
        <v>214</v>
      </c>
      <c r="G2641" t="s">
        <v>18</v>
      </c>
    </row>
    <row r="2642" spans="1:7" x14ac:dyDescent="0.25">
      <c r="A2642" t="s">
        <v>0</v>
      </c>
      <c r="B2642" t="s">
        <v>2141</v>
      </c>
      <c r="C2642">
        <v>3625401</v>
      </c>
      <c r="D2642" s="2">
        <v>2958465</v>
      </c>
      <c r="E2642" s="2">
        <v>44713</v>
      </c>
      <c r="F2642" s="28">
        <v>214</v>
      </c>
      <c r="G2642" t="s">
        <v>18</v>
      </c>
    </row>
    <row r="2643" spans="1:7" x14ac:dyDescent="0.25">
      <c r="A2643" t="s">
        <v>0</v>
      </c>
      <c r="B2643" t="s">
        <v>2141</v>
      </c>
      <c r="C2643">
        <v>3626000</v>
      </c>
      <c r="D2643" s="2">
        <v>2958465</v>
      </c>
      <c r="E2643" s="2">
        <v>44713</v>
      </c>
      <c r="F2643" s="28">
        <v>235</v>
      </c>
      <c r="G2643" t="s">
        <v>18</v>
      </c>
    </row>
    <row r="2644" spans="1:7" x14ac:dyDescent="0.25">
      <c r="A2644" t="s">
        <v>0</v>
      </c>
      <c r="B2644" t="s">
        <v>2141</v>
      </c>
      <c r="C2644">
        <v>3626400</v>
      </c>
      <c r="D2644" s="2">
        <v>2958465</v>
      </c>
      <c r="E2644" s="2">
        <v>44713</v>
      </c>
      <c r="F2644" s="28">
        <v>239</v>
      </c>
      <c r="G2644" t="s">
        <v>18</v>
      </c>
    </row>
    <row r="2645" spans="1:7" x14ac:dyDescent="0.25">
      <c r="A2645" t="s">
        <v>0</v>
      </c>
      <c r="B2645" t="s">
        <v>2141</v>
      </c>
      <c r="C2645">
        <v>3626401</v>
      </c>
      <c r="D2645" s="2">
        <v>2958465</v>
      </c>
      <c r="E2645" s="2">
        <v>44713</v>
      </c>
      <c r="F2645" s="28">
        <v>239</v>
      </c>
      <c r="G2645" t="s">
        <v>18</v>
      </c>
    </row>
    <row r="2646" spans="1:7" x14ac:dyDescent="0.25">
      <c r="A2646" t="s">
        <v>0</v>
      </c>
      <c r="B2646" t="s">
        <v>2141</v>
      </c>
      <c r="C2646">
        <v>3627000</v>
      </c>
      <c r="D2646" s="2">
        <v>2958465</v>
      </c>
      <c r="E2646" s="2">
        <v>44713</v>
      </c>
      <c r="F2646" s="28">
        <v>229</v>
      </c>
      <c r="G2646" t="s">
        <v>18</v>
      </c>
    </row>
    <row r="2647" spans="1:7" x14ac:dyDescent="0.25">
      <c r="A2647" t="s">
        <v>0</v>
      </c>
      <c r="B2647" t="s">
        <v>2141</v>
      </c>
      <c r="C2647">
        <v>3627400</v>
      </c>
      <c r="D2647" s="2">
        <v>2958465</v>
      </c>
      <c r="E2647" s="2">
        <v>44713</v>
      </c>
      <c r="F2647" s="28">
        <v>233</v>
      </c>
      <c r="G2647" t="s">
        <v>18</v>
      </c>
    </row>
    <row r="2648" spans="1:7" x14ac:dyDescent="0.25">
      <c r="A2648" t="s">
        <v>0</v>
      </c>
      <c r="B2648" t="s">
        <v>2141</v>
      </c>
      <c r="C2648">
        <v>3627401</v>
      </c>
      <c r="D2648" s="2">
        <v>2958465</v>
      </c>
      <c r="E2648" s="2">
        <v>44713</v>
      </c>
      <c r="F2648" s="28">
        <v>233</v>
      </c>
      <c r="G2648" t="s">
        <v>18</v>
      </c>
    </row>
    <row r="2649" spans="1:7" x14ac:dyDescent="0.25">
      <c r="A2649" t="s">
        <v>0</v>
      </c>
      <c r="B2649" t="s">
        <v>2141</v>
      </c>
      <c r="C2649">
        <v>3628000</v>
      </c>
      <c r="D2649" s="2">
        <v>2958465</v>
      </c>
      <c r="E2649" s="2">
        <v>44713</v>
      </c>
      <c r="F2649" s="28">
        <v>234</v>
      </c>
      <c r="G2649" t="s">
        <v>18</v>
      </c>
    </row>
    <row r="2650" spans="1:7" x14ac:dyDescent="0.25">
      <c r="A2650" t="s">
        <v>0</v>
      </c>
      <c r="B2650" t="s">
        <v>2141</v>
      </c>
      <c r="C2650">
        <v>3628400</v>
      </c>
      <c r="D2650" s="2">
        <v>2958465</v>
      </c>
      <c r="E2650" s="2">
        <v>44713</v>
      </c>
      <c r="F2650" s="28">
        <v>238</v>
      </c>
      <c r="G2650" t="s">
        <v>18</v>
      </c>
    </row>
    <row r="2651" spans="1:7" x14ac:dyDescent="0.25">
      <c r="A2651" t="s">
        <v>0</v>
      </c>
      <c r="B2651" t="s">
        <v>2141</v>
      </c>
      <c r="C2651">
        <v>3628401</v>
      </c>
      <c r="D2651" s="2">
        <v>2958465</v>
      </c>
      <c r="E2651" s="2">
        <v>44713</v>
      </c>
      <c r="F2651" s="28">
        <v>238</v>
      </c>
      <c r="G2651" t="s">
        <v>18</v>
      </c>
    </row>
    <row r="2652" spans="1:7" x14ac:dyDescent="0.25">
      <c r="A2652" t="s">
        <v>0</v>
      </c>
      <c r="B2652" t="s">
        <v>2141</v>
      </c>
      <c r="C2652">
        <v>3629000</v>
      </c>
      <c r="D2652" s="2">
        <v>2958465</v>
      </c>
      <c r="E2652" s="2">
        <v>44713</v>
      </c>
      <c r="F2652" s="28">
        <v>242</v>
      </c>
      <c r="G2652" t="s">
        <v>18</v>
      </c>
    </row>
    <row r="2653" spans="1:7" x14ac:dyDescent="0.25">
      <c r="A2653" t="s">
        <v>0</v>
      </c>
      <c r="B2653" t="s">
        <v>2141</v>
      </c>
      <c r="C2653">
        <v>3629400</v>
      </c>
      <c r="D2653" s="2">
        <v>2958465</v>
      </c>
      <c r="E2653" s="2">
        <v>44713</v>
      </c>
      <c r="F2653" s="28">
        <v>246</v>
      </c>
      <c r="G2653" t="s">
        <v>18</v>
      </c>
    </row>
    <row r="2654" spans="1:7" x14ac:dyDescent="0.25">
      <c r="A2654" t="s">
        <v>0</v>
      </c>
      <c r="B2654" t="s">
        <v>2141</v>
      </c>
      <c r="C2654">
        <v>3629401</v>
      </c>
      <c r="D2654" s="2">
        <v>2958465</v>
      </c>
      <c r="E2654" s="2">
        <v>44713</v>
      </c>
      <c r="F2654" s="28">
        <v>246</v>
      </c>
      <c r="G2654" t="s">
        <v>18</v>
      </c>
    </row>
    <row r="2655" spans="1:7" x14ac:dyDescent="0.25">
      <c r="A2655" t="s">
        <v>0</v>
      </c>
      <c r="B2655" t="s">
        <v>2141</v>
      </c>
      <c r="C2655">
        <v>3630000</v>
      </c>
      <c r="D2655" s="2">
        <v>2958465</v>
      </c>
      <c r="E2655" s="2">
        <v>44713</v>
      </c>
      <c r="F2655" s="28">
        <v>252</v>
      </c>
      <c r="G2655" t="s">
        <v>18</v>
      </c>
    </row>
    <row r="2656" spans="1:7" x14ac:dyDescent="0.25">
      <c r="A2656" t="s">
        <v>0</v>
      </c>
      <c r="B2656" t="s">
        <v>2141</v>
      </c>
      <c r="C2656">
        <v>3630400</v>
      </c>
      <c r="D2656" s="2">
        <v>2958465</v>
      </c>
      <c r="E2656" s="2">
        <v>44713</v>
      </c>
      <c r="F2656" s="28">
        <v>256</v>
      </c>
      <c r="G2656" t="s">
        <v>18</v>
      </c>
    </row>
    <row r="2657" spans="1:7" x14ac:dyDescent="0.25">
      <c r="A2657" t="s">
        <v>0</v>
      </c>
      <c r="B2657" t="s">
        <v>2141</v>
      </c>
      <c r="C2657">
        <v>3630401</v>
      </c>
      <c r="D2657" s="2">
        <v>2958465</v>
      </c>
      <c r="E2657" s="2">
        <v>44713</v>
      </c>
      <c r="F2657" s="28">
        <v>256</v>
      </c>
      <c r="G2657" t="s">
        <v>18</v>
      </c>
    </row>
    <row r="2658" spans="1:7" x14ac:dyDescent="0.25">
      <c r="A2658" t="s">
        <v>0</v>
      </c>
      <c r="B2658" t="s">
        <v>2141</v>
      </c>
      <c r="C2658">
        <v>3631000</v>
      </c>
      <c r="D2658" s="2">
        <v>2958465</v>
      </c>
      <c r="E2658" s="2">
        <v>44713</v>
      </c>
      <c r="F2658" s="28">
        <v>268</v>
      </c>
      <c r="G2658" t="s">
        <v>18</v>
      </c>
    </row>
    <row r="2659" spans="1:7" x14ac:dyDescent="0.25">
      <c r="A2659" t="s">
        <v>0</v>
      </c>
      <c r="B2659" t="s">
        <v>2141</v>
      </c>
      <c r="C2659">
        <v>3631400</v>
      </c>
      <c r="D2659" s="2">
        <v>2958465</v>
      </c>
      <c r="E2659" s="2">
        <v>44713</v>
      </c>
      <c r="F2659" s="28">
        <v>272</v>
      </c>
      <c r="G2659" t="s">
        <v>18</v>
      </c>
    </row>
    <row r="2660" spans="1:7" x14ac:dyDescent="0.25">
      <c r="A2660" t="s">
        <v>0</v>
      </c>
      <c r="B2660" t="s">
        <v>2141</v>
      </c>
      <c r="C2660">
        <v>3631401</v>
      </c>
      <c r="D2660" s="2">
        <v>2958465</v>
      </c>
      <c r="E2660" s="2">
        <v>44713</v>
      </c>
      <c r="F2660" s="28">
        <v>272</v>
      </c>
      <c r="G2660" t="s">
        <v>18</v>
      </c>
    </row>
    <row r="2661" spans="1:7" x14ac:dyDescent="0.25">
      <c r="A2661" t="s">
        <v>0</v>
      </c>
      <c r="B2661" t="s">
        <v>2141</v>
      </c>
      <c r="C2661">
        <v>3632000</v>
      </c>
      <c r="D2661" s="2">
        <v>2958465</v>
      </c>
      <c r="E2661" s="2">
        <v>44713</v>
      </c>
      <c r="F2661" s="28">
        <v>206</v>
      </c>
      <c r="G2661" t="s">
        <v>18</v>
      </c>
    </row>
    <row r="2662" spans="1:7" x14ac:dyDescent="0.25">
      <c r="A2662" t="s">
        <v>0</v>
      </c>
      <c r="B2662" t="s">
        <v>2141</v>
      </c>
      <c r="C2662">
        <v>3632400</v>
      </c>
      <c r="D2662" s="2">
        <v>2958465</v>
      </c>
      <c r="E2662" s="2">
        <v>44713</v>
      </c>
      <c r="F2662" s="28">
        <v>210</v>
      </c>
      <c r="G2662" t="s">
        <v>18</v>
      </c>
    </row>
    <row r="2663" spans="1:7" x14ac:dyDescent="0.25">
      <c r="A2663" t="s">
        <v>0</v>
      </c>
      <c r="B2663" t="s">
        <v>2141</v>
      </c>
      <c r="C2663">
        <v>3632401</v>
      </c>
      <c r="D2663" s="2">
        <v>2958465</v>
      </c>
      <c r="E2663" s="2">
        <v>44713</v>
      </c>
      <c r="F2663" s="28">
        <v>210</v>
      </c>
      <c r="G2663" t="s">
        <v>18</v>
      </c>
    </row>
    <row r="2664" spans="1:7" x14ac:dyDescent="0.25">
      <c r="A2664" t="s">
        <v>0</v>
      </c>
      <c r="B2664" t="s">
        <v>2141</v>
      </c>
      <c r="C2664">
        <v>3634000</v>
      </c>
      <c r="D2664" s="2">
        <v>2958465</v>
      </c>
      <c r="E2664" s="2">
        <v>44713</v>
      </c>
      <c r="F2664" s="28">
        <v>243</v>
      </c>
      <c r="G2664" t="s">
        <v>18</v>
      </c>
    </row>
    <row r="2665" spans="1:7" x14ac:dyDescent="0.25">
      <c r="A2665" t="s">
        <v>0</v>
      </c>
      <c r="B2665" t="s">
        <v>2141</v>
      </c>
      <c r="C2665">
        <v>3634400</v>
      </c>
      <c r="D2665" s="2">
        <v>2958465</v>
      </c>
      <c r="E2665" s="2">
        <v>44713</v>
      </c>
      <c r="F2665" s="28">
        <v>247</v>
      </c>
      <c r="G2665" t="s">
        <v>18</v>
      </c>
    </row>
    <row r="2666" spans="1:7" x14ac:dyDescent="0.25">
      <c r="A2666" t="s">
        <v>0</v>
      </c>
      <c r="B2666" t="s">
        <v>2141</v>
      </c>
      <c r="C2666">
        <v>3634401</v>
      </c>
      <c r="D2666" s="2">
        <v>2958465</v>
      </c>
      <c r="E2666" s="2">
        <v>44713</v>
      </c>
      <c r="F2666" s="28">
        <v>247</v>
      </c>
      <c r="G2666" t="s">
        <v>18</v>
      </c>
    </row>
    <row r="2667" spans="1:7" x14ac:dyDescent="0.25">
      <c r="A2667" t="s">
        <v>0</v>
      </c>
      <c r="B2667" t="s">
        <v>2141</v>
      </c>
      <c r="C2667">
        <v>3635000</v>
      </c>
      <c r="D2667" s="2">
        <v>2958465</v>
      </c>
      <c r="E2667" s="2">
        <v>43537</v>
      </c>
      <c r="F2667" s="28">
        <v>896</v>
      </c>
      <c r="G2667" t="s">
        <v>18</v>
      </c>
    </row>
    <row r="2668" spans="1:7" x14ac:dyDescent="0.25">
      <c r="A2668" t="s">
        <v>0</v>
      </c>
      <c r="B2668" t="s">
        <v>2141</v>
      </c>
      <c r="C2668">
        <v>3635400</v>
      </c>
      <c r="D2668" s="2">
        <v>2958465</v>
      </c>
      <c r="E2668" s="2">
        <v>44305</v>
      </c>
      <c r="F2668" s="28">
        <v>900</v>
      </c>
      <c r="G2668" t="s">
        <v>18</v>
      </c>
    </row>
    <row r="2669" spans="1:7" x14ac:dyDescent="0.25">
      <c r="A2669" t="s">
        <v>0</v>
      </c>
      <c r="B2669" t="s">
        <v>2141</v>
      </c>
      <c r="C2669">
        <v>3635401</v>
      </c>
      <c r="D2669" s="2">
        <v>2958465</v>
      </c>
      <c r="E2669" s="2">
        <v>44305</v>
      </c>
      <c r="F2669" s="28">
        <v>900</v>
      </c>
      <c r="G2669" t="s">
        <v>18</v>
      </c>
    </row>
    <row r="2670" spans="1:7" x14ac:dyDescent="0.25">
      <c r="A2670" t="s">
        <v>0</v>
      </c>
      <c r="B2670" t="s">
        <v>2141</v>
      </c>
      <c r="C2670">
        <v>3637000</v>
      </c>
      <c r="D2670" s="2">
        <v>2958465</v>
      </c>
      <c r="E2670" s="2">
        <v>45239</v>
      </c>
      <c r="F2670" s="28">
        <v>246</v>
      </c>
      <c r="G2670" t="s">
        <v>18</v>
      </c>
    </row>
    <row r="2671" spans="1:7" x14ac:dyDescent="0.25">
      <c r="A2671" t="s">
        <v>0</v>
      </c>
      <c r="B2671" t="s">
        <v>2141</v>
      </c>
      <c r="C2671">
        <v>3637400</v>
      </c>
      <c r="D2671" s="2">
        <v>2958465</v>
      </c>
      <c r="E2671" s="2">
        <v>45239</v>
      </c>
      <c r="F2671" s="28">
        <v>250</v>
      </c>
      <c r="G2671" t="s">
        <v>18</v>
      </c>
    </row>
    <row r="2672" spans="1:7" x14ac:dyDescent="0.25">
      <c r="A2672" t="s">
        <v>0</v>
      </c>
      <c r="B2672" t="s">
        <v>2141</v>
      </c>
      <c r="C2672">
        <v>3637401</v>
      </c>
      <c r="D2672" s="2">
        <v>2958465</v>
      </c>
      <c r="E2672" s="2">
        <v>45239</v>
      </c>
      <c r="F2672" s="28">
        <v>250</v>
      </c>
      <c r="G2672" t="s">
        <v>18</v>
      </c>
    </row>
    <row r="2673" spans="1:7" x14ac:dyDescent="0.25">
      <c r="A2673" t="s">
        <v>0</v>
      </c>
      <c r="B2673" t="s">
        <v>2141</v>
      </c>
      <c r="C2673">
        <v>3639000</v>
      </c>
      <c r="D2673" s="2">
        <v>2958465</v>
      </c>
      <c r="E2673" s="2">
        <v>44713</v>
      </c>
      <c r="F2673" s="28">
        <v>209</v>
      </c>
      <c r="G2673" t="s">
        <v>18</v>
      </c>
    </row>
    <row r="2674" spans="1:7" x14ac:dyDescent="0.25">
      <c r="A2674" t="s">
        <v>0</v>
      </c>
      <c r="B2674" t="s">
        <v>2141</v>
      </c>
      <c r="C2674">
        <v>3639400</v>
      </c>
      <c r="D2674" s="2">
        <v>2958465</v>
      </c>
      <c r="E2674" s="2">
        <v>44713</v>
      </c>
      <c r="F2674" s="28">
        <v>213</v>
      </c>
      <c r="G2674" t="s">
        <v>18</v>
      </c>
    </row>
    <row r="2675" spans="1:7" x14ac:dyDescent="0.25">
      <c r="A2675" t="s">
        <v>0</v>
      </c>
      <c r="B2675" t="s">
        <v>2141</v>
      </c>
      <c r="C2675">
        <v>3639401</v>
      </c>
      <c r="D2675" s="2">
        <v>2958465</v>
      </c>
      <c r="E2675" s="2">
        <v>44713</v>
      </c>
      <c r="F2675" s="28">
        <v>213</v>
      </c>
      <c r="G2675" t="s">
        <v>18</v>
      </c>
    </row>
    <row r="2676" spans="1:7" x14ac:dyDescent="0.25">
      <c r="A2676" t="s">
        <v>0</v>
      </c>
      <c r="B2676" t="s">
        <v>2141</v>
      </c>
      <c r="C2676">
        <v>3640000</v>
      </c>
      <c r="D2676" s="2">
        <v>2958465</v>
      </c>
      <c r="E2676" s="2">
        <v>44713</v>
      </c>
      <c r="F2676" s="28">
        <v>214</v>
      </c>
      <c r="G2676" t="s">
        <v>18</v>
      </c>
    </row>
    <row r="2677" spans="1:7" x14ac:dyDescent="0.25">
      <c r="A2677" t="s">
        <v>0</v>
      </c>
      <c r="B2677" t="s">
        <v>2141</v>
      </c>
      <c r="C2677">
        <v>3640400</v>
      </c>
      <c r="D2677" s="2">
        <v>2958465</v>
      </c>
      <c r="E2677" s="2">
        <v>44713</v>
      </c>
      <c r="F2677" s="28">
        <v>218</v>
      </c>
      <c r="G2677" t="s">
        <v>18</v>
      </c>
    </row>
    <row r="2678" spans="1:7" x14ac:dyDescent="0.25">
      <c r="A2678" t="s">
        <v>0</v>
      </c>
      <c r="B2678" t="s">
        <v>2141</v>
      </c>
      <c r="C2678">
        <v>3640401</v>
      </c>
      <c r="D2678" s="2">
        <v>2958465</v>
      </c>
      <c r="E2678" s="2">
        <v>44713</v>
      </c>
      <c r="F2678" s="28">
        <v>218</v>
      </c>
      <c r="G2678" t="s">
        <v>18</v>
      </c>
    </row>
    <row r="2679" spans="1:7" x14ac:dyDescent="0.25">
      <c r="A2679" t="s">
        <v>0</v>
      </c>
      <c r="B2679" t="s">
        <v>2141</v>
      </c>
      <c r="C2679">
        <v>3641000</v>
      </c>
      <c r="D2679" s="2">
        <v>2958465</v>
      </c>
      <c r="E2679" s="2">
        <v>44713</v>
      </c>
      <c r="F2679" s="28">
        <v>218</v>
      </c>
      <c r="G2679" t="s">
        <v>18</v>
      </c>
    </row>
    <row r="2680" spans="1:7" x14ac:dyDescent="0.25">
      <c r="A2680" t="s">
        <v>0</v>
      </c>
      <c r="B2680" t="s">
        <v>2141</v>
      </c>
      <c r="C2680">
        <v>3641400</v>
      </c>
      <c r="D2680" s="2">
        <v>2958465</v>
      </c>
      <c r="E2680" s="2">
        <v>44713</v>
      </c>
      <c r="F2680" s="28">
        <v>222</v>
      </c>
      <c r="G2680" t="s">
        <v>18</v>
      </c>
    </row>
    <row r="2681" spans="1:7" x14ac:dyDescent="0.25">
      <c r="A2681" t="s">
        <v>0</v>
      </c>
      <c r="B2681" t="s">
        <v>2141</v>
      </c>
      <c r="C2681">
        <v>3641401</v>
      </c>
      <c r="D2681" s="2">
        <v>2958465</v>
      </c>
      <c r="E2681" s="2">
        <v>44713</v>
      </c>
      <c r="F2681" s="28">
        <v>222</v>
      </c>
      <c r="G2681" t="s">
        <v>18</v>
      </c>
    </row>
    <row r="2682" spans="1:7" x14ac:dyDescent="0.25">
      <c r="A2682" t="s">
        <v>0</v>
      </c>
      <c r="B2682" t="s">
        <v>2141</v>
      </c>
      <c r="C2682">
        <v>3642000</v>
      </c>
      <c r="D2682" s="2">
        <v>2958465</v>
      </c>
      <c r="E2682" s="2">
        <v>44713</v>
      </c>
      <c r="F2682" s="28">
        <v>224</v>
      </c>
      <c r="G2682" t="s">
        <v>18</v>
      </c>
    </row>
    <row r="2683" spans="1:7" x14ac:dyDescent="0.25">
      <c r="A2683" t="s">
        <v>0</v>
      </c>
      <c r="B2683" t="s">
        <v>2141</v>
      </c>
      <c r="C2683">
        <v>3642400</v>
      </c>
      <c r="D2683" s="2">
        <v>2958465</v>
      </c>
      <c r="E2683" s="2">
        <v>44713</v>
      </c>
      <c r="F2683" s="28">
        <v>228</v>
      </c>
      <c r="G2683" t="s">
        <v>18</v>
      </c>
    </row>
    <row r="2684" spans="1:7" x14ac:dyDescent="0.25">
      <c r="A2684" t="s">
        <v>0</v>
      </c>
      <c r="B2684" t="s">
        <v>2141</v>
      </c>
      <c r="C2684">
        <v>3642401</v>
      </c>
      <c r="D2684" s="2">
        <v>2958465</v>
      </c>
      <c r="E2684" s="2">
        <v>44713</v>
      </c>
      <c r="F2684" s="28">
        <v>228</v>
      </c>
      <c r="G2684" t="s">
        <v>18</v>
      </c>
    </row>
    <row r="2685" spans="1:7" x14ac:dyDescent="0.25">
      <c r="A2685" t="s">
        <v>0</v>
      </c>
      <c r="B2685" t="s">
        <v>2141</v>
      </c>
      <c r="C2685">
        <v>3643000</v>
      </c>
      <c r="D2685" s="2">
        <v>2958465</v>
      </c>
      <c r="E2685" s="2">
        <v>44713</v>
      </c>
      <c r="F2685" s="28">
        <v>228</v>
      </c>
      <c r="G2685" t="s">
        <v>18</v>
      </c>
    </row>
    <row r="2686" spans="1:7" x14ac:dyDescent="0.25">
      <c r="A2686" t="s">
        <v>0</v>
      </c>
      <c r="B2686" t="s">
        <v>2141</v>
      </c>
      <c r="C2686">
        <v>3643400</v>
      </c>
      <c r="D2686" s="2">
        <v>2958465</v>
      </c>
      <c r="E2686" s="2">
        <v>44713</v>
      </c>
      <c r="F2686" s="28">
        <v>232</v>
      </c>
      <c r="G2686" t="s">
        <v>18</v>
      </c>
    </row>
    <row r="2687" spans="1:7" x14ac:dyDescent="0.25">
      <c r="A2687" t="s">
        <v>0</v>
      </c>
      <c r="B2687" t="s">
        <v>2141</v>
      </c>
      <c r="C2687">
        <v>3643401</v>
      </c>
      <c r="D2687" s="2">
        <v>2958465</v>
      </c>
      <c r="E2687" s="2">
        <v>44713</v>
      </c>
      <c r="F2687" s="28">
        <v>232</v>
      </c>
      <c r="G2687" t="s">
        <v>18</v>
      </c>
    </row>
    <row r="2688" spans="1:7" x14ac:dyDescent="0.25">
      <c r="A2688" t="s">
        <v>0</v>
      </c>
      <c r="B2688" t="s">
        <v>2141</v>
      </c>
      <c r="C2688">
        <v>3644000</v>
      </c>
      <c r="D2688" s="2">
        <v>2958465</v>
      </c>
      <c r="E2688" s="2">
        <v>44713</v>
      </c>
      <c r="F2688" s="28">
        <v>231</v>
      </c>
      <c r="G2688" t="s">
        <v>18</v>
      </c>
    </row>
    <row r="2689" spans="1:7" x14ac:dyDescent="0.25">
      <c r="A2689" t="s">
        <v>0</v>
      </c>
      <c r="B2689" t="s">
        <v>2141</v>
      </c>
      <c r="C2689">
        <v>3644400</v>
      </c>
      <c r="D2689" s="2">
        <v>2958465</v>
      </c>
      <c r="E2689" s="2">
        <v>44713</v>
      </c>
      <c r="F2689" s="28">
        <v>235</v>
      </c>
      <c r="G2689" t="s">
        <v>18</v>
      </c>
    </row>
    <row r="2690" spans="1:7" x14ac:dyDescent="0.25">
      <c r="A2690" t="s">
        <v>0</v>
      </c>
      <c r="B2690" t="s">
        <v>2141</v>
      </c>
      <c r="C2690">
        <v>3644401</v>
      </c>
      <c r="D2690" s="2">
        <v>2958465</v>
      </c>
      <c r="E2690" s="2">
        <v>44713</v>
      </c>
      <c r="F2690" s="28">
        <v>235</v>
      </c>
      <c r="G2690" t="s">
        <v>18</v>
      </c>
    </row>
    <row r="2691" spans="1:7" x14ac:dyDescent="0.25">
      <c r="A2691" t="s">
        <v>0</v>
      </c>
      <c r="B2691" t="s">
        <v>2141</v>
      </c>
      <c r="C2691">
        <v>3645000</v>
      </c>
      <c r="D2691" s="2">
        <v>2958465</v>
      </c>
      <c r="E2691" s="2">
        <v>45007</v>
      </c>
      <c r="F2691" s="28">
        <v>1796</v>
      </c>
      <c r="G2691" t="s">
        <v>19</v>
      </c>
    </row>
    <row r="2692" spans="1:7" x14ac:dyDescent="0.25">
      <c r="A2692" t="s">
        <v>0</v>
      </c>
      <c r="B2692" t="s">
        <v>2141</v>
      </c>
      <c r="C2692">
        <v>3645400</v>
      </c>
      <c r="D2692" s="2">
        <v>2958465</v>
      </c>
      <c r="E2692" s="2">
        <v>45007</v>
      </c>
      <c r="F2692" s="28">
        <v>2160</v>
      </c>
      <c r="G2692" t="s">
        <v>18</v>
      </c>
    </row>
    <row r="2693" spans="1:7" x14ac:dyDescent="0.25">
      <c r="A2693" t="s">
        <v>0</v>
      </c>
      <c r="B2693" t="s">
        <v>2141</v>
      </c>
      <c r="C2693">
        <v>3645450</v>
      </c>
      <c r="D2693" s="2">
        <v>2958465</v>
      </c>
      <c r="E2693" s="2">
        <v>45007</v>
      </c>
      <c r="F2693" s="28">
        <v>1800</v>
      </c>
      <c r="G2693" t="s">
        <v>19</v>
      </c>
    </row>
    <row r="2694" spans="1:7" x14ac:dyDescent="0.25">
      <c r="A2694" t="s">
        <v>0</v>
      </c>
      <c r="B2694" t="s">
        <v>2141</v>
      </c>
      <c r="C2694">
        <v>3645460</v>
      </c>
      <c r="D2694" s="2">
        <v>2958465</v>
      </c>
      <c r="E2694" s="2">
        <v>45007</v>
      </c>
      <c r="F2694" s="28">
        <v>1800</v>
      </c>
      <c r="G2694" t="s">
        <v>19</v>
      </c>
    </row>
    <row r="2695" spans="1:7" x14ac:dyDescent="0.25">
      <c r="A2695" t="s">
        <v>0</v>
      </c>
      <c r="B2695" t="s">
        <v>2141</v>
      </c>
      <c r="C2695">
        <v>3646000</v>
      </c>
      <c r="D2695" s="2">
        <v>2958465</v>
      </c>
      <c r="E2695" s="2">
        <v>44713</v>
      </c>
      <c r="F2695" s="28">
        <v>826</v>
      </c>
      <c r="G2695" t="s">
        <v>18</v>
      </c>
    </row>
    <row r="2696" spans="1:7" x14ac:dyDescent="0.25">
      <c r="A2696" t="s">
        <v>0</v>
      </c>
      <c r="B2696" t="s">
        <v>2141</v>
      </c>
      <c r="C2696">
        <v>3646400</v>
      </c>
      <c r="D2696" s="2">
        <v>2958465</v>
      </c>
      <c r="E2696" s="2">
        <v>44713</v>
      </c>
      <c r="F2696" s="28">
        <v>830</v>
      </c>
      <c r="G2696" t="s">
        <v>18</v>
      </c>
    </row>
    <row r="2697" spans="1:7" x14ac:dyDescent="0.25">
      <c r="A2697" t="s">
        <v>0</v>
      </c>
      <c r="B2697" t="s">
        <v>2141</v>
      </c>
      <c r="C2697">
        <v>3646401</v>
      </c>
      <c r="D2697" s="2">
        <v>2958465</v>
      </c>
      <c r="E2697" s="2">
        <v>44713</v>
      </c>
      <c r="F2697" s="28">
        <v>830</v>
      </c>
      <c r="G2697" t="s">
        <v>18</v>
      </c>
    </row>
    <row r="2698" spans="1:7" x14ac:dyDescent="0.25">
      <c r="A2698" t="s">
        <v>0</v>
      </c>
      <c r="B2698" t="s">
        <v>2141</v>
      </c>
      <c r="C2698">
        <v>3647000</v>
      </c>
      <c r="D2698" s="2">
        <v>2958465</v>
      </c>
      <c r="E2698" s="2">
        <v>44713</v>
      </c>
      <c r="F2698" s="28">
        <v>826</v>
      </c>
      <c r="G2698" t="s">
        <v>18</v>
      </c>
    </row>
    <row r="2699" spans="1:7" x14ac:dyDescent="0.25">
      <c r="A2699" t="s">
        <v>0</v>
      </c>
      <c r="B2699" t="s">
        <v>2141</v>
      </c>
      <c r="C2699">
        <v>3647288</v>
      </c>
      <c r="D2699" s="2">
        <v>2958465</v>
      </c>
      <c r="E2699" s="2">
        <v>45618</v>
      </c>
      <c r="F2699" s="28">
        <v>880</v>
      </c>
      <c r="G2699" t="s">
        <v>18</v>
      </c>
    </row>
    <row r="2700" spans="1:7" x14ac:dyDescent="0.25">
      <c r="A2700" t="s">
        <v>0</v>
      </c>
      <c r="B2700" t="s">
        <v>2141</v>
      </c>
      <c r="C2700">
        <v>3647400</v>
      </c>
      <c r="D2700" s="2">
        <v>2958465</v>
      </c>
      <c r="E2700" s="2">
        <v>44713</v>
      </c>
      <c r="F2700" s="28">
        <v>830</v>
      </c>
      <c r="G2700" t="s">
        <v>18</v>
      </c>
    </row>
    <row r="2701" spans="1:7" x14ac:dyDescent="0.25">
      <c r="A2701" t="s">
        <v>0</v>
      </c>
      <c r="B2701" t="s">
        <v>2141</v>
      </c>
      <c r="C2701">
        <v>3647401</v>
      </c>
      <c r="D2701" s="2">
        <v>2958465</v>
      </c>
      <c r="E2701" s="2">
        <v>44713</v>
      </c>
      <c r="F2701" s="28">
        <v>830</v>
      </c>
      <c r="G2701" t="s">
        <v>18</v>
      </c>
    </row>
    <row r="2702" spans="1:7" x14ac:dyDescent="0.25">
      <c r="A2702" t="s">
        <v>0</v>
      </c>
      <c r="B2702" t="s">
        <v>2141</v>
      </c>
      <c r="C2702">
        <v>3648000</v>
      </c>
      <c r="D2702" s="2">
        <v>2958465</v>
      </c>
      <c r="E2702" s="2">
        <v>44713</v>
      </c>
      <c r="F2702" s="28">
        <v>826</v>
      </c>
      <c r="G2702" t="s">
        <v>18</v>
      </c>
    </row>
    <row r="2703" spans="1:7" x14ac:dyDescent="0.25">
      <c r="A2703" t="s">
        <v>0</v>
      </c>
      <c r="B2703" t="s">
        <v>2141</v>
      </c>
      <c r="C2703">
        <v>3648263</v>
      </c>
      <c r="D2703" s="2">
        <v>2958465</v>
      </c>
      <c r="E2703" s="2">
        <v>44713</v>
      </c>
      <c r="F2703" s="28">
        <v>15202.2</v>
      </c>
      <c r="G2703" t="s">
        <v>3</v>
      </c>
    </row>
    <row r="2704" spans="1:7" x14ac:dyDescent="0.25">
      <c r="A2704" t="s">
        <v>0</v>
      </c>
      <c r="B2704" t="s">
        <v>2141</v>
      </c>
      <c r="C2704">
        <v>3648265</v>
      </c>
      <c r="D2704" s="2">
        <v>2958465</v>
      </c>
      <c r="E2704" s="2">
        <v>44713</v>
      </c>
      <c r="F2704" s="28">
        <v>15202.2</v>
      </c>
      <c r="G2704" t="s">
        <v>3</v>
      </c>
    </row>
    <row r="2705" spans="1:7" x14ac:dyDescent="0.25">
      <c r="A2705" t="s">
        <v>0</v>
      </c>
      <c r="B2705" t="s">
        <v>2141</v>
      </c>
      <c r="C2705">
        <v>3648271</v>
      </c>
      <c r="D2705" s="2">
        <v>2958465</v>
      </c>
      <c r="E2705" s="2">
        <v>44713</v>
      </c>
      <c r="F2705" s="28">
        <v>834</v>
      </c>
      <c r="G2705" t="s">
        <v>18</v>
      </c>
    </row>
    <row r="2706" spans="1:7" x14ac:dyDescent="0.25">
      <c r="A2706" t="s">
        <v>0</v>
      </c>
      <c r="B2706" t="s">
        <v>2141</v>
      </c>
      <c r="C2706">
        <v>3648288</v>
      </c>
      <c r="D2706" s="2">
        <v>2958465</v>
      </c>
      <c r="E2706" s="2">
        <v>45618</v>
      </c>
      <c r="F2706" s="28">
        <v>880</v>
      </c>
      <c r="G2706" t="s">
        <v>18</v>
      </c>
    </row>
    <row r="2707" spans="1:7" x14ac:dyDescent="0.25">
      <c r="A2707" t="s">
        <v>0</v>
      </c>
      <c r="B2707" t="s">
        <v>2141</v>
      </c>
      <c r="C2707">
        <v>3648400</v>
      </c>
      <c r="D2707" s="2">
        <v>2958465</v>
      </c>
      <c r="E2707" s="2">
        <v>44713</v>
      </c>
      <c r="F2707" s="28">
        <v>830</v>
      </c>
      <c r="G2707" t="s">
        <v>18</v>
      </c>
    </row>
    <row r="2708" spans="1:7" x14ac:dyDescent="0.25">
      <c r="A2708" t="s">
        <v>0</v>
      </c>
      <c r="B2708" t="s">
        <v>2141</v>
      </c>
      <c r="C2708">
        <v>3648401</v>
      </c>
      <c r="D2708" s="2">
        <v>2958465</v>
      </c>
      <c r="E2708" s="2">
        <v>44713</v>
      </c>
      <c r="F2708" s="28">
        <v>830</v>
      </c>
      <c r="G2708" t="s">
        <v>18</v>
      </c>
    </row>
    <row r="2709" spans="1:7" x14ac:dyDescent="0.25">
      <c r="A2709" t="s">
        <v>0</v>
      </c>
      <c r="B2709" t="s">
        <v>2141</v>
      </c>
      <c r="C2709">
        <v>3648765</v>
      </c>
      <c r="D2709" s="2">
        <v>2958465</v>
      </c>
      <c r="E2709" s="2">
        <v>43056</v>
      </c>
      <c r="F2709" s="28">
        <v>15232.75</v>
      </c>
      <c r="G2709" t="s">
        <v>3</v>
      </c>
    </row>
    <row r="2710" spans="1:7" x14ac:dyDescent="0.25">
      <c r="A2710" t="s">
        <v>0</v>
      </c>
      <c r="B2710" t="s">
        <v>2141</v>
      </c>
      <c r="C2710">
        <v>3649000</v>
      </c>
      <c r="D2710" s="2">
        <v>2958465</v>
      </c>
      <c r="E2710" s="2">
        <v>44713</v>
      </c>
      <c r="F2710" s="28">
        <v>826</v>
      </c>
      <c r="G2710" t="s">
        <v>18</v>
      </c>
    </row>
    <row r="2711" spans="1:7" x14ac:dyDescent="0.25">
      <c r="A2711" t="s">
        <v>0</v>
      </c>
      <c r="B2711" t="s">
        <v>2141</v>
      </c>
      <c r="C2711">
        <v>3649263</v>
      </c>
      <c r="D2711" s="2">
        <v>2958465</v>
      </c>
      <c r="E2711" s="2">
        <v>44713</v>
      </c>
      <c r="F2711" s="28">
        <v>15202.2</v>
      </c>
      <c r="G2711" t="s">
        <v>3</v>
      </c>
    </row>
    <row r="2712" spans="1:7" x14ac:dyDescent="0.25">
      <c r="A2712" t="s">
        <v>0</v>
      </c>
      <c r="B2712" t="s">
        <v>2141</v>
      </c>
      <c r="C2712">
        <v>3649265</v>
      </c>
      <c r="D2712" s="2">
        <v>2958465</v>
      </c>
      <c r="E2712" s="2">
        <v>44713</v>
      </c>
      <c r="F2712" s="28">
        <v>15202.2</v>
      </c>
      <c r="G2712" t="s">
        <v>3</v>
      </c>
    </row>
    <row r="2713" spans="1:7" x14ac:dyDescent="0.25">
      <c r="A2713" t="s">
        <v>0</v>
      </c>
      <c r="B2713" t="s">
        <v>2141</v>
      </c>
      <c r="C2713">
        <v>3649271</v>
      </c>
      <c r="D2713" s="2">
        <v>2958465</v>
      </c>
      <c r="E2713" s="2">
        <v>44713</v>
      </c>
      <c r="F2713" s="28">
        <v>834</v>
      </c>
      <c r="G2713" t="s">
        <v>18</v>
      </c>
    </row>
    <row r="2714" spans="1:7" x14ac:dyDescent="0.25">
      <c r="A2714" t="s">
        <v>0</v>
      </c>
      <c r="B2714" t="s">
        <v>2141</v>
      </c>
      <c r="C2714">
        <v>3649288</v>
      </c>
      <c r="D2714" s="2">
        <v>2958465</v>
      </c>
      <c r="E2714" s="2">
        <v>45618</v>
      </c>
      <c r="F2714" s="28">
        <v>880</v>
      </c>
      <c r="G2714" t="s">
        <v>18</v>
      </c>
    </row>
    <row r="2715" spans="1:7" x14ac:dyDescent="0.25">
      <c r="A2715" t="s">
        <v>0</v>
      </c>
      <c r="B2715" t="s">
        <v>2141</v>
      </c>
      <c r="C2715">
        <v>3649400</v>
      </c>
      <c r="D2715" s="2">
        <v>2958465</v>
      </c>
      <c r="E2715" s="2">
        <v>44713</v>
      </c>
      <c r="F2715" s="28">
        <v>830</v>
      </c>
      <c r="G2715" t="s">
        <v>18</v>
      </c>
    </row>
    <row r="2716" spans="1:7" x14ac:dyDescent="0.25">
      <c r="A2716" t="s">
        <v>0</v>
      </c>
      <c r="B2716" t="s">
        <v>2141</v>
      </c>
      <c r="C2716">
        <v>3649401</v>
      </c>
      <c r="D2716" s="2">
        <v>2958465</v>
      </c>
      <c r="E2716" s="2">
        <v>44713</v>
      </c>
      <c r="F2716" s="28">
        <v>830</v>
      </c>
      <c r="G2716" t="s">
        <v>18</v>
      </c>
    </row>
    <row r="2717" spans="1:7" x14ac:dyDescent="0.25">
      <c r="A2717" t="s">
        <v>0</v>
      </c>
      <c r="B2717" t="s">
        <v>2141</v>
      </c>
      <c r="C2717">
        <v>3649765</v>
      </c>
      <c r="D2717" s="2">
        <v>2958465</v>
      </c>
      <c r="E2717" s="2">
        <v>43056</v>
      </c>
      <c r="F2717" s="28">
        <v>15232.75</v>
      </c>
      <c r="G2717" t="s">
        <v>3</v>
      </c>
    </row>
    <row r="2718" spans="1:7" x14ac:dyDescent="0.25">
      <c r="A2718" t="s">
        <v>0</v>
      </c>
      <c r="B2718" t="s">
        <v>2141</v>
      </c>
      <c r="C2718">
        <v>3650000</v>
      </c>
      <c r="D2718" s="2">
        <v>2958465</v>
      </c>
      <c r="E2718" s="2">
        <v>44713</v>
      </c>
      <c r="F2718" s="28">
        <v>826</v>
      </c>
      <c r="G2718" t="s">
        <v>18</v>
      </c>
    </row>
    <row r="2719" spans="1:7" x14ac:dyDescent="0.25">
      <c r="A2719" t="s">
        <v>0</v>
      </c>
      <c r="B2719" t="s">
        <v>2141</v>
      </c>
      <c r="C2719">
        <v>3650263</v>
      </c>
      <c r="D2719" s="2">
        <v>2958465</v>
      </c>
      <c r="E2719" s="2">
        <v>44713</v>
      </c>
      <c r="F2719" s="28">
        <v>15202.2</v>
      </c>
      <c r="G2719" t="s">
        <v>3</v>
      </c>
    </row>
    <row r="2720" spans="1:7" x14ac:dyDescent="0.25">
      <c r="A2720" t="s">
        <v>0</v>
      </c>
      <c r="B2720" t="s">
        <v>2141</v>
      </c>
      <c r="C2720">
        <v>3650265</v>
      </c>
      <c r="D2720" s="2">
        <v>2958465</v>
      </c>
      <c r="E2720" s="2">
        <v>44713</v>
      </c>
      <c r="F2720" s="28">
        <v>15202.2</v>
      </c>
      <c r="G2720" t="s">
        <v>3</v>
      </c>
    </row>
    <row r="2721" spans="1:7" x14ac:dyDescent="0.25">
      <c r="A2721" t="s">
        <v>0</v>
      </c>
      <c r="B2721" t="s">
        <v>2141</v>
      </c>
      <c r="C2721">
        <v>3650271</v>
      </c>
      <c r="D2721" s="2">
        <v>2958465</v>
      </c>
      <c r="E2721" s="2">
        <v>44713</v>
      </c>
      <c r="F2721" s="28">
        <v>834</v>
      </c>
      <c r="G2721" t="s">
        <v>18</v>
      </c>
    </row>
    <row r="2722" spans="1:7" x14ac:dyDescent="0.25">
      <c r="A2722" t="s">
        <v>0</v>
      </c>
      <c r="B2722" t="s">
        <v>2141</v>
      </c>
      <c r="C2722">
        <v>3650288</v>
      </c>
      <c r="D2722" s="2">
        <v>2958465</v>
      </c>
      <c r="E2722" s="2">
        <v>45618</v>
      </c>
      <c r="F2722" s="28">
        <v>880</v>
      </c>
      <c r="G2722" t="s">
        <v>18</v>
      </c>
    </row>
    <row r="2723" spans="1:7" x14ac:dyDescent="0.25">
      <c r="A2723" t="s">
        <v>0</v>
      </c>
      <c r="B2723" t="s">
        <v>2141</v>
      </c>
      <c r="C2723">
        <v>3650400</v>
      </c>
      <c r="D2723" s="2">
        <v>2958465</v>
      </c>
      <c r="E2723" s="2">
        <v>44713</v>
      </c>
      <c r="F2723" s="28">
        <v>830</v>
      </c>
      <c r="G2723" t="s">
        <v>18</v>
      </c>
    </row>
    <row r="2724" spans="1:7" x14ac:dyDescent="0.25">
      <c r="A2724" t="s">
        <v>0</v>
      </c>
      <c r="B2724" t="s">
        <v>2141</v>
      </c>
      <c r="C2724">
        <v>3650401</v>
      </c>
      <c r="D2724" s="2">
        <v>2958465</v>
      </c>
      <c r="E2724" s="2">
        <v>44713</v>
      </c>
      <c r="F2724" s="28">
        <v>830</v>
      </c>
      <c r="G2724" t="s">
        <v>18</v>
      </c>
    </row>
    <row r="2725" spans="1:7" x14ac:dyDescent="0.25">
      <c r="A2725" t="s">
        <v>0</v>
      </c>
      <c r="B2725" t="s">
        <v>2141</v>
      </c>
      <c r="C2725">
        <v>3650765</v>
      </c>
      <c r="D2725" s="2">
        <v>2958465</v>
      </c>
      <c r="E2725" s="2">
        <v>43056</v>
      </c>
      <c r="F2725" s="28">
        <v>15232.75</v>
      </c>
      <c r="G2725" t="s">
        <v>3</v>
      </c>
    </row>
    <row r="2726" spans="1:7" x14ac:dyDescent="0.25">
      <c r="A2726" t="s">
        <v>0</v>
      </c>
      <c r="B2726" t="s">
        <v>2141</v>
      </c>
      <c r="C2726">
        <v>3651000</v>
      </c>
      <c r="D2726" s="2">
        <v>2958465</v>
      </c>
      <c r="E2726" s="2">
        <v>44713</v>
      </c>
      <c r="F2726" s="28">
        <v>826</v>
      </c>
      <c r="G2726" t="s">
        <v>18</v>
      </c>
    </row>
    <row r="2727" spans="1:7" x14ac:dyDescent="0.25">
      <c r="A2727" t="s">
        <v>0</v>
      </c>
      <c r="B2727" t="s">
        <v>2141</v>
      </c>
      <c r="C2727">
        <v>3651263</v>
      </c>
      <c r="D2727" s="2">
        <v>2958465</v>
      </c>
      <c r="E2727" s="2">
        <v>44713</v>
      </c>
      <c r="F2727" s="28">
        <v>15202.2</v>
      </c>
      <c r="G2727" t="s">
        <v>3</v>
      </c>
    </row>
    <row r="2728" spans="1:7" x14ac:dyDescent="0.25">
      <c r="A2728" t="s">
        <v>0</v>
      </c>
      <c r="B2728" t="s">
        <v>2141</v>
      </c>
      <c r="C2728">
        <v>3651265</v>
      </c>
      <c r="D2728" s="2">
        <v>2958465</v>
      </c>
      <c r="E2728" s="2">
        <v>44713</v>
      </c>
      <c r="F2728" s="28">
        <v>15202.2</v>
      </c>
      <c r="G2728" t="s">
        <v>3</v>
      </c>
    </row>
    <row r="2729" spans="1:7" x14ac:dyDescent="0.25">
      <c r="A2729" t="s">
        <v>0</v>
      </c>
      <c r="B2729" t="s">
        <v>2141</v>
      </c>
      <c r="C2729">
        <v>3651271</v>
      </c>
      <c r="D2729" s="2">
        <v>2958465</v>
      </c>
      <c r="E2729" s="2">
        <v>44713</v>
      </c>
      <c r="F2729" s="28">
        <v>834</v>
      </c>
      <c r="G2729" t="s">
        <v>18</v>
      </c>
    </row>
    <row r="2730" spans="1:7" x14ac:dyDescent="0.25">
      <c r="A2730" t="s">
        <v>0</v>
      </c>
      <c r="B2730" t="s">
        <v>2141</v>
      </c>
      <c r="C2730">
        <v>3651288</v>
      </c>
      <c r="D2730" s="2">
        <v>2958465</v>
      </c>
      <c r="E2730" s="2">
        <v>44713</v>
      </c>
      <c r="F2730" s="28">
        <v>826.59</v>
      </c>
      <c r="G2730" t="s">
        <v>18</v>
      </c>
    </row>
    <row r="2731" spans="1:7" x14ac:dyDescent="0.25">
      <c r="A2731" t="s">
        <v>0</v>
      </c>
      <c r="B2731" t="s">
        <v>2141</v>
      </c>
      <c r="C2731">
        <v>3651400</v>
      </c>
      <c r="D2731" s="2">
        <v>2958465</v>
      </c>
      <c r="E2731" s="2">
        <v>44713</v>
      </c>
      <c r="F2731" s="28">
        <v>830</v>
      </c>
      <c r="G2731" t="s">
        <v>18</v>
      </c>
    </row>
    <row r="2732" spans="1:7" x14ac:dyDescent="0.25">
      <c r="A2732" t="s">
        <v>0</v>
      </c>
      <c r="B2732" t="s">
        <v>2141</v>
      </c>
      <c r="C2732">
        <v>3651401</v>
      </c>
      <c r="D2732" s="2">
        <v>2958465</v>
      </c>
      <c r="E2732" s="2">
        <v>44713</v>
      </c>
      <c r="F2732" s="28">
        <v>830</v>
      </c>
      <c r="G2732" t="s">
        <v>18</v>
      </c>
    </row>
    <row r="2733" spans="1:7" x14ac:dyDescent="0.25">
      <c r="A2733" t="s">
        <v>0</v>
      </c>
      <c r="B2733" t="s">
        <v>2141</v>
      </c>
      <c r="C2733">
        <v>3651765</v>
      </c>
      <c r="D2733" s="2">
        <v>2958465</v>
      </c>
      <c r="E2733" s="2">
        <v>43056</v>
      </c>
      <c r="F2733" s="28">
        <v>15232.75</v>
      </c>
      <c r="G2733" t="s">
        <v>3</v>
      </c>
    </row>
    <row r="2734" spans="1:7" x14ac:dyDescent="0.25">
      <c r="A2734" t="s">
        <v>0</v>
      </c>
      <c r="B2734" t="s">
        <v>2141</v>
      </c>
      <c r="C2734">
        <v>3652000</v>
      </c>
      <c r="D2734" s="2">
        <v>2958465</v>
      </c>
      <c r="E2734" s="2">
        <v>44713</v>
      </c>
      <c r="F2734" s="28">
        <v>896</v>
      </c>
      <c r="G2734" t="s">
        <v>18</v>
      </c>
    </row>
    <row r="2735" spans="1:7" x14ac:dyDescent="0.25">
      <c r="A2735" t="s">
        <v>0</v>
      </c>
      <c r="B2735" t="s">
        <v>2141</v>
      </c>
      <c r="C2735">
        <v>3652271</v>
      </c>
      <c r="D2735" s="2">
        <v>2958465</v>
      </c>
      <c r="E2735" s="2">
        <v>44713</v>
      </c>
      <c r="F2735" s="28">
        <v>904</v>
      </c>
      <c r="G2735" t="s">
        <v>18</v>
      </c>
    </row>
    <row r="2736" spans="1:7" x14ac:dyDescent="0.25">
      <c r="A2736" t="s">
        <v>0</v>
      </c>
      <c r="B2736" t="s">
        <v>2141</v>
      </c>
      <c r="C2736">
        <v>3652400</v>
      </c>
      <c r="D2736" s="2">
        <v>2958465</v>
      </c>
      <c r="E2736" s="2">
        <v>44713</v>
      </c>
      <c r="F2736" s="28">
        <v>900</v>
      </c>
      <c r="G2736" t="s">
        <v>18</v>
      </c>
    </row>
    <row r="2737" spans="1:7" x14ac:dyDescent="0.25">
      <c r="A2737" t="s">
        <v>0</v>
      </c>
      <c r="B2737" t="s">
        <v>2141</v>
      </c>
      <c r="C2737">
        <v>3652401</v>
      </c>
      <c r="D2737" s="2">
        <v>2958465</v>
      </c>
      <c r="E2737" s="2">
        <v>44713</v>
      </c>
      <c r="F2737" s="28">
        <v>900</v>
      </c>
      <c r="G2737" t="s">
        <v>18</v>
      </c>
    </row>
    <row r="2738" spans="1:7" x14ac:dyDescent="0.25">
      <c r="A2738" t="s">
        <v>0</v>
      </c>
      <c r="B2738" t="s">
        <v>2141</v>
      </c>
      <c r="C2738">
        <v>3653000</v>
      </c>
      <c r="D2738" s="2">
        <v>2958465</v>
      </c>
      <c r="E2738" s="2">
        <v>42917</v>
      </c>
      <c r="F2738" s="28">
        <v>913</v>
      </c>
      <c r="G2738" t="s">
        <v>18</v>
      </c>
    </row>
    <row r="2739" spans="1:7" x14ac:dyDescent="0.25">
      <c r="A2739" t="s">
        <v>0</v>
      </c>
      <c r="B2739" t="s">
        <v>2141</v>
      </c>
      <c r="C2739">
        <v>3653400</v>
      </c>
      <c r="D2739" s="2">
        <v>2958465</v>
      </c>
      <c r="E2739" s="2">
        <v>44305</v>
      </c>
      <c r="F2739" s="28">
        <v>917</v>
      </c>
      <c r="G2739" t="s">
        <v>18</v>
      </c>
    </row>
    <row r="2740" spans="1:7" x14ac:dyDescent="0.25">
      <c r="A2740" t="s">
        <v>0</v>
      </c>
      <c r="B2740" t="s">
        <v>2141</v>
      </c>
      <c r="C2740">
        <v>3653401</v>
      </c>
      <c r="D2740" s="2">
        <v>2958465</v>
      </c>
      <c r="E2740" s="2">
        <v>44305</v>
      </c>
      <c r="F2740" s="28">
        <v>917</v>
      </c>
      <c r="G2740" t="s">
        <v>18</v>
      </c>
    </row>
    <row r="2741" spans="1:7" x14ac:dyDescent="0.25">
      <c r="A2741" t="s">
        <v>0</v>
      </c>
      <c r="B2741" t="s">
        <v>2141</v>
      </c>
      <c r="C2741">
        <v>3654000</v>
      </c>
      <c r="D2741" s="2">
        <v>2958465</v>
      </c>
      <c r="E2741" s="2">
        <v>42917</v>
      </c>
      <c r="F2741" s="28">
        <v>913</v>
      </c>
      <c r="G2741" t="s">
        <v>18</v>
      </c>
    </row>
    <row r="2742" spans="1:7" x14ac:dyDescent="0.25">
      <c r="A2742" t="s">
        <v>0</v>
      </c>
      <c r="B2742" t="s">
        <v>2141</v>
      </c>
      <c r="C2742">
        <v>3654400</v>
      </c>
      <c r="D2742" s="2">
        <v>2958465</v>
      </c>
      <c r="E2742" s="2">
        <v>44305</v>
      </c>
      <c r="F2742" s="28">
        <v>917</v>
      </c>
      <c r="G2742" t="s">
        <v>18</v>
      </c>
    </row>
    <row r="2743" spans="1:7" x14ac:dyDescent="0.25">
      <c r="A2743" t="s">
        <v>0</v>
      </c>
      <c r="B2743" t="s">
        <v>2141</v>
      </c>
      <c r="C2743">
        <v>3654401</v>
      </c>
      <c r="D2743" s="2">
        <v>2958465</v>
      </c>
      <c r="E2743" s="2">
        <v>44305</v>
      </c>
      <c r="F2743" s="28">
        <v>917</v>
      </c>
      <c r="G2743" t="s">
        <v>18</v>
      </c>
    </row>
    <row r="2744" spans="1:7" x14ac:dyDescent="0.25">
      <c r="A2744" t="s">
        <v>0</v>
      </c>
      <c r="B2744" t="s">
        <v>2141</v>
      </c>
      <c r="C2744">
        <v>3655000</v>
      </c>
      <c r="D2744" s="2">
        <v>2958465</v>
      </c>
      <c r="E2744" s="2">
        <v>44713</v>
      </c>
      <c r="F2744" s="28">
        <v>1096</v>
      </c>
      <c r="G2744" t="s">
        <v>18</v>
      </c>
    </row>
    <row r="2745" spans="1:7" x14ac:dyDescent="0.25">
      <c r="A2745" t="s">
        <v>0</v>
      </c>
      <c r="B2745" t="s">
        <v>2141</v>
      </c>
      <c r="C2745">
        <v>3655263</v>
      </c>
      <c r="D2745" s="2">
        <v>2958465</v>
      </c>
      <c r="E2745" s="2">
        <v>44713</v>
      </c>
      <c r="F2745" s="28">
        <v>20126.599999999999</v>
      </c>
      <c r="G2745" t="s">
        <v>3</v>
      </c>
    </row>
    <row r="2746" spans="1:7" x14ac:dyDescent="0.25">
      <c r="A2746" t="s">
        <v>0</v>
      </c>
      <c r="B2746" t="s">
        <v>2141</v>
      </c>
      <c r="C2746">
        <v>3655265</v>
      </c>
      <c r="D2746" s="2">
        <v>2958465</v>
      </c>
      <c r="E2746" s="2">
        <v>44713</v>
      </c>
      <c r="F2746" s="28">
        <v>20126.599999999999</v>
      </c>
      <c r="G2746" t="s">
        <v>3</v>
      </c>
    </row>
    <row r="2747" spans="1:7" x14ac:dyDescent="0.25">
      <c r="A2747" t="s">
        <v>0</v>
      </c>
      <c r="B2747" t="s">
        <v>2141</v>
      </c>
      <c r="C2747">
        <v>3655271</v>
      </c>
      <c r="D2747" s="2">
        <v>2958465</v>
      </c>
      <c r="E2747" s="2">
        <v>44713</v>
      </c>
      <c r="F2747" s="28">
        <v>1104</v>
      </c>
      <c r="G2747" t="s">
        <v>18</v>
      </c>
    </row>
    <row r="2748" spans="1:7" x14ac:dyDescent="0.25">
      <c r="A2748" t="s">
        <v>0</v>
      </c>
      <c r="B2748" t="s">
        <v>2141</v>
      </c>
      <c r="C2748">
        <v>3655400</v>
      </c>
      <c r="D2748" s="2">
        <v>2958465</v>
      </c>
      <c r="E2748" s="2">
        <v>44713</v>
      </c>
      <c r="F2748" s="28">
        <v>1100</v>
      </c>
      <c r="G2748" t="s">
        <v>18</v>
      </c>
    </row>
    <row r="2749" spans="1:7" x14ac:dyDescent="0.25">
      <c r="A2749" t="s">
        <v>0</v>
      </c>
      <c r="B2749" t="s">
        <v>2141</v>
      </c>
      <c r="C2749">
        <v>3655401</v>
      </c>
      <c r="D2749" s="2">
        <v>2958465</v>
      </c>
      <c r="E2749" s="2">
        <v>44713</v>
      </c>
      <c r="F2749" s="28">
        <v>1100</v>
      </c>
      <c r="G2749" t="s">
        <v>18</v>
      </c>
    </row>
    <row r="2750" spans="1:7" x14ac:dyDescent="0.25">
      <c r="A2750" t="s">
        <v>0</v>
      </c>
      <c r="B2750" t="s">
        <v>2141</v>
      </c>
      <c r="C2750">
        <v>3655763</v>
      </c>
      <c r="D2750" s="2">
        <v>2958465</v>
      </c>
      <c r="E2750" s="2">
        <v>40299</v>
      </c>
      <c r="F2750" s="28">
        <v>16590</v>
      </c>
      <c r="G2750" t="s">
        <v>3</v>
      </c>
    </row>
    <row r="2751" spans="1:7" x14ac:dyDescent="0.25">
      <c r="A2751" t="s">
        <v>0</v>
      </c>
      <c r="B2751" t="s">
        <v>2141</v>
      </c>
      <c r="C2751">
        <v>3655765</v>
      </c>
      <c r="D2751" s="2">
        <v>2958465</v>
      </c>
      <c r="E2751" s="2">
        <v>43056</v>
      </c>
      <c r="F2751" s="28">
        <v>17943.900000000001</v>
      </c>
      <c r="G2751" t="s">
        <v>3</v>
      </c>
    </row>
    <row r="2752" spans="1:7" x14ac:dyDescent="0.25">
      <c r="A2752" t="s">
        <v>0</v>
      </c>
      <c r="B2752" t="s">
        <v>2141</v>
      </c>
      <c r="C2752">
        <v>3656000</v>
      </c>
      <c r="D2752" s="2">
        <v>2958465</v>
      </c>
      <c r="E2752" s="2">
        <v>43164</v>
      </c>
      <c r="F2752" s="28">
        <v>1140</v>
      </c>
      <c r="G2752" t="s">
        <v>18</v>
      </c>
    </row>
    <row r="2753" spans="1:7" x14ac:dyDescent="0.25">
      <c r="A2753" t="s">
        <v>0</v>
      </c>
      <c r="B2753" t="s">
        <v>2141</v>
      </c>
      <c r="C2753">
        <v>3656400</v>
      </c>
      <c r="D2753" s="2">
        <v>2958465</v>
      </c>
      <c r="E2753" s="2">
        <v>44305</v>
      </c>
      <c r="F2753" s="28">
        <v>1144</v>
      </c>
      <c r="G2753" t="s">
        <v>18</v>
      </c>
    </row>
    <row r="2754" spans="1:7" x14ac:dyDescent="0.25">
      <c r="A2754" t="s">
        <v>0</v>
      </c>
      <c r="B2754" t="s">
        <v>2141</v>
      </c>
      <c r="C2754">
        <v>3656401</v>
      </c>
      <c r="D2754" s="2">
        <v>2958465</v>
      </c>
      <c r="E2754" s="2">
        <v>44305</v>
      </c>
      <c r="F2754" s="28">
        <v>1144</v>
      </c>
      <c r="G2754" t="s">
        <v>18</v>
      </c>
    </row>
    <row r="2755" spans="1:7" x14ac:dyDescent="0.25">
      <c r="A2755" t="s">
        <v>0</v>
      </c>
      <c r="B2755" t="s">
        <v>2141</v>
      </c>
      <c r="C2755">
        <v>3657000</v>
      </c>
      <c r="D2755" s="2">
        <v>2958465</v>
      </c>
      <c r="E2755" s="2">
        <v>42917</v>
      </c>
      <c r="F2755" s="28">
        <v>1140</v>
      </c>
      <c r="G2755" t="s">
        <v>18</v>
      </c>
    </row>
    <row r="2756" spans="1:7" x14ac:dyDescent="0.25">
      <c r="A2756" t="s">
        <v>0</v>
      </c>
      <c r="B2756" t="s">
        <v>2141</v>
      </c>
      <c r="C2756">
        <v>3657400</v>
      </c>
      <c r="D2756" s="2">
        <v>2958465</v>
      </c>
      <c r="E2756" s="2">
        <v>44305</v>
      </c>
      <c r="F2756" s="28">
        <v>1144</v>
      </c>
      <c r="G2756" t="s">
        <v>18</v>
      </c>
    </row>
    <row r="2757" spans="1:7" x14ac:dyDescent="0.25">
      <c r="A2757" t="s">
        <v>0</v>
      </c>
      <c r="B2757" t="s">
        <v>2141</v>
      </c>
      <c r="C2757">
        <v>3657401</v>
      </c>
      <c r="D2757" s="2">
        <v>2958465</v>
      </c>
      <c r="E2757" s="2">
        <v>44305</v>
      </c>
      <c r="F2757" s="28">
        <v>1144</v>
      </c>
      <c r="G2757" t="s">
        <v>18</v>
      </c>
    </row>
    <row r="2758" spans="1:7" x14ac:dyDescent="0.25">
      <c r="A2758" t="s">
        <v>0</v>
      </c>
      <c r="B2758" t="s">
        <v>2141</v>
      </c>
      <c r="C2758">
        <v>3658000</v>
      </c>
      <c r="D2758" s="2">
        <v>2958465</v>
      </c>
      <c r="E2758" s="2">
        <v>42917</v>
      </c>
      <c r="F2758" s="28">
        <v>1049</v>
      </c>
      <c r="G2758" t="s">
        <v>18</v>
      </c>
    </row>
    <row r="2759" spans="1:7" x14ac:dyDescent="0.25">
      <c r="A2759" t="s">
        <v>0</v>
      </c>
      <c r="B2759" t="s">
        <v>2141</v>
      </c>
      <c r="C2759">
        <v>3658400</v>
      </c>
      <c r="D2759" s="2">
        <v>2958465</v>
      </c>
      <c r="E2759" s="2">
        <v>44305</v>
      </c>
      <c r="F2759" s="28">
        <v>1053</v>
      </c>
      <c r="G2759" t="s">
        <v>18</v>
      </c>
    </row>
    <row r="2760" spans="1:7" x14ac:dyDescent="0.25">
      <c r="A2760" t="s">
        <v>0</v>
      </c>
      <c r="B2760" t="s">
        <v>2141</v>
      </c>
      <c r="C2760">
        <v>3658401</v>
      </c>
      <c r="D2760" s="2">
        <v>2958465</v>
      </c>
      <c r="E2760" s="2">
        <v>44305</v>
      </c>
      <c r="F2760" s="28">
        <v>1053</v>
      </c>
      <c r="G2760" t="s">
        <v>18</v>
      </c>
    </row>
    <row r="2761" spans="1:7" x14ac:dyDescent="0.25">
      <c r="A2761" t="s">
        <v>0</v>
      </c>
      <c r="B2761" t="s">
        <v>2141</v>
      </c>
      <c r="C2761">
        <v>3659000</v>
      </c>
      <c r="D2761" s="2">
        <v>2958465</v>
      </c>
      <c r="E2761" s="2">
        <v>42917</v>
      </c>
      <c r="F2761" s="28">
        <v>1159</v>
      </c>
      <c r="G2761" t="s">
        <v>18</v>
      </c>
    </row>
    <row r="2762" spans="1:7" x14ac:dyDescent="0.25">
      <c r="A2762" t="s">
        <v>0</v>
      </c>
      <c r="B2762" t="s">
        <v>2141</v>
      </c>
      <c r="C2762">
        <v>3659400</v>
      </c>
      <c r="D2762" s="2">
        <v>2958465</v>
      </c>
      <c r="E2762" s="2">
        <v>44305</v>
      </c>
      <c r="F2762" s="28">
        <v>1163</v>
      </c>
      <c r="G2762" t="s">
        <v>18</v>
      </c>
    </row>
    <row r="2763" spans="1:7" x14ac:dyDescent="0.25">
      <c r="A2763" t="s">
        <v>0</v>
      </c>
      <c r="B2763" t="s">
        <v>2141</v>
      </c>
      <c r="C2763">
        <v>3659401</v>
      </c>
      <c r="D2763" s="2">
        <v>2958465</v>
      </c>
      <c r="E2763" s="2">
        <v>44305</v>
      </c>
      <c r="F2763" s="28">
        <v>1163</v>
      </c>
      <c r="G2763" t="s">
        <v>18</v>
      </c>
    </row>
    <row r="2764" spans="1:7" x14ac:dyDescent="0.25">
      <c r="A2764" t="s">
        <v>0</v>
      </c>
      <c r="B2764" t="s">
        <v>2141</v>
      </c>
      <c r="C2764">
        <v>3662000</v>
      </c>
      <c r="D2764" s="2">
        <v>2958465</v>
      </c>
      <c r="E2764" s="2">
        <v>45207</v>
      </c>
      <c r="F2764" s="28">
        <v>958</v>
      </c>
      <c r="G2764" t="s">
        <v>18</v>
      </c>
    </row>
    <row r="2765" spans="1:7" x14ac:dyDescent="0.25">
      <c r="A2765" t="s">
        <v>0</v>
      </c>
      <c r="B2765" t="s">
        <v>2141</v>
      </c>
      <c r="C2765">
        <v>3662400</v>
      </c>
      <c r="D2765" s="2">
        <v>2958465</v>
      </c>
      <c r="E2765" s="2">
        <v>45207</v>
      </c>
      <c r="F2765" s="28">
        <v>962</v>
      </c>
      <c r="G2765" t="s">
        <v>18</v>
      </c>
    </row>
    <row r="2766" spans="1:7" x14ac:dyDescent="0.25">
      <c r="A2766" t="s">
        <v>0</v>
      </c>
      <c r="B2766" t="s">
        <v>2141</v>
      </c>
      <c r="C2766">
        <v>3662401</v>
      </c>
      <c r="D2766" s="2">
        <v>2958465</v>
      </c>
      <c r="E2766" s="2">
        <v>45207</v>
      </c>
      <c r="F2766" s="28">
        <v>962</v>
      </c>
      <c r="G2766" t="s">
        <v>18</v>
      </c>
    </row>
    <row r="2767" spans="1:7" x14ac:dyDescent="0.25">
      <c r="A2767" t="s">
        <v>0</v>
      </c>
      <c r="B2767" t="s">
        <v>2141</v>
      </c>
      <c r="C2767">
        <v>3663000</v>
      </c>
      <c r="D2767" s="2">
        <v>2958465</v>
      </c>
      <c r="E2767" s="2">
        <v>42917</v>
      </c>
      <c r="F2767" s="28">
        <v>958</v>
      </c>
      <c r="G2767" t="s">
        <v>18</v>
      </c>
    </row>
    <row r="2768" spans="1:7" x14ac:dyDescent="0.25">
      <c r="A2768" t="s">
        <v>0</v>
      </c>
      <c r="B2768" t="s">
        <v>2141</v>
      </c>
      <c r="C2768">
        <v>3663400</v>
      </c>
      <c r="D2768" s="2">
        <v>2958465</v>
      </c>
      <c r="E2768" s="2">
        <v>44305</v>
      </c>
      <c r="F2768" s="28">
        <v>962</v>
      </c>
      <c r="G2768" t="s">
        <v>18</v>
      </c>
    </row>
    <row r="2769" spans="1:7" x14ac:dyDescent="0.25">
      <c r="A2769" t="s">
        <v>0</v>
      </c>
      <c r="B2769" t="s">
        <v>2141</v>
      </c>
      <c r="C2769">
        <v>3663401</v>
      </c>
      <c r="D2769" s="2">
        <v>2958465</v>
      </c>
      <c r="E2769" s="2">
        <v>44305</v>
      </c>
      <c r="F2769" s="28">
        <v>962</v>
      </c>
      <c r="G2769" t="s">
        <v>18</v>
      </c>
    </row>
    <row r="2770" spans="1:7" x14ac:dyDescent="0.25">
      <c r="A2770" t="s">
        <v>0</v>
      </c>
      <c r="B2770" t="s">
        <v>2141</v>
      </c>
      <c r="C2770">
        <v>3664000</v>
      </c>
      <c r="D2770" s="2">
        <v>2958465</v>
      </c>
      <c r="E2770" s="2">
        <v>45207</v>
      </c>
      <c r="F2770" s="28">
        <v>1196</v>
      </c>
      <c r="G2770" t="s">
        <v>18</v>
      </c>
    </row>
    <row r="2771" spans="1:7" x14ac:dyDescent="0.25">
      <c r="A2771" t="s">
        <v>0</v>
      </c>
      <c r="B2771" t="s">
        <v>2141</v>
      </c>
      <c r="C2771">
        <v>3664400</v>
      </c>
      <c r="D2771" s="2">
        <v>2958465</v>
      </c>
      <c r="E2771" s="2">
        <v>45207</v>
      </c>
      <c r="F2771" s="28">
        <v>1200</v>
      </c>
      <c r="G2771" t="s">
        <v>18</v>
      </c>
    </row>
    <row r="2772" spans="1:7" x14ac:dyDescent="0.25">
      <c r="A2772" t="s">
        <v>0</v>
      </c>
      <c r="B2772" t="s">
        <v>2141</v>
      </c>
      <c r="C2772">
        <v>3664401</v>
      </c>
      <c r="D2772" s="2">
        <v>2958465</v>
      </c>
      <c r="E2772" s="2">
        <v>45207</v>
      </c>
      <c r="F2772" s="28">
        <v>1200</v>
      </c>
      <c r="G2772" t="s">
        <v>18</v>
      </c>
    </row>
    <row r="2773" spans="1:7" x14ac:dyDescent="0.25">
      <c r="A2773" t="s">
        <v>0</v>
      </c>
      <c r="B2773" t="s">
        <v>2141</v>
      </c>
      <c r="C2773">
        <v>3665000</v>
      </c>
      <c r="D2773" s="2">
        <v>2958465</v>
      </c>
      <c r="E2773" s="2">
        <v>42917</v>
      </c>
      <c r="F2773" s="28">
        <v>913</v>
      </c>
      <c r="G2773" t="s">
        <v>18</v>
      </c>
    </row>
    <row r="2774" spans="1:7" x14ac:dyDescent="0.25">
      <c r="A2774" t="s">
        <v>0</v>
      </c>
      <c r="B2774" t="s">
        <v>2141</v>
      </c>
      <c r="C2774">
        <v>3665400</v>
      </c>
      <c r="D2774" s="2">
        <v>2958465</v>
      </c>
      <c r="E2774" s="2">
        <v>44305</v>
      </c>
      <c r="F2774" s="28">
        <v>917</v>
      </c>
      <c r="G2774" t="s">
        <v>18</v>
      </c>
    </row>
    <row r="2775" spans="1:7" x14ac:dyDescent="0.25">
      <c r="A2775" t="s">
        <v>0</v>
      </c>
      <c r="B2775" t="s">
        <v>2141</v>
      </c>
      <c r="C2775">
        <v>3665401</v>
      </c>
      <c r="D2775" s="2">
        <v>2958465</v>
      </c>
      <c r="E2775" s="2">
        <v>44305</v>
      </c>
      <c r="F2775" s="28">
        <v>917</v>
      </c>
      <c r="G2775" t="s">
        <v>18</v>
      </c>
    </row>
    <row r="2776" spans="1:7" x14ac:dyDescent="0.25">
      <c r="A2776" t="s">
        <v>0</v>
      </c>
      <c r="B2776" t="s">
        <v>2141</v>
      </c>
      <c r="C2776">
        <v>3666000</v>
      </c>
      <c r="D2776" s="2">
        <v>2958465</v>
      </c>
      <c r="E2776" s="2">
        <v>43216</v>
      </c>
      <c r="F2776" s="28">
        <v>913</v>
      </c>
      <c r="G2776" t="s">
        <v>18</v>
      </c>
    </row>
    <row r="2777" spans="1:7" x14ac:dyDescent="0.25">
      <c r="A2777" t="s">
        <v>0</v>
      </c>
      <c r="B2777" t="s">
        <v>2141</v>
      </c>
      <c r="C2777">
        <v>3666400</v>
      </c>
      <c r="D2777" s="2">
        <v>2958465</v>
      </c>
      <c r="E2777" s="2">
        <v>44305</v>
      </c>
      <c r="F2777" s="28">
        <v>917</v>
      </c>
      <c r="G2777" t="s">
        <v>18</v>
      </c>
    </row>
    <row r="2778" spans="1:7" x14ac:dyDescent="0.25">
      <c r="A2778" t="s">
        <v>0</v>
      </c>
      <c r="B2778" t="s">
        <v>2141</v>
      </c>
      <c r="C2778">
        <v>3666401</v>
      </c>
      <c r="D2778" s="2">
        <v>2958465</v>
      </c>
      <c r="E2778" s="2">
        <v>44305</v>
      </c>
      <c r="F2778" s="28">
        <v>917</v>
      </c>
      <c r="G2778" t="s">
        <v>18</v>
      </c>
    </row>
    <row r="2779" spans="1:7" x14ac:dyDescent="0.25">
      <c r="A2779" t="s">
        <v>0</v>
      </c>
      <c r="B2779" t="s">
        <v>2141</v>
      </c>
      <c r="C2779">
        <v>3667000</v>
      </c>
      <c r="D2779" s="2">
        <v>2958465</v>
      </c>
      <c r="E2779" s="2">
        <v>42917</v>
      </c>
      <c r="F2779" s="28">
        <v>913</v>
      </c>
      <c r="G2779" t="s">
        <v>18</v>
      </c>
    </row>
    <row r="2780" spans="1:7" x14ac:dyDescent="0.25">
      <c r="A2780" t="s">
        <v>0</v>
      </c>
      <c r="B2780" t="s">
        <v>2141</v>
      </c>
      <c r="C2780">
        <v>3667400</v>
      </c>
      <c r="D2780" s="2">
        <v>2958465</v>
      </c>
      <c r="E2780" s="2">
        <v>44305</v>
      </c>
      <c r="F2780" s="28">
        <v>917</v>
      </c>
      <c r="G2780" t="s">
        <v>18</v>
      </c>
    </row>
    <row r="2781" spans="1:7" x14ac:dyDescent="0.25">
      <c r="A2781" t="s">
        <v>0</v>
      </c>
      <c r="B2781" t="s">
        <v>2141</v>
      </c>
      <c r="C2781">
        <v>3667401</v>
      </c>
      <c r="D2781" s="2">
        <v>2958465</v>
      </c>
      <c r="E2781" s="2">
        <v>44305</v>
      </c>
      <c r="F2781" s="28">
        <v>917</v>
      </c>
      <c r="G2781" t="s">
        <v>18</v>
      </c>
    </row>
    <row r="2782" spans="1:7" x14ac:dyDescent="0.25">
      <c r="A2782" t="s">
        <v>0</v>
      </c>
      <c r="B2782" t="s">
        <v>2141</v>
      </c>
      <c r="C2782">
        <v>3669000</v>
      </c>
      <c r="D2782" s="2">
        <v>2958465</v>
      </c>
      <c r="E2782" s="2">
        <v>45184</v>
      </c>
      <c r="F2782" s="28">
        <v>826</v>
      </c>
      <c r="G2782" t="s">
        <v>18</v>
      </c>
    </row>
    <row r="2783" spans="1:7" x14ac:dyDescent="0.25">
      <c r="A2783" t="s">
        <v>0</v>
      </c>
      <c r="B2783" t="s">
        <v>2141</v>
      </c>
      <c r="C2783">
        <v>3669400</v>
      </c>
      <c r="D2783" s="2">
        <v>2958465</v>
      </c>
      <c r="E2783" s="2">
        <v>45184</v>
      </c>
      <c r="F2783" s="28">
        <v>830</v>
      </c>
      <c r="G2783" t="s">
        <v>18</v>
      </c>
    </row>
    <row r="2784" spans="1:7" x14ac:dyDescent="0.25">
      <c r="A2784" t="s">
        <v>0</v>
      </c>
      <c r="B2784" t="s">
        <v>2141</v>
      </c>
      <c r="C2784">
        <v>3669401</v>
      </c>
      <c r="D2784" s="2">
        <v>2958465</v>
      </c>
      <c r="E2784" s="2">
        <v>45184</v>
      </c>
      <c r="F2784" s="28">
        <v>830</v>
      </c>
      <c r="G2784" t="s">
        <v>18</v>
      </c>
    </row>
    <row r="2785" spans="1:7" x14ac:dyDescent="0.25">
      <c r="A2785" t="s">
        <v>0</v>
      </c>
      <c r="B2785" t="s">
        <v>2141</v>
      </c>
      <c r="C2785">
        <v>3674000</v>
      </c>
      <c r="D2785" s="2">
        <v>2958465</v>
      </c>
      <c r="E2785" s="2">
        <v>42917</v>
      </c>
      <c r="F2785" s="28">
        <v>913</v>
      </c>
      <c r="G2785" t="s">
        <v>18</v>
      </c>
    </row>
    <row r="2786" spans="1:7" x14ac:dyDescent="0.25">
      <c r="A2786" t="s">
        <v>0</v>
      </c>
      <c r="B2786" t="s">
        <v>2141</v>
      </c>
      <c r="C2786">
        <v>3674400</v>
      </c>
      <c r="D2786" s="2">
        <v>2958465</v>
      </c>
      <c r="E2786" s="2">
        <v>44305</v>
      </c>
      <c r="F2786" s="28">
        <v>917</v>
      </c>
      <c r="G2786" t="s">
        <v>18</v>
      </c>
    </row>
    <row r="2787" spans="1:7" x14ac:dyDescent="0.25">
      <c r="A2787" t="s">
        <v>0</v>
      </c>
      <c r="B2787" t="s">
        <v>2141</v>
      </c>
      <c r="C2787">
        <v>3674401</v>
      </c>
      <c r="D2787" s="2">
        <v>2958465</v>
      </c>
      <c r="E2787" s="2">
        <v>44305</v>
      </c>
      <c r="F2787" s="28">
        <v>917</v>
      </c>
      <c r="G2787" t="s">
        <v>18</v>
      </c>
    </row>
    <row r="2788" spans="1:7" x14ac:dyDescent="0.25">
      <c r="A2788" t="s">
        <v>0</v>
      </c>
      <c r="B2788" t="s">
        <v>2141</v>
      </c>
      <c r="C2788">
        <v>3675000</v>
      </c>
      <c r="D2788" s="2">
        <v>2958465</v>
      </c>
      <c r="E2788" s="2">
        <v>45207</v>
      </c>
      <c r="F2788" s="28">
        <v>1046</v>
      </c>
      <c r="G2788" t="s">
        <v>18</v>
      </c>
    </row>
    <row r="2789" spans="1:7" x14ac:dyDescent="0.25">
      <c r="A2789" t="s">
        <v>0</v>
      </c>
      <c r="B2789" t="s">
        <v>2141</v>
      </c>
      <c r="C2789">
        <v>3675183</v>
      </c>
      <c r="D2789" s="2">
        <v>2958465</v>
      </c>
      <c r="E2789" s="2">
        <v>44713</v>
      </c>
      <c r="F2789" s="28">
        <v>1315.6</v>
      </c>
      <c r="G2789" t="s">
        <v>2</v>
      </c>
    </row>
    <row r="2790" spans="1:7" x14ac:dyDescent="0.25">
      <c r="A2790" t="s">
        <v>0</v>
      </c>
      <c r="B2790" t="s">
        <v>2141</v>
      </c>
      <c r="C2790">
        <v>3675185</v>
      </c>
      <c r="D2790" s="2">
        <v>2958465</v>
      </c>
      <c r="E2790" s="2">
        <v>44713</v>
      </c>
      <c r="F2790" s="28">
        <v>1315.6</v>
      </c>
      <c r="G2790" t="s">
        <v>2</v>
      </c>
    </row>
    <row r="2791" spans="1:7" x14ac:dyDescent="0.25">
      <c r="A2791" t="s">
        <v>0</v>
      </c>
      <c r="B2791" t="s">
        <v>2141</v>
      </c>
      <c r="C2791">
        <v>3675233</v>
      </c>
      <c r="D2791" s="2">
        <v>2958465</v>
      </c>
      <c r="E2791" s="2">
        <v>44713</v>
      </c>
      <c r="F2791" s="28">
        <v>6404.45</v>
      </c>
      <c r="G2791" t="s">
        <v>2</v>
      </c>
    </row>
    <row r="2792" spans="1:7" x14ac:dyDescent="0.25">
      <c r="A2792" t="s">
        <v>0</v>
      </c>
      <c r="B2792" t="s">
        <v>2141</v>
      </c>
      <c r="C2792">
        <v>3675234</v>
      </c>
      <c r="D2792" s="2">
        <v>2958465</v>
      </c>
      <c r="E2792" s="2">
        <v>44713</v>
      </c>
      <c r="F2792" s="28">
        <v>6404.45</v>
      </c>
      <c r="G2792" t="s">
        <v>2</v>
      </c>
    </row>
    <row r="2793" spans="1:7" x14ac:dyDescent="0.25">
      <c r="A2793" t="s">
        <v>0</v>
      </c>
      <c r="B2793" t="s">
        <v>2141</v>
      </c>
      <c r="C2793">
        <v>3675265</v>
      </c>
      <c r="D2793" s="2">
        <v>2958465</v>
      </c>
      <c r="E2793" s="2">
        <v>44713</v>
      </c>
      <c r="F2793" s="28">
        <v>25830.35</v>
      </c>
      <c r="G2793" t="s">
        <v>3</v>
      </c>
    </row>
    <row r="2794" spans="1:7" x14ac:dyDescent="0.25">
      <c r="A2794" t="s">
        <v>0</v>
      </c>
      <c r="B2794" t="s">
        <v>2141</v>
      </c>
      <c r="C2794">
        <v>3675288</v>
      </c>
      <c r="D2794" s="2">
        <v>2958465</v>
      </c>
      <c r="E2794" s="2">
        <v>44713</v>
      </c>
      <c r="F2794" s="28">
        <v>1360</v>
      </c>
      <c r="G2794" t="s">
        <v>18</v>
      </c>
    </row>
    <row r="2795" spans="1:7" x14ac:dyDescent="0.25">
      <c r="A2795" t="s">
        <v>0</v>
      </c>
      <c r="B2795" t="s">
        <v>2141</v>
      </c>
      <c r="C2795">
        <v>3675400</v>
      </c>
      <c r="D2795" s="2">
        <v>2958465</v>
      </c>
      <c r="E2795" s="2">
        <v>45207</v>
      </c>
      <c r="F2795" s="28">
        <v>1050</v>
      </c>
      <c r="G2795" t="s">
        <v>18</v>
      </c>
    </row>
    <row r="2796" spans="1:7" x14ac:dyDescent="0.25">
      <c r="A2796" t="s">
        <v>0</v>
      </c>
      <c r="B2796" t="s">
        <v>2141</v>
      </c>
      <c r="C2796">
        <v>3675401</v>
      </c>
      <c r="D2796" s="2">
        <v>2958465</v>
      </c>
      <c r="E2796" s="2">
        <v>45207</v>
      </c>
      <c r="F2796" s="28">
        <v>1050</v>
      </c>
      <c r="G2796" t="s">
        <v>18</v>
      </c>
    </row>
    <row r="2797" spans="1:7" x14ac:dyDescent="0.25">
      <c r="A2797" t="s">
        <v>0</v>
      </c>
      <c r="B2797" t="s">
        <v>2141</v>
      </c>
      <c r="C2797">
        <v>3675683</v>
      </c>
      <c r="D2797" s="2">
        <v>2958465</v>
      </c>
      <c r="E2797" s="2">
        <v>43056</v>
      </c>
      <c r="F2797" s="28">
        <v>1084.8499999999999</v>
      </c>
      <c r="G2797" t="s">
        <v>2</v>
      </c>
    </row>
    <row r="2798" spans="1:7" x14ac:dyDescent="0.25">
      <c r="A2798" t="s">
        <v>0</v>
      </c>
      <c r="B2798" t="s">
        <v>2141</v>
      </c>
      <c r="C2798">
        <v>3675685</v>
      </c>
      <c r="D2798" s="2">
        <v>2958465</v>
      </c>
      <c r="E2798" s="2">
        <v>43056</v>
      </c>
      <c r="F2798" s="28">
        <v>1084.8499999999999</v>
      </c>
      <c r="G2798" t="s">
        <v>2</v>
      </c>
    </row>
    <row r="2799" spans="1:7" x14ac:dyDescent="0.25">
      <c r="A2799" t="s">
        <v>0</v>
      </c>
      <c r="B2799" t="s">
        <v>2141</v>
      </c>
      <c r="C2799">
        <v>3675733</v>
      </c>
      <c r="D2799" s="2">
        <v>2958465</v>
      </c>
      <c r="E2799" s="2">
        <v>43056</v>
      </c>
      <c r="F2799" s="28">
        <v>5235.1000000000004</v>
      </c>
      <c r="G2799" t="s">
        <v>2</v>
      </c>
    </row>
    <row r="2800" spans="1:7" x14ac:dyDescent="0.25">
      <c r="A2800" t="s">
        <v>0</v>
      </c>
      <c r="B2800" t="s">
        <v>2141</v>
      </c>
      <c r="C2800">
        <v>3675734</v>
      </c>
      <c r="D2800" s="2">
        <v>2958465</v>
      </c>
      <c r="E2800" s="2">
        <v>43056</v>
      </c>
      <c r="F2800" s="28">
        <v>5235.1000000000004</v>
      </c>
      <c r="G2800" t="s">
        <v>2</v>
      </c>
    </row>
    <row r="2801" spans="1:7" x14ac:dyDescent="0.25">
      <c r="A2801" t="s">
        <v>0</v>
      </c>
      <c r="B2801" t="s">
        <v>2141</v>
      </c>
      <c r="C2801">
        <v>3676000</v>
      </c>
      <c r="D2801" s="2">
        <v>2958465</v>
      </c>
      <c r="E2801" s="2">
        <v>45207</v>
      </c>
      <c r="F2801" s="28">
        <v>1046</v>
      </c>
      <c r="G2801" t="s">
        <v>18</v>
      </c>
    </row>
    <row r="2802" spans="1:7" x14ac:dyDescent="0.25">
      <c r="A2802" t="s">
        <v>0</v>
      </c>
      <c r="B2802" t="s">
        <v>2141</v>
      </c>
      <c r="C2802">
        <v>3676183</v>
      </c>
      <c r="D2802" s="2">
        <v>2958465</v>
      </c>
      <c r="E2802" s="2">
        <v>44713</v>
      </c>
      <c r="F2802" s="28">
        <v>1315.6</v>
      </c>
      <c r="G2802" t="s">
        <v>2</v>
      </c>
    </row>
    <row r="2803" spans="1:7" x14ac:dyDescent="0.25">
      <c r="A2803" t="s">
        <v>0</v>
      </c>
      <c r="B2803" t="s">
        <v>2141</v>
      </c>
      <c r="C2803">
        <v>3676185</v>
      </c>
      <c r="D2803" s="2">
        <v>2958465</v>
      </c>
      <c r="E2803" s="2">
        <v>44713</v>
      </c>
      <c r="F2803" s="28">
        <v>1315.6</v>
      </c>
      <c r="G2803" t="s">
        <v>2</v>
      </c>
    </row>
    <row r="2804" spans="1:7" x14ac:dyDescent="0.25">
      <c r="A2804" t="s">
        <v>0</v>
      </c>
      <c r="B2804" t="s">
        <v>2141</v>
      </c>
      <c r="C2804">
        <v>3676233</v>
      </c>
      <c r="D2804" s="2">
        <v>2958465</v>
      </c>
      <c r="E2804" s="2">
        <v>44713</v>
      </c>
      <c r="F2804" s="28">
        <v>6404.45</v>
      </c>
      <c r="G2804" t="s">
        <v>2</v>
      </c>
    </row>
    <row r="2805" spans="1:7" x14ac:dyDescent="0.25">
      <c r="A2805" t="s">
        <v>0</v>
      </c>
      <c r="B2805" t="s">
        <v>2141</v>
      </c>
      <c r="C2805">
        <v>3676234</v>
      </c>
      <c r="D2805" s="2">
        <v>2958465</v>
      </c>
      <c r="E2805" s="2">
        <v>44713</v>
      </c>
      <c r="F2805" s="28">
        <v>6404.45</v>
      </c>
      <c r="G2805" t="s">
        <v>2</v>
      </c>
    </row>
    <row r="2806" spans="1:7" x14ac:dyDescent="0.25">
      <c r="A2806" t="s">
        <v>0</v>
      </c>
      <c r="B2806" t="s">
        <v>2141</v>
      </c>
      <c r="C2806">
        <v>3676288</v>
      </c>
      <c r="D2806" s="2">
        <v>2958465</v>
      </c>
      <c r="E2806" s="2">
        <v>45618</v>
      </c>
      <c r="F2806" s="28">
        <v>1100</v>
      </c>
      <c r="G2806" t="s">
        <v>18</v>
      </c>
    </row>
    <row r="2807" spans="1:7" x14ac:dyDescent="0.25">
      <c r="A2807" t="s">
        <v>0</v>
      </c>
      <c r="B2807" t="s">
        <v>2141</v>
      </c>
      <c r="C2807">
        <v>3676400</v>
      </c>
      <c r="D2807" s="2">
        <v>2958465</v>
      </c>
      <c r="E2807" s="2">
        <v>45207</v>
      </c>
      <c r="F2807" s="28">
        <v>1050</v>
      </c>
      <c r="G2807" t="s">
        <v>18</v>
      </c>
    </row>
    <row r="2808" spans="1:7" x14ac:dyDescent="0.25">
      <c r="A2808" t="s">
        <v>0</v>
      </c>
      <c r="B2808" t="s">
        <v>2141</v>
      </c>
      <c r="C2808">
        <v>3676401</v>
      </c>
      <c r="D2808" s="2">
        <v>2958465</v>
      </c>
      <c r="E2808" s="2">
        <v>45207</v>
      </c>
      <c r="F2808" s="28">
        <v>1050</v>
      </c>
      <c r="G2808" t="s">
        <v>18</v>
      </c>
    </row>
    <row r="2809" spans="1:7" x14ac:dyDescent="0.25">
      <c r="A2809" t="s">
        <v>0</v>
      </c>
      <c r="B2809" t="s">
        <v>2141</v>
      </c>
      <c r="C2809">
        <v>3676683</v>
      </c>
      <c r="D2809" s="2">
        <v>2958465</v>
      </c>
      <c r="E2809" s="2">
        <v>43056</v>
      </c>
      <c r="F2809" s="28">
        <v>1084.8499999999999</v>
      </c>
      <c r="G2809" t="s">
        <v>2</v>
      </c>
    </row>
    <row r="2810" spans="1:7" x14ac:dyDescent="0.25">
      <c r="A2810" t="s">
        <v>0</v>
      </c>
      <c r="B2810" t="s">
        <v>2141</v>
      </c>
      <c r="C2810">
        <v>3676685</v>
      </c>
      <c r="D2810" s="2">
        <v>2958465</v>
      </c>
      <c r="E2810" s="2">
        <v>43056</v>
      </c>
      <c r="F2810" s="28">
        <v>1084.8499999999999</v>
      </c>
      <c r="G2810" t="s">
        <v>2</v>
      </c>
    </row>
    <row r="2811" spans="1:7" x14ac:dyDescent="0.25">
      <c r="A2811" t="s">
        <v>0</v>
      </c>
      <c r="B2811" t="s">
        <v>2141</v>
      </c>
      <c r="C2811">
        <v>3676733</v>
      </c>
      <c r="D2811" s="2">
        <v>2958465</v>
      </c>
      <c r="E2811" s="2">
        <v>43056</v>
      </c>
      <c r="F2811" s="28">
        <v>5235.1000000000004</v>
      </c>
      <c r="G2811" t="s">
        <v>2</v>
      </c>
    </row>
    <row r="2812" spans="1:7" x14ac:dyDescent="0.25">
      <c r="A2812" t="s">
        <v>0</v>
      </c>
      <c r="B2812" t="s">
        <v>2141</v>
      </c>
      <c r="C2812">
        <v>3676734</v>
      </c>
      <c r="D2812" s="2">
        <v>2958465</v>
      </c>
      <c r="E2812" s="2">
        <v>43056</v>
      </c>
      <c r="F2812" s="28">
        <v>5235.1000000000004</v>
      </c>
      <c r="G2812" t="s">
        <v>2</v>
      </c>
    </row>
    <row r="2813" spans="1:7" x14ac:dyDescent="0.25">
      <c r="A2813" t="s">
        <v>0</v>
      </c>
      <c r="B2813" t="s">
        <v>2141</v>
      </c>
      <c r="C2813">
        <v>3677000</v>
      </c>
      <c r="D2813" s="2">
        <v>2958465</v>
      </c>
      <c r="E2813" s="2">
        <v>45207</v>
      </c>
      <c r="F2813" s="28">
        <v>1046</v>
      </c>
      <c r="G2813" t="s">
        <v>18</v>
      </c>
    </row>
    <row r="2814" spans="1:7" x14ac:dyDescent="0.25">
      <c r="A2814" t="s">
        <v>0</v>
      </c>
      <c r="B2814" t="s">
        <v>2141</v>
      </c>
      <c r="C2814">
        <v>3677183</v>
      </c>
      <c r="D2814" s="2">
        <v>2958465</v>
      </c>
      <c r="E2814" s="2">
        <v>44713</v>
      </c>
      <c r="F2814" s="28">
        <v>1315.6</v>
      </c>
      <c r="G2814" t="s">
        <v>2</v>
      </c>
    </row>
    <row r="2815" spans="1:7" x14ac:dyDescent="0.25">
      <c r="A2815" t="s">
        <v>0</v>
      </c>
      <c r="B2815" t="s">
        <v>2141</v>
      </c>
      <c r="C2815">
        <v>3677185</v>
      </c>
      <c r="D2815" s="2">
        <v>2958465</v>
      </c>
      <c r="E2815" s="2">
        <v>44713</v>
      </c>
      <c r="F2815" s="28">
        <v>1315.6</v>
      </c>
      <c r="G2815" t="s">
        <v>2</v>
      </c>
    </row>
    <row r="2816" spans="1:7" x14ac:dyDescent="0.25">
      <c r="A2816" t="s">
        <v>0</v>
      </c>
      <c r="B2816" t="s">
        <v>2141</v>
      </c>
      <c r="C2816">
        <v>3677233</v>
      </c>
      <c r="D2816" s="2">
        <v>2958465</v>
      </c>
      <c r="E2816" s="2">
        <v>44713</v>
      </c>
      <c r="F2816" s="28">
        <v>6404.45</v>
      </c>
      <c r="G2816" t="s">
        <v>2</v>
      </c>
    </row>
    <row r="2817" spans="1:7" x14ac:dyDescent="0.25">
      <c r="A2817" t="s">
        <v>0</v>
      </c>
      <c r="B2817" t="s">
        <v>2141</v>
      </c>
      <c r="C2817">
        <v>3677234</v>
      </c>
      <c r="D2817" s="2">
        <v>2958465</v>
      </c>
      <c r="E2817" s="2">
        <v>44713</v>
      </c>
      <c r="F2817" s="28">
        <v>6404.45</v>
      </c>
      <c r="G2817" t="s">
        <v>2</v>
      </c>
    </row>
    <row r="2818" spans="1:7" x14ac:dyDescent="0.25">
      <c r="A2818" t="s">
        <v>0</v>
      </c>
      <c r="B2818" t="s">
        <v>2141</v>
      </c>
      <c r="C2818">
        <v>3677265</v>
      </c>
      <c r="D2818" s="2">
        <v>2958465</v>
      </c>
      <c r="E2818" s="2">
        <v>44713</v>
      </c>
      <c r="F2818" s="28">
        <v>25554.1</v>
      </c>
      <c r="G2818" t="s">
        <v>3</v>
      </c>
    </row>
    <row r="2819" spans="1:7" x14ac:dyDescent="0.25">
      <c r="A2819" t="s">
        <v>0</v>
      </c>
      <c r="B2819" t="s">
        <v>2141</v>
      </c>
      <c r="C2819">
        <v>3677400</v>
      </c>
      <c r="D2819" s="2">
        <v>2958465</v>
      </c>
      <c r="E2819" s="2">
        <v>45207</v>
      </c>
      <c r="F2819" s="28">
        <v>1050</v>
      </c>
      <c r="G2819" t="s">
        <v>18</v>
      </c>
    </row>
    <row r="2820" spans="1:7" x14ac:dyDescent="0.25">
      <c r="A2820" t="s">
        <v>0</v>
      </c>
      <c r="B2820" t="s">
        <v>2141</v>
      </c>
      <c r="C2820">
        <v>3677401</v>
      </c>
      <c r="D2820" s="2">
        <v>2958465</v>
      </c>
      <c r="E2820" s="2">
        <v>45207</v>
      </c>
      <c r="F2820" s="28">
        <v>1050</v>
      </c>
      <c r="G2820" t="s">
        <v>18</v>
      </c>
    </row>
    <row r="2821" spans="1:7" x14ac:dyDescent="0.25">
      <c r="A2821" t="s">
        <v>0</v>
      </c>
      <c r="B2821" t="s">
        <v>2141</v>
      </c>
      <c r="C2821">
        <v>3677683</v>
      </c>
      <c r="D2821" s="2">
        <v>2958465</v>
      </c>
      <c r="E2821" s="2">
        <v>43056</v>
      </c>
      <c r="F2821" s="28">
        <v>1084.8499999999999</v>
      </c>
      <c r="G2821" t="s">
        <v>2</v>
      </c>
    </row>
    <row r="2822" spans="1:7" x14ac:dyDescent="0.25">
      <c r="A2822" t="s">
        <v>0</v>
      </c>
      <c r="B2822" t="s">
        <v>2141</v>
      </c>
      <c r="C2822">
        <v>3677685</v>
      </c>
      <c r="D2822" s="2">
        <v>2958465</v>
      </c>
      <c r="E2822" s="2">
        <v>43056</v>
      </c>
      <c r="F2822" s="28">
        <v>1084.8499999999999</v>
      </c>
      <c r="G2822" t="s">
        <v>2</v>
      </c>
    </row>
    <row r="2823" spans="1:7" x14ac:dyDescent="0.25">
      <c r="A2823" t="s">
        <v>0</v>
      </c>
      <c r="B2823" t="s">
        <v>2141</v>
      </c>
      <c r="C2823">
        <v>3677733</v>
      </c>
      <c r="D2823" s="2">
        <v>2958465</v>
      </c>
      <c r="E2823" s="2">
        <v>43056</v>
      </c>
      <c r="F2823" s="28">
        <v>5235.1000000000004</v>
      </c>
      <c r="G2823" t="s">
        <v>2</v>
      </c>
    </row>
    <row r="2824" spans="1:7" x14ac:dyDescent="0.25">
      <c r="A2824" t="s">
        <v>0</v>
      </c>
      <c r="B2824" t="s">
        <v>2141</v>
      </c>
      <c r="C2824">
        <v>3677734</v>
      </c>
      <c r="D2824" s="2">
        <v>2958465</v>
      </c>
      <c r="E2824" s="2">
        <v>43056</v>
      </c>
      <c r="F2824" s="28">
        <v>5235.1000000000004</v>
      </c>
      <c r="G2824" t="s">
        <v>2</v>
      </c>
    </row>
    <row r="2825" spans="1:7" x14ac:dyDescent="0.25">
      <c r="A2825" t="s">
        <v>0</v>
      </c>
      <c r="B2825" t="s">
        <v>2141</v>
      </c>
      <c r="C2825">
        <v>3678000</v>
      </c>
      <c r="D2825" s="2">
        <v>2958465</v>
      </c>
      <c r="E2825" s="2">
        <v>45207</v>
      </c>
      <c r="F2825" s="28">
        <v>1196</v>
      </c>
      <c r="G2825" t="s">
        <v>18</v>
      </c>
    </row>
    <row r="2826" spans="1:7" x14ac:dyDescent="0.25">
      <c r="A2826" t="s">
        <v>0</v>
      </c>
      <c r="B2826" t="s">
        <v>2141</v>
      </c>
      <c r="C2826">
        <v>3678183</v>
      </c>
      <c r="D2826" s="2">
        <v>2958465</v>
      </c>
      <c r="E2826" s="2">
        <v>44713</v>
      </c>
      <c r="F2826" s="28">
        <v>1453.4</v>
      </c>
      <c r="G2826" t="s">
        <v>2</v>
      </c>
    </row>
    <row r="2827" spans="1:7" x14ac:dyDescent="0.25">
      <c r="A2827" t="s">
        <v>0</v>
      </c>
      <c r="B2827" t="s">
        <v>2141</v>
      </c>
      <c r="C2827">
        <v>3678185</v>
      </c>
      <c r="D2827" s="2">
        <v>2958465</v>
      </c>
      <c r="E2827" s="2">
        <v>44713</v>
      </c>
      <c r="F2827" s="28">
        <v>1453.4</v>
      </c>
      <c r="G2827" t="s">
        <v>2</v>
      </c>
    </row>
    <row r="2828" spans="1:7" x14ac:dyDescent="0.25">
      <c r="A2828" t="s">
        <v>0</v>
      </c>
      <c r="B2828" t="s">
        <v>2141</v>
      </c>
      <c r="C2828">
        <v>3678233</v>
      </c>
      <c r="D2828" s="2">
        <v>2958465</v>
      </c>
      <c r="E2828" s="2">
        <v>44713</v>
      </c>
      <c r="F2828" s="28">
        <v>7094.75</v>
      </c>
      <c r="G2828" t="s">
        <v>2</v>
      </c>
    </row>
    <row r="2829" spans="1:7" x14ac:dyDescent="0.25">
      <c r="A2829" t="s">
        <v>0</v>
      </c>
      <c r="B2829" t="s">
        <v>2141</v>
      </c>
      <c r="C2829">
        <v>3678234</v>
      </c>
      <c r="D2829" s="2">
        <v>2958465</v>
      </c>
      <c r="E2829" s="2">
        <v>44713</v>
      </c>
      <c r="F2829" s="28">
        <v>7094.75</v>
      </c>
      <c r="G2829" t="s">
        <v>2</v>
      </c>
    </row>
    <row r="2830" spans="1:7" x14ac:dyDescent="0.25">
      <c r="A2830" t="s">
        <v>0</v>
      </c>
      <c r="B2830" t="s">
        <v>2141</v>
      </c>
      <c r="C2830">
        <v>3678400</v>
      </c>
      <c r="D2830" s="2">
        <v>2958465</v>
      </c>
      <c r="E2830" s="2">
        <v>45207</v>
      </c>
      <c r="F2830" s="28">
        <v>1200</v>
      </c>
      <c r="G2830" t="s">
        <v>18</v>
      </c>
    </row>
    <row r="2831" spans="1:7" x14ac:dyDescent="0.25">
      <c r="A2831" t="s">
        <v>0</v>
      </c>
      <c r="B2831" t="s">
        <v>2141</v>
      </c>
      <c r="C2831">
        <v>3678401</v>
      </c>
      <c r="D2831" s="2">
        <v>2958465</v>
      </c>
      <c r="E2831" s="2">
        <v>45207</v>
      </c>
      <c r="F2831" s="28">
        <v>1200</v>
      </c>
      <c r="G2831" t="s">
        <v>18</v>
      </c>
    </row>
    <row r="2832" spans="1:7" x14ac:dyDescent="0.25">
      <c r="A2832" t="s">
        <v>0</v>
      </c>
      <c r="B2832" t="s">
        <v>2141</v>
      </c>
      <c r="C2832">
        <v>3678683</v>
      </c>
      <c r="D2832" s="2">
        <v>2958465</v>
      </c>
      <c r="E2832" s="2">
        <v>43056</v>
      </c>
      <c r="F2832" s="28">
        <v>1084.8499999999999</v>
      </c>
      <c r="G2832" t="s">
        <v>2</v>
      </c>
    </row>
    <row r="2833" spans="1:7" x14ac:dyDescent="0.25">
      <c r="A2833" t="s">
        <v>0</v>
      </c>
      <c r="B2833" t="s">
        <v>2141</v>
      </c>
      <c r="C2833">
        <v>3678685</v>
      </c>
      <c r="D2833" s="2">
        <v>2958465</v>
      </c>
      <c r="E2833" s="2">
        <v>43056</v>
      </c>
      <c r="F2833" s="28">
        <v>1084.8499999999999</v>
      </c>
      <c r="G2833" t="s">
        <v>2</v>
      </c>
    </row>
    <row r="2834" spans="1:7" x14ac:dyDescent="0.25">
      <c r="A2834" t="s">
        <v>0</v>
      </c>
      <c r="B2834" t="s">
        <v>2141</v>
      </c>
      <c r="C2834">
        <v>3678733</v>
      </c>
      <c r="D2834" s="2">
        <v>2958465</v>
      </c>
      <c r="E2834" s="2">
        <v>43056</v>
      </c>
      <c r="F2834" s="28">
        <v>5235.1000000000004</v>
      </c>
      <c r="G2834" t="s">
        <v>2</v>
      </c>
    </row>
    <row r="2835" spans="1:7" x14ac:dyDescent="0.25">
      <c r="A2835" t="s">
        <v>0</v>
      </c>
      <c r="B2835" t="s">
        <v>2141</v>
      </c>
      <c r="C2835">
        <v>3678734</v>
      </c>
      <c r="D2835" s="2">
        <v>2958465</v>
      </c>
      <c r="E2835" s="2">
        <v>43056</v>
      </c>
      <c r="F2835" s="28">
        <v>5235.1000000000004</v>
      </c>
      <c r="G2835" t="s">
        <v>2</v>
      </c>
    </row>
    <row r="2836" spans="1:7" x14ac:dyDescent="0.25">
      <c r="A2836" t="s">
        <v>0</v>
      </c>
      <c r="B2836" t="s">
        <v>2141</v>
      </c>
      <c r="C2836">
        <v>3679000</v>
      </c>
      <c r="D2836" s="2">
        <v>2958465</v>
      </c>
      <c r="E2836" s="2">
        <v>42917</v>
      </c>
      <c r="F2836" s="28">
        <v>913</v>
      </c>
      <c r="G2836" t="s">
        <v>18</v>
      </c>
    </row>
    <row r="2837" spans="1:7" x14ac:dyDescent="0.25">
      <c r="A2837" t="s">
        <v>0</v>
      </c>
      <c r="B2837" t="s">
        <v>2141</v>
      </c>
      <c r="C2837">
        <v>3679400</v>
      </c>
      <c r="D2837" s="2">
        <v>2958465</v>
      </c>
      <c r="E2837" s="2">
        <v>44305</v>
      </c>
      <c r="F2837" s="28">
        <v>917</v>
      </c>
      <c r="G2837" t="s">
        <v>18</v>
      </c>
    </row>
    <row r="2838" spans="1:7" x14ac:dyDescent="0.25">
      <c r="A2838" t="s">
        <v>0</v>
      </c>
      <c r="B2838" t="s">
        <v>2141</v>
      </c>
      <c r="C2838">
        <v>3679401</v>
      </c>
      <c r="D2838" s="2">
        <v>2958465</v>
      </c>
      <c r="E2838" s="2">
        <v>44305</v>
      </c>
      <c r="F2838" s="28">
        <v>917</v>
      </c>
      <c r="G2838" t="s">
        <v>18</v>
      </c>
    </row>
    <row r="2839" spans="1:7" x14ac:dyDescent="0.25">
      <c r="A2839" t="s">
        <v>0</v>
      </c>
      <c r="B2839" t="s">
        <v>2141</v>
      </c>
      <c r="C2839">
        <v>3681000</v>
      </c>
      <c r="D2839" s="2">
        <v>2958465</v>
      </c>
      <c r="E2839" s="2">
        <v>42917</v>
      </c>
      <c r="F2839" s="28">
        <v>940</v>
      </c>
      <c r="G2839" t="s">
        <v>18</v>
      </c>
    </row>
    <row r="2840" spans="1:7" x14ac:dyDescent="0.25">
      <c r="A2840" t="s">
        <v>0</v>
      </c>
      <c r="B2840" t="s">
        <v>2141</v>
      </c>
      <c r="C2840">
        <v>3681400</v>
      </c>
      <c r="D2840" s="2">
        <v>2958465</v>
      </c>
      <c r="E2840" s="2">
        <v>44305</v>
      </c>
      <c r="F2840" s="28">
        <v>944</v>
      </c>
      <c r="G2840" t="s">
        <v>18</v>
      </c>
    </row>
    <row r="2841" spans="1:7" x14ac:dyDescent="0.25">
      <c r="A2841" t="s">
        <v>0</v>
      </c>
      <c r="B2841" t="s">
        <v>2141</v>
      </c>
      <c r="C2841">
        <v>3681401</v>
      </c>
      <c r="D2841" s="2">
        <v>2958465</v>
      </c>
      <c r="E2841" s="2">
        <v>44305</v>
      </c>
      <c r="F2841" s="28">
        <v>944</v>
      </c>
      <c r="G2841" t="s">
        <v>18</v>
      </c>
    </row>
    <row r="2842" spans="1:7" x14ac:dyDescent="0.25">
      <c r="A2842" t="s">
        <v>0</v>
      </c>
      <c r="B2842" t="s">
        <v>2141</v>
      </c>
      <c r="C2842">
        <v>3681403</v>
      </c>
      <c r="D2842" s="2">
        <v>2958465</v>
      </c>
      <c r="E2842" s="2">
        <v>44305</v>
      </c>
      <c r="F2842" s="28">
        <v>944</v>
      </c>
      <c r="G2842" t="s">
        <v>18</v>
      </c>
    </row>
    <row r="2843" spans="1:7" x14ac:dyDescent="0.25">
      <c r="A2843" t="s">
        <v>0</v>
      </c>
      <c r="B2843" t="s">
        <v>2141</v>
      </c>
      <c r="C2843">
        <v>3686000</v>
      </c>
      <c r="D2843" s="2">
        <v>2958465</v>
      </c>
      <c r="E2843" s="2">
        <v>45048</v>
      </c>
      <c r="F2843" s="28">
        <v>826</v>
      </c>
      <c r="G2843" t="s">
        <v>18</v>
      </c>
    </row>
    <row r="2844" spans="1:7" x14ac:dyDescent="0.25">
      <c r="A2844" t="s">
        <v>0</v>
      </c>
      <c r="B2844" t="s">
        <v>2141</v>
      </c>
      <c r="C2844">
        <v>3686400</v>
      </c>
      <c r="D2844" s="2">
        <v>2958465</v>
      </c>
      <c r="E2844" s="2">
        <v>45048</v>
      </c>
      <c r="F2844" s="28">
        <v>830</v>
      </c>
      <c r="G2844" t="s">
        <v>18</v>
      </c>
    </row>
    <row r="2845" spans="1:7" x14ac:dyDescent="0.25">
      <c r="A2845" t="s">
        <v>0</v>
      </c>
      <c r="B2845" t="s">
        <v>2141</v>
      </c>
      <c r="C2845">
        <v>3686401</v>
      </c>
      <c r="D2845" s="2">
        <v>2958465</v>
      </c>
      <c r="E2845" s="2">
        <v>45048</v>
      </c>
      <c r="F2845" s="28">
        <v>830</v>
      </c>
      <c r="G2845" t="s">
        <v>18</v>
      </c>
    </row>
    <row r="2846" spans="1:7" x14ac:dyDescent="0.25">
      <c r="A2846" t="s">
        <v>0</v>
      </c>
      <c r="B2846" t="s">
        <v>2141</v>
      </c>
      <c r="C2846">
        <v>3687000</v>
      </c>
      <c r="D2846" s="2">
        <v>2958465</v>
      </c>
      <c r="E2846" s="2">
        <v>44713</v>
      </c>
      <c r="F2846" s="28">
        <v>1546</v>
      </c>
      <c r="G2846" t="s">
        <v>18</v>
      </c>
    </row>
    <row r="2847" spans="1:7" x14ac:dyDescent="0.25">
      <c r="A2847" t="s">
        <v>0</v>
      </c>
      <c r="B2847" t="s">
        <v>2141</v>
      </c>
      <c r="C2847">
        <v>3687400</v>
      </c>
      <c r="D2847" s="2">
        <v>2958465</v>
      </c>
      <c r="E2847" s="2">
        <v>44713</v>
      </c>
      <c r="F2847" s="28">
        <v>1550</v>
      </c>
      <c r="G2847" t="s">
        <v>18</v>
      </c>
    </row>
    <row r="2848" spans="1:7" x14ac:dyDescent="0.25">
      <c r="A2848" t="s">
        <v>0</v>
      </c>
      <c r="B2848" t="s">
        <v>2141</v>
      </c>
      <c r="C2848">
        <v>3687401</v>
      </c>
      <c r="D2848" s="2">
        <v>2958465</v>
      </c>
      <c r="E2848" s="2">
        <v>44713</v>
      </c>
      <c r="F2848" s="28">
        <v>1550</v>
      </c>
      <c r="G2848" t="s">
        <v>18</v>
      </c>
    </row>
    <row r="2849" spans="1:7" x14ac:dyDescent="0.25">
      <c r="A2849" t="s">
        <v>0</v>
      </c>
      <c r="B2849" t="s">
        <v>2141</v>
      </c>
      <c r="C2849">
        <v>3688000</v>
      </c>
      <c r="D2849" s="2">
        <v>2958465</v>
      </c>
      <c r="E2849" s="2">
        <v>44713</v>
      </c>
      <c r="F2849" s="28">
        <v>826</v>
      </c>
      <c r="G2849" t="s">
        <v>18</v>
      </c>
    </row>
    <row r="2850" spans="1:7" x14ac:dyDescent="0.25">
      <c r="A2850" t="s">
        <v>0</v>
      </c>
      <c r="B2850" t="s">
        <v>2141</v>
      </c>
      <c r="C2850">
        <v>3688400</v>
      </c>
      <c r="D2850" s="2">
        <v>2958465</v>
      </c>
      <c r="E2850" s="2">
        <v>44713</v>
      </c>
      <c r="F2850" s="28">
        <v>830</v>
      </c>
      <c r="G2850" t="s">
        <v>18</v>
      </c>
    </row>
    <row r="2851" spans="1:7" x14ac:dyDescent="0.25">
      <c r="A2851" t="s">
        <v>0</v>
      </c>
      <c r="B2851" t="s">
        <v>2141</v>
      </c>
      <c r="C2851">
        <v>3688401</v>
      </c>
      <c r="D2851" s="2">
        <v>2958465</v>
      </c>
      <c r="E2851" s="2">
        <v>44713</v>
      </c>
      <c r="F2851" s="28">
        <v>830</v>
      </c>
      <c r="G2851" t="s">
        <v>18</v>
      </c>
    </row>
    <row r="2852" spans="1:7" x14ac:dyDescent="0.25">
      <c r="A2852" t="s">
        <v>0</v>
      </c>
      <c r="B2852" t="s">
        <v>2141</v>
      </c>
      <c r="C2852">
        <v>3689000</v>
      </c>
      <c r="D2852" s="2">
        <v>2958465</v>
      </c>
      <c r="E2852" s="2">
        <v>42917</v>
      </c>
      <c r="F2852" s="28">
        <v>914</v>
      </c>
      <c r="G2852" t="s">
        <v>18</v>
      </c>
    </row>
    <row r="2853" spans="1:7" x14ac:dyDescent="0.25">
      <c r="A2853" t="s">
        <v>0</v>
      </c>
      <c r="B2853" t="s">
        <v>2141</v>
      </c>
      <c r="C2853">
        <v>3689400</v>
      </c>
      <c r="D2853" s="2">
        <v>2958465</v>
      </c>
      <c r="E2853" s="2">
        <v>44305</v>
      </c>
      <c r="F2853" s="28">
        <v>918</v>
      </c>
      <c r="G2853" t="s">
        <v>18</v>
      </c>
    </row>
    <row r="2854" spans="1:7" x14ac:dyDescent="0.25">
      <c r="A2854" t="s">
        <v>0</v>
      </c>
      <c r="B2854" t="s">
        <v>2141</v>
      </c>
      <c r="C2854">
        <v>3689401</v>
      </c>
      <c r="D2854" s="2">
        <v>2958465</v>
      </c>
      <c r="E2854" s="2">
        <v>44305</v>
      </c>
      <c r="F2854" s="28">
        <v>918</v>
      </c>
      <c r="G2854" t="s">
        <v>18</v>
      </c>
    </row>
    <row r="2855" spans="1:7" x14ac:dyDescent="0.25">
      <c r="A2855" t="s">
        <v>0</v>
      </c>
      <c r="B2855" t="s">
        <v>2141</v>
      </c>
      <c r="C2855">
        <v>3690000</v>
      </c>
      <c r="D2855" s="2">
        <v>2958465</v>
      </c>
      <c r="E2855" s="2">
        <v>43182</v>
      </c>
      <c r="F2855" s="28">
        <v>1196</v>
      </c>
      <c r="G2855" t="s">
        <v>18</v>
      </c>
    </row>
    <row r="2856" spans="1:7" x14ac:dyDescent="0.25">
      <c r="A2856" t="s">
        <v>0</v>
      </c>
      <c r="B2856" t="s">
        <v>2141</v>
      </c>
      <c r="C2856">
        <v>3690400</v>
      </c>
      <c r="D2856" s="2">
        <v>2958465</v>
      </c>
      <c r="E2856" s="2">
        <v>44305</v>
      </c>
      <c r="F2856" s="28">
        <v>1200</v>
      </c>
      <c r="G2856" t="s">
        <v>18</v>
      </c>
    </row>
    <row r="2857" spans="1:7" x14ac:dyDescent="0.25">
      <c r="A2857" t="s">
        <v>0</v>
      </c>
      <c r="B2857" t="s">
        <v>2141</v>
      </c>
      <c r="C2857">
        <v>3690401</v>
      </c>
      <c r="D2857" s="2">
        <v>2958465</v>
      </c>
      <c r="E2857" s="2">
        <v>44305</v>
      </c>
      <c r="F2857" s="28">
        <v>1200</v>
      </c>
      <c r="G2857" t="s">
        <v>18</v>
      </c>
    </row>
    <row r="2858" spans="1:7" x14ac:dyDescent="0.25">
      <c r="A2858" t="s">
        <v>0</v>
      </c>
      <c r="B2858" t="s">
        <v>2141</v>
      </c>
      <c r="C2858">
        <v>3691000</v>
      </c>
      <c r="D2858" s="2">
        <v>2958465</v>
      </c>
      <c r="E2858" s="2">
        <v>45170</v>
      </c>
      <c r="F2858" s="28">
        <v>913</v>
      </c>
      <c r="G2858" t="s">
        <v>18</v>
      </c>
    </row>
    <row r="2859" spans="1:7" x14ac:dyDescent="0.25">
      <c r="A2859" t="s">
        <v>0</v>
      </c>
      <c r="B2859" t="s">
        <v>2141</v>
      </c>
      <c r="C2859">
        <v>3691400</v>
      </c>
      <c r="D2859" s="2">
        <v>2958465</v>
      </c>
      <c r="E2859" s="2">
        <v>45170</v>
      </c>
      <c r="F2859" s="28">
        <v>917</v>
      </c>
      <c r="G2859" t="s">
        <v>18</v>
      </c>
    </row>
    <row r="2860" spans="1:7" x14ac:dyDescent="0.25">
      <c r="A2860" t="s">
        <v>0</v>
      </c>
      <c r="B2860" t="s">
        <v>2141</v>
      </c>
      <c r="C2860">
        <v>3691401</v>
      </c>
      <c r="D2860" s="2">
        <v>2958465</v>
      </c>
      <c r="E2860" s="2">
        <v>45170</v>
      </c>
      <c r="F2860" s="28">
        <v>917</v>
      </c>
      <c r="G2860" t="s">
        <v>18</v>
      </c>
    </row>
    <row r="2861" spans="1:7" x14ac:dyDescent="0.25">
      <c r="A2861" t="s">
        <v>0</v>
      </c>
      <c r="B2861" t="s">
        <v>2141</v>
      </c>
      <c r="C2861">
        <v>3692000</v>
      </c>
      <c r="D2861" s="2">
        <v>2958465</v>
      </c>
      <c r="E2861" s="2">
        <v>44713</v>
      </c>
      <c r="F2861" s="28">
        <v>1196</v>
      </c>
      <c r="G2861" t="s">
        <v>18</v>
      </c>
    </row>
    <row r="2862" spans="1:7" x14ac:dyDescent="0.25">
      <c r="A2862" t="s">
        <v>0</v>
      </c>
      <c r="B2862" t="s">
        <v>2141</v>
      </c>
      <c r="C2862">
        <v>3692400</v>
      </c>
      <c r="D2862" s="2">
        <v>2958465</v>
      </c>
      <c r="E2862" s="2">
        <v>44713</v>
      </c>
      <c r="F2862" s="28">
        <v>1200</v>
      </c>
      <c r="G2862" t="s">
        <v>18</v>
      </c>
    </row>
    <row r="2863" spans="1:7" x14ac:dyDescent="0.25">
      <c r="A2863" t="s">
        <v>0</v>
      </c>
      <c r="B2863" t="s">
        <v>2141</v>
      </c>
      <c r="C2863">
        <v>3692401</v>
      </c>
      <c r="D2863" s="2">
        <v>2958465</v>
      </c>
      <c r="E2863" s="2">
        <v>44713</v>
      </c>
      <c r="F2863" s="28">
        <v>1200</v>
      </c>
      <c r="G2863" t="s">
        <v>18</v>
      </c>
    </row>
    <row r="2864" spans="1:7" x14ac:dyDescent="0.25">
      <c r="A2864" t="s">
        <v>0</v>
      </c>
      <c r="B2864" t="s">
        <v>2141</v>
      </c>
      <c r="C2864">
        <v>3694000</v>
      </c>
      <c r="D2864" s="2">
        <v>2958465</v>
      </c>
      <c r="E2864" s="2">
        <v>45470</v>
      </c>
      <c r="F2864" s="28">
        <v>826</v>
      </c>
      <c r="G2864" t="s">
        <v>18</v>
      </c>
    </row>
    <row r="2865" spans="1:7" x14ac:dyDescent="0.25">
      <c r="A2865" t="s">
        <v>0</v>
      </c>
      <c r="B2865" t="s">
        <v>2141</v>
      </c>
      <c r="C2865">
        <v>3694400</v>
      </c>
      <c r="D2865" s="2">
        <v>2958465</v>
      </c>
      <c r="E2865" s="2">
        <v>45470</v>
      </c>
      <c r="F2865" s="28">
        <v>830</v>
      </c>
      <c r="G2865" t="s">
        <v>18</v>
      </c>
    </row>
    <row r="2866" spans="1:7" x14ac:dyDescent="0.25">
      <c r="A2866" t="s">
        <v>0</v>
      </c>
      <c r="B2866" t="s">
        <v>2141</v>
      </c>
      <c r="C2866">
        <v>3694401</v>
      </c>
      <c r="D2866" s="2">
        <v>2958465</v>
      </c>
      <c r="E2866" s="2">
        <v>45470</v>
      </c>
      <c r="F2866" s="28">
        <v>830</v>
      </c>
      <c r="G2866" t="s">
        <v>18</v>
      </c>
    </row>
    <row r="2867" spans="1:7" x14ac:dyDescent="0.25">
      <c r="A2867" t="s">
        <v>0</v>
      </c>
      <c r="B2867" t="s">
        <v>2141</v>
      </c>
      <c r="C2867">
        <v>3695000</v>
      </c>
      <c r="D2867" s="2">
        <v>2958465</v>
      </c>
      <c r="E2867" s="2">
        <v>45207</v>
      </c>
      <c r="F2867" s="28">
        <v>846</v>
      </c>
      <c r="G2867" t="s">
        <v>18</v>
      </c>
    </row>
    <row r="2868" spans="1:7" x14ac:dyDescent="0.25">
      <c r="A2868" t="s">
        <v>0</v>
      </c>
      <c r="B2868" t="s">
        <v>2141</v>
      </c>
      <c r="C2868">
        <v>3695400</v>
      </c>
      <c r="D2868" s="2">
        <v>2958465</v>
      </c>
      <c r="E2868" s="2">
        <v>45485</v>
      </c>
      <c r="F2868" s="28">
        <v>850</v>
      </c>
      <c r="G2868" t="s">
        <v>18</v>
      </c>
    </row>
    <row r="2869" spans="1:7" x14ac:dyDescent="0.25">
      <c r="A2869" t="s">
        <v>0</v>
      </c>
      <c r="B2869" t="s">
        <v>2141</v>
      </c>
      <c r="C2869">
        <v>3695401</v>
      </c>
      <c r="D2869" s="2">
        <v>2958465</v>
      </c>
      <c r="E2869" s="2">
        <v>45485</v>
      </c>
      <c r="F2869" s="28">
        <v>850</v>
      </c>
      <c r="G2869" t="s">
        <v>18</v>
      </c>
    </row>
    <row r="2870" spans="1:7" x14ac:dyDescent="0.25">
      <c r="A2870" t="s">
        <v>0</v>
      </c>
      <c r="B2870" t="s">
        <v>2141</v>
      </c>
      <c r="C2870">
        <v>3696000</v>
      </c>
      <c r="D2870" s="2">
        <v>2958465</v>
      </c>
      <c r="E2870" s="2">
        <v>44713</v>
      </c>
      <c r="F2870" s="28">
        <v>826</v>
      </c>
      <c r="G2870" t="s">
        <v>18</v>
      </c>
    </row>
    <row r="2871" spans="1:7" x14ac:dyDescent="0.25">
      <c r="A2871" t="s">
        <v>0</v>
      </c>
      <c r="B2871" t="s">
        <v>2141</v>
      </c>
      <c r="C2871">
        <v>3696400</v>
      </c>
      <c r="D2871" s="2">
        <v>2958465</v>
      </c>
      <c r="E2871" s="2">
        <v>44713</v>
      </c>
      <c r="F2871" s="28">
        <v>830</v>
      </c>
      <c r="G2871" t="s">
        <v>18</v>
      </c>
    </row>
    <row r="2872" spans="1:7" x14ac:dyDescent="0.25">
      <c r="A2872" t="s">
        <v>0</v>
      </c>
      <c r="B2872" t="s">
        <v>2141</v>
      </c>
      <c r="C2872">
        <v>3696401</v>
      </c>
      <c r="D2872" s="2">
        <v>2958465</v>
      </c>
      <c r="E2872" s="2">
        <v>44713</v>
      </c>
      <c r="F2872" s="28">
        <v>830</v>
      </c>
      <c r="G2872" t="s">
        <v>18</v>
      </c>
    </row>
    <row r="2873" spans="1:7" x14ac:dyDescent="0.25">
      <c r="A2873" t="s">
        <v>0</v>
      </c>
      <c r="B2873" t="s">
        <v>2141</v>
      </c>
      <c r="C2873">
        <v>3704000</v>
      </c>
      <c r="D2873" s="2">
        <v>2958465</v>
      </c>
      <c r="E2873" s="2">
        <v>44305</v>
      </c>
      <c r="F2873" s="28">
        <v>217</v>
      </c>
      <c r="G2873" t="s">
        <v>18</v>
      </c>
    </row>
    <row r="2874" spans="1:7" x14ac:dyDescent="0.25">
      <c r="A2874" t="s">
        <v>0</v>
      </c>
      <c r="B2874" t="s">
        <v>2141</v>
      </c>
      <c r="C2874">
        <v>3704400</v>
      </c>
      <c r="D2874" s="2">
        <v>2958465</v>
      </c>
      <c r="E2874" s="2">
        <v>44305</v>
      </c>
      <c r="F2874" s="28">
        <v>221</v>
      </c>
      <c r="G2874" t="s">
        <v>18</v>
      </c>
    </row>
    <row r="2875" spans="1:7" x14ac:dyDescent="0.25">
      <c r="A2875" t="s">
        <v>0</v>
      </c>
      <c r="B2875" t="s">
        <v>2141</v>
      </c>
      <c r="C2875">
        <v>3704401</v>
      </c>
      <c r="D2875" s="2">
        <v>2958465</v>
      </c>
      <c r="E2875" s="2">
        <v>44305</v>
      </c>
      <c r="F2875" s="28">
        <v>221</v>
      </c>
      <c r="G2875" t="s">
        <v>18</v>
      </c>
    </row>
    <row r="2876" spans="1:7" x14ac:dyDescent="0.25">
      <c r="A2876" t="s">
        <v>0</v>
      </c>
      <c r="B2876" t="s">
        <v>2141</v>
      </c>
      <c r="C2876">
        <v>3711000</v>
      </c>
      <c r="D2876" s="2">
        <v>2958465</v>
      </c>
      <c r="E2876" s="2">
        <v>44305</v>
      </c>
      <c r="F2876" s="28">
        <v>215</v>
      </c>
      <c r="G2876" t="s">
        <v>18</v>
      </c>
    </row>
    <row r="2877" spans="1:7" x14ac:dyDescent="0.25">
      <c r="A2877" t="s">
        <v>0</v>
      </c>
      <c r="B2877" t="s">
        <v>2141</v>
      </c>
      <c r="C2877">
        <v>3711400</v>
      </c>
      <c r="D2877" s="2">
        <v>2958465</v>
      </c>
      <c r="E2877" s="2">
        <v>44305</v>
      </c>
      <c r="F2877" s="28">
        <v>219</v>
      </c>
      <c r="G2877" t="s">
        <v>18</v>
      </c>
    </row>
    <row r="2878" spans="1:7" x14ac:dyDescent="0.25">
      <c r="A2878" t="s">
        <v>0</v>
      </c>
      <c r="B2878" t="s">
        <v>2141</v>
      </c>
      <c r="C2878">
        <v>3711401</v>
      </c>
      <c r="D2878" s="2">
        <v>2958465</v>
      </c>
      <c r="E2878" s="2">
        <v>44305</v>
      </c>
      <c r="F2878" s="28">
        <v>219</v>
      </c>
      <c r="G2878" t="s">
        <v>18</v>
      </c>
    </row>
    <row r="2879" spans="1:7" x14ac:dyDescent="0.25">
      <c r="A2879" t="s">
        <v>0</v>
      </c>
      <c r="B2879" t="s">
        <v>2141</v>
      </c>
      <c r="C2879">
        <v>3712000</v>
      </c>
      <c r="D2879" s="2">
        <v>2958465</v>
      </c>
      <c r="E2879" s="2">
        <v>44713</v>
      </c>
      <c r="F2879" s="28">
        <v>179</v>
      </c>
      <c r="G2879" t="s">
        <v>18</v>
      </c>
    </row>
    <row r="2880" spans="1:7" x14ac:dyDescent="0.25">
      <c r="A2880" t="s">
        <v>0</v>
      </c>
      <c r="B2880" t="s">
        <v>2141</v>
      </c>
      <c r="C2880">
        <v>3712400</v>
      </c>
      <c r="D2880" s="2">
        <v>2958465</v>
      </c>
      <c r="E2880" s="2">
        <v>44713</v>
      </c>
      <c r="F2880" s="28">
        <v>183</v>
      </c>
      <c r="G2880" t="s">
        <v>18</v>
      </c>
    </row>
    <row r="2881" spans="1:7" x14ac:dyDescent="0.25">
      <c r="A2881" t="s">
        <v>0</v>
      </c>
      <c r="B2881" t="s">
        <v>2141</v>
      </c>
      <c r="C2881">
        <v>3712401</v>
      </c>
      <c r="D2881" s="2">
        <v>2958465</v>
      </c>
      <c r="E2881" s="2">
        <v>44713</v>
      </c>
      <c r="F2881" s="28">
        <v>183</v>
      </c>
      <c r="G2881" t="s">
        <v>18</v>
      </c>
    </row>
    <row r="2882" spans="1:7" x14ac:dyDescent="0.25">
      <c r="A2882" t="s">
        <v>0</v>
      </c>
      <c r="B2882" t="s">
        <v>2141</v>
      </c>
      <c r="C2882">
        <v>3713000</v>
      </c>
      <c r="D2882" s="2">
        <v>2958465</v>
      </c>
      <c r="E2882" s="2">
        <v>44713</v>
      </c>
      <c r="F2882" s="28">
        <v>191</v>
      </c>
      <c r="G2882" t="s">
        <v>18</v>
      </c>
    </row>
    <row r="2883" spans="1:7" x14ac:dyDescent="0.25">
      <c r="A2883" t="s">
        <v>0</v>
      </c>
      <c r="B2883" t="s">
        <v>2141</v>
      </c>
      <c r="C2883">
        <v>3713400</v>
      </c>
      <c r="D2883" s="2">
        <v>2958465</v>
      </c>
      <c r="E2883" s="2">
        <v>44713</v>
      </c>
      <c r="F2883" s="28">
        <v>195</v>
      </c>
      <c r="G2883" t="s">
        <v>18</v>
      </c>
    </row>
    <row r="2884" spans="1:7" x14ac:dyDescent="0.25">
      <c r="A2884" t="s">
        <v>0</v>
      </c>
      <c r="B2884" t="s">
        <v>2141</v>
      </c>
      <c r="C2884">
        <v>3713401</v>
      </c>
      <c r="D2884" s="2">
        <v>2958465</v>
      </c>
      <c r="E2884" s="2">
        <v>44713</v>
      </c>
      <c r="F2884" s="28">
        <v>195</v>
      </c>
      <c r="G2884" t="s">
        <v>18</v>
      </c>
    </row>
    <row r="2885" spans="1:7" x14ac:dyDescent="0.25">
      <c r="A2885" t="s">
        <v>0</v>
      </c>
      <c r="B2885" t="s">
        <v>2141</v>
      </c>
      <c r="C2885">
        <v>3713402</v>
      </c>
      <c r="D2885" s="2">
        <v>2958465</v>
      </c>
      <c r="E2885" s="2">
        <v>44713</v>
      </c>
      <c r="F2885" s="28">
        <v>195</v>
      </c>
      <c r="G2885" t="s">
        <v>18</v>
      </c>
    </row>
    <row r="2886" spans="1:7" x14ac:dyDescent="0.25">
      <c r="A2886" t="s">
        <v>0</v>
      </c>
      <c r="B2886" t="s">
        <v>2141</v>
      </c>
      <c r="C2886">
        <v>3714265</v>
      </c>
      <c r="D2886" s="2">
        <v>2958465</v>
      </c>
      <c r="E2886" s="2">
        <v>41071</v>
      </c>
      <c r="F2886" s="28">
        <v>3016</v>
      </c>
      <c r="G2886" t="s">
        <v>3</v>
      </c>
    </row>
    <row r="2887" spans="1:7" x14ac:dyDescent="0.25">
      <c r="A2887" t="s">
        <v>0</v>
      </c>
      <c r="B2887" t="s">
        <v>2141</v>
      </c>
      <c r="C2887">
        <v>3714763</v>
      </c>
      <c r="D2887" s="2">
        <v>2958465</v>
      </c>
      <c r="E2887" s="2">
        <v>40220</v>
      </c>
      <c r="F2887" s="28">
        <v>1956.5</v>
      </c>
      <c r="G2887" t="s">
        <v>3</v>
      </c>
    </row>
    <row r="2888" spans="1:7" x14ac:dyDescent="0.25">
      <c r="A2888" t="s">
        <v>0</v>
      </c>
      <c r="B2888" t="s">
        <v>2141</v>
      </c>
      <c r="C2888">
        <v>3714765</v>
      </c>
      <c r="D2888" s="2">
        <v>2958465</v>
      </c>
      <c r="E2888" s="2">
        <v>41071</v>
      </c>
      <c r="F2888" s="28">
        <v>2795</v>
      </c>
      <c r="G2888" t="s">
        <v>3</v>
      </c>
    </row>
    <row r="2889" spans="1:7" x14ac:dyDescent="0.25">
      <c r="A2889" t="s">
        <v>0</v>
      </c>
      <c r="B2889" t="s">
        <v>2141</v>
      </c>
      <c r="C2889">
        <v>3723000</v>
      </c>
      <c r="D2889" s="2">
        <v>2958465</v>
      </c>
      <c r="E2889" s="2">
        <v>44305</v>
      </c>
      <c r="F2889" s="28">
        <v>180</v>
      </c>
      <c r="G2889" t="s">
        <v>18</v>
      </c>
    </row>
    <row r="2890" spans="1:7" x14ac:dyDescent="0.25">
      <c r="A2890" t="s">
        <v>0</v>
      </c>
      <c r="B2890" t="s">
        <v>2141</v>
      </c>
      <c r="C2890">
        <v>3723183</v>
      </c>
      <c r="D2890" s="2">
        <v>2958465</v>
      </c>
      <c r="E2890" s="2">
        <v>45223</v>
      </c>
      <c r="F2890" s="28">
        <v>217.75</v>
      </c>
      <c r="G2890" t="s">
        <v>2</v>
      </c>
    </row>
    <row r="2891" spans="1:7" x14ac:dyDescent="0.25">
      <c r="A2891" t="s">
        <v>0</v>
      </c>
      <c r="B2891" t="s">
        <v>2141</v>
      </c>
      <c r="C2891">
        <v>3723184</v>
      </c>
      <c r="D2891" s="2">
        <v>2958465</v>
      </c>
      <c r="E2891" s="2">
        <v>45223</v>
      </c>
      <c r="F2891" s="28">
        <v>217.75</v>
      </c>
      <c r="G2891" t="s">
        <v>2</v>
      </c>
    </row>
    <row r="2892" spans="1:7" x14ac:dyDescent="0.25">
      <c r="A2892" t="s">
        <v>0</v>
      </c>
      <c r="B2892" t="s">
        <v>2141</v>
      </c>
      <c r="C2892">
        <v>3723211</v>
      </c>
      <c r="D2892" s="2">
        <v>2958465</v>
      </c>
      <c r="E2892" s="2">
        <v>45223</v>
      </c>
      <c r="F2892" s="28">
        <v>729.95</v>
      </c>
      <c r="G2892" t="s">
        <v>2</v>
      </c>
    </row>
    <row r="2893" spans="1:7" x14ac:dyDescent="0.25">
      <c r="A2893" t="s">
        <v>0</v>
      </c>
      <c r="B2893" t="s">
        <v>2141</v>
      </c>
      <c r="C2893">
        <v>3723213</v>
      </c>
      <c r="D2893" s="2">
        <v>2958465</v>
      </c>
      <c r="E2893" s="2">
        <v>45223</v>
      </c>
      <c r="F2893" s="28">
        <v>729.95</v>
      </c>
      <c r="G2893" t="s">
        <v>2</v>
      </c>
    </row>
    <row r="2894" spans="1:7" x14ac:dyDescent="0.25">
      <c r="A2894" t="s">
        <v>0</v>
      </c>
      <c r="B2894" t="s">
        <v>2141</v>
      </c>
      <c r="C2894">
        <v>3723400</v>
      </c>
      <c r="D2894" s="2">
        <v>2958465</v>
      </c>
      <c r="E2894" s="2">
        <v>44305</v>
      </c>
      <c r="F2894" s="28">
        <v>184</v>
      </c>
      <c r="G2894" t="s">
        <v>18</v>
      </c>
    </row>
    <row r="2895" spans="1:7" x14ac:dyDescent="0.25">
      <c r="A2895" t="s">
        <v>0</v>
      </c>
      <c r="B2895" t="s">
        <v>2141</v>
      </c>
      <c r="C2895">
        <v>3723401</v>
      </c>
      <c r="D2895" s="2">
        <v>2958465</v>
      </c>
      <c r="E2895" s="2">
        <v>44305</v>
      </c>
      <c r="F2895" s="28">
        <v>184</v>
      </c>
      <c r="G2895" t="s">
        <v>18</v>
      </c>
    </row>
    <row r="2896" spans="1:7" x14ac:dyDescent="0.25">
      <c r="A2896" t="s">
        <v>0</v>
      </c>
      <c r="B2896" t="s">
        <v>2141</v>
      </c>
      <c r="C2896">
        <v>3723683</v>
      </c>
      <c r="D2896" s="2">
        <v>2958465</v>
      </c>
      <c r="E2896" s="2">
        <v>43344</v>
      </c>
      <c r="F2896" s="28">
        <v>131.94999999999999</v>
      </c>
      <c r="G2896" t="s">
        <v>2</v>
      </c>
    </row>
    <row r="2897" spans="1:7" x14ac:dyDescent="0.25">
      <c r="A2897" t="s">
        <v>0</v>
      </c>
      <c r="B2897" t="s">
        <v>2141</v>
      </c>
      <c r="C2897">
        <v>3723684</v>
      </c>
      <c r="D2897" s="2">
        <v>2958465</v>
      </c>
      <c r="E2897" s="2">
        <v>43344</v>
      </c>
      <c r="F2897" s="28">
        <v>131.94999999999999</v>
      </c>
      <c r="G2897" t="s">
        <v>2</v>
      </c>
    </row>
    <row r="2898" spans="1:7" x14ac:dyDescent="0.25">
      <c r="A2898" t="s">
        <v>0</v>
      </c>
      <c r="B2898" t="s">
        <v>2141</v>
      </c>
      <c r="C2898">
        <v>3723711</v>
      </c>
      <c r="D2898" s="2">
        <v>2958465</v>
      </c>
      <c r="E2898" s="2">
        <v>43344</v>
      </c>
      <c r="F2898" s="28">
        <v>457.6</v>
      </c>
      <c r="G2898" t="s">
        <v>2</v>
      </c>
    </row>
    <row r="2899" spans="1:7" x14ac:dyDescent="0.25">
      <c r="A2899" t="s">
        <v>0</v>
      </c>
      <c r="B2899" t="s">
        <v>2141</v>
      </c>
      <c r="C2899">
        <v>3723713</v>
      </c>
      <c r="D2899" s="2">
        <v>2958465</v>
      </c>
      <c r="E2899" s="2">
        <v>43344</v>
      </c>
      <c r="F2899" s="28">
        <v>457.6</v>
      </c>
      <c r="G2899" t="s">
        <v>2</v>
      </c>
    </row>
    <row r="2900" spans="1:7" x14ac:dyDescent="0.25">
      <c r="A2900" t="s">
        <v>0</v>
      </c>
      <c r="B2900" t="s">
        <v>2141</v>
      </c>
      <c r="C2900">
        <v>3725000</v>
      </c>
      <c r="D2900" s="2">
        <v>2958465</v>
      </c>
      <c r="E2900" s="2">
        <v>44305</v>
      </c>
      <c r="F2900" s="28">
        <v>146</v>
      </c>
      <c r="G2900" t="s">
        <v>18</v>
      </c>
    </row>
    <row r="2901" spans="1:7" x14ac:dyDescent="0.25">
      <c r="A2901" t="s">
        <v>0</v>
      </c>
      <c r="B2901" t="s">
        <v>2141</v>
      </c>
      <c r="C2901">
        <v>3725183</v>
      </c>
      <c r="D2901" s="2">
        <v>2958465</v>
      </c>
      <c r="E2901" s="2">
        <v>45223</v>
      </c>
      <c r="F2901" s="28">
        <v>198.25</v>
      </c>
      <c r="G2901" t="s">
        <v>2</v>
      </c>
    </row>
    <row r="2902" spans="1:7" x14ac:dyDescent="0.25">
      <c r="A2902" t="s">
        <v>0</v>
      </c>
      <c r="B2902" t="s">
        <v>2141</v>
      </c>
      <c r="C2902">
        <v>3725184</v>
      </c>
      <c r="D2902" s="2">
        <v>2958465</v>
      </c>
      <c r="E2902" s="2">
        <v>45223</v>
      </c>
      <c r="F2902" s="28">
        <v>198.25</v>
      </c>
      <c r="G2902" t="s">
        <v>2</v>
      </c>
    </row>
    <row r="2903" spans="1:7" x14ac:dyDescent="0.25">
      <c r="A2903" t="s">
        <v>0</v>
      </c>
      <c r="B2903" t="s">
        <v>2141</v>
      </c>
      <c r="C2903">
        <v>3725211</v>
      </c>
      <c r="D2903" s="2">
        <v>2958465</v>
      </c>
      <c r="E2903" s="2">
        <v>45223</v>
      </c>
      <c r="F2903" s="28">
        <v>625.95000000000005</v>
      </c>
      <c r="G2903" t="s">
        <v>2</v>
      </c>
    </row>
    <row r="2904" spans="1:7" x14ac:dyDescent="0.25">
      <c r="A2904" t="s">
        <v>0</v>
      </c>
      <c r="B2904" t="s">
        <v>2141</v>
      </c>
      <c r="C2904">
        <v>3725213</v>
      </c>
      <c r="D2904" s="2">
        <v>2958465</v>
      </c>
      <c r="E2904" s="2">
        <v>45223</v>
      </c>
      <c r="F2904" s="28">
        <v>625.95000000000005</v>
      </c>
      <c r="G2904" t="s">
        <v>2</v>
      </c>
    </row>
    <row r="2905" spans="1:7" x14ac:dyDescent="0.25">
      <c r="A2905" t="s">
        <v>0</v>
      </c>
      <c r="B2905" t="s">
        <v>2141</v>
      </c>
      <c r="C2905">
        <v>3725400</v>
      </c>
      <c r="D2905" s="2">
        <v>2958465</v>
      </c>
      <c r="E2905" s="2">
        <v>44305</v>
      </c>
      <c r="F2905" s="28">
        <v>150</v>
      </c>
      <c r="G2905" t="s">
        <v>18</v>
      </c>
    </row>
    <row r="2906" spans="1:7" x14ac:dyDescent="0.25">
      <c r="A2906" t="s">
        <v>0</v>
      </c>
      <c r="B2906" t="s">
        <v>2141</v>
      </c>
      <c r="C2906">
        <v>3725401</v>
      </c>
      <c r="D2906" s="2">
        <v>2958465</v>
      </c>
      <c r="E2906" s="2">
        <v>44305</v>
      </c>
      <c r="F2906" s="28">
        <v>150</v>
      </c>
      <c r="G2906" t="s">
        <v>18</v>
      </c>
    </row>
    <row r="2907" spans="1:7" x14ac:dyDescent="0.25">
      <c r="A2907" t="s">
        <v>0</v>
      </c>
      <c r="B2907" t="s">
        <v>2141</v>
      </c>
      <c r="C2907">
        <v>3725683</v>
      </c>
      <c r="D2907" s="2">
        <v>2958465</v>
      </c>
      <c r="E2907" s="2">
        <v>43396</v>
      </c>
      <c r="F2907" s="28">
        <v>126.1</v>
      </c>
      <c r="G2907" t="s">
        <v>2</v>
      </c>
    </row>
    <row r="2908" spans="1:7" x14ac:dyDescent="0.25">
      <c r="A2908" t="s">
        <v>0</v>
      </c>
      <c r="B2908" t="s">
        <v>2141</v>
      </c>
      <c r="C2908">
        <v>3725684</v>
      </c>
      <c r="D2908" s="2">
        <v>2958465</v>
      </c>
      <c r="E2908" s="2">
        <v>43396</v>
      </c>
      <c r="F2908" s="28">
        <v>126.1</v>
      </c>
      <c r="G2908" t="s">
        <v>2</v>
      </c>
    </row>
    <row r="2909" spans="1:7" x14ac:dyDescent="0.25">
      <c r="A2909" t="s">
        <v>0</v>
      </c>
      <c r="B2909" t="s">
        <v>2141</v>
      </c>
      <c r="C2909">
        <v>3725711</v>
      </c>
      <c r="D2909" s="2">
        <v>2958465</v>
      </c>
      <c r="E2909" s="2">
        <v>43396</v>
      </c>
      <c r="F2909" s="28">
        <v>441.35</v>
      </c>
      <c r="G2909" t="s">
        <v>2</v>
      </c>
    </row>
    <row r="2910" spans="1:7" x14ac:dyDescent="0.25">
      <c r="A2910" t="s">
        <v>0</v>
      </c>
      <c r="B2910" t="s">
        <v>2141</v>
      </c>
      <c r="C2910">
        <v>3725713</v>
      </c>
      <c r="D2910" s="2">
        <v>2958465</v>
      </c>
      <c r="E2910" s="2">
        <v>43396</v>
      </c>
      <c r="F2910" s="28">
        <v>441.35</v>
      </c>
      <c r="G2910" t="s">
        <v>2</v>
      </c>
    </row>
    <row r="2911" spans="1:7" x14ac:dyDescent="0.25">
      <c r="A2911" t="s">
        <v>0</v>
      </c>
      <c r="B2911" t="s">
        <v>2141</v>
      </c>
      <c r="C2911">
        <v>3726000</v>
      </c>
      <c r="D2911" s="2">
        <v>2958465</v>
      </c>
      <c r="E2911" s="2">
        <v>44256</v>
      </c>
      <c r="F2911" s="28">
        <v>179</v>
      </c>
      <c r="G2911" t="s">
        <v>18</v>
      </c>
    </row>
    <row r="2912" spans="1:7" x14ac:dyDescent="0.25">
      <c r="A2912" t="s">
        <v>0</v>
      </c>
      <c r="B2912" t="s">
        <v>2141</v>
      </c>
      <c r="C2912">
        <v>3726183</v>
      </c>
      <c r="D2912" s="2">
        <v>2958465</v>
      </c>
      <c r="E2912" s="2">
        <v>44713</v>
      </c>
      <c r="F2912" s="28">
        <v>194.35</v>
      </c>
      <c r="G2912" t="s">
        <v>2</v>
      </c>
    </row>
    <row r="2913" spans="1:7" x14ac:dyDescent="0.25">
      <c r="A2913" t="s">
        <v>0</v>
      </c>
      <c r="B2913" t="s">
        <v>2141</v>
      </c>
      <c r="C2913">
        <v>3726184</v>
      </c>
      <c r="D2913" s="2">
        <v>2958465</v>
      </c>
      <c r="E2913" s="2">
        <v>44713</v>
      </c>
      <c r="F2913" s="28">
        <v>194.35</v>
      </c>
      <c r="G2913" t="s">
        <v>2</v>
      </c>
    </row>
    <row r="2914" spans="1:7" x14ac:dyDescent="0.25">
      <c r="A2914" t="s">
        <v>0</v>
      </c>
      <c r="B2914" t="s">
        <v>2141</v>
      </c>
      <c r="C2914">
        <v>3726211</v>
      </c>
      <c r="D2914" s="2">
        <v>2958465</v>
      </c>
      <c r="E2914" s="2">
        <v>44713</v>
      </c>
      <c r="F2914" s="28">
        <v>676</v>
      </c>
      <c r="G2914" t="s">
        <v>2</v>
      </c>
    </row>
    <row r="2915" spans="1:7" x14ac:dyDescent="0.25">
      <c r="A2915" t="s">
        <v>0</v>
      </c>
      <c r="B2915" t="s">
        <v>2141</v>
      </c>
      <c r="C2915">
        <v>3726213</v>
      </c>
      <c r="D2915" s="2">
        <v>2958465</v>
      </c>
      <c r="E2915" s="2">
        <v>44713</v>
      </c>
      <c r="F2915" s="28">
        <v>676</v>
      </c>
      <c r="G2915" t="s">
        <v>2</v>
      </c>
    </row>
    <row r="2916" spans="1:7" x14ac:dyDescent="0.25">
      <c r="A2916" t="s">
        <v>0</v>
      </c>
      <c r="B2916" t="s">
        <v>2141</v>
      </c>
      <c r="C2916">
        <v>3726400</v>
      </c>
      <c r="D2916" s="2">
        <v>2958465</v>
      </c>
      <c r="E2916" s="2">
        <v>44305</v>
      </c>
      <c r="F2916" s="28">
        <v>183</v>
      </c>
      <c r="G2916" t="s">
        <v>18</v>
      </c>
    </row>
    <row r="2917" spans="1:7" x14ac:dyDescent="0.25">
      <c r="A2917" t="s">
        <v>0</v>
      </c>
      <c r="B2917" t="s">
        <v>2141</v>
      </c>
      <c r="C2917">
        <v>3726401</v>
      </c>
      <c r="D2917" s="2">
        <v>2958465</v>
      </c>
      <c r="E2917" s="2">
        <v>44305</v>
      </c>
      <c r="F2917" s="28">
        <v>183</v>
      </c>
      <c r="G2917" t="s">
        <v>18</v>
      </c>
    </row>
    <row r="2918" spans="1:7" x14ac:dyDescent="0.25">
      <c r="A2918" t="s">
        <v>0</v>
      </c>
      <c r="B2918" t="s">
        <v>2141</v>
      </c>
      <c r="C2918">
        <v>3726683</v>
      </c>
      <c r="D2918" s="2">
        <v>2958465</v>
      </c>
      <c r="E2918" s="2">
        <v>43344</v>
      </c>
      <c r="F2918" s="28">
        <v>131.94999999999999</v>
      </c>
      <c r="G2918" t="s">
        <v>2</v>
      </c>
    </row>
    <row r="2919" spans="1:7" x14ac:dyDescent="0.25">
      <c r="A2919" t="s">
        <v>0</v>
      </c>
      <c r="B2919" t="s">
        <v>2141</v>
      </c>
      <c r="C2919">
        <v>3726684</v>
      </c>
      <c r="D2919" s="2">
        <v>2958465</v>
      </c>
      <c r="E2919" s="2">
        <v>43344</v>
      </c>
      <c r="F2919" s="28">
        <v>131.94999999999999</v>
      </c>
      <c r="G2919" t="s">
        <v>2</v>
      </c>
    </row>
    <row r="2920" spans="1:7" x14ac:dyDescent="0.25">
      <c r="A2920" t="s">
        <v>0</v>
      </c>
      <c r="B2920" t="s">
        <v>2141</v>
      </c>
      <c r="C2920">
        <v>3726711</v>
      </c>
      <c r="D2920" s="2">
        <v>2958465</v>
      </c>
      <c r="E2920" s="2">
        <v>43344</v>
      </c>
      <c r="F2920" s="28">
        <v>457.6</v>
      </c>
      <c r="G2920" t="s">
        <v>2</v>
      </c>
    </row>
    <row r="2921" spans="1:7" x14ac:dyDescent="0.25">
      <c r="A2921" t="s">
        <v>0</v>
      </c>
      <c r="B2921" t="s">
        <v>2141</v>
      </c>
      <c r="C2921">
        <v>3726713</v>
      </c>
      <c r="D2921" s="2">
        <v>2958465</v>
      </c>
      <c r="E2921" s="2">
        <v>43344</v>
      </c>
      <c r="F2921" s="28">
        <v>457.6</v>
      </c>
      <c r="G2921" t="s">
        <v>2</v>
      </c>
    </row>
    <row r="2922" spans="1:7" x14ac:dyDescent="0.25">
      <c r="A2922" t="s">
        <v>0</v>
      </c>
      <c r="B2922" t="s">
        <v>2141</v>
      </c>
      <c r="C2922">
        <v>3805000</v>
      </c>
      <c r="D2922" s="2">
        <v>2958465</v>
      </c>
      <c r="E2922" s="2">
        <v>44305</v>
      </c>
      <c r="F2922" s="28">
        <v>185</v>
      </c>
      <c r="G2922" t="s">
        <v>18</v>
      </c>
    </row>
    <row r="2923" spans="1:7" x14ac:dyDescent="0.25">
      <c r="A2923" t="s">
        <v>0</v>
      </c>
      <c r="B2923" t="s">
        <v>2141</v>
      </c>
      <c r="C2923">
        <v>3805400</v>
      </c>
      <c r="D2923" s="2">
        <v>2958465</v>
      </c>
      <c r="E2923" s="2">
        <v>44305</v>
      </c>
      <c r="F2923" s="28">
        <v>189</v>
      </c>
      <c r="G2923" t="s">
        <v>18</v>
      </c>
    </row>
    <row r="2924" spans="1:7" x14ac:dyDescent="0.25">
      <c r="A2924" t="s">
        <v>0</v>
      </c>
      <c r="B2924" t="s">
        <v>2141</v>
      </c>
      <c r="C2924">
        <v>3805401</v>
      </c>
      <c r="D2924" s="2">
        <v>2958465</v>
      </c>
      <c r="E2924" s="2">
        <v>44305</v>
      </c>
      <c r="F2924" s="28">
        <v>189</v>
      </c>
      <c r="G2924" t="s">
        <v>18</v>
      </c>
    </row>
    <row r="2925" spans="1:7" x14ac:dyDescent="0.25">
      <c r="A2925" t="s">
        <v>0</v>
      </c>
      <c r="B2925" t="s">
        <v>2141</v>
      </c>
      <c r="C2925">
        <v>3809000</v>
      </c>
      <c r="D2925" s="2">
        <v>2958465</v>
      </c>
      <c r="E2925" s="2">
        <v>44305</v>
      </c>
      <c r="F2925" s="28">
        <v>194</v>
      </c>
      <c r="G2925" t="s">
        <v>18</v>
      </c>
    </row>
    <row r="2926" spans="1:7" x14ac:dyDescent="0.25">
      <c r="A2926" t="s">
        <v>0</v>
      </c>
      <c r="B2926" t="s">
        <v>2141</v>
      </c>
      <c r="C2926">
        <v>3809400</v>
      </c>
      <c r="D2926" s="2">
        <v>2958465</v>
      </c>
      <c r="E2926" s="2">
        <v>44305</v>
      </c>
      <c r="F2926" s="28">
        <v>198</v>
      </c>
      <c r="G2926" t="s">
        <v>18</v>
      </c>
    </row>
    <row r="2927" spans="1:7" x14ac:dyDescent="0.25">
      <c r="A2927" t="s">
        <v>0</v>
      </c>
      <c r="B2927" t="s">
        <v>2141</v>
      </c>
      <c r="C2927">
        <v>3809401</v>
      </c>
      <c r="D2927" s="2">
        <v>2958465</v>
      </c>
      <c r="E2927" s="2">
        <v>44305</v>
      </c>
      <c r="F2927" s="28">
        <v>198</v>
      </c>
      <c r="G2927" t="s">
        <v>18</v>
      </c>
    </row>
    <row r="2928" spans="1:7" x14ac:dyDescent="0.25">
      <c r="A2928" t="s">
        <v>0</v>
      </c>
      <c r="B2928" t="s">
        <v>2141</v>
      </c>
      <c r="C2928">
        <v>3809410</v>
      </c>
      <c r="D2928" s="2">
        <v>2958465</v>
      </c>
      <c r="E2928" s="2">
        <v>44305</v>
      </c>
      <c r="F2928" s="28">
        <v>198</v>
      </c>
      <c r="G2928" t="s">
        <v>18</v>
      </c>
    </row>
    <row r="2929" spans="1:7" x14ac:dyDescent="0.25">
      <c r="A2929" t="s">
        <v>0</v>
      </c>
      <c r="B2929" t="s">
        <v>2141</v>
      </c>
      <c r="C2929">
        <v>3810000</v>
      </c>
      <c r="D2929" s="2">
        <v>2958465</v>
      </c>
      <c r="E2929" s="2">
        <v>44305</v>
      </c>
      <c r="F2929" s="28">
        <v>200</v>
      </c>
      <c r="G2929" t="s">
        <v>18</v>
      </c>
    </row>
    <row r="2930" spans="1:7" x14ac:dyDescent="0.25">
      <c r="A2930" t="s">
        <v>0</v>
      </c>
      <c r="B2930" t="s">
        <v>2141</v>
      </c>
      <c r="C2930">
        <v>3810400</v>
      </c>
      <c r="D2930" s="2">
        <v>2958465</v>
      </c>
      <c r="E2930" s="2">
        <v>44305</v>
      </c>
      <c r="F2930" s="28">
        <v>204</v>
      </c>
      <c r="G2930" t="s">
        <v>18</v>
      </c>
    </row>
    <row r="2931" spans="1:7" x14ac:dyDescent="0.25">
      <c r="A2931" t="s">
        <v>0</v>
      </c>
      <c r="B2931" t="s">
        <v>2141</v>
      </c>
      <c r="C2931">
        <v>3810401</v>
      </c>
      <c r="D2931" s="2">
        <v>2958465</v>
      </c>
      <c r="E2931" s="2">
        <v>44305</v>
      </c>
      <c r="F2931" s="28">
        <v>204</v>
      </c>
      <c r="G2931" t="s">
        <v>18</v>
      </c>
    </row>
    <row r="2932" spans="1:7" x14ac:dyDescent="0.25">
      <c r="A2932" t="s">
        <v>0</v>
      </c>
      <c r="B2932" t="s">
        <v>2141</v>
      </c>
      <c r="C2932">
        <v>3811000</v>
      </c>
      <c r="D2932" s="2">
        <v>2958465</v>
      </c>
      <c r="E2932" s="2">
        <v>44305</v>
      </c>
      <c r="F2932" s="28">
        <v>208</v>
      </c>
      <c r="G2932" t="s">
        <v>18</v>
      </c>
    </row>
    <row r="2933" spans="1:7" x14ac:dyDescent="0.25">
      <c r="A2933" t="s">
        <v>0</v>
      </c>
      <c r="B2933" t="s">
        <v>2141</v>
      </c>
      <c r="C2933">
        <v>3811400</v>
      </c>
      <c r="D2933" s="2">
        <v>2958465</v>
      </c>
      <c r="E2933" s="2">
        <v>44305</v>
      </c>
      <c r="F2933" s="28">
        <v>212</v>
      </c>
      <c r="G2933" t="s">
        <v>18</v>
      </c>
    </row>
    <row r="2934" spans="1:7" x14ac:dyDescent="0.25">
      <c r="A2934" t="s">
        <v>0</v>
      </c>
      <c r="B2934" t="s">
        <v>2141</v>
      </c>
      <c r="C2934">
        <v>3811401</v>
      </c>
      <c r="D2934" s="2">
        <v>2958465</v>
      </c>
      <c r="E2934" s="2">
        <v>44305</v>
      </c>
      <c r="F2934" s="28">
        <v>212</v>
      </c>
      <c r="G2934" t="s">
        <v>18</v>
      </c>
    </row>
    <row r="2935" spans="1:7" x14ac:dyDescent="0.25">
      <c r="A2935" t="s">
        <v>0</v>
      </c>
      <c r="B2935" t="s">
        <v>2141</v>
      </c>
      <c r="C2935">
        <v>3901000</v>
      </c>
      <c r="D2935" s="2">
        <v>2958465</v>
      </c>
      <c r="E2935" s="2">
        <v>44713</v>
      </c>
      <c r="F2935" s="28">
        <v>201</v>
      </c>
      <c r="G2935" t="s">
        <v>18</v>
      </c>
    </row>
    <row r="2936" spans="1:7" x14ac:dyDescent="0.25">
      <c r="A2936" t="s">
        <v>0</v>
      </c>
      <c r="B2936" t="s">
        <v>2141</v>
      </c>
      <c r="C2936">
        <v>3901400</v>
      </c>
      <c r="D2936" s="2">
        <v>2958465</v>
      </c>
      <c r="E2936" s="2">
        <v>44713</v>
      </c>
      <c r="F2936" s="28">
        <v>205</v>
      </c>
      <c r="G2936" t="s">
        <v>18</v>
      </c>
    </row>
    <row r="2937" spans="1:7" x14ac:dyDescent="0.25">
      <c r="A2937" t="s">
        <v>0</v>
      </c>
      <c r="B2937" t="s">
        <v>2141</v>
      </c>
      <c r="C2937">
        <v>3901401</v>
      </c>
      <c r="D2937" s="2">
        <v>2958465</v>
      </c>
      <c r="E2937" s="2">
        <v>44713</v>
      </c>
      <c r="F2937" s="28">
        <v>205</v>
      </c>
      <c r="G2937" t="s">
        <v>18</v>
      </c>
    </row>
    <row r="2938" spans="1:7" x14ac:dyDescent="0.25">
      <c r="A2938" t="s">
        <v>0</v>
      </c>
      <c r="B2938" t="s">
        <v>2141</v>
      </c>
      <c r="C2938">
        <v>3902000</v>
      </c>
      <c r="D2938" s="2">
        <v>2958465</v>
      </c>
      <c r="E2938" s="2">
        <v>44713</v>
      </c>
      <c r="F2938" s="28">
        <v>201</v>
      </c>
      <c r="G2938" t="s">
        <v>18</v>
      </c>
    </row>
    <row r="2939" spans="1:7" x14ac:dyDescent="0.25">
      <c r="A2939" t="s">
        <v>0</v>
      </c>
      <c r="B2939" t="s">
        <v>2141</v>
      </c>
      <c r="C2939">
        <v>3902400</v>
      </c>
      <c r="D2939" s="2">
        <v>2958465</v>
      </c>
      <c r="E2939" s="2">
        <v>44713</v>
      </c>
      <c r="F2939" s="28">
        <v>205</v>
      </c>
      <c r="G2939" t="s">
        <v>18</v>
      </c>
    </row>
    <row r="2940" spans="1:7" x14ac:dyDescent="0.25">
      <c r="A2940" t="s">
        <v>0</v>
      </c>
      <c r="B2940" t="s">
        <v>2141</v>
      </c>
      <c r="C2940">
        <v>3902401</v>
      </c>
      <c r="D2940" s="2">
        <v>2958465</v>
      </c>
      <c r="E2940" s="2">
        <v>44713</v>
      </c>
      <c r="F2940" s="28">
        <v>205</v>
      </c>
      <c r="G2940" t="s">
        <v>18</v>
      </c>
    </row>
    <row r="2941" spans="1:7" x14ac:dyDescent="0.25">
      <c r="A2941" t="s">
        <v>0</v>
      </c>
      <c r="B2941" t="s">
        <v>2141</v>
      </c>
      <c r="C2941">
        <v>3905000</v>
      </c>
      <c r="D2941" s="2">
        <v>2958465</v>
      </c>
      <c r="E2941" s="2">
        <v>44713</v>
      </c>
      <c r="F2941" s="28">
        <v>201</v>
      </c>
      <c r="G2941" t="s">
        <v>18</v>
      </c>
    </row>
    <row r="2942" spans="1:7" x14ac:dyDescent="0.25">
      <c r="A2942" t="s">
        <v>0</v>
      </c>
      <c r="B2942" t="s">
        <v>2141</v>
      </c>
      <c r="C2942">
        <v>3905400</v>
      </c>
      <c r="D2942" s="2">
        <v>2958465</v>
      </c>
      <c r="E2942" s="2">
        <v>44713</v>
      </c>
      <c r="F2942" s="28">
        <v>205</v>
      </c>
      <c r="G2942" t="s">
        <v>18</v>
      </c>
    </row>
    <row r="2943" spans="1:7" x14ac:dyDescent="0.25">
      <c r="A2943" t="s">
        <v>0</v>
      </c>
      <c r="B2943" t="s">
        <v>2141</v>
      </c>
      <c r="C2943">
        <v>3905401</v>
      </c>
      <c r="D2943" s="2">
        <v>2958465</v>
      </c>
      <c r="E2943" s="2">
        <v>44713</v>
      </c>
      <c r="F2943" s="28">
        <v>205</v>
      </c>
      <c r="G2943" t="s">
        <v>18</v>
      </c>
    </row>
    <row r="2944" spans="1:7" x14ac:dyDescent="0.25">
      <c r="A2944" t="s">
        <v>0</v>
      </c>
      <c r="B2944" t="s">
        <v>2141</v>
      </c>
      <c r="C2944">
        <v>3906000</v>
      </c>
      <c r="D2944" s="2">
        <v>2958465</v>
      </c>
      <c r="E2944" s="2">
        <v>44713</v>
      </c>
      <c r="F2944" s="28">
        <v>201</v>
      </c>
      <c r="G2944" t="s">
        <v>18</v>
      </c>
    </row>
    <row r="2945" spans="1:7" x14ac:dyDescent="0.25">
      <c r="A2945" t="s">
        <v>0</v>
      </c>
      <c r="B2945" t="s">
        <v>2141</v>
      </c>
      <c r="C2945">
        <v>3906400</v>
      </c>
      <c r="D2945" s="2">
        <v>2958465</v>
      </c>
      <c r="E2945" s="2">
        <v>44713</v>
      </c>
      <c r="F2945" s="28">
        <v>205</v>
      </c>
      <c r="G2945" t="s">
        <v>18</v>
      </c>
    </row>
    <row r="2946" spans="1:7" x14ac:dyDescent="0.25">
      <c r="A2946" t="s">
        <v>0</v>
      </c>
      <c r="B2946" t="s">
        <v>2141</v>
      </c>
      <c r="C2946">
        <v>3906401</v>
      </c>
      <c r="D2946" s="2">
        <v>2958465</v>
      </c>
      <c r="E2946" s="2">
        <v>44713</v>
      </c>
      <c r="F2946" s="28">
        <v>205</v>
      </c>
      <c r="G2946" t="s">
        <v>18</v>
      </c>
    </row>
    <row r="2947" spans="1:7" x14ac:dyDescent="0.25">
      <c r="A2947" t="s">
        <v>0</v>
      </c>
      <c r="B2947" t="s">
        <v>2141</v>
      </c>
      <c r="C2947">
        <v>3908000</v>
      </c>
      <c r="D2947" s="2">
        <v>2958465</v>
      </c>
      <c r="E2947" s="2">
        <v>44713</v>
      </c>
      <c r="F2947" s="28">
        <v>191</v>
      </c>
      <c r="G2947" t="s">
        <v>18</v>
      </c>
    </row>
    <row r="2948" spans="1:7" x14ac:dyDescent="0.25">
      <c r="A2948" t="s">
        <v>0</v>
      </c>
      <c r="B2948" t="s">
        <v>2141</v>
      </c>
      <c r="C2948">
        <v>3908263</v>
      </c>
      <c r="D2948" s="2">
        <v>2958465</v>
      </c>
      <c r="E2948" s="2">
        <v>44713</v>
      </c>
      <c r="F2948" s="28">
        <v>3328.65</v>
      </c>
      <c r="G2948" t="s">
        <v>3</v>
      </c>
    </row>
    <row r="2949" spans="1:7" x14ac:dyDescent="0.25">
      <c r="A2949" t="s">
        <v>0</v>
      </c>
      <c r="B2949" t="s">
        <v>2141</v>
      </c>
      <c r="C2949">
        <v>3908265</v>
      </c>
      <c r="D2949" s="2">
        <v>2958465</v>
      </c>
      <c r="E2949" s="2">
        <v>44713</v>
      </c>
      <c r="F2949" s="28">
        <v>3328.65</v>
      </c>
      <c r="G2949" t="s">
        <v>3</v>
      </c>
    </row>
    <row r="2950" spans="1:7" x14ac:dyDescent="0.25">
      <c r="A2950" t="s">
        <v>0</v>
      </c>
      <c r="B2950" t="s">
        <v>2141</v>
      </c>
      <c r="C2950">
        <v>3908271</v>
      </c>
      <c r="D2950" s="2">
        <v>2958465</v>
      </c>
      <c r="E2950" s="2">
        <v>44713</v>
      </c>
      <c r="F2950" s="28">
        <v>201</v>
      </c>
      <c r="G2950" t="s">
        <v>18</v>
      </c>
    </row>
    <row r="2951" spans="1:7" x14ac:dyDescent="0.25">
      <c r="A2951" t="s">
        <v>0</v>
      </c>
      <c r="B2951" t="s">
        <v>2141</v>
      </c>
      <c r="C2951">
        <v>3908288</v>
      </c>
      <c r="D2951" s="2">
        <v>2958465</v>
      </c>
      <c r="E2951" s="2">
        <v>44886</v>
      </c>
      <c r="F2951" s="28">
        <v>201</v>
      </c>
      <c r="G2951" t="s">
        <v>18</v>
      </c>
    </row>
    <row r="2952" spans="1:7" x14ac:dyDescent="0.25">
      <c r="A2952" t="s">
        <v>0</v>
      </c>
      <c r="B2952" t="s">
        <v>2141</v>
      </c>
      <c r="C2952">
        <v>3908400</v>
      </c>
      <c r="D2952" s="2">
        <v>2958465</v>
      </c>
      <c r="E2952" s="2">
        <v>44713</v>
      </c>
      <c r="F2952" s="28">
        <v>195</v>
      </c>
      <c r="G2952" t="s">
        <v>18</v>
      </c>
    </row>
    <row r="2953" spans="1:7" x14ac:dyDescent="0.25">
      <c r="A2953" t="s">
        <v>0</v>
      </c>
      <c r="B2953" t="s">
        <v>2141</v>
      </c>
      <c r="C2953">
        <v>3908401</v>
      </c>
      <c r="D2953" s="2">
        <v>2958465</v>
      </c>
      <c r="E2953" s="2">
        <v>44713</v>
      </c>
      <c r="F2953" s="28">
        <v>195</v>
      </c>
      <c r="G2953" t="s">
        <v>18</v>
      </c>
    </row>
    <row r="2954" spans="1:7" x14ac:dyDescent="0.25">
      <c r="A2954" t="s">
        <v>0</v>
      </c>
      <c r="B2954" t="s">
        <v>2141</v>
      </c>
      <c r="C2954">
        <v>3908765</v>
      </c>
      <c r="D2954" s="2">
        <v>2958465</v>
      </c>
      <c r="E2954" s="2">
        <v>43344</v>
      </c>
      <c r="F2954" s="28">
        <v>2698.8</v>
      </c>
      <c r="G2954" t="s">
        <v>3</v>
      </c>
    </row>
    <row r="2955" spans="1:7" x14ac:dyDescent="0.25">
      <c r="A2955" t="s">
        <v>0</v>
      </c>
      <c r="B2955" t="s">
        <v>2141</v>
      </c>
      <c r="C2955">
        <v>3910000</v>
      </c>
      <c r="D2955" s="2">
        <v>2958465</v>
      </c>
      <c r="E2955" s="2">
        <v>44713</v>
      </c>
      <c r="F2955" s="28">
        <v>191</v>
      </c>
      <c r="G2955" t="s">
        <v>18</v>
      </c>
    </row>
    <row r="2956" spans="1:7" x14ac:dyDescent="0.25">
      <c r="A2956" t="s">
        <v>0</v>
      </c>
      <c r="B2956" t="s">
        <v>2141</v>
      </c>
      <c r="C2956">
        <v>3910400</v>
      </c>
      <c r="D2956" s="2">
        <v>2958465</v>
      </c>
      <c r="E2956" s="2">
        <v>44713</v>
      </c>
      <c r="F2956" s="28">
        <v>195</v>
      </c>
      <c r="G2956" t="s">
        <v>18</v>
      </c>
    </row>
    <row r="2957" spans="1:7" x14ac:dyDescent="0.25">
      <c r="A2957" t="s">
        <v>0</v>
      </c>
      <c r="B2957" t="s">
        <v>2141</v>
      </c>
      <c r="C2957">
        <v>3910401</v>
      </c>
      <c r="D2957" s="2">
        <v>2958465</v>
      </c>
      <c r="E2957" s="2">
        <v>44713</v>
      </c>
      <c r="F2957" s="28">
        <v>195</v>
      </c>
      <c r="G2957" t="s">
        <v>18</v>
      </c>
    </row>
    <row r="2958" spans="1:7" x14ac:dyDescent="0.25">
      <c r="A2958" t="s">
        <v>0</v>
      </c>
      <c r="B2958" t="s">
        <v>2141</v>
      </c>
      <c r="C2958">
        <v>3911000</v>
      </c>
      <c r="D2958" s="2">
        <v>2958465</v>
      </c>
      <c r="E2958" s="2">
        <v>44713</v>
      </c>
      <c r="F2958" s="28">
        <v>201</v>
      </c>
      <c r="G2958" t="s">
        <v>18</v>
      </c>
    </row>
    <row r="2959" spans="1:7" x14ac:dyDescent="0.25">
      <c r="A2959" t="s">
        <v>0</v>
      </c>
      <c r="B2959" t="s">
        <v>2141</v>
      </c>
      <c r="C2959">
        <v>3911400</v>
      </c>
      <c r="D2959" s="2">
        <v>2958465</v>
      </c>
      <c r="E2959" s="2">
        <v>44713</v>
      </c>
      <c r="F2959" s="28">
        <v>205</v>
      </c>
      <c r="G2959" t="s">
        <v>18</v>
      </c>
    </row>
    <row r="2960" spans="1:7" x14ac:dyDescent="0.25">
      <c r="A2960" t="s">
        <v>0</v>
      </c>
      <c r="B2960" t="s">
        <v>2141</v>
      </c>
      <c r="C2960">
        <v>3911401</v>
      </c>
      <c r="D2960" s="2">
        <v>2958465</v>
      </c>
      <c r="E2960" s="2">
        <v>44713</v>
      </c>
      <c r="F2960" s="28">
        <v>205</v>
      </c>
      <c r="G2960" t="s">
        <v>18</v>
      </c>
    </row>
    <row r="2961" spans="1:7" x14ac:dyDescent="0.25">
      <c r="A2961" t="s">
        <v>0</v>
      </c>
      <c r="B2961" t="s">
        <v>2141</v>
      </c>
      <c r="C2961">
        <v>3912000</v>
      </c>
      <c r="D2961" s="2">
        <v>2958465</v>
      </c>
      <c r="E2961" s="2">
        <v>44713</v>
      </c>
      <c r="F2961" s="28">
        <v>191</v>
      </c>
      <c r="G2961" t="s">
        <v>18</v>
      </c>
    </row>
    <row r="2962" spans="1:7" x14ac:dyDescent="0.25">
      <c r="A2962" t="s">
        <v>0</v>
      </c>
      <c r="B2962" t="s">
        <v>2141</v>
      </c>
      <c r="C2962">
        <v>3912400</v>
      </c>
      <c r="D2962" s="2">
        <v>2958465</v>
      </c>
      <c r="E2962" s="2">
        <v>44713</v>
      </c>
      <c r="F2962" s="28">
        <v>195</v>
      </c>
      <c r="G2962" t="s">
        <v>18</v>
      </c>
    </row>
    <row r="2963" spans="1:7" x14ac:dyDescent="0.25">
      <c r="A2963" t="s">
        <v>0</v>
      </c>
      <c r="B2963" t="s">
        <v>2141</v>
      </c>
      <c r="C2963">
        <v>3912401</v>
      </c>
      <c r="D2963" s="2">
        <v>2958465</v>
      </c>
      <c r="E2963" s="2">
        <v>44713</v>
      </c>
      <c r="F2963" s="28">
        <v>195</v>
      </c>
      <c r="G2963" t="s">
        <v>18</v>
      </c>
    </row>
    <row r="2964" spans="1:7" x14ac:dyDescent="0.25">
      <c r="A2964" t="s">
        <v>0</v>
      </c>
      <c r="B2964" t="s">
        <v>2141</v>
      </c>
      <c r="C2964">
        <v>3916000</v>
      </c>
      <c r="D2964" s="2">
        <v>2958465</v>
      </c>
      <c r="E2964" s="2">
        <v>44305</v>
      </c>
      <c r="F2964" s="28">
        <v>150</v>
      </c>
      <c r="G2964" t="s">
        <v>18</v>
      </c>
    </row>
    <row r="2965" spans="1:7" x14ac:dyDescent="0.25">
      <c r="A2965" t="s">
        <v>0</v>
      </c>
      <c r="B2965" t="s">
        <v>2141</v>
      </c>
      <c r="C2965">
        <v>3916400</v>
      </c>
      <c r="D2965" s="2">
        <v>2958465</v>
      </c>
      <c r="E2965" s="2">
        <v>44305</v>
      </c>
      <c r="F2965" s="28">
        <v>154</v>
      </c>
      <c r="G2965" t="s">
        <v>18</v>
      </c>
    </row>
    <row r="2966" spans="1:7" x14ac:dyDescent="0.25">
      <c r="A2966" t="s">
        <v>0</v>
      </c>
      <c r="B2966" t="s">
        <v>2141</v>
      </c>
      <c r="C2966">
        <v>3916401</v>
      </c>
      <c r="D2966" s="2">
        <v>2958465</v>
      </c>
      <c r="E2966" s="2">
        <v>44305</v>
      </c>
      <c r="F2966" s="28">
        <v>154</v>
      </c>
      <c r="G2966" t="s">
        <v>18</v>
      </c>
    </row>
    <row r="2967" spans="1:7" x14ac:dyDescent="0.25">
      <c r="A2967" t="s">
        <v>0</v>
      </c>
      <c r="B2967" t="s">
        <v>2141</v>
      </c>
      <c r="C2967">
        <v>3921000</v>
      </c>
      <c r="D2967" s="2">
        <v>2958465</v>
      </c>
      <c r="E2967" s="2">
        <v>44305</v>
      </c>
      <c r="F2967" s="28">
        <v>201</v>
      </c>
      <c r="G2967" t="s">
        <v>18</v>
      </c>
    </row>
    <row r="2968" spans="1:7" x14ac:dyDescent="0.25">
      <c r="A2968" t="s">
        <v>0</v>
      </c>
      <c r="B2968" t="s">
        <v>2141</v>
      </c>
      <c r="C2968">
        <v>3921400</v>
      </c>
      <c r="D2968" s="2">
        <v>2958465</v>
      </c>
      <c r="E2968" s="2">
        <v>44305</v>
      </c>
      <c r="F2968" s="28">
        <v>205</v>
      </c>
      <c r="G2968" t="s">
        <v>18</v>
      </c>
    </row>
    <row r="2969" spans="1:7" x14ac:dyDescent="0.25">
      <c r="A2969" t="s">
        <v>0</v>
      </c>
      <c r="B2969" t="s">
        <v>2141</v>
      </c>
      <c r="C2969">
        <v>3921401</v>
      </c>
      <c r="D2969" s="2">
        <v>2958465</v>
      </c>
      <c r="E2969" s="2">
        <v>44305</v>
      </c>
      <c r="F2969" s="28">
        <v>205</v>
      </c>
      <c r="G2969" t="s">
        <v>18</v>
      </c>
    </row>
    <row r="2970" spans="1:7" x14ac:dyDescent="0.25">
      <c r="A2970" t="s">
        <v>0</v>
      </c>
      <c r="B2970" t="s">
        <v>2141</v>
      </c>
      <c r="C2970">
        <v>3923000</v>
      </c>
      <c r="D2970" s="2">
        <v>2958465</v>
      </c>
      <c r="E2970" s="2">
        <v>44305</v>
      </c>
      <c r="F2970" s="28">
        <v>167</v>
      </c>
      <c r="G2970" t="s">
        <v>18</v>
      </c>
    </row>
    <row r="2971" spans="1:7" x14ac:dyDescent="0.25">
      <c r="A2971" t="s">
        <v>0</v>
      </c>
      <c r="B2971" t="s">
        <v>2141</v>
      </c>
      <c r="C2971">
        <v>3923288</v>
      </c>
      <c r="D2971" s="2">
        <v>2958465</v>
      </c>
      <c r="E2971" s="2">
        <v>44305</v>
      </c>
      <c r="F2971" s="28">
        <v>179</v>
      </c>
      <c r="G2971" t="s">
        <v>18</v>
      </c>
    </row>
    <row r="2972" spans="1:7" x14ac:dyDescent="0.25">
      <c r="A2972" t="s">
        <v>0</v>
      </c>
      <c r="B2972" t="s">
        <v>2141</v>
      </c>
      <c r="C2972">
        <v>3923400</v>
      </c>
      <c r="D2972" s="2">
        <v>2958465</v>
      </c>
      <c r="E2972" s="2">
        <v>44305</v>
      </c>
      <c r="F2972" s="28">
        <v>171</v>
      </c>
      <c r="G2972" t="s">
        <v>18</v>
      </c>
    </row>
    <row r="2973" spans="1:7" x14ac:dyDescent="0.25">
      <c r="A2973" t="s">
        <v>0</v>
      </c>
      <c r="B2973" t="s">
        <v>2141</v>
      </c>
      <c r="C2973">
        <v>3923401</v>
      </c>
      <c r="D2973" s="2">
        <v>2958465</v>
      </c>
      <c r="E2973" s="2">
        <v>44305</v>
      </c>
      <c r="F2973" s="28">
        <v>171</v>
      </c>
      <c r="G2973" t="s">
        <v>18</v>
      </c>
    </row>
    <row r="2974" spans="1:7" x14ac:dyDescent="0.25">
      <c r="A2974" t="s">
        <v>0</v>
      </c>
      <c r="B2974" t="s">
        <v>2141</v>
      </c>
      <c r="C2974">
        <v>3930000</v>
      </c>
      <c r="D2974" s="2">
        <v>2958465</v>
      </c>
      <c r="E2974" s="2">
        <v>45207</v>
      </c>
      <c r="F2974" s="28">
        <v>1096</v>
      </c>
      <c r="G2974" t="s">
        <v>18</v>
      </c>
    </row>
    <row r="2975" spans="1:7" x14ac:dyDescent="0.25">
      <c r="A2975" t="s">
        <v>0</v>
      </c>
      <c r="B2975" t="s">
        <v>2141</v>
      </c>
      <c r="C2975">
        <v>3930400</v>
      </c>
      <c r="D2975" s="2">
        <v>2958465</v>
      </c>
      <c r="E2975" s="2">
        <v>45207</v>
      </c>
      <c r="F2975" s="28">
        <v>1100</v>
      </c>
      <c r="G2975" t="s">
        <v>18</v>
      </c>
    </row>
    <row r="2976" spans="1:7" x14ac:dyDescent="0.25">
      <c r="A2976" t="s">
        <v>0</v>
      </c>
      <c r="B2976" t="s">
        <v>2141</v>
      </c>
      <c r="C2976">
        <v>3930401</v>
      </c>
      <c r="D2976" s="2">
        <v>2958465</v>
      </c>
      <c r="E2976" s="2">
        <v>45207</v>
      </c>
      <c r="F2976" s="28">
        <v>1100</v>
      </c>
      <c r="G2976" t="s">
        <v>18</v>
      </c>
    </row>
    <row r="2977" spans="1:7" x14ac:dyDescent="0.25">
      <c r="A2977" t="s">
        <v>0</v>
      </c>
      <c r="B2977" t="s">
        <v>2141</v>
      </c>
      <c r="C2977">
        <v>3931000</v>
      </c>
      <c r="D2977" s="2">
        <v>2958465</v>
      </c>
      <c r="E2977" s="2">
        <v>45207</v>
      </c>
      <c r="F2977" s="28">
        <v>1096</v>
      </c>
      <c r="G2977" t="s">
        <v>18</v>
      </c>
    </row>
    <row r="2978" spans="1:7" x14ac:dyDescent="0.25">
      <c r="A2978" t="s">
        <v>0</v>
      </c>
      <c r="B2978" t="s">
        <v>2141</v>
      </c>
      <c r="C2978">
        <v>3931400</v>
      </c>
      <c r="D2978" s="2">
        <v>2958465</v>
      </c>
      <c r="E2978" s="2">
        <v>45207</v>
      </c>
      <c r="F2978" s="28">
        <v>1100</v>
      </c>
      <c r="G2978" t="s">
        <v>18</v>
      </c>
    </row>
    <row r="2979" spans="1:7" x14ac:dyDescent="0.25">
      <c r="A2979" t="s">
        <v>0</v>
      </c>
      <c r="B2979" t="s">
        <v>2141</v>
      </c>
      <c r="C2979">
        <v>3931401</v>
      </c>
      <c r="D2979" s="2">
        <v>2958465</v>
      </c>
      <c r="E2979" s="2">
        <v>45207</v>
      </c>
      <c r="F2979" s="28">
        <v>1100</v>
      </c>
      <c r="G2979" t="s">
        <v>18</v>
      </c>
    </row>
    <row r="2980" spans="1:7" x14ac:dyDescent="0.25">
      <c r="A2980" t="s">
        <v>0</v>
      </c>
      <c r="B2980" t="s">
        <v>2141</v>
      </c>
      <c r="C2980">
        <v>3932000</v>
      </c>
      <c r="D2980" s="2">
        <v>2958465</v>
      </c>
      <c r="E2980" s="2">
        <v>45207</v>
      </c>
      <c r="F2980" s="28">
        <v>1396</v>
      </c>
      <c r="G2980" t="s">
        <v>18</v>
      </c>
    </row>
    <row r="2981" spans="1:7" x14ac:dyDescent="0.25">
      <c r="A2981" t="s">
        <v>0</v>
      </c>
      <c r="B2981" t="s">
        <v>2141</v>
      </c>
      <c r="C2981">
        <v>3932288</v>
      </c>
      <c r="D2981" s="2">
        <v>2958465</v>
      </c>
      <c r="E2981" s="2">
        <v>44713</v>
      </c>
      <c r="F2981" s="28">
        <v>1760</v>
      </c>
      <c r="G2981" t="s">
        <v>18</v>
      </c>
    </row>
    <row r="2982" spans="1:7" x14ac:dyDescent="0.25">
      <c r="A2982" t="s">
        <v>0</v>
      </c>
      <c r="B2982" t="s">
        <v>2141</v>
      </c>
      <c r="C2982">
        <v>3932400</v>
      </c>
      <c r="D2982" s="2">
        <v>2958465</v>
      </c>
      <c r="E2982" s="2">
        <v>45207</v>
      </c>
      <c r="F2982" s="28">
        <v>1400</v>
      </c>
      <c r="G2982" t="s">
        <v>18</v>
      </c>
    </row>
    <row r="2983" spans="1:7" x14ac:dyDescent="0.25">
      <c r="A2983" t="s">
        <v>0</v>
      </c>
      <c r="B2983" t="s">
        <v>2141</v>
      </c>
      <c r="C2983">
        <v>3932401</v>
      </c>
      <c r="D2983" s="2">
        <v>2958465</v>
      </c>
      <c r="E2983" s="2">
        <v>45207</v>
      </c>
      <c r="F2983" s="28">
        <v>1400</v>
      </c>
      <c r="G2983" t="s">
        <v>18</v>
      </c>
    </row>
    <row r="2984" spans="1:7" x14ac:dyDescent="0.25">
      <c r="A2984" t="s">
        <v>0</v>
      </c>
      <c r="B2984" t="s">
        <v>2141</v>
      </c>
      <c r="C2984">
        <v>3935000</v>
      </c>
      <c r="D2984" s="2">
        <v>2958465</v>
      </c>
      <c r="E2984" s="2">
        <v>45207</v>
      </c>
      <c r="F2984" s="28">
        <v>896</v>
      </c>
      <c r="G2984" t="s">
        <v>18</v>
      </c>
    </row>
    <row r="2985" spans="1:7" x14ac:dyDescent="0.25">
      <c r="A2985" t="s">
        <v>0</v>
      </c>
      <c r="B2985" t="s">
        <v>2141</v>
      </c>
      <c r="C2985">
        <v>3935263</v>
      </c>
      <c r="D2985" s="2">
        <v>2958465</v>
      </c>
      <c r="E2985" s="2">
        <v>44713</v>
      </c>
      <c r="F2985" s="28">
        <v>22055.8</v>
      </c>
      <c r="G2985" t="s">
        <v>3</v>
      </c>
    </row>
    <row r="2986" spans="1:7" x14ac:dyDescent="0.25">
      <c r="A2986" t="s">
        <v>0</v>
      </c>
      <c r="B2986" t="s">
        <v>2141</v>
      </c>
      <c r="C2986">
        <v>3935265</v>
      </c>
      <c r="D2986" s="2">
        <v>2958465</v>
      </c>
      <c r="E2986" s="2">
        <v>44713</v>
      </c>
      <c r="F2986" s="28">
        <v>22055.8</v>
      </c>
      <c r="G2986" t="s">
        <v>3</v>
      </c>
    </row>
    <row r="2987" spans="1:7" x14ac:dyDescent="0.25">
      <c r="A2987" t="s">
        <v>0</v>
      </c>
      <c r="B2987" t="s">
        <v>2141</v>
      </c>
      <c r="C2987">
        <v>3935400</v>
      </c>
      <c r="D2987" s="2">
        <v>2958465</v>
      </c>
      <c r="E2987" s="2">
        <v>45207</v>
      </c>
      <c r="F2987" s="28">
        <v>900</v>
      </c>
      <c r="G2987" t="s">
        <v>18</v>
      </c>
    </row>
    <row r="2988" spans="1:7" x14ac:dyDescent="0.25">
      <c r="A2988" t="s">
        <v>0</v>
      </c>
      <c r="B2988" t="s">
        <v>2141</v>
      </c>
      <c r="C2988">
        <v>3935401</v>
      </c>
      <c r="D2988" s="2">
        <v>2958465</v>
      </c>
      <c r="E2988" s="2">
        <v>45207</v>
      </c>
      <c r="F2988" s="28">
        <v>900</v>
      </c>
      <c r="G2988" t="s">
        <v>18</v>
      </c>
    </row>
    <row r="2989" spans="1:7" x14ac:dyDescent="0.25">
      <c r="A2989" t="s">
        <v>0</v>
      </c>
      <c r="B2989" t="s">
        <v>2141</v>
      </c>
      <c r="C2989">
        <v>3935763</v>
      </c>
      <c r="D2989" s="2">
        <v>2958465</v>
      </c>
      <c r="E2989" s="2">
        <v>39778</v>
      </c>
      <c r="F2989" s="28">
        <v>18090</v>
      </c>
      <c r="G2989" t="s">
        <v>3</v>
      </c>
    </row>
    <row r="2990" spans="1:7" x14ac:dyDescent="0.25">
      <c r="A2990" t="s">
        <v>0</v>
      </c>
      <c r="B2990" t="s">
        <v>2141</v>
      </c>
      <c r="C2990">
        <v>3935765</v>
      </c>
      <c r="D2990" s="2">
        <v>2958465</v>
      </c>
      <c r="E2990" s="2">
        <v>43056</v>
      </c>
      <c r="F2990" s="28">
        <v>14827.15</v>
      </c>
      <c r="G2990" t="s">
        <v>3</v>
      </c>
    </row>
    <row r="2991" spans="1:7" x14ac:dyDescent="0.25">
      <c r="A2991" t="s">
        <v>0</v>
      </c>
      <c r="B2991" t="s">
        <v>2141</v>
      </c>
      <c r="C2991">
        <v>3936000</v>
      </c>
      <c r="D2991" s="2">
        <v>2958465</v>
      </c>
      <c r="E2991" s="2">
        <v>45207</v>
      </c>
      <c r="F2991" s="28">
        <v>896</v>
      </c>
      <c r="G2991" t="s">
        <v>18</v>
      </c>
    </row>
    <row r="2992" spans="1:7" x14ac:dyDescent="0.25">
      <c r="A2992" t="s">
        <v>0</v>
      </c>
      <c r="B2992" t="s">
        <v>2141</v>
      </c>
      <c r="C2992">
        <v>3936265</v>
      </c>
      <c r="D2992" s="2">
        <v>2958465</v>
      </c>
      <c r="E2992" s="2">
        <v>44713</v>
      </c>
      <c r="F2992" s="28">
        <v>23158.2</v>
      </c>
      <c r="G2992" t="s">
        <v>3</v>
      </c>
    </row>
    <row r="2993" spans="1:7" x14ac:dyDescent="0.25">
      <c r="A2993" t="s">
        <v>0</v>
      </c>
      <c r="B2993" t="s">
        <v>2141</v>
      </c>
      <c r="C2993">
        <v>3936400</v>
      </c>
      <c r="D2993" s="2">
        <v>2958465</v>
      </c>
      <c r="E2993" s="2">
        <v>45207</v>
      </c>
      <c r="F2993" s="28">
        <v>900</v>
      </c>
      <c r="G2993" t="s">
        <v>18</v>
      </c>
    </row>
    <row r="2994" spans="1:7" x14ac:dyDescent="0.25">
      <c r="A2994" t="s">
        <v>0</v>
      </c>
      <c r="B2994" t="s">
        <v>2141</v>
      </c>
      <c r="C2994">
        <v>3936401</v>
      </c>
      <c r="D2994" s="2">
        <v>2958465</v>
      </c>
      <c r="E2994" s="2">
        <v>45207</v>
      </c>
      <c r="F2994" s="28">
        <v>900</v>
      </c>
      <c r="G2994" t="s">
        <v>18</v>
      </c>
    </row>
    <row r="2995" spans="1:7" x14ac:dyDescent="0.25">
      <c r="A2995" t="s">
        <v>0</v>
      </c>
      <c r="B2995" t="s">
        <v>2141</v>
      </c>
      <c r="C2995">
        <v>3936765</v>
      </c>
      <c r="D2995" s="2">
        <v>2958465</v>
      </c>
      <c r="E2995" s="2">
        <v>43056</v>
      </c>
      <c r="F2995" s="28">
        <v>15503.6</v>
      </c>
      <c r="G2995" t="s">
        <v>3</v>
      </c>
    </row>
    <row r="2996" spans="1:7" x14ac:dyDescent="0.25">
      <c r="A2996" t="s">
        <v>0</v>
      </c>
      <c r="B2996" t="s">
        <v>2141</v>
      </c>
      <c r="C2996">
        <v>3937000</v>
      </c>
      <c r="D2996" s="2">
        <v>2958465</v>
      </c>
      <c r="E2996" s="2">
        <v>45207</v>
      </c>
      <c r="F2996" s="28">
        <v>996</v>
      </c>
      <c r="G2996" t="s">
        <v>18</v>
      </c>
    </row>
    <row r="2997" spans="1:7" x14ac:dyDescent="0.25">
      <c r="A2997" t="s">
        <v>0</v>
      </c>
      <c r="B2997" t="s">
        <v>2141</v>
      </c>
      <c r="C2997">
        <v>3937400</v>
      </c>
      <c r="D2997" s="2">
        <v>2958465</v>
      </c>
      <c r="E2997" s="2">
        <v>45207</v>
      </c>
      <c r="F2997" s="28">
        <v>1000</v>
      </c>
      <c r="G2997" t="s">
        <v>18</v>
      </c>
    </row>
    <row r="2998" spans="1:7" x14ac:dyDescent="0.25">
      <c r="A2998" t="s">
        <v>0</v>
      </c>
      <c r="B2998" t="s">
        <v>2141</v>
      </c>
      <c r="C2998">
        <v>3937401</v>
      </c>
      <c r="D2998" s="2">
        <v>2958465</v>
      </c>
      <c r="E2998" s="2">
        <v>45207</v>
      </c>
      <c r="F2998" s="28">
        <v>1000</v>
      </c>
      <c r="G2998" t="s">
        <v>18</v>
      </c>
    </row>
    <row r="2999" spans="1:7" x14ac:dyDescent="0.25">
      <c r="A2999" t="s">
        <v>0</v>
      </c>
      <c r="B2999" t="s">
        <v>2141</v>
      </c>
      <c r="C2999">
        <v>3938000</v>
      </c>
      <c r="D2999" s="2">
        <v>2958465</v>
      </c>
      <c r="E2999" s="2">
        <v>45207</v>
      </c>
      <c r="F2999" s="28">
        <v>1096</v>
      </c>
      <c r="G2999" t="s">
        <v>18</v>
      </c>
    </row>
    <row r="3000" spans="1:7" x14ac:dyDescent="0.25">
      <c r="A3000" t="s">
        <v>0</v>
      </c>
      <c r="B3000" t="s">
        <v>2141</v>
      </c>
      <c r="C3000">
        <v>3938400</v>
      </c>
      <c r="D3000" s="2">
        <v>2958465</v>
      </c>
      <c r="E3000" s="2">
        <v>45207</v>
      </c>
      <c r="F3000" s="28">
        <v>1100</v>
      </c>
      <c r="G3000" t="s">
        <v>18</v>
      </c>
    </row>
    <row r="3001" spans="1:7" x14ac:dyDescent="0.25">
      <c r="A3001" t="s">
        <v>0</v>
      </c>
      <c r="B3001" t="s">
        <v>2141</v>
      </c>
      <c r="C3001">
        <v>3938401</v>
      </c>
      <c r="D3001" s="2">
        <v>2958465</v>
      </c>
      <c r="E3001" s="2">
        <v>45207</v>
      </c>
      <c r="F3001" s="28">
        <v>1100</v>
      </c>
      <c r="G3001" t="s">
        <v>18</v>
      </c>
    </row>
    <row r="3002" spans="1:7" x14ac:dyDescent="0.25">
      <c r="A3002" t="s">
        <v>0</v>
      </c>
      <c r="B3002" t="s">
        <v>2141</v>
      </c>
      <c r="C3002">
        <v>3939000</v>
      </c>
      <c r="D3002" s="2">
        <v>2958465</v>
      </c>
      <c r="E3002" s="2">
        <v>45207</v>
      </c>
      <c r="F3002" s="28">
        <v>846</v>
      </c>
      <c r="G3002" t="s">
        <v>18</v>
      </c>
    </row>
    <row r="3003" spans="1:7" x14ac:dyDescent="0.25">
      <c r="A3003" t="s">
        <v>0</v>
      </c>
      <c r="B3003" t="s">
        <v>2141</v>
      </c>
      <c r="C3003">
        <v>3939173</v>
      </c>
      <c r="D3003" s="2">
        <v>2958465</v>
      </c>
      <c r="E3003" s="2">
        <v>44713</v>
      </c>
      <c r="F3003" s="28">
        <v>571.35</v>
      </c>
      <c r="G3003" t="s">
        <v>2</v>
      </c>
    </row>
    <row r="3004" spans="1:7" x14ac:dyDescent="0.25">
      <c r="A3004" t="s">
        <v>0</v>
      </c>
      <c r="B3004" t="s">
        <v>2141</v>
      </c>
      <c r="C3004">
        <v>3939175</v>
      </c>
      <c r="D3004" s="2">
        <v>2958465</v>
      </c>
      <c r="E3004" s="2">
        <v>44713</v>
      </c>
      <c r="F3004" s="28">
        <v>571.35</v>
      </c>
      <c r="G3004" t="s">
        <v>2</v>
      </c>
    </row>
    <row r="3005" spans="1:7" x14ac:dyDescent="0.25">
      <c r="A3005" t="s">
        <v>0</v>
      </c>
      <c r="B3005" t="s">
        <v>2141</v>
      </c>
      <c r="C3005">
        <v>3939288</v>
      </c>
      <c r="D3005" s="2">
        <v>2958465</v>
      </c>
      <c r="E3005" s="2">
        <v>44713</v>
      </c>
      <c r="F3005" s="28">
        <v>1210</v>
      </c>
      <c r="G3005" t="s">
        <v>18</v>
      </c>
    </row>
    <row r="3006" spans="1:7" x14ac:dyDescent="0.25">
      <c r="A3006" t="s">
        <v>0</v>
      </c>
      <c r="B3006" t="s">
        <v>2141</v>
      </c>
      <c r="C3006">
        <v>3939400</v>
      </c>
      <c r="D3006" s="2">
        <v>2958465</v>
      </c>
      <c r="E3006" s="2">
        <v>45207</v>
      </c>
      <c r="F3006" s="28">
        <v>850</v>
      </c>
      <c r="G3006" t="s">
        <v>18</v>
      </c>
    </row>
    <row r="3007" spans="1:7" x14ac:dyDescent="0.25">
      <c r="A3007" t="s">
        <v>0</v>
      </c>
      <c r="B3007" t="s">
        <v>2141</v>
      </c>
      <c r="C3007">
        <v>3939401</v>
      </c>
      <c r="D3007" s="2">
        <v>2958465</v>
      </c>
      <c r="E3007" s="2">
        <v>45207</v>
      </c>
      <c r="F3007" s="28">
        <v>850</v>
      </c>
      <c r="G3007" t="s">
        <v>18</v>
      </c>
    </row>
    <row r="3008" spans="1:7" x14ac:dyDescent="0.25">
      <c r="A3008" t="s">
        <v>0</v>
      </c>
      <c r="B3008" t="s">
        <v>2141</v>
      </c>
      <c r="C3008">
        <v>3939673</v>
      </c>
      <c r="D3008" s="2">
        <v>2958465</v>
      </c>
      <c r="E3008" s="2">
        <v>43056</v>
      </c>
      <c r="F3008" s="28">
        <v>393.9</v>
      </c>
      <c r="G3008" t="s">
        <v>2</v>
      </c>
    </row>
    <row r="3009" spans="1:7" x14ac:dyDescent="0.25">
      <c r="A3009" t="s">
        <v>0</v>
      </c>
      <c r="B3009" t="s">
        <v>2141</v>
      </c>
      <c r="C3009">
        <v>3939675</v>
      </c>
      <c r="D3009" s="2">
        <v>2958465</v>
      </c>
      <c r="E3009" s="2">
        <v>43056</v>
      </c>
      <c r="F3009" s="28">
        <v>393.9</v>
      </c>
      <c r="G3009" t="s">
        <v>2</v>
      </c>
    </row>
    <row r="3010" spans="1:7" x14ac:dyDescent="0.25">
      <c r="A3010" t="s">
        <v>0</v>
      </c>
      <c r="B3010" t="s">
        <v>2141</v>
      </c>
      <c r="C3010">
        <v>3941000</v>
      </c>
      <c r="D3010" s="2">
        <v>2958465</v>
      </c>
      <c r="E3010" s="2">
        <v>45207</v>
      </c>
      <c r="F3010" s="28">
        <v>1046</v>
      </c>
      <c r="G3010" t="s">
        <v>18</v>
      </c>
    </row>
    <row r="3011" spans="1:7" x14ac:dyDescent="0.25">
      <c r="A3011" t="s">
        <v>0</v>
      </c>
      <c r="B3011" t="s">
        <v>2141</v>
      </c>
      <c r="C3011">
        <v>3941400</v>
      </c>
      <c r="D3011" s="2">
        <v>2958465</v>
      </c>
      <c r="E3011" s="2">
        <v>45207</v>
      </c>
      <c r="F3011" s="28">
        <v>1050</v>
      </c>
      <c r="G3011" t="s">
        <v>18</v>
      </c>
    </row>
    <row r="3012" spans="1:7" x14ac:dyDescent="0.25">
      <c r="A3012" t="s">
        <v>0</v>
      </c>
      <c r="B3012" t="s">
        <v>2141</v>
      </c>
      <c r="C3012">
        <v>3941401</v>
      </c>
      <c r="D3012" s="2">
        <v>2958465</v>
      </c>
      <c r="E3012" s="2">
        <v>45207</v>
      </c>
      <c r="F3012" s="28">
        <v>1050</v>
      </c>
      <c r="G3012" t="s">
        <v>18</v>
      </c>
    </row>
    <row r="3013" spans="1:7" x14ac:dyDescent="0.25">
      <c r="A3013" t="s">
        <v>0</v>
      </c>
      <c r="B3013" t="s">
        <v>2141</v>
      </c>
      <c r="C3013">
        <v>3944000</v>
      </c>
      <c r="D3013" s="2">
        <v>2958465</v>
      </c>
      <c r="E3013" s="2">
        <v>45207</v>
      </c>
      <c r="F3013" s="28">
        <v>599</v>
      </c>
      <c r="G3013" t="s">
        <v>18</v>
      </c>
    </row>
    <row r="3014" spans="1:7" x14ac:dyDescent="0.25">
      <c r="A3014" t="s">
        <v>0</v>
      </c>
      <c r="B3014" t="s">
        <v>2141</v>
      </c>
      <c r="C3014">
        <v>3944400</v>
      </c>
      <c r="D3014" s="2">
        <v>2958465</v>
      </c>
      <c r="E3014" s="2">
        <v>45207</v>
      </c>
      <c r="F3014" s="28">
        <v>603</v>
      </c>
      <c r="G3014" t="s">
        <v>18</v>
      </c>
    </row>
    <row r="3015" spans="1:7" x14ac:dyDescent="0.25">
      <c r="A3015" t="s">
        <v>0</v>
      </c>
      <c r="B3015" t="s">
        <v>2141</v>
      </c>
      <c r="C3015">
        <v>3944401</v>
      </c>
      <c r="D3015" s="2">
        <v>2958465</v>
      </c>
      <c r="E3015" s="2">
        <v>45207</v>
      </c>
      <c r="F3015" s="28">
        <v>603</v>
      </c>
      <c r="G3015" t="s">
        <v>18</v>
      </c>
    </row>
    <row r="3016" spans="1:7" x14ac:dyDescent="0.25">
      <c r="A3016" t="s">
        <v>0</v>
      </c>
      <c r="B3016" t="s">
        <v>2141</v>
      </c>
      <c r="C3016">
        <v>3945000</v>
      </c>
      <c r="D3016" s="2">
        <v>2958465</v>
      </c>
      <c r="E3016" s="2">
        <v>45207</v>
      </c>
      <c r="F3016" s="28">
        <v>1046</v>
      </c>
      <c r="G3016" t="s">
        <v>18</v>
      </c>
    </row>
    <row r="3017" spans="1:7" x14ac:dyDescent="0.25">
      <c r="A3017" t="s">
        <v>0</v>
      </c>
      <c r="B3017" t="s">
        <v>2141</v>
      </c>
      <c r="C3017">
        <v>3945400</v>
      </c>
      <c r="D3017" s="2">
        <v>2958465</v>
      </c>
      <c r="E3017" s="2">
        <v>45207</v>
      </c>
      <c r="F3017" s="28">
        <v>1050</v>
      </c>
      <c r="G3017" t="s">
        <v>18</v>
      </c>
    </row>
    <row r="3018" spans="1:7" x14ac:dyDescent="0.25">
      <c r="A3018" t="s">
        <v>0</v>
      </c>
      <c r="B3018" t="s">
        <v>2141</v>
      </c>
      <c r="C3018">
        <v>3945401</v>
      </c>
      <c r="D3018" s="2">
        <v>2958465</v>
      </c>
      <c r="E3018" s="2">
        <v>45207</v>
      </c>
      <c r="F3018" s="28">
        <v>1050</v>
      </c>
      <c r="G3018" t="s">
        <v>18</v>
      </c>
    </row>
    <row r="3019" spans="1:7" x14ac:dyDescent="0.25">
      <c r="A3019" t="s">
        <v>0</v>
      </c>
      <c r="B3019" t="s">
        <v>2141</v>
      </c>
      <c r="C3019">
        <v>4001000</v>
      </c>
      <c r="D3019" s="2">
        <v>2958465</v>
      </c>
      <c r="E3019" s="2">
        <v>44305</v>
      </c>
      <c r="F3019" s="28">
        <v>205</v>
      </c>
      <c r="G3019" t="s">
        <v>18</v>
      </c>
    </row>
    <row r="3020" spans="1:7" x14ac:dyDescent="0.25">
      <c r="A3020" t="s">
        <v>0</v>
      </c>
      <c r="B3020" t="s">
        <v>2141</v>
      </c>
      <c r="C3020">
        <v>4001400</v>
      </c>
      <c r="D3020" s="2">
        <v>2958465</v>
      </c>
      <c r="E3020" s="2">
        <v>44305</v>
      </c>
      <c r="F3020" s="28">
        <v>209</v>
      </c>
      <c r="G3020" t="s">
        <v>18</v>
      </c>
    </row>
    <row r="3021" spans="1:7" x14ac:dyDescent="0.25">
      <c r="A3021" t="s">
        <v>0</v>
      </c>
      <c r="B3021" t="s">
        <v>2141</v>
      </c>
      <c r="C3021">
        <v>4001401</v>
      </c>
      <c r="D3021" s="2">
        <v>2958465</v>
      </c>
      <c r="E3021" s="2">
        <v>44305</v>
      </c>
      <c r="F3021" s="28">
        <v>209</v>
      </c>
      <c r="G3021" t="s">
        <v>18</v>
      </c>
    </row>
    <row r="3022" spans="1:7" x14ac:dyDescent="0.25">
      <c r="A3022" t="s">
        <v>0</v>
      </c>
      <c r="B3022" t="s">
        <v>2141</v>
      </c>
      <c r="C3022">
        <v>4002000</v>
      </c>
      <c r="D3022" s="2">
        <v>2958465</v>
      </c>
      <c r="E3022" s="2">
        <v>44305</v>
      </c>
      <c r="F3022" s="28">
        <v>214</v>
      </c>
      <c r="G3022" t="s">
        <v>18</v>
      </c>
    </row>
    <row r="3023" spans="1:7" x14ac:dyDescent="0.25">
      <c r="A3023" t="s">
        <v>0</v>
      </c>
      <c r="B3023" t="s">
        <v>2141</v>
      </c>
      <c r="C3023">
        <v>4002400</v>
      </c>
      <c r="D3023" s="2">
        <v>2958465</v>
      </c>
      <c r="E3023" s="2">
        <v>44305</v>
      </c>
      <c r="F3023" s="28">
        <v>218</v>
      </c>
      <c r="G3023" t="s">
        <v>18</v>
      </c>
    </row>
    <row r="3024" spans="1:7" x14ac:dyDescent="0.25">
      <c r="A3024" t="s">
        <v>0</v>
      </c>
      <c r="B3024" t="s">
        <v>2141</v>
      </c>
      <c r="C3024">
        <v>4002401</v>
      </c>
      <c r="D3024" s="2">
        <v>2958465</v>
      </c>
      <c r="E3024" s="2">
        <v>44305</v>
      </c>
      <c r="F3024" s="28">
        <v>218</v>
      </c>
      <c r="G3024" t="s">
        <v>18</v>
      </c>
    </row>
    <row r="3025" spans="1:7" x14ac:dyDescent="0.25">
      <c r="A3025" t="s">
        <v>0</v>
      </c>
      <c r="B3025" t="s">
        <v>2141</v>
      </c>
      <c r="C3025">
        <v>4003000</v>
      </c>
      <c r="D3025" s="2">
        <v>2958465</v>
      </c>
      <c r="E3025" s="2">
        <v>44305</v>
      </c>
      <c r="F3025" s="28">
        <v>219</v>
      </c>
      <c r="G3025" t="s">
        <v>18</v>
      </c>
    </row>
    <row r="3026" spans="1:7" x14ac:dyDescent="0.25">
      <c r="A3026" t="s">
        <v>0</v>
      </c>
      <c r="B3026" t="s">
        <v>2141</v>
      </c>
      <c r="C3026">
        <v>4003400</v>
      </c>
      <c r="D3026" s="2">
        <v>2958465</v>
      </c>
      <c r="E3026" s="2">
        <v>44305</v>
      </c>
      <c r="F3026" s="28">
        <v>223</v>
      </c>
      <c r="G3026" t="s">
        <v>18</v>
      </c>
    </row>
    <row r="3027" spans="1:7" x14ac:dyDescent="0.25">
      <c r="A3027" t="s">
        <v>0</v>
      </c>
      <c r="B3027" t="s">
        <v>2141</v>
      </c>
      <c r="C3027">
        <v>4003401</v>
      </c>
      <c r="D3027" s="2">
        <v>2958465</v>
      </c>
      <c r="E3027" s="2">
        <v>44305</v>
      </c>
      <c r="F3027" s="28">
        <v>223</v>
      </c>
      <c r="G3027" t="s">
        <v>18</v>
      </c>
    </row>
    <row r="3028" spans="1:7" x14ac:dyDescent="0.25">
      <c r="A3028" t="s">
        <v>0</v>
      </c>
      <c r="B3028" t="s">
        <v>2141</v>
      </c>
      <c r="C3028">
        <v>4004000</v>
      </c>
      <c r="D3028" s="2">
        <v>2958465</v>
      </c>
      <c r="E3028" s="2">
        <v>44305</v>
      </c>
      <c r="F3028" s="28">
        <v>214</v>
      </c>
      <c r="G3028" t="s">
        <v>18</v>
      </c>
    </row>
    <row r="3029" spans="1:7" x14ac:dyDescent="0.25">
      <c r="A3029" t="s">
        <v>0</v>
      </c>
      <c r="B3029" t="s">
        <v>2141</v>
      </c>
      <c r="C3029">
        <v>4004400</v>
      </c>
      <c r="D3029" s="2">
        <v>2958465</v>
      </c>
      <c r="E3029" s="2">
        <v>44305</v>
      </c>
      <c r="F3029" s="28">
        <v>218</v>
      </c>
      <c r="G3029" t="s">
        <v>18</v>
      </c>
    </row>
    <row r="3030" spans="1:7" x14ac:dyDescent="0.25">
      <c r="A3030" t="s">
        <v>0</v>
      </c>
      <c r="B3030" t="s">
        <v>2141</v>
      </c>
      <c r="C3030">
        <v>4004401</v>
      </c>
      <c r="D3030" s="2">
        <v>2958465</v>
      </c>
      <c r="E3030" s="2">
        <v>44305</v>
      </c>
      <c r="F3030" s="28">
        <v>218</v>
      </c>
      <c r="G3030" t="s">
        <v>18</v>
      </c>
    </row>
    <row r="3031" spans="1:7" x14ac:dyDescent="0.25">
      <c r="A3031" t="s">
        <v>0</v>
      </c>
      <c r="B3031" t="s">
        <v>2141</v>
      </c>
      <c r="C3031">
        <v>4006000</v>
      </c>
      <c r="D3031" s="2">
        <v>2958465</v>
      </c>
      <c r="E3031" s="2">
        <v>44305</v>
      </c>
      <c r="F3031" s="28">
        <v>211</v>
      </c>
      <c r="G3031" t="s">
        <v>18</v>
      </c>
    </row>
    <row r="3032" spans="1:7" x14ac:dyDescent="0.25">
      <c r="A3032" t="s">
        <v>0</v>
      </c>
      <c r="B3032" t="s">
        <v>2141</v>
      </c>
      <c r="C3032">
        <v>4006400</v>
      </c>
      <c r="D3032" s="2">
        <v>2958465</v>
      </c>
      <c r="E3032" s="2">
        <v>44305</v>
      </c>
      <c r="F3032" s="28">
        <v>215</v>
      </c>
      <c r="G3032" t="s">
        <v>18</v>
      </c>
    </row>
    <row r="3033" spans="1:7" x14ac:dyDescent="0.25">
      <c r="A3033" t="s">
        <v>0</v>
      </c>
      <c r="B3033" t="s">
        <v>2141</v>
      </c>
      <c r="C3033">
        <v>4006401</v>
      </c>
      <c r="D3033" s="2">
        <v>2958465</v>
      </c>
      <c r="E3033" s="2">
        <v>44305</v>
      </c>
      <c r="F3033" s="28">
        <v>215</v>
      </c>
      <c r="G3033" t="s">
        <v>18</v>
      </c>
    </row>
    <row r="3034" spans="1:7" x14ac:dyDescent="0.25">
      <c r="A3034" t="s">
        <v>0</v>
      </c>
      <c r="B3034" t="s">
        <v>2141</v>
      </c>
      <c r="C3034">
        <v>4007000</v>
      </c>
      <c r="D3034" s="2">
        <v>2958465</v>
      </c>
      <c r="E3034" s="2">
        <v>44305</v>
      </c>
      <c r="F3034" s="28">
        <v>224</v>
      </c>
      <c r="G3034" t="s">
        <v>18</v>
      </c>
    </row>
    <row r="3035" spans="1:7" x14ac:dyDescent="0.25">
      <c r="A3035" t="s">
        <v>0</v>
      </c>
      <c r="B3035" t="s">
        <v>2141</v>
      </c>
      <c r="C3035">
        <v>4007400</v>
      </c>
      <c r="D3035" s="2">
        <v>2958465</v>
      </c>
      <c r="E3035" s="2">
        <v>44305</v>
      </c>
      <c r="F3035" s="28">
        <v>228</v>
      </c>
      <c r="G3035" t="s">
        <v>18</v>
      </c>
    </row>
    <row r="3036" spans="1:7" x14ac:dyDescent="0.25">
      <c r="A3036" t="s">
        <v>0</v>
      </c>
      <c r="B3036" t="s">
        <v>2141</v>
      </c>
      <c r="C3036">
        <v>4007401</v>
      </c>
      <c r="D3036" s="2">
        <v>2958465</v>
      </c>
      <c r="E3036" s="2">
        <v>44305</v>
      </c>
      <c r="F3036" s="28">
        <v>228</v>
      </c>
      <c r="G3036" t="s">
        <v>18</v>
      </c>
    </row>
    <row r="3037" spans="1:7" x14ac:dyDescent="0.25">
      <c r="A3037" t="s">
        <v>0</v>
      </c>
      <c r="B3037" t="s">
        <v>2141</v>
      </c>
      <c r="C3037">
        <v>4008000</v>
      </c>
      <c r="D3037" s="2">
        <v>2958465</v>
      </c>
      <c r="E3037" s="2">
        <v>44305</v>
      </c>
      <c r="F3037" s="28">
        <v>241</v>
      </c>
      <c r="G3037" t="s">
        <v>18</v>
      </c>
    </row>
    <row r="3038" spans="1:7" x14ac:dyDescent="0.25">
      <c r="A3038" t="s">
        <v>0</v>
      </c>
      <c r="B3038" t="s">
        <v>2141</v>
      </c>
      <c r="C3038">
        <v>4008400</v>
      </c>
      <c r="D3038" s="2">
        <v>2958465</v>
      </c>
      <c r="E3038" s="2">
        <v>44305</v>
      </c>
      <c r="F3038" s="28">
        <v>245</v>
      </c>
      <c r="G3038" t="s">
        <v>18</v>
      </c>
    </row>
    <row r="3039" spans="1:7" x14ac:dyDescent="0.25">
      <c r="A3039" t="s">
        <v>0</v>
      </c>
      <c r="B3039" t="s">
        <v>2141</v>
      </c>
      <c r="C3039">
        <v>4008401</v>
      </c>
      <c r="D3039" s="2">
        <v>2958465</v>
      </c>
      <c r="E3039" s="2">
        <v>44305</v>
      </c>
      <c r="F3039" s="28">
        <v>245</v>
      </c>
      <c r="G3039" t="s">
        <v>18</v>
      </c>
    </row>
    <row r="3040" spans="1:7" x14ac:dyDescent="0.25">
      <c r="A3040" t="s">
        <v>0</v>
      </c>
      <c r="B3040" t="s">
        <v>2141</v>
      </c>
      <c r="C3040">
        <v>4101000</v>
      </c>
      <c r="D3040" s="2">
        <v>2958465</v>
      </c>
      <c r="E3040" s="2">
        <v>44305</v>
      </c>
      <c r="F3040" s="28">
        <v>121</v>
      </c>
      <c r="G3040" t="s">
        <v>18</v>
      </c>
    </row>
    <row r="3041" spans="1:7" x14ac:dyDescent="0.25">
      <c r="A3041" t="s">
        <v>0</v>
      </c>
      <c r="B3041" t="s">
        <v>2141</v>
      </c>
      <c r="C3041">
        <v>4101400</v>
      </c>
      <c r="D3041" s="2">
        <v>2958465</v>
      </c>
      <c r="E3041" s="2">
        <v>44305</v>
      </c>
      <c r="F3041" s="28">
        <v>125</v>
      </c>
      <c r="G3041" t="s">
        <v>18</v>
      </c>
    </row>
    <row r="3042" spans="1:7" x14ac:dyDescent="0.25">
      <c r="A3042" t="s">
        <v>0</v>
      </c>
      <c r="B3042" t="s">
        <v>2141</v>
      </c>
      <c r="C3042">
        <v>4101401</v>
      </c>
      <c r="D3042" s="2">
        <v>2958465</v>
      </c>
      <c r="E3042" s="2">
        <v>44305</v>
      </c>
      <c r="F3042" s="28">
        <v>125</v>
      </c>
      <c r="G3042" t="s">
        <v>18</v>
      </c>
    </row>
    <row r="3043" spans="1:7" x14ac:dyDescent="0.25">
      <c r="A3043" t="s">
        <v>0</v>
      </c>
      <c r="B3043" t="s">
        <v>2141</v>
      </c>
      <c r="C3043">
        <v>4101405</v>
      </c>
      <c r="D3043" s="2">
        <v>2958465</v>
      </c>
      <c r="E3043" s="2">
        <v>44305</v>
      </c>
      <c r="F3043" s="28">
        <v>125</v>
      </c>
      <c r="G3043" t="s">
        <v>18</v>
      </c>
    </row>
    <row r="3044" spans="1:7" x14ac:dyDescent="0.25">
      <c r="A3044" t="s">
        <v>0</v>
      </c>
      <c r="B3044" t="s">
        <v>2141</v>
      </c>
      <c r="C3044">
        <v>4101410</v>
      </c>
      <c r="D3044" s="2">
        <v>2958465</v>
      </c>
      <c r="E3044" s="2">
        <v>44305</v>
      </c>
      <c r="F3044" s="28">
        <v>125</v>
      </c>
      <c r="G3044" t="s">
        <v>18</v>
      </c>
    </row>
    <row r="3045" spans="1:7" x14ac:dyDescent="0.25">
      <c r="A3045" t="s">
        <v>0</v>
      </c>
      <c r="B3045" t="s">
        <v>2141</v>
      </c>
      <c r="C3045">
        <v>4101450</v>
      </c>
      <c r="D3045" s="2">
        <v>2958465</v>
      </c>
      <c r="E3045" s="2">
        <v>44305</v>
      </c>
      <c r="F3045" s="28">
        <v>125</v>
      </c>
      <c r="G3045" t="s">
        <v>19</v>
      </c>
    </row>
    <row r="3046" spans="1:7" x14ac:dyDescent="0.25">
      <c r="A3046" t="s">
        <v>0</v>
      </c>
      <c r="B3046" t="s">
        <v>2141</v>
      </c>
      <c r="C3046">
        <v>4101451</v>
      </c>
      <c r="D3046" s="2">
        <v>2958465</v>
      </c>
      <c r="E3046" s="2">
        <v>44305</v>
      </c>
      <c r="F3046" s="28">
        <v>125</v>
      </c>
      <c r="G3046" t="s">
        <v>19</v>
      </c>
    </row>
    <row r="3047" spans="1:7" x14ac:dyDescent="0.25">
      <c r="A3047" t="s">
        <v>0</v>
      </c>
      <c r="B3047" t="s">
        <v>2141</v>
      </c>
      <c r="C3047">
        <v>4101455</v>
      </c>
      <c r="D3047" s="2">
        <v>2958465</v>
      </c>
      <c r="E3047" s="2">
        <v>44305</v>
      </c>
      <c r="F3047" s="28">
        <v>125</v>
      </c>
      <c r="G3047" t="s">
        <v>19</v>
      </c>
    </row>
    <row r="3048" spans="1:7" x14ac:dyDescent="0.25">
      <c r="A3048" t="s">
        <v>0</v>
      </c>
      <c r="B3048" t="s">
        <v>2141</v>
      </c>
      <c r="C3048">
        <v>4101456</v>
      </c>
      <c r="D3048" s="2">
        <v>2958465</v>
      </c>
      <c r="E3048" s="2">
        <v>44305</v>
      </c>
      <c r="F3048" s="28">
        <v>125</v>
      </c>
      <c r="G3048" t="s">
        <v>19</v>
      </c>
    </row>
    <row r="3049" spans="1:7" x14ac:dyDescent="0.25">
      <c r="A3049" t="s">
        <v>0</v>
      </c>
      <c r="B3049" t="s">
        <v>2141</v>
      </c>
      <c r="C3049">
        <v>4101464</v>
      </c>
      <c r="D3049" s="2">
        <v>2958465</v>
      </c>
      <c r="E3049" s="2">
        <v>44305</v>
      </c>
      <c r="F3049" s="28">
        <v>125</v>
      </c>
      <c r="G3049" t="s">
        <v>19</v>
      </c>
    </row>
    <row r="3050" spans="1:7" x14ac:dyDescent="0.25">
      <c r="A3050" t="s">
        <v>0</v>
      </c>
      <c r="B3050" t="s">
        <v>2141</v>
      </c>
      <c r="C3050">
        <v>4101468</v>
      </c>
      <c r="D3050" s="2">
        <v>2958465</v>
      </c>
      <c r="E3050" s="2">
        <v>44305</v>
      </c>
      <c r="F3050" s="28">
        <v>125</v>
      </c>
      <c r="G3050" t="s">
        <v>19</v>
      </c>
    </row>
    <row r="3051" spans="1:7" x14ac:dyDescent="0.25">
      <c r="A3051" t="s">
        <v>0</v>
      </c>
      <c r="B3051" t="s">
        <v>2141</v>
      </c>
      <c r="C3051">
        <v>4102000</v>
      </c>
      <c r="D3051" s="2">
        <v>2958465</v>
      </c>
      <c r="E3051" s="2">
        <v>44305</v>
      </c>
      <c r="F3051" s="28">
        <v>121</v>
      </c>
      <c r="G3051" t="s">
        <v>18</v>
      </c>
    </row>
    <row r="3052" spans="1:7" x14ac:dyDescent="0.25">
      <c r="A3052" t="s">
        <v>0</v>
      </c>
      <c r="B3052" t="s">
        <v>2141</v>
      </c>
      <c r="C3052">
        <v>4102400</v>
      </c>
      <c r="D3052" s="2">
        <v>2958465</v>
      </c>
      <c r="E3052" s="2">
        <v>44305</v>
      </c>
      <c r="F3052" s="28">
        <v>125</v>
      </c>
      <c r="G3052" t="s">
        <v>18</v>
      </c>
    </row>
    <row r="3053" spans="1:7" x14ac:dyDescent="0.25">
      <c r="A3053" t="s">
        <v>0</v>
      </c>
      <c r="B3053" t="s">
        <v>2141</v>
      </c>
      <c r="C3053">
        <v>4102401</v>
      </c>
      <c r="D3053" s="2">
        <v>2958465</v>
      </c>
      <c r="E3053" s="2">
        <v>44305</v>
      </c>
      <c r="F3053" s="28">
        <v>125</v>
      </c>
      <c r="G3053" t="s">
        <v>18</v>
      </c>
    </row>
    <row r="3054" spans="1:7" x14ac:dyDescent="0.25">
      <c r="A3054" t="s">
        <v>0</v>
      </c>
      <c r="B3054" t="s">
        <v>2141</v>
      </c>
      <c r="C3054">
        <v>4102405</v>
      </c>
      <c r="D3054" s="2">
        <v>2958465</v>
      </c>
      <c r="E3054" s="2">
        <v>44305</v>
      </c>
      <c r="F3054" s="28">
        <v>125</v>
      </c>
      <c r="G3054" t="s">
        <v>18</v>
      </c>
    </row>
    <row r="3055" spans="1:7" x14ac:dyDescent="0.25">
      <c r="A3055" t="s">
        <v>0</v>
      </c>
      <c r="B3055" t="s">
        <v>2141</v>
      </c>
      <c r="C3055">
        <v>4102410</v>
      </c>
      <c r="D3055" s="2">
        <v>2958465</v>
      </c>
      <c r="E3055" s="2">
        <v>44305</v>
      </c>
      <c r="F3055" s="28">
        <v>125</v>
      </c>
      <c r="G3055" t="s">
        <v>18</v>
      </c>
    </row>
    <row r="3056" spans="1:7" x14ac:dyDescent="0.25">
      <c r="A3056" t="s">
        <v>0</v>
      </c>
      <c r="B3056" t="s">
        <v>2141</v>
      </c>
      <c r="C3056">
        <v>4102450</v>
      </c>
      <c r="D3056" s="2">
        <v>2958465</v>
      </c>
      <c r="E3056" s="2">
        <v>44305</v>
      </c>
      <c r="F3056" s="28">
        <v>125</v>
      </c>
      <c r="G3056" t="s">
        <v>19</v>
      </c>
    </row>
    <row r="3057" spans="1:7" x14ac:dyDescent="0.25">
      <c r="A3057" t="s">
        <v>0</v>
      </c>
      <c r="B3057" t="s">
        <v>2141</v>
      </c>
      <c r="C3057">
        <v>4102451</v>
      </c>
      <c r="D3057" s="2">
        <v>2958465</v>
      </c>
      <c r="E3057" s="2">
        <v>44305</v>
      </c>
      <c r="F3057" s="28">
        <v>125</v>
      </c>
      <c r="G3057" t="s">
        <v>19</v>
      </c>
    </row>
    <row r="3058" spans="1:7" x14ac:dyDescent="0.25">
      <c r="A3058" t="s">
        <v>0</v>
      </c>
      <c r="B3058" t="s">
        <v>2141</v>
      </c>
      <c r="C3058">
        <v>4102455</v>
      </c>
      <c r="D3058" s="2">
        <v>2958465</v>
      </c>
      <c r="E3058" s="2">
        <v>44305</v>
      </c>
      <c r="F3058" s="28">
        <v>125</v>
      </c>
      <c r="G3058" t="s">
        <v>19</v>
      </c>
    </row>
    <row r="3059" spans="1:7" x14ac:dyDescent="0.25">
      <c r="A3059" t="s">
        <v>0</v>
      </c>
      <c r="B3059" t="s">
        <v>2141</v>
      </c>
      <c r="C3059">
        <v>4102464</v>
      </c>
      <c r="D3059" s="2">
        <v>2958465</v>
      </c>
      <c r="E3059" s="2">
        <v>44305</v>
      </c>
      <c r="F3059" s="28">
        <v>125</v>
      </c>
      <c r="G3059" t="s">
        <v>19</v>
      </c>
    </row>
    <row r="3060" spans="1:7" x14ac:dyDescent="0.25">
      <c r="A3060" t="s">
        <v>0</v>
      </c>
      <c r="B3060" t="s">
        <v>2141</v>
      </c>
      <c r="C3060">
        <v>4103000</v>
      </c>
      <c r="D3060" s="2">
        <v>2958465</v>
      </c>
      <c r="E3060" s="2">
        <v>44305</v>
      </c>
      <c r="F3060" s="28">
        <v>121</v>
      </c>
      <c r="G3060" t="s">
        <v>18</v>
      </c>
    </row>
    <row r="3061" spans="1:7" x14ac:dyDescent="0.25">
      <c r="A3061" t="s">
        <v>0</v>
      </c>
      <c r="B3061" t="s">
        <v>2141</v>
      </c>
      <c r="C3061">
        <v>4103400</v>
      </c>
      <c r="D3061" s="2">
        <v>2958465</v>
      </c>
      <c r="E3061" s="2">
        <v>44305</v>
      </c>
      <c r="F3061" s="28">
        <v>125</v>
      </c>
      <c r="G3061" t="s">
        <v>18</v>
      </c>
    </row>
    <row r="3062" spans="1:7" x14ac:dyDescent="0.25">
      <c r="A3062" t="s">
        <v>0</v>
      </c>
      <c r="B3062" t="s">
        <v>2141</v>
      </c>
      <c r="C3062">
        <v>4103401</v>
      </c>
      <c r="D3062" s="2">
        <v>2958465</v>
      </c>
      <c r="E3062" s="2">
        <v>44305</v>
      </c>
      <c r="F3062" s="28">
        <v>125</v>
      </c>
      <c r="G3062" t="s">
        <v>18</v>
      </c>
    </row>
    <row r="3063" spans="1:7" x14ac:dyDescent="0.25">
      <c r="A3063" t="s">
        <v>0</v>
      </c>
      <c r="B3063" t="s">
        <v>2141</v>
      </c>
      <c r="C3063">
        <v>4103405</v>
      </c>
      <c r="D3063" s="2">
        <v>2958465</v>
      </c>
      <c r="E3063" s="2">
        <v>44305</v>
      </c>
      <c r="F3063" s="28">
        <v>125</v>
      </c>
      <c r="G3063" t="s">
        <v>18</v>
      </c>
    </row>
    <row r="3064" spans="1:7" x14ac:dyDescent="0.25">
      <c r="A3064" t="s">
        <v>0</v>
      </c>
      <c r="B3064" t="s">
        <v>2141</v>
      </c>
      <c r="C3064">
        <v>4103410</v>
      </c>
      <c r="D3064" s="2">
        <v>2958465</v>
      </c>
      <c r="E3064" s="2">
        <v>44305</v>
      </c>
      <c r="F3064" s="28">
        <v>125</v>
      </c>
      <c r="G3064" t="s">
        <v>18</v>
      </c>
    </row>
    <row r="3065" spans="1:7" x14ac:dyDescent="0.25">
      <c r="A3065" t="s">
        <v>0</v>
      </c>
      <c r="B3065" t="s">
        <v>2141</v>
      </c>
      <c r="C3065">
        <v>4103450</v>
      </c>
      <c r="D3065" s="2">
        <v>2958465</v>
      </c>
      <c r="E3065" s="2">
        <v>44305</v>
      </c>
      <c r="F3065" s="28">
        <v>125</v>
      </c>
      <c r="G3065" t="s">
        <v>19</v>
      </c>
    </row>
    <row r="3066" spans="1:7" x14ac:dyDescent="0.25">
      <c r="A3066" t="s">
        <v>0</v>
      </c>
      <c r="B3066" t="s">
        <v>2141</v>
      </c>
      <c r="C3066">
        <v>4103451</v>
      </c>
      <c r="D3066" s="2">
        <v>2958465</v>
      </c>
      <c r="E3066" s="2">
        <v>44305</v>
      </c>
      <c r="F3066" s="28">
        <v>125</v>
      </c>
      <c r="G3066" t="s">
        <v>19</v>
      </c>
    </row>
    <row r="3067" spans="1:7" x14ac:dyDescent="0.25">
      <c r="A3067" t="s">
        <v>0</v>
      </c>
      <c r="B3067" t="s">
        <v>2141</v>
      </c>
      <c r="C3067">
        <v>4103455</v>
      </c>
      <c r="D3067" s="2">
        <v>2958465</v>
      </c>
      <c r="E3067" s="2">
        <v>44305</v>
      </c>
      <c r="F3067" s="28">
        <v>125</v>
      </c>
      <c r="G3067" t="s">
        <v>19</v>
      </c>
    </row>
    <row r="3068" spans="1:7" x14ac:dyDescent="0.25">
      <c r="A3068" t="s">
        <v>0</v>
      </c>
      <c r="B3068" t="s">
        <v>2141</v>
      </c>
      <c r="C3068">
        <v>4103456</v>
      </c>
      <c r="D3068" s="2">
        <v>2958465</v>
      </c>
      <c r="E3068" s="2">
        <v>44305</v>
      </c>
      <c r="F3068" s="28">
        <v>125</v>
      </c>
      <c r="G3068" t="s">
        <v>19</v>
      </c>
    </row>
    <row r="3069" spans="1:7" x14ac:dyDescent="0.25">
      <c r="A3069" t="s">
        <v>0</v>
      </c>
      <c r="B3069" t="s">
        <v>2141</v>
      </c>
      <c r="C3069">
        <v>4104000</v>
      </c>
      <c r="D3069" s="2">
        <v>2958465</v>
      </c>
      <c r="E3069" s="2">
        <v>44305</v>
      </c>
      <c r="F3069" s="28">
        <v>176</v>
      </c>
      <c r="G3069" t="s">
        <v>18</v>
      </c>
    </row>
    <row r="3070" spans="1:7" x14ac:dyDescent="0.25">
      <c r="A3070" t="s">
        <v>0</v>
      </c>
      <c r="B3070" t="s">
        <v>2141</v>
      </c>
      <c r="C3070">
        <v>4104400</v>
      </c>
      <c r="D3070" s="2">
        <v>2958465</v>
      </c>
      <c r="E3070" s="2">
        <v>44305</v>
      </c>
      <c r="F3070" s="28">
        <v>180</v>
      </c>
      <c r="G3070" t="s">
        <v>18</v>
      </c>
    </row>
    <row r="3071" spans="1:7" x14ac:dyDescent="0.25">
      <c r="A3071" t="s">
        <v>0</v>
      </c>
      <c r="B3071" t="s">
        <v>2141</v>
      </c>
      <c r="C3071">
        <v>4104401</v>
      </c>
      <c r="D3071" s="2">
        <v>2958465</v>
      </c>
      <c r="E3071" s="2">
        <v>44305</v>
      </c>
      <c r="F3071" s="28">
        <v>180</v>
      </c>
      <c r="G3071" t="s">
        <v>18</v>
      </c>
    </row>
    <row r="3072" spans="1:7" x14ac:dyDescent="0.25">
      <c r="A3072" t="s">
        <v>0</v>
      </c>
      <c r="B3072" t="s">
        <v>2141</v>
      </c>
      <c r="C3072">
        <v>4105000</v>
      </c>
      <c r="D3072" s="2">
        <v>2958465</v>
      </c>
      <c r="E3072" s="2">
        <v>44305</v>
      </c>
      <c r="F3072" s="28">
        <v>183</v>
      </c>
      <c r="G3072" t="s">
        <v>18</v>
      </c>
    </row>
    <row r="3073" spans="1:7" x14ac:dyDescent="0.25">
      <c r="A3073" t="s">
        <v>0</v>
      </c>
      <c r="B3073" t="s">
        <v>2141</v>
      </c>
      <c r="C3073">
        <v>4105400</v>
      </c>
      <c r="D3073" s="2">
        <v>2958465</v>
      </c>
      <c r="E3073" s="2">
        <v>44305</v>
      </c>
      <c r="F3073" s="28">
        <v>187</v>
      </c>
      <c r="G3073" t="s">
        <v>18</v>
      </c>
    </row>
    <row r="3074" spans="1:7" x14ac:dyDescent="0.25">
      <c r="A3074" t="s">
        <v>0</v>
      </c>
      <c r="B3074" t="s">
        <v>2141</v>
      </c>
      <c r="C3074">
        <v>4105401</v>
      </c>
      <c r="D3074" s="2">
        <v>2958465</v>
      </c>
      <c r="E3074" s="2">
        <v>44305</v>
      </c>
      <c r="F3074" s="28">
        <v>187</v>
      </c>
      <c r="G3074" t="s">
        <v>18</v>
      </c>
    </row>
    <row r="3075" spans="1:7" x14ac:dyDescent="0.25">
      <c r="A3075" t="s">
        <v>0</v>
      </c>
      <c r="B3075" t="s">
        <v>2141</v>
      </c>
      <c r="C3075">
        <v>4108000</v>
      </c>
      <c r="D3075" s="2">
        <v>2958465</v>
      </c>
      <c r="E3075" s="2">
        <v>43344</v>
      </c>
      <c r="F3075" s="28">
        <v>316</v>
      </c>
      <c r="G3075" t="s">
        <v>18</v>
      </c>
    </row>
    <row r="3076" spans="1:7" x14ac:dyDescent="0.25">
      <c r="A3076" t="s">
        <v>0</v>
      </c>
      <c r="B3076" t="s">
        <v>2141</v>
      </c>
      <c r="C3076">
        <v>4108400</v>
      </c>
      <c r="D3076" s="2">
        <v>2958465</v>
      </c>
      <c r="E3076" s="2">
        <v>44305</v>
      </c>
      <c r="F3076" s="28">
        <v>320</v>
      </c>
      <c r="G3076" t="s">
        <v>18</v>
      </c>
    </row>
    <row r="3077" spans="1:7" x14ac:dyDescent="0.25">
      <c r="A3077" t="s">
        <v>0</v>
      </c>
      <c r="B3077" t="s">
        <v>2141</v>
      </c>
      <c r="C3077">
        <v>4108405</v>
      </c>
      <c r="D3077" s="2">
        <v>2958465</v>
      </c>
      <c r="E3077" s="2">
        <v>44305</v>
      </c>
      <c r="F3077" s="28">
        <v>320</v>
      </c>
      <c r="G3077" t="s">
        <v>18</v>
      </c>
    </row>
    <row r="3078" spans="1:7" x14ac:dyDescent="0.25">
      <c r="A3078" t="s">
        <v>0</v>
      </c>
      <c r="B3078" t="s">
        <v>2141</v>
      </c>
      <c r="C3078">
        <v>4201000</v>
      </c>
      <c r="D3078" s="2">
        <v>2958465</v>
      </c>
      <c r="E3078" s="2">
        <v>44305</v>
      </c>
      <c r="F3078" s="28">
        <v>153</v>
      </c>
      <c r="G3078" t="s">
        <v>19</v>
      </c>
    </row>
    <row r="3079" spans="1:7" x14ac:dyDescent="0.25">
      <c r="A3079" t="s">
        <v>0</v>
      </c>
      <c r="B3079" t="s">
        <v>2141</v>
      </c>
      <c r="C3079">
        <v>4201450</v>
      </c>
      <c r="D3079" s="2">
        <v>2958465</v>
      </c>
      <c r="E3079" s="2">
        <v>44305</v>
      </c>
      <c r="F3079" s="28">
        <v>157</v>
      </c>
      <c r="G3079" t="s">
        <v>19</v>
      </c>
    </row>
    <row r="3080" spans="1:7" x14ac:dyDescent="0.25">
      <c r="A3080" t="s">
        <v>0</v>
      </c>
      <c r="B3080" t="s">
        <v>2141</v>
      </c>
      <c r="C3080">
        <v>4201451</v>
      </c>
      <c r="D3080" s="2">
        <v>2958465</v>
      </c>
      <c r="E3080" s="2">
        <v>44305</v>
      </c>
      <c r="F3080" s="28">
        <v>157</v>
      </c>
      <c r="G3080" t="s">
        <v>19</v>
      </c>
    </row>
    <row r="3081" spans="1:7" x14ac:dyDescent="0.25">
      <c r="A3081" t="s">
        <v>0</v>
      </c>
      <c r="B3081" t="s">
        <v>2141</v>
      </c>
      <c r="C3081">
        <v>4202000</v>
      </c>
      <c r="D3081" s="2">
        <v>2958465</v>
      </c>
      <c r="E3081" s="2">
        <v>44305</v>
      </c>
      <c r="F3081" s="28">
        <v>141</v>
      </c>
      <c r="G3081" t="s">
        <v>19</v>
      </c>
    </row>
    <row r="3082" spans="1:7" x14ac:dyDescent="0.25">
      <c r="A3082" t="s">
        <v>0</v>
      </c>
      <c r="B3082" t="s">
        <v>2141</v>
      </c>
      <c r="C3082">
        <v>4202450</v>
      </c>
      <c r="D3082" s="2">
        <v>2958465</v>
      </c>
      <c r="E3082" s="2">
        <v>44305</v>
      </c>
      <c r="F3082" s="28">
        <v>145</v>
      </c>
      <c r="G3082" t="s">
        <v>19</v>
      </c>
    </row>
    <row r="3083" spans="1:7" x14ac:dyDescent="0.25">
      <c r="A3083" t="s">
        <v>0</v>
      </c>
      <c r="B3083" t="s">
        <v>2141</v>
      </c>
      <c r="C3083">
        <v>4202451</v>
      </c>
      <c r="D3083" s="2">
        <v>2958465</v>
      </c>
      <c r="E3083" s="2">
        <v>44305</v>
      </c>
      <c r="F3083" s="28">
        <v>145</v>
      </c>
      <c r="G3083" t="s">
        <v>19</v>
      </c>
    </row>
    <row r="3084" spans="1:7" x14ac:dyDescent="0.25">
      <c r="A3084" t="s">
        <v>0</v>
      </c>
      <c r="B3084" t="s">
        <v>2141</v>
      </c>
      <c r="C3084">
        <v>4202455</v>
      </c>
      <c r="D3084" s="2">
        <v>2958465</v>
      </c>
      <c r="E3084" s="2">
        <v>44305</v>
      </c>
      <c r="F3084" s="28">
        <v>145</v>
      </c>
      <c r="G3084" t="s">
        <v>19</v>
      </c>
    </row>
    <row r="3085" spans="1:7" x14ac:dyDescent="0.25">
      <c r="A3085" t="s">
        <v>0</v>
      </c>
      <c r="B3085" t="s">
        <v>2141</v>
      </c>
      <c r="C3085">
        <v>4202456</v>
      </c>
      <c r="D3085" s="2">
        <v>2958465</v>
      </c>
      <c r="E3085" s="2">
        <v>44305</v>
      </c>
      <c r="F3085" s="28">
        <v>145</v>
      </c>
      <c r="G3085" t="s">
        <v>19</v>
      </c>
    </row>
    <row r="3086" spans="1:7" x14ac:dyDescent="0.25">
      <c r="A3086" t="s">
        <v>0</v>
      </c>
      <c r="B3086" t="s">
        <v>2141</v>
      </c>
      <c r="C3086">
        <v>4202469</v>
      </c>
      <c r="D3086" s="2">
        <v>2958465</v>
      </c>
      <c r="E3086" s="2">
        <v>44305</v>
      </c>
      <c r="F3086" s="28">
        <v>145</v>
      </c>
      <c r="G3086" t="s">
        <v>19</v>
      </c>
    </row>
    <row r="3087" spans="1:7" x14ac:dyDescent="0.25">
      <c r="A3087" t="s">
        <v>0</v>
      </c>
      <c r="B3087" t="s">
        <v>2141</v>
      </c>
      <c r="C3087">
        <v>4203000</v>
      </c>
      <c r="D3087" s="2">
        <v>2958465</v>
      </c>
      <c r="E3087" s="2">
        <v>44305</v>
      </c>
      <c r="F3087" s="28">
        <v>141</v>
      </c>
      <c r="G3087" t="s">
        <v>19</v>
      </c>
    </row>
    <row r="3088" spans="1:7" x14ac:dyDescent="0.25">
      <c r="A3088" t="s">
        <v>0</v>
      </c>
      <c r="B3088" t="s">
        <v>2141</v>
      </c>
      <c r="C3088">
        <v>4203450</v>
      </c>
      <c r="D3088" s="2">
        <v>2958465</v>
      </c>
      <c r="E3088" s="2">
        <v>44305</v>
      </c>
      <c r="F3088" s="28">
        <v>145</v>
      </c>
      <c r="G3088" t="s">
        <v>19</v>
      </c>
    </row>
    <row r="3089" spans="1:7" x14ac:dyDescent="0.25">
      <c r="A3089" t="s">
        <v>0</v>
      </c>
      <c r="B3089" t="s">
        <v>2141</v>
      </c>
      <c r="C3089">
        <v>4203451</v>
      </c>
      <c r="D3089" s="2">
        <v>2958465</v>
      </c>
      <c r="E3089" s="2">
        <v>44305</v>
      </c>
      <c r="F3089" s="28">
        <v>145</v>
      </c>
      <c r="G3089" t="s">
        <v>19</v>
      </c>
    </row>
    <row r="3090" spans="1:7" x14ac:dyDescent="0.25">
      <c r="A3090" t="s">
        <v>0</v>
      </c>
      <c r="B3090" t="s">
        <v>2141</v>
      </c>
      <c r="C3090">
        <v>4203455</v>
      </c>
      <c r="D3090" s="2">
        <v>2958465</v>
      </c>
      <c r="E3090" s="2">
        <v>44305</v>
      </c>
      <c r="F3090" s="28">
        <v>145</v>
      </c>
      <c r="G3090" t="s">
        <v>19</v>
      </c>
    </row>
    <row r="3091" spans="1:7" x14ac:dyDescent="0.25">
      <c r="A3091" t="s">
        <v>0</v>
      </c>
      <c r="B3091" t="s">
        <v>2141</v>
      </c>
      <c r="C3091">
        <v>4206000</v>
      </c>
      <c r="D3091" s="2">
        <v>2958465</v>
      </c>
      <c r="E3091" s="2">
        <v>44305</v>
      </c>
      <c r="F3091" s="28">
        <v>139</v>
      </c>
      <c r="G3091" t="s">
        <v>19</v>
      </c>
    </row>
    <row r="3092" spans="1:7" x14ac:dyDescent="0.25">
      <c r="A3092" t="s">
        <v>0</v>
      </c>
      <c r="B3092" t="s">
        <v>2141</v>
      </c>
      <c r="C3092">
        <v>4206401</v>
      </c>
      <c r="D3092" s="2">
        <v>2958465</v>
      </c>
      <c r="E3092" s="2">
        <v>44305</v>
      </c>
      <c r="F3092" s="28">
        <v>143</v>
      </c>
      <c r="G3092" t="s">
        <v>18</v>
      </c>
    </row>
    <row r="3093" spans="1:7" x14ac:dyDescent="0.25">
      <c r="A3093" t="s">
        <v>0</v>
      </c>
      <c r="B3093" t="s">
        <v>2141</v>
      </c>
      <c r="C3093">
        <v>4206410</v>
      </c>
      <c r="D3093" s="2">
        <v>2958465</v>
      </c>
      <c r="E3093" s="2">
        <v>44305</v>
      </c>
      <c r="F3093" s="28">
        <v>143</v>
      </c>
      <c r="G3093" t="s">
        <v>18</v>
      </c>
    </row>
    <row r="3094" spans="1:7" x14ac:dyDescent="0.25">
      <c r="A3094" t="s">
        <v>0</v>
      </c>
      <c r="B3094" t="s">
        <v>2141</v>
      </c>
      <c r="C3094">
        <v>4206450</v>
      </c>
      <c r="D3094" s="2">
        <v>2958465</v>
      </c>
      <c r="E3094" s="2">
        <v>44305</v>
      </c>
      <c r="F3094" s="28">
        <v>143</v>
      </c>
      <c r="G3094" t="s">
        <v>19</v>
      </c>
    </row>
    <row r="3095" spans="1:7" x14ac:dyDescent="0.25">
      <c r="A3095" t="s">
        <v>0</v>
      </c>
      <c r="B3095" t="s">
        <v>2141</v>
      </c>
      <c r="C3095">
        <v>4206451</v>
      </c>
      <c r="D3095" s="2">
        <v>2958465</v>
      </c>
      <c r="E3095" s="2">
        <v>44305</v>
      </c>
      <c r="F3095" s="28">
        <v>143</v>
      </c>
      <c r="G3095" t="s">
        <v>19</v>
      </c>
    </row>
    <row r="3096" spans="1:7" x14ac:dyDescent="0.25">
      <c r="A3096" t="s">
        <v>0</v>
      </c>
      <c r="B3096" t="s">
        <v>2141</v>
      </c>
      <c r="C3096">
        <v>4206455</v>
      </c>
      <c r="D3096" s="2">
        <v>2958465</v>
      </c>
      <c r="E3096" s="2">
        <v>44305</v>
      </c>
      <c r="F3096" s="28">
        <v>143</v>
      </c>
      <c r="G3096" t="s">
        <v>19</v>
      </c>
    </row>
    <row r="3097" spans="1:7" x14ac:dyDescent="0.25">
      <c r="A3097" t="s">
        <v>0</v>
      </c>
      <c r="B3097" t="s">
        <v>2141</v>
      </c>
      <c r="C3097">
        <v>4206464</v>
      </c>
      <c r="D3097" s="2">
        <v>2958465</v>
      </c>
      <c r="E3097" s="2">
        <v>44305</v>
      </c>
      <c r="F3097" s="28">
        <v>143</v>
      </c>
      <c r="G3097" t="s">
        <v>19</v>
      </c>
    </row>
    <row r="3098" spans="1:7" x14ac:dyDescent="0.25">
      <c r="A3098" t="s">
        <v>0</v>
      </c>
      <c r="B3098" t="s">
        <v>2141</v>
      </c>
      <c r="C3098">
        <v>4211000</v>
      </c>
      <c r="D3098" s="2">
        <v>2958465</v>
      </c>
      <c r="E3098" s="2">
        <v>44713</v>
      </c>
      <c r="F3098" s="28">
        <v>186</v>
      </c>
      <c r="G3098" t="s">
        <v>19</v>
      </c>
    </row>
    <row r="3099" spans="1:7" x14ac:dyDescent="0.25">
      <c r="A3099" t="s">
        <v>0</v>
      </c>
      <c r="B3099" t="s">
        <v>2141</v>
      </c>
      <c r="C3099">
        <v>4211410</v>
      </c>
      <c r="D3099" s="2">
        <v>2958465</v>
      </c>
      <c r="E3099" s="2">
        <v>44713</v>
      </c>
      <c r="F3099" s="28">
        <v>190</v>
      </c>
      <c r="G3099" t="s">
        <v>18</v>
      </c>
    </row>
    <row r="3100" spans="1:7" x14ac:dyDescent="0.25">
      <c r="A3100" t="s">
        <v>0</v>
      </c>
      <c r="B3100" t="s">
        <v>2141</v>
      </c>
      <c r="C3100">
        <v>4211450</v>
      </c>
      <c r="D3100" s="2">
        <v>2958465</v>
      </c>
      <c r="E3100" s="2">
        <v>44713</v>
      </c>
      <c r="F3100" s="28">
        <v>190</v>
      </c>
      <c r="G3100" t="s">
        <v>19</v>
      </c>
    </row>
    <row r="3101" spans="1:7" x14ac:dyDescent="0.25">
      <c r="A3101" t="s">
        <v>0</v>
      </c>
      <c r="B3101" t="s">
        <v>2141</v>
      </c>
      <c r="C3101">
        <v>4211451</v>
      </c>
      <c r="D3101" s="2">
        <v>2958465</v>
      </c>
      <c r="E3101" s="2">
        <v>44713</v>
      </c>
      <c r="F3101" s="28">
        <v>190</v>
      </c>
      <c r="G3101" t="s">
        <v>19</v>
      </c>
    </row>
    <row r="3102" spans="1:7" x14ac:dyDescent="0.25">
      <c r="A3102" t="s">
        <v>0</v>
      </c>
      <c r="B3102" t="s">
        <v>2141</v>
      </c>
      <c r="C3102">
        <v>4211455</v>
      </c>
      <c r="D3102" s="2">
        <v>2958465</v>
      </c>
      <c r="E3102" s="2">
        <v>44713</v>
      </c>
      <c r="F3102" s="28">
        <v>190</v>
      </c>
      <c r="G3102" t="s">
        <v>19</v>
      </c>
    </row>
    <row r="3103" spans="1:7" x14ac:dyDescent="0.25">
      <c r="A3103" t="s">
        <v>0</v>
      </c>
      <c r="B3103" t="s">
        <v>2141</v>
      </c>
      <c r="C3103">
        <v>4215000</v>
      </c>
      <c r="D3103" s="2">
        <v>2958465</v>
      </c>
      <c r="E3103" s="2">
        <v>44713</v>
      </c>
      <c r="F3103" s="28">
        <v>171</v>
      </c>
      <c r="G3103" t="s">
        <v>19</v>
      </c>
    </row>
    <row r="3104" spans="1:7" x14ac:dyDescent="0.25">
      <c r="A3104" t="s">
        <v>0</v>
      </c>
      <c r="B3104" t="s">
        <v>2141</v>
      </c>
      <c r="C3104">
        <v>4215401</v>
      </c>
      <c r="D3104" s="2">
        <v>2958465</v>
      </c>
      <c r="E3104" s="2">
        <v>44713</v>
      </c>
      <c r="F3104" s="28">
        <v>175</v>
      </c>
      <c r="G3104" t="s">
        <v>18</v>
      </c>
    </row>
    <row r="3105" spans="1:7" x14ac:dyDescent="0.25">
      <c r="A3105" t="s">
        <v>0</v>
      </c>
      <c r="B3105" t="s">
        <v>2141</v>
      </c>
      <c r="C3105">
        <v>4215450</v>
      </c>
      <c r="D3105" s="2">
        <v>2958465</v>
      </c>
      <c r="E3105" s="2">
        <v>44713</v>
      </c>
      <c r="F3105" s="28">
        <v>175</v>
      </c>
      <c r="G3105" t="s">
        <v>19</v>
      </c>
    </row>
    <row r="3106" spans="1:7" x14ac:dyDescent="0.25">
      <c r="A3106" t="s">
        <v>0</v>
      </c>
      <c r="B3106" t="s">
        <v>2141</v>
      </c>
      <c r="C3106">
        <v>4215451</v>
      </c>
      <c r="D3106" s="2">
        <v>2958465</v>
      </c>
      <c r="E3106" s="2">
        <v>44713</v>
      </c>
      <c r="F3106" s="28">
        <v>175</v>
      </c>
      <c r="G3106" t="s">
        <v>19</v>
      </c>
    </row>
    <row r="3107" spans="1:7" x14ac:dyDescent="0.25">
      <c r="A3107" t="s">
        <v>0</v>
      </c>
      <c r="B3107" t="s">
        <v>2141</v>
      </c>
      <c r="C3107">
        <v>4215455</v>
      </c>
      <c r="D3107" s="2">
        <v>2958465</v>
      </c>
      <c r="E3107" s="2">
        <v>44713</v>
      </c>
      <c r="F3107" s="28">
        <v>175</v>
      </c>
      <c r="G3107" t="s">
        <v>19</v>
      </c>
    </row>
    <row r="3108" spans="1:7" x14ac:dyDescent="0.25">
      <c r="A3108" t="s">
        <v>0</v>
      </c>
      <c r="B3108" t="s">
        <v>2141</v>
      </c>
      <c r="C3108">
        <v>4215456</v>
      </c>
      <c r="D3108" s="2">
        <v>2958465</v>
      </c>
      <c r="E3108" s="2">
        <v>44713</v>
      </c>
      <c r="F3108" s="28">
        <v>175</v>
      </c>
      <c r="G3108" t="s">
        <v>19</v>
      </c>
    </row>
    <row r="3109" spans="1:7" x14ac:dyDescent="0.25">
      <c r="A3109" t="s">
        <v>0</v>
      </c>
      <c r="B3109" t="s">
        <v>2141</v>
      </c>
      <c r="C3109">
        <v>4216000</v>
      </c>
      <c r="D3109" s="2">
        <v>2958465</v>
      </c>
      <c r="E3109" s="2">
        <v>45086</v>
      </c>
      <c r="F3109" s="28">
        <v>211</v>
      </c>
      <c r="G3109" t="s">
        <v>19</v>
      </c>
    </row>
    <row r="3110" spans="1:7" x14ac:dyDescent="0.25">
      <c r="A3110" t="s">
        <v>0</v>
      </c>
      <c r="B3110" t="s">
        <v>2141</v>
      </c>
      <c r="C3110">
        <v>4216450</v>
      </c>
      <c r="D3110" s="2">
        <v>2958465</v>
      </c>
      <c r="E3110" s="2">
        <v>45086</v>
      </c>
      <c r="F3110" s="28">
        <v>215</v>
      </c>
      <c r="G3110" t="s">
        <v>19</v>
      </c>
    </row>
    <row r="3111" spans="1:7" x14ac:dyDescent="0.25">
      <c r="A3111" t="s">
        <v>0</v>
      </c>
      <c r="B3111" t="s">
        <v>2141</v>
      </c>
      <c r="C3111">
        <v>4216451</v>
      </c>
      <c r="D3111" s="2">
        <v>2958465</v>
      </c>
      <c r="E3111" s="2">
        <v>45086</v>
      </c>
      <c r="F3111" s="28">
        <v>215</v>
      </c>
      <c r="G3111" t="s">
        <v>19</v>
      </c>
    </row>
    <row r="3112" spans="1:7" x14ac:dyDescent="0.25">
      <c r="A3112" t="s">
        <v>0</v>
      </c>
      <c r="B3112" t="s">
        <v>2141</v>
      </c>
      <c r="C3112">
        <v>4216455</v>
      </c>
      <c r="D3112" s="2">
        <v>2958465</v>
      </c>
      <c r="E3112" s="2">
        <v>45086</v>
      </c>
      <c r="F3112" s="28">
        <v>215</v>
      </c>
      <c r="G3112" t="s">
        <v>19</v>
      </c>
    </row>
    <row r="3113" spans="1:7" x14ac:dyDescent="0.25">
      <c r="A3113" t="s">
        <v>0</v>
      </c>
      <c r="B3113" t="s">
        <v>2141</v>
      </c>
      <c r="C3113">
        <v>4220000</v>
      </c>
      <c r="D3113" s="2">
        <v>2958465</v>
      </c>
      <c r="E3113" s="2">
        <v>43122</v>
      </c>
      <c r="F3113" s="28">
        <v>119</v>
      </c>
      <c r="G3113" t="s">
        <v>19</v>
      </c>
    </row>
    <row r="3114" spans="1:7" x14ac:dyDescent="0.25">
      <c r="A3114" t="s">
        <v>0</v>
      </c>
      <c r="B3114" t="s">
        <v>2141</v>
      </c>
      <c r="C3114">
        <v>4220450</v>
      </c>
      <c r="D3114" s="2">
        <v>2958465</v>
      </c>
      <c r="E3114" s="2">
        <v>44305</v>
      </c>
      <c r="F3114" s="28">
        <v>123</v>
      </c>
      <c r="G3114" t="s">
        <v>19</v>
      </c>
    </row>
    <row r="3115" spans="1:7" x14ac:dyDescent="0.25">
      <c r="A3115" t="s">
        <v>0</v>
      </c>
      <c r="B3115" t="s">
        <v>2141</v>
      </c>
      <c r="C3115">
        <v>4220451</v>
      </c>
      <c r="D3115" s="2">
        <v>2958465</v>
      </c>
      <c r="E3115" s="2">
        <v>44305</v>
      </c>
      <c r="F3115" s="28">
        <v>123</v>
      </c>
      <c r="G3115" t="s">
        <v>19</v>
      </c>
    </row>
    <row r="3116" spans="1:7" x14ac:dyDescent="0.25">
      <c r="A3116" t="s">
        <v>0</v>
      </c>
      <c r="B3116" t="s">
        <v>2141</v>
      </c>
      <c r="C3116">
        <v>4226000</v>
      </c>
      <c r="D3116" s="2">
        <v>2958465</v>
      </c>
      <c r="E3116" s="2">
        <v>44713</v>
      </c>
      <c r="F3116" s="28">
        <v>151</v>
      </c>
      <c r="G3116" t="s">
        <v>19</v>
      </c>
    </row>
    <row r="3117" spans="1:7" x14ac:dyDescent="0.25">
      <c r="A3117" t="s">
        <v>0</v>
      </c>
      <c r="B3117" t="s">
        <v>2141</v>
      </c>
      <c r="C3117">
        <v>4226450</v>
      </c>
      <c r="D3117" s="2">
        <v>2958465</v>
      </c>
      <c r="E3117" s="2">
        <v>44713</v>
      </c>
      <c r="F3117" s="28">
        <v>155</v>
      </c>
      <c r="G3117" t="s">
        <v>19</v>
      </c>
    </row>
    <row r="3118" spans="1:7" x14ac:dyDescent="0.25">
      <c r="A3118" t="s">
        <v>0</v>
      </c>
      <c r="B3118" t="s">
        <v>2141</v>
      </c>
      <c r="C3118">
        <v>4226451</v>
      </c>
      <c r="D3118" s="2">
        <v>2958465</v>
      </c>
      <c r="E3118" s="2">
        <v>44713</v>
      </c>
      <c r="F3118" s="28">
        <v>155</v>
      </c>
      <c r="G3118" t="s">
        <v>19</v>
      </c>
    </row>
    <row r="3119" spans="1:7" x14ac:dyDescent="0.25">
      <c r="A3119" t="s">
        <v>0</v>
      </c>
      <c r="B3119" t="s">
        <v>2141</v>
      </c>
      <c r="C3119">
        <v>4231000</v>
      </c>
      <c r="D3119" s="2">
        <v>2958465</v>
      </c>
      <c r="E3119" s="2">
        <v>44305</v>
      </c>
      <c r="F3119" s="28">
        <v>524</v>
      </c>
      <c r="G3119" t="s">
        <v>18</v>
      </c>
    </row>
    <row r="3120" spans="1:7" x14ac:dyDescent="0.25">
      <c r="A3120" t="s">
        <v>0</v>
      </c>
      <c r="B3120" t="s">
        <v>2141</v>
      </c>
      <c r="C3120">
        <v>4231450</v>
      </c>
      <c r="D3120" s="2">
        <v>2958465</v>
      </c>
      <c r="E3120" s="2">
        <v>44305</v>
      </c>
      <c r="F3120" s="28">
        <v>528</v>
      </c>
      <c r="G3120" t="s">
        <v>19</v>
      </c>
    </row>
    <row r="3121" spans="1:7" x14ac:dyDescent="0.25">
      <c r="A3121" t="s">
        <v>0</v>
      </c>
      <c r="B3121" t="s">
        <v>2141</v>
      </c>
      <c r="C3121">
        <v>4231451</v>
      </c>
      <c r="D3121" s="2">
        <v>2958465</v>
      </c>
      <c r="E3121" s="2">
        <v>44305</v>
      </c>
      <c r="F3121" s="28">
        <v>528</v>
      </c>
      <c r="G3121" t="s">
        <v>19</v>
      </c>
    </row>
    <row r="3122" spans="1:7" x14ac:dyDescent="0.25">
      <c r="A3122" t="s">
        <v>0</v>
      </c>
      <c r="B3122" t="s">
        <v>2141</v>
      </c>
      <c r="C3122">
        <v>4232000</v>
      </c>
      <c r="D3122" s="2">
        <v>2958465</v>
      </c>
      <c r="E3122" s="2">
        <v>44188</v>
      </c>
      <c r="F3122" s="28">
        <v>501</v>
      </c>
      <c r="G3122" t="s">
        <v>18</v>
      </c>
    </row>
    <row r="3123" spans="1:7" x14ac:dyDescent="0.25">
      <c r="A3123" t="s">
        <v>0</v>
      </c>
      <c r="B3123" t="s">
        <v>2141</v>
      </c>
      <c r="C3123">
        <v>4232450</v>
      </c>
      <c r="D3123" s="2">
        <v>2958465</v>
      </c>
      <c r="E3123" s="2">
        <v>44305</v>
      </c>
      <c r="F3123" s="28">
        <v>505</v>
      </c>
      <c r="G3123" t="s">
        <v>19</v>
      </c>
    </row>
    <row r="3124" spans="1:7" x14ac:dyDescent="0.25">
      <c r="A3124" t="s">
        <v>0</v>
      </c>
      <c r="B3124" t="s">
        <v>2141</v>
      </c>
      <c r="C3124">
        <v>4232451</v>
      </c>
      <c r="D3124" s="2">
        <v>2958465</v>
      </c>
      <c r="E3124" s="2">
        <v>44305</v>
      </c>
      <c r="F3124" s="28">
        <v>505</v>
      </c>
      <c r="G3124" t="s">
        <v>19</v>
      </c>
    </row>
    <row r="3125" spans="1:7" x14ac:dyDescent="0.25">
      <c r="A3125" t="s">
        <v>0</v>
      </c>
      <c r="B3125" t="s">
        <v>2141</v>
      </c>
      <c r="C3125">
        <v>4237000</v>
      </c>
      <c r="D3125" s="2">
        <v>2958465</v>
      </c>
      <c r="E3125" s="2">
        <v>43344</v>
      </c>
      <c r="F3125" s="28">
        <v>125</v>
      </c>
      <c r="G3125" t="s">
        <v>18</v>
      </c>
    </row>
    <row r="3126" spans="1:7" x14ac:dyDescent="0.25">
      <c r="A3126" t="s">
        <v>0</v>
      </c>
      <c r="B3126" t="s">
        <v>2141</v>
      </c>
      <c r="C3126">
        <v>4237400</v>
      </c>
      <c r="D3126" s="2">
        <v>2958465</v>
      </c>
      <c r="E3126" s="2">
        <v>44305</v>
      </c>
      <c r="F3126" s="28">
        <v>129</v>
      </c>
      <c r="G3126" t="s">
        <v>18</v>
      </c>
    </row>
    <row r="3127" spans="1:7" x14ac:dyDescent="0.25">
      <c r="A3127" t="s">
        <v>0</v>
      </c>
      <c r="B3127" t="s">
        <v>2141</v>
      </c>
      <c r="C3127">
        <v>4237401</v>
      </c>
      <c r="D3127" s="2">
        <v>2958465</v>
      </c>
      <c r="E3127" s="2">
        <v>44305</v>
      </c>
      <c r="F3127" s="28">
        <v>129</v>
      </c>
      <c r="G3127" t="s">
        <v>18</v>
      </c>
    </row>
    <row r="3128" spans="1:7" x14ac:dyDescent="0.25">
      <c r="A3128" t="s">
        <v>0</v>
      </c>
      <c r="B3128" t="s">
        <v>2141</v>
      </c>
      <c r="C3128">
        <v>4240000</v>
      </c>
      <c r="D3128" s="2">
        <v>2958465</v>
      </c>
      <c r="E3128" s="2">
        <v>44256</v>
      </c>
      <c r="F3128" s="28">
        <v>147</v>
      </c>
      <c r="G3128" t="s">
        <v>18</v>
      </c>
    </row>
    <row r="3129" spans="1:7" x14ac:dyDescent="0.25">
      <c r="A3129" t="s">
        <v>0</v>
      </c>
      <c r="B3129" t="s">
        <v>2141</v>
      </c>
      <c r="C3129">
        <v>4240400</v>
      </c>
      <c r="D3129" s="2">
        <v>2958465</v>
      </c>
      <c r="E3129" s="2">
        <v>44305</v>
      </c>
      <c r="F3129" s="28">
        <v>151</v>
      </c>
      <c r="G3129" t="s">
        <v>18</v>
      </c>
    </row>
    <row r="3130" spans="1:7" x14ac:dyDescent="0.25">
      <c r="A3130" t="s">
        <v>0</v>
      </c>
      <c r="B3130" t="s">
        <v>2141</v>
      </c>
      <c r="C3130">
        <v>4240401</v>
      </c>
      <c r="D3130" s="2">
        <v>2958465</v>
      </c>
      <c r="E3130" s="2">
        <v>44305</v>
      </c>
      <c r="F3130" s="28">
        <v>151</v>
      </c>
      <c r="G3130" t="s">
        <v>18</v>
      </c>
    </row>
    <row r="3131" spans="1:7" x14ac:dyDescent="0.25">
      <c r="A3131" t="s">
        <v>0</v>
      </c>
      <c r="B3131" t="s">
        <v>2141</v>
      </c>
      <c r="C3131">
        <v>4241000</v>
      </c>
      <c r="D3131" s="2">
        <v>2958465</v>
      </c>
      <c r="E3131" s="2">
        <v>44713</v>
      </c>
      <c r="F3131" s="28">
        <v>216</v>
      </c>
      <c r="G3131" t="s">
        <v>18</v>
      </c>
    </row>
    <row r="3132" spans="1:7" x14ac:dyDescent="0.25">
      <c r="A3132" t="s">
        <v>0</v>
      </c>
      <c r="B3132" t="s">
        <v>2141</v>
      </c>
      <c r="C3132">
        <v>4241263</v>
      </c>
      <c r="D3132" s="2">
        <v>2958465</v>
      </c>
      <c r="E3132" s="2">
        <v>44713</v>
      </c>
      <c r="F3132" s="28">
        <v>3818.75</v>
      </c>
      <c r="G3132" t="s">
        <v>3</v>
      </c>
    </row>
    <row r="3133" spans="1:7" x14ac:dyDescent="0.25">
      <c r="A3133" t="s">
        <v>0</v>
      </c>
      <c r="B3133" t="s">
        <v>2141</v>
      </c>
      <c r="C3133">
        <v>4241265</v>
      </c>
      <c r="D3133" s="2">
        <v>2958465</v>
      </c>
      <c r="E3133" s="2">
        <v>44713</v>
      </c>
      <c r="F3133" s="28">
        <v>3818.75</v>
      </c>
      <c r="G3133" t="s">
        <v>3</v>
      </c>
    </row>
    <row r="3134" spans="1:7" x14ac:dyDescent="0.25">
      <c r="A3134" t="s">
        <v>0</v>
      </c>
      <c r="B3134" t="s">
        <v>2141</v>
      </c>
      <c r="C3134">
        <v>4241400</v>
      </c>
      <c r="D3134" s="2">
        <v>2958465</v>
      </c>
      <c r="E3134" s="2">
        <v>44713</v>
      </c>
      <c r="F3134" s="28">
        <v>220</v>
      </c>
      <c r="G3134" t="s">
        <v>18</v>
      </c>
    </row>
    <row r="3135" spans="1:7" x14ac:dyDescent="0.25">
      <c r="A3135" t="s">
        <v>0</v>
      </c>
      <c r="B3135" t="s">
        <v>2141</v>
      </c>
      <c r="C3135">
        <v>4241401</v>
      </c>
      <c r="D3135" s="2">
        <v>2958465</v>
      </c>
      <c r="E3135" s="2">
        <v>44713</v>
      </c>
      <c r="F3135" s="28">
        <v>220</v>
      </c>
      <c r="G3135" t="s">
        <v>18</v>
      </c>
    </row>
    <row r="3136" spans="1:7" x14ac:dyDescent="0.25">
      <c r="A3136" t="s">
        <v>0</v>
      </c>
      <c r="B3136" t="s">
        <v>2141</v>
      </c>
      <c r="C3136">
        <v>4241765</v>
      </c>
      <c r="D3136" s="2">
        <v>2958465</v>
      </c>
      <c r="E3136" s="2">
        <v>43344</v>
      </c>
      <c r="F3136" s="28">
        <v>2953.6</v>
      </c>
      <c r="G3136" t="s">
        <v>3</v>
      </c>
    </row>
    <row r="3137" spans="1:7" x14ac:dyDescent="0.25">
      <c r="A3137" t="s">
        <v>0</v>
      </c>
      <c r="B3137" t="s">
        <v>2141</v>
      </c>
      <c r="C3137">
        <v>4242000</v>
      </c>
      <c r="D3137" s="2">
        <v>2958465</v>
      </c>
      <c r="E3137" s="2">
        <v>44256</v>
      </c>
      <c r="F3137" s="28">
        <v>185</v>
      </c>
      <c r="G3137" t="s">
        <v>18</v>
      </c>
    </row>
    <row r="3138" spans="1:7" x14ac:dyDescent="0.25">
      <c r="A3138" t="s">
        <v>0</v>
      </c>
      <c r="B3138" t="s">
        <v>2141</v>
      </c>
      <c r="C3138">
        <v>4242400</v>
      </c>
      <c r="D3138" s="2">
        <v>2958465</v>
      </c>
      <c r="E3138" s="2">
        <v>44305</v>
      </c>
      <c r="F3138" s="28">
        <v>189</v>
      </c>
      <c r="G3138" t="s">
        <v>18</v>
      </c>
    </row>
    <row r="3139" spans="1:7" x14ac:dyDescent="0.25">
      <c r="A3139" t="s">
        <v>0</v>
      </c>
      <c r="B3139" t="s">
        <v>2141</v>
      </c>
      <c r="C3139">
        <v>4242401</v>
      </c>
      <c r="D3139" s="2">
        <v>2958465</v>
      </c>
      <c r="E3139" s="2">
        <v>44305</v>
      </c>
      <c r="F3139" s="28">
        <v>189</v>
      </c>
      <c r="G3139" t="s">
        <v>18</v>
      </c>
    </row>
    <row r="3140" spans="1:7" x14ac:dyDescent="0.25">
      <c r="A3140" t="s">
        <v>0</v>
      </c>
      <c r="B3140" t="s">
        <v>2141</v>
      </c>
      <c r="C3140">
        <v>4243000</v>
      </c>
      <c r="D3140" s="2">
        <v>2958465</v>
      </c>
      <c r="E3140" s="2">
        <v>44713</v>
      </c>
      <c r="F3140" s="28">
        <v>311</v>
      </c>
      <c r="G3140" t="s">
        <v>18</v>
      </c>
    </row>
    <row r="3141" spans="1:7" x14ac:dyDescent="0.25">
      <c r="A3141" t="s">
        <v>0</v>
      </c>
      <c r="B3141" t="s">
        <v>2141</v>
      </c>
      <c r="C3141">
        <v>4243400</v>
      </c>
      <c r="D3141" s="2">
        <v>2958465</v>
      </c>
      <c r="E3141" s="2">
        <v>44713</v>
      </c>
      <c r="F3141" s="28">
        <v>315</v>
      </c>
      <c r="G3141" t="s">
        <v>18</v>
      </c>
    </row>
    <row r="3142" spans="1:7" x14ac:dyDescent="0.25">
      <c r="A3142" t="s">
        <v>0</v>
      </c>
      <c r="B3142" t="s">
        <v>2141</v>
      </c>
      <c r="C3142">
        <v>4243401</v>
      </c>
      <c r="D3142" s="2">
        <v>2958465</v>
      </c>
      <c r="E3142" s="2">
        <v>44713</v>
      </c>
      <c r="F3142" s="28">
        <v>315</v>
      </c>
      <c r="G3142" t="s">
        <v>18</v>
      </c>
    </row>
    <row r="3143" spans="1:7" x14ac:dyDescent="0.25">
      <c r="A3143" t="s">
        <v>0</v>
      </c>
      <c r="B3143" t="s">
        <v>2141</v>
      </c>
      <c r="C3143">
        <v>4244000</v>
      </c>
      <c r="D3143" s="2">
        <v>2958465</v>
      </c>
      <c r="E3143" s="2">
        <v>45470</v>
      </c>
      <c r="F3143" s="28">
        <v>196</v>
      </c>
      <c r="G3143" t="s">
        <v>18</v>
      </c>
    </row>
    <row r="3144" spans="1:7" x14ac:dyDescent="0.25">
      <c r="A3144" t="s">
        <v>0</v>
      </c>
      <c r="B3144" t="s">
        <v>2141</v>
      </c>
      <c r="C3144">
        <v>4244288</v>
      </c>
      <c r="D3144" s="2">
        <v>2958465</v>
      </c>
      <c r="E3144" s="2">
        <v>45618</v>
      </c>
      <c r="F3144" s="28">
        <v>210</v>
      </c>
      <c r="G3144" t="s">
        <v>18</v>
      </c>
    </row>
    <row r="3145" spans="1:7" x14ac:dyDescent="0.25">
      <c r="A3145" t="s">
        <v>0</v>
      </c>
      <c r="B3145" t="s">
        <v>2141</v>
      </c>
      <c r="C3145">
        <v>4244400</v>
      </c>
      <c r="D3145" s="2">
        <v>2958465</v>
      </c>
      <c r="E3145" s="2">
        <v>45470</v>
      </c>
      <c r="F3145" s="28">
        <v>200</v>
      </c>
      <c r="G3145" t="s">
        <v>18</v>
      </c>
    </row>
    <row r="3146" spans="1:7" x14ac:dyDescent="0.25">
      <c r="A3146" t="s">
        <v>0</v>
      </c>
      <c r="B3146" t="s">
        <v>2141</v>
      </c>
      <c r="C3146">
        <v>4244401</v>
      </c>
      <c r="D3146" s="2">
        <v>2958465</v>
      </c>
      <c r="E3146" s="2">
        <v>45470</v>
      </c>
      <c r="F3146" s="28">
        <v>200</v>
      </c>
      <c r="G3146" t="s">
        <v>18</v>
      </c>
    </row>
    <row r="3147" spans="1:7" x14ac:dyDescent="0.25">
      <c r="A3147" t="s">
        <v>0</v>
      </c>
      <c r="B3147" t="s">
        <v>2141</v>
      </c>
      <c r="C3147">
        <v>4245000</v>
      </c>
      <c r="D3147" s="2">
        <v>2958465</v>
      </c>
      <c r="E3147" s="2">
        <v>45470</v>
      </c>
      <c r="F3147" s="28">
        <v>296</v>
      </c>
      <c r="G3147" t="s">
        <v>18</v>
      </c>
    </row>
    <row r="3148" spans="1:7" x14ac:dyDescent="0.25">
      <c r="A3148" t="s">
        <v>0</v>
      </c>
      <c r="B3148" t="s">
        <v>2141</v>
      </c>
      <c r="C3148">
        <v>4245400</v>
      </c>
      <c r="D3148" s="2">
        <v>2958465</v>
      </c>
      <c r="E3148" s="2">
        <v>45470</v>
      </c>
      <c r="F3148" s="28">
        <v>300</v>
      </c>
      <c r="G3148" t="s">
        <v>18</v>
      </c>
    </row>
    <row r="3149" spans="1:7" x14ac:dyDescent="0.25">
      <c r="A3149" t="s">
        <v>0</v>
      </c>
      <c r="B3149" t="s">
        <v>2141</v>
      </c>
      <c r="C3149">
        <v>4245401</v>
      </c>
      <c r="D3149" s="2">
        <v>2958465</v>
      </c>
      <c r="E3149" s="2">
        <v>45470</v>
      </c>
      <c r="F3149" s="28">
        <v>300</v>
      </c>
      <c r="G3149" t="s">
        <v>18</v>
      </c>
    </row>
    <row r="3150" spans="1:7" x14ac:dyDescent="0.25">
      <c r="A3150" t="s">
        <v>0</v>
      </c>
      <c r="B3150" t="s">
        <v>2141</v>
      </c>
      <c r="C3150">
        <v>4281000</v>
      </c>
      <c r="D3150" s="2">
        <v>2958465</v>
      </c>
      <c r="E3150" s="2">
        <v>44713</v>
      </c>
      <c r="F3150" s="28">
        <v>191</v>
      </c>
      <c r="G3150" t="s">
        <v>18</v>
      </c>
    </row>
    <row r="3151" spans="1:7" x14ac:dyDescent="0.25">
      <c r="A3151" t="s">
        <v>0</v>
      </c>
      <c r="B3151" t="s">
        <v>2141</v>
      </c>
      <c r="C3151">
        <v>4281400</v>
      </c>
      <c r="D3151" s="2">
        <v>2958465</v>
      </c>
      <c r="E3151" s="2">
        <v>44713</v>
      </c>
      <c r="F3151" s="28">
        <v>195</v>
      </c>
      <c r="G3151" t="s">
        <v>18</v>
      </c>
    </row>
    <row r="3152" spans="1:7" x14ac:dyDescent="0.25">
      <c r="A3152" t="s">
        <v>0</v>
      </c>
      <c r="B3152" t="s">
        <v>2141</v>
      </c>
      <c r="C3152">
        <v>4281401</v>
      </c>
      <c r="D3152" s="2">
        <v>2958465</v>
      </c>
      <c r="E3152" s="2">
        <v>44713</v>
      </c>
      <c r="F3152" s="28">
        <v>195</v>
      </c>
      <c r="G3152" t="s">
        <v>18</v>
      </c>
    </row>
    <row r="3153" spans="1:7" x14ac:dyDescent="0.25">
      <c r="A3153" t="s">
        <v>0</v>
      </c>
      <c r="B3153" t="s">
        <v>2141</v>
      </c>
      <c r="C3153">
        <v>4286000</v>
      </c>
      <c r="D3153" s="2">
        <v>2958465</v>
      </c>
      <c r="E3153" s="2">
        <v>44713</v>
      </c>
      <c r="F3153" s="28">
        <v>171</v>
      </c>
      <c r="G3153" t="s">
        <v>18</v>
      </c>
    </row>
    <row r="3154" spans="1:7" x14ac:dyDescent="0.25">
      <c r="A3154" t="s">
        <v>0</v>
      </c>
      <c r="B3154" t="s">
        <v>2141</v>
      </c>
      <c r="C3154">
        <v>4286400</v>
      </c>
      <c r="D3154" s="2">
        <v>2958465</v>
      </c>
      <c r="E3154" s="2">
        <v>44713</v>
      </c>
      <c r="F3154" s="28">
        <v>175</v>
      </c>
      <c r="G3154" t="s">
        <v>18</v>
      </c>
    </row>
    <row r="3155" spans="1:7" x14ac:dyDescent="0.25">
      <c r="A3155" t="s">
        <v>0</v>
      </c>
      <c r="B3155" t="s">
        <v>2141</v>
      </c>
      <c r="C3155">
        <v>4286401</v>
      </c>
      <c r="D3155" s="2">
        <v>2958465</v>
      </c>
      <c r="E3155" s="2">
        <v>44713</v>
      </c>
      <c r="F3155" s="28">
        <v>175</v>
      </c>
      <c r="G3155" t="s">
        <v>18</v>
      </c>
    </row>
    <row r="3156" spans="1:7" x14ac:dyDescent="0.25">
      <c r="A3156" t="s">
        <v>0</v>
      </c>
      <c r="B3156" t="s">
        <v>2141</v>
      </c>
      <c r="C3156">
        <v>4295000</v>
      </c>
      <c r="D3156" s="2">
        <v>2958465</v>
      </c>
      <c r="E3156" s="2">
        <v>45443</v>
      </c>
      <c r="F3156" s="28">
        <v>111</v>
      </c>
      <c r="G3156" t="s">
        <v>18</v>
      </c>
    </row>
    <row r="3157" spans="1:7" x14ac:dyDescent="0.25">
      <c r="A3157" t="s">
        <v>0</v>
      </c>
      <c r="B3157" t="s">
        <v>2141</v>
      </c>
      <c r="C3157">
        <v>4295400</v>
      </c>
      <c r="D3157" s="2">
        <v>2958465</v>
      </c>
      <c r="E3157" s="2">
        <v>45443</v>
      </c>
      <c r="F3157" s="28">
        <v>115</v>
      </c>
      <c r="G3157" t="s">
        <v>18</v>
      </c>
    </row>
    <row r="3158" spans="1:7" x14ac:dyDescent="0.25">
      <c r="A3158" t="s">
        <v>0</v>
      </c>
      <c r="B3158" t="s">
        <v>2141</v>
      </c>
      <c r="C3158">
        <v>4295401</v>
      </c>
      <c r="D3158" s="2">
        <v>2958465</v>
      </c>
      <c r="E3158" s="2">
        <v>45443</v>
      </c>
      <c r="F3158" s="28">
        <v>115</v>
      </c>
      <c r="G3158" t="s">
        <v>18</v>
      </c>
    </row>
    <row r="3159" spans="1:7" x14ac:dyDescent="0.25">
      <c r="A3159" t="s">
        <v>0</v>
      </c>
      <c r="B3159" t="s">
        <v>2141</v>
      </c>
      <c r="C3159">
        <v>4296000</v>
      </c>
      <c r="D3159" s="2">
        <v>2958465</v>
      </c>
      <c r="E3159" s="2">
        <v>45444</v>
      </c>
      <c r="F3159" s="28">
        <v>111</v>
      </c>
      <c r="G3159" t="s">
        <v>18</v>
      </c>
    </row>
    <row r="3160" spans="1:7" x14ac:dyDescent="0.25">
      <c r="A3160" t="s">
        <v>0</v>
      </c>
      <c r="B3160" t="s">
        <v>2141</v>
      </c>
      <c r="C3160">
        <v>4296400</v>
      </c>
      <c r="D3160" s="2">
        <v>2958465</v>
      </c>
      <c r="E3160" s="2">
        <v>45444</v>
      </c>
      <c r="F3160" s="28">
        <v>115</v>
      </c>
      <c r="G3160" t="s">
        <v>18</v>
      </c>
    </row>
    <row r="3161" spans="1:7" x14ac:dyDescent="0.25">
      <c r="A3161" t="s">
        <v>0</v>
      </c>
      <c r="B3161" t="s">
        <v>2141</v>
      </c>
      <c r="C3161">
        <v>4296401</v>
      </c>
      <c r="D3161" s="2">
        <v>2958465</v>
      </c>
      <c r="E3161" s="2">
        <v>45444</v>
      </c>
      <c r="F3161" s="28">
        <v>115</v>
      </c>
      <c r="G3161" t="s">
        <v>18</v>
      </c>
    </row>
    <row r="3162" spans="1:7" x14ac:dyDescent="0.25">
      <c r="A3162" t="s">
        <v>0</v>
      </c>
      <c r="B3162" t="s">
        <v>2141</v>
      </c>
      <c r="C3162">
        <v>4297000</v>
      </c>
      <c r="D3162" s="2">
        <v>2958465</v>
      </c>
      <c r="E3162" s="2">
        <v>45127</v>
      </c>
      <c r="F3162" s="28">
        <v>146</v>
      </c>
      <c r="G3162" t="s">
        <v>19</v>
      </c>
    </row>
    <row r="3163" spans="1:7" x14ac:dyDescent="0.25">
      <c r="A3163" t="s">
        <v>0</v>
      </c>
      <c r="B3163" t="s">
        <v>2141</v>
      </c>
      <c r="C3163">
        <v>4297450</v>
      </c>
      <c r="D3163" s="2">
        <v>2958465</v>
      </c>
      <c r="E3163" s="2">
        <v>45127</v>
      </c>
      <c r="F3163" s="28">
        <v>150</v>
      </c>
      <c r="G3163" t="s">
        <v>19</v>
      </c>
    </row>
    <row r="3164" spans="1:7" x14ac:dyDescent="0.25">
      <c r="A3164" t="s">
        <v>0</v>
      </c>
      <c r="B3164" t="s">
        <v>2141</v>
      </c>
      <c r="C3164">
        <v>4297455</v>
      </c>
      <c r="D3164" s="2">
        <v>2958465</v>
      </c>
      <c r="E3164" s="2">
        <v>45127</v>
      </c>
      <c r="F3164" s="28">
        <v>150</v>
      </c>
      <c r="G3164" t="s">
        <v>19</v>
      </c>
    </row>
    <row r="3165" spans="1:7" x14ac:dyDescent="0.25">
      <c r="A3165" t="s">
        <v>0</v>
      </c>
      <c r="B3165" t="s">
        <v>2141</v>
      </c>
      <c r="C3165">
        <v>4302000</v>
      </c>
      <c r="D3165" s="2">
        <v>2958465</v>
      </c>
      <c r="E3165" s="2">
        <v>45207</v>
      </c>
      <c r="F3165" s="28">
        <v>121</v>
      </c>
      <c r="G3165" t="s">
        <v>18</v>
      </c>
    </row>
    <row r="3166" spans="1:7" x14ac:dyDescent="0.25">
      <c r="A3166" t="s">
        <v>0</v>
      </c>
      <c r="B3166" t="s">
        <v>2141</v>
      </c>
      <c r="C3166">
        <v>4302400</v>
      </c>
      <c r="D3166" s="2">
        <v>2958465</v>
      </c>
      <c r="E3166" s="2">
        <v>45207</v>
      </c>
      <c r="F3166" s="28">
        <v>125</v>
      </c>
      <c r="G3166" t="s">
        <v>18</v>
      </c>
    </row>
    <row r="3167" spans="1:7" x14ac:dyDescent="0.25">
      <c r="A3167" t="s">
        <v>0</v>
      </c>
      <c r="B3167" t="s">
        <v>2141</v>
      </c>
      <c r="C3167">
        <v>4302401</v>
      </c>
      <c r="D3167" s="2">
        <v>2958465</v>
      </c>
      <c r="E3167" s="2">
        <v>45207</v>
      </c>
      <c r="F3167" s="28">
        <v>125</v>
      </c>
      <c r="G3167" t="s">
        <v>18</v>
      </c>
    </row>
    <row r="3168" spans="1:7" x14ac:dyDescent="0.25">
      <c r="A3168" t="s">
        <v>0</v>
      </c>
      <c r="B3168" t="s">
        <v>2141</v>
      </c>
      <c r="C3168">
        <v>4303000</v>
      </c>
      <c r="D3168" s="2">
        <v>2958465</v>
      </c>
      <c r="E3168" s="2">
        <v>44713</v>
      </c>
      <c r="F3168" s="28">
        <v>131</v>
      </c>
      <c r="G3168" t="s">
        <v>18</v>
      </c>
    </row>
    <row r="3169" spans="1:7" x14ac:dyDescent="0.25">
      <c r="A3169" t="s">
        <v>0</v>
      </c>
      <c r="B3169" t="s">
        <v>2141</v>
      </c>
      <c r="C3169">
        <v>4303400</v>
      </c>
      <c r="D3169" s="2">
        <v>2958465</v>
      </c>
      <c r="E3169" s="2">
        <v>44713</v>
      </c>
      <c r="F3169" s="28">
        <v>135</v>
      </c>
      <c r="G3169" t="s">
        <v>18</v>
      </c>
    </row>
    <row r="3170" spans="1:7" x14ac:dyDescent="0.25">
      <c r="A3170" t="s">
        <v>0</v>
      </c>
      <c r="B3170" t="s">
        <v>2141</v>
      </c>
      <c r="C3170">
        <v>4303401</v>
      </c>
      <c r="D3170" s="2">
        <v>2958465</v>
      </c>
      <c r="E3170" s="2">
        <v>44713</v>
      </c>
      <c r="F3170" s="28">
        <v>135</v>
      </c>
      <c r="G3170" t="s">
        <v>18</v>
      </c>
    </row>
    <row r="3171" spans="1:7" x14ac:dyDescent="0.25">
      <c r="A3171" t="s">
        <v>0</v>
      </c>
      <c r="B3171" t="s">
        <v>2141</v>
      </c>
      <c r="C3171">
        <v>4305000</v>
      </c>
      <c r="D3171" s="2">
        <v>2958465</v>
      </c>
      <c r="E3171" s="2">
        <v>45207</v>
      </c>
      <c r="F3171" s="28">
        <v>111</v>
      </c>
      <c r="G3171" t="s">
        <v>18</v>
      </c>
    </row>
    <row r="3172" spans="1:7" x14ac:dyDescent="0.25">
      <c r="A3172" t="s">
        <v>0</v>
      </c>
      <c r="B3172" t="s">
        <v>2141</v>
      </c>
      <c r="C3172">
        <v>4305400</v>
      </c>
      <c r="D3172" s="2">
        <v>2958465</v>
      </c>
      <c r="E3172" s="2">
        <v>45207</v>
      </c>
      <c r="F3172" s="28">
        <v>115</v>
      </c>
      <c r="G3172" t="s">
        <v>18</v>
      </c>
    </row>
    <row r="3173" spans="1:7" x14ac:dyDescent="0.25">
      <c r="A3173" t="s">
        <v>0</v>
      </c>
      <c r="B3173" t="s">
        <v>2141</v>
      </c>
      <c r="C3173">
        <v>4305401</v>
      </c>
      <c r="D3173" s="2">
        <v>2958465</v>
      </c>
      <c r="E3173" s="2">
        <v>45207</v>
      </c>
      <c r="F3173" s="28">
        <v>115</v>
      </c>
      <c r="G3173" t="s">
        <v>18</v>
      </c>
    </row>
    <row r="3174" spans="1:7" x14ac:dyDescent="0.25">
      <c r="A3174" t="s">
        <v>0</v>
      </c>
      <c r="B3174" t="s">
        <v>2141</v>
      </c>
      <c r="C3174">
        <v>4306000</v>
      </c>
      <c r="D3174" s="2">
        <v>2958465</v>
      </c>
      <c r="E3174" s="2">
        <v>44713</v>
      </c>
      <c r="F3174" s="28">
        <v>141</v>
      </c>
      <c r="G3174" t="s">
        <v>18</v>
      </c>
    </row>
    <row r="3175" spans="1:7" x14ac:dyDescent="0.25">
      <c r="A3175" t="s">
        <v>0</v>
      </c>
      <c r="B3175" t="s">
        <v>2141</v>
      </c>
      <c r="C3175">
        <v>4306400</v>
      </c>
      <c r="D3175" s="2">
        <v>2958465</v>
      </c>
      <c r="E3175" s="2">
        <v>44713</v>
      </c>
      <c r="F3175" s="28">
        <v>145</v>
      </c>
      <c r="G3175" t="s">
        <v>18</v>
      </c>
    </row>
    <row r="3176" spans="1:7" x14ac:dyDescent="0.25">
      <c r="A3176" t="s">
        <v>0</v>
      </c>
      <c r="B3176" t="s">
        <v>2141</v>
      </c>
      <c r="C3176">
        <v>4306401</v>
      </c>
      <c r="D3176" s="2">
        <v>2958465</v>
      </c>
      <c r="E3176" s="2">
        <v>44713</v>
      </c>
      <c r="F3176" s="28">
        <v>145</v>
      </c>
      <c r="G3176" t="s">
        <v>18</v>
      </c>
    </row>
    <row r="3177" spans="1:7" x14ac:dyDescent="0.25">
      <c r="A3177" t="s">
        <v>0</v>
      </c>
      <c r="B3177" t="s">
        <v>2141</v>
      </c>
      <c r="C3177">
        <v>4307000</v>
      </c>
      <c r="D3177" s="2">
        <v>2958465</v>
      </c>
      <c r="E3177" s="2">
        <v>44713</v>
      </c>
      <c r="F3177" s="28">
        <v>121</v>
      </c>
      <c r="G3177" t="s">
        <v>18</v>
      </c>
    </row>
    <row r="3178" spans="1:7" x14ac:dyDescent="0.25">
      <c r="A3178" t="s">
        <v>0</v>
      </c>
      <c r="B3178" t="s">
        <v>2141</v>
      </c>
      <c r="C3178">
        <v>4307400</v>
      </c>
      <c r="D3178" s="2">
        <v>2958465</v>
      </c>
      <c r="E3178" s="2">
        <v>44713</v>
      </c>
      <c r="F3178" s="28">
        <v>125</v>
      </c>
      <c r="G3178" t="s">
        <v>18</v>
      </c>
    </row>
    <row r="3179" spans="1:7" x14ac:dyDescent="0.25">
      <c r="A3179" t="s">
        <v>0</v>
      </c>
      <c r="B3179" t="s">
        <v>2141</v>
      </c>
      <c r="C3179">
        <v>4307401</v>
      </c>
      <c r="D3179" s="2">
        <v>2958465</v>
      </c>
      <c r="E3179" s="2">
        <v>44713</v>
      </c>
      <c r="F3179" s="28">
        <v>125</v>
      </c>
      <c r="G3179" t="s">
        <v>18</v>
      </c>
    </row>
    <row r="3180" spans="1:7" x14ac:dyDescent="0.25">
      <c r="A3180" t="s">
        <v>0</v>
      </c>
      <c r="B3180" t="s">
        <v>2141</v>
      </c>
      <c r="C3180">
        <v>4309000</v>
      </c>
      <c r="D3180" s="2">
        <v>2958465</v>
      </c>
      <c r="E3180" s="2">
        <v>44305</v>
      </c>
      <c r="F3180" s="28">
        <v>146</v>
      </c>
      <c r="G3180" t="s">
        <v>18</v>
      </c>
    </row>
    <row r="3181" spans="1:7" x14ac:dyDescent="0.25">
      <c r="A3181" t="s">
        <v>0</v>
      </c>
      <c r="B3181" t="s">
        <v>2141</v>
      </c>
      <c r="C3181">
        <v>4309400</v>
      </c>
      <c r="D3181" s="2">
        <v>2958465</v>
      </c>
      <c r="E3181" s="2">
        <v>44305</v>
      </c>
      <c r="F3181" s="28">
        <v>150</v>
      </c>
      <c r="G3181" t="s">
        <v>18</v>
      </c>
    </row>
    <row r="3182" spans="1:7" x14ac:dyDescent="0.25">
      <c r="A3182" t="s">
        <v>0</v>
      </c>
      <c r="B3182" t="s">
        <v>2141</v>
      </c>
      <c r="C3182">
        <v>4309401</v>
      </c>
      <c r="D3182" s="2">
        <v>2958465</v>
      </c>
      <c r="E3182" s="2">
        <v>44305</v>
      </c>
      <c r="F3182" s="28">
        <v>150</v>
      </c>
      <c r="G3182" t="s">
        <v>18</v>
      </c>
    </row>
    <row r="3183" spans="1:7" x14ac:dyDescent="0.25">
      <c r="A3183" t="s">
        <v>0</v>
      </c>
      <c r="B3183" t="s">
        <v>2141</v>
      </c>
      <c r="C3183">
        <v>4310000</v>
      </c>
      <c r="D3183" s="2">
        <v>2958465</v>
      </c>
      <c r="E3183" s="2">
        <v>44713</v>
      </c>
      <c r="F3183" s="28">
        <v>131</v>
      </c>
      <c r="G3183" t="s">
        <v>18</v>
      </c>
    </row>
    <row r="3184" spans="1:7" x14ac:dyDescent="0.25">
      <c r="A3184" t="s">
        <v>0</v>
      </c>
      <c r="B3184" t="s">
        <v>2141</v>
      </c>
      <c r="C3184">
        <v>4310400</v>
      </c>
      <c r="D3184" s="2">
        <v>2958465</v>
      </c>
      <c r="E3184" s="2">
        <v>44713</v>
      </c>
      <c r="F3184" s="28">
        <v>135</v>
      </c>
      <c r="G3184" t="s">
        <v>18</v>
      </c>
    </row>
    <row r="3185" spans="1:7" x14ac:dyDescent="0.25">
      <c r="A3185" t="s">
        <v>0</v>
      </c>
      <c r="B3185" t="s">
        <v>2141</v>
      </c>
      <c r="C3185">
        <v>4310401</v>
      </c>
      <c r="D3185" s="2">
        <v>2958465</v>
      </c>
      <c r="E3185" s="2">
        <v>44713</v>
      </c>
      <c r="F3185" s="28">
        <v>135</v>
      </c>
      <c r="G3185" t="s">
        <v>18</v>
      </c>
    </row>
    <row r="3186" spans="1:7" x14ac:dyDescent="0.25">
      <c r="A3186" t="s">
        <v>0</v>
      </c>
      <c r="B3186" t="s">
        <v>2141</v>
      </c>
      <c r="C3186">
        <v>4313000</v>
      </c>
      <c r="D3186" s="2">
        <v>2958465</v>
      </c>
      <c r="E3186" s="2">
        <v>44713</v>
      </c>
      <c r="F3186" s="28">
        <v>121</v>
      </c>
      <c r="G3186" t="s">
        <v>18</v>
      </c>
    </row>
    <row r="3187" spans="1:7" x14ac:dyDescent="0.25">
      <c r="A3187" t="s">
        <v>0</v>
      </c>
      <c r="B3187" t="s">
        <v>2141</v>
      </c>
      <c r="C3187">
        <v>4313400</v>
      </c>
      <c r="D3187" s="2">
        <v>2958465</v>
      </c>
      <c r="E3187" s="2">
        <v>44713</v>
      </c>
      <c r="F3187" s="28">
        <v>125</v>
      </c>
      <c r="G3187" t="s">
        <v>18</v>
      </c>
    </row>
    <row r="3188" spans="1:7" x14ac:dyDescent="0.25">
      <c r="A3188" t="s">
        <v>0</v>
      </c>
      <c r="B3188" t="s">
        <v>2141</v>
      </c>
      <c r="C3188">
        <v>4313401</v>
      </c>
      <c r="D3188" s="2">
        <v>2958465</v>
      </c>
      <c r="E3188" s="2">
        <v>44713</v>
      </c>
      <c r="F3188" s="28">
        <v>125</v>
      </c>
      <c r="G3188" t="s">
        <v>18</v>
      </c>
    </row>
    <row r="3189" spans="1:7" x14ac:dyDescent="0.25">
      <c r="A3189" t="s">
        <v>0</v>
      </c>
      <c r="B3189" t="s">
        <v>2141</v>
      </c>
      <c r="C3189">
        <v>4314000</v>
      </c>
      <c r="D3189" s="2">
        <v>2958465</v>
      </c>
      <c r="E3189" s="2">
        <v>45117</v>
      </c>
      <c r="F3189" s="28">
        <v>156</v>
      </c>
      <c r="G3189" t="s">
        <v>18</v>
      </c>
    </row>
    <row r="3190" spans="1:7" x14ac:dyDescent="0.25">
      <c r="A3190" t="s">
        <v>0</v>
      </c>
      <c r="B3190" t="s">
        <v>2141</v>
      </c>
      <c r="C3190">
        <v>4314400</v>
      </c>
      <c r="D3190" s="2">
        <v>2958465</v>
      </c>
      <c r="E3190" s="2">
        <v>45117</v>
      </c>
      <c r="F3190" s="28">
        <v>160</v>
      </c>
      <c r="G3190" t="s">
        <v>18</v>
      </c>
    </row>
    <row r="3191" spans="1:7" x14ac:dyDescent="0.25">
      <c r="A3191" t="s">
        <v>0</v>
      </c>
      <c r="B3191" t="s">
        <v>2141</v>
      </c>
      <c r="C3191">
        <v>4314401</v>
      </c>
      <c r="D3191" s="2">
        <v>2958465</v>
      </c>
      <c r="E3191" s="2">
        <v>45117</v>
      </c>
      <c r="F3191" s="28">
        <v>160</v>
      </c>
      <c r="G3191" t="s">
        <v>18</v>
      </c>
    </row>
    <row r="3192" spans="1:7" x14ac:dyDescent="0.25">
      <c r="A3192" t="s">
        <v>0</v>
      </c>
      <c r="B3192" t="s">
        <v>2141</v>
      </c>
      <c r="C3192">
        <v>4315000</v>
      </c>
      <c r="D3192" s="2">
        <v>2958465</v>
      </c>
      <c r="E3192" s="2">
        <v>45207</v>
      </c>
      <c r="F3192" s="28">
        <v>106</v>
      </c>
      <c r="G3192" t="s">
        <v>18</v>
      </c>
    </row>
    <row r="3193" spans="1:7" x14ac:dyDescent="0.25">
      <c r="A3193" t="s">
        <v>0</v>
      </c>
      <c r="B3193" t="s">
        <v>2141</v>
      </c>
      <c r="C3193">
        <v>4315400</v>
      </c>
      <c r="D3193" s="2">
        <v>2958465</v>
      </c>
      <c r="E3193" s="2">
        <v>45207</v>
      </c>
      <c r="F3193" s="28">
        <v>110</v>
      </c>
      <c r="G3193" t="s">
        <v>18</v>
      </c>
    </row>
    <row r="3194" spans="1:7" x14ac:dyDescent="0.25">
      <c r="A3194" t="s">
        <v>0</v>
      </c>
      <c r="B3194" t="s">
        <v>2141</v>
      </c>
      <c r="C3194">
        <v>4315401</v>
      </c>
      <c r="D3194" s="2">
        <v>2958465</v>
      </c>
      <c r="E3194" s="2">
        <v>45207</v>
      </c>
      <c r="F3194" s="28">
        <v>110</v>
      </c>
      <c r="G3194" t="s">
        <v>18</v>
      </c>
    </row>
    <row r="3195" spans="1:7" x14ac:dyDescent="0.25">
      <c r="A3195" t="s">
        <v>0</v>
      </c>
      <c r="B3195" t="s">
        <v>2141</v>
      </c>
      <c r="C3195">
        <v>4316000</v>
      </c>
      <c r="D3195" s="2">
        <v>2958465</v>
      </c>
      <c r="E3195" s="2">
        <v>44305</v>
      </c>
      <c r="F3195" s="28">
        <v>126</v>
      </c>
      <c r="G3195" t="s">
        <v>19</v>
      </c>
    </row>
    <row r="3196" spans="1:7" x14ac:dyDescent="0.25">
      <c r="A3196" t="s">
        <v>0</v>
      </c>
      <c r="B3196" t="s">
        <v>2141</v>
      </c>
      <c r="C3196">
        <v>4316450</v>
      </c>
      <c r="D3196" s="2">
        <v>2958465</v>
      </c>
      <c r="E3196" s="2">
        <v>44305</v>
      </c>
      <c r="F3196" s="28">
        <v>130</v>
      </c>
      <c r="G3196" t="s">
        <v>19</v>
      </c>
    </row>
    <row r="3197" spans="1:7" x14ac:dyDescent="0.25">
      <c r="A3197" t="s">
        <v>0</v>
      </c>
      <c r="B3197" t="s">
        <v>2141</v>
      </c>
      <c r="C3197">
        <v>4316455</v>
      </c>
      <c r="D3197" s="2">
        <v>2958465</v>
      </c>
      <c r="E3197" s="2">
        <v>44305</v>
      </c>
      <c r="F3197" s="28">
        <v>130</v>
      </c>
      <c r="G3197" t="s">
        <v>19</v>
      </c>
    </row>
    <row r="3198" spans="1:7" x14ac:dyDescent="0.25">
      <c r="A3198" t="s">
        <v>0</v>
      </c>
      <c r="B3198" t="s">
        <v>2141</v>
      </c>
      <c r="C3198">
        <v>4317000</v>
      </c>
      <c r="D3198" s="2">
        <v>2958465</v>
      </c>
      <c r="E3198" s="2">
        <v>44305</v>
      </c>
      <c r="F3198" s="28">
        <v>128</v>
      </c>
      <c r="G3198" t="s">
        <v>19</v>
      </c>
    </row>
    <row r="3199" spans="1:7" x14ac:dyDescent="0.25">
      <c r="A3199" t="s">
        <v>0</v>
      </c>
      <c r="B3199" t="s">
        <v>2141</v>
      </c>
      <c r="C3199">
        <v>4317450</v>
      </c>
      <c r="D3199" s="2">
        <v>2958465</v>
      </c>
      <c r="E3199" s="2">
        <v>44305</v>
      </c>
      <c r="F3199" s="28">
        <v>132</v>
      </c>
      <c r="G3199" t="s">
        <v>19</v>
      </c>
    </row>
    <row r="3200" spans="1:7" x14ac:dyDescent="0.25">
      <c r="A3200" t="s">
        <v>0</v>
      </c>
      <c r="B3200" t="s">
        <v>2141</v>
      </c>
      <c r="C3200">
        <v>4317455</v>
      </c>
      <c r="D3200" s="2">
        <v>2958465</v>
      </c>
      <c r="E3200" s="2">
        <v>44305</v>
      </c>
      <c r="F3200" s="28">
        <v>132</v>
      </c>
      <c r="G3200" t="s">
        <v>19</v>
      </c>
    </row>
    <row r="3201" spans="1:7" x14ac:dyDescent="0.25">
      <c r="A3201" t="s">
        <v>0</v>
      </c>
      <c r="B3201" t="s">
        <v>2141</v>
      </c>
      <c r="C3201">
        <v>4318000</v>
      </c>
      <c r="D3201" s="2">
        <v>2958465</v>
      </c>
      <c r="E3201" s="2">
        <v>45207</v>
      </c>
      <c r="F3201" s="28">
        <v>126</v>
      </c>
      <c r="G3201" t="s">
        <v>19</v>
      </c>
    </row>
    <row r="3202" spans="1:7" x14ac:dyDescent="0.25">
      <c r="A3202" t="s">
        <v>0</v>
      </c>
      <c r="B3202" t="s">
        <v>2141</v>
      </c>
      <c r="C3202">
        <v>4318450</v>
      </c>
      <c r="D3202" s="2">
        <v>2958465</v>
      </c>
      <c r="E3202" s="2">
        <v>45207</v>
      </c>
      <c r="F3202" s="28">
        <v>130</v>
      </c>
      <c r="G3202" t="s">
        <v>19</v>
      </c>
    </row>
    <row r="3203" spans="1:7" x14ac:dyDescent="0.25">
      <c r="A3203" t="s">
        <v>0</v>
      </c>
      <c r="B3203" t="s">
        <v>2141</v>
      </c>
      <c r="C3203">
        <v>4318455</v>
      </c>
      <c r="D3203" s="2">
        <v>2958465</v>
      </c>
      <c r="E3203" s="2">
        <v>45207</v>
      </c>
      <c r="F3203" s="28">
        <v>130</v>
      </c>
      <c r="G3203" t="s">
        <v>19</v>
      </c>
    </row>
    <row r="3204" spans="1:7" x14ac:dyDescent="0.25">
      <c r="A3204" t="s">
        <v>0</v>
      </c>
      <c r="B3204" t="s">
        <v>2141</v>
      </c>
      <c r="C3204">
        <v>4319000</v>
      </c>
      <c r="D3204" s="2">
        <v>2958465</v>
      </c>
      <c r="E3204" s="2">
        <v>43344</v>
      </c>
      <c r="F3204" s="28">
        <v>127</v>
      </c>
      <c r="G3204" t="s">
        <v>19</v>
      </c>
    </row>
    <row r="3205" spans="1:7" x14ac:dyDescent="0.25">
      <c r="A3205" t="s">
        <v>0</v>
      </c>
      <c r="B3205" t="s">
        <v>2141</v>
      </c>
      <c r="C3205">
        <v>4319450</v>
      </c>
      <c r="D3205" s="2">
        <v>2958465</v>
      </c>
      <c r="E3205" s="2">
        <v>44305</v>
      </c>
      <c r="F3205" s="28">
        <v>131</v>
      </c>
      <c r="G3205" t="s">
        <v>19</v>
      </c>
    </row>
    <row r="3206" spans="1:7" x14ac:dyDescent="0.25">
      <c r="A3206" t="s">
        <v>0</v>
      </c>
      <c r="B3206" t="s">
        <v>2141</v>
      </c>
      <c r="C3206">
        <v>4319455</v>
      </c>
      <c r="D3206" s="2">
        <v>2958465</v>
      </c>
      <c r="E3206" s="2">
        <v>44305</v>
      </c>
      <c r="F3206" s="28">
        <v>131</v>
      </c>
      <c r="G3206" t="s">
        <v>19</v>
      </c>
    </row>
    <row r="3207" spans="1:7" x14ac:dyDescent="0.25">
      <c r="A3207" t="s">
        <v>0</v>
      </c>
      <c r="B3207" t="s">
        <v>2141</v>
      </c>
      <c r="C3207">
        <v>4320000</v>
      </c>
      <c r="D3207" s="2">
        <v>2958465</v>
      </c>
      <c r="E3207" s="2">
        <v>45207</v>
      </c>
      <c r="F3207" s="28">
        <v>126</v>
      </c>
      <c r="G3207" t="s">
        <v>19</v>
      </c>
    </row>
    <row r="3208" spans="1:7" x14ac:dyDescent="0.25">
      <c r="A3208" t="s">
        <v>0</v>
      </c>
      <c r="B3208" t="s">
        <v>2141</v>
      </c>
      <c r="C3208">
        <v>4320450</v>
      </c>
      <c r="D3208" s="2">
        <v>2958465</v>
      </c>
      <c r="E3208" s="2">
        <v>45207</v>
      </c>
      <c r="F3208" s="28">
        <v>130</v>
      </c>
      <c r="G3208" t="s">
        <v>19</v>
      </c>
    </row>
    <row r="3209" spans="1:7" x14ac:dyDescent="0.25">
      <c r="A3209" t="s">
        <v>0</v>
      </c>
      <c r="B3209" t="s">
        <v>2141</v>
      </c>
      <c r="C3209">
        <v>4320455</v>
      </c>
      <c r="D3209" s="2">
        <v>2958465</v>
      </c>
      <c r="E3209" s="2">
        <v>45207</v>
      </c>
      <c r="F3209" s="28">
        <v>130</v>
      </c>
      <c r="G3209" t="s">
        <v>19</v>
      </c>
    </row>
    <row r="3210" spans="1:7" x14ac:dyDescent="0.25">
      <c r="A3210" t="s">
        <v>0</v>
      </c>
      <c r="B3210" t="s">
        <v>2141</v>
      </c>
      <c r="C3210">
        <v>4325000</v>
      </c>
      <c r="D3210" s="2">
        <v>2958465</v>
      </c>
      <c r="E3210" s="2">
        <v>43344</v>
      </c>
      <c r="F3210" s="28">
        <v>78</v>
      </c>
      <c r="G3210" t="s">
        <v>19</v>
      </c>
    </row>
    <row r="3211" spans="1:7" x14ac:dyDescent="0.25">
      <c r="A3211" t="s">
        <v>0</v>
      </c>
      <c r="B3211" t="s">
        <v>2141</v>
      </c>
      <c r="C3211">
        <v>4325450</v>
      </c>
      <c r="D3211" s="2">
        <v>2958465</v>
      </c>
      <c r="E3211" s="2">
        <v>44305</v>
      </c>
      <c r="F3211" s="28">
        <v>82</v>
      </c>
      <c r="G3211" t="s">
        <v>19</v>
      </c>
    </row>
    <row r="3212" spans="1:7" x14ac:dyDescent="0.25">
      <c r="A3212" t="s">
        <v>0</v>
      </c>
      <c r="B3212" t="s">
        <v>2141</v>
      </c>
      <c r="C3212">
        <v>4325451</v>
      </c>
      <c r="D3212" s="2">
        <v>2958465</v>
      </c>
      <c r="E3212" s="2">
        <v>44305</v>
      </c>
      <c r="F3212" s="28">
        <v>82</v>
      </c>
      <c r="G3212" t="s">
        <v>19</v>
      </c>
    </row>
    <row r="3213" spans="1:7" x14ac:dyDescent="0.25">
      <c r="A3213" t="s">
        <v>0</v>
      </c>
      <c r="B3213" t="s">
        <v>2141</v>
      </c>
      <c r="C3213">
        <v>4325455</v>
      </c>
      <c r="D3213" s="2">
        <v>2958465</v>
      </c>
      <c r="E3213" s="2">
        <v>44305</v>
      </c>
      <c r="F3213" s="28">
        <v>82</v>
      </c>
      <c r="G3213" t="s">
        <v>19</v>
      </c>
    </row>
    <row r="3214" spans="1:7" x14ac:dyDescent="0.25">
      <c r="A3214" t="s">
        <v>0</v>
      </c>
      <c r="B3214" t="s">
        <v>2141</v>
      </c>
      <c r="C3214">
        <v>4325464</v>
      </c>
      <c r="D3214" s="2">
        <v>2958465</v>
      </c>
      <c r="E3214" s="2">
        <v>44305</v>
      </c>
      <c r="F3214" s="28">
        <v>82</v>
      </c>
      <c r="G3214" t="s">
        <v>19</v>
      </c>
    </row>
    <row r="3215" spans="1:7" x14ac:dyDescent="0.25">
      <c r="A3215" t="s">
        <v>0</v>
      </c>
      <c r="B3215" t="s">
        <v>2141</v>
      </c>
      <c r="C3215">
        <v>4326000</v>
      </c>
      <c r="D3215" s="2">
        <v>2958465</v>
      </c>
      <c r="E3215" s="2">
        <v>45207</v>
      </c>
      <c r="F3215" s="28">
        <v>101</v>
      </c>
      <c r="G3215" t="s">
        <v>19</v>
      </c>
    </row>
    <row r="3216" spans="1:7" x14ac:dyDescent="0.25">
      <c r="A3216" t="s">
        <v>0</v>
      </c>
      <c r="B3216" t="s">
        <v>2141</v>
      </c>
      <c r="C3216">
        <v>4326450</v>
      </c>
      <c r="D3216" s="2">
        <v>2958465</v>
      </c>
      <c r="E3216" s="2">
        <v>45207</v>
      </c>
      <c r="F3216" s="28">
        <v>105</v>
      </c>
      <c r="G3216" t="s">
        <v>19</v>
      </c>
    </row>
    <row r="3217" spans="1:7" x14ac:dyDescent="0.25">
      <c r="A3217" t="s">
        <v>0</v>
      </c>
      <c r="B3217" t="s">
        <v>2141</v>
      </c>
      <c r="C3217">
        <v>4326451</v>
      </c>
      <c r="D3217" s="2">
        <v>2958465</v>
      </c>
      <c r="E3217" s="2">
        <v>45207</v>
      </c>
      <c r="F3217" s="28">
        <v>105</v>
      </c>
      <c r="G3217" t="s">
        <v>19</v>
      </c>
    </row>
    <row r="3218" spans="1:7" x14ac:dyDescent="0.25">
      <c r="A3218" t="s">
        <v>0</v>
      </c>
      <c r="B3218" t="s">
        <v>2141</v>
      </c>
      <c r="C3218">
        <v>4326455</v>
      </c>
      <c r="D3218" s="2">
        <v>2958465</v>
      </c>
      <c r="E3218" s="2">
        <v>45207</v>
      </c>
      <c r="F3218" s="28">
        <v>105</v>
      </c>
      <c r="G3218" t="s">
        <v>19</v>
      </c>
    </row>
    <row r="3219" spans="1:7" x14ac:dyDescent="0.25">
      <c r="A3219" t="s">
        <v>0</v>
      </c>
      <c r="B3219" t="s">
        <v>2141</v>
      </c>
      <c r="C3219">
        <v>4326464</v>
      </c>
      <c r="D3219" s="2">
        <v>2958465</v>
      </c>
      <c r="E3219" s="2">
        <v>45207</v>
      </c>
      <c r="F3219" s="28">
        <v>105</v>
      </c>
      <c r="G3219" t="s">
        <v>19</v>
      </c>
    </row>
    <row r="3220" spans="1:7" x14ac:dyDescent="0.25">
      <c r="A3220" t="s">
        <v>0</v>
      </c>
      <c r="B3220" t="s">
        <v>2141</v>
      </c>
      <c r="C3220">
        <v>4328000</v>
      </c>
      <c r="D3220" s="2">
        <v>2958465</v>
      </c>
      <c r="E3220" s="2">
        <v>44713</v>
      </c>
      <c r="F3220" s="28">
        <v>151</v>
      </c>
      <c r="G3220" t="s">
        <v>19</v>
      </c>
    </row>
    <row r="3221" spans="1:7" x14ac:dyDescent="0.25">
      <c r="A3221" t="s">
        <v>0</v>
      </c>
      <c r="B3221" t="s">
        <v>2141</v>
      </c>
      <c r="C3221">
        <v>4328450</v>
      </c>
      <c r="D3221" s="2">
        <v>2958465</v>
      </c>
      <c r="E3221" s="2">
        <v>44713</v>
      </c>
      <c r="F3221" s="28">
        <v>155</v>
      </c>
      <c r="G3221" t="s">
        <v>19</v>
      </c>
    </row>
    <row r="3222" spans="1:7" x14ac:dyDescent="0.25">
      <c r="A3222" t="s">
        <v>0</v>
      </c>
      <c r="B3222" t="s">
        <v>2141</v>
      </c>
      <c r="C3222">
        <v>4328451</v>
      </c>
      <c r="D3222" s="2">
        <v>2958465</v>
      </c>
      <c r="E3222" s="2">
        <v>44713</v>
      </c>
      <c r="F3222" s="28">
        <v>155</v>
      </c>
      <c r="G3222" t="s">
        <v>19</v>
      </c>
    </row>
    <row r="3223" spans="1:7" x14ac:dyDescent="0.25">
      <c r="A3223" t="s">
        <v>0</v>
      </c>
      <c r="B3223" t="s">
        <v>2141</v>
      </c>
      <c r="C3223">
        <v>4328455</v>
      </c>
      <c r="D3223" s="2">
        <v>2958465</v>
      </c>
      <c r="E3223" s="2">
        <v>44713</v>
      </c>
      <c r="F3223" s="28">
        <v>155</v>
      </c>
      <c r="G3223" t="s">
        <v>19</v>
      </c>
    </row>
    <row r="3224" spans="1:7" x14ac:dyDescent="0.25">
      <c r="A3224" t="s">
        <v>0</v>
      </c>
      <c r="B3224" t="s">
        <v>2141</v>
      </c>
      <c r="C3224">
        <v>4334000</v>
      </c>
      <c r="D3224" s="2">
        <v>2958465</v>
      </c>
      <c r="E3224" s="2">
        <v>45925</v>
      </c>
      <c r="F3224" s="28">
        <v>146</v>
      </c>
      <c r="G3224" t="s">
        <v>18</v>
      </c>
    </row>
    <row r="3225" spans="1:7" x14ac:dyDescent="0.25">
      <c r="A3225" t="s">
        <v>0</v>
      </c>
      <c r="B3225" t="s">
        <v>2141</v>
      </c>
      <c r="C3225">
        <v>4334400</v>
      </c>
      <c r="D3225" s="2">
        <v>2958465</v>
      </c>
      <c r="E3225" s="2">
        <v>45925</v>
      </c>
      <c r="F3225" s="28">
        <v>150</v>
      </c>
      <c r="G3225" t="s">
        <v>18</v>
      </c>
    </row>
    <row r="3226" spans="1:7" x14ac:dyDescent="0.25">
      <c r="A3226" t="s">
        <v>0</v>
      </c>
      <c r="B3226" t="s">
        <v>2141</v>
      </c>
      <c r="C3226">
        <v>4334401</v>
      </c>
      <c r="D3226" s="2">
        <v>2958465</v>
      </c>
      <c r="E3226" s="2">
        <v>45925</v>
      </c>
      <c r="F3226" s="28">
        <v>150</v>
      </c>
      <c r="G3226" t="s">
        <v>18</v>
      </c>
    </row>
    <row r="3227" spans="1:7" x14ac:dyDescent="0.25">
      <c r="A3227" t="s">
        <v>0</v>
      </c>
      <c r="B3227" t="s">
        <v>2141</v>
      </c>
      <c r="C3227">
        <v>4342000</v>
      </c>
      <c r="D3227" s="2">
        <v>2958465</v>
      </c>
      <c r="E3227" s="2">
        <v>45207</v>
      </c>
      <c r="F3227" s="28">
        <v>121</v>
      </c>
      <c r="G3227" t="s">
        <v>19</v>
      </c>
    </row>
    <row r="3228" spans="1:7" x14ac:dyDescent="0.25">
      <c r="A3228" t="s">
        <v>0</v>
      </c>
      <c r="B3228" t="s">
        <v>2141</v>
      </c>
      <c r="C3228">
        <v>4342450</v>
      </c>
      <c r="D3228" s="2">
        <v>2958465</v>
      </c>
      <c r="E3228" s="2">
        <v>45207</v>
      </c>
      <c r="F3228" s="28">
        <v>125</v>
      </c>
      <c r="G3228" t="s">
        <v>19</v>
      </c>
    </row>
    <row r="3229" spans="1:7" x14ac:dyDescent="0.25">
      <c r="A3229" t="s">
        <v>0</v>
      </c>
      <c r="B3229" t="s">
        <v>2141</v>
      </c>
      <c r="C3229">
        <v>4342451</v>
      </c>
      <c r="D3229" s="2">
        <v>2958465</v>
      </c>
      <c r="E3229" s="2">
        <v>45207</v>
      </c>
      <c r="F3229" s="28">
        <v>125</v>
      </c>
      <c r="G3229" t="s">
        <v>19</v>
      </c>
    </row>
    <row r="3230" spans="1:7" x14ac:dyDescent="0.25">
      <c r="A3230" t="s">
        <v>0</v>
      </c>
      <c r="B3230" t="s">
        <v>2141</v>
      </c>
      <c r="C3230">
        <v>4342455</v>
      </c>
      <c r="D3230" s="2">
        <v>2958465</v>
      </c>
      <c r="E3230" s="2">
        <v>45207</v>
      </c>
      <c r="F3230" s="28">
        <v>125</v>
      </c>
      <c r="G3230" t="s">
        <v>19</v>
      </c>
    </row>
    <row r="3231" spans="1:7" x14ac:dyDescent="0.25">
      <c r="A3231" t="s">
        <v>0</v>
      </c>
      <c r="B3231" t="s">
        <v>2141</v>
      </c>
      <c r="C3231">
        <v>4342464</v>
      </c>
      <c r="D3231" s="2">
        <v>2958465</v>
      </c>
      <c r="E3231" s="2">
        <v>45207</v>
      </c>
      <c r="F3231" s="28">
        <v>125</v>
      </c>
      <c r="G3231" t="s">
        <v>18</v>
      </c>
    </row>
    <row r="3232" spans="1:7" x14ac:dyDescent="0.25">
      <c r="A3232" t="s">
        <v>0</v>
      </c>
      <c r="B3232" t="s">
        <v>2141</v>
      </c>
      <c r="C3232">
        <v>4401000</v>
      </c>
      <c r="D3232" s="2">
        <v>2958465</v>
      </c>
      <c r="E3232" s="2">
        <v>44305</v>
      </c>
      <c r="F3232" s="28">
        <v>162</v>
      </c>
      <c r="G3232" t="s">
        <v>18</v>
      </c>
    </row>
    <row r="3233" spans="1:7" x14ac:dyDescent="0.25">
      <c r="A3233" t="s">
        <v>0</v>
      </c>
      <c r="B3233" t="s">
        <v>2141</v>
      </c>
      <c r="C3233">
        <v>4401400</v>
      </c>
      <c r="D3233" s="2">
        <v>2958465</v>
      </c>
      <c r="E3233" s="2">
        <v>44305</v>
      </c>
      <c r="F3233" s="28">
        <v>166</v>
      </c>
      <c r="G3233" t="s">
        <v>18</v>
      </c>
    </row>
    <row r="3234" spans="1:7" x14ac:dyDescent="0.25">
      <c r="A3234" t="s">
        <v>0</v>
      </c>
      <c r="B3234" t="s">
        <v>2141</v>
      </c>
      <c r="C3234">
        <v>4401401</v>
      </c>
      <c r="D3234" s="2">
        <v>2958465</v>
      </c>
      <c r="E3234" s="2">
        <v>44305</v>
      </c>
      <c r="F3234" s="28">
        <v>166</v>
      </c>
      <c r="G3234" t="s">
        <v>18</v>
      </c>
    </row>
    <row r="3235" spans="1:7" x14ac:dyDescent="0.25">
      <c r="A3235" t="s">
        <v>0</v>
      </c>
      <c r="B3235" t="s">
        <v>2141</v>
      </c>
      <c r="C3235">
        <v>4402000</v>
      </c>
      <c r="D3235" s="2">
        <v>2958465</v>
      </c>
      <c r="E3235" s="2">
        <v>44305</v>
      </c>
      <c r="F3235" s="28">
        <v>163</v>
      </c>
      <c r="G3235" t="s">
        <v>18</v>
      </c>
    </row>
    <row r="3236" spans="1:7" x14ac:dyDescent="0.25">
      <c r="A3236" t="s">
        <v>0</v>
      </c>
      <c r="B3236" t="s">
        <v>2141</v>
      </c>
      <c r="C3236">
        <v>4402400</v>
      </c>
      <c r="D3236" s="2">
        <v>2958465</v>
      </c>
      <c r="E3236" s="2">
        <v>44305</v>
      </c>
      <c r="F3236" s="28">
        <v>167</v>
      </c>
      <c r="G3236" t="s">
        <v>18</v>
      </c>
    </row>
    <row r="3237" spans="1:7" x14ac:dyDescent="0.25">
      <c r="A3237" t="s">
        <v>0</v>
      </c>
      <c r="B3237" t="s">
        <v>2141</v>
      </c>
      <c r="C3237">
        <v>4402401</v>
      </c>
      <c r="D3237" s="2">
        <v>2958465</v>
      </c>
      <c r="E3237" s="2">
        <v>44305</v>
      </c>
      <c r="F3237" s="28">
        <v>167</v>
      </c>
      <c r="G3237" t="s">
        <v>18</v>
      </c>
    </row>
    <row r="3238" spans="1:7" x14ac:dyDescent="0.25">
      <c r="A3238" t="s">
        <v>0</v>
      </c>
      <c r="B3238" t="s">
        <v>2141</v>
      </c>
      <c r="C3238">
        <v>4404000</v>
      </c>
      <c r="D3238" s="2">
        <v>2958465</v>
      </c>
      <c r="E3238" s="2">
        <v>44305</v>
      </c>
      <c r="F3238" s="28">
        <v>155</v>
      </c>
      <c r="G3238" t="s">
        <v>18</v>
      </c>
    </row>
    <row r="3239" spans="1:7" x14ac:dyDescent="0.25">
      <c r="A3239" t="s">
        <v>0</v>
      </c>
      <c r="B3239" t="s">
        <v>2141</v>
      </c>
      <c r="C3239">
        <v>4404400</v>
      </c>
      <c r="D3239" s="2">
        <v>2958465</v>
      </c>
      <c r="E3239" s="2">
        <v>44305</v>
      </c>
      <c r="F3239" s="28">
        <v>159</v>
      </c>
      <c r="G3239" t="s">
        <v>18</v>
      </c>
    </row>
    <row r="3240" spans="1:7" x14ac:dyDescent="0.25">
      <c r="A3240" t="s">
        <v>0</v>
      </c>
      <c r="B3240" t="s">
        <v>2141</v>
      </c>
      <c r="C3240">
        <v>4404401</v>
      </c>
      <c r="D3240" s="2">
        <v>2958465</v>
      </c>
      <c r="E3240" s="2">
        <v>44305</v>
      </c>
      <c r="F3240" s="28">
        <v>159</v>
      </c>
      <c r="G3240" t="s">
        <v>18</v>
      </c>
    </row>
    <row r="3241" spans="1:7" x14ac:dyDescent="0.25">
      <c r="A3241" t="s">
        <v>0</v>
      </c>
      <c r="B3241" t="s">
        <v>2141</v>
      </c>
      <c r="C3241">
        <v>4405000</v>
      </c>
      <c r="D3241" s="2">
        <v>2958465</v>
      </c>
      <c r="E3241" s="2">
        <v>44305</v>
      </c>
      <c r="F3241" s="28">
        <v>173</v>
      </c>
      <c r="G3241" t="s">
        <v>18</v>
      </c>
    </row>
    <row r="3242" spans="1:7" x14ac:dyDescent="0.25">
      <c r="A3242" t="s">
        <v>0</v>
      </c>
      <c r="B3242" t="s">
        <v>2141</v>
      </c>
      <c r="C3242">
        <v>4405400</v>
      </c>
      <c r="D3242" s="2">
        <v>2958465</v>
      </c>
      <c r="E3242" s="2">
        <v>44305</v>
      </c>
      <c r="F3242" s="28">
        <v>177</v>
      </c>
      <c r="G3242" t="s">
        <v>18</v>
      </c>
    </row>
    <row r="3243" spans="1:7" x14ac:dyDescent="0.25">
      <c r="A3243" t="s">
        <v>0</v>
      </c>
      <c r="B3243" t="s">
        <v>2141</v>
      </c>
      <c r="C3243">
        <v>4405401</v>
      </c>
      <c r="D3243" s="2">
        <v>2958465</v>
      </c>
      <c r="E3243" s="2">
        <v>44305</v>
      </c>
      <c r="F3243" s="28">
        <v>177</v>
      </c>
      <c r="G3243" t="s">
        <v>18</v>
      </c>
    </row>
    <row r="3244" spans="1:7" x14ac:dyDescent="0.25">
      <c r="A3244" t="s">
        <v>0</v>
      </c>
      <c r="B3244" t="s">
        <v>2141</v>
      </c>
      <c r="C3244">
        <v>4406000</v>
      </c>
      <c r="D3244" s="2">
        <v>2958465</v>
      </c>
      <c r="E3244" s="2">
        <v>44305</v>
      </c>
      <c r="F3244" s="28">
        <v>173</v>
      </c>
      <c r="G3244" t="s">
        <v>18</v>
      </c>
    </row>
    <row r="3245" spans="1:7" x14ac:dyDescent="0.25">
      <c r="A3245" t="s">
        <v>0</v>
      </c>
      <c r="B3245" t="s">
        <v>2141</v>
      </c>
      <c r="C3245">
        <v>4406400</v>
      </c>
      <c r="D3245" s="2">
        <v>2958465</v>
      </c>
      <c r="E3245" s="2">
        <v>44305</v>
      </c>
      <c r="F3245" s="28">
        <v>177</v>
      </c>
      <c r="G3245" t="s">
        <v>18</v>
      </c>
    </row>
    <row r="3246" spans="1:7" x14ac:dyDescent="0.25">
      <c r="A3246" t="s">
        <v>0</v>
      </c>
      <c r="B3246" t="s">
        <v>2141</v>
      </c>
      <c r="C3246">
        <v>4406401</v>
      </c>
      <c r="D3246" s="2">
        <v>2958465</v>
      </c>
      <c r="E3246" s="2">
        <v>44305</v>
      </c>
      <c r="F3246" s="28">
        <v>177</v>
      </c>
      <c r="G3246" t="s">
        <v>18</v>
      </c>
    </row>
    <row r="3247" spans="1:7" x14ac:dyDescent="0.25">
      <c r="A3247" t="s">
        <v>0</v>
      </c>
      <c r="B3247" t="s">
        <v>2141</v>
      </c>
      <c r="C3247">
        <v>4408000</v>
      </c>
      <c r="D3247" s="2">
        <v>2958465</v>
      </c>
      <c r="E3247" s="2">
        <v>44305</v>
      </c>
      <c r="F3247" s="28">
        <v>161</v>
      </c>
      <c r="G3247" t="s">
        <v>18</v>
      </c>
    </row>
    <row r="3248" spans="1:7" x14ac:dyDescent="0.25">
      <c r="A3248" t="s">
        <v>0</v>
      </c>
      <c r="B3248" t="s">
        <v>2141</v>
      </c>
      <c r="C3248">
        <v>4408400</v>
      </c>
      <c r="D3248" s="2">
        <v>2958465</v>
      </c>
      <c r="E3248" s="2">
        <v>44305</v>
      </c>
      <c r="F3248" s="28">
        <v>165</v>
      </c>
      <c r="G3248" t="s">
        <v>18</v>
      </c>
    </row>
    <row r="3249" spans="1:7" x14ac:dyDescent="0.25">
      <c r="A3249" t="s">
        <v>0</v>
      </c>
      <c r="B3249" t="s">
        <v>2141</v>
      </c>
      <c r="C3249">
        <v>4408401</v>
      </c>
      <c r="D3249" s="2">
        <v>2958465</v>
      </c>
      <c r="E3249" s="2">
        <v>44305</v>
      </c>
      <c r="F3249" s="28">
        <v>165</v>
      </c>
      <c r="G3249" t="s">
        <v>18</v>
      </c>
    </row>
    <row r="3250" spans="1:7" x14ac:dyDescent="0.25">
      <c r="A3250" t="s">
        <v>0</v>
      </c>
      <c r="B3250" t="s">
        <v>2141</v>
      </c>
      <c r="C3250">
        <v>4409000</v>
      </c>
      <c r="D3250" s="2">
        <v>2958465</v>
      </c>
      <c r="E3250" s="2">
        <v>44305</v>
      </c>
      <c r="F3250" s="28">
        <v>162</v>
      </c>
      <c r="G3250" t="s">
        <v>18</v>
      </c>
    </row>
    <row r="3251" spans="1:7" x14ac:dyDescent="0.25">
      <c r="A3251" t="s">
        <v>0</v>
      </c>
      <c r="B3251" t="s">
        <v>2141</v>
      </c>
      <c r="C3251">
        <v>4409400</v>
      </c>
      <c r="D3251" s="2">
        <v>2958465</v>
      </c>
      <c r="E3251" s="2">
        <v>44305</v>
      </c>
      <c r="F3251" s="28">
        <v>166</v>
      </c>
      <c r="G3251" t="s">
        <v>18</v>
      </c>
    </row>
    <row r="3252" spans="1:7" x14ac:dyDescent="0.25">
      <c r="A3252" t="s">
        <v>0</v>
      </c>
      <c r="B3252" t="s">
        <v>2141</v>
      </c>
      <c r="C3252">
        <v>4409401</v>
      </c>
      <c r="D3252" s="2">
        <v>2958465</v>
      </c>
      <c r="E3252" s="2">
        <v>44305</v>
      </c>
      <c r="F3252" s="28">
        <v>166</v>
      </c>
      <c r="G3252" t="s">
        <v>18</v>
      </c>
    </row>
    <row r="3253" spans="1:7" x14ac:dyDescent="0.25">
      <c r="A3253" t="s">
        <v>0</v>
      </c>
      <c r="B3253" t="s">
        <v>2141</v>
      </c>
      <c r="C3253">
        <v>4410000</v>
      </c>
      <c r="D3253" s="2">
        <v>2958465</v>
      </c>
      <c r="E3253" s="2">
        <v>44305</v>
      </c>
      <c r="F3253" s="28">
        <v>176</v>
      </c>
      <c r="G3253" t="s">
        <v>18</v>
      </c>
    </row>
    <row r="3254" spans="1:7" x14ac:dyDescent="0.25">
      <c r="A3254" t="s">
        <v>0</v>
      </c>
      <c r="B3254" t="s">
        <v>2141</v>
      </c>
      <c r="C3254">
        <v>4410400</v>
      </c>
      <c r="D3254" s="2">
        <v>2958465</v>
      </c>
      <c r="E3254" s="2">
        <v>44305</v>
      </c>
      <c r="F3254" s="28">
        <v>180</v>
      </c>
      <c r="G3254" t="s">
        <v>18</v>
      </c>
    </row>
    <row r="3255" spans="1:7" x14ac:dyDescent="0.25">
      <c r="A3255" t="s">
        <v>0</v>
      </c>
      <c r="B3255" t="s">
        <v>2141</v>
      </c>
      <c r="C3255">
        <v>4410401</v>
      </c>
      <c r="D3255" s="2">
        <v>2958465</v>
      </c>
      <c r="E3255" s="2">
        <v>44305</v>
      </c>
      <c r="F3255" s="28">
        <v>180</v>
      </c>
      <c r="G3255" t="s">
        <v>18</v>
      </c>
    </row>
    <row r="3256" spans="1:7" x14ac:dyDescent="0.25">
      <c r="A3256" t="s">
        <v>0</v>
      </c>
      <c r="B3256" t="s">
        <v>2141</v>
      </c>
      <c r="C3256">
        <v>4413000</v>
      </c>
      <c r="D3256" s="2">
        <v>2958465</v>
      </c>
      <c r="E3256" s="2">
        <v>44713</v>
      </c>
      <c r="F3256" s="28">
        <v>181</v>
      </c>
      <c r="G3256" t="s">
        <v>18</v>
      </c>
    </row>
    <row r="3257" spans="1:7" x14ac:dyDescent="0.25">
      <c r="A3257" t="s">
        <v>0</v>
      </c>
      <c r="B3257" t="s">
        <v>2141</v>
      </c>
      <c r="C3257">
        <v>4413400</v>
      </c>
      <c r="D3257" s="2">
        <v>2958465</v>
      </c>
      <c r="E3257" s="2">
        <v>44713</v>
      </c>
      <c r="F3257" s="28">
        <v>185</v>
      </c>
      <c r="G3257" t="s">
        <v>18</v>
      </c>
    </row>
    <row r="3258" spans="1:7" x14ac:dyDescent="0.25">
      <c r="A3258" t="s">
        <v>0</v>
      </c>
      <c r="B3258" t="s">
        <v>2141</v>
      </c>
      <c r="C3258">
        <v>4413401</v>
      </c>
      <c r="D3258" s="2">
        <v>2958465</v>
      </c>
      <c r="E3258" s="2">
        <v>44713</v>
      </c>
      <c r="F3258" s="28">
        <v>185</v>
      </c>
      <c r="G3258" t="s">
        <v>18</v>
      </c>
    </row>
    <row r="3259" spans="1:7" x14ac:dyDescent="0.25">
      <c r="A3259" t="s">
        <v>0</v>
      </c>
      <c r="B3259" t="s">
        <v>2141</v>
      </c>
      <c r="C3259">
        <v>4414000</v>
      </c>
      <c r="D3259" s="2">
        <v>2958465</v>
      </c>
      <c r="E3259" s="2">
        <v>44305</v>
      </c>
      <c r="F3259" s="28">
        <v>173</v>
      </c>
      <c r="G3259" t="s">
        <v>18</v>
      </c>
    </row>
    <row r="3260" spans="1:7" x14ac:dyDescent="0.25">
      <c r="A3260" t="s">
        <v>0</v>
      </c>
      <c r="B3260" t="s">
        <v>2141</v>
      </c>
      <c r="C3260">
        <v>4414400</v>
      </c>
      <c r="D3260" s="2">
        <v>2958465</v>
      </c>
      <c r="E3260" s="2">
        <v>44305</v>
      </c>
      <c r="F3260" s="28">
        <v>177</v>
      </c>
      <c r="G3260" t="s">
        <v>18</v>
      </c>
    </row>
    <row r="3261" spans="1:7" x14ac:dyDescent="0.25">
      <c r="A3261" t="s">
        <v>0</v>
      </c>
      <c r="B3261" t="s">
        <v>2141</v>
      </c>
      <c r="C3261">
        <v>4414401</v>
      </c>
      <c r="D3261" s="2">
        <v>2958465</v>
      </c>
      <c r="E3261" s="2">
        <v>44305</v>
      </c>
      <c r="F3261" s="28">
        <v>177</v>
      </c>
      <c r="G3261" t="s">
        <v>18</v>
      </c>
    </row>
    <row r="3262" spans="1:7" x14ac:dyDescent="0.25">
      <c r="A3262" t="s">
        <v>0</v>
      </c>
      <c r="B3262" t="s">
        <v>2141</v>
      </c>
      <c r="C3262">
        <v>4416000</v>
      </c>
      <c r="D3262" s="2">
        <v>2958465</v>
      </c>
      <c r="E3262" s="2">
        <v>45720</v>
      </c>
      <c r="F3262" s="28">
        <v>146</v>
      </c>
      <c r="G3262" t="s">
        <v>18</v>
      </c>
    </row>
    <row r="3263" spans="1:7" x14ac:dyDescent="0.25">
      <c r="A3263" t="s">
        <v>0</v>
      </c>
      <c r="B3263" t="s">
        <v>2141</v>
      </c>
      <c r="C3263">
        <v>4416400</v>
      </c>
      <c r="D3263" s="2">
        <v>2958465</v>
      </c>
      <c r="E3263" s="2">
        <v>45720</v>
      </c>
      <c r="F3263" s="28">
        <v>150</v>
      </c>
      <c r="G3263" t="s">
        <v>18</v>
      </c>
    </row>
    <row r="3264" spans="1:7" x14ac:dyDescent="0.25">
      <c r="A3264" t="s">
        <v>0</v>
      </c>
      <c r="B3264" t="s">
        <v>2141</v>
      </c>
      <c r="C3264">
        <v>4416401</v>
      </c>
      <c r="D3264" s="2">
        <v>2958465</v>
      </c>
      <c r="E3264" s="2">
        <v>45720</v>
      </c>
      <c r="F3264" s="28">
        <v>150</v>
      </c>
      <c r="G3264" t="s">
        <v>18</v>
      </c>
    </row>
    <row r="3265" spans="1:7" x14ac:dyDescent="0.25">
      <c r="A3265" t="s">
        <v>0</v>
      </c>
      <c r="B3265" t="s">
        <v>2141</v>
      </c>
      <c r="C3265">
        <v>4418000</v>
      </c>
      <c r="D3265" s="2">
        <v>2958465</v>
      </c>
      <c r="E3265" s="2">
        <v>45111</v>
      </c>
      <c r="F3265" s="28">
        <v>248</v>
      </c>
      <c r="G3265" t="s">
        <v>18</v>
      </c>
    </row>
    <row r="3266" spans="1:7" x14ac:dyDescent="0.25">
      <c r="A3266" t="s">
        <v>0</v>
      </c>
      <c r="B3266" t="s">
        <v>2141</v>
      </c>
      <c r="C3266">
        <v>4418400</v>
      </c>
      <c r="D3266" s="2">
        <v>2958465</v>
      </c>
      <c r="E3266" s="2">
        <v>45111</v>
      </c>
      <c r="F3266" s="28">
        <v>252</v>
      </c>
      <c r="G3266" t="s">
        <v>18</v>
      </c>
    </row>
    <row r="3267" spans="1:7" x14ac:dyDescent="0.25">
      <c r="A3267" t="s">
        <v>0</v>
      </c>
      <c r="B3267" t="s">
        <v>2141</v>
      </c>
      <c r="C3267">
        <v>4418401</v>
      </c>
      <c r="D3267" s="2">
        <v>2958465</v>
      </c>
      <c r="E3267" s="2">
        <v>45111</v>
      </c>
      <c r="F3267" s="28">
        <v>252</v>
      </c>
      <c r="G3267" t="s">
        <v>18</v>
      </c>
    </row>
    <row r="3268" spans="1:7" x14ac:dyDescent="0.25">
      <c r="A3268" t="s">
        <v>0</v>
      </c>
      <c r="B3268" t="s">
        <v>2141</v>
      </c>
      <c r="C3268">
        <v>4421000</v>
      </c>
      <c r="D3268" s="2">
        <v>2958465</v>
      </c>
      <c r="E3268" s="2">
        <v>44305</v>
      </c>
      <c r="F3268" s="28">
        <v>208</v>
      </c>
      <c r="G3268" t="s">
        <v>18</v>
      </c>
    </row>
    <row r="3269" spans="1:7" x14ac:dyDescent="0.25">
      <c r="A3269" t="s">
        <v>0</v>
      </c>
      <c r="B3269" t="s">
        <v>2141</v>
      </c>
      <c r="C3269">
        <v>4421400</v>
      </c>
      <c r="D3269" s="2">
        <v>2958465</v>
      </c>
      <c r="E3269" s="2">
        <v>44305</v>
      </c>
      <c r="F3269" s="28">
        <v>212</v>
      </c>
      <c r="G3269" t="s">
        <v>18</v>
      </c>
    </row>
    <row r="3270" spans="1:7" x14ac:dyDescent="0.25">
      <c r="A3270" t="s">
        <v>0</v>
      </c>
      <c r="B3270" t="s">
        <v>2141</v>
      </c>
      <c r="C3270">
        <v>4421401</v>
      </c>
      <c r="D3270" s="2">
        <v>2958465</v>
      </c>
      <c r="E3270" s="2">
        <v>44305</v>
      </c>
      <c r="F3270" s="28">
        <v>212</v>
      </c>
      <c r="G3270" t="s">
        <v>18</v>
      </c>
    </row>
    <row r="3271" spans="1:7" x14ac:dyDescent="0.25">
      <c r="A3271" t="s">
        <v>0</v>
      </c>
      <c r="B3271" t="s">
        <v>2141</v>
      </c>
      <c r="C3271">
        <v>4422000</v>
      </c>
      <c r="D3271" s="2">
        <v>2958465</v>
      </c>
      <c r="E3271" s="2">
        <v>44305</v>
      </c>
      <c r="F3271" s="28">
        <v>195</v>
      </c>
      <c r="G3271" t="s">
        <v>18</v>
      </c>
    </row>
    <row r="3272" spans="1:7" x14ac:dyDescent="0.25">
      <c r="A3272" t="s">
        <v>0</v>
      </c>
      <c r="B3272" t="s">
        <v>2141</v>
      </c>
      <c r="C3272">
        <v>4422400</v>
      </c>
      <c r="D3272" s="2">
        <v>2958465</v>
      </c>
      <c r="E3272" s="2">
        <v>44305</v>
      </c>
      <c r="F3272" s="28">
        <v>199</v>
      </c>
      <c r="G3272" t="s">
        <v>18</v>
      </c>
    </row>
    <row r="3273" spans="1:7" x14ac:dyDescent="0.25">
      <c r="A3273" t="s">
        <v>0</v>
      </c>
      <c r="B3273" t="s">
        <v>2141</v>
      </c>
      <c r="C3273">
        <v>4422401</v>
      </c>
      <c r="D3273" s="2">
        <v>2958465</v>
      </c>
      <c r="E3273" s="2">
        <v>44305</v>
      </c>
      <c r="F3273" s="28">
        <v>199</v>
      </c>
      <c r="G3273" t="s">
        <v>18</v>
      </c>
    </row>
    <row r="3274" spans="1:7" x14ac:dyDescent="0.25">
      <c r="A3274" t="s">
        <v>0</v>
      </c>
      <c r="B3274" t="s">
        <v>2141</v>
      </c>
      <c r="C3274">
        <v>4423000</v>
      </c>
      <c r="D3274" s="2">
        <v>2958465</v>
      </c>
      <c r="E3274" s="2">
        <v>44305</v>
      </c>
      <c r="F3274" s="28">
        <v>194</v>
      </c>
      <c r="G3274" t="s">
        <v>18</v>
      </c>
    </row>
    <row r="3275" spans="1:7" x14ac:dyDescent="0.25">
      <c r="A3275" t="s">
        <v>0</v>
      </c>
      <c r="B3275" t="s">
        <v>2141</v>
      </c>
      <c r="C3275">
        <v>4423400</v>
      </c>
      <c r="D3275" s="2">
        <v>2958465</v>
      </c>
      <c r="E3275" s="2">
        <v>44305</v>
      </c>
      <c r="F3275" s="28">
        <v>198</v>
      </c>
      <c r="G3275" t="s">
        <v>18</v>
      </c>
    </row>
    <row r="3276" spans="1:7" x14ac:dyDescent="0.25">
      <c r="A3276" t="s">
        <v>0</v>
      </c>
      <c r="B3276" t="s">
        <v>2141</v>
      </c>
      <c r="C3276">
        <v>4423401</v>
      </c>
      <c r="D3276" s="2">
        <v>2958465</v>
      </c>
      <c r="E3276" s="2">
        <v>44305</v>
      </c>
      <c r="F3276" s="28">
        <v>198</v>
      </c>
      <c r="G3276" t="s">
        <v>18</v>
      </c>
    </row>
    <row r="3277" spans="1:7" x14ac:dyDescent="0.25">
      <c r="A3277" t="s">
        <v>0</v>
      </c>
      <c r="B3277" t="s">
        <v>2141</v>
      </c>
      <c r="C3277">
        <v>4424000</v>
      </c>
      <c r="D3277" s="2">
        <v>2958465</v>
      </c>
      <c r="E3277" s="2">
        <v>44305</v>
      </c>
      <c r="F3277" s="28">
        <v>189</v>
      </c>
      <c r="G3277" t="s">
        <v>18</v>
      </c>
    </row>
    <row r="3278" spans="1:7" x14ac:dyDescent="0.25">
      <c r="A3278" t="s">
        <v>0</v>
      </c>
      <c r="B3278" t="s">
        <v>2141</v>
      </c>
      <c r="C3278">
        <v>4424400</v>
      </c>
      <c r="D3278" s="2">
        <v>2958465</v>
      </c>
      <c r="E3278" s="2">
        <v>44305</v>
      </c>
      <c r="F3278" s="28">
        <v>193</v>
      </c>
      <c r="G3278" t="s">
        <v>18</v>
      </c>
    </row>
    <row r="3279" spans="1:7" x14ac:dyDescent="0.25">
      <c r="A3279" t="s">
        <v>0</v>
      </c>
      <c r="B3279" t="s">
        <v>2141</v>
      </c>
      <c r="C3279">
        <v>4424401</v>
      </c>
      <c r="D3279" s="2">
        <v>2958465</v>
      </c>
      <c r="E3279" s="2">
        <v>44305</v>
      </c>
      <c r="F3279" s="28">
        <v>193</v>
      </c>
      <c r="G3279" t="s">
        <v>18</v>
      </c>
    </row>
    <row r="3280" spans="1:7" x14ac:dyDescent="0.25">
      <c r="A3280" t="s">
        <v>0</v>
      </c>
      <c r="B3280" t="s">
        <v>2141</v>
      </c>
      <c r="C3280">
        <v>4499000</v>
      </c>
      <c r="D3280" s="2">
        <v>2958465</v>
      </c>
      <c r="E3280" s="2">
        <v>44713</v>
      </c>
      <c r="F3280" s="28">
        <v>261</v>
      </c>
      <c r="G3280" t="s">
        <v>18</v>
      </c>
    </row>
    <row r="3281" spans="1:7" x14ac:dyDescent="0.25">
      <c r="A3281" t="s">
        <v>0</v>
      </c>
      <c r="B3281" t="s">
        <v>2141</v>
      </c>
      <c r="C3281">
        <v>4499400</v>
      </c>
      <c r="D3281" s="2">
        <v>2958465</v>
      </c>
      <c r="E3281" s="2">
        <v>44713</v>
      </c>
      <c r="F3281" s="28">
        <v>265</v>
      </c>
      <c r="G3281" t="s">
        <v>18</v>
      </c>
    </row>
    <row r="3282" spans="1:7" x14ac:dyDescent="0.25">
      <c r="A3282" t="s">
        <v>0</v>
      </c>
      <c r="B3282" t="s">
        <v>2141</v>
      </c>
      <c r="C3282">
        <v>4499401</v>
      </c>
      <c r="D3282" s="2">
        <v>2958465</v>
      </c>
      <c r="E3282" s="2">
        <v>44713</v>
      </c>
      <c r="F3282" s="28">
        <v>265</v>
      </c>
      <c r="G3282" t="s">
        <v>18</v>
      </c>
    </row>
    <row r="3283" spans="1:7" x14ac:dyDescent="0.25">
      <c r="A3283" t="s">
        <v>0</v>
      </c>
      <c r="B3283" t="s">
        <v>2141</v>
      </c>
      <c r="C3283">
        <v>4500000</v>
      </c>
      <c r="D3283" s="2">
        <v>2958465</v>
      </c>
      <c r="E3283" s="2">
        <v>44305</v>
      </c>
      <c r="F3283" s="28">
        <v>186</v>
      </c>
      <c r="G3283" t="s">
        <v>18</v>
      </c>
    </row>
    <row r="3284" spans="1:7" x14ac:dyDescent="0.25">
      <c r="A3284" t="s">
        <v>0</v>
      </c>
      <c r="B3284" t="s">
        <v>2141</v>
      </c>
      <c r="C3284">
        <v>4500400</v>
      </c>
      <c r="D3284" s="2">
        <v>2958465</v>
      </c>
      <c r="E3284" s="2">
        <v>44305</v>
      </c>
      <c r="F3284" s="28">
        <v>190</v>
      </c>
      <c r="G3284" t="s">
        <v>18</v>
      </c>
    </row>
    <row r="3285" spans="1:7" x14ac:dyDescent="0.25">
      <c r="A3285" t="s">
        <v>0</v>
      </c>
      <c r="B3285" t="s">
        <v>2141</v>
      </c>
      <c r="C3285">
        <v>4500401</v>
      </c>
      <c r="D3285" s="2">
        <v>2958465</v>
      </c>
      <c r="E3285" s="2">
        <v>44305</v>
      </c>
      <c r="F3285" s="28">
        <v>190</v>
      </c>
      <c r="G3285" t="s">
        <v>18</v>
      </c>
    </row>
    <row r="3286" spans="1:7" x14ac:dyDescent="0.25">
      <c r="A3286" t="s">
        <v>0</v>
      </c>
      <c r="B3286" t="s">
        <v>2141</v>
      </c>
      <c r="C3286">
        <v>4501000</v>
      </c>
      <c r="D3286" s="2">
        <v>2958465</v>
      </c>
      <c r="E3286" s="2">
        <v>44305</v>
      </c>
      <c r="F3286" s="28">
        <v>186</v>
      </c>
      <c r="G3286" t="s">
        <v>18</v>
      </c>
    </row>
    <row r="3287" spans="1:7" x14ac:dyDescent="0.25">
      <c r="A3287" t="s">
        <v>0</v>
      </c>
      <c r="B3287" t="s">
        <v>2141</v>
      </c>
      <c r="C3287">
        <v>4501263</v>
      </c>
      <c r="D3287" s="2">
        <v>2958465</v>
      </c>
      <c r="E3287" s="2">
        <v>44305</v>
      </c>
      <c r="F3287" s="28">
        <v>3378.7</v>
      </c>
      <c r="G3287" t="s">
        <v>3</v>
      </c>
    </row>
    <row r="3288" spans="1:7" x14ac:dyDescent="0.25">
      <c r="A3288" t="s">
        <v>0</v>
      </c>
      <c r="B3288" t="s">
        <v>2141</v>
      </c>
      <c r="C3288">
        <v>4501264</v>
      </c>
      <c r="D3288" s="2">
        <v>2958465</v>
      </c>
      <c r="E3288" s="2">
        <v>44305</v>
      </c>
      <c r="F3288" s="28">
        <v>3378.7</v>
      </c>
      <c r="G3288" t="s">
        <v>3</v>
      </c>
    </row>
    <row r="3289" spans="1:7" x14ac:dyDescent="0.25">
      <c r="A3289" t="s">
        <v>0</v>
      </c>
      <c r="B3289" t="s">
        <v>2141</v>
      </c>
      <c r="C3289">
        <v>4501265</v>
      </c>
      <c r="D3289" s="2">
        <v>2958465</v>
      </c>
      <c r="E3289" s="2">
        <v>44305</v>
      </c>
      <c r="F3289" s="28">
        <v>3378.7</v>
      </c>
      <c r="G3289" t="s">
        <v>3</v>
      </c>
    </row>
    <row r="3290" spans="1:7" x14ac:dyDescent="0.25">
      <c r="A3290" t="s">
        <v>0</v>
      </c>
      <c r="B3290" t="s">
        <v>2141</v>
      </c>
      <c r="C3290">
        <v>4501271</v>
      </c>
      <c r="D3290" s="2">
        <v>2958465</v>
      </c>
      <c r="E3290" s="2">
        <v>44305</v>
      </c>
      <c r="F3290" s="28">
        <v>196</v>
      </c>
      <c r="G3290" t="s">
        <v>18</v>
      </c>
    </row>
    <row r="3291" spans="1:7" x14ac:dyDescent="0.25">
      <c r="A3291" t="s">
        <v>0</v>
      </c>
      <c r="B3291" t="s">
        <v>2141</v>
      </c>
      <c r="C3291">
        <v>4501400</v>
      </c>
      <c r="D3291" s="2">
        <v>2958465</v>
      </c>
      <c r="E3291" s="2">
        <v>44305</v>
      </c>
      <c r="F3291" s="28">
        <v>190</v>
      </c>
      <c r="G3291" t="s">
        <v>18</v>
      </c>
    </row>
    <row r="3292" spans="1:7" x14ac:dyDescent="0.25">
      <c r="A3292" t="s">
        <v>0</v>
      </c>
      <c r="B3292" t="s">
        <v>2141</v>
      </c>
      <c r="C3292">
        <v>4501401</v>
      </c>
      <c r="D3292" s="2">
        <v>2958465</v>
      </c>
      <c r="E3292" s="2">
        <v>44305</v>
      </c>
      <c r="F3292" s="28">
        <v>190</v>
      </c>
      <c r="G3292" t="s">
        <v>18</v>
      </c>
    </row>
    <row r="3293" spans="1:7" x14ac:dyDescent="0.25">
      <c r="A3293" t="s">
        <v>0</v>
      </c>
      <c r="B3293" t="s">
        <v>2141</v>
      </c>
      <c r="C3293">
        <v>4501765</v>
      </c>
      <c r="D3293" s="2">
        <v>2958465</v>
      </c>
      <c r="E3293" s="2">
        <v>43344</v>
      </c>
      <c r="F3293" s="28">
        <v>2804.1</v>
      </c>
      <c r="G3293" t="s">
        <v>3</v>
      </c>
    </row>
    <row r="3294" spans="1:7" x14ac:dyDescent="0.25">
      <c r="A3294" t="s">
        <v>0</v>
      </c>
      <c r="B3294" t="s">
        <v>2141</v>
      </c>
      <c r="C3294">
        <v>4505000</v>
      </c>
      <c r="D3294" s="2">
        <v>2958465</v>
      </c>
      <c r="E3294" s="2">
        <v>44305</v>
      </c>
      <c r="F3294" s="28">
        <v>197</v>
      </c>
      <c r="G3294" t="s">
        <v>18</v>
      </c>
    </row>
    <row r="3295" spans="1:7" x14ac:dyDescent="0.25">
      <c r="A3295" t="s">
        <v>0</v>
      </c>
      <c r="B3295" t="s">
        <v>2141</v>
      </c>
      <c r="C3295">
        <v>4505400</v>
      </c>
      <c r="D3295" s="2">
        <v>2958465</v>
      </c>
      <c r="E3295" s="2">
        <v>44305</v>
      </c>
      <c r="F3295" s="28">
        <v>201</v>
      </c>
      <c r="G3295" t="s">
        <v>18</v>
      </c>
    </row>
    <row r="3296" spans="1:7" x14ac:dyDescent="0.25">
      <c r="A3296" t="s">
        <v>0</v>
      </c>
      <c r="B3296" t="s">
        <v>2141</v>
      </c>
      <c r="C3296">
        <v>4505401</v>
      </c>
      <c r="D3296" s="2">
        <v>2958465</v>
      </c>
      <c r="E3296" s="2">
        <v>44305</v>
      </c>
      <c r="F3296" s="28">
        <v>201</v>
      </c>
      <c r="G3296" t="s">
        <v>18</v>
      </c>
    </row>
    <row r="3297" spans="1:7" x14ac:dyDescent="0.25">
      <c r="A3297" t="s">
        <v>0</v>
      </c>
      <c r="B3297" t="s">
        <v>2141</v>
      </c>
      <c r="C3297">
        <v>4505404</v>
      </c>
      <c r="D3297" s="2">
        <v>2958465</v>
      </c>
      <c r="E3297" s="2">
        <v>44305</v>
      </c>
      <c r="F3297" s="28">
        <v>201</v>
      </c>
      <c r="G3297" t="s">
        <v>18</v>
      </c>
    </row>
    <row r="3298" spans="1:7" x14ac:dyDescent="0.25">
      <c r="A3298" t="s">
        <v>0</v>
      </c>
      <c r="B3298" t="s">
        <v>2141</v>
      </c>
      <c r="C3298">
        <v>4509000</v>
      </c>
      <c r="D3298" s="2">
        <v>2958465</v>
      </c>
      <c r="E3298" s="2">
        <v>44305</v>
      </c>
      <c r="F3298" s="28">
        <v>209</v>
      </c>
      <c r="G3298" t="s">
        <v>18</v>
      </c>
    </row>
    <row r="3299" spans="1:7" x14ac:dyDescent="0.25">
      <c r="A3299" t="s">
        <v>0</v>
      </c>
      <c r="B3299" t="s">
        <v>2141</v>
      </c>
      <c r="C3299">
        <v>4509400</v>
      </c>
      <c r="D3299" s="2">
        <v>2958465</v>
      </c>
      <c r="E3299" s="2">
        <v>44305</v>
      </c>
      <c r="F3299" s="28">
        <v>213</v>
      </c>
      <c r="G3299" t="s">
        <v>18</v>
      </c>
    </row>
    <row r="3300" spans="1:7" x14ac:dyDescent="0.25">
      <c r="A3300" t="s">
        <v>0</v>
      </c>
      <c r="B3300" t="s">
        <v>2141</v>
      </c>
      <c r="C3300">
        <v>4509401</v>
      </c>
      <c r="D3300" s="2">
        <v>2958465</v>
      </c>
      <c r="E3300" s="2">
        <v>44305</v>
      </c>
      <c r="F3300" s="28">
        <v>213</v>
      </c>
      <c r="G3300" t="s">
        <v>18</v>
      </c>
    </row>
    <row r="3301" spans="1:7" x14ac:dyDescent="0.25">
      <c r="A3301" t="s">
        <v>0</v>
      </c>
      <c r="B3301" t="s">
        <v>2141</v>
      </c>
      <c r="C3301">
        <v>4511000</v>
      </c>
      <c r="D3301" s="2">
        <v>2958465</v>
      </c>
      <c r="E3301" s="2">
        <v>44305</v>
      </c>
      <c r="F3301" s="28">
        <v>282</v>
      </c>
      <c r="G3301" t="s">
        <v>18</v>
      </c>
    </row>
    <row r="3302" spans="1:7" x14ac:dyDescent="0.25">
      <c r="A3302" t="s">
        <v>0</v>
      </c>
      <c r="B3302" t="s">
        <v>2141</v>
      </c>
      <c r="C3302">
        <v>4511288</v>
      </c>
      <c r="D3302" s="2">
        <v>2958465</v>
      </c>
      <c r="E3302" s="2">
        <v>44574</v>
      </c>
      <c r="F3302" s="28">
        <v>290</v>
      </c>
      <c r="G3302" t="s">
        <v>18</v>
      </c>
    </row>
    <row r="3303" spans="1:7" x14ac:dyDescent="0.25">
      <c r="A3303" t="s">
        <v>0</v>
      </c>
      <c r="B3303" t="s">
        <v>2141</v>
      </c>
      <c r="C3303">
        <v>4511400</v>
      </c>
      <c r="D3303" s="2">
        <v>2958465</v>
      </c>
      <c r="E3303" s="2">
        <v>44305</v>
      </c>
      <c r="F3303" s="28">
        <v>286</v>
      </c>
      <c r="G3303" t="s">
        <v>18</v>
      </c>
    </row>
    <row r="3304" spans="1:7" x14ac:dyDescent="0.25">
      <c r="A3304" t="s">
        <v>0</v>
      </c>
      <c r="B3304" t="s">
        <v>2141</v>
      </c>
      <c r="C3304">
        <v>4511401</v>
      </c>
      <c r="D3304" s="2">
        <v>2958465</v>
      </c>
      <c r="E3304" s="2">
        <v>44305</v>
      </c>
      <c r="F3304" s="28">
        <v>286</v>
      </c>
      <c r="G3304" t="s">
        <v>18</v>
      </c>
    </row>
    <row r="3305" spans="1:7" x14ac:dyDescent="0.25">
      <c r="A3305" t="s">
        <v>0</v>
      </c>
      <c r="B3305" t="s">
        <v>2141</v>
      </c>
      <c r="C3305">
        <v>4517000</v>
      </c>
      <c r="D3305" s="2">
        <v>2958465</v>
      </c>
      <c r="E3305" s="2">
        <v>44305</v>
      </c>
      <c r="F3305" s="28">
        <v>197</v>
      </c>
      <c r="G3305" t="s">
        <v>18</v>
      </c>
    </row>
    <row r="3306" spans="1:7" x14ac:dyDescent="0.25">
      <c r="A3306" t="s">
        <v>0</v>
      </c>
      <c r="B3306" t="s">
        <v>2141</v>
      </c>
      <c r="C3306">
        <v>4517400</v>
      </c>
      <c r="D3306" s="2">
        <v>2958465</v>
      </c>
      <c r="E3306" s="2">
        <v>44305</v>
      </c>
      <c r="F3306" s="28">
        <v>201</v>
      </c>
      <c r="G3306" t="s">
        <v>18</v>
      </c>
    </row>
    <row r="3307" spans="1:7" x14ac:dyDescent="0.25">
      <c r="A3307" t="s">
        <v>0</v>
      </c>
      <c r="B3307" t="s">
        <v>2141</v>
      </c>
      <c r="C3307">
        <v>4517401</v>
      </c>
      <c r="D3307" s="2">
        <v>2958465</v>
      </c>
      <c r="E3307" s="2">
        <v>44305</v>
      </c>
      <c r="F3307" s="28">
        <v>201</v>
      </c>
      <c r="G3307" t="s">
        <v>18</v>
      </c>
    </row>
    <row r="3308" spans="1:7" x14ac:dyDescent="0.25">
      <c r="A3308" t="s">
        <v>0</v>
      </c>
      <c r="B3308" t="s">
        <v>2141</v>
      </c>
      <c r="C3308">
        <v>4518000</v>
      </c>
      <c r="D3308" s="2">
        <v>2958465</v>
      </c>
      <c r="E3308" s="2">
        <v>44713</v>
      </c>
      <c r="F3308" s="28">
        <v>231</v>
      </c>
      <c r="G3308" t="s">
        <v>18</v>
      </c>
    </row>
    <row r="3309" spans="1:7" x14ac:dyDescent="0.25">
      <c r="A3309" t="s">
        <v>0</v>
      </c>
      <c r="B3309" t="s">
        <v>2141</v>
      </c>
      <c r="C3309">
        <v>4518400</v>
      </c>
      <c r="D3309" s="2">
        <v>2958465</v>
      </c>
      <c r="E3309" s="2">
        <v>44713</v>
      </c>
      <c r="F3309" s="28">
        <v>235</v>
      </c>
      <c r="G3309" t="s">
        <v>18</v>
      </c>
    </row>
    <row r="3310" spans="1:7" x14ac:dyDescent="0.25">
      <c r="A3310" t="s">
        <v>0</v>
      </c>
      <c r="B3310" t="s">
        <v>2141</v>
      </c>
      <c r="C3310">
        <v>4518401</v>
      </c>
      <c r="D3310" s="2">
        <v>2958465</v>
      </c>
      <c r="E3310" s="2">
        <v>44713</v>
      </c>
      <c r="F3310" s="28">
        <v>235</v>
      </c>
      <c r="G3310" t="s">
        <v>18</v>
      </c>
    </row>
    <row r="3311" spans="1:7" x14ac:dyDescent="0.25">
      <c r="A3311" t="s">
        <v>0</v>
      </c>
      <c r="B3311" t="s">
        <v>2141</v>
      </c>
      <c r="C3311">
        <v>4520000</v>
      </c>
      <c r="D3311" s="2">
        <v>2958465</v>
      </c>
      <c r="E3311" s="2">
        <v>44713</v>
      </c>
      <c r="F3311" s="28">
        <v>211</v>
      </c>
      <c r="G3311" t="s">
        <v>18</v>
      </c>
    </row>
    <row r="3312" spans="1:7" x14ac:dyDescent="0.25">
      <c r="A3312" t="s">
        <v>0</v>
      </c>
      <c r="B3312" t="s">
        <v>2141</v>
      </c>
      <c r="C3312">
        <v>4520400</v>
      </c>
      <c r="D3312" s="2">
        <v>2958465</v>
      </c>
      <c r="E3312" s="2">
        <v>44713</v>
      </c>
      <c r="F3312" s="28">
        <v>215</v>
      </c>
      <c r="G3312" t="s">
        <v>18</v>
      </c>
    </row>
    <row r="3313" spans="1:7" x14ac:dyDescent="0.25">
      <c r="A3313" t="s">
        <v>0</v>
      </c>
      <c r="B3313" t="s">
        <v>2141</v>
      </c>
      <c r="C3313">
        <v>4520401</v>
      </c>
      <c r="D3313" s="2">
        <v>2958465</v>
      </c>
      <c r="E3313" s="2">
        <v>44713</v>
      </c>
      <c r="F3313" s="28">
        <v>215</v>
      </c>
      <c r="G3313" t="s">
        <v>18</v>
      </c>
    </row>
    <row r="3314" spans="1:7" x14ac:dyDescent="0.25">
      <c r="A3314" t="s">
        <v>0</v>
      </c>
      <c r="B3314" t="s">
        <v>2141</v>
      </c>
      <c r="C3314">
        <v>4521000</v>
      </c>
      <c r="D3314" s="2">
        <v>2958465</v>
      </c>
      <c r="E3314" s="2">
        <v>44305</v>
      </c>
      <c r="F3314" s="28">
        <v>173</v>
      </c>
      <c r="G3314" t="s">
        <v>18</v>
      </c>
    </row>
    <row r="3315" spans="1:7" x14ac:dyDescent="0.25">
      <c r="A3315" t="s">
        <v>0</v>
      </c>
      <c r="B3315" t="s">
        <v>2141</v>
      </c>
      <c r="C3315">
        <v>4521400</v>
      </c>
      <c r="D3315" s="2">
        <v>2958465</v>
      </c>
      <c r="E3315" s="2">
        <v>44305</v>
      </c>
      <c r="F3315" s="28">
        <v>177</v>
      </c>
      <c r="G3315" t="s">
        <v>18</v>
      </c>
    </row>
    <row r="3316" spans="1:7" x14ac:dyDescent="0.25">
      <c r="A3316" t="s">
        <v>0</v>
      </c>
      <c r="B3316" t="s">
        <v>2141</v>
      </c>
      <c r="C3316">
        <v>4521401</v>
      </c>
      <c r="D3316" s="2">
        <v>2958465</v>
      </c>
      <c r="E3316" s="2">
        <v>44305</v>
      </c>
      <c r="F3316" s="28">
        <v>177</v>
      </c>
      <c r="G3316" t="s">
        <v>18</v>
      </c>
    </row>
    <row r="3317" spans="1:7" x14ac:dyDescent="0.25">
      <c r="A3317" t="s">
        <v>0</v>
      </c>
      <c r="B3317" t="s">
        <v>2141</v>
      </c>
      <c r="C3317">
        <v>4522000</v>
      </c>
      <c r="D3317" s="2">
        <v>2958465</v>
      </c>
      <c r="E3317" s="2">
        <v>44305</v>
      </c>
      <c r="F3317" s="28">
        <v>171</v>
      </c>
      <c r="G3317" t="s">
        <v>18</v>
      </c>
    </row>
    <row r="3318" spans="1:7" x14ac:dyDescent="0.25">
      <c r="A3318" t="s">
        <v>0</v>
      </c>
      <c r="B3318" t="s">
        <v>2141</v>
      </c>
      <c r="C3318">
        <v>4522400</v>
      </c>
      <c r="D3318" s="2">
        <v>2958465</v>
      </c>
      <c r="E3318" s="2">
        <v>44305</v>
      </c>
      <c r="F3318" s="28">
        <v>175</v>
      </c>
      <c r="G3318" t="s">
        <v>18</v>
      </c>
    </row>
    <row r="3319" spans="1:7" x14ac:dyDescent="0.25">
      <c r="A3319" t="s">
        <v>0</v>
      </c>
      <c r="B3319" t="s">
        <v>2141</v>
      </c>
      <c r="C3319">
        <v>4522401</v>
      </c>
      <c r="D3319" s="2">
        <v>2958465</v>
      </c>
      <c r="E3319" s="2">
        <v>44305</v>
      </c>
      <c r="F3319" s="28">
        <v>175</v>
      </c>
      <c r="G3319" t="s">
        <v>18</v>
      </c>
    </row>
    <row r="3320" spans="1:7" x14ac:dyDescent="0.25">
      <c r="A3320" t="s">
        <v>0</v>
      </c>
      <c r="B3320" t="s">
        <v>2141</v>
      </c>
      <c r="C3320">
        <v>4524000</v>
      </c>
      <c r="D3320" s="2">
        <v>2958465</v>
      </c>
      <c r="E3320" s="2">
        <v>44305</v>
      </c>
      <c r="F3320" s="28">
        <v>173</v>
      </c>
      <c r="G3320" t="s">
        <v>18</v>
      </c>
    </row>
    <row r="3321" spans="1:7" x14ac:dyDescent="0.25">
      <c r="A3321" t="s">
        <v>0</v>
      </c>
      <c r="B3321" t="s">
        <v>2141</v>
      </c>
      <c r="C3321">
        <v>4524263</v>
      </c>
      <c r="D3321" s="2">
        <v>2958465</v>
      </c>
      <c r="E3321" s="2">
        <v>44305</v>
      </c>
      <c r="F3321" s="28">
        <v>2938.65</v>
      </c>
      <c r="G3321" t="s">
        <v>3</v>
      </c>
    </row>
    <row r="3322" spans="1:7" x14ac:dyDescent="0.25">
      <c r="A3322" t="s">
        <v>0</v>
      </c>
      <c r="B3322" t="s">
        <v>2141</v>
      </c>
      <c r="C3322">
        <v>4524264</v>
      </c>
      <c r="D3322" s="2">
        <v>2958465</v>
      </c>
      <c r="E3322" s="2">
        <v>44305</v>
      </c>
      <c r="F3322" s="28">
        <v>2938.65</v>
      </c>
      <c r="G3322" t="s">
        <v>3</v>
      </c>
    </row>
    <row r="3323" spans="1:7" x14ac:dyDescent="0.25">
      <c r="A3323" t="s">
        <v>0</v>
      </c>
      <c r="B3323" t="s">
        <v>2141</v>
      </c>
      <c r="C3323">
        <v>4524265</v>
      </c>
      <c r="D3323" s="2">
        <v>2958465</v>
      </c>
      <c r="E3323" s="2">
        <v>44305</v>
      </c>
      <c r="F3323" s="28">
        <v>2938.65</v>
      </c>
      <c r="G3323" t="s">
        <v>3</v>
      </c>
    </row>
    <row r="3324" spans="1:7" x14ac:dyDescent="0.25">
      <c r="A3324" t="s">
        <v>0</v>
      </c>
      <c r="B3324" t="s">
        <v>2141</v>
      </c>
      <c r="C3324">
        <v>4524400</v>
      </c>
      <c r="D3324" s="2">
        <v>2958465</v>
      </c>
      <c r="E3324" s="2">
        <v>44305</v>
      </c>
      <c r="F3324" s="28">
        <v>177</v>
      </c>
      <c r="G3324" t="s">
        <v>18</v>
      </c>
    </row>
    <row r="3325" spans="1:7" x14ac:dyDescent="0.25">
      <c r="A3325" t="s">
        <v>0</v>
      </c>
      <c r="B3325" t="s">
        <v>2141</v>
      </c>
      <c r="C3325">
        <v>4524401</v>
      </c>
      <c r="D3325" s="2">
        <v>2958465</v>
      </c>
      <c r="E3325" s="2">
        <v>44305</v>
      </c>
      <c r="F3325" s="28">
        <v>177</v>
      </c>
      <c r="G3325" t="s">
        <v>18</v>
      </c>
    </row>
    <row r="3326" spans="1:7" x14ac:dyDescent="0.25">
      <c r="A3326" t="s">
        <v>0</v>
      </c>
      <c r="B3326" t="s">
        <v>2141</v>
      </c>
      <c r="C3326">
        <v>4524765</v>
      </c>
      <c r="D3326" s="2">
        <v>2958465</v>
      </c>
      <c r="E3326" s="2">
        <v>43344</v>
      </c>
      <c r="F3326" s="28">
        <v>2347.15</v>
      </c>
      <c r="G3326" t="s">
        <v>3</v>
      </c>
    </row>
    <row r="3327" spans="1:7" x14ac:dyDescent="0.25">
      <c r="A3327" t="s">
        <v>0</v>
      </c>
      <c r="B3327" t="s">
        <v>2141</v>
      </c>
      <c r="C3327">
        <v>4525000</v>
      </c>
      <c r="D3327" s="2">
        <v>2958465</v>
      </c>
      <c r="E3327" s="2">
        <v>44305</v>
      </c>
      <c r="F3327" s="28">
        <v>171</v>
      </c>
      <c r="G3327" t="s">
        <v>18</v>
      </c>
    </row>
    <row r="3328" spans="1:7" x14ac:dyDescent="0.25">
      <c r="A3328" t="s">
        <v>0</v>
      </c>
      <c r="B3328" t="s">
        <v>2141</v>
      </c>
      <c r="C3328">
        <v>4525400</v>
      </c>
      <c r="D3328" s="2">
        <v>2958465</v>
      </c>
      <c r="E3328" s="2">
        <v>44305</v>
      </c>
      <c r="F3328" s="28">
        <v>175</v>
      </c>
      <c r="G3328" t="s">
        <v>18</v>
      </c>
    </row>
    <row r="3329" spans="1:7" x14ac:dyDescent="0.25">
      <c r="A3329" t="s">
        <v>0</v>
      </c>
      <c r="B3329" t="s">
        <v>2141</v>
      </c>
      <c r="C3329">
        <v>4525401</v>
      </c>
      <c r="D3329" s="2">
        <v>2958465</v>
      </c>
      <c r="E3329" s="2">
        <v>44305</v>
      </c>
      <c r="F3329" s="28">
        <v>175</v>
      </c>
      <c r="G3329" t="s">
        <v>18</v>
      </c>
    </row>
    <row r="3330" spans="1:7" x14ac:dyDescent="0.25">
      <c r="A3330" t="s">
        <v>0</v>
      </c>
      <c r="B3330" t="s">
        <v>2141</v>
      </c>
      <c r="C3330">
        <v>4526000</v>
      </c>
      <c r="D3330" s="2">
        <v>2958465</v>
      </c>
      <c r="E3330" s="2">
        <v>44713</v>
      </c>
      <c r="F3330" s="28">
        <v>176</v>
      </c>
      <c r="G3330" t="s">
        <v>18</v>
      </c>
    </row>
    <row r="3331" spans="1:7" x14ac:dyDescent="0.25">
      <c r="A3331" t="s">
        <v>0</v>
      </c>
      <c r="B3331" t="s">
        <v>2141</v>
      </c>
      <c r="C3331">
        <v>4526400</v>
      </c>
      <c r="D3331" s="2">
        <v>2958465</v>
      </c>
      <c r="E3331" s="2">
        <v>44713</v>
      </c>
      <c r="F3331" s="28">
        <v>180</v>
      </c>
      <c r="G3331" t="s">
        <v>18</v>
      </c>
    </row>
    <row r="3332" spans="1:7" x14ac:dyDescent="0.25">
      <c r="A3332" t="s">
        <v>0</v>
      </c>
      <c r="B3332" t="s">
        <v>2141</v>
      </c>
      <c r="C3332">
        <v>4526401</v>
      </c>
      <c r="D3332" s="2">
        <v>2958465</v>
      </c>
      <c r="E3332" s="2">
        <v>44713</v>
      </c>
      <c r="F3332" s="28">
        <v>180</v>
      </c>
      <c r="G3332" t="s">
        <v>18</v>
      </c>
    </row>
    <row r="3333" spans="1:7" x14ac:dyDescent="0.25">
      <c r="A3333" t="s">
        <v>0</v>
      </c>
      <c r="B3333" t="s">
        <v>2141</v>
      </c>
      <c r="C3333">
        <v>4527000</v>
      </c>
      <c r="D3333" s="2">
        <v>2958465</v>
      </c>
      <c r="E3333" s="2">
        <v>44713</v>
      </c>
      <c r="F3333" s="28">
        <v>221</v>
      </c>
      <c r="G3333" t="s">
        <v>18</v>
      </c>
    </row>
    <row r="3334" spans="1:7" x14ac:dyDescent="0.25">
      <c r="A3334" t="s">
        <v>0</v>
      </c>
      <c r="B3334" t="s">
        <v>2141</v>
      </c>
      <c r="C3334">
        <v>4527400</v>
      </c>
      <c r="D3334" s="2">
        <v>2958465</v>
      </c>
      <c r="E3334" s="2">
        <v>44713</v>
      </c>
      <c r="F3334" s="28">
        <v>225</v>
      </c>
      <c r="G3334" t="s">
        <v>18</v>
      </c>
    </row>
    <row r="3335" spans="1:7" x14ac:dyDescent="0.25">
      <c r="A3335" t="s">
        <v>0</v>
      </c>
      <c r="B3335" t="s">
        <v>2141</v>
      </c>
      <c r="C3335">
        <v>4527401</v>
      </c>
      <c r="D3335" s="2">
        <v>2958465</v>
      </c>
      <c r="E3335" s="2">
        <v>44713</v>
      </c>
      <c r="F3335" s="28">
        <v>225</v>
      </c>
      <c r="G3335" t="s">
        <v>18</v>
      </c>
    </row>
    <row r="3336" spans="1:7" x14ac:dyDescent="0.25">
      <c r="A3336" t="s">
        <v>0</v>
      </c>
      <c r="B3336" t="s">
        <v>2141</v>
      </c>
      <c r="C3336">
        <v>4529000</v>
      </c>
      <c r="D3336" s="2">
        <v>2958465</v>
      </c>
      <c r="E3336" s="2">
        <v>44713</v>
      </c>
      <c r="F3336" s="28">
        <v>201</v>
      </c>
      <c r="G3336" t="s">
        <v>18</v>
      </c>
    </row>
    <row r="3337" spans="1:7" x14ac:dyDescent="0.25">
      <c r="A3337" t="s">
        <v>0</v>
      </c>
      <c r="B3337" t="s">
        <v>2141</v>
      </c>
      <c r="C3337">
        <v>4529400</v>
      </c>
      <c r="D3337" s="2">
        <v>2958465</v>
      </c>
      <c r="E3337" s="2">
        <v>44713</v>
      </c>
      <c r="F3337" s="28">
        <v>205</v>
      </c>
      <c r="G3337" t="s">
        <v>18</v>
      </c>
    </row>
    <row r="3338" spans="1:7" x14ac:dyDescent="0.25">
      <c r="A3338" t="s">
        <v>0</v>
      </c>
      <c r="B3338" t="s">
        <v>2141</v>
      </c>
      <c r="C3338">
        <v>4529401</v>
      </c>
      <c r="D3338" s="2">
        <v>2958465</v>
      </c>
      <c r="E3338" s="2">
        <v>44713</v>
      </c>
      <c r="F3338" s="28">
        <v>205</v>
      </c>
      <c r="G3338" t="s">
        <v>18</v>
      </c>
    </row>
    <row r="3339" spans="1:7" x14ac:dyDescent="0.25">
      <c r="A3339" t="s">
        <v>0</v>
      </c>
      <c r="B3339" t="s">
        <v>2141</v>
      </c>
      <c r="C3339">
        <v>4530000</v>
      </c>
      <c r="D3339" s="2">
        <v>2958465</v>
      </c>
      <c r="E3339" s="2">
        <v>44305</v>
      </c>
      <c r="F3339" s="28">
        <v>173</v>
      </c>
      <c r="G3339" t="s">
        <v>18</v>
      </c>
    </row>
    <row r="3340" spans="1:7" x14ac:dyDescent="0.25">
      <c r="A3340" t="s">
        <v>0</v>
      </c>
      <c r="B3340" t="s">
        <v>2141</v>
      </c>
      <c r="C3340">
        <v>4530400</v>
      </c>
      <c r="D3340" s="2">
        <v>2958465</v>
      </c>
      <c r="E3340" s="2">
        <v>44305</v>
      </c>
      <c r="F3340" s="28">
        <v>177</v>
      </c>
      <c r="G3340" t="s">
        <v>18</v>
      </c>
    </row>
    <row r="3341" spans="1:7" x14ac:dyDescent="0.25">
      <c r="A3341" t="s">
        <v>0</v>
      </c>
      <c r="B3341" t="s">
        <v>2141</v>
      </c>
      <c r="C3341">
        <v>4530401</v>
      </c>
      <c r="D3341" s="2">
        <v>2958465</v>
      </c>
      <c r="E3341" s="2">
        <v>44305</v>
      </c>
      <c r="F3341" s="28">
        <v>177</v>
      </c>
      <c r="G3341" t="s">
        <v>18</v>
      </c>
    </row>
    <row r="3342" spans="1:7" x14ac:dyDescent="0.25">
      <c r="A3342" t="s">
        <v>0</v>
      </c>
      <c r="B3342" t="s">
        <v>2141</v>
      </c>
      <c r="C3342">
        <v>4531000</v>
      </c>
      <c r="D3342" s="2">
        <v>2958465</v>
      </c>
      <c r="E3342" s="2">
        <v>44305</v>
      </c>
      <c r="F3342" s="28">
        <v>173</v>
      </c>
      <c r="G3342" t="s">
        <v>18</v>
      </c>
    </row>
    <row r="3343" spans="1:7" x14ac:dyDescent="0.25">
      <c r="A3343" t="s">
        <v>0</v>
      </c>
      <c r="B3343" t="s">
        <v>2141</v>
      </c>
      <c r="C3343">
        <v>4531400</v>
      </c>
      <c r="D3343" s="2">
        <v>2958465</v>
      </c>
      <c r="E3343" s="2">
        <v>44305</v>
      </c>
      <c r="F3343" s="28">
        <v>177</v>
      </c>
      <c r="G3343" t="s">
        <v>18</v>
      </c>
    </row>
    <row r="3344" spans="1:7" x14ac:dyDescent="0.25">
      <c r="A3344" t="s">
        <v>0</v>
      </c>
      <c r="B3344" t="s">
        <v>2141</v>
      </c>
      <c r="C3344">
        <v>4531401</v>
      </c>
      <c r="D3344" s="2">
        <v>2958465</v>
      </c>
      <c r="E3344" s="2">
        <v>44305</v>
      </c>
      <c r="F3344" s="28">
        <v>177</v>
      </c>
      <c r="G3344" t="s">
        <v>18</v>
      </c>
    </row>
    <row r="3345" spans="1:7" x14ac:dyDescent="0.25">
      <c r="A3345" t="s">
        <v>0</v>
      </c>
      <c r="B3345" t="s">
        <v>2141</v>
      </c>
      <c r="C3345">
        <v>4532000</v>
      </c>
      <c r="D3345" s="2">
        <v>2958465</v>
      </c>
      <c r="E3345" s="2">
        <v>44713</v>
      </c>
      <c r="F3345" s="28">
        <v>146</v>
      </c>
      <c r="G3345" t="s">
        <v>18</v>
      </c>
    </row>
    <row r="3346" spans="1:7" x14ac:dyDescent="0.25">
      <c r="A3346" t="s">
        <v>0</v>
      </c>
      <c r="B3346" t="s">
        <v>2141</v>
      </c>
      <c r="C3346">
        <v>4532400</v>
      </c>
      <c r="D3346" s="2">
        <v>2958465</v>
      </c>
      <c r="E3346" s="2">
        <v>44713</v>
      </c>
      <c r="F3346" s="28">
        <v>150</v>
      </c>
      <c r="G3346" t="s">
        <v>18</v>
      </c>
    </row>
    <row r="3347" spans="1:7" x14ac:dyDescent="0.25">
      <c r="A3347" t="s">
        <v>0</v>
      </c>
      <c r="B3347" t="s">
        <v>2141</v>
      </c>
      <c r="C3347">
        <v>4532401</v>
      </c>
      <c r="D3347" s="2">
        <v>2958465</v>
      </c>
      <c r="E3347" s="2">
        <v>44713</v>
      </c>
      <c r="F3347" s="28">
        <v>150</v>
      </c>
      <c r="G3347" t="s">
        <v>18</v>
      </c>
    </row>
    <row r="3348" spans="1:7" x14ac:dyDescent="0.25">
      <c r="A3348" t="s">
        <v>0</v>
      </c>
      <c r="B3348" t="s">
        <v>2141</v>
      </c>
      <c r="C3348">
        <v>4534000</v>
      </c>
      <c r="D3348" s="2">
        <v>2958465</v>
      </c>
      <c r="E3348" s="2">
        <v>44305</v>
      </c>
      <c r="F3348" s="28">
        <v>189</v>
      </c>
      <c r="G3348" t="s">
        <v>18</v>
      </c>
    </row>
    <row r="3349" spans="1:7" x14ac:dyDescent="0.25">
      <c r="A3349" t="s">
        <v>0</v>
      </c>
      <c r="B3349" t="s">
        <v>2141</v>
      </c>
      <c r="C3349">
        <v>4534400</v>
      </c>
      <c r="D3349" s="2">
        <v>2958465</v>
      </c>
      <c r="E3349" s="2">
        <v>44305</v>
      </c>
      <c r="F3349" s="28">
        <v>193</v>
      </c>
      <c r="G3349" t="s">
        <v>18</v>
      </c>
    </row>
    <row r="3350" spans="1:7" x14ac:dyDescent="0.25">
      <c r="A3350" t="s">
        <v>0</v>
      </c>
      <c r="B3350" t="s">
        <v>2141</v>
      </c>
      <c r="C3350">
        <v>4534401</v>
      </c>
      <c r="D3350" s="2">
        <v>2958465</v>
      </c>
      <c r="E3350" s="2">
        <v>44305</v>
      </c>
      <c r="F3350" s="28">
        <v>193</v>
      </c>
      <c r="G3350" t="s">
        <v>18</v>
      </c>
    </row>
    <row r="3351" spans="1:7" x14ac:dyDescent="0.25">
      <c r="A3351" t="s">
        <v>0</v>
      </c>
      <c r="B3351" t="s">
        <v>2141</v>
      </c>
      <c r="C3351">
        <v>4535000</v>
      </c>
      <c r="D3351" s="2">
        <v>2958465</v>
      </c>
      <c r="E3351" s="2">
        <v>44305</v>
      </c>
      <c r="F3351" s="28">
        <v>169</v>
      </c>
      <c r="G3351" t="s">
        <v>18</v>
      </c>
    </row>
    <row r="3352" spans="1:7" x14ac:dyDescent="0.25">
      <c r="A3352" t="s">
        <v>0</v>
      </c>
      <c r="B3352" t="s">
        <v>2141</v>
      </c>
      <c r="C3352">
        <v>4535400</v>
      </c>
      <c r="D3352" s="2">
        <v>2958465</v>
      </c>
      <c r="E3352" s="2">
        <v>44305</v>
      </c>
      <c r="F3352" s="28">
        <v>173</v>
      </c>
      <c r="G3352" t="s">
        <v>18</v>
      </c>
    </row>
    <row r="3353" spans="1:7" x14ac:dyDescent="0.25">
      <c r="A3353" t="s">
        <v>0</v>
      </c>
      <c r="B3353" t="s">
        <v>2141</v>
      </c>
      <c r="C3353">
        <v>4535401</v>
      </c>
      <c r="D3353" s="2">
        <v>2958465</v>
      </c>
      <c r="E3353" s="2">
        <v>44305</v>
      </c>
      <c r="F3353" s="28">
        <v>173</v>
      </c>
      <c r="G3353" t="s">
        <v>18</v>
      </c>
    </row>
    <row r="3354" spans="1:7" x14ac:dyDescent="0.25">
      <c r="A3354" t="s">
        <v>0</v>
      </c>
      <c r="B3354" t="s">
        <v>2141</v>
      </c>
      <c r="C3354">
        <v>4536000</v>
      </c>
      <c r="D3354" s="2">
        <v>2958465</v>
      </c>
      <c r="E3354" s="2">
        <v>44305</v>
      </c>
      <c r="F3354" s="28">
        <v>169</v>
      </c>
      <c r="G3354" t="s">
        <v>18</v>
      </c>
    </row>
    <row r="3355" spans="1:7" x14ac:dyDescent="0.25">
      <c r="A3355" t="s">
        <v>0</v>
      </c>
      <c r="B3355" t="s">
        <v>2141</v>
      </c>
      <c r="C3355">
        <v>4536400</v>
      </c>
      <c r="D3355" s="2">
        <v>2958465</v>
      </c>
      <c r="E3355" s="2">
        <v>44305</v>
      </c>
      <c r="F3355" s="28">
        <v>173</v>
      </c>
      <c r="G3355" t="s">
        <v>18</v>
      </c>
    </row>
    <row r="3356" spans="1:7" x14ac:dyDescent="0.25">
      <c r="A3356" t="s">
        <v>0</v>
      </c>
      <c r="B3356" t="s">
        <v>2141</v>
      </c>
      <c r="C3356">
        <v>4536401</v>
      </c>
      <c r="D3356" s="2">
        <v>2958465</v>
      </c>
      <c r="E3356" s="2">
        <v>44305</v>
      </c>
      <c r="F3356" s="28">
        <v>173</v>
      </c>
      <c r="G3356" t="s">
        <v>18</v>
      </c>
    </row>
    <row r="3357" spans="1:7" x14ac:dyDescent="0.25">
      <c r="A3357" t="s">
        <v>0</v>
      </c>
      <c r="B3357" t="s">
        <v>2141</v>
      </c>
      <c r="C3357">
        <v>4537000</v>
      </c>
      <c r="D3357" s="2">
        <v>2958465</v>
      </c>
      <c r="E3357" s="2">
        <v>44305</v>
      </c>
      <c r="F3357" s="28">
        <v>171</v>
      </c>
      <c r="G3357" t="s">
        <v>18</v>
      </c>
    </row>
    <row r="3358" spans="1:7" x14ac:dyDescent="0.25">
      <c r="A3358" t="s">
        <v>0</v>
      </c>
      <c r="B3358" t="s">
        <v>2141</v>
      </c>
      <c r="C3358">
        <v>4537400</v>
      </c>
      <c r="D3358" s="2">
        <v>2958465</v>
      </c>
      <c r="E3358" s="2">
        <v>44305</v>
      </c>
      <c r="F3358" s="28">
        <v>175</v>
      </c>
      <c r="G3358" t="s">
        <v>18</v>
      </c>
    </row>
    <row r="3359" spans="1:7" x14ac:dyDescent="0.25">
      <c r="A3359" t="s">
        <v>0</v>
      </c>
      <c r="B3359" t="s">
        <v>2141</v>
      </c>
      <c r="C3359">
        <v>4537401</v>
      </c>
      <c r="D3359" s="2">
        <v>2958465</v>
      </c>
      <c r="E3359" s="2">
        <v>44305</v>
      </c>
      <c r="F3359" s="28">
        <v>175</v>
      </c>
      <c r="G3359" t="s">
        <v>18</v>
      </c>
    </row>
    <row r="3360" spans="1:7" x14ac:dyDescent="0.25">
      <c r="A3360" t="s">
        <v>0</v>
      </c>
      <c r="B3360" t="s">
        <v>2141</v>
      </c>
      <c r="C3360">
        <v>4538000</v>
      </c>
      <c r="D3360" s="2">
        <v>2958465</v>
      </c>
      <c r="E3360" s="2">
        <v>44713</v>
      </c>
      <c r="F3360" s="28">
        <v>206</v>
      </c>
      <c r="G3360" t="s">
        <v>18</v>
      </c>
    </row>
    <row r="3361" spans="1:7" x14ac:dyDescent="0.25">
      <c r="A3361" t="s">
        <v>0</v>
      </c>
      <c r="B3361" t="s">
        <v>2141</v>
      </c>
      <c r="C3361">
        <v>4538400</v>
      </c>
      <c r="D3361" s="2">
        <v>2958465</v>
      </c>
      <c r="E3361" s="2">
        <v>44713</v>
      </c>
      <c r="F3361" s="28">
        <v>210</v>
      </c>
      <c r="G3361" t="s">
        <v>18</v>
      </c>
    </row>
    <row r="3362" spans="1:7" x14ac:dyDescent="0.25">
      <c r="A3362" t="s">
        <v>0</v>
      </c>
      <c r="B3362" t="s">
        <v>2141</v>
      </c>
      <c r="C3362">
        <v>4538401</v>
      </c>
      <c r="D3362" s="2">
        <v>2958465</v>
      </c>
      <c r="E3362" s="2">
        <v>44713</v>
      </c>
      <c r="F3362" s="28">
        <v>210</v>
      </c>
      <c r="G3362" t="s">
        <v>18</v>
      </c>
    </row>
    <row r="3363" spans="1:7" x14ac:dyDescent="0.25">
      <c r="A3363" t="s">
        <v>0</v>
      </c>
      <c r="B3363" t="s">
        <v>2141</v>
      </c>
      <c r="C3363">
        <v>4539000</v>
      </c>
      <c r="D3363" s="2">
        <v>2958465</v>
      </c>
      <c r="E3363" s="2">
        <v>44713</v>
      </c>
      <c r="F3363" s="28">
        <v>211</v>
      </c>
      <c r="G3363" t="s">
        <v>18</v>
      </c>
    </row>
    <row r="3364" spans="1:7" x14ac:dyDescent="0.25">
      <c r="A3364" t="s">
        <v>0</v>
      </c>
      <c r="B3364" t="s">
        <v>2141</v>
      </c>
      <c r="C3364">
        <v>4539400</v>
      </c>
      <c r="D3364" s="2">
        <v>2958465</v>
      </c>
      <c r="E3364" s="2">
        <v>44713</v>
      </c>
      <c r="F3364" s="28">
        <v>215</v>
      </c>
      <c r="G3364" t="s">
        <v>18</v>
      </c>
    </row>
    <row r="3365" spans="1:7" x14ac:dyDescent="0.25">
      <c r="A3365" t="s">
        <v>0</v>
      </c>
      <c r="B3365" t="s">
        <v>2141</v>
      </c>
      <c r="C3365">
        <v>4539401</v>
      </c>
      <c r="D3365" s="2">
        <v>2958465</v>
      </c>
      <c r="E3365" s="2">
        <v>44713</v>
      </c>
      <c r="F3365" s="28">
        <v>215</v>
      </c>
      <c r="G3365" t="s">
        <v>18</v>
      </c>
    </row>
    <row r="3366" spans="1:7" x14ac:dyDescent="0.25">
      <c r="A3366" t="s">
        <v>0</v>
      </c>
      <c r="B3366" t="s">
        <v>2141</v>
      </c>
      <c r="C3366">
        <v>4540000</v>
      </c>
      <c r="D3366" s="2">
        <v>2958465</v>
      </c>
      <c r="E3366" s="2">
        <v>44305</v>
      </c>
      <c r="F3366" s="28">
        <v>173</v>
      </c>
      <c r="G3366" t="s">
        <v>18</v>
      </c>
    </row>
    <row r="3367" spans="1:7" x14ac:dyDescent="0.25">
      <c r="A3367" t="s">
        <v>0</v>
      </c>
      <c r="B3367" t="s">
        <v>2141</v>
      </c>
      <c r="C3367">
        <v>4540400</v>
      </c>
      <c r="D3367" s="2">
        <v>2958465</v>
      </c>
      <c r="E3367" s="2">
        <v>44305</v>
      </c>
      <c r="F3367" s="28">
        <v>177</v>
      </c>
      <c r="G3367" t="s">
        <v>18</v>
      </c>
    </row>
    <row r="3368" spans="1:7" x14ac:dyDescent="0.25">
      <c r="A3368" t="s">
        <v>0</v>
      </c>
      <c r="B3368" t="s">
        <v>2141</v>
      </c>
      <c r="C3368">
        <v>4540401</v>
      </c>
      <c r="D3368" s="2">
        <v>2958465</v>
      </c>
      <c r="E3368" s="2">
        <v>44305</v>
      </c>
      <c r="F3368" s="28">
        <v>177</v>
      </c>
      <c r="G3368" t="s">
        <v>18</v>
      </c>
    </row>
    <row r="3369" spans="1:7" x14ac:dyDescent="0.25">
      <c r="A3369" t="s">
        <v>0</v>
      </c>
      <c r="B3369" t="s">
        <v>2141</v>
      </c>
      <c r="C3369">
        <v>4547000</v>
      </c>
      <c r="D3369" s="2">
        <v>2958465</v>
      </c>
      <c r="E3369" s="2">
        <v>44713</v>
      </c>
      <c r="F3369" s="28">
        <v>236</v>
      </c>
      <c r="G3369" t="s">
        <v>18</v>
      </c>
    </row>
    <row r="3370" spans="1:7" x14ac:dyDescent="0.25">
      <c r="A3370" t="s">
        <v>0</v>
      </c>
      <c r="B3370" t="s">
        <v>2141</v>
      </c>
      <c r="C3370">
        <v>4547400</v>
      </c>
      <c r="D3370" s="2">
        <v>2958465</v>
      </c>
      <c r="E3370" s="2">
        <v>44713</v>
      </c>
      <c r="F3370" s="28">
        <v>240</v>
      </c>
      <c r="G3370" t="s">
        <v>18</v>
      </c>
    </row>
    <row r="3371" spans="1:7" x14ac:dyDescent="0.25">
      <c r="A3371" t="s">
        <v>0</v>
      </c>
      <c r="B3371" t="s">
        <v>2141</v>
      </c>
      <c r="C3371">
        <v>4547401</v>
      </c>
      <c r="D3371" s="2">
        <v>2958465</v>
      </c>
      <c r="E3371" s="2">
        <v>44713</v>
      </c>
      <c r="F3371" s="28">
        <v>240</v>
      </c>
      <c r="G3371" t="s">
        <v>18</v>
      </c>
    </row>
    <row r="3372" spans="1:7" x14ac:dyDescent="0.25">
      <c r="A3372" t="s">
        <v>0</v>
      </c>
      <c r="B3372" t="s">
        <v>2141</v>
      </c>
      <c r="C3372">
        <v>4548000</v>
      </c>
      <c r="D3372" s="2">
        <v>2958465</v>
      </c>
      <c r="E3372" s="2">
        <v>44713</v>
      </c>
      <c r="F3372" s="28">
        <v>251</v>
      </c>
      <c r="G3372" t="s">
        <v>18</v>
      </c>
    </row>
    <row r="3373" spans="1:7" x14ac:dyDescent="0.25">
      <c r="A3373" t="s">
        <v>0</v>
      </c>
      <c r="B3373" t="s">
        <v>2141</v>
      </c>
      <c r="C3373">
        <v>4548400</v>
      </c>
      <c r="D3373" s="2">
        <v>2958465</v>
      </c>
      <c r="E3373" s="2">
        <v>44713</v>
      </c>
      <c r="F3373" s="28">
        <v>255</v>
      </c>
      <c r="G3373" t="s">
        <v>18</v>
      </c>
    </row>
    <row r="3374" spans="1:7" x14ac:dyDescent="0.25">
      <c r="A3374" t="s">
        <v>0</v>
      </c>
      <c r="B3374" t="s">
        <v>2141</v>
      </c>
      <c r="C3374">
        <v>4548401</v>
      </c>
      <c r="D3374" s="2">
        <v>2958465</v>
      </c>
      <c r="E3374" s="2">
        <v>44713</v>
      </c>
      <c r="F3374" s="28">
        <v>255</v>
      </c>
      <c r="G3374" t="s">
        <v>18</v>
      </c>
    </row>
    <row r="3375" spans="1:7" x14ac:dyDescent="0.25">
      <c r="A3375" t="s">
        <v>0</v>
      </c>
      <c r="B3375" t="s">
        <v>2141</v>
      </c>
      <c r="C3375">
        <v>4551000</v>
      </c>
      <c r="D3375" s="2">
        <v>2958465</v>
      </c>
      <c r="E3375" s="2">
        <v>45783</v>
      </c>
      <c r="F3375" s="28">
        <v>166</v>
      </c>
      <c r="G3375" t="s">
        <v>18</v>
      </c>
    </row>
    <row r="3376" spans="1:7" x14ac:dyDescent="0.25">
      <c r="A3376" t="s">
        <v>0</v>
      </c>
      <c r="B3376" t="s">
        <v>2141</v>
      </c>
      <c r="C3376">
        <v>4551400</v>
      </c>
      <c r="D3376" s="2">
        <v>2958465</v>
      </c>
      <c r="E3376" s="2">
        <v>45783</v>
      </c>
      <c r="F3376" s="28">
        <v>170</v>
      </c>
      <c r="G3376" t="s">
        <v>18</v>
      </c>
    </row>
    <row r="3377" spans="1:7" x14ac:dyDescent="0.25">
      <c r="A3377" t="s">
        <v>0</v>
      </c>
      <c r="B3377" t="s">
        <v>2141</v>
      </c>
      <c r="C3377">
        <v>4551401</v>
      </c>
      <c r="D3377" s="2">
        <v>2958465</v>
      </c>
      <c r="E3377" s="2">
        <v>45783</v>
      </c>
      <c r="F3377" s="28">
        <v>170</v>
      </c>
      <c r="G3377" t="s">
        <v>18</v>
      </c>
    </row>
    <row r="3378" spans="1:7" x14ac:dyDescent="0.25">
      <c r="A3378" t="s">
        <v>0</v>
      </c>
      <c r="B3378" t="s">
        <v>2141</v>
      </c>
      <c r="C3378">
        <v>4552000</v>
      </c>
      <c r="D3378" s="2">
        <v>2958465</v>
      </c>
      <c r="E3378" s="2">
        <v>44713</v>
      </c>
      <c r="F3378" s="28">
        <v>221</v>
      </c>
      <c r="G3378" t="s">
        <v>18</v>
      </c>
    </row>
    <row r="3379" spans="1:7" x14ac:dyDescent="0.25">
      <c r="A3379" t="s">
        <v>0</v>
      </c>
      <c r="B3379" t="s">
        <v>2141</v>
      </c>
      <c r="C3379">
        <v>4552400</v>
      </c>
      <c r="D3379" s="2">
        <v>2958465</v>
      </c>
      <c r="E3379" s="2">
        <v>44713</v>
      </c>
      <c r="F3379" s="28">
        <v>225</v>
      </c>
      <c r="G3379" t="s">
        <v>18</v>
      </c>
    </row>
    <row r="3380" spans="1:7" x14ac:dyDescent="0.25">
      <c r="A3380" t="s">
        <v>0</v>
      </c>
      <c r="B3380" t="s">
        <v>2141</v>
      </c>
      <c r="C3380">
        <v>4552401</v>
      </c>
      <c r="D3380" s="2">
        <v>2958465</v>
      </c>
      <c r="E3380" s="2">
        <v>44713</v>
      </c>
      <c r="F3380" s="28">
        <v>225</v>
      </c>
      <c r="G3380" t="s">
        <v>18</v>
      </c>
    </row>
    <row r="3381" spans="1:7" x14ac:dyDescent="0.25">
      <c r="A3381" t="s">
        <v>0</v>
      </c>
      <c r="B3381" t="s">
        <v>2141</v>
      </c>
      <c r="C3381">
        <v>4553000</v>
      </c>
      <c r="D3381" s="2">
        <v>2958465</v>
      </c>
      <c r="E3381" s="2">
        <v>45783</v>
      </c>
      <c r="F3381" s="28">
        <v>171</v>
      </c>
      <c r="G3381" t="s">
        <v>18</v>
      </c>
    </row>
    <row r="3382" spans="1:7" x14ac:dyDescent="0.25">
      <c r="A3382" t="s">
        <v>0</v>
      </c>
      <c r="B3382" t="s">
        <v>2141</v>
      </c>
      <c r="C3382">
        <v>4553400</v>
      </c>
      <c r="D3382" s="2">
        <v>2958465</v>
      </c>
      <c r="E3382" s="2">
        <v>45783</v>
      </c>
      <c r="F3382" s="28">
        <v>175</v>
      </c>
      <c r="G3382" t="s">
        <v>18</v>
      </c>
    </row>
    <row r="3383" spans="1:7" x14ac:dyDescent="0.25">
      <c r="A3383" t="s">
        <v>0</v>
      </c>
      <c r="B3383" t="s">
        <v>2141</v>
      </c>
      <c r="C3383">
        <v>4553401</v>
      </c>
      <c r="D3383" s="2">
        <v>2958465</v>
      </c>
      <c r="E3383" s="2">
        <v>45783</v>
      </c>
      <c r="F3383" s="28">
        <v>175</v>
      </c>
      <c r="G3383" t="s">
        <v>18</v>
      </c>
    </row>
    <row r="3384" spans="1:7" x14ac:dyDescent="0.25">
      <c r="A3384" t="s">
        <v>0</v>
      </c>
      <c r="B3384" t="s">
        <v>2141</v>
      </c>
      <c r="C3384">
        <v>4554000</v>
      </c>
      <c r="D3384" s="2">
        <v>2958465</v>
      </c>
      <c r="E3384" s="2">
        <v>44305</v>
      </c>
      <c r="F3384" s="28">
        <v>166</v>
      </c>
      <c r="G3384" t="s">
        <v>18</v>
      </c>
    </row>
    <row r="3385" spans="1:7" x14ac:dyDescent="0.25">
      <c r="A3385" t="s">
        <v>0</v>
      </c>
      <c r="B3385" t="s">
        <v>2141</v>
      </c>
      <c r="C3385">
        <v>4554400</v>
      </c>
      <c r="D3385" s="2">
        <v>2958465</v>
      </c>
      <c r="E3385" s="2">
        <v>44305</v>
      </c>
      <c r="F3385" s="28">
        <v>170</v>
      </c>
      <c r="G3385" t="s">
        <v>18</v>
      </c>
    </row>
    <row r="3386" spans="1:7" x14ac:dyDescent="0.25">
      <c r="A3386" t="s">
        <v>0</v>
      </c>
      <c r="B3386" t="s">
        <v>2141</v>
      </c>
      <c r="C3386">
        <v>4554401</v>
      </c>
      <c r="D3386" s="2">
        <v>2958465</v>
      </c>
      <c r="E3386" s="2">
        <v>44305</v>
      </c>
      <c r="F3386" s="28">
        <v>170</v>
      </c>
      <c r="G3386" t="s">
        <v>18</v>
      </c>
    </row>
    <row r="3387" spans="1:7" x14ac:dyDescent="0.25">
      <c r="A3387" t="s">
        <v>0</v>
      </c>
      <c r="B3387" t="s">
        <v>2141</v>
      </c>
      <c r="C3387">
        <v>4556000</v>
      </c>
      <c r="D3387" s="2">
        <v>2958465</v>
      </c>
      <c r="E3387" s="2">
        <v>44713</v>
      </c>
      <c r="F3387" s="28">
        <v>196</v>
      </c>
      <c r="G3387" t="s">
        <v>18</v>
      </c>
    </row>
    <row r="3388" spans="1:7" x14ac:dyDescent="0.25">
      <c r="A3388" t="s">
        <v>0</v>
      </c>
      <c r="B3388" t="s">
        <v>2141</v>
      </c>
      <c r="C3388">
        <v>4556400</v>
      </c>
      <c r="D3388" s="2">
        <v>2958465</v>
      </c>
      <c r="E3388" s="2">
        <v>44713</v>
      </c>
      <c r="F3388" s="28">
        <v>200</v>
      </c>
      <c r="G3388" t="s">
        <v>18</v>
      </c>
    </row>
    <row r="3389" spans="1:7" x14ac:dyDescent="0.25">
      <c r="A3389" t="s">
        <v>0</v>
      </c>
      <c r="B3389" t="s">
        <v>2141</v>
      </c>
      <c r="C3389">
        <v>4556401</v>
      </c>
      <c r="D3389" s="2">
        <v>2958465</v>
      </c>
      <c r="E3389" s="2">
        <v>44713</v>
      </c>
      <c r="F3389" s="28">
        <v>200</v>
      </c>
      <c r="G3389" t="s">
        <v>18</v>
      </c>
    </row>
    <row r="3390" spans="1:7" x14ac:dyDescent="0.25">
      <c r="A3390" t="s">
        <v>0</v>
      </c>
      <c r="B3390" t="s">
        <v>2141</v>
      </c>
      <c r="C3390">
        <v>4557000</v>
      </c>
      <c r="D3390" s="2">
        <v>2958465</v>
      </c>
      <c r="E3390" s="2">
        <v>44305</v>
      </c>
      <c r="F3390" s="28">
        <v>192</v>
      </c>
      <c r="G3390" t="s">
        <v>18</v>
      </c>
    </row>
    <row r="3391" spans="1:7" x14ac:dyDescent="0.25">
      <c r="A3391" t="s">
        <v>0</v>
      </c>
      <c r="B3391" t="s">
        <v>2141</v>
      </c>
      <c r="C3391">
        <v>4557400</v>
      </c>
      <c r="D3391" s="2">
        <v>2958465</v>
      </c>
      <c r="E3391" s="2">
        <v>44305</v>
      </c>
      <c r="F3391" s="28">
        <v>196</v>
      </c>
      <c r="G3391" t="s">
        <v>18</v>
      </c>
    </row>
    <row r="3392" spans="1:7" x14ac:dyDescent="0.25">
      <c r="A3392" t="s">
        <v>0</v>
      </c>
      <c r="B3392" t="s">
        <v>2141</v>
      </c>
      <c r="C3392">
        <v>4557401</v>
      </c>
      <c r="D3392" s="2">
        <v>2958465</v>
      </c>
      <c r="E3392" s="2">
        <v>44305</v>
      </c>
      <c r="F3392" s="28">
        <v>196</v>
      </c>
      <c r="G3392" t="s">
        <v>18</v>
      </c>
    </row>
    <row r="3393" spans="1:7" x14ac:dyDescent="0.25">
      <c r="A3393" t="s">
        <v>0</v>
      </c>
      <c r="B3393" t="s">
        <v>2141</v>
      </c>
      <c r="C3393">
        <v>4558000</v>
      </c>
      <c r="D3393" s="2">
        <v>2958465</v>
      </c>
      <c r="E3393" s="2">
        <v>44713</v>
      </c>
      <c r="F3393" s="28">
        <v>156</v>
      </c>
      <c r="G3393" t="s">
        <v>18</v>
      </c>
    </row>
    <row r="3394" spans="1:7" x14ac:dyDescent="0.25">
      <c r="A3394" t="s">
        <v>0</v>
      </c>
      <c r="B3394" t="s">
        <v>2141</v>
      </c>
      <c r="C3394">
        <v>4558400</v>
      </c>
      <c r="D3394" s="2">
        <v>2958465</v>
      </c>
      <c r="E3394" s="2">
        <v>44713</v>
      </c>
      <c r="F3394" s="28">
        <v>160</v>
      </c>
      <c r="G3394" t="s">
        <v>18</v>
      </c>
    </row>
    <row r="3395" spans="1:7" x14ac:dyDescent="0.25">
      <c r="A3395" t="s">
        <v>0</v>
      </c>
      <c r="B3395" t="s">
        <v>2141</v>
      </c>
      <c r="C3395">
        <v>4558401</v>
      </c>
      <c r="D3395" s="2">
        <v>2958465</v>
      </c>
      <c r="E3395" s="2">
        <v>44713</v>
      </c>
      <c r="F3395" s="28">
        <v>160</v>
      </c>
      <c r="G3395" t="s">
        <v>18</v>
      </c>
    </row>
    <row r="3396" spans="1:7" x14ac:dyDescent="0.25">
      <c r="A3396" t="s">
        <v>0</v>
      </c>
      <c r="B3396" t="s">
        <v>2141</v>
      </c>
      <c r="C3396">
        <v>4559000</v>
      </c>
      <c r="D3396" s="2">
        <v>2958465</v>
      </c>
      <c r="E3396" s="2">
        <v>45783</v>
      </c>
      <c r="F3396" s="28">
        <v>181</v>
      </c>
      <c r="G3396" t="s">
        <v>18</v>
      </c>
    </row>
    <row r="3397" spans="1:7" x14ac:dyDescent="0.25">
      <c r="A3397" t="s">
        <v>0</v>
      </c>
      <c r="B3397" t="s">
        <v>2141</v>
      </c>
      <c r="C3397">
        <v>4559400</v>
      </c>
      <c r="D3397" s="2">
        <v>2958465</v>
      </c>
      <c r="E3397" s="2">
        <v>45783</v>
      </c>
      <c r="F3397" s="28">
        <v>185</v>
      </c>
      <c r="G3397" t="s">
        <v>18</v>
      </c>
    </row>
    <row r="3398" spans="1:7" x14ac:dyDescent="0.25">
      <c r="A3398" t="s">
        <v>0</v>
      </c>
      <c r="B3398" t="s">
        <v>2141</v>
      </c>
      <c r="C3398">
        <v>4559401</v>
      </c>
      <c r="D3398" s="2">
        <v>2958465</v>
      </c>
      <c r="E3398" s="2">
        <v>45783</v>
      </c>
      <c r="F3398" s="28">
        <v>185</v>
      </c>
      <c r="G3398" t="s">
        <v>18</v>
      </c>
    </row>
    <row r="3399" spans="1:7" x14ac:dyDescent="0.25">
      <c r="A3399" t="s">
        <v>0</v>
      </c>
      <c r="B3399" t="s">
        <v>2141</v>
      </c>
      <c r="C3399">
        <v>4560000</v>
      </c>
      <c r="D3399" s="2">
        <v>2958465</v>
      </c>
      <c r="E3399" s="2">
        <v>44305</v>
      </c>
      <c r="F3399" s="28">
        <v>584</v>
      </c>
      <c r="G3399" t="s">
        <v>18</v>
      </c>
    </row>
    <row r="3400" spans="1:7" x14ac:dyDescent="0.25">
      <c r="A3400" t="s">
        <v>0</v>
      </c>
      <c r="B3400" t="s">
        <v>2141</v>
      </c>
      <c r="C3400">
        <v>4560400</v>
      </c>
      <c r="D3400" s="2">
        <v>2958465</v>
      </c>
      <c r="E3400" s="2">
        <v>44305</v>
      </c>
      <c r="F3400" s="28">
        <v>588</v>
      </c>
      <c r="G3400" t="s">
        <v>18</v>
      </c>
    </row>
    <row r="3401" spans="1:7" x14ac:dyDescent="0.25">
      <c r="A3401" t="s">
        <v>0</v>
      </c>
      <c r="B3401" t="s">
        <v>2141</v>
      </c>
      <c r="C3401">
        <v>4560401</v>
      </c>
      <c r="D3401" s="2">
        <v>2958465</v>
      </c>
      <c r="E3401" s="2">
        <v>44305</v>
      </c>
      <c r="F3401" s="28">
        <v>588</v>
      </c>
      <c r="G3401" t="s">
        <v>18</v>
      </c>
    </row>
    <row r="3402" spans="1:7" x14ac:dyDescent="0.25">
      <c r="A3402" t="s">
        <v>0</v>
      </c>
      <c r="B3402" t="s">
        <v>2141</v>
      </c>
      <c r="C3402">
        <v>4562000</v>
      </c>
      <c r="D3402" s="2">
        <v>2958465</v>
      </c>
      <c r="E3402" s="2">
        <v>44305</v>
      </c>
      <c r="F3402" s="28">
        <v>165</v>
      </c>
      <c r="G3402" t="s">
        <v>18</v>
      </c>
    </row>
    <row r="3403" spans="1:7" x14ac:dyDescent="0.25">
      <c r="A3403" t="s">
        <v>0</v>
      </c>
      <c r="B3403" t="s">
        <v>2141</v>
      </c>
      <c r="C3403">
        <v>4562400</v>
      </c>
      <c r="D3403" s="2">
        <v>2958465</v>
      </c>
      <c r="E3403" s="2">
        <v>44305</v>
      </c>
      <c r="F3403" s="28">
        <v>169</v>
      </c>
      <c r="G3403" t="s">
        <v>18</v>
      </c>
    </row>
    <row r="3404" spans="1:7" x14ac:dyDescent="0.25">
      <c r="A3404" t="s">
        <v>0</v>
      </c>
      <c r="B3404" t="s">
        <v>2141</v>
      </c>
      <c r="C3404">
        <v>4562401</v>
      </c>
      <c r="D3404" s="2">
        <v>2958465</v>
      </c>
      <c r="E3404" s="2">
        <v>44305</v>
      </c>
      <c r="F3404" s="28">
        <v>169</v>
      </c>
      <c r="G3404" t="s">
        <v>18</v>
      </c>
    </row>
    <row r="3405" spans="1:7" x14ac:dyDescent="0.25">
      <c r="A3405" t="s">
        <v>0</v>
      </c>
      <c r="B3405" t="s">
        <v>2141</v>
      </c>
      <c r="C3405">
        <v>4563000</v>
      </c>
      <c r="D3405" s="2">
        <v>2958465</v>
      </c>
      <c r="E3405" s="2">
        <v>44305</v>
      </c>
      <c r="F3405" s="28">
        <v>176</v>
      </c>
      <c r="G3405" t="s">
        <v>18</v>
      </c>
    </row>
    <row r="3406" spans="1:7" x14ac:dyDescent="0.25">
      <c r="A3406" t="s">
        <v>0</v>
      </c>
      <c r="B3406" t="s">
        <v>2141</v>
      </c>
      <c r="C3406">
        <v>4563400</v>
      </c>
      <c r="D3406" s="2">
        <v>2958465</v>
      </c>
      <c r="E3406" s="2">
        <v>44305</v>
      </c>
      <c r="F3406" s="28">
        <v>180</v>
      </c>
      <c r="G3406" t="s">
        <v>18</v>
      </c>
    </row>
    <row r="3407" spans="1:7" x14ac:dyDescent="0.25">
      <c r="A3407" t="s">
        <v>0</v>
      </c>
      <c r="B3407" t="s">
        <v>2141</v>
      </c>
      <c r="C3407">
        <v>4563401</v>
      </c>
      <c r="D3407" s="2">
        <v>2958465</v>
      </c>
      <c r="E3407" s="2">
        <v>44305</v>
      </c>
      <c r="F3407" s="28">
        <v>180</v>
      </c>
      <c r="G3407" t="s">
        <v>18</v>
      </c>
    </row>
    <row r="3408" spans="1:7" x14ac:dyDescent="0.25">
      <c r="A3408" t="s">
        <v>0</v>
      </c>
      <c r="B3408" t="s">
        <v>2141</v>
      </c>
      <c r="C3408">
        <v>4564000</v>
      </c>
      <c r="D3408" s="2">
        <v>2958465</v>
      </c>
      <c r="E3408" s="2">
        <v>44713</v>
      </c>
      <c r="F3408" s="28">
        <v>196</v>
      </c>
      <c r="G3408" t="s">
        <v>18</v>
      </c>
    </row>
    <row r="3409" spans="1:7" x14ac:dyDescent="0.25">
      <c r="A3409" t="s">
        <v>0</v>
      </c>
      <c r="B3409" t="s">
        <v>2141</v>
      </c>
      <c r="C3409">
        <v>4564400</v>
      </c>
      <c r="D3409" s="2">
        <v>2958465</v>
      </c>
      <c r="E3409" s="2">
        <v>44713</v>
      </c>
      <c r="F3409" s="28">
        <v>200</v>
      </c>
      <c r="G3409" t="s">
        <v>18</v>
      </c>
    </row>
    <row r="3410" spans="1:7" x14ac:dyDescent="0.25">
      <c r="A3410" t="s">
        <v>0</v>
      </c>
      <c r="B3410" t="s">
        <v>2141</v>
      </c>
      <c r="C3410">
        <v>4564401</v>
      </c>
      <c r="D3410" s="2">
        <v>2958465</v>
      </c>
      <c r="E3410" s="2">
        <v>44713</v>
      </c>
      <c r="F3410" s="28">
        <v>200</v>
      </c>
      <c r="G3410" t="s">
        <v>18</v>
      </c>
    </row>
    <row r="3411" spans="1:7" x14ac:dyDescent="0.25">
      <c r="A3411" t="s">
        <v>0</v>
      </c>
      <c r="B3411" t="s">
        <v>2141</v>
      </c>
      <c r="C3411">
        <v>4565000</v>
      </c>
      <c r="D3411" s="2">
        <v>2958465</v>
      </c>
      <c r="E3411" s="2">
        <v>44713</v>
      </c>
      <c r="F3411" s="28">
        <v>271</v>
      </c>
      <c r="G3411" t="s">
        <v>18</v>
      </c>
    </row>
    <row r="3412" spans="1:7" x14ac:dyDescent="0.25">
      <c r="A3412" t="s">
        <v>0</v>
      </c>
      <c r="B3412" t="s">
        <v>2141</v>
      </c>
      <c r="C3412">
        <v>4565400</v>
      </c>
      <c r="D3412" s="2">
        <v>2958465</v>
      </c>
      <c r="E3412" s="2">
        <v>44713</v>
      </c>
      <c r="F3412" s="28">
        <v>275</v>
      </c>
      <c r="G3412" t="s">
        <v>18</v>
      </c>
    </row>
    <row r="3413" spans="1:7" x14ac:dyDescent="0.25">
      <c r="A3413" t="s">
        <v>0</v>
      </c>
      <c r="B3413" t="s">
        <v>2141</v>
      </c>
      <c r="C3413">
        <v>4565401</v>
      </c>
      <c r="D3413" s="2">
        <v>2958465</v>
      </c>
      <c r="E3413" s="2">
        <v>44713</v>
      </c>
      <c r="F3413" s="28">
        <v>275</v>
      </c>
      <c r="G3413" t="s">
        <v>18</v>
      </c>
    </row>
    <row r="3414" spans="1:7" x14ac:dyDescent="0.25">
      <c r="A3414" t="s">
        <v>0</v>
      </c>
      <c r="B3414" t="s">
        <v>2141</v>
      </c>
      <c r="C3414">
        <v>4566000</v>
      </c>
      <c r="D3414" s="2">
        <v>2958465</v>
      </c>
      <c r="E3414" s="2">
        <v>44713</v>
      </c>
      <c r="F3414" s="28">
        <v>406</v>
      </c>
      <c r="G3414" t="s">
        <v>18</v>
      </c>
    </row>
    <row r="3415" spans="1:7" x14ac:dyDescent="0.25">
      <c r="A3415" t="s">
        <v>0</v>
      </c>
      <c r="B3415" t="s">
        <v>2141</v>
      </c>
      <c r="C3415">
        <v>4566400</v>
      </c>
      <c r="D3415" s="2">
        <v>2958465</v>
      </c>
      <c r="E3415" s="2">
        <v>44713</v>
      </c>
      <c r="F3415" s="28">
        <v>410</v>
      </c>
      <c r="G3415" t="s">
        <v>18</v>
      </c>
    </row>
    <row r="3416" spans="1:7" x14ac:dyDescent="0.25">
      <c r="A3416" t="s">
        <v>0</v>
      </c>
      <c r="B3416" t="s">
        <v>2141</v>
      </c>
      <c r="C3416">
        <v>4566401</v>
      </c>
      <c r="D3416" s="2">
        <v>2958465</v>
      </c>
      <c r="E3416" s="2">
        <v>44713</v>
      </c>
      <c r="F3416" s="28">
        <v>410</v>
      </c>
      <c r="G3416" t="s">
        <v>18</v>
      </c>
    </row>
    <row r="3417" spans="1:7" x14ac:dyDescent="0.25">
      <c r="A3417" t="s">
        <v>0</v>
      </c>
      <c r="B3417" t="s">
        <v>2141</v>
      </c>
      <c r="C3417">
        <v>4567000</v>
      </c>
      <c r="D3417" s="2">
        <v>2958465</v>
      </c>
      <c r="E3417" s="2">
        <v>44305</v>
      </c>
      <c r="F3417" s="28">
        <v>269</v>
      </c>
      <c r="G3417" t="s">
        <v>18</v>
      </c>
    </row>
    <row r="3418" spans="1:7" x14ac:dyDescent="0.25">
      <c r="A3418" t="s">
        <v>0</v>
      </c>
      <c r="B3418" t="s">
        <v>2141</v>
      </c>
      <c r="C3418">
        <v>4567400</v>
      </c>
      <c r="D3418" s="2">
        <v>2958465</v>
      </c>
      <c r="E3418" s="2">
        <v>44305</v>
      </c>
      <c r="F3418" s="28">
        <v>273</v>
      </c>
      <c r="G3418" t="s">
        <v>18</v>
      </c>
    </row>
    <row r="3419" spans="1:7" x14ac:dyDescent="0.25">
      <c r="A3419" t="s">
        <v>0</v>
      </c>
      <c r="B3419" t="s">
        <v>2141</v>
      </c>
      <c r="C3419">
        <v>4567401</v>
      </c>
      <c r="D3419" s="2">
        <v>2958465</v>
      </c>
      <c r="E3419" s="2">
        <v>44305</v>
      </c>
      <c r="F3419" s="28">
        <v>273</v>
      </c>
      <c r="G3419" t="s">
        <v>18</v>
      </c>
    </row>
    <row r="3420" spans="1:7" x14ac:dyDescent="0.25">
      <c r="A3420" t="s">
        <v>0</v>
      </c>
      <c r="B3420" t="s">
        <v>2141</v>
      </c>
      <c r="C3420">
        <v>4568000</v>
      </c>
      <c r="D3420" s="2">
        <v>2958465</v>
      </c>
      <c r="E3420" s="2">
        <v>44713</v>
      </c>
      <c r="F3420" s="28">
        <v>206</v>
      </c>
      <c r="G3420" t="s">
        <v>18</v>
      </c>
    </row>
    <row r="3421" spans="1:7" x14ac:dyDescent="0.25">
      <c r="A3421" t="s">
        <v>0</v>
      </c>
      <c r="B3421" t="s">
        <v>2141</v>
      </c>
      <c r="C3421">
        <v>4568400</v>
      </c>
      <c r="D3421" s="2">
        <v>2958465</v>
      </c>
      <c r="E3421" s="2">
        <v>44713</v>
      </c>
      <c r="F3421" s="28">
        <v>210</v>
      </c>
      <c r="G3421" t="s">
        <v>18</v>
      </c>
    </row>
    <row r="3422" spans="1:7" x14ac:dyDescent="0.25">
      <c r="A3422" t="s">
        <v>0</v>
      </c>
      <c r="B3422" t="s">
        <v>2141</v>
      </c>
      <c r="C3422">
        <v>4568401</v>
      </c>
      <c r="D3422" s="2">
        <v>2958465</v>
      </c>
      <c r="E3422" s="2">
        <v>44713</v>
      </c>
      <c r="F3422" s="28">
        <v>210</v>
      </c>
      <c r="G3422" t="s">
        <v>18</v>
      </c>
    </row>
    <row r="3423" spans="1:7" x14ac:dyDescent="0.25">
      <c r="A3423" t="s">
        <v>0</v>
      </c>
      <c r="B3423" t="s">
        <v>2141</v>
      </c>
      <c r="C3423">
        <v>4569000</v>
      </c>
      <c r="D3423" s="2">
        <v>2958465</v>
      </c>
      <c r="E3423" s="2">
        <v>44713</v>
      </c>
      <c r="F3423" s="28">
        <v>246</v>
      </c>
      <c r="G3423" t="s">
        <v>18</v>
      </c>
    </row>
    <row r="3424" spans="1:7" x14ac:dyDescent="0.25">
      <c r="A3424" t="s">
        <v>0</v>
      </c>
      <c r="B3424" t="s">
        <v>2141</v>
      </c>
      <c r="C3424">
        <v>4569400</v>
      </c>
      <c r="D3424" s="2">
        <v>2958465</v>
      </c>
      <c r="E3424" s="2">
        <v>44713</v>
      </c>
      <c r="F3424" s="28">
        <v>250</v>
      </c>
      <c r="G3424" t="s">
        <v>18</v>
      </c>
    </row>
    <row r="3425" spans="1:7" x14ac:dyDescent="0.25">
      <c r="A3425" t="s">
        <v>0</v>
      </c>
      <c r="B3425" t="s">
        <v>2141</v>
      </c>
      <c r="C3425">
        <v>4569401</v>
      </c>
      <c r="D3425" s="2">
        <v>2958465</v>
      </c>
      <c r="E3425" s="2">
        <v>44713</v>
      </c>
      <c r="F3425" s="28">
        <v>250</v>
      </c>
      <c r="G3425" t="s">
        <v>18</v>
      </c>
    </row>
    <row r="3426" spans="1:7" x14ac:dyDescent="0.25">
      <c r="A3426" t="s">
        <v>0</v>
      </c>
      <c r="B3426" t="s">
        <v>2141</v>
      </c>
      <c r="C3426">
        <v>4570000</v>
      </c>
      <c r="D3426" s="2">
        <v>2958465</v>
      </c>
      <c r="E3426" s="2">
        <v>44855</v>
      </c>
      <c r="F3426" s="28">
        <v>216</v>
      </c>
      <c r="G3426" t="s">
        <v>18</v>
      </c>
    </row>
    <row r="3427" spans="1:7" x14ac:dyDescent="0.25">
      <c r="A3427" t="s">
        <v>0</v>
      </c>
      <c r="B3427" t="s">
        <v>2141</v>
      </c>
      <c r="C3427">
        <v>4570400</v>
      </c>
      <c r="D3427" s="2">
        <v>2958465</v>
      </c>
      <c r="E3427" s="2">
        <v>44855</v>
      </c>
      <c r="F3427" s="28">
        <v>220</v>
      </c>
      <c r="G3427" t="s">
        <v>18</v>
      </c>
    </row>
    <row r="3428" spans="1:7" x14ac:dyDescent="0.25">
      <c r="A3428" t="s">
        <v>0</v>
      </c>
      <c r="B3428" t="s">
        <v>2141</v>
      </c>
      <c r="C3428">
        <v>4570401</v>
      </c>
      <c r="D3428" s="2">
        <v>2958465</v>
      </c>
      <c r="E3428" s="2">
        <v>44855</v>
      </c>
      <c r="F3428" s="28">
        <v>220</v>
      </c>
      <c r="G3428" t="s">
        <v>18</v>
      </c>
    </row>
    <row r="3429" spans="1:7" x14ac:dyDescent="0.25">
      <c r="A3429" t="s">
        <v>0</v>
      </c>
      <c r="B3429" t="s">
        <v>2141</v>
      </c>
      <c r="C3429">
        <v>4571000</v>
      </c>
      <c r="D3429" s="2">
        <v>2958465</v>
      </c>
      <c r="E3429" s="2">
        <v>45783</v>
      </c>
      <c r="F3429" s="28">
        <v>166</v>
      </c>
      <c r="G3429" t="s">
        <v>18</v>
      </c>
    </row>
    <row r="3430" spans="1:7" x14ac:dyDescent="0.25">
      <c r="A3430" t="s">
        <v>0</v>
      </c>
      <c r="B3430" t="s">
        <v>2141</v>
      </c>
      <c r="C3430">
        <v>4571400</v>
      </c>
      <c r="D3430" s="2">
        <v>2958465</v>
      </c>
      <c r="E3430" s="2">
        <v>45783</v>
      </c>
      <c r="F3430" s="28">
        <v>170</v>
      </c>
      <c r="G3430" t="s">
        <v>18</v>
      </c>
    </row>
    <row r="3431" spans="1:7" x14ac:dyDescent="0.25">
      <c r="A3431" t="s">
        <v>0</v>
      </c>
      <c r="B3431" t="s">
        <v>2141</v>
      </c>
      <c r="C3431">
        <v>4571401</v>
      </c>
      <c r="D3431" s="2">
        <v>2958465</v>
      </c>
      <c r="E3431" s="2">
        <v>45783</v>
      </c>
      <c r="F3431" s="28">
        <v>170</v>
      </c>
      <c r="G3431" t="s">
        <v>18</v>
      </c>
    </row>
    <row r="3432" spans="1:7" x14ac:dyDescent="0.25">
      <c r="A3432" t="s">
        <v>0</v>
      </c>
      <c r="B3432" t="s">
        <v>2141</v>
      </c>
      <c r="C3432">
        <v>4572000</v>
      </c>
      <c r="D3432" s="2">
        <v>2958465</v>
      </c>
      <c r="E3432" s="2">
        <v>44988</v>
      </c>
      <c r="F3432" s="28">
        <v>191</v>
      </c>
      <c r="G3432" t="s">
        <v>18</v>
      </c>
    </row>
    <row r="3433" spans="1:7" x14ac:dyDescent="0.25">
      <c r="A3433" t="s">
        <v>0</v>
      </c>
      <c r="B3433" t="s">
        <v>2141</v>
      </c>
      <c r="C3433">
        <v>4572400</v>
      </c>
      <c r="D3433" s="2">
        <v>2958465</v>
      </c>
      <c r="E3433" s="2">
        <v>44988</v>
      </c>
      <c r="F3433" s="28">
        <v>195</v>
      </c>
      <c r="G3433" t="s">
        <v>18</v>
      </c>
    </row>
    <row r="3434" spans="1:7" x14ac:dyDescent="0.25">
      <c r="A3434" t="s">
        <v>0</v>
      </c>
      <c r="B3434" t="s">
        <v>2141</v>
      </c>
      <c r="C3434">
        <v>4572401</v>
      </c>
      <c r="D3434" s="2">
        <v>2958465</v>
      </c>
      <c r="E3434" s="2">
        <v>44988</v>
      </c>
      <c r="F3434" s="28">
        <v>195</v>
      </c>
      <c r="G3434" t="s">
        <v>18</v>
      </c>
    </row>
    <row r="3435" spans="1:7" x14ac:dyDescent="0.25">
      <c r="A3435" t="s">
        <v>0</v>
      </c>
      <c r="B3435" t="s">
        <v>2141</v>
      </c>
      <c r="C3435">
        <v>4572403</v>
      </c>
      <c r="D3435" s="2">
        <v>2958465</v>
      </c>
      <c r="E3435" s="2">
        <v>44988</v>
      </c>
      <c r="F3435" s="28">
        <v>195</v>
      </c>
      <c r="G3435" t="s">
        <v>18</v>
      </c>
    </row>
    <row r="3436" spans="1:7" x14ac:dyDescent="0.25">
      <c r="A3436" t="s">
        <v>0</v>
      </c>
      <c r="B3436" t="s">
        <v>2141</v>
      </c>
      <c r="C3436">
        <v>4573000</v>
      </c>
      <c r="D3436" s="2">
        <v>2958465</v>
      </c>
      <c r="E3436" s="2">
        <v>45643</v>
      </c>
      <c r="F3436" s="28">
        <v>176</v>
      </c>
      <c r="G3436" t="s">
        <v>18</v>
      </c>
    </row>
    <row r="3437" spans="1:7" x14ac:dyDescent="0.25">
      <c r="A3437" t="s">
        <v>0</v>
      </c>
      <c r="B3437" t="s">
        <v>2141</v>
      </c>
      <c r="C3437">
        <v>4573400</v>
      </c>
      <c r="D3437" s="2">
        <v>2958465</v>
      </c>
      <c r="E3437" s="2">
        <v>45643</v>
      </c>
      <c r="F3437" s="28">
        <v>180</v>
      </c>
      <c r="G3437" t="s">
        <v>18</v>
      </c>
    </row>
    <row r="3438" spans="1:7" x14ac:dyDescent="0.25">
      <c r="A3438" t="s">
        <v>0</v>
      </c>
      <c r="B3438" t="s">
        <v>2141</v>
      </c>
      <c r="C3438">
        <v>4573401</v>
      </c>
      <c r="D3438" s="2">
        <v>2958465</v>
      </c>
      <c r="E3438" s="2">
        <v>45643</v>
      </c>
      <c r="F3438" s="28">
        <v>180</v>
      </c>
      <c r="G3438" t="s">
        <v>18</v>
      </c>
    </row>
    <row r="3439" spans="1:7" x14ac:dyDescent="0.25">
      <c r="A3439" t="s">
        <v>0</v>
      </c>
      <c r="B3439" t="s">
        <v>2141</v>
      </c>
      <c r="C3439">
        <v>4577000</v>
      </c>
      <c r="D3439" s="2">
        <v>2958465</v>
      </c>
      <c r="E3439" s="2">
        <v>43344</v>
      </c>
      <c r="F3439" s="28">
        <v>196</v>
      </c>
      <c r="G3439" t="s">
        <v>18</v>
      </c>
    </row>
    <row r="3440" spans="1:7" x14ac:dyDescent="0.25">
      <c r="A3440" t="s">
        <v>0</v>
      </c>
      <c r="B3440" t="s">
        <v>2141</v>
      </c>
      <c r="C3440">
        <v>4577400</v>
      </c>
      <c r="D3440" s="2">
        <v>2958465</v>
      </c>
      <c r="E3440" s="2">
        <v>44305</v>
      </c>
      <c r="F3440" s="28">
        <v>200</v>
      </c>
      <c r="G3440" t="s">
        <v>18</v>
      </c>
    </row>
    <row r="3441" spans="1:7" x14ac:dyDescent="0.25">
      <c r="A3441" t="s">
        <v>0</v>
      </c>
      <c r="B3441" t="s">
        <v>2141</v>
      </c>
      <c r="C3441">
        <v>4577401</v>
      </c>
      <c r="D3441" s="2">
        <v>2958465</v>
      </c>
      <c r="E3441" s="2">
        <v>44305</v>
      </c>
      <c r="F3441" s="28">
        <v>200</v>
      </c>
      <c r="G3441" t="s">
        <v>18</v>
      </c>
    </row>
    <row r="3442" spans="1:7" x14ac:dyDescent="0.25">
      <c r="A3442" t="s">
        <v>0</v>
      </c>
      <c r="B3442" t="s">
        <v>2141</v>
      </c>
      <c r="C3442">
        <v>4579000</v>
      </c>
      <c r="D3442" s="2">
        <v>2958465</v>
      </c>
      <c r="E3442" s="2">
        <v>44988</v>
      </c>
      <c r="F3442" s="28">
        <v>316</v>
      </c>
      <c r="G3442" t="s">
        <v>18</v>
      </c>
    </row>
    <row r="3443" spans="1:7" x14ac:dyDescent="0.25">
      <c r="A3443" t="s">
        <v>0</v>
      </c>
      <c r="B3443" t="s">
        <v>2141</v>
      </c>
      <c r="C3443">
        <v>4579400</v>
      </c>
      <c r="D3443" s="2">
        <v>2958465</v>
      </c>
      <c r="E3443" s="2">
        <v>44988</v>
      </c>
      <c r="F3443" s="28">
        <v>320</v>
      </c>
      <c r="G3443" t="s">
        <v>18</v>
      </c>
    </row>
    <row r="3444" spans="1:7" x14ac:dyDescent="0.25">
      <c r="A3444" t="s">
        <v>0</v>
      </c>
      <c r="B3444" t="s">
        <v>2141</v>
      </c>
      <c r="C3444">
        <v>4579401</v>
      </c>
      <c r="D3444" s="2">
        <v>2958465</v>
      </c>
      <c r="E3444" s="2">
        <v>44988</v>
      </c>
      <c r="F3444" s="28">
        <v>320</v>
      </c>
      <c r="G3444" t="s">
        <v>18</v>
      </c>
    </row>
    <row r="3445" spans="1:7" x14ac:dyDescent="0.25">
      <c r="A3445" t="s">
        <v>0</v>
      </c>
      <c r="B3445" t="s">
        <v>2141</v>
      </c>
      <c r="C3445">
        <v>4579403</v>
      </c>
      <c r="D3445" s="2">
        <v>2958465</v>
      </c>
      <c r="E3445" s="2">
        <v>44988</v>
      </c>
      <c r="F3445" s="28">
        <v>320</v>
      </c>
      <c r="G3445" t="s">
        <v>18</v>
      </c>
    </row>
    <row r="3446" spans="1:7" x14ac:dyDescent="0.25">
      <c r="A3446" t="s">
        <v>0</v>
      </c>
      <c r="B3446" t="s">
        <v>2141</v>
      </c>
      <c r="C3446">
        <v>4581000</v>
      </c>
      <c r="D3446" s="2">
        <v>2958465</v>
      </c>
      <c r="E3446" s="2">
        <v>45783</v>
      </c>
      <c r="F3446" s="28">
        <v>161</v>
      </c>
      <c r="G3446" t="s">
        <v>18</v>
      </c>
    </row>
    <row r="3447" spans="1:7" x14ac:dyDescent="0.25">
      <c r="A3447" t="s">
        <v>0</v>
      </c>
      <c r="B3447" t="s">
        <v>2141</v>
      </c>
      <c r="C3447">
        <v>4581400</v>
      </c>
      <c r="D3447" s="2">
        <v>2958465</v>
      </c>
      <c r="E3447" s="2">
        <v>45783</v>
      </c>
      <c r="F3447" s="28">
        <v>165</v>
      </c>
      <c r="G3447" t="s">
        <v>18</v>
      </c>
    </row>
    <row r="3448" spans="1:7" x14ac:dyDescent="0.25">
      <c r="A3448" t="s">
        <v>0</v>
      </c>
      <c r="B3448" t="s">
        <v>2141</v>
      </c>
      <c r="C3448">
        <v>4581401</v>
      </c>
      <c r="D3448" s="2">
        <v>2958465</v>
      </c>
      <c r="E3448" s="2">
        <v>45783</v>
      </c>
      <c r="F3448" s="28">
        <v>165</v>
      </c>
      <c r="G3448" t="s">
        <v>18</v>
      </c>
    </row>
    <row r="3449" spans="1:7" x14ac:dyDescent="0.25">
      <c r="A3449" t="s">
        <v>0</v>
      </c>
      <c r="B3449" t="s">
        <v>2141</v>
      </c>
      <c r="C3449">
        <v>4582000</v>
      </c>
      <c r="D3449" s="2">
        <v>2958465</v>
      </c>
      <c r="E3449" s="2">
        <v>45783</v>
      </c>
      <c r="F3449" s="28">
        <v>166</v>
      </c>
      <c r="G3449" t="s">
        <v>18</v>
      </c>
    </row>
    <row r="3450" spans="1:7" x14ac:dyDescent="0.25">
      <c r="A3450" t="s">
        <v>0</v>
      </c>
      <c r="B3450" t="s">
        <v>2141</v>
      </c>
      <c r="C3450">
        <v>4582400</v>
      </c>
      <c r="D3450" s="2">
        <v>2958465</v>
      </c>
      <c r="E3450" s="2">
        <v>45783</v>
      </c>
      <c r="F3450" s="28">
        <v>170</v>
      </c>
      <c r="G3450" t="s">
        <v>18</v>
      </c>
    </row>
    <row r="3451" spans="1:7" x14ac:dyDescent="0.25">
      <c r="A3451" t="s">
        <v>0</v>
      </c>
      <c r="B3451" t="s">
        <v>2141</v>
      </c>
      <c r="C3451">
        <v>4582401</v>
      </c>
      <c r="D3451" s="2">
        <v>2958465</v>
      </c>
      <c r="E3451" s="2">
        <v>45783</v>
      </c>
      <c r="F3451" s="28">
        <v>170</v>
      </c>
      <c r="G3451" t="s">
        <v>18</v>
      </c>
    </row>
    <row r="3452" spans="1:7" x14ac:dyDescent="0.25">
      <c r="A3452" t="s">
        <v>0</v>
      </c>
      <c r="B3452" t="s">
        <v>2141</v>
      </c>
      <c r="C3452">
        <v>4585000</v>
      </c>
      <c r="D3452" s="2">
        <v>2958465</v>
      </c>
      <c r="E3452" s="2">
        <v>45845</v>
      </c>
      <c r="F3452" s="28">
        <v>196</v>
      </c>
      <c r="G3452" t="s">
        <v>18</v>
      </c>
    </row>
    <row r="3453" spans="1:7" x14ac:dyDescent="0.25">
      <c r="A3453" t="s">
        <v>0</v>
      </c>
      <c r="B3453" t="s">
        <v>2141</v>
      </c>
      <c r="C3453">
        <v>4585400</v>
      </c>
      <c r="D3453" s="2">
        <v>2958465</v>
      </c>
      <c r="E3453" s="2">
        <v>45845</v>
      </c>
      <c r="F3453" s="28">
        <v>200</v>
      </c>
      <c r="G3453" t="s">
        <v>18</v>
      </c>
    </row>
    <row r="3454" spans="1:7" x14ac:dyDescent="0.25">
      <c r="A3454" t="s">
        <v>0</v>
      </c>
      <c r="B3454" t="s">
        <v>2141</v>
      </c>
      <c r="C3454">
        <v>4585401</v>
      </c>
      <c r="D3454" s="2">
        <v>2958465</v>
      </c>
      <c r="E3454" s="2">
        <v>45845</v>
      </c>
      <c r="F3454" s="28">
        <v>200</v>
      </c>
      <c r="G3454" t="s">
        <v>18</v>
      </c>
    </row>
    <row r="3455" spans="1:7" x14ac:dyDescent="0.25">
      <c r="A3455" t="s">
        <v>0</v>
      </c>
      <c r="B3455" t="s">
        <v>2141</v>
      </c>
      <c r="C3455">
        <v>4690000</v>
      </c>
      <c r="D3455" s="2">
        <v>2958465</v>
      </c>
      <c r="E3455" s="2">
        <v>44713</v>
      </c>
      <c r="F3455" s="28">
        <v>161</v>
      </c>
      <c r="G3455" t="s">
        <v>18</v>
      </c>
    </row>
    <row r="3456" spans="1:7" x14ac:dyDescent="0.25">
      <c r="A3456" t="s">
        <v>0</v>
      </c>
      <c r="B3456" t="s">
        <v>2141</v>
      </c>
      <c r="C3456">
        <v>4690400</v>
      </c>
      <c r="D3456" s="2">
        <v>2958465</v>
      </c>
      <c r="E3456" s="2">
        <v>44713</v>
      </c>
      <c r="F3456" s="28">
        <v>165</v>
      </c>
      <c r="G3456" t="s">
        <v>18</v>
      </c>
    </row>
    <row r="3457" spans="1:7" x14ac:dyDescent="0.25">
      <c r="A3457" t="s">
        <v>0</v>
      </c>
      <c r="B3457" t="s">
        <v>2141</v>
      </c>
      <c r="C3457">
        <v>4690401</v>
      </c>
      <c r="D3457" s="2">
        <v>2958465</v>
      </c>
      <c r="E3457" s="2">
        <v>44713</v>
      </c>
      <c r="F3457" s="28">
        <v>165</v>
      </c>
      <c r="G3457" t="s">
        <v>18</v>
      </c>
    </row>
    <row r="3458" spans="1:7" x14ac:dyDescent="0.25">
      <c r="A3458" t="s">
        <v>0</v>
      </c>
      <c r="B3458" t="s">
        <v>2141</v>
      </c>
      <c r="C3458">
        <v>4695000</v>
      </c>
      <c r="D3458" s="2">
        <v>2958465</v>
      </c>
      <c r="E3458" s="2">
        <v>45470</v>
      </c>
      <c r="F3458" s="28">
        <v>156</v>
      </c>
      <c r="G3458" t="s">
        <v>18</v>
      </c>
    </row>
    <row r="3459" spans="1:7" x14ac:dyDescent="0.25">
      <c r="A3459" t="s">
        <v>0</v>
      </c>
      <c r="B3459" t="s">
        <v>2141</v>
      </c>
      <c r="C3459">
        <v>4695400</v>
      </c>
      <c r="D3459" s="2">
        <v>2958465</v>
      </c>
      <c r="E3459" s="2">
        <v>45470</v>
      </c>
      <c r="F3459" s="28">
        <v>160</v>
      </c>
      <c r="G3459" t="s">
        <v>18</v>
      </c>
    </row>
    <row r="3460" spans="1:7" x14ac:dyDescent="0.25">
      <c r="A3460" t="s">
        <v>0</v>
      </c>
      <c r="B3460" t="s">
        <v>2141</v>
      </c>
      <c r="C3460">
        <v>4695401</v>
      </c>
      <c r="D3460" s="2">
        <v>2958465</v>
      </c>
      <c r="E3460" s="2">
        <v>45470</v>
      </c>
      <c r="F3460" s="28">
        <v>160</v>
      </c>
      <c r="G3460" t="s">
        <v>18</v>
      </c>
    </row>
    <row r="3461" spans="1:7" x14ac:dyDescent="0.25">
      <c r="A3461" t="s">
        <v>0</v>
      </c>
      <c r="B3461" t="s">
        <v>2141</v>
      </c>
      <c r="C3461">
        <v>4696000</v>
      </c>
      <c r="D3461" s="2">
        <v>2958465</v>
      </c>
      <c r="E3461" s="2">
        <v>44713</v>
      </c>
      <c r="F3461" s="28">
        <v>191</v>
      </c>
      <c r="G3461" t="s">
        <v>18</v>
      </c>
    </row>
    <row r="3462" spans="1:7" x14ac:dyDescent="0.25">
      <c r="A3462" t="s">
        <v>0</v>
      </c>
      <c r="B3462" t="s">
        <v>2141</v>
      </c>
      <c r="C3462">
        <v>4696400</v>
      </c>
      <c r="D3462" s="2">
        <v>2958465</v>
      </c>
      <c r="E3462" s="2">
        <v>44713</v>
      </c>
      <c r="F3462" s="28">
        <v>195</v>
      </c>
      <c r="G3462" t="s">
        <v>18</v>
      </c>
    </row>
    <row r="3463" spans="1:7" x14ac:dyDescent="0.25">
      <c r="A3463" t="s">
        <v>0</v>
      </c>
      <c r="B3463" t="s">
        <v>2141</v>
      </c>
      <c r="C3463">
        <v>4696401</v>
      </c>
      <c r="D3463" s="2">
        <v>2958465</v>
      </c>
      <c r="E3463" s="2">
        <v>44713</v>
      </c>
      <c r="F3463" s="28">
        <v>195</v>
      </c>
      <c r="G3463" t="s">
        <v>18</v>
      </c>
    </row>
    <row r="3464" spans="1:7" x14ac:dyDescent="0.25">
      <c r="A3464" t="s">
        <v>0</v>
      </c>
      <c r="B3464" t="s">
        <v>2141</v>
      </c>
      <c r="C3464">
        <v>4697000</v>
      </c>
      <c r="D3464" s="2">
        <v>2958465</v>
      </c>
      <c r="E3464" s="2">
        <v>44305</v>
      </c>
      <c r="F3464" s="28">
        <v>186</v>
      </c>
      <c r="G3464" t="s">
        <v>18</v>
      </c>
    </row>
    <row r="3465" spans="1:7" x14ac:dyDescent="0.25">
      <c r="A3465" t="s">
        <v>0</v>
      </c>
      <c r="B3465" t="s">
        <v>2141</v>
      </c>
      <c r="C3465">
        <v>4697400</v>
      </c>
      <c r="D3465" s="2">
        <v>2958465</v>
      </c>
      <c r="E3465" s="2">
        <v>44305</v>
      </c>
      <c r="F3465" s="28">
        <v>190</v>
      </c>
      <c r="G3465" t="s">
        <v>18</v>
      </c>
    </row>
    <row r="3466" spans="1:7" x14ac:dyDescent="0.25">
      <c r="A3466" t="s">
        <v>0</v>
      </c>
      <c r="B3466" t="s">
        <v>2141</v>
      </c>
      <c r="C3466">
        <v>4697401</v>
      </c>
      <c r="D3466" s="2">
        <v>2958465</v>
      </c>
      <c r="E3466" s="2">
        <v>44305</v>
      </c>
      <c r="F3466" s="28">
        <v>190</v>
      </c>
      <c r="G3466" t="s">
        <v>18</v>
      </c>
    </row>
    <row r="3467" spans="1:7" x14ac:dyDescent="0.25">
      <c r="A3467" t="s">
        <v>0</v>
      </c>
      <c r="B3467" t="s">
        <v>2141</v>
      </c>
      <c r="C3467">
        <v>4698000</v>
      </c>
      <c r="D3467" s="2">
        <v>2958465</v>
      </c>
      <c r="E3467" s="2">
        <v>44713</v>
      </c>
      <c r="F3467" s="28">
        <v>221</v>
      </c>
      <c r="G3467" t="s">
        <v>18</v>
      </c>
    </row>
    <row r="3468" spans="1:7" x14ac:dyDescent="0.25">
      <c r="A3468" t="s">
        <v>0</v>
      </c>
      <c r="B3468" t="s">
        <v>2141</v>
      </c>
      <c r="C3468">
        <v>4698400</v>
      </c>
      <c r="D3468" s="2">
        <v>2958465</v>
      </c>
      <c r="E3468" s="2">
        <v>44713</v>
      </c>
      <c r="F3468" s="28">
        <v>225</v>
      </c>
      <c r="G3468" t="s">
        <v>18</v>
      </c>
    </row>
    <row r="3469" spans="1:7" x14ac:dyDescent="0.25">
      <c r="A3469" t="s">
        <v>0</v>
      </c>
      <c r="B3469" t="s">
        <v>2141</v>
      </c>
      <c r="C3469">
        <v>4698401</v>
      </c>
      <c r="D3469" s="2">
        <v>2958465</v>
      </c>
      <c r="E3469" s="2">
        <v>44713</v>
      </c>
      <c r="F3469" s="28">
        <v>225</v>
      </c>
      <c r="G3469" t="s">
        <v>18</v>
      </c>
    </row>
    <row r="3470" spans="1:7" x14ac:dyDescent="0.25">
      <c r="A3470" t="s">
        <v>0</v>
      </c>
      <c r="B3470" t="s">
        <v>2141</v>
      </c>
      <c r="C3470">
        <v>4699000</v>
      </c>
      <c r="D3470" s="2">
        <v>2958465</v>
      </c>
      <c r="E3470" s="2">
        <v>44713</v>
      </c>
      <c r="F3470" s="28">
        <v>221</v>
      </c>
      <c r="G3470" t="s">
        <v>18</v>
      </c>
    </row>
    <row r="3471" spans="1:7" x14ac:dyDescent="0.25">
      <c r="A3471" t="s">
        <v>0</v>
      </c>
      <c r="B3471" t="s">
        <v>2141</v>
      </c>
      <c r="C3471">
        <v>4699400</v>
      </c>
      <c r="D3471" s="2">
        <v>2958465</v>
      </c>
      <c r="E3471" s="2">
        <v>44713</v>
      </c>
      <c r="F3471" s="28">
        <v>225</v>
      </c>
      <c r="G3471" t="s">
        <v>18</v>
      </c>
    </row>
    <row r="3472" spans="1:7" x14ac:dyDescent="0.25">
      <c r="A3472" t="s">
        <v>0</v>
      </c>
      <c r="B3472" t="s">
        <v>2141</v>
      </c>
      <c r="C3472">
        <v>4699401</v>
      </c>
      <c r="D3472" s="2">
        <v>2958465</v>
      </c>
      <c r="E3472" s="2">
        <v>44713</v>
      </c>
      <c r="F3472" s="28">
        <v>225</v>
      </c>
      <c r="G3472" t="s">
        <v>18</v>
      </c>
    </row>
    <row r="3473" spans="1:7" x14ac:dyDescent="0.25">
      <c r="A3473" t="s">
        <v>0</v>
      </c>
      <c r="B3473" t="s">
        <v>2141</v>
      </c>
      <c r="C3473">
        <v>47000</v>
      </c>
      <c r="D3473" s="2">
        <v>2958465</v>
      </c>
      <c r="E3473" s="2">
        <v>41506</v>
      </c>
      <c r="F3473" s="28">
        <v>108.37</v>
      </c>
      <c r="G3473" t="s">
        <v>18</v>
      </c>
    </row>
    <row r="3474" spans="1:7" x14ac:dyDescent="0.25">
      <c r="A3474" t="s">
        <v>0</v>
      </c>
      <c r="B3474" t="s">
        <v>2141</v>
      </c>
      <c r="C3474">
        <v>4702000</v>
      </c>
      <c r="D3474" s="2">
        <v>2958465</v>
      </c>
      <c r="E3474" s="2">
        <v>44305</v>
      </c>
      <c r="F3474" s="28">
        <v>162</v>
      </c>
      <c r="G3474" t="s">
        <v>18</v>
      </c>
    </row>
    <row r="3475" spans="1:7" x14ac:dyDescent="0.25">
      <c r="A3475" t="s">
        <v>0</v>
      </c>
      <c r="B3475" t="s">
        <v>2141</v>
      </c>
      <c r="C3475">
        <v>4702400</v>
      </c>
      <c r="D3475" s="2">
        <v>2958465</v>
      </c>
      <c r="E3475" s="2">
        <v>44305</v>
      </c>
      <c r="F3475" s="28">
        <v>166</v>
      </c>
      <c r="G3475" t="s">
        <v>18</v>
      </c>
    </row>
    <row r="3476" spans="1:7" x14ac:dyDescent="0.25">
      <c r="A3476" t="s">
        <v>0</v>
      </c>
      <c r="B3476" t="s">
        <v>2141</v>
      </c>
      <c r="C3476">
        <v>4702401</v>
      </c>
      <c r="D3476" s="2">
        <v>2958465</v>
      </c>
      <c r="E3476" s="2">
        <v>44305</v>
      </c>
      <c r="F3476" s="28">
        <v>166</v>
      </c>
      <c r="G3476" t="s">
        <v>18</v>
      </c>
    </row>
    <row r="3477" spans="1:7" x14ac:dyDescent="0.25">
      <c r="A3477" t="s">
        <v>0</v>
      </c>
      <c r="B3477" t="s">
        <v>2141</v>
      </c>
      <c r="C3477">
        <v>4703000</v>
      </c>
      <c r="D3477" s="2">
        <v>2958465</v>
      </c>
      <c r="E3477" s="2">
        <v>44305</v>
      </c>
      <c r="F3477" s="28">
        <v>203</v>
      </c>
      <c r="G3477" t="s">
        <v>19</v>
      </c>
    </row>
    <row r="3478" spans="1:7" x14ac:dyDescent="0.25">
      <c r="A3478" t="s">
        <v>0</v>
      </c>
      <c r="B3478" t="s">
        <v>2141</v>
      </c>
      <c r="C3478">
        <v>4703450</v>
      </c>
      <c r="D3478" s="2">
        <v>2958465</v>
      </c>
      <c r="E3478" s="2">
        <v>44305</v>
      </c>
      <c r="F3478" s="28">
        <v>207</v>
      </c>
      <c r="G3478" t="s">
        <v>19</v>
      </c>
    </row>
    <row r="3479" spans="1:7" x14ac:dyDescent="0.25">
      <c r="A3479" t="s">
        <v>0</v>
      </c>
      <c r="B3479" t="s">
        <v>2141</v>
      </c>
      <c r="C3479">
        <v>4703451</v>
      </c>
      <c r="D3479" s="2">
        <v>2958465</v>
      </c>
      <c r="E3479" s="2">
        <v>44305</v>
      </c>
      <c r="F3479" s="28">
        <v>207</v>
      </c>
      <c r="G3479" t="s">
        <v>19</v>
      </c>
    </row>
    <row r="3480" spans="1:7" x14ac:dyDescent="0.25">
      <c r="A3480" t="s">
        <v>0</v>
      </c>
      <c r="B3480" t="s">
        <v>2141</v>
      </c>
      <c r="C3480">
        <v>4704000</v>
      </c>
      <c r="D3480" s="2">
        <v>2958465</v>
      </c>
      <c r="E3480" s="2">
        <v>44305</v>
      </c>
      <c r="F3480" s="28">
        <v>275</v>
      </c>
      <c r="G3480" t="s">
        <v>18</v>
      </c>
    </row>
    <row r="3481" spans="1:7" x14ac:dyDescent="0.25">
      <c r="A3481" t="s">
        <v>0</v>
      </c>
      <c r="B3481" t="s">
        <v>2141</v>
      </c>
      <c r="C3481">
        <v>4704400</v>
      </c>
      <c r="D3481" s="2">
        <v>2958465</v>
      </c>
      <c r="E3481" s="2">
        <v>44305</v>
      </c>
      <c r="F3481" s="28">
        <v>279</v>
      </c>
      <c r="G3481" t="s">
        <v>18</v>
      </c>
    </row>
    <row r="3482" spans="1:7" x14ac:dyDescent="0.25">
      <c r="A3482" t="s">
        <v>0</v>
      </c>
      <c r="B3482" t="s">
        <v>2141</v>
      </c>
      <c r="C3482">
        <v>4704401</v>
      </c>
      <c r="D3482" s="2">
        <v>2958465</v>
      </c>
      <c r="E3482" s="2">
        <v>44305</v>
      </c>
      <c r="F3482" s="28">
        <v>279</v>
      </c>
      <c r="G3482" t="s">
        <v>18</v>
      </c>
    </row>
    <row r="3483" spans="1:7" x14ac:dyDescent="0.25">
      <c r="A3483" t="s">
        <v>0</v>
      </c>
      <c r="B3483" t="s">
        <v>2141</v>
      </c>
      <c r="C3483">
        <v>4705000</v>
      </c>
      <c r="D3483" s="2">
        <v>2958465</v>
      </c>
      <c r="E3483" s="2">
        <v>44305</v>
      </c>
      <c r="F3483" s="28">
        <v>181</v>
      </c>
      <c r="G3483" t="s">
        <v>18</v>
      </c>
    </row>
    <row r="3484" spans="1:7" x14ac:dyDescent="0.25">
      <c r="A3484" t="s">
        <v>0</v>
      </c>
      <c r="B3484" t="s">
        <v>2141</v>
      </c>
      <c r="C3484">
        <v>4705400</v>
      </c>
      <c r="D3484" s="2">
        <v>2958465</v>
      </c>
      <c r="E3484" s="2">
        <v>44305</v>
      </c>
      <c r="F3484" s="28">
        <v>185</v>
      </c>
      <c r="G3484" t="s">
        <v>18</v>
      </c>
    </row>
    <row r="3485" spans="1:7" x14ac:dyDescent="0.25">
      <c r="A3485" t="s">
        <v>0</v>
      </c>
      <c r="B3485" t="s">
        <v>2141</v>
      </c>
      <c r="C3485">
        <v>4705401</v>
      </c>
      <c r="D3485" s="2">
        <v>2958465</v>
      </c>
      <c r="E3485" s="2">
        <v>44305</v>
      </c>
      <c r="F3485" s="28">
        <v>185</v>
      </c>
      <c r="G3485" t="s">
        <v>18</v>
      </c>
    </row>
    <row r="3486" spans="1:7" x14ac:dyDescent="0.25">
      <c r="A3486" t="s">
        <v>0</v>
      </c>
      <c r="B3486" t="s">
        <v>2141</v>
      </c>
      <c r="C3486">
        <v>4706000</v>
      </c>
      <c r="D3486" s="2">
        <v>2958465</v>
      </c>
      <c r="E3486" s="2">
        <v>44305</v>
      </c>
      <c r="F3486" s="28">
        <v>168</v>
      </c>
      <c r="G3486" t="s">
        <v>18</v>
      </c>
    </row>
    <row r="3487" spans="1:7" x14ac:dyDescent="0.25">
      <c r="A3487" t="s">
        <v>0</v>
      </c>
      <c r="B3487" t="s">
        <v>2141</v>
      </c>
      <c r="C3487">
        <v>4706400</v>
      </c>
      <c r="D3487" s="2">
        <v>2958465</v>
      </c>
      <c r="E3487" s="2">
        <v>44305</v>
      </c>
      <c r="F3487" s="28">
        <v>172</v>
      </c>
      <c r="G3487" t="s">
        <v>18</v>
      </c>
    </row>
    <row r="3488" spans="1:7" x14ac:dyDescent="0.25">
      <c r="A3488" t="s">
        <v>0</v>
      </c>
      <c r="B3488" t="s">
        <v>2141</v>
      </c>
      <c r="C3488">
        <v>4706401</v>
      </c>
      <c r="D3488" s="2">
        <v>2958465</v>
      </c>
      <c r="E3488" s="2">
        <v>44305</v>
      </c>
      <c r="F3488" s="28">
        <v>172</v>
      </c>
      <c r="G3488" t="s">
        <v>18</v>
      </c>
    </row>
    <row r="3489" spans="1:7" x14ac:dyDescent="0.25">
      <c r="A3489" t="s">
        <v>0</v>
      </c>
      <c r="B3489" t="s">
        <v>2141</v>
      </c>
      <c r="C3489">
        <v>4710000</v>
      </c>
      <c r="D3489" s="2">
        <v>2958465</v>
      </c>
      <c r="E3489" s="2">
        <v>44305</v>
      </c>
      <c r="F3489" s="28">
        <v>156</v>
      </c>
      <c r="G3489" t="s">
        <v>18</v>
      </c>
    </row>
    <row r="3490" spans="1:7" x14ac:dyDescent="0.25">
      <c r="A3490" t="s">
        <v>0</v>
      </c>
      <c r="B3490" t="s">
        <v>2141</v>
      </c>
      <c r="C3490">
        <v>4710400</v>
      </c>
      <c r="D3490" s="2">
        <v>2958465</v>
      </c>
      <c r="E3490" s="2">
        <v>44305</v>
      </c>
      <c r="F3490" s="28">
        <v>160</v>
      </c>
      <c r="G3490" t="s">
        <v>18</v>
      </c>
    </row>
    <row r="3491" spans="1:7" x14ac:dyDescent="0.25">
      <c r="A3491" t="s">
        <v>0</v>
      </c>
      <c r="B3491" t="s">
        <v>2141</v>
      </c>
      <c r="C3491">
        <v>4710401</v>
      </c>
      <c r="D3491" s="2">
        <v>2958465</v>
      </c>
      <c r="E3491" s="2">
        <v>44305</v>
      </c>
      <c r="F3491" s="28">
        <v>160</v>
      </c>
      <c r="G3491" t="s">
        <v>18</v>
      </c>
    </row>
    <row r="3492" spans="1:7" x14ac:dyDescent="0.25">
      <c r="A3492" t="s">
        <v>0</v>
      </c>
      <c r="B3492" t="s">
        <v>2141</v>
      </c>
      <c r="C3492">
        <v>4711000</v>
      </c>
      <c r="D3492" s="2">
        <v>2958465</v>
      </c>
      <c r="E3492" s="2">
        <v>44305</v>
      </c>
      <c r="F3492" s="28">
        <v>160</v>
      </c>
      <c r="G3492" t="s">
        <v>18</v>
      </c>
    </row>
    <row r="3493" spans="1:7" x14ac:dyDescent="0.25">
      <c r="A3493" t="s">
        <v>0</v>
      </c>
      <c r="B3493" t="s">
        <v>2141</v>
      </c>
      <c r="C3493">
        <v>4711400</v>
      </c>
      <c r="D3493" s="2">
        <v>2958465</v>
      </c>
      <c r="E3493" s="2">
        <v>44305</v>
      </c>
      <c r="F3493" s="28">
        <v>164</v>
      </c>
      <c r="G3493" t="s">
        <v>18</v>
      </c>
    </row>
    <row r="3494" spans="1:7" x14ac:dyDescent="0.25">
      <c r="A3494" t="s">
        <v>0</v>
      </c>
      <c r="B3494" t="s">
        <v>2141</v>
      </c>
      <c r="C3494">
        <v>4711401</v>
      </c>
      <c r="D3494" s="2">
        <v>2958465</v>
      </c>
      <c r="E3494" s="2">
        <v>44305</v>
      </c>
      <c r="F3494" s="28">
        <v>164</v>
      </c>
      <c r="G3494" t="s">
        <v>18</v>
      </c>
    </row>
    <row r="3495" spans="1:7" x14ac:dyDescent="0.25">
      <c r="A3495" t="s">
        <v>0</v>
      </c>
      <c r="B3495" t="s">
        <v>2141</v>
      </c>
      <c r="C3495">
        <v>4712000</v>
      </c>
      <c r="D3495" s="2">
        <v>2958465</v>
      </c>
      <c r="E3495" s="2">
        <v>44713</v>
      </c>
      <c r="F3495" s="28">
        <v>166</v>
      </c>
      <c r="G3495" t="s">
        <v>18</v>
      </c>
    </row>
    <row r="3496" spans="1:7" x14ac:dyDescent="0.25">
      <c r="A3496" t="s">
        <v>0</v>
      </c>
      <c r="B3496" t="s">
        <v>2141</v>
      </c>
      <c r="C3496">
        <v>4712400</v>
      </c>
      <c r="D3496" s="2">
        <v>2958465</v>
      </c>
      <c r="E3496" s="2">
        <v>44713</v>
      </c>
      <c r="F3496" s="28">
        <v>170</v>
      </c>
      <c r="G3496" t="s">
        <v>18</v>
      </c>
    </row>
    <row r="3497" spans="1:7" x14ac:dyDescent="0.25">
      <c r="A3497" t="s">
        <v>0</v>
      </c>
      <c r="B3497" t="s">
        <v>2141</v>
      </c>
      <c r="C3497">
        <v>4712401</v>
      </c>
      <c r="D3497" s="2">
        <v>2958465</v>
      </c>
      <c r="E3497" s="2">
        <v>44713</v>
      </c>
      <c r="F3497" s="28">
        <v>170</v>
      </c>
      <c r="G3497" t="s">
        <v>18</v>
      </c>
    </row>
    <row r="3498" spans="1:7" x14ac:dyDescent="0.25">
      <c r="A3498" t="s">
        <v>0</v>
      </c>
      <c r="B3498" t="s">
        <v>2141</v>
      </c>
      <c r="C3498">
        <v>4713000</v>
      </c>
      <c r="D3498" s="2">
        <v>2958465</v>
      </c>
      <c r="E3498" s="2">
        <v>44713</v>
      </c>
      <c r="F3498" s="28">
        <v>206</v>
      </c>
      <c r="G3498" t="s">
        <v>18</v>
      </c>
    </row>
    <row r="3499" spans="1:7" x14ac:dyDescent="0.25">
      <c r="A3499" t="s">
        <v>0</v>
      </c>
      <c r="B3499" t="s">
        <v>2141</v>
      </c>
      <c r="C3499">
        <v>4713400</v>
      </c>
      <c r="D3499" s="2">
        <v>2958465</v>
      </c>
      <c r="E3499" s="2">
        <v>44713</v>
      </c>
      <c r="F3499" s="28">
        <v>210</v>
      </c>
      <c r="G3499" t="s">
        <v>18</v>
      </c>
    </row>
    <row r="3500" spans="1:7" x14ac:dyDescent="0.25">
      <c r="A3500" t="s">
        <v>0</v>
      </c>
      <c r="B3500" t="s">
        <v>2141</v>
      </c>
      <c r="C3500">
        <v>4713401</v>
      </c>
      <c r="D3500" s="2">
        <v>2958465</v>
      </c>
      <c r="E3500" s="2">
        <v>44713</v>
      </c>
      <c r="F3500" s="28">
        <v>210</v>
      </c>
      <c r="G3500" t="s">
        <v>18</v>
      </c>
    </row>
    <row r="3501" spans="1:7" x14ac:dyDescent="0.25">
      <c r="A3501" t="s">
        <v>0</v>
      </c>
      <c r="B3501" t="s">
        <v>2141</v>
      </c>
      <c r="C3501">
        <v>4715000</v>
      </c>
      <c r="D3501" s="2">
        <v>2958465</v>
      </c>
      <c r="E3501" s="2">
        <v>44713</v>
      </c>
      <c r="F3501" s="28">
        <v>221</v>
      </c>
      <c r="G3501" t="s">
        <v>18</v>
      </c>
    </row>
    <row r="3502" spans="1:7" x14ac:dyDescent="0.25">
      <c r="A3502" t="s">
        <v>0</v>
      </c>
      <c r="B3502" t="s">
        <v>2141</v>
      </c>
      <c r="C3502">
        <v>4715400</v>
      </c>
      <c r="D3502" s="2">
        <v>2958465</v>
      </c>
      <c r="E3502" s="2">
        <v>44713</v>
      </c>
      <c r="F3502" s="28">
        <v>225</v>
      </c>
      <c r="G3502" t="s">
        <v>18</v>
      </c>
    </row>
    <row r="3503" spans="1:7" x14ac:dyDescent="0.25">
      <c r="A3503" t="s">
        <v>0</v>
      </c>
      <c r="B3503" t="s">
        <v>2141</v>
      </c>
      <c r="C3503">
        <v>4715401</v>
      </c>
      <c r="D3503" s="2">
        <v>2958465</v>
      </c>
      <c r="E3503" s="2">
        <v>44713</v>
      </c>
      <c r="F3503" s="28">
        <v>225</v>
      </c>
      <c r="G3503" t="s">
        <v>18</v>
      </c>
    </row>
    <row r="3504" spans="1:7" x14ac:dyDescent="0.25">
      <c r="A3504" t="s">
        <v>0</v>
      </c>
      <c r="B3504" t="s">
        <v>2141</v>
      </c>
      <c r="C3504">
        <v>4716000</v>
      </c>
      <c r="D3504" s="2">
        <v>2958465</v>
      </c>
      <c r="E3504" s="2">
        <v>44713</v>
      </c>
      <c r="F3504" s="28">
        <v>166</v>
      </c>
      <c r="G3504" t="s">
        <v>18</v>
      </c>
    </row>
    <row r="3505" spans="1:7" x14ac:dyDescent="0.25">
      <c r="A3505" t="s">
        <v>0</v>
      </c>
      <c r="B3505" t="s">
        <v>2141</v>
      </c>
      <c r="C3505">
        <v>4716400</v>
      </c>
      <c r="D3505" s="2">
        <v>2958465</v>
      </c>
      <c r="E3505" s="2">
        <v>44713</v>
      </c>
      <c r="F3505" s="28">
        <v>170</v>
      </c>
      <c r="G3505" t="s">
        <v>18</v>
      </c>
    </row>
    <row r="3506" spans="1:7" x14ac:dyDescent="0.25">
      <c r="A3506" t="s">
        <v>0</v>
      </c>
      <c r="B3506" t="s">
        <v>2141</v>
      </c>
      <c r="C3506">
        <v>4716401</v>
      </c>
      <c r="D3506" s="2">
        <v>2958465</v>
      </c>
      <c r="E3506" s="2">
        <v>44713</v>
      </c>
      <c r="F3506" s="28">
        <v>170</v>
      </c>
      <c r="G3506" t="s">
        <v>18</v>
      </c>
    </row>
    <row r="3507" spans="1:7" x14ac:dyDescent="0.25">
      <c r="A3507" t="s">
        <v>0</v>
      </c>
      <c r="B3507" t="s">
        <v>2141</v>
      </c>
      <c r="C3507">
        <v>4717000</v>
      </c>
      <c r="D3507" s="2">
        <v>2958465</v>
      </c>
      <c r="E3507" s="2">
        <v>44713</v>
      </c>
      <c r="F3507" s="28">
        <v>171</v>
      </c>
      <c r="G3507" t="s">
        <v>18</v>
      </c>
    </row>
    <row r="3508" spans="1:7" x14ac:dyDescent="0.25">
      <c r="A3508" t="s">
        <v>0</v>
      </c>
      <c r="B3508" t="s">
        <v>2141</v>
      </c>
      <c r="C3508">
        <v>4717400</v>
      </c>
      <c r="D3508" s="2">
        <v>2958465</v>
      </c>
      <c r="E3508" s="2">
        <v>44713</v>
      </c>
      <c r="F3508" s="28">
        <v>175</v>
      </c>
      <c r="G3508" t="s">
        <v>18</v>
      </c>
    </row>
    <row r="3509" spans="1:7" x14ac:dyDescent="0.25">
      <c r="A3509" t="s">
        <v>0</v>
      </c>
      <c r="B3509" t="s">
        <v>2141</v>
      </c>
      <c r="C3509">
        <v>4717401</v>
      </c>
      <c r="D3509" s="2">
        <v>2958465</v>
      </c>
      <c r="E3509" s="2">
        <v>44713</v>
      </c>
      <c r="F3509" s="28">
        <v>175</v>
      </c>
      <c r="G3509" t="s">
        <v>18</v>
      </c>
    </row>
    <row r="3510" spans="1:7" x14ac:dyDescent="0.25">
      <c r="A3510" t="s">
        <v>0</v>
      </c>
      <c r="B3510" t="s">
        <v>2141</v>
      </c>
      <c r="C3510">
        <v>4718000</v>
      </c>
      <c r="D3510" s="2">
        <v>2958465</v>
      </c>
      <c r="E3510" s="2">
        <v>44713</v>
      </c>
      <c r="F3510" s="28">
        <v>181</v>
      </c>
      <c r="G3510" t="s">
        <v>18</v>
      </c>
    </row>
    <row r="3511" spans="1:7" x14ac:dyDescent="0.25">
      <c r="A3511" t="s">
        <v>0</v>
      </c>
      <c r="B3511" t="s">
        <v>2141</v>
      </c>
      <c r="C3511">
        <v>4718400</v>
      </c>
      <c r="D3511" s="2">
        <v>2958465</v>
      </c>
      <c r="E3511" s="2">
        <v>44713</v>
      </c>
      <c r="F3511" s="28">
        <v>185</v>
      </c>
      <c r="G3511" t="s">
        <v>18</v>
      </c>
    </row>
    <row r="3512" spans="1:7" x14ac:dyDescent="0.25">
      <c r="A3512" t="s">
        <v>0</v>
      </c>
      <c r="B3512" t="s">
        <v>2141</v>
      </c>
      <c r="C3512">
        <v>4718401</v>
      </c>
      <c r="D3512" s="2">
        <v>2958465</v>
      </c>
      <c r="E3512" s="2">
        <v>44713</v>
      </c>
      <c r="F3512" s="28">
        <v>185</v>
      </c>
      <c r="G3512" t="s">
        <v>18</v>
      </c>
    </row>
    <row r="3513" spans="1:7" x14ac:dyDescent="0.25">
      <c r="A3513" t="s">
        <v>0</v>
      </c>
      <c r="B3513" t="s">
        <v>2141</v>
      </c>
      <c r="C3513">
        <v>4719000</v>
      </c>
      <c r="D3513" s="2">
        <v>2958465</v>
      </c>
      <c r="E3513" s="2">
        <v>44713</v>
      </c>
      <c r="F3513" s="28">
        <v>181</v>
      </c>
      <c r="G3513" t="s">
        <v>18</v>
      </c>
    </row>
    <row r="3514" spans="1:7" x14ac:dyDescent="0.25">
      <c r="A3514" t="s">
        <v>0</v>
      </c>
      <c r="B3514" t="s">
        <v>2141</v>
      </c>
      <c r="C3514">
        <v>4719400</v>
      </c>
      <c r="D3514" s="2">
        <v>2958465</v>
      </c>
      <c r="E3514" s="2">
        <v>44713</v>
      </c>
      <c r="F3514" s="28">
        <v>185</v>
      </c>
      <c r="G3514" t="s">
        <v>18</v>
      </c>
    </row>
    <row r="3515" spans="1:7" x14ac:dyDescent="0.25">
      <c r="A3515" t="s">
        <v>0</v>
      </c>
      <c r="B3515" t="s">
        <v>2141</v>
      </c>
      <c r="C3515">
        <v>4719401</v>
      </c>
      <c r="D3515" s="2">
        <v>2958465</v>
      </c>
      <c r="E3515" s="2">
        <v>44713</v>
      </c>
      <c r="F3515" s="28">
        <v>185</v>
      </c>
      <c r="G3515" t="s">
        <v>18</v>
      </c>
    </row>
    <row r="3516" spans="1:7" x14ac:dyDescent="0.25">
      <c r="A3516" t="s">
        <v>0</v>
      </c>
      <c r="B3516" t="s">
        <v>2141</v>
      </c>
      <c r="C3516">
        <v>4720000</v>
      </c>
      <c r="D3516" s="2">
        <v>2958465</v>
      </c>
      <c r="E3516" s="2">
        <v>44713</v>
      </c>
      <c r="F3516" s="28">
        <v>181</v>
      </c>
      <c r="G3516" t="s">
        <v>18</v>
      </c>
    </row>
    <row r="3517" spans="1:7" x14ac:dyDescent="0.25">
      <c r="A3517" t="s">
        <v>0</v>
      </c>
      <c r="B3517" t="s">
        <v>2141</v>
      </c>
      <c r="C3517">
        <v>4720400</v>
      </c>
      <c r="D3517" s="2">
        <v>2958465</v>
      </c>
      <c r="E3517" s="2">
        <v>44713</v>
      </c>
      <c r="F3517" s="28">
        <v>185</v>
      </c>
      <c r="G3517" t="s">
        <v>18</v>
      </c>
    </row>
    <row r="3518" spans="1:7" x14ac:dyDescent="0.25">
      <c r="A3518" t="s">
        <v>0</v>
      </c>
      <c r="B3518" t="s">
        <v>2141</v>
      </c>
      <c r="C3518">
        <v>4720401</v>
      </c>
      <c r="D3518" s="2">
        <v>2958465</v>
      </c>
      <c r="E3518" s="2">
        <v>44713</v>
      </c>
      <c r="F3518" s="28">
        <v>185</v>
      </c>
      <c r="G3518" t="s">
        <v>18</v>
      </c>
    </row>
    <row r="3519" spans="1:7" x14ac:dyDescent="0.25">
      <c r="A3519" t="s">
        <v>0</v>
      </c>
      <c r="B3519" t="s">
        <v>2141</v>
      </c>
      <c r="C3519">
        <v>4721000</v>
      </c>
      <c r="D3519" s="2">
        <v>2958465</v>
      </c>
      <c r="E3519" s="2">
        <v>44713</v>
      </c>
      <c r="F3519" s="28">
        <v>186</v>
      </c>
      <c r="G3519" t="s">
        <v>18</v>
      </c>
    </row>
    <row r="3520" spans="1:7" x14ac:dyDescent="0.25">
      <c r="A3520" t="s">
        <v>0</v>
      </c>
      <c r="B3520" t="s">
        <v>2141</v>
      </c>
      <c r="C3520">
        <v>4721400</v>
      </c>
      <c r="D3520" s="2">
        <v>2958465</v>
      </c>
      <c r="E3520" s="2">
        <v>44713</v>
      </c>
      <c r="F3520" s="28">
        <v>190</v>
      </c>
      <c r="G3520" t="s">
        <v>18</v>
      </c>
    </row>
    <row r="3521" spans="1:7" x14ac:dyDescent="0.25">
      <c r="A3521" t="s">
        <v>0</v>
      </c>
      <c r="B3521" t="s">
        <v>2141</v>
      </c>
      <c r="C3521">
        <v>4721401</v>
      </c>
      <c r="D3521" s="2">
        <v>2958465</v>
      </c>
      <c r="E3521" s="2">
        <v>44713</v>
      </c>
      <c r="F3521" s="28">
        <v>190</v>
      </c>
      <c r="G3521" t="s">
        <v>18</v>
      </c>
    </row>
    <row r="3522" spans="1:7" x14ac:dyDescent="0.25">
      <c r="A3522" t="s">
        <v>0</v>
      </c>
      <c r="B3522" t="s">
        <v>2141</v>
      </c>
      <c r="C3522">
        <v>4722000</v>
      </c>
      <c r="D3522" s="2">
        <v>2958465</v>
      </c>
      <c r="E3522" s="2">
        <v>44713</v>
      </c>
      <c r="F3522" s="28">
        <v>176</v>
      </c>
      <c r="G3522" t="s">
        <v>18</v>
      </c>
    </row>
    <row r="3523" spans="1:7" x14ac:dyDescent="0.25">
      <c r="A3523" t="s">
        <v>0</v>
      </c>
      <c r="B3523" t="s">
        <v>2141</v>
      </c>
      <c r="C3523">
        <v>4722400</v>
      </c>
      <c r="D3523" s="2">
        <v>2958465</v>
      </c>
      <c r="E3523" s="2">
        <v>44713</v>
      </c>
      <c r="F3523" s="28">
        <v>180</v>
      </c>
      <c r="G3523" t="s">
        <v>18</v>
      </c>
    </row>
    <row r="3524" spans="1:7" x14ac:dyDescent="0.25">
      <c r="A3524" t="s">
        <v>0</v>
      </c>
      <c r="B3524" t="s">
        <v>2141</v>
      </c>
      <c r="C3524">
        <v>4722401</v>
      </c>
      <c r="D3524" s="2">
        <v>2958465</v>
      </c>
      <c r="E3524" s="2">
        <v>44713</v>
      </c>
      <c r="F3524" s="28">
        <v>180</v>
      </c>
      <c r="G3524" t="s">
        <v>18</v>
      </c>
    </row>
    <row r="3525" spans="1:7" x14ac:dyDescent="0.25">
      <c r="A3525" t="s">
        <v>0</v>
      </c>
      <c r="B3525" t="s">
        <v>2141</v>
      </c>
      <c r="C3525">
        <v>4723000</v>
      </c>
      <c r="D3525" s="2">
        <v>2958465</v>
      </c>
      <c r="E3525" s="2">
        <v>44305</v>
      </c>
      <c r="F3525" s="28">
        <v>182</v>
      </c>
      <c r="G3525" t="s">
        <v>18</v>
      </c>
    </row>
    <row r="3526" spans="1:7" x14ac:dyDescent="0.25">
      <c r="A3526" t="s">
        <v>0</v>
      </c>
      <c r="B3526" t="s">
        <v>2141</v>
      </c>
      <c r="C3526">
        <v>4723400</v>
      </c>
      <c r="D3526" s="2">
        <v>2958465</v>
      </c>
      <c r="E3526" s="2">
        <v>44305</v>
      </c>
      <c r="F3526" s="28">
        <v>186</v>
      </c>
      <c r="G3526" t="s">
        <v>18</v>
      </c>
    </row>
    <row r="3527" spans="1:7" x14ac:dyDescent="0.25">
      <c r="A3527" t="s">
        <v>0</v>
      </c>
      <c r="B3527" t="s">
        <v>2141</v>
      </c>
      <c r="C3527">
        <v>4723401</v>
      </c>
      <c r="D3527" s="2">
        <v>2958465</v>
      </c>
      <c r="E3527" s="2">
        <v>44305</v>
      </c>
      <c r="F3527" s="28">
        <v>186</v>
      </c>
      <c r="G3527" t="s">
        <v>18</v>
      </c>
    </row>
    <row r="3528" spans="1:7" x14ac:dyDescent="0.25">
      <c r="A3528" t="s">
        <v>0</v>
      </c>
      <c r="B3528" t="s">
        <v>2141</v>
      </c>
      <c r="C3528">
        <v>4724000</v>
      </c>
      <c r="D3528" s="2">
        <v>2958465</v>
      </c>
      <c r="E3528" s="2">
        <v>44713</v>
      </c>
      <c r="F3528" s="28">
        <v>171</v>
      </c>
      <c r="G3528" t="s">
        <v>18</v>
      </c>
    </row>
    <row r="3529" spans="1:7" x14ac:dyDescent="0.25">
      <c r="A3529" t="s">
        <v>0</v>
      </c>
      <c r="B3529" t="s">
        <v>2141</v>
      </c>
      <c r="C3529">
        <v>4724400</v>
      </c>
      <c r="D3529" s="2">
        <v>2958465</v>
      </c>
      <c r="E3529" s="2">
        <v>44713</v>
      </c>
      <c r="F3529" s="28">
        <v>175</v>
      </c>
      <c r="G3529" t="s">
        <v>18</v>
      </c>
    </row>
    <row r="3530" spans="1:7" x14ac:dyDescent="0.25">
      <c r="A3530" t="s">
        <v>0</v>
      </c>
      <c r="B3530" t="s">
        <v>2141</v>
      </c>
      <c r="C3530">
        <v>4724401</v>
      </c>
      <c r="D3530" s="2">
        <v>2958465</v>
      </c>
      <c r="E3530" s="2">
        <v>44713</v>
      </c>
      <c r="F3530" s="28">
        <v>175</v>
      </c>
      <c r="G3530" t="s">
        <v>18</v>
      </c>
    </row>
    <row r="3531" spans="1:7" x14ac:dyDescent="0.25">
      <c r="A3531" t="s">
        <v>0</v>
      </c>
      <c r="B3531" t="s">
        <v>2141</v>
      </c>
      <c r="C3531">
        <v>4725000</v>
      </c>
      <c r="D3531" s="2">
        <v>2958465</v>
      </c>
      <c r="E3531" s="2">
        <v>44713</v>
      </c>
      <c r="F3531" s="28">
        <v>186</v>
      </c>
      <c r="G3531" t="s">
        <v>18</v>
      </c>
    </row>
    <row r="3532" spans="1:7" x14ac:dyDescent="0.25">
      <c r="A3532" t="s">
        <v>0</v>
      </c>
      <c r="B3532" t="s">
        <v>2141</v>
      </c>
      <c r="C3532">
        <v>4725288</v>
      </c>
      <c r="D3532" s="2">
        <v>2958465</v>
      </c>
      <c r="E3532" s="2">
        <v>44713</v>
      </c>
      <c r="F3532" s="28">
        <v>192</v>
      </c>
      <c r="G3532" t="s">
        <v>18</v>
      </c>
    </row>
    <row r="3533" spans="1:7" x14ac:dyDescent="0.25">
      <c r="A3533" t="s">
        <v>0</v>
      </c>
      <c r="B3533" t="s">
        <v>2141</v>
      </c>
      <c r="C3533">
        <v>4725400</v>
      </c>
      <c r="D3533" s="2">
        <v>2958465</v>
      </c>
      <c r="E3533" s="2">
        <v>44713</v>
      </c>
      <c r="F3533" s="28">
        <v>190</v>
      </c>
      <c r="G3533" t="s">
        <v>18</v>
      </c>
    </row>
    <row r="3534" spans="1:7" x14ac:dyDescent="0.25">
      <c r="A3534" t="s">
        <v>0</v>
      </c>
      <c r="B3534" t="s">
        <v>2141</v>
      </c>
      <c r="C3534">
        <v>4725401</v>
      </c>
      <c r="D3534" s="2">
        <v>2958465</v>
      </c>
      <c r="E3534" s="2">
        <v>44713</v>
      </c>
      <c r="F3534" s="28">
        <v>190</v>
      </c>
      <c r="G3534" t="s">
        <v>18</v>
      </c>
    </row>
    <row r="3535" spans="1:7" x14ac:dyDescent="0.25">
      <c r="A3535" t="s">
        <v>0</v>
      </c>
      <c r="B3535" t="s">
        <v>2141</v>
      </c>
      <c r="C3535">
        <v>4726000</v>
      </c>
      <c r="D3535" s="2">
        <v>2958465</v>
      </c>
      <c r="E3535" s="2">
        <v>44305</v>
      </c>
      <c r="F3535" s="28">
        <v>214</v>
      </c>
      <c r="G3535" t="s">
        <v>18</v>
      </c>
    </row>
    <row r="3536" spans="1:7" x14ac:dyDescent="0.25">
      <c r="A3536" t="s">
        <v>0</v>
      </c>
      <c r="B3536" t="s">
        <v>2141</v>
      </c>
      <c r="C3536">
        <v>4726400</v>
      </c>
      <c r="D3536" s="2">
        <v>2958465</v>
      </c>
      <c r="E3536" s="2">
        <v>44305</v>
      </c>
      <c r="F3536" s="28">
        <v>218</v>
      </c>
      <c r="G3536" t="s">
        <v>18</v>
      </c>
    </row>
    <row r="3537" spans="1:7" x14ac:dyDescent="0.25">
      <c r="A3537" t="s">
        <v>0</v>
      </c>
      <c r="B3537" t="s">
        <v>2141</v>
      </c>
      <c r="C3537">
        <v>4726401</v>
      </c>
      <c r="D3537" s="2">
        <v>2958465</v>
      </c>
      <c r="E3537" s="2">
        <v>44305</v>
      </c>
      <c r="F3537" s="28">
        <v>218</v>
      </c>
      <c r="G3537" t="s">
        <v>18</v>
      </c>
    </row>
    <row r="3538" spans="1:7" x14ac:dyDescent="0.25">
      <c r="A3538" t="s">
        <v>0</v>
      </c>
      <c r="B3538" t="s">
        <v>2141</v>
      </c>
      <c r="C3538">
        <v>4727000</v>
      </c>
      <c r="D3538" s="2">
        <v>2958465</v>
      </c>
      <c r="E3538" s="2">
        <v>43122</v>
      </c>
      <c r="F3538" s="28">
        <v>468</v>
      </c>
      <c r="G3538" t="s">
        <v>18</v>
      </c>
    </row>
    <row r="3539" spans="1:7" x14ac:dyDescent="0.25">
      <c r="A3539" t="s">
        <v>0</v>
      </c>
      <c r="B3539" t="s">
        <v>2141</v>
      </c>
      <c r="C3539">
        <v>4727400</v>
      </c>
      <c r="D3539" s="2">
        <v>2958465</v>
      </c>
      <c r="E3539" s="2">
        <v>44305</v>
      </c>
      <c r="F3539" s="28">
        <v>472</v>
      </c>
      <c r="G3539" t="s">
        <v>18</v>
      </c>
    </row>
    <row r="3540" spans="1:7" x14ac:dyDescent="0.25">
      <c r="A3540" t="s">
        <v>0</v>
      </c>
      <c r="B3540" t="s">
        <v>2141</v>
      </c>
      <c r="C3540">
        <v>4727401</v>
      </c>
      <c r="D3540" s="2">
        <v>2958465</v>
      </c>
      <c r="E3540" s="2">
        <v>44305</v>
      </c>
      <c r="F3540" s="28">
        <v>472</v>
      </c>
      <c r="G3540" t="s">
        <v>18</v>
      </c>
    </row>
    <row r="3541" spans="1:7" x14ac:dyDescent="0.25">
      <c r="A3541" t="s">
        <v>0</v>
      </c>
      <c r="B3541" t="s">
        <v>2141</v>
      </c>
      <c r="C3541">
        <v>4728148</v>
      </c>
      <c r="D3541" s="2">
        <v>2958465</v>
      </c>
      <c r="E3541" s="2">
        <v>39810</v>
      </c>
      <c r="F3541" s="28">
        <v>50.7</v>
      </c>
      <c r="G3541" t="s">
        <v>2</v>
      </c>
    </row>
    <row r="3542" spans="1:7" x14ac:dyDescent="0.25">
      <c r="A3542" t="s">
        <v>0</v>
      </c>
      <c r="B3542" t="s">
        <v>2141</v>
      </c>
      <c r="C3542">
        <v>4728149</v>
      </c>
      <c r="D3542" s="2">
        <v>2958465</v>
      </c>
      <c r="E3542" s="2">
        <v>39810</v>
      </c>
      <c r="F3542" s="28">
        <v>50.7</v>
      </c>
      <c r="G3542" t="s">
        <v>2</v>
      </c>
    </row>
    <row r="3543" spans="1:7" x14ac:dyDescent="0.25">
      <c r="A3543" t="s">
        <v>0</v>
      </c>
      <c r="B3543" t="s">
        <v>2141</v>
      </c>
      <c r="C3543">
        <v>4728153</v>
      </c>
      <c r="D3543" s="2">
        <v>2958465</v>
      </c>
      <c r="E3543" s="2">
        <v>39810</v>
      </c>
      <c r="F3543" s="28">
        <v>27.95</v>
      </c>
      <c r="G3543" t="s">
        <v>2</v>
      </c>
    </row>
    <row r="3544" spans="1:7" x14ac:dyDescent="0.25">
      <c r="A3544" t="s">
        <v>0</v>
      </c>
      <c r="B3544" t="s">
        <v>2141</v>
      </c>
      <c r="C3544">
        <v>4728154</v>
      </c>
      <c r="D3544" s="2">
        <v>2958465</v>
      </c>
      <c r="E3544" s="2">
        <v>39810</v>
      </c>
      <c r="F3544" s="28">
        <v>27.95</v>
      </c>
      <c r="G3544" t="s">
        <v>2</v>
      </c>
    </row>
    <row r="3545" spans="1:7" x14ac:dyDescent="0.25">
      <c r="A3545" t="s">
        <v>0</v>
      </c>
      <c r="B3545" t="s">
        <v>2141</v>
      </c>
      <c r="C3545">
        <v>4728648</v>
      </c>
      <c r="D3545" s="2">
        <v>2958465</v>
      </c>
      <c r="E3545" s="2">
        <v>39651</v>
      </c>
      <c r="F3545" s="28">
        <v>39.68</v>
      </c>
      <c r="G3545" t="s">
        <v>2</v>
      </c>
    </row>
    <row r="3546" spans="1:7" x14ac:dyDescent="0.25">
      <c r="A3546" t="s">
        <v>0</v>
      </c>
      <c r="B3546" t="s">
        <v>2141</v>
      </c>
      <c r="C3546">
        <v>4728649</v>
      </c>
      <c r="D3546" s="2">
        <v>2958465</v>
      </c>
      <c r="E3546" s="2">
        <v>39651</v>
      </c>
      <c r="F3546" s="28">
        <v>39.68</v>
      </c>
      <c r="G3546" t="s">
        <v>2</v>
      </c>
    </row>
    <row r="3547" spans="1:7" x14ac:dyDescent="0.25">
      <c r="A3547" t="s">
        <v>0</v>
      </c>
      <c r="B3547" t="s">
        <v>2141</v>
      </c>
      <c r="C3547">
        <v>4728653</v>
      </c>
      <c r="D3547" s="2">
        <v>2958465</v>
      </c>
      <c r="E3547" s="2">
        <v>39651</v>
      </c>
      <c r="F3547" s="28">
        <v>21.08</v>
      </c>
      <c r="G3547" t="s">
        <v>2</v>
      </c>
    </row>
    <row r="3548" spans="1:7" x14ac:dyDescent="0.25">
      <c r="A3548" t="s">
        <v>0</v>
      </c>
      <c r="B3548" t="s">
        <v>2141</v>
      </c>
      <c r="C3548">
        <v>4728654</v>
      </c>
      <c r="D3548" s="2">
        <v>2958465</v>
      </c>
      <c r="E3548" s="2">
        <v>39651</v>
      </c>
      <c r="F3548" s="28">
        <v>21.08</v>
      </c>
      <c r="G3548" t="s">
        <v>2</v>
      </c>
    </row>
    <row r="3549" spans="1:7" x14ac:dyDescent="0.25">
      <c r="A3549" t="s">
        <v>0</v>
      </c>
      <c r="B3549" t="s">
        <v>2141</v>
      </c>
      <c r="C3549">
        <v>4730647</v>
      </c>
      <c r="D3549" s="2">
        <v>2958465</v>
      </c>
      <c r="E3549" s="2">
        <v>39365</v>
      </c>
      <c r="F3549" s="28">
        <v>14.4</v>
      </c>
      <c r="G3549" t="s">
        <v>5</v>
      </c>
    </row>
    <row r="3550" spans="1:7" x14ac:dyDescent="0.25">
      <c r="A3550" t="s">
        <v>0</v>
      </c>
      <c r="B3550" t="s">
        <v>2141</v>
      </c>
      <c r="C3550">
        <v>4730648</v>
      </c>
      <c r="D3550" s="2">
        <v>2958465</v>
      </c>
      <c r="E3550" s="2">
        <v>39722</v>
      </c>
      <c r="F3550" s="28">
        <v>39.68</v>
      </c>
      <c r="G3550" t="s">
        <v>2</v>
      </c>
    </row>
    <row r="3551" spans="1:7" x14ac:dyDescent="0.25">
      <c r="A3551" t="s">
        <v>0</v>
      </c>
      <c r="B3551" t="s">
        <v>2141</v>
      </c>
      <c r="C3551">
        <v>4730649</v>
      </c>
      <c r="D3551" s="2">
        <v>2958465</v>
      </c>
      <c r="E3551" s="2">
        <v>39722</v>
      </c>
      <c r="F3551" s="28">
        <v>39.68</v>
      </c>
      <c r="G3551" t="s">
        <v>2</v>
      </c>
    </row>
    <row r="3552" spans="1:7" x14ac:dyDescent="0.25">
      <c r="A3552" t="s">
        <v>0</v>
      </c>
      <c r="B3552" t="s">
        <v>2141</v>
      </c>
      <c r="C3552">
        <v>4731000</v>
      </c>
      <c r="D3552" s="2">
        <v>2958465</v>
      </c>
      <c r="E3552" s="2">
        <v>44713</v>
      </c>
      <c r="F3552" s="28">
        <v>171</v>
      </c>
      <c r="G3552" t="s">
        <v>18</v>
      </c>
    </row>
    <row r="3553" spans="1:7" x14ac:dyDescent="0.25">
      <c r="A3553" t="s">
        <v>0</v>
      </c>
      <c r="B3553" t="s">
        <v>2141</v>
      </c>
      <c r="C3553">
        <v>4731400</v>
      </c>
      <c r="D3553" s="2">
        <v>2958465</v>
      </c>
      <c r="E3553" s="2">
        <v>44713</v>
      </c>
      <c r="F3553" s="28">
        <v>175</v>
      </c>
      <c r="G3553" t="s">
        <v>18</v>
      </c>
    </row>
    <row r="3554" spans="1:7" x14ac:dyDescent="0.25">
      <c r="A3554" t="s">
        <v>0</v>
      </c>
      <c r="B3554" t="s">
        <v>2141</v>
      </c>
      <c r="C3554">
        <v>4731401</v>
      </c>
      <c r="D3554" s="2">
        <v>2958465</v>
      </c>
      <c r="E3554" s="2">
        <v>44713</v>
      </c>
      <c r="F3554" s="28">
        <v>175</v>
      </c>
      <c r="G3554" t="s">
        <v>18</v>
      </c>
    </row>
    <row r="3555" spans="1:7" x14ac:dyDescent="0.25">
      <c r="A3555" t="s">
        <v>0</v>
      </c>
      <c r="B3555" t="s">
        <v>2141</v>
      </c>
      <c r="C3555">
        <v>4732000</v>
      </c>
      <c r="D3555" s="2">
        <v>2958465</v>
      </c>
      <c r="E3555" s="2">
        <v>44713</v>
      </c>
      <c r="F3555" s="28">
        <v>151</v>
      </c>
      <c r="G3555" t="s">
        <v>18</v>
      </c>
    </row>
    <row r="3556" spans="1:7" x14ac:dyDescent="0.25">
      <c r="A3556" t="s">
        <v>0</v>
      </c>
      <c r="B3556" t="s">
        <v>2141</v>
      </c>
      <c r="C3556">
        <v>4732147</v>
      </c>
      <c r="D3556" s="2">
        <v>2958465</v>
      </c>
      <c r="E3556" s="2">
        <v>44713</v>
      </c>
      <c r="F3556" s="28">
        <v>82.55</v>
      </c>
      <c r="G3556" t="s">
        <v>2</v>
      </c>
    </row>
    <row r="3557" spans="1:7" x14ac:dyDescent="0.25">
      <c r="A3557" t="s">
        <v>0</v>
      </c>
      <c r="B3557" t="s">
        <v>2141</v>
      </c>
      <c r="C3557">
        <v>4732149</v>
      </c>
      <c r="D3557" s="2">
        <v>2958465</v>
      </c>
      <c r="E3557" s="2">
        <v>44713</v>
      </c>
      <c r="F3557" s="28">
        <v>82.55</v>
      </c>
      <c r="G3557" t="s">
        <v>2</v>
      </c>
    </row>
    <row r="3558" spans="1:7" x14ac:dyDescent="0.25">
      <c r="A3558" t="s">
        <v>0</v>
      </c>
      <c r="B3558" t="s">
        <v>2141</v>
      </c>
      <c r="C3558">
        <v>4732153</v>
      </c>
      <c r="D3558" s="2">
        <v>2958465</v>
      </c>
      <c r="E3558" s="2">
        <v>44713</v>
      </c>
      <c r="F3558" s="28">
        <v>44.2</v>
      </c>
      <c r="G3558" t="s">
        <v>2</v>
      </c>
    </row>
    <row r="3559" spans="1:7" x14ac:dyDescent="0.25">
      <c r="A3559" t="s">
        <v>0</v>
      </c>
      <c r="B3559" t="s">
        <v>2141</v>
      </c>
      <c r="C3559">
        <v>4732154</v>
      </c>
      <c r="D3559" s="2">
        <v>2958465</v>
      </c>
      <c r="E3559" s="2">
        <v>44713</v>
      </c>
      <c r="F3559" s="28">
        <v>44.2</v>
      </c>
      <c r="G3559" t="s">
        <v>2</v>
      </c>
    </row>
    <row r="3560" spans="1:7" x14ac:dyDescent="0.25">
      <c r="A3560" t="s">
        <v>0</v>
      </c>
      <c r="B3560" t="s">
        <v>2141</v>
      </c>
      <c r="C3560">
        <v>4732400</v>
      </c>
      <c r="D3560" s="2">
        <v>2958465</v>
      </c>
      <c r="E3560" s="2">
        <v>44713</v>
      </c>
      <c r="F3560" s="28">
        <v>155</v>
      </c>
      <c r="G3560" t="s">
        <v>18</v>
      </c>
    </row>
    <row r="3561" spans="1:7" x14ac:dyDescent="0.25">
      <c r="A3561" t="s">
        <v>0</v>
      </c>
      <c r="B3561" t="s">
        <v>2141</v>
      </c>
      <c r="C3561">
        <v>4732401</v>
      </c>
      <c r="D3561" s="2">
        <v>2958465</v>
      </c>
      <c r="E3561" s="2">
        <v>44713</v>
      </c>
      <c r="F3561" s="28">
        <v>155</v>
      </c>
      <c r="G3561" t="s">
        <v>18</v>
      </c>
    </row>
    <row r="3562" spans="1:7" x14ac:dyDescent="0.25">
      <c r="A3562" t="s">
        <v>0</v>
      </c>
      <c r="B3562" t="s">
        <v>2141</v>
      </c>
      <c r="C3562">
        <v>4732647</v>
      </c>
      <c r="D3562" s="2">
        <v>2958465</v>
      </c>
      <c r="E3562" s="2">
        <v>43344</v>
      </c>
      <c r="F3562" s="28">
        <v>68.900000000000006</v>
      </c>
      <c r="G3562" t="s">
        <v>2</v>
      </c>
    </row>
    <row r="3563" spans="1:7" x14ac:dyDescent="0.25">
      <c r="A3563" t="s">
        <v>0</v>
      </c>
      <c r="B3563" t="s">
        <v>2141</v>
      </c>
      <c r="C3563">
        <v>4732649</v>
      </c>
      <c r="D3563" s="2">
        <v>2958465</v>
      </c>
      <c r="E3563" s="2">
        <v>43344</v>
      </c>
      <c r="F3563" s="28">
        <v>68.900000000000006</v>
      </c>
      <c r="G3563" t="s">
        <v>2</v>
      </c>
    </row>
    <row r="3564" spans="1:7" x14ac:dyDescent="0.25">
      <c r="A3564" t="s">
        <v>0</v>
      </c>
      <c r="B3564" t="s">
        <v>2141</v>
      </c>
      <c r="C3564">
        <v>4732653</v>
      </c>
      <c r="D3564" s="2">
        <v>2958465</v>
      </c>
      <c r="E3564" s="2">
        <v>43344</v>
      </c>
      <c r="F3564" s="28">
        <v>37.049999999999997</v>
      </c>
      <c r="G3564" t="s">
        <v>2</v>
      </c>
    </row>
    <row r="3565" spans="1:7" x14ac:dyDescent="0.25">
      <c r="A3565" t="s">
        <v>0</v>
      </c>
      <c r="B3565" t="s">
        <v>2141</v>
      </c>
      <c r="C3565">
        <v>4732654</v>
      </c>
      <c r="D3565" s="2">
        <v>2958465</v>
      </c>
      <c r="E3565" s="2">
        <v>43344</v>
      </c>
      <c r="F3565" s="28">
        <v>37.049999999999997</v>
      </c>
      <c r="G3565" t="s">
        <v>2</v>
      </c>
    </row>
    <row r="3566" spans="1:7" x14ac:dyDescent="0.25">
      <c r="A3566" t="s">
        <v>0</v>
      </c>
      <c r="B3566" t="s">
        <v>2141</v>
      </c>
      <c r="C3566">
        <v>4735000</v>
      </c>
      <c r="D3566" s="2">
        <v>2958465</v>
      </c>
      <c r="E3566" s="2">
        <v>44713</v>
      </c>
      <c r="F3566" s="28">
        <v>166</v>
      </c>
      <c r="G3566" t="s">
        <v>18</v>
      </c>
    </row>
    <row r="3567" spans="1:7" x14ac:dyDescent="0.25">
      <c r="A3567" t="s">
        <v>0</v>
      </c>
      <c r="B3567" t="s">
        <v>2141</v>
      </c>
      <c r="C3567">
        <v>4735400</v>
      </c>
      <c r="D3567" s="2">
        <v>2958465</v>
      </c>
      <c r="E3567" s="2">
        <v>44713</v>
      </c>
      <c r="F3567" s="28">
        <v>170</v>
      </c>
      <c r="G3567" t="s">
        <v>18</v>
      </c>
    </row>
    <row r="3568" spans="1:7" x14ac:dyDescent="0.25">
      <c r="A3568" t="s">
        <v>0</v>
      </c>
      <c r="B3568" t="s">
        <v>2141</v>
      </c>
      <c r="C3568">
        <v>4735401</v>
      </c>
      <c r="D3568" s="2">
        <v>2958465</v>
      </c>
      <c r="E3568" s="2">
        <v>44713</v>
      </c>
      <c r="F3568" s="28">
        <v>170</v>
      </c>
      <c r="G3568" t="s">
        <v>18</v>
      </c>
    </row>
    <row r="3569" spans="1:7" x14ac:dyDescent="0.25">
      <c r="A3569" t="s">
        <v>0</v>
      </c>
      <c r="B3569" t="s">
        <v>2141</v>
      </c>
      <c r="C3569">
        <v>4736000</v>
      </c>
      <c r="D3569" s="2">
        <v>2958465</v>
      </c>
      <c r="E3569" s="2">
        <v>44713</v>
      </c>
      <c r="F3569" s="28">
        <v>176</v>
      </c>
      <c r="G3569" t="s">
        <v>18</v>
      </c>
    </row>
    <row r="3570" spans="1:7" x14ac:dyDescent="0.25">
      <c r="A3570" t="s">
        <v>0</v>
      </c>
      <c r="B3570" t="s">
        <v>2141</v>
      </c>
      <c r="C3570">
        <v>4736400</v>
      </c>
      <c r="D3570" s="2">
        <v>2958465</v>
      </c>
      <c r="E3570" s="2">
        <v>44713</v>
      </c>
      <c r="F3570" s="28">
        <v>180</v>
      </c>
      <c r="G3570" t="s">
        <v>18</v>
      </c>
    </row>
    <row r="3571" spans="1:7" x14ac:dyDescent="0.25">
      <c r="A3571" t="s">
        <v>0</v>
      </c>
      <c r="B3571" t="s">
        <v>2141</v>
      </c>
      <c r="C3571">
        <v>4736401</v>
      </c>
      <c r="D3571" s="2">
        <v>2958465</v>
      </c>
      <c r="E3571" s="2">
        <v>44713</v>
      </c>
      <c r="F3571" s="28">
        <v>180</v>
      </c>
      <c r="G3571" t="s">
        <v>18</v>
      </c>
    </row>
    <row r="3572" spans="1:7" x14ac:dyDescent="0.25">
      <c r="A3572" t="s">
        <v>0</v>
      </c>
      <c r="B3572" t="s">
        <v>2141</v>
      </c>
      <c r="C3572">
        <v>4737000</v>
      </c>
      <c r="D3572" s="2">
        <v>2958465</v>
      </c>
      <c r="E3572" s="2">
        <v>44713</v>
      </c>
      <c r="F3572" s="28">
        <v>176</v>
      </c>
      <c r="G3572" t="s">
        <v>18</v>
      </c>
    </row>
    <row r="3573" spans="1:7" x14ac:dyDescent="0.25">
      <c r="A3573" t="s">
        <v>0</v>
      </c>
      <c r="B3573" t="s">
        <v>2141</v>
      </c>
      <c r="C3573">
        <v>4737400</v>
      </c>
      <c r="D3573" s="2">
        <v>2958465</v>
      </c>
      <c r="E3573" s="2">
        <v>44713</v>
      </c>
      <c r="F3573" s="28">
        <v>180</v>
      </c>
      <c r="G3573" t="s">
        <v>18</v>
      </c>
    </row>
    <row r="3574" spans="1:7" x14ac:dyDescent="0.25">
      <c r="A3574" t="s">
        <v>0</v>
      </c>
      <c r="B3574" t="s">
        <v>2141</v>
      </c>
      <c r="C3574">
        <v>4737401</v>
      </c>
      <c r="D3574" s="2">
        <v>2958465</v>
      </c>
      <c r="E3574" s="2">
        <v>44713</v>
      </c>
      <c r="F3574" s="28">
        <v>180</v>
      </c>
      <c r="G3574" t="s">
        <v>18</v>
      </c>
    </row>
    <row r="3575" spans="1:7" x14ac:dyDescent="0.25">
      <c r="A3575" t="s">
        <v>0</v>
      </c>
      <c r="B3575" t="s">
        <v>2141</v>
      </c>
      <c r="C3575">
        <v>4740000</v>
      </c>
      <c r="D3575" s="2">
        <v>2958465</v>
      </c>
      <c r="E3575" s="2">
        <v>44713</v>
      </c>
      <c r="F3575" s="28">
        <v>221</v>
      </c>
      <c r="G3575" t="s">
        <v>18</v>
      </c>
    </row>
    <row r="3576" spans="1:7" x14ac:dyDescent="0.25">
      <c r="A3576" t="s">
        <v>0</v>
      </c>
      <c r="B3576" t="s">
        <v>2141</v>
      </c>
      <c r="C3576">
        <v>4740400</v>
      </c>
      <c r="D3576" s="2">
        <v>2958465</v>
      </c>
      <c r="E3576" s="2">
        <v>44713</v>
      </c>
      <c r="F3576" s="28">
        <v>225</v>
      </c>
      <c r="G3576" t="s">
        <v>18</v>
      </c>
    </row>
    <row r="3577" spans="1:7" x14ac:dyDescent="0.25">
      <c r="A3577" t="s">
        <v>0</v>
      </c>
      <c r="B3577" t="s">
        <v>2141</v>
      </c>
      <c r="C3577">
        <v>4740401</v>
      </c>
      <c r="D3577" s="2">
        <v>2958465</v>
      </c>
      <c r="E3577" s="2">
        <v>44713</v>
      </c>
      <c r="F3577" s="28">
        <v>225</v>
      </c>
      <c r="G3577" t="s">
        <v>18</v>
      </c>
    </row>
    <row r="3578" spans="1:7" x14ac:dyDescent="0.25">
      <c r="A3578" t="s">
        <v>0</v>
      </c>
      <c r="B3578" t="s">
        <v>2141</v>
      </c>
      <c r="C3578">
        <v>4741000</v>
      </c>
      <c r="D3578" s="2">
        <v>2958465</v>
      </c>
      <c r="E3578" s="2">
        <v>44305</v>
      </c>
      <c r="F3578" s="28">
        <v>168</v>
      </c>
      <c r="G3578" t="s">
        <v>18</v>
      </c>
    </row>
    <row r="3579" spans="1:7" x14ac:dyDescent="0.25">
      <c r="A3579" t="s">
        <v>0</v>
      </c>
      <c r="B3579" t="s">
        <v>2141</v>
      </c>
      <c r="C3579">
        <v>4741400</v>
      </c>
      <c r="D3579" s="2">
        <v>2958465</v>
      </c>
      <c r="E3579" s="2">
        <v>44305</v>
      </c>
      <c r="F3579" s="28">
        <v>172</v>
      </c>
      <c r="G3579" t="s">
        <v>18</v>
      </c>
    </row>
    <row r="3580" spans="1:7" x14ac:dyDescent="0.25">
      <c r="A3580" t="s">
        <v>0</v>
      </c>
      <c r="B3580" t="s">
        <v>2141</v>
      </c>
      <c r="C3580">
        <v>4741401</v>
      </c>
      <c r="D3580" s="2">
        <v>2958465</v>
      </c>
      <c r="E3580" s="2">
        <v>44305</v>
      </c>
      <c r="F3580" s="28">
        <v>172</v>
      </c>
      <c r="G3580" t="s">
        <v>18</v>
      </c>
    </row>
    <row r="3581" spans="1:7" x14ac:dyDescent="0.25">
      <c r="A3581" t="s">
        <v>0</v>
      </c>
      <c r="B3581" t="s">
        <v>2141</v>
      </c>
      <c r="C3581">
        <v>4749000</v>
      </c>
      <c r="D3581" s="2">
        <v>2958465</v>
      </c>
      <c r="E3581" s="2">
        <v>44713</v>
      </c>
      <c r="F3581" s="28">
        <v>221</v>
      </c>
      <c r="G3581" t="s">
        <v>18</v>
      </c>
    </row>
    <row r="3582" spans="1:7" x14ac:dyDescent="0.25">
      <c r="A3582" t="s">
        <v>0</v>
      </c>
      <c r="B3582" t="s">
        <v>2141</v>
      </c>
      <c r="C3582">
        <v>4749400</v>
      </c>
      <c r="D3582" s="2">
        <v>2958465</v>
      </c>
      <c r="E3582" s="2">
        <v>44713</v>
      </c>
      <c r="F3582" s="28">
        <v>225</v>
      </c>
      <c r="G3582" t="s">
        <v>18</v>
      </c>
    </row>
    <row r="3583" spans="1:7" x14ac:dyDescent="0.25">
      <c r="A3583" t="s">
        <v>0</v>
      </c>
      <c r="B3583" t="s">
        <v>2141</v>
      </c>
      <c r="C3583">
        <v>4749401</v>
      </c>
      <c r="D3583" s="2">
        <v>2958465</v>
      </c>
      <c r="E3583" s="2">
        <v>44713</v>
      </c>
      <c r="F3583" s="28">
        <v>225</v>
      </c>
      <c r="G3583" t="s">
        <v>18</v>
      </c>
    </row>
    <row r="3584" spans="1:7" x14ac:dyDescent="0.25">
      <c r="A3584" t="s">
        <v>0</v>
      </c>
      <c r="B3584" t="s">
        <v>2141</v>
      </c>
      <c r="C3584">
        <v>4750000</v>
      </c>
      <c r="D3584" s="2">
        <v>2958465</v>
      </c>
      <c r="E3584" s="2">
        <v>45783</v>
      </c>
      <c r="F3584" s="28">
        <v>101</v>
      </c>
      <c r="G3584" t="s">
        <v>18</v>
      </c>
    </row>
    <row r="3585" spans="1:7" x14ac:dyDescent="0.25">
      <c r="A3585" t="s">
        <v>0</v>
      </c>
      <c r="B3585" t="s">
        <v>2141</v>
      </c>
      <c r="C3585">
        <v>4750400</v>
      </c>
      <c r="D3585" s="2">
        <v>2958465</v>
      </c>
      <c r="E3585" s="2">
        <v>45783</v>
      </c>
      <c r="F3585" s="28">
        <v>105</v>
      </c>
      <c r="G3585" t="s">
        <v>18</v>
      </c>
    </row>
    <row r="3586" spans="1:7" x14ac:dyDescent="0.25">
      <c r="A3586" t="s">
        <v>0</v>
      </c>
      <c r="B3586" t="s">
        <v>2141</v>
      </c>
      <c r="C3586">
        <v>4750401</v>
      </c>
      <c r="D3586" s="2">
        <v>2958465</v>
      </c>
      <c r="E3586" s="2">
        <v>45783</v>
      </c>
      <c r="F3586" s="28">
        <v>105</v>
      </c>
      <c r="G3586" t="s">
        <v>18</v>
      </c>
    </row>
    <row r="3587" spans="1:7" x14ac:dyDescent="0.25">
      <c r="A3587" t="s">
        <v>0</v>
      </c>
      <c r="B3587" t="s">
        <v>2141</v>
      </c>
      <c r="C3587">
        <v>4751000</v>
      </c>
      <c r="D3587" s="2">
        <v>2958465</v>
      </c>
      <c r="E3587" s="2">
        <v>45783</v>
      </c>
      <c r="F3587" s="28">
        <v>141</v>
      </c>
      <c r="G3587" t="s">
        <v>18</v>
      </c>
    </row>
    <row r="3588" spans="1:7" x14ac:dyDescent="0.25">
      <c r="A3588" t="s">
        <v>0</v>
      </c>
      <c r="B3588" t="s">
        <v>2141</v>
      </c>
      <c r="C3588">
        <v>4751400</v>
      </c>
      <c r="D3588" s="2">
        <v>2958465</v>
      </c>
      <c r="E3588" s="2">
        <v>45783</v>
      </c>
      <c r="F3588" s="28">
        <v>145</v>
      </c>
      <c r="G3588" t="s">
        <v>18</v>
      </c>
    </row>
    <row r="3589" spans="1:7" x14ac:dyDescent="0.25">
      <c r="A3589" t="s">
        <v>0</v>
      </c>
      <c r="B3589" t="s">
        <v>2141</v>
      </c>
      <c r="C3589">
        <v>4751401</v>
      </c>
      <c r="D3589" s="2">
        <v>2958465</v>
      </c>
      <c r="E3589" s="2">
        <v>45783</v>
      </c>
      <c r="F3589" s="28">
        <v>145</v>
      </c>
      <c r="G3589" t="s">
        <v>18</v>
      </c>
    </row>
    <row r="3590" spans="1:7" x14ac:dyDescent="0.25">
      <c r="A3590" t="s">
        <v>0</v>
      </c>
      <c r="B3590" t="s">
        <v>2141</v>
      </c>
      <c r="C3590">
        <v>4752000</v>
      </c>
      <c r="D3590" s="2">
        <v>2958465</v>
      </c>
      <c r="E3590" s="2">
        <v>45783</v>
      </c>
      <c r="F3590" s="28">
        <v>106</v>
      </c>
      <c r="G3590" t="s">
        <v>18</v>
      </c>
    </row>
    <row r="3591" spans="1:7" x14ac:dyDescent="0.25">
      <c r="A3591" t="s">
        <v>0</v>
      </c>
      <c r="B3591" t="s">
        <v>2141</v>
      </c>
      <c r="C3591">
        <v>4752400</v>
      </c>
      <c r="D3591" s="2">
        <v>2958465</v>
      </c>
      <c r="E3591" s="2">
        <v>45783</v>
      </c>
      <c r="F3591" s="28">
        <v>110</v>
      </c>
      <c r="G3591" t="s">
        <v>18</v>
      </c>
    </row>
    <row r="3592" spans="1:7" x14ac:dyDescent="0.25">
      <c r="A3592" t="s">
        <v>0</v>
      </c>
      <c r="B3592" t="s">
        <v>2141</v>
      </c>
      <c r="C3592">
        <v>4752401</v>
      </c>
      <c r="D3592" s="2">
        <v>2958465</v>
      </c>
      <c r="E3592" s="2">
        <v>45783</v>
      </c>
      <c r="F3592" s="28">
        <v>110</v>
      </c>
      <c r="G3592" t="s">
        <v>18</v>
      </c>
    </row>
    <row r="3593" spans="1:7" x14ac:dyDescent="0.25">
      <c r="A3593" t="s">
        <v>0</v>
      </c>
      <c r="B3593" t="s">
        <v>2141</v>
      </c>
      <c r="C3593">
        <v>4756000</v>
      </c>
      <c r="D3593" s="2">
        <v>2958465</v>
      </c>
      <c r="E3593" s="2">
        <v>45206</v>
      </c>
      <c r="F3593" s="28">
        <v>196</v>
      </c>
      <c r="G3593" t="s">
        <v>18</v>
      </c>
    </row>
    <row r="3594" spans="1:7" x14ac:dyDescent="0.25">
      <c r="A3594" t="s">
        <v>0</v>
      </c>
      <c r="B3594" t="s">
        <v>2141</v>
      </c>
      <c r="C3594">
        <v>4756400</v>
      </c>
      <c r="D3594" s="2">
        <v>2958465</v>
      </c>
      <c r="E3594" s="2">
        <v>45206</v>
      </c>
      <c r="F3594" s="28">
        <v>200</v>
      </c>
      <c r="G3594" t="s">
        <v>18</v>
      </c>
    </row>
    <row r="3595" spans="1:7" x14ac:dyDescent="0.25">
      <c r="A3595" t="s">
        <v>0</v>
      </c>
      <c r="B3595" t="s">
        <v>2141</v>
      </c>
      <c r="C3595">
        <v>4756401</v>
      </c>
      <c r="D3595" s="2">
        <v>2958465</v>
      </c>
      <c r="E3595" s="2">
        <v>45206</v>
      </c>
      <c r="F3595" s="28">
        <v>200</v>
      </c>
      <c r="G3595" t="s">
        <v>18</v>
      </c>
    </row>
    <row r="3596" spans="1:7" x14ac:dyDescent="0.25">
      <c r="A3596" t="s">
        <v>0</v>
      </c>
      <c r="B3596" t="s">
        <v>2141</v>
      </c>
      <c r="C3596">
        <v>4757000</v>
      </c>
      <c r="D3596" s="2">
        <v>2958465</v>
      </c>
      <c r="E3596" s="2">
        <v>45602</v>
      </c>
      <c r="F3596" s="28">
        <v>196</v>
      </c>
      <c r="G3596" t="s">
        <v>18</v>
      </c>
    </row>
    <row r="3597" spans="1:7" x14ac:dyDescent="0.25">
      <c r="A3597" t="s">
        <v>0</v>
      </c>
      <c r="B3597" t="s">
        <v>2141</v>
      </c>
      <c r="C3597">
        <v>4757019</v>
      </c>
      <c r="D3597" s="2">
        <v>2958465</v>
      </c>
      <c r="E3597" s="2">
        <v>45602</v>
      </c>
      <c r="F3597" s="28">
        <v>23</v>
      </c>
      <c r="G3597" t="s">
        <v>2</v>
      </c>
    </row>
    <row r="3598" spans="1:7" x14ac:dyDescent="0.25">
      <c r="A3598" t="s">
        <v>0</v>
      </c>
      <c r="B3598" t="s">
        <v>2141</v>
      </c>
      <c r="C3598">
        <v>4757020</v>
      </c>
      <c r="D3598" s="2">
        <v>2958465</v>
      </c>
      <c r="E3598" s="2">
        <v>45602</v>
      </c>
      <c r="F3598" s="28">
        <v>23</v>
      </c>
      <c r="G3598" t="s">
        <v>2</v>
      </c>
    </row>
    <row r="3599" spans="1:7" x14ac:dyDescent="0.25">
      <c r="A3599" t="s">
        <v>0</v>
      </c>
      <c r="B3599" t="s">
        <v>2141</v>
      </c>
      <c r="C3599">
        <v>4757044</v>
      </c>
      <c r="D3599" s="2">
        <v>2958465</v>
      </c>
      <c r="E3599" s="2">
        <v>45602</v>
      </c>
      <c r="F3599" s="28">
        <v>32</v>
      </c>
      <c r="G3599" t="s">
        <v>2</v>
      </c>
    </row>
    <row r="3600" spans="1:7" x14ac:dyDescent="0.25">
      <c r="A3600" t="s">
        <v>0</v>
      </c>
      <c r="B3600" t="s">
        <v>2141</v>
      </c>
      <c r="C3600">
        <v>4757045</v>
      </c>
      <c r="D3600" s="2">
        <v>2958465</v>
      </c>
      <c r="E3600" s="2">
        <v>45602</v>
      </c>
      <c r="F3600" s="28">
        <v>32</v>
      </c>
      <c r="G3600" t="s">
        <v>2</v>
      </c>
    </row>
    <row r="3601" spans="1:7" x14ac:dyDescent="0.25">
      <c r="A3601" t="s">
        <v>0</v>
      </c>
      <c r="B3601" t="s">
        <v>2141</v>
      </c>
      <c r="C3601">
        <v>4757046</v>
      </c>
      <c r="D3601" s="2">
        <v>2958465</v>
      </c>
      <c r="E3601" s="2">
        <v>45602</v>
      </c>
      <c r="F3601" s="28">
        <v>32</v>
      </c>
      <c r="G3601" t="s">
        <v>2</v>
      </c>
    </row>
    <row r="3602" spans="1:7" x14ac:dyDescent="0.25">
      <c r="A3602" t="s">
        <v>0</v>
      </c>
      <c r="B3602" t="s">
        <v>2141</v>
      </c>
      <c r="C3602">
        <v>4757400</v>
      </c>
      <c r="D3602" s="2">
        <v>2958465</v>
      </c>
      <c r="E3602" s="2">
        <v>45602</v>
      </c>
      <c r="F3602" s="28">
        <v>200</v>
      </c>
      <c r="G3602" t="s">
        <v>18</v>
      </c>
    </row>
    <row r="3603" spans="1:7" x14ac:dyDescent="0.25">
      <c r="A3603" t="s">
        <v>0</v>
      </c>
      <c r="B3603" t="s">
        <v>2141</v>
      </c>
      <c r="C3603">
        <v>4761000</v>
      </c>
      <c r="D3603" s="2">
        <v>2958465</v>
      </c>
      <c r="E3603" s="2">
        <v>44713</v>
      </c>
      <c r="F3603" s="28">
        <v>151</v>
      </c>
      <c r="G3603" t="s">
        <v>18</v>
      </c>
    </row>
    <row r="3604" spans="1:7" x14ac:dyDescent="0.25">
      <c r="A3604" t="s">
        <v>0</v>
      </c>
      <c r="B3604" t="s">
        <v>2141</v>
      </c>
      <c r="C3604">
        <v>4761400</v>
      </c>
      <c r="D3604" s="2">
        <v>2958465</v>
      </c>
      <c r="E3604" s="2">
        <v>44713</v>
      </c>
      <c r="F3604" s="28">
        <v>155</v>
      </c>
      <c r="G3604" t="s">
        <v>18</v>
      </c>
    </row>
    <row r="3605" spans="1:7" x14ac:dyDescent="0.25">
      <c r="A3605" t="s">
        <v>0</v>
      </c>
      <c r="B3605" t="s">
        <v>2141</v>
      </c>
      <c r="C3605">
        <v>4761401</v>
      </c>
      <c r="D3605" s="2">
        <v>2958465</v>
      </c>
      <c r="E3605" s="2">
        <v>44713</v>
      </c>
      <c r="F3605" s="28">
        <v>155</v>
      </c>
      <c r="G3605" t="s">
        <v>18</v>
      </c>
    </row>
    <row r="3606" spans="1:7" x14ac:dyDescent="0.25">
      <c r="A3606" t="s">
        <v>0</v>
      </c>
      <c r="B3606" t="s">
        <v>2141</v>
      </c>
      <c r="C3606">
        <v>4762000</v>
      </c>
      <c r="D3606" s="2">
        <v>2958465</v>
      </c>
      <c r="E3606" s="2">
        <v>43344</v>
      </c>
      <c r="F3606" s="28">
        <v>230</v>
      </c>
      <c r="G3606" t="s">
        <v>19</v>
      </c>
    </row>
    <row r="3607" spans="1:7" x14ac:dyDescent="0.25">
      <c r="A3607" t="s">
        <v>0</v>
      </c>
      <c r="B3607" t="s">
        <v>2141</v>
      </c>
      <c r="C3607">
        <v>4762450</v>
      </c>
      <c r="D3607" s="2">
        <v>2958465</v>
      </c>
      <c r="E3607" s="2">
        <v>44305</v>
      </c>
      <c r="F3607" s="28">
        <v>234</v>
      </c>
      <c r="G3607" t="s">
        <v>19</v>
      </c>
    </row>
    <row r="3608" spans="1:7" x14ac:dyDescent="0.25">
      <c r="A3608" t="s">
        <v>0</v>
      </c>
      <c r="B3608" t="s">
        <v>2141</v>
      </c>
      <c r="C3608">
        <v>4762451</v>
      </c>
      <c r="D3608" s="2">
        <v>2958465</v>
      </c>
      <c r="E3608" s="2">
        <v>44305</v>
      </c>
      <c r="F3608" s="28">
        <v>234</v>
      </c>
      <c r="G3608" t="s">
        <v>19</v>
      </c>
    </row>
    <row r="3609" spans="1:7" x14ac:dyDescent="0.25">
      <c r="A3609" t="s">
        <v>0</v>
      </c>
      <c r="B3609" t="s">
        <v>2141</v>
      </c>
      <c r="C3609">
        <v>4763000</v>
      </c>
      <c r="D3609" s="2">
        <v>2958465</v>
      </c>
      <c r="E3609" s="2">
        <v>45207</v>
      </c>
      <c r="F3609" s="28">
        <v>176</v>
      </c>
      <c r="G3609" t="s">
        <v>18</v>
      </c>
    </row>
    <row r="3610" spans="1:7" x14ac:dyDescent="0.25">
      <c r="A3610" t="s">
        <v>0</v>
      </c>
      <c r="B3610" t="s">
        <v>2141</v>
      </c>
      <c r="C3610">
        <v>4763400</v>
      </c>
      <c r="D3610" s="2">
        <v>2958465</v>
      </c>
      <c r="E3610" s="2">
        <v>45207</v>
      </c>
      <c r="F3610" s="28">
        <v>180</v>
      </c>
      <c r="G3610" t="s">
        <v>18</v>
      </c>
    </row>
    <row r="3611" spans="1:7" x14ac:dyDescent="0.25">
      <c r="A3611" t="s">
        <v>0</v>
      </c>
      <c r="B3611" t="s">
        <v>2141</v>
      </c>
      <c r="C3611">
        <v>4763401</v>
      </c>
      <c r="D3611" s="2">
        <v>2958465</v>
      </c>
      <c r="E3611" s="2">
        <v>45207</v>
      </c>
      <c r="F3611" s="28">
        <v>180</v>
      </c>
      <c r="G3611" t="s">
        <v>18</v>
      </c>
    </row>
    <row r="3612" spans="1:7" x14ac:dyDescent="0.25">
      <c r="A3612" t="s">
        <v>0</v>
      </c>
      <c r="B3612" t="s">
        <v>2141</v>
      </c>
      <c r="C3612">
        <v>4764000</v>
      </c>
      <c r="D3612" s="2">
        <v>2958465</v>
      </c>
      <c r="E3612" s="2">
        <v>45646</v>
      </c>
      <c r="F3612" s="28">
        <v>176</v>
      </c>
      <c r="G3612" t="s">
        <v>18</v>
      </c>
    </row>
    <row r="3613" spans="1:7" x14ac:dyDescent="0.25">
      <c r="A3613" t="s">
        <v>0</v>
      </c>
      <c r="B3613" t="s">
        <v>2141</v>
      </c>
      <c r="C3613">
        <v>4764400</v>
      </c>
      <c r="D3613" s="2">
        <v>2958465</v>
      </c>
      <c r="E3613" s="2">
        <v>45646</v>
      </c>
      <c r="F3613" s="28">
        <v>180</v>
      </c>
      <c r="G3613" t="s">
        <v>18</v>
      </c>
    </row>
    <row r="3614" spans="1:7" x14ac:dyDescent="0.25">
      <c r="A3614" t="s">
        <v>0</v>
      </c>
      <c r="B3614" t="s">
        <v>2141</v>
      </c>
      <c r="C3614">
        <v>4764401</v>
      </c>
      <c r="D3614" s="2">
        <v>2958465</v>
      </c>
      <c r="E3614" s="2">
        <v>45646</v>
      </c>
      <c r="F3614" s="28">
        <v>180</v>
      </c>
      <c r="G3614" t="s">
        <v>18</v>
      </c>
    </row>
    <row r="3615" spans="1:7" x14ac:dyDescent="0.25">
      <c r="A3615" t="s">
        <v>0</v>
      </c>
      <c r="B3615" t="s">
        <v>2141</v>
      </c>
      <c r="C3615">
        <v>4767000</v>
      </c>
      <c r="D3615" s="2">
        <v>2958465</v>
      </c>
      <c r="E3615" s="2">
        <v>44305</v>
      </c>
      <c r="F3615" s="28">
        <v>124</v>
      </c>
      <c r="G3615" t="s">
        <v>18</v>
      </c>
    </row>
    <row r="3616" spans="1:7" x14ac:dyDescent="0.25">
      <c r="A3616" t="s">
        <v>0</v>
      </c>
      <c r="B3616" t="s">
        <v>2141</v>
      </c>
      <c r="C3616">
        <v>4767048</v>
      </c>
      <c r="D3616" s="2">
        <v>2958465</v>
      </c>
      <c r="E3616" s="2">
        <v>44406</v>
      </c>
      <c r="F3616" s="28">
        <v>81.25</v>
      </c>
      <c r="G3616" t="s">
        <v>2</v>
      </c>
    </row>
    <row r="3617" spans="1:7" x14ac:dyDescent="0.25">
      <c r="A3617" t="s">
        <v>0</v>
      </c>
      <c r="B3617" t="s">
        <v>2141</v>
      </c>
      <c r="C3617">
        <v>4767049</v>
      </c>
      <c r="D3617" s="2">
        <v>2958465</v>
      </c>
      <c r="E3617" s="2">
        <v>44406</v>
      </c>
      <c r="F3617" s="28">
        <v>81.25</v>
      </c>
      <c r="G3617" t="s">
        <v>2</v>
      </c>
    </row>
    <row r="3618" spans="1:7" x14ac:dyDescent="0.25">
      <c r="A3618" t="s">
        <v>0</v>
      </c>
      <c r="B3618" t="s">
        <v>2141</v>
      </c>
      <c r="C3618">
        <v>4767118</v>
      </c>
      <c r="D3618" s="2">
        <v>2958465</v>
      </c>
      <c r="E3618" s="2">
        <v>44256</v>
      </c>
      <c r="F3618" s="28">
        <v>91</v>
      </c>
      <c r="G3618" t="s">
        <v>2</v>
      </c>
    </row>
    <row r="3619" spans="1:7" x14ac:dyDescent="0.25">
      <c r="A3619" t="s">
        <v>0</v>
      </c>
      <c r="B3619" t="s">
        <v>2141</v>
      </c>
      <c r="C3619">
        <v>4767148</v>
      </c>
      <c r="D3619" s="2">
        <v>2958465</v>
      </c>
      <c r="E3619" s="2">
        <v>44256</v>
      </c>
      <c r="F3619" s="28">
        <v>91</v>
      </c>
      <c r="G3619" t="s">
        <v>2</v>
      </c>
    </row>
    <row r="3620" spans="1:7" x14ac:dyDescent="0.25">
      <c r="A3620" t="s">
        <v>0</v>
      </c>
      <c r="B3620" t="s">
        <v>2141</v>
      </c>
      <c r="C3620">
        <v>4767400</v>
      </c>
      <c r="D3620" s="2">
        <v>2958465</v>
      </c>
      <c r="E3620" s="2">
        <v>44305</v>
      </c>
      <c r="F3620" s="28">
        <v>128</v>
      </c>
      <c r="G3620" t="s">
        <v>18</v>
      </c>
    </row>
    <row r="3621" spans="1:7" x14ac:dyDescent="0.25">
      <c r="A3621" t="s">
        <v>0</v>
      </c>
      <c r="B3621" t="s">
        <v>2141</v>
      </c>
      <c r="C3621">
        <v>4767401</v>
      </c>
      <c r="D3621" s="2">
        <v>2958465</v>
      </c>
      <c r="E3621" s="2">
        <v>44305</v>
      </c>
      <c r="F3621" s="28">
        <v>128</v>
      </c>
      <c r="G3621" t="s">
        <v>18</v>
      </c>
    </row>
    <row r="3622" spans="1:7" x14ac:dyDescent="0.25">
      <c r="A3622" t="s">
        <v>0</v>
      </c>
      <c r="B3622" t="s">
        <v>2141</v>
      </c>
      <c r="C3622">
        <v>4770000</v>
      </c>
      <c r="D3622" s="2">
        <v>2958465</v>
      </c>
      <c r="E3622" s="2">
        <v>44713</v>
      </c>
      <c r="F3622" s="28">
        <v>211</v>
      </c>
      <c r="G3622" t="s">
        <v>18</v>
      </c>
    </row>
    <row r="3623" spans="1:7" x14ac:dyDescent="0.25">
      <c r="A3623" t="s">
        <v>0</v>
      </c>
      <c r="B3623" t="s">
        <v>2141</v>
      </c>
      <c r="C3623">
        <v>4770400</v>
      </c>
      <c r="D3623" s="2">
        <v>2958465</v>
      </c>
      <c r="E3623" s="2">
        <v>44713</v>
      </c>
      <c r="F3623" s="28">
        <v>215</v>
      </c>
      <c r="G3623" t="s">
        <v>18</v>
      </c>
    </row>
    <row r="3624" spans="1:7" x14ac:dyDescent="0.25">
      <c r="A3624" t="s">
        <v>0</v>
      </c>
      <c r="B3624" t="s">
        <v>2141</v>
      </c>
      <c r="C3624">
        <v>4770401</v>
      </c>
      <c r="D3624" s="2">
        <v>2958465</v>
      </c>
      <c r="E3624" s="2">
        <v>44713</v>
      </c>
      <c r="F3624" s="28">
        <v>215</v>
      </c>
      <c r="G3624" t="s">
        <v>18</v>
      </c>
    </row>
    <row r="3625" spans="1:7" x14ac:dyDescent="0.25">
      <c r="A3625" t="s">
        <v>0</v>
      </c>
      <c r="B3625" t="s">
        <v>2141</v>
      </c>
      <c r="C3625">
        <v>4771000</v>
      </c>
      <c r="D3625" s="2">
        <v>2958465</v>
      </c>
      <c r="E3625" s="2">
        <v>44713</v>
      </c>
      <c r="F3625" s="28">
        <v>516</v>
      </c>
      <c r="G3625" t="s">
        <v>18</v>
      </c>
    </row>
    <row r="3626" spans="1:7" x14ac:dyDescent="0.25">
      <c r="A3626" t="s">
        <v>0</v>
      </c>
      <c r="B3626" t="s">
        <v>2141</v>
      </c>
      <c r="C3626">
        <v>4771400</v>
      </c>
      <c r="D3626" s="2">
        <v>2958465</v>
      </c>
      <c r="E3626" s="2">
        <v>44713</v>
      </c>
      <c r="F3626" s="28">
        <v>520</v>
      </c>
      <c r="G3626" t="s">
        <v>18</v>
      </c>
    </row>
    <row r="3627" spans="1:7" x14ac:dyDescent="0.25">
      <c r="A3627" t="s">
        <v>0</v>
      </c>
      <c r="B3627" t="s">
        <v>2141</v>
      </c>
      <c r="C3627">
        <v>4771401</v>
      </c>
      <c r="D3627" s="2">
        <v>2958465</v>
      </c>
      <c r="E3627" s="2">
        <v>44713</v>
      </c>
      <c r="F3627" s="28">
        <v>520</v>
      </c>
      <c r="G3627" t="s">
        <v>18</v>
      </c>
    </row>
    <row r="3628" spans="1:7" x14ac:dyDescent="0.25">
      <c r="A3628" t="s">
        <v>0</v>
      </c>
      <c r="B3628" t="s">
        <v>2141</v>
      </c>
      <c r="C3628">
        <v>4773000</v>
      </c>
      <c r="D3628" s="2">
        <v>2958465</v>
      </c>
      <c r="E3628" s="2">
        <v>42917</v>
      </c>
      <c r="F3628" s="28">
        <v>958</v>
      </c>
      <c r="G3628" t="s">
        <v>18</v>
      </c>
    </row>
    <row r="3629" spans="1:7" x14ac:dyDescent="0.25">
      <c r="A3629" t="s">
        <v>0</v>
      </c>
      <c r="B3629" t="s">
        <v>2141</v>
      </c>
      <c r="C3629">
        <v>4773288</v>
      </c>
      <c r="D3629" s="2">
        <v>2958465</v>
      </c>
      <c r="E3629" s="2">
        <v>45618</v>
      </c>
      <c r="F3629" s="28">
        <v>1012</v>
      </c>
      <c r="G3629" t="s">
        <v>18</v>
      </c>
    </row>
    <row r="3630" spans="1:7" x14ac:dyDescent="0.25">
      <c r="A3630" t="s">
        <v>0</v>
      </c>
      <c r="B3630" t="s">
        <v>2141</v>
      </c>
      <c r="C3630">
        <v>4773400</v>
      </c>
      <c r="D3630" s="2">
        <v>2958465</v>
      </c>
      <c r="E3630" s="2">
        <v>44305</v>
      </c>
      <c r="F3630" s="28">
        <v>962</v>
      </c>
      <c r="G3630" t="s">
        <v>18</v>
      </c>
    </row>
    <row r="3631" spans="1:7" x14ac:dyDescent="0.25">
      <c r="A3631" t="s">
        <v>0</v>
      </c>
      <c r="B3631" t="s">
        <v>2141</v>
      </c>
      <c r="C3631">
        <v>4773401</v>
      </c>
      <c r="D3631" s="2">
        <v>2958465</v>
      </c>
      <c r="E3631" s="2">
        <v>44305</v>
      </c>
      <c r="F3631" s="28">
        <v>962</v>
      </c>
      <c r="G3631" t="s">
        <v>18</v>
      </c>
    </row>
    <row r="3632" spans="1:7" x14ac:dyDescent="0.25">
      <c r="A3632" t="s">
        <v>0</v>
      </c>
      <c r="B3632" t="s">
        <v>2141</v>
      </c>
      <c r="C3632">
        <v>4774000</v>
      </c>
      <c r="D3632" s="2">
        <v>2958465</v>
      </c>
      <c r="E3632" s="2">
        <v>42917</v>
      </c>
      <c r="F3632" s="28">
        <v>958</v>
      </c>
      <c r="G3632" t="s">
        <v>18</v>
      </c>
    </row>
    <row r="3633" spans="1:7" x14ac:dyDescent="0.25">
      <c r="A3633" t="s">
        <v>0</v>
      </c>
      <c r="B3633" t="s">
        <v>2141</v>
      </c>
      <c r="C3633">
        <v>4774265</v>
      </c>
      <c r="D3633" s="2">
        <v>2958465</v>
      </c>
      <c r="E3633" s="2">
        <v>43056</v>
      </c>
      <c r="F3633" s="28">
        <v>22169</v>
      </c>
      <c r="G3633" t="s">
        <v>3</v>
      </c>
    </row>
    <row r="3634" spans="1:7" x14ac:dyDescent="0.25">
      <c r="A3634" t="s">
        <v>0</v>
      </c>
      <c r="B3634" t="s">
        <v>2141</v>
      </c>
      <c r="C3634">
        <v>4774288</v>
      </c>
      <c r="D3634" s="2">
        <v>2958465</v>
      </c>
      <c r="E3634" s="2">
        <v>44573</v>
      </c>
      <c r="F3634" s="28">
        <v>972</v>
      </c>
      <c r="G3634" t="s">
        <v>18</v>
      </c>
    </row>
    <row r="3635" spans="1:7" x14ac:dyDescent="0.25">
      <c r="A3635" t="s">
        <v>0</v>
      </c>
      <c r="B3635" t="s">
        <v>2141</v>
      </c>
      <c r="C3635">
        <v>4774400</v>
      </c>
      <c r="D3635" s="2">
        <v>2958465</v>
      </c>
      <c r="E3635" s="2">
        <v>44305</v>
      </c>
      <c r="F3635" s="28">
        <v>962</v>
      </c>
      <c r="G3635" t="s">
        <v>18</v>
      </c>
    </row>
    <row r="3636" spans="1:7" x14ac:dyDescent="0.25">
      <c r="A3636" t="s">
        <v>0</v>
      </c>
      <c r="B3636" t="s">
        <v>2141</v>
      </c>
      <c r="C3636">
        <v>4774401</v>
      </c>
      <c r="D3636" s="2">
        <v>2958465</v>
      </c>
      <c r="E3636" s="2">
        <v>44305</v>
      </c>
      <c r="F3636" s="28">
        <v>962</v>
      </c>
      <c r="G3636" t="s">
        <v>18</v>
      </c>
    </row>
    <row r="3637" spans="1:7" x14ac:dyDescent="0.25">
      <c r="A3637" t="s">
        <v>0</v>
      </c>
      <c r="B3637" t="s">
        <v>2141</v>
      </c>
      <c r="C3637">
        <v>4774765</v>
      </c>
      <c r="D3637" s="2">
        <v>2958465</v>
      </c>
      <c r="E3637" s="2">
        <v>43056</v>
      </c>
      <c r="F3637" s="28">
        <v>24041.5</v>
      </c>
      <c r="G3637" t="s">
        <v>3</v>
      </c>
    </row>
    <row r="3638" spans="1:7" x14ac:dyDescent="0.25">
      <c r="A3638" t="s">
        <v>0</v>
      </c>
      <c r="B3638" t="s">
        <v>2141</v>
      </c>
      <c r="C3638">
        <v>4775000</v>
      </c>
      <c r="D3638" s="2">
        <v>2958465</v>
      </c>
      <c r="E3638" s="2">
        <v>45207</v>
      </c>
      <c r="F3638" s="28">
        <v>958</v>
      </c>
      <c r="G3638" t="s">
        <v>18</v>
      </c>
    </row>
    <row r="3639" spans="1:7" x14ac:dyDescent="0.25">
      <c r="A3639" t="s">
        <v>0</v>
      </c>
      <c r="B3639" t="s">
        <v>2141</v>
      </c>
      <c r="C3639">
        <v>4775265</v>
      </c>
      <c r="D3639" s="2">
        <v>2958465</v>
      </c>
      <c r="E3639" s="2">
        <v>44713</v>
      </c>
      <c r="F3639" s="28">
        <v>23125.7</v>
      </c>
      <c r="G3639" t="s">
        <v>3</v>
      </c>
    </row>
    <row r="3640" spans="1:7" x14ac:dyDescent="0.25">
      <c r="A3640" t="s">
        <v>0</v>
      </c>
      <c r="B3640" t="s">
        <v>2141</v>
      </c>
      <c r="C3640">
        <v>4775400</v>
      </c>
      <c r="D3640" s="2">
        <v>2958465</v>
      </c>
      <c r="E3640" s="2">
        <v>45207</v>
      </c>
      <c r="F3640" s="28">
        <v>962</v>
      </c>
      <c r="G3640" t="s">
        <v>18</v>
      </c>
    </row>
    <row r="3641" spans="1:7" x14ac:dyDescent="0.25">
      <c r="A3641" t="s">
        <v>0</v>
      </c>
      <c r="B3641" t="s">
        <v>2141</v>
      </c>
      <c r="C3641">
        <v>4775401</v>
      </c>
      <c r="D3641" s="2">
        <v>2958465</v>
      </c>
      <c r="E3641" s="2">
        <v>45207</v>
      </c>
      <c r="F3641" s="28">
        <v>962</v>
      </c>
      <c r="G3641" t="s">
        <v>18</v>
      </c>
    </row>
    <row r="3642" spans="1:7" x14ac:dyDescent="0.25">
      <c r="A3642" t="s">
        <v>0</v>
      </c>
      <c r="B3642" t="s">
        <v>2141</v>
      </c>
      <c r="C3642">
        <v>4775765</v>
      </c>
      <c r="D3642" s="2">
        <v>2958465</v>
      </c>
      <c r="E3642" s="2">
        <v>43056</v>
      </c>
      <c r="F3642" s="28">
        <v>24041.5</v>
      </c>
      <c r="G3642" t="s">
        <v>3</v>
      </c>
    </row>
    <row r="3643" spans="1:7" x14ac:dyDescent="0.25">
      <c r="A3643" t="s">
        <v>0</v>
      </c>
      <c r="B3643" t="s">
        <v>2141</v>
      </c>
      <c r="C3643">
        <v>4776000</v>
      </c>
      <c r="D3643" s="2">
        <v>2958465</v>
      </c>
      <c r="E3643" s="2">
        <v>45207</v>
      </c>
      <c r="F3643" s="28">
        <v>1076</v>
      </c>
      <c r="G3643" t="s">
        <v>18</v>
      </c>
    </row>
    <row r="3644" spans="1:7" x14ac:dyDescent="0.25">
      <c r="A3644" t="s">
        <v>0</v>
      </c>
      <c r="B3644" t="s">
        <v>2141</v>
      </c>
      <c r="C3644">
        <v>4776400</v>
      </c>
      <c r="D3644" s="2">
        <v>2958465</v>
      </c>
      <c r="E3644" s="2">
        <v>45207</v>
      </c>
      <c r="F3644" s="28">
        <v>1080</v>
      </c>
      <c r="G3644" t="s">
        <v>18</v>
      </c>
    </row>
    <row r="3645" spans="1:7" x14ac:dyDescent="0.25">
      <c r="A3645" t="s">
        <v>0</v>
      </c>
      <c r="B3645" t="s">
        <v>2141</v>
      </c>
      <c r="C3645">
        <v>4776401</v>
      </c>
      <c r="D3645" s="2">
        <v>2958465</v>
      </c>
      <c r="E3645" s="2">
        <v>45207</v>
      </c>
      <c r="F3645" s="28">
        <v>1080</v>
      </c>
      <c r="G3645" t="s">
        <v>18</v>
      </c>
    </row>
    <row r="3646" spans="1:7" x14ac:dyDescent="0.25">
      <c r="A3646" t="s">
        <v>0</v>
      </c>
      <c r="B3646" t="s">
        <v>2141</v>
      </c>
      <c r="C3646">
        <v>4777000</v>
      </c>
      <c r="D3646" s="2">
        <v>2958465</v>
      </c>
      <c r="E3646" s="2">
        <v>44713</v>
      </c>
      <c r="F3646" s="28">
        <v>896</v>
      </c>
      <c r="G3646" t="s">
        <v>18</v>
      </c>
    </row>
    <row r="3647" spans="1:7" x14ac:dyDescent="0.25">
      <c r="A3647" t="s">
        <v>0</v>
      </c>
      <c r="B3647" t="s">
        <v>2141</v>
      </c>
      <c r="C3647">
        <v>4777400</v>
      </c>
      <c r="D3647" s="2">
        <v>2958465</v>
      </c>
      <c r="E3647" s="2">
        <v>44713</v>
      </c>
      <c r="F3647" s="28">
        <v>900</v>
      </c>
      <c r="G3647" t="s">
        <v>18</v>
      </c>
    </row>
    <row r="3648" spans="1:7" x14ac:dyDescent="0.25">
      <c r="A3648" t="s">
        <v>0</v>
      </c>
      <c r="B3648" t="s">
        <v>2141</v>
      </c>
      <c r="C3648">
        <v>4777401</v>
      </c>
      <c r="D3648" s="2">
        <v>2958465</v>
      </c>
      <c r="E3648" s="2">
        <v>44713</v>
      </c>
      <c r="F3648" s="28">
        <v>900</v>
      </c>
      <c r="G3648" t="s">
        <v>18</v>
      </c>
    </row>
    <row r="3649" spans="1:7" x14ac:dyDescent="0.25">
      <c r="A3649" t="s">
        <v>0</v>
      </c>
      <c r="B3649" t="s">
        <v>2141</v>
      </c>
      <c r="C3649">
        <v>4778000</v>
      </c>
      <c r="D3649" s="2">
        <v>2958465</v>
      </c>
      <c r="E3649" s="2">
        <v>44713</v>
      </c>
      <c r="F3649" s="28">
        <v>896</v>
      </c>
      <c r="G3649" t="s">
        <v>18</v>
      </c>
    </row>
    <row r="3650" spans="1:7" x14ac:dyDescent="0.25">
      <c r="A3650" t="s">
        <v>0</v>
      </c>
      <c r="B3650" t="s">
        <v>2141</v>
      </c>
      <c r="C3650">
        <v>4778400</v>
      </c>
      <c r="D3650" s="2">
        <v>2958465</v>
      </c>
      <c r="E3650" s="2">
        <v>44713</v>
      </c>
      <c r="F3650" s="28">
        <v>900</v>
      </c>
      <c r="G3650" t="s">
        <v>18</v>
      </c>
    </row>
    <row r="3651" spans="1:7" x14ac:dyDescent="0.25">
      <c r="A3651" t="s">
        <v>0</v>
      </c>
      <c r="B3651" t="s">
        <v>2141</v>
      </c>
      <c r="C3651">
        <v>4778401</v>
      </c>
      <c r="D3651" s="2">
        <v>2958465</v>
      </c>
      <c r="E3651" s="2">
        <v>44713</v>
      </c>
      <c r="F3651" s="28">
        <v>900</v>
      </c>
      <c r="G3651" t="s">
        <v>18</v>
      </c>
    </row>
    <row r="3652" spans="1:7" x14ac:dyDescent="0.25">
      <c r="A3652" t="s">
        <v>0</v>
      </c>
      <c r="B3652" t="s">
        <v>2141</v>
      </c>
      <c r="C3652">
        <v>4779000</v>
      </c>
      <c r="D3652" s="2">
        <v>2958465</v>
      </c>
      <c r="E3652" s="2">
        <v>44713</v>
      </c>
      <c r="F3652" s="28">
        <v>896</v>
      </c>
      <c r="G3652" t="s">
        <v>18</v>
      </c>
    </row>
    <row r="3653" spans="1:7" x14ac:dyDescent="0.25">
      <c r="A3653" t="s">
        <v>0</v>
      </c>
      <c r="B3653" t="s">
        <v>2141</v>
      </c>
      <c r="C3653">
        <v>4779400</v>
      </c>
      <c r="D3653" s="2">
        <v>2958465</v>
      </c>
      <c r="E3653" s="2">
        <v>44713</v>
      </c>
      <c r="F3653" s="28">
        <v>900</v>
      </c>
      <c r="G3653" t="s">
        <v>18</v>
      </c>
    </row>
    <row r="3654" spans="1:7" x14ac:dyDescent="0.25">
      <c r="A3654" t="s">
        <v>0</v>
      </c>
      <c r="B3654" t="s">
        <v>2141</v>
      </c>
      <c r="C3654">
        <v>4779401</v>
      </c>
      <c r="D3654" s="2">
        <v>2958465</v>
      </c>
      <c r="E3654" s="2">
        <v>44713</v>
      </c>
      <c r="F3654" s="28">
        <v>900</v>
      </c>
      <c r="G3654" t="s">
        <v>18</v>
      </c>
    </row>
    <row r="3655" spans="1:7" x14ac:dyDescent="0.25">
      <c r="A3655" t="s">
        <v>0</v>
      </c>
      <c r="B3655" t="s">
        <v>2141</v>
      </c>
      <c r="C3655">
        <v>4780000</v>
      </c>
      <c r="D3655" s="2">
        <v>2958465</v>
      </c>
      <c r="E3655" s="2">
        <v>44713</v>
      </c>
      <c r="F3655" s="28">
        <v>896</v>
      </c>
      <c r="G3655" t="s">
        <v>18</v>
      </c>
    </row>
    <row r="3656" spans="1:7" x14ac:dyDescent="0.25">
      <c r="A3656" t="s">
        <v>0</v>
      </c>
      <c r="B3656" t="s">
        <v>2141</v>
      </c>
      <c r="C3656">
        <v>4780271</v>
      </c>
      <c r="D3656" s="2">
        <v>2958465</v>
      </c>
      <c r="E3656" s="2">
        <v>44713</v>
      </c>
      <c r="F3656" s="28">
        <v>904</v>
      </c>
      <c r="G3656" t="s">
        <v>18</v>
      </c>
    </row>
    <row r="3657" spans="1:7" x14ac:dyDescent="0.25">
      <c r="A3657" t="s">
        <v>0</v>
      </c>
      <c r="B3657" t="s">
        <v>2141</v>
      </c>
      <c r="C3657">
        <v>4780400</v>
      </c>
      <c r="D3657" s="2">
        <v>2958465</v>
      </c>
      <c r="E3657" s="2">
        <v>44713</v>
      </c>
      <c r="F3657" s="28">
        <v>900</v>
      </c>
      <c r="G3657" t="s">
        <v>18</v>
      </c>
    </row>
    <row r="3658" spans="1:7" x14ac:dyDescent="0.25">
      <c r="A3658" t="s">
        <v>0</v>
      </c>
      <c r="B3658" t="s">
        <v>2141</v>
      </c>
      <c r="C3658">
        <v>4780401</v>
      </c>
      <c r="D3658" s="2">
        <v>2958465</v>
      </c>
      <c r="E3658" s="2">
        <v>44713</v>
      </c>
      <c r="F3658" s="28">
        <v>900</v>
      </c>
      <c r="G3658" t="s">
        <v>18</v>
      </c>
    </row>
    <row r="3659" spans="1:7" x14ac:dyDescent="0.25">
      <c r="A3659" t="s">
        <v>0</v>
      </c>
      <c r="B3659" t="s">
        <v>2141</v>
      </c>
      <c r="C3659">
        <v>4781000</v>
      </c>
      <c r="D3659" s="2">
        <v>2958465</v>
      </c>
      <c r="E3659" s="2">
        <v>44713</v>
      </c>
      <c r="F3659" s="28">
        <v>826</v>
      </c>
      <c r="G3659" t="s">
        <v>18</v>
      </c>
    </row>
    <row r="3660" spans="1:7" x14ac:dyDescent="0.25">
      <c r="A3660" t="s">
        <v>0</v>
      </c>
      <c r="B3660" t="s">
        <v>2141</v>
      </c>
      <c r="C3660">
        <v>4781271</v>
      </c>
      <c r="D3660" s="2">
        <v>2958465</v>
      </c>
      <c r="E3660" s="2">
        <v>44713</v>
      </c>
      <c r="F3660" s="28">
        <v>834</v>
      </c>
      <c r="G3660" t="s">
        <v>18</v>
      </c>
    </row>
    <row r="3661" spans="1:7" x14ac:dyDescent="0.25">
      <c r="A3661" t="s">
        <v>0</v>
      </c>
      <c r="B3661" t="s">
        <v>2141</v>
      </c>
      <c r="C3661">
        <v>4781400</v>
      </c>
      <c r="D3661" s="2">
        <v>2958465</v>
      </c>
      <c r="E3661" s="2">
        <v>44713</v>
      </c>
      <c r="F3661" s="28">
        <v>830</v>
      </c>
      <c r="G3661" t="s">
        <v>18</v>
      </c>
    </row>
    <row r="3662" spans="1:7" x14ac:dyDescent="0.25">
      <c r="A3662" t="s">
        <v>0</v>
      </c>
      <c r="B3662" t="s">
        <v>2141</v>
      </c>
      <c r="C3662">
        <v>4781401</v>
      </c>
      <c r="D3662" s="2">
        <v>2958465</v>
      </c>
      <c r="E3662" s="2">
        <v>44713</v>
      </c>
      <c r="F3662" s="28">
        <v>830</v>
      </c>
      <c r="G3662" t="s">
        <v>18</v>
      </c>
    </row>
    <row r="3663" spans="1:7" x14ac:dyDescent="0.25">
      <c r="A3663" t="s">
        <v>0</v>
      </c>
      <c r="B3663" t="s">
        <v>2141</v>
      </c>
      <c r="C3663">
        <v>4782000</v>
      </c>
      <c r="D3663" s="2">
        <v>2958465</v>
      </c>
      <c r="E3663" s="2">
        <v>42917</v>
      </c>
      <c r="F3663" s="28">
        <v>913</v>
      </c>
      <c r="G3663" t="s">
        <v>18</v>
      </c>
    </row>
    <row r="3664" spans="1:7" x14ac:dyDescent="0.25">
      <c r="A3664" t="s">
        <v>0</v>
      </c>
      <c r="B3664" t="s">
        <v>2141</v>
      </c>
      <c r="C3664">
        <v>4782271</v>
      </c>
      <c r="D3664" s="2">
        <v>2958465</v>
      </c>
      <c r="E3664" s="2">
        <v>42919</v>
      </c>
      <c r="F3664" s="28">
        <v>921</v>
      </c>
      <c r="G3664" t="s">
        <v>18</v>
      </c>
    </row>
    <row r="3665" spans="1:7" x14ac:dyDescent="0.25">
      <c r="A3665" t="s">
        <v>0</v>
      </c>
      <c r="B3665" t="s">
        <v>2141</v>
      </c>
      <c r="C3665">
        <v>4782400</v>
      </c>
      <c r="D3665" s="2">
        <v>2958465</v>
      </c>
      <c r="E3665" s="2">
        <v>44305</v>
      </c>
      <c r="F3665" s="28">
        <v>917</v>
      </c>
      <c r="G3665" t="s">
        <v>18</v>
      </c>
    </row>
    <row r="3666" spans="1:7" x14ac:dyDescent="0.25">
      <c r="A3666" t="s">
        <v>0</v>
      </c>
      <c r="B3666" t="s">
        <v>2141</v>
      </c>
      <c r="C3666">
        <v>4782401</v>
      </c>
      <c r="D3666" s="2">
        <v>2958465</v>
      </c>
      <c r="E3666" s="2">
        <v>44305</v>
      </c>
      <c r="F3666" s="28">
        <v>917</v>
      </c>
      <c r="G3666" t="s">
        <v>18</v>
      </c>
    </row>
    <row r="3667" spans="1:7" x14ac:dyDescent="0.25">
      <c r="A3667" t="s">
        <v>0</v>
      </c>
      <c r="B3667" t="s">
        <v>2141</v>
      </c>
      <c r="C3667">
        <v>4783000</v>
      </c>
      <c r="D3667" s="2">
        <v>2958465</v>
      </c>
      <c r="E3667" s="2">
        <v>42917</v>
      </c>
      <c r="F3667" s="28">
        <v>913</v>
      </c>
      <c r="G3667" t="s">
        <v>18</v>
      </c>
    </row>
    <row r="3668" spans="1:7" x14ac:dyDescent="0.25">
      <c r="A3668" t="s">
        <v>0</v>
      </c>
      <c r="B3668" t="s">
        <v>2141</v>
      </c>
      <c r="C3668">
        <v>4783288</v>
      </c>
      <c r="D3668" s="2">
        <v>2958465</v>
      </c>
      <c r="E3668" s="2">
        <v>44644</v>
      </c>
      <c r="F3668" s="28">
        <v>927</v>
      </c>
      <c r="G3668" t="s">
        <v>18</v>
      </c>
    </row>
    <row r="3669" spans="1:7" x14ac:dyDescent="0.25">
      <c r="A3669" t="s">
        <v>0</v>
      </c>
      <c r="B3669" t="s">
        <v>2141</v>
      </c>
      <c r="C3669">
        <v>4783400</v>
      </c>
      <c r="D3669" s="2">
        <v>2958465</v>
      </c>
      <c r="E3669" s="2">
        <v>44305</v>
      </c>
      <c r="F3669" s="28">
        <v>917</v>
      </c>
      <c r="G3669" t="s">
        <v>18</v>
      </c>
    </row>
    <row r="3670" spans="1:7" x14ac:dyDescent="0.25">
      <c r="A3670" t="s">
        <v>0</v>
      </c>
      <c r="B3670" t="s">
        <v>2141</v>
      </c>
      <c r="C3670">
        <v>4783401</v>
      </c>
      <c r="D3670" s="2">
        <v>2958465</v>
      </c>
      <c r="E3670" s="2">
        <v>44305</v>
      </c>
      <c r="F3670" s="28">
        <v>917</v>
      </c>
      <c r="G3670" t="s">
        <v>18</v>
      </c>
    </row>
    <row r="3671" spans="1:7" x14ac:dyDescent="0.25">
      <c r="A3671" t="s">
        <v>0</v>
      </c>
      <c r="B3671" t="s">
        <v>2141</v>
      </c>
      <c r="C3671">
        <v>4784000</v>
      </c>
      <c r="D3671" s="2">
        <v>2958465</v>
      </c>
      <c r="E3671" s="2">
        <v>42917</v>
      </c>
      <c r="F3671" s="28">
        <v>913</v>
      </c>
      <c r="G3671" t="s">
        <v>18</v>
      </c>
    </row>
    <row r="3672" spans="1:7" x14ac:dyDescent="0.25">
      <c r="A3672" t="s">
        <v>0</v>
      </c>
      <c r="B3672" t="s">
        <v>2141</v>
      </c>
      <c r="C3672">
        <v>4784271</v>
      </c>
      <c r="D3672" s="2">
        <v>2958465</v>
      </c>
      <c r="E3672" s="2">
        <v>42919</v>
      </c>
      <c r="F3672" s="28">
        <v>921</v>
      </c>
      <c r="G3672" t="s">
        <v>18</v>
      </c>
    </row>
    <row r="3673" spans="1:7" x14ac:dyDescent="0.25">
      <c r="A3673" t="s">
        <v>0</v>
      </c>
      <c r="B3673" t="s">
        <v>2141</v>
      </c>
      <c r="C3673">
        <v>4784288</v>
      </c>
      <c r="D3673" s="2">
        <v>2958465</v>
      </c>
      <c r="E3673" s="2">
        <v>44644</v>
      </c>
      <c r="F3673" s="28">
        <v>927</v>
      </c>
      <c r="G3673" t="s">
        <v>18</v>
      </c>
    </row>
    <row r="3674" spans="1:7" x14ac:dyDescent="0.25">
      <c r="A3674" t="s">
        <v>0</v>
      </c>
      <c r="B3674" t="s">
        <v>2141</v>
      </c>
      <c r="C3674">
        <v>4784400</v>
      </c>
      <c r="D3674" s="2">
        <v>2958465</v>
      </c>
      <c r="E3674" s="2">
        <v>44305</v>
      </c>
      <c r="F3674" s="28">
        <v>917</v>
      </c>
      <c r="G3674" t="s">
        <v>18</v>
      </c>
    </row>
    <row r="3675" spans="1:7" x14ac:dyDescent="0.25">
      <c r="A3675" t="s">
        <v>0</v>
      </c>
      <c r="B3675" t="s">
        <v>2141</v>
      </c>
      <c r="C3675">
        <v>4784401</v>
      </c>
      <c r="D3675" s="2">
        <v>2958465</v>
      </c>
      <c r="E3675" s="2">
        <v>44305</v>
      </c>
      <c r="F3675" s="28">
        <v>917</v>
      </c>
      <c r="G3675" t="s">
        <v>18</v>
      </c>
    </row>
    <row r="3676" spans="1:7" x14ac:dyDescent="0.25">
      <c r="A3676" t="s">
        <v>0</v>
      </c>
      <c r="B3676" t="s">
        <v>2141</v>
      </c>
      <c r="C3676">
        <v>4785000</v>
      </c>
      <c r="D3676" s="2">
        <v>2958465</v>
      </c>
      <c r="E3676" s="2">
        <v>42917</v>
      </c>
      <c r="F3676" s="28">
        <v>913</v>
      </c>
      <c r="G3676" t="s">
        <v>18</v>
      </c>
    </row>
    <row r="3677" spans="1:7" x14ac:dyDescent="0.25">
      <c r="A3677" t="s">
        <v>0</v>
      </c>
      <c r="B3677" t="s">
        <v>2141</v>
      </c>
      <c r="C3677">
        <v>4785271</v>
      </c>
      <c r="D3677" s="2">
        <v>2958465</v>
      </c>
      <c r="E3677" s="2">
        <v>42919</v>
      </c>
      <c r="F3677" s="28">
        <v>921</v>
      </c>
      <c r="G3677" t="s">
        <v>18</v>
      </c>
    </row>
    <row r="3678" spans="1:7" x14ac:dyDescent="0.25">
      <c r="A3678" t="s">
        <v>0</v>
      </c>
      <c r="B3678" t="s">
        <v>2141</v>
      </c>
      <c r="C3678">
        <v>4785400</v>
      </c>
      <c r="D3678" s="2">
        <v>2958465</v>
      </c>
      <c r="E3678" s="2">
        <v>44305</v>
      </c>
      <c r="F3678" s="28">
        <v>917</v>
      </c>
      <c r="G3678" t="s">
        <v>18</v>
      </c>
    </row>
    <row r="3679" spans="1:7" x14ac:dyDescent="0.25">
      <c r="A3679" t="s">
        <v>0</v>
      </c>
      <c r="B3679" t="s">
        <v>2141</v>
      </c>
      <c r="C3679">
        <v>4785401</v>
      </c>
      <c r="D3679" s="2">
        <v>2958465</v>
      </c>
      <c r="E3679" s="2">
        <v>44305</v>
      </c>
      <c r="F3679" s="28">
        <v>917</v>
      </c>
      <c r="G3679" t="s">
        <v>18</v>
      </c>
    </row>
    <row r="3680" spans="1:7" x14ac:dyDescent="0.25">
      <c r="A3680" t="s">
        <v>0</v>
      </c>
      <c r="B3680" t="s">
        <v>2141</v>
      </c>
      <c r="C3680">
        <v>4786000</v>
      </c>
      <c r="D3680" s="2">
        <v>2958465</v>
      </c>
      <c r="E3680" s="2">
        <v>42917</v>
      </c>
      <c r="F3680" s="28">
        <v>913</v>
      </c>
      <c r="G3680" t="s">
        <v>18</v>
      </c>
    </row>
    <row r="3681" spans="1:7" x14ac:dyDescent="0.25">
      <c r="A3681" t="s">
        <v>0</v>
      </c>
      <c r="B3681" t="s">
        <v>2141</v>
      </c>
      <c r="C3681">
        <v>4786265</v>
      </c>
      <c r="D3681" s="2">
        <v>2958465</v>
      </c>
      <c r="E3681" s="2">
        <v>43056</v>
      </c>
      <c r="F3681" s="28">
        <v>14748.5</v>
      </c>
      <c r="G3681" t="s">
        <v>3</v>
      </c>
    </row>
    <row r="3682" spans="1:7" x14ac:dyDescent="0.25">
      <c r="A3682" t="s">
        <v>0</v>
      </c>
      <c r="B3682" t="s">
        <v>2141</v>
      </c>
      <c r="C3682">
        <v>4786271</v>
      </c>
      <c r="D3682" s="2">
        <v>2958465</v>
      </c>
      <c r="E3682" s="2">
        <v>42919</v>
      </c>
      <c r="F3682" s="28">
        <v>921</v>
      </c>
      <c r="G3682" t="s">
        <v>18</v>
      </c>
    </row>
    <row r="3683" spans="1:7" x14ac:dyDescent="0.25">
      <c r="A3683" t="s">
        <v>0</v>
      </c>
      <c r="B3683" t="s">
        <v>2141</v>
      </c>
      <c r="C3683">
        <v>4786400</v>
      </c>
      <c r="D3683" s="2">
        <v>2958465</v>
      </c>
      <c r="E3683" s="2">
        <v>44305</v>
      </c>
      <c r="F3683" s="28">
        <v>917</v>
      </c>
      <c r="G3683" t="s">
        <v>18</v>
      </c>
    </row>
    <row r="3684" spans="1:7" x14ac:dyDescent="0.25">
      <c r="A3684" t="s">
        <v>0</v>
      </c>
      <c r="B3684" t="s">
        <v>2141</v>
      </c>
      <c r="C3684">
        <v>4786401</v>
      </c>
      <c r="D3684" s="2">
        <v>2958465</v>
      </c>
      <c r="E3684" s="2">
        <v>44305</v>
      </c>
      <c r="F3684" s="28">
        <v>917</v>
      </c>
      <c r="G3684" t="s">
        <v>18</v>
      </c>
    </row>
    <row r="3685" spans="1:7" x14ac:dyDescent="0.25">
      <c r="A3685" t="s">
        <v>0</v>
      </c>
      <c r="B3685" t="s">
        <v>2141</v>
      </c>
      <c r="C3685">
        <v>4786765</v>
      </c>
      <c r="D3685" s="2">
        <v>2958465</v>
      </c>
      <c r="E3685" s="2">
        <v>43056</v>
      </c>
      <c r="F3685" s="28">
        <v>15997.15</v>
      </c>
      <c r="G3685" t="s">
        <v>3</v>
      </c>
    </row>
    <row r="3686" spans="1:7" x14ac:dyDescent="0.25">
      <c r="A3686" t="s">
        <v>0</v>
      </c>
      <c r="B3686" t="s">
        <v>2141</v>
      </c>
      <c r="C3686">
        <v>4790000</v>
      </c>
      <c r="D3686" s="2">
        <v>2958465</v>
      </c>
      <c r="E3686" s="2">
        <v>43122</v>
      </c>
      <c r="F3686" s="28">
        <v>259</v>
      </c>
      <c r="G3686" t="s">
        <v>18</v>
      </c>
    </row>
    <row r="3687" spans="1:7" x14ac:dyDescent="0.25">
      <c r="A3687" t="s">
        <v>0</v>
      </c>
      <c r="B3687" t="s">
        <v>2141</v>
      </c>
      <c r="C3687">
        <v>4790271</v>
      </c>
      <c r="D3687" s="2">
        <v>2958465</v>
      </c>
      <c r="E3687" s="2">
        <v>43122</v>
      </c>
      <c r="F3687" s="28">
        <v>267</v>
      </c>
      <c r="G3687" t="s">
        <v>18</v>
      </c>
    </row>
    <row r="3688" spans="1:7" x14ac:dyDescent="0.25">
      <c r="A3688" t="s">
        <v>0</v>
      </c>
      <c r="B3688" t="s">
        <v>2141</v>
      </c>
      <c r="C3688">
        <v>4790400</v>
      </c>
      <c r="D3688" s="2">
        <v>2958465</v>
      </c>
      <c r="E3688" s="2">
        <v>44305</v>
      </c>
      <c r="F3688" s="28">
        <v>263</v>
      </c>
      <c r="G3688" t="s">
        <v>18</v>
      </c>
    </row>
    <row r="3689" spans="1:7" x14ac:dyDescent="0.25">
      <c r="A3689" t="s">
        <v>0</v>
      </c>
      <c r="B3689" t="s">
        <v>2141</v>
      </c>
      <c r="C3689">
        <v>4790401</v>
      </c>
      <c r="D3689" s="2">
        <v>2958465</v>
      </c>
      <c r="E3689" s="2">
        <v>44305</v>
      </c>
      <c r="F3689" s="28">
        <v>263</v>
      </c>
      <c r="G3689" t="s">
        <v>18</v>
      </c>
    </row>
    <row r="3690" spans="1:7" x14ac:dyDescent="0.25">
      <c r="A3690" t="s">
        <v>0</v>
      </c>
      <c r="B3690" t="s">
        <v>2141</v>
      </c>
      <c r="C3690">
        <v>4791000</v>
      </c>
      <c r="D3690" s="2">
        <v>2958465</v>
      </c>
      <c r="E3690" s="2">
        <v>42917</v>
      </c>
      <c r="F3690" s="28">
        <v>913</v>
      </c>
      <c r="G3690" t="s">
        <v>18</v>
      </c>
    </row>
    <row r="3691" spans="1:7" x14ac:dyDescent="0.25">
      <c r="A3691" t="s">
        <v>0</v>
      </c>
      <c r="B3691" t="s">
        <v>2141</v>
      </c>
      <c r="C3691">
        <v>4791271</v>
      </c>
      <c r="D3691" s="2">
        <v>2958465</v>
      </c>
      <c r="E3691" s="2">
        <v>42919</v>
      </c>
      <c r="F3691" s="28">
        <v>923</v>
      </c>
      <c r="G3691" t="s">
        <v>18</v>
      </c>
    </row>
    <row r="3692" spans="1:7" x14ac:dyDescent="0.25">
      <c r="A3692" t="s">
        <v>0</v>
      </c>
      <c r="B3692" t="s">
        <v>2141</v>
      </c>
      <c r="C3692">
        <v>4791400</v>
      </c>
      <c r="D3692" s="2">
        <v>2958465</v>
      </c>
      <c r="E3692" s="2">
        <v>44305</v>
      </c>
      <c r="F3692" s="28">
        <v>917</v>
      </c>
      <c r="G3692" t="s">
        <v>18</v>
      </c>
    </row>
    <row r="3693" spans="1:7" x14ac:dyDescent="0.25">
      <c r="A3693" t="s">
        <v>0</v>
      </c>
      <c r="B3693" t="s">
        <v>2141</v>
      </c>
      <c r="C3693">
        <v>4791401</v>
      </c>
      <c r="D3693" s="2">
        <v>2958465</v>
      </c>
      <c r="E3693" s="2">
        <v>44305</v>
      </c>
      <c r="F3693" s="28">
        <v>917</v>
      </c>
      <c r="G3693" t="s">
        <v>18</v>
      </c>
    </row>
    <row r="3694" spans="1:7" x14ac:dyDescent="0.25">
      <c r="A3694" t="s">
        <v>0</v>
      </c>
      <c r="B3694" t="s">
        <v>2141</v>
      </c>
      <c r="C3694">
        <v>4792000</v>
      </c>
      <c r="D3694" s="2">
        <v>2958465</v>
      </c>
      <c r="E3694" s="2">
        <v>43122</v>
      </c>
      <c r="F3694" s="28">
        <v>373</v>
      </c>
      <c r="G3694" t="s">
        <v>18</v>
      </c>
    </row>
    <row r="3695" spans="1:7" x14ac:dyDescent="0.25">
      <c r="A3695" t="s">
        <v>0</v>
      </c>
      <c r="B3695" t="s">
        <v>2141</v>
      </c>
      <c r="C3695">
        <v>4792265</v>
      </c>
      <c r="D3695" s="2">
        <v>2958465</v>
      </c>
      <c r="E3695" s="2">
        <v>43122</v>
      </c>
      <c r="F3695" s="28">
        <v>6326.45</v>
      </c>
      <c r="G3695" t="s">
        <v>3</v>
      </c>
    </row>
    <row r="3696" spans="1:7" x14ac:dyDescent="0.25">
      <c r="A3696" t="s">
        <v>0</v>
      </c>
      <c r="B3696" t="s">
        <v>2141</v>
      </c>
      <c r="C3696">
        <v>4792271</v>
      </c>
      <c r="D3696" s="2">
        <v>2958465</v>
      </c>
      <c r="E3696" s="2">
        <v>43122</v>
      </c>
      <c r="F3696" s="28">
        <v>382</v>
      </c>
      <c r="G3696" t="s">
        <v>18</v>
      </c>
    </row>
    <row r="3697" spans="1:7" x14ac:dyDescent="0.25">
      <c r="A3697" t="s">
        <v>0</v>
      </c>
      <c r="B3697" t="s">
        <v>2141</v>
      </c>
      <c r="C3697">
        <v>4792400</v>
      </c>
      <c r="D3697" s="2">
        <v>2958465</v>
      </c>
      <c r="E3697" s="2">
        <v>44305</v>
      </c>
      <c r="F3697" s="28">
        <v>377</v>
      </c>
      <c r="G3697" t="s">
        <v>18</v>
      </c>
    </row>
    <row r="3698" spans="1:7" x14ac:dyDescent="0.25">
      <c r="A3698" t="s">
        <v>0</v>
      </c>
      <c r="B3698" t="s">
        <v>2141</v>
      </c>
      <c r="C3698">
        <v>4792401</v>
      </c>
      <c r="D3698" s="2">
        <v>2958465</v>
      </c>
      <c r="E3698" s="2">
        <v>44305</v>
      </c>
      <c r="F3698" s="28">
        <v>377</v>
      </c>
      <c r="G3698" t="s">
        <v>18</v>
      </c>
    </row>
    <row r="3699" spans="1:7" x14ac:dyDescent="0.25">
      <c r="A3699" t="s">
        <v>0</v>
      </c>
      <c r="B3699" t="s">
        <v>2141</v>
      </c>
      <c r="C3699">
        <v>4792763</v>
      </c>
      <c r="D3699" s="2">
        <v>2958465</v>
      </c>
      <c r="E3699" s="2">
        <v>39545</v>
      </c>
      <c r="F3699" s="28">
        <v>5829</v>
      </c>
      <c r="G3699" t="s">
        <v>3</v>
      </c>
    </row>
    <row r="3700" spans="1:7" x14ac:dyDescent="0.25">
      <c r="A3700" t="s">
        <v>0</v>
      </c>
      <c r="B3700" t="s">
        <v>2141</v>
      </c>
      <c r="C3700">
        <v>4792765</v>
      </c>
      <c r="D3700" s="2">
        <v>2958465</v>
      </c>
      <c r="E3700" s="2">
        <v>43122</v>
      </c>
      <c r="F3700" s="28">
        <v>6262.75</v>
      </c>
      <c r="G3700" t="s">
        <v>3</v>
      </c>
    </row>
    <row r="3701" spans="1:7" x14ac:dyDescent="0.25">
      <c r="A3701" t="s">
        <v>0</v>
      </c>
      <c r="B3701" t="s">
        <v>2141</v>
      </c>
      <c r="C3701">
        <v>4794000</v>
      </c>
      <c r="D3701" s="2">
        <v>2958465</v>
      </c>
      <c r="E3701" s="2">
        <v>45207</v>
      </c>
      <c r="F3701" s="28">
        <v>913</v>
      </c>
      <c r="G3701" t="s">
        <v>18</v>
      </c>
    </row>
    <row r="3702" spans="1:7" x14ac:dyDescent="0.25">
      <c r="A3702" t="s">
        <v>0</v>
      </c>
      <c r="B3702" t="s">
        <v>2141</v>
      </c>
      <c r="C3702">
        <v>4794400</v>
      </c>
      <c r="D3702" s="2">
        <v>2958465</v>
      </c>
      <c r="E3702" s="2">
        <v>45207</v>
      </c>
      <c r="F3702" s="28">
        <v>917</v>
      </c>
      <c r="G3702" t="s">
        <v>18</v>
      </c>
    </row>
    <row r="3703" spans="1:7" x14ac:dyDescent="0.25">
      <c r="A3703" t="s">
        <v>0</v>
      </c>
      <c r="B3703" t="s">
        <v>2141</v>
      </c>
      <c r="C3703">
        <v>4794401</v>
      </c>
      <c r="D3703" s="2">
        <v>2958465</v>
      </c>
      <c r="E3703" s="2">
        <v>45207</v>
      </c>
      <c r="F3703" s="28">
        <v>917</v>
      </c>
      <c r="G3703" t="s">
        <v>18</v>
      </c>
    </row>
    <row r="3704" spans="1:7" x14ac:dyDescent="0.25">
      <c r="A3704" t="s">
        <v>0</v>
      </c>
      <c r="B3704" t="s">
        <v>2141</v>
      </c>
      <c r="C3704">
        <v>4795000</v>
      </c>
      <c r="D3704" s="2">
        <v>2958465</v>
      </c>
      <c r="E3704" s="2">
        <v>45207</v>
      </c>
      <c r="F3704" s="28">
        <v>979</v>
      </c>
      <c r="G3704" t="s">
        <v>18</v>
      </c>
    </row>
    <row r="3705" spans="1:7" x14ac:dyDescent="0.25">
      <c r="A3705" t="s">
        <v>0</v>
      </c>
      <c r="B3705" t="s">
        <v>2141</v>
      </c>
      <c r="C3705">
        <v>4795288</v>
      </c>
      <c r="D3705" s="2">
        <v>2958465</v>
      </c>
      <c r="E3705" s="2">
        <v>45618</v>
      </c>
      <c r="F3705" s="28">
        <v>1033</v>
      </c>
      <c r="G3705" t="s">
        <v>18</v>
      </c>
    </row>
    <row r="3706" spans="1:7" x14ac:dyDescent="0.25">
      <c r="A3706" t="s">
        <v>0</v>
      </c>
      <c r="B3706" t="s">
        <v>2141</v>
      </c>
      <c r="C3706">
        <v>4795400</v>
      </c>
      <c r="D3706" s="2">
        <v>2958465</v>
      </c>
      <c r="E3706" s="2">
        <v>45207</v>
      </c>
      <c r="F3706" s="28">
        <v>983</v>
      </c>
      <c r="G3706" t="s">
        <v>18</v>
      </c>
    </row>
    <row r="3707" spans="1:7" x14ac:dyDescent="0.25">
      <c r="A3707" t="s">
        <v>0</v>
      </c>
      <c r="B3707" t="s">
        <v>2141</v>
      </c>
      <c r="C3707">
        <v>4795401</v>
      </c>
      <c r="D3707" s="2">
        <v>2958465</v>
      </c>
      <c r="E3707" s="2">
        <v>45207</v>
      </c>
      <c r="F3707" s="28">
        <v>983</v>
      </c>
      <c r="G3707" t="s">
        <v>18</v>
      </c>
    </row>
    <row r="3708" spans="1:7" x14ac:dyDescent="0.25">
      <c r="A3708" t="s">
        <v>0</v>
      </c>
      <c r="B3708" t="s">
        <v>2141</v>
      </c>
      <c r="C3708">
        <v>4796000</v>
      </c>
      <c r="D3708" s="2">
        <v>2958465</v>
      </c>
      <c r="E3708" s="2">
        <v>45207</v>
      </c>
      <c r="F3708" s="28">
        <v>913</v>
      </c>
      <c r="G3708" t="s">
        <v>18</v>
      </c>
    </row>
    <row r="3709" spans="1:7" x14ac:dyDescent="0.25">
      <c r="A3709" t="s">
        <v>0</v>
      </c>
      <c r="B3709" t="s">
        <v>2141</v>
      </c>
      <c r="C3709">
        <v>4796265</v>
      </c>
      <c r="D3709" s="2">
        <v>2958465</v>
      </c>
      <c r="E3709" s="2">
        <v>44713</v>
      </c>
      <c r="F3709" s="28">
        <v>22289.8</v>
      </c>
      <c r="G3709" t="s">
        <v>3</v>
      </c>
    </row>
    <row r="3710" spans="1:7" x14ac:dyDescent="0.25">
      <c r="A3710" t="s">
        <v>0</v>
      </c>
      <c r="B3710" t="s">
        <v>2141</v>
      </c>
      <c r="C3710">
        <v>4796400</v>
      </c>
      <c r="D3710" s="2">
        <v>2958465</v>
      </c>
      <c r="E3710" s="2">
        <v>45207</v>
      </c>
      <c r="F3710" s="28">
        <v>917</v>
      </c>
      <c r="G3710" t="s">
        <v>18</v>
      </c>
    </row>
    <row r="3711" spans="1:7" x14ac:dyDescent="0.25">
      <c r="A3711" t="s">
        <v>0</v>
      </c>
      <c r="B3711" t="s">
        <v>2141</v>
      </c>
      <c r="C3711">
        <v>4796401</v>
      </c>
      <c r="D3711" s="2">
        <v>2958465</v>
      </c>
      <c r="E3711" s="2">
        <v>45207</v>
      </c>
      <c r="F3711" s="28">
        <v>917</v>
      </c>
      <c r="G3711" t="s">
        <v>18</v>
      </c>
    </row>
    <row r="3712" spans="1:7" x14ac:dyDescent="0.25">
      <c r="A3712" t="s">
        <v>0</v>
      </c>
      <c r="B3712" t="s">
        <v>2141</v>
      </c>
      <c r="C3712">
        <v>4796765</v>
      </c>
      <c r="D3712" s="2">
        <v>2958465</v>
      </c>
      <c r="E3712" s="2">
        <v>43056</v>
      </c>
      <c r="F3712" s="28">
        <v>23334.5</v>
      </c>
      <c r="G3712" t="s">
        <v>3</v>
      </c>
    </row>
    <row r="3713" spans="1:7" x14ac:dyDescent="0.25">
      <c r="A3713" t="s">
        <v>0</v>
      </c>
      <c r="B3713" t="s">
        <v>2141</v>
      </c>
      <c r="C3713">
        <v>4797000</v>
      </c>
      <c r="D3713" s="2">
        <v>2958465</v>
      </c>
      <c r="E3713" s="2">
        <v>45207</v>
      </c>
      <c r="F3713" s="28">
        <v>913</v>
      </c>
      <c r="G3713" t="s">
        <v>18</v>
      </c>
    </row>
    <row r="3714" spans="1:7" x14ac:dyDescent="0.25">
      <c r="A3714" t="s">
        <v>0</v>
      </c>
      <c r="B3714" t="s">
        <v>2141</v>
      </c>
      <c r="C3714">
        <v>4797265</v>
      </c>
      <c r="D3714" s="2">
        <v>2958465</v>
      </c>
      <c r="E3714" s="2">
        <v>44713</v>
      </c>
      <c r="F3714" s="28">
        <v>23823.8</v>
      </c>
      <c r="G3714" t="s">
        <v>3</v>
      </c>
    </row>
    <row r="3715" spans="1:7" x14ac:dyDescent="0.25">
      <c r="A3715" t="s">
        <v>0</v>
      </c>
      <c r="B3715" t="s">
        <v>2141</v>
      </c>
      <c r="C3715">
        <v>4797400</v>
      </c>
      <c r="D3715" s="2">
        <v>2958465</v>
      </c>
      <c r="E3715" s="2">
        <v>45207</v>
      </c>
      <c r="F3715" s="28">
        <v>917</v>
      </c>
      <c r="G3715" t="s">
        <v>18</v>
      </c>
    </row>
    <row r="3716" spans="1:7" x14ac:dyDescent="0.25">
      <c r="A3716" t="s">
        <v>0</v>
      </c>
      <c r="B3716" t="s">
        <v>2141</v>
      </c>
      <c r="C3716">
        <v>4797401</v>
      </c>
      <c r="D3716" s="2">
        <v>2958465</v>
      </c>
      <c r="E3716" s="2">
        <v>45207</v>
      </c>
      <c r="F3716" s="28">
        <v>917</v>
      </c>
      <c r="G3716" t="s">
        <v>18</v>
      </c>
    </row>
    <row r="3717" spans="1:7" x14ac:dyDescent="0.25">
      <c r="A3717" t="s">
        <v>0</v>
      </c>
      <c r="B3717" t="s">
        <v>2141</v>
      </c>
      <c r="C3717">
        <v>4797765</v>
      </c>
      <c r="D3717" s="2">
        <v>2958465</v>
      </c>
      <c r="E3717" s="2">
        <v>43056</v>
      </c>
      <c r="F3717" s="28">
        <v>24018.400000000001</v>
      </c>
      <c r="G3717" t="s">
        <v>3</v>
      </c>
    </row>
    <row r="3718" spans="1:7" x14ac:dyDescent="0.25">
      <c r="A3718" t="s">
        <v>0</v>
      </c>
      <c r="B3718" t="s">
        <v>2141</v>
      </c>
      <c r="C3718">
        <v>4798000</v>
      </c>
      <c r="D3718" s="2">
        <v>2958465</v>
      </c>
      <c r="E3718" s="2">
        <v>42917</v>
      </c>
      <c r="F3718" s="28">
        <v>913</v>
      </c>
      <c r="G3718" t="s">
        <v>18</v>
      </c>
    </row>
    <row r="3719" spans="1:7" x14ac:dyDescent="0.25">
      <c r="A3719" t="s">
        <v>0</v>
      </c>
      <c r="B3719" t="s">
        <v>2141</v>
      </c>
      <c r="C3719">
        <v>4798400</v>
      </c>
      <c r="D3719" s="2">
        <v>2958465</v>
      </c>
      <c r="E3719" s="2">
        <v>44305</v>
      </c>
      <c r="F3719" s="28">
        <v>917</v>
      </c>
      <c r="G3719" t="s">
        <v>18</v>
      </c>
    </row>
    <row r="3720" spans="1:7" x14ac:dyDescent="0.25">
      <c r="A3720" t="s">
        <v>0</v>
      </c>
      <c r="B3720" t="s">
        <v>2141</v>
      </c>
      <c r="C3720">
        <v>4798401</v>
      </c>
      <c r="D3720" s="2">
        <v>2958465</v>
      </c>
      <c r="E3720" s="2">
        <v>44305</v>
      </c>
      <c r="F3720" s="28">
        <v>917</v>
      </c>
      <c r="G3720" t="s">
        <v>18</v>
      </c>
    </row>
    <row r="3721" spans="1:7" x14ac:dyDescent="0.25">
      <c r="A3721" t="s">
        <v>0</v>
      </c>
      <c r="B3721" t="s">
        <v>2141</v>
      </c>
      <c r="C3721">
        <v>4800000</v>
      </c>
      <c r="D3721" s="2">
        <v>2958465</v>
      </c>
      <c r="E3721" s="2">
        <v>42917</v>
      </c>
      <c r="F3721" s="28">
        <v>913</v>
      </c>
      <c r="G3721" t="s">
        <v>18</v>
      </c>
    </row>
    <row r="3722" spans="1:7" x14ac:dyDescent="0.25">
      <c r="A3722" t="s">
        <v>0</v>
      </c>
      <c r="B3722" t="s">
        <v>2141</v>
      </c>
      <c r="C3722">
        <v>4800400</v>
      </c>
      <c r="D3722" s="2">
        <v>2958465</v>
      </c>
      <c r="E3722" s="2">
        <v>44305</v>
      </c>
      <c r="F3722" s="28">
        <v>917</v>
      </c>
      <c r="G3722" t="s">
        <v>18</v>
      </c>
    </row>
    <row r="3723" spans="1:7" x14ac:dyDescent="0.25">
      <c r="A3723" t="s">
        <v>0</v>
      </c>
      <c r="B3723" t="s">
        <v>2141</v>
      </c>
      <c r="C3723">
        <v>4800401</v>
      </c>
      <c r="D3723" s="2">
        <v>2958465</v>
      </c>
      <c r="E3723" s="2">
        <v>44305</v>
      </c>
      <c r="F3723" s="28">
        <v>917</v>
      </c>
      <c r="G3723" t="s">
        <v>18</v>
      </c>
    </row>
    <row r="3724" spans="1:7" x14ac:dyDescent="0.25">
      <c r="A3724" t="s">
        <v>0</v>
      </c>
      <c r="B3724" t="s">
        <v>2141</v>
      </c>
      <c r="C3724">
        <v>4801000</v>
      </c>
      <c r="D3724" s="2">
        <v>2958465</v>
      </c>
      <c r="E3724" s="2">
        <v>44305</v>
      </c>
      <c r="F3724" s="28">
        <v>169</v>
      </c>
      <c r="G3724" t="s">
        <v>18</v>
      </c>
    </row>
    <row r="3725" spans="1:7" x14ac:dyDescent="0.25">
      <c r="A3725" t="s">
        <v>0</v>
      </c>
      <c r="B3725" t="s">
        <v>2141</v>
      </c>
      <c r="C3725">
        <v>4801400</v>
      </c>
      <c r="D3725" s="2">
        <v>2958465</v>
      </c>
      <c r="E3725" s="2">
        <v>44305</v>
      </c>
      <c r="F3725" s="28">
        <v>173</v>
      </c>
      <c r="G3725" t="s">
        <v>18</v>
      </c>
    </row>
    <row r="3726" spans="1:7" x14ac:dyDescent="0.25">
      <c r="A3726" t="s">
        <v>0</v>
      </c>
      <c r="B3726" t="s">
        <v>2141</v>
      </c>
      <c r="C3726">
        <v>4801401</v>
      </c>
      <c r="D3726" s="2">
        <v>2958465</v>
      </c>
      <c r="E3726" s="2">
        <v>44305</v>
      </c>
      <c r="F3726" s="28">
        <v>173</v>
      </c>
      <c r="G3726" t="s">
        <v>18</v>
      </c>
    </row>
    <row r="3727" spans="1:7" x14ac:dyDescent="0.25">
      <c r="A3727" t="s">
        <v>0</v>
      </c>
      <c r="B3727" t="s">
        <v>2141</v>
      </c>
      <c r="C3727">
        <v>4801404</v>
      </c>
      <c r="D3727" s="2">
        <v>2958465</v>
      </c>
      <c r="E3727" s="2">
        <v>44305</v>
      </c>
      <c r="F3727" s="28">
        <v>173</v>
      </c>
      <c r="G3727" t="s">
        <v>18</v>
      </c>
    </row>
    <row r="3728" spans="1:7" x14ac:dyDescent="0.25">
      <c r="A3728" t="s">
        <v>0</v>
      </c>
      <c r="B3728" t="s">
        <v>2141</v>
      </c>
      <c r="C3728">
        <v>4802000</v>
      </c>
      <c r="D3728" s="2">
        <v>2958465</v>
      </c>
      <c r="E3728" s="2">
        <v>44305</v>
      </c>
      <c r="F3728" s="28">
        <v>171</v>
      </c>
      <c r="G3728" t="s">
        <v>18</v>
      </c>
    </row>
    <row r="3729" spans="1:7" x14ac:dyDescent="0.25">
      <c r="A3729" t="s">
        <v>0</v>
      </c>
      <c r="B3729" t="s">
        <v>2141</v>
      </c>
      <c r="C3729">
        <v>4802400</v>
      </c>
      <c r="D3729" s="2">
        <v>2958465</v>
      </c>
      <c r="E3729" s="2">
        <v>44305</v>
      </c>
      <c r="F3729" s="28">
        <v>175</v>
      </c>
      <c r="G3729" t="s">
        <v>18</v>
      </c>
    </row>
    <row r="3730" spans="1:7" x14ac:dyDescent="0.25">
      <c r="A3730" t="s">
        <v>0</v>
      </c>
      <c r="B3730" t="s">
        <v>2141</v>
      </c>
      <c r="C3730">
        <v>4802401</v>
      </c>
      <c r="D3730" s="2">
        <v>2958465</v>
      </c>
      <c r="E3730" s="2">
        <v>44305</v>
      </c>
      <c r="F3730" s="28">
        <v>175</v>
      </c>
      <c r="G3730" t="s">
        <v>18</v>
      </c>
    </row>
    <row r="3731" spans="1:7" x14ac:dyDescent="0.25">
      <c r="A3731" t="s">
        <v>0</v>
      </c>
      <c r="B3731" t="s">
        <v>2141</v>
      </c>
      <c r="C3731">
        <v>4802410</v>
      </c>
      <c r="D3731" s="2">
        <v>2958465</v>
      </c>
      <c r="E3731" s="2">
        <v>44305</v>
      </c>
      <c r="F3731" s="28">
        <v>175</v>
      </c>
      <c r="G3731" t="s">
        <v>18</v>
      </c>
    </row>
    <row r="3732" spans="1:7" x14ac:dyDescent="0.25">
      <c r="A3732" t="s">
        <v>0</v>
      </c>
      <c r="B3732" t="s">
        <v>2141</v>
      </c>
      <c r="C3732">
        <v>4803000</v>
      </c>
      <c r="D3732" s="2">
        <v>2958465</v>
      </c>
      <c r="E3732" s="2">
        <v>44305</v>
      </c>
      <c r="F3732" s="28">
        <v>173</v>
      </c>
      <c r="G3732" t="s">
        <v>18</v>
      </c>
    </row>
    <row r="3733" spans="1:7" x14ac:dyDescent="0.25">
      <c r="A3733" t="s">
        <v>0</v>
      </c>
      <c r="B3733" t="s">
        <v>2141</v>
      </c>
      <c r="C3733">
        <v>4803400</v>
      </c>
      <c r="D3733" s="2">
        <v>2958465</v>
      </c>
      <c r="E3733" s="2">
        <v>44305</v>
      </c>
      <c r="F3733" s="28">
        <v>177</v>
      </c>
      <c r="G3733" t="s">
        <v>18</v>
      </c>
    </row>
    <row r="3734" spans="1:7" x14ac:dyDescent="0.25">
      <c r="A3734" t="s">
        <v>0</v>
      </c>
      <c r="B3734" t="s">
        <v>2141</v>
      </c>
      <c r="C3734">
        <v>4803401</v>
      </c>
      <c r="D3734" s="2">
        <v>2958465</v>
      </c>
      <c r="E3734" s="2">
        <v>44305</v>
      </c>
      <c r="F3734" s="28">
        <v>177</v>
      </c>
      <c r="G3734" t="s">
        <v>18</v>
      </c>
    </row>
    <row r="3735" spans="1:7" x14ac:dyDescent="0.25">
      <c r="A3735" t="s">
        <v>0</v>
      </c>
      <c r="B3735" t="s">
        <v>2141</v>
      </c>
      <c r="C3735">
        <v>4805000</v>
      </c>
      <c r="D3735" s="2">
        <v>2958465</v>
      </c>
      <c r="E3735" s="2">
        <v>44305</v>
      </c>
      <c r="F3735" s="28">
        <v>188</v>
      </c>
      <c r="G3735" t="s">
        <v>18</v>
      </c>
    </row>
    <row r="3736" spans="1:7" x14ac:dyDescent="0.25">
      <c r="A3736" t="s">
        <v>0</v>
      </c>
      <c r="B3736" t="s">
        <v>2141</v>
      </c>
      <c r="C3736">
        <v>4805400</v>
      </c>
      <c r="D3736" s="2">
        <v>2958465</v>
      </c>
      <c r="E3736" s="2">
        <v>44305</v>
      </c>
      <c r="F3736" s="28">
        <v>192</v>
      </c>
      <c r="G3736" t="s">
        <v>18</v>
      </c>
    </row>
    <row r="3737" spans="1:7" x14ac:dyDescent="0.25">
      <c r="A3737" t="s">
        <v>0</v>
      </c>
      <c r="B3737" t="s">
        <v>2141</v>
      </c>
      <c r="C3737">
        <v>4805401</v>
      </c>
      <c r="D3737" s="2">
        <v>2958465</v>
      </c>
      <c r="E3737" s="2">
        <v>44305</v>
      </c>
      <c r="F3737" s="28">
        <v>192</v>
      </c>
      <c r="G3737" t="s">
        <v>18</v>
      </c>
    </row>
    <row r="3738" spans="1:7" x14ac:dyDescent="0.25">
      <c r="A3738" t="s">
        <v>0</v>
      </c>
      <c r="B3738" t="s">
        <v>2141</v>
      </c>
      <c r="C3738">
        <v>4806000</v>
      </c>
      <c r="D3738" s="2">
        <v>2958465</v>
      </c>
      <c r="E3738" s="2">
        <v>44713</v>
      </c>
      <c r="F3738" s="28">
        <v>246</v>
      </c>
      <c r="G3738" t="s">
        <v>18</v>
      </c>
    </row>
    <row r="3739" spans="1:7" x14ac:dyDescent="0.25">
      <c r="A3739" t="s">
        <v>0</v>
      </c>
      <c r="B3739" t="s">
        <v>2141</v>
      </c>
      <c r="C3739">
        <v>4806400</v>
      </c>
      <c r="D3739" s="2">
        <v>2958465</v>
      </c>
      <c r="E3739" s="2">
        <v>44713</v>
      </c>
      <c r="F3739" s="28">
        <v>250</v>
      </c>
      <c r="G3739" t="s">
        <v>18</v>
      </c>
    </row>
    <row r="3740" spans="1:7" x14ac:dyDescent="0.25">
      <c r="A3740" t="s">
        <v>0</v>
      </c>
      <c r="B3740" t="s">
        <v>2141</v>
      </c>
      <c r="C3740">
        <v>4806401</v>
      </c>
      <c r="D3740" s="2">
        <v>2958465</v>
      </c>
      <c r="E3740" s="2">
        <v>44713</v>
      </c>
      <c r="F3740" s="28">
        <v>250</v>
      </c>
      <c r="G3740" t="s">
        <v>18</v>
      </c>
    </row>
    <row r="3741" spans="1:7" x14ac:dyDescent="0.25">
      <c r="A3741" t="s">
        <v>0</v>
      </c>
      <c r="B3741" t="s">
        <v>2141</v>
      </c>
      <c r="C3741">
        <v>4808000</v>
      </c>
      <c r="D3741" s="2">
        <v>2958465</v>
      </c>
      <c r="E3741" s="2">
        <v>45207</v>
      </c>
      <c r="F3741" s="28">
        <v>116</v>
      </c>
      <c r="G3741" t="s">
        <v>18</v>
      </c>
    </row>
    <row r="3742" spans="1:7" x14ac:dyDescent="0.25">
      <c r="A3742" t="s">
        <v>0</v>
      </c>
      <c r="B3742" t="s">
        <v>2141</v>
      </c>
      <c r="C3742">
        <v>4808400</v>
      </c>
      <c r="D3742" s="2">
        <v>2958465</v>
      </c>
      <c r="E3742" s="2">
        <v>45207</v>
      </c>
      <c r="F3742" s="28">
        <v>120</v>
      </c>
      <c r="G3742" t="s">
        <v>18</v>
      </c>
    </row>
    <row r="3743" spans="1:7" x14ac:dyDescent="0.25">
      <c r="A3743" t="s">
        <v>0</v>
      </c>
      <c r="B3743" t="s">
        <v>2141</v>
      </c>
      <c r="C3743">
        <v>4808401</v>
      </c>
      <c r="D3743" s="2">
        <v>2958465</v>
      </c>
      <c r="E3743" s="2">
        <v>45207</v>
      </c>
      <c r="F3743" s="28">
        <v>120</v>
      </c>
      <c r="G3743" t="s">
        <v>18</v>
      </c>
    </row>
    <row r="3744" spans="1:7" x14ac:dyDescent="0.25">
      <c r="A3744" t="s">
        <v>0</v>
      </c>
      <c r="B3744" t="s">
        <v>2141</v>
      </c>
      <c r="C3744">
        <v>4809000</v>
      </c>
      <c r="D3744" s="2">
        <v>2958465</v>
      </c>
      <c r="E3744" s="2">
        <v>44713</v>
      </c>
      <c r="F3744" s="28">
        <v>796</v>
      </c>
      <c r="G3744" t="s">
        <v>18</v>
      </c>
    </row>
    <row r="3745" spans="1:7" x14ac:dyDescent="0.25">
      <c r="A3745" t="s">
        <v>0</v>
      </c>
      <c r="B3745" t="s">
        <v>2141</v>
      </c>
      <c r="C3745">
        <v>4809450</v>
      </c>
      <c r="D3745" s="2">
        <v>2958465</v>
      </c>
      <c r="E3745" s="2">
        <v>45349</v>
      </c>
      <c r="F3745" s="28">
        <v>800</v>
      </c>
      <c r="G3745" t="s">
        <v>19</v>
      </c>
    </row>
    <row r="3746" spans="1:7" x14ac:dyDescent="0.25">
      <c r="A3746" t="s">
        <v>0</v>
      </c>
      <c r="B3746" t="s">
        <v>2141</v>
      </c>
      <c r="C3746">
        <v>4809455</v>
      </c>
      <c r="D3746" s="2">
        <v>2958465</v>
      </c>
      <c r="E3746" s="2">
        <v>45331</v>
      </c>
      <c r="F3746" s="28">
        <v>800</v>
      </c>
      <c r="G3746" t="s">
        <v>19</v>
      </c>
    </row>
    <row r="3747" spans="1:7" x14ac:dyDescent="0.25">
      <c r="A3747" t="s">
        <v>0</v>
      </c>
      <c r="B3747" t="s">
        <v>2141</v>
      </c>
      <c r="C3747">
        <v>4810000</v>
      </c>
      <c r="D3747" s="2">
        <v>2958465</v>
      </c>
      <c r="E3747" s="2">
        <v>44256</v>
      </c>
      <c r="F3747" s="28">
        <v>508</v>
      </c>
      <c r="G3747" t="s">
        <v>19</v>
      </c>
    </row>
    <row r="3748" spans="1:7" x14ac:dyDescent="0.25">
      <c r="A3748" t="s">
        <v>0</v>
      </c>
      <c r="B3748" t="s">
        <v>2141</v>
      </c>
      <c r="C3748">
        <v>4810450</v>
      </c>
      <c r="D3748" s="2">
        <v>2958465</v>
      </c>
      <c r="E3748" s="2">
        <v>44305</v>
      </c>
      <c r="F3748" s="28">
        <v>512</v>
      </c>
      <c r="G3748" t="s">
        <v>19</v>
      </c>
    </row>
    <row r="3749" spans="1:7" x14ac:dyDescent="0.25">
      <c r="A3749" t="s">
        <v>0</v>
      </c>
      <c r="B3749" t="s">
        <v>2141</v>
      </c>
      <c r="C3749">
        <v>4810458</v>
      </c>
      <c r="D3749" s="2">
        <v>2958465</v>
      </c>
      <c r="E3749" s="2">
        <v>44305</v>
      </c>
      <c r="F3749" s="28">
        <v>512</v>
      </c>
      <c r="G3749" t="s">
        <v>19</v>
      </c>
    </row>
    <row r="3750" spans="1:7" x14ac:dyDescent="0.25">
      <c r="A3750" t="s">
        <v>0</v>
      </c>
      <c r="B3750" t="s">
        <v>2141</v>
      </c>
      <c r="C3750">
        <v>4811000</v>
      </c>
      <c r="D3750" s="2">
        <v>2958465</v>
      </c>
      <c r="E3750" s="2">
        <v>45207</v>
      </c>
      <c r="F3750" s="28">
        <v>186</v>
      </c>
      <c r="G3750" t="s">
        <v>18</v>
      </c>
    </row>
    <row r="3751" spans="1:7" x14ac:dyDescent="0.25">
      <c r="A3751" t="s">
        <v>0</v>
      </c>
      <c r="B3751" t="s">
        <v>2141</v>
      </c>
      <c r="C3751">
        <v>4811400</v>
      </c>
      <c r="D3751" s="2">
        <v>2958465</v>
      </c>
      <c r="E3751" s="2">
        <v>45207</v>
      </c>
      <c r="F3751" s="28">
        <v>190</v>
      </c>
      <c r="G3751" t="s">
        <v>18</v>
      </c>
    </row>
    <row r="3752" spans="1:7" x14ac:dyDescent="0.25">
      <c r="A3752" t="s">
        <v>0</v>
      </c>
      <c r="B3752" t="s">
        <v>2141</v>
      </c>
      <c r="C3752">
        <v>4811401</v>
      </c>
      <c r="D3752" s="2">
        <v>2958465</v>
      </c>
      <c r="E3752" s="2">
        <v>45207</v>
      </c>
      <c r="F3752" s="28">
        <v>190</v>
      </c>
      <c r="G3752" t="s">
        <v>18</v>
      </c>
    </row>
    <row r="3753" spans="1:7" x14ac:dyDescent="0.25">
      <c r="A3753" t="s">
        <v>0</v>
      </c>
      <c r="B3753" t="s">
        <v>2141</v>
      </c>
      <c r="C3753">
        <v>4812000</v>
      </c>
      <c r="D3753" s="2">
        <v>2958465</v>
      </c>
      <c r="E3753" s="2">
        <v>43344</v>
      </c>
      <c r="F3753" s="28">
        <v>206</v>
      </c>
      <c r="G3753" t="s">
        <v>18</v>
      </c>
    </row>
    <row r="3754" spans="1:7" x14ac:dyDescent="0.25">
      <c r="A3754" t="s">
        <v>0</v>
      </c>
      <c r="B3754" t="s">
        <v>2141</v>
      </c>
      <c r="C3754">
        <v>4812400</v>
      </c>
      <c r="D3754" s="2">
        <v>2958465</v>
      </c>
      <c r="E3754" s="2">
        <v>44305</v>
      </c>
      <c r="F3754" s="28">
        <v>210</v>
      </c>
      <c r="G3754" t="s">
        <v>18</v>
      </c>
    </row>
    <row r="3755" spans="1:7" x14ac:dyDescent="0.25">
      <c r="A3755" t="s">
        <v>0</v>
      </c>
      <c r="B3755" t="s">
        <v>2141</v>
      </c>
      <c r="C3755">
        <v>4812401</v>
      </c>
      <c r="D3755" s="2">
        <v>2958465</v>
      </c>
      <c r="E3755" s="2">
        <v>44305</v>
      </c>
      <c r="F3755" s="28">
        <v>210</v>
      </c>
      <c r="G3755" t="s">
        <v>18</v>
      </c>
    </row>
    <row r="3756" spans="1:7" x14ac:dyDescent="0.25">
      <c r="A3756" t="s">
        <v>0</v>
      </c>
      <c r="B3756" t="s">
        <v>2141</v>
      </c>
      <c r="C3756">
        <v>4813000</v>
      </c>
      <c r="D3756" s="2">
        <v>2958465</v>
      </c>
      <c r="E3756" s="2">
        <v>44305</v>
      </c>
      <c r="F3756" s="28">
        <v>629</v>
      </c>
      <c r="G3756" t="s">
        <v>18</v>
      </c>
    </row>
    <row r="3757" spans="1:7" x14ac:dyDescent="0.25">
      <c r="A3757" t="s">
        <v>0</v>
      </c>
      <c r="B3757" t="s">
        <v>2141</v>
      </c>
      <c r="C3757">
        <v>4813288</v>
      </c>
      <c r="D3757" s="2">
        <v>2958465</v>
      </c>
      <c r="E3757" s="2">
        <v>44574</v>
      </c>
      <c r="F3757" s="28">
        <v>643</v>
      </c>
      <c r="G3757" t="s">
        <v>18</v>
      </c>
    </row>
    <row r="3758" spans="1:7" x14ac:dyDescent="0.25">
      <c r="A3758" t="s">
        <v>0</v>
      </c>
      <c r="B3758" t="s">
        <v>2141</v>
      </c>
      <c r="C3758">
        <v>4813400</v>
      </c>
      <c r="D3758" s="2">
        <v>2958465</v>
      </c>
      <c r="E3758" s="2">
        <v>44305</v>
      </c>
      <c r="F3758" s="28">
        <v>633</v>
      </c>
      <c r="G3758" t="s">
        <v>18</v>
      </c>
    </row>
    <row r="3759" spans="1:7" x14ac:dyDescent="0.25">
      <c r="A3759" t="s">
        <v>0</v>
      </c>
      <c r="B3759" t="s">
        <v>2141</v>
      </c>
      <c r="C3759">
        <v>4813401</v>
      </c>
      <c r="D3759" s="2">
        <v>2958465</v>
      </c>
      <c r="E3759" s="2">
        <v>44305</v>
      </c>
      <c r="F3759" s="28">
        <v>633</v>
      </c>
      <c r="G3759" t="s">
        <v>18</v>
      </c>
    </row>
    <row r="3760" spans="1:7" x14ac:dyDescent="0.25">
      <c r="A3760" t="s">
        <v>0</v>
      </c>
      <c r="B3760" t="s">
        <v>2141</v>
      </c>
      <c r="C3760">
        <v>4814000</v>
      </c>
      <c r="D3760" s="2">
        <v>2958465</v>
      </c>
      <c r="E3760" s="2">
        <v>44713</v>
      </c>
      <c r="F3760" s="28">
        <v>256</v>
      </c>
      <c r="G3760" t="s">
        <v>18</v>
      </c>
    </row>
    <row r="3761" spans="1:7" x14ac:dyDescent="0.25">
      <c r="A3761" t="s">
        <v>0</v>
      </c>
      <c r="B3761" t="s">
        <v>2141</v>
      </c>
      <c r="C3761">
        <v>4814400</v>
      </c>
      <c r="D3761" s="2">
        <v>2958465</v>
      </c>
      <c r="E3761" s="2">
        <v>44713</v>
      </c>
      <c r="F3761" s="28">
        <v>260</v>
      </c>
      <c r="G3761" t="s">
        <v>18</v>
      </c>
    </row>
    <row r="3762" spans="1:7" x14ac:dyDescent="0.25">
      <c r="A3762" t="s">
        <v>0</v>
      </c>
      <c r="B3762" t="s">
        <v>2141</v>
      </c>
      <c r="C3762">
        <v>4814401</v>
      </c>
      <c r="D3762" s="2">
        <v>2958465</v>
      </c>
      <c r="E3762" s="2">
        <v>44713</v>
      </c>
      <c r="F3762" s="28">
        <v>260</v>
      </c>
      <c r="G3762" t="s">
        <v>18</v>
      </c>
    </row>
    <row r="3763" spans="1:7" x14ac:dyDescent="0.25">
      <c r="A3763" t="s">
        <v>0</v>
      </c>
      <c r="B3763" t="s">
        <v>2141</v>
      </c>
      <c r="C3763">
        <v>4846000</v>
      </c>
      <c r="D3763" s="2">
        <v>2958465</v>
      </c>
      <c r="E3763" s="2">
        <v>45729</v>
      </c>
      <c r="F3763" s="28">
        <v>896</v>
      </c>
      <c r="G3763" t="s">
        <v>18</v>
      </c>
    </row>
    <row r="3764" spans="1:7" x14ac:dyDescent="0.25">
      <c r="A3764" t="s">
        <v>0</v>
      </c>
      <c r="B3764" t="s">
        <v>2141</v>
      </c>
      <c r="C3764">
        <v>4846400</v>
      </c>
      <c r="D3764" s="2">
        <v>2958465</v>
      </c>
      <c r="E3764" s="2">
        <v>45729</v>
      </c>
      <c r="F3764" s="28">
        <v>900</v>
      </c>
      <c r="G3764" t="s">
        <v>18</v>
      </c>
    </row>
    <row r="3765" spans="1:7" x14ac:dyDescent="0.25">
      <c r="A3765" t="s">
        <v>0</v>
      </c>
      <c r="B3765" t="s">
        <v>2141</v>
      </c>
      <c r="C3765">
        <v>4846401</v>
      </c>
      <c r="D3765" s="2">
        <v>2958465</v>
      </c>
      <c r="E3765" s="2">
        <v>45729</v>
      </c>
      <c r="F3765" s="28">
        <v>900</v>
      </c>
      <c r="G3765" t="s">
        <v>18</v>
      </c>
    </row>
    <row r="3766" spans="1:7" x14ac:dyDescent="0.25">
      <c r="A3766" t="s">
        <v>0</v>
      </c>
      <c r="B3766" t="s">
        <v>2141</v>
      </c>
      <c r="C3766">
        <v>4902000</v>
      </c>
      <c r="D3766" s="2">
        <v>2958465</v>
      </c>
      <c r="E3766" s="2">
        <v>45783</v>
      </c>
      <c r="F3766" s="28">
        <v>176</v>
      </c>
      <c r="G3766" t="s">
        <v>18</v>
      </c>
    </row>
    <row r="3767" spans="1:7" x14ac:dyDescent="0.25">
      <c r="A3767" t="s">
        <v>0</v>
      </c>
      <c r="B3767" t="s">
        <v>2141</v>
      </c>
      <c r="C3767">
        <v>4902400</v>
      </c>
      <c r="D3767" s="2">
        <v>2958465</v>
      </c>
      <c r="E3767" s="2">
        <v>45783</v>
      </c>
      <c r="F3767" s="28">
        <v>180</v>
      </c>
      <c r="G3767" t="s">
        <v>18</v>
      </c>
    </row>
    <row r="3768" spans="1:7" x14ac:dyDescent="0.25">
      <c r="A3768" t="s">
        <v>0</v>
      </c>
      <c r="B3768" t="s">
        <v>2141</v>
      </c>
      <c r="C3768">
        <v>4902401</v>
      </c>
      <c r="D3768" s="2">
        <v>2958465</v>
      </c>
      <c r="E3768" s="2">
        <v>45783</v>
      </c>
      <c r="F3768" s="28">
        <v>180</v>
      </c>
      <c r="G3768" t="s">
        <v>18</v>
      </c>
    </row>
    <row r="3769" spans="1:7" x14ac:dyDescent="0.25">
      <c r="A3769" t="s">
        <v>0</v>
      </c>
      <c r="B3769" t="s">
        <v>2141</v>
      </c>
      <c r="C3769">
        <v>4903233</v>
      </c>
      <c r="D3769" s="2">
        <v>2958465</v>
      </c>
      <c r="E3769" s="2">
        <v>44256</v>
      </c>
      <c r="F3769" s="28">
        <v>845</v>
      </c>
      <c r="G3769" t="s">
        <v>2</v>
      </c>
    </row>
    <row r="3770" spans="1:7" x14ac:dyDescent="0.25">
      <c r="A3770" t="s">
        <v>0</v>
      </c>
      <c r="B3770" t="s">
        <v>2141</v>
      </c>
      <c r="C3770">
        <v>4903234</v>
      </c>
      <c r="D3770" s="2">
        <v>2958465</v>
      </c>
      <c r="E3770" s="2">
        <v>44256</v>
      </c>
      <c r="F3770" s="28">
        <v>845</v>
      </c>
      <c r="G3770" t="s">
        <v>2</v>
      </c>
    </row>
    <row r="3771" spans="1:7" x14ac:dyDescent="0.25">
      <c r="A3771" t="s">
        <v>0</v>
      </c>
      <c r="B3771" t="s">
        <v>2141</v>
      </c>
      <c r="C3771">
        <v>4903265</v>
      </c>
      <c r="D3771" s="2">
        <v>2958465</v>
      </c>
      <c r="E3771" s="2">
        <v>44256</v>
      </c>
      <c r="F3771" s="28">
        <v>3282.5</v>
      </c>
      <c r="G3771" t="s">
        <v>3</v>
      </c>
    </row>
    <row r="3772" spans="1:7" x14ac:dyDescent="0.25">
      <c r="A3772" t="s">
        <v>0</v>
      </c>
      <c r="B3772" t="s">
        <v>2141</v>
      </c>
      <c r="C3772">
        <v>4903733</v>
      </c>
      <c r="D3772" s="2">
        <v>2958465</v>
      </c>
      <c r="E3772" s="2">
        <v>42929</v>
      </c>
      <c r="F3772" s="28">
        <v>845</v>
      </c>
      <c r="G3772" t="s">
        <v>2</v>
      </c>
    </row>
    <row r="3773" spans="1:7" x14ac:dyDescent="0.25">
      <c r="A3773" t="s">
        <v>0</v>
      </c>
      <c r="B3773" t="s">
        <v>2141</v>
      </c>
      <c r="C3773">
        <v>4903734</v>
      </c>
      <c r="D3773" s="2">
        <v>2958465</v>
      </c>
      <c r="E3773" s="2">
        <v>42929</v>
      </c>
      <c r="F3773" s="28">
        <v>845</v>
      </c>
      <c r="G3773" t="s">
        <v>2</v>
      </c>
    </row>
    <row r="3774" spans="1:7" x14ac:dyDescent="0.25">
      <c r="A3774" t="s">
        <v>0</v>
      </c>
      <c r="B3774" t="s">
        <v>2141</v>
      </c>
      <c r="C3774">
        <v>4903765</v>
      </c>
      <c r="D3774" s="2">
        <v>2958465</v>
      </c>
      <c r="E3774" s="2">
        <v>42929</v>
      </c>
      <c r="F3774" s="28">
        <v>3295.5</v>
      </c>
      <c r="G3774" t="s">
        <v>3</v>
      </c>
    </row>
    <row r="3775" spans="1:7" x14ac:dyDescent="0.25">
      <c r="A3775" t="s">
        <v>0</v>
      </c>
      <c r="B3775" t="s">
        <v>2141</v>
      </c>
      <c r="C3775">
        <v>4904183</v>
      </c>
      <c r="D3775" s="2">
        <v>2958465</v>
      </c>
      <c r="E3775" s="2">
        <v>40742</v>
      </c>
      <c r="F3775" s="28">
        <v>135.19999999999999</v>
      </c>
      <c r="G3775" t="s">
        <v>2</v>
      </c>
    </row>
    <row r="3776" spans="1:7" x14ac:dyDescent="0.25">
      <c r="A3776" t="s">
        <v>0</v>
      </c>
      <c r="B3776" t="s">
        <v>2141</v>
      </c>
      <c r="C3776">
        <v>4904184</v>
      </c>
      <c r="D3776" s="2">
        <v>2958465</v>
      </c>
      <c r="E3776" s="2">
        <v>40742</v>
      </c>
      <c r="F3776" s="28">
        <v>135.19999999999999</v>
      </c>
      <c r="G3776" t="s">
        <v>2</v>
      </c>
    </row>
    <row r="3777" spans="1:7" x14ac:dyDescent="0.25">
      <c r="A3777" t="s">
        <v>0</v>
      </c>
      <c r="B3777" t="s">
        <v>2141</v>
      </c>
      <c r="C3777">
        <v>4904265</v>
      </c>
      <c r="D3777" s="2">
        <v>2958465</v>
      </c>
      <c r="E3777" s="2">
        <v>40742</v>
      </c>
      <c r="F3777" s="28">
        <v>2522</v>
      </c>
      <c r="G3777" t="s">
        <v>3</v>
      </c>
    </row>
    <row r="3778" spans="1:7" x14ac:dyDescent="0.25">
      <c r="A3778" t="s">
        <v>0</v>
      </c>
      <c r="B3778" t="s">
        <v>2141</v>
      </c>
      <c r="C3778">
        <v>4904683</v>
      </c>
      <c r="D3778" s="2">
        <v>2958465</v>
      </c>
      <c r="E3778" s="2">
        <v>40742</v>
      </c>
      <c r="F3778" s="28">
        <v>126.75</v>
      </c>
      <c r="G3778" t="s">
        <v>2</v>
      </c>
    </row>
    <row r="3779" spans="1:7" x14ac:dyDescent="0.25">
      <c r="A3779" t="s">
        <v>0</v>
      </c>
      <c r="B3779" t="s">
        <v>2141</v>
      </c>
      <c r="C3779">
        <v>4904684</v>
      </c>
      <c r="D3779" s="2">
        <v>2958465</v>
      </c>
      <c r="E3779" s="2">
        <v>40742</v>
      </c>
      <c r="F3779" s="28">
        <v>126.75</v>
      </c>
      <c r="G3779" t="s">
        <v>2</v>
      </c>
    </row>
    <row r="3780" spans="1:7" x14ac:dyDescent="0.25">
      <c r="A3780" t="s">
        <v>0</v>
      </c>
      <c r="B3780" t="s">
        <v>2141</v>
      </c>
      <c r="C3780">
        <v>4904733</v>
      </c>
      <c r="D3780" s="2">
        <v>2958465</v>
      </c>
      <c r="E3780" s="2">
        <v>39777</v>
      </c>
      <c r="F3780" s="28">
        <v>527</v>
      </c>
      <c r="G3780" t="s">
        <v>2</v>
      </c>
    </row>
    <row r="3781" spans="1:7" x14ac:dyDescent="0.25">
      <c r="A3781" t="s">
        <v>0</v>
      </c>
      <c r="B3781" t="s">
        <v>2141</v>
      </c>
      <c r="C3781">
        <v>4904734</v>
      </c>
      <c r="D3781" s="2">
        <v>2958465</v>
      </c>
      <c r="E3781" s="2">
        <v>39777</v>
      </c>
      <c r="F3781" s="28">
        <v>527</v>
      </c>
      <c r="G3781" t="s">
        <v>2</v>
      </c>
    </row>
    <row r="3782" spans="1:7" x14ac:dyDescent="0.25">
      <c r="A3782" t="s">
        <v>0</v>
      </c>
      <c r="B3782" t="s">
        <v>2141</v>
      </c>
      <c r="C3782">
        <v>4904763</v>
      </c>
      <c r="D3782" s="2">
        <v>2958465</v>
      </c>
      <c r="E3782" s="2">
        <v>40299</v>
      </c>
      <c r="F3782" s="28">
        <v>1956.5</v>
      </c>
      <c r="G3782" t="s">
        <v>3</v>
      </c>
    </row>
    <row r="3783" spans="1:7" x14ac:dyDescent="0.25">
      <c r="A3783" t="s">
        <v>0</v>
      </c>
      <c r="B3783" t="s">
        <v>2141</v>
      </c>
      <c r="C3783">
        <v>4904765</v>
      </c>
      <c r="D3783" s="2">
        <v>2958465</v>
      </c>
      <c r="E3783" s="2">
        <v>40742</v>
      </c>
      <c r="F3783" s="28">
        <v>2353</v>
      </c>
      <c r="G3783" t="s">
        <v>3</v>
      </c>
    </row>
    <row r="3784" spans="1:7" x14ac:dyDescent="0.25">
      <c r="A3784" t="s">
        <v>0</v>
      </c>
      <c r="B3784" t="s">
        <v>2141</v>
      </c>
      <c r="C3784">
        <v>4905000</v>
      </c>
      <c r="D3784" s="2">
        <v>2958465</v>
      </c>
      <c r="E3784" s="2">
        <v>45783</v>
      </c>
      <c r="F3784" s="28">
        <v>176</v>
      </c>
      <c r="G3784" t="s">
        <v>18</v>
      </c>
    </row>
    <row r="3785" spans="1:7" x14ac:dyDescent="0.25">
      <c r="A3785" t="s">
        <v>0</v>
      </c>
      <c r="B3785" t="s">
        <v>2141</v>
      </c>
      <c r="C3785">
        <v>4905400</v>
      </c>
      <c r="D3785" s="2">
        <v>2958465</v>
      </c>
      <c r="E3785" s="2">
        <v>45783</v>
      </c>
      <c r="F3785" s="28">
        <v>180</v>
      </c>
      <c r="G3785" t="s">
        <v>18</v>
      </c>
    </row>
    <row r="3786" spans="1:7" x14ac:dyDescent="0.25">
      <c r="A3786" t="s">
        <v>0</v>
      </c>
      <c r="B3786" t="s">
        <v>2141</v>
      </c>
      <c r="C3786">
        <v>4905401</v>
      </c>
      <c r="D3786" s="2">
        <v>2958465</v>
      </c>
      <c r="E3786" s="2">
        <v>45783</v>
      </c>
      <c r="F3786" s="28">
        <v>180</v>
      </c>
      <c r="G3786" t="s">
        <v>18</v>
      </c>
    </row>
    <row r="3787" spans="1:7" x14ac:dyDescent="0.25">
      <c r="A3787" t="s">
        <v>0</v>
      </c>
      <c r="B3787" t="s">
        <v>2141</v>
      </c>
      <c r="C3787">
        <v>4906000</v>
      </c>
      <c r="D3787" s="2">
        <v>2958465</v>
      </c>
      <c r="E3787" s="2">
        <v>45783</v>
      </c>
      <c r="F3787" s="28">
        <v>184</v>
      </c>
      <c r="G3787" t="s">
        <v>18</v>
      </c>
    </row>
    <row r="3788" spans="1:7" x14ac:dyDescent="0.25">
      <c r="A3788" t="s">
        <v>0</v>
      </c>
      <c r="B3788" t="s">
        <v>2141</v>
      </c>
      <c r="C3788">
        <v>4906173</v>
      </c>
      <c r="D3788" s="2">
        <v>2958465</v>
      </c>
      <c r="E3788" s="2">
        <v>45223</v>
      </c>
      <c r="F3788" s="28">
        <v>128.69999999999999</v>
      </c>
      <c r="G3788" t="s">
        <v>2</v>
      </c>
    </row>
    <row r="3789" spans="1:7" x14ac:dyDescent="0.25">
      <c r="A3789" t="s">
        <v>0</v>
      </c>
      <c r="B3789" t="s">
        <v>2141</v>
      </c>
      <c r="C3789">
        <v>4906174</v>
      </c>
      <c r="D3789" s="2">
        <v>2958465</v>
      </c>
      <c r="E3789" s="2">
        <v>45223</v>
      </c>
      <c r="F3789" s="28">
        <v>128.69999999999999</v>
      </c>
      <c r="G3789" t="s">
        <v>2</v>
      </c>
    </row>
    <row r="3790" spans="1:7" x14ac:dyDescent="0.25">
      <c r="A3790" t="s">
        <v>0</v>
      </c>
      <c r="B3790" t="s">
        <v>2141</v>
      </c>
      <c r="C3790">
        <v>4906175</v>
      </c>
      <c r="D3790" s="2">
        <v>2958465</v>
      </c>
      <c r="E3790" s="2">
        <v>45223</v>
      </c>
      <c r="F3790" s="28">
        <v>128.69999999999999</v>
      </c>
      <c r="G3790" t="s">
        <v>2</v>
      </c>
    </row>
    <row r="3791" spans="1:7" x14ac:dyDescent="0.25">
      <c r="A3791" t="s">
        <v>0</v>
      </c>
      <c r="B3791" t="s">
        <v>2141</v>
      </c>
      <c r="C3791">
        <v>4906181</v>
      </c>
      <c r="D3791" s="2">
        <v>2958465</v>
      </c>
      <c r="E3791" s="2">
        <v>45223</v>
      </c>
      <c r="F3791" s="28">
        <v>243.75</v>
      </c>
      <c r="G3791" t="s">
        <v>2</v>
      </c>
    </row>
    <row r="3792" spans="1:7" x14ac:dyDescent="0.25">
      <c r="A3792" t="s">
        <v>0</v>
      </c>
      <c r="B3792" t="s">
        <v>2141</v>
      </c>
      <c r="C3792">
        <v>4906183</v>
      </c>
      <c r="D3792" s="2">
        <v>2958465</v>
      </c>
      <c r="E3792" s="2">
        <v>45223</v>
      </c>
      <c r="F3792" s="28">
        <v>243.75</v>
      </c>
      <c r="G3792" t="s">
        <v>2</v>
      </c>
    </row>
    <row r="3793" spans="1:7" x14ac:dyDescent="0.25">
      <c r="A3793" t="s">
        <v>0</v>
      </c>
      <c r="B3793" t="s">
        <v>2141</v>
      </c>
      <c r="C3793">
        <v>4906184</v>
      </c>
      <c r="D3793" s="2">
        <v>2958465</v>
      </c>
      <c r="E3793" s="2">
        <v>45223</v>
      </c>
      <c r="F3793" s="28">
        <v>243.75</v>
      </c>
      <c r="G3793" t="s">
        <v>2</v>
      </c>
    </row>
    <row r="3794" spans="1:7" x14ac:dyDescent="0.25">
      <c r="A3794" t="s">
        <v>0</v>
      </c>
      <c r="B3794" t="s">
        <v>2141</v>
      </c>
      <c r="C3794">
        <v>4906187</v>
      </c>
      <c r="D3794" s="2">
        <v>2958465</v>
      </c>
      <c r="E3794" s="2">
        <v>44764</v>
      </c>
      <c r="F3794" s="28">
        <v>234</v>
      </c>
      <c r="G3794" t="s">
        <v>2</v>
      </c>
    </row>
    <row r="3795" spans="1:7" x14ac:dyDescent="0.25">
      <c r="A3795" t="s">
        <v>0</v>
      </c>
      <c r="B3795" t="s">
        <v>2141</v>
      </c>
      <c r="C3795">
        <v>4906188</v>
      </c>
      <c r="D3795" s="2">
        <v>2958465</v>
      </c>
      <c r="E3795" s="2">
        <v>44764</v>
      </c>
      <c r="F3795" s="28">
        <v>234</v>
      </c>
      <c r="G3795" t="s">
        <v>2</v>
      </c>
    </row>
    <row r="3796" spans="1:7" x14ac:dyDescent="0.25">
      <c r="A3796" t="s">
        <v>0</v>
      </c>
      <c r="B3796" t="s">
        <v>2141</v>
      </c>
      <c r="C3796">
        <v>4906229</v>
      </c>
      <c r="D3796" s="2">
        <v>2958465</v>
      </c>
      <c r="E3796" s="2">
        <v>45223</v>
      </c>
      <c r="F3796" s="28">
        <v>243.75</v>
      </c>
      <c r="G3796" t="s">
        <v>2</v>
      </c>
    </row>
    <row r="3797" spans="1:7" x14ac:dyDescent="0.25">
      <c r="A3797" t="s">
        <v>0</v>
      </c>
      <c r="B3797" t="s">
        <v>2141</v>
      </c>
      <c r="C3797">
        <v>4906233</v>
      </c>
      <c r="D3797" s="2">
        <v>2958465</v>
      </c>
      <c r="E3797" s="2">
        <v>45223</v>
      </c>
      <c r="F3797" s="28">
        <v>1153.75</v>
      </c>
      <c r="G3797" t="s">
        <v>2</v>
      </c>
    </row>
    <row r="3798" spans="1:7" x14ac:dyDescent="0.25">
      <c r="A3798" t="s">
        <v>0</v>
      </c>
      <c r="B3798" t="s">
        <v>2141</v>
      </c>
      <c r="C3798">
        <v>4906234</v>
      </c>
      <c r="D3798" s="2">
        <v>2958465</v>
      </c>
      <c r="E3798" s="2">
        <v>45223</v>
      </c>
      <c r="F3798" s="28">
        <v>1153.75</v>
      </c>
      <c r="G3798" t="s">
        <v>2</v>
      </c>
    </row>
    <row r="3799" spans="1:7" x14ac:dyDescent="0.25">
      <c r="A3799" t="s">
        <v>0</v>
      </c>
      <c r="B3799" t="s">
        <v>2141</v>
      </c>
      <c r="C3799">
        <v>4906240</v>
      </c>
      <c r="D3799" s="2">
        <v>2958465</v>
      </c>
      <c r="E3799" s="2">
        <v>45223</v>
      </c>
      <c r="F3799" s="28">
        <v>1153.75</v>
      </c>
      <c r="G3799" t="s">
        <v>2</v>
      </c>
    </row>
    <row r="3800" spans="1:7" x14ac:dyDescent="0.25">
      <c r="A3800" t="s">
        <v>0</v>
      </c>
      <c r="B3800" t="s">
        <v>2141</v>
      </c>
      <c r="C3800">
        <v>4906242</v>
      </c>
      <c r="D3800" s="2">
        <v>2958465</v>
      </c>
      <c r="E3800" s="2">
        <v>45694</v>
      </c>
      <c r="F3800" s="28">
        <v>2288</v>
      </c>
      <c r="G3800" t="s">
        <v>3</v>
      </c>
    </row>
    <row r="3801" spans="1:7" x14ac:dyDescent="0.25">
      <c r="A3801" t="s">
        <v>0</v>
      </c>
      <c r="B3801" t="s">
        <v>2141</v>
      </c>
      <c r="C3801">
        <v>4906245</v>
      </c>
      <c r="D3801" s="2">
        <v>2958465</v>
      </c>
      <c r="E3801" s="2">
        <v>45223</v>
      </c>
      <c r="F3801" s="28">
        <v>1153.75</v>
      </c>
      <c r="G3801" t="s">
        <v>2</v>
      </c>
    </row>
    <row r="3802" spans="1:7" x14ac:dyDescent="0.25">
      <c r="A3802" t="s">
        <v>0</v>
      </c>
      <c r="B3802" t="s">
        <v>2141</v>
      </c>
      <c r="C3802">
        <v>4906400</v>
      </c>
      <c r="D3802" s="2">
        <v>2958465</v>
      </c>
      <c r="E3802" s="2">
        <v>45783</v>
      </c>
      <c r="F3802" s="28">
        <v>188</v>
      </c>
      <c r="G3802" t="s">
        <v>18</v>
      </c>
    </row>
    <row r="3803" spans="1:7" x14ac:dyDescent="0.25">
      <c r="A3803" t="s">
        <v>0</v>
      </c>
      <c r="B3803" t="s">
        <v>2141</v>
      </c>
      <c r="C3803">
        <v>4906401</v>
      </c>
      <c r="D3803" s="2">
        <v>2958465</v>
      </c>
      <c r="E3803" s="2">
        <v>45783</v>
      </c>
      <c r="F3803" s="28">
        <v>188</v>
      </c>
      <c r="G3803" t="s">
        <v>18</v>
      </c>
    </row>
    <row r="3804" spans="1:7" x14ac:dyDescent="0.25">
      <c r="A3804" t="s">
        <v>0</v>
      </c>
      <c r="B3804" t="s">
        <v>2141</v>
      </c>
      <c r="C3804">
        <v>4906403</v>
      </c>
      <c r="D3804" s="2">
        <v>2958465</v>
      </c>
      <c r="E3804" s="2">
        <v>45783</v>
      </c>
      <c r="F3804" s="28">
        <v>188</v>
      </c>
      <c r="G3804" t="s">
        <v>18</v>
      </c>
    </row>
    <row r="3805" spans="1:7" x14ac:dyDescent="0.25">
      <c r="A3805" t="s">
        <v>0</v>
      </c>
      <c r="B3805" t="s">
        <v>2141</v>
      </c>
      <c r="C3805">
        <v>4906673</v>
      </c>
      <c r="D3805" s="2">
        <v>2958465</v>
      </c>
      <c r="E3805" s="2">
        <v>43344</v>
      </c>
      <c r="F3805" s="28">
        <v>83.2</v>
      </c>
      <c r="G3805" t="s">
        <v>2</v>
      </c>
    </row>
    <row r="3806" spans="1:7" x14ac:dyDescent="0.25">
      <c r="A3806" t="s">
        <v>0</v>
      </c>
      <c r="B3806" t="s">
        <v>2141</v>
      </c>
      <c r="C3806">
        <v>4906675</v>
      </c>
      <c r="D3806" s="2">
        <v>2958465</v>
      </c>
      <c r="E3806" s="2">
        <v>43344</v>
      </c>
      <c r="F3806" s="28">
        <v>83.2</v>
      </c>
      <c r="G3806" t="s">
        <v>2</v>
      </c>
    </row>
    <row r="3807" spans="1:7" x14ac:dyDescent="0.25">
      <c r="A3807" t="s">
        <v>0</v>
      </c>
      <c r="B3807" t="s">
        <v>2141</v>
      </c>
      <c r="C3807">
        <v>4906683</v>
      </c>
      <c r="D3807" s="2">
        <v>2958465</v>
      </c>
      <c r="E3807" s="2">
        <v>43344</v>
      </c>
      <c r="F3807" s="28">
        <v>158.6</v>
      </c>
      <c r="G3807" t="s">
        <v>2</v>
      </c>
    </row>
    <row r="3808" spans="1:7" x14ac:dyDescent="0.25">
      <c r="A3808" t="s">
        <v>0</v>
      </c>
      <c r="B3808" t="s">
        <v>2141</v>
      </c>
      <c r="C3808">
        <v>4906684</v>
      </c>
      <c r="D3808" s="2">
        <v>2958465</v>
      </c>
      <c r="E3808" s="2">
        <v>43344</v>
      </c>
      <c r="F3808" s="28">
        <v>158.6</v>
      </c>
      <c r="G3808" t="s">
        <v>2</v>
      </c>
    </row>
    <row r="3809" spans="1:7" x14ac:dyDescent="0.25">
      <c r="A3809" t="s">
        <v>0</v>
      </c>
      <c r="B3809" t="s">
        <v>2141</v>
      </c>
      <c r="C3809">
        <v>4906687</v>
      </c>
      <c r="D3809" s="2">
        <v>2958465</v>
      </c>
      <c r="E3809" s="2">
        <v>43344</v>
      </c>
      <c r="F3809" s="28">
        <v>157.94999999999999</v>
      </c>
      <c r="G3809" t="s">
        <v>2</v>
      </c>
    </row>
    <row r="3810" spans="1:7" x14ac:dyDescent="0.25">
      <c r="A3810" t="s">
        <v>0</v>
      </c>
      <c r="B3810" t="s">
        <v>2141</v>
      </c>
      <c r="C3810">
        <v>4906688</v>
      </c>
      <c r="D3810" s="2">
        <v>2958465</v>
      </c>
      <c r="E3810" s="2">
        <v>43344</v>
      </c>
      <c r="F3810" s="28">
        <v>157.94999999999999</v>
      </c>
      <c r="G3810" t="s">
        <v>2</v>
      </c>
    </row>
    <row r="3811" spans="1:7" x14ac:dyDescent="0.25">
      <c r="A3811" t="s">
        <v>0</v>
      </c>
      <c r="B3811" t="s">
        <v>2141</v>
      </c>
      <c r="C3811">
        <v>4906733</v>
      </c>
      <c r="D3811" s="2">
        <v>2958465</v>
      </c>
      <c r="E3811" s="2">
        <v>43344</v>
      </c>
      <c r="F3811" s="28">
        <v>767</v>
      </c>
      <c r="G3811" t="s">
        <v>2</v>
      </c>
    </row>
    <row r="3812" spans="1:7" x14ac:dyDescent="0.25">
      <c r="A3812" t="s">
        <v>0</v>
      </c>
      <c r="B3812" t="s">
        <v>2141</v>
      </c>
      <c r="C3812">
        <v>4906734</v>
      </c>
      <c r="D3812" s="2">
        <v>2958465</v>
      </c>
      <c r="E3812" s="2">
        <v>43344</v>
      </c>
      <c r="F3812" s="28">
        <v>767</v>
      </c>
      <c r="G3812" t="s">
        <v>2</v>
      </c>
    </row>
    <row r="3813" spans="1:7" x14ac:dyDescent="0.25">
      <c r="A3813" t="s">
        <v>0</v>
      </c>
      <c r="B3813" t="s">
        <v>2141</v>
      </c>
      <c r="C3813">
        <v>4909183</v>
      </c>
      <c r="D3813" s="2">
        <v>2958465</v>
      </c>
      <c r="E3813" s="2">
        <v>41320</v>
      </c>
      <c r="F3813" s="28">
        <v>157.30000000000001</v>
      </c>
      <c r="G3813" t="s">
        <v>2</v>
      </c>
    </row>
    <row r="3814" spans="1:7" x14ac:dyDescent="0.25">
      <c r="A3814" t="s">
        <v>0</v>
      </c>
      <c r="B3814" t="s">
        <v>2141</v>
      </c>
      <c r="C3814">
        <v>4909184</v>
      </c>
      <c r="D3814" s="2">
        <v>2958465</v>
      </c>
      <c r="E3814" s="2">
        <v>41320</v>
      </c>
      <c r="F3814" s="28">
        <v>157.30000000000001</v>
      </c>
      <c r="G3814" t="s">
        <v>2</v>
      </c>
    </row>
    <row r="3815" spans="1:7" x14ac:dyDescent="0.25">
      <c r="A3815" t="s">
        <v>0</v>
      </c>
      <c r="B3815" t="s">
        <v>2141</v>
      </c>
      <c r="C3815">
        <v>4909233</v>
      </c>
      <c r="D3815" s="2">
        <v>2958465</v>
      </c>
      <c r="E3815" s="2">
        <v>41320</v>
      </c>
      <c r="F3815" s="28">
        <v>770.25</v>
      </c>
      <c r="G3815" t="s">
        <v>2</v>
      </c>
    </row>
    <row r="3816" spans="1:7" x14ac:dyDescent="0.25">
      <c r="A3816" t="s">
        <v>0</v>
      </c>
      <c r="B3816" t="s">
        <v>2141</v>
      </c>
      <c r="C3816">
        <v>4909234</v>
      </c>
      <c r="D3816" s="2">
        <v>2958465</v>
      </c>
      <c r="E3816" s="2">
        <v>41320</v>
      </c>
      <c r="F3816" s="28">
        <v>770.25</v>
      </c>
      <c r="G3816" t="s">
        <v>2</v>
      </c>
    </row>
    <row r="3817" spans="1:7" x14ac:dyDescent="0.25">
      <c r="A3817" t="s">
        <v>0</v>
      </c>
      <c r="B3817" t="s">
        <v>2141</v>
      </c>
      <c r="C3817">
        <v>4909265</v>
      </c>
      <c r="D3817" s="2">
        <v>2958465</v>
      </c>
      <c r="E3817" s="2">
        <v>41320</v>
      </c>
      <c r="F3817" s="28">
        <v>3022.5</v>
      </c>
      <c r="G3817" t="s">
        <v>3</v>
      </c>
    </row>
    <row r="3818" spans="1:7" x14ac:dyDescent="0.25">
      <c r="A3818" t="s">
        <v>0</v>
      </c>
      <c r="B3818" t="s">
        <v>2141</v>
      </c>
      <c r="C3818">
        <v>4909683</v>
      </c>
      <c r="D3818" s="2">
        <v>2958465</v>
      </c>
      <c r="E3818" s="2">
        <v>41320</v>
      </c>
      <c r="F3818" s="28">
        <v>144.30000000000001</v>
      </c>
      <c r="G3818" t="s">
        <v>2</v>
      </c>
    </row>
    <row r="3819" spans="1:7" x14ac:dyDescent="0.25">
      <c r="A3819" t="s">
        <v>0</v>
      </c>
      <c r="B3819" t="s">
        <v>2141</v>
      </c>
      <c r="C3819">
        <v>4909684</v>
      </c>
      <c r="D3819" s="2">
        <v>2958465</v>
      </c>
      <c r="E3819" s="2">
        <v>41320</v>
      </c>
      <c r="F3819" s="28">
        <v>144.30000000000001</v>
      </c>
      <c r="G3819" t="s">
        <v>2</v>
      </c>
    </row>
    <row r="3820" spans="1:7" x14ac:dyDescent="0.25">
      <c r="A3820" t="s">
        <v>0</v>
      </c>
      <c r="B3820" t="s">
        <v>2141</v>
      </c>
      <c r="C3820">
        <v>4909733</v>
      </c>
      <c r="D3820" s="2">
        <v>2958465</v>
      </c>
      <c r="E3820" s="2">
        <v>41320</v>
      </c>
      <c r="F3820" s="28">
        <v>698.75</v>
      </c>
      <c r="G3820" t="s">
        <v>2</v>
      </c>
    </row>
    <row r="3821" spans="1:7" x14ac:dyDescent="0.25">
      <c r="A3821" t="s">
        <v>0</v>
      </c>
      <c r="B3821" t="s">
        <v>2141</v>
      </c>
      <c r="C3821">
        <v>4909734</v>
      </c>
      <c r="D3821" s="2">
        <v>2958465</v>
      </c>
      <c r="E3821" s="2">
        <v>41320</v>
      </c>
      <c r="F3821" s="28">
        <v>698.75</v>
      </c>
      <c r="G3821" t="s">
        <v>2</v>
      </c>
    </row>
    <row r="3822" spans="1:7" x14ac:dyDescent="0.25">
      <c r="A3822" t="s">
        <v>0</v>
      </c>
      <c r="B3822" t="s">
        <v>2141</v>
      </c>
      <c r="C3822">
        <v>4909765</v>
      </c>
      <c r="D3822" s="2">
        <v>2958465</v>
      </c>
      <c r="E3822" s="2">
        <v>41320</v>
      </c>
      <c r="F3822" s="28">
        <v>2704</v>
      </c>
      <c r="G3822" t="s">
        <v>3</v>
      </c>
    </row>
    <row r="3823" spans="1:7" x14ac:dyDescent="0.25">
      <c r="A3823" t="s">
        <v>0</v>
      </c>
      <c r="B3823" t="s">
        <v>2141</v>
      </c>
      <c r="C3823">
        <v>4910000</v>
      </c>
      <c r="D3823" s="2">
        <v>2958465</v>
      </c>
      <c r="E3823" s="2">
        <v>44713</v>
      </c>
      <c r="F3823" s="28">
        <v>161</v>
      </c>
      <c r="G3823" t="s">
        <v>18</v>
      </c>
    </row>
    <row r="3824" spans="1:7" x14ac:dyDescent="0.25">
      <c r="A3824" t="s">
        <v>0</v>
      </c>
      <c r="B3824" t="s">
        <v>2141</v>
      </c>
      <c r="C3824">
        <v>4910400</v>
      </c>
      <c r="D3824" s="2">
        <v>2958465</v>
      </c>
      <c r="E3824" s="2">
        <v>44713</v>
      </c>
      <c r="F3824" s="28">
        <v>165</v>
      </c>
      <c r="G3824" t="s">
        <v>18</v>
      </c>
    </row>
    <row r="3825" spans="1:7" x14ac:dyDescent="0.25">
      <c r="A3825" t="s">
        <v>0</v>
      </c>
      <c r="B3825" t="s">
        <v>2141</v>
      </c>
      <c r="C3825">
        <v>4910401</v>
      </c>
      <c r="D3825" s="2">
        <v>2958465</v>
      </c>
      <c r="E3825" s="2">
        <v>44713</v>
      </c>
      <c r="F3825" s="28">
        <v>165</v>
      </c>
      <c r="G3825" t="s">
        <v>18</v>
      </c>
    </row>
    <row r="3826" spans="1:7" x14ac:dyDescent="0.25">
      <c r="A3826" t="s">
        <v>0</v>
      </c>
      <c r="B3826" t="s">
        <v>2141</v>
      </c>
      <c r="C3826">
        <v>4911000</v>
      </c>
      <c r="D3826" s="2">
        <v>2958465</v>
      </c>
      <c r="E3826" s="2">
        <v>44713</v>
      </c>
      <c r="F3826" s="28">
        <v>217</v>
      </c>
      <c r="G3826" t="s">
        <v>18</v>
      </c>
    </row>
    <row r="3827" spans="1:7" x14ac:dyDescent="0.25">
      <c r="A3827" t="s">
        <v>0</v>
      </c>
      <c r="B3827" t="s">
        <v>2141</v>
      </c>
      <c r="C3827">
        <v>4911183</v>
      </c>
      <c r="D3827" s="2">
        <v>2958465</v>
      </c>
      <c r="E3827" s="2">
        <v>44764</v>
      </c>
      <c r="F3827" s="28">
        <v>234</v>
      </c>
      <c r="G3827" t="s">
        <v>2</v>
      </c>
    </row>
    <row r="3828" spans="1:7" x14ac:dyDescent="0.25">
      <c r="A3828" t="s">
        <v>0</v>
      </c>
      <c r="B3828" t="s">
        <v>2141</v>
      </c>
      <c r="C3828">
        <v>4911184</v>
      </c>
      <c r="D3828" s="2">
        <v>2958465</v>
      </c>
      <c r="E3828" s="2">
        <v>44764</v>
      </c>
      <c r="F3828" s="28">
        <v>234</v>
      </c>
      <c r="G3828" t="s">
        <v>2</v>
      </c>
    </row>
    <row r="3829" spans="1:7" x14ac:dyDescent="0.25">
      <c r="A3829" t="s">
        <v>0</v>
      </c>
      <c r="B3829" t="s">
        <v>2141</v>
      </c>
      <c r="C3829">
        <v>4911400</v>
      </c>
      <c r="D3829" s="2">
        <v>2958465</v>
      </c>
      <c r="E3829" s="2">
        <v>44713</v>
      </c>
      <c r="F3829" s="28">
        <v>221</v>
      </c>
      <c r="G3829" t="s">
        <v>18</v>
      </c>
    </row>
    <row r="3830" spans="1:7" x14ac:dyDescent="0.25">
      <c r="A3830" t="s">
        <v>0</v>
      </c>
      <c r="B3830" t="s">
        <v>2141</v>
      </c>
      <c r="C3830">
        <v>4911401</v>
      </c>
      <c r="D3830" s="2">
        <v>2958465</v>
      </c>
      <c r="E3830" s="2">
        <v>44713</v>
      </c>
      <c r="F3830" s="28">
        <v>221</v>
      </c>
      <c r="G3830" t="s">
        <v>18</v>
      </c>
    </row>
    <row r="3831" spans="1:7" x14ac:dyDescent="0.25">
      <c r="A3831" t="s">
        <v>0</v>
      </c>
      <c r="B3831" t="s">
        <v>2141</v>
      </c>
      <c r="C3831">
        <v>4911683</v>
      </c>
      <c r="D3831" s="2">
        <v>2958465</v>
      </c>
      <c r="E3831" s="2">
        <v>43344</v>
      </c>
      <c r="F3831" s="28">
        <v>153.4</v>
      </c>
      <c r="G3831" t="s">
        <v>2</v>
      </c>
    </row>
    <row r="3832" spans="1:7" x14ac:dyDescent="0.25">
      <c r="A3832" t="s">
        <v>0</v>
      </c>
      <c r="B3832" t="s">
        <v>2141</v>
      </c>
      <c r="C3832">
        <v>4911684</v>
      </c>
      <c r="D3832" s="2">
        <v>2958465</v>
      </c>
      <c r="E3832" s="2">
        <v>43344</v>
      </c>
      <c r="F3832" s="28">
        <v>153.4</v>
      </c>
      <c r="G3832" t="s">
        <v>2</v>
      </c>
    </row>
    <row r="3833" spans="1:7" x14ac:dyDescent="0.25">
      <c r="A3833" t="s">
        <v>0</v>
      </c>
      <c r="B3833" t="s">
        <v>2141</v>
      </c>
      <c r="C3833">
        <v>4913000</v>
      </c>
      <c r="D3833" s="2">
        <v>2958465</v>
      </c>
      <c r="E3833" s="2">
        <v>44713</v>
      </c>
      <c r="F3833" s="28">
        <v>166</v>
      </c>
      <c r="G3833" t="s">
        <v>18</v>
      </c>
    </row>
    <row r="3834" spans="1:7" x14ac:dyDescent="0.25">
      <c r="A3834" t="s">
        <v>0</v>
      </c>
      <c r="B3834" t="s">
        <v>2141</v>
      </c>
      <c r="C3834">
        <v>4913400</v>
      </c>
      <c r="D3834" s="2">
        <v>2958465</v>
      </c>
      <c r="E3834" s="2">
        <v>44713</v>
      </c>
      <c r="F3834" s="28">
        <v>170</v>
      </c>
      <c r="G3834" t="s">
        <v>18</v>
      </c>
    </row>
    <row r="3835" spans="1:7" x14ac:dyDescent="0.25">
      <c r="A3835" t="s">
        <v>0</v>
      </c>
      <c r="B3835" t="s">
        <v>2141</v>
      </c>
      <c r="C3835">
        <v>4913401</v>
      </c>
      <c r="D3835" s="2">
        <v>2958465</v>
      </c>
      <c r="E3835" s="2">
        <v>44713</v>
      </c>
      <c r="F3835" s="28">
        <v>170</v>
      </c>
      <c r="G3835" t="s">
        <v>18</v>
      </c>
    </row>
    <row r="3836" spans="1:7" x14ac:dyDescent="0.25">
      <c r="A3836" t="s">
        <v>0</v>
      </c>
      <c r="B3836" t="s">
        <v>2141</v>
      </c>
      <c r="C3836">
        <v>4914000</v>
      </c>
      <c r="D3836" s="2">
        <v>2958465</v>
      </c>
      <c r="E3836" s="2">
        <v>44713</v>
      </c>
      <c r="F3836" s="28">
        <v>166</v>
      </c>
      <c r="G3836" t="s">
        <v>18</v>
      </c>
    </row>
    <row r="3837" spans="1:7" x14ac:dyDescent="0.25">
      <c r="A3837" t="s">
        <v>0</v>
      </c>
      <c r="B3837" t="s">
        <v>2141</v>
      </c>
      <c r="C3837">
        <v>4914400</v>
      </c>
      <c r="D3837" s="2">
        <v>2958465</v>
      </c>
      <c r="E3837" s="2">
        <v>44713</v>
      </c>
      <c r="F3837" s="28">
        <v>170</v>
      </c>
      <c r="G3837" t="s">
        <v>18</v>
      </c>
    </row>
    <row r="3838" spans="1:7" x14ac:dyDescent="0.25">
      <c r="A3838" t="s">
        <v>0</v>
      </c>
      <c r="B3838" t="s">
        <v>2141</v>
      </c>
      <c r="C3838">
        <v>4914401</v>
      </c>
      <c r="D3838" s="2">
        <v>2958465</v>
      </c>
      <c r="E3838" s="2">
        <v>44713</v>
      </c>
      <c r="F3838" s="28">
        <v>170</v>
      </c>
      <c r="G3838" t="s">
        <v>18</v>
      </c>
    </row>
    <row r="3839" spans="1:7" x14ac:dyDescent="0.25">
      <c r="A3839" t="s">
        <v>0</v>
      </c>
      <c r="B3839" t="s">
        <v>2141</v>
      </c>
      <c r="C3839">
        <v>4915000</v>
      </c>
      <c r="D3839" s="2">
        <v>2958465</v>
      </c>
      <c r="E3839" s="2">
        <v>45783</v>
      </c>
      <c r="F3839" s="28">
        <v>216</v>
      </c>
      <c r="G3839" t="s">
        <v>18</v>
      </c>
    </row>
    <row r="3840" spans="1:7" x14ac:dyDescent="0.25">
      <c r="A3840" t="s">
        <v>0</v>
      </c>
      <c r="B3840" t="s">
        <v>2141</v>
      </c>
      <c r="C3840">
        <v>4915400</v>
      </c>
      <c r="D3840" s="2">
        <v>2958465</v>
      </c>
      <c r="E3840" s="2">
        <v>45783</v>
      </c>
      <c r="F3840" s="28">
        <v>220</v>
      </c>
      <c r="G3840" t="s">
        <v>18</v>
      </c>
    </row>
    <row r="3841" spans="1:7" x14ac:dyDescent="0.25">
      <c r="A3841" t="s">
        <v>0</v>
      </c>
      <c r="B3841" t="s">
        <v>2141</v>
      </c>
      <c r="C3841">
        <v>4915401</v>
      </c>
      <c r="D3841" s="2">
        <v>2958465</v>
      </c>
      <c r="E3841" s="2">
        <v>45783</v>
      </c>
      <c r="F3841" s="28">
        <v>220</v>
      </c>
      <c r="G3841" t="s">
        <v>18</v>
      </c>
    </row>
    <row r="3842" spans="1:7" x14ac:dyDescent="0.25">
      <c r="A3842" t="s">
        <v>0</v>
      </c>
      <c r="B3842" t="s">
        <v>2141</v>
      </c>
      <c r="C3842">
        <v>4920000</v>
      </c>
      <c r="D3842" s="2">
        <v>2958465</v>
      </c>
      <c r="E3842" s="2">
        <v>44256</v>
      </c>
      <c r="F3842" s="28">
        <v>144</v>
      </c>
      <c r="G3842" t="s">
        <v>18</v>
      </c>
    </row>
    <row r="3843" spans="1:7" x14ac:dyDescent="0.25">
      <c r="A3843" t="s">
        <v>0</v>
      </c>
      <c r="B3843" t="s">
        <v>2141</v>
      </c>
      <c r="C3843">
        <v>4920233</v>
      </c>
      <c r="D3843" s="2">
        <v>2958465</v>
      </c>
      <c r="E3843" s="2">
        <v>45356</v>
      </c>
      <c r="F3843" s="28">
        <v>963.3</v>
      </c>
      <c r="G3843" t="s">
        <v>2</v>
      </c>
    </row>
    <row r="3844" spans="1:7" x14ac:dyDescent="0.25">
      <c r="A3844" t="s">
        <v>0</v>
      </c>
      <c r="B3844" t="s">
        <v>2141</v>
      </c>
      <c r="C3844">
        <v>4920234</v>
      </c>
      <c r="D3844" s="2">
        <v>2958465</v>
      </c>
      <c r="E3844" s="2">
        <v>45356</v>
      </c>
      <c r="F3844" s="28">
        <v>963.3</v>
      </c>
      <c r="G3844" t="s">
        <v>2</v>
      </c>
    </row>
    <row r="3845" spans="1:7" x14ac:dyDescent="0.25">
      <c r="A3845" t="s">
        <v>0</v>
      </c>
      <c r="B3845" t="s">
        <v>2141</v>
      </c>
      <c r="C3845">
        <v>4920275</v>
      </c>
      <c r="D3845" s="2">
        <v>2958465</v>
      </c>
      <c r="E3845" s="2">
        <v>44713</v>
      </c>
      <c r="F3845" s="28">
        <v>1885</v>
      </c>
      <c r="G3845" t="s">
        <v>3</v>
      </c>
    </row>
    <row r="3846" spans="1:7" x14ac:dyDescent="0.25">
      <c r="A3846" t="s">
        <v>0</v>
      </c>
      <c r="B3846" t="s">
        <v>2141</v>
      </c>
      <c r="C3846">
        <v>4920280</v>
      </c>
      <c r="D3846" s="2">
        <v>2958465</v>
      </c>
      <c r="E3846" s="2">
        <v>44713</v>
      </c>
      <c r="F3846" s="28">
        <v>139.81</v>
      </c>
      <c r="G3846" t="s">
        <v>18</v>
      </c>
    </row>
    <row r="3847" spans="1:7" x14ac:dyDescent="0.25">
      <c r="A3847" t="s">
        <v>0</v>
      </c>
      <c r="B3847" t="s">
        <v>2141</v>
      </c>
      <c r="C3847">
        <v>4920400</v>
      </c>
      <c r="D3847" s="2">
        <v>2958465</v>
      </c>
      <c r="E3847" s="2">
        <v>44305</v>
      </c>
      <c r="F3847" s="28">
        <v>148</v>
      </c>
      <c r="G3847" t="s">
        <v>18</v>
      </c>
    </row>
    <row r="3848" spans="1:7" x14ac:dyDescent="0.25">
      <c r="A3848" t="s">
        <v>0</v>
      </c>
      <c r="B3848" t="s">
        <v>2141</v>
      </c>
      <c r="C3848">
        <v>4920401</v>
      </c>
      <c r="D3848" s="2">
        <v>2958465</v>
      </c>
      <c r="E3848" s="2">
        <v>44305</v>
      </c>
      <c r="F3848" s="28">
        <v>148</v>
      </c>
      <c r="G3848" t="s">
        <v>18</v>
      </c>
    </row>
    <row r="3849" spans="1:7" x14ac:dyDescent="0.25">
      <c r="A3849" t="s">
        <v>0</v>
      </c>
      <c r="B3849" t="s">
        <v>2141</v>
      </c>
      <c r="C3849">
        <v>4922000</v>
      </c>
      <c r="D3849" s="2">
        <v>2958465</v>
      </c>
      <c r="E3849" s="2">
        <v>44305</v>
      </c>
      <c r="F3849" s="28">
        <v>208</v>
      </c>
      <c r="G3849" t="s">
        <v>18</v>
      </c>
    </row>
    <row r="3850" spans="1:7" x14ac:dyDescent="0.25">
      <c r="A3850" t="s">
        <v>0</v>
      </c>
      <c r="B3850" t="s">
        <v>2141</v>
      </c>
      <c r="C3850">
        <v>4922400</v>
      </c>
      <c r="D3850" s="2">
        <v>2958465</v>
      </c>
      <c r="E3850" s="2">
        <v>44305</v>
      </c>
      <c r="F3850" s="28">
        <v>212</v>
      </c>
      <c r="G3850" t="s">
        <v>18</v>
      </c>
    </row>
    <row r="3851" spans="1:7" x14ac:dyDescent="0.25">
      <c r="A3851" t="s">
        <v>0</v>
      </c>
      <c r="B3851" t="s">
        <v>2141</v>
      </c>
      <c r="C3851">
        <v>4922401</v>
      </c>
      <c r="D3851" s="2">
        <v>2958465</v>
      </c>
      <c r="E3851" s="2">
        <v>44305</v>
      </c>
      <c r="F3851" s="28">
        <v>212</v>
      </c>
      <c r="G3851" t="s">
        <v>18</v>
      </c>
    </row>
    <row r="3852" spans="1:7" x14ac:dyDescent="0.25">
      <c r="A3852" t="s">
        <v>0</v>
      </c>
      <c r="B3852" t="s">
        <v>2141</v>
      </c>
      <c r="C3852">
        <v>4923000</v>
      </c>
      <c r="D3852" s="2">
        <v>2958465</v>
      </c>
      <c r="E3852" s="2">
        <v>44305</v>
      </c>
      <c r="F3852" s="28">
        <v>201</v>
      </c>
      <c r="G3852" t="s">
        <v>18</v>
      </c>
    </row>
    <row r="3853" spans="1:7" x14ac:dyDescent="0.25">
      <c r="A3853" t="s">
        <v>0</v>
      </c>
      <c r="B3853" t="s">
        <v>2141</v>
      </c>
      <c r="C3853">
        <v>4923400</v>
      </c>
      <c r="D3853" s="2">
        <v>2958465</v>
      </c>
      <c r="E3853" s="2">
        <v>44305</v>
      </c>
      <c r="F3853" s="28">
        <v>205</v>
      </c>
      <c r="G3853" t="s">
        <v>18</v>
      </c>
    </row>
    <row r="3854" spans="1:7" x14ac:dyDescent="0.25">
      <c r="A3854" t="s">
        <v>0</v>
      </c>
      <c r="B3854" t="s">
        <v>2141</v>
      </c>
      <c r="C3854">
        <v>4923401</v>
      </c>
      <c r="D3854" s="2">
        <v>2958465</v>
      </c>
      <c r="E3854" s="2">
        <v>44305</v>
      </c>
      <c r="F3854" s="28">
        <v>205</v>
      </c>
      <c r="G3854" t="s">
        <v>18</v>
      </c>
    </row>
    <row r="3855" spans="1:7" x14ac:dyDescent="0.25">
      <c r="A3855" t="s">
        <v>0</v>
      </c>
      <c r="B3855" t="s">
        <v>2141</v>
      </c>
      <c r="C3855">
        <v>4924000</v>
      </c>
      <c r="D3855" s="2">
        <v>2958465</v>
      </c>
      <c r="E3855" s="2">
        <v>44713</v>
      </c>
      <c r="F3855" s="28">
        <v>186</v>
      </c>
      <c r="G3855" t="s">
        <v>18</v>
      </c>
    </row>
    <row r="3856" spans="1:7" x14ac:dyDescent="0.25">
      <c r="A3856" t="s">
        <v>0</v>
      </c>
      <c r="B3856" t="s">
        <v>2141</v>
      </c>
      <c r="C3856">
        <v>4924400</v>
      </c>
      <c r="D3856" s="2">
        <v>2958465</v>
      </c>
      <c r="E3856" s="2">
        <v>44713</v>
      </c>
      <c r="F3856" s="28">
        <v>190</v>
      </c>
      <c r="G3856" t="s">
        <v>18</v>
      </c>
    </row>
    <row r="3857" spans="1:7" x14ac:dyDescent="0.25">
      <c r="A3857" t="s">
        <v>0</v>
      </c>
      <c r="B3857" t="s">
        <v>2141</v>
      </c>
      <c r="C3857">
        <v>4924401</v>
      </c>
      <c r="D3857" s="2">
        <v>2958465</v>
      </c>
      <c r="E3857" s="2">
        <v>44713</v>
      </c>
      <c r="F3857" s="28">
        <v>190</v>
      </c>
      <c r="G3857" t="s">
        <v>18</v>
      </c>
    </row>
    <row r="3858" spans="1:7" x14ac:dyDescent="0.25">
      <c r="A3858" t="s">
        <v>0</v>
      </c>
      <c r="B3858" t="s">
        <v>2141</v>
      </c>
      <c r="C3858">
        <v>4925000</v>
      </c>
      <c r="D3858" s="2">
        <v>2958465</v>
      </c>
      <c r="E3858" s="2">
        <v>44305</v>
      </c>
      <c r="F3858" s="28">
        <v>196</v>
      </c>
      <c r="G3858" t="s">
        <v>18</v>
      </c>
    </row>
    <row r="3859" spans="1:7" x14ac:dyDescent="0.25">
      <c r="A3859" t="s">
        <v>0</v>
      </c>
      <c r="B3859" t="s">
        <v>2141</v>
      </c>
      <c r="C3859">
        <v>4925400</v>
      </c>
      <c r="D3859" s="2">
        <v>2958465</v>
      </c>
      <c r="E3859" s="2">
        <v>44305</v>
      </c>
      <c r="F3859" s="28">
        <v>200</v>
      </c>
      <c r="G3859" t="s">
        <v>18</v>
      </c>
    </row>
    <row r="3860" spans="1:7" x14ac:dyDescent="0.25">
      <c r="A3860" t="s">
        <v>0</v>
      </c>
      <c r="B3860" t="s">
        <v>2141</v>
      </c>
      <c r="C3860">
        <v>4925401</v>
      </c>
      <c r="D3860" s="2">
        <v>2958465</v>
      </c>
      <c r="E3860" s="2">
        <v>44305</v>
      </c>
      <c r="F3860" s="28">
        <v>200</v>
      </c>
      <c r="G3860" t="s">
        <v>18</v>
      </c>
    </row>
    <row r="3861" spans="1:7" x14ac:dyDescent="0.25">
      <c r="A3861" t="s">
        <v>0</v>
      </c>
      <c r="B3861" t="s">
        <v>2141</v>
      </c>
      <c r="C3861">
        <v>4927000</v>
      </c>
      <c r="D3861" s="2">
        <v>2958465</v>
      </c>
      <c r="E3861" s="2">
        <v>44713</v>
      </c>
      <c r="F3861" s="28">
        <v>311</v>
      </c>
      <c r="G3861" t="s">
        <v>18</v>
      </c>
    </row>
    <row r="3862" spans="1:7" x14ac:dyDescent="0.25">
      <c r="A3862" t="s">
        <v>0</v>
      </c>
      <c r="B3862" t="s">
        <v>2141</v>
      </c>
      <c r="C3862">
        <v>4927400</v>
      </c>
      <c r="D3862" s="2">
        <v>2958465</v>
      </c>
      <c r="E3862" s="2">
        <v>44713</v>
      </c>
      <c r="F3862" s="28">
        <v>315</v>
      </c>
      <c r="G3862" t="s">
        <v>18</v>
      </c>
    </row>
    <row r="3863" spans="1:7" x14ac:dyDescent="0.25">
      <c r="A3863" t="s">
        <v>0</v>
      </c>
      <c r="B3863" t="s">
        <v>2141</v>
      </c>
      <c r="C3863">
        <v>4927401</v>
      </c>
      <c r="D3863" s="2">
        <v>2958465</v>
      </c>
      <c r="E3863" s="2">
        <v>44713</v>
      </c>
      <c r="F3863" s="28">
        <v>315</v>
      </c>
      <c r="G3863" t="s">
        <v>18</v>
      </c>
    </row>
    <row r="3864" spans="1:7" x14ac:dyDescent="0.25">
      <c r="A3864" t="s">
        <v>0</v>
      </c>
      <c r="B3864" t="s">
        <v>2141</v>
      </c>
      <c r="C3864">
        <v>4929000</v>
      </c>
      <c r="D3864" s="2">
        <v>2958465</v>
      </c>
      <c r="E3864" s="2">
        <v>44256</v>
      </c>
      <c r="F3864" s="28">
        <v>201</v>
      </c>
      <c r="G3864" t="s">
        <v>18</v>
      </c>
    </row>
    <row r="3865" spans="1:7" x14ac:dyDescent="0.25">
      <c r="A3865" t="s">
        <v>0</v>
      </c>
      <c r="B3865" t="s">
        <v>2141</v>
      </c>
      <c r="C3865">
        <v>4929242</v>
      </c>
      <c r="D3865" s="2">
        <v>2958465</v>
      </c>
      <c r="E3865" s="2">
        <v>45876</v>
      </c>
      <c r="F3865" s="28">
        <v>2860</v>
      </c>
      <c r="G3865" t="s">
        <v>3</v>
      </c>
    </row>
    <row r="3866" spans="1:7" x14ac:dyDescent="0.25">
      <c r="A3866" t="s">
        <v>0</v>
      </c>
      <c r="B3866" t="s">
        <v>2141</v>
      </c>
      <c r="C3866">
        <v>4929255</v>
      </c>
      <c r="D3866" s="2">
        <v>2958465</v>
      </c>
      <c r="E3866" s="2">
        <v>41244</v>
      </c>
      <c r="F3866" s="28">
        <v>2210</v>
      </c>
      <c r="G3866" t="s">
        <v>3</v>
      </c>
    </row>
    <row r="3867" spans="1:7" x14ac:dyDescent="0.25">
      <c r="A3867" t="s">
        <v>0</v>
      </c>
      <c r="B3867" t="s">
        <v>2141</v>
      </c>
      <c r="C3867">
        <v>4929256</v>
      </c>
      <c r="D3867" s="2">
        <v>2958465</v>
      </c>
      <c r="E3867" s="2">
        <v>45876</v>
      </c>
      <c r="F3867" s="28">
        <v>3890.25</v>
      </c>
      <c r="G3867" t="s">
        <v>3</v>
      </c>
    </row>
    <row r="3868" spans="1:7" x14ac:dyDescent="0.25">
      <c r="A3868" t="s">
        <v>0</v>
      </c>
      <c r="B3868" t="s">
        <v>2141</v>
      </c>
      <c r="C3868">
        <v>4929400</v>
      </c>
      <c r="D3868" s="2">
        <v>2958465</v>
      </c>
      <c r="E3868" s="2">
        <v>44305</v>
      </c>
      <c r="F3868" s="28">
        <v>205</v>
      </c>
      <c r="G3868" t="s">
        <v>18</v>
      </c>
    </row>
    <row r="3869" spans="1:7" x14ac:dyDescent="0.25">
      <c r="A3869" t="s">
        <v>0</v>
      </c>
      <c r="B3869" t="s">
        <v>2141</v>
      </c>
      <c r="C3869">
        <v>4929401</v>
      </c>
      <c r="D3869" s="2">
        <v>2958465</v>
      </c>
      <c r="E3869" s="2">
        <v>44305</v>
      </c>
      <c r="F3869" s="28">
        <v>205</v>
      </c>
      <c r="G3869" t="s">
        <v>18</v>
      </c>
    </row>
    <row r="3870" spans="1:7" x14ac:dyDescent="0.25">
      <c r="A3870" t="s">
        <v>0</v>
      </c>
      <c r="B3870" t="s">
        <v>2141</v>
      </c>
      <c r="C3870">
        <v>4929742</v>
      </c>
      <c r="D3870" s="2">
        <v>2958465</v>
      </c>
      <c r="E3870" s="2">
        <v>42929</v>
      </c>
      <c r="F3870" s="28">
        <v>1761.5</v>
      </c>
      <c r="G3870" t="s">
        <v>3</v>
      </c>
    </row>
    <row r="3871" spans="1:7" x14ac:dyDescent="0.25">
      <c r="A3871" t="s">
        <v>0</v>
      </c>
      <c r="B3871" t="s">
        <v>2141</v>
      </c>
      <c r="C3871">
        <v>4929755</v>
      </c>
      <c r="D3871" s="2">
        <v>2958465</v>
      </c>
      <c r="E3871" s="2">
        <v>41244</v>
      </c>
      <c r="F3871" s="28">
        <v>2099.5</v>
      </c>
      <c r="G3871" t="s">
        <v>3</v>
      </c>
    </row>
    <row r="3872" spans="1:7" x14ac:dyDescent="0.25">
      <c r="A3872" t="s">
        <v>0</v>
      </c>
      <c r="B3872" t="s">
        <v>2141</v>
      </c>
      <c r="C3872">
        <v>4929756</v>
      </c>
      <c r="D3872" s="2">
        <v>2958465</v>
      </c>
      <c r="E3872" s="2">
        <v>42929</v>
      </c>
      <c r="F3872" s="28">
        <v>2642.25</v>
      </c>
      <c r="G3872" t="s">
        <v>3</v>
      </c>
    </row>
    <row r="3873" spans="1:7" x14ac:dyDescent="0.25">
      <c r="A3873" t="s">
        <v>0</v>
      </c>
      <c r="B3873" t="s">
        <v>2141</v>
      </c>
      <c r="C3873">
        <v>4931000</v>
      </c>
      <c r="D3873" s="2">
        <v>2958465</v>
      </c>
      <c r="E3873" s="2">
        <v>45783</v>
      </c>
      <c r="F3873" s="28">
        <v>210</v>
      </c>
      <c r="G3873" t="s">
        <v>18</v>
      </c>
    </row>
    <row r="3874" spans="1:7" x14ac:dyDescent="0.25">
      <c r="A3874" t="s">
        <v>0</v>
      </c>
      <c r="B3874" t="s">
        <v>2141</v>
      </c>
      <c r="C3874">
        <v>4931400</v>
      </c>
      <c r="D3874" s="2">
        <v>2958465</v>
      </c>
      <c r="E3874" s="2">
        <v>45783</v>
      </c>
      <c r="F3874" s="28">
        <v>214</v>
      </c>
      <c r="G3874" t="s">
        <v>18</v>
      </c>
    </row>
    <row r="3875" spans="1:7" x14ac:dyDescent="0.25">
      <c r="A3875" t="s">
        <v>0</v>
      </c>
      <c r="B3875" t="s">
        <v>2141</v>
      </c>
      <c r="C3875">
        <v>4931401</v>
      </c>
      <c r="D3875" s="2">
        <v>2958465</v>
      </c>
      <c r="E3875" s="2">
        <v>45783</v>
      </c>
      <c r="F3875" s="28">
        <v>214</v>
      </c>
      <c r="G3875" t="s">
        <v>18</v>
      </c>
    </row>
    <row r="3876" spans="1:7" x14ac:dyDescent="0.25">
      <c r="A3876" t="s">
        <v>0</v>
      </c>
      <c r="B3876" t="s">
        <v>2141</v>
      </c>
      <c r="C3876">
        <v>4932000</v>
      </c>
      <c r="D3876" s="2">
        <v>2958465</v>
      </c>
      <c r="E3876" s="2">
        <v>44305</v>
      </c>
      <c r="F3876" s="28">
        <v>226</v>
      </c>
      <c r="G3876" t="s">
        <v>18</v>
      </c>
    </row>
    <row r="3877" spans="1:7" x14ac:dyDescent="0.25">
      <c r="A3877" t="s">
        <v>0</v>
      </c>
      <c r="B3877" t="s">
        <v>2141</v>
      </c>
      <c r="C3877">
        <v>4932400</v>
      </c>
      <c r="D3877" s="2">
        <v>2958465</v>
      </c>
      <c r="E3877" s="2">
        <v>44305</v>
      </c>
      <c r="F3877" s="28">
        <v>230</v>
      </c>
      <c r="G3877" t="s">
        <v>18</v>
      </c>
    </row>
    <row r="3878" spans="1:7" x14ac:dyDescent="0.25">
      <c r="A3878" t="s">
        <v>0</v>
      </c>
      <c r="B3878" t="s">
        <v>2141</v>
      </c>
      <c r="C3878">
        <v>4932401</v>
      </c>
      <c r="D3878" s="2">
        <v>2958465</v>
      </c>
      <c r="E3878" s="2">
        <v>44305</v>
      </c>
      <c r="F3878" s="28">
        <v>230</v>
      </c>
      <c r="G3878" t="s">
        <v>18</v>
      </c>
    </row>
    <row r="3879" spans="1:7" x14ac:dyDescent="0.25">
      <c r="A3879" t="s">
        <v>0</v>
      </c>
      <c r="B3879" t="s">
        <v>2141</v>
      </c>
      <c r="C3879">
        <v>4933000</v>
      </c>
      <c r="D3879" s="2">
        <v>2958465</v>
      </c>
      <c r="E3879" s="2">
        <v>44713</v>
      </c>
      <c r="F3879" s="28">
        <v>221</v>
      </c>
      <c r="G3879" t="s">
        <v>18</v>
      </c>
    </row>
    <row r="3880" spans="1:7" x14ac:dyDescent="0.25">
      <c r="A3880" t="s">
        <v>0</v>
      </c>
      <c r="B3880" t="s">
        <v>2141</v>
      </c>
      <c r="C3880">
        <v>4933400</v>
      </c>
      <c r="D3880" s="2">
        <v>2958465</v>
      </c>
      <c r="E3880" s="2">
        <v>44713</v>
      </c>
      <c r="F3880" s="28">
        <v>225</v>
      </c>
      <c r="G3880" t="s">
        <v>18</v>
      </c>
    </row>
    <row r="3881" spans="1:7" x14ac:dyDescent="0.25">
      <c r="A3881" t="s">
        <v>0</v>
      </c>
      <c r="B3881" t="s">
        <v>2141</v>
      </c>
      <c r="C3881">
        <v>4933401</v>
      </c>
      <c r="D3881" s="2">
        <v>2958465</v>
      </c>
      <c r="E3881" s="2">
        <v>44713</v>
      </c>
      <c r="F3881" s="28">
        <v>225</v>
      </c>
      <c r="G3881" t="s">
        <v>18</v>
      </c>
    </row>
    <row r="3882" spans="1:7" x14ac:dyDescent="0.25">
      <c r="A3882" t="s">
        <v>0</v>
      </c>
      <c r="B3882" t="s">
        <v>2141</v>
      </c>
      <c r="C3882">
        <v>4935000</v>
      </c>
      <c r="D3882" s="2">
        <v>2958465</v>
      </c>
      <c r="E3882" s="2">
        <v>44713</v>
      </c>
      <c r="F3882" s="28">
        <v>176</v>
      </c>
      <c r="G3882" t="s">
        <v>18</v>
      </c>
    </row>
    <row r="3883" spans="1:7" x14ac:dyDescent="0.25">
      <c r="A3883" t="s">
        <v>0</v>
      </c>
      <c r="B3883" t="s">
        <v>2141</v>
      </c>
      <c r="C3883">
        <v>4935400</v>
      </c>
      <c r="D3883" s="2">
        <v>2958465</v>
      </c>
      <c r="E3883" s="2">
        <v>44713</v>
      </c>
      <c r="F3883" s="28">
        <v>180</v>
      </c>
      <c r="G3883" t="s">
        <v>18</v>
      </c>
    </row>
    <row r="3884" spans="1:7" x14ac:dyDescent="0.25">
      <c r="A3884" t="s">
        <v>0</v>
      </c>
      <c r="B3884" t="s">
        <v>2141</v>
      </c>
      <c r="C3884">
        <v>4935401</v>
      </c>
      <c r="D3884" s="2">
        <v>2958465</v>
      </c>
      <c r="E3884" s="2">
        <v>44713</v>
      </c>
      <c r="F3884" s="28">
        <v>180</v>
      </c>
      <c r="G3884" t="s">
        <v>18</v>
      </c>
    </row>
    <row r="3885" spans="1:7" x14ac:dyDescent="0.25">
      <c r="A3885" t="s">
        <v>0</v>
      </c>
      <c r="B3885" t="s">
        <v>2141</v>
      </c>
      <c r="C3885">
        <v>4936000</v>
      </c>
      <c r="D3885" s="2">
        <v>2958465</v>
      </c>
      <c r="E3885" s="2">
        <v>45783</v>
      </c>
      <c r="F3885" s="28">
        <v>206</v>
      </c>
      <c r="G3885" t="s">
        <v>18</v>
      </c>
    </row>
    <row r="3886" spans="1:7" x14ac:dyDescent="0.25">
      <c r="A3886" t="s">
        <v>0</v>
      </c>
      <c r="B3886" t="s">
        <v>2141</v>
      </c>
      <c r="C3886">
        <v>4936400</v>
      </c>
      <c r="D3886" s="2">
        <v>2958465</v>
      </c>
      <c r="E3886" s="2">
        <v>45783</v>
      </c>
      <c r="F3886" s="28">
        <v>210</v>
      </c>
      <c r="G3886" t="s">
        <v>18</v>
      </c>
    </row>
    <row r="3887" spans="1:7" x14ac:dyDescent="0.25">
      <c r="A3887" t="s">
        <v>0</v>
      </c>
      <c r="B3887" t="s">
        <v>2141</v>
      </c>
      <c r="C3887">
        <v>4936401</v>
      </c>
      <c r="D3887" s="2">
        <v>2958465</v>
      </c>
      <c r="E3887" s="2">
        <v>45783</v>
      </c>
      <c r="F3887" s="28">
        <v>210</v>
      </c>
      <c r="G3887" t="s">
        <v>18</v>
      </c>
    </row>
    <row r="3888" spans="1:7" x14ac:dyDescent="0.25">
      <c r="A3888" t="s">
        <v>0</v>
      </c>
      <c r="B3888" t="s">
        <v>2141</v>
      </c>
      <c r="C3888">
        <v>4937000</v>
      </c>
      <c r="D3888" s="2">
        <v>2958465</v>
      </c>
      <c r="E3888" s="2">
        <v>45783</v>
      </c>
      <c r="F3888" s="28">
        <v>222</v>
      </c>
      <c r="G3888" t="s">
        <v>18</v>
      </c>
    </row>
    <row r="3889" spans="1:7" x14ac:dyDescent="0.25">
      <c r="A3889" t="s">
        <v>0</v>
      </c>
      <c r="B3889" t="s">
        <v>2141</v>
      </c>
      <c r="C3889">
        <v>4937400</v>
      </c>
      <c r="D3889" s="2">
        <v>2958465</v>
      </c>
      <c r="E3889" s="2">
        <v>45783</v>
      </c>
      <c r="F3889" s="28">
        <v>226</v>
      </c>
      <c r="G3889" t="s">
        <v>18</v>
      </c>
    </row>
    <row r="3890" spans="1:7" x14ac:dyDescent="0.25">
      <c r="A3890" t="s">
        <v>0</v>
      </c>
      <c r="B3890" t="s">
        <v>2141</v>
      </c>
      <c r="C3890">
        <v>4937401</v>
      </c>
      <c r="D3890" s="2">
        <v>2958465</v>
      </c>
      <c r="E3890" s="2">
        <v>45783</v>
      </c>
      <c r="F3890" s="28">
        <v>226</v>
      </c>
      <c r="G3890" t="s">
        <v>18</v>
      </c>
    </row>
    <row r="3891" spans="1:7" x14ac:dyDescent="0.25">
      <c r="A3891" t="s">
        <v>0</v>
      </c>
      <c r="B3891" t="s">
        <v>2141</v>
      </c>
      <c r="C3891">
        <v>4938000</v>
      </c>
      <c r="D3891" s="2">
        <v>2958465</v>
      </c>
      <c r="E3891" s="2">
        <v>44305</v>
      </c>
      <c r="F3891" s="28">
        <v>266</v>
      </c>
      <c r="G3891" t="s">
        <v>18</v>
      </c>
    </row>
    <row r="3892" spans="1:7" x14ac:dyDescent="0.25">
      <c r="A3892" t="s">
        <v>0</v>
      </c>
      <c r="B3892" t="s">
        <v>2141</v>
      </c>
      <c r="C3892">
        <v>4938400</v>
      </c>
      <c r="D3892" s="2">
        <v>2958465</v>
      </c>
      <c r="E3892" s="2">
        <v>44305</v>
      </c>
      <c r="F3892" s="28">
        <v>270</v>
      </c>
      <c r="G3892" t="s">
        <v>18</v>
      </c>
    </row>
    <row r="3893" spans="1:7" x14ac:dyDescent="0.25">
      <c r="A3893" t="s">
        <v>0</v>
      </c>
      <c r="B3893" t="s">
        <v>2141</v>
      </c>
      <c r="C3893">
        <v>4938401</v>
      </c>
      <c r="D3893" s="2">
        <v>2958465</v>
      </c>
      <c r="E3893" s="2">
        <v>44305</v>
      </c>
      <c r="F3893" s="28">
        <v>270</v>
      </c>
      <c r="G3893" t="s">
        <v>18</v>
      </c>
    </row>
    <row r="3894" spans="1:7" x14ac:dyDescent="0.25">
      <c r="A3894" t="s">
        <v>0</v>
      </c>
      <c r="B3894" t="s">
        <v>2141</v>
      </c>
      <c r="C3894">
        <v>4939173</v>
      </c>
      <c r="D3894" s="2">
        <v>2958465</v>
      </c>
      <c r="E3894" s="2">
        <v>42929</v>
      </c>
      <c r="F3894" s="28">
        <v>152.6</v>
      </c>
      <c r="G3894" t="s">
        <v>2</v>
      </c>
    </row>
    <row r="3895" spans="1:7" x14ac:dyDescent="0.25">
      <c r="A3895" t="s">
        <v>0</v>
      </c>
      <c r="B3895" t="s">
        <v>2141</v>
      </c>
      <c r="C3895">
        <v>4939175</v>
      </c>
      <c r="D3895" s="2">
        <v>2958465</v>
      </c>
      <c r="E3895" s="2">
        <v>42929</v>
      </c>
      <c r="F3895" s="28">
        <v>152.6</v>
      </c>
      <c r="G3895" t="s">
        <v>2</v>
      </c>
    </row>
    <row r="3896" spans="1:7" x14ac:dyDescent="0.25">
      <c r="A3896" t="s">
        <v>0</v>
      </c>
      <c r="B3896" t="s">
        <v>2141</v>
      </c>
      <c r="C3896">
        <v>4939265</v>
      </c>
      <c r="D3896" s="2">
        <v>2958465</v>
      </c>
      <c r="E3896" s="2">
        <v>42929</v>
      </c>
      <c r="F3896" s="28">
        <v>5313</v>
      </c>
      <c r="G3896" t="s">
        <v>3</v>
      </c>
    </row>
    <row r="3897" spans="1:7" x14ac:dyDescent="0.25">
      <c r="A3897" t="s">
        <v>0</v>
      </c>
      <c r="B3897" t="s">
        <v>2141</v>
      </c>
      <c r="C3897">
        <v>4939673</v>
      </c>
      <c r="D3897" s="2">
        <v>2958465</v>
      </c>
      <c r="E3897" s="2">
        <v>42929</v>
      </c>
      <c r="F3897" s="28">
        <v>158.9</v>
      </c>
      <c r="G3897" t="s">
        <v>2</v>
      </c>
    </row>
    <row r="3898" spans="1:7" x14ac:dyDescent="0.25">
      <c r="A3898" t="s">
        <v>0</v>
      </c>
      <c r="B3898" t="s">
        <v>2141</v>
      </c>
      <c r="C3898">
        <v>4939675</v>
      </c>
      <c r="D3898" s="2">
        <v>2958465</v>
      </c>
      <c r="E3898" s="2">
        <v>42929</v>
      </c>
      <c r="F3898" s="28">
        <v>158.9</v>
      </c>
      <c r="G3898" t="s">
        <v>2</v>
      </c>
    </row>
    <row r="3899" spans="1:7" x14ac:dyDescent="0.25">
      <c r="A3899" t="s">
        <v>0</v>
      </c>
      <c r="B3899" t="s">
        <v>2141</v>
      </c>
      <c r="C3899">
        <v>4939765</v>
      </c>
      <c r="D3899" s="2">
        <v>2958465</v>
      </c>
      <c r="E3899" s="2">
        <v>42929</v>
      </c>
      <c r="F3899" s="28">
        <v>5481</v>
      </c>
      <c r="G3899" t="s">
        <v>3</v>
      </c>
    </row>
    <row r="3900" spans="1:7" x14ac:dyDescent="0.25">
      <c r="A3900" t="s">
        <v>0</v>
      </c>
      <c r="B3900" t="s">
        <v>2141</v>
      </c>
      <c r="C3900">
        <v>4940000</v>
      </c>
      <c r="D3900" s="2">
        <v>2958465</v>
      </c>
      <c r="E3900" s="2">
        <v>44713</v>
      </c>
      <c r="F3900" s="28">
        <v>306</v>
      </c>
      <c r="G3900" t="s">
        <v>18</v>
      </c>
    </row>
    <row r="3901" spans="1:7" x14ac:dyDescent="0.25">
      <c r="A3901" t="s">
        <v>0</v>
      </c>
      <c r="B3901" t="s">
        <v>2141</v>
      </c>
      <c r="C3901">
        <v>4940265</v>
      </c>
      <c r="D3901" s="2">
        <v>2958465</v>
      </c>
      <c r="E3901" s="2">
        <v>44305</v>
      </c>
      <c r="F3901" s="28">
        <v>4884.1000000000004</v>
      </c>
      <c r="G3901" t="s">
        <v>3</v>
      </c>
    </row>
    <row r="3902" spans="1:7" x14ac:dyDescent="0.25">
      <c r="A3902" t="s">
        <v>0</v>
      </c>
      <c r="B3902" t="s">
        <v>2141</v>
      </c>
      <c r="C3902">
        <v>4940400</v>
      </c>
      <c r="D3902" s="2">
        <v>2958465</v>
      </c>
      <c r="E3902" s="2">
        <v>44713</v>
      </c>
      <c r="F3902" s="28">
        <v>310</v>
      </c>
      <c r="G3902" t="s">
        <v>18</v>
      </c>
    </row>
    <row r="3903" spans="1:7" x14ac:dyDescent="0.25">
      <c r="A3903" t="s">
        <v>0</v>
      </c>
      <c r="B3903" t="s">
        <v>2141</v>
      </c>
      <c r="C3903">
        <v>4940401</v>
      </c>
      <c r="D3903" s="2">
        <v>2958465</v>
      </c>
      <c r="E3903" s="2">
        <v>44713</v>
      </c>
      <c r="F3903" s="28">
        <v>310</v>
      </c>
      <c r="G3903" t="s">
        <v>18</v>
      </c>
    </row>
    <row r="3904" spans="1:7" x14ac:dyDescent="0.25">
      <c r="A3904" t="s">
        <v>0</v>
      </c>
      <c r="B3904" t="s">
        <v>2141</v>
      </c>
      <c r="C3904">
        <v>4940765</v>
      </c>
      <c r="D3904" s="2">
        <v>2958465</v>
      </c>
      <c r="E3904" s="2">
        <v>43344</v>
      </c>
      <c r="F3904" s="28">
        <v>4405.1000000000004</v>
      </c>
      <c r="G3904" t="s">
        <v>3</v>
      </c>
    </row>
    <row r="3905" spans="1:7" x14ac:dyDescent="0.25">
      <c r="A3905" t="s">
        <v>0</v>
      </c>
      <c r="B3905" t="s">
        <v>2141</v>
      </c>
      <c r="C3905">
        <v>4941000</v>
      </c>
      <c r="D3905" s="2">
        <v>2958465</v>
      </c>
      <c r="E3905" s="2">
        <v>44713</v>
      </c>
      <c r="F3905" s="28">
        <v>229</v>
      </c>
      <c r="G3905" t="s">
        <v>18</v>
      </c>
    </row>
    <row r="3906" spans="1:7" x14ac:dyDescent="0.25">
      <c r="A3906" t="s">
        <v>0</v>
      </c>
      <c r="B3906" t="s">
        <v>2141</v>
      </c>
      <c r="C3906">
        <v>4941180</v>
      </c>
      <c r="D3906" s="2">
        <v>2958465</v>
      </c>
      <c r="E3906" s="2">
        <v>45223</v>
      </c>
      <c r="F3906" s="28">
        <v>282.75</v>
      </c>
      <c r="G3906" t="s">
        <v>2</v>
      </c>
    </row>
    <row r="3907" spans="1:7" x14ac:dyDescent="0.25">
      <c r="A3907" t="s">
        <v>0</v>
      </c>
      <c r="B3907" t="s">
        <v>2141</v>
      </c>
      <c r="C3907">
        <v>4941183</v>
      </c>
      <c r="D3907" s="2">
        <v>2958465</v>
      </c>
      <c r="E3907" s="2">
        <v>45223</v>
      </c>
      <c r="F3907" s="28">
        <v>282.75</v>
      </c>
      <c r="G3907" t="s">
        <v>2</v>
      </c>
    </row>
    <row r="3908" spans="1:7" x14ac:dyDescent="0.25">
      <c r="A3908" t="s">
        <v>0</v>
      </c>
      <c r="B3908" t="s">
        <v>2141</v>
      </c>
      <c r="C3908">
        <v>4941184</v>
      </c>
      <c r="D3908" s="2">
        <v>2958465</v>
      </c>
      <c r="E3908" s="2">
        <v>45223</v>
      </c>
      <c r="F3908" s="28">
        <v>282.75</v>
      </c>
      <c r="G3908" t="s">
        <v>2</v>
      </c>
    </row>
    <row r="3909" spans="1:7" x14ac:dyDescent="0.25">
      <c r="A3909" t="s">
        <v>0</v>
      </c>
      <c r="B3909" t="s">
        <v>2141</v>
      </c>
      <c r="C3909">
        <v>4941185</v>
      </c>
      <c r="D3909" s="2">
        <v>2958465</v>
      </c>
      <c r="E3909" s="2">
        <v>45223</v>
      </c>
      <c r="F3909" s="28">
        <v>282.75</v>
      </c>
      <c r="G3909" t="s">
        <v>2</v>
      </c>
    </row>
    <row r="3910" spans="1:7" x14ac:dyDescent="0.25">
      <c r="A3910" t="s">
        <v>0</v>
      </c>
      <c r="B3910" t="s">
        <v>2141</v>
      </c>
      <c r="C3910">
        <v>4941223</v>
      </c>
      <c r="D3910" s="2">
        <v>2958465</v>
      </c>
      <c r="E3910" s="2">
        <v>41109</v>
      </c>
      <c r="F3910" s="28">
        <v>759.2</v>
      </c>
      <c r="G3910" t="s">
        <v>2</v>
      </c>
    </row>
    <row r="3911" spans="1:7" x14ac:dyDescent="0.25">
      <c r="A3911" t="s">
        <v>0</v>
      </c>
      <c r="B3911" t="s">
        <v>2141</v>
      </c>
      <c r="C3911">
        <v>4941400</v>
      </c>
      <c r="D3911" s="2">
        <v>2958465</v>
      </c>
      <c r="E3911" s="2">
        <v>44713</v>
      </c>
      <c r="F3911" s="28">
        <v>233</v>
      </c>
      <c r="G3911" t="s">
        <v>18</v>
      </c>
    </row>
    <row r="3912" spans="1:7" x14ac:dyDescent="0.25">
      <c r="A3912" t="s">
        <v>0</v>
      </c>
      <c r="B3912" t="s">
        <v>2141</v>
      </c>
      <c r="C3912">
        <v>4941401</v>
      </c>
      <c r="D3912" s="2">
        <v>2958465</v>
      </c>
      <c r="E3912" s="2">
        <v>44713</v>
      </c>
      <c r="F3912" s="28">
        <v>233</v>
      </c>
      <c r="G3912" t="s">
        <v>18</v>
      </c>
    </row>
    <row r="3913" spans="1:7" x14ac:dyDescent="0.25">
      <c r="A3913" t="s">
        <v>0</v>
      </c>
      <c r="B3913" t="s">
        <v>2141</v>
      </c>
      <c r="C3913">
        <v>4941680</v>
      </c>
      <c r="D3913" s="2">
        <v>2958465</v>
      </c>
      <c r="E3913" s="2">
        <v>41109</v>
      </c>
      <c r="F3913" s="28">
        <v>178.75</v>
      </c>
      <c r="G3913" t="s">
        <v>2</v>
      </c>
    </row>
    <row r="3914" spans="1:7" x14ac:dyDescent="0.25">
      <c r="A3914" t="s">
        <v>0</v>
      </c>
      <c r="B3914" t="s">
        <v>2141</v>
      </c>
      <c r="C3914">
        <v>4941683</v>
      </c>
      <c r="D3914" s="2">
        <v>2958465</v>
      </c>
      <c r="E3914" s="2">
        <v>43344</v>
      </c>
      <c r="F3914" s="28">
        <v>184.6</v>
      </c>
      <c r="G3914" t="s">
        <v>2</v>
      </c>
    </row>
    <row r="3915" spans="1:7" x14ac:dyDescent="0.25">
      <c r="A3915" t="s">
        <v>0</v>
      </c>
      <c r="B3915" t="s">
        <v>2141</v>
      </c>
      <c r="C3915">
        <v>4941685</v>
      </c>
      <c r="D3915" s="2">
        <v>2958465</v>
      </c>
      <c r="E3915" s="2">
        <v>43344</v>
      </c>
      <c r="F3915" s="28">
        <v>184.6</v>
      </c>
      <c r="G3915" t="s">
        <v>2</v>
      </c>
    </row>
    <row r="3916" spans="1:7" x14ac:dyDescent="0.25">
      <c r="A3916" t="s">
        <v>0</v>
      </c>
      <c r="B3916" t="s">
        <v>2141</v>
      </c>
      <c r="C3916">
        <v>4941723</v>
      </c>
      <c r="D3916" s="2">
        <v>2958465</v>
      </c>
      <c r="E3916" s="2">
        <v>41109</v>
      </c>
      <c r="F3916" s="28">
        <v>697.45</v>
      </c>
      <c r="G3916" t="s">
        <v>2</v>
      </c>
    </row>
    <row r="3917" spans="1:7" x14ac:dyDescent="0.25">
      <c r="A3917" t="s">
        <v>0</v>
      </c>
      <c r="B3917" t="s">
        <v>2141</v>
      </c>
      <c r="C3917">
        <v>4942000</v>
      </c>
      <c r="D3917" s="2">
        <v>2958465</v>
      </c>
      <c r="E3917" s="2">
        <v>44305</v>
      </c>
      <c r="F3917" s="28">
        <v>264</v>
      </c>
      <c r="G3917" t="s">
        <v>18</v>
      </c>
    </row>
    <row r="3918" spans="1:7" x14ac:dyDescent="0.25">
      <c r="A3918" t="s">
        <v>0</v>
      </c>
      <c r="B3918" t="s">
        <v>2141</v>
      </c>
      <c r="C3918">
        <v>4942400</v>
      </c>
      <c r="D3918" s="2">
        <v>2958465</v>
      </c>
      <c r="E3918" s="2">
        <v>44305</v>
      </c>
      <c r="F3918" s="28">
        <v>268</v>
      </c>
      <c r="G3918" t="s">
        <v>18</v>
      </c>
    </row>
    <row r="3919" spans="1:7" x14ac:dyDescent="0.25">
      <c r="A3919" t="s">
        <v>0</v>
      </c>
      <c r="B3919" t="s">
        <v>2141</v>
      </c>
      <c r="C3919">
        <v>4942401</v>
      </c>
      <c r="D3919" s="2">
        <v>2958465</v>
      </c>
      <c r="E3919" s="2">
        <v>44305</v>
      </c>
      <c r="F3919" s="28">
        <v>268</v>
      </c>
      <c r="G3919" t="s">
        <v>18</v>
      </c>
    </row>
    <row r="3920" spans="1:7" x14ac:dyDescent="0.25">
      <c r="A3920" t="s">
        <v>0</v>
      </c>
      <c r="B3920" t="s">
        <v>2141</v>
      </c>
      <c r="C3920">
        <v>4943000</v>
      </c>
      <c r="D3920" s="2">
        <v>2958465</v>
      </c>
      <c r="E3920" s="2">
        <v>45821</v>
      </c>
      <c r="F3920" s="28">
        <v>266</v>
      </c>
      <c r="G3920" t="s">
        <v>18</v>
      </c>
    </row>
    <row r="3921" spans="1:7" x14ac:dyDescent="0.25">
      <c r="A3921" t="s">
        <v>0</v>
      </c>
      <c r="B3921" t="s">
        <v>2141</v>
      </c>
      <c r="C3921">
        <v>4943183</v>
      </c>
      <c r="D3921" s="2">
        <v>2958465</v>
      </c>
      <c r="E3921" s="2">
        <v>45821</v>
      </c>
      <c r="F3921" s="28">
        <v>227.5</v>
      </c>
      <c r="G3921" t="s">
        <v>2</v>
      </c>
    </row>
    <row r="3922" spans="1:7" x14ac:dyDescent="0.25">
      <c r="A3922" t="s">
        <v>0</v>
      </c>
      <c r="B3922" t="s">
        <v>2141</v>
      </c>
      <c r="C3922">
        <v>4943184</v>
      </c>
      <c r="D3922" s="2">
        <v>2958465</v>
      </c>
      <c r="E3922" s="2">
        <v>45821</v>
      </c>
      <c r="F3922" s="28">
        <v>227.5</v>
      </c>
      <c r="G3922" t="s">
        <v>2</v>
      </c>
    </row>
    <row r="3923" spans="1:7" x14ac:dyDescent="0.25">
      <c r="A3923" t="s">
        <v>0</v>
      </c>
      <c r="B3923" t="s">
        <v>2141</v>
      </c>
      <c r="C3923">
        <v>4943400</v>
      </c>
      <c r="D3923" s="2">
        <v>2958465</v>
      </c>
      <c r="E3923" s="2">
        <v>45821</v>
      </c>
      <c r="F3923" s="28">
        <v>270</v>
      </c>
      <c r="G3923" t="s">
        <v>18</v>
      </c>
    </row>
    <row r="3924" spans="1:7" x14ac:dyDescent="0.25">
      <c r="A3924" t="s">
        <v>0</v>
      </c>
      <c r="B3924" t="s">
        <v>2141</v>
      </c>
      <c r="C3924">
        <v>4943401</v>
      </c>
      <c r="D3924" s="2">
        <v>2958465</v>
      </c>
      <c r="E3924" s="2">
        <v>45821</v>
      </c>
      <c r="F3924" s="28">
        <v>270</v>
      </c>
      <c r="G3924" t="s">
        <v>18</v>
      </c>
    </row>
    <row r="3925" spans="1:7" x14ac:dyDescent="0.25">
      <c r="A3925" t="s">
        <v>0</v>
      </c>
      <c r="B3925" t="s">
        <v>2141</v>
      </c>
      <c r="C3925">
        <v>4943683</v>
      </c>
      <c r="D3925" s="2">
        <v>2958465</v>
      </c>
      <c r="E3925" s="2">
        <v>42929</v>
      </c>
      <c r="F3925" s="28">
        <v>184.6</v>
      </c>
      <c r="G3925" t="s">
        <v>2</v>
      </c>
    </row>
    <row r="3926" spans="1:7" x14ac:dyDescent="0.25">
      <c r="A3926" t="s">
        <v>0</v>
      </c>
      <c r="B3926" t="s">
        <v>2141</v>
      </c>
      <c r="C3926">
        <v>4943684</v>
      </c>
      <c r="D3926" s="2">
        <v>2958465</v>
      </c>
      <c r="E3926" s="2">
        <v>42929</v>
      </c>
      <c r="F3926" s="28">
        <v>184.6</v>
      </c>
      <c r="G3926" t="s">
        <v>2</v>
      </c>
    </row>
    <row r="3927" spans="1:7" x14ac:dyDescent="0.25">
      <c r="A3927" t="s">
        <v>0</v>
      </c>
      <c r="B3927" t="s">
        <v>2141</v>
      </c>
      <c r="C3927">
        <v>4945221</v>
      </c>
      <c r="D3927" s="2">
        <v>2958465</v>
      </c>
      <c r="E3927" s="2">
        <v>41071</v>
      </c>
      <c r="F3927" s="28">
        <v>664.3</v>
      </c>
      <c r="G3927" t="s">
        <v>2</v>
      </c>
    </row>
    <row r="3928" spans="1:7" x14ac:dyDescent="0.25">
      <c r="A3928" t="s">
        <v>0</v>
      </c>
      <c r="B3928" t="s">
        <v>2141</v>
      </c>
      <c r="C3928">
        <v>4945222</v>
      </c>
      <c r="D3928" s="2">
        <v>2958465</v>
      </c>
      <c r="E3928" s="2">
        <v>41071</v>
      </c>
      <c r="F3928" s="28">
        <v>664.3</v>
      </c>
      <c r="G3928" t="s">
        <v>2</v>
      </c>
    </row>
    <row r="3929" spans="1:7" x14ac:dyDescent="0.25">
      <c r="A3929" t="s">
        <v>0</v>
      </c>
      <c r="B3929" t="s">
        <v>2141</v>
      </c>
      <c r="C3929">
        <v>4945721</v>
      </c>
      <c r="D3929" s="2">
        <v>2958465</v>
      </c>
      <c r="E3929" s="2">
        <v>41071</v>
      </c>
      <c r="F3929" s="28">
        <v>612.29999999999995</v>
      </c>
      <c r="G3929" t="s">
        <v>2</v>
      </c>
    </row>
    <row r="3930" spans="1:7" x14ac:dyDescent="0.25">
      <c r="A3930" t="s">
        <v>0</v>
      </c>
      <c r="B3930" t="s">
        <v>2141</v>
      </c>
      <c r="C3930">
        <v>4945722</v>
      </c>
      <c r="D3930" s="2">
        <v>2958465</v>
      </c>
      <c r="E3930" s="2">
        <v>41071</v>
      </c>
      <c r="F3930" s="28">
        <v>612.29999999999995</v>
      </c>
      <c r="G3930" t="s">
        <v>2</v>
      </c>
    </row>
    <row r="3931" spans="1:7" x14ac:dyDescent="0.25">
      <c r="A3931" t="s">
        <v>0</v>
      </c>
      <c r="B3931" t="s">
        <v>2141</v>
      </c>
      <c r="C3931">
        <v>4946000</v>
      </c>
      <c r="D3931" s="2">
        <v>2958465</v>
      </c>
      <c r="E3931" s="2">
        <v>44713</v>
      </c>
      <c r="F3931" s="28">
        <v>216</v>
      </c>
      <c r="G3931" t="s">
        <v>18</v>
      </c>
    </row>
    <row r="3932" spans="1:7" x14ac:dyDescent="0.25">
      <c r="A3932" t="s">
        <v>0</v>
      </c>
      <c r="B3932" t="s">
        <v>2141</v>
      </c>
      <c r="C3932">
        <v>4946400</v>
      </c>
      <c r="D3932" s="2">
        <v>2958465</v>
      </c>
      <c r="E3932" s="2">
        <v>44713</v>
      </c>
      <c r="F3932" s="28">
        <v>220</v>
      </c>
      <c r="G3932" t="s">
        <v>18</v>
      </c>
    </row>
    <row r="3933" spans="1:7" x14ac:dyDescent="0.25">
      <c r="A3933" t="s">
        <v>0</v>
      </c>
      <c r="B3933" t="s">
        <v>2141</v>
      </c>
      <c r="C3933">
        <v>4946401</v>
      </c>
      <c r="D3933" s="2">
        <v>2958465</v>
      </c>
      <c r="E3933" s="2">
        <v>44713</v>
      </c>
      <c r="F3933" s="28">
        <v>220</v>
      </c>
      <c r="G3933" t="s">
        <v>18</v>
      </c>
    </row>
    <row r="3934" spans="1:7" x14ac:dyDescent="0.25">
      <c r="A3934" t="s">
        <v>0</v>
      </c>
      <c r="B3934" t="s">
        <v>2141</v>
      </c>
      <c r="C3934">
        <v>4947000</v>
      </c>
      <c r="D3934" s="2">
        <v>2958465</v>
      </c>
      <c r="E3934" s="2">
        <v>44713</v>
      </c>
      <c r="F3934" s="28">
        <v>176</v>
      </c>
      <c r="G3934" t="s">
        <v>18</v>
      </c>
    </row>
    <row r="3935" spans="1:7" x14ac:dyDescent="0.25">
      <c r="A3935" t="s">
        <v>0</v>
      </c>
      <c r="B3935" t="s">
        <v>2141</v>
      </c>
      <c r="C3935">
        <v>4947400</v>
      </c>
      <c r="D3935" s="2">
        <v>2958465</v>
      </c>
      <c r="E3935" s="2">
        <v>44713</v>
      </c>
      <c r="F3935" s="28">
        <v>180</v>
      </c>
      <c r="G3935" t="s">
        <v>18</v>
      </c>
    </row>
    <row r="3936" spans="1:7" x14ac:dyDescent="0.25">
      <c r="A3936" t="s">
        <v>0</v>
      </c>
      <c r="B3936" t="s">
        <v>2141</v>
      </c>
      <c r="C3936">
        <v>4947401</v>
      </c>
      <c r="D3936" s="2">
        <v>2958465</v>
      </c>
      <c r="E3936" s="2">
        <v>44713</v>
      </c>
      <c r="F3936" s="28">
        <v>180</v>
      </c>
      <c r="G3936" t="s">
        <v>18</v>
      </c>
    </row>
    <row r="3937" spans="1:7" x14ac:dyDescent="0.25">
      <c r="A3937" t="s">
        <v>0</v>
      </c>
      <c r="B3937" t="s">
        <v>2141</v>
      </c>
      <c r="C3937">
        <v>4948000</v>
      </c>
      <c r="D3937" s="2">
        <v>2958465</v>
      </c>
      <c r="E3937" s="2">
        <v>45783</v>
      </c>
      <c r="F3937" s="28">
        <v>526</v>
      </c>
      <c r="G3937" t="s">
        <v>18</v>
      </c>
    </row>
    <row r="3938" spans="1:7" x14ac:dyDescent="0.25">
      <c r="A3938" t="s">
        <v>0</v>
      </c>
      <c r="B3938" t="s">
        <v>2141</v>
      </c>
      <c r="C3938">
        <v>4948400</v>
      </c>
      <c r="D3938" s="2">
        <v>2958465</v>
      </c>
      <c r="E3938" s="2">
        <v>45783</v>
      </c>
      <c r="F3938" s="28">
        <v>530</v>
      </c>
      <c r="G3938" t="s">
        <v>18</v>
      </c>
    </row>
    <row r="3939" spans="1:7" x14ac:dyDescent="0.25">
      <c r="A3939" t="s">
        <v>0</v>
      </c>
      <c r="B3939" t="s">
        <v>2141</v>
      </c>
      <c r="C3939">
        <v>4948401</v>
      </c>
      <c r="D3939" s="2">
        <v>2958465</v>
      </c>
      <c r="E3939" s="2">
        <v>45783</v>
      </c>
      <c r="F3939" s="28">
        <v>530</v>
      </c>
      <c r="G3939" t="s">
        <v>18</v>
      </c>
    </row>
    <row r="3940" spans="1:7" x14ac:dyDescent="0.25">
      <c r="A3940" t="s">
        <v>0</v>
      </c>
      <c r="B3940" t="s">
        <v>2141</v>
      </c>
      <c r="C3940">
        <v>4949233</v>
      </c>
      <c r="D3940" s="2">
        <v>2958465</v>
      </c>
      <c r="E3940" s="2">
        <v>42929</v>
      </c>
      <c r="F3940" s="28">
        <v>775.45</v>
      </c>
      <c r="G3940" t="s">
        <v>2</v>
      </c>
    </row>
    <row r="3941" spans="1:7" x14ac:dyDescent="0.25">
      <c r="A3941" t="s">
        <v>0</v>
      </c>
      <c r="B3941" t="s">
        <v>2141</v>
      </c>
      <c r="C3941">
        <v>4949234</v>
      </c>
      <c r="D3941" s="2">
        <v>2958465</v>
      </c>
      <c r="E3941" s="2">
        <v>42929</v>
      </c>
      <c r="F3941" s="28">
        <v>775.45</v>
      </c>
      <c r="G3941" t="s">
        <v>2</v>
      </c>
    </row>
    <row r="3942" spans="1:7" x14ac:dyDescent="0.25">
      <c r="A3942" t="s">
        <v>0</v>
      </c>
      <c r="B3942" t="s">
        <v>2141</v>
      </c>
      <c r="C3942">
        <v>4949271</v>
      </c>
      <c r="D3942" s="2">
        <v>2958465</v>
      </c>
      <c r="E3942" s="2">
        <v>42929</v>
      </c>
      <c r="F3942" s="28">
        <v>169</v>
      </c>
      <c r="G3942" t="s">
        <v>18</v>
      </c>
    </row>
    <row r="3943" spans="1:7" x14ac:dyDescent="0.25">
      <c r="A3943" t="s">
        <v>0</v>
      </c>
      <c r="B3943" t="s">
        <v>2141</v>
      </c>
      <c r="C3943">
        <v>4949733</v>
      </c>
      <c r="D3943" s="2">
        <v>2958465</v>
      </c>
      <c r="E3943" s="2">
        <v>42929</v>
      </c>
      <c r="F3943" s="28">
        <v>871</v>
      </c>
      <c r="G3943" t="s">
        <v>2</v>
      </c>
    </row>
    <row r="3944" spans="1:7" x14ac:dyDescent="0.25">
      <c r="A3944" t="s">
        <v>0</v>
      </c>
      <c r="B3944" t="s">
        <v>2141</v>
      </c>
      <c r="C3944">
        <v>4949734</v>
      </c>
      <c r="D3944" s="2">
        <v>2958465</v>
      </c>
      <c r="E3944" s="2">
        <v>42929</v>
      </c>
      <c r="F3944" s="28">
        <v>871</v>
      </c>
      <c r="G3944" t="s">
        <v>2</v>
      </c>
    </row>
    <row r="3945" spans="1:7" x14ac:dyDescent="0.25">
      <c r="A3945" t="s">
        <v>0</v>
      </c>
      <c r="B3945" t="s">
        <v>2141</v>
      </c>
      <c r="C3945">
        <v>4950000</v>
      </c>
      <c r="D3945" s="2">
        <v>2958465</v>
      </c>
      <c r="E3945" s="2">
        <v>44713</v>
      </c>
      <c r="F3945" s="28">
        <v>194</v>
      </c>
      <c r="G3945" t="s">
        <v>18</v>
      </c>
    </row>
    <row r="3946" spans="1:7" x14ac:dyDescent="0.25">
      <c r="A3946" t="s">
        <v>0</v>
      </c>
      <c r="B3946" t="s">
        <v>2141</v>
      </c>
      <c r="C3946">
        <v>4950183</v>
      </c>
      <c r="D3946" s="2">
        <v>2958465</v>
      </c>
      <c r="E3946" s="2">
        <v>45223</v>
      </c>
      <c r="F3946" s="28">
        <v>221</v>
      </c>
      <c r="G3946" t="s">
        <v>2</v>
      </c>
    </row>
    <row r="3947" spans="1:7" x14ac:dyDescent="0.25">
      <c r="A3947" t="s">
        <v>0</v>
      </c>
      <c r="B3947" t="s">
        <v>2141</v>
      </c>
      <c r="C3947">
        <v>4950184</v>
      </c>
      <c r="D3947" s="2">
        <v>2958465</v>
      </c>
      <c r="E3947" s="2">
        <v>45223</v>
      </c>
      <c r="F3947" s="28">
        <v>221</v>
      </c>
      <c r="G3947" t="s">
        <v>2</v>
      </c>
    </row>
    <row r="3948" spans="1:7" x14ac:dyDescent="0.25">
      <c r="A3948" t="s">
        <v>0</v>
      </c>
      <c r="B3948" t="s">
        <v>2141</v>
      </c>
      <c r="C3948">
        <v>4950233</v>
      </c>
      <c r="D3948" s="2">
        <v>2958465</v>
      </c>
      <c r="E3948" s="2">
        <v>45223</v>
      </c>
      <c r="F3948" s="28">
        <v>1088.75</v>
      </c>
      <c r="G3948" t="s">
        <v>2</v>
      </c>
    </row>
    <row r="3949" spans="1:7" x14ac:dyDescent="0.25">
      <c r="A3949" t="s">
        <v>0</v>
      </c>
      <c r="B3949" t="s">
        <v>2141</v>
      </c>
      <c r="C3949">
        <v>4950234</v>
      </c>
      <c r="D3949" s="2">
        <v>2958465</v>
      </c>
      <c r="E3949" s="2">
        <v>45223</v>
      </c>
      <c r="F3949" s="28">
        <v>1088.75</v>
      </c>
      <c r="G3949" t="s">
        <v>2</v>
      </c>
    </row>
    <row r="3950" spans="1:7" x14ac:dyDescent="0.25">
      <c r="A3950" t="s">
        <v>0</v>
      </c>
      <c r="B3950" t="s">
        <v>2141</v>
      </c>
      <c r="C3950">
        <v>4950240</v>
      </c>
      <c r="D3950" s="2">
        <v>2958465</v>
      </c>
      <c r="E3950" s="2">
        <v>45680</v>
      </c>
      <c r="F3950" s="28">
        <v>1088.75</v>
      </c>
      <c r="G3950" t="s">
        <v>2</v>
      </c>
    </row>
    <row r="3951" spans="1:7" x14ac:dyDescent="0.25">
      <c r="A3951" t="s">
        <v>0</v>
      </c>
      <c r="B3951" t="s">
        <v>2141</v>
      </c>
      <c r="C3951">
        <v>4950245</v>
      </c>
      <c r="D3951" s="2">
        <v>2958465</v>
      </c>
      <c r="E3951" s="2">
        <v>45680</v>
      </c>
      <c r="F3951" s="28">
        <v>1088.75</v>
      </c>
      <c r="G3951" t="s">
        <v>2</v>
      </c>
    </row>
    <row r="3952" spans="1:7" x14ac:dyDescent="0.25">
      <c r="A3952" t="s">
        <v>0</v>
      </c>
      <c r="B3952" t="s">
        <v>2141</v>
      </c>
      <c r="C3952">
        <v>4950265</v>
      </c>
      <c r="D3952" s="2">
        <v>2958465</v>
      </c>
      <c r="E3952" s="2">
        <v>45223</v>
      </c>
      <c r="F3952" s="28">
        <v>4108</v>
      </c>
      <c r="G3952" t="s">
        <v>3</v>
      </c>
    </row>
    <row r="3953" spans="1:7" x14ac:dyDescent="0.25">
      <c r="A3953" t="s">
        <v>0</v>
      </c>
      <c r="B3953" t="s">
        <v>2141</v>
      </c>
      <c r="C3953">
        <v>4950269</v>
      </c>
      <c r="D3953" s="2">
        <v>2958465</v>
      </c>
      <c r="E3953" s="2">
        <v>45223</v>
      </c>
      <c r="F3953" s="28">
        <v>4108</v>
      </c>
      <c r="G3953" t="s">
        <v>3</v>
      </c>
    </row>
    <row r="3954" spans="1:7" x14ac:dyDescent="0.25">
      <c r="A3954" t="s">
        <v>0</v>
      </c>
      <c r="B3954" t="s">
        <v>2141</v>
      </c>
      <c r="C3954">
        <v>4950271</v>
      </c>
      <c r="D3954" s="2">
        <v>2958465</v>
      </c>
      <c r="E3954" s="2">
        <v>44764</v>
      </c>
      <c r="F3954" s="28">
        <v>211</v>
      </c>
      <c r="G3954" t="s">
        <v>18</v>
      </c>
    </row>
    <row r="3955" spans="1:7" x14ac:dyDescent="0.25">
      <c r="A3955" t="s">
        <v>0</v>
      </c>
      <c r="B3955" t="s">
        <v>2141</v>
      </c>
      <c r="C3955">
        <v>4950288</v>
      </c>
      <c r="D3955" s="2">
        <v>2958465</v>
      </c>
      <c r="E3955" s="2">
        <v>45135</v>
      </c>
      <c r="F3955" s="28">
        <v>212</v>
      </c>
      <c r="G3955" t="s">
        <v>18</v>
      </c>
    </row>
    <row r="3956" spans="1:7" x14ac:dyDescent="0.25">
      <c r="A3956" t="s">
        <v>0</v>
      </c>
      <c r="B3956" t="s">
        <v>2141</v>
      </c>
      <c r="C3956">
        <v>4950400</v>
      </c>
      <c r="D3956" s="2">
        <v>2958465</v>
      </c>
      <c r="E3956" s="2">
        <v>44713</v>
      </c>
      <c r="F3956" s="28">
        <v>198</v>
      </c>
      <c r="G3956" t="s">
        <v>18</v>
      </c>
    </row>
    <row r="3957" spans="1:7" x14ac:dyDescent="0.25">
      <c r="A3957" t="s">
        <v>0</v>
      </c>
      <c r="B3957" t="s">
        <v>2141</v>
      </c>
      <c r="C3957">
        <v>4950401</v>
      </c>
      <c r="D3957" s="2">
        <v>2958465</v>
      </c>
      <c r="E3957" s="2">
        <v>44713</v>
      </c>
      <c r="F3957" s="28">
        <v>198</v>
      </c>
      <c r="G3957" t="s">
        <v>18</v>
      </c>
    </row>
    <row r="3958" spans="1:7" x14ac:dyDescent="0.25">
      <c r="A3958" t="s">
        <v>0</v>
      </c>
      <c r="B3958" t="s">
        <v>2141</v>
      </c>
      <c r="C3958">
        <v>4950683</v>
      </c>
      <c r="D3958" s="2">
        <v>2958465</v>
      </c>
      <c r="E3958" s="2">
        <v>43344</v>
      </c>
      <c r="F3958" s="28">
        <v>156</v>
      </c>
      <c r="G3958" t="s">
        <v>2</v>
      </c>
    </row>
    <row r="3959" spans="1:7" x14ac:dyDescent="0.25">
      <c r="A3959" t="s">
        <v>0</v>
      </c>
      <c r="B3959" t="s">
        <v>2141</v>
      </c>
      <c r="C3959">
        <v>4950684</v>
      </c>
      <c r="D3959" s="2">
        <v>2958465</v>
      </c>
      <c r="E3959" s="2">
        <v>43344</v>
      </c>
      <c r="F3959" s="28">
        <v>156</v>
      </c>
      <c r="G3959" t="s">
        <v>2</v>
      </c>
    </row>
    <row r="3960" spans="1:7" x14ac:dyDescent="0.25">
      <c r="A3960" t="s">
        <v>0</v>
      </c>
      <c r="B3960" t="s">
        <v>2141</v>
      </c>
      <c r="C3960">
        <v>4950733</v>
      </c>
      <c r="D3960" s="2">
        <v>2958465</v>
      </c>
      <c r="E3960" s="2">
        <v>43344</v>
      </c>
      <c r="F3960" s="28">
        <v>754</v>
      </c>
      <c r="G3960" t="s">
        <v>2</v>
      </c>
    </row>
    <row r="3961" spans="1:7" x14ac:dyDescent="0.25">
      <c r="A3961" t="s">
        <v>0</v>
      </c>
      <c r="B3961" t="s">
        <v>2141</v>
      </c>
      <c r="C3961">
        <v>4950734</v>
      </c>
      <c r="D3961" s="2">
        <v>2958465</v>
      </c>
      <c r="E3961" s="2">
        <v>43344</v>
      </c>
      <c r="F3961" s="28">
        <v>754</v>
      </c>
      <c r="G3961" t="s">
        <v>2</v>
      </c>
    </row>
    <row r="3962" spans="1:7" x14ac:dyDescent="0.25">
      <c r="A3962" t="s">
        <v>0</v>
      </c>
      <c r="B3962" t="s">
        <v>2141</v>
      </c>
      <c r="C3962">
        <v>4950765</v>
      </c>
      <c r="D3962" s="2">
        <v>2958465</v>
      </c>
      <c r="E3962" s="2">
        <v>43344</v>
      </c>
      <c r="F3962" s="28">
        <v>2975.7</v>
      </c>
      <c r="G3962" t="s">
        <v>3</v>
      </c>
    </row>
    <row r="3963" spans="1:7" x14ac:dyDescent="0.25">
      <c r="A3963" t="s">
        <v>0</v>
      </c>
      <c r="B3963" t="s">
        <v>2141</v>
      </c>
      <c r="C3963">
        <v>4950769</v>
      </c>
      <c r="D3963" s="2">
        <v>2958465</v>
      </c>
      <c r="E3963" s="2">
        <v>43344</v>
      </c>
      <c r="F3963" s="28">
        <v>2975.7</v>
      </c>
      <c r="G3963" t="s">
        <v>3</v>
      </c>
    </row>
    <row r="3964" spans="1:7" x14ac:dyDescent="0.25">
      <c r="A3964" t="s">
        <v>0</v>
      </c>
      <c r="B3964" t="s">
        <v>2141</v>
      </c>
      <c r="C3964">
        <v>4951000</v>
      </c>
      <c r="D3964" s="2">
        <v>2958465</v>
      </c>
      <c r="E3964" s="2">
        <v>44256</v>
      </c>
      <c r="F3964" s="28">
        <v>201</v>
      </c>
      <c r="G3964" t="s">
        <v>18</v>
      </c>
    </row>
    <row r="3965" spans="1:7" x14ac:dyDescent="0.25">
      <c r="A3965" t="s">
        <v>0</v>
      </c>
      <c r="B3965" t="s">
        <v>2141</v>
      </c>
      <c r="C3965">
        <v>4951183</v>
      </c>
      <c r="D3965" s="2">
        <v>2958465</v>
      </c>
      <c r="E3965" s="2">
        <v>42929</v>
      </c>
      <c r="F3965" s="28">
        <v>172.9</v>
      </c>
      <c r="G3965" t="s">
        <v>2</v>
      </c>
    </row>
    <row r="3966" spans="1:7" x14ac:dyDescent="0.25">
      <c r="A3966" t="s">
        <v>0</v>
      </c>
      <c r="B3966" t="s">
        <v>2141</v>
      </c>
      <c r="C3966">
        <v>4951184</v>
      </c>
      <c r="D3966" s="2">
        <v>2958465</v>
      </c>
      <c r="E3966" s="2">
        <v>42929</v>
      </c>
      <c r="F3966" s="28">
        <v>172.9</v>
      </c>
      <c r="G3966" t="s">
        <v>2</v>
      </c>
    </row>
    <row r="3967" spans="1:7" x14ac:dyDescent="0.25">
      <c r="A3967" t="s">
        <v>0</v>
      </c>
      <c r="B3967" t="s">
        <v>2141</v>
      </c>
      <c r="C3967">
        <v>4951233</v>
      </c>
      <c r="D3967" s="2">
        <v>2958465</v>
      </c>
      <c r="E3967" s="2">
        <v>42929</v>
      </c>
      <c r="F3967" s="28">
        <v>845</v>
      </c>
      <c r="G3967" t="s">
        <v>2</v>
      </c>
    </row>
    <row r="3968" spans="1:7" x14ac:dyDescent="0.25">
      <c r="A3968" t="s">
        <v>0</v>
      </c>
      <c r="B3968" t="s">
        <v>2141</v>
      </c>
      <c r="C3968">
        <v>4951234</v>
      </c>
      <c r="D3968" s="2">
        <v>2958465</v>
      </c>
      <c r="E3968" s="2">
        <v>42929</v>
      </c>
      <c r="F3968" s="28">
        <v>845</v>
      </c>
      <c r="G3968" t="s">
        <v>2</v>
      </c>
    </row>
    <row r="3969" spans="1:7" x14ac:dyDescent="0.25">
      <c r="A3969" t="s">
        <v>0</v>
      </c>
      <c r="B3969" t="s">
        <v>2141</v>
      </c>
      <c r="C3969">
        <v>4951265</v>
      </c>
      <c r="D3969" s="2">
        <v>2958465</v>
      </c>
      <c r="E3969" s="2">
        <v>42929</v>
      </c>
      <c r="F3969" s="28">
        <v>3298.75</v>
      </c>
      <c r="G3969" t="s">
        <v>3</v>
      </c>
    </row>
    <row r="3970" spans="1:7" x14ac:dyDescent="0.25">
      <c r="A3970" t="s">
        <v>0</v>
      </c>
      <c r="B3970" t="s">
        <v>2141</v>
      </c>
      <c r="C3970">
        <v>4951400</v>
      </c>
      <c r="D3970" s="2">
        <v>2958465</v>
      </c>
      <c r="E3970" s="2">
        <v>44305</v>
      </c>
      <c r="F3970" s="28">
        <v>205</v>
      </c>
      <c r="G3970" t="s">
        <v>18</v>
      </c>
    </row>
    <row r="3971" spans="1:7" x14ac:dyDescent="0.25">
      <c r="A3971" t="s">
        <v>0</v>
      </c>
      <c r="B3971" t="s">
        <v>2141</v>
      </c>
      <c r="C3971">
        <v>4951401</v>
      </c>
      <c r="D3971" s="2">
        <v>2958465</v>
      </c>
      <c r="E3971" s="2">
        <v>44305</v>
      </c>
      <c r="F3971" s="28">
        <v>205</v>
      </c>
      <c r="G3971" t="s">
        <v>18</v>
      </c>
    </row>
    <row r="3972" spans="1:7" x14ac:dyDescent="0.25">
      <c r="A3972" t="s">
        <v>0</v>
      </c>
      <c r="B3972" t="s">
        <v>2141</v>
      </c>
      <c r="C3972">
        <v>4951683</v>
      </c>
      <c r="D3972" s="2">
        <v>2958465</v>
      </c>
      <c r="E3972" s="2">
        <v>42929</v>
      </c>
      <c r="F3972" s="28">
        <v>194.35</v>
      </c>
      <c r="G3972" t="s">
        <v>2</v>
      </c>
    </row>
    <row r="3973" spans="1:7" x14ac:dyDescent="0.25">
      <c r="A3973" t="s">
        <v>0</v>
      </c>
      <c r="B3973" t="s">
        <v>2141</v>
      </c>
      <c r="C3973">
        <v>4951684</v>
      </c>
      <c r="D3973" s="2">
        <v>2958465</v>
      </c>
      <c r="E3973" s="2">
        <v>42929</v>
      </c>
      <c r="F3973" s="28">
        <v>194.35</v>
      </c>
      <c r="G3973" t="s">
        <v>2</v>
      </c>
    </row>
    <row r="3974" spans="1:7" x14ac:dyDescent="0.25">
      <c r="A3974" t="s">
        <v>0</v>
      </c>
      <c r="B3974" t="s">
        <v>2141</v>
      </c>
      <c r="C3974">
        <v>4951733</v>
      </c>
      <c r="D3974" s="2">
        <v>2958465</v>
      </c>
      <c r="E3974" s="2">
        <v>42929</v>
      </c>
      <c r="F3974" s="28">
        <v>949</v>
      </c>
      <c r="G3974" t="s">
        <v>2</v>
      </c>
    </row>
    <row r="3975" spans="1:7" x14ac:dyDescent="0.25">
      <c r="A3975" t="s">
        <v>0</v>
      </c>
      <c r="B3975" t="s">
        <v>2141</v>
      </c>
      <c r="C3975">
        <v>4951734</v>
      </c>
      <c r="D3975" s="2">
        <v>2958465</v>
      </c>
      <c r="E3975" s="2">
        <v>42929</v>
      </c>
      <c r="F3975" s="28">
        <v>949</v>
      </c>
      <c r="G3975" t="s">
        <v>2</v>
      </c>
    </row>
    <row r="3976" spans="1:7" x14ac:dyDescent="0.25">
      <c r="A3976" t="s">
        <v>0</v>
      </c>
      <c r="B3976" t="s">
        <v>2141</v>
      </c>
      <c r="C3976">
        <v>4951765</v>
      </c>
      <c r="D3976" s="2">
        <v>2958465</v>
      </c>
      <c r="E3976" s="2">
        <v>42929</v>
      </c>
      <c r="F3976" s="28">
        <v>3705</v>
      </c>
      <c r="G3976" t="s">
        <v>3</v>
      </c>
    </row>
    <row r="3977" spans="1:7" x14ac:dyDescent="0.25">
      <c r="A3977" t="s">
        <v>0</v>
      </c>
      <c r="B3977" t="s">
        <v>2141</v>
      </c>
      <c r="C3977">
        <v>4952000</v>
      </c>
      <c r="D3977" s="2">
        <v>2958465</v>
      </c>
      <c r="E3977" s="2">
        <v>44105</v>
      </c>
      <c r="F3977" s="28">
        <v>146</v>
      </c>
      <c r="G3977" t="s">
        <v>18</v>
      </c>
    </row>
    <row r="3978" spans="1:7" x14ac:dyDescent="0.25">
      <c r="A3978" t="s">
        <v>0</v>
      </c>
      <c r="B3978" t="s">
        <v>2141</v>
      </c>
      <c r="C3978">
        <v>4952183</v>
      </c>
      <c r="D3978" s="2">
        <v>2958465</v>
      </c>
      <c r="E3978" s="2">
        <v>43372</v>
      </c>
      <c r="F3978" s="28">
        <v>180.7</v>
      </c>
      <c r="G3978" t="s">
        <v>2</v>
      </c>
    </row>
    <row r="3979" spans="1:7" x14ac:dyDescent="0.25">
      <c r="A3979" t="s">
        <v>0</v>
      </c>
      <c r="B3979" t="s">
        <v>2141</v>
      </c>
      <c r="C3979">
        <v>4952184</v>
      </c>
      <c r="D3979" s="2">
        <v>2958465</v>
      </c>
      <c r="E3979" s="2">
        <v>43372</v>
      </c>
      <c r="F3979" s="28">
        <v>180.7</v>
      </c>
      <c r="G3979" t="s">
        <v>2</v>
      </c>
    </row>
    <row r="3980" spans="1:7" x14ac:dyDescent="0.25">
      <c r="A3980" t="s">
        <v>0</v>
      </c>
      <c r="B3980" t="s">
        <v>2141</v>
      </c>
      <c r="C3980">
        <v>4952233</v>
      </c>
      <c r="D3980" s="2">
        <v>2958465</v>
      </c>
      <c r="E3980" s="2">
        <v>43372</v>
      </c>
      <c r="F3980" s="28">
        <v>893.75</v>
      </c>
      <c r="G3980" t="s">
        <v>2</v>
      </c>
    </row>
    <row r="3981" spans="1:7" x14ac:dyDescent="0.25">
      <c r="A3981" t="s">
        <v>0</v>
      </c>
      <c r="B3981" t="s">
        <v>2141</v>
      </c>
      <c r="C3981">
        <v>4952234</v>
      </c>
      <c r="D3981" s="2">
        <v>2958465</v>
      </c>
      <c r="E3981" s="2">
        <v>43372</v>
      </c>
      <c r="F3981" s="28">
        <v>893.75</v>
      </c>
      <c r="G3981" t="s">
        <v>2</v>
      </c>
    </row>
    <row r="3982" spans="1:7" x14ac:dyDescent="0.25">
      <c r="A3982" t="s">
        <v>0</v>
      </c>
      <c r="B3982" t="s">
        <v>2141</v>
      </c>
      <c r="C3982">
        <v>4952400</v>
      </c>
      <c r="D3982" s="2">
        <v>2958465</v>
      </c>
      <c r="E3982" s="2">
        <v>44305</v>
      </c>
      <c r="F3982" s="28">
        <v>150</v>
      </c>
      <c r="G3982" t="s">
        <v>18</v>
      </c>
    </row>
    <row r="3983" spans="1:7" x14ac:dyDescent="0.25">
      <c r="A3983" t="s">
        <v>0</v>
      </c>
      <c r="B3983" t="s">
        <v>2141</v>
      </c>
      <c r="C3983">
        <v>4952401</v>
      </c>
      <c r="D3983" s="2">
        <v>2958465</v>
      </c>
      <c r="E3983" s="2">
        <v>44305</v>
      </c>
      <c r="F3983" s="28">
        <v>150</v>
      </c>
      <c r="G3983" t="s">
        <v>18</v>
      </c>
    </row>
    <row r="3984" spans="1:7" x14ac:dyDescent="0.25">
      <c r="A3984" t="s">
        <v>0</v>
      </c>
      <c r="B3984" t="s">
        <v>2141</v>
      </c>
      <c r="C3984">
        <v>4952683</v>
      </c>
      <c r="D3984" s="2">
        <v>2958465</v>
      </c>
      <c r="E3984" s="2">
        <v>43372</v>
      </c>
      <c r="F3984" s="28">
        <v>161.19999999999999</v>
      </c>
      <c r="G3984" t="s">
        <v>2</v>
      </c>
    </row>
    <row r="3985" spans="1:7" x14ac:dyDescent="0.25">
      <c r="A3985" t="s">
        <v>0</v>
      </c>
      <c r="B3985" t="s">
        <v>2141</v>
      </c>
      <c r="C3985">
        <v>4952684</v>
      </c>
      <c r="D3985" s="2">
        <v>2958465</v>
      </c>
      <c r="E3985" s="2">
        <v>43372</v>
      </c>
      <c r="F3985" s="28">
        <v>161.19999999999999</v>
      </c>
      <c r="G3985" t="s">
        <v>2</v>
      </c>
    </row>
    <row r="3986" spans="1:7" x14ac:dyDescent="0.25">
      <c r="A3986" t="s">
        <v>0</v>
      </c>
      <c r="B3986" t="s">
        <v>2141</v>
      </c>
      <c r="C3986">
        <v>4952733</v>
      </c>
      <c r="D3986" s="2">
        <v>2958465</v>
      </c>
      <c r="E3986" s="2">
        <v>43372</v>
      </c>
      <c r="F3986" s="28">
        <v>793</v>
      </c>
      <c r="G3986" t="s">
        <v>2</v>
      </c>
    </row>
    <row r="3987" spans="1:7" x14ac:dyDescent="0.25">
      <c r="A3987" t="s">
        <v>0</v>
      </c>
      <c r="B3987" t="s">
        <v>2141</v>
      </c>
      <c r="C3987">
        <v>4952734</v>
      </c>
      <c r="D3987" s="2">
        <v>2958465</v>
      </c>
      <c r="E3987" s="2">
        <v>43372</v>
      </c>
      <c r="F3987" s="28">
        <v>793</v>
      </c>
      <c r="G3987" t="s">
        <v>2</v>
      </c>
    </row>
    <row r="3988" spans="1:7" x14ac:dyDescent="0.25">
      <c r="A3988" t="s">
        <v>0</v>
      </c>
      <c r="B3988" t="s">
        <v>2141</v>
      </c>
      <c r="C3988">
        <v>4953000</v>
      </c>
      <c r="D3988" s="2">
        <v>2958465</v>
      </c>
      <c r="E3988" s="2">
        <v>44105</v>
      </c>
      <c r="F3988" s="28">
        <v>146</v>
      </c>
      <c r="G3988" t="s">
        <v>18</v>
      </c>
    </row>
    <row r="3989" spans="1:7" x14ac:dyDescent="0.25">
      <c r="A3989" t="s">
        <v>0</v>
      </c>
      <c r="B3989" t="s">
        <v>2141</v>
      </c>
      <c r="C3989">
        <v>4953183</v>
      </c>
      <c r="D3989" s="2">
        <v>2958465</v>
      </c>
      <c r="E3989" s="2">
        <v>43372</v>
      </c>
      <c r="F3989" s="28">
        <v>195</v>
      </c>
      <c r="G3989" t="s">
        <v>2</v>
      </c>
    </row>
    <row r="3990" spans="1:7" x14ac:dyDescent="0.25">
      <c r="A3990" t="s">
        <v>0</v>
      </c>
      <c r="B3990" t="s">
        <v>2141</v>
      </c>
      <c r="C3990">
        <v>4953184</v>
      </c>
      <c r="D3990" s="2">
        <v>2958465</v>
      </c>
      <c r="E3990" s="2">
        <v>43372</v>
      </c>
      <c r="F3990" s="28">
        <v>195</v>
      </c>
      <c r="G3990" t="s">
        <v>2</v>
      </c>
    </row>
    <row r="3991" spans="1:7" x14ac:dyDescent="0.25">
      <c r="A3991" t="s">
        <v>0</v>
      </c>
      <c r="B3991" t="s">
        <v>2141</v>
      </c>
      <c r="C3991">
        <v>4953265</v>
      </c>
      <c r="D3991" s="2">
        <v>2958465</v>
      </c>
      <c r="E3991" s="2">
        <v>43372</v>
      </c>
      <c r="F3991" s="28">
        <v>3835</v>
      </c>
      <c r="G3991" t="s">
        <v>3</v>
      </c>
    </row>
    <row r="3992" spans="1:7" x14ac:dyDescent="0.25">
      <c r="A3992" t="s">
        <v>0</v>
      </c>
      <c r="B3992" t="s">
        <v>2141</v>
      </c>
      <c r="C3992">
        <v>4953400</v>
      </c>
      <c r="D3992" s="2">
        <v>2958465</v>
      </c>
      <c r="E3992" s="2">
        <v>44305</v>
      </c>
      <c r="F3992" s="28">
        <v>150</v>
      </c>
      <c r="G3992" t="s">
        <v>18</v>
      </c>
    </row>
    <row r="3993" spans="1:7" x14ac:dyDescent="0.25">
      <c r="A3993" t="s">
        <v>0</v>
      </c>
      <c r="B3993" t="s">
        <v>2141</v>
      </c>
      <c r="C3993">
        <v>4953401</v>
      </c>
      <c r="D3993" s="2">
        <v>2958465</v>
      </c>
      <c r="E3993" s="2">
        <v>44305</v>
      </c>
      <c r="F3993" s="28">
        <v>150</v>
      </c>
      <c r="G3993" t="s">
        <v>18</v>
      </c>
    </row>
    <row r="3994" spans="1:7" x14ac:dyDescent="0.25">
      <c r="A3994" t="s">
        <v>0</v>
      </c>
      <c r="B3994" t="s">
        <v>2141</v>
      </c>
      <c r="C3994">
        <v>4953683</v>
      </c>
      <c r="D3994" s="2">
        <v>2958465</v>
      </c>
      <c r="E3994" s="2">
        <v>43372</v>
      </c>
      <c r="F3994" s="28">
        <v>172.25</v>
      </c>
      <c r="G3994" t="s">
        <v>2</v>
      </c>
    </row>
    <row r="3995" spans="1:7" x14ac:dyDescent="0.25">
      <c r="A3995" t="s">
        <v>0</v>
      </c>
      <c r="B3995" t="s">
        <v>2141</v>
      </c>
      <c r="C3995">
        <v>4953684</v>
      </c>
      <c r="D3995" s="2">
        <v>2958465</v>
      </c>
      <c r="E3995" s="2">
        <v>43372</v>
      </c>
      <c r="F3995" s="28">
        <v>172.25</v>
      </c>
      <c r="G3995" t="s">
        <v>2</v>
      </c>
    </row>
    <row r="3996" spans="1:7" x14ac:dyDescent="0.25">
      <c r="A3996" t="s">
        <v>0</v>
      </c>
      <c r="B3996" t="s">
        <v>2141</v>
      </c>
      <c r="C3996">
        <v>4953765</v>
      </c>
      <c r="D3996" s="2">
        <v>2958465</v>
      </c>
      <c r="E3996" s="2">
        <v>43372</v>
      </c>
      <c r="F3996" s="28">
        <v>3386.5</v>
      </c>
      <c r="G3996" t="s">
        <v>3</v>
      </c>
    </row>
    <row r="3997" spans="1:7" x14ac:dyDescent="0.25">
      <c r="A3997" t="s">
        <v>0</v>
      </c>
      <c r="B3997" t="s">
        <v>2141</v>
      </c>
      <c r="C3997">
        <v>4954000</v>
      </c>
      <c r="D3997" s="2">
        <v>2958465</v>
      </c>
      <c r="E3997" s="2">
        <v>44105</v>
      </c>
      <c r="F3997" s="28">
        <v>146</v>
      </c>
      <c r="G3997" t="s">
        <v>18</v>
      </c>
    </row>
    <row r="3998" spans="1:7" x14ac:dyDescent="0.25">
      <c r="A3998" t="s">
        <v>0</v>
      </c>
      <c r="B3998" t="s">
        <v>2141</v>
      </c>
      <c r="C3998">
        <v>4954183</v>
      </c>
      <c r="D3998" s="2">
        <v>2958465</v>
      </c>
      <c r="E3998" s="2">
        <v>43372</v>
      </c>
      <c r="F3998" s="28">
        <v>208</v>
      </c>
      <c r="G3998" t="s">
        <v>2</v>
      </c>
    </row>
    <row r="3999" spans="1:7" x14ac:dyDescent="0.25">
      <c r="A3999" t="s">
        <v>0</v>
      </c>
      <c r="B3999" t="s">
        <v>2141</v>
      </c>
      <c r="C3999">
        <v>4954184</v>
      </c>
      <c r="D3999" s="2">
        <v>2958465</v>
      </c>
      <c r="E3999" s="2">
        <v>43372</v>
      </c>
      <c r="F3999" s="28">
        <v>208</v>
      </c>
      <c r="G3999" t="s">
        <v>2</v>
      </c>
    </row>
    <row r="4000" spans="1:7" x14ac:dyDescent="0.25">
      <c r="A4000" t="s">
        <v>0</v>
      </c>
      <c r="B4000" t="s">
        <v>2141</v>
      </c>
      <c r="C4000">
        <v>4954265</v>
      </c>
      <c r="D4000" s="2">
        <v>2958465</v>
      </c>
      <c r="E4000" s="2">
        <v>43372</v>
      </c>
      <c r="F4000" s="28">
        <v>4030</v>
      </c>
      <c r="G4000" t="s">
        <v>3</v>
      </c>
    </row>
    <row r="4001" spans="1:7" x14ac:dyDescent="0.25">
      <c r="A4001" t="s">
        <v>0</v>
      </c>
      <c r="B4001" t="s">
        <v>2141</v>
      </c>
      <c r="C4001">
        <v>4954400</v>
      </c>
      <c r="D4001" s="2">
        <v>2958465</v>
      </c>
      <c r="E4001" s="2">
        <v>44305</v>
      </c>
      <c r="F4001" s="28">
        <v>150</v>
      </c>
      <c r="G4001" t="s">
        <v>18</v>
      </c>
    </row>
    <row r="4002" spans="1:7" x14ac:dyDescent="0.25">
      <c r="A4002" t="s">
        <v>0</v>
      </c>
      <c r="B4002" t="s">
        <v>2141</v>
      </c>
      <c r="C4002">
        <v>4954401</v>
      </c>
      <c r="D4002" s="2">
        <v>2958465</v>
      </c>
      <c r="E4002" s="2">
        <v>44305</v>
      </c>
      <c r="F4002" s="28">
        <v>150</v>
      </c>
      <c r="G4002" t="s">
        <v>18</v>
      </c>
    </row>
    <row r="4003" spans="1:7" x14ac:dyDescent="0.25">
      <c r="A4003" t="s">
        <v>0</v>
      </c>
      <c r="B4003" t="s">
        <v>2141</v>
      </c>
      <c r="C4003">
        <v>4954683</v>
      </c>
      <c r="D4003" s="2">
        <v>2958465</v>
      </c>
      <c r="E4003" s="2">
        <v>43372</v>
      </c>
      <c r="F4003" s="28">
        <v>185.25</v>
      </c>
      <c r="G4003" t="s">
        <v>2</v>
      </c>
    </row>
    <row r="4004" spans="1:7" x14ac:dyDescent="0.25">
      <c r="A4004" t="s">
        <v>0</v>
      </c>
      <c r="B4004" t="s">
        <v>2141</v>
      </c>
      <c r="C4004">
        <v>4954684</v>
      </c>
      <c r="D4004" s="2">
        <v>2958465</v>
      </c>
      <c r="E4004" s="2">
        <v>43372</v>
      </c>
      <c r="F4004" s="28">
        <v>185.25</v>
      </c>
      <c r="G4004" t="s">
        <v>2</v>
      </c>
    </row>
    <row r="4005" spans="1:7" x14ac:dyDescent="0.25">
      <c r="A4005" t="s">
        <v>0</v>
      </c>
      <c r="B4005" t="s">
        <v>2141</v>
      </c>
      <c r="C4005">
        <v>4954765</v>
      </c>
      <c r="D4005" s="2">
        <v>2958465</v>
      </c>
      <c r="E4005" s="2">
        <v>43372</v>
      </c>
      <c r="F4005" s="28">
        <v>3594.5</v>
      </c>
      <c r="G4005" t="s">
        <v>3</v>
      </c>
    </row>
    <row r="4006" spans="1:7" x14ac:dyDescent="0.25">
      <c r="A4006" t="s">
        <v>0</v>
      </c>
      <c r="B4006" t="s">
        <v>2141</v>
      </c>
      <c r="C4006">
        <v>4955000</v>
      </c>
      <c r="D4006" s="2">
        <v>2958465</v>
      </c>
      <c r="E4006" s="2">
        <v>44713</v>
      </c>
      <c r="F4006" s="28">
        <v>156</v>
      </c>
      <c r="G4006" t="s">
        <v>18</v>
      </c>
    </row>
    <row r="4007" spans="1:7" x14ac:dyDescent="0.25">
      <c r="A4007" t="s">
        <v>0</v>
      </c>
      <c r="B4007" t="s">
        <v>2141</v>
      </c>
      <c r="C4007">
        <v>4955400</v>
      </c>
      <c r="D4007" s="2">
        <v>2958465</v>
      </c>
      <c r="E4007" s="2">
        <v>44713</v>
      </c>
      <c r="F4007" s="28">
        <v>160</v>
      </c>
      <c r="G4007" t="s">
        <v>18</v>
      </c>
    </row>
    <row r="4008" spans="1:7" x14ac:dyDescent="0.25">
      <c r="A4008" t="s">
        <v>0</v>
      </c>
      <c r="B4008" t="s">
        <v>2141</v>
      </c>
      <c r="C4008">
        <v>4956000</v>
      </c>
      <c r="D4008" s="2">
        <v>2958465</v>
      </c>
      <c r="E4008" s="2">
        <v>44176</v>
      </c>
      <c r="F4008" s="28">
        <v>236</v>
      </c>
      <c r="G4008" t="s">
        <v>18</v>
      </c>
    </row>
    <row r="4009" spans="1:7" x14ac:dyDescent="0.25">
      <c r="A4009" t="s">
        <v>0</v>
      </c>
      <c r="B4009" t="s">
        <v>2141</v>
      </c>
      <c r="C4009">
        <v>4956183</v>
      </c>
      <c r="D4009" s="2">
        <v>2958465</v>
      </c>
      <c r="E4009" s="2">
        <v>44299</v>
      </c>
      <c r="F4009" s="28">
        <v>270.39999999999998</v>
      </c>
      <c r="G4009" t="s">
        <v>2</v>
      </c>
    </row>
    <row r="4010" spans="1:7" x14ac:dyDescent="0.25">
      <c r="A4010" t="s">
        <v>0</v>
      </c>
      <c r="B4010" t="s">
        <v>2141</v>
      </c>
      <c r="C4010">
        <v>4956184</v>
      </c>
      <c r="D4010" s="2">
        <v>2958465</v>
      </c>
      <c r="E4010" s="2">
        <v>44299</v>
      </c>
      <c r="F4010" s="28">
        <v>270.39999999999998</v>
      </c>
      <c r="G4010" t="s">
        <v>2</v>
      </c>
    </row>
    <row r="4011" spans="1:7" x14ac:dyDescent="0.25">
      <c r="A4011" t="s">
        <v>0</v>
      </c>
      <c r="B4011" t="s">
        <v>2141</v>
      </c>
      <c r="C4011">
        <v>4956400</v>
      </c>
      <c r="D4011" s="2">
        <v>2958465</v>
      </c>
      <c r="E4011" s="2">
        <v>44305</v>
      </c>
      <c r="F4011" s="28">
        <v>240</v>
      </c>
      <c r="G4011" t="s">
        <v>18</v>
      </c>
    </row>
    <row r="4012" spans="1:7" x14ac:dyDescent="0.25">
      <c r="A4012" t="s">
        <v>0</v>
      </c>
      <c r="B4012" t="s">
        <v>2141</v>
      </c>
      <c r="C4012">
        <v>4956401</v>
      </c>
      <c r="D4012" s="2">
        <v>2958465</v>
      </c>
      <c r="E4012" s="2">
        <v>44305</v>
      </c>
      <c r="F4012" s="28">
        <v>240</v>
      </c>
      <c r="G4012" t="s">
        <v>18</v>
      </c>
    </row>
    <row r="4013" spans="1:7" x14ac:dyDescent="0.25">
      <c r="A4013" t="s">
        <v>0</v>
      </c>
      <c r="B4013" t="s">
        <v>2141</v>
      </c>
      <c r="C4013">
        <v>4957031</v>
      </c>
      <c r="D4013" s="2">
        <v>2958465</v>
      </c>
      <c r="E4013" s="2">
        <v>45184</v>
      </c>
      <c r="F4013" s="28">
        <v>37</v>
      </c>
      <c r="G4013" t="s">
        <v>2</v>
      </c>
    </row>
    <row r="4014" spans="1:7" x14ac:dyDescent="0.25">
      <c r="A4014" t="s">
        <v>0</v>
      </c>
      <c r="B4014" t="s">
        <v>2141</v>
      </c>
      <c r="C4014">
        <v>4957032</v>
      </c>
      <c r="D4014" s="2">
        <v>2958465</v>
      </c>
      <c r="E4014" s="2">
        <v>45184</v>
      </c>
      <c r="F4014" s="28">
        <v>37</v>
      </c>
      <c r="G4014" t="s">
        <v>2</v>
      </c>
    </row>
    <row r="4015" spans="1:7" x14ac:dyDescent="0.25">
      <c r="A4015" t="s">
        <v>0</v>
      </c>
      <c r="B4015" t="s">
        <v>2141</v>
      </c>
      <c r="C4015">
        <v>4957400</v>
      </c>
      <c r="D4015" s="2">
        <v>2958465</v>
      </c>
      <c r="E4015" s="2">
        <v>44805</v>
      </c>
      <c r="F4015" s="28">
        <v>225</v>
      </c>
      <c r="G4015" t="s">
        <v>18</v>
      </c>
    </row>
    <row r="4016" spans="1:7" x14ac:dyDescent="0.25">
      <c r="A4016" t="s">
        <v>0</v>
      </c>
      <c r="B4016" t="s">
        <v>2141</v>
      </c>
      <c r="C4016">
        <v>4957401</v>
      </c>
      <c r="D4016" s="2">
        <v>2958465</v>
      </c>
      <c r="E4016" s="2">
        <v>44866</v>
      </c>
      <c r="F4016" s="28">
        <v>225</v>
      </c>
      <c r="G4016" t="s">
        <v>18</v>
      </c>
    </row>
    <row r="4017" spans="1:7" x14ac:dyDescent="0.25">
      <c r="A4017" t="s">
        <v>0</v>
      </c>
      <c r="B4017" t="s">
        <v>2141</v>
      </c>
      <c r="C4017">
        <v>4960000</v>
      </c>
      <c r="D4017" s="2">
        <v>2958465</v>
      </c>
      <c r="E4017" s="2">
        <v>44713</v>
      </c>
      <c r="F4017" s="28">
        <v>176</v>
      </c>
      <c r="G4017" t="s">
        <v>18</v>
      </c>
    </row>
    <row r="4018" spans="1:7" x14ac:dyDescent="0.25">
      <c r="A4018" t="s">
        <v>0</v>
      </c>
      <c r="B4018" t="s">
        <v>2141</v>
      </c>
      <c r="C4018">
        <v>4960183</v>
      </c>
      <c r="D4018" s="2">
        <v>2958465</v>
      </c>
      <c r="E4018" s="2">
        <v>45780</v>
      </c>
      <c r="F4018" s="28">
        <v>247</v>
      </c>
      <c r="G4018" t="s">
        <v>2</v>
      </c>
    </row>
    <row r="4019" spans="1:7" x14ac:dyDescent="0.25">
      <c r="A4019" t="s">
        <v>0</v>
      </c>
      <c r="B4019" t="s">
        <v>2141</v>
      </c>
      <c r="C4019">
        <v>4960184</v>
      </c>
      <c r="D4019" s="2">
        <v>2958465</v>
      </c>
      <c r="E4019" s="2">
        <v>45780</v>
      </c>
      <c r="F4019" s="28">
        <v>247</v>
      </c>
      <c r="G4019" t="s">
        <v>2</v>
      </c>
    </row>
    <row r="4020" spans="1:7" x14ac:dyDescent="0.25">
      <c r="A4020" t="s">
        <v>0</v>
      </c>
      <c r="B4020" t="s">
        <v>2141</v>
      </c>
      <c r="C4020">
        <v>4960233</v>
      </c>
      <c r="D4020" s="2">
        <v>2958465</v>
      </c>
      <c r="E4020" s="2">
        <v>45780</v>
      </c>
      <c r="F4020" s="28">
        <v>1201.2</v>
      </c>
      <c r="G4020" t="s">
        <v>2</v>
      </c>
    </row>
    <row r="4021" spans="1:7" x14ac:dyDescent="0.25">
      <c r="A4021" t="s">
        <v>0</v>
      </c>
      <c r="B4021" t="s">
        <v>2141</v>
      </c>
      <c r="C4021">
        <v>4960234</v>
      </c>
      <c r="D4021" s="2">
        <v>2958465</v>
      </c>
      <c r="E4021" s="2">
        <v>45780</v>
      </c>
      <c r="F4021" s="28">
        <v>1201.2</v>
      </c>
      <c r="G4021" t="s">
        <v>2</v>
      </c>
    </row>
    <row r="4022" spans="1:7" x14ac:dyDescent="0.25">
      <c r="A4022" t="s">
        <v>0</v>
      </c>
      <c r="B4022" t="s">
        <v>2141</v>
      </c>
      <c r="C4022">
        <v>4960242</v>
      </c>
      <c r="D4022" s="2">
        <v>2958465</v>
      </c>
      <c r="E4022" s="2">
        <v>45780</v>
      </c>
      <c r="F4022" s="28">
        <v>2398.5</v>
      </c>
      <c r="G4022" t="s">
        <v>3</v>
      </c>
    </row>
    <row r="4023" spans="1:7" x14ac:dyDescent="0.25">
      <c r="A4023" t="s">
        <v>0</v>
      </c>
      <c r="B4023" t="s">
        <v>2141</v>
      </c>
      <c r="C4023">
        <v>4960265</v>
      </c>
      <c r="D4023" s="2">
        <v>2958465</v>
      </c>
      <c r="E4023" s="2">
        <v>45780</v>
      </c>
      <c r="F4023" s="28">
        <v>4737.8500000000004</v>
      </c>
      <c r="G4023" t="s">
        <v>3</v>
      </c>
    </row>
    <row r="4024" spans="1:7" x14ac:dyDescent="0.25">
      <c r="A4024" t="s">
        <v>0</v>
      </c>
      <c r="B4024" t="s">
        <v>2141</v>
      </c>
      <c r="C4024">
        <v>4960400</v>
      </c>
      <c r="D4024" s="2">
        <v>2958465</v>
      </c>
      <c r="E4024" s="2">
        <v>44713</v>
      </c>
      <c r="F4024" s="28">
        <v>180</v>
      </c>
      <c r="G4024" t="s">
        <v>18</v>
      </c>
    </row>
    <row r="4025" spans="1:7" x14ac:dyDescent="0.25">
      <c r="A4025" t="s">
        <v>0</v>
      </c>
      <c r="B4025" t="s">
        <v>2141</v>
      </c>
      <c r="C4025">
        <v>4960401</v>
      </c>
      <c r="D4025" s="2">
        <v>2958465</v>
      </c>
      <c r="E4025" s="2">
        <v>44713</v>
      </c>
      <c r="F4025" s="28">
        <v>180</v>
      </c>
      <c r="G4025" t="s">
        <v>18</v>
      </c>
    </row>
    <row r="4026" spans="1:7" x14ac:dyDescent="0.25">
      <c r="A4026" t="s">
        <v>0</v>
      </c>
      <c r="B4026" t="s">
        <v>2141</v>
      </c>
      <c r="C4026">
        <v>4961000</v>
      </c>
      <c r="D4026" s="2">
        <v>2958465</v>
      </c>
      <c r="E4026" s="2">
        <v>44713</v>
      </c>
      <c r="F4026" s="28">
        <v>176</v>
      </c>
      <c r="G4026" t="s">
        <v>18</v>
      </c>
    </row>
    <row r="4027" spans="1:7" x14ac:dyDescent="0.25">
      <c r="A4027" t="s">
        <v>0</v>
      </c>
      <c r="B4027" t="s">
        <v>2141</v>
      </c>
      <c r="C4027">
        <v>4961400</v>
      </c>
      <c r="D4027" s="2">
        <v>2958465</v>
      </c>
      <c r="E4027" s="2">
        <v>44713</v>
      </c>
      <c r="F4027" s="28">
        <v>180</v>
      </c>
      <c r="G4027" t="s">
        <v>18</v>
      </c>
    </row>
    <row r="4028" spans="1:7" x14ac:dyDescent="0.25">
      <c r="A4028" t="s">
        <v>0</v>
      </c>
      <c r="B4028" t="s">
        <v>2141</v>
      </c>
      <c r="C4028">
        <v>4961401</v>
      </c>
      <c r="D4028" s="2">
        <v>2958465</v>
      </c>
      <c r="E4028" s="2">
        <v>44713</v>
      </c>
      <c r="F4028" s="28">
        <v>180</v>
      </c>
      <c r="G4028" t="s">
        <v>18</v>
      </c>
    </row>
    <row r="4029" spans="1:7" x14ac:dyDescent="0.25">
      <c r="A4029" t="s">
        <v>0</v>
      </c>
      <c r="B4029" t="s">
        <v>2141</v>
      </c>
      <c r="C4029">
        <v>4962000</v>
      </c>
      <c r="D4029" s="2">
        <v>2958465</v>
      </c>
      <c r="E4029" s="2">
        <v>44713</v>
      </c>
      <c r="F4029" s="28">
        <v>221</v>
      </c>
      <c r="G4029" t="s">
        <v>18</v>
      </c>
    </row>
    <row r="4030" spans="1:7" x14ac:dyDescent="0.25">
      <c r="A4030" t="s">
        <v>0</v>
      </c>
      <c r="B4030" t="s">
        <v>2141</v>
      </c>
      <c r="C4030">
        <v>4962400</v>
      </c>
      <c r="D4030" s="2">
        <v>2958465</v>
      </c>
      <c r="E4030" s="2">
        <v>44713</v>
      </c>
      <c r="F4030" s="28">
        <v>225</v>
      </c>
      <c r="G4030" t="s">
        <v>18</v>
      </c>
    </row>
    <row r="4031" spans="1:7" x14ac:dyDescent="0.25">
      <c r="A4031" t="s">
        <v>0</v>
      </c>
      <c r="B4031" t="s">
        <v>2141</v>
      </c>
      <c r="C4031">
        <v>4962401</v>
      </c>
      <c r="D4031" s="2">
        <v>2958465</v>
      </c>
      <c r="E4031" s="2">
        <v>44713</v>
      </c>
      <c r="F4031" s="28">
        <v>225</v>
      </c>
      <c r="G4031" t="s">
        <v>18</v>
      </c>
    </row>
    <row r="4032" spans="1:7" x14ac:dyDescent="0.25">
      <c r="A4032" t="s">
        <v>0</v>
      </c>
      <c r="B4032" t="s">
        <v>2141</v>
      </c>
      <c r="C4032">
        <v>4963000</v>
      </c>
      <c r="D4032" s="2">
        <v>2958465</v>
      </c>
      <c r="E4032" s="2">
        <v>44713</v>
      </c>
      <c r="F4032" s="28">
        <v>156</v>
      </c>
      <c r="G4032" t="s">
        <v>18</v>
      </c>
    </row>
    <row r="4033" spans="1:7" x14ac:dyDescent="0.25">
      <c r="A4033" t="s">
        <v>0</v>
      </c>
      <c r="B4033" t="s">
        <v>2141</v>
      </c>
      <c r="C4033">
        <v>4963400</v>
      </c>
      <c r="D4033" s="2">
        <v>2958465</v>
      </c>
      <c r="E4033" s="2">
        <v>44713</v>
      </c>
      <c r="F4033" s="28">
        <v>160</v>
      </c>
      <c r="G4033" t="s">
        <v>18</v>
      </c>
    </row>
    <row r="4034" spans="1:7" x14ac:dyDescent="0.25">
      <c r="A4034" t="s">
        <v>0</v>
      </c>
      <c r="B4034" t="s">
        <v>2141</v>
      </c>
      <c r="C4034">
        <v>4963401</v>
      </c>
      <c r="D4034" s="2">
        <v>2958465</v>
      </c>
      <c r="E4034" s="2">
        <v>44713</v>
      </c>
      <c r="F4034" s="28">
        <v>160</v>
      </c>
      <c r="G4034" t="s">
        <v>18</v>
      </c>
    </row>
    <row r="4035" spans="1:7" x14ac:dyDescent="0.25">
      <c r="A4035" t="s">
        <v>0</v>
      </c>
      <c r="B4035" t="s">
        <v>2141</v>
      </c>
      <c r="C4035">
        <v>4964000</v>
      </c>
      <c r="D4035" s="2">
        <v>2958465</v>
      </c>
      <c r="E4035" s="2">
        <v>44886</v>
      </c>
      <c r="F4035" s="28">
        <v>226</v>
      </c>
      <c r="G4035" t="s">
        <v>18</v>
      </c>
    </row>
    <row r="4036" spans="1:7" x14ac:dyDescent="0.25">
      <c r="A4036" t="s">
        <v>0</v>
      </c>
      <c r="B4036" t="s">
        <v>2141</v>
      </c>
      <c r="C4036">
        <v>4964183</v>
      </c>
      <c r="D4036" s="2">
        <v>2958465</v>
      </c>
      <c r="E4036" s="2">
        <v>45780</v>
      </c>
      <c r="F4036" s="28">
        <v>253.5</v>
      </c>
      <c r="G4036" t="s">
        <v>2</v>
      </c>
    </row>
    <row r="4037" spans="1:7" x14ac:dyDescent="0.25">
      <c r="A4037" t="s">
        <v>0</v>
      </c>
      <c r="B4037" t="s">
        <v>2141</v>
      </c>
      <c r="C4037">
        <v>4964184</v>
      </c>
      <c r="D4037" s="2">
        <v>2958465</v>
      </c>
      <c r="E4037" s="2">
        <v>45780</v>
      </c>
      <c r="F4037" s="28">
        <v>253.5</v>
      </c>
      <c r="G4037" t="s">
        <v>2</v>
      </c>
    </row>
    <row r="4038" spans="1:7" x14ac:dyDescent="0.25">
      <c r="A4038" t="s">
        <v>0</v>
      </c>
      <c r="B4038" t="s">
        <v>2141</v>
      </c>
      <c r="C4038">
        <v>4964233</v>
      </c>
      <c r="D4038" s="2">
        <v>2958465</v>
      </c>
      <c r="E4038" s="2">
        <v>45780</v>
      </c>
      <c r="F4038" s="28">
        <v>1207.7</v>
      </c>
      <c r="G4038" t="s">
        <v>2</v>
      </c>
    </row>
    <row r="4039" spans="1:7" x14ac:dyDescent="0.25">
      <c r="A4039" t="s">
        <v>0</v>
      </c>
      <c r="B4039" t="s">
        <v>2141</v>
      </c>
      <c r="C4039">
        <v>4964234</v>
      </c>
      <c r="D4039" s="2">
        <v>2958465</v>
      </c>
      <c r="E4039" s="2">
        <v>45780</v>
      </c>
      <c r="F4039" s="28">
        <v>1207.7</v>
      </c>
      <c r="G4039" t="s">
        <v>2</v>
      </c>
    </row>
    <row r="4040" spans="1:7" x14ac:dyDescent="0.25">
      <c r="A4040" t="s">
        <v>0</v>
      </c>
      <c r="B4040" t="s">
        <v>2141</v>
      </c>
      <c r="C4040">
        <v>4964242</v>
      </c>
      <c r="D4040" s="2">
        <v>2958465</v>
      </c>
      <c r="E4040" s="2">
        <v>45780</v>
      </c>
      <c r="F4040" s="28">
        <v>2405</v>
      </c>
      <c r="G4040" t="s">
        <v>3</v>
      </c>
    </row>
    <row r="4041" spans="1:7" x14ac:dyDescent="0.25">
      <c r="A4041" t="s">
        <v>0</v>
      </c>
      <c r="B4041" t="s">
        <v>2141</v>
      </c>
      <c r="C4041">
        <v>4964265</v>
      </c>
      <c r="D4041" s="2">
        <v>2958465</v>
      </c>
      <c r="E4041" s="2">
        <v>45780</v>
      </c>
      <c r="F4041" s="28">
        <v>4744.3500000000004</v>
      </c>
      <c r="G4041" t="s">
        <v>3</v>
      </c>
    </row>
    <row r="4042" spans="1:7" x14ac:dyDescent="0.25">
      <c r="A4042" t="s">
        <v>0</v>
      </c>
      <c r="B4042" t="s">
        <v>2141</v>
      </c>
      <c r="C4042">
        <v>4964400</v>
      </c>
      <c r="D4042" s="2">
        <v>2958465</v>
      </c>
      <c r="E4042" s="2">
        <v>44886</v>
      </c>
      <c r="F4042" s="28">
        <v>230</v>
      </c>
      <c r="G4042" t="s">
        <v>18</v>
      </c>
    </row>
    <row r="4043" spans="1:7" x14ac:dyDescent="0.25">
      <c r="A4043" t="s">
        <v>0</v>
      </c>
      <c r="B4043" t="s">
        <v>2141</v>
      </c>
      <c r="C4043">
        <v>4965000</v>
      </c>
      <c r="D4043" s="2">
        <v>2958465</v>
      </c>
      <c r="E4043" s="2">
        <v>45121</v>
      </c>
      <c r="F4043" s="28">
        <v>176</v>
      </c>
      <c r="G4043" t="s">
        <v>18</v>
      </c>
    </row>
    <row r="4044" spans="1:7" x14ac:dyDescent="0.25">
      <c r="A4044" t="s">
        <v>0</v>
      </c>
      <c r="B4044" t="s">
        <v>2141</v>
      </c>
      <c r="C4044">
        <v>4965400</v>
      </c>
      <c r="D4044" s="2">
        <v>2958465</v>
      </c>
      <c r="E4044" s="2">
        <v>45121</v>
      </c>
      <c r="F4044" s="28">
        <v>180</v>
      </c>
      <c r="G4044" t="s">
        <v>18</v>
      </c>
    </row>
    <row r="4045" spans="1:7" x14ac:dyDescent="0.25">
      <c r="A4045" t="s">
        <v>0</v>
      </c>
      <c r="B4045" t="s">
        <v>2141</v>
      </c>
      <c r="C4045">
        <v>4965401</v>
      </c>
      <c r="D4045" s="2">
        <v>2958465</v>
      </c>
      <c r="E4045" s="2">
        <v>45121</v>
      </c>
      <c r="F4045" s="28">
        <v>180</v>
      </c>
      <c r="G4045" t="s">
        <v>18</v>
      </c>
    </row>
    <row r="4046" spans="1:7" x14ac:dyDescent="0.25">
      <c r="A4046" t="s">
        <v>0</v>
      </c>
      <c r="B4046" t="s">
        <v>2141</v>
      </c>
      <c r="C4046">
        <v>4966000</v>
      </c>
      <c r="D4046" s="2">
        <v>2958465</v>
      </c>
      <c r="E4046" s="2">
        <v>45240</v>
      </c>
      <c r="F4046" s="28">
        <v>156</v>
      </c>
      <c r="G4046" t="s">
        <v>18</v>
      </c>
    </row>
    <row r="4047" spans="1:7" x14ac:dyDescent="0.25">
      <c r="A4047" t="s">
        <v>0</v>
      </c>
      <c r="B4047" t="s">
        <v>2141</v>
      </c>
      <c r="C4047">
        <v>4966400</v>
      </c>
      <c r="D4047" s="2">
        <v>2958465</v>
      </c>
      <c r="E4047" s="2">
        <v>45240</v>
      </c>
      <c r="F4047" s="28">
        <v>160</v>
      </c>
      <c r="G4047" t="s">
        <v>18</v>
      </c>
    </row>
    <row r="4048" spans="1:7" x14ac:dyDescent="0.25">
      <c r="A4048" t="s">
        <v>0</v>
      </c>
      <c r="B4048" t="s">
        <v>2141</v>
      </c>
      <c r="C4048">
        <v>4966401</v>
      </c>
      <c r="D4048" s="2">
        <v>2958465</v>
      </c>
      <c r="E4048" s="2">
        <v>45240</v>
      </c>
      <c r="F4048" s="28">
        <v>160</v>
      </c>
      <c r="G4048" t="s">
        <v>18</v>
      </c>
    </row>
    <row r="4049" spans="1:7" x14ac:dyDescent="0.25">
      <c r="A4049" t="s">
        <v>0</v>
      </c>
      <c r="B4049" t="s">
        <v>2141</v>
      </c>
      <c r="C4049">
        <v>4968000</v>
      </c>
      <c r="D4049" s="2">
        <v>2958465</v>
      </c>
      <c r="E4049" s="2">
        <v>44937</v>
      </c>
      <c r="F4049" s="28">
        <v>276</v>
      </c>
      <c r="G4049" t="s">
        <v>18</v>
      </c>
    </row>
    <row r="4050" spans="1:7" x14ac:dyDescent="0.25">
      <c r="A4050" t="s">
        <v>0</v>
      </c>
      <c r="B4050" t="s">
        <v>2141</v>
      </c>
      <c r="C4050">
        <v>4968400</v>
      </c>
      <c r="D4050" s="2">
        <v>2958465</v>
      </c>
      <c r="E4050" s="2">
        <v>44937</v>
      </c>
      <c r="F4050" s="28">
        <v>280</v>
      </c>
      <c r="G4050" t="s">
        <v>18</v>
      </c>
    </row>
    <row r="4051" spans="1:7" x14ac:dyDescent="0.25">
      <c r="A4051" t="s">
        <v>0</v>
      </c>
      <c r="B4051" t="s">
        <v>2141</v>
      </c>
      <c r="C4051">
        <v>4968401</v>
      </c>
      <c r="D4051" s="2">
        <v>2958465</v>
      </c>
      <c r="E4051" s="2">
        <v>44937</v>
      </c>
      <c r="F4051" s="28">
        <v>280</v>
      </c>
      <c r="G4051" t="s">
        <v>18</v>
      </c>
    </row>
    <row r="4052" spans="1:7" x14ac:dyDescent="0.25">
      <c r="A4052" t="s">
        <v>0</v>
      </c>
      <c r="B4052" t="s">
        <v>2141</v>
      </c>
      <c r="C4052">
        <v>4971000</v>
      </c>
      <c r="D4052" s="2">
        <v>2958465</v>
      </c>
      <c r="E4052" s="2">
        <v>45348</v>
      </c>
      <c r="F4052" s="28">
        <v>146</v>
      </c>
      <c r="G4052" t="s">
        <v>18</v>
      </c>
    </row>
    <row r="4053" spans="1:7" x14ac:dyDescent="0.25">
      <c r="A4053" t="s">
        <v>0</v>
      </c>
      <c r="B4053" t="s">
        <v>2141</v>
      </c>
      <c r="C4053">
        <v>4971233</v>
      </c>
      <c r="D4053" s="2">
        <v>2958465</v>
      </c>
      <c r="E4053" s="2">
        <v>45348</v>
      </c>
      <c r="F4053" s="28">
        <v>1169.3499999999999</v>
      </c>
      <c r="G4053" t="s">
        <v>2</v>
      </c>
    </row>
    <row r="4054" spans="1:7" x14ac:dyDescent="0.25">
      <c r="A4054" t="s">
        <v>0</v>
      </c>
      <c r="B4054" t="s">
        <v>2141</v>
      </c>
      <c r="C4054">
        <v>4971234</v>
      </c>
      <c r="D4054" s="2">
        <v>2958465</v>
      </c>
      <c r="E4054" s="2">
        <v>45348</v>
      </c>
      <c r="F4054" s="28">
        <v>1169.3499999999999</v>
      </c>
      <c r="G4054" t="s">
        <v>2</v>
      </c>
    </row>
    <row r="4055" spans="1:7" x14ac:dyDescent="0.25">
      <c r="A4055" t="s">
        <v>0</v>
      </c>
      <c r="B4055" t="s">
        <v>2141</v>
      </c>
      <c r="C4055">
        <v>4971265</v>
      </c>
      <c r="D4055" s="2">
        <v>2958465</v>
      </c>
      <c r="E4055" s="2">
        <v>45348</v>
      </c>
      <c r="F4055" s="28">
        <v>4549.3500000000004</v>
      </c>
      <c r="G4055" t="s">
        <v>3</v>
      </c>
    </row>
    <row r="4056" spans="1:7" x14ac:dyDescent="0.25">
      <c r="A4056" t="s">
        <v>0</v>
      </c>
      <c r="B4056" t="s">
        <v>2141</v>
      </c>
      <c r="C4056">
        <v>4971288</v>
      </c>
      <c r="D4056" s="2">
        <v>2958465</v>
      </c>
      <c r="E4056" s="2">
        <v>45348</v>
      </c>
      <c r="F4056" s="28">
        <v>156</v>
      </c>
      <c r="G4056" t="s">
        <v>18</v>
      </c>
    </row>
    <row r="4057" spans="1:7" x14ac:dyDescent="0.25">
      <c r="A4057" t="s">
        <v>0</v>
      </c>
      <c r="B4057" t="s">
        <v>2141</v>
      </c>
      <c r="C4057">
        <v>4971400</v>
      </c>
      <c r="D4057" s="2">
        <v>2958465</v>
      </c>
      <c r="E4057" s="2">
        <v>45348</v>
      </c>
      <c r="F4057" s="28">
        <v>150</v>
      </c>
      <c r="G4057" t="s">
        <v>18</v>
      </c>
    </row>
    <row r="4058" spans="1:7" x14ac:dyDescent="0.25">
      <c r="A4058" t="s">
        <v>0</v>
      </c>
      <c r="B4058" t="s">
        <v>2141</v>
      </c>
      <c r="C4058">
        <v>4975000</v>
      </c>
      <c r="D4058" s="2">
        <v>2958465</v>
      </c>
      <c r="E4058" s="2">
        <v>45925</v>
      </c>
      <c r="F4058" s="28">
        <v>206</v>
      </c>
      <c r="G4058" t="s">
        <v>18</v>
      </c>
    </row>
    <row r="4059" spans="1:7" x14ac:dyDescent="0.25">
      <c r="A4059" t="s">
        <v>0</v>
      </c>
      <c r="B4059" t="s">
        <v>2141</v>
      </c>
      <c r="C4059">
        <v>4975400</v>
      </c>
      <c r="D4059" s="2">
        <v>2958465</v>
      </c>
      <c r="E4059" s="2">
        <v>45925</v>
      </c>
      <c r="F4059" s="28">
        <v>210</v>
      </c>
      <c r="G4059" t="s">
        <v>18</v>
      </c>
    </row>
    <row r="4060" spans="1:7" x14ac:dyDescent="0.25">
      <c r="A4060" t="s">
        <v>0</v>
      </c>
      <c r="B4060" t="s">
        <v>2141</v>
      </c>
      <c r="C4060">
        <v>4975401</v>
      </c>
      <c r="D4060" s="2">
        <v>2958465</v>
      </c>
      <c r="E4060" s="2">
        <v>45925</v>
      </c>
      <c r="F4060" s="28">
        <v>210</v>
      </c>
      <c r="G4060" t="s">
        <v>18</v>
      </c>
    </row>
    <row r="4061" spans="1:7" x14ac:dyDescent="0.25">
      <c r="A4061" t="s">
        <v>0</v>
      </c>
      <c r="B4061" t="s">
        <v>2141</v>
      </c>
      <c r="C4061">
        <v>5001000</v>
      </c>
      <c r="D4061" s="2">
        <v>2958465</v>
      </c>
      <c r="E4061" s="2">
        <v>44713</v>
      </c>
      <c r="F4061" s="28">
        <v>166</v>
      </c>
      <c r="G4061" t="s">
        <v>18</v>
      </c>
    </row>
    <row r="4062" spans="1:7" x14ac:dyDescent="0.25">
      <c r="A4062" t="s">
        <v>0</v>
      </c>
      <c r="B4062" t="s">
        <v>2141</v>
      </c>
      <c r="C4062">
        <v>5001400</v>
      </c>
      <c r="D4062" s="2">
        <v>2958465</v>
      </c>
      <c r="E4062" s="2">
        <v>44713</v>
      </c>
      <c r="F4062" s="28">
        <v>170</v>
      </c>
      <c r="G4062" t="s">
        <v>18</v>
      </c>
    </row>
    <row r="4063" spans="1:7" x14ac:dyDescent="0.25">
      <c r="A4063" t="s">
        <v>0</v>
      </c>
      <c r="B4063" t="s">
        <v>2141</v>
      </c>
      <c r="C4063">
        <v>5001401</v>
      </c>
      <c r="D4063" s="2">
        <v>2958465</v>
      </c>
      <c r="E4063" s="2">
        <v>44713</v>
      </c>
      <c r="F4063" s="28">
        <v>170</v>
      </c>
      <c r="G4063" t="s">
        <v>18</v>
      </c>
    </row>
    <row r="4064" spans="1:7" x14ac:dyDescent="0.25">
      <c r="A4064" t="s">
        <v>0</v>
      </c>
      <c r="B4064" t="s">
        <v>2141</v>
      </c>
      <c r="C4064">
        <v>5002000</v>
      </c>
      <c r="D4064" s="2">
        <v>2958465</v>
      </c>
      <c r="E4064" s="2">
        <v>44305</v>
      </c>
      <c r="F4064" s="28">
        <v>211</v>
      </c>
      <c r="G4064" t="s">
        <v>18</v>
      </c>
    </row>
    <row r="4065" spans="1:7" x14ac:dyDescent="0.25">
      <c r="A4065" t="s">
        <v>0</v>
      </c>
      <c r="B4065" t="s">
        <v>2141</v>
      </c>
      <c r="C4065">
        <v>5002400</v>
      </c>
      <c r="D4065" s="2">
        <v>2958465</v>
      </c>
      <c r="E4065" s="2">
        <v>44305</v>
      </c>
      <c r="F4065" s="28">
        <v>215</v>
      </c>
      <c r="G4065" t="s">
        <v>18</v>
      </c>
    </row>
    <row r="4066" spans="1:7" x14ac:dyDescent="0.25">
      <c r="A4066" t="s">
        <v>0</v>
      </c>
      <c r="B4066" t="s">
        <v>2141</v>
      </c>
      <c r="C4066">
        <v>5002401</v>
      </c>
      <c r="D4066" s="2">
        <v>2958465</v>
      </c>
      <c r="E4066" s="2">
        <v>44305</v>
      </c>
      <c r="F4066" s="28">
        <v>215</v>
      </c>
      <c r="G4066" t="s">
        <v>18</v>
      </c>
    </row>
    <row r="4067" spans="1:7" x14ac:dyDescent="0.25">
      <c r="A4067" t="s">
        <v>0</v>
      </c>
      <c r="B4067" t="s">
        <v>2141</v>
      </c>
      <c r="C4067">
        <v>5003000</v>
      </c>
      <c r="D4067" s="2">
        <v>2958465</v>
      </c>
      <c r="E4067" s="2">
        <v>44713</v>
      </c>
      <c r="F4067" s="28">
        <v>171</v>
      </c>
      <c r="G4067" t="s">
        <v>18</v>
      </c>
    </row>
    <row r="4068" spans="1:7" x14ac:dyDescent="0.25">
      <c r="A4068" t="s">
        <v>0</v>
      </c>
      <c r="B4068" t="s">
        <v>2141</v>
      </c>
      <c r="C4068">
        <v>5003400</v>
      </c>
      <c r="D4068" s="2">
        <v>2958465</v>
      </c>
      <c r="E4068" s="2">
        <v>44713</v>
      </c>
      <c r="F4068" s="28">
        <v>175</v>
      </c>
      <c r="G4068" t="s">
        <v>18</v>
      </c>
    </row>
    <row r="4069" spans="1:7" x14ac:dyDescent="0.25">
      <c r="A4069" t="s">
        <v>0</v>
      </c>
      <c r="B4069" t="s">
        <v>2141</v>
      </c>
      <c r="C4069">
        <v>5003401</v>
      </c>
      <c r="D4069" s="2">
        <v>2958465</v>
      </c>
      <c r="E4069" s="2">
        <v>44713</v>
      </c>
      <c r="F4069" s="28">
        <v>175</v>
      </c>
      <c r="G4069" t="s">
        <v>18</v>
      </c>
    </row>
    <row r="4070" spans="1:7" x14ac:dyDescent="0.25">
      <c r="A4070" t="s">
        <v>0</v>
      </c>
      <c r="B4070" t="s">
        <v>2141</v>
      </c>
      <c r="C4070">
        <v>5004000</v>
      </c>
      <c r="D4070" s="2">
        <v>2958465</v>
      </c>
      <c r="E4070" s="2">
        <v>44305</v>
      </c>
      <c r="F4070" s="28">
        <v>208</v>
      </c>
      <c r="G4070" t="s">
        <v>18</v>
      </c>
    </row>
    <row r="4071" spans="1:7" x14ac:dyDescent="0.25">
      <c r="A4071" t="s">
        <v>0</v>
      </c>
      <c r="B4071" t="s">
        <v>2141</v>
      </c>
      <c r="C4071">
        <v>5004400</v>
      </c>
      <c r="D4071" s="2">
        <v>2958465</v>
      </c>
      <c r="E4071" s="2">
        <v>44305</v>
      </c>
      <c r="F4071" s="28">
        <v>212</v>
      </c>
      <c r="G4071" t="s">
        <v>18</v>
      </c>
    </row>
    <row r="4072" spans="1:7" x14ac:dyDescent="0.25">
      <c r="A4072" t="s">
        <v>0</v>
      </c>
      <c r="B4072" t="s">
        <v>2141</v>
      </c>
      <c r="C4072">
        <v>5004401</v>
      </c>
      <c r="D4072" s="2">
        <v>2958465</v>
      </c>
      <c r="E4072" s="2">
        <v>44305</v>
      </c>
      <c r="F4072" s="28">
        <v>212</v>
      </c>
      <c r="G4072" t="s">
        <v>18</v>
      </c>
    </row>
    <row r="4073" spans="1:7" x14ac:dyDescent="0.25">
      <c r="A4073" t="s">
        <v>0</v>
      </c>
      <c r="B4073" t="s">
        <v>2141</v>
      </c>
      <c r="C4073">
        <v>5005000</v>
      </c>
      <c r="D4073" s="2">
        <v>2958465</v>
      </c>
      <c r="E4073" s="2">
        <v>44713</v>
      </c>
      <c r="F4073" s="28">
        <v>181</v>
      </c>
      <c r="G4073" t="s">
        <v>18</v>
      </c>
    </row>
    <row r="4074" spans="1:7" x14ac:dyDescent="0.25">
      <c r="A4074" t="s">
        <v>0</v>
      </c>
      <c r="B4074" t="s">
        <v>2141</v>
      </c>
      <c r="C4074">
        <v>5005400</v>
      </c>
      <c r="D4074" s="2">
        <v>2958465</v>
      </c>
      <c r="E4074" s="2">
        <v>44713</v>
      </c>
      <c r="F4074" s="28">
        <v>185</v>
      </c>
      <c r="G4074" t="s">
        <v>18</v>
      </c>
    </row>
    <row r="4075" spans="1:7" x14ac:dyDescent="0.25">
      <c r="A4075" t="s">
        <v>0</v>
      </c>
      <c r="B4075" t="s">
        <v>2141</v>
      </c>
      <c r="C4075">
        <v>5005401</v>
      </c>
      <c r="D4075" s="2">
        <v>2958465</v>
      </c>
      <c r="E4075" s="2">
        <v>44713</v>
      </c>
      <c r="F4075" s="28">
        <v>185</v>
      </c>
      <c r="G4075" t="s">
        <v>18</v>
      </c>
    </row>
    <row r="4076" spans="1:7" x14ac:dyDescent="0.25">
      <c r="A4076" t="s">
        <v>0</v>
      </c>
      <c r="B4076" t="s">
        <v>2141</v>
      </c>
      <c r="C4076">
        <v>5009000</v>
      </c>
      <c r="D4076" s="2">
        <v>2958465</v>
      </c>
      <c r="E4076" s="2">
        <v>44305</v>
      </c>
      <c r="F4076" s="28">
        <v>223</v>
      </c>
      <c r="G4076" t="s">
        <v>18</v>
      </c>
    </row>
    <row r="4077" spans="1:7" x14ac:dyDescent="0.25">
      <c r="A4077" t="s">
        <v>0</v>
      </c>
      <c r="B4077" t="s">
        <v>2141</v>
      </c>
      <c r="C4077">
        <v>5009400</v>
      </c>
      <c r="D4077" s="2">
        <v>2958465</v>
      </c>
      <c r="E4077" s="2">
        <v>44305</v>
      </c>
      <c r="F4077" s="28">
        <v>227</v>
      </c>
      <c r="G4077" t="s">
        <v>18</v>
      </c>
    </row>
    <row r="4078" spans="1:7" x14ac:dyDescent="0.25">
      <c r="A4078" t="s">
        <v>0</v>
      </c>
      <c r="B4078" t="s">
        <v>2141</v>
      </c>
      <c r="C4078">
        <v>5009401</v>
      </c>
      <c r="D4078" s="2">
        <v>2958465</v>
      </c>
      <c r="E4078" s="2">
        <v>44305</v>
      </c>
      <c r="F4078" s="28">
        <v>227</v>
      </c>
      <c r="G4078" t="s">
        <v>18</v>
      </c>
    </row>
    <row r="4079" spans="1:7" x14ac:dyDescent="0.25">
      <c r="A4079" t="s">
        <v>0</v>
      </c>
      <c r="B4079" t="s">
        <v>2141</v>
      </c>
      <c r="C4079">
        <v>5010000</v>
      </c>
      <c r="D4079" s="2">
        <v>2958465</v>
      </c>
      <c r="E4079" s="2">
        <v>44305</v>
      </c>
      <c r="F4079" s="28">
        <v>211</v>
      </c>
      <c r="G4079" t="s">
        <v>18</v>
      </c>
    </row>
    <row r="4080" spans="1:7" x14ac:dyDescent="0.25">
      <c r="A4080" t="s">
        <v>0</v>
      </c>
      <c r="B4080" t="s">
        <v>2141</v>
      </c>
      <c r="C4080">
        <v>5010400</v>
      </c>
      <c r="D4080" s="2">
        <v>2958465</v>
      </c>
      <c r="E4080" s="2">
        <v>44305</v>
      </c>
      <c r="F4080" s="28">
        <v>215</v>
      </c>
      <c r="G4080" t="s">
        <v>18</v>
      </c>
    </row>
    <row r="4081" spans="1:7" x14ac:dyDescent="0.25">
      <c r="A4081" t="s">
        <v>0</v>
      </c>
      <c r="B4081" t="s">
        <v>2141</v>
      </c>
      <c r="C4081">
        <v>5010401</v>
      </c>
      <c r="D4081" s="2">
        <v>2958465</v>
      </c>
      <c r="E4081" s="2">
        <v>44305</v>
      </c>
      <c r="F4081" s="28">
        <v>215</v>
      </c>
      <c r="G4081" t="s">
        <v>18</v>
      </c>
    </row>
    <row r="4082" spans="1:7" x14ac:dyDescent="0.25">
      <c r="A4082" t="s">
        <v>0</v>
      </c>
      <c r="B4082" t="s">
        <v>2141</v>
      </c>
      <c r="C4082">
        <v>5013000</v>
      </c>
      <c r="D4082" s="2">
        <v>2958465</v>
      </c>
      <c r="E4082" s="2">
        <v>44713</v>
      </c>
      <c r="F4082" s="28">
        <v>171</v>
      </c>
      <c r="G4082" t="s">
        <v>18</v>
      </c>
    </row>
    <row r="4083" spans="1:7" x14ac:dyDescent="0.25">
      <c r="A4083" t="s">
        <v>0</v>
      </c>
      <c r="B4083" t="s">
        <v>2141</v>
      </c>
      <c r="C4083">
        <v>5013400</v>
      </c>
      <c r="D4083" s="2">
        <v>2958465</v>
      </c>
      <c r="E4083" s="2">
        <v>44713</v>
      </c>
      <c r="F4083" s="28">
        <v>175</v>
      </c>
      <c r="G4083" t="s">
        <v>18</v>
      </c>
    </row>
    <row r="4084" spans="1:7" x14ac:dyDescent="0.25">
      <c r="A4084" t="s">
        <v>0</v>
      </c>
      <c r="B4084" t="s">
        <v>2141</v>
      </c>
      <c r="C4084">
        <v>5013401</v>
      </c>
      <c r="D4084" s="2">
        <v>2958465</v>
      </c>
      <c r="E4084" s="2">
        <v>44713</v>
      </c>
      <c r="F4084" s="28">
        <v>175</v>
      </c>
      <c r="G4084" t="s">
        <v>18</v>
      </c>
    </row>
    <row r="4085" spans="1:7" x14ac:dyDescent="0.25">
      <c r="A4085" t="s">
        <v>0</v>
      </c>
      <c r="B4085" t="s">
        <v>2141</v>
      </c>
      <c r="C4085">
        <v>5015000</v>
      </c>
      <c r="D4085" s="2">
        <v>2958465</v>
      </c>
      <c r="E4085" s="2">
        <v>44305</v>
      </c>
      <c r="F4085" s="28">
        <v>198</v>
      </c>
      <c r="G4085" t="s">
        <v>18</v>
      </c>
    </row>
    <row r="4086" spans="1:7" x14ac:dyDescent="0.25">
      <c r="A4086" t="s">
        <v>0</v>
      </c>
      <c r="B4086" t="s">
        <v>2141</v>
      </c>
      <c r="C4086">
        <v>5015400</v>
      </c>
      <c r="D4086" s="2">
        <v>2958465</v>
      </c>
      <c r="E4086" s="2">
        <v>44305</v>
      </c>
      <c r="F4086" s="28">
        <v>202</v>
      </c>
      <c r="G4086" t="s">
        <v>18</v>
      </c>
    </row>
    <row r="4087" spans="1:7" x14ac:dyDescent="0.25">
      <c r="A4087" t="s">
        <v>0</v>
      </c>
      <c r="B4087" t="s">
        <v>2141</v>
      </c>
      <c r="C4087">
        <v>5015401</v>
      </c>
      <c r="D4087" s="2">
        <v>2958465</v>
      </c>
      <c r="E4087" s="2">
        <v>44305</v>
      </c>
      <c r="F4087" s="28">
        <v>202</v>
      </c>
      <c r="G4087" t="s">
        <v>18</v>
      </c>
    </row>
    <row r="4088" spans="1:7" x14ac:dyDescent="0.25">
      <c r="A4088" t="s">
        <v>0</v>
      </c>
      <c r="B4088" t="s">
        <v>2141</v>
      </c>
      <c r="C4088">
        <v>5016000</v>
      </c>
      <c r="D4088" s="2">
        <v>2958465</v>
      </c>
      <c r="E4088" s="2">
        <v>44305</v>
      </c>
      <c r="F4088" s="28">
        <v>177</v>
      </c>
      <c r="G4088" t="s">
        <v>18</v>
      </c>
    </row>
    <row r="4089" spans="1:7" x14ac:dyDescent="0.25">
      <c r="A4089" t="s">
        <v>0</v>
      </c>
      <c r="B4089" t="s">
        <v>2141</v>
      </c>
      <c r="C4089">
        <v>5016400</v>
      </c>
      <c r="D4089" s="2">
        <v>2958465</v>
      </c>
      <c r="E4089" s="2">
        <v>44305</v>
      </c>
      <c r="F4089" s="28">
        <v>181</v>
      </c>
      <c r="G4089" t="s">
        <v>18</v>
      </c>
    </row>
    <row r="4090" spans="1:7" x14ac:dyDescent="0.25">
      <c r="A4090" t="s">
        <v>0</v>
      </c>
      <c r="B4090" t="s">
        <v>2141</v>
      </c>
      <c r="C4090">
        <v>5016401</v>
      </c>
      <c r="D4090" s="2">
        <v>2958465</v>
      </c>
      <c r="E4090" s="2">
        <v>44305</v>
      </c>
      <c r="F4090" s="28">
        <v>181</v>
      </c>
      <c r="G4090" t="s">
        <v>18</v>
      </c>
    </row>
    <row r="4091" spans="1:7" x14ac:dyDescent="0.25">
      <c r="A4091" t="s">
        <v>0</v>
      </c>
      <c r="B4091" t="s">
        <v>2141</v>
      </c>
      <c r="C4091">
        <v>5020000</v>
      </c>
      <c r="D4091" s="2">
        <v>2958465</v>
      </c>
      <c r="E4091" s="2">
        <v>43344</v>
      </c>
      <c r="F4091" s="28">
        <v>170</v>
      </c>
      <c r="G4091" t="s">
        <v>18</v>
      </c>
    </row>
    <row r="4092" spans="1:7" x14ac:dyDescent="0.25">
      <c r="A4092" t="s">
        <v>0</v>
      </c>
      <c r="B4092" t="s">
        <v>2141</v>
      </c>
      <c r="C4092">
        <v>5020400</v>
      </c>
      <c r="D4092" s="2">
        <v>2958465</v>
      </c>
      <c r="E4092" s="2">
        <v>44305</v>
      </c>
      <c r="F4092" s="28">
        <v>174</v>
      </c>
      <c r="G4092" t="s">
        <v>18</v>
      </c>
    </row>
    <row r="4093" spans="1:7" x14ac:dyDescent="0.25">
      <c r="A4093" t="s">
        <v>0</v>
      </c>
      <c r="B4093" t="s">
        <v>2141</v>
      </c>
      <c r="C4093">
        <v>5020401</v>
      </c>
      <c r="D4093" s="2">
        <v>2958465</v>
      </c>
      <c r="E4093" s="2">
        <v>44305</v>
      </c>
      <c r="F4093" s="28">
        <v>174</v>
      </c>
      <c r="G4093" t="s">
        <v>18</v>
      </c>
    </row>
    <row r="4094" spans="1:7" x14ac:dyDescent="0.25">
      <c r="A4094" t="s">
        <v>0</v>
      </c>
      <c r="B4094" t="s">
        <v>2141</v>
      </c>
      <c r="C4094">
        <v>5022000</v>
      </c>
      <c r="D4094" s="2">
        <v>2958465</v>
      </c>
      <c r="E4094" s="2">
        <v>44305</v>
      </c>
      <c r="F4094" s="28">
        <v>196</v>
      </c>
      <c r="G4094" t="s">
        <v>18</v>
      </c>
    </row>
    <row r="4095" spans="1:7" x14ac:dyDescent="0.25">
      <c r="A4095" t="s">
        <v>0</v>
      </c>
      <c r="B4095" t="s">
        <v>2141</v>
      </c>
      <c r="C4095">
        <v>5022400</v>
      </c>
      <c r="D4095" s="2">
        <v>2958465</v>
      </c>
      <c r="E4095" s="2">
        <v>44305</v>
      </c>
      <c r="F4095" s="28">
        <v>200</v>
      </c>
      <c r="G4095" t="s">
        <v>18</v>
      </c>
    </row>
    <row r="4096" spans="1:7" x14ac:dyDescent="0.25">
      <c r="A4096" t="s">
        <v>0</v>
      </c>
      <c r="B4096" t="s">
        <v>2141</v>
      </c>
      <c r="C4096">
        <v>5022401</v>
      </c>
      <c r="D4096" s="2">
        <v>2958465</v>
      </c>
      <c r="E4096" s="2">
        <v>44305</v>
      </c>
      <c r="F4096" s="28">
        <v>200</v>
      </c>
      <c r="G4096" t="s">
        <v>18</v>
      </c>
    </row>
    <row r="4097" spans="1:7" x14ac:dyDescent="0.25">
      <c r="A4097" t="s">
        <v>0</v>
      </c>
      <c r="B4097" t="s">
        <v>2141</v>
      </c>
      <c r="C4097">
        <v>5024000</v>
      </c>
      <c r="D4097" s="2">
        <v>2958465</v>
      </c>
      <c r="E4097" s="2">
        <v>44305</v>
      </c>
      <c r="F4097" s="28">
        <v>160</v>
      </c>
      <c r="G4097" t="s">
        <v>18</v>
      </c>
    </row>
    <row r="4098" spans="1:7" x14ac:dyDescent="0.25">
      <c r="A4098" t="s">
        <v>0</v>
      </c>
      <c r="B4098" t="s">
        <v>2141</v>
      </c>
      <c r="C4098">
        <v>5024400</v>
      </c>
      <c r="D4098" s="2">
        <v>2958465</v>
      </c>
      <c r="E4098" s="2">
        <v>44305</v>
      </c>
      <c r="F4098" s="28">
        <v>164</v>
      </c>
      <c r="G4098" t="s">
        <v>18</v>
      </c>
    </row>
    <row r="4099" spans="1:7" x14ac:dyDescent="0.25">
      <c r="A4099" t="s">
        <v>0</v>
      </c>
      <c r="B4099" t="s">
        <v>2141</v>
      </c>
      <c r="C4099">
        <v>5024401</v>
      </c>
      <c r="D4099" s="2">
        <v>2958465</v>
      </c>
      <c r="E4099" s="2">
        <v>44305</v>
      </c>
      <c r="F4099" s="28">
        <v>164</v>
      </c>
      <c r="G4099" t="s">
        <v>18</v>
      </c>
    </row>
    <row r="4100" spans="1:7" x14ac:dyDescent="0.25">
      <c r="A4100" t="s">
        <v>0</v>
      </c>
      <c r="B4100" t="s">
        <v>2141</v>
      </c>
      <c r="C4100">
        <v>5025000</v>
      </c>
      <c r="D4100" s="2">
        <v>2958465</v>
      </c>
      <c r="E4100" s="2">
        <v>44305</v>
      </c>
      <c r="F4100" s="28">
        <v>160</v>
      </c>
      <c r="G4100" t="s">
        <v>18</v>
      </c>
    </row>
    <row r="4101" spans="1:7" x14ac:dyDescent="0.25">
      <c r="A4101" t="s">
        <v>0</v>
      </c>
      <c r="B4101" t="s">
        <v>2141</v>
      </c>
      <c r="C4101">
        <v>5025400</v>
      </c>
      <c r="D4101" s="2">
        <v>2958465</v>
      </c>
      <c r="E4101" s="2">
        <v>44305</v>
      </c>
      <c r="F4101" s="28">
        <v>164</v>
      </c>
      <c r="G4101" t="s">
        <v>18</v>
      </c>
    </row>
    <row r="4102" spans="1:7" x14ac:dyDescent="0.25">
      <c r="A4102" t="s">
        <v>0</v>
      </c>
      <c r="B4102" t="s">
        <v>2141</v>
      </c>
      <c r="C4102">
        <v>5025401</v>
      </c>
      <c r="D4102" s="2">
        <v>2958465</v>
      </c>
      <c r="E4102" s="2">
        <v>44305</v>
      </c>
      <c r="F4102" s="28">
        <v>164</v>
      </c>
      <c r="G4102" t="s">
        <v>18</v>
      </c>
    </row>
    <row r="4103" spans="1:7" x14ac:dyDescent="0.25">
      <c r="A4103" t="s">
        <v>0</v>
      </c>
      <c r="B4103" t="s">
        <v>2141</v>
      </c>
      <c r="C4103">
        <v>5028000</v>
      </c>
      <c r="D4103" s="2">
        <v>2958465</v>
      </c>
      <c r="E4103" s="2">
        <v>44713</v>
      </c>
      <c r="F4103" s="28">
        <v>166</v>
      </c>
      <c r="G4103" t="s">
        <v>18</v>
      </c>
    </row>
    <row r="4104" spans="1:7" x14ac:dyDescent="0.25">
      <c r="A4104" t="s">
        <v>0</v>
      </c>
      <c r="B4104" t="s">
        <v>2141</v>
      </c>
      <c r="C4104">
        <v>5028400</v>
      </c>
      <c r="D4104" s="2">
        <v>2958465</v>
      </c>
      <c r="E4104" s="2">
        <v>44713</v>
      </c>
      <c r="F4104" s="28">
        <v>170</v>
      </c>
      <c r="G4104" t="s">
        <v>18</v>
      </c>
    </row>
    <row r="4105" spans="1:7" x14ac:dyDescent="0.25">
      <c r="A4105" t="s">
        <v>0</v>
      </c>
      <c r="B4105" t="s">
        <v>2141</v>
      </c>
      <c r="C4105">
        <v>5028401</v>
      </c>
      <c r="D4105" s="2">
        <v>2958465</v>
      </c>
      <c r="E4105" s="2">
        <v>44713</v>
      </c>
      <c r="F4105" s="28">
        <v>170</v>
      </c>
      <c r="G4105" t="s">
        <v>18</v>
      </c>
    </row>
    <row r="4106" spans="1:7" x14ac:dyDescent="0.25">
      <c r="A4106" t="s">
        <v>0</v>
      </c>
      <c r="B4106" t="s">
        <v>2141</v>
      </c>
      <c r="C4106">
        <v>5029000</v>
      </c>
      <c r="D4106" s="2">
        <v>2958465</v>
      </c>
      <c r="E4106" s="2">
        <v>44713</v>
      </c>
      <c r="F4106" s="28">
        <v>186</v>
      </c>
      <c r="G4106" t="s">
        <v>18</v>
      </c>
    </row>
    <row r="4107" spans="1:7" x14ac:dyDescent="0.25">
      <c r="A4107" t="s">
        <v>0</v>
      </c>
      <c r="B4107" t="s">
        <v>2141</v>
      </c>
      <c r="C4107">
        <v>5029400</v>
      </c>
      <c r="D4107" s="2">
        <v>2958465</v>
      </c>
      <c r="E4107" s="2">
        <v>44713</v>
      </c>
      <c r="F4107" s="28">
        <v>190</v>
      </c>
      <c r="G4107" t="s">
        <v>18</v>
      </c>
    </row>
    <row r="4108" spans="1:7" x14ac:dyDescent="0.25">
      <c r="A4108" t="s">
        <v>0</v>
      </c>
      <c r="B4108" t="s">
        <v>2141</v>
      </c>
      <c r="C4108">
        <v>5029401</v>
      </c>
      <c r="D4108" s="2">
        <v>2958465</v>
      </c>
      <c r="E4108" s="2">
        <v>44713</v>
      </c>
      <c r="F4108" s="28">
        <v>190</v>
      </c>
      <c r="G4108" t="s">
        <v>18</v>
      </c>
    </row>
    <row r="4109" spans="1:7" x14ac:dyDescent="0.25">
      <c r="A4109" t="s">
        <v>0</v>
      </c>
      <c r="B4109" t="s">
        <v>2141</v>
      </c>
      <c r="C4109">
        <v>5030000</v>
      </c>
      <c r="D4109" s="2">
        <v>2958465</v>
      </c>
      <c r="E4109" s="2">
        <v>44305</v>
      </c>
      <c r="F4109" s="28">
        <v>152</v>
      </c>
      <c r="G4109" t="s">
        <v>18</v>
      </c>
    </row>
    <row r="4110" spans="1:7" x14ac:dyDescent="0.25">
      <c r="A4110" t="s">
        <v>0</v>
      </c>
      <c r="B4110" t="s">
        <v>2141</v>
      </c>
      <c r="C4110">
        <v>5030400</v>
      </c>
      <c r="D4110" s="2">
        <v>2958465</v>
      </c>
      <c r="E4110" s="2">
        <v>44305</v>
      </c>
      <c r="F4110" s="28">
        <v>156</v>
      </c>
      <c r="G4110" t="s">
        <v>18</v>
      </c>
    </row>
    <row r="4111" spans="1:7" x14ac:dyDescent="0.25">
      <c r="A4111" t="s">
        <v>0</v>
      </c>
      <c r="B4111" t="s">
        <v>2141</v>
      </c>
      <c r="C4111">
        <v>5030401</v>
      </c>
      <c r="D4111" s="2">
        <v>2958465</v>
      </c>
      <c r="E4111" s="2">
        <v>44305</v>
      </c>
      <c r="F4111" s="28">
        <v>156</v>
      </c>
      <c r="G4111" t="s">
        <v>18</v>
      </c>
    </row>
    <row r="4112" spans="1:7" x14ac:dyDescent="0.25">
      <c r="A4112" t="s">
        <v>0</v>
      </c>
      <c r="B4112" t="s">
        <v>2141</v>
      </c>
      <c r="C4112">
        <v>5031000</v>
      </c>
      <c r="D4112" s="2">
        <v>2958465</v>
      </c>
      <c r="E4112" s="2">
        <v>44305</v>
      </c>
      <c r="F4112" s="28">
        <v>235</v>
      </c>
      <c r="G4112" t="s">
        <v>18</v>
      </c>
    </row>
    <row r="4113" spans="1:7" x14ac:dyDescent="0.25">
      <c r="A4113" t="s">
        <v>0</v>
      </c>
      <c r="B4113" t="s">
        <v>2141</v>
      </c>
      <c r="C4113">
        <v>5031400</v>
      </c>
      <c r="D4113" s="2">
        <v>2958465</v>
      </c>
      <c r="E4113" s="2">
        <v>44305</v>
      </c>
      <c r="F4113" s="28">
        <v>239</v>
      </c>
      <c r="G4113" t="s">
        <v>18</v>
      </c>
    </row>
    <row r="4114" spans="1:7" x14ac:dyDescent="0.25">
      <c r="A4114" t="s">
        <v>0</v>
      </c>
      <c r="B4114" t="s">
        <v>2141</v>
      </c>
      <c r="C4114">
        <v>5031401</v>
      </c>
      <c r="D4114" s="2">
        <v>2958465</v>
      </c>
      <c r="E4114" s="2">
        <v>44305</v>
      </c>
      <c r="F4114" s="28">
        <v>239</v>
      </c>
      <c r="G4114" t="s">
        <v>18</v>
      </c>
    </row>
    <row r="4115" spans="1:7" x14ac:dyDescent="0.25">
      <c r="A4115" t="s">
        <v>0</v>
      </c>
      <c r="B4115" t="s">
        <v>2141</v>
      </c>
      <c r="C4115">
        <v>5032000</v>
      </c>
      <c r="D4115" s="2">
        <v>2958465</v>
      </c>
      <c r="E4115" s="2">
        <v>44713</v>
      </c>
      <c r="F4115" s="28">
        <v>176</v>
      </c>
      <c r="G4115" t="s">
        <v>18</v>
      </c>
    </row>
    <row r="4116" spans="1:7" x14ac:dyDescent="0.25">
      <c r="A4116" t="s">
        <v>0</v>
      </c>
      <c r="B4116" t="s">
        <v>2141</v>
      </c>
      <c r="C4116">
        <v>5032400</v>
      </c>
      <c r="D4116" s="2">
        <v>2958465</v>
      </c>
      <c r="E4116" s="2">
        <v>44713</v>
      </c>
      <c r="F4116" s="28">
        <v>180</v>
      </c>
      <c r="G4116" t="s">
        <v>18</v>
      </c>
    </row>
    <row r="4117" spans="1:7" x14ac:dyDescent="0.25">
      <c r="A4117" t="s">
        <v>0</v>
      </c>
      <c r="B4117" t="s">
        <v>2141</v>
      </c>
      <c r="C4117">
        <v>5032401</v>
      </c>
      <c r="D4117" s="2">
        <v>2958465</v>
      </c>
      <c r="E4117" s="2">
        <v>44713</v>
      </c>
      <c r="F4117" s="28">
        <v>180</v>
      </c>
      <c r="G4117" t="s">
        <v>18</v>
      </c>
    </row>
    <row r="4118" spans="1:7" x14ac:dyDescent="0.25">
      <c r="A4118" t="s">
        <v>0</v>
      </c>
      <c r="B4118" t="s">
        <v>2141</v>
      </c>
      <c r="C4118">
        <v>5033000</v>
      </c>
      <c r="D4118" s="2">
        <v>2958465</v>
      </c>
      <c r="E4118" s="2">
        <v>44305</v>
      </c>
      <c r="F4118" s="28">
        <v>211</v>
      </c>
      <c r="G4118" t="s">
        <v>18</v>
      </c>
    </row>
    <row r="4119" spans="1:7" x14ac:dyDescent="0.25">
      <c r="A4119" t="s">
        <v>0</v>
      </c>
      <c r="B4119" t="s">
        <v>2141</v>
      </c>
      <c r="C4119">
        <v>5033400</v>
      </c>
      <c r="D4119" s="2">
        <v>2958465</v>
      </c>
      <c r="E4119" s="2">
        <v>44305</v>
      </c>
      <c r="F4119" s="28">
        <v>215</v>
      </c>
      <c r="G4119" t="s">
        <v>18</v>
      </c>
    </row>
    <row r="4120" spans="1:7" x14ac:dyDescent="0.25">
      <c r="A4120" t="s">
        <v>0</v>
      </c>
      <c r="B4120" t="s">
        <v>2141</v>
      </c>
      <c r="C4120">
        <v>5033401</v>
      </c>
      <c r="D4120" s="2">
        <v>2958465</v>
      </c>
      <c r="E4120" s="2">
        <v>44305</v>
      </c>
      <c r="F4120" s="28">
        <v>215</v>
      </c>
      <c r="G4120" t="s">
        <v>18</v>
      </c>
    </row>
    <row r="4121" spans="1:7" x14ac:dyDescent="0.25">
      <c r="A4121" t="s">
        <v>0</v>
      </c>
      <c r="B4121" t="s">
        <v>2141</v>
      </c>
      <c r="C4121">
        <v>5034000</v>
      </c>
      <c r="D4121" s="2">
        <v>2958465</v>
      </c>
      <c r="E4121" s="2">
        <v>45536</v>
      </c>
      <c r="F4121" s="28">
        <v>166</v>
      </c>
      <c r="G4121" t="s">
        <v>18</v>
      </c>
    </row>
    <row r="4122" spans="1:7" x14ac:dyDescent="0.25">
      <c r="A4122" t="s">
        <v>0</v>
      </c>
      <c r="B4122" t="s">
        <v>2141</v>
      </c>
      <c r="C4122">
        <v>5034173</v>
      </c>
      <c r="D4122" s="2">
        <v>2958465</v>
      </c>
      <c r="E4122" s="2">
        <v>45223</v>
      </c>
      <c r="F4122" s="28">
        <v>105.95</v>
      </c>
      <c r="G4122" t="s">
        <v>2</v>
      </c>
    </row>
    <row r="4123" spans="1:7" x14ac:dyDescent="0.25">
      <c r="A4123" t="s">
        <v>0</v>
      </c>
      <c r="B4123" t="s">
        <v>2141</v>
      </c>
      <c r="C4123">
        <v>5034174</v>
      </c>
      <c r="D4123" s="2">
        <v>2958465</v>
      </c>
      <c r="E4123" s="2">
        <v>45223</v>
      </c>
      <c r="F4123" s="28">
        <v>105.95</v>
      </c>
      <c r="G4123" t="s">
        <v>2</v>
      </c>
    </row>
    <row r="4124" spans="1:7" x14ac:dyDescent="0.25">
      <c r="A4124" t="s">
        <v>0</v>
      </c>
      <c r="B4124" t="s">
        <v>2141</v>
      </c>
      <c r="C4124">
        <v>5034175</v>
      </c>
      <c r="D4124" s="2">
        <v>2958465</v>
      </c>
      <c r="E4124" s="2">
        <v>45223</v>
      </c>
      <c r="F4124" s="28">
        <v>105.95</v>
      </c>
      <c r="G4124" t="s">
        <v>2</v>
      </c>
    </row>
    <row r="4125" spans="1:7" x14ac:dyDescent="0.25">
      <c r="A4125" t="s">
        <v>0</v>
      </c>
      <c r="B4125" t="s">
        <v>2141</v>
      </c>
      <c r="C4125">
        <v>5034181</v>
      </c>
      <c r="D4125" s="2">
        <v>2958465</v>
      </c>
      <c r="E4125" s="2">
        <v>45223</v>
      </c>
      <c r="F4125" s="28">
        <v>201.5</v>
      </c>
      <c r="G4125" t="s">
        <v>2</v>
      </c>
    </row>
    <row r="4126" spans="1:7" x14ac:dyDescent="0.25">
      <c r="A4126" t="s">
        <v>0</v>
      </c>
      <c r="B4126" t="s">
        <v>2141</v>
      </c>
      <c r="C4126">
        <v>5034183</v>
      </c>
      <c r="D4126" s="2">
        <v>2958465</v>
      </c>
      <c r="E4126" s="2">
        <v>45223</v>
      </c>
      <c r="F4126" s="28">
        <v>201.5</v>
      </c>
      <c r="G4126" t="s">
        <v>2</v>
      </c>
    </row>
    <row r="4127" spans="1:7" x14ac:dyDescent="0.25">
      <c r="A4127" t="s">
        <v>0</v>
      </c>
      <c r="B4127" t="s">
        <v>2141</v>
      </c>
      <c r="C4127">
        <v>5034184</v>
      </c>
      <c r="D4127" s="2">
        <v>2958465</v>
      </c>
      <c r="E4127" s="2">
        <v>45223</v>
      </c>
      <c r="F4127" s="28">
        <v>201.5</v>
      </c>
      <c r="G4127" t="s">
        <v>2</v>
      </c>
    </row>
    <row r="4128" spans="1:7" x14ac:dyDescent="0.25">
      <c r="A4128" t="s">
        <v>0</v>
      </c>
      <c r="B4128" t="s">
        <v>2141</v>
      </c>
      <c r="C4128">
        <v>5034185</v>
      </c>
      <c r="D4128" s="2">
        <v>2958465</v>
      </c>
      <c r="E4128" s="2">
        <v>45223</v>
      </c>
      <c r="F4128" s="28">
        <v>201.5</v>
      </c>
      <c r="G4128" t="s">
        <v>2</v>
      </c>
    </row>
    <row r="4129" spans="1:7" x14ac:dyDescent="0.25">
      <c r="A4129" t="s">
        <v>0</v>
      </c>
      <c r="B4129" t="s">
        <v>2141</v>
      </c>
      <c r="C4129">
        <v>5034200</v>
      </c>
      <c r="D4129" s="2">
        <v>2958465</v>
      </c>
      <c r="E4129" s="2">
        <v>45223</v>
      </c>
      <c r="F4129" s="28">
        <v>588.25</v>
      </c>
      <c r="G4129" t="s">
        <v>2</v>
      </c>
    </row>
    <row r="4130" spans="1:7" x14ac:dyDescent="0.25">
      <c r="A4130" t="s">
        <v>0</v>
      </c>
      <c r="B4130" t="s">
        <v>2141</v>
      </c>
      <c r="C4130">
        <v>5034201</v>
      </c>
      <c r="D4130" s="2">
        <v>2958465</v>
      </c>
      <c r="E4130" s="2">
        <v>45223</v>
      </c>
      <c r="F4130" s="28">
        <v>588.25</v>
      </c>
      <c r="G4130" t="s">
        <v>2</v>
      </c>
    </row>
    <row r="4131" spans="1:7" x14ac:dyDescent="0.25">
      <c r="A4131" t="s">
        <v>0</v>
      </c>
      <c r="B4131" t="s">
        <v>2141</v>
      </c>
      <c r="C4131">
        <v>5034202</v>
      </c>
      <c r="D4131" s="2">
        <v>2958465</v>
      </c>
      <c r="E4131" s="2">
        <v>45223</v>
      </c>
      <c r="F4131" s="28">
        <v>588.25</v>
      </c>
      <c r="G4131" t="s">
        <v>2</v>
      </c>
    </row>
    <row r="4132" spans="1:7" x14ac:dyDescent="0.25">
      <c r="A4132" t="s">
        <v>0</v>
      </c>
      <c r="B4132" t="s">
        <v>2141</v>
      </c>
      <c r="C4132">
        <v>5034203</v>
      </c>
      <c r="D4132" s="2">
        <v>2958465</v>
      </c>
      <c r="E4132" s="2">
        <v>45223</v>
      </c>
      <c r="F4132" s="28">
        <v>588.25</v>
      </c>
      <c r="G4132" t="s">
        <v>2</v>
      </c>
    </row>
    <row r="4133" spans="1:7" x14ac:dyDescent="0.25">
      <c r="A4133" t="s">
        <v>0</v>
      </c>
      <c r="B4133" t="s">
        <v>2141</v>
      </c>
      <c r="C4133">
        <v>5034204</v>
      </c>
      <c r="D4133" s="2">
        <v>2958465</v>
      </c>
      <c r="E4133" s="2">
        <v>45223</v>
      </c>
      <c r="F4133" s="28">
        <v>588.25</v>
      </c>
      <c r="G4133" t="s">
        <v>2</v>
      </c>
    </row>
    <row r="4134" spans="1:7" x14ac:dyDescent="0.25">
      <c r="A4134" t="s">
        <v>0</v>
      </c>
      <c r="B4134" t="s">
        <v>2141</v>
      </c>
      <c r="C4134">
        <v>5034209</v>
      </c>
      <c r="D4134" s="2">
        <v>2958465</v>
      </c>
      <c r="E4134" s="2">
        <v>45223</v>
      </c>
      <c r="F4134" s="28">
        <v>201.5</v>
      </c>
      <c r="G4134" t="s">
        <v>2</v>
      </c>
    </row>
    <row r="4135" spans="1:7" x14ac:dyDescent="0.25">
      <c r="A4135" t="s">
        <v>0</v>
      </c>
      <c r="B4135" t="s">
        <v>2141</v>
      </c>
      <c r="C4135">
        <v>5034210</v>
      </c>
      <c r="D4135" s="2">
        <v>2958465</v>
      </c>
      <c r="E4135" s="2">
        <v>45223</v>
      </c>
      <c r="F4135" s="28">
        <v>201.5</v>
      </c>
      <c r="G4135" t="s">
        <v>2</v>
      </c>
    </row>
    <row r="4136" spans="1:7" x14ac:dyDescent="0.25">
      <c r="A4136" t="s">
        <v>0</v>
      </c>
      <c r="B4136" t="s">
        <v>2141</v>
      </c>
      <c r="C4136">
        <v>5034216</v>
      </c>
      <c r="D4136" s="2">
        <v>2958465</v>
      </c>
      <c r="E4136" s="2">
        <v>45223</v>
      </c>
      <c r="F4136" s="28">
        <v>588.25</v>
      </c>
      <c r="G4136" t="s">
        <v>2</v>
      </c>
    </row>
    <row r="4137" spans="1:7" x14ac:dyDescent="0.25">
      <c r="A4137" t="s">
        <v>0</v>
      </c>
      <c r="B4137" t="s">
        <v>2141</v>
      </c>
      <c r="C4137">
        <v>5034217</v>
      </c>
      <c r="D4137" s="2">
        <v>2958465</v>
      </c>
      <c r="E4137" s="2">
        <v>45223</v>
      </c>
      <c r="F4137" s="28">
        <v>588.25</v>
      </c>
      <c r="G4137" t="s">
        <v>2</v>
      </c>
    </row>
    <row r="4138" spans="1:7" x14ac:dyDescent="0.25">
      <c r="A4138" t="s">
        <v>0</v>
      </c>
      <c r="B4138" t="s">
        <v>2141</v>
      </c>
      <c r="C4138">
        <v>5034229</v>
      </c>
      <c r="D4138" s="2">
        <v>2958465</v>
      </c>
      <c r="E4138" s="2">
        <v>45223</v>
      </c>
      <c r="F4138" s="28">
        <v>201.5</v>
      </c>
      <c r="G4138" t="s">
        <v>2</v>
      </c>
    </row>
    <row r="4139" spans="1:7" x14ac:dyDescent="0.25">
      <c r="A4139" t="s">
        <v>0</v>
      </c>
      <c r="B4139" t="s">
        <v>2141</v>
      </c>
      <c r="C4139">
        <v>5034233</v>
      </c>
      <c r="D4139" s="2">
        <v>2958465</v>
      </c>
      <c r="E4139" s="2">
        <v>45223</v>
      </c>
      <c r="F4139" s="28">
        <v>958.75</v>
      </c>
      <c r="G4139" t="s">
        <v>2</v>
      </c>
    </row>
    <row r="4140" spans="1:7" x14ac:dyDescent="0.25">
      <c r="A4140" t="s">
        <v>0</v>
      </c>
      <c r="B4140" t="s">
        <v>2141</v>
      </c>
      <c r="C4140">
        <v>5034234</v>
      </c>
      <c r="D4140" s="2">
        <v>2958465</v>
      </c>
      <c r="E4140" s="2">
        <v>45223</v>
      </c>
      <c r="F4140" s="28">
        <v>958.75</v>
      </c>
      <c r="G4140" t="s">
        <v>2</v>
      </c>
    </row>
    <row r="4141" spans="1:7" x14ac:dyDescent="0.25">
      <c r="A4141" t="s">
        <v>0</v>
      </c>
      <c r="B4141" t="s">
        <v>2141</v>
      </c>
      <c r="C4141">
        <v>5034263</v>
      </c>
      <c r="D4141" s="2">
        <v>2958465</v>
      </c>
      <c r="E4141" s="2">
        <v>45223</v>
      </c>
      <c r="F4141" s="28">
        <v>3770</v>
      </c>
      <c r="G4141" t="s">
        <v>3</v>
      </c>
    </row>
    <row r="4142" spans="1:7" x14ac:dyDescent="0.25">
      <c r="A4142" t="s">
        <v>0</v>
      </c>
      <c r="B4142" t="s">
        <v>2141</v>
      </c>
      <c r="C4142">
        <v>5034265</v>
      </c>
      <c r="D4142" s="2">
        <v>2958465</v>
      </c>
      <c r="E4142" s="2">
        <v>45223</v>
      </c>
      <c r="F4142" s="28">
        <v>3770</v>
      </c>
      <c r="G4142" t="s">
        <v>3</v>
      </c>
    </row>
    <row r="4143" spans="1:7" x14ac:dyDescent="0.25">
      <c r="A4143" t="s">
        <v>0</v>
      </c>
      <c r="B4143" t="s">
        <v>2141</v>
      </c>
      <c r="C4143">
        <v>5034269</v>
      </c>
      <c r="D4143" s="2">
        <v>2958465</v>
      </c>
      <c r="E4143" s="2">
        <v>45223</v>
      </c>
      <c r="F4143" s="28">
        <v>3770</v>
      </c>
      <c r="G4143" t="s">
        <v>3</v>
      </c>
    </row>
    <row r="4144" spans="1:7" x14ac:dyDescent="0.25">
      <c r="A4144" t="s">
        <v>0</v>
      </c>
      <c r="B4144" t="s">
        <v>2141</v>
      </c>
      <c r="C4144">
        <v>5034400</v>
      </c>
      <c r="D4144" s="2">
        <v>2958465</v>
      </c>
      <c r="E4144" s="2">
        <v>45536</v>
      </c>
      <c r="F4144" s="28">
        <v>170</v>
      </c>
      <c r="G4144" t="s">
        <v>18</v>
      </c>
    </row>
    <row r="4145" spans="1:7" x14ac:dyDescent="0.25">
      <c r="A4145" t="s">
        <v>0</v>
      </c>
      <c r="B4145" t="s">
        <v>2141</v>
      </c>
      <c r="C4145">
        <v>5034401</v>
      </c>
      <c r="D4145" s="2">
        <v>2958465</v>
      </c>
      <c r="E4145" s="2">
        <v>45536</v>
      </c>
      <c r="F4145" s="28">
        <v>170</v>
      </c>
      <c r="G4145" t="s">
        <v>18</v>
      </c>
    </row>
    <row r="4146" spans="1:7" x14ac:dyDescent="0.25">
      <c r="A4146" t="s">
        <v>0</v>
      </c>
      <c r="B4146" t="s">
        <v>2141</v>
      </c>
      <c r="C4146">
        <v>5034673</v>
      </c>
      <c r="D4146" s="2">
        <v>2958465</v>
      </c>
      <c r="E4146" s="2">
        <v>43396</v>
      </c>
      <c r="F4146" s="28">
        <v>78</v>
      </c>
      <c r="G4146" t="s">
        <v>2</v>
      </c>
    </row>
    <row r="4147" spans="1:7" x14ac:dyDescent="0.25">
      <c r="A4147" t="s">
        <v>0</v>
      </c>
      <c r="B4147" t="s">
        <v>2141</v>
      </c>
      <c r="C4147">
        <v>5034674</v>
      </c>
      <c r="D4147" s="2">
        <v>2958465</v>
      </c>
      <c r="E4147" s="2">
        <v>43396</v>
      </c>
      <c r="F4147" s="28">
        <v>78</v>
      </c>
      <c r="G4147" t="s">
        <v>2</v>
      </c>
    </row>
    <row r="4148" spans="1:7" x14ac:dyDescent="0.25">
      <c r="A4148" t="s">
        <v>0</v>
      </c>
      <c r="B4148" t="s">
        <v>2141</v>
      </c>
      <c r="C4148">
        <v>5034683</v>
      </c>
      <c r="D4148" s="2">
        <v>2958465</v>
      </c>
      <c r="E4148" s="2">
        <v>43396</v>
      </c>
      <c r="F4148" s="28">
        <v>147.55000000000001</v>
      </c>
      <c r="G4148" t="s">
        <v>2</v>
      </c>
    </row>
    <row r="4149" spans="1:7" x14ac:dyDescent="0.25">
      <c r="A4149" t="s">
        <v>0</v>
      </c>
      <c r="B4149" t="s">
        <v>2141</v>
      </c>
      <c r="C4149">
        <v>5034684</v>
      </c>
      <c r="D4149" s="2">
        <v>2958465</v>
      </c>
      <c r="E4149" s="2">
        <v>43396</v>
      </c>
      <c r="F4149" s="28">
        <v>147.55000000000001</v>
      </c>
      <c r="G4149" t="s">
        <v>2</v>
      </c>
    </row>
    <row r="4150" spans="1:7" x14ac:dyDescent="0.25">
      <c r="A4150" t="s">
        <v>0</v>
      </c>
      <c r="B4150" t="s">
        <v>2141</v>
      </c>
      <c r="C4150">
        <v>5034701</v>
      </c>
      <c r="D4150" s="2">
        <v>2958465</v>
      </c>
      <c r="E4150" s="2">
        <v>43396</v>
      </c>
      <c r="F4150" s="28">
        <v>435.5</v>
      </c>
      <c r="G4150" t="s">
        <v>2</v>
      </c>
    </row>
    <row r="4151" spans="1:7" x14ac:dyDescent="0.25">
      <c r="A4151" t="s">
        <v>0</v>
      </c>
      <c r="B4151" t="s">
        <v>2141</v>
      </c>
      <c r="C4151">
        <v>5034703</v>
      </c>
      <c r="D4151" s="2">
        <v>2958465</v>
      </c>
      <c r="E4151" s="2">
        <v>43396</v>
      </c>
      <c r="F4151" s="28">
        <v>435.5</v>
      </c>
      <c r="G4151" t="s">
        <v>2</v>
      </c>
    </row>
    <row r="4152" spans="1:7" x14ac:dyDescent="0.25">
      <c r="A4152" t="s">
        <v>0</v>
      </c>
      <c r="B4152" t="s">
        <v>2141</v>
      </c>
      <c r="C4152">
        <v>5034709</v>
      </c>
      <c r="D4152" s="2">
        <v>2958465</v>
      </c>
      <c r="E4152" s="2">
        <v>43396</v>
      </c>
      <c r="F4152" s="28">
        <v>120.9</v>
      </c>
      <c r="G4152" t="s">
        <v>2</v>
      </c>
    </row>
    <row r="4153" spans="1:7" x14ac:dyDescent="0.25">
      <c r="A4153" t="s">
        <v>0</v>
      </c>
      <c r="B4153" t="s">
        <v>2141</v>
      </c>
      <c r="C4153">
        <v>5034710</v>
      </c>
      <c r="D4153" s="2">
        <v>2958465</v>
      </c>
      <c r="E4153" s="2">
        <v>43396</v>
      </c>
      <c r="F4153" s="28">
        <v>120.9</v>
      </c>
      <c r="G4153" t="s">
        <v>2</v>
      </c>
    </row>
    <row r="4154" spans="1:7" x14ac:dyDescent="0.25">
      <c r="A4154" t="s">
        <v>0</v>
      </c>
      <c r="B4154" t="s">
        <v>2141</v>
      </c>
      <c r="C4154">
        <v>5034716</v>
      </c>
      <c r="D4154" s="2">
        <v>2958465</v>
      </c>
      <c r="E4154" s="2">
        <v>43396</v>
      </c>
      <c r="F4154" s="28">
        <v>369.85</v>
      </c>
      <c r="G4154" t="s">
        <v>2</v>
      </c>
    </row>
    <row r="4155" spans="1:7" x14ac:dyDescent="0.25">
      <c r="A4155" t="s">
        <v>0</v>
      </c>
      <c r="B4155" t="s">
        <v>2141</v>
      </c>
      <c r="C4155">
        <v>5034717</v>
      </c>
      <c r="D4155" s="2">
        <v>2958465</v>
      </c>
      <c r="E4155" s="2">
        <v>43396</v>
      </c>
      <c r="F4155" s="28">
        <v>369.85</v>
      </c>
      <c r="G4155" t="s">
        <v>2</v>
      </c>
    </row>
    <row r="4156" spans="1:7" x14ac:dyDescent="0.25">
      <c r="A4156" t="s">
        <v>0</v>
      </c>
      <c r="B4156" t="s">
        <v>2141</v>
      </c>
      <c r="C4156">
        <v>5034733</v>
      </c>
      <c r="D4156" s="2">
        <v>2958465</v>
      </c>
      <c r="E4156" s="2">
        <v>43396</v>
      </c>
      <c r="F4156" s="28">
        <v>681.2</v>
      </c>
      <c r="G4156" t="s">
        <v>2</v>
      </c>
    </row>
    <row r="4157" spans="1:7" x14ac:dyDescent="0.25">
      <c r="A4157" t="s">
        <v>0</v>
      </c>
      <c r="B4157" t="s">
        <v>2141</v>
      </c>
      <c r="C4157">
        <v>5034734</v>
      </c>
      <c r="D4157" s="2">
        <v>2958465</v>
      </c>
      <c r="E4157" s="2">
        <v>43396</v>
      </c>
      <c r="F4157" s="28">
        <v>681.2</v>
      </c>
      <c r="G4157" t="s">
        <v>2</v>
      </c>
    </row>
    <row r="4158" spans="1:7" x14ac:dyDescent="0.25">
      <c r="A4158" t="s">
        <v>0</v>
      </c>
      <c r="B4158" t="s">
        <v>2141</v>
      </c>
      <c r="C4158">
        <v>5034765</v>
      </c>
      <c r="D4158" s="2">
        <v>2958465</v>
      </c>
      <c r="E4158" s="2">
        <v>43396</v>
      </c>
      <c r="F4158" s="28">
        <v>2679.95</v>
      </c>
      <c r="G4158" t="s">
        <v>3</v>
      </c>
    </row>
    <row r="4159" spans="1:7" x14ac:dyDescent="0.25">
      <c r="A4159" t="s">
        <v>0</v>
      </c>
      <c r="B4159" t="s">
        <v>2141</v>
      </c>
      <c r="C4159">
        <v>5034769</v>
      </c>
      <c r="D4159" s="2">
        <v>2958465</v>
      </c>
      <c r="E4159" s="2">
        <v>43396</v>
      </c>
      <c r="F4159" s="28">
        <v>2679.95</v>
      </c>
      <c r="G4159" t="s">
        <v>3</v>
      </c>
    </row>
    <row r="4160" spans="1:7" x14ac:dyDescent="0.25">
      <c r="A4160" t="s">
        <v>0</v>
      </c>
      <c r="B4160" t="s">
        <v>2141</v>
      </c>
      <c r="C4160">
        <v>5035000</v>
      </c>
      <c r="D4160" s="2">
        <v>2958465</v>
      </c>
      <c r="E4160" s="2">
        <v>44713</v>
      </c>
      <c r="F4160" s="28">
        <v>176</v>
      </c>
      <c r="G4160" t="s">
        <v>18</v>
      </c>
    </row>
    <row r="4161" spans="1:7" x14ac:dyDescent="0.25">
      <c r="A4161" t="s">
        <v>0</v>
      </c>
      <c r="B4161" t="s">
        <v>2141</v>
      </c>
      <c r="C4161">
        <v>5035400</v>
      </c>
      <c r="D4161" s="2">
        <v>2958465</v>
      </c>
      <c r="E4161" s="2">
        <v>44713</v>
      </c>
      <c r="F4161" s="28">
        <v>180</v>
      </c>
      <c r="G4161" t="s">
        <v>18</v>
      </c>
    </row>
    <row r="4162" spans="1:7" x14ac:dyDescent="0.25">
      <c r="A4162" t="s">
        <v>0</v>
      </c>
      <c r="B4162" t="s">
        <v>2141</v>
      </c>
      <c r="C4162">
        <v>5035401</v>
      </c>
      <c r="D4162" s="2">
        <v>2958465</v>
      </c>
      <c r="E4162" s="2">
        <v>44713</v>
      </c>
      <c r="F4162" s="28">
        <v>180</v>
      </c>
      <c r="G4162" t="s">
        <v>18</v>
      </c>
    </row>
    <row r="4163" spans="1:7" x14ac:dyDescent="0.25">
      <c r="A4163" t="s">
        <v>0</v>
      </c>
      <c r="B4163" t="s">
        <v>2141</v>
      </c>
      <c r="C4163">
        <v>5037000</v>
      </c>
      <c r="D4163" s="2">
        <v>2958465</v>
      </c>
      <c r="E4163" s="2">
        <v>44305</v>
      </c>
      <c r="F4163" s="28">
        <v>207</v>
      </c>
      <c r="G4163" t="s">
        <v>18</v>
      </c>
    </row>
    <row r="4164" spans="1:7" x14ac:dyDescent="0.25">
      <c r="A4164" t="s">
        <v>0</v>
      </c>
      <c r="B4164" t="s">
        <v>2141</v>
      </c>
      <c r="C4164">
        <v>5037400</v>
      </c>
      <c r="D4164" s="2">
        <v>2958465</v>
      </c>
      <c r="E4164" s="2">
        <v>44305</v>
      </c>
      <c r="F4164" s="28">
        <v>211</v>
      </c>
      <c r="G4164" t="s">
        <v>18</v>
      </c>
    </row>
    <row r="4165" spans="1:7" x14ac:dyDescent="0.25">
      <c r="A4165" t="s">
        <v>0</v>
      </c>
      <c r="B4165" t="s">
        <v>2141</v>
      </c>
      <c r="C4165">
        <v>5037401</v>
      </c>
      <c r="D4165" s="2">
        <v>2958465</v>
      </c>
      <c r="E4165" s="2">
        <v>44305</v>
      </c>
      <c r="F4165" s="28">
        <v>211</v>
      </c>
      <c r="G4165" t="s">
        <v>18</v>
      </c>
    </row>
    <row r="4166" spans="1:7" x14ac:dyDescent="0.25">
      <c r="A4166" t="s">
        <v>0</v>
      </c>
      <c r="B4166" t="s">
        <v>2141</v>
      </c>
      <c r="C4166">
        <v>5043000</v>
      </c>
      <c r="D4166" s="2">
        <v>2958465</v>
      </c>
      <c r="E4166" s="2">
        <v>44713</v>
      </c>
      <c r="F4166" s="28">
        <v>196</v>
      </c>
      <c r="G4166" t="s">
        <v>18</v>
      </c>
    </row>
    <row r="4167" spans="1:7" x14ac:dyDescent="0.25">
      <c r="A4167" t="s">
        <v>0</v>
      </c>
      <c r="B4167" t="s">
        <v>2141</v>
      </c>
      <c r="C4167">
        <v>5043400</v>
      </c>
      <c r="D4167" s="2">
        <v>2958465</v>
      </c>
      <c r="E4167" s="2">
        <v>44713</v>
      </c>
      <c r="F4167" s="28">
        <v>200</v>
      </c>
      <c r="G4167" t="s">
        <v>18</v>
      </c>
    </row>
    <row r="4168" spans="1:7" x14ac:dyDescent="0.25">
      <c r="A4168" t="s">
        <v>0</v>
      </c>
      <c r="B4168" t="s">
        <v>2141</v>
      </c>
      <c r="C4168">
        <v>5043401</v>
      </c>
      <c r="D4168" s="2">
        <v>2958465</v>
      </c>
      <c r="E4168" s="2">
        <v>44713</v>
      </c>
      <c r="F4168" s="28">
        <v>200</v>
      </c>
      <c r="G4168" t="s">
        <v>18</v>
      </c>
    </row>
    <row r="4169" spans="1:7" x14ac:dyDescent="0.25">
      <c r="A4169" t="s">
        <v>0</v>
      </c>
      <c r="B4169" t="s">
        <v>2141</v>
      </c>
      <c r="C4169">
        <v>5044000</v>
      </c>
      <c r="D4169" s="2">
        <v>2958465</v>
      </c>
      <c r="E4169" s="2">
        <v>44305</v>
      </c>
      <c r="F4169" s="28">
        <v>255</v>
      </c>
      <c r="G4169" t="s">
        <v>18</v>
      </c>
    </row>
    <row r="4170" spans="1:7" x14ac:dyDescent="0.25">
      <c r="A4170" t="s">
        <v>0</v>
      </c>
      <c r="B4170" t="s">
        <v>2141</v>
      </c>
      <c r="C4170">
        <v>5044400</v>
      </c>
      <c r="D4170" s="2">
        <v>2958465</v>
      </c>
      <c r="E4170" s="2">
        <v>44305</v>
      </c>
      <c r="F4170" s="28">
        <v>259</v>
      </c>
      <c r="G4170" t="s">
        <v>18</v>
      </c>
    </row>
    <row r="4171" spans="1:7" x14ac:dyDescent="0.25">
      <c r="A4171" t="s">
        <v>0</v>
      </c>
      <c r="B4171" t="s">
        <v>2141</v>
      </c>
      <c r="C4171">
        <v>5044401</v>
      </c>
      <c r="D4171" s="2">
        <v>2958465</v>
      </c>
      <c r="E4171" s="2">
        <v>44305</v>
      </c>
      <c r="F4171" s="28">
        <v>259</v>
      </c>
      <c r="G4171" t="s">
        <v>18</v>
      </c>
    </row>
    <row r="4172" spans="1:7" x14ac:dyDescent="0.25">
      <c r="A4172" t="s">
        <v>0</v>
      </c>
      <c r="B4172" t="s">
        <v>2141</v>
      </c>
      <c r="C4172">
        <v>5048000</v>
      </c>
      <c r="D4172" s="2">
        <v>2958465</v>
      </c>
      <c r="E4172" s="2">
        <v>44305</v>
      </c>
      <c r="F4172" s="28">
        <v>229</v>
      </c>
      <c r="G4172" t="s">
        <v>18</v>
      </c>
    </row>
    <row r="4173" spans="1:7" x14ac:dyDescent="0.25">
      <c r="A4173" t="s">
        <v>0</v>
      </c>
      <c r="B4173" t="s">
        <v>2141</v>
      </c>
      <c r="C4173">
        <v>5048400</v>
      </c>
      <c r="D4173" s="2">
        <v>2958465</v>
      </c>
      <c r="E4173" s="2">
        <v>44305</v>
      </c>
      <c r="F4173" s="28">
        <v>233</v>
      </c>
      <c r="G4173" t="s">
        <v>18</v>
      </c>
    </row>
    <row r="4174" spans="1:7" x14ac:dyDescent="0.25">
      <c r="A4174" t="s">
        <v>0</v>
      </c>
      <c r="B4174" t="s">
        <v>2141</v>
      </c>
      <c r="C4174">
        <v>5048401</v>
      </c>
      <c r="D4174" s="2">
        <v>2958465</v>
      </c>
      <c r="E4174" s="2">
        <v>44305</v>
      </c>
      <c r="F4174" s="28">
        <v>233</v>
      </c>
      <c r="G4174" t="s">
        <v>18</v>
      </c>
    </row>
    <row r="4175" spans="1:7" x14ac:dyDescent="0.25">
      <c r="A4175" t="s">
        <v>0</v>
      </c>
      <c r="B4175" t="s">
        <v>2141</v>
      </c>
      <c r="C4175">
        <v>5049000</v>
      </c>
      <c r="D4175" s="2">
        <v>2958465</v>
      </c>
      <c r="E4175" s="2">
        <v>44945</v>
      </c>
      <c r="F4175" s="28">
        <v>180</v>
      </c>
      <c r="G4175" t="s">
        <v>18</v>
      </c>
    </row>
    <row r="4176" spans="1:7" x14ac:dyDescent="0.25">
      <c r="A4176" t="s">
        <v>0</v>
      </c>
      <c r="B4176" t="s">
        <v>2141</v>
      </c>
      <c r="C4176">
        <v>5049181</v>
      </c>
      <c r="D4176" s="2">
        <v>2958465</v>
      </c>
      <c r="E4176" s="2">
        <v>45356</v>
      </c>
      <c r="F4176" s="28">
        <v>216.45</v>
      </c>
      <c r="G4176" t="s">
        <v>2</v>
      </c>
    </row>
    <row r="4177" spans="1:7" x14ac:dyDescent="0.25">
      <c r="A4177" t="s">
        <v>0</v>
      </c>
      <c r="B4177" t="s">
        <v>2141</v>
      </c>
      <c r="C4177">
        <v>5049183</v>
      </c>
      <c r="D4177" s="2">
        <v>2958465</v>
      </c>
      <c r="E4177" s="2">
        <v>44607</v>
      </c>
      <c r="F4177" s="28">
        <v>239.85</v>
      </c>
      <c r="G4177" t="s">
        <v>2</v>
      </c>
    </row>
    <row r="4178" spans="1:7" x14ac:dyDescent="0.25">
      <c r="A4178" t="s">
        <v>0</v>
      </c>
      <c r="B4178" t="s">
        <v>2141</v>
      </c>
      <c r="C4178">
        <v>5049184</v>
      </c>
      <c r="D4178" s="2">
        <v>2958465</v>
      </c>
      <c r="E4178" s="2">
        <v>44607</v>
      </c>
      <c r="F4178" s="28">
        <v>239.85</v>
      </c>
      <c r="G4178" t="s">
        <v>2</v>
      </c>
    </row>
    <row r="4179" spans="1:7" x14ac:dyDescent="0.25">
      <c r="A4179" t="s">
        <v>0</v>
      </c>
      <c r="B4179" t="s">
        <v>2141</v>
      </c>
      <c r="C4179">
        <v>5049200</v>
      </c>
      <c r="D4179" s="2">
        <v>2958465</v>
      </c>
      <c r="E4179" s="2">
        <v>45505</v>
      </c>
      <c r="F4179" s="28">
        <v>675.35</v>
      </c>
      <c r="G4179" t="s">
        <v>2</v>
      </c>
    </row>
    <row r="4180" spans="1:7" x14ac:dyDescent="0.25">
      <c r="A4180" t="s">
        <v>0</v>
      </c>
      <c r="B4180" t="s">
        <v>2141</v>
      </c>
      <c r="C4180">
        <v>5049201</v>
      </c>
      <c r="D4180" s="2">
        <v>2958465</v>
      </c>
      <c r="E4180" s="2">
        <v>45505</v>
      </c>
      <c r="F4180" s="28">
        <v>675.35</v>
      </c>
      <c r="G4180" t="s">
        <v>2</v>
      </c>
    </row>
    <row r="4181" spans="1:7" x14ac:dyDescent="0.25">
      <c r="A4181" t="s">
        <v>0</v>
      </c>
      <c r="B4181" t="s">
        <v>2141</v>
      </c>
      <c r="C4181">
        <v>5049203</v>
      </c>
      <c r="D4181" s="2">
        <v>2958465</v>
      </c>
      <c r="E4181" s="2">
        <v>45505</v>
      </c>
      <c r="F4181" s="28">
        <v>675.35</v>
      </c>
      <c r="G4181" t="s">
        <v>2</v>
      </c>
    </row>
    <row r="4182" spans="1:7" x14ac:dyDescent="0.25">
      <c r="A4182" t="s">
        <v>0</v>
      </c>
      <c r="B4182" t="s">
        <v>2141</v>
      </c>
      <c r="C4182">
        <v>5049204</v>
      </c>
      <c r="D4182" s="2">
        <v>2958465</v>
      </c>
      <c r="E4182" s="2">
        <v>45505</v>
      </c>
      <c r="F4182" s="28">
        <v>675.35</v>
      </c>
      <c r="G4182" t="s">
        <v>2</v>
      </c>
    </row>
    <row r="4183" spans="1:7" x14ac:dyDescent="0.25">
      <c r="A4183" t="s">
        <v>0</v>
      </c>
      <c r="B4183" t="s">
        <v>2141</v>
      </c>
      <c r="C4183">
        <v>5049229</v>
      </c>
      <c r="D4183" s="2">
        <v>2958465</v>
      </c>
      <c r="E4183" s="2">
        <v>45356</v>
      </c>
      <c r="F4183" s="28">
        <v>216.45</v>
      </c>
      <c r="G4183" t="s">
        <v>2</v>
      </c>
    </row>
    <row r="4184" spans="1:7" x14ac:dyDescent="0.25">
      <c r="A4184" t="s">
        <v>0</v>
      </c>
      <c r="B4184" t="s">
        <v>2141</v>
      </c>
      <c r="C4184">
        <v>5049282</v>
      </c>
      <c r="D4184" s="2">
        <v>2958465</v>
      </c>
      <c r="E4184" s="2">
        <v>45472</v>
      </c>
      <c r="F4184" s="28">
        <v>2273.6999999999998</v>
      </c>
      <c r="G4184" t="s">
        <v>3</v>
      </c>
    </row>
    <row r="4185" spans="1:7" x14ac:dyDescent="0.25">
      <c r="A4185" t="s">
        <v>0</v>
      </c>
      <c r="B4185" t="s">
        <v>2141</v>
      </c>
      <c r="C4185">
        <v>5049400</v>
      </c>
      <c r="D4185" s="2">
        <v>2958465</v>
      </c>
      <c r="E4185" s="2">
        <v>44945</v>
      </c>
      <c r="F4185" s="28">
        <v>184</v>
      </c>
      <c r="G4185" t="s">
        <v>18</v>
      </c>
    </row>
    <row r="4186" spans="1:7" x14ac:dyDescent="0.25">
      <c r="A4186" t="s">
        <v>0</v>
      </c>
      <c r="B4186" t="s">
        <v>2141</v>
      </c>
      <c r="C4186">
        <v>5049401</v>
      </c>
      <c r="D4186" s="2">
        <v>2958465</v>
      </c>
      <c r="E4186" s="2">
        <v>44945</v>
      </c>
      <c r="F4186" s="28">
        <v>184</v>
      </c>
      <c r="G4186" t="s">
        <v>18</v>
      </c>
    </row>
    <row r="4187" spans="1:7" x14ac:dyDescent="0.25">
      <c r="A4187" t="s">
        <v>0</v>
      </c>
      <c r="B4187" t="s">
        <v>2141</v>
      </c>
      <c r="C4187">
        <v>5051000</v>
      </c>
      <c r="D4187" s="2">
        <v>2958465</v>
      </c>
      <c r="E4187" s="2">
        <v>45882</v>
      </c>
      <c r="F4187" s="28">
        <v>126</v>
      </c>
      <c r="G4187" t="s">
        <v>18</v>
      </c>
    </row>
    <row r="4188" spans="1:7" x14ac:dyDescent="0.25">
      <c r="A4188" t="s">
        <v>0</v>
      </c>
      <c r="B4188" t="s">
        <v>2141</v>
      </c>
      <c r="C4188">
        <v>5051173</v>
      </c>
      <c r="D4188" s="2">
        <v>2958465</v>
      </c>
      <c r="E4188" s="2">
        <v>45882</v>
      </c>
      <c r="F4188" s="28">
        <v>91</v>
      </c>
      <c r="G4188" t="s">
        <v>2</v>
      </c>
    </row>
    <row r="4189" spans="1:7" x14ac:dyDescent="0.25">
      <c r="A4189" t="s">
        <v>0</v>
      </c>
      <c r="B4189" t="s">
        <v>2141</v>
      </c>
      <c r="C4189">
        <v>5051175</v>
      </c>
      <c r="D4189" s="2">
        <v>2958465</v>
      </c>
      <c r="E4189" s="2">
        <v>45882</v>
      </c>
      <c r="F4189" s="28">
        <v>91</v>
      </c>
      <c r="G4189" t="s">
        <v>2</v>
      </c>
    </row>
    <row r="4190" spans="1:7" x14ac:dyDescent="0.25">
      <c r="A4190" t="s">
        <v>0</v>
      </c>
      <c r="B4190" t="s">
        <v>2141</v>
      </c>
      <c r="C4190">
        <v>5051183</v>
      </c>
      <c r="D4190" s="2">
        <v>2958465</v>
      </c>
      <c r="E4190" s="2">
        <v>45882</v>
      </c>
      <c r="F4190" s="28">
        <v>182</v>
      </c>
      <c r="G4190" t="s">
        <v>2</v>
      </c>
    </row>
    <row r="4191" spans="1:7" x14ac:dyDescent="0.25">
      <c r="A4191" t="s">
        <v>0</v>
      </c>
      <c r="B4191" t="s">
        <v>2141</v>
      </c>
      <c r="C4191">
        <v>5051184</v>
      </c>
      <c r="D4191" s="2">
        <v>2958465</v>
      </c>
      <c r="E4191" s="2">
        <v>45882</v>
      </c>
      <c r="F4191" s="28">
        <v>182</v>
      </c>
      <c r="G4191" t="s">
        <v>2</v>
      </c>
    </row>
    <row r="4192" spans="1:7" x14ac:dyDescent="0.25">
      <c r="A4192" t="s">
        <v>0</v>
      </c>
      <c r="B4192" t="s">
        <v>2141</v>
      </c>
      <c r="C4192">
        <v>5051201</v>
      </c>
      <c r="D4192" s="2">
        <v>2958465</v>
      </c>
      <c r="E4192" s="2">
        <v>45882</v>
      </c>
      <c r="F4192" s="28">
        <v>546</v>
      </c>
      <c r="G4192" t="s">
        <v>2</v>
      </c>
    </row>
    <row r="4193" spans="1:7" x14ac:dyDescent="0.25">
      <c r="A4193" t="s">
        <v>0</v>
      </c>
      <c r="B4193" t="s">
        <v>2141</v>
      </c>
      <c r="C4193">
        <v>5051203</v>
      </c>
      <c r="D4193" s="2">
        <v>2958465</v>
      </c>
      <c r="E4193" s="2">
        <v>45882</v>
      </c>
      <c r="F4193" s="28">
        <v>546</v>
      </c>
      <c r="G4193" t="s">
        <v>2</v>
      </c>
    </row>
    <row r="4194" spans="1:7" x14ac:dyDescent="0.25">
      <c r="A4194" t="s">
        <v>0</v>
      </c>
      <c r="B4194" t="s">
        <v>2141</v>
      </c>
      <c r="C4194">
        <v>5051265</v>
      </c>
      <c r="D4194" s="2">
        <v>2958465</v>
      </c>
      <c r="E4194" s="2">
        <v>45882</v>
      </c>
      <c r="F4194" s="28">
        <v>3640</v>
      </c>
      <c r="G4194" t="s">
        <v>3</v>
      </c>
    </row>
    <row r="4195" spans="1:7" x14ac:dyDescent="0.25">
      <c r="A4195" t="s">
        <v>0</v>
      </c>
      <c r="B4195" t="s">
        <v>2141</v>
      </c>
      <c r="C4195">
        <v>5051400</v>
      </c>
      <c r="D4195" s="2">
        <v>2958465</v>
      </c>
      <c r="E4195" s="2">
        <v>45882</v>
      </c>
      <c r="F4195" s="28">
        <v>130</v>
      </c>
      <c r="G4195" t="s">
        <v>18</v>
      </c>
    </row>
    <row r="4196" spans="1:7" x14ac:dyDescent="0.25">
      <c r="A4196" t="s">
        <v>0</v>
      </c>
      <c r="B4196" t="s">
        <v>2141</v>
      </c>
      <c r="C4196">
        <v>5054000</v>
      </c>
      <c r="D4196" s="2">
        <v>2958465</v>
      </c>
      <c r="E4196" s="2">
        <v>45536</v>
      </c>
      <c r="F4196" s="28">
        <v>186</v>
      </c>
      <c r="G4196" t="s">
        <v>18</v>
      </c>
    </row>
    <row r="4197" spans="1:7" x14ac:dyDescent="0.25">
      <c r="A4197" t="s">
        <v>0</v>
      </c>
      <c r="B4197" t="s">
        <v>2141</v>
      </c>
      <c r="C4197">
        <v>5054400</v>
      </c>
      <c r="D4197" s="2">
        <v>2958465</v>
      </c>
      <c r="E4197" s="2">
        <v>45536</v>
      </c>
      <c r="F4197" s="28">
        <v>190</v>
      </c>
      <c r="G4197" t="s">
        <v>18</v>
      </c>
    </row>
    <row r="4198" spans="1:7" x14ac:dyDescent="0.25">
      <c r="A4198" t="s">
        <v>0</v>
      </c>
      <c r="B4198" t="s">
        <v>2141</v>
      </c>
      <c r="C4198">
        <v>5054401</v>
      </c>
      <c r="D4198" s="2">
        <v>2958465</v>
      </c>
      <c r="E4198" s="2">
        <v>45536</v>
      </c>
      <c r="F4198" s="28">
        <v>190</v>
      </c>
      <c r="G4198" t="s">
        <v>18</v>
      </c>
    </row>
    <row r="4199" spans="1:7" x14ac:dyDescent="0.25">
      <c r="A4199" t="s">
        <v>0</v>
      </c>
      <c r="B4199" t="s">
        <v>2141</v>
      </c>
      <c r="C4199">
        <v>5055000</v>
      </c>
      <c r="D4199" s="2">
        <v>2958465</v>
      </c>
      <c r="E4199" s="2">
        <v>45536</v>
      </c>
      <c r="F4199" s="28">
        <v>186</v>
      </c>
      <c r="G4199" t="s">
        <v>18</v>
      </c>
    </row>
    <row r="4200" spans="1:7" x14ac:dyDescent="0.25">
      <c r="A4200" t="s">
        <v>0</v>
      </c>
      <c r="B4200" t="s">
        <v>2141</v>
      </c>
      <c r="C4200">
        <v>5055400</v>
      </c>
      <c r="D4200" s="2">
        <v>2958465</v>
      </c>
      <c r="E4200" s="2">
        <v>45536</v>
      </c>
      <c r="F4200" s="28">
        <v>190</v>
      </c>
      <c r="G4200" t="s">
        <v>18</v>
      </c>
    </row>
    <row r="4201" spans="1:7" x14ac:dyDescent="0.25">
      <c r="A4201" t="s">
        <v>0</v>
      </c>
      <c r="B4201" t="s">
        <v>2141</v>
      </c>
      <c r="C4201">
        <v>5055401</v>
      </c>
      <c r="D4201" s="2">
        <v>2958465</v>
      </c>
      <c r="E4201" s="2">
        <v>45536</v>
      </c>
      <c r="F4201" s="28">
        <v>190</v>
      </c>
      <c r="G4201" t="s">
        <v>18</v>
      </c>
    </row>
    <row r="4202" spans="1:7" x14ac:dyDescent="0.25">
      <c r="A4202" t="s">
        <v>0</v>
      </c>
      <c r="B4202" t="s">
        <v>2141</v>
      </c>
      <c r="C4202">
        <v>5108265</v>
      </c>
      <c r="D4202" s="2">
        <v>2958465</v>
      </c>
      <c r="E4202" s="2">
        <v>43344</v>
      </c>
      <c r="F4202" s="28">
        <v>2505.1</v>
      </c>
      <c r="G4202" t="s">
        <v>3</v>
      </c>
    </row>
    <row r="4203" spans="1:7" x14ac:dyDescent="0.25">
      <c r="A4203" t="s">
        <v>0</v>
      </c>
      <c r="B4203" t="s">
        <v>2141</v>
      </c>
      <c r="C4203">
        <v>5108765</v>
      </c>
      <c r="D4203" s="2">
        <v>2958465</v>
      </c>
      <c r="E4203" s="2">
        <v>43344</v>
      </c>
      <c r="F4203" s="28">
        <v>2427.75</v>
      </c>
      <c r="G4203" t="s">
        <v>3</v>
      </c>
    </row>
    <row r="4204" spans="1:7" x14ac:dyDescent="0.25">
      <c r="A4204" t="s">
        <v>0</v>
      </c>
      <c r="B4204" t="s">
        <v>2141</v>
      </c>
      <c r="C4204">
        <v>5112000</v>
      </c>
      <c r="D4204" s="2">
        <v>2958465</v>
      </c>
      <c r="E4204" s="2">
        <v>43122</v>
      </c>
      <c r="F4204" s="28">
        <v>183</v>
      </c>
      <c r="G4204" t="s">
        <v>18</v>
      </c>
    </row>
    <row r="4205" spans="1:7" x14ac:dyDescent="0.25">
      <c r="A4205" t="s">
        <v>0</v>
      </c>
      <c r="B4205" t="s">
        <v>2141</v>
      </c>
      <c r="C4205">
        <v>5112400</v>
      </c>
      <c r="D4205" s="2">
        <v>2958465</v>
      </c>
      <c r="E4205" s="2">
        <v>44305</v>
      </c>
      <c r="F4205" s="28">
        <v>187</v>
      </c>
      <c r="G4205" t="s">
        <v>18</v>
      </c>
    </row>
    <row r="4206" spans="1:7" x14ac:dyDescent="0.25">
      <c r="A4206" t="s">
        <v>0</v>
      </c>
      <c r="B4206" t="s">
        <v>2141</v>
      </c>
      <c r="C4206">
        <v>5112401</v>
      </c>
      <c r="D4206" s="2">
        <v>2958465</v>
      </c>
      <c r="E4206" s="2">
        <v>44305</v>
      </c>
      <c r="F4206" s="28">
        <v>187</v>
      </c>
      <c r="G4206" t="s">
        <v>18</v>
      </c>
    </row>
    <row r="4207" spans="1:7" x14ac:dyDescent="0.25">
      <c r="A4207" t="s">
        <v>0</v>
      </c>
      <c r="B4207" t="s">
        <v>2141</v>
      </c>
      <c r="C4207">
        <v>5114000</v>
      </c>
      <c r="D4207" s="2">
        <v>2958465</v>
      </c>
      <c r="E4207" s="2">
        <v>44305</v>
      </c>
      <c r="F4207" s="28">
        <v>181</v>
      </c>
      <c r="G4207" t="s">
        <v>18</v>
      </c>
    </row>
    <row r="4208" spans="1:7" x14ac:dyDescent="0.25">
      <c r="A4208" t="s">
        <v>0</v>
      </c>
      <c r="B4208" t="s">
        <v>2141</v>
      </c>
      <c r="C4208">
        <v>5114263</v>
      </c>
      <c r="D4208" s="2">
        <v>2958465</v>
      </c>
      <c r="E4208" s="2">
        <v>44305</v>
      </c>
      <c r="F4208" s="28">
        <v>3180.45</v>
      </c>
      <c r="G4208" t="s">
        <v>3</v>
      </c>
    </row>
    <row r="4209" spans="1:7" x14ac:dyDescent="0.25">
      <c r="A4209" t="s">
        <v>0</v>
      </c>
      <c r="B4209" t="s">
        <v>2141</v>
      </c>
      <c r="C4209">
        <v>5114265</v>
      </c>
      <c r="D4209" s="2">
        <v>2958465</v>
      </c>
      <c r="E4209" s="2">
        <v>44305</v>
      </c>
      <c r="F4209" s="28">
        <v>3180.45</v>
      </c>
      <c r="G4209" t="s">
        <v>3</v>
      </c>
    </row>
    <row r="4210" spans="1:7" x14ac:dyDescent="0.25">
      <c r="A4210" t="s">
        <v>0</v>
      </c>
      <c r="B4210" t="s">
        <v>2141</v>
      </c>
      <c r="C4210">
        <v>5114400</v>
      </c>
      <c r="D4210" s="2">
        <v>2958465</v>
      </c>
      <c r="E4210" s="2">
        <v>44305</v>
      </c>
      <c r="F4210" s="28">
        <v>185</v>
      </c>
      <c r="G4210" t="s">
        <v>18</v>
      </c>
    </row>
    <row r="4211" spans="1:7" x14ac:dyDescent="0.25">
      <c r="A4211" t="s">
        <v>0</v>
      </c>
      <c r="B4211" t="s">
        <v>2141</v>
      </c>
      <c r="C4211">
        <v>5114401</v>
      </c>
      <c r="D4211" s="2">
        <v>2958465</v>
      </c>
      <c r="E4211" s="2">
        <v>44305</v>
      </c>
      <c r="F4211" s="28">
        <v>185</v>
      </c>
      <c r="G4211" t="s">
        <v>18</v>
      </c>
    </row>
    <row r="4212" spans="1:7" x14ac:dyDescent="0.25">
      <c r="A4212" t="s">
        <v>0</v>
      </c>
      <c r="B4212" t="s">
        <v>2141</v>
      </c>
      <c r="C4212">
        <v>5114765</v>
      </c>
      <c r="D4212" s="2">
        <v>2958465</v>
      </c>
      <c r="E4212" s="2">
        <v>43344</v>
      </c>
      <c r="F4212" s="28">
        <v>2948.4</v>
      </c>
      <c r="G4212" t="s">
        <v>3</v>
      </c>
    </row>
    <row r="4213" spans="1:7" x14ac:dyDescent="0.25">
      <c r="A4213" t="s">
        <v>0</v>
      </c>
      <c r="B4213" t="s">
        <v>2141</v>
      </c>
      <c r="C4213">
        <v>5115000</v>
      </c>
      <c r="D4213" s="2">
        <v>2958465</v>
      </c>
      <c r="E4213" s="2">
        <v>44305</v>
      </c>
      <c r="F4213" s="28">
        <v>195</v>
      </c>
      <c r="G4213" t="s">
        <v>18</v>
      </c>
    </row>
    <row r="4214" spans="1:7" x14ac:dyDescent="0.25">
      <c r="A4214" t="s">
        <v>0</v>
      </c>
      <c r="B4214" t="s">
        <v>2141</v>
      </c>
      <c r="C4214">
        <v>5115263</v>
      </c>
      <c r="D4214" s="2">
        <v>2958465</v>
      </c>
      <c r="E4214" s="2">
        <v>44305</v>
      </c>
      <c r="F4214" s="28">
        <v>3300.05</v>
      </c>
      <c r="G4214" t="s">
        <v>3</v>
      </c>
    </row>
    <row r="4215" spans="1:7" x14ac:dyDescent="0.25">
      <c r="A4215" t="s">
        <v>0</v>
      </c>
      <c r="B4215" t="s">
        <v>2141</v>
      </c>
      <c r="C4215">
        <v>5115265</v>
      </c>
      <c r="D4215" s="2">
        <v>2958465</v>
      </c>
      <c r="E4215" s="2">
        <v>44305</v>
      </c>
      <c r="F4215" s="28">
        <v>3300.05</v>
      </c>
      <c r="G4215" t="s">
        <v>3</v>
      </c>
    </row>
    <row r="4216" spans="1:7" x14ac:dyDescent="0.25">
      <c r="A4216" t="s">
        <v>0</v>
      </c>
      <c r="B4216" t="s">
        <v>2141</v>
      </c>
      <c r="C4216">
        <v>5115400</v>
      </c>
      <c r="D4216" s="2">
        <v>2958465</v>
      </c>
      <c r="E4216" s="2">
        <v>44305</v>
      </c>
      <c r="F4216" s="28">
        <v>199</v>
      </c>
      <c r="G4216" t="s">
        <v>18</v>
      </c>
    </row>
    <row r="4217" spans="1:7" x14ac:dyDescent="0.25">
      <c r="A4217" t="s">
        <v>0</v>
      </c>
      <c r="B4217" t="s">
        <v>2141</v>
      </c>
      <c r="C4217">
        <v>5115401</v>
      </c>
      <c r="D4217" s="2">
        <v>2958465</v>
      </c>
      <c r="E4217" s="2">
        <v>44305</v>
      </c>
      <c r="F4217" s="28">
        <v>199</v>
      </c>
      <c r="G4217" t="s">
        <v>18</v>
      </c>
    </row>
    <row r="4218" spans="1:7" x14ac:dyDescent="0.25">
      <c r="A4218" t="s">
        <v>0</v>
      </c>
      <c r="B4218" t="s">
        <v>2141</v>
      </c>
      <c r="C4218">
        <v>5115763</v>
      </c>
      <c r="D4218" s="2">
        <v>2958465</v>
      </c>
      <c r="E4218" s="2">
        <v>40299</v>
      </c>
      <c r="F4218" s="28">
        <v>2324</v>
      </c>
      <c r="G4218" t="s">
        <v>3</v>
      </c>
    </row>
    <row r="4219" spans="1:7" x14ac:dyDescent="0.25">
      <c r="A4219" t="s">
        <v>0</v>
      </c>
      <c r="B4219" t="s">
        <v>2141</v>
      </c>
      <c r="C4219">
        <v>5115765</v>
      </c>
      <c r="D4219" s="2">
        <v>2958465</v>
      </c>
      <c r="E4219" s="2">
        <v>43344</v>
      </c>
      <c r="F4219" s="28">
        <v>3068</v>
      </c>
      <c r="G4219" t="s">
        <v>3</v>
      </c>
    </row>
    <row r="4220" spans="1:7" x14ac:dyDescent="0.25">
      <c r="A4220" t="s">
        <v>0</v>
      </c>
      <c r="B4220" t="s">
        <v>2141</v>
      </c>
      <c r="C4220">
        <v>5510000</v>
      </c>
      <c r="D4220" s="2">
        <v>2958465</v>
      </c>
      <c r="E4220" s="2">
        <v>44713</v>
      </c>
      <c r="F4220" s="28">
        <v>361</v>
      </c>
      <c r="G4220" t="s">
        <v>19</v>
      </c>
    </row>
    <row r="4221" spans="1:7" x14ac:dyDescent="0.25">
      <c r="A4221" t="s">
        <v>0</v>
      </c>
      <c r="B4221" t="s">
        <v>2141</v>
      </c>
      <c r="C4221">
        <v>5510450</v>
      </c>
      <c r="D4221" s="2">
        <v>2958465</v>
      </c>
      <c r="E4221" s="2">
        <v>44713</v>
      </c>
      <c r="F4221" s="28">
        <v>365</v>
      </c>
      <c r="G4221" t="s">
        <v>19</v>
      </c>
    </row>
    <row r="4222" spans="1:7" x14ac:dyDescent="0.25">
      <c r="A4222" t="s">
        <v>0</v>
      </c>
      <c r="B4222" t="s">
        <v>2141</v>
      </c>
      <c r="C4222">
        <v>5510464</v>
      </c>
      <c r="D4222" s="2">
        <v>2958465</v>
      </c>
      <c r="E4222" s="2">
        <v>44713</v>
      </c>
      <c r="F4222" s="28">
        <v>365</v>
      </c>
      <c r="G4222" t="s">
        <v>19</v>
      </c>
    </row>
    <row r="4223" spans="1:7" x14ac:dyDescent="0.25">
      <c r="A4223" t="s">
        <v>0</v>
      </c>
      <c r="B4223" t="s">
        <v>2141</v>
      </c>
      <c r="C4223">
        <v>5803000</v>
      </c>
      <c r="D4223" s="2">
        <v>2958465</v>
      </c>
      <c r="E4223" s="2">
        <v>44713</v>
      </c>
      <c r="F4223" s="28">
        <v>181</v>
      </c>
      <c r="G4223" t="s">
        <v>18</v>
      </c>
    </row>
    <row r="4224" spans="1:7" x14ac:dyDescent="0.25">
      <c r="A4224" t="s">
        <v>0</v>
      </c>
      <c r="B4224" t="s">
        <v>2141</v>
      </c>
      <c r="C4224">
        <v>5803400</v>
      </c>
      <c r="D4224" s="2">
        <v>2958465</v>
      </c>
      <c r="E4224" s="2">
        <v>44713</v>
      </c>
      <c r="F4224" s="28">
        <v>185</v>
      </c>
      <c r="G4224" t="s">
        <v>18</v>
      </c>
    </row>
    <row r="4225" spans="1:7" x14ac:dyDescent="0.25">
      <c r="A4225" t="s">
        <v>0</v>
      </c>
      <c r="B4225" t="s">
        <v>2141</v>
      </c>
      <c r="C4225">
        <v>5803401</v>
      </c>
      <c r="D4225" s="2">
        <v>2958465</v>
      </c>
      <c r="E4225" s="2">
        <v>44713</v>
      </c>
      <c r="F4225" s="28">
        <v>185</v>
      </c>
      <c r="G4225" t="s">
        <v>18</v>
      </c>
    </row>
    <row r="4226" spans="1:7" x14ac:dyDescent="0.25">
      <c r="A4226" t="s">
        <v>0</v>
      </c>
      <c r="B4226" t="s">
        <v>2141</v>
      </c>
      <c r="C4226">
        <v>5823000</v>
      </c>
      <c r="D4226" s="2">
        <v>2958465</v>
      </c>
      <c r="E4226" s="2">
        <v>44713</v>
      </c>
      <c r="F4226" s="28">
        <v>186</v>
      </c>
      <c r="G4226" t="s">
        <v>18</v>
      </c>
    </row>
    <row r="4227" spans="1:7" x14ac:dyDescent="0.25">
      <c r="A4227" t="s">
        <v>0</v>
      </c>
      <c r="B4227" t="s">
        <v>2141</v>
      </c>
      <c r="C4227">
        <v>5823400</v>
      </c>
      <c r="D4227" s="2">
        <v>2958465</v>
      </c>
      <c r="E4227" s="2">
        <v>44713</v>
      </c>
      <c r="F4227" s="28">
        <v>190</v>
      </c>
      <c r="G4227" t="s">
        <v>18</v>
      </c>
    </row>
    <row r="4228" spans="1:7" x14ac:dyDescent="0.25">
      <c r="A4228" t="s">
        <v>0</v>
      </c>
      <c r="B4228" t="s">
        <v>2141</v>
      </c>
      <c r="C4228">
        <v>5823401</v>
      </c>
      <c r="D4228" s="2">
        <v>2958465</v>
      </c>
      <c r="E4228" s="2">
        <v>44713</v>
      </c>
      <c r="F4228" s="28">
        <v>190</v>
      </c>
      <c r="G4228" t="s">
        <v>18</v>
      </c>
    </row>
    <row r="4229" spans="1:7" x14ac:dyDescent="0.25">
      <c r="A4229" t="s">
        <v>0</v>
      </c>
      <c r="B4229" t="s">
        <v>2141</v>
      </c>
      <c r="C4229">
        <v>5824000</v>
      </c>
      <c r="D4229" s="2">
        <v>2958465</v>
      </c>
      <c r="E4229" s="2">
        <v>44713</v>
      </c>
      <c r="F4229" s="28">
        <v>196</v>
      </c>
      <c r="G4229" t="s">
        <v>18</v>
      </c>
    </row>
    <row r="4230" spans="1:7" x14ac:dyDescent="0.25">
      <c r="A4230" t="s">
        <v>0</v>
      </c>
      <c r="B4230" t="s">
        <v>2141</v>
      </c>
      <c r="C4230">
        <v>5824400</v>
      </c>
      <c r="D4230" s="2">
        <v>2958465</v>
      </c>
      <c r="E4230" s="2">
        <v>44713</v>
      </c>
      <c r="F4230" s="28">
        <v>200</v>
      </c>
      <c r="G4230" t="s">
        <v>18</v>
      </c>
    </row>
    <row r="4231" spans="1:7" x14ac:dyDescent="0.25">
      <c r="A4231" t="s">
        <v>0</v>
      </c>
      <c r="B4231" t="s">
        <v>2141</v>
      </c>
      <c r="C4231">
        <v>5824401</v>
      </c>
      <c r="D4231" s="2">
        <v>2958465</v>
      </c>
      <c r="E4231" s="2">
        <v>44713</v>
      </c>
      <c r="F4231" s="28">
        <v>200</v>
      </c>
      <c r="G4231" t="s">
        <v>18</v>
      </c>
    </row>
    <row r="4232" spans="1:7" x14ac:dyDescent="0.25">
      <c r="A4232" t="s">
        <v>0</v>
      </c>
      <c r="B4232" t="s">
        <v>2141</v>
      </c>
      <c r="C4232">
        <v>5824402</v>
      </c>
      <c r="D4232" s="2">
        <v>2958465</v>
      </c>
      <c r="E4232" s="2">
        <v>44713</v>
      </c>
      <c r="F4232" s="28">
        <v>200</v>
      </c>
      <c r="G4232" t="s">
        <v>18</v>
      </c>
    </row>
    <row r="4233" spans="1:7" x14ac:dyDescent="0.25">
      <c r="A4233" t="s">
        <v>0</v>
      </c>
      <c r="B4233" t="s">
        <v>2141</v>
      </c>
      <c r="C4233">
        <v>5825000</v>
      </c>
      <c r="D4233" s="2">
        <v>2958465</v>
      </c>
      <c r="E4233" s="2">
        <v>44713</v>
      </c>
      <c r="F4233" s="28">
        <v>221</v>
      </c>
      <c r="G4233" t="s">
        <v>18</v>
      </c>
    </row>
    <row r="4234" spans="1:7" x14ac:dyDescent="0.25">
      <c r="A4234" t="s">
        <v>0</v>
      </c>
      <c r="B4234" t="s">
        <v>2141</v>
      </c>
      <c r="C4234">
        <v>5825400</v>
      </c>
      <c r="D4234" s="2">
        <v>2958465</v>
      </c>
      <c r="E4234" s="2">
        <v>44713</v>
      </c>
      <c r="F4234" s="28">
        <v>225</v>
      </c>
      <c r="G4234" t="s">
        <v>18</v>
      </c>
    </row>
    <row r="4235" spans="1:7" x14ac:dyDescent="0.25">
      <c r="A4235" t="s">
        <v>0</v>
      </c>
      <c r="B4235" t="s">
        <v>2141</v>
      </c>
      <c r="C4235">
        <v>5825401</v>
      </c>
      <c r="D4235" s="2">
        <v>2958465</v>
      </c>
      <c r="E4235" s="2">
        <v>44713</v>
      </c>
      <c r="F4235" s="28">
        <v>225</v>
      </c>
      <c r="G4235" t="s">
        <v>18</v>
      </c>
    </row>
    <row r="4236" spans="1:7" x14ac:dyDescent="0.25">
      <c r="A4236" t="s">
        <v>0</v>
      </c>
      <c r="B4236" t="s">
        <v>2141</v>
      </c>
      <c r="C4236">
        <v>5826000</v>
      </c>
      <c r="D4236" s="2">
        <v>2958465</v>
      </c>
      <c r="E4236" s="2">
        <v>44713</v>
      </c>
      <c r="F4236" s="28">
        <v>236</v>
      </c>
      <c r="G4236" t="s">
        <v>18</v>
      </c>
    </row>
    <row r="4237" spans="1:7" x14ac:dyDescent="0.25">
      <c r="A4237" t="s">
        <v>0</v>
      </c>
      <c r="B4237" t="s">
        <v>2141</v>
      </c>
      <c r="C4237">
        <v>5826400</v>
      </c>
      <c r="D4237" s="2">
        <v>2958465</v>
      </c>
      <c r="E4237" s="2">
        <v>44713</v>
      </c>
      <c r="F4237" s="28">
        <v>240</v>
      </c>
      <c r="G4237" t="s">
        <v>18</v>
      </c>
    </row>
    <row r="4238" spans="1:7" x14ac:dyDescent="0.25">
      <c r="A4238" t="s">
        <v>0</v>
      </c>
      <c r="B4238" t="s">
        <v>2141</v>
      </c>
      <c r="C4238">
        <v>5826401</v>
      </c>
      <c r="D4238" s="2">
        <v>2958465</v>
      </c>
      <c r="E4238" s="2">
        <v>44713</v>
      </c>
      <c r="F4238" s="28">
        <v>240</v>
      </c>
      <c r="G4238" t="s">
        <v>18</v>
      </c>
    </row>
    <row r="4239" spans="1:7" x14ac:dyDescent="0.25">
      <c r="A4239" t="s">
        <v>0</v>
      </c>
      <c r="B4239" t="s">
        <v>2141</v>
      </c>
      <c r="C4239">
        <v>5828000</v>
      </c>
      <c r="D4239" s="2">
        <v>2958465</v>
      </c>
      <c r="E4239" s="2">
        <v>44713</v>
      </c>
      <c r="F4239" s="28">
        <v>221</v>
      </c>
      <c r="G4239" t="s">
        <v>18</v>
      </c>
    </row>
    <row r="4240" spans="1:7" x14ac:dyDescent="0.25">
      <c r="A4240" t="s">
        <v>0</v>
      </c>
      <c r="B4240" t="s">
        <v>2141</v>
      </c>
      <c r="C4240">
        <v>5828400</v>
      </c>
      <c r="D4240" s="2">
        <v>2958465</v>
      </c>
      <c r="E4240" s="2">
        <v>44713</v>
      </c>
      <c r="F4240" s="28">
        <v>225</v>
      </c>
      <c r="G4240" t="s">
        <v>18</v>
      </c>
    </row>
    <row r="4241" spans="1:7" x14ac:dyDescent="0.25">
      <c r="A4241" t="s">
        <v>0</v>
      </c>
      <c r="B4241" t="s">
        <v>2141</v>
      </c>
      <c r="C4241">
        <v>5828401</v>
      </c>
      <c r="D4241" s="2">
        <v>2958465</v>
      </c>
      <c r="E4241" s="2">
        <v>44713</v>
      </c>
      <c r="F4241" s="28">
        <v>225</v>
      </c>
      <c r="G4241" t="s">
        <v>18</v>
      </c>
    </row>
    <row r="4242" spans="1:7" x14ac:dyDescent="0.25">
      <c r="A4242" t="s">
        <v>0</v>
      </c>
      <c r="B4242" t="s">
        <v>2141</v>
      </c>
      <c r="C4242">
        <v>5829000</v>
      </c>
      <c r="D4242" s="2">
        <v>2958465</v>
      </c>
      <c r="E4242" s="2">
        <v>44713</v>
      </c>
      <c r="F4242" s="28">
        <v>196</v>
      </c>
      <c r="G4242" t="s">
        <v>18</v>
      </c>
    </row>
    <row r="4243" spans="1:7" x14ac:dyDescent="0.25">
      <c r="A4243" t="s">
        <v>0</v>
      </c>
      <c r="B4243" t="s">
        <v>2141</v>
      </c>
      <c r="C4243">
        <v>5829400</v>
      </c>
      <c r="D4243" s="2">
        <v>2958465</v>
      </c>
      <c r="E4243" s="2">
        <v>44713</v>
      </c>
      <c r="F4243" s="28">
        <v>200</v>
      </c>
      <c r="G4243" t="s">
        <v>18</v>
      </c>
    </row>
    <row r="4244" spans="1:7" x14ac:dyDescent="0.25">
      <c r="A4244" t="s">
        <v>0</v>
      </c>
      <c r="B4244" t="s">
        <v>2141</v>
      </c>
      <c r="C4244">
        <v>5829401</v>
      </c>
      <c r="D4244" s="2">
        <v>2958465</v>
      </c>
      <c r="E4244" s="2">
        <v>44713</v>
      </c>
      <c r="F4244" s="28">
        <v>200</v>
      </c>
      <c r="G4244" t="s">
        <v>18</v>
      </c>
    </row>
    <row r="4245" spans="1:7" x14ac:dyDescent="0.25">
      <c r="A4245" t="s">
        <v>0</v>
      </c>
      <c r="B4245" t="s">
        <v>2141</v>
      </c>
      <c r="C4245">
        <v>5830000</v>
      </c>
      <c r="D4245" s="2">
        <v>2958465</v>
      </c>
      <c r="E4245" s="2">
        <v>44713</v>
      </c>
      <c r="F4245" s="28">
        <v>206</v>
      </c>
      <c r="G4245" t="s">
        <v>18</v>
      </c>
    </row>
    <row r="4246" spans="1:7" x14ac:dyDescent="0.25">
      <c r="A4246" t="s">
        <v>0</v>
      </c>
      <c r="B4246" t="s">
        <v>2141</v>
      </c>
      <c r="C4246">
        <v>5830400</v>
      </c>
      <c r="D4246" s="2">
        <v>2958465</v>
      </c>
      <c r="E4246" s="2">
        <v>44713</v>
      </c>
      <c r="F4246" s="28">
        <v>210</v>
      </c>
      <c r="G4246" t="s">
        <v>18</v>
      </c>
    </row>
    <row r="4247" spans="1:7" x14ac:dyDescent="0.25">
      <c r="A4247" t="s">
        <v>0</v>
      </c>
      <c r="B4247" t="s">
        <v>2141</v>
      </c>
      <c r="C4247">
        <v>5830401</v>
      </c>
      <c r="D4247" s="2">
        <v>2958465</v>
      </c>
      <c r="E4247" s="2">
        <v>44713</v>
      </c>
      <c r="F4247" s="28">
        <v>210</v>
      </c>
      <c r="G4247" t="s">
        <v>18</v>
      </c>
    </row>
    <row r="4248" spans="1:7" x14ac:dyDescent="0.25">
      <c r="A4248" t="s">
        <v>0</v>
      </c>
      <c r="B4248" t="s">
        <v>2141</v>
      </c>
      <c r="C4248">
        <v>5831000</v>
      </c>
      <c r="D4248" s="2">
        <v>2958465</v>
      </c>
      <c r="E4248" s="2">
        <v>44713</v>
      </c>
      <c r="F4248" s="28">
        <v>246</v>
      </c>
      <c r="G4248" t="s">
        <v>18</v>
      </c>
    </row>
    <row r="4249" spans="1:7" x14ac:dyDescent="0.25">
      <c r="A4249" t="s">
        <v>0</v>
      </c>
      <c r="B4249" t="s">
        <v>2141</v>
      </c>
      <c r="C4249">
        <v>5831400</v>
      </c>
      <c r="D4249" s="2">
        <v>2958465</v>
      </c>
      <c r="E4249" s="2">
        <v>44713</v>
      </c>
      <c r="F4249" s="28">
        <v>250</v>
      </c>
      <c r="G4249" t="s">
        <v>18</v>
      </c>
    </row>
    <row r="4250" spans="1:7" x14ac:dyDescent="0.25">
      <c r="A4250" t="s">
        <v>0</v>
      </c>
      <c r="B4250" t="s">
        <v>2141</v>
      </c>
      <c r="C4250">
        <v>5831401</v>
      </c>
      <c r="D4250" s="2">
        <v>2958465</v>
      </c>
      <c r="E4250" s="2">
        <v>44713</v>
      </c>
      <c r="F4250" s="28">
        <v>250</v>
      </c>
      <c r="G4250" t="s">
        <v>18</v>
      </c>
    </row>
    <row r="4251" spans="1:7" x14ac:dyDescent="0.25">
      <c r="A4251" t="s">
        <v>0</v>
      </c>
      <c r="B4251" t="s">
        <v>2141</v>
      </c>
      <c r="C4251">
        <v>5833000</v>
      </c>
      <c r="D4251" s="2">
        <v>2958465</v>
      </c>
      <c r="E4251" s="2">
        <v>44713</v>
      </c>
      <c r="F4251" s="28">
        <v>256</v>
      </c>
      <c r="G4251" t="s">
        <v>18</v>
      </c>
    </row>
    <row r="4252" spans="1:7" x14ac:dyDescent="0.25">
      <c r="A4252" t="s">
        <v>0</v>
      </c>
      <c r="B4252" t="s">
        <v>2141</v>
      </c>
      <c r="C4252">
        <v>5833400</v>
      </c>
      <c r="D4252" s="2">
        <v>2958465</v>
      </c>
      <c r="E4252" s="2">
        <v>44713</v>
      </c>
      <c r="F4252" s="28">
        <v>260</v>
      </c>
      <c r="G4252" t="s">
        <v>18</v>
      </c>
    </row>
    <row r="4253" spans="1:7" x14ac:dyDescent="0.25">
      <c r="A4253" t="s">
        <v>0</v>
      </c>
      <c r="B4253" t="s">
        <v>2141</v>
      </c>
      <c r="C4253">
        <v>5833401</v>
      </c>
      <c r="D4253" s="2">
        <v>2958465</v>
      </c>
      <c r="E4253" s="2">
        <v>44713</v>
      </c>
      <c r="F4253" s="28">
        <v>260</v>
      </c>
      <c r="G4253" t="s">
        <v>18</v>
      </c>
    </row>
    <row r="4254" spans="1:7" x14ac:dyDescent="0.25">
      <c r="A4254" t="s">
        <v>0</v>
      </c>
      <c r="B4254" t="s">
        <v>2141</v>
      </c>
      <c r="C4254">
        <v>5834000</v>
      </c>
      <c r="D4254" s="2">
        <v>2958465</v>
      </c>
      <c r="E4254" s="2">
        <v>44713</v>
      </c>
      <c r="F4254" s="28">
        <v>276</v>
      </c>
      <c r="G4254" t="s">
        <v>18</v>
      </c>
    </row>
    <row r="4255" spans="1:7" x14ac:dyDescent="0.25">
      <c r="A4255" t="s">
        <v>0</v>
      </c>
      <c r="B4255" t="s">
        <v>2141</v>
      </c>
      <c r="C4255">
        <v>5834400</v>
      </c>
      <c r="D4255" s="2">
        <v>2958465</v>
      </c>
      <c r="E4255" s="2">
        <v>44713</v>
      </c>
      <c r="F4255" s="28">
        <v>280</v>
      </c>
      <c r="G4255" t="s">
        <v>18</v>
      </c>
    </row>
    <row r="4256" spans="1:7" x14ac:dyDescent="0.25">
      <c r="A4256" t="s">
        <v>0</v>
      </c>
      <c r="B4256" t="s">
        <v>2141</v>
      </c>
      <c r="C4256">
        <v>5834401</v>
      </c>
      <c r="D4256" s="2">
        <v>2958465</v>
      </c>
      <c r="E4256" s="2">
        <v>44713</v>
      </c>
      <c r="F4256" s="28">
        <v>280</v>
      </c>
      <c r="G4256" t="s">
        <v>18</v>
      </c>
    </row>
    <row r="4257" spans="1:7" x14ac:dyDescent="0.25">
      <c r="A4257" t="s">
        <v>0</v>
      </c>
      <c r="B4257" t="s">
        <v>2141</v>
      </c>
      <c r="C4257">
        <v>5835000</v>
      </c>
      <c r="D4257" s="2">
        <v>2958465</v>
      </c>
      <c r="E4257" s="2">
        <v>44713</v>
      </c>
      <c r="F4257" s="28">
        <v>231</v>
      </c>
      <c r="G4257" t="s">
        <v>18</v>
      </c>
    </row>
    <row r="4258" spans="1:7" x14ac:dyDescent="0.25">
      <c r="A4258" t="s">
        <v>0</v>
      </c>
      <c r="B4258" t="s">
        <v>2141</v>
      </c>
      <c r="C4258">
        <v>5835400</v>
      </c>
      <c r="D4258" s="2">
        <v>2958465</v>
      </c>
      <c r="E4258" s="2">
        <v>44713</v>
      </c>
      <c r="F4258" s="28">
        <v>235</v>
      </c>
      <c r="G4258" t="s">
        <v>18</v>
      </c>
    </row>
    <row r="4259" spans="1:7" x14ac:dyDescent="0.25">
      <c r="A4259" t="s">
        <v>0</v>
      </c>
      <c r="B4259" t="s">
        <v>2141</v>
      </c>
      <c r="C4259">
        <v>5835401</v>
      </c>
      <c r="D4259" s="2">
        <v>2958465</v>
      </c>
      <c r="E4259" s="2">
        <v>44713</v>
      </c>
      <c r="F4259" s="28">
        <v>235</v>
      </c>
      <c r="G4259" t="s">
        <v>18</v>
      </c>
    </row>
    <row r="4260" spans="1:7" x14ac:dyDescent="0.25">
      <c r="A4260" t="s">
        <v>0</v>
      </c>
      <c r="B4260" t="s">
        <v>2141</v>
      </c>
      <c r="C4260">
        <v>5836000</v>
      </c>
      <c r="D4260" s="2">
        <v>2958465</v>
      </c>
      <c r="E4260" s="2">
        <v>44713</v>
      </c>
      <c r="F4260" s="28">
        <v>216</v>
      </c>
      <c r="G4260" t="s">
        <v>18</v>
      </c>
    </row>
    <row r="4261" spans="1:7" x14ac:dyDescent="0.25">
      <c r="A4261" t="s">
        <v>0</v>
      </c>
      <c r="B4261" t="s">
        <v>2141</v>
      </c>
      <c r="C4261">
        <v>5836400</v>
      </c>
      <c r="D4261" s="2">
        <v>2958465</v>
      </c>
      <c r="E4261" s="2">
        <v>44713</v>
      </c>
      <c r="F4261" s="28">
        <v>220</v>
      </c>
      <c r="G4261" t="s">
        <v>18</v>
      </c>
    </row>
    <row r="4262" spans="1:7" x14ac:dyDescent="0.25">
      <c r="A4262" t="s">
        <v>0</v>
      </c>
      <c r="B4262" t="s">
        <v>2141</v>
      </c>
      <c r="C4262">
        <v>5836401</v>
      </c>
      <c r="D4262" s="2">
        <v>2958465</v>
      </c>
      <c r="E4262" s="2">
        <v>44713</v>
      </c>
      <c r="F4262" s="28">
        <v>220</v>
      </c>
      <c r="G4262" t="s">
        <v>18</v>
      </c>
    </row>
    <row r="4263" spans="1:7" x14ac:dyDescent="0.25">
      <c r="A4263" t="s">
        <v>0</v>
      </c>
      <c r="B4263" t="s">
        <v>2141</v>
      </c>
      <c r="C4263">
        <v>5837000</v>
      </c>
      <c r="D4263" s="2">
        <v>2958465</v>
      </c>
      <c r="E4263" s="2">
        <v>44713</v>
      </c>
      <c r="F4263" s="28">
        <v>201</v>
      </c>
      <c r="G4263" t="s">
        <v>18</v>
      </c>
    </row>
    <row r="4264" spans="1:7" x14ac:dyDescent="0.25">
      <c r="A4264" t="s">
        <v>0</v>
      </c>
      <c r="B4264" t="s">
        <v>2141</v>
      </c>
      <c r="C4264">
        <v>5837400</v>
      </c>
      <c r="D4264" s="2">
        <v>2958465</v>
      </c>
      <c r="E4264" s="2">
        <v>44713</v>
      </c>
      <c r="F4264" s="28">
        <v>205</v>
      </c>
      <c r="G4264" t="s">
        <v>18</v>
      </c>
    </row>
    <row r="4265" spans="1:7" x14ac:dyDescent="0.25">
      <c r="A4265" t="s">
        <v>0</v>
      </c>
      <c r="B4265" t="s">
        <v>2141</v>
      </c>
      <c r="C4265">
        <v>5837401</v>
      </c>
      <c r="D4265" s="2">
        <v>2958465</v>
      </c>
      <c r="E4265" s="2">
        <v>44713</v>
      </c>
      <c r="F4265" s="28">
        <v>205</v>
      </c>
      <c r="G4265" t="s">
        <v>18</v>
      </c>
    </row>
    <row r="4266" spans="1:7" x14ac:dyDescent="0.25">
      <c r="A4266" t="s">
        <v>0</v>
      </c>
      <c r="B4266" t="s">
        <v>2141</v>
      </c>
      <c r="C4266">
        <v>5838000</v>
      </c>
      <c r="D4266" s="2">
        <v>2958465</v>
      </c>
      <c r="E4266" s="2">
        <v>44713</v>
      </c>
      <c r="F4266" s="28">
        <v>226</v>
      </c>
      <c r="G4266" t="s">
        <v>18</v>
      </c>
    </row>
    <row r="4267" spans="1:7" x14ac:dyDescent="0.25">
      <c r="A4267" t="s">
        <v>0</v>
      </c>
      <c r="B4267" t="s">
        <v>2141</v>
      </c>
      <c r="C4267">
        <v>5838400</v>
      </c>
      <c r="D4267" s="2">
        <v>2958465</v>
      </c>
      <c r="E4267" s="2">
        <v>44713</v>
      </c>
      <c r="F4267" s="28">
        <v>230</v>
      </c>
      <c r="G4267" t="s">
        <v>18</v>
      </c>
    </row>
    <row r="4268" spans="1:7" x14ac:dyDescent="0.25">
      <c r="A4268" t="s">
        <v>0</v>
      </c>
      <c r="B4268" t="s">
        <v>2141</v>
      </c>
      <c r="C4268">
        <v>5838401</v>
      </c>
      <c r="D4268" s="2">
        <v>2958465</v>
      </c>
      <c r="E4268" s="2">
        <v>44713</v>
      </c>
      <c r="F4268" s="28">
        <v>230</v>
      </c>
      <c r="G4268" t="s">
        <v>18</v>
      </c>
    </row>
    <row r="4269" spans="1:7" x14ac:dyDescent="0.25">
      <c r="A4269" t="s">
        <v>0</v>
      </c>
      <c r="B4269" t="s">
        <v>2141</v>
      </c>
      <c r="C4269">
        <v>5839000</v>
      </c>
      <c r="D4269" s="2">
        <v>2958465</v>
      </c>
      <c r="E4269" s="2">
        <v>44713</v>
      </c>
      <c r="F4269" s="28">
        <v>251</v>
      </c>
      <c r="G4269" t="s">
        <v>18</v>
      </c>
    </row>
    <row r="4270" spans="1:7" x14ac:dyDescent="0.25">
      <c r="A4270" t="s">
        <v>0</v>
      </c>
      <c r="B4270" t="s">
        <v>2141</v>
      </c>
      <c r="C4270">
        <v>5839400</v>
      </c>
      <c r="D4270" s="2">
        <v>2958465</v>
      </c>
      <c r="E4270" s="2">
        <v>44713</v>
      </c>
      <c r="F4270" s="28">
        <v>255</v>
      </c>
      <c r="G4270" t="s">
        <v>18</v>
      </c>
    </row>
    <row r="4271" spans="1:7" x14ac:dyDescent="0.25">
      <c r="A4271" t="s">
        <v>0</v>
      </c>
      <c r="B4271" t="s">
        <v>2141</v>
      </c>
      <c r="C4271">
        <v>5839401</v>
      </c>
      <c r="D4271" s="2">
        <v>2958465</v>
      </c>
      <c r="E4271" s="2">
        <v>44713</v>
      </c>
      <c r="F4271" s="28">
        <v>255</v>
      </c>
      <c r="G4271" t="s">
        <v>18</v>
      </c>
    </row>
    <row r="4272" spans="1:7" x14ac:dyDescent="0.25">
      <c r="A4272" t="s">
        <v>0</v>
      </c>
      <c r="B4272" t="s">
        <v>2141</v>
      </c>
      <c r="C4272">
        <v>5840000</v>
      </c>
      <c r="D4272" s="2">
        <v>2958465</v>
      </c>
      <c r="E4272" s="2">
        <v>44713</v>
      </c>
      <c r="F4272" s="28">
        <v>266</v>
      </c>
      <c r="G4272" t="s">
        <v>18</v>
      </c>
    </row>
    <row r="4273" spans="1:7" x14ac:dyDescent="0.25">
      <c r="A4273" t="s">
        <v>0</v>
      </c>
      <c r="B4273" t="s">
        <v>2141</v>
      </c>
      <c r="C4273">
        <v>5840400</v>
      </c>
      <c r="D4273" s="2">
        <v>2958465</v>
      </c>
      <c r="E4273" s="2">
        <v>44713</v>
      </c>
      <c r="F4273" s="28">
        <v>270</v>
      </c>
      <c r="G4273" t="s">
        <v>18</v>
      </c>
    </row>
    <row r="4274" spans="1:7" x14ac:dyDescent="0.25">
      <c r="A4274" t="s">
        <v>0</v>
      </c>
      <c r="B4274" t="s">
        <v>2141</v>
      </c>
      <c r="C4274">
        <v>5840401</v>
      </c>
      <c r="D4274" s="2">
        <v>2958465</v>
      </c>
      <c r="E4274" s="2">
        <v>44713</v>
      </c>
      <c r="F4274" s="28">
        <v>270</v>
      </c>
      <c r="G4274" t="s">
        <v>18</v>
      </c>
    </row>
    <row r="4275" spans="1:7" x14ac:dyDescent="0.25">
      <c r="A4275" t="s">
        <v>0</v>
      </c>
      <c r="B4275" t="s">
        <v>2141</v>
      </c>
      <c r="C4275">
        <v>5841000</v>
      </c>
      <c r="D4275" s="2">
        <v>2958465</v>
      </c>
      <c r="E4275" s="2">
        <v>44713</v>
      </c>
      <c r="F4275" s="28">
        <v>196</v>
      </c>
      <c r="G4275" t="s">
        <v>18</v>
      </c>
    </row>
    <row r="4276" spans="1:7" x14ac:dyDescent="0.25">
      <c r="A4276" t="s">
        <v>0</v>
      </c>
      <c r="B4276" t="s">
        <v>2141</v>
      </c>
      <c r="C4276">
        <v>5841400</v>
      </c>
      <c r="D4276" s="2">
        <v>2958465</v>
      </c>
      <c r="E4276" s="2">
        <v>44713</v>
      </c>
      <c r="F4276" s="28">
        <v>200</v>
      </c>
      <c r="G4276" t="s">
        <v>18</v>
      </c>
    </row>
    <row r="4277" spans="1:7" x14ac:dyDescent="0.25">
      <c r="A4277" t="s">
        <v>0</v>
      </c>
      <c r="B4277" t="s">
        <v>2141</v>
      </c>
      <c r="C4277">
        <v>5841401</v>
      </c>
      <c r="D4277" s="2">
        <v>2958465</v>
      </c>
      <c r="E4277" s="2">
        <v>44713</v>
      </c>
      <c r="F4277" s="28">
        <v>200</v>
      </c>
      <c r="G4277" t="s">
        <v>18</v>
      </c>
    </row>
    <row r="4278" spans="1:7" x14ac:dyDescent="0.25">
      <c r="A4278" t="s">
        <v>0</v>
      </c>
      <c r="B4278" t="s">
        <v>2141</v>
      </c>
      <c r="C4278">
        <v>5846000</v>
      </c>
      <c r="D4278" s="2">
        <v>2958465</v>
      </c>
      <c r="E4278" s="2">
        <v>44713</v>
      </c>
      <c r="F4278" s="28">
        <v>211</v>
      </c>
      <c r="G4278" t="s">
        <v>18</v>
      </c>
    </row>
    <row r="4279" spans="1:7" x14ac:dyDescent="0.25">
      <c r="A4279" t="s">
        <v>0</v>
      </c>
      <c r="B4279" t="s">
        <v>2141</v>
      </c>
      <c r="C4279">
        <v>5846400</v>
      </c>
      <c r="D4279" s="2">
        <v>2958465</v>
      </c>
      <c r="E4279" s="2">
        <v>44713</v>
      </c>
      <c r="F4279" s="28">
        <v>215</v>
      </c>
      <c r="G4279" t="s">
        <v>18</v>
      </c>
    </row>
    <row r="4280" spans="1:7" x14ac:dyDescent="0.25">
      <c r="A4280" t="s">
        <v>0</v>
      </c>
      <c r="B4280" t="s">
        <v>2141</v>
      </c>
      <c r="C4280">
        <v>5846401</v>
      </c>
      <c r="D4280" s="2">
        <v>2958465</v>
      </c>
      <c r="E4280" s="2">
        <v>44713</v>
      </c>
      <c r="F4280" s="28">
        <v>215</v>
      </c>
      <c r="G4280" t="s">
        <v>18</v>
      </c>
    </row>
    <row r="4281" spans="1:7" x14ac:dyDescent="0.25">
      <c r="A4281" t="s">
        <v>0</v>
      </c>
      <c r="B4281" t="s">
        <v>2141</v>
      </c>
      <c r="C4281">
        <v>5872000</v>
      </c>
      <c r="D4281" s="2">
        <v>2958465</v>
      </c>
      <c r="E4281" s="2">
        <v>44713</v>
      </c>
      <c r="F4281" s="28">
        <v>201</v>
      </c>
      <c r="G4281" t="s">
        <v>18</v>
      </c>
    </row>
    <row r="4282" spans="1:7" x14ac:dyDescent="0.25">
      <c r="A4282" t="s">
        <v>0</v>
      </c>
      <c r="B4282" t="s">
        <v>2141</v>
      </c>
      <c r="C4282">
        <v>5872400</v>
      </c>
      <c r="D4282" s="2">
        <v>2958465</v>
      </c>
      <c r="E4282" s="2">
        <v>44713</v>
      </c>
      <c r="F4282" s="28">
        <v>205</v>
      </c>
      <c r="G4282" t="s">
        <v>18</v>
      </c>
    </row>
    <row r="4283" spans="1:7" x14ac:dyDescent="0.25">
      <c r="A4283" t="s">
        <v>0</v>
      </c>
      <c r="B4283" t="s">
        <v>2141</v>
      </c>
      <c r="C4283">
        <v>5872401</v>
      </c>
      <c r="D4283" s="2">
        <v>2958465</v>
      </c>
      <c r="E4283" s="2">
        <v>44713</v>
      </c>
      <c r="F4283" s="28">
        <v>205</v>
      </c>
      <c r="G4283" t="s">
        <v>18</v>
      </c>
    </row>
    <row r="4284" spans="1:7" x14ac:dyDescent="0.25">
      <c r="A4284" t="s">
        <v>0</v>
      </c>
      <c r="B4284" t="s">
        <v>2141</v>
      </c>
      <c r="C4284">
        <v>5873000</v>
      </c>
      <c r="D4284" s="2">
        <v>2958465</v>
      </c>
      <c r="E4284" s="2">
        <v>44125</v>
      </c>
      <c r="F4284" s="28">
        <v>238</v>
      </c>
      <c r="G4284" t="s">
        <v>18</v>
      </c>
    </row>
    <row r="4285" spans="1:7" x14ac:dyDescent="0.25">
      <c r="A4285" t="s">
        <v>0</v>
      </c>
      <c r="B4285" t="s">
        <v>2141</v>
      </c>
      <c r="C4285">
        <v>5873400</v>
      </c>
      <c r="D4285" s="2">
        <v>2958465</v>
      </c>
      <c r="E4285" s="2">
        <v>44125</v>
      </c>
      <c r="F4285" s="28">
        <v>242</v>
      </c>
      <c r="G4285" t="s">
        <v>18</v>
      </c>
    </row>
    <row r="4286" spans="1:7" x14ac:dyDescent="0.25">
      <c r="A4286" t="s">
        <v>0</v>
      </c>
      <c r="B4286" t="s">
        <v>2141</v>
      </c>
      <c r="C4286">
        <v>5873401</v>
      </c>
      <c r="D4286" s="2">
        <v>2958465</v>
      </c>
      <c r="E4286" s="2">
        <v>44125</v>
      </c>
      <c r="F4286" s="28">
        <v>242</v>
      </c>
      <c r="G4286" t="s">
        <v>18</v>
      </c>
    </row>
    <row r="4287" spans="1:7" x14ac:dyDescent="0.25">
      <c r="A4287" t="s">
        <v>0</v>
      </c>
      <c r="B4287" t="s">
        <v>2141</v>
      </c>
      <c r="C4287">
        <v>5874000</v>
      </c>
      <c r="D4287" s="2">
        <v>2958465</v>
      </c>
      <c r="E4287" s="2">
        <v>44713</v>
      </c>
      <c r="F4287" s="28">
        <v>306</v>
      </c>
      <c r="G4287" t="s">
        <v>18</v>
      </c>
    </row>
    <row r="4288" spans="1:7" x14ac:dyDescent="0.25">
      <c r="A4288" t="s">
        <v>0</v>
      </c>
      <c r="B4288" t="s">
        <v>2141</v>
      </c>
      <c r="C4288">
        <v>5874400</v>
      </c>
      <c r="D4288" s="2">
        <v>2958465</v>
      </c>
      <c r="E4288" s="2">
        <v>44713</v>
      </c>
      <c r="F4288" s="28">
        <v>310</v>
      </c>
      <c r="G4288" t="s">
        <v>18</v>
      </c>
    </row>
    <row r="4289" spans="1:7" x14ac:dyDescent="0.25">
      <c r="A4289" t="s">
        <v>0</v>
      </c>
      <c r="B4289" t="s">
        <v>2141</v>
      </c>
      <c r="C4289">
        <v>5874401</v>
      </c>
      <c r="D4289" s="2">
        <v>2958465</v>
      </c>
      <c r="E4289" s="2">
        <v>44713</v>
      </c>
      <c r="F4289" s="28">
        <v>310</v>
      </c>
      <c r="G4289" t="s">
        <v>18</v>
      </c>
    </row>
    <row r="4290" spans="1:7" x14ac:dyDescent="0.25">
      <c r="A4290" t="s">
        <v>0</v>
      </c>
      <c r="B4290" t="s">
        <v>2141</v>
      </c>
      <c r="C4290">
        <v>5875000</v>
      </c>
      <c r="D4290" s="2">
        <v>2958465</v>
      </c>
      <c r="E4290" s="2">
        <v>44713</v>
      </c>
      <c r="F4290" s="28">
        <v>266</v>
      </c>
      <c r="G4290" t="s">
        <v>18</v>
      </c>
    </row>
    <row r="4291" spans="1:7" x14ac:dyDescent="0.25">
      <c r="A4291" t="s">
        <v>0</v>
      </c>
      <c r="B4291" t="s">
        <v>2141</v>
      </c>
      <c r="C4291">
        <v>5875400</v>
      </c>
      <c r="D4291" s="2">
        <v>2958465</v>
      </c>
      <c r="E4291" s="2">
        <v>44713</v>
      </c>
      <c r="F4291" s="28">
        <v>270</v>
      </c>
      <c r="G4291" t="s">
        <v>18</v>
      </c>
    </row>
    <row r="4292" spans="1:7" x14ac:dyDescent="0.25">
      <c r="A4292" t="s">
        <v>0</v>
      </c>
      <c r="B4292" t="s">
        <v>2141</v>
      </c>
      <c r="C4292">
        <v>5875401</v>
      </c>
      <c r="D4292" s="2">
        <v>2958465</v>
      </c>
      <c r="E4292" s="2">
        <v>44713</v>
      </c>
      <c r="F4292" s="28">
        <v>270</v>
      </c>
      <c r="G4292" t="s">
        <v>18</v>
      </c>
    </row>
    <row r="4293" spans="1:7" x14ac:dyDescent="0.25">
      <c r="A4293" t="s">
        <v>0</v>
      </c>
      <c r="B4293" t="s">
        <v>2141</v>
      </c>
      <c r="C4293">
        <v>5879000</v>
      </c>
      <c r="D4293" s="2">
        <v>2958465</v>
      </c>
      <c r="E4293" s="2">
        <v>44713</v>
      </c>
      <c r="F4293" s="28">
        <v>221</v>
      </c>
      <c r="G4293" t="s">
        <v>18</v>
      </c>
    </row>
    <row r="4294" spans="1:7" x14ac:dyDescent="0.25">
      <c r="A4294" t="s">
        <v>0</v>
      </c>
      <c r="B4294" t="s">
        <v>2141</v>
      </c>
      <c r="C4294">
        <v>5879400</v>
      </c>
      <c r="D4294" s="2">
        <v>2958465</v>
      </c>
      <c r="E4294" s="2">
        <v>44713</v>
      </c>
      <c r="F4294" s="28">
        <v>225</v>
      </c>
      <c r="G4294" t="s">
        <v>18</v>
      </c>
    </row>
    <row r="4295" spans="1:7" x14ac:dyDescent="0.25">
      <c r="A4295" t="s">
        <v>0</v>
      </c>
      <c r="B4295" t="s">
        <v>2141</v>
      </c>
      <c r="C4295">
        <v>5879401</v>
      </c>
      <c r="D4295" s="2">
        <v>2958465</v>
      </c>
      <c r="E4295" s="2">
        <v>44713</v>
      </c>
      <c r="F4295" s="28">
        <v>225</v>
      </c>
      <c r="G4295" t="s">
        <v>18</v>
      </c>
    </row>
    <row r="4296" spans="1:7" x14ac:dyDescent="0.25">
      <c r="A4296" t="s">
        <v>0</v>
      </c>
      <c r="B4296" t="s">
        <v>2141</v>
      </c>
      <c r="C4296">
        <v>5901000</v>
      </c>
      <c r="D4296" s="2">
        <v>2958465</v>
      </c>
      <c r="E4296" s="2">
        <v>44713</v>
      </c>
      <c r="F4296" s="28">
        <v>158</v>
      </c>
      <c r="G4296" t="s">
        <v>18</v>
      </c>
    </row>
    <row r="4297" spans="1:7" x14ac:dyDescent="0.25">
      <c r="A4297" t="s">
        <v>0</v>
      </c>
      <c r="B4297" t="s">
        <v>2141</v>
      </c>
      <c r="C4297">
        <v>5901400</v>
      </c>
      <c r="D4297" s="2">
        <v>2958465</v>
      </c>
      <c r="E4297" s="2">
        <v>44713</v>
      </c>
      <c r="F4297" s="28">
        <v>162</v>
      </c>
      <c r="G4297" t="s">
        <v>18</v>
      </c>
    </row>
    <row r="4298" spans="1:7" x14ac:dyDescent="0.25">
      <c r="A4298" t="s">
        <v>0</v>
      </c>
      <c r="B4298" t="s">
        <v>2141</v>
      </c>
      <c r="C4298">
        <v>5901401</v>
      </c>
      <c r="D4298" s="2">
        <v>2958465</v>
      </c>
      <c r="E4298" s="2">
        <v>44713</v>
      </c>
      <c r="F4298" s="28">
        <v>162</v>
      </c>
      <c r="G4298" t="s">
        <v>18</v>
      </c>
    </row>
    <row r="4299" spans="1:7" x14ac:dyDescent="0.25">
      <c r="A4299" t="s">
        <v>0</v>
      </c>
      <c r="B4299" t="s">
        <v>2141</v>
      </c>
      <c r="C4299">
        <v>5902000</v>
      </c>
      <c r="D4299" s="2">
        <v>2958465</v>
      </c>
      <c r="E4299" s="2">
        <v>44713</v>
      </c>
      <c r="F4299" s="28">
        <v>166</v>
      </c>
      <c r="G4299" t="s">
        <v>18</v>
      </c>
    </row>
    <row r="4300" spans="1:7" x14ac:dyDescent="0.25">
      <c r="A4300" t="s">
        <v>0</v>
      </c>
      <c r="B4300" t="s">
        <v>2141</v>
      </c>
      <c r="C4300">
        <v>5902400</v>
      </c>
      <c r="D4300" s="2">
        <v>2958465</v>
      </c>
      <c r="E4300" s="2">
        <v>44713</v>
      </c>
      <c r="F4300" s="28">
        <v>170</v>
      </c>
      <c r="G4300" t="s">
        <v>18</v>
      </c>
    </row>
    <row r="4301" spans="1:7" x14ac:dyDescent="0.25">
      <c r="A4301" t="s">
        <v>0</v>
      </c>
      <c r="B4301" t="s">
        <v>2141</v>
      </c>
      <c r="C4301">
        <v>5902401</v>
      </c>
      <c r="D4301" s="2">
        <v>2958465</v>
      </c>
      <c r="E4301" s="2">
        <v>44713</v>
      </c>
      <c r="F4301" s="28">
        <v>170</v>
      </c>
      <c r="G4301" t="s">
        <v>18</v>
      </c>
    </row>
    <row r="4302" spans="1:7" x14ac:dyDescent="0.25">
      <c r="A4302" t="s">
        <v>0</v>
      </c>
      <c r="B4302" t="s">
        <v>2141</v>
      </c>
      <c r="C4302">
        <v>5903000</v>
      </c>
      <c r="D4302" s="2">
        <v>2958465</v>
      </c>
      <c r="E4302" s="2">
        <v>44713</v>
      </c>
      <c r="F4302" s="28">
        <v>166</v>
      </c>
      <c r="G4302" t="s">
        <v>18</v>
      </c>
    </row>
    <row r="4303" spans="1:7" x14ac:dyDescent="0.25">
      <c r="A4303" t="s">
        <v>0</v>
      </c>
      <c r="B4303" t="s">
        <v>2141</v>
      </c>
      <c r="C4303">
        <v>5903400</v>
      </c>
      <c r="D4303" s="2">
        <v>2958465</v>
      </c>
      <c r="E4303" s="2">
        <v>44713</v>
      </c>
      <c r="F4303" s="28">
        <v>170</v>
      </c>
      <c r="G4303" t="s">
        <v>18</v>
      </c>
    </row>
    <row r="4304" spans="1:7" x14ac:dyDescent="0.25">
      <c r="A4304" t="s">
        <v>0</v>
      </c>
      <c r="B4304" t="s">
        <v>2141</v>
      </c>
      <c r="C4304">
        <v>5903401</v>
      </c>
      <c r="D4304" s="2">
        <v>2958465</v>
      </c>
      <c r="E4304" s="2">
        <v>44713</v>
      </c>
      <c r="F4304" s="28">
        <v>170</v>
      </c>
      <c r="G4304" t="s">
        <v>18</v>
      </c>
    </row>
    <row r="4305" spans="1:7" x14ac:dyDescent="0.25">
      <c r="A4305" t="s">
        <v>0</v>
      </c>
      <c r="B4305" t="s">
        <v>2141</v>
      </c>
      <c r="C4305">
        <v>5921000</v>
      </c>
      <c r="D4305" s="2">
        <v>2958465</v>
      </c>
      <c r="E4305" s="2">
        <v>44713</v>
      </c>
      <c r="F4305" s="28">
        <v>191</v>
      </c>
      <c r="G4305" t="s">
        <v>18</v>
      </c>
    </row>
    <row r="4306" spans="1:7" x14ac:dyDescent="0.25">
      <c r="A4306" t="s">
        <v>0</v>
      </c>
      <c r="B4306" t="s">
        <v>2141</v>
      </c>
      <c r="C4306">
        <v>5921400</v>
      </c>
      <c r="D4306" s="2">
        <v>2958465</v>
      </c>
      <c r="E4306" s="2">
        <v>44713</v>
      </c>
      <c r="F4306" s="28">
        <v>195</v>
      </c>
      <c r="G4306" t="s">
        <v>18</v>
      </c>
    </row>
    <row r="4307" spans="1:7" x14ac:dyDescent="0.25">
      <c r="A4307" t="s">
        <v>0</v>
      </c>
      <c r="B4307" t="s">
        <v>2141</v>
      </c>
      <c r="C4307">
        <v>5921401</v>
      </c>
      <c r="D4307" s="2">
        <v>2958465</v>
      </c>
      <c r="E4307" s="2">
        <v>44713</v>
      </c>
      <c r="F4307" s="28">
        <v>195</v>
      </c>
      <c r="G4307" t="s">
        <v>18</v>
      </c>
    </row>
    <row r="4308" spans="1:7" x14ac:dyDescent="0.25">
      <c r="A4308" t="s">
        <v>0</v>
      </c>
      <c r="B4308" t="s">
        <v>2141</v>
      </c>
      <c r="C4308">
        <v>5922000</v>
      </c>
      <c r="D4308" s="2">
        <v>2958465</v>
      </c>
      <c r="E4308" s="2">
        <v>44713</v>
      </c>
      <c r="F4308" s="28">
        <v>151</v>
      </c>
      <c r="G4308" t="s">
        <v>18</v>
      </c>
    </row>
    <row r="4309" spans="1:7" x14ac:dyDescent="0.25">
      <c r="A4309" t="s">
        <v>0</v>
      </c>
      <c r="B4309" t="s">
        <v>2141</v>
      </c>
      <c r="C4309">
        <v>5922400</v>
      </c>
      <c r="D4309" s="2">
        <v>2958465</v>
      </c>
      <c r="E4309" s="2">
        <v>44713</v>
      </c>
      <c r="F4309" s="28">
        <v>155</v>
      </c>
      <c r="G4309" t="s">
        <v>18</v>
      </c>
    </row>
    <row r="4310" spans="1:7" x14ac:dyDescent="0.25">
      <c r="A4310" t="s">
        <v>0</v>
      </c>
      <c r="B4310" t="s">
        <v>2141</v>
      </c>
      <c r="C4310">
        <v>5922401</v>
      </c>
      <c r="D4310" s="2">
        <v>2958465</v>
      </c>
      <c r="E4310" s="2">
        <v>44713</v>
      </c>
      <c r="F4310" s="28">
        <v>155</v>
      </c>
      <c r="G4310" t="s">
        <v>18</v>
      </c>
    </row>
    <row r="4311" spans="1:7" x14ac:dyDescent="0.25">
      <c r="A4311" t="s">
        <v>0</v>
      </c>
      <c r="B4311" t="s">
        <v>2141</v>
      </c>
      <c r="C4311">
        <v>5923000</v>
      </c>
      <c r="D4311" s="2">
        <v>2958465</v>
      </c>
      <c r="E4311" s="2">
        <v>44713</v>
      </c>
      <c r="F4311" s="28">
        <v>161</v>
      </c>
      <c r="G4311" t="s">
        <v>18</v>
      </c>
    </row>
    <row r="4312" spans="1:7" x14ac:dyDescent="0.25">
      <c r="A4312" t="s">
        <v>0</v>
      </c>
      <c r="B4312" t="s">
        <v>2141</v>
      </c>
      <c r="C4312">
        <v>5923400</v>
      </c>
      <c r="D4312" s="2">
        <v>2958465</v>
      </c>
      <c r="E4312" s="2">
        <v>44713</v>
      </c>
      <c r="F4312" s="28">
        <v>165</v>
      </c>
      <c r="G4312" t="s">
        <v>18</v>
      </c>
    </row>
    <row r="4313" spans="1:7" x14ac:dyDescent="0.25">
      <c r="A4313" t="s">
        <v>0</v>
      </c>
      <c r="B4313" t="s">
        <v>2141</v>
      </c>
      <c r="C4313">
        <v>5923401</v>
      </c>
      <c r="D4313" s="2">
        <v>2958465</v>
      </c>
      <c r="E4313" s="2">
        <v>44713</v>
      </c>
      <c r="F4313" s="28">
        <v>165</v>
      </c>
      <c r="G4313" t="s">
        <v>18</v>
      </c>
    </row>
    <row r="4314" spans="1:7" x14ac:dyDescent="0.25">
      <c r="A4314" t="s">
        <v>0</v>
      </c>
      <c r="B4314" t="s">
        <v>2141</v>
      </c>
      <c r="C4314">
        <v>5924000</v>
      </c>
      <c r="D4314" s="2">
        <v>2958465</v>
      </c>
      <c r="E4314" s="2">
        <v>44713</v>
      </c>
      <c r="F4314" s="28">
        <v>166</v>
      </c>
      <c r="G4314" t="s">
        <v>18</v>
      </c>
    </row>
    <row r="4315" spans="1:7" x14ac:dyDescent="0.25">
      <c r="A4315" t="s">
        <v>0</v>
      </c>
      <c r="B4315" t="s">
        <v>2141</v>
      </c>
      <c r="C4315">
        <v>5924400</v>
      </c>
      <c r="D4315" s="2">
        <v>2958465</v>
      </c>
      <c r="E4315" s="2">
        <v>44713</v>
      </c>
      <c r="F4315" s="28">
        <v>170</v>
      </c>
      <c r="G4315" t="s">
        <v>18</v>
      </c>
    </row>
    <row r="4316" spans="1:7" x14ac:dyDescent="0.25">
      <c r="A4316" t="s">
        <v>0</v>
      </c>
      <c r="B4316" t="s">
        <v>2141</v>
      </c>
      <c r="C4316">
        <v>5924401</v>
      </c>
      <c r="D4316" s="2">
        <v>2958465</v>
      </c>
      <c r="E4316" s="2">
        <v>44713</v>
      </c>
      <c r="F4316" s="28">
        <v>170</v>
      </c>
      <c r="G4316" t="s">
        <v>18</v>
      </c>
    </row>
    <row r="4317" spans="1:7" x14ac:dyDescent="0.25">
      <c r="A4317" t="s">
        <v>0</v>
      </c>
      <c r="B4317" t="s">
        <v>2141</v>
      </c>
      <c r="C4317">
        <v>5925000</v>
      </c>
      <c r="D4317" s="2">
        <v>2958465</v>
      </c>
      <c r="E4317" s="2">
        <v>44713</v>
      </c>
      <c r="F4317" s="28">
        <v>171</v>
      </c>
      <c r="G4317" t="s">
        <v>18</v>
      </c>
    </row>
    <row r="4318" spans="1:7" x14ac:dyDescent="0.25">
      <c r="A4318" t="s">
        <v>0</v>
      </c>
      <c r="B4318" t="s">
        <v>2141</v>
      </c>
      <c r="C4318">
        <v>5925400</v>
      </c>
      <c r="D4318" s="2">
        <v>2958465</v>
      </c>
      <c r="E4318" s="2">
        <v>44713</v>
      </c>
      <c r="F4318" s="28">
        <v>175</v>
      </c>
      <c r="G4318" t="s">
        <v>18</v>
      </c>
    </row>
    <row r="4319" spans="1:7" x14ac:dyDescent="0.25">
      <c r="A4319" t="s">
        <v>0</v>
      </c>
      <c r="B4319" t="s">
        <v>2141</v>
      </c>
      <c r="C4319">
        <v>5925401</v>
      </c>
      <c r="D4319" s="2">
        <v>2958465</v>
      </c>
      <c r="E4319" s="2">
        <v>44713</v>
      </c>
      <c r="F4319" s="28">
        <v>175</v>
      </c>
      <c r="G4319" t="s">
        <v>18</v>
      </c>
    </row>
    <row r="4320" spans="1:7" x14ac:dyDescent="0.25">
      <c r="A4320" t="s">
        <v>0</v>
      </c>
      <c r="B4320" t="s">
        <v>2141</v>
      </c>
      <c r="C4320">
        <v>5941000</v>
      </c>
      <c r="D4320" s="2">
        <v>2958465</v>
      </c>
      <c r="E4320" s="2">
        <v>44305</v>
      </c>
      <c r="F4320" s="28">
        <v>192</v>
      </c>
      <c r="G4320" t="s">
        <v>18</v>
      </c>
    </row>
    <row r="4321" spans="1:7" x14ac:dyDescent="0.25">
      <c r="A4321" t="s">
        <v>0</v>
      </c>
      <c r="B4321" t="s">
        <v>2141</v>
      </c>
      <c r="C4321">
        <v>5941400</v>
      </c>
      <c r="D4321" s="2">
        <v>2958465</v>
      </c>
      <c r="E4321" s="2">
        <v>44305</v>
      </c>
      <c r="F4321" s="28">
        <v>196</v>
      </c>
      <c r="G4321" t="s">
        <v>18</v>
      </c>
    </row>
    <row r="4322" spans="1:7" x14ac:dyDescent="0.25">
      <c r="A4322" t="s">
        <v>0</v>
      </c>
      <c r="B4322" t="s">
        <v>2141</v>
      </c>
      <c r="C4322">
        <v>5941401</v>
      </c>
      <c r="D4322" s="2">
        <v>2958465</v>
      </c>
      <c r="E4322" s="2">
        <v>44305</v>
      </c>
      <c r="F4322" s="28">
        <v>196</v>
      </c>
      <c r="G4322" t="s">
        <v>18</v>
      </c>
    </row>
    <row r="4323" spans="1:7" x14ac:dyDescent="0.25">
      <c r="A4323" t="s">
        <v>0</v>
      </c>
      <c r="B4323" t="s">
        <v>2141</v>
      </c>
      <c r="C4323">
        <v>5991000</v>
      </c>
      <c r="D4323" s="2">
        <v>2958465</v>
      </c>
      <c r="E4323" s="2">
        <v>44305</v>
      </c>
      <c r="F4323" s="28">
        <v>165</v>
      </c>
      <c r="G4323" t="s">
        <v>18</v>
      </c>
    </row>
    <row r="4324" spans="1:7" x14ac:dyDescent="0.25">
      <c r="A4324" t="s">
        <v>0</v>
      </c>
      <c r="B4324" t="s">
        <v>2141</v>
      </c>
      <c r="C4324">
        <v>5991400</v>
      </c>
      <c r="D4324" s="2">
        <v>2958465</v>
      </c>
      <c r="E4324" s="2">
        <v>44305</v>
      </c>
      <c r="F4324" s="28">
        <v>169</v>
      </c>
      <c r="G4324" t="s">
        <v>18</v>
      </c>
    </row>
    <row r="4325" spans="1:7" x14ac:dyDescent="0.25">
      <c r="A4325" t="s">
        <v>0</v>
      </c>
      <c r="B4325" t="s">
        <v>2141</v>
      </c>
      <c r="C4325">
        <v>5991401</v>
      </c>
      <c r="D4325" s="2">
        <v>2958465</v>
      </c>
      <c r="E4325" s="2">
        <v>44305</v>
      </c>
      <c r="F4325" s="28">
        <v>169</v>
      </c>
      <c r="G4325" t="s">
        <v>18</v>
      </c>
    </row>
    <row r="4326" spans="1:7" x14ac:dyDescent="0.25">
      <c r="A4326" t="s">
        <v>0</v>
      </c>
      <c r="B4326" t="s">
        <v>2141</v>
      </c>
      <c r="C4326">
        <v>5991450</v>
      </c>
      <c r="D4326" s="2">
        <v>2958465</v>
      </c>
      <c r="E4326" s="2">
        <v>44305</v>
      </c>
      <c r="F4326" s="28">
        <v>169</v>
      </c>
      <c r="G4326" t="s">
        <v>19</v>
      </c>
    </row>
    <row r="4327" spans="1:7" x14ac:dyDescent="0.25">
      <c r="A4327" t="s">
        <v>0</v>
      </c>
      <c r="B4327" t="s">
        <v>2141</v>
      </c>
      <c r="C4327">
        <v>5991451</v>
      </c>
      <c r="D4327" s="2">
        <v>2958465</v>
      </c>
      <c r="E4327" s="2">
        <v>44305</v>
      </c>
      <c r="F4327" s="28">
        <v>169</v>
      </c>
      <c r="G4327" t="s">
        <v>19</v>
      </c>
    </row>
    <row r="4328" spans="1:7" x14ac:dyDescent="0.25">
      <c r="A4328" t="s">
        <v>0</v>
      </c>
      <c r="B4328" t="s">
        <v>2141</v>
      </c>
      <c r="C4328">
        <v>6001000</v>
      </c>
      <c r="D4328" s="2">
        <v>2958465</v>
      </c>
      <c r="E4328" s="2">
        <v>44305</v>
      </c>
      <c r="F4328" s="28">
        <v>171</v>
      </c>
      <c r="G4328" t="s">
        <v>18</v>
      </c>
    </row>
    <row r="4329" spans="1:7" x14ac:dyDescent="0.25">
      <c r="A4329" t="s">
        <v>0</v>
      </c>
      <c r="B4329" t="s">
        <v>2141</v>
      </c>
      <c r="C4329">
        <v>6001400</v>
      </c>
      <c r="D4329" s="2">
        <v>2958465</v>
      </c>
      <c r="E4329" s="2">
        <v>44305</v>
      </c>
      <c r="F4329" s="28">
        <v>175</v>
      </c>
      <c r="G4329" t="s">
        <v>18</v>
      </c>
    </row>
    <row r="4330" spans="1:7" x14ac:dyDescent="0.25">
      <c r="A4330" t="s">
        <v>0</v>
      </c>
      <c r="B4330" t="s">
        <v>2141</v>
      </c>
      <c r="C4330">
        <v>6001401</v>
      </c>
      <c r="D4330" s="2">
        <v>2958465</v>
      </c>
      <c r="E4330" s="2">
        <v>44305</v>
      </c>
      <c r="F4330" s="28">
        <v>175</v>
      </c>
      <c r="G4330" t="s">
        <v>18</v>
      </c>
    </row>
    <row r="4331" spans="1:7" x14ac:dyDescent="0.25">
      <c r="A4331" t="s">
        <v>0</v>
      </c>
      <c r="B4331" t="s">
        <v>2141</v>
      </c>
      <c r="C4331">
        <v>6001450</v>
      </c>
      <c r="D4331" s="2">
        <v>2958465</v>
      </c>
      <c r="E4331" s="2">
        <v>44305</v>
      </c>
      <c r="F4331" s="28">
        <v>175</v>
      </c>
      <c r="G4331" t="s">
        <v>19</v>
      </c>
    </row>
    <row r="4332" spans="1:7" x14ac:dyDescent="0.25">
      <c r="A4332" t="s">
        <v>0</v>
      </c>
      <c r="B4332" t="s">
        <v>2141</v>
      </c>
      <c r="C4332">
        <v>6001451</v>
      </c>
      <c r="D4332" s="2">
        <v>2958465</v>
      </c>
      <c r="E4332" s="2">
        <v>44305</v>
      </c>
      <c r="F4332" s="28">
        <v>175</v>
      </c>
      <c r="G4332" t="s">
        <v>19</v>
      </c>
    </row>
    <row r="4333" spans="1:7" x14ac:dyDescent="0.25">
      <c r="A4333" t="s">
        <v>0</v>
      </c>
      <c r="B4333" t="s">
        <v>2141</v>
      </c>
      <c r="C4333">
        <v>6001457</v>
      </c>
      <c r="D4333" s="2">
        <v>2958465</v>
      </c>
      <c r="E4333" s="2">
        <v>44305</v>
      </c>
      <c r="F4333" s="28">
        <v>175</v>
      </c>
      <c r="G4333" t="s">
        <v>19</v>
      </c>
    </row>
    <row r="4334" spans="1:7" x14ac:dyDescent="0.25">
      <c r="A4334" t="s">
        <v>0</v>
      </c>
      <c r="B4334" t="s">
        <v>2141</v>
      </c>
      <c r="C4334">
        <v>6001458</v>
      </c>
      <c r="D4334" s="2">
        <v>2958465</v>
      </c>
      <c r="E4334" s="2">
        <v>44305</v>
      </c>
      <c r="F4334" s="28">
        <v>175</v>
      </c>
      <c r="G4334" t="s">
        <v>19</v>
      </c>
    </row>
    <row r="4335" spans="1:7" x14ac:dyDescent="0.25">
      <c r="A4335" t="s">
        <v>0</v>
      </c>
      <c r="B4335" t="s">
        <v>2141</v>
      </c>
      <c r="C4335">
        <v>6001466</v>
      </c>
      <c r="D4335" s="2">
        <v>2958465</v>
      </c>
      <c r="E4335" s="2">
        <v>44305</v>
      </c>
      <c r="F4335" s="28">
        <v>175</v>
      </c>
      <c r="G4335" t="s">
        <v>19</v>
      </c>
    </row>
    <row r="4336" spans="1:7" x14ac:dyDescent="0.25">
      <c r="A4336" t="s">
        <v>0</v>
      </c>
      <c r="B4336" t="s">
        <v>2141</v>
      </c>
      <c r="C4336">
        <v>6004000</v>
      </c>
      <c r="D4336" s="2">
        <v>2958465</v>
      </c>
      <c r="E4336" s="2">
        <v>44305</v>
      </c>
      <c r="F4336" s="28">
        <v>176</v>
      </c>
      <c r="G4336" t="s">
        <v>18</v>
      </c>
    </row>
    <row r="4337" spans="1:7" x14ac:dyDescent="0.25">
      <c r="A4337" t="s">
        <v>0</v>
      </c>
      <c r="B4337" t="s">
        <v>2141</v>
      </c>
      <c r="C4337">
        <v>6004400</v>
      </c>
      <c r="D4337" s="2">
        <v>2958465</v>
      </c>
      <c r="E4337" s="2">
        <v>44305</v>
      </c>
      <c r="F4337" s="28">
        <v>180</v>
      </c>
      <c r="G4337" t="s">
        <v>18</v>
      </c>
    </row>
    <row r="4338" spans="1:7" x14ac:dyDescent="0.25">
      <c r="A4338" t="s">
        <v>0</v>
      </c>
      <c r="B4338" t="s">
        <v>2141</v>
      </c>
      <c r="C4338">
        <v>6004401</v>
      </c>
      <c r="D4338" s="2">
        <v>2958465</v>
      </c>
      <c r="E4338" s="2">
        <v>44305</v>
      </c>
      <c r="F4338" s="28">
        <v>180</v>
      </c>
      <c r="G4338" t="s">
        <v>18</v>
      </c>
    </row>
    <row r="4339" spans="1:7" x14ac:dyDescent="0.25">
      <c r="A4339" t="s">
        <v>0</v>
      </c>
      <c r="B4339" t="s">
        <v>2141</v>
      </c>
      <c r="C4339">
        <v>6004450</v>
      </c>
      <c r="D4339" s="2">
        <v>2958465</v>
      </c>
      <c r="E4339" s="2">
        <v>44305</v>
      </c>
      <c r="F4339" s="28">
        <v>180</v>
      </c>
      <c r="G4339" t="s">
        <v>19</v>
      </c>
    </row>
    <row r="4340" spans="1:7" x14ac:dyDescent="0.25">
      <c r="A4340" t="s">
        <v>0</v>
      </c>
      <c r="B4340" t="s">
        <v>2141</v>
      </c>
      <c r="C4340">
        <v>6004451</v>
      </c>
      <c r="D4340" s="2">
        <v>2958465</v>
      </c>
      <c r="E4340" s="2">
        <v>44305</v>
      </c>
      <c r="F4340" s="28">
        <v>180</v>
      </c>
      <c r="G4340" t="s">
        <v>19</v>
      </c>
    </row>
    <row r="4341" spans="1:7" x14ac:dyDescent="0.25">
      <c r="A4341" t="s">
        <v>0</v>
      </c>
      <c r="B4341" t="s">
        <v>2141</v>
      </c>
      <c r="C4341">
        <v>6004457</v>
      </c>
      <c r="D4341" s="2">
        <v>2958465</v>
      </c>
      <c r="E4341" s="2">
        <v>44305</v>
      </c>
      <c r="F4341" s="28">
        <v>180</v>
      </c>
      <c r="G4341" t="s">
        <v>19</v>
      </c>
    </row>
    <row r="4342" spans="1:7" x14ac:dyDescent="0.25">
      <c r="A4342" t="s">
        <v>0</v>
      </c>
      <c r="B4342" t="s">
        <v>2141</v>
      </c>
      <c r="C4342">
        <v>6004466</v>
      </c>
      <c r="D4342" s="2">
        <v>2958465</v>
      </c>
      <c r="E4342" s="2">
        <v>44305</v>
      </c>
      <c r="F4342" s="28">
        <v>180</v>
      </c>
      <c r="G4342" t="s">
        <v>19</v>
      </c>
    </row>
    <row r="4343" spans="1:7" x14ac:dyDescent="0.25">
      <c r="A4343" t="s">
        <v>0</v>
      </c>
      <c r="B4343" t="s">
        <v>2141</v>
      </c>
      <c r="C4343">
        <v>6005000</v>
      </c>
      <c r="D4343" s="2">
        <v>2958465</v>
      </c>
      <c r="E4343" s="2">
        <v>44305</v>
      </c>
      <c r="F4343" s="28">
        <v>180</v>
      </c>
      <c r="G4343" t="s">
        <v>18</v>
      </c>
    </row>
    <row r="4344" spans="1:7" x14ac:dyDescent="0.25">
      <c r="A4344" t="s">
        <v>0</v>
      </c>
      <c r="B4344" t="s">
        <v>2141</v>
      </c>
      <c r="C4344">
        <v>6005400</v>
      </c>
      <c r="D4344" s="2">
        <v>2958465</v>
      </c>
      <c r="E4344" s="2">
        <v>44305</v>
      </c>
      <c r="F4344" s="28">
        <v>184</v>
      </c>
      <c r="G4344" t="s">
        <v>18</v>
      </c>
    </row>
    <row r="4345" spans="1:7" x14ac:dyDescent="0.25">
      <c r="A4345" t="s">
        <v>0</v>
      </c>
      <c r="B4345" t="s">
        <v>2141</v>
      </c>
      <c r="C4345">
        <v>6005401</v>
      </c>
      <c r="D4345" s="2">
        <v>2958465</v>
      </c>
      <c r="E4345" s="2">
        <v>44305</v>
      </c>
      <c r="F4345" s="28">
        <v>184</v>
      </c>
      <c r="G4345" t="s">
        <v>18</v>
      </c>
    </row>
    <row r="4346" spans="1:7" x14ac:dyDescent="0.25">
      <c r="A4346" t="s">
        <v>0</v>
      </c>
      <c r="B4346" t="s">
        <v>2141</v>
      </c>
      <c r="C4346">
        <v>6005450</v>
      </c>
      <c r="D4346" s="2">
        <v>2958465</v>
      </c>
      <c r="E4346" s="2">
        <v>44305</v>
      </c>
      <c r="F4346" s="28">
        <v>184</v>
      </c>
      <c r="G4346" t="s">
        <v>19</v>
      </c>
    </row>
    <row r="4347" spans="1:7" x14ac:dyDescent="0.25">
      <c r="A4347" t="s">
        <v>0</v>
      </c>
      <c r="B4347" t="s">
        <v>2141</v>
      </c>
      <c r="C4347">
        <v>6005451</v>
      </c>
      <c r="D4347" s="2">
        <v>2958465</v>
      </c>
      <c r="E4347" s="2">
        <v>44305</v>
      </c>
      <c r="F4347" s="28">
        <v>184</v>
      </c>
      <c r="G4347" t="s">
        <v>19</v>
      </c>
    </row>
    <row r="4348" spans="1:7" x14ac:dyDescent="0.25">
      <c r="A4348" t="s">
        <v>0</v>
      </c>
      <c r="B4348" t="s">
        <v>2141</v>
      </c>
      <c r="C4348">
        <v>6005466</v>
      </c>
      <c r="D4348" s="2">
        <v>2958465</v>
      </c>
      <c r="E4348" s="2">
        <v>44305</v>
      </c>
      <c r="F4348" s="28">
        <v>184</v>
      </c>
      <c r="G4348" t="s">
        <v>19</v>
      </c>
    </row>
    <row r="4349" spans="1:7" x14ac:dyDescent="0.25">
      <c r="A4349" t="s">
        <v>0</v>
      </c>
      <c r="B4349" t="s">
        <v>2141</v>
      </c>
      <c r="C4349">
        <v>6114000</v>
      </c>
      <c r="D4349" s="2">
        <v>2958465</v>
      </c>
      <c r="E4349" s="2">
        <v>44305</v>
      </c>
      <c r="F4349" s="28">
        <v>183</v>
      </c>
      <c r="G4349" t="s">
        <v>18</v>
      </c>
    </row>
    <row r="4350" spans="1:7" x14ac:dyDescent="0.25">
      <c r="A4350" t="s">
        <v>0</v>
      </c>
      <c r="B4350" t="s">
        <v>2141</v>
      </c>
      <c r="C4350">
        <v>6114400</v>
      </c>
      <c r="D4350" s="2">
        <v>2958465</v>
      </c>
      <c r="E4350" s="2">
        <v>44305</v>
      </c>
      <c r="F4350" s="28">
        <v>187</v>
      </c>
      <c r="G4350" t="s">
        <v>18</v>
      </c>
    </row>
    <row r="4351" spans="1:7" x14ac:dyDescent="0.25">
      <c r="A4351" t="s">
        <v>0</v>
      </c>
      <c r="B4351" t="s">
        <v>2141</v>
      </c>
      <c r="C4351">
        <v>6114401</v>
      </c>
      <c r="D4351" s="2">
        <v>2958465</v>
      </c>
      <c r="E4351" s="2">
        <v>44305</v>
      </c>
      <c r="F4351" s="28">
        <v>187</v>
      </c>
      <c r="G4351" t="s">
        <v>18</v>
      </c>
    </row>
    <row r="4352" spans="1:7" x14ac:dyDescent="0.25">
      <c r="A4352" t="s">
        <v>0</v>
      </c>
      <c r="B4352" t="s">
        <v>2141</v>
      </c>
      <c r="C4352">
        <v>6318000</v>
      </c>
      <c r="D4352" s="2">
        <v>2958465</v>
      </c>
      <c r="E4352" s="2">
        <v>45207</v>
      </c>
      <c r="F4352" s="28">
        <v>136</v>
      </c>
      <c r="G4352" t="s">
        <v>19</v>
      </c>
    </row>
    <row r="4353" spans="1:7" x14ac:dyDescent="0.25">
      <c r="A4353" t="s">
        <v>0</v>
      </c>
      <c r="B4353" t="s">
        <v>2141</v>
      </c>
      <c r="C4353">
        <v>6318450</v>
      </c>
      <c r="D4353" s="2">
        <v>2958465</v>
      </c>
      <c r="E4353" s="2">
        <v>45207</v>
      </c>
      <c r="F4353" s="28">
        <v>140</v>
      </c>
      <c r="G4353" t="s">
        <v>19</v>
      </c>
    </row>
    <row r="4354" spans="1:7" x14ac:dyDescent="0.25">
      <c r="A4354" t="s">
        <v>0</v>
      </c>
      <c r="B4354" t="s">
        <v>2141</v>
      </c>
      <c r="C4354">
        <v>6318455</v>
      </c>
      <c r="D4354" s="2">
        <v>2958465</v>
      </c>
      <c r="E4354" s="2">
        <v>45207</v>
      </c>
      <c r="F4354" s="28">
        <v>140</v>
      </c>
      <c r="G4354" t="s">
        <v>19</v>
      </c>
    </row>
    <row r="4355" spans="1:7" x14ac:dyDescent="0.25">
      <c r="A4355" t="s">
        <v>0</v>
      </c>
      <c r="B4355" t="s">
        <v>2141</v>
      </c>
      <c r="C4355">
        <v>6320000</v>
      </c>
      <c r="D4355" s="2">
        <v>2958465</v>
      </c>
      <c r="E4355" s="2">
        <v>44713</v>
      </c>
      <c r="F4355" s="28">
        <v>151</v>
      </c>
      <c r="G4355" t="s">
        <v>18</v>
      </c>
    </row>
    <row r="4356" spans="1:7" x14ac:dyDescent="0.25">
      <c r="A4356" t="s">
        <v>0</v>
      </c>
      <c r="B4356" t="s">
        <v>2141</v>
      </c>
      <c r="C4356">
        <v>6320400</v>
      </c>
      <c r="D4356" s="2">
        <v>2958465</v>
      </c>
      <c r="E4356" s="2">
        <v>44713</v>
      </c>
      <c r="F4356" s="28">
        <v>155</v>
      </c>
      <c r="G4356" t="s">
        <v>18</v>
      </c>
    </row>
    <row r="4357" spans="1:7" x14ac:dyDescent="0.25">
      <c r="A4357" t="s">
        <v>0</v>
      </c>
      <c r="B4357" t="s">
        <v>2141</v>
      </c>
      <c r="C4357">
        <v>6320401</v>
      </c>
      <c r="D4357" s="2">
        <v>2958465</v>
      </c>
      <c r="E4357" s="2">
        <v>44713</v>
      </c>
      <c r="F4357" s="28">
        <v>155</v>
      </c>
      <c r="G4357" t="s">
        <v>18</v>
      </c>
    </row>
    <row r="4358" spans="1:7" x14ac:dyDescent="0.25">
      <c r="A4358" t="s">
        <v>0</v>
      </c>
      <c r="B4358" t="s">
        <v>2141</v>
      </c>
      <c r="C4358">
        <v>6325000</v>
      </c>
      <c r="D4358" s="2">
        <v>2958465</v>
      </c>
      <c r="E4358" s="2">
        <v>44713</v>
      </c>
      <c r="F4358" s="28">
        <v>146</v>
      </c>
      <c r="G4358" t="s">
        <v>18</v>
      </c>
    </row>
    <row r="4359" spans="1:7" x14ac:dyDescent="0.25">
      <c r="A4359" t="s">
        <v>0</v>
      </c>
      <c r="B4359" t="s">
        <v>2141</v>
      </c>
      <c r="C4359">
        <v>6325400</v>
      </c>
      <c r="D4359" s="2">
        <v>2958465</v>
      </c>
      <c r="E4359" s="2">
        <v>44713</v>
      </c>
      <c r="F4359" s="28">
        <v>150</v>
      </c>
      <c r="G4359" t="s">
        <v>18</v>
      </c>
    </row>
    <row r="4360" spans="1:7" x14ac:dyDescent="0.25">
      <c r="A4360" t="s">
        <v>0</v>
      </c>
      <c r="B4360" t="s">
        <v>2141</v>
      </c>
      <c r="C4360">
        <v>6325401</v>
      </c>
      <c r="D4360" s="2">
        <v>2958465</v>
      </c>
      <c r="E4360" s="2">
        <v>44713</v>
      </c>
      <c r="F4360" s="28">
        <v>150</v>
      </c>
      <c r="G4360" t="s">
        <v>18</v>
      </c>
    </row>
    <row r="4361" spans="1:7" x14ac:dyDescent="0.25">
      <c r="A4361" t="s">
        <v>0</v>
      </c>
      <c r="B4361" t="s">
        <v>2141</v>
      </c>
      <c r="C4361">
        <v>6326000</v>
      </c>
      <c r="D4361" s="2">
        <v>2958465</v>
      </c>
      <c r="E4361" s="2">
        <v>44713</v>
      </c>
      <c r="F4361" s="28">
        <v>146</v>
      </c>
      <c r="G4361" t="s">
        <v>18</v>
      </c>
    </row>
    <row r="4362" spans="1:7" x14ac:dyDescent="0.25">
      <c r="A4362" t="s">
        <v>0</v>
      </c>
      <c r="B4362" t="s">
        <v>2141</v>
      </c>
      <c r="C4362">
        <v>6326400</v>
      </c>
      <c r="D4362" s="2">
        <v>2958465</v>
      </c>
      <c r="E4362" s="2">
        <v>44713</v>
      </c>
      <c r="F4362" s="28">
        <v>150</v>
      </c>
      <c r="G4362" t="s">
        <v>18</v>
      </c>
    </row>
    <row r="4363" spans="1:7" x14ac:dyDescent="0.25">
      <c r="A4363" t="s">
        <v>0</v>
      </c>
      <c r="B4363" t="s">
        <v>2141</v>
      </c>
      <c r="C4363">
        <v>6326401</v>
      </c>
      <c r="D4363" s="2">
        <v>2958465</v>
      </c>
      <c r="E4363" s="2">
        <v>44713</v>
      </c>
      <c r="F4363" s="28">
        <v>150</v>
      </c>
      <c r="G4363" t="s">
        <v>18</v>
      </c>
    </row>
    <row r="4364" spans="1:7" x14ac:dyDescent="0.25">
      <c r="A4364" t="s">
        <v>0</v>
      </c>
      <c r="B4364" t="s">
        <v>2141</v>
      </c>
      <c r="C4364">
        <v>6328000</v>
      </c>
      <c r="D4364" s="2">
        <v>2958465</v>
      </c>
      <c r="E4364" s="2">
        <v>45783</v>
      </c>
      <c r="F4364" s="28">
        <v>106</v>
      </c>
      <c r="G4364" t="s">
        <v>18</v>
      </c>
    </row>
    <row r="4365" spans="1:7" x14ac:dyDescent="0.25">
      <c r="A4365" t="s">
        <v>0</v>
      </c>
      <c r="B4365" t="s">
        <v>2141</v>
      </c>
      <c r="C4365">
        <v>6328400</v>
      </c>
      <c r="D4365" s="2">
        <v>2958465</v>
      </c>
      <c r="E4365" s="2">
        <v>45783</v>
      </c>
      <c r="F4365" s="28">
        <v>110</v>
      </c>
      <c r="G4365" t="s">
        <v>18</v>
      </c>
    </row>
    <row r="4366" spans="1:7" x14ac:dyDescent="0.25">
      <c r="A4366" t="s">
        <v>0</v>
      </c>
      <c r="B4366" t="s">
        <v>2141</v>
      </c>
      <c r="C4366">
        <v>6328401</v>
      </c>
      <c r="D4366" s="2">
        <v>2958465</v>
      </c>
      <c r="E4366" s="2">
        <v>45783</v>
      </c>
      <c r="F4366" s="28">
        <v>110</v>
      </c>
      <c r="G4366" t="s">
        <v>18</v>
      </c>
    </row>
    <row r="4367" spans="1:7" x14ac:dyDescent="0.25">
      <c r="A4367" t="s">
        <v>0</v>
      </c>
      <c r="B4367" t="s">
        <v>2141</v>
      </c>
      <c r="C4367">
        <v>6350000</v>
      </c>
      <c r="D4367" s="2">
        <v>2958465</v>
      </c>
      <c r="E4367" s="2">
        <v>44305</v>
      </c>
      <c r="F4367" s="28">
        <v>149</v>
      </c>
      <c r="G4367" t="s">
        <v>18</v>
      </c>
    </row>
    <row r="4368" spans="1:7" x14ac:dyDescent="0.25">
      <c r="A4368" t="s">
        <v>0</v>
      </c>
      <c r="B4368" t="s">
        <v>2141</v>
      </c>
      <c r="C4368">
        <v>6350400</v>
      </c>
      <c r="D4368" s="2">
        <v>2958465</v>
      </c>
      <c r="E4368" s="2">
        <v>44305</v>
      </c>
      <c r="F4368" s="28">
        <v>153</v>
      </c>
      <c r="G4368" t="s">
        <v>18</v>
      </c>
    </row>
    <row r="4369" spans="1:7" x14ac:dyDescent="0.25">
      <c r="A4369" t="s">
        <v>0</v>
      </c>
      <c r="B4369" t="s">
        <v>2141</v>
      </c>
      <c r="C4369">
        <v>6350401</v>
      </c>
      <c r="D4369" s="2">
        <v>2958465</v>
      </c>
      <c r="E4369" s="2">
        <v>44305</v>
      </c>
      <c r="F4369" s="28">
        <v>153</v>
      </c>
      <c r="G4369" t="s">
        <v>18</v>
      </c>
    </row>
    <row r="4370" spans="1:7" x14ac:dyDescent="0.25">
      <c r="A4370" t="s">
        <v>0</v>
      </c>
      <c r="B4370" t="s">
        <v>2141</v>
      </c>
      <c r="C4370">
        <v>6352000</v>
      </c>
      <c r="D4370" s="2">
        <v>2958465</v>
      </c>
      <c r="E4370" s="2">
        <v>44713</v>
      </c>
      <c r="F4370" s="28">
        <v>156</v>
      </c>
      <c r="G4370" t="s">
        <v>18</v>
      </c>
    </row>
    <row r="4371" spans="1:7" x14ac:dyDescent="0.25">
      <c r="A4371" t="s">
        <v>0</v>
      </c>
      <c r="B4371" t="s">
        <v>2141</v>
      </c>
      <c r="C4371">
        <v>6352400</v>
      </c>
      <c r="D4371" s="2">
        <v>2958465</v>
      </c>
      <c r="E4371" s="2">
        <v>44713</v>
      </c>
      <c r="F4371" s="28">
        <v>160</v>
      </c>
      <c r="G4371" t="s">
        <v>18</v>
      </c>
    </row>
    <row r="4372" spans="1:7" x14ac:dyDescent="0.25">
      <c r="A4372" t="s">
        <v>0</v>
      </c>
      <c r="B4372" t="s">
        <v>2141</v>
      </c>
      <c r="C4372">
        <v>6352401</v>
      </c>
      <c r="D4372" s="2">
        <v>2958465</v>
      </c>
      <c r="E4372" s="2">
        <v>44713</v>
      </c>
      <c r="F4372" s="28">
        <v>160</v>
      </c>
      <c r="G4372" t="s">
        <v>18</v>
      </c>
    </row>
    <row r="4373" spans="1:7" x14ac:dyDescent="0.25">
      <c r="A4373" t="s">
        <v>0</v>
      </c>
      <c r="B4373" t="s">
        <v>2141</v>
      </c>
      <c r="C4373">
        <v>6353000</v>
      </c>
      <c r="D4373" s="2">
        <v>2958465</v>
      </c>
      <c r="E4373" s="2">
        <v>44305</v>
      </c>
      <c r="F4373" s="28">
        <v>169</v>
      </c>
      <c r="G4373" t="s">
        <v>18</v>
      </c>
    </row>
    <row r="4374" spans="1:7" x14ac:dyDescent="0.25">
      <c r="A4374" t="s">
        <v>0</v>
      </c>
      <c r="B4374" t="s">
        <v>2141</v>
      </c>
      <c r="C4374">
        <v>6353400</v>
      </c>
      <c r="D4374" s="2">
        <v>2958465</v>
      </c>
      <c r="E4374" s="2">
        <v>44305</v>
      </c>
      <c r="F4374" s="28">
        <v>173</v>
      </c>
      <c r="G4374" t="s">
        <v>18</v>
      </c>
    </row>
    <row r="4375" spans="1:7" x14ac:dyDescent="0.25">
      <c r="A4375" t="s">
        <v>0</v>
      </c>
      <c r="B4375" t="s">
        <v>2141</v>
      </c>
      <c r="C4375">
        <v>6353401</v>
      </c>
      <c r="D4375" s="2">
        <v>2958465</v>
      </c>
      <c r="E4375" s="2">
        <v>44305</v>
      </c>
      <c r="F4375" s="28">
        <v>173</v>
      </c>
      <c r="G4375" t="s">
        <v>18</v>
      </c>
    </row>
    <row r="4376" spans="1:7" x14ac:dyDescent="0.25">
      <c r="A4376" t="s">
        <v>0</v>
      </c>
      <c r="B4376" t="s">
        <v>2141</v>
      </c>
      <c r="C4376">
        <v>6355000</v>
      </c>
      <c r="D4376" s="2">
        <v>2958465</v>
      </c>
      <c r="E4376" s="2">
        <v>44305</v>
      </c>
      <c r="F4376" s="28">
        <v>177</v>
      </c>
      <c r="G4376" t="s">
        <v>18</v>
      </c>
    </row>
    <row r="4377" spans="1:7" x14ac:dyDescent="0.25">
      <c r="A4377" t="s">
        <v>0</v>
      </c>
      <c r="B4377" t="s">
        <v>2141</v>
      </c>
      <c r="C4377">
        <v>6355400</v>
      </c>
      <c r="D4377" s="2">
        <v>2958465</v>
      </c>
      <c r="E4377" s="2">
        <v>44305</v>
      </c>
      <c r="F4377" s="28">
        <v>181</v>
      </c>
      <c r="G4377" t="s">
        <v>18</v>
      </c>
    </row>
    <row r="4378" spans="1:7" x14ac:dyDescent="0.25">
      <c r="A4378" t="s">
        <v>0</v>
      </c>
      <c r="B4378" t="s">
        <v>2141</v>
      </c>
      <c r="C4378">
        <v>6355401</v>
      </c>
      <c r="D4378" s="2">
        <v>2958465</v>
      </c>
      <c r="E4378" s="2">
        <v>44305</v>
      </c>
      <c r="F4378" s="28">
        <v>181</v>
      </c>
      <c r="G4378" t="s">
        <v>18</v>
      </c>
    </row>
    <row r="4379" spans="1:7" x14ac:dyDescent="0.25">
      <c r="A4379" t="s">
        <v>0</v>
      </c>
      <c r="B4379" t="s">
        <v>2141</v>
      </c>
      <c r="C4379">
        <v>6356000</v>
      </c>
      <c r="D4379" s="2">
        <v>2958465</v>
      </c>
      <c r="E4379" s="2">
        <v>44305</v>
      </c>
      <c r="F4379" s="28">
        <v>185</v>
      </c>
      <c r="G4379" t="s">
        <v>18</v>
      </c>
    </row>
    <row r="4380" spans="1:7" x14ac:dyDescent="0.25">
      <c r="A4380" t="s">
        <v>0</v>
      </c>
      <c r="B4380" t="s">
        <v>2141</v>
      </c>
      <c r="C4380">
        <v>6356400</v>
      </c>
      <c r="D4380" s="2">
        <v>2958465</v>
      </c>
      <c r="E4380" s="2">
        <v>44305</v>
      </c>
      <c r="F4380" s="28">
        <v>189</v>
      </c>
      <c r="G4380" t="s">
        <v>18</v>
      </c>
    </row>
    <row r="4381" spans="1:7" x14ac:dyDescent="0.25">
      <c r="A4381" t="s">
        <v>0</v>
      </c>
      <c r="B4381" t="s">
        <v>2141</v>
      </c>
      <c r="C4381">
        <v>6356401</v>
      </c>
      <c r="D4381" s="2">
        <v>2958465</v>
      </c>
      <c r="E4381" s="2">
        <v>44305</v>
      </c>
      <c r="F4381" s="28">
        <v>189</v>
      </c>
      <c r="G4381" t="s">
        <v>18</v>
      </c>
    </row>
    <row r="4382" spans="1:7" x14ac:dyDescent="0.25">
      <c r="A4382" t="s">
        <v>0</v>
      </c>
      <c r="B4382" t="s">
        <v>2141</v>
      </c>
      <c r="C4382">
        <v>6359000</v>
      </c>
      <c r="D4382" s="2">
        <v>2958465</v>
      </c>
      <c r="E4382" s="2">
        <v>44305</v>
      </c>
      <c r="F4382" s="28">
        <v>185</v>
      </c>
      <c r="G4382" t="s">
        <v>18</v>
      </c>
    </row>
    <row r="4383" spans="1:7" x14ac:dyDescent="0.25">
      <c r="A4383" t="s">
        <v>0</v>
      </c>
      <c r="B4383" t="s">
        <v>2141</v>
      </c>
      <c r="C4383">
        <v>6359400</v>
      </c>
      <c r="D4383" s="2">
        <v>2958465</v>
      </c>
      <c r="E4383" s="2">
        <v>44305</v>
      </c>
      <c r="F4383" s="28">
        <v>189</v>
      </c>
      <c r="G4383" t="s">
        <v>18</v>
      </c>
    </row>
    <row r="4384" spans="1:7" x14ac:dyDescent="0.25">
      <c r="A4384" t="s">
        <v>0</v>
      </c>
      <c r="B4384" t="s">
        <v>2141</v>
      </c>
      <c r="C4384">
        <v>6359401</v>
      </c>
      <c r="D4384" s="2">
        <v>2958465</v>
      </c>
      <c r="E4384" s="2">
        <v>44305</v>
      </c>
      <c r="F4384" s="28">
        <v>189</v>
      </c>
      <c r="G4384" t="s">
        <v>18</v>
      </c>
    </row>
    <row r="4385" spans="1:7" x14ac:dyDescent="0.25">
      <c r="A4385" t="s">
        <v>0</v>
      </c>
      <c r="B4385" t="s">
        <v>2141</v>
      </c>
      <c r="C4385">
        <v>6360000</v>
      </c>
      <c r="D4385" s="2">
        <v>2958465</v>
      </c>
      <c r="E4385" s="2">
        <v>44305</v>
      </c>
      <c r="F4385" s="28">
        <v>206</v>
      </c>
      <c r="G4385" t="s">
        <v>18</v>
      </c>
    </row>
    <row r="4386" spans="1:7" x14ac:dyDescent="0.25">
      <c r="A4386" t="s">
        <v>0</v>
      </c>
      <c r="B4386" t="s">
        <v>2141</v>
      </c>
      <c r="C4386">
        <v>6360400</v>
      </c>
      <c r="D4386" s="2">
        <v>2958465</v>
      </c>
      <c r="E4386" s="2">
        <v>44305</v>
      </c>
      <c r="F4386" s="28">
        <v>210</v>
      </c>
      <c r="G4386" t="s">
        <v>18</v>
      </c>
    </row>
    <row r="4387" spans="1:7" x14ac:dyDescent="0.25">
      <c r="A4387" t="s">
        <v>0</v>
      </c>
      <c r="B4387" t="s">
        <v>2141</v>
      </c>
      <c r="C4387">
        <v>6360401</v>
      </c>
      <c r="D4387" s="2">
        <v>2958465</v>
      </c>
      <c r="E4387" s="2">
        <v>44305</v>
      </c>
      <c r="F4387" s="28">
        <v>210</v>
      </c>
      <c r="G4387" t="s">
        <v>18</v>
      </c>
    </row>
    <row r="4388" spans="1:7" x14ac:dyDescent="0.25">
      <c r="A4388" t="s">
        <v>0</v>
      </c>
      <c r="B4388" t="s">
        <v>2141</v>
      </c>
      <c r="C4388">
        <v>6361000</v>
      </c>
      <c r="D4388" s="2">
        <v>2958465</v>
      </c>
      <c r="E4388" s="2">
        <v>44305</v>
      </c>
      <c r="F4388" s="28">
        <v>210</v>
      </c>
      <c r="G4388" t="s">
        <v>18</v>
      </c>
    </row>
    <row r="4389" spans="1:7" x14ac:dyDescent="0.25">
      <c r="A4389" t="s">
        <v>0</v>
      </c>
      <c r="B4389" t="s">
        <v>2141</v>
      </c>
      <c r="C4389">
        <v>6361400</v>
      </c>
      <c r="D4389" s="2">
        <v>2958465</v>
      </c>
      <c r="E4389" s="2">
        <v>44305</v>
      </c>
      <c r="F4389" s="28">
        <v>214</v>
      </c>
      <c r="G4389" t="s">
        <v>18</v>
      </c>
    </row>
    <row r="4390" spans="1:7" x14ac:dyDescent="0.25">
      <c r="A4390" t="s">
        <v>0</v>
      </c>
      <c r="B4390" t="s">
        <v>2141</v>
      </c>
      <c r="C4390">
        <v>6361401</v>
      </c>
      <c r="D4390" s="2">
        <v>2958465</v>
      </c>
      <c r="E4390" s="2">
        <v>44305</v>
      </c>
      <c r="F4390" s="28">
        <v>214</v>
      </c>
      <c r="G4390" t="s">
        <v>18</v>
      </c>
    </row>
    <row r="4391" spans="1:7" x14ac:dyDescent="0.25">
      <c r="A4391" t="s">
        <v>0</v>
      </c>
      <c r="B4391" t="s">
        <v>2141</v>
      </c>
      <c r="C4391">
        <v>6367000</v>
      </c>
      <c r="D4391" s="2">
        <v>2958465</v>
      </c>
      <c r="E4391" s="2">
        <v>44305</v>
      </c>
      <c r="F4391" s="28">
        <v>173</v>
      </c>
      <c r="G4391" t="s">
        <v>18</v>
      </c>
    </row>
    <row r="4392" spans="1:7" x14ac:dyDescent="0.25">
      <c r="A4392" t="s">
        <v>0</v>
      </c>
      <c r="B4392" t="s">
        <v>2141</v>
      </c>
      <c r="C4392">
        <v>6367400</v>
      </c>
      <c r="D4392" s="2">
        <v>2958465</v>
      </c>
      <c r="E4392" s="2">
        <v>44305</v>
      </c>
      <c r="F4392" s="28">
        <v>177</v>
      </c>
      <c r="G4392" t="s">
        <v>18</v>
      </c>
    </row>
    <row r="4393" spans="1:7" x14ac:dyDescent="0.25">
      <c r="A4393" t="s">
        <v>0</v>
      </c>
      <c r="B4393" t="s">
        <v>2141</v>
      </c>
      <c r="C4393">
        <v>6367401</v>
      </c>
      <c r="D4393" s="2">
        <v>2958465</v>
      </c>
      <c r="E4393" s="2">
        <v>44305</v>
      </c>
      <c r="F4393" s="28">
        <v>177</v>
      </c>
      <c r="G4393" t="s">
        <v>18</v>
      </c>
    </row>
    <row r="4394" spans="1:7" x14ac:dyDescent="0.25">
      <c r="A4394" t="s">
        <v>0</v>
      </c>
      <c r="B4394" t="s">
        <v>2141</v>
      </c>
      <c r="C4394">
        <v>6370000</v>
      </c>
      <c r="D4394" s="2">
        <v>2958465</v>
      </c>
      <c r="E4394" s="2">
        <v>44713</v>
      </c>
      <c r="F4394" s="28">
        <v>136</v>
      </c>
      <c r="G4394" t="s">
        <v>18</v>
      </c>
    </row>
    <row r="4395" spans="1:7" x14ac:dyDescent="0.25">
      <c r="A4395" t="s">
        <v>0</v>
      </c>
      <c r="B4395" t="s">
        <v>2141</v>
      </c>
      <c r="C4395">
        <v>6370400</v>
      </c>
      <c r="D4395" s="2">
        <v>2958465</v>
      </c>
      <c r="E4395" s="2">
        <v>44713</v>
      </c>
      <c r="F4395" s="28">
        <v>140</v>
      </c>
      <c r="G4395" t="s">
        <v>18</v>
      </c>
    </row>
    <row r="4396" spans="1:7" x14ac:dyDescent="0.25">
      <c r="A4396" t="s">
        <v>0</v>
      </c>
      <c r="B4396" t="s">
        <v>2141</v>
      </c>
      <c r="C4396">
        <v>6370401</v>
      </c>
      <c r="D4396" s="2">
        <v>2958465</v>
      </c>
      <c r="E4396" s="2">
        <v>44713</v>
      </c>
      <c r="F4396" s="28">
        <v>140</v>
      </c>
      <c r="G4396" t="s">
        <v>18</v>
      </c>
    </row>
    <row r="4397" spans="1:7" x14ac:dyDescent="0.25">
      <c r="A4397" t="s">
        <v>0</v>
      </c>
      <c r="B4397" t="s">
        <v>2141</v>
      </c>
      <c r="C4397">
        <v>6400000</v>
      </c>
      <c r="D4397" s="2">
        <v>2958465</v>
      </c>
      <c r="E4397" s="2">
        <v>44713</v>
      </c>
      <c r="F4397" s="28">
        <v>141</v>
      </c>
      <c r="G4397" t="s">
        <v>18</v>
      </c>
    </row>
    <row r="4398" spans="1:7" x14ac:dyDescent="0.25">
      <c r="A4398" t="s">
        <v>0</v>
      </c>
      <c r="B4398" t="s">
        <v>2141</v>
      </c>
      <c r="C4398">
        <v>6400400</v>
      </c>
      <c r="D4398" s="2">
        <v>2958465</v>
      </c>
      <c r="E4398" s="2">
        <v>44713</v>
      </c>
      <c r="F4398" s="28">
        <v>145</v>
      </c>
      <c r="G4398" t="s">
        <v>18</v>
      </c>
    </row>
    <row r="4399" spans="1:7" x14ac:dyDescent="0.25">
      <c r="A4399" t="s">
        <v>0</v>
      </c>
      <c r="B4399" t="s">
        <v>2141</v>
      </c>
      <c r="C4399">
        <v>6400401</v>
      </c>
      <c r="D4399" s="2">
        <v>2958465</v>
      </c>
      <c r="E4399" s="2">
        <v>44713</v>
      </c>
      <c r="F4399" s="28">
        <v>145</v>
      </c>
      <c r="G4399" t="s">
        <v>18</v>
      </c>
    </row>
    <row r="4400" spans="1:7" x14ac:dyDescent="0.25">
      <c r="A4400" t="s">
        <v>0</v>
      </c>
      <c r="B4400" t="s">
        <v>2141</v>
      </c>
      <c r="C4400">
        <v>6474000</v>
      </c>
      <c r="D4400" s="2">
        <v>2958465</v>
      </c>
      <c r="E4400" s="2">
        <v>45657</v>
      </c>
      <c r="F4400" s="28">
        <v>156</v>
      </c>
      <c r="G4400" t="s">
        <v>18</v>
      </c>
    </row>
    <row r="4401" spans="1:7" x14ac:dyDescent="0.25">
      <c r="A4401" t="s">
        <v>0</v>
      </c>
      <c r="B4401" t="s">
        <v>2141</v>
      </c>
      <c r="C4401">
        <v>6474400</v>
      </c>
      <c r="D4401" s="2">
        <v>2958465</v>
      </c>
      <c r="E4401" s="2">
        <v>45657</v>
      </c>
      <c r="F4401" s="28">
        <v>160</v>
      </c>
      <c r="G4401" t="s">
        <v>18</v>
      </c>
    </row>
    <row r="4402" spans="1:7" x14ac:dyDescent="0.25">
      <c r="A4402" t="s">
        <v>0</v>
      </c>
      <c r="B4402" t="s">
        <v>2141</v>
      </c>
      <c r="C4402">
        <v>6474401</v>
      </c>
      <c r="D4402" s="2">
        <v>2958465</v>
      </c>
      <c r="E4402" s="2">
        <v>45657</v>
      </c>
      <c r="F4402" s="28">
        <v>160</v>
      </c>
      <c r="G4402" t="s">
        <v>18</v>
      </c>
    </row>
    <row r="4403" spans="1:7" x14ac:dyDescent="0.25">
      <c r="A4403" t="s">
        <v>0</v>
      </c>
      <c r="B4403" t="s">
        <v>2141</v>
      </c>
      <c r="C4403">
        <v>6484000</v>
      </c>
      <c r="D4403" s="2">
        <v>2958465</v>
      </c>
      <c r="E4403" s="2">
        <v>44783</v>
      </c>
      <c r="F4403" s="28">
        <v>286</v>
      </c>
      <c r="G4403" t="s">
        <v>18</v>
      </c>
    </row>
    <row r="4404" spans="1:7" x14ac:dyDescent="0.25">
      <c r="A4404" t="s">
        <v>0</v>
      </c>
      <c r="B4404" t="s">
        <v>2141</v>
      </c>
      <c r="C4404">
        <v>6484400</v>
      </c>
      <c r="D4404" s="2">
        <v>2958465</v>
      </c>
      <c r="E4404" s="2">
        <v>44783</v>
      </c>
      <c r="F4404" s="28">
        <v>290</v>
      </c>
      <c r="G4404" t="s">
        <v>18</v>
      </c>
    </row>
    <row r="4405" spans="1:7" x14ac:dyDescent="0.25">
      <c r="A4405" t="s">
        <v>0</v>
      </c>
      <c r="B4405" t="s">
        <v>2141</v>
      </c>
      <c r="C4405">
        <v>6484401</v>
      </c>
      <c r="D4405" s="2">
        <v>2958465</v>
      </c>
      <c r="E4405" s="2">
        <v>44783</v>
      </c>
      <c r="F4405" s="28">
        <v>290</v>
      </c>
      <c r="G4405" t="s">
        <v>18</v>
      </c>
    </row>
    <row r="4406" spans="1:7" x14ac:dyDescent="0.25">
      <c r="A4406" t="s">
        <v>0</v>
      </c>
      <c r="B4406" t="s">
        <v>2141</v>
      </c>
      <c r="C4406">
        <v>6485000</v>
      </c>
      <c r="D4406" s="2">
        <v>2958465</v>
      </c>
      <c r="E4406" s="2">
        <v>45799</v>
      </c>
      <c r="F4406" s="28">
        <v>336</v>
      </c>
      <c r="G4406" t="s">
        <v>18</v>
      </c>
    </row>
    <row r="4407" spans="1:7" x14ac:dyDescent="0.25">
      <c r="A4407" t="s">
        <v>0</v>
      </c>
      <c r="B4407" t="s">
        <v>2141</v>
      </c>
      <c r="C4407">
        <v>6485400</v>
      </c>
      <c r="D4407" s="2">
        <v>2958465</v>
      </c>
      <c r="E4407" s="2">
        <v>45799</v>
      </c>
      <c r="F4407" s="28">
        <v>340</v>
      </c>
      <c r="G4407" t="s">
        <v>18</v>
      </c>
    </row>
    <row r="4408" spans="1:7" x14ac:dyDescent="0.25">
      <c r="A4408" t="s">
        <v>0</v>
      </c>
      <c r="B4408" t="s">
        <v>2141</v>
      </c>
      <c r="C4408">
        <v>6485401</v>
      </c>
      <c r="D4408" s="2">
        <v>2958465</v>
      </c>
      <c r="E4408" s="2">
        <v>45799</v>
      </c>
      <c r="F4408" s="28">
        <v>340</v>
      </c>
      <c r="G4408" t="s">
        <v>18</v>
      </c>
    </row>
    <row r="4409" spans="1:7" x14ac:dyDescent="0.25">
      <c r="A4409" t="s">
        <v>0</v>
      </c>
      <c r="B4409" t="s">
        <v>2141</v>
      </c>
      <c r="C4409">
        <v>6486000</v>
      </c>
      <c r="D4409" s="2">
        <v>2958465</v>
      </c>
      <c r="E4409" s="2">
        <v>45783</v>
      </c>
      <c r="F4409" s="28">
        <v>286</v>
      </c>
      <c r="G4409" t="s">
        <v>18</v>
      </c>
    </row>
    <row r="4410" spans="1:7" x14ac:dyDescent="0.25">
      <c r="A4410" t="s">
        <v>0</v>
      </c>
      <c r="B4410" t="s">
        <v>2141</v>
      </c>
      <c r="C4410">
        <v>6486400</v>
      </c>
      <c r="D4410" s="2">
        <v>2958465</v>
      </c>
      <c r="E4410" s="2">
        <v>45783</v>
      </c>
      <c r="F4410" s="28">
        <v>290</v>
      </c>
      <c r="G4410" t="s">
        <v>18</v>
      </c>
    </row>
    <row r="4411" spans="1:7" x14ac:dyDescent="0.25">
      <c r="A4411" t="s">
        <v>0</v>
      </c>
      <c r="B4411" t="s">
        <v>2141</v>
      </c>
      <c r="C4411">
        <v>6486401</v>
      </c>
      <c r="D4411" s="2">
        <v>2958465</v>
      </c>
      <c r="E4411" s="2">
        <v>45783</v>
      </c>
      <c r="F4411" s="28">
        <v>290</v>
      </c>
      <c r="G4411" t="s">
        <v>18</v>
      </c>
    </row>
    <row r="4412" spans="1:7" x14ac:dyDescent="0.25">
      <c r="A4412" t="s">
        <v>0</v>
      </c>
      <c r="B4412" t="s">
        <v>2141</v>
      </c>
      <c r="C4412">
        <v>6487000</v>
      </c>
      <c r="D4412" s="2">
        <v>2958465</v>
      </c>
      <c r="E4412" s="2">
        <v>45222</v>
      </c>
      <c r="F4412" s="28">
        <v>116</v>
      </c>
      <c r="G4412" t="s">
        <v>18</v>
      </c>
    </row>
    <row r="4413" spans="1:7" x14ac:dyDescent="0.25">
      <c r="A4413" t="s">
        <v>0</v>
      </c>
      <c r="B4413" t="s">
        <v>2141</v>
      </c>
      <c r="C4413">
        <v>6487183</v>
      </c>
      <c r="D4413" s="2">
        <v>2958465</v>
      </c>
      <c r="E4413" s="2">
        <v>45222</v>
      </c>
      <c r="F4413" s="28">
        <v>130</v>
      </c>
      <c r="G4413" t="s">
        <v>2</v>
      </c>
    </row>
    <row r="4414" spans="1:7" x14ac:dyDescent="0.25">
      <c r="A4414" t="s">
        <v>0</v>
      </c>
      <c r="B4414" t="s">
        <v>2141</v>
      </c>
      <c r="C4414">
        <v>6487185</v>
      </c>
      <c r="D4414" s="2">
        <v>2958465</v>
      </c>
      <c r="E4414" s="2">
        <v>45222</v>
      </c>
      <c r="F4414" s="28">
        <v>130</v>
      </c>
      <c r="G4414" t="s">
        <v>2</v>
      </c>
    </row>
    <row r="4415" spans="1:7" x14ac:dyDescent="0.25">
      <c r="A4415" t="s">
        <v>0</v>
      </c>
      <c r="B4415" t="s">
        <v>2141</v>
      </c>
      <c r="C4415">
        <v>6487400</v>
      </c>
      <c r="D4415" s="2">
        <v>2958465</v>
      </c>
      <c r="E4415" s="2">
        <v>45222</v>
      </c>
      <c r="F4415" s="28">
        <v>120</v>
      </c>
      <c r="G4415" t="s">
        <v>18</v>
      </c>
    </row>
    <row r="4416" spans="1:7" x14ac:dyDescent="0.25">
      <c r="A4416" t="s">
        <v>0</v>
      </c>
      <c r="B4416" t="s">
        <v>2141</v>
      </c>
      <c r="C4416">
        <v>6488000</v>
      </c>
      <c r="D4416" s="2">
        <v>2958465</v>
      </c>
      <c r="E4416" s="2">
        <v>45528</v>
      </c>
      <c r="F4416" s="28">
        <v>86</v>
      </c>
      <c r="G4416" t="s">
        <v>18</v>
      </c>
    </row>
    <row r="4417" spans="1:7" x14ac:dyDescent="0.25">
      <c r="A4417" t="s">
        <v>0</v>
      </c>
      <c r="B4417" t="s">
        <v>2141</v>
      </c>
      <c r="C4417">
        <v>6488183</v>
      </c>
      <c r="D4417" s="2">
        <v>2958465</v>
      </c>
      <c r="E4417" s="2">
        <v>45528</v>
      </c>
      <c r="F4417" s="28">
        <v>162.5</v>
      </c>
      <c r="G4417" t="s">
        <v>2</v>
      </c>
    </row>
    <row r="4418" spans="1:7" x14ac:dyDescent="0.25">
      <c r="A4418" t="s">
        <v>0</v>
      </c>
      <c r="B4418" t="s">
        <v>2141</v>
      </c>
      <c r="C4418">
        <v>6488184</v>
      </c>
      <c r="D4418" s="2">
        <v>2958465</v>
      </c>
      <c r="E4418" s="2">
        <v>45528</v>
      </c>
      <c r="F4418" s="28">
        <v>162.5</v>
      </c>
      <c r="G4418" t="s">
        <v>2</v>
      </c>
    </row>
    <row r="4419" spans="1:7" x14ac:dyDescent="0.25">
      <c r="A4419" t="s">
        <v>0</v>
      </c>
      <c r="B4419" t="s">
        <v>2141</v>
      </c>
      <c r="C4419">
        <v>6488400</v>
      </c>
      <c r="D4419" s="2">
        <v>2958465</v>
      </c>
      <c r="E4419" s="2">
        <v>45528</v>
      </c>
      <c r="F4419" s="28">
        <v>90</v>
      </c>
      <c r="G4419" t="s">
        <v>18</v>
      </c>
    </row>
    <row r="4420" spans="1:7" x14ac:dyDescent="0.25">
      <c r="A4420" t="s">
        <v>0</v>
      </c>
      <c r="B4420" t="s">
        <v>2141</v>
      </c>
      <c r="C4420">
        <v>6488401</v>
      </c>
      <c r="D4420" s="2">
        <v>2958465</v>
      </c>
      <c r="E4420" s="2">
        <v>45528</v>
      </c>
      <c r="F4420" s="28">
        <v>90</v>
      </c>
      <c r="G4420" t="s">
        <v>18</v>
      </c>
    </row>
    <row r="4421" spans="1:7" x14ac:dyDescent="0.25">
      <c r="A4421" t="s">
        <v>0</v>
      </c>
      <c r="B4421" t="s">
        <v>2141</v>
      </c>
      <c r="C4421">
        <v>6489000</v>
      </c>
      <c r="D4421" s="2">
        <v>2958465</v>
      </c>
      <c r="E4421" s="2">
        <v>45528</v>
      </c>
      <c r="F4421" s="28">
        <v>71</v>
      </c>
      <c r="G4421" t="s">
        <v>18</v>
      </c>
    </row>
    <row r="4422" spans="1:7" x14ac:dyDescent="0.25">
      <c r="A4422" t="s">
        <v>0</v>
      </c>
      <c r="B4422" t="s">
        <v>2141</v>
      </c>
      <c r="C4422">
        <v>6489183</v>
      </c>
      <c r="D4422" s="2">
        <v>2958465</v>
      </c>
      <c r="E4422" s="2">
        <v>45528</v>
      </c>
      <c r="F4422" s="28">
        <v>146.25</v>
      </c>
      <c r="G4422" t="s">
        <v>2</v>
      </c>
    </row>
    <row r="4423" spans="1:7" x14ac:dyDescent="0.25">
      <c r="A4423" t="s">
        <v>0</v>
      </c>
      <c r="B4423" t="s">
        <v>2141</v>
      </c>
      <c r="C4423">
        <v>6489184</v>
      </c>
      <c r="D4423" s="2">
        <v>2958465</v>
      </c>
      <c r="E4423" s="2">
        <v>45528</v>
      </c>
      <c r="F4423" s="28">
        <v>146.25</v>
      </c>
      <c r="G4423" t="s">
        <v>2</v>
      </c>
    </row>
    <row r="4424" spans="1:7" x14ac:dyDescent="0.25">
      <c r="A4424" t="s">
        <v>0</v>
      </c>
      <c r="B4424" t="s">
        <v>2141</v>
      </c>
      <c r="C4424">
        <v>6489400</v>
      </c>
      <c r="D4424" s="2">
        <v>2958465</v>
      </c>
      <c r="E4424" s="2">
        <v>45528</v>
      </c>
      <c r="F4424" s="28">
        <v>75</v>
      </c>
      <c r="G4424" t="s">
        <v>18</v>
      </c>
    </row>
    <row r="4425" spans="1:7" x14ac:dyDescent="0.25">
      <c r="A4425" t="s">
        <v>0</v>
      </c>
      <c r="B4425" t="s">
        <v>2141</v>
      </c>
      <c r="C4425">
        <v>6489401</v>
      </c>
      <c r="D4425" s="2">
        <v>2958465</v>
      </c>
      <c r="E4425" s="2">
        <v>45528</v>
      </c>
      <c r="F4425" s="28">
        <v>75</v>
      </c>
      <c r="G4425" t="s">
        <v>18</v>
      </c>
    </row>
    <row r="4426" spans="1:7" x14ac:dyDescent="0.25">
      <c r="A4426" t="s">
        <v>0</v>
      </c>
      <c r="B4426" t="s">
        <v>2141</v>
      </c>
      <c r="C4426">
        <v>6490000</v>
      </c>
      <c r="D4426" s="2">
        <v>2958465</v>
      </c>
      <c r="E4426" s="2">
        <v>45678</v>
      </c>
      <c r="F4426" s="28">
        <v>221</v>
      </c>
      <c r="G4426" t="s">
        <v>18</v>
      </c>
    </row>
    <row r="4427" spans="1:7" x14ac:dyDescent="0.25">
      <c r="A4427" t="s">
        <v>0</v>
      </c>
      <c r="B4427" t="s">
        <v>2141</v>
      </c>
      <c r="C4427">
        <v>6490400</v>
      </c>
      <c r="D4427" s="2">
        <v>2958465</v>
      </c>
      <c r="E4427" s="2">
        <v>45678</v>
      </c>
      <c r="F4427" s="28">
        <v>225</v>
      </c>
      <c r="G4427" t="s">
        <v>18</v>
      </c>
    </row>
    <row r="4428" spans="1:7" x14ac:dyDescent="0.25">
      <c r="A4428" t="s">
        <v>0</v>
      </c>
      <c r="B4428" t="s">
        <v>2141</v>
      </c>
      <c r="C4428">
        <v>6490401</v>
      </c>
      <c r="D4428" s="2">
        <v>2958465</v>
      </c>
      <c r="E4428" s="2">
        <v>45678</v>
      </c>
      <c r="F4428" s="28">
        <v>225</v>
      </c>
      <c r="G4428" t="s">
        <v>18</v>
      </c>
    </row>
    <row r="4429" spans="1:7" x14ac:dyDescent="0.25">
      <c r="A4429" t="s">
        <v>0</v>
      </c>
      <c r="B4429" t="s">
        <v>2141</v>
      </c>
      <c r="C4429">
        <v>6493000</v>
      </c>
      <c r="D4429" s="2">
        <v>2958465</v>
      </c>
      <c r="E4429" s="2">
        <v>45799</v>
      </c>
      <c r="F4429" s="28">
        <v>71</v>
      </c>
      <c r="G4429" t="s">
        <v>18</v>
      </c>
    </row>
    <row r="4430" spans="1:7" x14ac:dyDescent="0.25">
      <c r="A4430" t="s">
        <v>0</v>
      </c>
      <c r="B4430" t="s">
        <v>2141</v>
      </c>
      <c r="C4430">
        <v>6493400</v>
      </c>
      <c r="D4430" s="2">
        <v>2958465</v>
      </c>
      <c r="E4430" s="2">
        <v>45799</v>
      </c>
      <c r="F4430" s="28">
        <v>75</v>
      </c>
      <c r="G4430" t="s">
        <v>18</v>
      </c>
    </row>
    <row r="4431" spans="1:7" x14ac:dyDescent="0.25">
      <c r="A4431" t="s">
        <v>0</v>
      </c>
      <c r="B4431" t="s">
        <v>2141</v>
      </c>
      <c r="C4431">
        <v>6493401</v>
      </c>
      <c r="D4431" s="2">
        <v>2958465</v>
      </c>
      <c r="E4431" s="2">
        <v>45799</v>
      </c>
      <c r="F4431" s="28">
        <v>75</v>
      </c>
      <c r="G4431" t="s">
        <v>18</v>
      </c>
    </row>
    <row r="4432" spans="1:7" x14ac:dyDescent="0.25">
      <c r="A4432" t="s">
        <v>0</v>
      </c>
      <c r="B4432" t="s">
        <v>2141</v>
      </c>
      <c r="C4432">
        <v>6495000</v>
      </c>
      <c r="D4432" s="2">
        <v>2958465</v>
      </c>
      <c r="E4432" s="2">
        <v>45685</v>
      </c>
      <c r="F4432" s="28">
        <v>211</v>
      </c>
      <c r="G4432" t="s">
        <v>18</v>
      </c>
    </row>
    <row r="4433" spans="1:7" x14ac:dyDescent="0.25">
      <c r="A4433" t="s">
        <v>0</v>
      </c>
      <c r="B4433" t="s">
        <v>2141</v>
      </c>
      <c r="C4433">
        <v>6495183</v>
      </c>
      <c r="D4433" s="2">
        <v>2958465</v>
      </c>
      <c r="E4433" s="2">
        <v>45685</v>
      </c>
      <c r="F4433" s="28">
        <v>227.5</v>
      </c>
      <c r="G4433" t="s">
        <v>2</v>
      </c>
    </row>
    <row r="4434" spans="1:7" x14ac:dyDescent="0.25">
      <c r="A4434" t="s">
        <v>0</v>
      </c>
      <c r="B4434" t="s">
        <v>2141</v>
      </c>
      <c r="C4434">
        <v>6495185</v>
      </c>
      <c r="D4434" s="2">
        <v>2958465</v>
      </c>
      <c r="E4434" s="2">
        <v>45685</v>
      </c>
      <c r="F4434" s="28">
        <v>227.5</v>
      </c>
      <c r="G4434" t="s">
        <v>2</v>
      </c>
    </row>
    <row r="4435" spans="1:7" x14ac:dyDescent="0.25">
      <c r="A4435" t="s">
        <v>0</v>
      </c>
      <c r="B4435" t="s">
        <v>2141</v>
      </c>
      <c r="C4435">
        <v>6495400</v>
      </c>
      <c r="D4435" s="2">
        <v>2958465</v>
      </c>
      <c r="E4435" s="2">
        <v>45685</v>
      </c>
      <c r="F4435" s="28">
        <v>215</v>
      </c>
      <c r="G4435" t="s">
        <v>18</v>
      </c>
    </row>
    <row r="4436" spans="1:7" x14ac:dyDescent="0.25">
      <c r="A4436" t="s">
        <v>0</v>
      </c>
      <c r="B4436" t="s">
        <v>2141</v>
      </c>
      <c r="C4436">
        <v>6495401</v>
      </c>
      <c r="D4436" s="2">
        <v>2958465</v>
      </c>
      <c r="E4436" s="2">
        <v>45685</v>
      </c>
      <c r="F4436" s="28">
        <v>215</v>
      </c>
      <c r="G4436" t="s">
        <v>18</v>
      </c>
    </row>
    <row r="4437" spans="1:7" x14ac:dyDescent="0.25">
      <c r="A4437" t="s">
        <v>0</v>
      </c>
      <c r="B4437" t="s">
        <v>2141</v>
      </c>
      <c r="C4437">
        <v>6585268</v>
      </c>
      <c r="D4437" s="2">
        <v>2958465</v>
      </c>
      <c r="E4437" s="2">
        <v>39310</v>
      </c>
      <c r="F4437" s="28">
        <v>490.96</v>
      </c>
      <c r="G4437" t="s">
        <v>18</v>
      </c>
    </row>
    <row r="4438" spans="1:7" x14ac:dyDescent="0.25">
      <c r="A4438" t="s">
        <v>0</v>
      </c>
      <c r="B4438" t="s">
        <v>2141</v>
      </c>
      <c r="C4438">
        <v>6690000</v>
      </c>
      <c r="D4438" s="2">
        <v>2958465</v>
      </c>
      <c r="E4438" s="2">
        <v>44713</v>
      </c>
      <c r="F4438" s="28">
        <v>225</v>
      </c>
      <c r="G4438" t="s">
        <v>18</v>
      </c>
    </row>
    <row r="4439" spans="1:7" x14ac:dyDescent="0.25">
      <c r="A4439" t="s">
        <v>0</v>
      </c>
      <c r="B4439" t="s">
        <v>2141</v>
      </c>
      <c r="C4439">
        <v>6690400</v>
      </c>
      <c r="D4439" s="2">
        <v>2958465</v>
      </c>
      <c r="E4439" s="2">
        <v>44713</v>
      </c>
      <c r="F4439" s="28">
        <v>229</v>
      </c>
      <c r="G4439" t="s">
        <v>18</v>
      </c>
    </row>
    <row r="4440" spans="1:7" x14ac:dyDescent="0.25">
      <c r="A4440" t="s">
        <v>0</v>
      </c>
      <c r="B4440" t="s">
        <v>2141</v>
      </c>
      <c r="C4440">
        <v>6690401</v>
      </c>
      <c r="D4440" s="2">
        <v>2958465</v>
      </c>
      <c r="E4440" s="2">
        <v>44713</v>
      </c>
      <c r="F4440" s="28">
        <v>229</v>
      </c>
      <c r="G4440" t="s">
        <v>18</v>
      </c>
    </row>
    <row r="4441" spans="1:7" x14ac:dyDescent="0.25">
      <c r="A4441" t="s">
        <v>0</v>
      </c>
      <c r="B4441" t="s">
        <v>2141</v>
      </c>
      <c r="C4441">
        <v>6691000</v>
      </c>
      <c r="D4441" s="2">
        <v>2958465</v>
      </c>
      <c r="E4441" s="2">
        <v>43344</v>
      </c>
      <c r="F4441" s="28">
        <v>171</v>
      </c>
      <c r="G4441" t="s">
        <v>18</v>
      </c>
    </row>
    <row r="4442" spans="1:7" x14ac:dyDescent="0.25">
      <c r="A4442" t="s">
        <v>0</v>
      </c>
      <c r="B4442" t="s">
        <v>2141</v>
      </c>
      <c r="C4442">
        <v>6691400</v>
      </c>
      <c r="D4442" s="2">
        <v>2958465</v>
      </c>
      <c r="E4442" s="2">
        <v>44305</v>
      </c>
      <c r="F4442" s="28">
        <v>175</v>
      </c>
      <c r="G4442" t="s">
        <v>18</v>
      </c>
    </row>
    <row r="4443" spans="1:7" x14ac:dyDescent="0.25">
      <c r="A4443" t="s">
        <v>0</v>
      </c>
      <c r="B4443" t="s">
        <v>2141</v>
      </c>
      <c r="C4443">
        <v>6691401</v>
      </c>
      <c r="D4443" s="2">
        <v>2958465</v>
      </c>
      <c r="E4443" s="2">
        <v>44305</v>
      </c>
      <c r="F4443" s="28">
        <v>175</v>
      </c>
      <c r="G4443" t="s">
        <v>18</v>
      </c>
    </row>
    <row r="4444" spans="1:7" x14ac:dyDescent="0.25">
      <c r="A4444" t="s">
        <v>0</v>
      </c>
      <c r="B4444" t="s">
        <v>2141</v>
      </c>
      <c r="C4444">
        <v>6692000</v>
      </c>
      <c r="D4444" s="2">
        <v>2958465</v>
      </c>
      <c r="E4444" s="2">
        <v>43344</v>
      </c>
      <c r="F4444" s="28">
        <v>175</v>
      </c>
      <c r="G4444" t="s">
        <v>18</v>
      </c>
    </row>
    <row r="4445" spans="1:7" x14ac:dyDescent="0.25">
      <c r="A4445" t="s">
        <v>0</v>
      </c>
      <c r="B4445" t="s">
        <v>2141</v>
      </c>
      <c r="C4445">
        <v>6692400</v>
      </c>
      <c r="D4445" s="2">
        <v>2958465</v>
      </c>
      <c r="E4445" s="2">
        <v>44305</v>
      </c>
      <c r="F4445" s="28">
        <v>179</v>
      </c>
      <c r="G4445" t="s">
        <v>18</v>
      </c>
    </row>
    <row r="4446" spans="1:7" x14ac:dyDescent="0.25">
      <c r="A4446" t="s">
        <v>0</v>
      </c>
      <c r="B4446" t="s">
        <v>2141</v>
      </c>
      <c r="C4446">
        <v>6692401</v>
      </c>
      <c r="D4446" s="2">
        <v>2958465</v>
      </c>
      <c r="E4446" s="2">
        <v>44305</v>
      </c>
      <c r="F4446" s="28">
        <v>179</v>
      </c>
      <c r="G4446" t="s">
        <v>18</v>
      </c>
    </row>
    <row r="4447" spans="1:7" x14ac:dyDescent="0.25">
      <c r="A4447" t="s">
        <v>0</v>
      </c>
      <c r="B4447" t="s">
        <v>2141</v>
      </c>
      <c r="C4447">
        <v>6693000</v>
      </c>
      <c r="D4447" s="2">
        <v>2958465</v>
      </c>
      <c r="E4447" s="2">
        <v>43344</v>
      </c>
      <c r="F4447" s="28">
        <v>179</v>
      </c>
      <c r="G4447" t="s">
        <v>18</v>
      </c>
    </row>
    <row r="4448" spans="1:7" x14ac:dyDescent="0.25">
      <c r="A4448" t="s">
        <v>0</v>
      </c>
      <c r="B4448" t="s">
        <v>2141</v>
      </c>
      <c r="C4448">
        <v>6693400</v>
      </c>
      <c r="D4448" s="2">
        <v>2958465</v>
      </c>
      <c r="E4448" s="2">
        <v>44305</v>
      </c>
      <c r="F4448" s="28">
        <v>183</v>
      </c>
      <c r="G4448" t="s">
        <v>18</v>
      </c>
    </row>
    <row r="4449" spans="1:7" x14ac:dyDescent="0.25">
      <c r="A4449" t="s">
        <v>0</v>
      </c>
      <c r="B4449" t="s">
        <v>2141</v>
      </c>
      <c r="C4449">
        <v>6693401</v>
      </c>
      <c r="D4449" s="2">
        <v>2958465</v>
      </c>
      <c r="E4449" s="2">
        <v>44305</v>
      </c>
      <c r="F4449" s="28">
        <v>183</v>
      </c>
      <c r="G4449" t="s">
        <v>18</v>
      </c>
    </row>
    <row r="4450" spans="1:7" x14ac:dyDescent="0.25">
      <c r="A4450" t="s">
        <v>0</v>
      </c>
      <c r="B4450" t="s">
        <v>2141</v>
      </c>
      <c r="C4450">
        <v>6694000</v>
      </c>
      <c r="D4450" s="2">
        <v>2958465</v>
      </c>
      <c r="E4450" s="2">
        <v>43344</v>
      </c>
      <c r="F4450" s="28">
        <v>175</v>
      </c>
      <c r="G4450" t="s">
        <v>18</v>
      </c>
    </row>
    <row r="4451" spans="1:7" x14ac:dyDescent="0.25">
      <c r="A4451" t="s">
        <v>0</v>
      </c>
      <c r="B4451" t="s">
        <v>2141</v>
      </c>
      <c r="C4451">
        <v>6694400</v>
      </c>
      <c r="D4451" s="2">
        <v>2958465</v>
      </c>
      <c r="E4451" s="2">
        <v>44305</v>
      </c>
      <c r="F4451" s="28">
        <v>179</v>
      </c>
      <c r="G4451" t="s">
        <v>18</v>
      </c>
    </row>
    <row r="4452" spans="1:7" x14ac:dyDescent="0.25">
      <c r="A4452" t="s">
        <v>0</v>
      </c>
      <c r="B4452" t="s">
        <v>2141</v>
      </c>
      <c r="C4452">
        <v>6694401</v>
      </c>
      <c r="D4452" s="2">
        <v>2958465</v>
      </c>
      <c r="E4452" s="2">
        <v>44305</v>
      </c>
      <c r="F4452" s="28">
        <v>179</v>
      </c>
      <c r="G4452" t="s">
        <v>18</v>
      </c>
    </row>
    <row r="4453" spans="1:7" x14ac:dyDescent="0.25">
      <c r="A4453" t="s">
        <v>0</v>
      </c>
      <c r="B4453" t="s">
        <v>2141</v>
      </c>
      <c r="C4453">
        <v>6695000</v>
      </c>
      <c r="D4453" s="2">
        <v>2958465</v>
      </c>
      <c r="E4453" s="2">
        <v>44713</v>
      </c>
      <c r="F4453" s="28">
        <v>196</v>
      </c>
      <c r="G4453" t="s">
        <v>18</v>
      </c>
    </row>
    <row r="4454" spans="1:7" x14ac:dyDescent="0.25">
      <c r="A4454" t="s">
        <v>0</v>
      </c>
      <c r="B4454" t="s">
        <v>2141</v>
      </c>
      <c r="C4454">
        <v>6695400</v>
      </c>
      <c r="D4454" s="2">
        <v>2958465</v>
      </c>
      <c r="E4454" s="2">
        <v>44713</v>
      </c>
      <c r="F4454" s="28">
        <v>200</v>
      </c>
      <c r="G4454" t="s">
        <v>18</v>
      </c>
    </row>
    <row r="4455" spans="1:7" x14ac:dyDescent="0.25">
      <c r="A4455" t="s">
        <v>0</v>
      </c>
      <c r="B4455" t="s">
        <v>2141</v>
      </c>
      <c r="C4455">
        <v>6695401</v>
      </c>
      <c r="D4455" s="2">
        <v>2958465</v>
      </c>
      <c r="E4455" s="2">
        <v>44713</v>
      </c>
      <c r="F4455" s="28">
        <v>200</v>
      </c>
      <c r="G4455" t="s">
        <v>18</v>
      </c>
    </row>
    <row r="4456" spans="1:7" x14ac:dyDescent="0.25">
      <c r="A4456" t="s">
        <v>0</v>
      </c>
      <c r="B4456" t="s">
        <v>2141</v>
      </c>
      <c r="C4456">
        <v>6721000</v>
      </c>
      <c r="D4456" s="2">
        <v>2958465</v>
      </c>
      <c r="E4456" s="2">
        <v>44713</v>
      </c>
      <c r="F4456" s="28">
        <v>205</v>
      </c>
      <c r="G4456" t="s">
        <v>18</v>
      </c>
    </row>
    <row r="4457" spans="1:7" x14ac:dyDescent="0.25">
      <c r="A4457" t="s">
        <v>0</v>
      </c>
      <c r="B4457" t="s">
        <v>2141</v>
      </c>
      <c r="C4457">
        <v>6721400</v>
      </c>
      <c r="D4457" s="2">
        <v>2958465</v>
      </c>
      <c r="E4457" s="2">
        <v>44713</v>
      </c>
      <c r="F4457" s="28">
        <v>209</v>
      </c>
      <c r="G4457" t="s">
        <v>18</v>
      </c>
    </row>
    <row r="4458" spans="1:7" x14ac:dyDescent="0.25">
      <c r="A4458" t="s">
        <v>0</v>
      </c>
      <c r="B4458" t="s">
        <v>2141</v>
      </c>
      <c r="C4458">
        <v>6721401</v>
      </c>
      <c r="D4458" s="2">
        <v>2958465</v>
      </c>
      <c r="E4458" s="2">
        <v>44713</v>
      </c>
      <c r="F4458" s="28">
        <v>209</v>
      </c>
      <c r="G4458" t="s">
        <v>18</v>
      </c>
    </row>
    <row r="4459" spans="1:7" x14ac:dyDescent="0.25">
      <c r="A4459" t="s">
        <v>0</v>
      </c>
      <c r="B4459" t="s">
        <v>2141</v>
      </c>
      <c r="C4459">
        <v>6722000</v>
      </c>
      <c r="D4459" s="2">
        <v>2958465</v>
      </c>
      <c r="E4459" s="2">
        <v>44713</v>
      </c>
      <c r="F4459" s="28">
        <v>186</v>
      </c>
      <c r="G4459" t="s">
        <v>18</v>
      </c>
    </row>
    <row r="4460" spans="1:7" x14ac:dyDescent="0.25">
      <c r="A4460" t="s">
        <v>0</v>
      </c>
      <c r="B4460" t="s">
        <v>2141</v>
      </c>
      <c r="C4460">
        <v>6722400</v>
      </c>
      <c r="D4460" s="2">
        <v>2958465</v>
      </c>
      <c r="E4460" s="2">
        <v>44713</v>
      </c>
      <c r="F4460" s="28">
        <v>190</v>
      </c>
      <c r="G4460" t="s">
        <v>18</v>
      </c>
    </row>
    <row r="4461" spans="1:7" x14ac:dyDescent="0.25">
      <c r="A4461" t="s">
        <v>0</v>
      </c>
      <c r="B4461" t="s">
        <v>2141</v>
      </c>
      <c r="C4461">
        <v>6722401</v>
      </c>
      <c r="D4461" s="2">
        <v>2958465</v>
      </c>
      <c r="E4461" s="2">
        <v>44713</v>
      </c>
      <c r="F4461" s="28">
        <v>190</v>
      </c>
      <c r="G4461" t="s">
        <v>18</v>
      </c>
    </row>
    <row r="4462" spans="1:7" x14ac:dyDescent="0.25">
      <c r="A4462" t="s">
        <v>0</v>
      </c>
      <c r="B4462" t="s">
        <v>2141</v>
      </c>
      <c r="C4462">
        <v>6723000</v>
      </c>
      <c r="D4462" s="2">
        <v>2958465</v>
      </c>
      <c r="E4462" s="2">
        <v>43344</v>
      </c>
      <c r="F4462" s="28">
        <v>161</v>
      </c>
      <c r="G4462" t="s">
        <v>18</v>
      </c>
    </row>
    <row r="4463" spans="1:7" x14ac:dyDescent="0.25">
      <c r="A4463" t="s">
        <v>0</v>
      </c>
      <c r="B4463" t="s">
        <v>2141</v>
      </c>
      <c r="C4463">
        <v>6723400</v>
      </c>
      <c r="D4463" s="2">
        <v>2958465</v>
      </c>
      <c r="E4463" s="2">
        <v>44305</v>
      </c>
      <c r="F4463" s="28">
        <v>165</v>
      </c>
      <c r="G4463" t="s">
        <v>18</v>
      </c>
    </row>
    <row r="4464" spans="1:7" x14ac:dyDescent="0.25">
      <c r="A4464" t="s">
        <v>0</v>
      </c>
      <c r="B4464" t="s">
        <v>2141</v>
      </c>
      <c r="C4464">
        <v>6723401</v>
      </c>
      <c r="D4464" s="2">
        <v>2958465</v>
      </c>
      <c r="E4464" s="2">
        <v>44305</v>
      </c>
      <c r="F4464" s="28">
        <v>165</v>
      </c>
      <c r="G4464" t="s">
        <v>18</v>
      </c>
    </row>
    <row r="4465" spans="1:7" x14ac:dyDescent="0.25">
      <c r="A4465" t="s">
        <v>0</v>
      </c>
      <c r="B4465" t="s">
        <v>2141</v>
      </c>
      <c r="C4465">
        <v>6724000</v>
      </c>
      <c r="D4465" s="2">
        <v>2958465</v>
      </c>
      <c r="E4465" s="2">
        <v>43344</v>
      </c>
      <c r="F4465" s="28">
        <v>161</v>
      </c>
      <c r="G4465" t="s">
        <v>18</v>
      </c>
    </row>
    <row r="4466" spans="1:7" x14ac:dyDescent="0.25">
      <c r="A4466" t="s">
        <v>0</v>
      </c>
      <c r="B4466" t="s">
        <v>2141</v>
      </c>
      <c r="C4466">
        <v>6724400</v>
      </c>
      <c r="D4466" s="2">
        <v>2958465</v>
      </c>
      <c r="E4466" s="2">
        <v>44305</v>
      </c>
      <c r="F4466" s="28">
        <v>165</v>
      </c>
      <c r="G4466" t="s">
        <v>18</v>
      </c>
    </row>
    <row r="4467" spans="1:7" x14ac:dyDescent="0.25">
      <c r="A4467" t="s">
        <v>0</v>
      </c>
      <c r="B4467" t="s">
        <v>2141</v>
      </c>
      <c r="C4467">
        <v>6724401</v>
      </c>
      <c r="D4467" s="2">
        <v>2958465</v>
      </c>
      <c r="E4467" s="2">
        <v>44305</v>
      </c>
      <c r="F4467" s="28">
        <v>165</v>
      </c>
      <c r="G4467" t="s">
        <v>18</v>
      </c>
    </row>
    <row r="4468" spans="1:7" x14ac:dyDescent="0.25">
      <c r="A4468" t="s">
        <v>0</v>
      </c>
      <c r="B4468" t="s">
        <v>2141</v>
      </c>
      <c r="C4468">
        <v>6726000</v>
      </c>
      <c r="D4468" s="2">
        <v>2958465</v>
      </c>
      <c r="E4468" s="2">
        <v>43344</v>
      </c>
      <c r="F4468" s="28">
        <v>178</v>
      </c>
      <c r="G4468" t="s">
        <v>18</v>
      </c>
    </row>
    <row r="4469" spans="1:7" x14ac:dyDescent="0.25">
      <c r="A4469" t="s">
        <v>0</v>
      </c>
      <c r="B4469" t="s">
        <v>2141</v>
      </c>
      <c r="C4469">
        <v>6726400</v>
      </c>
      <c r="D4469" s="2">
        <v>2958465</v>
      </c>
      <c r="E4469" s="2">
        <v>44305</v>
      </c>
      <c r="F4469" s="28">
        <v>182</v>
      </c>
      <c r="G4469" t="s">
        <v>18</v>
      </c>
    </row>
    <row r="4470" spans="1:7" x14ac:dyDescent="0.25">
      <c r="A4470" t="s">
        <v>0</v>
      </c>
      <c r="B4470" t="s">
        <v>2141</v>
      </c>
      <c r="C4470">
        <v>6726401</v>
      </c>
      <c r="D4470" s="2">
        <v>2958465</v>
      </c>
      <c r="E4470" s="2">
        <v>44305</v>
      </c>
      <c r="F4470" s="28">
        <v>182</v>
      </c>
      <c r="G4470" t="s">
        <v>18</v>
      </c>
    </row>
    <row r="4471" spans="1:7" x14ac:dyDescent="0.25">
      <c r="A4471" t="s">
        <v>0</v>
      </c>
      <c r="B4471" t="s">
        <v>2141</v>
      </c>
      <c r="C4471">
        <v>6727000</v>
      </c>
      <c r="D4471" s="2">
        <v>2958465</v>
      </c>
      <c r="E4471" s="2">
        <v>43344</v>
      </c>
      <c r="F4471" s="28">
        <v>180</v>
      </c>
      <c r="G4471" t="s">
        <v>18</v>
      </c>
    </row>
    <row r="4472" spans="1:7" x14ac:dyDescent="0.25">
      <c r="A4472" t="s">
        <v>0</v>
      </c>
      <c r="B4472" t="s">
        <v>2141</v>
      </c>
      <c r="C4472">
        <v>6727400</v>
      </c>
      <c r="D4472" s="2">
        <v>2958465</v>
      </c>
      <c r="E4472" s="2">
        <v>44305</v>
      </c>
      <c r="F4472" s="28">
        <v>184</v>
      </c>
      <c r="G4472" t="s">
        <v>18</v>
      </c>
    </row>
    <row r="4473" spans="1:7" x14ac:dyDescent="0.25">
      <c r="A4473" t="s">
        <v>0</v>
      </c>
      <c r="B4473" t="s">
        <v>2141</v>
      </c>
      <c r="C4473">
        <v>6727401</v>
      </c>
      <c r="D4473" s="2">
        <v>2958465</v>
      </c>
      <c r="E4473" s="2">
        <v>44305</v>
      </c>
      <c r="F4473" s="28">
        <v>184</v>
      </c>
      <c r="G4473" t="s">
        <v>18</v>
      </c>
    </row>
    <row r="4474" spans="1:7" x14ac:dyDescent="0.25">
      <c r="A4474" t="s">
        <v>0</v>
      </c>
      <c r="B4474" t="s">
        <v>2141</v>
      </c>
      <c r="C4474">
        <v>6729000</v>
      </c>
      <c r="D4474" s="2">
        <v>2958465</v>
      </c>
      <c r="E4474" s="2">
        <v>44713</v>
      </c>
      <c r="F4474" s="28">
        <v>171</v>
      </c>
      <c r="G4474" t="s">
        <v>18</v>
      </c>
    </row>
    <row r="4475" spans="1:7" x14ac:dyDescent="0.25">
      <c r="A4475" t="s">
        <v>0</v>
      </c>
      <c r="B4475" t="s">
        <v>2141</v>
      </c>
      <c r="C4475">
        <v>6729400</v>
      </c>
      <c r="D4475" s="2">
        <v>2958465</v>
      </c>
      <c r="E4475" s="2">
        <v>44713</v>
      </c>
      <c r="F4475" s="28">
        <v>175</v>
      </c>
      <c r="G4475" t="s">
        <v>18</v>
      </c>
    </row>
    <row r="4476" spans="1:7" x14ac:dyDescent="0.25">
      <c r="A4476" t="s">
        <v>0</v>
      </c>
      <c r="B4476" t="s">
        <v>2141</v>
      </c>
      <c r="C4476">
        <v>6729401</v>
      </c>
      <c r="D4476" s="2">
        <v>2958465</v>
      </c>
      <c r="E4476" s="2">
        <v>44713</v>
      </c>
      <c r="F4476" s="28">
        <v>175</v>
      </c>
      <c r="G4476" t="s">
        <v>18</v>
      </c>
    </row>
    <row r="4477" spans="1:7" x14ac:dyDescent="0.25">
      <c r="A4477" t="s">
        <v>0</v>
      </c>
      <c r="B4477" t="s">
        <v>2141</v>
      </c>
      <c r="C4477">
        <v>6730000</v>
      </c>
      <c r="D4477" s="2">
        <v>2958465</v>
      </c>
      <c r="E4477" s="2">
        <v>43344</v>
      </c>
      <c r="F4477" s="28">
        <v>172</v>
      </c>
      <c r="G4477" t="s">
        <v>18</v>
      </c>
    </row>
    <row r="4478" spans="1:7" x14ac:dyDescent="0.25">
      <c r="A4478" t="s">
        <v>0</v>
      </c>
      <c r="B4478" t="s">
        <v>2141</v>
      </c>
      <c r="C4478">
        <v>6730400</v>
      </c>
      <c r="D4478" s="2">
        <v>2958465</v>
      </c>
      <c r="E4478" s="2">
        <v>44305</v>
      </c>
      <c r="F4478" s="28">
        <v>176</v>
      </c>
      <c r="G4478" t="s">
        <v>18</v>
      </c>
    </row>
    <row r="4479" spans="1:7" x14ac:dyDescent="0.25">
      <c r="A4479" t="s">
        <v>0</v>
      </c>
      <c r="B4479" t="s">
        <v>2141</v>
      </c>
      <c r="C4479">
        <v>6730401</v>
      </c>
      <c r="D4479" s="2">
        <v>2958465</v>
      </c>
      <c r="E4479" s="2">
        <v>44305</v>
      </c>
      <c r="F4479" s="28">
        <v>176</v>
      </c>
      <c r="G4479" t="s">
        <v>18</v>
      </c>
    </row>
    <row r="4480" spans="1:7" x14ac:dyDescent="0.25">
      <c r="A4480" t="s">
        <v>0</v>
      </c>
      <c r="B4480" t="s">
        <v>2141</v>
      </c>
      <c r="C4480">
        <v>6731000</v>
      </c>
      <c r="D4480" s="2">
        <v>2958465</v>
      </c>
      <c r="E4480" s="2">
        <v>43344</v>
      </c>
      <c r="F4480" s="28">
        <v>188</v>
      </c>
      <c r="G4480" t="s">
        <v>18</v>
      </c>
    </row>
    <row r="4481" spans="1:7" x14ac:dyDescent="0.25">
      <c r="A4481" t="s">
        <v>0</v>
      </c>
      <c r="B4481" t="s">
        <v>2141</v>
      </c>
      <c r="C4481">
        <v>6731400</v>
      </c>
      <c r="D4481" s="2">
        <v>2958465</v>
      </c>
      <c r="E4481" s="2">
        <v>44305</v>
      </c>
      <c r="F4481" s="28">
        <v>192</v>
      </c>
      <c r="G4481" t="s">
        <v>18</v>
      </c>
    </row>
    <row r="4482" spans="1:7" x14ac:dyDescent="0.25">
      <c r="A4482" t="s">
        <v>0</v>
      </c>
      <c r="B4482" t="s">
        <v>2141</v>
      </c>
      <c r="C4482">
        <v>6731401</v>
      </c>
      <c r="D4482" s="2">
        <v>2958465</v>
      </c>
      <c r="E4482" s="2">
        <v>44305</v>
      </c>
      <c r="F4482" s="28">
        <v>192</v>
      </c>
      <c r="G4482" t="s">
        <v>18</v>
      </c>
    </row>
    <row r="4483" spans="1:7" x14ac:dyDescent="0.25">
      <c r="A4483" t="s">
        <v>0</v>
      </c>
      <c r="B4483" t="s">
        <v>2141</v>
      </c>
      <c r="C4483">
        <v>6733000</v>
      </c>
      <c r="D4483" s="2">
        <v>2958465</v>
      </c>
      <c r="E4483" s="2">
        <v>44713</v>
      </c>
      <c r="F4483" s="28">
        <v>181</v>
      </c>
      <c r="G4483" t="s">
        <v>18</v>
      </c>
    </row>
    <row r="4484" spans="1:7" x14ac:dyDescent="0.25">
      <c r="A4484" t="s">
        <v>0</v>
      </c>
      <c r="B4484" t="s">
        <v>2141</v>
      </c>
      <c r="C4484">
        <v>6733400</v>
      </c>
      <c r="D4484" s="2">
        <v>2958465</v>
      </c>
      <c r="E4484" s="2">
        <v>44713</v>
      </c>
      <c r="F4484" s="28">
        <v>185</v>
      </c>
      <c r="G4484" t="s">
        <v>18</v>
      </c>
    </row>
    <row r="4485" spans="1:7" x14ac:dyDescent="0.25">
      <c r="A4485" t="s">
        <v>0</v>
      </c>
      <c r="B4485" t="s">
        <v>2141</v>
      </c>
      <c r="C4485">
        <v>6733401</v>
      </c>
      <c r="D4485" s="2">
        <v>2958465</v>
      </c>
      <c r="E4485" s="2">
        <v>44713</v>
      </c>
      <c r="F4485" s="28">
        <v>185</v>
      </c>
      <c r="G4485" t="s">
        <v>18</v>
      </c>
    </row>
    <row r="4486" spans="1:7" x14ac:dyDescent="0.25">
      <c r="A4486" t="s">
        <v>0</v>
      </c>
      <c r="B4486" t="s">
        <v>2141</v>
      </c>
      <c r="C4486">
        <v>6738000</v>
      </c>
      <c r="D4486" s="2">
        <v>2958465</v>
      </c>
      <c r="E4486" s="2">
        <v>44713</v>
      </c>
      <c r="F4486" s="28">
        <v>206</v>
      </c>
      <c r="G4486" t="s">
        <v>18</v>
      </c>
    </row>
    <row r="4487" spans="1:7" x14ac:dyDescent="0.25">
      <c r="A4487" t="s">
        <v>0</v>
      </c>
      <c r="B4487" t="s">
        <v>2141</v>
      </c>
      <c r="C4487">
        <v>6738400</v>
      </c>
      <c r="D4487" s="2">
        <v>2958465</v>
      </c>
      <c r="E4487" s="2">
        <v>44713</v>
      </c>
      <c r="F4487" s="28">
        <v>210</v>
      </c>
      <c r="G4487" t="s">
        <v>18</v>
      </c>
    </row>
    <row r="4488" spans="1:7" x14ac:dyDescent="0.25">
      <c r="A4488" t="s">
        <v>0</v>
      </c>
      <c r="B4488" t="s">
        <v>2141</v>
      </c>
      <c r="C4488">
        <v>6738401</v>
      </c>
      <c r="D4488" s="2">
        <v>2958465</v>
      </c>
      <c r="E4488" s="2">
        <v>44713</v>
      </c>
      <c r="F4488" s="28">
        <v>210</v>
      </c>
      <c r="G4488" t="s">
        <v>18</v>
      </c>
    </row>
    <row r="4489" spans="1:7" x14ac:dyDescent="0.25">
      <c r="A4489" t="s">
        <v>0</v>
      </c>
      <c r="B4489" t="s">
        <v>2141</v>
      </c>
      <c r="C4489">
        <v>6741000</v>
      </c>
      <c r="D4489" s="2">
        <v>2958465</v>
      </c>
      <c r="E4489" s="2">
        <v>44713</v>
      </c>
      <c r="F4489" s="28">
        <v>206</v>
      </c>
      <c r="G4489" t="s">
        <v>18</v>
      </c>
    </row>
    <row r="4490" spans="1:7" x14ac:dyDescent="0.25">
      <c r="A4490" t="s">
        <v>0</v>
      </c>
      <c r="B4490" t="s">
        <v>2141</v>
      </c>
      <c r="C4490">
        <v>6741400</v>
      </c>
      <c r="D4490" s="2">
        <v>2958465</v>
      </c>
      <c r="E4490" s="2">
        <v>44713</v>
      </c>
      <c r="F4490" s="28">
        <v>210</v>
      </c>
      <c r="G4490" t="s">
        <v>18</v>
      </c>
    </row>
    <row r="4491" spans="1:7" x14ac:dyDescent="0.25">
      <c r="A4491" t="s">
        <v>0</v>
      </c>
      <c r="B4491" t="s">
        <v>2141</v>
      </c>
      <c r="C4491">
        <v>6741401</v>
      </c>
      <c r="D4491" s="2">
        <v>2958465</v>
      </c>
      <c r="E4491" s="2">
        <v>44713</v>
      </c>
      <c r="F4491" s="28">
        <v>210</v>
      </c>
      <c r="G4491" t="s">
        <v>18</v>
      </c>
    </row>
    <row r="4492" spans="1:7" x14ac:dyDescent="0.25">
      <c r="A4492" t="s">
        <v>0</v>
      </c>
      <c r="B4492" t="s">
        <v>2141</v>
      </c>
      <c r="C4492">
        <v>6745000</v>
      </c>
      <c r="D4492" s="2">
        <v>2958465</v>
      </c>
      <c r="E4492" s="2">
        <v>44713</v>
      </c>
      <c r="F4492" s="28">
        <v>206</v>
      </c>
      <c r="G4492" t="s">
        <v>18</v>
      </c>
    </row>
    <row r="4493" spans="1:7" x14ac:dyDescent="0.25">
      <c r="A4493" t="s">
        <v>0</v>
      </c>
      <c r="B4493" t="s">
        <v>2141</v>
      </c>
      <c r="C4493">
        <v>6745400</v>
      </c>
      <c r="D4493" s="2">
        <v>2958465</v>
      </c>
      <c r="E4493" s="2">
        <v>44713</v>
      </c>
      <c r="F4493" s="28">
        <v>210</v>
      </c>
      <c r="G4493" t="s">
        <v>18</v>
      </c>
    </row>
    <row r="4494" spans="1:7" x14ac:dyDescent="0.25">
      <c r="A4494" t="s">
        <v>0</v>
      </c>
      <c r="B4494" t="s">
        <v>2141</v>
      </c>
      <c r="C4494">
        <v>6745401</v>
      </c>
      <c r="D4494" s="2">
        <v>2958465</v>
      </c>
      <c r="E4494" s="2">
        <v>44713</v>
      </c>
      <c r="F4494" s="28">
        <v>210</v>
      </c>
      <c r="G4494" t="s">
        <v>18</v>
      </c>
    </row>
    <row r="4495" spans="1:7" x14ac:dyDescent="0.25">
      <c r="A4495" t="s">
        <v>0</v>
      </c>
      <c r="B4495" t="s">
        <v>2141</v>
      </c>
      <c r="C4495">
        <v>6749000</v>
      </c>
      <c r="D4495" s="2">
        <v>2958465</v>
      </c>
      <c r="E4495" s="2">
        <v>44713</v>
      </c>
      <c r="F4495" s="28">
        <v>176</v>
      </c>
      <c r="G4495" t="s">
        <v>18</v>
      </c>
    </row>
    <row r="4496" spans="1:7" x14ac:dyDescent="0.25">
      <c r="A4496" t="s">
        <v>0</v>
      </c>
      <c r="B4496" t="s">
        <v>2141</v>
      </c>
      <c r="C4496">
        <v>6749400</v>
      </c>
      <c r="D4496" s="2">
        <v>2958465</v>
      </c>
      <c r="E4496" s="2">
        <v>44713</v>
      </c>
      <c r="F4496" s="28">
        <v>180</v>
      </c>
      <c r="G4496" t="s">
        <v>18</v>
      </c>
    </row>
    <row r="4497" spans="1:7" x14ac:dyDescent="0.25">
      <c r="A4497" t="s">
        <v>0</v>
      </c>
      <c r="B4497" t="s">
        <v>2141</v>
      </c>
      <c r="C4497">
        <v>6749401</v>
      </c>
      <c r="D4497" s="2">
        <v>2958465</v>
      </c>
      <c r="E4497" s="2">
        <v>44713</v>
      </c>
      <c r="F4497" s="28">
        <v>180</v>
      </c>
      <c r="G4497" t="s">
        <v>18</v>
      </c>
    </row>
    <row r="4498" spans="1:7" x14ac:dyDescent="0.25">
      <c r="A4498" t="s">
        <v>0</v>
      </c>
      <c r="B4498" t="s">
        <v>2141</v>
      </c>
      <c r="C4498">
        <v>6750000</v>
      </c>
      <c r="D4498" s="2">
        <v>2958465</v>
      </c>
      <c r="E4498" s="2">
        <v>44713</v>
      </c>
      <c r="F4498" s="28">
        <v>206</v>
      </c>
      <c r="G4498" t="s">
        <v>18</v>
      </c>
    </row>
    <row r="4499" spans="1:7" x14ac:dyDescent="0.25">
      <c r="A4499" t="s">
        <v>0</v>
      </c>
      <c r="B4499" t="s">
        <v>2141</v>
      </c>
      <c r="C4499">
        <v>6750400</v>
      </c>
      <c r="D4499" s="2">
        <v>2958465</v>
      </c>
      <c r="E4499" s="2">
        <v>44713</v>
      </c>
      <c r="F4499" s="28">
        <v>210</v>
      </c>
      <c r="G4499" t="s">
        <v>18</v>
      </c>
    </row>
    <row r="4500" spans="1:7" x14ac:dyDescent="0.25">
      <c r="A4500" t="s">
        <v>0</v>
      </c>
      <c r="B4500" t="s">
        <v>2141</v>
      </c>
      <c r="C4500">
        <v>6750401</v>
      </c>
      <c r="D4500" s="2">
        <v>2958465</v>
      </c>
      <c r="E4500" s="2">
        <v>44713</v>
      </c>
      <c r="F4500" s="28">
        <v>210</v>
      </c>
      <c r="G4500" t="s">
        <v>18</v>
      </c>
    </row>
    <row r="4501" spans="1:7" x14ac:dyDescent="0.25">
      <c r="A4501" t="s">
        <v>0</v>
      </c>
      <c r="B4501" t="s">
        <v>2141</v>
      </c>
      <c r="C4501">
        <v>6751000</v>
      </c>
      <c r="D4501" s="2">
        <v>2958465</v>
      </c>
      <c r="E4501" s="2">
        <v>44713</v>
      </c>
      <c r="F4501" s="28">
        <v>199</v>
      </c>
      <c r="G4501" t="s">
        <v>18</v>
      </c>
    </row>
    <row r="4502" spans="1:7" x14ac:dyDescent="0.25">
      <c r="A4502" t="s">
        <v>0</v>
      </c>
      <c r="B4502" t="s">
        <v>2141</v>
      </c>
      <c r="C4502">
        <v>6751400</v>
      </c>
      <c r="D4502" s="2">
        <v>2958465</v>
      </c>
      <c r="E4502" s="2">
        <v>44713</v>
      </c>
      <c r="F4502" s="28">
        <v>203</v>
      </c>
      <c r="G4502" t="s">
        <v>18</v>
      </c>
    </row>
    <row r="4503" spans="1:7" x14ac:dyDescent="0.25">
      <c r="A4503" t="s">
        <v>0</v>
      </c>
      <c r="B4503" t="s">
        <v>2141</v>
      </c>
      <c r="C4503">
        <v>6751401</v>
      </c>
      <c r="D4503" s="2">
        <v>2958465</v>
      </c>
      <c r="E4503" s="2">
        <v>44713</v>
      </c>
      <c r="F4503" s="28">
        <v>203</v>
      </c>
      <c r="G4503" t="s">
        <v>18</v>
      </c>
    </row>
    <row r="4504" spans="1:7" x14ac:dyDescent="0.25">
      <c r="A4504" t="s">
        <v>0</v>
      </c>
      <c r="B4504" t="s">
        <v>2141</v>
      </c>
      <c r="C4504">
        <v>6752000</v>
      </c>
      <c r="D4504" s="2">
        <v>2958465</v>
      </c>
      <c r="E4504" s="2">
        <v>44713</v>
      </c>
      <c r="F4504" s="28">
        <v>236</v>
      </c>
      <c r="G4504" t="s">
        <v>18</v>
      </c>
    </row>
    <row r="4505" spans="1:7" x14ac:dyDescent="0.25">
      <c r="A4505" t="s">
        <v>0</v>
      </c>
      <c r="B4505" t="s">
        <v>2141</v>
      </c>
      <c r="C4505">
        <v>6752400</v>
      </c>
      <c r="D4505" s="2">
        <v>2958465</v>
      </c>
      <c r="E4505" s="2">
        <v>44713</v>
      </c>
      <c r="F4505" s="28">
        <v>240</v>
      </c>
      <c r="G4505" t="s">
        <v>18</v>
      </c>
    </row>
    <row r="4506" spans="1:7" x14ac:dyDescent="0.25">
      <c r="A4506" t="s">
        <v>0</v>
      </c>
      <c r="B4506" t="s">
        <v>2141</v>
      </c>
      <c r="C4506">
        <v>6752401</v>
      </c>
      <c r="D4506" s="2">
        <v>2958465</v>
      </c>
      <c r="E4506" s="2">
        <v>44713</v>
      </c>
      <c r="F4506" s="28">
        <v>240</v>
      </c>
      <c r="G4506" t="s">
        <v>18</v>
      </c>
    </row>
    <row r="4507" spans="1:7" x14ac:dyDescent="0.25">
      <c r="A4507" t="s">
        <v>0</v>
      </c>
      <c r="B4507" t="s">
        <v>2141</v>
      </c>
      <c r="C4507">
        <v>6753000</v>
      </c>
      <c r="D4507" s="2">
        <v>2958465</v>
      </c>
      <c r="E4507" s="2">
        <v>44713</v>
      </c>
      <c r="F4507" s="28">
        <v>186</v>
      </c>
      <c r="G4507" t="s">
        <v>18</v>
      </c>
    </row>
    <row r="4508" spans="1:7" x14ac:dyDescent="0.25">
      <c r="A4508" t="s">
        <v>0</v>
      </c>
      <c r="B4508" t="s">
        <v>2141</v>
      </c>
      <c r="C4508">
        <v>6753400</v>
      </c>
      <c r="D4508" s="2">
        <v>2958465</v>
      </c>
      <c r="E4508" s="2">
        <v>44713</v>
      </c>
      <c r="F4508" s="28">
        <v>190</v>
      </c>
      <c r="G4508" t="s">
        <v>18</v>
      </c>
    </row>
    <row r="4509" spans="1:7" x14ac:dyDescent="0.25">
      <c r="A4509" t="s">
        <v>0</v>
      </c>
      <c r="B4509" t="s">
        <v>2141</v>
      </c>
      <c r="C4509">
        <v>6753401</v>
      </c>
      <c r="D4509" s="2">
        <v>2958465</v>
      </c>
      <c r="E4509" s="2">
        <v>44713</v>
      </c>
      <c r="F4509" s="28">
        <v>190</v>
      </c>
      <c r="G4509" t="s">
        <v>18</v>
      </c>
    </row>
    <row r="4510" spans="1:7" x14ac:dyDescent="0.25">
      <c r="A4510" t="s">
        <v>0</v>
      </c>
      <c r="B4510" t="s">
        <v>2141</v>
      </c>
      <c r="C4510">
        <v>6754000</v>
      </c>
      <c r="D4510" s="2">
        <v>2958465</v>
      </c>
      <c r="E4510" s="2">
        <v>44713</v>
      </c>
      <c r="F4510" s="28">
        <v>196</v>
      </c>
      <c r="G4510" t="s">
        <v>18</v>
      </c>
    </row>
    <row r="4511" spans="1:7" x14ac:dyDescent="0.25">
      <c r="A4511" t="s">
        <v>0</v>
      </c>
      <c r="B4511" t="s">
        <v>2141</v>
      </c>
      <c r="C4511">
        <v>6754400</v>
      </c>
      <c r="D4511" s="2">
        <v>2958465</v>
      </c>
      <c r="E4511" s="2">
        <v>44713</v>
      </c>
      <c r="F4511" s="28">
        <v>200</v>
      </c>
      <c r="G4511" t="s">
        <v>18</v>
      </c>
    </row>
    <row r="4512" spans="1:7" x14ac:dyDescent="0.25">
      <c r="A4512" t="s">
        <v>0</v>
      </c>
      <c r="B4512" t="s">
        <v>2141</v>
      </c>
      <c r="C4512">
        <v>6754401</v>
      </c>
      <c r="D4512" s="2">
        <v>2958465</v>
      </c>
      <c r="E4512" s="2">
        <v>44713</v>
      </c>
      <c r="F4512" s="28">
        <v>200</v>
      </c>
      <c r="G4512" t="s">
        <v>18</v>
      </c>
    </row>
    <row r="4513" spans="1:7" x14ac:dyDescent="0.25">
      <c r="A4513" t="s">
        <v>0</v>
      </c>
      <c r="B4513" t="s">
        <v>2141</v>
      </c>
      <c r="C4513">
        <v>6761000</v>
      </c>
      <c r="D4513" s="2">
        <v>2958465</v>
      </c>
      <c r="E4513" s="2">
        <v>44713</v>
      </c>
      <c r="F4513" s="28">
        <v>206</v>
      </c>
      <c r="G4513" t="s">
        <v>18</v>
      </c>
    </row>
    <row r="4514" spans="1:7" x14ac:dyDescent="0.25">
      <c r="A4514" t="s">
        <v>0</v>
      </c>
      <c r="B4514" t="s">
        <v>2141</v>
      </c>
      <c r="C4514">
        <v>6761400</v>
      </c>
      <c r="D4514" s="2">
        <v>2958465</v>
      </c>
      <c r="E4514" s="2">
        <v>44713</v>
      </c>
      <c r="F4514" s="28">
        <v>210</v>
      </c>
      <c r="G4514" t="s">
        <v>18</v>
      </c>
    </row>
    <row r="4515" spans="1:7" x14ac:dyDescent="0.25">
      <c r="A4515" t="s">
        <v>0</v>
      </c>
      <c r="B4515" t="s">
        <v>2141</v>
      </c>
      <c r="C4515">
        <v>6761401</v>
      </c>
      <c r="D4515" s="2">
        <v>2958465</v>
      </c>
      <c r="E4515" s="2">
        <v>44713</v>
      </c>
      <c r="F4515" s="28">
        <v>210</v>
      </c>
      <c r="G4515" t="s">
        <v>18</v>
      </c>
    </row>
    <row r="4516" spans="1:7" x14ac:dyDescent="0.25">
      <c r="A4516" t="s">
        <v>0</v>
      </c>
      <c r="B4516" t="s">
        <v>2141</v>
      </c>
      <c r="C4516">
        <v>6762000</v>
      </c>
      <c r="D4516" s="2">
        <v>2958465</v>
      </c>
      <c r="E4516" s="2">
        <v>44713</v>
      </c>
      <c r="F4516" s="28">
        <v>226</v>
      </c>
      <c r="G4516" t="s">
        <v>18</v>
      </c>
    </row>
    <row r="4517" spans="1:7" x14ac:dyDescent="0.25">
      <c r="A4517" t="s">
        <v>0</v>
      </c>
      <c r="B4517" t="s">
        <v>2141</v>
      </c>
      <c r="C4517">
        <v>6762400</v>
      </c>
      <c r="D4517" s="2">
        <v>2958465</v>
      </c>
      <c r="E4517" s="2">
        <v>44713</v>
      </c>
      <c r="F4517" s="28">
        <v>230</v>
      </c>
      <c r="G4517" t="s">
        <v>18</v>
      </c>
    </row>
    <row r="4518" spans="1:7" x14ac:dyDescent="0.25">
      <c r="A4518" t="s">
        <v>0</v>
      </c>
      <c r="B4518" t="s">
        <v>2141</v>
      </c>
      <c r="C4518">
        <v>6762401</v>
      </c>
      <c r="D4518" s="2">
        <v>2958465</v>
      </c>
      <c r="E4518" s="2">
        <v>44713</v>
      </c>
      <c r="F4518" s="28">
        <v>230</v>
      </c>
      <c r="G4518" t="s">
        <v>18</v>
      </c>
    </row>
    <row r="4519" spans="1:7" x14ac:dyDescent="0.25">
      <c r="A4519" t="s">
        <v>0</v>
      </c>
      <c r="B4519" t="s">
        <v>2141</v>
      </c>
      <c r="C4519">
        <v>6765000</v>
      </c>
      <c r="D4519" s="2">
        <v>2958465</v>
      </c>
      <c r="E4519" s="2">
        <v>43344</v>
      </c>
      <c r="F4519" s="28">
        <v>180</v>
      </c>
      <c r="G4519" t="s">
        <v>18</v>
      </c>
    </row>
    <row r="4520" spans="1:7" x14ac:dyDescent="0.25">
      <c r="A4520" t="s">
        <v>0</v>
      </c>
      <c r="B4520" t="s">
        <v>2141</v>
      </c>
      <c r="C4520">
        <v>6765400</v>
      </c>
      <c r="D4520" s="2">
        <v>2958465</v>
      </c>
      <c r="E4520" s="2">
        <v>44305</v>
      </c>
      <c r="F4520" s="28">
        <v>184</v>
      </c>
      <c r="G4520" t="s">
        <v>18</v>
      </c>
    </row>
    <row r="4521" spans="1:7" x14ac:dyDescent="0.25">
      <c r="A4521" t="s">
        <v>0</v>
      </c>
      <c r="B4521" t="s">
        <v>2141</v>
      </c>
      <c r="C4521">
        <v>6765401</v>
      </c>
      <c r="D4521" s="2">
        <v>2958465</v>
      </c>
      <c r="E4521" s="2">
        <v>44305</v>
      </c>
      <c r="F4521" s="28">
        <v>184</v>
      </c>
      <c r="G4521" t="s">
        <v>18</v>
      </c>
    </row>
    <row r="4522" spans="1:7" x14ac:dyDescent="0.25">
      <c r="A4522" t="s">
        <v>0</v>
      </c>
      <c r="B4522" t="s">
        <v>2141</v>
      </c>
      <c r="C4522">
        <v>6769000</v>
      </c>
      <c r="D4522" s="2">
        <v>2958465</v>
      </c>
      <c r="E4522" s="2">
        <v>43344</v>
      </c>
      <c r="F4522" s="28">
        <v>178</v>
      </c>
      <c r="G4522" t="s">
        <v>18</v>
      </c>
    </row>
    <row r="4523" spans="1:7" x14ac:dyDescent="0.25">
      <c r="A4523" t="s">
        <v>0</v>
      </c>
      <c r="B4523" t="s">
        <v>2141</v>
      </c>
      <c r="C4523">
        <v>6769400</v>
      </c>
      <c r="D4523" s="2">
        <v>2958465</v>
      </c>
      <c r="E4523" s="2">
        <v>44305</v>
      </c>
      <c r="F4523" s="28">
        <v>182</v>
      </c>
      <c r="G4523" t="s">
        <v>18</v>
      </c>
    </row>
    <row r="4524" spans="1:7" x14ac:dyDescent="0.25">
      <c r="A4524" t="s">
        <v>0</v>
      </c>
      <c r="B4524" t="s">
        <v>2141</v>
      </c>
      <c r="C4524">
        <v>6769401</v>
      </c>
      <c r="D4524" s="2">
        <v>2958465</v>
      </c>
      <c r="E4524" s="2">
        <v>44305</v>
      </c>
      <c r="F4524" s="28">
        <v>182</v>
      </c>
      <c r="G4524" t="s">
        <v>18</v>
      </c>
    </row>
    <row r="4525" spans="1:7" x14ac:dyDescent="0.25">
      <c r="A4525" t="s">
        <v>0</v>
      </c>
      <c r="B4525" t="s">
        <v>2141</v>
      </c>
      <c r="C4525">
        <v>6770000</v>
      </c>
      <c r="D4525" s="2">
        <v>2958465</v>
      </c>
      <c r="E4525" s="2">
        <v>44713</v>
      </c>
      <c r="F4525" s="28">
        <v>211</v>
      </c>
      <c r="G4525" t="s">
        <v>18</v>
      </c>
    </row>
    <row r="4526" spans="1:7" x14ac:dyDescent="0.25">
      <c r="A4526" t="s">
        <v>0</v>
      </c>
      <c r="B4526" t="s">
        <v>2141</v>
      </c>
      <c r="C4526">
        <v>6770400</v>
      </c>
      <c r="D4526" s="2">
        <v>2958465</v>
      </c>
      <c r="E4526" s="2">
        <v>44713</v>
      </c>
      <c r="F4526" s="28">
        <v>215</v>
      </c>
      <c r="G4526" t="s">
        <v>18</v>
      </c>
    </row>
    <row r="4527" spans="1:7" x14ac:dyDescent="0.25">
      <c r="A4527" t="s">
        <v>0</v>
      </c>
      <c r="B4527" t="s">
        <v>2141</v>
      </c>
      <c r="C4527">
        <v>6770401</v>
      </c>
      <c r="D4527" s="2">
        <v>2958465</v>
      </c>
      <c r="E4527" s="2">
        <v>44713</v>
      </c>
      <c r="F4527" s="28">
        <v>215</v>
      </c>
      <c r="G4527" t="s">
        <v>18</v>
      </c>
    </row>
    <row r="4528" spans="1:7" x14ac:dyDescent="0.25">
      <c r="A4528" t="s">
        <v>0</v>
      </c>
      <c r="B4528" t="s">
        <v>2141</v>
      </c>
      <c r="C4528">
        <v>6771000</v>
      </c>
      <c r="D4528" s="2">
        <v>2958465</v>
      </c>
      <c r="E4528" s="2">
        <v>43344</v>
      </c>
      <c r="F4528" s="28">
        <v>161</v>
      </c>
      <c r="G4528" t="s">
        <v>18</v>
      </c>
    </row>
    <row r="4529" spans="1:7" x14ac:dyDescent="0.25">
      <c r="A4529" t="s">
        <v>0</v>
      </c>
      <c r="B4529" t="s">
        <v>2141</v>
      </c>
      <c r="C4529">
        <v>6771400</v>
      </c>
      <c r="D4529" s="2">
        <v>2958465</v>
      </c>
      <c r="E4529" s="2">
        <v>44305</v>
      </c>
      <c r="F4529" s="28">
        <v>165</v>
      </c>
      <c r="G4529" t="s">
        <v>18</v>
      </c>
    </row>
    <row r="4530" spans="1:7" x14ac:dyDescent="0.25">
      <c r="A4530" t="s">
        <v>0</v>
      </c>
      <c r="B4530" t="s">
        <v>2141</v>
      </c>
      <c r="C4530">
        <v>6771401</v>
      </c>
      <c r="D4530" s="2">
        <v>2958465</v>
      </c>
      <c r="E4530" s="2">
        <v>44305</v>
      </c>
      <c r="F4530" s="28">
        <v>165</v>
      </c>
      <c r="G4530" t="s">
        <v>18</v>
      </c>
    </row>
    <row r="4531" spans="1:7" x14ac:dyDescent="0.25">
      <c r="A4531" t="s">
        <v>0</v>
      </c>
      <c r="B4531" t="s">
        <v>2141</v>
      </c>
      <c r="C4531">
        <v>6776000</v>
      </c>
      <c r="D4531" s="2">
        <v>2958465</v>
      </c>
      <c r="E4531" s="2">
        <v>44713</v>
      </c>
      <c r="F4531" s="28">
        <v>199</v>
      </c>
      <c r="G4531" t="s">
        <v>18</v>
      </c>
    </row>
    <row r="4532" spans="1:7" x14ac:dyDescent="0.25">
      <c r="A4532" t="s">
        <v>0</v>
      </c>
      <c r="B4532" t="s">
        <v>2141</v>
      </c>
      <c r="C4532">
        <v>6776400</v>
      </c>
      <c r="D4532" s="2">
        <v>2958465</v>
      </c>
      <c r="E4532" s="2">
        <v>44713</v>
      </c>
      <c r="F4532" s="28">
        <v>203</v>
      </c>
      <c r="G4532" t="s">
        <v>18</v>
      </c>
    </row>
    <row r="4533" spans="1:7" x14ac:dyDescent="0.25">
      <c r="A4533" t="s">
        <v>0</v>
      </c>
      <c r="B4533" t="s">
        <v>2141</v>
      </c>
      <c r="C4533">
        <v>6776401</v>
      </c>
      <c r="D4533" s="2">
        <v>2958465</v>
      </c>
      <c r="E4533" s="2">
        <v>44713</v>
      </c>
      <c r="F4533" s="28">
        <v>203</v>
      </c>
      <c r="G4533" t="s">
        <v>18</v>
      </c>
    </row>
    <row r="4534" spans="1:7" x14ac:dyDescent="0.25">
      <c r="A4534" t="s">
        <v>0</v>
      </c>
      <c r="B4534" t="s">
        <v>2141</v>
      </c>
      <c r="C4534">
        <v>6777000</v>
      </c>
      <c r="D4534" s="2">
        <v>2958465</v>
      </c>
      <c r="E4534" s="2">
        <v>44713</v>
      </c>
      <c r="F4534" s="28">
        <v>186</v>
      </c>
      <c r="G4534" t="s">
        <v>18</v>
      </c>
    </row>
    <row r="4535" spans="1:7" x14ac:dyDescent="0.25">
      <c r="A4535" t="s">
        <v>0</v>
      </c>
      <c r="B4535" t="s">
        <v>2141</v>
      </c>
      <c r="C4535">
        <v>6777400</v>
      </c>
      <c r="D4535" s="2">
        <v>2958465</v>
      </c>
      <c r="E4535" s="2">
        <v>44713</v>
      </c>
      <c r="F4535" s="28">
        <v>190</v>
      </c>
      <c r="G4535" t="s">
        <v>18</v>
      </c>
    </row>
    <row r="4536" spans="1:7" x14ac:dyDescent="0.25">
      <c r="A4536" t="s">
        <v>0</v>
      </c>
      <c r="B4536" t="s">
        <v>2141</v>
      </c>
      <c r="C4536">
        <v>6777401</v>
      </c>
      <c r="D4536" s="2">
        <v>2958465</v>
      </c>
      <c r="E4536" s="2">
        <v>44713</v>
      </c>
      <c r="F4536" s="28">
        <v>190</v>
      </c>
      <c r="G4536" t="s">
        <v>18</v>
      </c>
    </row>
    <row r="4537" spans="1:7" x14ac:dyDescent="0.25">
      <c r="A4537" t="s">
        <v>0</v>
      </c>
      <c r="B4537" t="s">
        <v>2141</v>
      </c>
      <c r="C4537">
        <v>6778000</v>
      </c>
      <c r="D4537" s="2">
        <v>2958465</v>
      </c>
      <c r="E4537" s="2">
        <v>44713</v>
      </c>
      <c r="F4537" s="28">
        <v>206</v>
      </c>
      <c r="G4537" t="s">
        <v>18</v>
      </c>
    </row>
    <row r="4538" spans="1:7" x14ac:dyDescent="0.25">
      <c r="A4538" t="s">
        <v>0</v>
      </c>
      <c r="B4538" t="s">
        <v>2141</v>
      </c>
      <c r="C4538">
        <v>6778400</v>
      </c>
      <c r="D4538" s="2">
        <v>2958465</v>
      </c>
      <c r="E4538" s="2">
        <v>44713</v>
      </c>
      <c r="F4538" s="28">
        <v>210</v>
      </c>
      <c r="G4538" t="s">
        <v>18</v>
      </c>
    </row>
    <row r="4539" spans="1:7" x14ac:dyDescent="0.25">
      <c r="A4539" t="s">
        <v>0</v>
      </c>
      <c r="B4539" t="s">
        <v>2141</v>
      </c>
      <c r="C4539">
        <v>6778401</v>
      </c>
      <c r="D4539" s="2">
        <v>2958465</v>
      </c>
      <c r="E4539" s="2">
        <v>44713</v>
      </c>
      <c r="F4539" s="28">
        <v>210</v>
      </c>
      <c r="G4539" t="s">
        <v>18</v>
      </c>
    </row>
    <row r="4540" spans="1:7" x14ac:dyDescent="0.25">
      <c r="A4540" t="s">
        <v>0</v>
      </c>
      <c r="B4540" t="s">
        <v>2141</v>
      </c>
      <c r="C4540">
        <v>6779000</v>
      </c>
      <c r="D4540" s="2">
        <v>2958465</v>
      </c>
      <c r="E4540" s="2">
        <v>44713</v>
      </c>
      <c r="F4540" s="28">
        <v>221</v>
      </c>
      <c r="G4540" t="s">
        <v>18</v>
      </c>
    </row>
    <row r="4541" spans="1:7" x14ac:dyDescent="0.25">
      <c r="A4541" t="s">
        <v>0</v>
      </c>
      <c r="B4541" t="s">
        <v>2141</v>
      </c>
      <c r="C4541">
        <v>6779400</v>
      </c>
      <c r="D4541" s="2">
        <v>2958465</v>
      </c>
      <c r="E4541" s="2">
        <v>44713</v>
      </c>
      <c r="F4541" s="28">
        <v>225</v>
      </c>
      <c r="G4541" t="s">
        <v>18</v>
      </c>
    </row>
    <row r="4542" spans="1:7" x14ac:dyDescent="0.25">
      <c r="A4542" t="s">
        <v>0</v>
      </c>
      <c r="B4542" t="s">
        <v>2141</v>
      </c>
      <c r="C4542">
        <v>6779401</v>
      </c>
      <c r="D4542" s="2">
        <v>2958465</v>
      </c>
      <c r="E4542" s="2">
        <v>44713</v>
      </c>
      <c r="F4542" s="28">
        <v>225</v>
      </c>
      <c r="G4542" t="s">
        <v>18</v>
      </c>
    </row>
    <row r="4543" spans="1:7" x14ac:dyDescent="0.25">
      <c r="A4543" t="s">
        <v>0</v>
      </c>
      <c r="B4543" t="s">
        <v>2141</v>
      </c>
      <c r="C4543">
        <v>6780000</v>
      </c>
      <c r="D4543" s="2">
        <v>2958465</v>
      </c>
      <c r="E4543" s="2">
        <v>44713</v>
      </c>
      <c r="F4543" s="28">
        <v>271</v>
      </c>
      <c r="G4543" t="s">
        <v>18</v>
      </c>
    </row>
    <row r="4544" spans="1:7" x14ac:dyDescent="0.25">
      <c r="A4544" t="s">
        <v>0</v>
      </c>
      <c r="B4544" t="s">
        <v>2141</v>
      </c>
      <c r="C4544">
        <v>6780400</v>
      </c>
      <c r="D4544" s="2">
        <v>2958465</v>
      </c>
      <c r="E4544" s="2">
        <v>44713</v>
      </c>
      <c r="F4544" s="28">
        <v>275</v>
      </c>
      <c r="G4544" t="s">
        <v>18</v>
      </c>
    </row>
    <row r="4545" spans="1:7" x14ac:dyDescent="0.25">
      <c r="A4545" t="s">
        <v>0</v>
      </c>
      <c r="B4545" t="s">
        <v>2141</v>
      </c>
      <c r="C4545">
        <v>6780401</v>
      </c>
      <c r="D4545" s="2">
        <v>2958465</v>
      </c>
      <c r="E4545" s="2">
        <v>44713</v>
      </c>
      <c r="F4545" s="28">
        <v>275</v>
      </c>
      <c r="G4545" t="s">
        <v>18</v>
      </c>
    </row>
    <row r="4546" spans="1:7" x14ac:dyDescent="0.25">
      <c r="A4546" t="s">
        <v>0</v>
      </c>
      <c r="B4546" t="s">
        <v>2141</v>
      </c>
      <c r="C4546">
        <v>6783000</v>
      </c>
      <c r="D4546" s="2">
        <v>2958465</v>
      </c>
      <c r="E4546" s="2">
        <v>44713</v>
      </c>
      <c r="F4546" s="28">
        <v>211</v>
      </c>
      <c r="G4546" t="s">
        <v>18</v>
      </c>
    </row>
    <row r="4547" spans="1:7" x14ac:dyDescent="0.25">
      <c r="A4547" t="s">
        <v>0</v>
      </c>
      <c r="B4547" t="s">
        <v>2141</v>
      </c>
      <c r="C4547">
        <v>6783400</v>
      </c>
      <c r="D4547" s="2">
        <v>2958465</v>
      </c>
      <c r="E4547" s="2">
        <v>44713</v>
      </c>
      <c r="F4547" s="28">
        <v>215</v>
      </c>
      <c r="G4547" t="s">
        <v>18</v>
      </c>
    </row>
    <row r="4548" spans="1:7" x14ac:dyDescent="0.25">
      <c r="A4548" t="s">
        <v>0</v>
      </c>
      <c r="B4548" t="s">
        <v>2141</v>
      </c>
      <c r="C4548">
        <v>6783401</v>
      </c>
      <c r="D4548" s="2">
        <v>2958465</v>
      </c>
      <c r="E4548" s="2">
        <v>44713</v>
      </c>
      <c r="F4548" s="28">
        <v>215</v>
      </c>
      <c r="G4548" t="s">
        <v>18</v>
      </c>
    </row>
    <row r="4549" spans="1:7" x14ac:dyDescent="0.25">
      <c r="A4549" t="s">
        <v>0</v>
      </c>
      <c r="B4549" t="s">
        <v>2141</v>
      </c>
      <c r="C4549">
        <v>6784000</v>
      </c>
      <c r="D4549" s="2">
        <v>2958465</v>
      </c>
      <c r="E4549" s="2">
        <v>45348</v>
      </c>
      <c r="F4549" s="28">
        <v>211</v>
      </c>
      <c r="G4549" t="s">
        <v>18</v>
      </c>
    </row>
    <row r="4550" spans="1:7" x14ac:dyDescent="0.25">
      <c r="A4550" t="s">
        <v>0</v>
      </c>
      <c r="B4550" t="s">
        <v>2141</v>
      </c>
      <c r="C4550">
        <v>6784400</v>
      </c>
      <c r="D4550" s="2">
        <v>2958465</v>
      </c>
      <c r="E4550" s="2">
        <v>45348</v>
      </c>
      <c r="F4550" s="28">
        <v>215</v>
      </c>
      <c r="G4550" t="s">
        <v>18</v>
      </c>
    </row>
    <row r="4551" spans="1:7" x14ac:dyDescent="0.25">
      <c r="A4551" t="s">
        <v>0</v>
      </c>
      <c r="B4551" t="s">
        <v>2141</v>
      </c>
      <c r="C4551">
        <v>6784401</v>
      </c>
      <c r="D4551" s="2">
        <v>2958465</v>
      </c>
      <c r="E4551" s="2">
        <v>45348</v>
      </c>
      <c r="F4551" s="28">
        <v>215</v>
      </c>
      <c r="G4551" t="s">
        <v>18</v>
      </c>
    </row>
    <row r="4552" spans="1:7" x14ac:dyDescent="0.25">
      <c r="A4552" t="s">
        <v>0</v>
      </c>
      <c r="B4552" t="s">
        <v>2141</v>
      </c>
      <c r="C4552">
        <v>6786000</v>
      </c>
      <c r="D4552" s="2">
        <v>2958465</v>
      </c>
      <c r="E4552" s="2">
        <v>44713</v>
      </c>
      <c r="F4552" s="28">
        <v>201</v>
      </c>
      <c r="G4552" t="s">
        <v>18</v>
      </c>
    </row>
    <row r="4553" spans="1:7" x14ac:dyDescent="0.25">
      <c r="A4553" t="s">
        <v>0</v>
      </c>
      <c r="B4553" t="s">
        <v>2141</v>
      </c>
      <c r="C4553">
        <v>6786400</v>
      </c>
      <c r="D4553" s="2">
        <v>2958465</v>
      </c>
      <c r="E4553" s="2">
        <v>44713</v>
      </c>
      <c r="F4553" s="28">
        <v>205</v>
      </c>
      <c r="G4553" t="s">
        <v>18</v>
      </c>
    </row>
    <row r="4554" spans="1:7" x14ac:dyDescent="0.25">
      <c r="A4554" t="s">
        <v>0</v>
      </c>
      <c r="B4554" t="s">
        <v>2141</v>
      </c>
      <c r="C4554">
        <v>6786401</v>
      </c>
      <c r="D4554" s="2">
        <v>2958465</v>
      </c>
      <c r="E4554" s="2">
        <v>44713</v>
      </c>
      <c r="F4554" s="28">
        <v>205</v>
      </c>
      <c r="G4554" t="s">
        <v>18</v>
      </c>
    </row>
    <row r="4555" spans="1:7" x14ac:dyDescent="0.25">
      <c r="A4555" t="s">
        <v>0</v>
      </c>
      <c r="B4555" t="s">
        <v>2141</v>
      </c>
      <c r="C4555">
        <v>6791000</v>
      </c>
      <c r="D4555" s="2">
        <v>2958465</v>
      </c>
      <c r="E4555" s="2">
        <v>44713</v>
      </c>
      <c r="F4555" s="28">
        <v>201</v>
      </c>
      <c r="G4555" t="s">
        <v>18</v>
      </c>
    </row>
    <row r="4556" spans="1:7" x14ac:dyDescent="0.25">
      <c r="A4556" t="s">
        <v>0</v>
      </c>
      <c r="B4556" t="s">
        <v>2141</v>
      </c>
      <c r="C4556">
        <v>6791400</v>
      </c>
      <c r="D4556" s="2">
        <v>2958465</v>
      </c>
      <c r="E4556" s="2">
        <v>44713</v>
      </c>
      <c r="F4556" s="28">
        <v>205</v>
      </c>
      <c r="G4556" t="s">
        <v>18</v>
      </c>
    </row>
    <row r="4557" spans="1:7" x14ac:dyDescent="0.25">
      <c r="A4557" t="s">
        <v>0</v>
      </c>
      <c r="B4557" t="s">
        <v>2141</v>
      </c>
      <c r="C4557">
        <v>6791401</v>
      </c>
      <c r="D4557" s="2">
        <v>2958465</v>
      </c>
      <c r="E4557" s="2">
        <v>44713</v>
      </c>
      <c r="F4557" s="28">
        <v>205</v>
      </c>
      <c r="G4557" t="s">
        <v>18</v>
      </c>
    </row>
    <row r="4558" spans="1:7" x14ac:dyDescent="0.25">
      <c r="A4558" t="s">
        <v>0</v>
      </c>
      <c r="B4558" t="s">
        <v>2141</v>
      </c>
      <c r="C4558">
        <v>6796000</v>
      </c>
      <c r="D4558" s="2">
        <v>2958465</v>
      </c>
      <c r="E4558" s="2">
        <v>44305</v>
      </c>
      <c r="F4558" s="28">
        <v>234</v>
      </c>
      <c r="G4558" t="s">
        <v>18</v>
      </c>
    </row>
    <row r="4559" spans="1:7" x14ac:dyDescent="0.25">
      <c r="A4559" t="s">
        <v>0</v>
      </c>
      <c r="B4559" t="s">
        <v>2141</v>
      </c>
      <c r="C4559">
        <v>6796400</v>
      </c>
      <c r="D4559" s="2">
        <v>2958465</v>
      </c>
      <c r="E4559" s="2">
        <v>44305</v>
      </c>
      <c r="F4559" s="28">
        <v>238</v>
      </c>
      <c r="G4559" t="s">
        <v>18</v>
      </c>
    </row>
    <row r="4560" spans="1:7" x14ac:dyDescent="0.25">
      <c r="A4560" t="s">
        <v>0</v>
      </c>
      <c r="B4560" t="s">
        <v>2141</v>
      </c>
      <c r="C4560">
        <v>6796401</v>
      </c>
      <c r="D4560" s="2">
        <v>2958465</v>
      </c>
      <c r="E4560" s="2">
        <v>44305</v>
      </c>
      <c r="F4560" s="28">
        <v>238</v>
      </c>
      <c r="G4560" t="s">
        <v>18</v>
      </c>
    </row>
    <row r="4561" spans="1:7" x14ac:dyDescent="0.25">
      <c r="A4561" t="s">
        <v>0</v>
      </c>
      <c r="B4561" t="s">
        <v>2141</v>
      </c>
      <c r="C4561">
        <v>7079000</v>
      </c>
      <c r="D4561" s="2">
        <v>2958465</v>
      </c>
      <c r="E4561" s="2">
        <v>45930</v>
      </c>
      <c r="F4561" s="28">
        <v>380</v>
      </c>
      <c r="G4561" t="s">
        <v>18</v>
      </c>
    </row>
    <row r="4562" spans="1:7" x14ac:dyDescent="0.25">
      <c r="A4562" t="s">
        <v>0</v>
      </c>
      <c r="B4562" t="s">
        <v>2141</v>
      </c>
      <c r="C4562">
        <v>7079400</v>
      </c>
      <c r="D4562" s="2">
        <v>2958465</v>
      </c>
      <c r="E4562" s="2">
        <v>45930</v>
      </c>
      <c r="F4562" s="28">
        <v>384</v>
      </c>
      <c r="G4562" t="s">
        <v>18</v>
      </c>
    </row>
    <row r="4563" spans="1:7" x14ac:dyDescent="0.25">
      <c r="A4563" t="s">
        <v>0</v>
      </c>
      <c r="B4563" t="s">
        <v>2141</v>
      </c>
      <c r="C4563">
        <v>7079401</v>
      </c>
      <c r="D4563" s="2">
        <v>2958465</v>
      </c>
      <c r="E4563" s="2">
        <v>45930</v>
      </c>
      <c r="F4563" s="28">
        <v>384</v>
      </c>
      <c r="G4563" t="s">
        <v>18</v>
      </c>
    </row>
    <row r="4564" spans="1:7" x14ac:dyDescent="0.25">
      <c r="A4564" t="s">
        <v>0</v>
      </c>
      <c r="B4564" t="s">
        <v>2141</v>
      </c>
      <c r="C4564">
        <v>7201000</v>
      </c>
      <c r="D4564" s="2">
        <v>2958465</v>
      </c>
      <c r="E4564" s="2">
        <v>44256</v>
      </c>
      <c r="F4564" s="28">
        <v>226</v>
      </c>
      <c r="G4564" t="s">
        <v>18</v>
      </c>
    </row>
    <row r="4565" spans="1:7" x14ac:dyDescent="0.25">
      <c r="A4565" t="s">
        <v>0</v>
      </c>
      <c r="B4565" t="s">
        <v>2141</v>
      </c>
      <c r="C4565">
        <v>7201400</v>
      </c>
      <c r="D4565" s="2">
        <v>2958465</v>
      </c>
      <c r="E4565" s="2">
        <v>44305</v>
      </c>
      <c r="F4565" s="28">
        <v>230</v>
      </c>
      <c r="G4565" t="s">
        <v>18</v>
      </c>
    </row>
    <row r="4566" spans="1:7" x14ac:dyDescent="0.25">
      <c r="A4566" t="s">
        <v>0</v>
      </c>
      <c r="B4566" t="s">
        <v>2141</v>
      </c>
      <c r="C4566">
        <v>7201401</v>
      </c>
      <c r="D4566" s="2">
        <v>2958465</v>
      </c>
      <c r="E4566" s="2">
        <v>44305</v>
      </c>
      <c r="F4566" s="28">
        <v>230</v>
      </c>
      <c r="G4566" t="s">
        <v>18</v>
      </c>
    </row>
    <row r="4567" spans="1:7" x14ac:dyDescent="0.25">
      <c r="A4567" t="s">
        <v>0</v>
      </c>
      <c r="B4567" t="s">
        <v>2141</v>
      </c>
      <c r="C4567">
        <v>7202000</v>
      </c>
      <c r="D4567" s="2">
        <v>2958465</v>
      </c>
      <c r="E4567" s="2">
        <v>45049</v>
      </c>
      <c r="F4567" s="28">
        <v>303.5</v>
      </c>
      <c r="G4567" t="s">
        <v>18</v>
      </c>
    </row>
    <row r="4568" spans="1:7" x14ac:dyDescent="0.25">
      <c r="A4568" t="s">
        <v>0</v>
      </c>
      <c r="B4568" t="s">
        <v>2141</v>
      </c>
      <c r="C4568">
        <v>7202271</v>
      </c>
      <c r="D4568" s="2">
        <v>2958465</v>
      </c>
      <c r="E4568" s="2">
        <v>45049</v>
      </c>
      <c r="F4568" s="28">
        <v>307.5</v>
      </c>
      <c r="G4568" t="s">
        <v>18</v>
      </c>
    </row>
    <row r="4569" spans="1:7" x14ac:dyDescent="0.25">
      <c r="A4569" t="s">
        <v>0</v>
      </c>
      <c r="B4569" t="s">
        <v>2141</v>
      </c>
      <c r="C4569">
        <v>7202400</v>
      </c>
      <c r="D4569" s="2">
        <v>2958465</v>
      </c>
      <c r="E4569" s="2">
        <v>45049</v>
      </c>
      <c r="F4569" s="28">
        <v>307.5</v>
      </c>
      <c r="G4569" t="s">
        <v>18</v>
      </c>
    </row>
    <row r="4570" spans="1:7" x14ac:dyDescent="0.25">
      <c r="A4570" t="s">
        <v>0</v>
      </c>
      <c r="B4570" t="s">
        <v>2141</v>
      </c>
      <c r="C4570">
        <v>7202401</v>
      </c>
      <c r="D4570" s="2">
        <v>2958465</v>
      </c>
      <c r="E4570" s="2">
        <v>45049</v>
      </c>
      <c r="F4570" s="28">
        <v>307.5</v>
      </c>
      <c r="G4570" t="s">
        <v>18</v>
      </c>
    </row>
    <row r="4571" spans="1:7" x14ac:dyDescent="0.25">
      <c r="A4571" t="s">
        <v>0</v>
      </c>
      <c r="B4571" t="s">
        <v>2141</v>
      </c>
      <c r="C4571">
        <v>7203000</v>
      </c>
      <c r="D4571" s="2">
        <v>2958465</v>
      </c>
      <c r="E4571" s="2">
        <v>44305</v>
      </c>
      <c r="F4571" s="28">
        <v>224</v>
      </c>
      <c r="G4571" t="s">
        <v>18</v>
      </c>
    </row>
    <row r="4572" spans="1:7" x14ac:dyDescent="0.25">
      <c r="A4572" t="s">
        <v>0</v>
      </c>
      <c r="B4572" t="s">
        <v>2141</v>
      </c>
      <c r="C4572">
        <v>7203400</v>
      </c>
      <c r="D4572" s="2">
        <v>2958465</v>
      </c>
      <c r="E4572" s="2">
        <v>44305</v>
      </c>
      <c r="F4572" s="28">
        <v>228</v>
      </c>
      <c r="G4572" t="s">
        <v>18</v>
      </c>
    </row>
    <row r="4573" spans="1:7" x14ac:dyDescent="0.25">
      <c r="A4573" t="s">
        <v>0</v>
      </c>
      <c r="B4573" t="s">
        <v>2141</v>
      </c>
      <c r="C4573">
        <v>7203401</v>
      </c>
      <c r="D4573" s="2">
        <v>2958465</v>
      </c>
      <c r="E4573" s="2">
        <v>44305</v>
      </c>
      <c r="F4573" s="28">
        <v>228</v>
      </c>
      <c r="G4573" t="s">
        <v>18</v>
      </c>
    </row>
    <row r="4574" spans="1:7" x14ac:dyDescent="0.25">
      <c r="A4574" t="s">
        <v>0</v>
      </c>
      <c r="B4574" t="s">
        <v>2141</v>
      </c>
      <c r="C4574">
        <v>7204000</v>
      </c>
      <c r="D4574" s="2">
        <v>2958465</v>
      </c>
      <c r="E4574" s="2">
        <v>45082</v>
      </c>
      <c r="F4574" s="28">
        <v>646</v>
      </c>
      <c r="G4574" t="s">
        <v>18</v>
      </c>
    </row>
    <row r="4575" spans="1:7" x14ac:dyDescent="0.25">
      <c r="A4575" t="s">
        <v>0</v>
      </c>
      <c r="B4575" t="s">
        <v>2141</v>
      </c>
      <c r="C4575">
        <v>7204183</v>
      </c>
      <c r="D4575" s="2">
        <v>2958465</v>
      </c>
      <c r="E4575" s="2">
        <v>45082</v>
      </c>
      <c r="F4575" s="28">
        <v>844.35</v>
      </c>
      <c r="G4575" t="s">
        <v>2</v>
      </c>
    </row>
    <row r="4576" spans="1:7" x14ac:dyDescent="0.25">
      <c r="A4576" t="s">
        <v>0</v>
      </c>
      <c r="B4576" t="s">
        <v>2141</v>
      </c>
      <c r="C4576">
        <v>7204184</v>
      </c>
      <c r="D4576" s="2">
        <v>2958465</v>
      </c>
      <c r="E4576" s="2">
        <v>45082</v>
      </c>
      <c r="F4576" s="28">
        <v>844.35</v>
      </c>
      <c r="G4576" t="s">
        <v>2</v>
      </c>
    </row>
    <row r="4577" spans="1:7" x14ac:dyDescent="0.25">
      <c r="A4577" t="s">
        <v>0</v>
      </c>
      <c r="B4577" t="s">
        <v>2141</v>
      </c>
      <c r="C4577">
        <v>7204211</v>
      </c>
      <c r="D4577" s="2">
        <v>2958465</v>
      </c>
      <c r="E4577" s="2">
        <v>45082</v>
      </c>
      <c r="F4577" s="28">
        <v>2859.35</v>
      </c>
      <c r="G4577" t="s">
        <v>2</v>
      </c>
    </row>
    <row r="4578" spans="1:7" x14ac:dyDescent="0.25">
      <c r="A4578" t="s">
        <v>0</v>
      </c>
      <c r="B4578" t="s">
        <v>2141</v>
      </c>
      <c r="C4578">
        <v>7204213</v>
      </c>
      <c r="D4578" s="2">
        <v>2958465</v>
      </c>
      <c r="E4578" s="2">
        <v>45082</v>
      </c>
      <c r="F4578" s="28">
        <v>2859.35</v>
      </c>
      <c r="G4578" t="s">
        <v>2</v>
      </c>
    </row>
    <row r="4579" spans="1:7" x14ac:dyDescent="0.25">
      <c r="A4579" t="s">
        <v>0</v>
      </c>
      <c r="B4579" t="s">
        <v>2141</v>
      </c>
      <c r="C4579">
        <v>7204221</v>
      </c>
      <c r="D4579" s="2">
        <v>2958465</v>
      </c>
      <c r="E4579" s="2">
        <v>45082</v>
      </c>
      <c r="F4579" s="28">
        <v>3249.35</v>
      </c>
      <c r="G4579" t="s">
        <v>2</v>
      </c>
    </row>
    <row r="4580" spans="1:7" x14ac:dyDescent="0.25">
      <c r="A4580" t="s">
        <v>0</v>
      </c>
      <c r="B4580" t="s">
        <v>2141</v>
      </c>
      <c r="C4580">
        <v>7204222</v>
      </c>
      <c r="D4580" s="2">
        <v>2958465</v>
      </c>
      <c r="E4580" s="2">
        <v>45082</v>
      </c>
      <c r="F4580" s="28">
        <v>3249.35</v>
      </c>
      <c r="G4580" t="s">
        <v>2</v>
      </c>
    </row>
    <row r="4581" spans="1:7" x14ac:dyDescent="0.25">
      <c r="A4581" t="s">
        <v>0</v>
      </c>
      <c r="B4581" t="s">
        <v>2141</v>
      </c>
      <c r="C4581">
        <v>7204400</v>
      </c>
      <c r="D4581" s="2">
        <v>2958465</v>
      </c>
      <c r="E4581" s="2">
        <v>45082</v>
      </c>
      <c r="F4581" s="28">
        <v>650</v>
      </c>
      <c r="G4581" t="s">
        <v>18</v>
      </c>
    </row>
    <row r="4582" spans="1:7" x14ac:dyDescent="0.25">
      <c r="A4582" t="s">
        <v>0</v>
      </c>
      <c r="B4582" t="s">
        <v>2141</v>
      </c>
      <c r="C4582">
        <v>7204401</v>
      </c>
      <c r="D4582" s="2">
        <v>2958465</v>
      </c>
      <c r="E4582" s="2">
        <v>45082</v>
      </c>
      <c r="F4582" s="28">
        <v>650</v>
      </c>
      <c r="G4582" t="s">
        <v>18</v>
      </c>
    </row>
    <row r="4583" spans="1:7" x14ac:dyDescent="0.25">
      <c r="A4583" t="s">
        <v>0</v>
      </c>
      <c r="B4583" t="s">
        <v>2141</v>
      </c>
      <c r="C4583">
        <v>7204403</v>
      </c>
      <c r="D4583" s="2">
        <v>2958465</v>
      </c>
      <c r="E4583" s="2">
        <v>45082</v>
      </c>
      <c r="F4583" s="28">
        <v>650</v>
      </c>
      <c r="G4583" t="s">
        <v>18</v>
      </c>
    </row>
    <row r="4584" spans="1:7" x14ac:dyDescent="0.25">
      <c r="A4584" t="s">
        <v>0</v>
      </c>
      <c r="B4584" t="s">
        <v>2141</v>
      </c>
      <c r="C4584">
        <v>7205000</v>
      </c>
      <c r="D4584" s="2">
        <v>2958465</v>
      </c>
      <c r="E4584" s="2">
        <v>45821</v>
      </c>
      <c r="F4584" s="28">
        <v>341</v>
      </c>
      <c r="G4584" t="s">
        <v>18</v>
      </c>
    </row>
    <row r="4585" spans="1:7" x14ac:dyDescent="0.25">
      <c r="A4585" t="s">
        <v>0</v>
      </c>
      <c r="B4585" t="s">
        <v>2141</v>
      </c>
      <c r="C4585">
        <v>7205183</v>
      </c>
      <c r="D4585" s="2">
        <v>2958465</v>
      </c>
      <c r="E4585" s="2">
        <v>44946</v>
      </c>
      <c r="F4585" s="28">
        <v>279.5</v>
      </c>
      <c r="G4585" t="s">
        <v>2</v>
      </c>
    </row>
    <row r="4586" spans="1:7" x14ac:dyDescent="0.25">
      <c r="A4586" t="s">
        <v>0</v>
      </c>
      <c r="B4586" t="s">
        <v>2141</v>
      </c>
      <c r="C4586">
        <v>7205184</v>
      </c>
      <c r="D4586" s="2">
        <v>2958465</v>
      </c>
      <c r="E4586" s="2">
        <v>44946</v>
      </c>
      <c r="F4586" s="28">
        <v>279.5</v>
      </c>
      <c r="G4586" t="s">
        <v>2</v>
      </c>
    </row>
    <row r="4587" spans="1:7" x14ac:dyDescent="0.25">
      <c r="A4587" t="s">
        <v>0</v>
      </c>
      <c r="B4587" t="s">
        <v>2141</v>
      </c>
      <c r="C4587">
        <v>7205221</v>
      </c>
      <c r="D4587" s="2">
        <v>2958465</v>
      </c>
      <c r="E4587" s="2">
        <v>45821</v>
      </c>
      <c r="F4587" s="28">
        <v>1274</v>
      </c>
      <c r="G4587" t="s">
        <v>2</v>
      </c>
    </row>
    <row r="4588" spans="1:7" x14ac:dyDescent="0.25">
      <c r="A4588" t="s">
        <v>0</v>
      </c>
      <c r="B4588" t="s">
        <v>2141</v>
      </c>
      <c r="C4588">
        <v>7205222</v>
      </c>
      <c r="D4588" s="2">
        <v>2958465</v>
      </c>
      <c r="E4588" s="2">
        <v>45821</v>
      </c>
      <c r="F4588" s="28">
        <v>1274</v>
      </c>
      <c r="G4588" t="s">
        <v>2</v>
      </c>
    </row>
    <row r="4589" spans="1:7" x14ac:dyDescent="0.25">
      <c r="A4589" t="s">
        <v>0</v>
      </c>
      <c r="B4589" t="s">
        <v>2141</v>
      </c>
      <c r="C4589">
        <v>7205271</v>
      </c>
      <c r="D4589" s="2">
        <v>2958465</v>
      </c>
      <c r="E4589" s="2">
        <v>44946</v>
      </c>
      <c r="F4589" s="28">
        <v>280</v>
      </c>
      <c r="G4589" t="s">
        <v>18</v>
      </c>
    </row>
    <row r="4590" spans="1:7" x14ac:dyDescent="0.25">
      <c r="A4590" t="s">
        <v>0</v>
      </c>
      <c r="B4590" t="s">
        <v>2141</v>
      </c>
      <c r="C4590">
        <v>7205400</v>
      </c>
      <c r="D4590" s="2">
        <v>2958465</v>
      </c>
      <c r="E4590" s="2">
        <v>45821</v>
      </c>
      <c r="F4590" s="28">
        <v>345</v>
      </c>
      <c r="G4590" t="s">
        <v>18</v>
      </c>
    </row>
    <row r="4591" spans="1:7" x14ac:dyDescent="0.25">
      <c r="A4591" t="s">
        <v>0</v>
      </c>
      <c r="B4591" t="s">
        <v>2141</v>
      </c>
      <c r="C4591">
        <v>7205401</v>
      </c>
      <c r="D4591" s="2">
        <v>2958465</v>
      </c>
      <c r="E4591" s="2">
        <v>45821</v>
      </c>
      <c r="F4591" s="28">
        <v>345</v>
      </c>
      <c r="G4591" t="s">
        <v>18</v>
      </c>
    </row>
    <row r="4592" spans="1:7" x14ac:dyDescent="0.25">
      <c r="A4592" t="s">
        <v>0</v>
      </c>
      <c r="B4592" t="s">
        <v>2141</v>
      </c>
      <c r="C4592">
        <v>7206000</v>
      </c>
      <c r="D4592" s="2">
        <v>2958465</v>
      </c>
      <c r="E4592" s="2">
        <v>45049</v>
      </c>
      <c r="F4592" s="28">
        <v>285.8</v>
      </c>
      <c r="G4592" t="s">
        <v>18</v>
      </c>
    </row>
    <row r="4593" spans="1:7" x14ac:dyDescent="0.25">
      <c r="A4593" t="s">
        <v>0</v>
      </c>
      <c r="B4593" t="s">
        <v>2141</v>
      </c>
      <c r="C4593">
        <v>7206271</v>
      </c>
      <c r="D4593" s="2">
        <v>2958465</v>
      </c>
      <c r="E4593" s="2">
        <v>45049</v>
      </c>
      <c r="F4593" s="28">
        <v>289.8</v>
      </c>
      <c r="G4593" t="s">
        <v>18</v>
      </c>
    </row>
    <row r="4594" spans="1:7" x14ac:dyDescent="0.25">
      <c r="A4594" t="s">
        <v>0</v>
      </c>
      <c r="B4594" t="s">
        <v>2141</v>
      </c>
      <c r="C4594">
        <v>7206400</v>
      </c>
      <c r="D4594" s="2">
        <v>2958465</v>
      </c>
      <c r="E4594" s="2">
        <v>45049</v>
      </c>
      <c r="F4594" s="28">
        <v>289.8</v>
      </c>
      <c r="G4594" t="s">
        <v>18</v>
      </c>
    </row>
    <row r="4595" spans="1:7" x14ac:dyDescent="0.25">
      <c r="A4595" t="s">
        <v>0</v>
      </c>
      <c r="B4595" t="s">
        <v>2141</v>
      </c>
      <c r="C4595">
        <v>7206401</v>
      </c>
      <c r="D4595" s="2">
        <v>2958465</v>
      </c>
      <c r="E4595" s="2">
        <v>45049</v>
      </c>
      <c r="F4595" s="28">
        <v>289.8</v>
      </c>
      <c r="G4595" t="s">
        <v>18</v>
      </c>
    </row>
    <row r="4596" spans="1:7" x14ac:dyDescent="0.25">
      <c r="A4596" t="s">
        <v>0</v>
      </c>
      <c r="B4596" t="s">
        <v>2141</v>
      </c>
      <c r="C4596">
        <v>7207000</v>
      </c>
      <c r="D4596" s="2">
        <v>2958465</v>
      </c>
      <c r="E4596" s="2">
        <v>45049</v>
      </c>
      <c r="F4596" s="28">
        <v>259.7</v>
      </c>
      <c r="G4596" t="s">
        <v>18</v>
      </c>
    </row>
    <row r="4597" spans="1:7" x14ac:dyDescent="0.25">
      <c r="A4597" t="s">
        <v>0</v>
      </c>
      <c r="B4597" t="s">
        <v>2141</v>
      </c>
      <c r="C4597">
        <v>7207271</v>
      </c>
      <c r="D4597" s="2">
        <v>2958465</v>
      </c>
      <c r="E4597" s="2">
        <v>45049</v>
      </c>
      <c r="F4597" s="28">
        <v>263.7</v>
      </c>
      <c r="G4597" t="s">
        <v>18</v>
      </c>
    </row>
    <row r="4598" spans="1:7" x14ac:dyDescent="0.25">
      <c r="A4598" t="s">
        <v>0</v>
      </c>
      <c r="B4598" t="s">
        <v>2141</v>
      </c>
      <c r="C4598">
        <v>7207400</v>
      </c>
      <c r="D4598" s="2">
        <v>2958465</v>
      </c>
      <c r="E4598" s="2">
        <v>45049</v>
      </c>
      <c r="F4598" s="28">
        <v>263.7</v>
      </c>
      <c r="G4598" t="s">
        <v>18</v>
      </c>
    </row>
    <row r="4599" spans="1:7" x14ac:dyDescent="0.25">
      <c r="A4599" t="s">
        <v>0</v>
      </c>
      <c r="B4599" t="s">
        <v>2141</v>
      </c>
      <c r="C4599">
        <v>7207401</v>
      </c>
      <c r="D4599" s="2">
        <v>2958465</v>
      </c>
      <c r="E4599" s="2">
        <v>45049</v>
      </c>
      <c r="F4599" s="28">
        <v>263.7</v>
      </c>
      <c r="G4599" t="s">
        <v>18</v>
      </c>
    </row>
    <row r="4600" spans="1:7" x14ac:dyDescent="0.25">
      <c r="A4600" t="s">
        <v>0</v>
      </c>
      <c r="B4600" t="s">
        <v>2141</v>
      </c>
      <c r="C4600">
        <v>7208000</v>
      </c>
      <c r="D4600" s="2">
        <v>2958465</v>
      </c>
      <c r="E4600" s="2">
        <v>45049</v>
      </c>
      <c r="F4600" s="28">
        <v>280</v>
      </c>
      <c r="G4600" t="s">
        <v>18</v>
      </c>
    </row>
    <row r="4601" spans="1:7" x14ac:dyDescent="0.25">
      <c r="A4601" t="s">
        <v>0</v>
      </c>
      <c r="B4601" t="s">
        <v>2141</v>
      </c>
      <c r="C4601">
        <v>7208271</v>
      </c>
      <c r="D4601" s="2">
        <v>2958465</v>
      </c>
      <c r="E4601" s="2">
        <v>45049</v>
      </c>
      <c r="F4601" s="28">
        <v>284</v>
      </c>
      <c r="G4601" t="s">
        <v>18</v>
      </c>
    </row>
    <row r="4602" spans="1:7" x14ac:dyDescent="0.25">
      <c r="A4602" t="s">
        <v>0</v>
      </c>
      <c r="B4602" t="s">
        <v>2141</v>
      </c>
      <c r="C4602">
        <v>7208400</v>
      </c>
      <c r="D4602" s="2">
        <v>2958465</v>
      </c>
      <c r="E4602" s="2">
        <v>45049</v>
      </c>
      <c r="F4602" s="28">
        <v>284</v>
      </c>
      <c r="G4602" t="s">
        <v>18</v>
      </c>
    </row>
    <row r="4603" spans="1:7" x14ac:dyDescent="0.25">
      <c r="A4603" t="s">
        <v>0</v>
      </c>
      <c r="B4603" t="s">
        <v>2141</v>
      </c>
      <c r="C4603">
        <v>7208401</v>
      </c>
      <c r="D4603" s="2">
        <v>2958465</v>
      </c>
      <c r="E4603" s="2">
        <v>45049</v>
      </c>
      <c r="F4603" s="28">
        <v>284</v>
      </c>
      <c r="G4603" t="s">
        <v>18</v>
      </c>
    </row>
    <row r="4604" spans="1:7" x14ac:dyDescent="0.25">
      <c r="A4604" t="s">
        <v>0</v>
      </c>
      <c r="B4604" t="s">
        <v>2141</v>
      </c>
      <c r="C4604">
        <v>7209000</v>
      </c>
      <c r="D4604" s="2">
        <v>2958465</v>
      </c>
      <c r="E4604" s="2">
        <v>45821</v>
      </c>
      <c r="F4604" s="28">
        <v>775</v>
      </c>
      <c r="G4604" t="s">
        <v>18</v>
      </c>
    </row>
    <row r="4605" spans="1:7" x14ac:dyDescent="0.25">
      <c r="A4605" t="s">
        <v>0</v>
      </c>
      <c r="B4605" t="s">
        <v>2141</v>
      </c>
      <c r="C4605">
        <v>7209183</v>
      </c>
      <c r="D4605" s="2">
        <v>2958465</v>
      </c>
      <c r="E4605" s="2">
        <v>45006</v>
      </c>
      <c r="F4605" s="28">
        <v>630.5</v>
      </c>
      <c r="G4605" t="s">
        <v>2</v>
      </c>
    </row>
    <row r="4606" spans="1:7" x14ac:dyDescent="0.25">
      <c r="A4606" t="s">
        <v>0</v>
      </c>
      <c r="B4606" t="s">
        <v>2141</v>
      </c>
      <c r="C4606">
        <v>7209184</v>
      </c>
      <c r="D4606" s="2">
        <v>2958465</v>
      </c>
      <c r="E4606" s="2">
        <v>45006</v>
      </c>
      <c r="F4606" s="28">
        <v>630.5</v>
      </c>
      <c r="G4606" t="s">
        <v>2</v>
      </c>
    </row>
    <row r="4607" spans="1:7" x14ac:dyDescent="0.25">
      <c r="A4607" t="s">
        <v>0</v>
      </c>
      <c r="B4607" t="s">
        <v>2141</v>
      </c>
      <c r="C4607">
        <v>7209211</v>
      </c>
      <c r="D4607" s="2">
        <v>2958465</v>
      </c>
      <c r="E4607" s="2">
        <v>45821</v>
      </c>
      <c r="F4607" s="28">
        <v>2525.25</v>
      </c>
      <c r="G4607" t="s">
        <v>2</v>
      </c>
    </row>
    <row r="4608" spans="1:7" x14ac:dyDescent="0.25">
      <c r="A4608" t="s">
        <v>0</v>
      </c>
      <c r="B4608" t="s">
        <v>2141</v>
      </c>
      <c r="C4608">
        <v>7209213</v>
      </c>
      <c r="D4608" s="2">
        <v>2958465</v>
      </c>
      <c r="E4608" s="2">
        <v>45821</v>
      </c>
      <c r="F4608" s="28">
        <v>2525.25</v>
      </c>
      <c r="G4608" t="s">
        <v>2</v>
      </c>
    </row>
    <row r="4609" spans="1:7" x14ac:dyDescent="0.25">
      <c r="A4609" t="s">
        <v>0</v>
      </c>
      <c r="B4609" t="s">
        <v>2141</v>
      </c>
      <c r="C4609">
        <v>7209233</v>
      </c>
      <c r="D4609" s="2">
        <v>2958465</v>
      </c>
      <c r="E4609" s="2">
        <v>45006</v>
      </c>
      <c r="F4609" s="28">
        <v>3152.5</v>
      </c>
      <c r="G4609" t="s">
        <v>2</v>
      </c>
    </row>
    <row r="4610" spans="1:7" x14ac:dyDescent="0.25">
      <c r="A4610" t="s">
        <v>0</v>
      </c>
      <c r="B4610" t="s">
        <v>2141</v>
      </c>
      <c r="C4610">
        <v>7209234</v>
      </c>
      <c r="D4610" s="2">
        <v>2958465</v>
      </c>
      <c r="E4610" s="2">
        <v>45006</v>
      </c>
      <c r="F4610" s="28">
        <v>3152.5</v>
      </c>
      <c r="G4610" t="s">
        <v>2</v>
      </c>
    </row>
    <row r="4611" spans="1:7" x14ac:dyDescent="0.25">
      <c r="A4611" t="s">
        <v>0</v>
      </c>
      <c r="B4611" t="s">
        <v>2141</v>
      </c>
      <c r="C4611">
        <v>7209400</v>
      </c>
      <c r="D4611" s="2">
        <v>2958465</v>
      </c>
      <c r="E4611" s="2">
        <v>45821</v>
      </c>
      <c r="F4611" s="28">
        <v>779</v>
      </c>
      <c r="G4611" t="s">
        <v>18</v>
      </c>
    </row>
    <row r="4612" spans="1:7" x14ac:dyDescent="0.25">
      <c r="A4612" t="s">
        <v>0</v>
      </c>
      <c r="B4612" t="s">
        <v>2141</v>
      </c>
      <c r="C4612">
        <v>7209401</v>
      </c>
      <c r="D4612" s="2">
        <v>2958465</v>
      </c>
      <c r="E4612" s="2">
        <v>45821</v>
      </c>
      <c r="F4612" s="28">
        <v>779</v>
      </c>
      <c r="G4612" t="s">
        <v>18</v>
      </c>
    </row>
    <row r="4613" spans="1:7" x14ac:dyDescent="0.25">
      <c r="A4613" t="s">
        <v>0</v>
      </c>
      <c r="B4613" t="s">
        <v>2141</v>
      </c>
      <c r="C4613">
        <v>7211000</v>
      </c>
      <c r="D4613" s="2">
        <v>2958465</v>
      </c>
      <c r="E4613" s="2">
        <v>44419</v>
      </c>
      <c r="F4613" s="28">
        <v>245</v>
      </c>
      <c r="G4613" t="s">
        <v>18</v>
      </c>
    </row>
    <row r="4614" spans="1:7" x14ac:dyDescent="0.25">
      <c r="A4614" t="s">
        <v>0</v>
      </c>
      <c r="B4614" t="s">
        <v>2141</v>
      </c>
      <c r="C4614">
        <v>7211183</v>
      </c>
      <c r="D4614" s="2">
        <v>2958465</v>
      </c>
      <c r="E4614" s="2">
        <v>45223</v>
      </c>
      <c r="F4614" s="28">
        <v>308.75</v>
      </c>
      <c r="G4614" t="s">
        <v>2</v>
      </c>
    </row>
    <row r="4615" spans="1:7" x14ac:dyDescent="0.25">
      <c r="A4615" t="s">
        <v>0</v>
      </c>
      <c r="B4615" t="s">
        <v>2141</v>
      </c>
      <c r="C4615">
        <v>7211184</v>
      </c>
      <c r="D4615" s="2">
        <v>2958465</v>
      </c>
      <c r="E4615" s="2">
        <v>45223</v>
      </c>
      <c r="F4615" s="28">
        <v>308.75</v>
      </c>
      <c r="G4615" t="s">
        <v>2</v>
      </c>
    </row>
    <row r="4616" spans="1:7" x14ac:dyDescent="0.25">
      <c r="A4616" t="s">
        <v>0</v>
      </c>
      <c r="B4616" t="s">
        <v>2141</v>
      </c>
      <c r="C4616">
        <v>7211211</v>
      </c>
      <c r="D4616" s="2">
        <v>2958465</v>
      </c>
      <c r="E4616" s="2">
        <v>45223</v>
      </c>
      <c r="F4616" s="28">
        <v>1058.2</v>
      </c>
      <c r="G4616" t="s">
        <v>2</v>
      </c>
    </row>
    <row r="4617" spans="1:7" x14ac:dyDescent="0.25">
      <c r="A4617" t="s">
        <v>0</v>
      </c>
      <c r="B4617" t="s">
        <v>2141</v>
      </c>
      <c r="C4617">
        <v>7211213</v>
      </c>
      <c r="D4617" s="2">
        <v>2958465</v>
      </c>
      <c r="E4617" s="2">
        <v>45223</v>
      </c>
      <c r="F4617" s="28">
        <v>1058.2</v>
      </c>
      <c r="G4617" t="s">
        <v>2</v>
      </c>
    </row>
    <row r="4618" spans="1:7" x14ac:dyDescent="0.25">
      <c r="A4618" t="s">
        <v>0</v>
      </c>
      <c r="B4618" t="s">
        <v>2141</v>
      </c>
      <c r="C4618">
        <v>7211221</v>
      </c>
      <c r="D4618" s="2">
        <v>2958465</v>
      </c>
      <c r="E4618" s="2">
        <v>45223</v>
      </c>
      <c r="F4618" s="28">
        <v>1209</v>
      </c>
      <c r="G4618" t="s">
        <v>2</v>
      </c>
    </row>
    <row r="4619" spans="1:7" x14ac:dyDescent="0.25">
      <c r="A4619" t="s">
        <v>0</v>
      </c>
      <c r="B4619" t="s">
        <v>2141</v>
      </c>
      <c r="C4619">
        <v>7211222</v>
      </c>
      <c r="D4619" s="2">
        <v>2958465</v>
      </c>
      <c r="E4619" s="2">
        <v>45223</v>
      </c>
      <c r="F4619" s="28">
        <v>1209</v>
      </c>
      <c r="G4619" t="s">
        <v>2</v>
      </c>
    </row>
    <row r="4620" spans="1:7" x14ac:dyDescent="0.25">
      <c r="A4620" t="s">
        <v>0</v>
      </c>
      <c r="B4620" t="s">
        <v>2141</v>
      </c>
      <c r="C4620">
        <v>7211400</v>
      </c>
      <c r="D4620" s="2">
        <v>2958465</v>
      </c>
      <c r="E4620" s="2">
        <v>44419</v>
      </c>
      <c r="F4620" s="28">
        <v>249</v>
      </c>
      <c r="G4620" t="s">
        <v>18</v>
      </c>
    </row>
    <row r="4621" spans="1:7" x14ac:dyDescent="0.25">
      <c r="A4621" t="s">
        <v>0</v>
      </c>
      <c r="B4621" t="s">
        <v>2141</v>
      </c>
      <c r="C4621">
        <v>7211401</v>
      </c>
      <c r="D4621" s="2">
        <v>2958465</v>
      </c>
      <c r="E4621" s="2">
        <v>44419</v>
      </c>
      <c r="F4621" s="28">
        <v>249</v>
      </c>
      <c r="G4621" t="s">
        <v>18</v>
      </c>
    </row>
    <row r="4622" spans="1:7" x14ac:dyDescent="0.25">
      <c r="A4622" t="s">
        <v>0</v>
      </c>
      <c r="B4622" t="s">
        <v>2141</v>
      </c>
      <c r="C4622">
        <v>7220000</v>
      </c>
      <c r="D4622" s="2">
        <v>2958465</v>
      </c>
      <c r="E4622" s="2">
        <v>44819</v>
      </c>
      <c r="F4622" s="28">
        <v>246</v>
      </c>
      <c r="G4622" t="s">
        <v>18</v>
      </c>
    </row>
    <row r="4623" spans="1:7" x14ac:dyDescent="0.25">
      <c r="A4623" t="s">
        <v>0</v>
      </c>
      <c r="B4623" t="s">
        <v>2141</v>
      </c>
      <c r="C4623">
        <v>7220400</v>
      </c>
      <c r="D4623" s="2">
        <v>2958465</v>
      </c>
      <c r="E4623" s="2">
        <v>44819</v>
      </c>
      <c r="F4623" s="28">
        <v>250</v>
      </c>
      <c r="G4623" t="s">
        <v>18</v>
      </c>
    </row>
    <row r="4624" spans="1:7" x14ac:dyDescent="0.25">
      <c r="A4624" t="s">
        <v>0</v>
      </c>
      <c r="B4624" t="s">
        <v>2141</v>
      </c>
      <c r="C4624">
        <v>7220401</v>
      </c>
      <c r="D4624" s="2">
        <v>2958465</v>
      </c>
      <c r="E4624" s="2">
        <v>44819</v>
      </c>
      <c r="F4624" s="28">
        <v>250</v>
      </c>
      <c r="G4624" t="s">
        <v>18</v>
      </c>
    </row>
    <row r="4625" spans="1:7" x14ac:dyDescent="0.25">
      <c r="A4625" t="s">
        <v>0</v>
      </c>
      <c r="B4625" t="s">
        <v>2141</v>
      </c>
      <c r="C4625">
        <v>7221000</v>
      </c>
      <c r="D4625" s="2">
        <v>2958465</v>
      </c>
      <c r="E4625" s="2">
        <v>44305</v>
      </c>
      <c r="F4625" s="28">
        <v>214</v>
      </c>
      <c r="G4625" t="s">
        <v>18</v>
      </c>
    </row>
    <row r="4626" spans="1:7" x14ac:dyDescent="0.25">
      <c r="A4626" t="s">
        <v>0</v>
      </c>
      <c r="B4626" t="s">
        <v>2141</v>
      </c>
      <c r="C4626">
        <v>7221400</v>
      </c>
      <c r="D4626" s="2">
        <v>2958465</v>
      </c>
      <c r="E4626" s="2">
        <v>44305</v>
      </c>
      <c r="F4626" s="28">
        <v>218</v>
      </c>
      <c r="G4626" t="s">
        <v>18</v>
      </c>
    </row>
    <row r="4627" spans="1:7" x14ac:dyDescent="0.25">
      <c r="A4627" t="s">
        <v>0</v>
      </c>
      <c r="B4627" t="s">
        <v>2141</v>
      </c>
      <c r="C4627">
        <v>7221401</v>
      </c>
      <c r="D4627" s="2">
        <v>2958465</v>
      </c>
      <c r="E4627" s="2">
        <v>44305</v>
      </c>
      <c r="F4627" s="28">
        <v>218</v>
      </c>
      <c r="G4627" t="s">
        <v>18</v>
      </c>
    </row>
    <row r="4628" spans="1:7" x14ac:dyDescent="0.25">
      <c r="A4628" t="s">
        <v>0</v>
      </c>
      <c r="B4628" t="s">
        <v>2141</v>
      </c>
      <c r="C4628">
        <v>7222000</v>
      </c>
      <c r="D4628" s="2">
        <v>2958465</v>
      </c>
      <c r="E4628" s="2">
        <v>44312</v>
      </c>
      <c r="F4628" s="28">
        <v>216</v>
      </c>
      <c r="G4628" t="s">
        <v>18</v>
      </c>
    </row>
    <row r="4629" spans="1:7" x14ac:dyDescent="0.25">
      <c r="A4629" t="s">
        <v>0</v>
      </c>
      <c r="B4629" t="s">
        <v>2141</v>
      </c>
      <c r="C4629">
        <v>7222400</v>
      </c>
      <c r="D4629" s="2">
        <v>2958465</v>
      </c>
      <c r="E4629" s="2">
        <v>44312</v>
      </c>
      <c r="F4629" s="28">
        <v>220</v>
      </c>
      <c r="G4629" t="s">
        <v>18</v>
      </c>
    </row>
    <row r="4630" spans="1:7" x14ac:dyDescent="0.25">
      <c r="A4630" t="s">
        <v>0</v>
      </c>
      <c r="B4630" t="s">
        <v>2141</v>
      </c>
      <c r="C4630">
        <v>7222401</v>
      </c>
      <c r="D4630" s="2">
        <v>2958465</v>
      </c>
      <c r="E4630" s="2">
        <v>44312</v>
      </c>
      <c r="F4630" s="28">
        <v>220</v>
      </c>
      <c r="G4630" t="s">
        <v>18</v>
      </c>
    </row>
    <row r="4631" spans="1:7" x14ac:dyDescent="0.25">
      <c r="A4631" t="s">
        <v>0</v>
      </c>
      <c r="B4631" t="s">
        <v>2141</v>
      </c>
      <c r="C4631">
        <v>7223000</v>
      </c>
      <c r="D4631" s="2">
        <v>2958465</v>
      </c>
      <c r="E4631" s="2">
        <v>44564</v>
      </c>
      <c r="F4631" s="28">
        <v>236</v>
      </c>
      <c r="G4631" t="s">
        <v>18</v>
      </c>
    </row>
    <row r="4632" spans="1:7" x14ac:dyDescent="0.25">
      <c r="A4632" t="s">
        <v>0</v>
      </c>
      <c r="B4632" t="s">
        <v>2141</v>
      </c>
      <c r="C4632">
        <v>7223183</v>
      </c>
      <c r="D4632" s="2">
        <v>2958465</v>
      </c>
      <c r="E4632" s="2">
        <v>44764</v>
      </c>
      <c r="F4632" s="28">
        <v>289.25</v>
      </c>
      <c r="G4632" t="s">
        <v>2</v>
      </c>
    </row>
    <row r="4633" spans="1:7" x14ac:dyDescent="0.25">
      <c r="A4633" t="s">
        <v>0</v>
      </c>
      <c r="B4633" t="s">
        <v>2141</v>
      </c>
      <c r="C4633">
        <v>7223184</v>
      </c>
      <c r="D4633" s="2">
        <v>2958465</v>
      </c>
      <c r="E4633" s="2">
        <v>44764</v>
      </c>
      <c r="F4633" s="28">
        <v>289.25</v>
      </c>
      <c r="G4633" t="s">
        <v>2</v>
      </c>
    </row>
    <row r="4634" spans="1:7" x14ac:dyDescent="0.25">
      <c r="A4634" t="s">
        <v>0</v>
      </c>
      <c r="B4634" t="s">
        <v>2141</v>
      </c>
      <c r="C4634">
        <v>7223242</v>
      </c>
      <c r="D4634" s="2">
        <v>2958465</v>
      </c>
      <c r="E4634" s="2">
        <v>44764</v>
      </c>
      <c r="F4634" s="28">
        <v>2808</v>
      </c>
      <c r="G4634" t="s">
        <v>3</v>
      </c>
    </row>
    <row r="4635" spans="1:7" x14ac:dyDescent="0.25">
      <c r="A4635" t="s">
        <v>0</v>
      </c>
      <c r="B4635" t="s">
        <v>2141</v>
      </c>
      <c r="C4635">
        <v>7223254</v>
      </c>
      <c r="D4635" s="2">
        <v>2958465</v>
      </c>
      <c r="E4635" s="2">
        <v>44764</v>
      </c>
      <c r="F4635" s="28">
        <v>5070</v>
      </c>
      <c r="G4635" t="s">
        <v>3</v>
      </c>
    </row>
    <row r="4636" spans="1:7" x14ac:dyDescent="0.25">
      <c r="A4636" t="s">
        <v>0</v>
      </c>
      <c r="B4636" t="s">
        <v>2141</v>
      </c>
      <c r="C4636">
        <v>7223256</v>
      </c>
      <c r="D4636" s="2">
        <v>2958465</v>
      </c>
      <c r="E4636" s="2">
        <v>44764</v>
      </c>
      <c r="F4636" s="28">
        <v>4192.5</v>
      </c>
      <c r="G4636" t="s">
        <v>3</v>
      </c>
    </row>
    <row r="4637" spans="1:7" x14ac:dyDescent="0.25">
      <c r="A4637" t="s">
        <v>0</v>
      </c>
      <c r="B4637" t="s">
        <v>2141</v>
      </c>
      <c r="C4637">
        <v>7223282</v>
      </c>
      <c r="D4637" s="2">
        <v>2958465</v>
      </c>
      <c r="E4637" s="2">
        <v>44764</v>
      </c>
      <c r="F4637" s="28">
        <v>3120</v>
      </c>
      <c r="G4637" t="s">
        <v>3</v>
      </c>
    </row>
    <row r="4638" spans="1:7" x14ac:dyDescent="0.25">
      <c r="A4638" t="s">
        <v>0</v>
      </c>
      <c r="B4638" t="s">
        <v>2141</v>
      </c>
      <c r="C4638">
        <v>7223283</v>
      </c>
      <c r="D4638" s="2">
        <v>2958465</v>
      </c>
      <c r="E4638" s="2">
        <v>44764</v>
      </c>
      <c r="F4638" s="28">
        <v>4485</v>
      </c>
      <c r="G4638" t="s">
        <v>3</v>
      </c>
    </row>
    <row r="4639" spans="1:7" x14ac:dyDescent="0.25">
      <c r="A4639" t="s">
        <v>0</v>
      </c>
      <c r="B4639" t="s">
        <v>2141</v>
      </c>
      <c r="C4639">
        <v>7223400</v>
      </c>
      <c r="D4639" s="2">
        <v>2958465</v>
      </c>
      <c r="E4639" s="2">
        <v>44564</v>
      </c>
      <c r="F4639" s="28">
        <v>240</v>
      </c>
      <c r="G4639" t="s">
        <v>18</v>
      </c>
    </row>
    <row r="4640" spans="1:7" x14ac:dyDescent="0.25">
      <c r="A4640" t="s">
        <v>0</v>
      </c>
      <c r="B4640" t="s">
        <v>2141</v>
      </c>
      <c r="C4640">
        <v>7223401</v>
      </c>
      <c r="D4640" s="2">
        <v>2958465</v>
      </c>
      <c r="E4640" s="2">
        <v>44564</v>
      </c>
      <c r="F4640" s="28">
        <v>240</v>
      </c>
      <c r="G4640" t="s">
        <v>18</v>
      </c>
    </row>
    <row r="4641" spans="1:7" x14ac:dyDescent="0.25">
      <c r="A4641" t="s">
        <v>0</v>
      </c>
      <c r="B4641" t="s">
        <v>2141</v>
      </c>
      <c r="C4641">
        <v>7224000</v>
      </c>
      <c r="D4641" s="2">
        <v>2958465</v>
      </c>
      <c r="E4641" s="2">
        <v>44695</v>
      </c>
      <c r="F4641" s="28">
        <v>196</v>
      </c>
      <c r="G4641" t="s">
        <v>18</v>
      </c>
    </row>
    <row r="4642" spans="1:7" x14ac:dyDescent="0.25">
      <c r="A4642" t="s">
        <v>0</v>
      </c>
      <c r="B4642" t="s">
        <v>2141</v>
      </c>
      <c r="C4642">
        <v>7224051</v>
      </c>
      <c r="D4642" s="2">
        <v>2958465</v>
      </c>
      <c r="E4642" s="2">
        <v>45780</v>
      </c>
      <c r="F4642" s="28">
        <v>1376.7</v>
      </c>
      <c r="G4642" t="s">
        <v>3</v>
      </c>
    </row>
    <row r="4643" spans="1:7" x14ac:dyDescent="0.25">
      <c r="A4643" t="s">
        <v>0</v>
      </c>
      <c r="B4643" t="s">
        <v>2141</v>
      </c>
      <c r="C4643">
        <v>7224096</v>
      </c>
      <c r="D4643" s="2">
        <v>2958465</v>
      </c>
      <c r="E4643" s="2">
        <v>45780</v>
      </c>
      <c r="F4643" s="28">
        <v>466.7</v>
      </c>
      <c r="G4643" t="s">
        <v>2</v>
      </c>
    </row>
    <row r="4644" spans="1:7" x14ac:dyDescent="0.25">
      <c r="A4644" t="s">
        <v>0</v>
      </c>
      <c r="B4644" t="s">
        <v>2141</v>
      </c>
      <c r="C4644">
        <v>7224183</v>
      </c>
      <c r="D4644" s="2">
        <v>2958465</v>
      </c>
      <c r="E4644" s="2">
        <v>45780</v>
      </c>
      <c r="F4644" s="28">
        <v>236.6</v>
      </c>
      <c r="G4644" t="s">
        <v>2</v>
      </c>
    </row>
    <row r="4645" spans="1:7" x14ac:dyDescent="0.25">
      <c r="A4645" t="s">
        <v>0</v>
      </c>
      <c r="B4645" t="s">
        <v>2141</v>
      </c>
      <c r="C4645">
        <v>7224184</v>
      </c>
      <c r="D4645" s="2">
        <v>2958465</v>
      </c>
      <c r="E4645" s="2">
        <v>45780</v>
      </c>
      <c r="F4645" s="28">
        <v>236.6</v>
      </c>
      <c r="G4645" t="s">
        <v>2</v>
      </c>
    </row>
    <row r="4646" spans="1:7" x14ac:dyDescent="0.25">
      <c r="A4646" t="s">
        <v>0</v>
      </c>
      <c r="B4646" t="s">
        <v>2141</v>
      </c>
      <c r="C4646">
        <v>7224196</v>
      </c>
      <c r="D4646" s="2">
        <v>2958465</v>
      </c>
      <c r="E4646" s="2">
        <v>45780</v>
      </c>
      <c r="F4646" s="28">
        <v>466.7</v>
      </c>
      <c r="G4646" t="s">
        <v>2</v>
      </c>
    </row>
    <row r="4647" spans="1:7" x14ac:dyDescent="0.25">
      <c r="A4647" t="s">
        <v>0</v>
      </c>
      <c r="B4647" t="s">
        <v>2141</v>
      </c>
      <c r="C4647">
        <v>7224233</v>
      </c>
      <c r="D4647" s="2">
        <v>2958465</v>
      </c>
      <c r="E4647" s="2">
        <v>45780</v>
      </c>
      <c r="F4647" s="28">
        <v>1146.5999999999999</v>
      </c>
      <c r="G4647" t="s">
        <v>2</v>
      </c>
    </row>
    <row r="4648" spans="1:7" x14ac:dyDescent="0.25">
      <c r="A4648" t="s">
        <v>0</v>
      </c>
      <c r="B4648" t="s">
        <v>2141</v>
      </c>
      <c r="C4648">
        <v>7224234</v>
      </c>
      <c r="D4648" s="2">
        <v>2958465</v>
      </c>
      <c r="E4648" s="2">
        <v>45780</v>
      </c>
      <c r="F4648" s="28">
        <v>1146.5999999999999</v>
      </c>
      <c r="G4648" t="s">
        <v>2</v>
      </c>
    </row>
    <row r="4649" spans="1:7" x14ac:dyDescent="0.25">
      <c r="A4649" t="s">
        <v>0</v>
      </c>
      <c r="B4649" t="s">
        <v>2141</v>
      </c>
      <c r="C4649">
        <v>7224251</v>
      </c>
      <c r="D4649" s="2">
        <v>2958465</v>
      </c>
      <c r="E4649" s="2">
        <v>45780</v>
      </c>
      <c r="F4649" s="28">
        <v>1705.6</v>
      </c>
      <c r="G4649" t="s">
        <v>3</v>
      </c>
    </row>
    <row r="4650" spans="1:7" x14ac:dyDescent="0.25">
      <c r="A4650" t="s">
        <v>0</v>
      </c>
      <c r="B4650" t="s">
        <v>2141</v>
      </c>
      <c r="C4650">
        <v>7224400</v>
      </c>
      <c r="D4650" s="2">
        <v>2958465</v>
      </c>
      <c r="E4650" s="2">
        <v>44695</v>
      </c>
      <c r="F4650" s="28">
        <v>200</v>
      </c>
      <c r="G4650" t="s">
        <v>18</v>
      </c>
    </row>
    <row r="4651" spans="1:7" x14ac:dyDescent="0.25">
      <c r="A4651" t="s">
        <v>0</v>
      </c>
      <c r="B4651" t="s">
        <v>2141</v>
      </c>
      <c r="C4651">
        <v>7225000</v>
      </c>
      <c r="D4651" s="2">
        <v>2958465</v>
      </c>
      <c r="E4651" s="2">
        <v>44695</v>
      </c>
      <c r="F4651" s="28">
        <v>196</v>
      </c>
      <c r="G4651" t="s">
        <v>18</v>
      </c>
    </row>
    <row r="4652" spans="1:7" x14ac:dyDescent="0.25">
      <c r="A4652" t="s">
        <v>0</v>
      </c>
      <c r="B4652" t="s">
        <v>2141</v>
      </c>
      <c r="C4652">
        <v>7225183</v>
      </c>
      <c r="D4652" s="2">
        <v>2958465</v>
      </c>
      <c r="E4652" s="2">
        <v>45780</v>
      </c>
      <c r="F4652" s="28">
        <v>243.1</v>
      </c>
      <c r="G4652" t="s">
        <v>2</v>
      </c>
    </row>
    <row r="4653" spans="1:7" x14ac:dyDescent="0.25">
      <c r="A4653" t="s">
        <v>0</v>
      </c>
      <c r="B4653" t="s">
        <v>2141</v>
      </c>
      <c r="C4653">
        <v>7225184</v>
      </c>
      <c r="D4653" s="2">
        <v>2958465</v>
      </c>
      <c r="E4653" s="2">
        <v>45780</v>
      </c>
      <c r="F4653" s="28">
        <v>243.1</v>
      </c>
      <c r="G4653" t="s">
        <v>2</v>
      </c>
    </row>
    <row r="4654" spans="1:7" x14ac:dyDescent="0.25">
      <c r="A4654" t="s">
        <v>0</v>
      </c>
      <c r="B4654" t="s">
        <v>2141</v>
      </c>
      <c r="C4654">
        <v>7225242</v>
      </c>
      <c r="D4654" s="2">
        <v>2958465</v>
      </c>
      <c r="E4654" s="2">
        <v>45780</v>
      </c>
      <c r="F4654" s="28">
        <v>2332.85</v>
      </c>
      <c r="G4654" t="s">
        <v>3</v>
      </c>
    </row>
    <row r="4655" spans="1:7" x14ac:dyDescent="0.25">
      <c r="A4655" t="s">
        <v>0</v>
      </c>
      <c r="B4655" t="s">
        <v>2141</v>
      </c>
      <c r="C4655">
        <v>7225251</v>
      </c>
      <c r="D4655" s="2">
        <v>2958465</v>
      </c>
      <c r="E4655" s="2">
        <v>44842</v>
      </c>
      <c r="F4655" s="28">
        <v>1657.5</v>
      </c>
      <c r="G4655" t="s">
        <v>3</v>
      </c>
    </row>
    <row r="4656" spans="1:7" x14ac:dyDescent="0.25">
      <c r="A4656" t="s">
        <v>0</v>
      </c>
      <c r="B4656" t="s">
        <v>2141</v>
      </c>
      <c r="C4656">
        <v>7225400</v>
      </c>
      <c r="D4656" s="2">
        <v>2958465</v>
      </c>
      <c r="E4656" s="2">
        <v>44695</v>
      </c>
      <c r="F4656" s="28">
        <v>200</v>
      </c>
      <c r="G4656" t="s">
        <v>18</v>
      </c>
    </row>
    <row r="4657" spans="1:7" x14ac:dyDescent="0.25">
      <c r="A4657" t="s">
        <v>0</v>
      </c>
      <c r="B4657" t="s">
        <v>2141</v>
      </c>
      <c r="C4657">
        <v>7226000</v>
      </c>
      <c r="D4657" s="2">
        <v>2958465</v>
      </c>
      <c r="E4657" s="2">
        <v>44886</v>
      </c>
      <c r="F4657" s="28">
        <v>232</v>
      </c>
      <c r="G4657" t="s">
        <v>18</v>
      </c>
    </row>
    <row r="4658" spans="1:7" x14ac:dyDescent="0.25">
      <c r="A4658" t="s">
        <v>0</v>
      </c>
      <c r="B4658" t="s">
        <v>2141</v>
      </c>
      <c r="C4658">
        <v>7226183</v>
      </c>
      <c r="D4658" s="2">
        <v>2958465</v>
      </c>
      <c r="E4658" s="2">
        <v>45780</v>
      </c>
      <c r="F4658" s="28">
        <v>239.85</v>
      </c>
      <c r="G4658" t="s">
        <v>2</v>
      </c>
    </row>
    <row r="4659" spans="1:7" x14ac:dyDescent="0.25">
      <c r="A4659" t="s">
        <v>0</v>
      </c>
      <c r="B4659" t="s">
        <v>2141</v>
      </c>
      <c r="C4659">
        <v>7226184</v>
      </c>
      <c r="D4659" s="2">
        <v>2958465</v>
      </c>
      <c r="E4659" s="2">
        <v>45780</v>
      </c>
      <c r="F4659" s="28">
        <v>239.85</v>
      </c>
      <c r="G4659" t="s">
        <v>2</v>
      </c>
    </row>
    <row r="4660" spans="1:7" x14ac:dyDescent="0.25">
      <c r="A4660" t="s">
        <v>0</v>
      </c>
      <c r="B4660" t="s">
        <v>2141</v>
      </c>
      <c r="C4660">
        <v>7226233</v>
      </c>
      <c r="D4660" s="2">
        <v>2958465</v>
      </c>
      <c r="E4660" s="2">
        <v>45780</v>
      </c>
      <c r="F4660" s="28">
        <v>1149.8499999999999</v>
      </c>
      <c r="G4660" t="s">
        <v>2</v>
      </c>
    </row>
    <row r="4661" spans="1:7" x14ac:dyDescent="0.25">
      <c r="A4661" t="s">
        <v>0</v>
      </c>
      <c r="B4661" t="s">
        <v>2141</v>
      </c>
      <c r="C4661">
        <v>7226234</v>
      </c>
      <c r="D4661" s="2">
        <v>2958465</v>
      </c>
      <c r="E4661" s="2">
        <v>45780</v>
      </c>
      <c r="F4661" s="28">
        <v>1149.8499999999999</v>
      </c>
      <c r="G4661" t="s">
        <v>2</v>
      </c>
    </row>
    <row r="4662" spans="1:7" x14ac:dyDescent="0.25">
      <c r="A4662" t="s">
        <v>0</v>
      </c>
      <c r="B4662" t="s">
        <v>2141</v>
      </c>
      <c r="C4662">
        <v>7226251</v>
      </c>
      <c r="D4662" s="2">
        <v>2958465</v>
      </c>
      <c r="E4662" s="2">
        <v>45780</v>
      </c>
      <c r="F4662" s="28">
        <v>1708.85</v>
      </c>
      <c r="G4662" t="s">
        <v>3</v>
      </c>
    </row>
    <row r="4663" spans="1:7" x14ac:dyDescent="0.25">
      <c r="A4663" t="s">
        <v>0</v>
      </c>
      <c r="B4663" t="s">
        <v>2141</v>
      </c>
      <c r="C4663">
        <v>7226400</v>
      </c>
      <c r="D4663" s="2">
        <v>2958465</v>
      </c>
      <c r="E4663" s="2">
        <v>44886</v>
      </c>
      <c r="F4663" s="28">
        <v>236</v>
      </c>
      <c r="G4663" t="s">
        <v>18</v>
      </c>
    </row>
    <row r="4664" spans="1:7" x14ac:dyDescent="0.25">
      <c r="A4664" t="s">
        <v>0</v>
      </c>
      <c r="B4664" t="s">
        <v>2141</v>
      </c>
      <c r="C4664">
        <v>7227000</v>
      </c>
      <c r="D4664" s="2">
        <v>2958465</v>
      </c>
      <c r="E4664" s="2">
        <v>44774</v>
      </c>
      <c r="F4664" s="28">
        <v>242</v>
      </c>
      <c r="G4664" t="s">
        <v>18</v>
      </c>
    </row>
    <row r="4665" spans="1:7" x14ac:dyDescent="0.25">
      <c r="A4665" t="s">
        <v>0</v>
      </c>
      <c r="B4665" t="s">
        <v>2141</v>
      </c>
      <c r="C4665">
        <v>7227183</v>
      </c>
      <c r="D4665" s="2">
        <v>2958465</v>
      </c>
      <c r="E4665" s="2">
        <v>45223</v>
      </c>
      <c r="F4665" s="28">
        <v>269.75</v>
      </c>
      <c r="G4665" t="s">
        <v>2</v>
      </c>
    </row>
    <row r="4666" spans="1:7" x14ac:dyDescent="0.25">
      <c r="A4666" t="s">
        <v>0</v>
      </c>
      <c r="B4666" t="s">
        <v>2141</v>
      </c>
      <c r="C4666">
        <v>7227184</v>
      </c>
      <c r="D4666" s="2">
        <v>2958465</v>
      </c>
      <c r="E4666" s="2">
        <v>45223</v>
      </c>
      <c r="F4666" s="28">
        <v>269.75</v>
      </c>
      <c r="G4666" t="s">
        <v>2</v>
      </c>
    </row>
    <row r="4667" spans="1:7" x14ac:dyDescent="0.25">
      <c r="A4667" t="s">
        <v>0</v>
      </c>
      <c r="B4667" t="s">
        <v>2141</v>
      </c>
      <c r="C4667">
        <v>7227251</v>
      </c>
      <c r="D4667" s="2">
        <v>2958465</v>
      </c>
      <c r="E4667" s="2">
        <v>45223</v>
      </c>
      <c r="F4667" s="28">
        <v>1997.45</v>
      </c>
      <c r="G4667" t="s">
        <v>3</v>
      </c>
    </row>
    <row r="4668" spans="1:7" x14ac:dyDescent="0.25">
      <c r="A4668" t="s">
        <v>0</v>
      </c>
      <c r="B4668" t="s">
        <v>2141</v>
      </c>
      <c r="C4668">
        <v>7227252</v>
      </c>
      <c r="D4668" s="2">
        <v>2958465</v>
      </c>
      <c r="E4668" s="2">
        <v>45223</v>
      </c>
      <c r="F4668" s="28">
        <v>2254.1999999999998</v>
      </c>
      <c r="G4668" t="s">
        <v>3</v>
      </c>
    </row>
    <row r="4669" spans="1:7" x14ac:dyDescent="0.25">
      <c r="A4669" t="s">
        <v>0</v>
      </c>
      <c r="B4669" t="s">
        <v>2141</v>
      </c>
      <c r="C4669">
        <v>7228000</v>
      </c>
      <c r="D4669" s="2">
        <v>2958465</v>
      </c>
      <c r="E4669" s="2">
        <v>44980</v>
      </c>
      <c r="F4669" s="28">
        <v>186</v>
      </c>
      <c r="G4669" t="s">
        <v>18</v>
      </c>
    </row>
    <row r="4670" spans="1:7" x14ac:dyDescent="0.25">
      <c r="A4670" t="s">
        <v>0</v>
      </c>
      <c r="B4670" t="s">
        <v>2141</v>
      </c>
      <c r="C4670">
        <v>7228400</v>
      </c>
      <c r="D4670" s="2">
        <v>2958465</v>
      </c>
      <c r="E4670" s="2">
        <v>44980</v>
      </c>
      <c r="F4670" s="28">
        <v>190</v>
      </c>
      <c r="G4670" t="s">
        <v>18</v>
      </c>
    </row>
    <row r="4671" spans="1:7" x14ac:dyDescent="0.25">
      <c r="A4671" t="s">
        <v>0</v>
      </c>
      <c r="B4671" t="s">
        <v>2141</v>
      </c>
      <c r="C4671">
        <v>7228401</v>
      </c>
      <c r="D4671" s="2">
        <v>2958465</v>
      </c>
      <c r="E4671" s="2">
        <v>44980</v>
      </c>
      <c r="F4671" s="28">
        <v>190</v>
      </c>
      <c r="G4671" t="s">
        <v>18</v>
      </c>
    </row>
    <row r="4672" spans="1:7" x14ac:dyDescent="0.25">
      <c r="A4672" t="s">
        <v>0</v>
      </c>
      <c r="B4672" t="s">
        <v>2141</v>
      </c>
      <c r="C4672">
        <v>7231000</v>
      </c>
      <c r="D4672" s="2">
        <v>2958465</v>
      </c>
      <c r="E4672" s="2">
        <v>44419</v>
      </c>
      <c r="F4672" s="28">
        <v>245</v>
      </c>
      <c r="G4672" t="s">
        <v>18</v>
      </c>
    </row>
    <row r="4673" spans="1:7" x14ac:dyDescent="0.25">
      <c r="A4673" t="s">
        <v>0</v>
      </c>
      <c r="B4673" t="s">
        <v>2141</v>
      </c>
      <c r="C4673">
        <v>7231183</v>
      </c>
      <c r="D4673" s="2">
        <v>2958465</v>
      </c>
      <c r="E4673" s="2">
        <v>45223</v>
      </c>
      <c r="F4673" s="28">
        <v>250.25</v>
      </c>
      <c r="G4673" t="s">
        <v>2</v>
      </c>
    </row>
    <row r="4674" spans="1:7" x14ac:dyDescent="0.25">
      <c r="A4674" t="s">
        <v>0</v>
      </c>
      <c r="B4674" t="s">
        <v>2141</v>
      </c>
      <c r="C4674">
        <v>7231184</v>
      </c>
      <c r="D4674" s="2">
        <v>2958465</v>
      </c>
      <c r="E4674" s="2">
        <v>45223</v>
      </c>
      <c r="F4674" s="28">
        <v>250.25</v>
      </c>
      <c r="G4674" t="s">
        <v>2</v>
      </c>
    </row>
    <row r="4675" spans="1:7" x14ac:dyDescent="0.25">
      <c r="A4675" t="s">
        <v>0</v>
      </c>
      <c r="B4675" t="s">
        <v>2141</v>
      </c>
      <c r="C4675">
        <v>7231201</v>
      </c>
      <c r="D4675" s="2">
        <v>2958465</v>
      </c>
      <c r="E4675" s="2">
        <v>45223</v>
      </c>
      <c r="F4675" s="28">
        <v>744.25</v>
      </c>
      <c r="G4675" t="s">
        <v>2</v>
      </c>
    </row>
    <row r="4676" spans="1:7" x14ac:dyDescent="0.25">
      <c r="A4676" t="s">
        <v>0</v>
      </c>
      <c r="B4676" t="s">
        <v>2141</v>
      </c>
      <c r="C4676">
        <v>7231203</v>
      </c>
      <c r="D4676" s="2">
        <v>2958465</v>
      </c>
      <c r="E4676" s="2">
        <v>45223</v>
      </c>
      <c r="F4676" s="28">
        <v>744.25</v>
      </c>
      <c r="G4676" t="s">
        <v>2</v>
      </c>
    </row>
    <row r="4677" spans="1:7" x14ac:dyDescent="0.25">
      <c r="A4677" t="s">
        <v>0</v>
      </c>
      <c r="B4677" t="s">
        <v>2141</v>
      </c>
      <c r="C4677">
        <v>7231233</v>
      </c>
      <c r="D4677" s="2">
        <v>2958465</v>
      </c>
      <c r="E4677" s="2">
        <v>45223</v>
      </c>
      <c r="F4677" s="28">
        <v>1238.25</v>
      </c>
      <c r="G4677" t="s">
        <v>2</v>
      </c>
    </row>
    <row r="4678" spans="1:7" x14ac:dyDescent="0.25">
      <c r="A4678" t="s">
        <v>0</v>
      </c>
      <c r="B4678" t="s">
        <v>2141</v>
      </c>
      <c r="C4678">
        <v>7231234</v>
      </c>
      <c r="D4678" s="2">
        <v>2958465</v>
      </c>
      <c r="E4678" s="2">
        <v>45223</v>
      </c>
      <c r="F4678" s="28">
        <v>1238.25</v>
      </c>
      <c r="G4678" t="s">
        <v>2</v>
      </c>
    </row>
    <row r="4679" spans="1:7" x14ac:dyDescent="0.25">
      <c r="A4679" t="s">
        <v>0</v>
      </c>
      <c r="B4679" t="s">
        <v>2141</v>
      </c>
      <c r="C4679">
        <v>7231251</v>
      </c>
      <c r="D4679" s="2">
        <v>2958465</v>
      </c>
      <c r="E4679" s="2">
        <v>45223</v>
      </c>
      <c r="F4679" s="28">
        <v>1828.45</v>
      </c>
      <c r="G4679" t="s">
        <v>3</v>
      </c>
    </row>
    <row r="4680" spans="1:7" x14ac:dyDescent="0.25">
      <c r="A4680" t="s">
        <v>0</v>
      </c>
      <c r="B4680" t="s">
        <v>2141</v>
      </c>
      <c r="C4680">
        <v>7231256</v>
      </c>
      <c r="D4680" s="2">
        <v>2958465</v>
      </c>
      <c r="E4680" s="2">
        <v>45223</v>
      </c>
      <c r="F4680" s="28">
        <v>3656.25</v>
      </c>
      <c r="G4680" t="s">
        <v>3</v>
      </c>
    </row>
    <row r="4681" spans="1:7" x14ac:dyDescent="0.25">
      <c r="A4681" t="s">
        <v>0</v>
      </c>
      <c r="B4681" t="s">
        <v>2141</v>
      </c>
      <c r="C4681">
        <v>7231400</v>
      </c>
      <c r="D4681" s="2">
        <v>2958465</v>
      </c>
      <c r="E4681" s="2">
        <v>44419</v>
      </c>
      <c r="F4681" s="28">
        <v>249</v>
      </c>
      <c r="G4681" t="s">
        <v>18</v>
      </c>
    </row>
    <row r="4682" spans="1:7" x14ac:dyDescent="0.25">
      <c r="A4682" t="s">
        <v>0</v>
      </c>
      <c r="B4682" t="s">
        <v>2141</v>
      </c>
      <c r="C4682">
        <v>7231401</v>
      </c>
      <c r="D4682" s="2">
        <v>2958465</v>
      </c>
      <c r="E4682" s="2">
        <v>44419</v>
      </c>
      <c r="F4682" s="28">
        <v>249</v>
      </c>
      <c r="G4682" t="s">
        <v>18</v>
      </c>
    </row>
    <row r="4683" spans="1:7" x14ac:dyDescent="0.25">
      <c r="A4683" t="s">
        <v>0</v>
      </c>
      <c r="B4683" t="s">
        <v>2141</v>
      </c>
      <c r="C4683">
        <v>7232000</v>
      </c>
      <c r="D4683" s="2">
        <v>2958465</v>
      </c>
      <c r="E4683" s="2">
        <v>45257</v>
      </c>
      <c r="F4683" s="28">
        <v>156</v>
      </c>
      <c r="G4683" t="s">
        <v>18</v>
      </c>
    </row>
    <row r="4684" spans="1:7" x14ac:dyDescent="0.25">
      <c r="A4684" t="s">
        <v>0</v>
      </c>
      <c r="B4684" t="s">
        <v>2141</v>
      </c>
      <c r="C4684">
        <v>7232183</v>
      </c>
      <c r="D4684" s="2">
        <v>2958465</v>
      </c>
      <c r="E4684" s="2">
        <v>45257</v>
      </c>
      <c r="F4684" s="28">
        <v>195.65</v>
      </c>
      <c r="G4684" t="s">
        <v>2</v>
      </c>
    </row>
    <row r="4685" spans="1:7" x14ac:dyDescent="0.25">
      <c r="A4685" t="s">
        <v>0</v>
      </c>
      <c r="B4685" t="s">
        <v>2141</v>
      </c>
      <c r="C4685">
        <v>7232184</v>
      </c>
      <c r="D4685" s="2">
        <v>2958465</v>
      </c>
      <c r="E4685" s="2">
        <v>45281</v>
      </c>
      <c r="F4685" s="28">
        <v>195.65</v>
      </c>
      <c r="G4685" t="s">
        <v>2</v>
      </c>
    </row>
    <row r="4686" spans="1:7" x14ac:dyDescent="0.25">
      <c r="A4686" t="s">
        <v>0</v>
      </c>
      <c r="B4686" t="s">
        <v>2141</v>
      </c>
      <c r="C4686">
        <v>7232185</v>
      </c>
      <c r="D4686" s="2">
        <v>2958465</v>
      </c>
      <c r="E4686" s="2">
        <v>45257</v>
      </c>
      <c r="F4686" s="28">
        <v>195.65</v>
      </c>
      <c r="G4686" t="s">
        <v>2</v>
      </c>
    </row>
    <row r="4687" spans="1:7" x14ac:dyDescent="0.25">
      <c r="A4687" t="s">
        <v>0</v>
      </c>
      <c r="B4687" t="s">
        <v>2141</v>
      </c>
      <c r="C4687">
        <v>7232400</v>
      </c>
      <c r="D4687" s="2">
        <v>2958465</v>
      </c>
      <c r="E4687" s="2">
        <v>45257</v>
      </c>
      <c r="F4687" s="28">
        <v>160</v>
      </c>
      <c r="G4687" t="s">
        <v>18</v>
      </c>
    </row>
    <row r="4688" spans="1:7" x14ac:dyDescent="0.25">
      <c r="A4688" t="s">
        <v>0</v>
      </c>
      <c r="B4688" t="s">
        <v>2141</v>
      </c>
      <c r="C4688">
        <v>7256000</v>
      </c>
      <c r="D4688" s="2">
        <v>2958465</v>
      </c>
      <c r="E4688" s="2">
        <v>44713</v>
      </c>
      <c r="F4688" s="28">
        <v>191</v>
      </c>
      <c r="G4688" t="s">
        <v>18</v>
      </c>
    </row>
    <row r="4689" spans="1:7" x14ac:dyDescent="0.25">
      <c r="A4689" t="s">
        <v>0</v>
      </c>
      <c r="B4689" t="s">
        <v>2141</v>
      </c>
      <c r="C4689">
        <v>7256400</v>
      </c>
      <c r="D4689" s="2">
        <v>2958465</v>
      </c>
      <c r="E4689" s="2">
        <v>44713</v>
      </c>
      <c r="F4689" s="28">
        <v>195</v>
      </c>
      <c r="G4689" t="s">
        <v>18</v>
      </c>
    </row>
    <row r="4690" spans="1:7" x14ac:dyDescent="0.25">
      <c r="A4690" t="s">
        <v>0</v>
      </c>
      <c r="B4690" t="s">
        <v>2141</v>
      </c>
      <c r="C4690">
        <v>7256401</v>
      </c>
      <c r="D4690" s="2">
        <v>2958465</v>
      </c>
      <c r="E4690" s="2">
        <v>44713</v>
      </c>
      <c r="F4690" s="28">
        <v>195</v>
      </c>
      <c r="G4690" t="s">
        <v>18</v>
      </c>
    </row>
    <row r="4691" spans="1:7" x14ac:dyDescent="0.25">
      <c r="A4691" t="s">
        <v>0</v>
      </c>
      <c r="B4691" t="s">
        <v>2141</v>
      </c>
      <c r="C4691">
        <v>7257000</v>
      </c>
      <c r="D4691" s="2">
        <v>2958465</v>
      </c>
      <c r="E4691" s="2">
        <v>44713</v>
      </c>
      <c r="F4691" s="28">
        <v>186</v>
      </c>
      <c r="G4691" t="s">
        <v>18</v>
      </c>
    </row>
    <row r="4692" spans="1:7" x14ac:dyDescent="0.25">
      <c r="A4692" t="s">
        <v>0</v>
      </c>
      <c r="B4692" t="s">
        <v>2141</v>
      </c>
      <c r="C4692">
        <v>7257400</v>
      </c>
      <c r="D4692" s="2">
        <v>2958465</v>
      </c>
      <c r="E4692" s="2">
        <v>44713</v>
      </c>
      <c r="F4692" s="28">
        <v>190</v>
      </c>
      <c r="G4692" t="s">
        <v>18</v>
      </c>
    </row>
    <row r="4693" spans="1:7" x14ac:dyDescent="0.25">
      <c r="A4693" t="s">
        <v>0</v>
      </c>
      <c r="B4693" t="s">
        <v>2141</v>
      </c>
      <c r="C4693">
        <v>7257401</v>
      </c>
      <c r="D4693" s="2">
        <v>2958465</v>
      </c>
      <c r="E4693" s="2">
        <v>44713</v>
      </c>
      <c r="F4693" s="28">
        <v>190</v>
      </c>
      <c r="G4693" t="s">
        <v>18</v>
      </c>
    </row>
    <row r="4694" spans="1:7" x14ac:dyDescent="0.25">
      <c r="A4694" t="s">
        <v>0</v>
      </c>
      <c r="B4694" t="s">
        <v>2141</v>
      </c>
      <c r="C4694">
        <v>7258000</v>
      </c>
      <c r="D4694" s="2">
        <v>2958465</v>
      </c>
      <c r="E4694" s="2">
        <v>45783</v>
      </c>
      <c r="F4694" s="28">
        <v>1146</v>
      </c>
      <c r="G4694" t="s">
        <v>18</v>
      </c>
    </row>
    <row r="4695" spans="1:7" x14ac:dyDescent="0.25">
      <c r="A4695" t="s">
        <v>0</v>
      </c>
      <c r="B4695" t="s">
        <v>2141</v>
      </c>
      <c r="C4695">
        <v>7258400</v>
      </c>
      <c r="D4695" s="2">
        <v>2958465</v>
      </c>
      <c r="E4695" s="2">
        <v>45783</v>
      </c>
      <c r="F4695" s="28">
        <v>1150</v>
      </c>
      <c r="G4695" t="s">
        <v>18</v>
      </c>
    </row>
    <row r="4696" spans="1:7" x14ac:dyDescent="0.25">
      <c r="A4696" t="s">
        <v>0</v>
      </c>
      <c r="B4696" t="s">
        <v>2141</v>
      </c>
      <c r="C4696">
        <v>7258401</v>
      </c>
      <c r="D4696" s="2">
        <v>2958465</v>
      </c>
      <c r="E4696" s="2">
        <v>45783</v>
      </c>
      <c r="F4696" s="28">
        <v>1150</v>
      </c>
      <c r="G4696" t="s">
        <v>18</v>
      </c>
    </row>
    <row r="4697" spans="1:7" x14ac:dyDescent="0.25">
      <c r="A4697" t="s">
        <v>0</v>
      </c>
      <c r="B4697" t="s">
        <v>2141</v>
      </c>
      <c r="C4697">
        <v>7259000</v>
      </c>
      <c r="D4697" s="2">
        <v>2958465</v>
      </c>
      <c r="E4697" s="2">
        <v>44687</v>
      </c>
      <c r="F4697" s="28">
        <v>306</v>
      </c>
      <c r="G4697" t="s">
        <v>18</v>
      </c>
    </row>
    <row r="4698" spans="1:7" x14ac:dyDescent="0.25">
      <c r="A4698" t="s">
        <v>0</v>
      </c>
      <c r="B4698" t="s">
        <v>2141</v>
      </c>
      <c r="C4698">
        <v>7259400</v>
      </c>
      <c r="D4698" s="2">
        <v>2958465</v>
      </c>
      <c r="E4698" s="2">
        <v>44687</v>
      </c>
      <c r="F4698" s="28">
        <v>310</v>
      </c>
      <c r="G4698" t="s">
        <v>18</v>
      </c>
    </row>
    <row r="4699" spans="1:7" x14ac:dyDescent="0.25">
      <c r="A4699" t="s">
        <v>0</v>
      </c>
      <c r="B4699" t="s">
        <v>2141</v>
      </c>
      <c r="C4699">
        <v>7259401</v>
      </c>
      <c r="D4699" s="2">
        <v>2958465</v>
      </c>
      <c r="E4699" s="2">
        <v>44687</v>
      </c>
      <c r="F4699" s="28">
        <v>310</v>
      </c>
      <c r="G4699" t="s">
        <v>18</v>
      </c>
    </row>
    <row r="4700" spans="1:7" x14ac:dyDescent="0.25">
      <c r="A4700" t="s">
        <v>0</v>
      </c>
      <c r="B4700" t="s">
        <v>2141</v>
      </c>
      <c r="C4700">
        <v>7264000</v>
      </c>
      <c r="D4700" s="2">
        <v>2958465</v>
      </c>
      <c r="E4700" s="2">
        <v>45082</v>
      </c>
      <c r="F4700" s="28">
        <v>300</v>
      </c>
      <c r="G4700" t="s">
        <v>18</v>
      </c>
    </row>
    <row r="4701" spans="1:7" x14ac:dyDescent="0.25">
      <c r="A4701" t="s">
        <v>0</v>
      </c>
      <c r="B4701" t="s">
        <v>2141</v>
      </c>
      <c r="C4701">
        <v>7264221</v>
      </c>
      <c r="D4701" s="2">
        <v>2958465</v>
      </c>
      <c r="E4701" s="2">
        <v>45082</v>
      </c>
      <c r="F4701" s="28">
        <v>1144</v>
      </c>
      <c r="G4701" t="s">
        <v>2</v>
      </c>
    </row>
    <row r="4702" spans="1:7" x14ac:dyDescent="0.25">
      <c r="A4702" t="s">
        <v>0</v>
      </c>
      <c r="B4702" t="s">
        <v>2141</v>
      </c>
      <c r="C4702">
        <v>7264222</v>
      </c>
      <c r="D4702" s="2">
        <v>2958465</v>
      </c>
      <c r="E4702" s="2">
        <v>45082</v>
      </c>
      <c r="F4702" s="28">
        <v>1144</v>
      </c>
      <c r="G4702" t="s">
        <v>2</v>
      </c>
    </row>
    <row r="4703" spans="1:7" x14ac:dyDescent="0.25">
      <c r="A4703" t="s">
        <v>0</v>
      </c>
      <c r="B4703" t="s">
        <v>2141</v>
      </c>
      <c r="C4703">
        <v>7264400</v>
      </c>
      <c r="D4703" s="2">
        <v>2958465</v>
      </c>
      <c r="E4703" s="2">
        <v>45082</v>
      </c>
      <c r="F4703" s="28">
        <v>304</v>
      </c>
      <c r="G4703" t="s">
        <v>18</v>
      </c>
    </row>
    <row r="4704" spans="1:7" x14ac:dyDescent="0.25">
      <c r="A4704" t="s">
        <v>0</v>
      </c>
      <c r="B4704" t="s">
        <v>2141</v>
      </c>
      <c r="C4704">
        <v>7264401</v>
      </c>
      <c r="D4704" s="2">
        <v>2958465</v>
      </c>
      <c r="E4704" s="2">
        <v>45082</v>
      </c>
      <c r="F4704" s="28">
        <v>304</v>
      </c>
      <c r="G4704" t="s">
        <v>18</v>
      </c>
    </row>
    <row r="4705" spans="1:7" x14ac:dyDescent="0.25">
      <c r="A4705" t="s">
        <v>0</v>
      </c>
      <c r="B4705" t="s">
        <v>2141</v>
      </c>
      <c r="C4705">
        <v>7264403</v>
      </c>
      <c r="D4705" s="2">
        <v>2958465</v>
      </c>
      <c r="E4705" s="2">
        <v>45082</v>
      </c>
      <c r="F4705" s="28">
        <v>304</v>
      </c>
      <c r="G4705" t="s">
        <v>18</v>
      </c>
    </row>
    <row r="4706" spans="1:7" x14ac:dyDescent="0.25">
      <c r="A4706" t="s">
        <v>0</v>
      </c>
      <c r="B4706" t="s">
        <v>2141</v>
      </c>
      <c r="C4706">
        <v>7265000</v>
      </c>
      <c r="D4706" s="2">
        <v>2958465</v>
      </c>
      <c r="E4706" s="2">
        <v>45082</v>
      </c>
      <c r="F4706" s="28">
        <v>439</v>
      </c>
      <c r="G4706" t="s">
        <v>18</v>
      </c>
    </row>
    <row r="4707" spans="1:7" x14ac:dyDescent="0.25">
      <c r="A4707" t="s">
        <v>0</v>
      </c>
      <c r="B4707" t="s">
        <v>2141</v>
      </c>
      <c r="C4707">
        <v>7265233</v>
      </c>
      <c r="D4707" s="2">
        <v>2958465</v>
      </c>
      <c r="E4707" s="2">
        <v>45082</v>
      </c>
      <c r="F4707" s="28">
        <v>2089.75</v>
      </c>
      <c r="G4707" t="s">
        <v>2</v>
      </c>
    </row>
    <row r="4708" spans="1:7" x14ac:dyDescent="0.25">
      <c r="A4708" t="s">
        <v>0</v>
      </c>
      <c r="B4708" t="s">
        <v>2141</v>
      </c>
      <c r="C4708">
        <v>7265234</v>
      </c>
      <c r="D4708" s="2">
        <v>2958465</v>
      </c>
      <c r="E4708" s="2">
        <v>45082</v>
      </c>
      <c r="F4708" s="28">
        <v>2089.75</v>
      </c>
      <c r="G4708" t="s">
        <v>2</v>
      </c>
    </row>
    <row r="4709" spans="1:7" x14ac:dyDescent="0.25">
      <c r="A4709" t="s">
        <v>0</v>
      </c>
      <c r="B4709" t="s">
        <v>2141</v>
      </c>
      <c r="C4709">
        <v>7265400</v>
      </c>
      <c r="D4709" s="2">
        <v>2958465</v>
      </c>
      <c r="E4709" s="2">
        <v>45082</v>
      </c>
      <c r="F4709" s="28">
        <v>443</v>
      </c>
      <c r="G4709" t="s">
        <v>18</v>
      </c>
    </row>
    <row r="4710" spans="1:7" x14ac:dyDescent="0.25">
      <c r="A4710" t="s">
        <v>0</v>
      </c>
      <c r="B4710" t="s">
        <v>2141</v>
      </c>
      <c r="C4710">
        <v>7265401</v>
      </c>
      <c r="D4710" s="2">
        <v>2958465</v>
      </c>
      <c r="E4710" s="2">
        <v>45082</v>
      </c>
      <c r="F4710" s="28">
        <v>443</v>
      </c>
      <c r="G4710" t="s">
        <v>18</v>
      </c>
    </row>
    <row r="4711" spans="1:7" x14ac:dyDescent="0.25">
      <c r="A4711" t="s">
        <v>0</v>
      </c>
      <c r="B4711" t="s">
        <v>2141</v>
      </c>
      <c r="C4711">
        <v>7265403</v>
      </c>
      <c r="D4711" s="2">
        <v>2958465</v>
      </c>
      <c r="E4711" s="2">
        <v>45082</v>
      </c>
      <c r="F4711" s="28">
        <v>443</v>
      </c>
      <c r="G4711" t="s">
        <v>18</v>
      </c>
    </row>
    <row r="4712" spans="1:7" x14ac:dyDescent="0.25">
      <c r="A4712" t="s">
        <v>0</v>
      </c>
      <c r="B4712" t="s">
        <v>2141</v>
      </c>
      <c r="C4712">
        <v>7266000</v>
      </c>
      <c r="D4712" s="2">
        <v>2958465</v>
      </c>
      <c r="E4712" s="2">
        <v>45006</v>
      </c>
      <c r="F4712" s="28">
        <v>166</v>
      </c>
      <c r="G4712" t="s">
        <v>18</v>
      </c>
    </row>
    <row r="4713" spans="1:7" x14ac:dyDescent="0.25">
      <c r="A4713" t="s">
        <v>0</v>
      </c>
      <c r="B4713" t="s">
        <v>2141</v>
      </c>
      <c r="C4713">
        <v>7266242</v>
      </c>
      <c r="D4713" s="2">
        <v>2958465</v>
      </c>
      <c r="E4713" s="2">
        <v>45649</v>
      </c>
      <c r="F4713" s="28">
        <v>2620</v>
      </c>
      <c r="G4713" t="s">
        <v>3</v>
      </c>
    </row>
    <row r="4714" spans="1:7" x14ac:dyDescent="0.25">
      <c r="A4714" t="s">
        <v>0</v>
      </c>
      <c r="B4714" t="s">
        <v>2141</v>
      </c>
      <c r="C4714">
        <v>7266265</v>
      </c>
      <c r="D4714" s="2">
        <v>2958465</v>
      </c>
      <c r="E4714" s="2">
        <v>45649</v>
      </c>
      <c r="F4714" s="28">
        <v>5140</v>
      </c>
      <c r="G4714" t="s">
        <v>3</v>
      </c>
    </row>
    <row r="4715" spans="1:7" x14ac:dyDescent="0.25">
      <c r="A4715" t="s">
        <v>0</v>
      </c>
      <c r="B4715" t="s">
        <v>2141</v>
      </c>
      <c r="C4715">
        <v>7266400</v>
      </c>
      <c r="D4715" s="2">
        <v>2958465</v>
      </c>
      <c r="E4715" s="2">
        <v>45006</v>
      </c>
      <c r="F4715" s="28">
        <v>170</v>
      </c>
      <c r="G4715" t="s">
        <v>18</v>
      </c>
    </row>
    <row r="4716" spans="1:7" x14ac:dyDescent="0.25">
      <c r="A4716" t="s">
        <v>0</v>
      </c>
      <c r="B4716" t="s">
        <v>2141</v>
      </c>
      <c r="C4716">
        <v>7266403</v>
      </c>
      <c r="D4716" s="2">
        <v>2958465</v>
      </c>
      <c r="E4716" s="2">
        <v>45006</v>
      </c>
      <c r="F4716" s="28">
        <v>170</v>
      </c>
      <c r="G4716" t="s">
        <v>18</v>
      </c>
    </row>
    <row r="4717" spans="1:7" x14ac:dyDescent="0.25">
      <c r="A4717" t="s">
        <v>0</v>
      </c>
      <c r="B4717" t="s">
        <v>2141</v>
      </c>
      <c r="C4717">
        <v>7267000</v>
      </c>
      <c r="D4717" s="2">
        <v>2958465</v>
      </c>
      <c r="E4717" s="2">
        <v>45121</v>
      </c>
      <c r="F4717" s="28">
        <v>689</v>
      </c>
      <c r="G4717" t="s">
        <v>18</v>
      </c>
    </row>
    <row r="4718" spans="1:7" x14ac:dyDescent="0.25">
      <c r="A4718" t="s">
        <v>0</v>
      </c>
      <c r="B4718" t="s">
        <v>2141</v>
      </c>
      <c r="C4718">
        <v>7267233</v>
      </c>
      <c r="D4718" s="2">
        <v>2958465</v>
      </c>
      <c r="E4718" s="2">
        <v>45152</v>
      </c>
      <c r="F4718" s="28">
        <v>3266.25</v>
      </c>
      <c r="G4718" t="s">
        <v>2</v>
      </c>
    </row>
    <row r="4719" spans="1:7" x14ac:dyDescent="0.25">
      <c r="A4719" t="s">
        <v>0</v>
      </c>
      <c r="B4719" t="s">
        <v>2141</v>
      </c>
      <c r="C4719">
        <v>7267234</v>
      </c>
      <c r="D4719" s="2">
        <v>2958465</v>
      </c>
      <c r="E4719" s="2">
        <v>45152</v>
      </c>
      <c r="F4719" s="28">
        <v>3266.25</v>
      </c>
      <c r="G4719" t="s">
        <v>2</v>
      </c>
    </row>
    <row r="4720" spans="1:7" x14ac:dyDescent="0.25">
      <c r="A4720" t="s">
        <v>0</v>
      </c>
      <c r="B4720" t="s">
        <v>2141</v>
      </c>
      <c r="C4720">
        <v>7267400</v>
      </c>
      <c r="D4720" s="2">
        <v>2958465</v>
      </c>
      <c r="E4720" s="2">
        <v>45121</v>
      </c>
      <c r="F4720" s="28">
        <v>693</v>
      </c>
      <c r="G4720" t="s">
        <v>18</v>
      </c>
    </row>
    <row r="4721" spans="1:7" x14ac:dyDescent="0.25">
      <c r="A4721" t="s">
        <v>0</v>
      </c>
      <c r="B4721" t="s">
        <v>2141</v>
      </c>
      <c r="C4721">
        <v>7267401</v>
      </c>
      <c r="D4721" s="2">
        <v>2958465</v>
      </c>
      <c r="E4721" s="2">
        <v>45121</v>
      </c>
      <c r="F4721" s="28">
        <v>693</v>
      </c>
      <c r="G4721" t="s">
        <v>18</v>
      </c>
    </row>
    <row r="4722" spans="1:7" x14ac:dyDescent="0.25">
      <c r="A4722" t="s">
        <v>0</v>
      </c>
      <c r="B4722" t="s">
        <v>2141</v>
      </c>
      <c r="C4722">
        <v>7269000</v>
      </c>
      <c r="D4722" s="2">
        <v>2958465</v>
      </c>
      <c r="E4722" s="2">
        <v>44713</v>
      </c>
      <c r="F4722" s="28">
        <v>256</v>
      </c>
      <c r="G4722" t="s">
        <v>18</v>
      </c>
    </row>
    <row r="4723" spans="1:7" x14ac:dyDescent="0.25">
      <c r="A4723" t="s">
        <v>0</v>
      </c>
      <c r="B4723" t="s">
        <v>2141</v>
      </c>
      <c r="C4723">
        <v>7269400</v>
      </c>
      <c r="D4723" s="2">
        <v>2958465</v>
      </c>
      <c r="E4723" s="2">
        <v>44713</v>
      </c>
      <c r="F4723" s="28">
        <v>260</v>
      </c>
      <c r="G4723" t="s">
        <v>18</v>
      </c>
    </row>
    <row r="4724" spans="1:7" x14ac:dyDescent="0.25">
      <c r="A4724" t="s">
        <v>0</v>
      </c>
      <c r="B4724" t="s">
        <v>2141</v>
      </c>
      <c r="C4724">
        <v>7269401</v>
      </c>
      <c r="D4724" s="2">
        <v>2958465</v>
      </c>
      <c r="E4724" s="2">
        <v>44713</v>
      </c>
      <c r="F4724" s="28">
        <v>260</v>
      </c>
      <c r="G4724" t="s">
        <v>18</v>
      </c>
    </row>
    <row r="4725" spans="1:7" x14ac:dyDescent="0.25">
      <c r="A4725" t="s">
        <v>0</v>
      </c>
      <c r="B4725" t="s">
        <v>2141</v>
      </c>
      <c r="C4725">
        <v>7271000</v>
      </c>
      <c r="D4725" s="2">
        <v>2958465</v>
      </c>
      <c r="E4725" s="2">
        <v>44713</v>
      </c>
      <c r="F4725" s="28">
        <v>254</v>
      </c>
      <c r="G4725" t="s">
        <v>18</v>
      </c>
    </row>
    <row r="4726" spans="1:7" x14ac:dyDescent="0.25">
      <c r="A4726" t="s">
        <v>0</v>
      </c>
      <c r="B4726" t="s">
        <v>2141</v>
      </c>
      <c r="C4726">
        <v>7271110</v>
      </c>
      <c r="D4726" s="2">
        <v>2958465</v>
      </c>
      <c r="E4726" s="2">
        <v>45931</v>
      </c>
      <c r="F4726" s="28">
        <v>1638</v>
      </c>
      <c r="G4726" t="s">
        <v>2</v>
      </c>
    </row>
    <row r="4727" spans="1:7" x14ac:dyDescent="0.25">
      <c r="A4727" t="s">
        <v>0</v>
      </c>
      <c r="B4727" t="s">
        <v>2141</v>
      </c>
      <c r="C4727">
        <v>7271111</v>
      </c>
      <c r="D4727" s="2">
        <v>2958465</v>
      </c>
      <c r="E4727" s="2">
        <v>45931</v>
      </c>
      <c r="F4727" s="28">
        <v>1638</v>
      </c>
      <c r="G4727" t="s">
        <v>2</v>
      </c>
    </row>
    <row r="4728" spans="1:7" x14ac:dyDescent="0.25">
      <c r="A4728" t="s">
        <v>0</v>
      </c>
      <c r="B4728" t="s">
        <v>2141</v>
      </c>
      <c r="C4728">
        <v>7271181</v>
      </c>
      <c r="D4728" s="2">
        <v>2958465</v>
      </c>
      <c r="E4728" s="2">
        <v>45931</v>
      </c>
      <c r="F4728" s="28">
        <v>468</v>
      </c>
      <c r="G4728" t="s">
        <v>2</v>
      </c>
    </row>
    <row r="4729" spans="1:7" x14ac:dyDescent="0.25">
      <c r="A4729" t="s">
        <v>0</v>
      </c>
      <c r="B4729" t="s">
        <v>2141</v>
      </c>
      <c r="C4729">
        <v>7271183</v>
      </c>
      <c r="D4729" s="2">
        <v>2958465</v>
      </c>
      <c r="E4729" s="2">
        <v>45931</v>
      </c>
      <c r="F4729" s="28">
        <v>468</v>
      </c>
      <c r="G4729" t="s">
        <v>2</v>
      </c>
    </row>
    <row r="4730" spans="1:7" x14ac:dyDescent="0.25">
      <c r="A4730" t="s">
        <v>0</v>
      </c>
      <c r="B4730" t="s">
        <v>2141</v>
      </c>
      <c r="C4730">
        <v>7271184</v>
      </c>
      <c r="D4730" s="2">
        <v>2958465</v>
      </c>
      <c r="E4730" s="2">
        <v>45931</v>
      </c>
      <c r="F4730" s="28">
        <v>468</v>
      </c>
      <c r="G4730" t="s">
        <v>2</v>
      </c>
    </row>
    <row r="4731" spans="1:7" x14ac:dyDescent="0.25">
      <c r="A4731" t="s">
        <v>0</v>
      </c>
      <c r="B4731" t="s">
        <v>2141</v>
      </c>
      <c r="C4731">
        <v>7271211</v>
      </c>
      <c r="D4731" s="2">
        <v>2958465</v>
      </c>
      <c r="E4731" s="2">
        <v>45931</v>
      </c>
      <c r="F4731" s="28">
        <v>1638</v>
      </c>
      <c r="G4731" t="s">
        <v>2</v>
      </c>
    </row>
    <row r="4732" spans="1:7" x14ac:dyDescent="0.25">
      <c r="A4732" t="s">
        <v>0</v>
      </c>
      <c r="B4732" t="s">
        <v>2141</v>
      </c>
      <c r="C4732">
        <v>7271213</v>
      </c>
      <c r="D4732" s="2">
        <v>2958465</v>
      </c>
      <c r="E4732" s="2">
        <v>45931</v>
      </c>
      <c r="F4732" s="28">
        <v>1638</v>
      </c>
      <c r="G4732" t="s">
        <v>2</v>
      </c>
    </row>
    <row r="4733" spans="1:7" x14ac:dyDescent="0.25">
      <c r="A4733" t="s">
        <v>0</v>
      </c>
      <c r="B4733" t="s">
        <v>2141</v>
      </c>
      <c r="C4733">
        <v>7271229</v>
      </c>
      <c r="D4733" s="2">
        <v>2958465</v>
      </c>
      <c r="E4733" s="2">
        <v>45223</v>
      </c>
      <c r="F4733" s="28">
        <v>283.39999999999998</v>
      </c>
      <c r="G4733" t="s">
        <v>2</v>
      </c>
    </row>
    <row r="4734" spans="1:7" x14ac:dyDescent="0.25">
      <c r="A4734" t="s">
        <v>0</v>
      </c>
      <c r="B4734" t="s">
        <v>2141</v>
      </c>
      <c r="C4734">
        <v>7271400</v>
      </c>
      <c r="D4734" s="2">
        <v>2958465</v>
      </c>
      <c r="E4734" s="2">
        <v>44713</v>
      </c>
      <c r="F4734" s="28">
        <v>258</v>
      </c>
      <c r="G4734" t="s">
        <v>18</v>
      </c>
    </row>
    <row r="4735" spans="1:7" x14ac:dyDescent="0.25">
      <c r="A4735" t="s">
        <v>0</v>
      </c>
      <c r="B4735" t="s">
        <v>2141</v>
      </c>
      <c r="C4735">
        <v>7271401</v>
      </c>
      <c r="D4735" s="2">
        <v>2958465</v>
      </c>
      <c r="E4735" s="2">
        <v>44713</v>
      </c>
      <c r="F4735" s="28">
        <v>258</v>
      </c>
      <c r="G4735" t="s">
        <v>18</v>
      </c>
    </row>
    <row r="4736" spans="1:7" x14ac:dyDescent="0.25">
      <c r="A4736" t="s">
        <v>0</v>
      </c>
      <c r="B4736" t="s">
        <v>2141</v>
      </c>
      <c r="C4736">
        <v>7272000</v>
      </c>
      <c r="D4736" s="2">
        <v>2958465</v>
      </c>
      <c r="E4736" s="2">
        <v>44713</v>
      </c>
      <c r="F4736" s="28">
        <v>241</v>
      </c>
      <c r="G4736" t="s">
        <v>18</v>
      </c>
    </row>
    <row r="4737" spans="1:7" x14ac:dyDescent="0.25">
      <c r="A4737" t="s">
        <v>0</v>
      </c>
      <c r="B4737" t="s">
        <v>2141</v>
      </c>
      <c r="C4737">
        <v>7272110</v>
      </c>
      <c r="D4737" s="2">
        <v>2958465</v>
      </c>
      <c r="E4737" s="2">
        <v>45931</v>
      </c>
      <c r="F4737" s="28">
        <v>1547</v>
      </c>
      <c r="G4737" t="s">
        <v>2</v>
      </c>
    </row>
    <row r="4738" spans="1:7" x14ac:dyDescent="0.25">
      <c r="A4738" t="s">
        <v>0</v>
      </c>
      <c r="B4738" t="s">
        <v>2141</v>
      </c>
      <c r="C4738">
        <v>7272111</v>
      </c>
      <c r="D4738" s="2">
        <v>2958465</v>
      </c>
      <c r="E4738" s="2">
        <v>45931</v>
      </c>
      <c r="F4738" s="28">
        <v>1547</v>
      </c>
      <c r="G4738" t="s">
        <v>2</v>
      </c>
    </row>
    <row r="4739" spans="1:7" x14ac:dyDescent="0.25">
      <c r="A4739" t="s">
        <v>0</v>
      </c>
      <c r="B4739" t="s">
        <v>2141</v>
      </c>
      <c r="C4739">
        <v>7272183</v>
      </c>
      <c r="D4739" s="2">
        <v>2958465</v>
      </c>
      <c r="E4739" s="2">
        <v>45931</v>
      </c>
      <c r="F4739" s="28">
        <v>442</v>
      </c>
      <c r="G4739" t="s">
        <v>2</v>
      </c>
    </row>
    <row r="4740" spans="1:7" x14ac:dyDescent="0.25">
      <c r="A4740" t="s">
        <v>0</v>
      </c>
      <c r="B4740" t="s">
        <v>2141</v>
      </c>
      <c r="C4740">
        <v>7272184</v>
      </c>
      <c r="D4740" s="2">
        <v>2958465</v>
      </c>
      <c r="E4740" s="2">
        <v>45931</v>
      </c>
      <c r="F4740" s="28">
        <v>442</v>
      </c>
      <c r="G4740" t="s">
        <v>2</v>
      </c>
    </row>
    <row r="4741" spans="1:7" x14ac:dyDescent="0.25">
      <c r="A4741" t="s">
        <v>0</v>
      </c>
      <c r="B4741" t="s">
        <v>2141</v>
      </c>
      <c r="C4741">
        <v>7272211</v>
      </c>
      <c r="D4741" s="2">
        <v>2958465</v>
      </c>
      <c r="E4741" s="2">
        <v>45931</v>
      </c>
      <c r="F4741" s="28">
        <v>1547</v>
      </c>
      <c r="G4741" t="s">
        <v>2</v>
      </c>
    </row>
    <row r="4742" spans="1:7" x14ac:dyDescent="0.25">
      <c r="A4742" t="s">
        <v>0</v>
      </c>
      <c r="B4742" t="s">
        <v>2141</v>
      </c>
      <c r="C4742">
        <v>7272213</v>
      </c>
      <c r="D4742" s="2">
        <v>2958465</v>
      </c>
      <c r="E4742" s="2">
        <v>45931</v>
      </c>
      <c r="F4742" s="28">
        <v>1547</v>
      </c>
      <c r="G4742" t="s">
        <v>2</v>
      </c>
    </row>
    <row r="4743" spans="1:7" x14ac:dyDescent="0.25">
      <c r="A4743" t="s">
        <v>0</v>
      </c>
      <c r="B4743" t="s">
        <v>2141</v>
      </c>
      <c r="C4743">
        <v>7272221</v>
      </c>
      <c r="D4743" s="2">
        <v>2958465</v>
      </c>
      <c r="E4743" s="2">
        <v>45931</v>
      </c>
      <c r="F4743" s="28">
        <v>1768</v>
      </c>
      <c r="G4743" t="s">
        <v>2</v>
      </c>
    </row>
    <row r="4744" spans="1:7" x14ac:dyDescent="0.25">
      <c r="A4744" t="s">
        <v>0</v>
      </c>
      <c r="B4744" t="s">
        <v>2141</v>
      </c>
      <c r="C4744">
        <v>7272222</v>
      </c>
      <c r="D4744" s="2">
        <v>2958465</v>
      </c>
      <c r="E4744" s="2">
        <v>45931</v>
      </c>
      <c r="F4744" s="28">
        <v>1768</v>
      </c>
      <c r="G4744" t="s">
        <v>2</v>
      </c>
    </row>
    <row r="4745" spans="1:7" x14ac:dyDescent="0.25">
      <c r="A4745" t="s">
        <v>0</v>
      </c>
      <c r="B4745" t="s">
        <v>2141</v>
      </c>
      <c r="C4745">
        <v>7272400</v>
      </c>
      <c r="D4745" s="2">
        <v>2958465</v>
      </c>
      <c r="E4745" s="2">
        <v>44713</v>
      </c>
      <c r="F4745" s="28">
        <v>245</v>
      </c>
      <c r="G4745" t="s">
        <v>18</v>
      </c>
    </row>
    <row r="4746" spans="1:7" x14ac:dyDescent="0.25">
      <c r="A4746" t="s">
        <v>0</v>
      </c>
      <c r="B4746" t="s">
        <v>2141</v>
      </c>
      <c r="C4746">
        <v>7272401</v>
      </c>
      <c r="D4746" s="2">
        <v>2958465</v>
      </c>
      <c r="E4746" s="2">
        <v>44713</v>
      </c>
      <c r="F4746" s="28">
        <v>245</v>
      </c>
      <c r="G4746" t="s">
        <v>18</v>
      </c>
    </row>
    <row r="4747" spans="1:7" x14ac:dyDescent="0.25">
      <c r="A4747" t="s">
        <v>0</v>
      </c>
      <c r="B4747" t="s">
        <v>2141</v>
      </c>
      <c r="C4747">
        <v>7273000</v>
      </c>
      <c r="D4747" s="2">
        <v>2958465</v>
      </c>
      <c r="E4747" s="2">
        <v>44713</v>
      </c>
      <c r="F4747" s="28">
        <v>241</v>
      </c>
      <c r="G4747" t="s">
        <v>18</v>
      </c>
    </row>
    <row r="4748" spans="1:7" x14ac:dyDescent="0.25">
      <c r="A4748" t="s">
        <v>0</v>
      </c>
      <c r="B4748" t="s">
        <v>2141</v>
      </c>
      <c r="C4748">
        <v>7273183</v>
      </c>
      <c r="D4748" s="2">
        <v>2958465</v>
      </c>
      <c r="E4748" s="2">
        <v>44713</v>
      </c>
      <c r="F4748" s="28">
        <v>260.64999999999998</v>
      </c>
      <c r="G4748" t="s">
        <v>2</v>
      </c>
    </row>
    <row r="4749" spans="1:7" x14ac:dyDescent="0.25">
      <c r="A4749" t="s">
        <v>0</v>
      </c>
      <c r="B4749" t="s">
        <v>2141</v>
      </c>
      <c r="C4749">
        <v>7273184</v>
      </c>
      <c r="D4749" s="2">
        <v>2958465</v>
      </c>
      <c r="E4749" s="2">
        <v>44713</v>
      </c>
      <c r="F4749" s="28">
        <v>260.64999999999998</v>
      </c>
      <c r="G4749" t="s">
        <v>2</v>
      </c>
    </row>
    <row r="4750" spans="1:7" x14ac:dyDescent="0.25">
      <c r="A4750" t="s">
        <v>0</v>
      </c>
      <c r="B4750" t="s">
        <v>2141</v>
      </c>
      <c r="C4750">
        <v>7273211</v>
      </c>
      <c r="D4750" s="2">
        <v>2958465</v>
      </c>
      <c r="E4750" s="2">
        <v>44713</v>
      </c>
      <c r="F4750" s="28">
        <v>934.05</v>
      </c>
      <c r="G4750" t="s">
        <v>2</v>
      </c>
    </row>
    <row r="4751" spans="1:7" x14ac:dyDescent="0.25">
      <c r="A4751" t="s">
        <v>0</v>
      </c>
      <c r="B4751" t="s">
        <v>2141</v>
      </c>
      <c r="C4751">
        <v>7273213</v>
      </c>
      <c r="D4751" s="2">
        <v>2958465</v>
      </c>
      <c r="E4751" s="2">
        <v>44713</v>
      </c>
      <c r="F4751" s="28">
        <v>934.05</v>
      </c>
      <c r="G4751" t="s">
        <v>2</v>
      </c>
    </row>
    <row r="4752" spans="1:7" x14ac:dyDescent="0.25">
      <c r="A4752" t="s">
        <v>0</v>
      </c>
      <c r="B4752" t="s">
        <v>2141</v>
      </c>
      <c r="C4752">
        <v>7273221</v>
      </c>
      <c r="D4752" s="2">
        <v>2958465</v>
      </c>
      <c r="E4752" s="2">
        <v>44713</v>
      </c>
      <c r="F4752" s="28">
        <v>1068.5999999999999</v>
      </c>
      <c r="G4752" t="s">
        <v>2</v>
      </c>
    </row>
    <row r="4753" spans="1:7" x14ac:dyDescent="0.25">
      <c r="A4753" t="s">
        <v>0</v>
      </c>
      <c r="B4753" t="s">
        <v>2141</v>
      </c>
      <c r="C4753">
        <v>7273222</v>
      </c>
      <c r="D4753" s="2">
        <v>2958465</v>
      </c>
      <c r="E4753" s="2">
        <v>44713</v>
      </c>
      <c r="F4753" s="28">
        <v>1068.5999999999999</v>
      </c>
      <c r="G4753" t="s">
        <v>2</v>
      </c>
    </row>
    <row r="4754" spans="1:7" x14ac:dyDescent="0.25">
      <c r="A4754" t="s">
        <v>0</v>
      </c>
      <c r="B4754" t="s">
        <v>2141</v>
      </c>
      <c r="C4754">
        <v>7273400</v>
      </c>
      <c r="D4754" s="2">
        <v>2958465</v>
      </c>
      <c r="E4754" s="2">
        <v>44713</v>
      </c>
      <c r="F4754" s="28">
        <v>245</v>
      </c>
      <c r="G4754" t="s">
        <v>18</v>
      </c>
    </row>
    <row r="4755" spans="1:7" x14ac:dyDescent="0.25">
      <c r="A4755" t="s">
        <v>0</v>
      </c>
      <c r="B4755" t="s">
        <v>2141</v>
      </c>
      <c r="C4755">
        <v>7273401</v>
      </c>
      <c r="D4755" s="2">
        <v>2958465</v>
      </c>
      <c r="E4755" s="2">
        <v>44713</v>
      </c>
      <c r="F4755" s="28">
        <v>245</v>
      </c>
      <c r="G4755" t="s">
        <v>18</v>
      </c>
    </row>
    <row r="4756" spans="1:7" x14ac:dyDescent="0.25">
      <c r="A4756" t="s">
        <v>0</v>
      </c>
      <c r="B4756" t="s">
        <v>2141</v>
      </c>
      <c r="C4756">
        <v>7275110</v>
      </c>
      <c r="D4756" s="2">
        <v>2958465</v>
      </c>
      <c r="E4756" s="2">
        <v>45331</v>
      </c>
      <c r="F4756" s="28">
        <v>2956.85</v>
      </c>
      <c r="G4756" t="s">
        <v>2</v>
      </c>
    </row>
    <row r="4757" spans="1:7" x14ac:dyDescent="0.25">
      <c r="A4757" t="s">
        <v>0</v>
      </c>
      <c r="B4757" t="s">
        <v>2141</v>
      </c>
      <c r="C4757">
        <v>7275111</v>
      </c>
      <c r="D4757" s="2">
        <v>2958465</v>
      </c>
      <c r="E4757" s="2">
        <v>45331</v>
      </c>
      <c r="F4757" s="28">
        <v>2956.85</v>
      </c>
      <c r="G4757" t="s">
        <v>2</v>
      </c>
    </row>
    <row r="4758" spans="1:7" x14ac:dyDescent="0.25">
      <c r="A4758" t="s">
        <v>0</v>
      </c>
      <c r="B4758" t="s">
        <v>2141</v>
      </c>
      <c r="C4758">
        <v>7275181</v>
      </c>
      <c r="D4758" s="2">
        <v>2958465</v>
      </c>
      <c r="E4758" s="2">
        <v>45069</v>
      </c>
      <c r="F4758" s="28">
        <v>845</v>
      </c>
      <c r="G4758" t="s">
        <v>2</v>
      </c>
    </row>
    <row r="4759" spans="1:7" x14ac:dyDescent="0.25">
      <c r="A4759" t="s">
        <v>0</v>
      </c>
      <c r="B4759" t="s">
        <v>2141</v>
      </c>
      <c r="C4759">
        <v>7275183</v>
      </c>
      <c r="D4759" s="2">
        <v>2958465</v>
      </c>
      <c r="E4759" s="2">
        <v>45043</v>
      </c>
      <c r="F4759" s="28">
        <v>845</v>
      </c>
      <c r="G4759" t="s">
        <v>2</v>
      </c>
    </row>
    <row r="4760" spans="1:7" x14ac:dyDescent="0.25">
      <c r="A4760" t="s">
        <v>0</v>
      </c>
      <c r="B4760" t="s">
        <v>2141</v>
      </c>
      <c r="C4760">
        <v>7275185</v>
      </c>
      <c r="D4760" s="2">
        <v>2958465</v>
      </c>
      <c r="E4760" s="2">
        <v>45043</v>
      </c>
      <c r="F4760" s="28">
        <v>845</v>
      </c>
      <c r="G4760" t="s">
        <v>2</v>
      </c>
    </row>
    <row r="4761" spans="1:7" x14ac:dyDescent="0.25">
      <c r="A4761" t="s">
        <v>0</v>
      </c>
      <c r="B4761" t="s">
        <v>2141</v>
      </c>
      <c r="C4761">
        <v>7275211</v>
      </c>
      <c r="D4761" s="2">
        <v>2958465</v>
      </c>
      <c r="E4761" s="2">
        <v>45043</v>
      </c>
      <c r="F4761" s="28">
        <v>2956.85</v>
      </c>
      <c r="G4761" t="s">
        <v>2</v>
      </c>
    </row>
    <row r="4762" spans="1:7" x14ac:dyDescent="0.25">
      <c r="A4762" t="s">
        <v>0</v>
      </c>
      <c r="B4762" t="s">
        <v>2141</v>
      </c>
      <c r="C4762">
        <v>7275213</v>
      </c>
      <c r="D4762" s="2">
        <v>2958465</v>
      </c>
      <c r="E4762" s="2">
        <v>45043</v>
      </c>
      <c r="F4762" s="28">
        <v>2956.85</v>
      </c>
      <c r="G4762" t="s">
        <v>2</v>
      </c>
    </row>
    <row r="4763" spans="1:7" x14ac:dyDescent="0.25">
      <c r="A4763" t="s">
        <v>0</v>
      </c>
      <c r="B4763" t="s">
        <v>2141</v>
      </c>
      <c r="C4763">
        <v>7275219</v>
      </c>
      <c r="D4763" s="2">
        <v>2958465</v>
      </c>
      <c r="E4763" s="2">
        <v>45331</v>
      </c>
      <c r="F4763" s="28">
        <v>3379.35</v>
      </c>
      <c r="G4763" t="s">
        <v>2</v>
      </c>
    </row>
    <row r="4764" spans="1:7" x14ac:dyDescent="0.25">
      <c r="A4764" t="s">
        <v>0</v>
      </c>
      <c r="B4764" t="s">
        <v>2141</v>
      </c>
      <c r="C4764">
        <v>7275220</v>
      </c>
      <c r="D4764" s="2">
        <v>2958465</v>
      </c>
      <c r="E4764" s="2">
        <v>45331</v>
      </c>
      <c r="F4764" s="28">
        <v>3379.35</v>
      </c>
      <c r="G4764" t="s">
        <v>2</v>
      </c>
    </row>
    <row r="4765" spans="1:7" x14ac:dyDescent="0.25">
      <c r="A4765" t="s">
        <v>0</v>
      </c>
      <c r="B4765" t="s">
        <v>2141</v>
      </c>
      <c r="C4765">
        <v>7275221</v>
      </c>
      <c r="D4765" s="2">
        <v>2958465</v>
      </c>
      <c r="E4765" s="2">
        <v>45043</v>
      </c>
      <c r="F4765" s="28">
        <v>3379.35</v>
      </c>
      <c r="G4765" t="s">
        <v>2</v>
      </c>
    </row>
    <row r="4766" spans="1:7" x14ac:dyDescent="0.25">
      <c r="A4766" t="s">
        <v>0</v>
      </c>
      <c r="B4766" t="s">
        <v>2141</v>
      </c>
      <c r="C4766">
        <v>7275222</v>
      </c>
      <c r="D4766" s="2">
        <v>2958465</v>
      </c>
      <c r="E4766" s="2">
        <v>45043</v>
      </c>
      <c r="F4766" s="28">
        <v>3379.35</v>
      </c>
      <c r="G4766" t="s">
        <v>2</v>
      </c>
    </row>
    <row r="4767" spans="1:7" x14ac:dyDescent="0.25">
      <c r="A4767" t="s">
        <v>0</v>
      </c>
      <c r="B4767" t="s">
        <v>2141</v>
      </c>
      <c r="C4767">
        <v>7275258</v>
      </c>
      <c r="D4767" s="2">
        <v>2958465</v>
      </c>
      <c r="E4767" s="2">
        <v>45069</v>
      </c>
      <c r="F4767" s="28">
        <v>845</v>
      </c>
      <c r="G4767" t="s">
        <v>2</v>
      </c>
    </row>
    <row r="4768" spans="1:7" x14ac:dyDescent="0.25">
      <c r="A4768" t="s">
        <v>0</v>
      </c>
      <c r="B4768" t="s">
        <v>2141</v>
      </c>
      <c r="C4768">
        <v>7285000</v>
      </c>
      <c r="D4768" s="2">
        <v>2958465</v>
      </c>
      <c r="E4768" s="2">
        <v>44713</v>
      </c>
      <c r="F4768" s="28">
        <v>666</v>
      </c>
      <c r="G4768" t="s">
        <v>19</v>
      </c>
    </row>
    <row r="4769" spans="1:7" x14ac:dyDescent="0.25">
      <c r="A4769" t="s">
        <v>0</v>
      </c>
      <c r="B4769" t="s">
        <v>2141</v>
      </c>
      <c r="C4769">
        <v>7285450</v>
      </c>
      <c r="D4769" s="2">
        <v>2958465</v>
      </c>
      <c r="E4769" s="2">
        <v>44713</v>
      </c>
      <c r="F4769" s="28">
        <v>670</v>
      </c>
      <c r="G4769" t="s">
        <v>19</v>
      </c>
    </row>
    <row r="4770" spans="1:7" x14ac:dyDescent="0.25">
      <c r="A4770" t="s">
        <v>0</v>
      </c>
      <c r="B4770" t="s">
        <v>2141</v>
      </c>
      <c r="C4770">
        <v>7285451</v>
      </c>
      <c r="D4770" s="2">
        <v>2958465</v>
      </c>
      <c r="E4770" s="2">
        <v>44713</v>
      </c>
      <c r="F4770" s="28">
        <v>670</v>
      </c>
      <c r="G4770" t="s">
        <v>19</v>
      </c>
    </row>
    <row r="4771" spans="1:7" x14ac:dyDescent="0.25">
      <c r="A4771" t="s">
        <v>0</v>
      </c>
      <c r="B4771" t="s">
        <v>2141</v>
      </c>
      <c r="C4771">
        <v>7286000</v>
      </c>
      <c r="D4771" s="2">
        <v>2958465</v>
      </c>
      <c r="E4771" s="2">
        <v>45835</v>
      </c>
      <c r="F4771" s="28">
        <v>195</v>
      </c>
      <c r="G4771" t="s">
        <v>18</v>
      </c>
    </row>
    <row r="4772" spans="1:7" x14ac:dyDescent="0.25">
      <c r="A4772" t="s">
        <v>0</v>
      </c>
      <c r="B4772" t="s">
        <v>2141</v>
      </c>
      <c r="C4772">
        <v>7286233</v>
      </c>
      <c r="D4772" s="2">
        <v>2958465</v>
      </c>
      <c r="E4772" s="2">
        <v>45835</v>
      </c>
      <c r="F4772" s="28">
        <v>1007.5</v>
      </c>
      <c r="G4772" t="s">
        <v>2</v>
      </c>
    </row>
    <row r="4773" spans="1:7" x14ac:dyDescent="0.25">
      <c r="A4773" t="s">
        <v>0</v>
      </c>
      <c r="B4773" t="s">
        <v>2141</v>
      </c>
      <c r="C4773">
        <v>7286234</v>
      </c>
      <c r="D4773" s="2">
        <v>2958465</v>
      </c>
      <c r="E4773" s="2">
        <v>45835</v>
      </c>
      <c r="F4773" s="28">
        <v>1007.5</v>
      </c>
      <c r="G4773" t="s">
        <v>2</v>
      </c>
    </row>
    <row r="4774" spans="1:7" x14ac:dyDescent="0.25">
      <c r="A4774" t="s">
        <v>0</v>
      </c>
      <c r="B4774" t="s">
        <v>2141</v>
      </c>
      <c r="C4774">
        <v>7286271</v>
      </c>
      <c r="D4774" s="2">
        <v>2958465</v>
      </c>
      <c r="E4774" s="2">
        <v>45835</v>
      </c>
      <c r="F4774" s="28">
        <v>202</v>
      </c>
      <c r="G4774" t="s">
        <v>18</v>
      </c>
    </row>
    <row r="4775" spans="1:7" x14ac:dyDescent="0.25">
      <c r="A4775" t="s">
        <v>0</v>
      </c>
      <c r="B4775" t="s">
        <v>2141</v>
      </c>
      <c r="C4775">
        <v>7286288</v>
      </c>
      <c r="D4775" s="2">
        <v>2958465</v>
      </c>
      <c r="E4775" s="2">
        <v>45835</v>
      </c>
      <c r="F4775" s="28">
        <v>205</v>
      </c>
      <c r="G4775" t="s">
        <v>18</v>
      </c>
    </row>
    <row r="4776" spans="1:7" x14ac:dyDescent="0.25">
      <c r="A4776" t="s">
        <v>0</v>
      </c>
      <c r="B4776" t="s">
        <v>2141</v>
      </c>
      <c r="C4776">
        <v>7286400</v>
      </c>
      <c r="D4776" s="2">
        <v>2958465</v>
      </c>
      <c r="E4776" s="2">
        <v>45835</v>
      </c>
      <c r="F4776" s="28">
        <v>199</v>
      </c>
      <c r="G4776" t="s">
        <v>18</v>
      </c>
    </row>
    <row r="4777" spans="1:7" x14ac:dyDescent="0.25">
      <c r="A4777" t="s">
        <v>0</v>
      </c>
      <c r="B4777" t="s">
        <v>2141</v>
      </c>
      <c r="C4777">
        <v>7286401</v>
      </c>
      <c r="D4777" s="2">
        <v>2958465</v>
      </c>
      <c r="E4777" s="2">
        <v>45835</v>
      </c>
      <c r="F4777" s="28">
        <v>199</v>
      </c>
      <c r="G4777" t="s">
        <v>18</v>
      </c>
    </row>
    <row r="4778" spans="1:7" x14ac:dyDescent="0.25">
      <c r="A4778" t="s">
        <v>0</v>
      </c>
      <c r="B4778" t="s">
        <v>2141</v>
      </c>
      <c r="C4778">
        <v>7319000</v>
      </c>
      <c r="D4778" s="2">
        <v>2958465</v>
      </c>
      <c r="E4778" s="2">
        <v>45835</v>
      </c>
      <c r="F4778" s="28">
        <v>226</v>
      </c>
      <c r="G4778" t="s">
        <v>18</v>
      </c>
    </row>
    <row r="4779" spans="1:7" x14ac:dyDescent="0.25">
      <c r="A4779" t="s">
        <v>0</v>
      </c>
      <c r="B4779" t="s">
        <v>2141</v>
      </c>
      <c r="C4779">
        <v>7319271</v>
      </c>
      <c r="D4779" s="2">
        <v>2958465</v>
      </c>
      <c r="E4779" s="2">
        <v>45835</v>
      </c>
      <c r="F4779" s="28">
        <v>233</v>
      </c>
      <c r="G4779" t="s">
        <v>18</v>
      </c>
    </row>
    <row r="4780" spans="1:7" x14ac:dyDescent="0.25">
      <c r="A4780" t="s">
        <v>0</v>
      </c>
      <c r="B4780" t="s">
        <v>2141</v>
      </c>
      <c r="C4780">
        <v>7319400</v>
      </c>
      <c r="D4780" s="2">
        <v>2958465</v>
      </c>
      <c r="E4780" s="2">
        <v>45835</v>
      </c>
      <c r="F4780" s="28">
        <v>230</v>
      </c>
      <c r="G4780" t="s">
        <v>18</v>
      </c>
    </row>
    <row r="4781" spans="1:7" x14ac:dyDescent="0.25">
      <c r="A4781" t="s">
        <v>0</v>
      </c>
      <c r="B4781" t="s">
        <v>2141</v>
      </c>
      <c r="C4781">
        <v>7319401</v>
      </c>
      <c r="D4781" s="2">
        <v>2958465</v>
      </c>
      <c r="E4781" s="2">
        <v>45835</v>
      </c>
      <c r="F4781" s="28">
        <v>230</v>
      </c>
      <c r="G4781" t="s">
        <v>18</v>
      </c>
    </row>
    <row r="4782" spans="1:7" x14ac:dyDescent="0.25">
      <c r="A4782" t="s">
        <v>0</v>
      </c>
      <c r="B4782" t="s">
        <v>2141</v>
      </c>
      <c r="C4782">
        <v>7330000</v>
      </c>
      <c r="D4782" s="2">
        <v>2958465</v>
      </c>
      <c r="E4782" s="2">
        <v>45527</v>
      </c>
      <c r="F4782" s="28">
        <v>40</v>
      </c>
      <c r="G4782" t="s">
        <v>18</v>
      </c>
    </row>
    <row r="4783" spans="1:7" x14ac:dyDescent="0.25">
      <c r="A4783" t="s">
        <v>0</v>
      </c>
      <c r="B4783" t="s">
        <v>2141</v>
      </c>
      <c r="C4783">
        <v>7330233</v>
      </c>
      <c r="D4783" s="2">
        <v>2958465</v>
      </c>
      <c r="E4783" s="2">
        <v>45527</v>
      </c>
      <c r="F4783" s="28">
        <v>227.5</v>
      </c>
      <c r="G4783" t="s">
        <v>2</v>
      </c>
    </row>
    <row r="4784" spans="1:7" x14ac:dyDescent="0.25">
      <c r="A4784" t="s">
        <v>0</v>
      </c>
      <c r="B4784" t="s">
        <v>2141</v>
      </c>
      <c r="C4784">
        <v>7330234</v>
      </c>
      <c r="D4784" s="2">
        <v>2958465</v>
      </c>
      <c r="E4784" s="2">
        <v>45527</v>
      </c>
      <c r="F4784" s="28">
        <v>227.5</v>
      </c>
      <c r="G4784" t="s">
        <v>2</v>
      </c>
    </row>
    <row r="4785" spans="1:7" x14ac:dyDescent="0.25">
      <c r="A4785" t="s">
        <v>0</v>
      </c>
      <c r="B4785" t="s">
        <v>2141</v>
      </c>
      <c r="C4785">
        <v>7330237</v>
      </c>
      <c r="D4785" s="2">
        <v>2958465</v>
      </c>
      <c r="E4785" s="2">
        <v>45419</v>
      </c>
      <c r="F4785" s="28">
        <v>247</v>
      </c>
      <c r="G4785" t="s">
        <v>2</v>
      </c>
    </row>
    <row r="4786" spans="1:7" x14ac:dyDescent="0.25">
      <c r="A4786" t="s">
        <v>0</v>
      </c>
      <c r="B4786" t="s">
        <v>2141</v>
      </c>
      <c r="C4786">
        <v>7330242</v>
      </c>
      <c r="D4786" s="2">
        <v>2958465</v>
      </c>
      <c r="E4786" s="2">
        <v>45527</v>
      </c>
      <c r="F4786" s="28">
        <v>435.5</v>
      </c>
      <c r="G4786" t="s">
        <v>3</v>
      </c>
    </row>
    <row r="4787" spans="1:7" x14ac:dyDescent="0.25">
      <c r="A4787" t="s">
        <v>0</v>
      </c>
      <c r="B4787" t="s">
        <v>2141</v>
      </c>
      <c r="C4787">
        <v>7330265</v>
      </c>
      <c r="D4787" s="2">
        <v>2958465</v>
      </c>
      <c r="E4787" s="2">
        <v>45527</v>
      </c>
      <c r="F4787" s="28">
        <v>845</v>
      </c>
      <c r="G4787" t="s">
        <v>3</v>
      </c>
    </row>
    <row r="4788" spans="1:7" x14ac:dyDescent="0.25">
      <c r="A4788" t="s">
        <v>0</v>
      </c>
      <c r="B4788" t="s">
        <v>2141</v>
      </c>
      <c r="C4788">
        <v>7330288</v>
      </c>
      <c r="D4788" s="2">
        <v>2958465</v>
      </c>
      <c r="E4788" s="2">
        <v>45527</v>
      </c>
      <c r="F4788" s="28">
        <v>45</v>
      </c>
      <c r="G4788" t="s">
        <v>18</v>
      </c>
    </row>
    <row r="4789" spans="1:7" x14ac:dyDescent="0.25">
      <c r="A4789" t="s">
        <v>0</v>
      </c>
      <c r="B4789" t="s">
        <v>2141</v>
      </c>
      <c r="C4789">
        <v>7330400</v>
      </c>
      <c r="D4789" s="2">
        <v>2958465</v>
      </c>
      <c r="E4789" s="2">
        <v>45527</v>
      </c>
      <c r="F4789" s="28">
        <v>44</v>
      </c>
      <c r="G4789" t="s">
        <v>18</v>
      </c>
    </row>
    <row r="4790" spans="1:7" x14ac:dyDescent="0.25">
      <c r="A4790" t="s">
        <v>0</v>
      </c>
      <c r="B4790" t="s">
        <v>2141</v>
      </c>
      <c r="C4790">
        <v>7330403</v>
      </c>
      <c r="D4790" s="2">
        <v>2958465</v>
      </c>
      <c r="E4790" s="2">
        <v>45527</v>
      </c>
      <c r="F4790" s="28">
        <v>44</v>
      </c>
      <c r="G4790" t="s">
        <v>18</v>
      </c>
    </row>
    <row r="4791" spans="1:7" x14ac:dyDescent="0.25">
      <c r="A4791" t="s">
        <v>0</v>
      </c>
      <c r="B4791" t="s">
        <v>2141</v>
      </c>
      <c r="C4791">
        <v>7332000</v>
      </c>
      <c r="D4791" s="2">
        <v>2958465</v>
      </c>
      <c r="E4791" s="2">
        <v>44109</v>
      </c>
      <c r="F4791" s="28">
        <v>41</v>
      </c>
      <c r="G4791" t="s">
        <v>18</v>
      </c>
    </row>
    <row r="4792" spans="1:7" x14ac:dyDescent="0.25">
      <c r="A4792" t="s">
        <v>0</v>
      </c>
      <c r="B4792" t="s">
        <v>2141</v>
      </c>
      <c r="C4792">
        <v>7332242</v>
      </c>
      <c r="D4792" s="2">
        <v>2958465</v>
      </c>
      <c r="E4792" s="2">
        <v>45448</v>
      </c>
      <c r="F4792" s="28">
        <v>533</v>
      </c>
      <c r="G4792" t="s">
        <v>3</v>
      </c>
    </row>
    <row r="4793" spans="1:7" x14ac:dyDescent="0.25">
      <c r="A4793" t="s">
        <v>0</v>
      </c>
      <c r="B4793" t="s">
        <v>2141</v>
      </c>
      <c r="C4793">
        <v>7332265</v>
      </c>
      <c r="D4793" s="2">
        <v>2958465</v>
      </c>
      <c r="E4793" s="2">
        <v>44764</v>
      </c>
      <c r="F4793" s="28">
        <v>1443</v>
      </c>
      <c r="G4793" t="s">
        <v>3</v>
      </c>
    </row>
    <row r="4794" spans="1:7" x14ac:dyDescent="0.25">
      <c r="A4794" t="s">
        <v>0</v>
      </c>
      <c r="B4794" t="s">
        <v>2141</v>
      </c>
      <c r="C4794">
        <v>7332400</v>
      </c>
      <c r="D4794" s="2">
        <v>2958465</v>
      </c>
      <c r="E4794" s="2">
        <v>44305</v>
      </c>
      <c r="F4794" s="28">
        <v>45</v>
      </c>
      <c r="G4794" t="s">
        <v>18</v>
      </c>
    </row>
    <row r="4795" spans="1:7" x14ac:dyDescent="0.25">
      <c r="A4795" t="s">
        <v>0</v>
      </c>
      <c r="B4795" t="s">
        <v>2141</v>
      </c>
      <c r="C4795">
        <v>7344000</v>
      </c>
      <c r="D4795" s="2">
        <v>2958465</v>
      </c>
      <c r="E4795" s="2">
        <v>45207</v>
      </c>
      <c r="F4795" s="28">
        <v>106</v>
      </c>
      <c r="G4795" t="s">
        <v>19</v>
      </c>
    </row>
    <row r="4796" spans="1:7" x14ac:dyDescent="0.25">
      <c r="A4796" t="s">
        <v>0</v>
      </c>
      <c r="B4796" t="s">
        <v>2141</v>
      </c>
      <c r="C4796">
        <v>7344450</v>
      </c>
      <c r="D4796" s="2">
        <v>2958465</v>
      </c>
      <c r="E4796" s="2">
        <v>45207</v>
      </c>
      <c r="F4796" s="28">
        <v>110</v>
      </c>
      <c r="G4796" t="s">
        <v>19</v>
      </c>
    </row>
    <row r="4797" spans="1:7" x14ac:dyDescent="0.25">
      <c r="A4797" t="s">
        <v>0</v>
      </c>
      <c r="B4797" t="s">
        <v>2141</v>
      </c>
      <c r="C4797">
        <v>7344460</v>
      </c>
      <c r="D4797" s="2">
        <v>2958465</v>
      </c>
      <c r="E4797" s="2">
        <v>45207</v>
      </c>
      <c r="F4797" s="28">
        <v>110</v>
      </c>
      <c r="G4797" t="s">
        <v>19</v>
      </c>
    </row>
    <row r="4798" spans="1:7" x14ac:dyDescent="0.25">
      <c r="A4798" t="s">
        <v>0</v>
      </c>
      <c r="B4798" t="s">
        <v>2141</v>
      </c>
      <c r="C4798">
        <v>7345000</v>
      </c>
      <c r="D4798" s="2">
        <v>2958465</v>
      </c>
      <c r="E4798" s="2">
        <v>45783</v>
      </c>
      <c r="F4798" s="28">
        <v>194</v>
      </c>
      <c r="G4798" t="s">
        <v>18</v>
      </c>
    </row>
    <row r="4799" spans="1:7" x14ac:dyDescent="0.25">
      <c r="A4799" t="s">
        <v>0</v>
      </c>
      <c r="B4799" t="s">
        <v>2141</v>
      </c>
      <c r="C4799">
        <v>7345400</v>
      </c>
      <c r="D4799" s="2">
        <v>2958465</v>
      </c>
      <c r="E4799" s="2">
        <v>45783</v>
      </c>
      <c r="F4799" s="28">
        <v>198</v>
      </c>
      <c r="G4799" t="s">
        <v>18</v>
      </c>
    </row>
    <row r="4800" spans="1:7" x14ac:dyDescent="0.25">
      <c r="A4800" t="s">
        <v>0</v>
      </c>
      <c r="B4800" t="s">
        <v>2141</v>
      </c>
      <c r="C4800">
        <v>7345401</v>
      </c>
      <c r="D4800" s="2">
        <v>2958465</v>
      </c>
      <c r="E4800" s="2">
        <v>45783</v>
      </c>
      <c r="F4800" s="28">
        <v>198</v>
      </c>
      <c r="G4800" t="s">
        <v>18</v>
      </c>
    </row>
    <row r="4801" spans="1:7" x14ac:dyDescent="0.25">
      <c r="A4801" t="s">
        <v>0</v>
      </c>
      <c r="B4801" t="s">
        <v>2141</v>
      </c>
      <c r="C4801">
        <v>7346000</v>
      </c>
      <c r="D4801" s="2">
        <v>2958465</v>
      </c>
      <c r="E4801" s="2">
        <v>45776</v>
      </c>
      <c r="F4801" s="28">
        <v>196</v>
      </c>
      <c r="G4801" t="s">
        <v>18</v>
      </c>
    </row>
    <row r="4802" spans="1:7" x14ac:dyDescent="0.25">
      <c r="A4802" t="s">
        <v>0</v>
      </c>
      <c r="B4802" t="s">
        <v>2141</v>
      </c>
      <c r="C4802">
        <v>7346400</v>
      </c>
      <c r="D4802" s="2">
        <v>2958465</v>
      </c>
      <c r="E4802" s="2">
        <v>45776</v>
      </c>
      <c r="F4802" s="28">
        <v>200</v>
      </c>
      <c r="G4802" t="s">
        <v>18</v>
      </c>
    </row>
    <row r="4803" spans="1:7" x14ac:dyDescent="0.25">
      <c r="A4803" t="s">
        <v>0</v>
      </c>
      <c r="B4803" t="s">
        <v>2141</v>
      </c>
      <c r="C4803">
        <v>7346401</v>
      </c>
      <c r="D4803" s="2">
        <v>2958465</v>
      </c>
      <c r="E4803" s="2">
        <v>45776</v>
      </c>
      <c r="F4803" s="28">
        <v>200</v>
      </c>
      <c r="G4803" t="s">
        <v>18</v>
      </c>
    </row>
    <row r="4804" spans="1:7" x14ac:dyDescent="0.25">
      <c r="A4804" t="s">
        <v>0</v>
      </c>
      <c r="B4804" t="s">
        <v>2141</v>
      </c>
      <c r="C4804">
        <v>7354000</v>
      </c>
      <c r="D4804" s="2">
        <v>2958465</v>
      </c>
      <c r="E4804" s="2">
        <v>43344</v>
      </c>
      <c r="F4804" s="28">
        <v>149</v>
      </c>
      <c r="G4804" t="s">
        <v>18</v>
      </c>
    </row>
    <row r="4805" spans="1:7" x14ac:dyDescent="0.25">
      <c r="A4805" t="s">
        <v>0</v>
      </c>
      <c r="B4805" t="s">
        <v>2141</v>
      </c>
      <c r="C4805">
        <v>7354400</v>
      </c>
      <c r="D4805" s="2">
        <v>2958465</v>
      </c>
      <c r="E4805" s="2">
        <v>44305</v>
      </c>
      <c r="F4805" s="28">
        <v>153</v>
      </c>
      <c r="G4805" t="s">
        <v>18</v>
      </c>
    </row>
    <row r="4806" spans="1:7" x14ac:dyDescent="0.25">
      <c r="A4806" t="s">
        <v>0</v>
      </c>
      <c r="B4806" t="s">
        <v>2141</v>
      </c>
      <c r="C4806">
        <v>7354401</v>
      </c>
      <c r="D4806" s="2">
        <v>2958465</v>
      </c>
      <c r="E4806" s="2">
        <v>44305</v>
      </c>
      <c r="F4806" s="28">
        <v>153</v>
      </c>
      <c r="G4806" t="s">
        <v>18</v>
      </c>
    </row>
    <row r="4807" spans="1:7" x14ac:dyDescent="0.25">
      <c r="A4807" t="s">
        <v>0</v>
      </c>
      <c r="B4807" t="s">
        <v>2141</v>
      </c>
      <c r="C4807">
        <v>7355000</v>
      </c>
      <c r="D4807" s="2">
        <v>2958465</v>
      </c>
      <c r="E4807" s="2">
        <v>43344</v>
      </c>
      <c r="F4807" s="28">
        <v>208</v>
      </c>
      <c r="G4807" t="s">
        <v>18</v>
      </c>
    </row>
    <row r="4808" spans="1:7" x14ac:dyDescent="0.25">
      <c r="A4808" t="s">
        <v>0</v>
      </c>
      <c r="B4808" t="s">
        <v>2141</v>
      </c>
      <c r="C4808">
        <v>7355400</v>
      </c>
      <c r="D4808" s="2">
        <v>2958465</v>
      </c>
      <c r="E4808" s="2">
        <v>44305</v>
      </c>
      <c r="F4808" s="28">
        <v>212</v>
      </c>
      <c r="G4808" t="s">
        <v>18</v>
      </c>
    </row>
    <row r="4809" spans="1:7" x14ac:dyDescent="0.25">
      <c r="A4809" t="s">
        <v>0</v>
      </c>
      <c r="B4809" t="s">
        <v>2141</v>
      </c>
      <c r="C4809">
        <v>7355401</v>
      </c>
      <c r="D4809" s="2">
        <v>2958465</v>
      </c>
      <c r="E4809" s="2">
        <v>44305</v>
      </c>
      <c r="F4809" s="28">
        <v>212</v>
      </c>
      <c r="G4809" t="s">
        <v>18</v>
      </c>
    </row>
    <row r="4810" spans="1:7" x14ac:dyDescent="0.25">
      <c r="A4810" t="s">
        <v>0</v>
      </c>
      <c r="B4810" t="s">
        <v>2141</v>
      </c>
      <c r="C4810">
        <v>7356000</v>
      </c>
      <c r="D4810" s="2">
        <v>2958465</v>
      </c>
      <c r="E4810" s="2">
        <v>44713</v>
      </c>
      <c r="F4810" s="28">
        <v>171</v>
      </c>
      <c r="G4810" t="s">
        <v>19</v>
      </c>
    </row>
    <row r="4811" spans="1:7" x14ac:dyDescent="0.25">
      <c r="A4811" t="s">
        <v>0</v>
      </c>
      <c r="B4811" t="s">
        <v>2141</v>
      </c>
      <c r="C4811">
        <v>7356450</v>
      </c>
      <c r="D4811" s="2">
        <v>2958465</v>
      </c>
      <c r="E4811" s="2">
        <v>44713</v>
      </c>
      <c r="F4811" s="28">
        <v>175</v>
      </c>
      <c r="G4811" t="s">
        <v>19</v>
      </c>
    </row>
    <row r="4812" spans="1:7" x14ac:dyDescent="0.25">
      <c r="A4812" t="s">
        <v>0</v>
      </c>
      <c r="B4812" t="s">
        <v>2141</v>
      </c>
      <c r="C4812">
        <v>7356455</v>
      </c>
      <c r="D4812" s="2">
        <v>2958465</v>
      </c>
      <c r="E4812" s="2">
        <v>44713</v>
      </c>
      <c r="F4812" s="28">
        <v>175</v>
      </c>
      <c r="G4812" t="s">
        <v>19</v>
      </c>
    </row>
    <row r="4813" spans="1:7" x14ac:dyDescent="0.25">
      <c r="A4813" t="s">
        <v>0</v>
      </c>
      <c r="B4813" t="s">
        <v>2141</v>
      </c>
      <c r="C4813">
        <v>7357000</v>
      </c>
      <c r="D4813" s="2">
        <v>2958465</v>
      </c>
      <c r="E4813" s="2">
        <v>44713</v>
      </c>
      <c r="F4813" s="28">
        <v>136</v>
      </c>
      <c r="G4813" t="s">
        <v>18</v>
      </c>
    </row>
    <row r="4814" spans="1:7" x14ac:dyDescent="0.25">
      <c r="A4814" t="s">
        <v>0</v>
      </c>
      <c r="B4814" t="s">
        <v>2141</v>
      </c>
      <c r="C4814">
        <v>7357400</v>
      </c>
      <c r="D4814" s="2">
        <v>2958465</v>
      </c>
      <c r="E4814" s="2">
        <v>44713</v>
      </c>
      <c r="F4814" s="28">
        <v>140</v>
      </c>
      <c r="G4814" t="s">
        <v>18</v>
      </c>
    </row>
    <row r="4815" spans="1:7" x14ac:dyDescent="0.25">
      <c r="A4815" t="s">
        <v>0</v>
      </c>
      <c r="B4815" t="s">
        <v>2141</v>
      </c>
      <c r="C4815">
        <v>7357401</v>
      </c>
      <c r="D4815" s="2">
        <v>2958465</v>
      </c>
      <c r="E4815" s="2">
        <v>44713</v>
      </c>
      <c r="F4815" s="28">
        <v>140</v>
      </c>
      <c r="G4815" t="s">
        <v>18</v>
      </c>
    </row>
    <row r="4816" spans="1:7" x14ac:dyDescent="0.25">
      <c r="A4816" t="s">
        <v>0</v>
      </c>
      <c r="B4816" t="s">
        <v>2141</v>
      </c>
      <c r="C4816">
        <v>7358000</v>
      </c>
      <c r="D4816" s="2">
        <v>2958465</v>
      </c>
      <c r="E4816" s="2">
        <v>43344</v>
      </c>
      <c r="F4816" s="28">
        <v>141</v>
      </c>
      <c r="G4816" t="s">
        <v>18</v>
      </c>
    </row>
    <row r="4817" spans="1:7" x14ac:dyDescent="0.25">
      <c r="A4817" t="s">
        <v>0</v>
      </c>
      <c r="B4817" t="s">
        <v>2141</v>
      </c>
      <c r="C4817">
        <v>7358400</v>
      </c>
      <c r="D4817" s="2">
        <v>2958465</v>
      </c>
      <c r="E4817" s="2">
        <v>44305</v>
      </c>
      <c r="F4817" s="28">
        <v>145</v>
      </c>
      <c r="G4817" t="s">
        <v>18</v>
      </c>
    </row>
    <row r="4818" spans="1:7" x14ac:dyDescent="0.25">
      <c r="A4818" t="s">
        <v>0</v>
      </c>
      <c r="B4818" t="s">
        <v>2141</v>
      </c>
      <c r="C4818">
        <v>7358401</v>
      </c>
      <c r="D4818" s="2">
        <v>2958465</v>
      </c>
      <c r="E4818" s="2">
        <v>44305</v>
      </c>
      <c r="F4818" s="28">
        <v>145</v>
      </c>
      <c r="G4818" t="s">
        <v>18</v>
      </c>
    </row>
    <row r="4819" spans="1:7" x14ac:dyDescent="0.25">
      <c r="A4819" t="s">
        <v>0</v>
      </c>
      <c r="B4819" t="s">
        <v>2141</v>
      </c>
      <c r="C4819">
        <v>7359000</v>
      </c>
      <c r="D4819" s="2">
        <v>2958465</v>
      </c>
      <c r="E4819" s="2">
        <v>45783</v>
      </c>
      <c r="F4819" s="28">
        <v>126</v>
      </c>
      <c r="G4819" t="s">
        <v>18</v>
      </c>
    </row>
    <row r="4820" spans="1:7" x14ac:dyDescent="0.25">
      <c r="A4820" t="s">
        <v>0</v>
      </c>
      <c r="B4820" t="s">
        <v>2141</v>
      </c>
      <c r="C4820">
        <v>7359400</v>
      </c>
      <c r="D4820" s="2">
        <v>2958465</v>
      </c>
      <c r="E4820" s="2">
        <v>45783</v>
      </c>
      <c r="F4820" s="28">
        <v>130</v>
      </c>
      <c r="G4820" t="s">
        <v>18</v>
      </c>
    </row>
    <row r="4821" spans="1:7" x14ac:dyDescent="0.25">
      <c r="A4821" t="s">
        <v>0</v>
      </c>
      <c r="B4821" t="s">
        <v>2141</v>
      </c>
      <c r="C4821">
        <v>7359401</v>
      </c>
      <c r="D4821" s="2">
        <v>2958465</v>
      </c>
      <c r="E4821" s="2">
        <v>45783</v>
      </c>
      <c r="F4821" s="28">
        <v>130</v>
      </c>
      <c r="G4821" t="s">
        <v>18</v>
      </c>
    </row>
    <row r="4822" spans="1:7" x14ac:dyDescent="0.25">
      <c r="A4822" t="s">
        <v>0</v>
      </c>
      <c r="B4822" t="s">
        <v>2141</v>
      </c>
      <c r="C4822">
        <v>7360000</v>
      </c>
      <c r="D4822" s="2">
        <v>2958465</v>
      </c>
      <c r="E4822" s="2">
        <v>44713</v>
      </c>
      <c r="F4822" s="28">
        <v>146</v>
      </c>
      <c r="G4822" t="s">
        <v>18</v>
      </c>
    </row>
    <row r="4823" spans="1:7" x14ac:dyDescent="0.25">
      <c r="A4823" t="s">
        <v>0</v>
      </c>
      <c r="B4823" t="s">
        <v>2141</v>
      </c>
      <c r="C4823">
        <v>7360400</v>
      </c>
      <c r="D4823" s="2">
        <v>2958465</v>
      </c>
      <c r="E4823" s="2">
        <v>44713</v>
      </c>
      <c r="F4823" s="28">
        <v>150</v>
      </c>
      <c r="G4823" t="s">
        <v>18</v>
      </c>
    </row>
    <row r="4824" spans="1:7" x14ac:dyDescent="0.25">
      <c r="A4824" t="s">
        <v>0</v>
      </c>
      <c r="B4824" t="s">
        <v>2141</v>
      </c>
      <c r="C4824">
        <v>7360401</v>
      </c>
      <c r="D4824" s="2">
        <v>2958465</v>
      </c>
      <c r="E4824" s="2">
        <v>44713</v>
      </c>
      <c r="F4824" s="28">
        <v>150</v>
      </c>
      <c r="G4824" t="s">
        <v>18</v>
      </c>
    </row>
    <row r="4825" spans="1:7" x14ac:dyDescent="0.25">
      <c r="A4825" t="s">
        <v>0</v>
      </c>
      <c r="B4825" t="s">
        <v>2141</v>
      </c>
      <c r="C4825">
        <v>7361000</v>
      </c>
      <c r="D4825" s="2">
        <v>2958465</v>
      </c>
      <c r="E4825" s="2">
        <v>45783</v>
      </c>
      <c r="F4825" s="28">
        <v>126</v>
      </c>
      <c r="G4825" t="s">
        <v>18</v>
      </c>
    </row>
    <row r="4826" spans="1:7" x14ac:dyDescent="0.25">
      <c r="A4826" t="s">
        <v>0</v>
      </c>
      <c r="B4826" t="s">
        <v>2141</v>
      </c>
      <c r="C4826">
        <v>7361400</v>
      </c>
      <c r="D4826" s="2">
        <v>2958465</v>
      </c>
      <c r="E4826" s="2">
        <v>45783</v>
      </c>
      <c r="F4826" s="28">
        <v>130</v>
      </c>
      <c r="G4826" t="s">
        <v>18</v>
      </c>
    </row>
    <row r="4827" spans="1:7" x14ac:dyDescent="0.25">
      <c r="A4827" t="s">
        <v>0</v>
      </c>
      <c r="B4827" t="s">
        <v>2141</v>
      </c>
      <c r="C4827">
        <v>7361401</v>
      </c>
      <c r="D4827" s="2">
        <v>2958465</v>
      </c>
      <c r="E4827" s="2">
        <v>45783</v>
      </c>
      <c r="F4827" s="28">
        <v>130</v>
      </c>
      <c r="G4827" t="s">
        <v>18</v>
      </c>
    </row>
    <row r="4828" spans="1:7" x14ac:dyDescent="0.25">
      <c r="A4828" t="s">
        <v>0</v>
      </c>
      <c r="B4828" t="s">
        <v>2141</v>
      </c>
      <c r="C4828">
        <v>7361403</v>
      </c>
      <c r="D4828" s="2">
        <v>2958465</v>
      </c>
      <c r="E4828" s="2">
        <v>45783</v>
      </c>
      <c r="F4828" s="28">
        <v>130</v>
      </c>
      <c r="G4828" t="s">
        <v>18</v>
      </c>
    </row>
    <row r="4829" spans="1:7" x14ac:dyDescent="0.25">
      <c r="A4829" t="s">
        <v>0</v>
      </c>
      <c r="B4829" t="s">
        <v>2141</v>
      </c>
      <c r="C4829">
        <v>7362000</v>
      </c>
      <c r="D4829" s="2">
        <v>2958465</v>
      </c>
      <c r="E4829" s="2">
        <v>45900</v>
      </c>
      <c r="F4829" s="28">
        <v>126</v>
      </c>
      <c r="G4829" t="s">
        <v>18</v>
      </c>
    </row>
    <row r="4830" spans="1:7" x14ac:dyDescent="0.25">
      <c r="A4830" t="s">
        <v>0</v>
      </c>
      <c r="B4830" t="s">
        <v>2141</v>
      </c>
      <c r="C4830">
        <v>7362400</v>
      </c>
      <c r="D4830" s="2">
        <v>2958465</v>
      </c>
      <c r="E4830" s="2">
        <v>45900</v>
      </c>
      <c r="F4830" s="28">
        <v>130</v>
      </c>
      <c r="G4830" t="s">
        <v>18</v>
      </c>
    </row>
    <row r="4831" spans="1:7" x14ac:dyDescent="0.25">
      <c r="A4831" t="s">
        <v>0</v>
      </c>
      <c r="B4831" t="s">
        <v>2141</v>
      </c>
      <c r="C4831">
        <v>7362401</v>
      </c>
      <c r="D4831" s="2">
        <v>2958465</v>
      </c>
      <c r="E4831" s="2">
        <v>45900</v>
      </c>
      <c r="F4831" s="28">
        <v>130</v>
      </c>
      <c r="G4831" t="s">
        <v>18</v>
      </c>
    </row>
    <row r="4832" spans="1:7" x14ac:dyDescent="0.25">
      <c r="A4832" t="s">
        <v>0</v>
      </c>
      <c r="B4832" t="s">
        <v>2141</v>
      </c>
      <c r="C4832">
        <v>7364000</v>
      </c>
      <c r="D4832" s="2">
        <v>2958465</v>
      </c>
      <c r="E4832" s="2">
        <v>45808</v>
      </c>
      <c r="F4832" s="28">
        <v>131</v>
      </c>
      <c r="G4832" t="s">
        <v>18</v>
      </c>
    </row>
    <row r="4833" spans="1:7" x14ac:dyDescent="0.25">
      <c r="A4833" t="s">
        <v>0</v>
      </c>
      <c r="B4833" t="s">
        <v>2141</v>
      </c>
      <c r="C4833">
        <v>7364183</v>
      </c>
      <c r="D4833" s="2">
        <v>2958465</v>
      </c>
      <c r="E4833" s="2">
        <v>45931</v>
      </c>
      <c r="F4833" s="28">
        <v>162.5</v>
      </c>
      <c r="G4833" t="s">
        <v>2</v>
      </c>
    </row>
    <row r="4834" spans="1:7" x14ac:dyDescent="0.25">
      <c r="A4834" t="s">
        <v>0</v>
      </c>
      <c r="B4834" t="s">
        <v>2141</v>
      </c>
      <c r="C4834">
        <v>7364184</v>
      </c>
      <c r="D4834" s="2">
        <v>2958465</v>
      </c>
      <c r="E4834" s="2">
        <v>45931</v>
      </c>
      <c r="F4834" s="28">
        <v>162.5</v>
      </c>
      <c r="G4834" t="s">
        <v>2</v>
      </c>
    </row>
    <row r="4835" spans="1:7" x14ac:dyDescent="0.25">
      <c r="A4835" t="s">
        <v>0</v>
      </c>
      <c r="B4835" t="s">
        <v>2141</v>
      </c>
      <c r="C4835">
        <v>7364201</v>
      </c>
      <c r="D4835" s="2">
        <v>2958465</v>
      </c>
      <c r="E4835" s="2">
        <v>45931</v>
      </c>
      <c r="F4835" s="28">
        <v>526.5</v>
      </c>
      <c r="G4835" t="s">
        <v>2</v>
      </c>
    </row>
    <row r="4836" spans="1:7" x14ac:dyDescent="0.25">
      <c r="A4836" t="s">
        <v>0</v>
      </c>
      <c r="B4836" t="s">
        <v>2141</v>
      </c>
      <c r="C4836">
        <v>7364203</v>
      </c>
      <c r="D4836" s="2">
        <v>2958465</v>
      </c>
      <c r="E4836" s="2">
        <v>45931</v>
      </c>
      <c r="F4836" s="28">
        <v>526.5</v>
      </c>
      <c r="G4836" t="s">
        <v>2</v>
      </c>
    </row>
    <row r="4837" spans="1:7" x14ac:dyDescent="0.25">
      <c r="A4837" t="s">
        <v>0</v>
      </c>
      <c r="B4837" t="s">
        <v>2141</v>
      </c>
      <c r="C4837">
        <v>7364233</v>
      </c>
      <c r="D4837" s="2">
        <v>2958465</v>
      </c>
      <c r="E4837" s="2">
        <v>45931</v>
      </c>
      <c r="F4837" s="28">
        <v>877.5</v>
      </c>
      <c r="G4837" t="s">
        <v>2</v>
      </c>
    </row>
    <row r="4838" spans="1:7" x14ac:dyDescent="0.25">
      <c r="A4838" t="s">
        <v>0</v>
      </c>
      <c r="B4838" t="s">
        <v>2141</v>
      </c>
      <c r="C4838">
        <v>7364234</v>
      </c>
      <c r="D4838" s="2">
        <v>2958465</v>
      </c>
      <c r="E4838" s="2">
        <v>45931</v>
      </c>
      <c r="F4838" s="28">
        <v>877.5</v>
      </c>
      <c r="G4838" t="s">
        <v>2</v>
      </c>
    </row>
    <row r="4839" spans="1:7" x14ac:dyDescent="0.25">
      <c r="A4839" t="s">
        <v>0</v>
      </c>
      <c r="B4839" t="s">
        <v>2141</v>
      </c>
      <c r="C4839">
        <v>7364242</v>
      </c>
      <c r="D4839" s="2">
        <v>2958465</v>
      </c>
      <c r="E4839" s="2">
        <v>45931</v>
      </c>
      <c r="F4839" s="28">
        <v>1787.5</v>
      </c>
      <c r="G4839" t="s">
        <v>3</v>
      </c>
    </row>
    <row r="4840" spans="1:7" x14ac:dyDescent="0.25">
      <c r="A4840" t="s">
        <v>0</v>
      </c>
      <c r="B4840" t="s">
        <v>2141</v>
      </c>
      <c r="C4840">
        <v>7364251</v>
      </c>
      <c r="D4840" s="2">
        <v>2958465</v>
      </c>
      <c r="E4840" s="2">
        <v>45931</v>
      </c>
      <c r="F4840" s="28">
        <v>1316.25</v>
      </c>
      <c r="G4840" t="s">
        <v>3</v>
      </c>
    </row>
    <row r="4841" spans="1:7" x14ac:dyDescent="0.25">
      <c r="A4841" t="s">
        <v>0</v>
      </c>
      <c r="B4841" t="s">
        <v>2141</v>
      </c>
      <c r="C4841">
        <v>7364256</v>
      </c>
      <c r="D4841" s="2">
        <v>2958465</v>
      </c>
      <c r="E4841" s="2">
        <v>45931</v>
      </c>
      <c r="F4841" s="28">
        <v>2681.25</v>
      </c>
      <c r="G4841" t="s">
        <v>3</v>
      </c>
    </row>
    <row r="4842" spans="1:7" x14ac:dyDescent="0.25">
      <c r="A4842" t="s">
        <v>0</v>
      </c>
      <c r="B4842" t="s">
        <v>2141</v>
      </c>
      <c r="C4842">
        <v>7364265</v>
      </c>
      <c r="D4842" s="2">
        <v>2958465</v>
      </c>
      <c r="E4842" s="2">
        <v>45931</v>
      </c>
      <c r="F4842" s="28">
        <v>3575</v>
      </c>
      <c r="G4842" t="s">
        <v>3</v>
      </c>
    </row>
    <row r="4843" spans="1:7" x14ac:dyDescent="0.25">
      <c r="A4843" t="s">
        <v>0</v>
      </c>
      <c r="B4843" t="s">
        <v>2141</v>
      </c>
      <c r="C4843">
        <v>7364400</v>
      </c>
      <c r="D4843" s="2">
        <v>2958465</v>
      </c>
      <c r="E4843" s="2">
        <v>45808</v>
      </c>
      <c r="F4843" s="28">
        <v>135</v>
      </c>
      <c r="G4843" t="s">
        <v>18</v>
      </c>
    </row>
    <row r="4844" spans="1:7" x14ac:dyDescent="0.25">
      <c r="A4844" t="s">
        <v>0</v>
      </c>
      <c r="B4844" t="s">
        <v>2141</v>
      </c>
      <c r="C4844">
        <v>7368000</v>
      </c>
      <c r="D4844" s="2">
        <v>2958465</v>
      </c>
      <c r="E4844" s="2">
        <v>45561</v>
      </c>
      <c r="F4844" s="28">
        <v>336</v>
      </c>
      <c r="G4844" t="s">
        <v>18</v>
      </c>
    </row>
    <row r="4845" spans="1:7" x14ac:dyDescent="0.25">
      <c r="A4845" t="s">
        <v>0</v>
      </c>
      <c r="B4845" t="s">
        <v>2141</v>
      </c>
      <c r="C4845">
        <v>7368233</v>
      </c>
      <c r="D4845" s="2">
        <v>2958465</v>
      </c>
      <c r="E4845" s="2">
        <v>45561</v>
      </c>
      <c r="F4845" s="28">
        <v>1745</v>
      </c>
      <c r="G4845" t="s">
        <v>2</v>
      </c>
    </row>
    <row r="4846" spans="1:7" x14ac:dyDescent="0.25">
      <c r="A4846" t="s">
        <v>0</v>
      </c>
      <c r="B4846" t="s">
        <v>2141</v>
      </c>
      <c r="C4846">
        <v>7368234</v>
      </c>
      <c r="D4846" s="2">
        <v>2958465</v>
      </c>
      <c r="E4846" s="2">
        <v>45561</v>
      </c>
      <c r="F4846" s="28">
        <v>1745</v>
      </c>
      <c r="G4846" t="s">
        <v>2</v>
      </c>
    </row>
    <row r="4847" spans="1:7" x14ac:dyDescent="0.25">
      <c r="A4847" t="s">
        <v>0</v>
      </c>
      <c r="B4847" t="s">
        <v>2141</v>
      </c>
      <c r="C4847">
        <v>7368271</v>
      </c>
      <c r="D4847" s="2">
        <v>2958465</v>
      </c>
      <c r="E4847" s="2">
        <v>45658</v>
      </c>
      <c r="F4847" s="28">
        <v>344</v>
      </c>
      <c r="G4847" t="s">
        <v>18</v>
      </c>
    </row>
    <row r="4848" spans="1:7" x14ac:dyDescent="0.25">
      <c r="A4848" t="s">
        <v>0</v>
      </c>
      <c r="B4848" t="s">
        <v>2141</v>
      </c>
      <c r="C4848">
        <v>7368400</v>
      </c>
      <c r="D4848" s="2">
        <v>2958465</v>
      </c>
      <c r="E4848" s="2">
        <v>45561</v>
      </c>
      <c r="F4848" s="28">
        <v>340</v>
      </c>
      <c r="G4848" t="s">
        <v>18</v>
      </c>
    </row>
    <row r="4849" spans="1:7" x14ac:dyDescent="0.25">
      <c r="A4849" t="s">
        <v>0</v>
      </c>
      <c r="B4849" t="s">
        <v>2141</v>
      </c>
      <c r="C4849">
        <v>7368401</v>
      </c>
      <c r="D4849" s="2">
        <v>2958465</v>
      </c>
      <c r="E4849" s="2">
        <v>45561</v>
      </c>
      <c r="F4849" s="28">
        <v>340</v>
      </c>
      <c r="G4849" t="s">
        <v>18</v>
      </c>
    </row>
    <row r="4850" spans="1:7" x14ac:dyDescent="0.25">
      <c r="A4850" t="s">
        <v>0</v>
      </c>
      <c r="B4850" t="s">
        <v>2141</v>
      </c>
      <c r="C4850">
        <v>7370000</v>
      </c>
      <c r="D4850" s="2">
        <v>2958465</v>
      </c>
      <c r="E4850" s="2">
        <v>45808</v>
      </c>
      <c r="F4850" s="28">
        <v>146</v>
      </c>
      <c r="G4850" t="s">
        <v>18</v>
      </c>
    </row>
    <row r="4851" spans="1:7" x14ac:dyDescent="0.25">
      <c r="A4851" t="s">
        <v>0</v>
      </c>
      <c r="B4851" t="s">
        <v>2141</v>
      </c>
      <c r="C4851">
        <v>7370183</v>
      </c>
      <c r="D4851" s="2">
        <v>2958465</v>
      </c>
      <c r="E4851" s="2">
        <v>45931</v>
      </c>
      <c r="F4851" s="28">
        <v>195</v>
      </c>
      <c r="G4851" t="s">
        <v>2</v>
      </c>
    </row>
    <row r="4852" spans="1:7" x14ac:dyDescent="0.25">
      <c r="A4852" t="s">
        <v>0</v>
      </c>
      <c r="B4852" t="s">
        <v>2141</v>
      </c>
      <c r="C4852">
        <v>7370184</v>
      </c>
      <c r="D4852" s="2">
        <v>2958465</v>
      </c>
      <c r="E4852" s="2">
        <v>45931</v>
      </c>
      <c r="F4852" s="28">
        <v>195</v>
      </c>
      <c r="G4852" t="s">
        <v>2</v>
      </c>
    </row>
    <row r="4853" spans="1:7" x14ac:dyDescent="0.25">
      <c r="A4853" t="s">
        <v>0</v>
      </c>
      <c r="B4853" t="s">
        <v>2141</v>
      </c>
      <c r="C4853">
        <v>7370233</v>
      </c>
      <c r="D4853" s="2">
        <v>2958465</v>
      </c>
      <c r="E4853" s="2">
        <v>45931</v>
      </c>
      <c r="F4853" s="28">
        <v>991.25</v>
      </c>
      <c r="G4853" t="s">
        <v>2</v>
      </c>
    </row>
    <row r="4854" spans="1:7" x14ac:dyDescent="0.25">
      <c r="A4854" t="s">
        <v>0</v>
      </c>
      <c r="B4854" t="s">
        <v>2141</v>
      </c>
      <c r="C4854">
        <v>7370234</v>
      </c>
      <c r="D4854" s="2">
        <v>2958465</v>
      </c>
      <c r="E4854" s="2">
        <v>45931</v>
      </c>
      <c r="F4854" s="28">
        <v>991.25</v>
      </c>
      <c r="G4854" t="s">
        <v>2</v>
      </c>
    </row>
    <row r="4855" spans="1:7" x14ac:dyDescent="0.25">
      <c r="A4855" t="s">
        <v>0</v>
      </c>
      <c r="B4855" t="s">
        <v>2141</v>
      </c>
      <c r="C4855">
        <v>7370242</v>
      </c>
      <c r="D4855" s="2">
        <v>2958465</v>
      </c>
      <c r="E4855" s="2">
        <v>45931</v>
      </c>
      <c r="F4855" s="28">
        <v>2015</v>
      </c>
      <c r="G4855" t="s">
        <v>3</v>
      </c>
    </row>
    <row r="4856" spans="1:7" x14ac:dyDescent="0.25">
      <c r="A4856" t="s">
        <v>0</v>
      </c>
      <c r="B4856" t="s">
        <v>2141</v>
      </c>
      <c r="C4856">
        <v>7370251</v>
      </c>
      <c r="D4856" s="2">
        <v>2958465</v>
      </c>
      <c r="E4856" s="2">
        <v>45931</v>
      </c>
      <c r="F4856" s="28">
        <v>1511.25</v>
      </c>
      <c r="G4856" t="s">
        <v>3</v>
      </c>
    </row>
    <row r="4857" spans="1:7" x14ac:dyDescent="0.25">
      <c r="A4857" t="s">
        <v>0</v>
      </c>
      <c r="B4857" t="s">
        <v>2141</v>
      </c>
      <c r="C4857">
        <v>7370256</v>
      </c>
      <c r="D4857" s="2">
        <v>2958465</v>
      </c>
      <c r="E4857" s="2">
        <v>45931</v>
      </c>
      <c r="F4857" s="28">
        <v>3022.5</v>
      </c>
      <c r="G4857" t="s">
        <v>3</v>
      </c>
    </row>
    <row r="4858" spans="1:7" x14ac:dyDescent="0.25">
      <c r="A4858" t="s">
        <v>0</v>
      </c>
      <c r="B4858" t="s">
        <v>2141</v>
      </c>
      <c r="C4858">
        <v>7370400</v>
      </c>
      <c r="D4858" s="2">
        <v>2958465</v>
      </c>
      <c r="E4858" s="2">
        <v>45808</v>
      </c>
      <c r="F4858" s="28">
        <v>150</v>
      </c>
      <c r="G4858" t="s">
        <v>18</v>
      </c>
    </row>
    <row r="4859" spans="1:7" x14ac:dyDescent="0.25">
      <c r="A4859" t="s">
        <v>0</v>
      </c>
      <c r="B4859" t="s">
        <v>2141</v>
      </c>
      <c r="C4859">
        <v>7376000</v>
      </c>
      <c r="D4859" s="2">
        <v>2958465</v>
      </c>
      <c r="E4859" s="2">
        <v>45808</v>
      </c>
      <c r="F4859" s="28">
        <v>129</v>
      </c>
      <c r="G4859" t="s">
        <v>18</v>
      </c>
    </row>
    <row r="4860" spans="1:7" x14ac:dyDescent="0.25">
      <c r="A4860" t="s">
        <v>0</v>
      </c>
      <c r="B4860" t="s">
        <v>2141</v>
      </c>
      <c r="C4860">
        <v>7376183</v>
      </c>
      <c r="D4860" s="2">
        <v>2958465</v>
      </c>
      <c r="E4860" s="2">
        <v>45931</v>
      </c>
      <c r="F4860" s="28">
        <v>175.5</v>
      </c>
      <c r="G4860" t="s">
        <v>2</v>
      </c>
    </row>
    <row r="4861" spans="1:7" x14ac:dyDescent="0.25">
      <c r="A4861" t="s">
        <v>0</v>
      </c>
      <c r="B4861" t="s">
        <v>2141</v>
      </c>
      <c r="C4861">
        <v>7376184</v>
      </c>
      <c r="D4861" s="2">
        <v>2958465</v>
      </c>
      <c r="E4861" s="2">
        <v>45931</v>
      </c>
      <c r="F4861" s="28">
        <v>175.5</v>
      </c>
      <c r="G4861" t="s">
        <v>2</v>
      </c>
    </row>
    <row r="4862" spans="1:7" x14ac:dyDescent="0.25">
      <c r="A4862" t="s">
        <v>0</v>
      </c>
      <c r="B4862" t="s">
        <v>2141</v>
      </c>
      <c r="C4862">
        <v>7376251</v>
      </c>
      <c r="D4862" s="2">
        <v>2958465</v>
      </c>
      <c r="E4862" s="2">
        <v>45931</v>
      </c>
      <c r="F4862" s="28">
        <v>1365</v>
      </c>
      <c r="G4862" t="s">
        <v>3</v>
      </c>
    </row>
    <row r="4863" spans="1:7" x14ac:dyDescent="0.25">
      <c r="A4863" t="s">
        <v>0</v>
      </c>
      <c r="B4863" t="s">
        <v>2141</v>
      </c>
      <c r="C4863">
        <v>7376252</v>
      </c>
      <c r="D4863" s="2">
        <v>2958465</v>
      </c>
      <c r="E4863" s="2">
        <v>45931</v>
      </c>
      <c r="F4863" s="28">
        <v>1602.25</v>
      </c>
      <c r="G4863" t="s">
        <v>3</v>
      </c>
    </row>
    <row r="4864" spans="1:7" x14ac:dyDescent="0.25">
      <c r="A4864" t="s">
        <v>0</v>
      </c>
      <c r="B4864" t="s">
        <v>2141</v>
      </c>
      <c r="C4864">
        <v>7376400</v>
      </c>
      <c r="D4864" s="2">
        <v>2958465</v>
      </c>
      <c r="E4864" s="2">
        <v>45808</v>
      </c>
      <c r="F4864" s="28">
        <v>133</v>
      </c>
      <c r="G4864" t="s">
        <v>18</v>
      </c>
    </row>
    <row r="4865" spans="1:7" x14ac:dyDescent="0.25">
      <c r="A4865" t="s">
        <v>0</v>
      </c>
      <c r="B4865" t="s">
        <v>2141</v>
      </c>
      <c r="C4865">
        <v>7381000</v>
      </c>
      <c r="D4865" s="2">
        <v>2958465</v>
      </c>
      <c r="E4865" s="2">
        <v>45553</v>
      </c>
      <c r="F4865" s="28">
        <v>321</v>
      </c>
      <c r="G4865" t="s">
        <v>18</v>
      </c>
    </row>
    <row r="4866" spans="1:7" x14ac:dyDescent="0.25">
      <c r="A4866" t="s">
        <v>0</v>
      </c>
      <c r="B4866" t="s">
        <v>2141</v>
      </c>
      <c r="C4866">
        <v>7381400</v>
      </c>
      <c r="D4866" s="2">
        <v>2958465</v>
      </c>
      <c r="E4866" s="2">
        <v>45553</v>
      </c>
      <c r="F4866" s="28">
        <v>325</v>
      </c>
      <c r="G4866" t="s">
        <v>18</v>
      </c>
    </row>
    <row r="4867" spans="1:7" x14ac:dyDescent="0.25">
      <c r="A4867" t="s">
        <v>0</v>
      </c>
      <c r="B4867" t="s">
        <v>2141</v>
      </c>
      <c r="C4867">
        <v>7381401</v>
      </c>
      <c r="D4867" s="2">
        <v>2958465</v>
      </c>
      <c r="E4867" s="2">
        <v>45553</v>
      </c>
      <c r="F4867" s="28">
        <v>325</v>
      </c>
      <c r="G4867" t="s">
        <v>18</v>
      </c>
    </row>
    <row r="4868" spans="1:7" x14ac:dyDescent="0.25">
      <c r="A4868" t="s">
        <v>0</v>
      </c>
      <c r="B4868" t="s">
        <v>2141</v>
      </c>
      <c r="C4868">
        <v>7382000</v>
      </c>
      <c r="D4868" s="2">
        <v>2958465</v>
      </c>
      <c r="E4868" s="2">
        <v>45463</v>
      </c>
      <c r="F4868" s="28">
        <v>276</v>
      </c>
      <c r="G4868" t="s">
        <v>18</v>
      </c>
    </row>
    <row r="4869" spans="1:7" x14ac:dyDescent="0.25">
      <c r="A4869" t="s">
        <v>0</v>
      </c>
      <c r="B4869" t="s">
        <v>2141</v>
      </c>
      <c r="C4869">
        <v>7382400</v>
      </c>
      <c r="D4869" s="2">
        <v>2958465</v>
      </c>
      <c r="E4869" s="2">
        <v>45463</v>
      </c>
      <c r="F4869" s="28">
        <v>280</v>
      </c>
      <c r="G4869" t="s">
        <v>18</v>
      </c>
    </row>
    <row r="4870" spans="1:7" x14ac:dyDescent="0.25">
      <c r="A4870" t="s">
        <v>0</v>
      </c>
      <c r="B4870" t="s">
        <v>2141</v>
      </c>
      <c r="C4870">
        <v>7382401</v>
      </c>
      <c r="D4870" s="2">
        <v>2958465</v>
      </c>
      <c r="E4870" s="2">
        <v>45463</v>
      </c>
      <c r="F4870" s="28">
        <v>280</v>
      </c>
      <c r="G4870" t="s">
        <v>18</v>
      </c>
    </row>
    <row r="4871" spans="1:7" x14ac:dyDescent="0.25">
      <c r="A4871" t="s">
        <v>0</v>
      </c>
      <c r="B4871" t="s">
        <v>2141</v>
      </c>
      <c r="C4871">
        <v>7383000</v>
      </c>
      <c r="D4871" s="2">
        <v>2958465</v>
      </c>
      <c r="E4871" s="2">
        <v>45476</v>
      </c>
      <c r="F4871" s="28">
        <v>376</v>
      </c>
      <c r="G4871" t="s">
        <v>19</v>
      </c>
    </row>
    <row r="4872" spans="1:7" x14ac:dyDescent="0.25">
      <c r="A4872" t="s">
        <v>0</v>
      </c>
      <c r="B4872" t="s">
        <v>2141</v>
      </c>
      <c r="C4872">
        <v>7383450</v>
      </c>
      <c r="D4872" s="2">
        <v>2958465</v>
      </c>
      <c r="E4872" s="2">
        <v>45476</v>
      </c>
      <c r="F4872" s="28">
        <v>380</v>
      </c>
      <c r="G4872" t="s">
        <v>19</v>
      </c>
    </row>
    <row r="4873" spans="1:7" x14ac:dyDescent="0.25">
      <c r="A4873" t="s">
        <v>0</v>
      </c>
      <c r="B4873" t="s">
        <v>2141</v>
      </c>
      <c r="C4873">
        <v>7383464</v>
      </c>
      <c r="D4873" s="2">
        <v>2958465</v>
      </c>
      <c r="E4873" s="2">
        <v>45476</v>
      </c>
      <c r="F4873" s="28">
        <v>380</v>
      </c>
      <c r="G4873" t="s">
        <v>19</v>
      </c>
    </row>
    <row r="4874" spans="1:7" x14ac:dyDescent="0.25">
      <c r="A4874" t="s">
        <v>0</v>
      </c>
      <c r="B4874" t="s">
        <v>2141</v>
      </c>
      <c r="C4874">
        <v>7384000</v>
      </c>
      <c r="D4874" s="2">
        <v>2958465</v>
      </c>
      <c r="E4874" s="2">
        <v>45038</v>
      </c>
      <c r="F4874" s="28">
        <v>276</v>
      </c>
      <c r="G4874" t="s">
        <v>18</v>
      </c>
    </row>
    <row r="4875" spans="1:7" x14ac:dyDescent="0.25">
      <c r="A4875" t="s">
        <v>0</v>
      </c>
      <c r="B4875" t="s">
        <v>2141</v>
      </c>
      <c r="C4875">
        <v>7384110</v>
      </c>
      <c r="D4875" s="2">
        <v>2958465</v>
      </c>
      <c r="E4875" s="2">
        <v>45667</v>
      </c>
      <c r="F4875" s="28">
        <v>882</v>
      </c>
      <c r="G4875" t="s">
        <v>2</v>
      </c>
    </row>
    <row r="4876" spans="1:7" x14ac:dyDescent="0.25">
      <c r="A4876" t="s">
        <v>0</v>
      </c>
      <c r="B4876" t="s">
        <v>2141</v>
      </c>
      <c r="C4876">
        <v>7384111</v>
      </c>
      <c r="D4876" s="2">
        <v>2958465</v>
      </c>
      <c r="E4876" s="2">
        <v>45667</v>
      </c>
      <c r="F4876" s="28">
        <v>882</v>
      </c>
      <c r="G4876" t="s">
        <v>2</v>
      </c>
    </row>
    <row r="4877" spans="1:7" x14ac:dyDescent="0.25">
      <c r="A4877" t="s">
        <v>0</v>
      </c>
      <c r="B4877" t="s">
        <v>2141</v>
      </c>
      <c r="C4877">
        <v>7384181</v>
      </c>
      <c r="D4877" s="2">
        <v>2958465</v>
      </c>
      <c r="E4877" s="2">
        <v>45472</v>
      </c>
      <c r="F4877" s="28">
        <v>316.55</v>
      </c>
      <c r="G4877" t="s">
        <v>2</v>
      </c>
    </row>
    <row r="4878" spans="1:7" x14ac:dyDescent="0.25">
      <c r="A4878" t="s">
        <v>0</v>
      </c>
      <c r="B4878" t="s">
        <v>2141</v>
      </c>
      <c r="C4878">
        <v>7384183</v>
      </c>
      <c r="D4878" s="2">
        <v>2958465</v>
      </c>
      <c r="E4878" s="2">
        <v>45472</v>
      </c>
      <c r="F4878" s="28">
        <v>316.55</v>
      </c>
      <c r="G4878" t="s">
        <v>2</v>
      </c>
    </row>
    <row r="4879" spans="1:7" x14ac:dyDescent="0.25">
      <c r="A4879" t="s">
        <v>0</v>
      </c>
      <c r="B4879" t="s">
        <v>2141</v>
      </c>
      <c r="C4879">
        <v>7384184</v>
      </c>
      <c r="D4879" s="2">
        <v>2958465</v>
      </c>
      <c r="E4879" s="2">
        <v>45472</v>
      </c>
      <c r="F4879" s="28">
        <v>316.55</v>
      </c>
      <c r="G4879" t="s">
        <v>2</v>
      </c>
    </row>
    <row r="4880" spans="1:7" x14ac:dyDescent="0.25">
      <c r="A4880" t="s">
        <v>0</v>
      </c>
      <c r="B4880" t="s">
        <v>2141</v>
      </c>
      <c r="C4880">
        <v>7384200</v>
      </c>
      <c r="D4880" s="2">
        <v>2958465</v>
      </c>
      <c r="E4880" s="2">
        <v>45472</v>
      </c>
      <c r="F4880" s="28">
        <v>943.15</v>
      </c>
      <c r="G4880" t="s">
        <v>2</v>
      </c>
    </row>
    <row r="4881" spans="1:7" x14ac:dyDescent="0.25">
      <c r="A4881" t="s">
        <v>0</v>
      </c>
      <c r="B4881" t="s">
        <v>2141</v>
      </c>
      <c r="C4881">
        <v>7384201</v>
      </c>
      <c r="D4881" s="2">
        <v>2958465</v>
      </c>
      <c r="E4881" s="2">
        <v>45472</v>
      </c>
      <c r="F4881" s="28">
        <v>943.15</v>
      </c>
      <c r="G4881" t="s">
        <v>2</v>
      </c>
    </row>
    <row r="4882" spans="1:7" x14ac:dyDescent="0.25">
      <c r="A4882" t="s">
        <v>0</v>
      </c>
      <c r="B4882" t="s">
        <v>2141</v>
      </c>
      <c r="C4882">
        <v>7384203</v>
      </c>
      <c r="D4882" s="2">
        <v>2958465</v>
      </c>
      <c r="E4882" s="2">
        <v>45472</v>
      </c>
      <c r="F4882" s="28">
        <v>943.15</v>
      </c>
      <c r="G4882" t="s">
        <v>2</v>
      </c>
    </row>
    <row r="4883" spans="1:7" x14ac:dyDescent="0.25">
      <c r="A4883" t="s">
        <v>0</v>
      </c>
      <c r="B4883" t="s">
        <v>2141</v>
      </c>
      <c r="C4883">
        <v>7384204</v>
      </c>
      <c r="D4883" s="2">
        <v>2958465</v>
      </c>
      <c r="E4883" s="2">
        <v>45472</v>
      </c>
      <c r="F4883" s="28">
        <v>943.15</v>
      </c>
      <c r="G4883" t="s">
        <v>2</v>
      </c>
    </row>
    <row r="4884" spans="1:7" x14ac:dyDescent="0.25">
      <c r="A4884" t="s">
        <v>0</v>
      </c>
      <c r="B4884" t="s">
        <v>2141</v>
      </c>
      <c r="C4884">
        <v>7384211</v>
      </c>
      <c r="D4884" s="2">
        <v>2958465</v>
      </c>
      <c r="E4884" s="2">
        <v>45657</v>
      </c>
      <c r="F4884" s="28">
        <v>882</v>
      </c>
      <c r="G4884" t="s">
        <v>2</v>
      </c>
    </row>
    <row r="4885" spans="1:7" x14ac:dyDescent="0.25">
      <c r="A4885" t="s">
        <v>0</v>
      </c>
      <c r="B4885" t="s">
        <v>2141</v>
      </c>
      <c r="C4885">
        <v>7384213</v>
      </c>
      <c r="D4885" s="2">
        <v>2958465</v>
      </c>
      <c r="E4885" s="2">
        <v>45657</v>
      </c>
      <c r="F4885" s="28">
        <v>882</v>
      </c>
      <c r="G4885" t="s">
        <v>2</v>
      </c>
    </row>
    <row r="4886" spans="1:7" x14ac:dyDescent="0.25">
      <c r="A4886" t="s">
        <v>0</v>
      </c>
      <c r="B4886" t="s">
        <v>2141</v>
      </c>
      <c r="C4886">
        <v>7384229</v>
      </c>
      <c r="D4886" s="2">
        <v>2958465</v>
      </c>
      <c r="E4886" s="2">
        <v>45472</v>
      </c>
      <c r="F4886" s="28">
        <v>316.55</v>
      </c>
      <c r="G4886" t="s">
        <v>2</v>
      </c>
    </row>
    <row r="4887" spans="1:7" x14ac:dyDescent="0.25">
      <c r="A4887" t="s">
        <v>0</v>
      </c>
      <c r="B4887" t="s">
        <v>2141</v>
      </c>
      <c r="C4887">
        <v>7384233</v>
      </c>
      <c r="D4887" s="2">
        <v>2958465</v>
      </c>
      <c r="E4887" s="2">
        <v>45472</v>
      </c>
      <c r="F4887" s="28">
        <v>1558.7</v>
      </c>
      <c r="G4887" t="s">
        <v>2</v>
      </c>
    </row>
    <row r="4888" spans="1:7" x14ac:dyDescent="0.25">
      <c r="A4888" t="s">
        <v>0</v>
      </c>
      <c r="B4888" t="s">
        <v>2141</v>
      </c>
      <c r="C4888">
        <v>7384234</v>
      </c>
      <c r="D4888" s="2">
        <v>2958465</v>
      </c>
      <c r="E4888" s="2">
        <v>45472</v>
      </c>
      <c r="F4888" s="28">
        <v>1558.7</v>
      </c>
      <c r="G4888" t="s">
        <v>2</v>
      </c>
    </row>
    <row r="4889" spans="1:7" x14ac:dyDescent="0.25">
      <c r="A4889" t="s">
        <v>0</v>
      </c>
      <c r="B4889" t="s">
        <v>2141</v>
      </c>
      <c r="C4889">
        <v>7384240</v>
      </c>
      <c r="D4889" s="2">
        <v>2958465</v>
      </c>
      <c r="E4889" s="2">
        <v>45472</v>
      </c>
      <c r="F4889" s="28">
        <v>1558.7</v>
      </c>
      <c r="G4889" t="s">
        <v>2</v>
      </c>
    </row>
    <row r="4890" spans="1:7" x14ac:dyDescent="0.25">
      <c r="A4890" t="s">
        <v>0</v>
      </c>
      <c r="B4890" t="s">
        <v>2141</v>
      </c>
      <c r="C4890">
        <v>7384245</v>
      </c>
      <c r="D4890" s="2">
        <v>2958465</v>
      </c>
      <c r="E4890" s="2">
        <v>45472</v>
      </c>
      <c r="F4890" s="28">
        <v>1558.7</v>
      </c>
      <c r="G4890" t="s">
        <v>2</v>
      </c>
    </row>
    <row r="4891" spans="1:7" x14ac:dyDescent="0.25">
      <c r="A4891" t="s">
        <v>0</v>
      </c>
      <c r="B4891" t="s">
        <v>2141</v>
      </c>
      <c r="C4891">
        <v>7384250</v>
      </c>
      <c r="D4891" s="2">
        <v>2958465</v>
      </c>
      <c r="E4891" s="2">
        <v>45472</v>
      </c>
      <c r="F4891" s="28">
        <v>2325.0500000000002</v>
      </c>
      <c r="G4891" t="s">
        <v>3</v>
      </c>
    </row>
    <row r="4892" spans="1:7" x14ac:dyDescent="0.25">
      <c r="A4892" t="s">
        <v>0</v>
      </c>
      <c r="B4892" t="s">
        <v>2141</v>
      </c>
      <c r="C4892">
        <v>7384251</v>
      </c>
      <c r="D4892" s="2">
        <v>2958465</v>
      </c>
      <c r="E4892" s="2">
        <v>45472</v>
      </c>
      <c r="F4892" s="28">
        <v>2325.0500000000002</v>
      </c>
      <c r="G4892" t="s">
        <v>3</v>
      </c>
    </row>
    <row r="4893" spans="1:7" x14ac:dyDescent="0.25">
      <c r="A4893" t="s">
        <v>0</v>
      </c>
      <c r="B4893" t="s">
        <v>2141</v>
      </c>
      <c r="C4893">
        <v>7384400</v>
      </c>
      <c r="D4893" s="2">
        <v>2958465</v>
      </c>
      <c r="E4893" s="2">
        <v>45038</v>
      </c>
      <c r="F4893" s="28">
        <v>280</v>
      </c>
      <c r="G4893" t="s">
        <v>18</v>
      </c>
    </row>
    <row r="4894" spans="1:7" x14ac:dyDescent="0.25">
      <c r="A4894" t="s">
        <v>0</v>
      </c>
      <c r="B4894" t="s">
        <v>2141</v>
      </c>
      <c r="C4894">
        <v>7384401</v>
      </c>
      <c r="D4894" s="2">
        <v>2958465</v>
      </c>
      <c r="E4894" s="2">
        <v>45038</v>
      </c>
      <c r="F4894" s="28">
        <v>280</v>
      </c>
      <c r="G4894" t="s">
        <v>18</v>
      </c>
    </row>
    <row r="4895" spans="1:7" x14ac:dyDescent="0.25">
      <c r="A4895" t="s">
        <v>0</v>
      </c>
      <c r="B4895" t="s">
        <v>2141</v>
      </c>
      <c r="C4895">
        <v>7385000</v>
      </c>
      <c r="D4895" s="2">
        <v>2958465</v>
      </c>
      <c r="E4895" s="2">
        <v>44946</v>
      </c>
      <c r="F4895" s="28">
        <v>311</v>
      </c>
      <c r="G4895" t="s">
        <v>18</v>
      </c>
    </row>
    <row r="4896" spans="1:7" x14ac:dyDescent="0.25">
      <c r="A4896" t="s">
        <v>0</v>
      </c>
      <c r="B4896" t="s">
        <v>2141</v>
      </c>
      <c r="C4896">
        <v>7385400</v>
      </c>
      <c r="D4896" s="2">
        <v>2958465</v>
      </c>
      <c r="E4896" s="2">
        <v>44946</v>
      </c>
      <c r="F4896" s="28">
        <v>315</v>
      </c>
      <c r="G4896" t="s">
        <v>18</v>
      </c>
    </row>
    <row r="4897" spans="1:7" x14ac:dyDescent="0.25">
      <c r="A4897" t="s">
        <v>0</v>
      </c>
      <c r="B4897" t="s">
        <v>2141</v>
      </c>
      <c r="C4897">
        <v>7385401</v>
      </c>
      <c r="D4897" s="2">
        <v>2958465</v>
      </c>
      <c r="E4897" s="2">
        <v>44946</v>
      </c>
      <c r="F4897" s="28">
        <v>315</v>
      </c>
      <c r="G4897" t="s">
        <v>18</v>
      </c>
    </row>
    <row r="4898" spans="1:7" x14ac:dyDescent="0.25">
      <c r="A4898" t="s">
        <v>0</v>
      </c>
      <c r="B4898" t="s">
        <v>2141</v>
      </c>
      <c r="C4898">
        <v>7386000</v>
      </c>
      <c r="D4898" s="2">
        <v>2958465</v>
      </c>
      <c r="E4898" s="2">
        <v>44945</v>
      </c>
      <c r="F4898" s="28">
        <v>187</v>
      </c>
      <c r="G4898" t="s">
        <v>18</v>
      </c>
    </row>
    <row r="4899" spans="1:7" x14ac:dyDescent="0.25">
      <c r="A4899" t="s">
        <v>0</v>
      </c>
      <c r="B4899" t="s">
        <v>2141</v>
      </c>
      <c r="C4899">
        <v>7386181</v>
      </c>
      <c r="D4899" s="2">
        <v>2958465</v>
      </c>
      <c r="E4899" s="2">
        <v>45505</v>
      </c>
      <c r="F4899" s="28">
        <v>273.64999999999998</v>
      </c>
      <c r="G4899" t="s">
        <v>2</v>
      </c>
    </row>
    <row r="4900" spans="1:7" x14ac:dyDescent="0.25">
      <c r="A4900" t="s">
        <v>0</v>
      </c>
      <c r="B4900" t="s">
        <v>2141</v>
      </c>
      <c r="C4900">
        <v>7386183</v>
      </c>
      <c r="D4900" s="2">
        <v>2958465</v>
      </c>
      <c r="E4900" s="2">
        <v>45505</v>
      </c>
      <c r="F4900" s="28">
        <v>273.64999999999998</v>
      </c>
      <c r="G4900" t="s">
        <v>2</v>
      </c>
    </row>
    <row r="4901" spans="1:7" x14ac:dyDescent="0.25">
      <c r="A4901" t="s">
        <v>0</v>
      </c>
      <c r="B4901" t="s">
        <v>2141</v>
      </c>
      <c r="C4901">
        <v>7386184</v>
      </c>
      <c r="D4901" s="2">
        <v>2958465</v>
      </c>
      <c r="E4901" s="2">
        <v>44945</v>
      </c>
      <c r="F4901" s="28">
        <v>261.3</v>
      </c>
      <c r="G4901" t="s">
        <v>2</v>
      </c>
    </row>
    <row r="4902" spans="1:7" x14ac:dyDescent="0.25">
      <c r="A4902" t="s">
        <v>0</v>
      </c>
      <c r="B4902" t="s">
        <v>2141</v>
      </c>
      <c r="C4902">
        <v>7386200</v>
      </c>
      <c r="D4902" s="2">
        <v>2958465</v>
      </c>
      <c r="E4902" s="2">
        <v>45505</v>
      </c>
      <c r="F4902" s="28">
        <v>768.3</v>
      </c>
      <c r="G4902" t="s">
        <v>2</v>
      </c>
    </row>
    <row r="4903" spans="1:7" x14ac:dyDescent="0.25">
      <c r="A4903" t="s">
        <v>0</v>
      </c>
      <c r="B4903" t="s">
        <v>2141</v>
      </c>
      <c r="C4903">
        <v>7386201</v>
      </c>
      <c r="D4903" s="2">
        <v>2958465</v>
      </c>
      <c r="E4903" s="2">
        <v>45505</v>
      </c>
      <c r="F4903" s="28">
        <v>768.3</v>
      </c>
      <c r="G4903" t="s">
        <v>2</v>
      </c>
    </row>
    <row r="4904" spans="1:7" x14ac:dyDescent="0.25">
      <c r="A4904" t="s">
        <v>0</v>
      </c>
      <c r="B4904" t="s">
        <v>2141</v>
      </c>
      <c r="C4904">
        <v>7386203</v>
      </c>
      <c r="D4904" s="2">
        <v>2958465</v>
      </c>
      <c r="E4904" s="2">
        <v>45505</v>
      </c>
      <c r="F4904" s="28">
        <v>768.3</v>
      </c>
      <c r="G4904" t="s">
        <v>2</v>
      </c>
    </row>
    <row r="4905" spans="1:7" x14ac:dyDescent="0.25">
      <c r="A4905" t="s">
        <v>0</v>
      </c>
      <c r="B4905" t="s">
        <v>2141</v>
      </c>
      <c r="C4905">
        <v>7386204</v>
      </c>
      <c r="D4905" s="2">
        <v>2958465</v>
      </c>
      <c r="E4905" s="2">
        <v>45505</v>
      </c>
      <c r="F4905" s="28">
        <v>768.3</v>
      </c>
      <c r="G4905" t="s">
        <v>2</v>
      </c>
    </row>
    <row r="4906" spans="1:7" x14ac:dyDescent="0.25">
      <c r="A4906" t="s">
        <v>0</v>
      </c>
      <c r="B4906" t="s">
        <v>2141</v>
      </c>
      <c r="C4906">
        <v>7386229</v>
      </c>
      <c r="D4906" s="2">
        <v>2958465</v>
      </c>
      <c r="E4906" s="2">
        <v>45505</v>
      </c>
      <c r="F4906" s="28">
        <v>273.64999999999998</v>
      </c>
      <c r="G4906" t="s">
        <v>2</v>
      </c>
    </row>
    <row r="4907" spans="1:7" x14ac:dyDescent="0.25">
      <c r="A4907" t="s">
        <v>0</v>
      </c>
      <c r="B4907" t="s">
        <v>2141</v>
      </c>
      <c r="C4907">
        <v>7386240</v>
      </c>
      <c r="D4907" s="2">
        <v>2958465</v>
      </c>
      <c r="E4907" s="2">
        <v>45505</v>
      </c>
      <c r="F4907" s="28">
        <v>1253.2</v>
      </c>
      <c r="G4907" t="s">
        <v>2</v>
      </c>
    </row>
    <row r="4908" spans="1:7" x14ac:dyDescent="0.25">
      <c r="A4908" t="s">
        <v>0</v>
      </c>
      <c r="B4908" t="s">
        <v>2141</v>
      </c>
      <c r="C4908">
        <v>7386245</v>
      </c>
      <c r="D4908" s="2">
        <v>2958465</v>
      </c>
      <c r="E4908" s="2">
        <v>45505</v>
      </c>
      <c r="F4908" s="28">
        <v>1253.2</v>
      </c>
      <c r="G4908" t="s">
        <v>2</v>
      </c>
    </row>
    <row r="4909" spans="1:7" x14ac:dyDescent="0.25">
      <c r="A4909" t="s">
        <v>0</v>
      </c>
      <c r="B4909" t="s">
        <v>2141</v>
      </c>
      <c r="C4909">
        <v>7386253</v>
      </c>
      <c r="D4909" s="2">
        <v>2958465</v>
      </c>
      <c r="E4909" s="2">
        <v>45505</v>
      </c>
      <c r="F4909" s="28">
        <v>3723.85</v>
      </c>
      <c r="G4909" t="s">
        <v>3</v>
      </c>
    </row>
    <row r="4910" spans="1:7" x14ac:dyDescent="0.25">
      <c r="A4910" t="s">
        <v>0</v>
      </c>
      <c r="B4910" t="s">
        <v>2141</v>
      </c>
      <c r="C4910">
        <v>7386282</v>
      </c>
      <c r="D4910" s="2">
        <v>2958465</v>
      </c>
      <c r="E4910" s="2">
        <v>45917</v>
      </c>
      <c r="F4910" s="28">
        <v>2002</v>
      </c>
      <c r="G4910" t="s">
        <v>3</v>
      </c>
    </row>
    <row r="4911" spans="1:7" x14ac:dyDescent="0.25">
      <c r="A4911" t="s">
        <v>0</v>
      </c>
      <c r="B4911" t="s">
        <v>2141</v>
      </c>
      <c r="C4911">
        <v>7386400</v>
      </c>
      <c r="D4911" s="2">
        <v>2958465</v>
      </c>
      <c r="E4911" s="2">
        <v>44945</v>
      </c>
      <c r="F4911" s="28">
        <v>191</v>
      </c>
      <c r="G4911" t="s">
        <v>18</v>
      </c>
    </row>
    <row r="4912" spans="1:7" x14ac:dyDescent="0.25">
      <c r="A4912" t="s">
        <v>0</v>
      </c>
      <c r="B4912" t="s">
        <v>2141</v>
      </c>
      <c r="C4912">
        <v>7386401</v>
      </c>
      <c r="D4912" s="2">
        <v>2958465</v>
      </c>
      <c r="E4912" s="2">
        <v>44945</v>
      </c>
      <c r="F4912" s="28">
        <v>191</v>
      </c>
      <c r="G4912" t="s">
        <v>18</v>
      </c>
    </row>
    <row r="4913" spans="1:7" x14ac:dyDescent="0.25">
      <c r="A4913" t="s">
        <v>0</v>
      </c>
      <c r="B4913" t="s">
        <v>2141</v>
      </c>
      <c r="C4913">
        <v>7387000</v>
      </c>
      <c r="D4913" s="2">
        <v>2958465</v>
      </c>
      <c r="E4913" s="2">
        <v>44945</v>
      </c>
      <c r="F4913" s="28">
        <v>187</v>
      </c>
      <c r="G4913" t="s">
        <v>18</v>
      </c>
    </row>
    <row r="4914" spans="1:7" x14ac:dyDescent="0.25">
      <c r="A4914" t="s">
        <v>0</v>
      </c>
      <c r="B4914" t="s">
        <v>2141</v>
      </c>
      <c r="C4914">
        <v>7387098</v>
      </c>
      <c r="D4914" s="2">
        <v>2958465</v>
      </c>
      <c r="E4914" s="2">
        <v>45917</v>
      </c>
      <c r="F4914" s="28">
        <v>3843</v>
      </c>
      <c r="G4914" t="s">
        <v>3</v>
      </c>
    </row>
    <row r="4915" spans="1:7" x14ac:dyDescent="0.25">
      <c r="A4915" t="s">
        <v>0</v>
      </c>
      <c r="B4915" t="s">
        <v>2141</v>
      </c>
      <c r="C4915">
        <v>7387181</v>
      </c>
      <c r="D4915" s="2">
        <v>2958465</v>
      </c>
      <c r="E4915" s="2">
        <v>45505</v>
      </c>
      <c r="F4915" s="28">
        <v>280.14999999999998</v>
      </c>
      <c r="G4915" t="s">
        <v>2</v>
      </c>
    </row>
    <row r="4916" spans="1:7" x14ac:dyDescent="0.25">
      <c r="A4916" t="s">
        <v>0</v>
      </c>
      <c r="B4916" t="s">
        <v>2141</v>
      </c>
      <c r="C4916">
        <v>7387183</v>
      </c>
      <c r="D4916" s="2">
        <v>2958465</v>
      </c>
      <c r="E4916" s="2">
        <v>45505</v>
      </c>
      <c r="F4916" s="28">
        <v>280.14999999999998</v>
      </c>
      <c r="G4916" t="s">
        <v>2</v>
      </c>
    </row>
    <row r="4917" spans="1:7" x14ac:dyDescent="0.25">
      <c r="A4917" t="s">
        <v>0</v>
      </c>
      <c r="B4917" t="s">
        <v>2141</v>
      </c>
      <c r="C4917">
        <v>7387184</v>
      </c>
      <c r="D4917" s="2">
        <v>2958465</v>
      </c>
      <c r="E4917" s="2">
        <v>45505</v>
      </c>
      <c r="F4917" s="28">
        <v>280.14999999999998</v>
      </c>
      <c r="G4917" t="s">
        <v>2</v>
      </c>
    </row>
    <row r="4918" spans="1:7" x14ac:dyDescent="0.25">
      <c r="A4918" t="s">
        <v>0</v>
      </c>
      <c r="B4918" t="s">
        <v>2141</v>
      </c>
      <c r="C4918">
        <v>7387229</v>
      </c>
      <c r="D4918" s="2">
        <v>2958465</v>
      </c>
      <c r="E4918" s="2">
        <v>45505</v>
      </c>
      <c r="F4918" s="28">
        <v>280.14999999999998</v>
      </c>
      <c r="G4918" t="s">
        <v>2</v>
      </c>
    </row>
    <row r="4919" spans="1:7" x14ac:dyDescent="0.25">
      <c r="A4919" t="s">
        <v>0</v>
      </c>
      <c r="B4919" t="s">
        <v>2141</v>
      </c>
      <c r="C4919">
        <v>7387240</v>
      </c>
      <c r="D4919" s="2">
        <v>2958465</v>
      </c>
      <c r="E4919" s="2">
        <v>45505</v>
      </c>
      <c r="F4919" s="28">
        <v>1270.0999999999999</v>
      </c>
      <c r="G4919" t="s">
        <v>2</v>
      </c>
    </row>
    <row r="4920" spans="1:7" x14ac:dyDescent="0.25">
      <c r="A4920" t="s">
        <v>0</v>
      </c>
      <c r="B4920" t="s">
        <v>2141</v>
      </c>
      <c r="C4920">
        <v>7387241</v>
      </c>
      <c r="D4920" s="2">
        <v>2958465</v>
      </c>
      <c r="E4920" s="2">
        <v>45356</v>
      </c>
      <c r="F4920" s="28">
        <v>2468.6999999999998</v>
      </c>
      <c r="G4920" t="s">
        <v>3</v>
      </c>
    </row>
    <row r="4921" spans="1:7" x14ac:dyDescent="0.25">
      <c r="A4921" t="s">
        <v>0</v>
      </c>
      <c r="B4921" t="s">
        <v>2141</v>
      </c>
      <c r="C4921">
        <v>7387245</v>
      </c>
      <c r="D4921" s="2">
        <v>2958465</v>
      </c>
      <c r="E4921" s="2">
        <v>45505</v>
      </c>
      <c r="F4921" s="28">
        <v>1270.0999999999999</v>
      </c>
      <c r="G4921" t="s">
        <v>2</v>
      </c>
    </row>
    <row r="4922" spans="1:7" x14ac:dyDescent="0.25">
      <c r="A4922" t="s">
        <v>0</v>
      </c>
      <c r="B4922" t="s">
        <v>2141</v>
      </c>
      <c r="C4922">
        <v>7387253</v>
      </c>
      <c r="D4922" s="2">
        <v>2958465</v>
      </c>
      <c r="E4922" s="2">
        <v>45694</v>
      </c>
      <c r="F4922" s="28">
        <v>3975</v>
      </c>
      <c r="G4922" t="s">
        <v>3</v>
      </c>
    </row>
    <row r="4923" spans="1:7" x14ac:dyDescent="0.25">
      <c r="A4923" t="s">
        <v>0</v>
      </c>
      <c r="B4923" t="s">
        <v>2141</v>
      </c>
      <c r="C4923">
        <v>7387256</v>
      </c>
      <c r="D4923" s="2">
        <v>2958465</v>
      </c>
      <c r="E4923" s="2">
        <v>45694</v>
      </c>
      <c r="F4923" s="28">
        <v>3975</v>
      </c>
      <c r="G4923" t="s">
        <v>3</v>
      </c>
    </row>
    <row r="4924" spans="1:7" x14ac:dyDescent="0.25">
      <c r="A4924" t="s">
        <v>0</v>
      </c>
      <c r="B4924" t="s">
        <v>2141</v>
      </c>
      <c r="C4924">
        <v>7387265</v>
      </c>
      <c r="D4924" s="2">
        <v>2958465</v>
      </c>
      <c r="E4924" s="2">
        <v>45505</v>
      </c>
      <c r="F4924" s="28">
        <v>5034.8999999999996</v>
      </c>
      <c r="G4924" t="s">
        <v>3</v>
      </c>
    </row>
    <row r="4925" spans="1:7" x14ac:dyDescent="0.25">
      <c r="A4925" t="s">
        <v>0</v>
      </c>
      <c r="B4925" t="s">
        <v>2141</v>
      </c>
      <c r="C4925">
        <v>7387269</v>
      </c>
      <c r="D4925" s="2">
        <v>2958465</v>
      </c>
      <c r="E4925" s="2">
        <v>45505</v>
      </c>
      <c r="F4925" s="28">
        <v>5034.8999999999996</v>
      </c>
      <c r="G4925" t="s">
        <v>3</v>
      </c>
    </row>
    <row r="4926" spans="1:7" x14ac:dyDescent="0.25">
      <c r="A4926" t="s">
        <v>0</v>
      </c>
      <c r="B4926" t="s">
        <v>2141</v>
      </c>
      <c r="C4926">
        <v>7387271</v>
      </c>
      <c r="D4926" s="2">
        <v>2958465</v>
      </c>
      <c r="E4926" s="2">
        <v>45917</v>
      </c>
      <c r="F4926" s="28">
        <v>185</v>
      </c>
      <c r="G4926" t="s">
        <v>3</v>
      </c>
    </row>
    <row r="4927" spans="1:7" x14ac:dyDescent="0.25">
      <c r="A4927" t="s">
        <v>0</v>
      </c>
      <c r="B4927" t="s">
        <v>2141</v>
      </c>
      <c r="C4927">
        <v>7387288</v>
      </c>
      <c r="D4927" s="2">
        <v>2958465</v>
      </c>
      <c r="E4927" s="2">
        <v>45917</v>
      </c>
      <c r="F4927" s="28">
        <v>183</v>
      </c>
      <c r="G4927" t="s">
        <v>3</v>
      </c>
    </row>
    <row r="4928" spans="1:7" x14ac:dyDescent="0.25">
      <c r="A4928" t="s">
        <v>0</v>
      </c>
      <c r="B4928" t="s">
        <v>2141</v>
      </c>
      <c r="C4928">
        <v>7387400</v>
      </c>
      <c r="D4928" s="2">
        <v>2958465</v>
      </c>
      <c r="E4928" s="2">
        <v>44945</v>
      </c>
      <c r="F4928" s="28">
        <v>191</v>
      </c>
      <c r="G4928" t="s">
        <v>18</v>
      </c>
    </row>
    <row r="4929" spans="1:7" x14ac:dyDescent="0.25">
      <c r="A4929" t="s">
        <v>0</v>
      </c>
      <c r="B4929" t="s">
        <v>2141</v>
      </c>
      <c r="C4929">
        <v>7387401</v>
      </c>
      <c r="D4929" s="2">
        <v>2958465</v>
      </c>
      <c r="E4929" s="2">
        <v>44945</v>
      </c>
      <c r="F4929" s="28">
        <v>191</v>
      </c>
      <c r="G4929" t="s">
        <v>18</v>
      </c>
    </row>
    <row r="4930" spans="1:7" x14ac:dyDescent="0.25">
      <c r="A4930" t="s">
        <v>0</v>
      </c>
      <c r="B4930" t="s">
        <v>2141</v>
      </c>
      <c r="C4930">
        <v>7388000</v>
      </c>
      <c r="D4930" s="2">
        <v>2958465</v>
      </c>
      <c r="E4930" s="2">
        <v>44713</v>
      </c>
      <c r="F4930" s="28">
        <v>246</v>
      </c>
      <c r="G4930" t="s">
        <v>18</v>
      </c>
    </row>
    <row r="4931" spans="1:7" x14ac:dyDescent="0.25">
      <c r="A4931" t="s">
        <v>0</v>
      </c>
      <c r="B4931" t="s">
        <v>2141</v>
      </c>
      <c r="C4931">
        <v>7388181</v>
      </c>
      <c r="D4931" s="2">
        <v>2958465</v>
      </c>
      <c r="E4931" s="2">
        <v>45223</v>
      </c>
      <c r="F4931" s="28">
        <v>328.25</v>
      </c>
      <c r="G4931" t="s">
        <v>2</v>
      </c>
    </row>
    <row r="4932" spans="1:7" x14ac:dyDescent="0.25">
      <c r="A4932" t="s">
        <v>0</v>
      </c>
      <c r="B4932" t="s">
        <v>2141</v>
      </c>
      <c r="C4932">
        <v>7388183</v>
      </c>
      <c r="D4932" s="2">
        <v>2958465</v>
      </c>
      <c r="E4932" s="2">
        <v>45223</v>
      </c>
      <c r="F4932" s="28">
        <v>328.25</v>
      </c>
      <c r="G4932" t="s">
        <v>2</v>
      </c>
    </row>
    <row r="4933" spans="1:7" x14ac:dyDescent="0.25">
      <c r="A4933" t="s">
        <v>0</v>
      </c>
      <c r="B4933" t="s">
        <v>2141</v>
      </c>
      <c r="C4933">
        <v>7388184</v>
      </c>
      <c r="D4933" s="2">
        <v>2958465</v>
      </c>
      <c r="E4933" s="2">
        <v>45223</v>
      </c>
      <c r="F4933" s="28">
        <v>328.25</v>
      </c>
      <c r="G4933" t="s">
        <v>2</v>
      </c>
    </row>
    <row r="4934" spans="1:7" x14ac:dyDescent="0.25">
      <c r="A4934" t="s">
        <v>0</v>
      </c>
      <c r="B4934" t="s">
        <v>2141</v>
      </c>
      <c r="C4934">
        <v>7388200</v>
      </c>
      <c r="D4934" s="2">
        <v>2958465</v>
      </c>
      <c r="E4934" s="2">
        <v>45223</v>
      </c>
      <c r="F4934" s="28">
        <v>958.75</v>
      </c>
      <c r="G4934" t="s">
        <v>2</v>
      </c>
    </row>
    <row r="4935" spans="1:7" x14ac:dyDescent="0.25">
      <c r="A4935" t="s">
        <v>0</v>
      </c>
      <c r="B4935" t="s">
        <v>2141</v>
      </c>
      <c r="C4935">
        <v>7388201</v>
      </c>
      <c r="D4935" s="2">
        <v>2958465</v>
      </c>
      <c r="E4935" s="2">
        <v>45223</v>
      </c>
      <c r="F4935" s="28">
        <v>958.75</v>
      </c>
      <c r="G4935" t="s">
        <v>2</v>
      </c>
    </row>
    <row r="4936" spans="1:7" x14ac:dyDescent="0.25">
      <c r="A4936" t="s">
        <v>0</v>
      </c>
      <c r="B4936" t="s">
        <v>2141</v>
      </c>
      <c r="C4936">
        <v>7388203</v>
      </c>
      <c r="D4936" s="2">
        <v>2958465</v>
      </c>
      <c r="E4936" s="2">
        <v>45223</v>
      </c>
      <c r="F4936" s="28">
        <v>958.75</v>
      </c>
      <c r="G4936" t="s">
        <v>2</v>
      </c>
    </row>
    <row r="4937" spans="1:7" x14ac:dyDescent="0.25">
      <c r="A4937" t="s">
        <v>0</v>
      </c>
      <c r="B4937" t="s">
        <v>2141</v>
      </c>
      <c r="C4937">
        <v>7388204</v>
      </c>
      <c r="D4937" s="2">
        <v>2958465</v>
      </c>
      <c r="E4937" s="2">
        <v>45223</v>
      </c>
      <c r="F4937" s="28">
        <v>958.75</v>
      </c>
      <c r="G4937" t="s">
        <v>2</v>
      </c>
    </row>
    <row r="4938" spans="1:7" x14ac:dyDescent="0.25">
      <c r="A4938" t="s">
        <v>0</v>
      </c>
      <c r="B4938" t="s">
        <v>2141</v>
      </c>
      <c r="C4938">
        <v>7388229</v>
      </c>
      <c r="D4938" s="2">
        <v>2958465</v>
      </c>
      <c r="E4938" s="2">
        <v>45223</v>
      </c>
      <c r="F4938" s="28">
        <v>328.25</v>
      </c>
      <c r="G4938" t="s">
        <v>2</v>
      </c>
    </row>
    <row r="4939" spans="1:7" x14ac:dyDescent="0.25">
      <c r="A4939" t="s">
        <v>0</v>
      </c>
      <c r="B4939" t="s">
        <v>2141</v>
      </c>
      <c r="C4939">
        <v>7388233</v>
      </c>
      <c r="D4939" s="2">
        <v>2958465</v>
      </c>
      <c r="E4939" s="2">
        <v>45223</v>
      </c>
      <c r="F4939" s="28">
        <v>1478.75</v>
      </c>
      <c r="G4939" t="s">
        <v>2</v>
      </c>
    </row>
    <row r="4940" spans="1:7" x14ac:dyDescent="0.25">
      <c r="A4940" t="s">
        <v>0</v>
      </c>
      <c r="B4940" t="s">
        <v>2141</v>
      </c>
      <c r="C4940">
        <v>7388234</v>
      </c>
      <c r="D4940" s="2">
        <v>2958465</v>
      </c>
      <c r="E4940" s="2">
        <v>45223</v>
      </c>
      <c r="F4940" s="28">
        <v>1478.75</v>
      </c>
      <c r="G4940" t="s">
        <v>2</v>
      </c>
    </row>
    <row r="4941" spans="1:7" x14ac:dyDescent="0.25">
      <c r="A4941" t="s">
        <v>0</v>
      </c>
      <c r="B4941" t="s">
        <v>2141</v>
      </c>
      <c r="C4941">
        <v>7388240</v>
      </c>
      <c r="D4941" s="2">
        <v>2958465</v>
      </c>
      <c r="E4941" s="2">
        <v>45223</v>
      </c>
      <c r="F4941" s="28">
        <v>1478.75</v>
      </c>
      <c r="G4941" t="s">
        <v>2</v>
      </c>
    </row>
    <row r="4942" spans="1:7" x14ac:dyDescent="0.25">
      <c r="A4942" t="s">
        <v>0</v>
      </c>
      <c r="B4942" t="s">
        <v>2141</v>
      </c>
      <c r="C4942">
        <v>7388241</v>
      </c>
      <c r="D4942" s="2">
        <v>2958465</v>
      </c>
      <c r="E4942" s="2">
        <v>45223</v>
      </c>
      <c r="F4942" s="28">
        <v>2908.75</v>
      </c>
      <c r="G4942" t="s">
        <v>3</v>
      </c>
    </row>
    <row r="4943" spans="1:7" x14ac:dyDescent="0.25">
      <c r="A4943" t="s">
        <v>0</v>
      </c>
      <c r="B4943" t="s">
        <v>2141</v>
      </c>
      <c r="C4943">
        <v>7388242</v>
      </c>
      <c r="D4943" s="2">
        <v>2958465</v>
      </c>
      <c r="E4943" s="2">
        <v>45223</v>
      </c>
      <c r="F4943" s="28">
        <v>2908.75</v>
      </c>
      <c r="G4943" t="s">
        <v>3</v>
      </c>
    </row>
    <row r="4944" spans="1:7" x14ac:dyDescent="0.25">
      <c r="A4944" t="s">
        <v>0</v>
      </c>
      <c r="B4944" t="s">
        <v>2141</v>
      </c>
      <c r="C4944">
        <v>7388245</v>
      </c>
      <c r="D4944" s="2">
        <v>2958465</v>
      </c>
      <c r="E4944" s="2">
        <v>45223</v>
      </c>
      <c r="F4944" s="28">
        <v>1478.75</v>
      </c>
      <c r="G4944" t="s">
        <v>2</v>
      </c>
    </row>
    <row r="4945" spans="1:7" x14ac:dyDescent="0.25">
      <c r="A4945" t="s">
        <v>0</v>
      </c>
      <c r="B4945" t="s">
        <v>2141</v>
      </c>
      <c r="C4945">
        <v>7388250</v>
      </c>
      <c r="D4945" s="2">
        <v>2958465</v>
      </c>
      <c r="E4945" s="2">
        <v>45223</v>
      </c>
      <c r="F4945" s="28">
        <v>2205.4499999999998</v>
      </c>
      <c r="G4945" t="s">
        <v>3</v>
      </c>
    </row>
    <row r="4946" spans="1:7" x14ac:dyDescent="0.25">
      <c r="A4946" t="s">
        <v>0</v>
      </c>
      <c r="B4946" t="s">
        <v>2141</v>
      </c>
      <c r="C4946">
        <v>7388251</v>
      </c>
      <c r="D4946" s="2">
        <v>2958465</v>
      </c>
      <c r="E4946" s="2">
        <v>45223</v>
      </c>
      <c r="F4946" s="28">
        <v>2205.4499999999998</v>
      </c>
      <c r="G4946" t="s">
        <v>3</v>
      </c>
    </row>
    <row r="4947" spans="1:7" x14ac:dyDescent="0.25">
      <c r="A4947" t="s">
        <v>0</v>
      </c>
      <c r="B4947" t="s">
        <v>2141</v>
      </c>
      <c r="C4947">
        <v>7388253</v>
      </c>
      <c r="D4947" s="2">
        <v>2958465</v>
      </c>
      <c r="E4947" s="2">
        <v>45223</v>
      </c>
      <c r="F4947" s="28">
        <v>4306.25</v>
      </c>
      <c r="G4947" t="s">
        <v>3</v>
      </c>
    </row>
    <row r="4948" spans="1:7" x14ac:dyDescent="0.25">
      <c r="A4948" t="s">
        <v>0</v>
      </c>
      <c r="B4948" t="s">
        <v>2141</v>
      </c>
      <c r="C4948">
        <v>7388256</v>
      </c>
      <c r="D4948" s="2">
        <v>2958465</v>
      </c>
      <c r="E4948" s="2">
        <v>45223</v>
      </c>
      <c r="F4948" s="28">
        <v>4306.25</v>
      </c>
      <c r="G4948" t="s">
        <v>3</v>
      </c>
    </row>
    <row r="4949" spans="1:7" x14ac:dyDescent="0.25">
      <c r="A4949" t="s">
        <v>0</v>
      </c>
      <c r="B4949" t="s">
        <v>2141</v>
      </c>
      <c r="C4949">
        <v>7388400</v>
      </c>
      <c r="D4949" s="2">
        <v>2958465</v>
      </c>
      <c r="E4949" s="2">
        <v>44713</v>
      </c>
      <c r="F4949" s="28">
        <v>250</v>
      </c>
      <c r="G4949" t="s">
        <v>18</v>
      </c>
    </row>
    <row r="4950" spans="1:7" x14ac:dyDescent="0.25">
      <c r="A4950" t="s">
        <v>0</v>
      </c>
      <c r="B4950" t="s">
        <v>2141</v>
      </c>
      <c r="C4950">
        <v>7388401</v>
      </c>
      <c r="D4950" s="2">
        <v>2958465</v>
      </c>
      <c r="E4950" s="2">
        <v>44713</v>
      </c>
      <c r="F4950" s="28">
        <v>250</v>
      </c>
      <c r="G4950" t="s">
        <v>18</v>
      </c>
    </row>
    <row r="4951" spans="1:7" x14ac:dyDescent="0.25">
      <c r="A4951" t="s">
        <v>0</v>
      </c>
      <c r="B4951" t="s">
        <v>2141</v>
      </c>
      <c r="C4951">
        <v>7389000</v>
      </c>
      <c r="D4951" s="2">
        <v>2958465</v>
      </c>
      <c r="E4951" s="2">
        <v>45239</v>
      </c>
      <c r="F4951" s="28">
        <v>296</v>
      </c>
      <c r="G4951" t="s">
        <v>18</v>
      </c>
    </row>
    <row r="4952" spans="1:7" x14ac:dyDescent="0.25">
      <c r="A4952" t="s">
        <v>0</v>
      </c>
      <c r="B4952" t="s">
        <v>2141</v>
      </c>
      <c r="C4952">
        <v>7389400</v>
      </c>
      <c r="D4952" s="2">
        <v>2958465</v>
      </c>
      <c r="E4952" s="2">
        <v>45239</v>
      </c>
      <c r="F4952" s="28">
        <v>300</v>
      </c>
      <c r="G4952" t="s">
        <v>18</v>
      </c>
    </row>
    <row r="4953" spans="1:7" x14ac:dyDescent="0.25">
      <c r="A4953" t="s">
        <v>0</v>
      </c>
      <c r="B4953" t="s">
        <v>2141</v>
      </c>
      <c r="C4953">
        <v>7389401</v>
      </c>
      <c r="D4953" s="2">
        <v>2958465</v>
      </c>
      <c r="E4953" s="2">
        <v>45239</v>
      </c>
      <c r="F4953" s="28">
        <v>300</v>
      </c>
      <c r="G4953" t="s">
        <v>18</v>
      </c>
    </row>
    <row r="4954" spans="1:7" x14ac:dyDescent="0.25">
      <c r="A4954" t="s">
        <v>0</v>
      </c>
      <c r="B4954" t="s">
        <v>2141</v>
      </c>
      <c r="C4954">
        <v>7390000</v>
      </c>
      <c r="D4954" s="2">
        <v>2958465</v>
      </c>
      <c r="E4954" s="2">
        <v>45536</v>
      </c>
      <c r="F4954" s="28">
        <v>196</v>
      </c>
      <c r="G4954" t="s">
        <v>18</v>
      </c>
    </row>
    <row r="4955" spans="1:7" x14ac:dyDescent="0.25">
      <c r="A4955" t="s">
        <v>0</v>
      </c>
      <c r="B4955" t="s">
        <v>2141</v>
      </c>
      <c r="C4955">
        <v>7390400</v>
      </c>
      <c r="D4955" s="2">
        <v>2958465</v>
      </c>
      <c r="E4955" s="2">
        <v>45536</v>
      </c>
      <c r="F4955" s="28">
        <v>200</v>
      </c>
      <c r="G4955" t="s">
        <v>18</v>
      </c>
    </row>
    <row r="4956" spans="1:7" x14ac:dyDescent="0.25">
      <c r="A4956" t="s">
        <v>0</v>
      </c>
      <c r="B4956" t="s">
        <v>2141</v>
      </c>
      <c r="C4956">
        <v>7390401</v>
      </c>
      <c r="D4956" s="2">
        <v>2958465</v>
      </c>
      <c r="E4956" s="2">
        <v>45536</v>
      </c>
      <c r="F4956" s="28">
        <v>200</v>
      </c>
      <c r="G4956" t="s">
        <v>18</v>
      </c>
    </row>
    <row r="4957" spans="1:7" x14ac:dyDescent="0.25">
      <c r="A4957" t="s">
        <v>0</v>
      </c>
      <c r="B4957" t="s">
        <v>2141</v>
      </c>
      <c r="C4957">
        <v>7392000</v>
      </c>
      <c r="D4957" s="2">
        <v>2958465</v>
      </c>
      <c r="E4957" s="2">
        <v>44350</v>
      </c>
      <c r="F4957" s="28">
        <v>229</v>
      </c>
      <c r="G4957" t="s">
        <v>18</v>
      </c>
    </row>
    <row r="4958" spans="1:7" x14ac:dyDescent="0.25">
      <c r="A4958" t="s">
        <v>0</v>
      </c>
      <c r="B4958" t="s">
        <v>2141</v>
      </c>
      <c r="C4958">
        <v>7392400</v>
      </c>
      <c r="D4958" s="2">
        <v>2958465</v>
      </c>
      <c r="E4958" s="2">
        <v>44350</v>
      </c>
      <c r="F4958" s="28">
        <v>233</v>
      </c>
      <c r="G4958" t="s">
        <v>18</v>
      </c>
    </row>
    <row r="4959" spans="1:7" x14ac:dyDescent="0.25">
      <c r="A4959" t="s">
        <v>0</v>
      </c>
      <c r="B4959" t="s">
        <v>2141</v>
      </c>
      <c r="C4959">
        <v>7392401</v>
      </c>
      <c r="D4959" s="2">
        <v>2958465</v>
      </c>
      <c r="E4959" s="2">
        <v>44350</v>
      </c>
      <c r="F4959" s="28">
        <v>233</v>
      </c>
      <c r="G4959" t="s">
        <v>18</v>
      </c>
    </row>
    <row r="4960" spans="1:7" x14ac:dyDescent="0.25">
      <c r="A4960" t="s">
        <v>0</v>
      </c>
      <c r="B4960" t="s">
        <v>2141</v>
      </c>
      <c r="C4960">
        <v>7393000</v>
      </c>
      <c r="D4960" s="2">
        <v>2958465</v>
      </c>
      <c r="E4960" s="2">
        <v>43829</v>
      </c>
      <c r="F4960" s="28">
        <v>205</v>
      </c>
      <c r="G4960" t="s">
        <v>18</v>
      </c>
    </row>
    <row r="4961" spans="1:7" x14ac:dyDescent="0.25">
      <c r="A4961" t="s">
        <v>0</v>
      </c>
      <c r="B4961" t="s">
        <v>2141</v>
      </c>
      <c r="C4961">
        <v>7393097</v>
      </c>
      <c r="D4961" s="2">
        <v>2958465</v>
      </c>
      <c r="E4961" s="2">
        <v>44299</v>
      </c>
      <c r="F4961" s="28">
        <v>487.5</v>
      </c>
      <c r="G4961" t="s">
        <v>2</v>
      </c>
    </row>
    <row r="4962" spans="1:7" x14ac:dyDescent="0.25">
      <c r="A4962" t="s">
        <v>0</v>
      </c>
      <c r="B4962" t="s">
        <v>2141</v>
      </c>
      <c r="C4962">
        <v>7393163</v>
      </c>
      <c r="D4962" s="2">
        <v>2958465</v>
      </c>
      <c r="E4962" s="2">
        <v>44299</v>
      </c>
      <c r="F4962" s="28">
        <v>66.95</v>
      </c>
      <c r="G4962" t="s">
        <v>2</v>
      </c>
    </row>
    <row r="4963" spans="1:7" x14ac:dyDescent="0.25">
      <c r="A4963" t="s">
        <v>0</v>
      </c>
      <c r="B4963" t="s">
        <v>2141</v>
      </c>
      <c r="C4963">
        <v>7393164</v>
      </c>
      <c r="D4963" s="2">
        <v>2958465</v>
      </c>
      <c r="E4963" s="2">
        <v>44299</v>
      </c>
      <c r="F4963" s="28">
        <v>66.95</v>
      </c>
      <c r="G4963" t="s">
        <v>2</v>
      </c>
    </row>
    <row r="4964" spans="1:7" x14ac:dyDescent="0.25">
      <c r="A4964" t="s">
        <v>0</v>
      </c>
      <c r="B4964" t="s">
        <v>2141</v>
      </c>
      <c r="C4964">
        <v>7393183</v>
      </c>
      <c r="D4964" s="2">
        <v>2958465</v>
      </c>
      <c r="E4964" s="2">
        <v>44299</v>
      </c>
      <c r="F4964" s="28">
        <v>246.35</v>
      </c>
      <c r="G4964" t="s">
        <v>2</v>
      </c>
    </row>
    <row r="4965" spans="1:7" x14ac:dyDescent="0.25">
      <c r="A4965" t="s">
        <v>0</v>
      </c>
      <c r="B4965" t="s">
        <v>2141</v>
      </c>
      <c r="C4965">
        <v>7393184</v>
      </c>
      <c r="D4965" s="2">
        <v>2958465</v>
      </c>
      <c r="E4965" s="2">
        <v>44299</v>
      </c>
      <c r="F4965" s="28">
        <v>246.35</v>
      </c>
      <c r="G4965" t="s">
        <v>2</v>
      </c>
    </row>
    <row r="4966" spans="1:7" x14ac:dyDescent="0.25">
      <c r="A4966" t="s">
        <v>0</v>
      </c>
      <c r="B4966" t="s">
        <v>2141</v>
      </c>
      <c r="C4966">
        <v>7393196</v>
      </c>
      <c r="D4966" s="2">
        <v>2958465</v>
      </c>
      <c r="E4966" s="2">
        <v>44299</v>
      </c>
      <c r="F4966" s="28">
        <v>487.5</v>
      </c>
      <c r="G4966" t="s">
        <v>2</v>
      </c>
    </row>
    <row r="4967" spans="1:7" x14ac:dyDescent="0.25">
      <c r="A4967" t="s">
        <v>0</v>
      </c>
      <c r="B4967" t="s">
        <v>2141</v>
      </c>
      <c r="C4967">
        <v>7393197</v>
      </c>
      <c r="D4967" s="2">
        <v>2958465</v>
      </c>
      <c r="E4967" s="2">
        <v>44299</v>
      </c>
      <c r="F4967" s="28">
        <v>487.5</v>
      </c>
      <c r="G4967" t="s">
        <v>2</v>
      </c>
    </row>
    <row r="4968" spans="1:7" x14ac:dyDescent="0.25">
      <c r="A4968" t="s">
        <v>0</v>
      </c>
      <c r="B4968" t="s">
        <v>2141</v>
      </c>
      <c r="C4968">
        <v>7393211</v>
      </c>
      <c r="D4968" s="2">
        <v>2958465</v>
      </c>
      <c r="E4968" s="2">
        <v>44299</v>
      </c>
      <c r="F4968" s="28">
        <v>841.75</v>
      </c>
      <c r="G4968" t="s">
        <v>2</v>
      </c>
    </row>
    <row r="4969" spans="1:7" x14ac:dyDescent="0.25">
      <c r="A4969" t="s">
        <v>0</v>
      </c>
      <c r="B4969" t="s">
        <v>2141</v>
      </c>
      <c r="C4969">
        <v>7393213</v>
      </c>
      <c r="D4969" s="2">
        <v>2958465</v>
      </c>
      <c r="E4969" s="2">
        <v>44299</v>
      </c>
      <c r="F4969" s="28">
        <v>841.75</v>
      </c>
      <c r="G4969" t="s">
        <v>2</v>
      </c>
    </row>
    <row r="4970" spans="1:7" x14ac:dyDescent="0.25">
      <c r="A4970" t="s">
        <v>0</v>
      </c>
      <c r="B4970" t="s">
        <v>2141</v>
      </c>
      <c r="C4970">
        <v>7393221</v>
      </c>
      <c r="D4970" s="2">
        <v>2958465</v>
      </c>
      <c r="E4970" s="2">
        <v>44299</v>
      </c>
      <c r="F4970" s="28">
        <v>962</v>
      </c>
      <c r="G4970" t="s">
        <v>2</v>
      </c>
    </row>
    <row r="4971" spans="1:7" x14ac:dyDescent="0.25">
      <c r="A4971" t="s">
        <v>0</v>
      </c>
      <c r="B4971" t="s">
        <v>2141</v>
      </c>
      <c r="C4971">
        <v>7393222</v>
      </c>
      <c r="D4971" s="2">
        <v>2958465</v>
      </c>
      <c r="E4971" s="2">
        <v>44299</v>
      </c>
      <c r="F4971" s="28">
        <v>962</v>
      </c>
      <c r="G4971" t="s">
        <v>2</v>
      </c>
    </row>
    <row r="4972" spans="1:7" x14ac:dyDescent="0.25">
      <c r="A4972" t="s">
        <v>0</v>
      </c>
      <c r="B4972" t="s">
        <v>2141</v>
      </c>
      <c r="C4972">
        <v>7393243</v>
      </c>
      <c r="D4972" s="2">
        <v>2958465</v>
      </c>
      <c r="E4972" s="2">
        <v>44299</v>
      </c>
      <c r="F4972" s="28">
        <v>1446.9</v>
      </c>
      <c r="G4972" t="s">
        <v>2</v>
      </c>
    </row>
    <row r="4973" spans="1:7" x14ac:dyDescent="0.25">
      <c r="A4973" t="s">
        <v>0</v>
      </c>
      <c r="B4973" t="s">
        <v>2141</v>
      </c>
      <c r="C4973">
        <v>7393244</v>
      </c>
      <c r="D4973" s="2">
        <v>2958465</v>
      </c>
      <c r="E4973" s="2">
        <v>44299</v>
      </c>
      <c r="F4973" s="28">
        <v>1446.9</v>
      </c>
      <c r="G4973" t="s">
        <v>2</v>
      </c>
    </row>
    <row r="4974" spans="1:7" x14ac:dyDescent="0.25">
      <c r="A4974" t="s">
        <v>0</v>
      </c>
      <c r="B4974" t="s">
        <v>2141</v>
      </c>
      <c r="C4974">
        <v>7393400</v>
      </c>
      <c r="D4974" s="2">
        <v>2958465</v>
      </c>
      <c r="E4974" s="2">
        <v>44305</v>
      </c>
      <c r="F4974" s="28">
        <v>209</v>
      </c>
      <c r="G4974" t="s">
        <v>18</v>
      </c>
    </row>
    <row r="4975" spans="1:7" x14ac:dyDescent="0.25">
      <c r="A4975" t="s">
        <v>0</v>
      </c>
      <c r="B4975" t="s">
        <v>2141</v>
      </c>
      <c r="C4975">
        <v>7393401</v>
      </c>
      <c r="D4975" s="2">
        <v>2958465</v>
      </c>
      <c r="E4975" s="2">
        <v>44305</v>
      </c>
      <c r="F4975" s="28">
        <v>209</v>
      </c>
      <c r="G4975" t="s">
        <v>18</v>
      </c>
    </row>
    <row r="4976" spans="1:7" x14ac:dyDescent="0.25">
      <c r="A4976" t="s">
        <v>0</v>
      </c>
      <c r="B4976" t="s">
        <v>2141</v>
      </c>
      <c r="C4976">
        <v>7394000</v>
      </c>
      <c r="D4976" s="2">
        <v>2958465</v>
      </c>
      <c r="E4976" s="2">
        <v>44305</v>
      </c>
      <c r="F4976" s="28">
        <v>229</v>
      </c>
      <c r="G4976" t="s">
        <v>18</v>
      </c>
    </row>
    <row r="4977" spans="1:7" x14ac:dyDescent="0.25">
      <c r="A4977" t="s">
        <v>0</v>
      </c>
      <c r="B4977" t="s">
        <v>2141</v>
      </c>
      <c r="C4977">
        <v>7394400</v>
      </c>
      <c r="D4977" s="2">
        <v>2958465</v>
      </c>
      <c r="E4977" s="2">
        <v>44305</v>
      </c>
      <c r="F4977" s="28">
        <v>233</v>
      </c>
      <c r="G4977" t="s">
        <v>18</v>
      </c>
    </row>
    <row r="4978" spans="1:7" x14ac:dyDescent="0.25">
      <c r="A4978" t="s">
        <v>0</v>
      </c>
      <c r="B4978" t="s">
        <v>2141</v>
      </c>
      <c r="C4978">
        <v>7394401</v>
      </c>
      <c r="D4978" s="2">
        <v>2958465</v>
      </c>
      <c r="E4978" s="2">
        <v>44305</v>
      </c>
      <c r="F4978" s="28">
        <v>233</v>
      </c>
      <c r="G4978" t="s">
        <v>18</v>
      </c>
    </row>
    <row r="4979" spans="1:7" x14ac:dyDescent="0.25">
      <c r="A4979" t="s">
        <v>0</v>
      </c>
      <c r="B4979" t="s">
        <v>2141</v>
      </c>
      <c r="C4979">
        <v>7395000</v>
      </c>
      <c r="D4979" s="2">
        <v>2958465</v>
      </c>
      <c r="E4979" s="2">
        <v>44305</v>
      </c>
      <c r="F4979" s="28">
        <v>238</v>
      </c>
      <c r="G4979" t="s">
        <v>18</v>
      </c>
    </row>
    <row r="4980" spans="1:7" x14ac:dyDescent="0.25">
      <c r="A4980" t="s">
        <v>0</v>
      </c>
      <c r="B4980" t="s">
        <v>2141</v>
      </c>
      <c r="C4980">
        <v>7395400</v>
      </c>
      <c r="D4980" s="2">
        <v>2958465</v>
      </c>
      <c r="E4980" s="2">
        <v>44305</v>
      </c>
      <c r="F4980" s="28">
        <v>242</v>
      </c>
      <c r="G4980" t="s">
        <v>18</v>
      </c>
    </row>
    <row r="4981" spans="1:7" x14ac:dyDescent="0.25">
      <c r="A4981" t="s">
        <v>0</v>
      </c>
      <c r="B4981" t="s">
        <v>2141</v>
      </c>
      <c r="C4981">
        <v>7395401</v>
      </c>
      <c r="D4981" s="2">
        <v>2958465</v>
      </c>
      <c r="E4981" s="2">
        <v>44305</v>
      </c>
      <c r="F4981" s="28">
        <v>242</v>
      </c>
      <c r="G4981" t="s">
        <v>18</v>
      </c>
    </row>
    <row r="4982" spans="1:7" x14ac:dyDescent="0.25">
      <c r="A4982" t="s">
        <v>0</v>
      </c>
      <c r="B4982" t="s">
        <v>2141</v>
      </c>
      <c r="C4982">
        <v>7396000</v>
      </c>
      <c r="D4982" s="2">
        <v>2958465</v>
      </c>
      <c r="E4982" s="2">
        <v>44713</v>
      </c>
      <c r="F4982" s="28">
        <v>186</v>
      </c>
      <c r="G4982" t="s">
        <v>18</v>
      </c>
    </row>
    <row r="4983" spans="1:7" x14ac:dyDescent="0.25">
      <c r="A4983" t="s">
        <v>0</v>
      </c>
      <c r="B4983" t="s">
        <v>2141</v>
      </c>
      <c r="C4983">
        <v>7396400</v>
      </c>
      <c r="D4983" s="2">
        <v>2958465</v>
      </c>
      <c r="E4983" s="2">
        <v>44713</v>
      </c>
      <c r="F4983" s="28">
        <v>190</v>
      </c>
      <c r="G4983" t="s">
        <v>18</v>
      </c>
    </row>
    <row r="4984" spans="1:7" x14ac:dyDescent="0.25">
      <c r="A4984" t="s">
        <v>0</v>
      </c>
      <c r="B4984" t="s">
        <v>2141</v>
      </c>
      <c r="C4984">
        <v>7396401</v>
      </c>
      <c r="D4984" s="2">
        <v>2958465</v>
      </c>
      <c r="E4984" s="2">
        <v>44713</v>
      </c>
      <c r="F4984" s="28">
        <v>190</v>
      </c>
      <c r="G4984" t="s">
        <v>18</v>
      </c>
    </row>
    <row r="4985" spans="1:7" x14ac:dyDescent="0.25">
      <c r="A4985" t="s">
        <v>0</v>
      </c>
      <c r="B4985" t="s">
        <v>2141</v>
      </c>
      <c r="C4985">
        <v>7397000</v>
      </c>
      <c r="D4985" s="2">
        <v>2958465</v>
      </c>
      <c r="E4985" s="2">
        <v>43777</v>
      </c>
      <c r="F4985" s="28">
        <v>146</v>
      </c>
      <c r="G4985" t="s">
        <v>18</v>
      </c>
    </row>
    <row r="4986" spans="1:7" x14ac:dyDescent="0.25">
      <c r="A4986" t="s">
        <v>0</v>
      </c>
      <c r="B4986" t="s">
        <v>2141</v>
      </c>
      <c r="C4986">
        <v>7397242</v>
      </c>
      <c r="D4986" s="2">
        <v>2958465</v>
      </c>
      <c r="E4986" s="2">
        <v>44789</v>
      </c>
      <c r="F4986" s="28">
        <v>2404.35</v>
      </c>
      <c r="G4986" t="s">
        <v>3</v>
      </c>
    </row>
    <row r="4987" spans="1:7" x14ac:dyDescent="0.25">
      <c r="A4987" t="s">
        <v>0</v>
      </c>
      <c r="B4987" t="s">
        <v>2141</v>
      </c>
      <c r="C4987">
        <v>7397251</v>
      </c>
      <c r="D4987" s="2">
        <v>2958465</v>
      </c>
      <c r="E4987" s="2">
        <v>45356</v>
      </c>
      <c r="F4987" s="28">
        <v>1884.35</v>
      </c>
      <c r="G4987" t="s">
        <v>3</v>
      </c>
    </row>
    <row r="4988" spans="1:7" x14ac:dyDescent="0.25">
      <c r="A4988" t="s">
        <v>0</v>
      </c>
      <c r="B4988" t="s">
        <v>2141</v>
      </c>
      <c r="C4988">
        <v>7397252</v>
      </c>
      <c r="D4988" s="2">
        <v>2958465</v>
      </c>
      <c r="E4988" s="2">
        <v>45356</v>
      </c>
      <c r="F4988" s="28">
        <v>2131.35</v>
      </c>
      <c r="G4988" t="s">
        <v>3</v>
      </c>
    </row>
    <row r="4989" spans="1:7" x14ac:dyDescent="0.25">
      <c r="A4989" t="s">
        <v>0</v>
      </c>
      <c r="B4989" t="s">
        <v>2141</v>
      </c>
      <c r="C4989">
        <v>7397277</v>
      </c>
      <c r="D4989" s="2">
        <v>2958465</v>
      </c>
      <c r="E4989" s="2">
        <v>45356</v>
      </c>
      <c r="F4989" s="28">
        <v>1884.35</v>
      </c>
      <c r="G4989" t="s">
        <v>3</v>
      </c>
    </row>
    <row r="4990" spans="1:7" x14ac:dyDescent="0.25">
      <c r="A4990" t="s">
        <v>0</v>
      </c>
      <c r="B4990" t="s">
        <v>2141</v>
      </c>
      <c r="C4990">
        <v>7397278</v>
      </c>
      <c r="D4990" s="2">
        <v>2958465</v>
      </c>
      <c r="E4990" s="2">
        <v>45356</v>
      </c>
      <c r="F4990" s="28">
        <v>2131.35</v>
      </c>
      <c r="G4990" t="s">
        <v>3</v>
      </c>
    </row>
    <row r="4991" spans="1:7" x14ac:dyDescent="0.25">
      <c r="A4991" t="s">
        <v>0</v>
      </c>
      <c r="B4991" t="s">
        <v>2141</v>
      </c>
      <c r="C4991">
        <v>7397400</v>
      </c>
      <c r="D4991" s="2">
        <v>2958465</v>
      </c>
      <c r="E4991" s="2">
        <v>44305</v>
      </c>
      <c r="F4991" s="28">
        <v>150</v>
      </c>
      <c r="G4991" t="s">
        <v>18</v>
      </c>
    </row>
    <row r="4992" spans="1:7" x14ac:dyDescent="0.25">
      <c r="A4992" t="s">
        <v>0</v>
      </c>
      <c r="B4992" t="s">
        <v>2141</v>
      </c>
      <c r="C4992">
        <v>7397401</v>
      </c>
      <c r="D4992" s="2">
        <v>2958465</v>
      </c>
      <c r="E4992" s="2">
        <v>44305</v>
      </c>
      <c r="F4992" s="28">
        <v>150</v>
      </c>
      <c r="G4992" t="s">
        <v>18</v>
      </c>
    </row>
    <row r="4993" spans="1:7" x14ac:dyDescent="0.25">
      <c r="A4993" t="s">
        <v>0</v>
      </c>
      <c r="B4993" t="s">
        <v>2141</v>
      </c>
      <c r="C4993">
        <v>7398000</v>
      </c>
      <c r="D4993" s="2">
        <v>2958465</v>
      </c>
      <c r="E4993" s="2">
        <v>43777</v>
      </c>
      <c r="F4993" s="28">
        <v>146</v>
      </c>
      <c r="G4993" t="s">
        <v>18</v>
      </c>
    </row>
    <row r="4994" spans="1:7" x14ac:dyDescent="0.25">
      <c r="A4994" t="s">
        <v>0</v>
      </c>
      <c r="B4994" t="s">
        <v>2141</v>
      </c>
      <c r="C4994">
        <v>7398183</v>
      </c>
      <c r="D4994" s="2">
        <v>2958465</v>
      </c>
      <c r="E4994" s="2">
        <v>44713</v>
      </c>
      <c r="F4994" s="28">
        <v>222.3</v>
      </c>
      <c r="G4994" t="s">
        <v>2</v>
      </c>
    </row>
    <row r="4995" spans="1:7" x14ac:dyDescent="0.25">
      <c r="A4995" t="s">
        <v>0</v>
      </c>
      <c r="B4995" t="s">
        <v>2141</v>
      </c>
      <c r="C4995">
        <v>7398184</v>
      </c>
      <c r="D4995" s="2">
        <v>2958465</v>
      </c>
      <c r="E4995" s="2">
        <v>44713</v>
      </c>
      <c r="F4995" s="28">
        <v>222.3</v>
      </c>
      <c r="G4995" t="s">
        <v>2</v>
      </c>
    </row>
    <row r="4996" spans="1:7" x14ac:dyDescent="0.25">
      <c r="A4996" t="s">
        <v>0</v>
      </c>
      <c r="B4996" t="s">
        <v>2141</v>
      </c>
      <c r="C4996">
        <v>7398233</v>
      </c>
      <c r="D4996" s="2">
        <v>2958465</v>
      </c>
      <c r="E4996" s="2">
        <v>44713</v>
      </c>
      <c r="F4996" s="28">
        <v>1058.8499999999999</v>
      </c>
      <c r="G4996" t="s">
        <v>2</v>
      </c>
    </row>
    <row r="4997" spans="1:7" x14ac:dyDescent="0.25">
      <c r="A4997" t="s">
        <v>0</v>
      </c>
      <c r="B4997" t="s">
        <v>2141</v>
      </c>
      <c r="C4997">
        <v>7398234</v>
      </c>
      <c r="D4997" s="2">
        <v>2958465</v>
      </c>
      <c r="E4997" s="2">
        <v>44713</v>
      </c>
      <c r="F4997" s="28">
        <v>1058.8499999999999</v>
      </c>
      <c r="G4997" t="s">
        <v>2</v>
      </c>
    </row>
    <row r="4998" spans="1:7" x14ac:dyDescent="0.25">
      <c r="A4998" t="s">
        <v>0</v>
      </c>
      <c r="B4998" t="s">
        <v>2141</v>
      </c>
      <c r="C4998">
        <v>7398242</v>
      </c>
      <c r="D4998" s="2">
        <v>2958465</v>
      </c>
      <c r="E4998" s="2">
        <v>44789</v>
      </c>
      <c r="F4998" s="28">
        <v>2593.5</v>
      </c>
      <c r="G4998" t="s">
        <v>3</v>
      </c>
    </row>
    <row r="4999" spans="1:7" x14ac:dyDescent="0.25">
      <c r="A4999" t="s">
        <v>0</v>
      </c>
      <c r="B4999" t="s">
        <v>2141</v>
      </c>
      <c r="C4999">
        <v>7398251</v>
      </c>
      <c r="D4999" s="2">
        <v>2958465</v>
      </c>
      <c r="E4999" s="2">
        <v>45356</v>
      </c>
      <c r="F4999" s="28">
        <v>2014.35</v>
      </c>
      <c r="G4999" t="s">
        <v>3</v>
      </c>
    </row>
    <row r="5000" spans="1:7" x14ac:dyDescent="0.25">
      <c r="A5000" t="s">
        <v>0</v>
      </c>
      <c r="B5000" t="s">
        <v>2141</v>
      </c>
      <c r="C5000">
        <v>7398252</v>
      </c>
      <c r="D5000" s="2">
        <v>2958465</v>
      </c>
      <c r="E5000" s="2">
        <v>45356</v>
      </c>
      <c r="F5000" s="28">
        <v>2274.35</v>
      </c>
      <c r="G5000" t="s">
        <v>3</v>
      </c>
    </row>
    <row r="5001" spans="1:7" x14ac:dyDescent="0.25">
      <c r="A5001" t="s">
        <v>0</v>
      </c>
      <c r="B5001" t="s">
        <v>2141</v>
      </c>
      <c r="C5001">
        <v>7398277</v>
      </c>
      <c r="D5001" s="2">
        <v>2958465</v>
      </c>
      <c r="E5001" s="2">
        <v>45356</v>
      </c>
      <c r="F5001" s="28">
        <v>2014.35</v>
      </c>
      <c r="G5001" t="s">
        <v>3</v>
      </c>
    </row>
    <row r="5002" spans="1:7" x14ac:dyDescent="0.25">
      <c r="A5002" t="s">
        <v>0</v>
      </c>
      <c r="B5002" t="s">
        <v>2141</v>
      </c>
      <c r="C5002">
        <v>7398278</v>
      </c>
      <c r="D5002" s="2">
        <v>2958465</v>
      </c>
      <c r="E5002" s="2">
        <v>45356</v>
      </c>
      <c r="F5002" s="28">
        <v>2274.35</v>
      </c>
      <c r="G5002" t="s">
        <v>3</v>
      </c>
    </row>
    <row r="5003" spans="1:7" x14ac:dyDescent="0.25">
      <c r="A5003" t="s">
        <v>0</v>
      </c>
      <c r="B5003" t="s">
        <v>2141</v>
      </c>
      <c r="C5003">
        <v>7398400</v>
      </c>
      <c r="D5003" s="2">
        <v>2958465</v>
      </c>
      <c r="E5003" s="2">
        <v>44305</v>
      </c>
      <c r="F5003" s="28">
        <v>150</v>
      </c>
      <c r="G5003" t="s">
        <v>18</v>
      </c>
    </row>
    <row r="5004" spans="1:7" x14ac:dyDescent="0.25">
      <c r="A5004" t="s">
        <v>0</v>
      </c>
      <c r="B5004" t="s">
        <v>2141</v>
      </c>
      <c r="C5004">
        <v>7398401</v>
      </c>
      <c r="D5004" s="2">
        <v>2958465</v>
      </c>
      <c r="E5004" s="2">
        <v>44305</v>
      </c>
      <c r="F5004" s="28">
        <v>150</v>
      </c>
      <c r="G5004" t="s">
        <v>18</v>
      </c>
    </row>
    <row r="5005" spans="1:7" x14ac:dyDescent="0.25">
      <c r="A5005" t="s">
        <v>0</v>
      </c>
      <c r="B5005" t="s">
        <v>2141</v>
      </c>
      <c r="C5005">
        <v>7400000</v>
      </c>
      <c r="D5005" s="2">
        <v>2958465</v>
      </c>
      <c r="E5005" s="2">
        <v>45783</v>
      </c>
      <c r="F5005" s="28">
        <v>136</v>
      </c>
      <c r="G5005" t="s">
        <v>18</v>
      </c>
    </row>
    <row r="5006" spans="1:7" x14ac:dyDescent="0.25">
      <c r="A5006" t="s">
        <v>0</v>
      </c>
      <c r="B5006" t="s">
        <v>2141</v>
      </c>
      <c r="C5006">
        <v>7400400</v>
      </c>
      <c r="D5006" s="2">
        <v>2958465</v>
      </c>
      <c r="E5006" s="2">
        <v>45783</v>
      </c>
      <c r="F5006" s="28">
        <v>140</v>
      </c>
      <c r="G5006" t="s">
        <v>18</v>
      </c>
    </row>
    <row r="5007" spans="1:7" x14ac:dyDescent="0.25">
      <c r="A5007" t="s">
        <v>0</v>
      </c>
      <c r="B5007" t="s">
        <v>2141</v>
      </c>
      <c r="C5007">
        <v>7400401</v>
      </c>
      <c r="D5007" s="2">
        <v>2958465</v>
      </c>
      <c r="E5007" s="2">
        <v>45783</v>
      </c>
      <c r="F5007" s="28">
        <v>140</v>
      </c>
      <c r="G5007" t="s">
        <v>18</v>
      </c>
    </row>
    <row r="5008" spans="1:7" x14ac:dyDescent="0.25">
      <c r="A5008" t="s">
        <v>0</v>
      </c>
      <c r="B5008" t="s">
        <v>2141</v>
      </c>
      <c r="C5008">
        <v>7401000</v>
      </c>
      <c r="D5008" s="2">
        <v>2958465</v>
      </c>
      <c r="E5008" s="2">
        <v>43344</v>
      </c>
      <c r="F5008" s="28">
        <v>262</v>
      </c>
      <c r="G5008" t="s">
        <v>19</v>
      </c>
    </row>
    <row r="5009" spans="1:7" x14ac:dyDescent="0.25">
      <c r="A5009" t="s">
        <v>0</v>
      </c>
      <c r="B5009" t="s">
        <v>2141</v>
      </c>
      <c r="C5009">
        <v>7401450</v>
      </c>
      <c r="D5009" s="2">
        <v>2958465</v>
      </c>
      <c r="E5009" s="2">
        <v>44305</v>
      </c>
      <c r="F5009" s="28">
        <v>266</v>
      </c>
      <c r="G5009" t="s">
        <v>19</v>
      </c>
    </row>
    <row r="5010" spans="1:7" x14ac:dyDescent="0.25">
      <c r="A5010" t="s">
        <v>0</v>
      </c>
      <c r="B5010" t="s">
        <v>2141</v>
      </c>
      <c r="C5010">
        <v>7401451</v>
      </c>
      <c r="D5010" s="2">
        <v>2958465</v>
      </c>
      <c r="E5010" s="2">
        <v>44305</v>
      </c>
      <c r="F5010" s="28">
        <v>266</v>
      </c>
      <c r="G5010" t="s">
        <v>19</v>
      </c>
    </row>
    <row r="5011" spans="1:7" x14ac:dyDescent="0.25">
      <c r="A5011" t="s">
        <v>0</v>
      </c>
      <c r="B5011" t="s">
        <v>2141</v>
      </c>
      <c r="C5011">
        <v>7401454</v>
      </c>
      <c r="D5011" s="2">
        <v>2958465</v>
      </c>
      <c r="E5011" s="2">
        <v>44305</v>
      </c>
      <c r="F5011" s="28">
        <v>266</v>
      </c>
      <c r="G5011" t="s">
        <v>19</v>
      </c>
    </row>
    <row r="5012" spans="1:7" x14ac:dyDescent="0.25">
      <c r="A5012" t="s">
        <v>0</v>
      </c>
      <c r="B5012" t="s">
        <v>2141</v>
      </c>
      <c r="C5012">
        <v>7401455</v>
      </c>
      <c r="D5012" s="2">
        <v>2958465</v>
      </c>
      <c r="E5012" s="2">
        <v>44305</v>
      </c>
      <c r="F5012" s="28">
        <v>266</v>
      </c>
      <c r="G5012" t="s">
        <v>19</v>
      </c>
    </row>
    <row r="5013" spans="1:7" x14ac:dyDescent="0.25">
      <c r="A5013" t="s">
        <v>0</v>
      </c>
      <c r="B5013" t="s">
        <v>2141</v>
      </c>
      <c r="C5013">
        <v>7402000</v>
      </c>
      <c r="D5013" s="2">
        <v>2958465</v>
      </c>
      <c r="E5013" s="2">
        <v>44713</v>
      </c>
      <c r="F5013" s="28">
        <v>1196</v>
      </c>
      <c r="G5013" t="s">
        <v>19</v>
      </c>
    </row>
    <row r="5014" spans="1:7" x14ac:dyDescent="0.25">
      <c r="A5014" t="s">
        <v>0</v>
      </c>
      <c r="B5014" t="s">
        <v>2141</v>
      </c>
      <c r="C5014">
        <v>7402450</v>
      </c>
      <c r="D5014" s="2">
        <v>2958465</v>
      </c>
      <c r="E5014" s="2">
        <v>44713</v>
      </c>
      <c r="F5014" s="28">
        <v>1200</v>
      </c>
      <c r="G5014" t="s">
        <v>19</v>
      </c>
    </row>
    <row r="5015" spans="1:7" x14ac:dyDescent="0.25">
      <c r="A5015" t="s">
        <v>0</v>
      </c>
      <c r="B5015" t="s">
        <v>2141</v>
      </c>
      <c r="C5015">
        <v>7402451</v>
      </c>
      <c r="D5015" s="2">
        <v>2958465</v>
      </c>
      <c r="E5015" s="2">
        <v>44713</v>
      </c>
      <c r="F5015" s="28">
        <v>1200</v>
      </c>
      <c r="G5015" t="s">
        <v>19</v>
      </c>
    </row>
    <row r="5016" spans="1:7" x14ac:dyDescent="0.25">
      <c r="A5016" t="s">
        <v>0</v>
      </c>
      <c r="B5016" t="s">
        <v>2141</v>
      </c>
      <c r="C5016">
        <v>7402452</v>
      </c>
      <c r="D5016" s="2">
        <v>2958465</v>
      </c>
      <c r="E5016" s="2">
        <v>44713</v>
      </c>
      <c r="F5016" s="28">
        <v>1200</v>
      </c>
      <c r="G5016" t="s">
        <v>19</v>
      </c>
    </row>
    <row r="5017" spans="1:7" x14ac:dyDescent="0.25">
      <c r="A5017" t="s">
        <v>0</v>
      </c>
      <c r="B5017" t="s">
        <v>2141</v>
      </c>
      <c r="C5017">
        <v>7403000</v>
      </c>
      <c r="D5017" s="2">
        <v>2958465</v>
      </c>
      <c r="E5017" s="2">
        <v>45783</v>
      </c>
      <c r="F5017" s="28">
        <v>116</v>
      </c>
      <c r="G5017" t="s">
        <v>18</v>
      </c>
    </row>
    <row r="5018" spans="1:7" x14ac:dyDescent="0.25">
      <c r="A5018" t="s">
        <v>0</v>
      </c>
      <c r="B5018" t="s">
        <v>2141</v>
      </c>
      <c r="C5018">
        <v>7403265</v>
      </c>
      <c r="D5018" s="2">
        <v>2958465</v>
      </c>
      <c r="E5018" s="2">
        <v>44713</v>
      </c>
      <c r="F5018" s="28">
        <v>2618.85</v>
      </c>
      <c r="G5018" t="s">
        <v>3</v>
      </c>
    </row>
    <row r="5019" spans="1:7" x14ac:dyDescent="0.25">
      <c r="A5019" t="s">
        <v>0</v>
      </c>
      <c r="B5019" t="s">
        <v>2141</v>
      </c>
      <c r="C5019">
        <v>7403271</v>
      </c>
      <c r="D5019" s="2">
        <v>2958465</v>
      </c>
      <c r="E5019" s="2">
        <v>44713</v>
      </c>
      <c r="F5019" s="28">
        <v>155</v>
      </c>
      <c r="G5019" t="s">
        <v>18</v>
      </c>
    </row>
    <row r="5020" spans="1:7" x14ac:dyDescent="0.25">
      <c r="A5020" t="s">
        <v>0</v>
      </c>
      <c r="B5020" t="s">
        <v>2141</v>
      </c>
      <c r="C5020">
        <v>7403288</v>
      </c>
      <c r="D5020" s="2">
        <v>2958465</v>
      </c>
      <c r="E5020" s="2">
        <v>44713</v>
      </c>
      <c r="F5020" s="28">
        <v>156</v>
      </c>
      <c r="G5020" t="s">
        <v>18</v>
      </c>
    </row>
    <row r="5021" spans="1:7" x14ac:dyDescent="0.25">
      <c r="A5021" t="s">
        <v>0</v>
      </c>
      <c r="B5021" t="s">
        <v>2141</v>
      </c>
      <c r="C5021">
        <v>7403400</v>
      </c>
      <c r="D5021" s="2">
        <v>2958465</v>
      </c>
      <c r="E5021" s="2">
        <v>45783</v>
      </c>
      <c r="F5021" s="28">
        <v>120</v>
      </c>
      <c r="G5021" t="s">
        <v>18</v>
      </c>
    </row>
    <row r="5022" spans="1:7" x14ac:dyDescent="0.25">
      <c r="A5022" t="s">
        <v>0</v>
      </c>
      <c r="B5022" t="s">
        <v>2141</v>
      </c>
      <c r="C5022">
        <v>7403401</v>
      </c>
      <c r="D5022" s="2">
        <v>2958465</v>
      </c>
      <c r="E5022" s="2">
        <v>45783</v>
      </c>
      <c r="F5022" s="28">
        <v>120</v>
      </c>
      <c r="G5022" t="s">
        <v>18</v>
      </c>
    </row>
    <row r="5023" spans="1:7" x14ac:dyDescent="0.25">
      <c r="A5023" t="s">
        <v>0</v>
      </c>
      <c r="B5023" t="s">
        <v>2141</v>
      </c>
      <c r="C5023">
        <v>7403403</v>
      </c>
      <c r="D5023" s="2">
        <v>2958465</v>
      </c>
      <c r="E5023" s="2">
        <v>45783</v>
      </c>
      <c r="F5023" s="28">
        <v>120</v>
      </c>
      <c r="G5023" t="s">
        <v>18</v>
      </c>
    </row>
    <row r="5024" spans="1:7" x14ac:dyDescent="0.25">
      <c r="A5024" t="s">
        <v>0</v>
      </c>
      <c r="B5024" t="s">
        <v>2141</v>
      </c>
      <c r="C5024">
        <v>7404000</v>
      </c>
      <c r="D5024" s="2">
        <v>2958465</v>
      </c>
      <c r="E5024" s="2">
        <v>44713</v>
      </c>
      <c r="F5024" s="28">
        <v>386</v>
      </c>
      <c r="G5024" t="s">
        <v>19</v>
      </c>
    </row>
    <row r="5025" spans="1:7" x14ac:dyDescent="0.25">
      <c r="A5025" t="s">
        <v>0</v>
      </c>
      <c r="B5025" t="s">
        <v>2141</v>
      </c>
      <c r="C5025">
        <v>7404450</v>
      </c>
      <c r="D5025" s="2">
        <v>2958465</v>
      </c>
      <c r="E5025" s="2">
        <v>44713</v>
      </c>
      <c r="F5025" s="28">
        <v>390</v>
      </c>
      <c r="G5025" t="s">
        <v>19</v>
      </c>
    </row>
    <row r="5026" spans="1:7" x14ac:dyDescent="0.25">
      <c r="A5026" t="s">
        <v>0</v>
      </c>
      <c r="B5026" t="s">
        <v>2141</v>
      </c>
      <c r="C5026">
        <v>7404451</v>
      </c>
      <c r="D5026" s="2">
        <v>2958465</v>
      </c>
      <c r="E5026" s="2">
        <v>44713</v>
      </c>
      <c r="F5026" s="28">
        <v>390</v>
      </c>
      <c r="G5026" t="s">
        <v>19</v>
      </c>
    </row>
    <row r="5027" spans="1:7" x14ac:dyDescent="0.25">
      <c r="A5027" t="s">
        <v>0</v>
      </c>
      <c r="B5027" t="s">
        <v>2141</v>
      </c>
      <c r="C5027">
        <v>7406000</v>
      </c>
      <c r="D5027" s="2">
        <v>2958465</v>
      </c>
      <c r="E5027" s="2">
        <v>45783</v>
      </c>
      <c r="F5027" s="28">
        <v>126</v>
      </c>
      <c r="G5027" t="s">
        <v>18</v>
      </c>
    </row>
    <row r="5028" spans="1:7" x14ac:dyDescent="0.25">
      <c r="A5028" t="s">
        <v>0</v>
      </c>
      <c r="B5028" t="s">
        <v>2141</v>
      </c>
      <c r="C5028">
        <v>7406400</v>
      </c>
      <c r="D5028" s="2">
        <v>2958465</v>
      </c>
      <c r="E5028" s="2">
        <v>45783</v>
      </c>
      <c r="F5028" s="28">
        <v>130</v>
      </c>
      <c r="G5028" t="s">
        <v>18</v>
      </c>
    </row>
    <row r="5029" spans="1:7" x14ac:dyDescent="0.25">
      <c r="A5029" t="s">
        <v>0</v>
      </c>
      <c r="B5029" t="s">
        <v>2141</v>
      </c>
      <c r="C5029">
        <v>7406401</v>
      </c>
      <c r="D5029" s="2">
        <v>2958465</v>
      </c>
      <c r="E5029" s="2">
        <v>45783</v>
      </c>
      <c r="F5029" s="28">
        <v>130</v>
      </c>
      <c r="G5029" t="s">
        <v>18</v>
      </c>
    </row>
    <row r="5030" spans="1:7" x14ac:dyDescent="0.25">
      <c r="A5030" t="s">
        <v>0</v>
      </c>
      <c r="B5030" t="s">
        <v>2141</v>
      </c>
      <c r="C5030">
        <v>7407000</v>
      </c>
      <c r="D5030" s="2">
        <v>2958465</v>
      </c>
      <c r="E5030" s="2">
        <v>45783</v>
      </c>
      <c r="F5030" s="28">
        <v>126</v>
      </c>
      <c r="G5030" t="s">
        <v>18</v>
      </c>
    </row>
    <row r="5031" spans="1:7" x14ac:dyDescent="0.25">
      <c r="A5031" t="s">
        <v>0</v>
      </c>
      <c r="B5031" t="s">
        <v>2141</v>
      </c>
      <c r="C5031">
        <v>7407400</v>
      </c>
      <c r="D5031" s="2">
        <v>2958465</v>
      </c>
      <c r="E5031" s="2">
        <v>45783</v>
      </c>
      <c r="F5031" s="28">
        <v>130</v>
      </c>
      <c r="G5031" t="s">
        <v>18</v>
      </c>
    </row>
    <row r="5032" spans="1:7" x14ac:dyDescent="0.25">
      <c r="A5032" t="s">
        <v>0</v>
      </c>
      <c r="B5032" t="s">
        <v>2141</v>
      </c>
      <c r="C5032">
        <v>7407401</v>
      </c>
      <c r="D5032" s="2">
        <v>2958465</v>
      </c>
      <c r="E5032" s="2">
        <v>45783</v>
      </c>
      <c r="F5032" s="28">
        <v>130</v>
      </c>
      <c r="G5032" t="s">
        <v>18</v>
      </c>
    </row>
    <row r="5033" spans="1:7" x14ac:dyDescent="0.25">
      <c r="A5033" t="s">
        <v>0</v>
      </c>
      <c r="B5033" t="s">
        <v>2141</v>
      </c>
      <c r="C5033">
        <v>7408000</v>
      </c>
      <c r="D5033" s="2">
        <v>2958465</v>
      </c>
      <c r="E5033" s="2">
        <v>44713</v>
      </c>
      <c r="F5033" s="28">
        <v>1046</v>
      </c>
      <c r="G5033" t="s">
        <v>18</v>
      </c>
    </row>
    <row r="5034" spans="1:7" x14ac:dyDescent="0.25">
      <c r="A5034" t="s">
        <v>0</v>
      </c>
      <c r="B5034" t="s">
        <v>2141</v>
      </c>
      <c r="C5034">
        <v>7408400</v>
      </c>
      <c r="D5034" s="2">
        <v>2958465</v>
      </c>
      <c r="E5034" s="2">
        <v>44713</v>
      </c>
      <c r="F5034" s="28">
        <v>1050</v>
      </c>
      <c r="G5034" t="s">
        <v>18</v>
      </c>
    </row>
    <row r="5035" spans="1:7" x14ac:dyDescent="0.25">
      <c r="A5035" t="s">
        <v>0</v>
      </c>
      <c r="B5035" t="s">
        <v>2141</v>
      </c>
      <c r="C5035">
        <v>7408401</v>
      </c>
      <c r="D5035" s="2">
        <v>2958465</v>
      </c>
      <c r="E5035" s="2">
        <v>44713</v>
      </c>
      <c r="F5035" s="28">
        <v>1050</v>
      </c>
      <c r="G5035" t="s">
        <v>18</v>
      </c>
    </row>
    <row r="5036" spans="1:7" x14ac:dyDescent="0.25">
      <c r="A5036" t="s">
        <v>0</v>
      </c>
      <c r="B5036" t="s">
        <v>2141</v>
      </c>
      <c r="C5036">
        <v>7408450</v>
      </c>
      <c r="D5036" s="2">
        <v>2958465</v>
      </c>
      <c r="E5036" s="2">
        <v>44713</v>
      </c>
      <c r="F5036" s="28">
        <v>1050</v>
      </c>
      <c r="G5036" t="s">
        <v>19</v>
      </c>
    </row>
    <row r="5037" spans="1:7" x14ac:dyDescent="0.25">
      <c r="A5037" t="s">
        <v>0</v>
      </c>
      <c r="B5037" t="s">
        <v>2141</v>
      </c>
      <c r="C5037">
        <v>7408451</v>
      </c>
      <c r="D5037" s="2">
        <v>2958465</v>
      </c>
      <c r="E5037" s="2">
        <v>44713</v>
      </c>
      <c r="F5037" s="28">
        <v>1050</v>
      </c>
      <c r="G5037" t="s">
        <v>19</v>
      </c>
    </row>
    <row r="5038" spans="1:7" x14ac:dyDescent="0.25">
      <c r="A5038" t="s">
        <v>0</v>
      </c>
      <c r="B5038" t="s">
        <v>2141</v>
      </c>
      <c r="C5038">
        <v>7410000</v>
      </c>
      <c r="D5038" s="2">
        <v>2958465</v>
      </c>
      <c r="E5038" s="2">
        <v>44713</v>
      </c>
      <c r="F5038" s="28">
        <v>1246</v>
      </c>
      <c r="G5038" t="s">
        <v>18</v>
      </c>
    </row>
    <row r="5039" spans="1:7" x14ac:dyDescent="0.25">
      <c r="A5039" t="s">
        <v>0</v>
      </c>
      <c r="B5039" t="s">
        <v>2141</v>
      </c>
      <c r="C5039">
        <v>7410126</v>
      </c>
      <c r="D5039" s="2">
        <v>2958465</v>
      </c>
      <c r="E5039" s="2">
        <v>43056</v>
      </c>
      <c r="F5039" s="28">
        <v>180</v>
      </c>
      <c r="G5039" t="s">
        <v>2</v>
      </c>
    </row>
    <row r="5040" spans="1:7" x14ac:dyDescent="0.25">
      <c r="A5040" t="s">
        <v>0</v>
      </c>
      <c r="B5040" t="s">
        <v>2141</v>
      </c>
      <c r="C5040">
        <v>7410127</v>
      </c>
      <c r="D5040" s="2">
        <v>2958465</v>
      </c>
      <c r="E5040" s="2">
        <v>43056</v>
      </c>
      <c r="F5040" s="28">
        <v>180</v>
      </c>
      <c r="G5040" t="s">
        <v>2</v>
      </c>
    </row>
    <row r="5041" spans="1:7" x14ac:dyDescent="0.25">
      <c r="A5041" t="s">
        <v>0</v>
      </c>
      <c r="B5041" t="s">
        <v>2141</v>
      </c>
      <c r="C5041">
        <v>7410400</v>
      </c>
      <c r="D5041" s="2">
        <v>2958465</v>
      </c>
      <c r="E5041" s="2">
        <v>44713</v>
      </c>
      <c r="F5041" s="28">
        <v>1250</v>
      </c>
      <c r="G5041" t="s">
        <v>18</v>
      </c>
    </row>
    <row r="5042" spans="1:7" x14ac:dyDescent="0.25">
      <c r="A5042" t="s">
        <v>0</v>
      </c>
      <c r="B5042" t="s">
        <v>2141</v>
      </c>
      <c r="C5042">
        <v>7410401</v>
      </c>
      <c r="D5042" s="2">
        <v>2958465</v>
      </c>
      <c r="E5042" s="2">
        <v>44713</v>
      </c>
      <c r="F5042" s="28">
        <v>1250</v>
      </c>
      <c r="G5042" t="s">
        <v>18</v>
      </c>
    </row>
    <row r="5043" spans="1:7" x14ac:dyDescent="0.25">
      <c r="A5043" t="s">
        <v>0</v>
      </c>
      <c r="B5043" t="s">
        <v>2141</v>
      </c>
      <c r="C5043">
        <v>7410626</v>
      </c>
      <c r="D5043" s="2">
        <v>2958465</v>
      </c>
      <c r="E5043" s="2">
        <v>43056</v>
      </c>
      <c r="F5043" s="28">
        <v>195</v>
      </c>
      <c r="G5043" t="s">
        <v>2</v>
      </c>
    </row>
    <row r="5044" spans="1:7" x14ac:dyDescent="0.25">
      <c r="A5044" t="s">
        <v>0</v>
      </c>
      <c r="B5044" t="s">
        <v>2141</v>
      </c>
      <c r="C5044">
        <v>7410627</v>
      </c>
      <c r="D5044" s="2">
        <v>2958465</v>
      </c>
      <c r="E5044" s="2">
        <v>43056</v>
      </c>
      <c r="F5044" s="28">
        <v>195</v>
      </c>
      <c r="G5044" t="s">
        <v>2</v>
      </c>
    </row>
    <row r="5045" spans="1:7" x14ac:dyDescent="0.25">
      <c r="A5045" t="s">
        <v>0</v>
      </c>
      <c r="B5045" t="s">
        <v>2141</v>
      </c>
      <c r="C5045">
        <v>7411000</v>
      </c>
      <c r="D5045" s="2">
        <v>2958465</v>
      </c>
      <c r="E5045" s="2">
        <v>43344</v>
      </c>
      <c r="F5045" s="28">
        <v>232</v>
      </c>
      <c r="G5045" t="s">
        <v>19</v>
      </c>
    </row>
    <row r="5046" spans="1:7" x14ac:dyDescent="0.25">
      <c r="A5046" t="s">
        <v>0</v>
      </c>
      <c r="B5046" t="s">
        <v>2141</v>
      </c>
      <c r="C5046">
        <v>7411450</v>
      </c>
      <c r="D5046" s="2">
        <v>2958465</v>
      </c>
      <c r="E5046" s="2">
        <v>44305</v>
      </c>
      <c r="F5046" s="28">
        <v>236</v>
      </c>
      <c r="G5046" t="s">
        <v>19</v>
      </c>
    </row>
    <row r="5047" spans="1:7" x14ac:dyDescent="0.25">
      <c r="A5047" t="s">
        <v>0</v>
      </c>
      <c r="B5047" t="s">
        <v>2141</v>
      </c>
      <c r="C5047">
        <v>7411451</v>
      </c>
      <c r="D5047" s="2">
        <v>2958465</v>
      </c>
      <c r="E5047" s="2">
        <v>44305</v>
      </c>
      <c r="F5047" s="28">
        <v>236</v>
      </c>
      <c r="G5047" t="s">
        <v>19</v>
      </c>
    </row>
    <row r="5048" spans="1:7" x14ac:dyDescent="0.25">
      <c r="A5048" t="s">
        <v>0</v>
      </c>
      <c r="B5048" t="s">
        <v>2141</v>
      </c>
      <c r="C5048">
        <v>7412000</v>
      </c>
      <c r="D5048" s="2">
        <v>2958465</v>
      </c>
      <c r="E5048" s="2">
        <v>45783</v>
      </c>
      <c r="F5048" s="28">
        <v>111</v>
      </c>
      <c r="G5048" t="s">
        <v>18</v>
      </c>
    </row>
    <row r="5049" spans="1:7" x14ac:dyDescent="0.25">
      <c r="A5049" t="s">
        <v>0</v>
      </c>
      <c r="B5049" t="s">
        <v>2141</v>
      </c>
      <c r="C5049">
        <v>7412400</v>
      </c>
      <c r="D5049" s="2">
        <v>2958465</v>
      </c>
      <c r="E5049" s="2">
        <v>45783</v>
      </c>
      <c r="F5049" s="28">
        <v>115</v>
      </c>
      <c r="G5049" t="s">
        <v>18</v>
      </c>
    </row>
    <row r="5050" spans="1:7" x14ac:dyDescent="0.25">
      <c r="A5050" t="s">
        <v>0</v>
      </c>
      <c r="B5050" t="s">
        <v>2141</v>
      </c>
      <c r="C5050">
        <v>7412401</v>
      </c>
      <c r="D5050" s="2">
        <v>2958465</v>
      </c>
      <c r="E5050" s="2">
        <v>45783</v>
      </c>
      <c r="F5050" s="28">
        <v>115</v>
      </c>
      <c r="G5050" t="s">
        <v>18</v>
      </c>
    </row>
    <row r="5051" spans="1:7" x14ac:dyDescent="0.25">
      <c r="A5051" t="s">
        <v>0</v>
      </c>
      <c r="B5051" t="s">
        <v>2141</v>
      </c>
      <c r="C5051">
        <v>7414000</v>
      </c>
      <c r="D5051" s="2">
        <v>2958465</v>
      </c>
      <c r="E5051" s="2">
        <v>44713</v>
      </c>
      <c r="F5051" s="28">
        <v>376</v>
      </c>
      <c r="G5051" t="s">
        <v>18</v>
      </c>
    </row>
    <row r="5052" spans="1:7" x14ac:dyDescent="0.25">
      <c r="A5052" t="s">
        <v>0</v>
      </c>
      <c r="B5052" t="s">
        <v>2141</v>
      </c>
      <c r="C5052">
        <v>7414400</v>
      </c>
      <c r="D5052" s="2">
        <v>2958465</v>
      </c>
      <c r="E5052" s="2">
        <v>44713</v>
      </c>
      <c r="F5052" s="28">
        <v>380</v>
      </c>
      <c r="G5052" t="s">
        <v>18</v>
      </c>
    </row>
    <row r="5053" spans="1:7" x14ac:dyDescent="0.25">
      <c r="A5053" t="s">
        <v>0</v>
      </c>
      <c r="B5053" t="s">
        <v>2141</v>
      </c>
      <c r="C5053">
        <v>7414401</v>
      </c>
      <c r="D5053" s="2">
        <v>2958465</v>
      </c>
      <c r="E5053" s="2">
        <v>44713</v>
      </c>
      <c r="F5053" s="28">
        <v>380</v>
      </c>
      <c r="G5053" t="s">
        <v>18</v>
      </c>
    </row>
    <row r="5054" spans="1:7" x14ac:dyDescent="0.25">
      <c r="A5054" t="s">
        <v>0</v>
      </c>
      <c r="B5054" t="s">
        <v>2141</v>
      </c>
      <c r="C5054">
        <v>7415000</v>
      </c>
      <c r="D5054" s="2">
        <v>2958465</v>
      </c>
      <c r="E5054" s="2">
        <v>44713</v>
      </c>
      <c r="F5054" s="28">
        <v>366</v>
      </c>
      <c r="G5054" t="s">
        <v>19</v>
      </c>
    </row>
    <row r="5055" spans="1:7" x14ac:dyDescent="0.25">
      <c r="A5055" t="s">
        <v>0</v>
      </c>
      <c r="B5055" t="s">
        <v>2141</v>
      </c>
      <c r="C5055">
        <v>7415450</v>
      </c>
      <c r="D5055" s="2">
        <v>2958465</v>
      </c>
      <c r="E5055" s="2">
        <v>44713</v>
      </c>
      <c r="F5055" s="28">
        <v>370</v>
      </c>
      <c r="G5055" t="s">
        <v>19</v>
      </c>
    </row>
    <row r="5056" spans="1:7" x14ac:dyDescent="0.25">
      <c r="A5056" t="s">
        <v>0</v>
      </c>
      <c r="B5056" t="s">
        <v>2141</v>
      </c>
      <c r="C5056">
        <v>7415464</v>
      </c>
      <c r="D5056" s="2">
        <v>2958465</v>
      </c>
      <c r="E5056" s="2">
        <v>44713</v>
      </c>
      <c r="F5056" s="28">
        <v>370</v>
      </c>
      <c r="G5056" t="s">
        <v>19</v>
      </c>
    </row>
    <row r="5057" spans="1:7" x14ac:dyDescent="0.25">
      <c r="A5057" t="s">
        <v>0</v>
      </c>
      <c r="B5057" t="s">
        <v>2141</v>
      </c>
      <c r="C5057">
        <v>7416000</v>
      </c>
      <c r="D5057" s="2">
        <v>2958465</v>
      </c>
      <c r="E5057" s="2">
        <v>44713</v>
      </c>
      <c r="F5057" s="28">
        <v>371</v>
      </c>
      <c r="G5057" t="s">
        <v>19</v>
      </c>
    </row>
    <row r="5058" spans="1:7" x14ac:dyDescent="0.25">
      <c r="A5058" t="s">
        <v>0</v>
      </c>
      <c r="B5058" t="s">
        <v>2141</v>
      </c>
      <c r="C5058">
        <v>7416450</v>
      </c>
      <c r="D5058" s="2">
        <v>2958465</v>
      </c>
      <c r="E5058" s="2">
        <v>44713</v>
      </c>
      <c r="F5058" s="28">
        <v>375</v>
      </c>
      <c r="G5058" t="s">
        <v>19</v>
      </c>
    </row>
    <row r="5059" spans="1:7" x14ac:dyDescent="0.25">
      <c r="A5059" t="s">
        <v>0</v>
      </c>
      <c r="B5059" t="s">
        <v>2141</v>
      </c>
      <c r="C5059">
        <v>7416464</v>
      </c>
      <c r="D5059" s="2">
        <v>2958465</v>
      </c>
      <c r="E5059" s="2">
        <v>44713</v>
      </c>
      <c r="F5059" s="28">
        <v>375</v>
      </c>
      <c r="G5059" t="s">
        <v>19</v>
      </c>
    </row>
    <row r="5060" spans="1:7" x14ac:dyDescent="0.25">
      <c r="A5060" t="s">
        <v>0</v>
      </c>
      <c r="B5060" t="s">
        <v>2141</v>
      </c>
      <c r="C5060">
        <v>7417000</v>
      </c>
      <c r="D5060" s="2">
        <v>2958465</v>
      </c>
      <c r="E5060" s="2">
        <v>43314</v>
      </c>
      <c r="F5060" s="28">
        <v>1496</v>
      </c>
      <c r="G5060" t="s">
        <v>19</v>
      </c>
    </row>
    <row r="5061" spans="1:7" x14ac:dyDescent="0.25">
      <c r="A5061" t="s">
        <v>0</v>
      </c>
      <c r="B5061" t="s">
        <v>2141</v>
      </c>
      <c r="C5061">
        <v>7417341</v>
      </c>
      <c r="D5061" s="2">
        <v>2958465</v>
      </c>
      <c r="E5061" s="2">
        <v>43314</v>
      </c>
      <c r="F5061" s="28">
        <v>25550</v>
      </c>
      <c r="G5061" t="s">
        <v>19</v>
      </c>
    </row>
    <row r="5062" spans="1:7" x14ac:dyDescent="0.25">
      <c r="A5062" t="s">
        <v>0</v>
      </c>
      <c r="B5062" t="s">
        <v>2141</v>
      </c>
      <c r="C5062">
        <v>7417354</v>
      </c>
      <c r="D5062" s="2">
        <v>2958465</v>
      </c>
      <c r="E5062" s="2">
        <v>43314</v>
      </c>
      <c r="F5062" s="28">
        <v>1500</v>
      </c>
      <c r="G5062" t="s">
        <v>19</v>
      </c>
    </row>
    <row r="5063" spans="1:7" x14ac:dyDescent="0.25">
      <c r="A5063" t="s">
        <v>0</v>
      </c>
      <c r="B5063" t="s">
        <v>2141</v>
      </c>
      <c r="C5063">
        <v>7417450</v>
      </c>
      <c r="D5063" s="2">
        <v>2958465</v>
      </c>
      <c r="E5063" s="2">
        <v>44305</v>
      </c>
      <c r="F5063" s="28">
        <v>1500</v>
      </c>
      <c r="G5063" t="s">
        <v>19</v>
      </c>
    </row>
    <row r="5064" spans="1:7" x14ac:dyDescent="0.25">
      <c r="A5064" t="s">
        <v>0</v>
      </c>
      <c r="B5064" t="s">
        <v>2141</v>
      </c>
      <c r="C5064">
        <v>7417464</v>
      </c>
      <c r="D5064" s="2">
        <v>2958465</v>
      </c>
      <c r="E5064" s="2">
        <v>44305</v>
      </c>
      <c r="F5064" s="28">
        <v>1500</v>
      </c>
      <c r="G5064" t="s">
        <v>19</v>
      </c>
    </row>
    <row r="5065" spans="1:7" x14ac:dyDescent="0.25">
      <c r="A5065" t="s">
        <v>0</v>
      </c>
      <c r="B5065" t="s">
        <v>2141</v>
      </c>
      <c r="C5065">
        <v>7418000</v>
      </c>
      <c r="D5065" s="2">
        <v>2958465</v>
      </c>
      <c r="E5065" s="2">
        <v>44713</v>
      </c>
      <c r="F5065" s="28">
        <v>186</v>
      </c>
      <c r="G5065" t="s">
        <v>18</v>
      </c>
    </row>
    <row r="5066" spans="1:7" x14ac:dyDescent="0.25">
      <c r="A5066" t="s">
        <v>0</v>
      </c>
      <c r="B5066" t="s">
        <v>2141</v>
      </c>
      <c r="C5066">
        <v>7418400</v>
      </c>
      <c r="D5066" s="2">
        <v>2958465</v>
      </c>
      <c r="E5066" s="2">
        <v>44713</v>
      </c>
      <c r="F5066" s="28">
        <v>190</v>
      </c>
      <c r="G5066" t="s">
        <v>18</v>
      </c>
    </row>
    <row r="5067" spans="1:7" x14ac:dyDescent="0.25">
      <c r="A5067" t="s">
        <v>0</v>
      </c>
      <c r="B5067" t="s">
        <v>2141</v>
      </c>
      <c r="C5067">
        <v>7418401</v>
      </c>
      <c r="D5067" s="2">
        <v>2958465</v>
      </c>
      <c r="E5067" s="2">
        <v>44713</v>
      </c>
      <c r="F5067" s="28">
        <v>190</v>
      </c>
      <c r="G5067" t="s">
        <v>18</v>
      </c>
    </row>
    <row r="5068" spans="1:7" x14ac:dyDescent="0.25">
      <c r="A5068" t="s">
        <v>0</v>
      </c>
      <c r="B5068" t="s">
        <v>2141</v>
      </c>
      <c r="C5068">
        <v>7419000</v>
      </c>
      <c r="D5068" s="2">
        <v>2958465</v>
      </c>
      <c r="E5068" s="2">
        <v>44713</v>
      </c>
      <c r="F5068" s="28">
        <v>191</v>
      </c>
      <c r="G5068" t="s">
        <v>18</v>
      </c>
    </row>
    <row r="5069" spans="1:7" x14ac:dyDescent="0.25">
      <c r="A5069" t="s">
        <v>0</v>
      </c>
      <c r="B5069" t="s">
        <v>2141</v>
      </c>
      <c r="C5069">
        <v>7419400</v>
      </c>
      <c r="D5069" s="2">
        <v>2958465</v>
      </c>
      <c r="E5069" s="2">
        <v>44713</v>
      </c>
      <c r="F5069" s="28">
        <v>195</v>
      </c>
      <c r="G5069" t="s">
        <v>18</v>
      </c>
    </row>
    <row r="5070" spans="1:7" x14ac:dyDescent="0.25">
      <c r="A5070" t="s">
        <v>0</v>
      </c>
      <c r="B5070" t="s">
        <v>2141</v>
      </c>
      <c r="C5070">
        <v>7419401</v>
      </c>
      <c r="D5070" s="2">
        <v>2958465</v>
      </c>
      <c r="E5070" s="2">
        <v>44713</v>
      </c>
      <c r="F5070" s="28">
        <v>195</v>
      </c>
      <c r="G5070" t="s">
        <v>18</v>
      </c>
    </row>
    <row r="5071" spans="1:7" x14ac:dyDescent="0.25">
      <c r="A5071" t="s">
        <v>0</v>
      </c>
      <c r="B5071" t="s">
        <v>2141</v>
      </c>
      <c r="C5071">
        <v>7420000</v>
      </c>
      <c r="D5071" s="2">
        <v>2958465</v>
      </c>
      <c r="E5071" s="2">
        <v>45821</v>
      </c>
      <c r="F5071" s="28">
        <v>318</v>
      </c>
      <c r="G5071" t="s">
        <v>18</v>
      </c>
    </row>
    <row r="5072" spans="1:7" x14ac:dyDescent="0.25">
      <c r="A5072" t="s">
        <v>0</v>
      </c>
      <c r="B5072" t="s">
        <v>2141</v>
      </c>
      <c r="C5072">
        <v>7420183</v>
      </c>
      <c r="D5072" s="2">
        <v>2958465</v>
      </c>
      <c r="E5072" s="2">
        <v>44946</v>
      </c>
      <c r="F5072" s="28">
        <v>269.75</v>
      </c>
      <c r="G5072" t="s">
        <v>2</v>
      </c>
    </row>
    <row r="5073" spans="1:7" x14ac:dyDescent="0.25">
      <c r="A5073" t="s">
        <v>0</v>
      </c>
      <c r="B5073" t="s">
        <v>2141</v>
      </c>
      <c r="C5073">
        <v>7420184</v>
      </c>
      <c r="D5073" s="2">
        <v>2958465</v>
      </c>
      <c r="E5073" s="2">
        <v>44946</v>
      </c>
      <c r="F5073" s="28">
        <v>269.75</v>
      </c>
      <c r="G5073" t="s">
        <v>2</v>
      </c>
    </row>
    <row r="5074" spans="1:7" x14ac:dyDescent="0.25">
      <c r="A5074" t="s">
        <v>0</v>
      </c>
      <c r="B5074" t="s">
        <v>2141</v>
      </c>
      <c r="C5074">
        <v>7420211</v>
      </c>
      <c r="D5074" s="2">
        <v>2958465</v>
      </c>
      <c r="E5074" s="2">
        <v>45821</v>
      </c>
      <c r="F5074" s="28">
        <v>1023.75</v>
      </c>
      <c r="G5074" t="s">
        <v>2</v>
      </c>
    </row>
    <row r="5075" spans="1:7" x14ac:dyDescent="0.25">
      <c r="A5075" t="s">
        <v>0</v>
      </c>
      <c r="B5075" t="s">
        <v>2141</v>
      </c>
      <c r="C5075">
        <v>7420213</v>
      </c>
      <c r="D5075" s="2">
        <v>2958465</v>
      </c>
      <c r="E5075" s="2">
        <v>45821</v>
      </c>
      <c r="F5075" s="28">
        <v>1023.75</v>
      </c>
      <c r="G5075" t="s">
        <v>2</v>
      </c>
    </row>
    <row r="5076" spans="1:7" x14ac:dyDescent="0.25">
      <c r="A5076" t="s">
        <v>0</v>
      </c>
      <c r="B5076" t="s">
        <v>2141</v>
      </c>
      <c r="C5076">
        <v>7420221</v>
      </c>
      <c r="D5076" s="2">
        <v>2958465</v>
      </c>
      <c r="E5076" s="2">
        <v>45821</v>
      </c>
      <c r="F5076" s="28">
        <v>1170</v>
      </c>
      <c r="G5076" t="s">
        <v>2</v>
      </c>
    </row>
    <row r="5077" spans="1:7" x14ac:dyDescent="0.25">
      <c r="A5077" t="s">
        <v>0</v>
      </c>
      <c r="B5077" t="s">
        <v>2141</v>
      </c>
      <c r="C5077">
        <v>7420222</v>
      </c>
      <c r="D5077" s="2">
        <v>2958465</v>
      </c>
      <c r="E5077" s="2">
        <v>45821</v>
      </c>
      <c r="F5077" s="28">
        <v>1170</v>
      </c>
      <c r="G5077" t="s">
        <v>2</v>
      </c>
    </row>
    <row r="5078" spans="1:7" x14ac:dyDescent="0.25">
      <c r="A5078" t="s">
        <v>0</v>
      </c>
      <c r="B5078" t="s">
        <v>2141</v>
      </c>
      <c r="C5078">
        <v>7420271</v>
      </c>
      <c r="D5078" s="2">
        <v>2958465</v>
      </c>
      <c r="E5078" s="2">
        <v>44946</v>
      </c>
      <c r="F5078" s="28">
        <v>300</v>
      </c>
      <c r="G5078" t="s">
        <v>18</v>
      </c>
    </row>
    <row r="5079" spans="1:7" x14ac:dyDescent="0.25">
      <c r="A5079" t="s">
        <v>0</v>
      </c>
      <c r="B5079" t="s">
        <v>2141</v>
      </c>
      <c r="C5079">
        <v>7420400</v>
      </c>
      <c r="D5079" s="2">
        <v>2958465</v>
      </c>
      <c r="E5079" s="2">
        <v>45821</v>
      </c>
      <c r="F5079" s="28">
        <v>322</v>
      </c>
      <c r="G5079" t="s">
        <v>18</v>
      </c>
    </row>
    <row r="5080" spans="1:7" x14ac:dyDescent="0.25">
      <c r="A5080" t="s">
        <v>0</v>
      </c>
      <c r="B5080" t="s">
        <v>2141</v>
      </c>
      <c r="C5080">
        <v>7420401</v>
      </c>
      <c r="D5080" s="2">
        <v>2958465</v>
      </c>
      <c r="E5080" s="2">
        <v>45821</v>
      </c>
      <c r="F5080" s="28">
        <v>322</v>
      </c>
      <c r="G5080" t="s">
        <v>18</v>
      </c>
    </row>
    <row r="5081" spans="1:7" x14ac:dyDescent="0.25">
      <c r="A5081" t="s">
        <v>0</v>
      </c>
      <c r="B5081" t="s">
        <v>2141</v>
      </c>
      <c r="C5081">
        <v>7421000</v>
      </c>
      <c r="D5081" s="2">
        <v>2958465</v>
      </c>
      <c r="E5081" s="2">
        <v>45821</v>
      </c>
      <c r="F5081" s="28">
        <v>360</v>
      </c>
      <c r="G5081" t="s">
        <v>18</v>
      </c>
    </row>
    <row r="5082" spans="1:7" x14ac:dyDescent="0.25">
      <c r="A5082" t="s">
        <v>0</v>
      </c>
      <c r="B5082" t="s">
        <v>2141</v>
      </c>
      <c r="C5082">
        <v>7421183</v>
      </c>
      <c r="D5082" s="2">
        <v>2958465</v>
      </c>
      <c r="E5082" s="2">
        <v>44946</v>
      </c>
      <c r="F5082" s="28">
        <v>276.25</v>
      </c>
      <c r="G5082" t="s">
        <v>2</v>
      </c>
    </row>
    <row r="5083" spans="1:7" x14ac:dyDescent="0.25">
      <c r="A5083" t="s">
        <v>0</v>
      </c>
      <c r="B5083" t="s">
        <v>2141</v>
      </c>
      <c r="C5083">
        <v>7421184</v>
      </c>
      <c r="D5083" s="2">
        <v>2958465</v>
      </c>
      <c r="E5083" s="2">
        <v>44946</v>
      </c>
      <c r="F5083" s="28">
        <v>276.25</v>
      </c>
      <c r="G5083" t="s">
        <v>2</v>
      </c>
    </row>
    <row r="5084" spans="1:7" x14ac:dyDescent="0.25">
      <c r="A5084" t="s">
        <v>0</v>
      </c>
      <c r="B5084" t="s">
        <v>2141</v>
      </c>
      <c r="C5084">
        <v>7421233</v>
      </c>
      <c r="D5084" s="2">
        <v>2958465</v>
      </c>
      <c r="E5084" s="2">
        <v>45821</v>
      </c>
      <c r="F5084" s="28">
        <v>1560</v>
      </c>
      <c r="G5084" t="s">
        <v>2</v>
      </c>
    </row>
    <row r="5085" spans="1:7" x14ac:dyDescent="0.25">
      <c r="A5085" t="s">
        <v>0</v>
      </c>
      <c r="B5085" t="s">
        <v>2141</v>
      </c>
      <c r="C5085">
        <v>7421234</v>
      </c>
      <c r="D5085" s="2">
        <v>2958465</v>
      </c>
      <c r="E5085" s="2">
        <v>45821</v>
      </c>
      <c r="F5085" s="28">
        <v>1560</v>
      </c>
      <c r="G5085" t="s">
        <v>2</v>
      </c>
    </row>
    <row r="5086" spans="1:7" x14ac:dyDescent="0.25">
      <c r="A5086" t="s">
        <v>0</v>
      </c>
      <c r="B5086" t="s">
        <v>2141</v>
      </c>
      <c r="C5086">
        <v>7421271</v>
      </c>
      <c r="D5086" s="2">
        <v>2958465</v>
      </c>
      <c r="E5086" s="2">
        <v>44946</v>
      </c>
      <c r="F5086" s="28">
        <v>305</v>
      </c>
      <c r="G5086" t="s">
        <v>18</v>
      </c>
    </row>
    <row r="5087" spans="1:7" x14ac:dyDescent="0.25">
      <c r="A5087" t="s">
        <v>0</v>
      </c>
      <c r="B5087" t="s">
        <v>2141</v>
      </c>
      <c r="C5087">
        <v>7421400</v>
      </c>
      <c r="D5087" s="2">
        <v>2958465</v>
      </c>
      <c r="E5087" s="2">
        <v>45821</v>
      </c>
      <c r="F5087" s="28">
        <v>364</v>
      </c>
      <c r="G5087" t="s">
        <v>18</v>
      </c>
    </row>
    <row r="5088" spans="1:7" x14ac:dyDescent="0.25">
      <c r="A5088" t="s">
        <v>0</v>
      </c>
      <c r="B5088" t="s">
        <v>2141</v>
      </c>
      <c r="C5088">
        <v>7421401</v>
      </c>
      <c r="D5088" s="2">
        <v>2958465</v>
      </c>
      <c r="E5088" s="2">
        <v>45821</v>
      </c>
      <c r="F5088" s="28">
        <v>364</v>
      </c>
      <c r="G5088" t="s">
        <v>18</v>
      </c>
    </row>
    <row r="5089" spans="1:7" x14ac:dyDescent="0.25">
      <c r="A5089" t="s">
        <v>0</v>
      </c>
      <c r="B5089" t="s">
        <v>2141</v>
      </c>
      <c r="C5089">
        <v>7422000</v>
      </c>
      <c r="D5089" s="2">
        <v>2958465</v>
      </c>
      <c r="E5089" s="2">
        <v>45049</v>
      </c>
      <c r="F5089" s="28">
        <v>285.8</v>
      </c>
      <c r="G5089" t="s">
        <v>18</v>
      </c>
    </row>
    <row r="5090" spans="1:7" x14ac:dyDescent="0.25">
      <c r="A5090" t="s">
        <v>0</v>
      </c>
      <c r="B5090" t="s">
        <v>2141</v>
      </c>
      <c r="C5090">
        <v>7422271</v>
      </c>
      <c r="D5090" s="2">
        <v>2958465</v>
      </c>
      <c r="E5090" s="2">
        <v>45049</v>
      </c>
      <c r="F5090" s="28">
        <v>289.8</v>
      </c>
      <c r="G5090" t="s">
        <v>18</v>
      </c>
    </row>
    <row r="5091" spans="1:7" x14ac:dyDescent="0.25">
      <c r="A5091" t="s">
        <v>0</v>
      </c>
      <c r="B5091" t="s">
        <v>2141</v>
      </c>
      <c r="C5091">
        <v>7422400</v>
      </c>
      <c r="D5091" s="2">
        <v>2958465</v>
      </c>
      <c r="E5091" s="2">
        <v>45049</v>
      </c>
      <c r="F5091" s="28">
        <v>289.8</v>
      </c>
      <c r="G5091" t="s">
        <v>18</v>
      </c>
    </row>
    <row r="5092" spans="1:7" x14ac:dyDescent="0.25">
      <c r="A5092" t="s">
        <v>0</v>
      </c>
      <c r="B5092" t="s">
        <v>2141</v>
      </c>
      <c r="C5092">
        <v>7422401</v>
      </c>
      <c r="D5092" s="2">
        <v>2958465</v>
      </c>
      <c r="E5092" s="2">
        <v>45049</v>
      </c>
      <c r="F5092" s="28">
        <v>289.8</v>
      </c>
      <c r="G5092" t="s">
        <v>18</v>
      </c>
    </row>
    <row r="5093" spans="1:7" x14ac:dyDescent="0.25">
      <c r="A5093" t="s">
        <v>0</v>
      </c>
      <c r="B5093" t="s">
        <v>2141</v>
      </c>
      <c r="C5093">
        <v>7423000</v>
      </c>
      <c r="D5093" s="2">
        <v>2958465</v>
      </c>
      <c r="E5093" s="2">
        <v>45049</v>
      </c>
      <c r="F5093" s="28">
        <v>259.7</v>
      </c>
      <c r="G5093" t="s">
        <v>18</v>
      </c>
    </row>
    <row r="5094" spans="1:7" x14ac:dyDescent="0.25">
      <c r="A5094" t="s">
        <v>0</v>
      </c>
      <c r="B5094" t="s">
        <v>2141</v>
      </c>
      <c r="C5094">
        <v>7423271</v>
      </c>
      <c r="D5094" s="2">
        <v>2958465</v>
      </c>
      <c r="E5094" s="2">
        <v>45049</v>
      </c>
      <c r="F5094" s="28">
        <v>263.7</v>
      </c>
      <c r="G5094" t="s">
        <v>18</v>
      </c>
    </row>
    <row r="5095" spans="1:7" x14ac:dyDescent="0.25">
      <c r="A5095" t="s">
        <v>0</v>
      </c>
      <c r="B5095" t="s">
        <v>2141</v>
      </c>
      <c r="C5095">
        <v>7423400</v>
      </c>
      <c r="D5095" s="2">
        <v>2958465</v>
      </c>
      <c r="E5095" s="2">
        <v>45049</v>
      </c>
      <c r="F5095" s="28">
        <v>263.7</v>
      </c>
      <c r="G5095" t="s">
        <v>18</v>
      </c>
    </row>
    <row r="5096" spans="1:7" x14ac:dyDescent="0.25">
      <c r="A5096" t="s">
        <v>0</v>
      </c>
      <c r="B5096" t="s">
        <v>2141</v>
      </c>
      <c r="C5096">
        <v>7423401</v>
      </c>
      <c r="D5096" s="2">
        <v>2958465</v>
      </c>
      <c r="E5096" s="2">
        <v>45049</v>
      </c>
      <c r="F5096" s="28">
        <v>263.7</v>
      </c>
      <c r="G5096" t="s">
        <v>18</v>
      </c>
    </row>
    <row r="5097" spans="1:7" x14ac:dyDescent="0.25">
      <c r="A5097" t="s">
        <v>0</v>
      </c>
      <c r="B5097" t="s">
        <v>2141</v>
      </c>
      <c r="C5097">
        <v>7424000</v>
      </c>
      <c r="D5097" s="2">
        <v>2958465</v>
      </c>
      <c r="E5097" s="2">
        <v>45049</v>
      </c>
      <c r="F5097" s="28">
        <v>280</v>
      </c>
      <c r="G5097" t="s">
        <v>18</v>
      </c>
    </row>
    <row r="5098" spans="1:7" x14ac:dyDescent="0.25">
      <c r="A5098" t="s">
        <v>0</v>
      </c>
      <c r="B5098" t="s">
        <v>2141</v>
      </c>
      <c r="C5098">
        <v>7424271</v>
      </c>
      <c r="D5098" s="2">
        <v>2958465</v>
      </c>
      <c r="E5098" s="2">
        <v>45049</v>
      </c>
      <c r="F5098" s="28">
        <v>284</v>
      </c>
      <c r="G5098" t="s">
        <v>18</v>
      </c>
    </row>
    <row r="5099" spans="1:7" x14ac:dyDescent="0.25">
      <c r="A5099" t="s">
        <v>0</v>
      </c>
      <c r="B5099" t="s">
        <v>2141</v>
      </c>
      <c r="C5099">
        <v>7424400</v>
      </c>
      <c r="D5099" s="2">
        <v>2958465</v>
      </c>
      <c r="E5099" s="2">
        <v>45049</v>
      </c>
      <c r="F5099" s="28">
        <v>284</v>
      </c>
      <c r="G5099" t="s">
        <v>18</v>
      </c>
    </row>
    <row r="5100" spans="1:7" x14ac:dyDescent="0.25">
      <c r="A5100" t="s">
        <v>0</v>
      </c>
      <c r="B5100" t="s">
        <v>2141</v>
      </c>
      <c r="C5100">
        <v>7424401</v>
      </c>
      <c r="D5100" s="2">
        <v>2958465</v>
      </c>
      <c r="E5100" s="2">
        <v>45049</v>
      </c>
      <c r="F5100" s="28">
        <v>284</v>
      </c>
      <c r="G5100" t="s">
        <v>18</v>
      </c>
    </row>
    <row r="5101" spans="1:7" x14ac:dyDescent="0.25">
      <c r="A5101" t="s">
        <v>0</v>
      </c>
      <c r="B5101" t="s">
        <v>2141</v>
      </c>
      <c r="C5101">
        <v>7425000</v>
      </c>
      <c r="D5101" s="2">
        <v>2958465</v>
      </c>
      <c r="E5101" s="2">
        <v>44713</v>
      </c>
      <c r="F5101" s="28">
        <v>316</v>
      </c>
      <c r="G5101" t="s">
        <v>18</v>
      </c>
    </row>
    <row r="5102" spans="1:7" x14ac:dyDescent="0.25">
      <c r="A5102" t="s">
        <v>0</v>
      </c>
      <c r="B5102" t="s">
        <v>2141</v>
      </c>
      <c r="C5102">
        <v>7425400</v>
      </c>
      <c r="D5102" s="2">
        <v>2958465</v>
      </c>
      <c r="E5102" s="2">
        <v>44713</v>
      </c>
      <c r="F5102" s="28">
        <v>320</v>
      </c>
      <c r="G5102" t="s">
        <v>18</v>
      </c>
    </row>
    <row r="5103" spans="1:7" x14ac:dyDescent="0.25">
      <c r="A5103" t="s">
        <v>0</v>
      </c>
      <c r="B5103" t="s">
        <v>2141</v>
      </c>
      <c r="C5103">
        <v>7425401</v>
      </c>
      <c r="D5103" s="2">
        <v>2958465</v>
      </c>
      <c r="E5103" s="2">
        <v>44713</v>
      </c>
      <c r="F5103" s="28">
        <v>320</v>
      </c>
      <c r="G5103" t="s">
        <v>18</v>
      </c>
    </row>
    <row r="5104" spans="1:7" x14ac:dyDescent="0.25">
      <c r="A5104" t="s">
        <v>0</v>
      </c>
      <c r="B5104" t="s">
        <v>2141</v>
      </c>
      <c r="C5104">
        <v>7426000</v>
      </c>
      <c r="D5104" s="2">
        <v>2958465</v>
      </c>
      <c r="E5104" s="2">
        <v>44945</v>
      </c>
      <c r="F5104" s="28">
        <v>181</v>
      </c>
      <c r="G5104" t="s">
        <v>18</v>
      </c>
    </row>
    <row r="5105" spans="1:7" x14ac:dyDescent="0.25">
      <c r="A5105" t="s">
        <v>0</v>
      </c>
      <c r="B5105" t="s">
        <v>2141</v>
      </c>
      <c r="C5105">
        <v>7426400</v>
      </c>
      <c r="D5105" s="2">
        <v>2958465</v>
      </c>
      <c r="E5105" s="2">
        <v>44945</v>
      </c>
      <c r="F5105" s="28">
        <v>185</v>
      </c>
      <c r="G5105" t="s">
        <v>18</v>
      </c>
    </row>
    <row r="5106" spans="1:7" x14ac:dyDescent="0.25">
      <c r="A5106" t="s">
        <v>0</v>
      </c>
      <c r="B5106" t="s">
        <v>2141</v>
      </c>
      <c r="C5106">
        <v>7426401</v>
      </c>
      <c r="D5106" s="2">
        <v>2958465</v>
      </c>
      <c r="E5106" s="2">
        <v>44945</v>
      </c>
      <c r="F5106" s="28">
        <v>185</v>
      </c>
      <c r="G5106" t="s">
        <v>18</v>
      </c>
    </row>
    <row r="5107" spans="1:7" x14ac:dyDescent="0.25">
      <c r="A5107" t="s">
        <v>0</v>
      </c>
      <c r="B5107" t="s">
        <v>2141</v>
      </c>
      <c r="C5107">
        <v>7427000</v>
      </c>
      <c r="D5107" s="2">
        <v>2958465</v>
      </c>
      <c r="E5107" s="2">
        <v>44894</v>
      </c>
      <c r="F5107" s="28">
        <v>296</v>
      </c>
      <c r="G5107" t="s">
        <v>18</v>
      </c>
    </row>
    <row r="5108" spans="1:7" x14ac:dyDescent="0.25">
      <c r="A5108" t="s">
        <v>0</v>
      </c>
      <c r="B5108" t="s">
        <v>2141</v>
      </c>
      <c r="C5108">
        <v>7427183</v>
      </c>
      <c r="D5108" s="2">
        <v>2958465</v>
      </c>
      <c r="E5108" s="2">
        <v>44894</v>
      </c>
      <c r="F5108" s="28">
        <v>299.64999999999998</v>
      </c>
      <c r="G5108" t="s">
        <v>2</v>
      </c>
    </row>
    <row r="5109" spans="1:7" x14ac:dyDescent="0.25">
      <c r="A5109" t="s">
        <v>0</v>
      </c>
      <c r="B5109" t="s">
        <v>2141</v>
      </c>
      <c r="C5109">
        <v>7427184</v>
      </c>
      <c r="D5109" s="2">
        <v>2958465</v>
      </c>
      <c r="E5109" s="2">
        <v>44894</v>
      </c>
      <c r="F5109" s="28">
        <v>299.64999999999998</v>
      </c>
      <c r="G5109" t="s">
        <v>2</v>
      </c>
    </row>
    <row r="5110" spans="1:7" x14ac:dyDescent="0.25">
      <c r="A5110" t="s">
        <v>0</v>
      </c>
      <c r="B5110" t="s">
        <v>2141</v>
      </c>
      <c r="C5110">
        <v>7427211</v>
      </c>
      <c r="D5110" s="2">
        <v>2958465</v>
      </c>
      <c r="E5110" s="2">
        <v>44894</v>
      </c>
      <c r="F5110" s="28">
        <v>1049.0999999999999</v>
      </c>
      <c r="G5110" t="s">
        <v>2</v>
      </c>
    </row>
    <row r="5111" spans="1:7" x14ac:dyDescent="0.25">
      <c r="A5111" t="s">
        <v>0</v>
      </c>
      <c r="B5111" t="s">
        <v>2141</v>
      </c>
      <c r="C5111">
        <v>7427213</v>
      </c>
      <c r="D5111" s="2">
        <v>2958465</v>
      </c>
      <c r="E5111" s="2">
        <v>44894</v>
      </c>
      <c r="F5111" s="28">
        <v>1049.0999999999999</v>
      </c>
      <c r="G5111" t="s">
        <v>2</v>
      </c>
    </row>
    <row r="5112" spans="1:7" x14ac:dyDescent="0.25">
      <c r="A5112" t="s">
        <v>0</v>
      </c>
      <c r="B5112" t="s">
        <v>2141</v>
      </c>
      <c r="C5112">
        <v>7427400</v>
      </c>
      <c r="D5112" s="2">
        <v>2958465</v>
      </c>
      <c r="E5112" s="2">
        <v>44894</v>
      </c>
      <c r="F5112" s="28">
        <v>300</v>
      </c>
      <c r="G5112" t="s">
        <v>18</v>
      </c>
    </row>
    <row r="5113" spans="1:7" x14ac:dyDescent="0.25">
      <c r="A5113" t="s">
        <v>0</v>
      </c>
      <c r="B5113" t="s">
        <v>2141</v>
      </c>
      <c r="C5113">
        <v>7427401</v>
      </c>
      <c r="D5113" s="2">
        <v>2958465</v>
      </c>
      <c r="E5113" s="2">
        <v>44894</v>
      </c>
      <c r="F5113" s="28">
        <v>300</v>
      </c>
      <c r="G5113" t="s">
        <v>18</v>
      </c>
    </row>
    <row r="5114" spans="1:7" x14ac:dyDescent="0.25">
      <c r="A5114" t="s">
        <v>0</v>
      </c>
      <c r="B5114" t="s">
        <v>2141</v>
      </c>
      <c r="C5114">
        <v>7428000</v>
      </c>
      <c r="D5114" s="2">
        <v>2958465</v>
      </c>
      <c r="E5114" s="2">
        <v>44894</v>
      </c>
      <c r="F5114" s="28">
        <v>329</v>
      </c>
      <c r="G5114" t="s">
        <v>18</v>
      </c>
    </row>
    <row r="5115" spans="1:7" x14ac:dyDescent="0.25">
      <c r="A5115" t="s">
        <v>0</v>
      </c>
      <c r="B5115" t="s">
        <v>2141</v>
      </c>
      <c r="C5115">
        <v>7428183</v>
      </c>
      <c r="D5115" s="2">
        <v>2958465</v>
      </c>
      <c r="E5115" s="2">
        <v>44894</v>
      </c>
      <c r="F5115" s="28">
        <v>402.35</v>
      </c>
      <c r="G5115" t="s">
        <v>2</v>
      </c>
    </row>
    <row r="5116" spans="1:7" x14ac:dyDescent="0.25">
      <c r="A5116" t="s">
        <v>0</v>
      </c>
      <c r="B5116" t="s">
        <v>2141</v>
      </c>
      <c r="C5116">
        <v>7428184</v>
      </c>
      <c r="D5116" s="2">
        <v>2958465</v>
      </c>
      <c r="E5116" s="2">
        <v>44894</v>
      </c>
      <c r="F5116" s="28">
        <v>402.35</v>
      </c>
      <c r="G5116" t="s">
        <v>2</v>
      </c>
    </row>
    <row r="5117" spans="1:7" x14ac:dyDescent="0.25">
      <c r="A5117" t="s">
        <v>0</v>
      </c>
      <c r="B5117" t="s">
        <v>2141</v>
      </c>
      <c r="C5117">
        <v>7428211</v>
      </c>
      <c r="D5117" s="2">
        <v>2958465</v>
      </c>
      <c r="E5117" s="2">
        <v>44894</v>
      </c>
      <c r="F5117" s="28">
        <v>1408.55</v>
      </c>
      <c r="G5117" t="s">
        <v>2</v>
      </c>
    </row>
    <row r="5118" spans="1:7" x14ac:dyDescent="0.25">
      <c r="A5118" t="s">
        <v>0</v>
      </c>
      <c r="B5118" t="s">
        <v>2141</v>
      </c>
      <c r="C5118">
        <v>7428213</v>
      </c>
      <c r="D5118" s="2">
        <v>2958465</v>
      </c>
      <c r="E5118" s="2">
        <v>44894</v>
      </c>
      <c r="F5118" s="28">
        <v>1408.55</v>
      </c>
      <c r="G5118" t="s">
        <v>2</v>
      </c>
    </row>
    <row r="5119" spans="1:7" x14ac:dyDescent="0.25">
      <c r="A5119" t="s">
        <v>0</v>
      </c>
      <c r="B5119" t="s">
        <v>2141</v>
      </c>
      <c r="C5119">
        <v>7428400</v>
      </c>
      <c r="D5119" s="2">
        <v>2958465</v>
      </c>
      <c r="E5119" s="2">
        <v>44894</v>
      </c>
      <c r="F5119" s="28">
        <v>333</v>
      </c>
      <c r="G5119" t="s">
        <v>18</v>
      </c>
    </row>
    <row r="5120" spans="1:7" x14ac:dyDescent="0.25">
      <c r="A5120" t="s">
        <v>0</v>
      </c>
      <c r="B5120" t="s">
        <v>2141</v>
      </c>
      <c r="C5120">
        <v>7428401</v>
      </c>
      <c r="D5120" s="2">
        <v>2958465</v>
      </c>
      <c r="E5120" s="2">
        <v>44894</v>
      </c>
      <c r="F5120" s="28">
        <v>333</v>
      </c>
      <c r="G5120" t="s">
        <v>18</v>
      </c>
    </row>
    <row r="5121" spans="1:7" x14ac:dyDescent="0.25">
      <c r="A5121" t="s">
        <v>0</v>
      </c>
      <c r="B5121" t="s">
        <v>2141</v>
      </c>
      <c r="C5121">
        <v>7429000</v>
      </c>
      <c r="D5121" s="2">
        <v>2958465</v>
      </c>
      <c r="E5121" s="2">
        <v>44305</v>
      </c>
      <c r="F5121" s="28">
        <v>206</v>
      </c>
      <c r="G5121" t="s">
        <v>18</v>
      </c>
    </row>
    <row r="5122" spans="1:7" x14ac:dyDescent="0.25">
      <c r="A5122" t="s">
        <v>0</v>
      </c>
      <c r="B5122" t="s">
        <v>2141</v>
      </c>
      <c r="C5122">
        <v>7429183</v>
      </c>
      <c r="D5122" s="2">
        <v>2958465</v>
      </c>
      <c r="E5122" s="2">
        <v>45223</v>
      </c>
      <c r="F5122" s="28">
        <v>269.75</v>
      </c>
      <c r="G5122" t="s">
        <v>2</v>
      </c>
    </row>
    <row r="5123" spans="1:7" x14ac:dyDescent="0.25">
      <c r="A5123" t="s">
        <v>0</v>
      </c>
      <c r="B5123" t="s">
        <v>2141</v>
      </c>
      <c r="C5123">
        <v>7429184</v>
      </c>
      <c r="D5123" s="2">
        <v>2958465</v>
      </c>
      <c r="E5123" s="2">
        <v>45223</v>
      </c>
      <c r="F5123" s="28">
        <v>269.75</v>
      </c>
      <c r="G5123" t="s">
        <v>2</v>
      </c>
    </row>
    <row r="5124" spans="1:7" x14ac:dyDescent="0.25">
      <c r="A5124" t="s">
        <v>0</v>
      </c>
      <c r="B5124" t="s">
        <v>2141</v>
      </c>
      <c r="C5124">
        <v>7429233</v>
      </c>
      <c r="D5124" s="2">
        <v>2958465</v>
      </c>
      <c r="E5124" s="2">
        <v>45223</v>
      </c>
      <c r="F5124" s="28">
        <v>1348.75</v>
      </c>
      <c r="G5124" t="s">
        <v>2</v>
      </c>
    </row>
    <row r="5125" spans="1:7" x14ac:dyDescent="0.25">
      <c r="A5125" t="s">
        <v>0</v>
      </c>
      <c r="B5125" t="s">
        <v>2141</v>
      </c>
      <c r="C5125">
        <v>7429234</v>
      </c>
      <c r="D5125" s="2">
        <v>2958465</v>
      </c>
      <c r="E5125" s="2">
        <v>45223</v>
      </c>
      <c r="F5125" s="28">
        <v>1348.75</v>
      </c>
      <c r="G5125" t="s">
        <v>2</v>
      </c>
    </row>
    <row r="5126" spans="1:7" x14ac:dyDescent="0.25">
      <c r="A5126" t="s">
        <v>0</v>
      </c>
      <c r="B5126" t="s">
        <v>2141</v>
      </c>
      <c r="C5126">
        <v>7429240</v>
      </c>
      <c r="D5126" s="2">
        <v>2958465</v>
      </c>
      <c r="E5126" s="2">
        <v>45223</v>
      </c>
      <c r="F5126" s="28">
        <v>1348.75</v>
      </c>
      <c r="G5126" t="s">
        <v>2</v>
      </c>
    </row>
    <row r="5127" spans="1:7" x14ac:dyDescent="0.25">
      <c r="A5127" t="s">
        <v>0</v>
      </c>
      <c r="B5127" t="s">
        <v>2141</v>
      </c>
      <c r="C5127">
        <v>7429243</v>
      </c>
      <c r="D5127" s="2">
        <v>2958465</v>
      </c>
      <c r="E5127" s="2">
        <v>45223</v>
      </c>
      <c r="F5127" s="28">
        <v>1488.5</v>
      </c>
      <c r="G5127" t="s">
        <v>2</v>
      </c>
    </row>
    <row r="5128" spans="1:7" x14ac:dyDescent="0.25">
      <c r="A5128" t="s">
        <v>0</v>
      </c>
      <c r="B5128" t="s">
        <v>2141</v>
      </c>
      <c r="C5128">
        <v>7429244</v>
      </c>
      <c r="D5128" s="2">
        <v>2958465</v>
      </c>
      <c r="E5128" s="2">
        <v>45223</v>
      </c>
      <c r="F5128" s="28">
        <v>1488.5</v>
      </c>
      <c r="G5128" t="s">
        <v>2</v>
      </c>
    </row>
    <row r="5129" spans="1:7" x14ac:dyDescent="0.25">
      <c r="A5129" t="s">
        <v>0</v>
      </c>
      <c r="B5129" t="s">
        <v>2141</v>
      </c>
      <c r="C5129">
        <v>7429245</v>
      </c>
      <c r="D5129" s="2">
        <v>2958465</v>
      </c>
      <c r="E5129" s="2">
        <v>45223</v>
      </c>
      <c r="F5129" s="28">
        <v>1348.75</v>
      </c>
      <c r="G5129" t="s">
        <v>2</v>
      </c>
    </row>
    <row r="5130" spans="1:7" x14ac:dyDescent="0.25">
      <c r="A5130" t="s">
        <v>0</v>
      </c>
      <c r="B5130" t="s">
        <v>2141</v>
      </c>
      <c r="C5130">
        <v>7429296</v>
      </c>
      <c r="D5130" s="2">
        <v>2958465</v>
      </c>
      <c r="E5130" s="2">
        <v>45223</v>
      </c>
      <c r="F5130" s="28">
        <v>1823.25</v>
      </c>
      <c r="G5130" t="s">
        <v>3</v>
      </c>
    </row>
    <row r="5131" spans="1:7" x14ac:dyDescent="0.25">
      <c r="A5131" t="s">
        <v>0</v>
      </c>
      <c r="B5131" t="s">
        <v>2141</v>
      </c>
      <c r="C5131">
        <v>7429297</v>
      </c>
      <c r="D5131" s="2">
        <v>2958465</v>
      </c>
      <c r="E5131" s="2">
        <v>45223</v>
      </c>
      <c r="F5131" s="28">
        <v>1823.25</v>
      </c>
      <c r="G5131" t="s">
        <v>3</v>
      </c>
    </row>
    <row r="5132" spans="1:7" x14ac:dyDescent="0.25">
      <c r="A5132" t="s">
        <v>0</v>
      </c>
      <c r="B5132" t="s">
        <v>2141</v>
      </c>
      <c r="C5132">
        <v>7429400</v>
      </c>
      <c r="D5132" s="2">
        <v>2958465</v>
      </c>
      <c r="E5132" s="2">
        <v>44305</v>
      </c>
      <c r="F5132" s="28">
        <v>210</v>
      </c>
      <c r="G5132" t="s">
        <v>18</v>
      </c>
    </row>
    <row r="5133" spans="1:7" x14ac:dyDescent="0.25">
      <c r="A5133" t="s">
        <v>0</v>
      </c>
      <c r="B5133" t="s">
        <v>2141</v>
      </c>
      <c r="C5133">
        <v>7429401</v>
      </c>
      <c r="D5133" s="2">
        <v>2958465</v>
      </c>
      <c r="E5133" s="2">
        <v>44305</v>
      </c>
      <c r="F5133" s="28">
        <v>210</v>
      </c>
      <c r="G5133" t="s">
        <v>18</v>
      </c>
    </row>
    <row r="5134" spans="1:7" x14ac:dyDescent="0.25">
      <c r="A5134" t="s">
        <v>0</v>
      </c>
      <c r="B5134" t="s">
        <v>2141</v>
      </c>
      <c r="C5134">
        <v>7430000</v>
      </c>
      <c r="D5134" s="2">
        <v>2958465</v>
      </c>
      <c r="E5134" s="2">
        <v>44774</v>
      </c>
      <c r="F5134" s="28">
        <v>231</v>
      </c>
      <c r="G5134" t="s">
        <v>18</v>
      </c>
    </row>
    <row r="5135" spans="1:7" x14ac:dyDescent="0.25">
      <c r="A5135" t="s">
        <v>0</v>
      </c>
      <c r="B5135" t="s">
        <v>2141</v>
      </c>
      <c r="C5135">
        <v>7430183</v>
      </c>
      <c r="D5135" s="2">
        <v>2958465</v>
      </c>
      <c r="E5135" s="2">
        <v>45223</v>
      </c>
      <c r="F5135" s="28">
        <v>286</v>
      </c>
      <c r="G5135" t="s">
        <v>2</v>
      </c>
    </row>
    <row r="5136" spans="1:7" x14ac:dyDescent="0.25">
      <c r="A5136" t="s">
        <v>0</v>
      </c>
      <c r="B5136" t="s">
        <v>2141</v>
      </c>
      <c r="C5136">
        <v>7430184</v>
      </c>
      <c r="D5136" s="2">
        <v>2958465</v>
      </c>
      <c r="E5136" s="2">
        <v>45223</v>
      </c>
      <c r="F5136" s="28">
        <v>286</v>
      </c>
      <c r="G5136" t="s">
        <v>2</v>
      </c>
    </row>
    <row r="5137" spans="1:7" x14ac:dyDescent="0.25">
      <c r="A5137" t="s">
        <v>0</v>
      </c>
      <c r="B5137" t="s">
        <v>2141</v>
      </c>
      <c r="C5137">
        <v>7430233</v>
      </c>
      <c r="D5137" s="2">
        <v>2958465</v>
      </c>
      <c r="E5137" s="2">
        <v>45223</v>
      </c>
      <c r="F5137" s="28">
        <v>1413.75</v>
      </c>
      <c r="G5137" t="s">
        <v>2</v>
      </c>
    </row>
    <row r="5138" spans="1:7" x14ac:dyDescent="0.25">
      <c r="A5138" t="s">
        <v>0</v>
      </c>
      <c r="B5138" t="s">
        <v>2141</v>
      </c>
      <c r="C5138">
        <v>7430234</v>
      </c>
      <c r="D5138" s="2">
        <v>2958465</v>
      </c>
      <c r="E5138" s="2">
        <v>45223</v>
      </c>
      <c r="F5138" s="28">
        <v>1413.75</v>
      </c>
      <c r="G5138" t="s">
        <v>2</v>
      </c>
    </row>
    <row r="5139" spans="1:7" x14ac:dyDescent="0.25">
      <c r="A5139" t="s">
        <v>0</v>
      </c>
      <c r="B5139" t="s">
        <v>2141</v>
      </c>
      <c r="C5139">
        <v>7430240</v>
      </c>
      <c r="D5139" s="2">
        <v>2958465</v>
      </c>
      <c r="E5139" s="2">
        <v>45223</v>
      </c>
      <c r="F5139" s="28">
        <v>1413.75</v>
      </c>
      <c r="G5139" t="s">
        <v>2</v>
      </c>
    </row>
    <row r="5140" spans="1:7" x14ac:dyDescent="0.25">
      <c r="A5140" t="s">
        <v>0</v>
      </c>
      <c r="B5140" t="s">
        <v>2141</v>
      </c>
      <c r="C5140">
        <v>7430245</v>
      </c>
      <c r="D5140" s="2">
        <v>2958465</v>
      </c>
      <c r="E5140" s="2">
        <v>45223</v>
      </c>
      <c r="F5140" s="28">
        <v>1413.75</v>
      </c>
      <c r="G5140" t="s">
        <v>2</v>
      </c>
    </row>
    <row r="5141" spans="1:7" x14ac:dyDescent="0.25">
      <c r="A5141" t="s">
        <v>0</v>
      </c>
      <c r="B5141" t="s">
        <v>2141</v>
      </c>
      <c r="C5141">
        <v>7430296</v>
      </c>
      <c r="D5141" s="2">
        <v>2958465</v>
      </c>
      <c r="E5141" s="2">
        <v>45223</v>
      </c>
      <c r="F5141" s="28">
        <v>1953.25</v>
      </c>
      <c r="G5141" t="s">
        <v>3</v>
      </c>
    </row>
    <row r="5142" spans="1:7" x14ac:dyDescent="0.25">
      <c r="A5142" t="s">
        <v>0</v>
      </c>
      <c r="B5142" t="s">
        <v>2141</v>
      </c>
      <c r="C5142">
        <v>7430297</v>
      </c>
      <c r="D5142" s="2">
        <v>2958465</v>
      </c>
      <c r="E5142" s="2">
        <v>45223</v>
      </c>
      <c r="F5142" s="28">
        <v>1953.25</v>
      </c>
      <c r="G5142" t="s">
        <v>3</v>
      </c>
    </row>
    <row r="5143" spans="1:7" x14ac:dyDescent="0.25">
      <c r="A5143" t="s">
        <v>0</v>
      </c>
      <c r="B5143" t="s">
        <v>2141</v>
      </c>
      <c r="C5143">
        <v>7430400</v>
      </c>
      <c r="D5143" s="2">
        <v>2958465</v>
      </c>
      <c r="E5143" s="2">
        <v>44774</v>
      </c>
      <c r="F5143" s="28">
        <v>235</v>
      </c>
      <c r="G5143" t="s">
        <v>18</v>
      </c>
    </row>
    <row r="5144" spans="1:7" x14ac:dyDescent="0.25">
      <c r="A5144" t="s">
        <v>0</v>
      </c>
      <c r="B5144" t="s">
        <v>2141</v>
      </c>
      <c r="C5144">
        <v>7430401</v>
      </c>
      <c r="D5144" s="2">
        <v>2958465</v>
      </c>
      <c r="E5144" s="2">
        <v>44774</v>
      </c>
      <c r="F5144" s="28">
        <v>235</v>
      </c>
      <c r="G5144" t="s">
        <v>18</v>
      </c>
    </row>
    <row r="5145" spans="1:7" x14ac:dyDescent="0.25">
      <c r="A5145" t="s">
        <v>0</v>
      </c>
      <c r="B5145" t="s">
        <v>2141</v>
      </c>
      <c r="C5145">
        <v>7432000</v>
      </c>
      <c r="D5145" s="2">
        <v>2958465</v>
      </c>
      <c r="E5145" s="2">
        <v>44305</v>
      </c>
      <c r="F5145" s="28">
        <v>226</v>
      </c>
      <c r="G5145" t="s">
        <v>18</v>
      </c>
    </row>
    <row r="5146" spans="1:7" x14ac:dyDescent="0.25">
      <c r="A5146" t="s">
        <v>0</v>
      </c>
      <c r="B5146" t="s">
        <v>2141</v>
      </c>
      <c r="C5146">
        <v>7432400</v>
      </c>
      <c r="D5146" s="2">
        <v>2958465</v>
      </c>
      <c r="E5146" s="2">
        <v>44305</v>
      </c>
      <c r="F5146" s="28">
        <v>230</v>
      </c>
      <c r="G5146" t="s">
        <v>18</v>
      </c>
    </row>
    <row r="5147" spans="1:7" x14ac:dyDescent="0.25">
      <c r="A5147" t="s">
        <v>0</v>
      </c>
      <c r="B5147" t="s">
        <v>2141</v>
      </c>
      <c r="C5147">
        <v>7432401</v>
      </c>
      <c r="D5147" s="2">
        <v>2958465</v>
      </c>
      <c r="E5147" s="2">
        <v>44305</v>
      </c>
      <c r="F5147" s="28">
        <v>230</v>
      </c>
      <c r="G5147" t="s">
        <v>18</v>
      </c>
    </row>
    <row r="5148" spans="1:7" x14ac:dyDescent="0.25">
      <c r="A5148" t="s">
        <v>0</v>
      </c>
      <c r="B5148" t="s">
        <v>2141</v>
      </c>
      <c r="C5148">
        <v>7433000</v>
      </c>
      <c r="D5148" s="2">
        <v>2958465</v>
      </c>
      <c r="E5148" s="2">
        <v>44713</v>
      </c>
      <c r="F5148" s="28">
        <v>211</v>
      </c>
      <c r="G5148" t="s">
        <v>18</v>
      </c>
    </row>
    <row r="5149" spans="1:7" x14ac:dyDescent="0.25">
      <c r="A5149" t="s">
        <v>0</v>
      </c>
      <c r="B5149" t="s">
        <v>2141</v>
      </c>
      <c r="C5149">
        <v>7433400</v>
      </c>
      <c r="D5149" s="2">
        <v>2958465</v>
      </c>
      <c r="E5149" s="2">
        <v>44713</v>
      </c>
      <c r="F5149" s="28">
        <v>215</v>
      </c>
      <c r="G5149" t="s">
        <v>18</v>
      </c>
    </row>
    <row r="5150" spans="1:7" x14ac:dyDescent="0.25">
      <c r="A5150" t="s">
        <v>0</v>
      </c>
      <c r="B5150" t="s">
        <v>2141</v>
      </c>
      <c r="C5150">
        <v>7433401</v>
      </c>
      <c r="D5150" s="2">
        <v>2958465</v>
      </c>
      <c r="E5150" s="2">
        <v>44713</v>
      </c>
      <c r="F5150" s="28">
        <v>215</v>
      </c>
      <c r="G5150" t="s">
        <v>18</v>
      </c>
    </row>
    <row r="5151" spans="1:7" x14ac:dyDescent="0.25">
      <c r="A5151" t="s">
        <v>0</v>
      </c>
      <c r="B5151" t="s">
        <v>2141</v>
      </c>
      <c r="C5151">
        <v>7434000</v>
      </c>
      <c r="D5151" s="2">
        <v>2958465</v>
      </c>
      <c r="E5151" s="2">
        <v>44713</v>
      </c>
      <c r="F5151" s="28">
        <v>226</v>
      </c>
      <c r="G5151" t="s">
        <v>18</v>
      </c>
    </row>
    <row r="5152" spans="1:7" x14ac:dyDescent="0.25">
      <c r="A5152" t="s">
        <v>0</v>
      </c>
      <c r="B5152" t="s">
        <v>2141</v>
      </c>
      <c r="C5152">
        <v>7434183</v>
      </c>
      <c r="D5152" s="2">
        <v>2958465</v>
      </c>
      <c r="E5152" s="2">
        <v>45223</v>
      </c>
      <c r="F5152" s="28">
        <v>282.75</v>
      </c>
      <c r="G5152" t="s">
        <v>2</v>
      </c>
    </row>
    <row r="5153" spans="1:7" x14ac:dyDescent="0.25">
      <c r="A5153" t="s">
        <v>0</v>
      </c>
      <c r="B5153" t="s">
        <v>2141</v>
      </c>
      <c r="C5153">
        <v>7434184</v>
      </c>
      <c r="D5153" s="2">
        <v>2958465</v>
      </c>
      <c r="E5153" s="2">
        <v>45223</v>
      </c>
      <c r="F5153" s="28">
        <v>282.75</v>
      </c>
      <c r="G5153" t="s">
        <v>2</v>
      </c>
    </row>
    <row r="5154" spans="1:7" x14ac:dyDescent="0.25">
      <c r="A5154" t="s">
        <v>0</v>
      </c>
      <c r="B5154" t="s">
        <v>2141</v>
      </c>
      <c r="C5154">
        <v>7434201</v>
      </c>
      <c r="D5154" s="2">
        <v>2958465</v>
      </c>
      <c r="E5154" s="2">
        <v>45223</v>
      </c>
      <c r="F5154" s="28">
        <v>822.25</v>
      </c>
      <c r="G5154" t="s">
        <v>2</v>
      </c>
    </row>
    <row r="5155" spans="1:7" x14ac:dyDescent="0.25">
      <c r="A5155" t="s">
        <v>0</v>
      </c>
      <c r="B5155" t="s">
        <v>2141</v>
      </c>
      <c r="C5155">
        <v>7434203</v>
      </c>
      <c r="D5155" s="2">
        <v>2958465</v>
      </c>
      <c r="E5155" s="2">
        <v>45223</v>
      </c>
      <c r="F5155" s="28">
        <v>822.25</v>
      </c>
      <c r="G5155" t="s">
        <v>2</v>
      </c>
    </row>
    <row r="5156" spans="1:7" x14ac:dyDescent="0.25">
      <c r="A5156" t="s">
        <v>0</v>
      </c>
      <c r="B5156" t="s">
        <v>2141</v>
      </c>
      <c r="C5156">
        <v>7434233</v>
      </c>
      <c r="D5156" s="2">
        <v>2958465</v>
      </c>
      <c r="E5156" s="2">
        <v>45223</v>
      </c>
      <c r="F5156" s="28">
        <v>1361.75</v>
      </c>
      <c r="G5156" t="s">
        <v>2</v>
      </c>
    </row>
    <row r="5157" spans="1:7" x14ac:dyDescent="0.25">
      <c r="A5157" t="s">
        <v>0</v>
      </c>
      <c r="B5157" t="s">
        <v>2141</v>
      </c>
      <c r="C5157">
        <v>7434234</v>
      </c>
      <c r="D5157" s="2">
        <v>2958465</v>
      </c>
      <c r="E5157" s="2">
        <v>45223</v>
      </c>
      <c r="F5157" s="28">
        <v>1361.75</v>
      </c>
      <c r="G5157" t="s">
        <v>2</v>
      </c>
    </row>
    <row r="5158" spans="1:7" x14ac:dyDescent="0.25">
      <c r="A5158" t="s">
        <v>0</v>
      </c>
      <c r="B5158" t="s">
        <v>2141</v>
      </c>
      <c r="C5158">
        <v>7434242</v>
      </c>
      <c r="D5158" s="2">
        <v>2958465</v>
      </c>
      <c r="E5158" s="2">
        <v>45223</v>
      </c>
      <c r="F5158" s="28">
        <v>2697.5</v>
      </c>
      <c r="G5158" t="s">
        <v>3</v>
      </c>
    </row>
    <row r="5159" spans="1:7" x14ac:dyDescent="0.25">
      <c r="A5159" t="s">
        <v>0</v>
      </c>
      <c r="B5159" t="s">
        <v>2141</v>
      </c>
      <c r="C5159">
        <v>7434243</v>
      </c>
      <c r="D5159" s="2">
        <v>2958465</v>
      </c>
      <c r="E5159" s="2">
        <v>45223</v>
      </c>
      <c r="F5159" s="28">
        <v>1631.5</v>
      </c>
      <c r="G5159" t="s">
        <v>2</v>
      </c>
    </row>
    <row r="5160" spans="1:7" x14ac:dyDescent="0.25">
      <c r="A5160" t="s">
        <v>0</v>
      </c>
      <c r="B5160" t="s">
        <v>2141</v>
      </c>
      <c r="C5160">
        <v>7434244</v>
      </c>
      <c r="D5160" s="2">
        <v>2958465</v>
      </c>
      <c r="E5160" s="2">
        <v>45223</v>
      </c>
      <c r="F5160" s="28">
        <v>1631.5</v>
      </c>
      <c r="G5160" t="s">
        <v>2</v>
      </c>
    </row>
    <row r="5161" spans="1:7" x14ac:dyDescent="0.25">
      <c r="A5161" t="s">
        <v>0</v>
      </c>
      <c r="B5161" t="s">
        <v>2141</v>
      </c>
      <c r="C5161">
        <v>7434251</v>
      </c>
      <c r="D5161" s="2">
        <v>2958465</v>
      </c>
      <c r="E5161" s="2">
        <v>45223</v>
      </c>
      <c r="F5161" s="28">
        <v>2023.45</v>
      </c>
      <c r="G5161" t="s">
        <v>3</v>
      </c>
    </row>
    <row r="5162" spans="1:7" x14ac:dyDescent="0.25">
      <c r="A5162" t="s">
        <v>0</v>
      </c>
      <c r="B5162" t="s">
        <v>2141</v>
      </c>
      <c r="C5162">
        <v>7434253</v>
      </c>
      <c r="D5162" s="2">
        <v>2958465</v>
      </c>
      <c r="E5162" s="2">
        <v>45223</v>
      </c>
      <c r="F5162" s="28">
        <v>4013.75</v>
      </c>
      <c r="G5162" t="s">
        <v>3</v>
      </c>
    </row>
    <row r="5163" spans="1:7" x14ac:dyDescent="0.25">
      <c r="A5163" t="s">
        <v>0</v>
      </c>
      <c r="B5163" t="s">
        <v>2141</v>
      </c>
      <c r="C5163">
        <v>7434256</v>
      </c>
      <c r="D5163" s="2">
        <v>2958465</v>
      </c>
      <c r="E5163" s="2">
        <v>45223</v>
      </c>
      <c r="F5163" s="28">
        <v>4013.75</v>
      </c>
      <c r="G5163" t="s">
        <v>3</v>
      </c>
    </row>
    <row r="5164" spans="1:7" x14ac:dyDescent="0.25">
      <c r="A5164" t="s">
        <v>0</v>
      </c>
      <c r="B5164" t="s">
        <v>2141</v>
      </c>
      <c r="C5164">
        <v>7434265</v>
      </c>
      <c r="D5164" s="2">
        <v>2958465</v>
      </c>
      <c r="E5164" s="2">
        <v>45223</v>
      </c>
      <c r="F5164" s="28">
        <v>5330</v>
      </c>
      <c r="G5164" t="s">
        <v>3</v>
      </c>
    </row>
    <row r="5165" spans="1:7" x14ac:dyDescent="0.25">
      <c r="A5165" t="s">
        <v>0</v>
      </c>
      <c r="B5165" t="s">
        <v>2141</v>
      </c>
      <c r="C5165">
        <v>7434400</v>
      </c>
      <c r="D5165" s="2">
        <v>2958465</v>
      </c>
      <c r="E5165" s="2">
        <v>44713</v>
      </c>
      <c r="F5165" s="28">
        <v>230</v>
      </c>
      <c r="G5165" t="s">
        <v>18</v>
      </c>
    </row>
    <row r="5166" spans="1:7" x14ac:dyDescent="0.25">
      <c r="A5166" t="s">
        <v>0</v>
      </c>
      <c r="B5166" t="s">
        <v>2141</v>
      </c>
      <c r="C5166">
        <v>7434401</v>
      </c>
      <c r="D5166" s="2">
        <v>2958465</v>
      </c>
      <c r="E5166" s="2">
        <v>44713</v>
      </c>
      <c r="F5166" s="28">
        <v>230</v>
      </c>
      <c r="G5166" t="s">
        <v>18</v>
      </c>
    </row>
    <row r="5167" spans="1:7" x14ac:dyDescent="0.25">
      <c r="A5167" t="s">
        <v>0</v>
      </c>
      <c r="B5167" t="s">
        <v>2141</v>
      </c>
      <c r="C5167">
        <v>7435000</v>
      </c>
      <c r="D5167" s="2">
        <v>2958465</v>
      </c>
      <c r="E5167" s="2">
        <v>44774</v>
      </c>
      <c r="F5167" s="28">
        <v>246</v>
      </c>
      <c r="G5167" t="s">
        <v>18</v>
      </c>
    </row>
    <row r="5168" spans="1:7" x14ac:dyDescent="0.25">
      <c r="A5168" t="s">
        <v>0</v>
      </c>
      <c r="B5168" t="s">
        <v>2141</v>
      </c>
      <c r="C5168">
        <v>7435173</v>
      </c>
      <c r="D5168" s="2">
        <v>2958465</v>
      </c>
      <c r="E5168" s="2">
        <v>45223</v>
      </c>
      <c r="F5168" s="28">
        <v>140.4</v>
      </c>
      <c r="G5168" t="s">
        <v>2</v>
      </c>
    </row>
    <row r="5169" spans="1:7" x14ac:dyDescent="0.25">
      <c r="A5169" t="s">
        <v>0</v>
      </c>
      <c r="B5169" t="s">
        <v>2141</v>
      </c>
      <c r="C5169">
        <v>7435175</v>
      </c>
      <c r="D5169" s="2">
        <v>2958465</v>
      </c>
      <c r="E5169" s="2">
        <v>45223</v>
      </c>
      <c r="F5169" s="28">
        <v>140.4</v>
      </c>
      <c r="G5169" t="s">
        <v>2</v>
      </c>
    </row>
    <row r="5170" spans="1:7" x14ac:dyDescent="0.25">
      <c r="A5170" t="s">
        <v>0</v>
      </c>
      <c r="B5170" t="s">
        <v>2141</v>
      </c>
      <c r="C5170">
        <v>7435183</v>
      </c>
      <c r="D5170" s="2">
        <v>2958465</v>
      </c>
      <c r="E5170" s="2">
        <v>45223</v>
      </c>
      <c r="F5170" s="28">
        <v>276.25</v>
      </c>
      <c r="G5170" t="s">
        <v>2</v>
      </c>
    </row>
    <row r="5171" spans="1:7" x14ac:dyDescent="0.25">
      <c r="A5171" t="s">
        <v>0</v>
      </c>
      <c r="B5171" t="s">
        <v>2141</v>
      </c>
      <c r="C5171">
        <v>7435184</v>
      </c>
      <c r="D5171" s="2">
        <v>2958465</v>
      </c>
      <c r="E5171" s="2">
        <v>45223</v>
      </c>
      <c r="F5171" s="28">
        <v>276.25</v>
      </c>
      <c r="G5171" t="s">
        <v>2</v>
      </c>
    </row>
    <row r="5172" spans="1:7" x14ac:dyDescent="0.25">
      <c r="A5172" t="s">
        <v>0</v>
      </c>
      <c r="B5172" t="s">
        <v>2141</v>
      </c>
      <c r="C5172">
        <v>7435201</v>
      </c>
      <c r="D5172" s="2">
        <v>2958465</v>
      </c>
      <c r="E5172" s="2">
        <v>45223</v>
      </c>
      <c r="F5172" s="28">
        <v>822.25</v>
      </c>
      <c r="G5172" t="s">
        <v>2</v>
      </c>
    </row>
    <row r="5173" spans="1:7" x14ac:dyDescent="0.25">
      <c r="A5173" t="s">
        <v>0</v>
      </c>
      <c r="B5173" t="s">
        <v>2141</v>
      </c>
      <c r="C5173">
        <v>7435203</v>
      </c>
      <c r="D5173" s="2">
        <v>2958465</v>
      </c>
      <c r="E5173" s="2">
        <v>45223</v>
      </c>
      <c r="F5173" s="28">
        <v>822.25</v>
      </c>
      <c r="G5173" t="s">
        <v>2</v>
      </c>
    </row>
    <row r="5174" spans="1:7" x14ac:dyDescent="0.25">
      <c r="A5174" t="s">
        <v>0</v>
      </c>
      <c r="B5174" t="s">
        <v>2141</v>
      </c>
      <c r="C5174">
        <v>7435233</v>
      </c>
      <c r="D5174" s="2">
        <v>2958465</v>
      </c>
      <c r="E5174" s="2">
        <v>45223</v>
      </c>
      <c r="F5174" s="28">
        <v>1381.25</v>
      </c>
      <c r="G5174" t="s">
        <v>2</v>
      </c>
    </row>
    <row r="5175" spans="1:7" x14ac:dyDescent="0.25">
      <c r="A5175" t="s">
        <v>0</v>
      </c>
      <c r="B5175" t="s">
        <v>2141</v>
      </c>
      <c r="C5175">
        <v>7435234</v>
      </c>
      <c r="D5175" s="2">
        <v>2958465</v>
      </c>
      <c r="E5175" s="2">
        <v>45223</v>
      </c>
      <c r="F5175" s="28">
        <v>1381.25</v>
      </c>
      <c r="G5175" t="s">
        <v>2</v>
      </c>
    </row>
    <row r="5176" spans="1:7" x14ac:dyDescent="0.25">
      <c r="A5176" t="s">
        <v>0</v>
      </c>
      <c r="B5176" t="s">
        <v>2141</v>
      </c>
      <c r="C5176">
        <v>7435242</v>
      </c>
      <c r="D5176" s="2">
        <v>2958465</v>
      </c>
      <c r="E5176" s="2">
        <v>45223</v>
      </c>
      <c r="F5176" s="28">
        <v>2697.5</v>
      </c>
      <c r="G5176" t="s">
        <v>3</v>
      </c>
    </row>
    <row r="5177" spans="1:7" x14ac:dyDescent="0.25">
      <c r="A5177" t="s">
        <v>0</v>
      </c>
      <c r="B5177" t="s">
        <v>2141</v>
      </c>
      <c r="C5177">
        <v>7435251</v>
      </c>
      <c r="D5177" s="2">
        <v>2958465</v>
      </c>
      <c r="E5177" s="2">
        <v>45223</v>
      </c>
      <c r="F5177" s="28">
        <v>2023.45</v>
      </c>
      <c r="G5177" t="s">
        <v>3</v>
      </c>
    </row>
    <row r="5178" spans="1:7" x14ac:dyDescent="0.25">
      <c r="A5178" t="s">
        <v>0</v>
      </c>
      <c r="B5178" t="s">
        <v>2141</v>
      </c>
      <c r="C5178">
        <v>7435256</v>
      </c>
      <c r="D5178" s="2">
        <v>2958465</v>
      </c>
      <c r="E5178" s="2">
        <v>45223</v>
      </c>
      <c r="F5178" s="28">
        <v>4013.75</v>
      </c>
      <c r="G5178" t="s">
        <v>3</v>
      </c>
    </row>
    <row r="5179" spans="1:7" x14ac:dyDescent="0.25">
      <c r="A5179" t="s">
        <v>0</v>
      </c>
      <c r="B5179" t="s">
        <v>2141</v>
      </c>
      <c r="C5179">
        <v>7435265</v>
      </c>
      <c r="D5179" s="2">
        <v>2958465</v>
      </c>
      <c r="E5179" s="2">
        <v>45223</v>
      </c>
      <c r="F5179" s="28">
        <v>5330</v>
      </c>
      <c r="G5179" t="s">
        <v>3</v>
      </c>
    </row>
    <row r="5180" spans="1:7" x14ac:dyDescent="0.25">
      <c r="A5180" t="s">
        <v>0</v>
      </c>
      <c r="B5180" t="s">
        <v>2141</v>
      </c>
      <c r="C5180">
        <v>7435271</v>
      </c>
      <c r="D5180" s="2">
        <v>2958465</v>
      </c>
      <c r="E5180" s="2">
        <v>44764</v>
      </c>
      <c r="F5180" s="28">
        <v>252</v>
      </c>
      <c r="G5180" t="s">
        <v>18</v>
      </c>
    </row>
    <row r="5181" spans="1:7" x14ac:dyDescent="0.25">
      <c r="A5181" t="s">
        <v>0</v>
      </c>
      <c r="B5181" t="s">
        <v>2141</v>
      </c>
      <c r="C5181">
        <v>7435400</v>
      </c>
      <c r="D5181" s="2">
        <v>2958465</v>
      </c>
      <c r="E5181" s="2">
        <v>44774</v>
      </c>
      <c r="F5181" s="28">
        <v>250</v>
      </c>
      <c r="G5181" t="s">
        <v>18</v>
      </c>
    </row>
    <row r="5182" spans="1:7" x14ac:dyDescent="0.25">
      <c r="A5182" t="s">
        <v>0</v>
      </c>
      <c r="B5182" t="s">
        <v>2141</v>
      </c>
      <c r="C5182">
        <v>7435401</v>
      </c>
      <c r="D5182" s="2">
        <v>2958465</v>
      </c>
      <c r="E5182" s="2">
        <v>44774</v>
      </c>
      <c r="F5182" s="28">
        <v>250</v>
      </c>
      <c r="G5182" t="s">
        <v>18</v>
      </c>
    </row>
    <row r="5183" spans="1:7" x14ac:dyDescent="0.25">
      <c r="A5183" t="s">
        <v>0</v>
      </c>
      <c r="B5183" t="s">
        <v>2141</v>
      </c>
      <c r="C5183">
        <v>7436000</v>
      </c>
      <c r="D5183" s="2">
        <v>2958465</v>
      </c>
      <c r="E5183" s="2">
        <v>44774</v>
      </c>
      <c r="F5183" s="28">
        <v>251</v>
      </c>
      <c r="G5183" t="s">
        <v>18</v>
      </c>
    </row>
    <row r="5184" spans="1:7" x14ac:dyDescent="0.25">
      <c r="A5184" t="s">
        <v>0</v>
      </c>
      <c r="B5184" t="s">
        <v>2141</v>
      </c>
      <c r="C5184">
        <v>7436181</v>
      </c>
      <c r="D5184" s="2">
        <v>2958465</v>
      </c>
      <c r="E5184" s="2">
        <v>45223</v>
      </c>
      <c r="F5184" s="28">
        <v>276.25</v>
      </c>
      <c r="G5184" t="s">
        <v>2</v>
      </c>
    </row>
    <row r="5185" spans="1:7" x14ac:dyDescent="0.25">
      <c r="A5185" t="s">
        <v>0</v>
      </c>
      <c r="B5185" t="s">
        <v>2141</v>
      </c>
      <c r="C5185">
        <v>7436183</v>
      </c>
      <c r="D5185" s="2">
        <v>2958465</v>
      </c>
      <c r="E5185" s="2">
        <v>45223</v>
      </c>
      <c r="F5185" s="28">
        <v>276.25</v>
      </c>
      <c r="G5185" t="s">
        <v>2</v>
      </c>
    </row>
    <row r="5186" spans="1:7" x14ac:dyDescent="0.25">
      <c r="A5186" t="s">
        <v>0</v>
      </c>
      <c r="B5186" t="s">
        <v>2141</v>
      </c>
      <c r="C5186">
        <v>7436184</v>
      </c>
      <c r="D5186" s="2">
        <v>2958465</v>
      </c>
      <c r="E5186" s="2">
        <v>45223</v>
      </c>
      <c r="F5186" s="28">
        <v>276.25</v>
      </c>
      <c r="G5186" t="s">
        <v>2</v>
      </c>
    </row>
    <row r="5187" spans="1:7" x14ac:dyDescent="0.25">
      <c r="A5187" t="s">
        <v>0</v>
      </c>
      <c r="B5187" t="s">
        <v>2141</v>
      </c>
      <c r="C5187">
        <v>7436200</v>
      </c>
      <c r="D5187" s="2">
        <v>2958465</v>
      </c>
      <c r="E5187" s="2">
        <v>45898</v>
      </c>
      <c r="F5187" s="28">
        <v>822.25</v>
      </c>
      <c r="G5187" t="s">
        <v>2</v>
      </c>
    </row>
    <row r="5188" spans="1:7" x14ac:dyDescent="0.25">
      <c r="A5188" t="s">
        <v>0</v>
      </c>
      <c r="B5188" t="s">
        <v>2141</v>
      </c>
      <c r="C5188">
        <v>7436201</v>
      </c>
      <c r="D5188" s="2">
        <v>2958465</v>
      </c>
      <c r="E5188" s="2">
        <v>45223</v>
      </c>
      <c r="F5188" s="28">
        <v>822.25</v>
      </c>
      <c r="G5188" t="s">
        <v>2</v>
      </c>
    </row>
    <row r="5189" spans="1:7" x14ac:dyDescent="0.25">
      <c r="A5189" t="s">
        <v>0</v>
      </c>
      <c r="B5189" t="s">
        <v>2141</v>
      </c>
      <c r="C5189">
        <v>7436203</v>
      </c>
      <c r="D5189" s="2">
        <v>2958465</v>
      </c>
      <c r="E5189" s="2">
        <v>45223</v>
      </c>
      <c r="F5189" s="28">
        <v>822.25</v>
      </c>
      <c r="G5189" t="s">
        <v>2</v>
      </c>
    </row>
    <row r="5190" spans="1:7" x14ac:dyDescent="0.25">
      <c r="A5190" t="s">
        <v>0</v>
      </c>
      <c r="B5190" t="s">
        <v>2141</v>
      </c>
      <c r="C5190">
        <v>7436204</v>
      </c>
      <c r="D5190" s="2">
        <v>2958465</v>
      </c>
      <c r="E5190" s="2">
        <v>45898</v>
      </c>
      <c r="F5190" s="28">
        <v>822.25</v>
      </c>
      <c r="G5190" t="s">
        <v>2</v>
      </c>
    </row>
    <row r="5191" spans="1:7" x14ac:dyDescent="0.25">
      <c r="A5191" t="s">
        <v>0</v>
      </c>
      <c r="B5191" t="s">
        <v>2141</v>
      </c>
      <c r="C5191">
        <v>7436229</v>
      </c>
      <c r="D5191" s="2">
        <v>2958465</v>
      </c>
      <c r="E5191" s="2">
        <v>45223</v>
      </c>
      <c r="F5191" s="28">
        <v>276.25</v>
      </c>
      <c r="G5191" t="s">
        <v>2</v>
      </c>
    </row>
    <row r="5192" spans="1:7" x14ac:dyDescent="0.25">
      <c r="A5192" t="s">
        <v>0</v>
      </c>
      <c r="B5192" t="s">
        <v>2141</v>
      </c>
      <c r="C5192">
        <v>7436233</v>
      </c>
      <c r="D5192" s="2">
        <v>2958465</v>
      </c>
      <c r="E5192" s="2">
        <v>45223</v>
      </c>
      <c r="F5192" s="28">
        <v>1361.75</v>
      </c>
      <c r="G5192" t="s">
        <v>2</v>
      </c>
    </row>
    <row r="5193" spans="1:7" x14ac:dyDescent="0.25">
      <c r="A5193" t="s">
        <v>0</v>
      </c>
      <c r="B5193" t="s">
        <v>2141</v>
      </c>
      <c r="C5193">
        <v>7436234</v>
      </c>
      <c r="D5193" s="2">
        <v>2958465</v>
      </c>
      <c r="E5193" s="2">
        <v>45223</v>
      </c>
      <c r="F5193" s="28">
        <v>1361.75</v>
      </c>
      <c r="G5193" t="s">
        <v>2</v>
      </c>
    </row>
    <row r="5194" spans="1:7" x14ac:dyDescent="0.25">
      <c r="A5194" t="s">
        <v>0</v>
      </c>
      <c r="B5194" t="s">
        <v>2141</v>
      </c>
      <c r="C5194">
        <v>7436240</v>
      </c>
      <c r="D5194" s="2">
        <v>2958465</v>
      </c>
      <c r="E5194" s="2">
        <v>45898</v>
      </c>
      <c r="F5194" s="28">
        <v>1361.75</v>
      </c>
      <c r="G5194" t="s">
        <v>2</v>
      </c>
    </row>
    <row r="5195" spans="1:7" x14ac:dyDescent="0.25">
      <c r="A5195" t="s">
        <v>0</v>
      </c>
      <c r="B5195" t="s">
        <v>2141</v>
      </c>
      <c r="C5195">
        <v>7436242</v>
      </c>
      <c r="D5195" s="2">
        <v>2958465</v>
      </c>
      <c r="E5195" s="2">
        <v>45223</v>
      </c>
      <c r="F5195" s="28">
        <v>2697.5</v>
      </c>
      <c r="G5195" t="s">
        <v>3</v>
      </c>
    </row>
    <row r="5196" spans="1:7" x14ac:dyDescent="0.25">
      <c r="A5196" t="s">
        <v>0</v>
      </c>
      <c r="B5196" t="s">
        <v>2141</v>
      </c>
      <c r="C5196">
        <v>7436243</v>
      </c>
      <c r="D5196" s="2">
        <v>2958465</v>
      </c>
      <c r="E5196" s="2">
        <v>45223</v>
      </c>
      <c r="F5196" s="28">
        <v>1631.5</v>
      </c>
      <c r="G5196" t="s">
        <v>2</v>
      </c>
    </row>
    <row r="5197" spans="1:7" x14ac:dyDescent="0.25">
      <c r="A5197" t="s">
        <v>0</v>
      </c>
      <c r="B5197" t="s">
        <v>2141</v>
      </c>
      <c r="C5197">
        <v>7436244</v>
      </c>
      <c r="D5197" s="2">
        <v>2958465</v>
      </c>
      <c r="E5197" s="2">
        <v>45223</v>
      </c>
      <c r="F5197" s="28">
        <v>1631.5</v>
      </c>
      <c r="G5197" t="s">
        <v>2</v>
      </c>
    </row>
    <row r="5198" spans="1:7" x14ac:dyDescent="0.25">
      <c r="A5198" t="s">
        <v>0</v>
      </c>
      <c r="B5198" t="s">
        <v>2141</v>
      </c>
      <c r="C5198">
        <v>7436245</v>
      </c>
      <c r="D5198" s="2">
        <v>2958465</v>
      </c>
      <c r="E5198" s="2">
        <v>45898</v>
      </c>
      <c r="F5198" s="28">
        <v>1361.75</v>
      </c>
      <c r="G5198" t="s">
        <v>2</v>
      </c>
    </row>
    <row r="5199" spans="1:7" x14ac:dyDescent="0.25">
      <c r="A5199" t="s">
        <v>0</v>
      </c>
      <c r="B5199" t="s">
        <v>2141</v>
      </c>
      <c r="C5199">
        <v>7436250</v>
      </c>
      <c r="D5199" s="2">
        <v>2958465</v>
      </c>
      <c r="E5199" s="2">
        <v>45223</v>
      </c>
      <c r="F5199" s="28">
        <v>2023.45</v>
      </c>
      <c r="G5199" t="s">
        <v>3</v>
      </c>
    </row>
    <row r="5200" spans="1:7" x14ac:dyDescent="0.25">
      <c r="A5200" t="s">
        <v>0</v>
      </c>
      <c r="B5200" t="s">
        <v>2141</v>
      </c>
      <c r="C5200">
        <v>7436251</v>
      </c>
      <c r="D5200" s="2">
        <v>2958465</v>
      </c>
      <c r="E5200" s="2">
        <v>45223</v>
      </c>
      <c r="F5200" s="28">
        <v>2023.45</v>
      </c>
      <c r="G5200" t="s">
        <v>3</v>
      </c>
    </row>
    <row r="5201" spans="1:7" x14ac:dyDescent="0.25">
      <c r="A5201" t="s">
        <v>0</v>
      </c>
      <c r="B5201" t="s">
        <v>2141</v>
      </c>
      <c r="C5201">
        <v>7436253</v>
      </c>
      <c r="D5201" s="2">
        <v>2958465</v>
      </c>
      <c r="E5201" s="2">
        <v>45223</v>
      </c>
      <c r="F5201" s="28">
        <v>4013.75</v>
      </c>
      <c r="G5201" t="s">
        <v>3</v>
      </c>
    </row>
    <row r="5202" spans="1:7" x14ac:dyDescent="0.25">
      <c r="A5202" t="s">
        <v>0</v>
      </c>
      <c r="B5202" t="s">
        <v>2141</v>
      </c>
      <c r="C5202">
        <v>7436256</v>
      </c>
      <c r="D5202" s="2">
        <v>2958465</v>
      </c>
      <c r="E5202" s="2">
        <v>45223</v>
      </c>
      <c r="F5202" s="28">
        <v>4013.75</v>
      </c>
      <c r="G5202" t="s">
        <v>3</v>
      </c>
    </row>
    <row r="5203" spans="1:7" x14ac:dyDescent="0.25">
      <c r="A5203" t="s">
        <v>0</v>
      </c>
      <c r="B5203" t="s">
        <v>2141</v>
      </c>
      <c r="C5203">
        <v>7436265</v>
      </c>
      <c r="D5203" s="2">
        <v>2958465</v>
      </c>
      <c r="E5203" s="2">
        <v>45223</v>
      </c>
      <c r="F5203" s="28">
        <v>5330</v>
      </c>
      <c r="G5203" t="s">
        <v>3</v>
      </c>
    </row>
    <row r="5204" spans="1:7" x14ac:dyDescent="0.25">
      <c r="A5204" t="s">
        <v>0</v>
      </c>
      <c r="B5204" t="s">
        <v>2141</v>
      </c>
      <c r="C5204">
        <v>7436400</v>
      </c>
      <c r="D5204" s="2">
        <v>2958465</v>
      </c>
      <c r="E5204" s="2">
        <v>44774</v>
      </c>
      <c r="F5204" s="28">
        <v>255</v>
      </c>
      <c r="G5204" t="s">
        <v>18</v>
      </c>
    </row>
    <row r="5205" spans="1:7" x14ac:dyDescent="0.25">
      <c r="A5205" t="s">
        <v>0</v>
      </c>
      <c r="B5205" t="s">
        <v>2141</v>
      </c>
      <c r="C5205">
        <v>7436401</v>
      </c>
      <c r="D5205" s="2">
        <v>2958465</v>
      </c>
      <c r="E5205" s="2">
        <v>44774</v>
      </c>
      <c r="F5205" s="28">
        <v>255</v>
      </c>
      <c r="G5205" t="s">
        <v>18</v>
      </c>
    </row>
    <row r="5206" spans="1:7" x14ac:dyDescent="0.25">
      <c r="A5206" t="s">
        <v>0</v>
      </c>
      <c r="B5206" t="s">
        <v>2141</v>
      </c>
      <c r="C5206">
        <v>7437000</v>
      </c>
      <c r="D5206" s="2">
        <v>2958465</v>
      </c>
      <c r="E5206" s="2">
        <v>44305</v>
      </c>
      <c r="F5206" s="28">
        <v>203</v>
      </c>
      <c r="G5206" t="s">
        <v>18</v>
      </c>
    </row>
    <row r="5207" spans="1:7" x14ac:dyDescent="0.25">
      <c r="A5207" t="s">
        <v>0</v>
      </c>
      <c r="B5207" t="s">
        <v>2141</v>
      </c>
      <c r="C5207">
        <v>7437265</v>
      </c>
      <c r="D5207" s="2">
        <v>2958465</v>
      </c>
      <c r="E5207" s="2">
        <v>43293</v>
      </c>
      <c r="F5207" s="28">
        <v>3588</v>
      </c>
      <c r="G5207" t="s">
        <v>3</v>
      </c>
    </row>
    <row r="5208" spans="1:7" x14ac:dyDescent="0.25">
      <c r="A5208" t="s">
        <v>0</v>
      </c>
      <c r="B5208" t="s">
        <v>2141</v>
      </c>
      <c r="C5208">
        <v>7437400</v>
      </c>
      <c r="D5208" s="2">
        <v>2958465</v>
      </c>
      <c r="E5208" s="2">
        <v>44305</v>
      </c>
      <c r="F5208" s="28">
        <v>207</v>
      </c>
      <c r="G5208" t="s">
        <v>18</v>
      </c>
    </row>
    <row r="5209" spans="1:7" x14ac:dyDescent="0.25">
      <c r="A5209" t="s">
        <v>0</v>
      </c>
      <c r="B5209" t="s">
        <v>2141</v>
      </c>
      <c r="C5209">
        <v>7437401</v>
      </c>
      <c r="D5209" s="2">
        <v>2958465</v>
      </c>
      <c r="E5209" s="2">
        <v>44305</v>
      </c>
      <c r="F5209" s="28">
        <v>207</v>
      </c>
      <c r="G5209" t="s">
        <v>18</v>
      </c>
    </row>
    <row r="5210" spans="1:7" x14ac:dyDescent="0.25">
      <c r="A5210" t="s">
        <v>0</v>
      </c>
      <c r="B5210" t="s">
        <v>2141</v>
      </c>
      <c r="C5210">
        <v>7438000</v>
      </c>
      <c r="D5210" s="2">
        <v>2958465</v>
      </c>
      <c r="E5210" s="2">
        <v>43544</v>
      </c>
      <c r="F5210" s="28">
        <v>168</v>
      </c>
      <c r="G5210" t="s">
        <v>18</v>
      </c>
    </row>
    <row r="5211" spans="1:7" x14ac:dyDescent="0.25">
      <c r="A5211" t="s">
        <v>0</v>
      </c>
      <c r="B5211" t="s">
        <v>2141</v>
      </c>
      <c r="C5211">
        <v>7438183</v>
      </c>
      <c r="D5211" s="2">
        <v>2958465</v>
      </c>
      <c r="E5211" s="2">
        <v>43544</v>
      </c>
      <c r="F5211" s="28">
        <v>177.45</v>
      </c>
      <c r="G5211" t="s">
        <v>2</v>
      </c>
    </row>
    <row r="5212" spans="1:7" x14ac:dyDescent="0.25">
      <c r="A5212" t="s">
        <v>0</v>
      </c>
      <c r="B5212" t="s">
        <v>2141</v>
      </c>
      <c r="C5212">
        <v>7438184</v>
      </c>
      <c r="D5212" s="2">
        <v>2958465</v>
      </c>
      <c r="E5212" s="2">
        <v>43544</v>
      </c>
      <c r="F5212" s="28">
        <v>177.45</v>
      </c>
      <c r="G5212" t="s">
        <v>2</v>
      </c>
    </row>
    <row r="5213" spans="1:7" x14ac:dyDescent="0.25">
      <c r="A5213" t="s">
        <v>0</v>
      </c>
      <c r="B5213" t="s">
        <v>2141</v>
      </c>
      <c r="C5213">
        <v>7438201</v>
      </c>
      <c r="D5213" s="2">
        <v>2958465</v>
      </c>
      <c r="E5213" s="2">
        <v>43544</v>
      </c>
      <c r="F5213" s="28">
        <v>507.65</v>
      </c>
      <c r="G5213" t="s">
        <v>2</v>
      </c>
    </row>
    <row r="5214" spans="1:7" x14ac:dyDescent="0.25">
      <c r="A5214" t="s">
        <v>0</v>
      </c>
      <c r="B5214" t="s">
        <v>2141</v>
      </c>
      <c r="C5214">
        <v>7438203</v>
      </c>
      <c r="D5214" s="2">
        <v>2958465</v>
      </c>
      <c r="E5214" s="2">
        <v>43544</v>
      </c>
      <c r="F5214" s="28">
        <v>507.65</v>
      </c>
      <c r="G5214" t="s">
        <v>2</v>
      </c>
    </row>
    <row r="5215" spans="1:7" x14ac:dyDescent="0.25">
      <c r="A5215" t="s">
        <v>0</v>
      </c>
      <c r="B5215" t="s">
        <v>2141</v>
      </c>
      <c r="C5215">
        <v>7438233</v>
      </c>
      <c r="D5215" s="2">
        <v>2958465</v>
      </c>
      <c r="E5215" s="2">
        <v>43544</v>
      </c>
      <c r="F5215" s="28">
        <v>799.5</v>
      </c>
      <c r="G5215" t="s">
        <v>2</v>
      </c>
    </row>
    <row r="5216" spans="1:7" x14ac:dyDescent="0.25">
      <c r="A5216" t="s">
        <v>0</v>
      </c>
      <c r="B5216" t="s">
        <v>2141</v>
      </c>
      <c r="C5216">
        <v>7438234</v>
      </c>
      <c r="D5216" s="2">
        <v>2958465</v>
      </c>
      <c r="E5216" s="2">
        <v>43544</v>
      </c>
      <c r="F5216" s="28">
        <v>799.5</v>
      </c>
      <c r="G5216" t="s">
        <v>2</v>
      </c>
    </row>
    <row r="5217" spans="1:7" x14ac:dyDescent="0.25">
      <c r="A5217" t="s">
        <v>0</v>
      </c>
      <c r="B5217" t="s">
        <v>2141</v>
      </c>
      <c r="C5217">
        <v>7438242</v>
      </c>
      <c r="D5217" s="2">
        <v>2958465</v>
      </c>
      <c r="E5217" s="2">
        <v>43544</v>
      </c>
      <c r="F5217" s="28">
        <v>1573</v>
      </c>
      <c r="G5217" t="s">
        <v>3</v>
      </c>
    </row>
    <row r="5218" spans="1:7" x14ac:dyDescent="0.25">
      <c r="A5218" t="s">
        <v>0</v>
      </c>
      <c r="B5218" t="s">
        <v>2141</v>
      </c>
      <c r="C5218">
        <v>7438400</v>
      </c>
      <c r="D5218" s="2">
        <v>2958465</v>
      </c>
      <c r="E5218" s="2">
        <v>44305</v>
      </c>
      <c r="F5218" s="28">
        <v>172</v>
      </c>
      <c r="G5218" t="s">
        <v>18</v>
      </c>
    </row>
    <row r="5219" spans="1:7" x14ac:dyDescent="0.25">
      <c r="A5219" t="s">
        <v>0</v>
      </c>
      <c r="B5219" t="s">
        <v>2141</v>
      </c>
      <c r="C5219">
        <v>7438401</v>
      </c>
      <c r="D5219" s="2">
        <v>2958465</v>
      </c>
      <c r="E5219" s="2">
        <v>44305</v>
      </c>
      <c r="F5219" s="28">
        <v>172</v>
      </c>
      <c r="G5219" t="s">
        <v>18</v>
      </c>
    </row>
    <row r="5220" spans="1:7" x14ac:dyDescent="0.25">
      <c r="A5220" t="s">
        <v>0</v>
      </c>
      <c r="B5220" t="s">
        <v>2141</v>
      </c>
      <c r="C5220">
        <v>7439000</v>
      </c>
      <c r="D5220" s="2">
        <v>2958465</v>
      </c>
      <c r="E5220" s="2">
        <v>44945</v>
      </c>
      <c r="F5220" s="28">
        <v>161</v>
      </c>
      <c r="G5220" t="s">
        <v>18</v>
      </c>
    </row>
    <row r="5221" spans="1:7" x14ac:dyDescent="0.25">
      <c r="A5221" t="s">
        <v>0</v>
      </c>
      <c r="B5221" t="s">
        <v>2141</v>
      </c>
      <c r="C5221">
        <v>7439181</v>
      </c>
      <c r="D5221" s="2">
        <v>2958465</v>
      </c>
      <c r="E5221" s="2">
        <v>45505</v>
      </c>
      <c r="F5221" s="28">
        <v>243.1</v>
      </c>
      <c r="G5221" t="s">
        <v>2</v>
      </c>
    </row>
    <row r="5222" spans="1:7" x14ac:dyDescent="0.25">
      <c r="A5222" t="s">
        <v>0</v>
      </c>
      <c r="B5222" t="s">
        <v>2141</v>
      </c>
      <c r="C5222">
        <v>7439183</v>
      </c>
      <c r="D5222" s="2">
        <v>2958465</v>
      </c>
      <c r="E5222" s="2">
        <v>45505</v>
      </c>
      <c r="F5222" s="28">
        <v>243.1</v>
      </c>
      <c r="G5222" t="s">
        <v>2</v>
      </c>
    </row>
    <row r="5223" spans="1:7" x14ac:dyDescent="0.25">
      <c r="A5223" t="s">
        <v>0</v>
      </c>
      <c r="B5223" t="s">
        <v>2141</v>
      </c>
      <c r="C5223">
        <v>7439184</v>
      </c>
      <c r="D5223" s="2">
        <v>2958465</v>
      </c>
      <c r="E5223" s="2">
        <v>45505</v>
      </c>
      <c r="F5223" s="28">
        <v>243.1</v>
      </c>
      <c r="G5223" t="s">
        <v>2</v>
      </c>
    </row>
    <row r="5224" spans="1:7" x14ac:dyDescent="0.25">
      <c r="A5224" t="s">
        <v>0</v>
      </c>
      <c r="B5224" t="s">
        <v>2141</v>
      </c>
      <c r="C5224">
        <v>7439200</v>
      </c>
      <c r="D5224" s="2">
        <v>2958465</v>
      </c>
      <c r="E5224" s="2">
        <v>45505</v>
      </c>
      <c r="F5224" s="28">
        <v>692.25</v>
      </c>
      <c r="G5224" t="s">
        <v>2</v>
      </c>
    </row>
    <row r="5225" spans="1:7" x14ac:dyDescent="0.25">
      <c r="A5225" t="s">
        <v>0</v>
      </c>
      <c r="B5225" t="s">
        <v>2141</v>
      </c>
      <c r="C5225">
        <v>7439201</v>
      </c>
      <c r="D5225" s="2">
        <v>2958465</v>
      </c>
      <c r="E5225" s="2">
        <v>45505</v>
      </c>
      <c r="F5225" s="28">
        <v>692.25</v>
      </c>
      <c r="G5225" t="s">
        <v>2</v>
      </c>
    </row>
    <row r="5226" spans="1:7" x14ac:dyDescent="0.25">
      <c r="A5226" t="s">
        <v>0</v>
      </c>
      <c r="B5226" t="s">
        <v>2141</v>
      </c>
      <c r="C5226">
        <v>7439203</v>
      </c>
      <c r="D5226" s="2">
        <v>2958465</v>
      </c>
      <c r="E5226" s="2">
        <v>45505</v>
      </c>
      <c r="F5226" s="28">
        <v>692.25</v>
      </c>
      <c r="G5226" t="s">
        <v>2</v>
      </c>
    </row>
    <row r="5227" spans="1:7" x14ac:dyDescent="0.25">
      <c r="A5227" t="s">
        <v>0</v>
      </c>
      <c r="B5227" t="s">
        <v>2141</v>
      </c>
      <c r="C5227">
        <v>7439204</v>
      </c>
      <c r="D5227" s="2">
        <v>2958465</v>
      </c>
      <c r="E5227" s="2">
        <v>45505</v>
      </c>
      <c r="F5227" s="28">
        <v>692.25</v>
      </c>
      <c r="G5227" t="s">
        <v>2</v>
      </c>
    </row>
    <row r="5228" spans="1:7" x14ac:dyDescent="0.25">
      <c r="A5228" t="s">
        <v>0</v>
      </c>
      <c r="B5228" t="s">
        <v>2141</v>
      </c>
      <c r="C5228">
        <v>7439229</v>
      </c>
      <c r="D5228" s="2">
        <v>2958465</v>
      </c>
      <c r="E5228" s="2">
        <v>45505</v>
      </c>
      <c r="F5228" s="28">
        <v>243.1</v>
      </c>
      <c r="G5228" t="s">
        <v>2</v>
      </c>
    </row>
    <row r="5229" spans="1:7" x14ac:dyDescent="0.25">
      <c r="A5229" t="s">
        <v>0</v>
      </c>
      <c r="B5229" t="s">
        <v>2141</v>
      </c>
      <c r="C5229">
        <v>7439233</v>
      </c>
      <c r="D5229" s="2">
        <v>2958465</v>
      </c>
      <c r="E5229" s="2">
        <v>45505</v>
      </c>
      <c r="F5229" s="28">
        <v>1137.5</v>
      </c>
      <c r="G5229" t="s">
        <v>2</v>
      </c>
    </row>
    <row r="5230" spans="1:7" x14ac:dyDescent="0.25">
      <c r="A5230" t="s">
        <v>0</v>
      </c>
      <c r="B5230" t="s">
        <v>2141</v>
      </c>
      <c r="C5230">
        <v>7439234</v>
      </c>
      <c r="D5230" s="2">
        <v>2958465</v>
      </c>
      <c r="E5230" s="2">
        <v>45505</v>
      </c>
      <c r="F5230" s="28">
        <v>1137.5</v>
      </c>
      <c r="G5230" t="s">
        <v>2</v>
      </c>
    </row>
    <row r="5231" spans="1:7" x14ac:dyDescent="0.25">
      <c r="A5231" t="s">
        <v>0</v>
      </c>
      <c r="B5231" t="s">
        <v>2141</v>
      </c>
      <c r="C5231">
        <v>7439240</v>
      </c>
      <c r="D5231" s="2">
        <v>2958465</v>
      </c>
      <c r="E5231" s="2">
        <v>45505</v>
      </c>
      <c r="F5231" s="28">
        <v>1137.5</v>
      </c>
      <c r="G5231" t="s">
        <v>2</v>
      </c>
    </row>
    <row r="5232" spans="1:7" x14ac:dyDescent="0.25">
      <c r="A5232" t="s">
        <v>0</v>
      </c>
      <c r="B5232" t="s">
        <v>2141</v>
      </c>
      <c r="C5232">
        <v>7439241</v>
      </c>
      <c r="D5232" s="2">
        <v>2958465</v>
      </c>
      <c r="E5232" s="2">
        <v>44083</v>
      </c>
      <c r="F5232" s="28">
        <v>1345.5</v>
      </c>
      <c r="G5232" t="s">
        <v>3</v>
      </c>
    </row>
    <row r="5233" spans="1:7" x14ac:dyDescent="0.25">
      <c r="A5233" t="s">
        <v>0</v>
      </c>
      <c r="B5233" t="s">
        <v>2141</v>
      </c>
      <c r="C5233">
        <v>7439245</v>
      </c>
      <c r="D5233" s="2">
        <v>2958465</v>
      </c>
      <c r="E5233" s="2">
        <v>45505</v>
      </c>
      <c r="F5233" s="28">
        <v>1137.5</v>
      </c>
      <c r="G5233" t="s">
        <v>2</v>
      </c>
    </row>
    <row r="5234" spans="1:7" x14ac:dyDescent="0.25">
      <c r="A5234" t="s">
        <v>0</v>
      </c>
      <c r="B5234" t="s">
        <v>2141</v>
      </c>
      <c r="C5234">
        <v>7439250</v>
      </c>
      <c r="D5234" s="2">
        <v>2958465</v>
      </c>
      <c r="E5234" s="2">
        <v>45505</v>
      </c>
      <c r="F5234" s="28">
        <v>1716.65</v>
      </c>
      <c r="G5234" t="s">
        <v>3</v>
      </c>
    </row>
    <row r="5235" spans="1:7" x14ac:dyDescent="0.25">
      <c r="A5235" t="s">
        <v>0</v>
      </c>
      <c r="B5235" t="s">
        <v>2141</v>
      </c>
      <c r="C5235">
        <v>7439251</v>
      </c>
      <c r="D5235" s="2">
        <v>2958465</v>
      </c>
      <c r="E5235" s="2">
        <v>45505</v>
      </c>
      <c r="F5235" s="28">
        <v>1716.65</v>
      </c>
      <c r="G5235" t="s">
        <v>3</v>
      </c>
    </row>
    <row r="5236" spans="1:7" x14ac:dyDescent="0.25">
      <c r="A5236" t="s">
        <v>0</v>
      </c>
      <c r="B5236" t="s">
        <v>2141</v>
      </c>
      <c r="C5236">
        <v>7439253</v>
      </c>
      <c r="D5236" s="2">
        <v>2958465</v>
      </c>
      <c r="E5236" s="2">
        <v>44083</v>
      </c>
      <c r="F5236" s="28">
        <v>1998.75</v>
      </c>
      <c r="G5236" t="s">
        <v>3</v>
      </c>
    </row>
    <row r="5237" spans="1:7" x14ac:dyDescent="0.25">
      <c r="A5237" t="s">
        <v>0</v>
      </c>
      <c r="B5237" t="s">
        <v>2141</v>
      </c>
      <c r="C5237">
        <v>7439265</v>
      </c>
      <c r="D5237" s="2">
        <v>2958465</v>
      </c>
      <c r="E5237" s="2">
        <v>43475</v>
      </c>
      <c r="F5237" s="28">
        <v>2626</v>
      </c>
      <c r="G5237" t="s">
        <v>3</v>
      </c>
    </row>
    <row r="5238" spans="1:7" x14ac:dyDescent="0.25">
      <c r="A5238" t="s">
        <v>0</v>
      </c>
      <c r="B5238" t="s">
        <v>2141</v>
      </c>
      <c r="C5238">
        <v>7439269</v>
      </c>
      <c r="D5238" s="2">
        <v>2958465</v>
      </c>
      <c r="E5238" s="2">
        <v>44083</v>
      </c>
      <c r="F5238" s="28">
        <v>2626</v>
      </c>
      <c r="G5238" t="s">
        <v>3</v>
      </c>
    </row>
    <row r="5239" spans="1:7" x14ac:dyDescent="0.25">
      <c r="A5239" t="s">
        <v>0</v>
      </c>
      <c r="B5239" t="s">
        <v>2141</v>
      </c>
      <c r="C5239">
        <v>7439271</v>
      </c>
      <c r="D5239" s="2">
        <v>2958465</v>
      </c>
      <c r="E5239" s="2">
        <v>45917</v>
      </c>
      <c r="F5239" s="28">
        <v>168</v>
      </c>
      <c r="G5239" t="s">
        <v>3</v>
      </c>
    </row>
    <row r="5240" spans="1:7" x14ac:dyDescent="0.25">
      <c r="A5240" t="s">
        <v>0</v>
      </c>
      <c r="B5240" t="s">
        <v>2141</v>
      </c>
      <c r="C5240">
        <v>7439400</v>
      </c>
      <c r="D5240" s="2">
        <v>2958465</v>
      </c>
      <c r="E5240" s="2">
        <v>44945</v>
      </c>
      <c r="F5240" s="28">
        <v>165</v>
      </c>
      <c r="G5240" t="s">
        <v>18</v>
      </c>
    </row>
    <row r="5241" spans="1:7" x14ac:dyDescent="0.25">
      <c r="A5241" t="s">
        <v>0</v>
      </c>
      <c r="B5241" t="s">
        <v>2141</v>
      </c>
      <c r="C5241">
        <v>7439401</v>
      </c>
      <c r="D5241" s="2">
        <v>2958465</v>
      </c>
      <c r="E5241" s="2">
        <v>44945</v>
      </c>
      <c r="F5241" s="28">
        <v>165</v>
      </c>
      <c r="G5241" t="s">
        <v>18</v>
      </c>
    </row>
    <row r="5242" spans="1:7" x14ac:dyDescent="0.25">
      <c r="A5242" t="s">
        <v>0</v>
      </c>
      <c r="B5242" t="s">
        <v>2141</v>
      </c>
      <c r="C5242">
        <v>7440000</v>
      </c>
      <c r="D5242" s="2">
        <v>2958465</v>
      </c>
      <c r="E5242" s="2">
        <v>44945</v>
      </c>
      <c r="F5242" s="28">
        <v>161</v>
      </c>
      <c r="G5242" t="s">
        <v>18</v>
      </c>
    </row>
    <row r="5243" spans="1:7" x14ac:dyDescent="0.25">
      <c r="A5243" t="s">
        <v>0</v>
      </c>
      <c r="B5243" t="s">
        <v>2141</v>
      </c>
      <c r="C5243">
        <v>7440098</v>
      </c>
      <c r="D5243" s="2">
        <v>2958465</v>
      </c>
      <c r="E5243" s="2">
        <v>45917</v>
      </c>
      <c r="F5243" s="28">
        <v>3444</v>
      </c>
      <c r="G5243" t="s">
        <v>3</v>
      </c>
    </row>
    <row r="5244" spans="1:7" x14ac:dyDescent="0.25">
      <c r="A5244" t="s">
        <v>0</v>
      </c>
      <c r="B5244" t="s">
        <v>2141</v>
      </c>
      <c r="C5244">
        <v>7440136</v>
      </c>
      <c r="D5244" s="2">
        <v>2958465</v>
      </c>
      <c r="E5244" s="2">
        <v>45671</v>
      </c>
      <c r="F5244" s="28">
        <v>2880</v>
      </c>
      <c r="G5244" t="s">
        <v>3</v>
      </c>
    </row>
    <row r="5245" spans="1:7" x14ac:dyDescent="0.25">
      <c r="A5245" t="s">
        <v>0</v>
      </c>
      <c r="B5245" t="s">
        <v>2141</v>
      </c>
      <c r="C5245">
        <v>7440181</v>
      </c>
      <c r="D5245" s="2">
        <v>2958465</v>
      </c>
      <c r="E5245" s="2">
        <v>45505</v>
      </c>
      <c r="F5245" s="28">
        <v>254.15</v>
      </c>
      <c r="G5245" t="s">
        <v>2</v>
      </c>
    </row>
    <row r="5246" spans="1:7" x14ac:dyDescent="0.25">
      <c r="A5246" t="s">
        <v>0</v>
      </c>
      <c r="B5246" t="s">
        <v>2141</v>
      </c>
      <c r="C5246">
        <v>7440183</v>
      </c>
      <c r="D5246" s="2">
        <v>2958465</v>
      </c>
      <c r="E5246" s="2">
        <v>45505</v>
      </c>
      <c r="F5246" s="28">
        <v>254.15</v>
      </c>
      <c r="G5246" t="s">
        <v>2</v>
      </c>
    </row>
    <row r="5247" spans="1:7" x14ac:dyDescent="0.25">
      <c r="A5247" t="s">
        <v>0</v>
      </c>
      <c r="B5247" t="s">
        <v>2141</v>
      </c>
      <c r="C5247">
        <v>7440184</v>
      </c>
      <c r="D5247" s="2">
        <v>2958465</v>
      </c>
      <c r="E5247" s="2">
        <v>45505</v>
      </c>
      <c r="F5247" s="28">
        <v>254.15</v>
      </c>
      <c r="G5247" t="s">
        <v>2</v>
      </c>
    </row>
    <row r="5248" spans="1:7" x14ac:dyDescent="0.25">
      <c r="A5248" t="s">
        <v>0</v>
      </c>
      <c r="B5248" t="s">
        <v>2141</v>
      </c>
      <c r="C5248">
        <v>7440200</v>
      </c>
      <c r="D5248" s="2">
        <v>2958465</v>
      </c>
      <c r="E5248" s="2">
        <v>45505</v>
      </c>
      <c r="F5248" s="28">
        <v>745.55</v>
      </c>
      <c r="G5248" t="s">
        <v>2</v>
      </c>
    </row>
    <row r="5249" spans="1:7" x14ac:dyDescent="0.25">
      <c r="A5249" t="s">
        <v>0</v>
      </c>
      <c r="B5249" t="s">
        <v>2141</v>
      </c>
      <c r="C5249">
        <v>7440201</v>
      </c>
      <c r="D5249" s="2">
        <v>2958465</v>
      </c>
      <c r="E5249" s="2">
        <v>45505</v>
      </c>
      <c r="F5249" s="28">
        <v>745.55</v>
      </c>
      <c r="G5249" t="s">
        <v>2</v>
      </c>
    </row>
    <row r="5250" spans="1:7" x14ac:dyDescent="0.25">
      <c r="A5250" t="s">
        <v>0</v>
      </c>
      <c r="B5250" t="s">
        <v>2141</v>
      </c>
      <c r="C5250">
        <v>7440203</v>
      </c>
      <c r="D5250" s="2">
        <v>2958465</v>
      </c>
      <c r="E5250" s="2">
        <v>45505</v>
      </c>
      <c r="F5250" s="28">
        <v>745.55</v>
      </c>
      <c r="G5250" t="s">
        <v>2</v>
      </c>
    </row>
    <row r="5251" spans="1:7" x14ac:dyDescent="0.25">
      <c r="A5251" t="s">
        <v>0</v>
      </c>
      <c r="B5251" t="s">
        <v>2141</v>
      </c>
      <c r="C5251">
        <v>7440204</v>
      </c>
      <c r="D5251" s="2">
        <v>2958465</v>
      </c>
      <c r="E5251" s="2">
        <v>45505</v>
      </c>
      <c r="F5251" s="28">
        <v>745.55</v>
      </c>
      <c r="G5251" t="s">
        <v>2</v>
      </c>
    </row>
    <row r="5252" spans="1:7" x14ac:dyDescent="0.25">
      <c r="A5252" t="s">
        <v>0</v>
      </c>
      <c r="B5252" t="s">
        <v>2141</v>
      </c>
      <c r="C5252">
        <v>7440229</v>
      </c>
      <c r="D5252" s="2">
        <v>2958465</v>
      </c>
      <c r="E5252" s="2">
        <v>45505</v>
      </c>
      <c r="F5252" s="28">
        <v>254.15</v>
      </c>
      <c r="G5252" t="s">
        <v>2</v>
      </c>
    </row>
    <row r="5253" spans="1:7" x14ac:dyDescent="0.25">
      <c r="A5253" t="s">
        <v>0</v>
      </c>
      <c r="B5253" t="s">
        <v>2141</v>
      </c>
      <c r="C5253">
        <v>7440233</v>
      </c>
      <c r="D5253" s="2">
        <v>2958465</v>
      </c>
      <c r="E5253" s="2">
        <v>45505</v>
      </c>
      <c r="F5253" s="28">
        <v>1239.55</v>
      </c>
      <c r="G5253" t="s">
        <v>2</v>
      </c>
    </row>
    <row r="5254" spans="1:7" x14ac:dyDescent="0.25">
      <c r="A5254" t="s">
        <v>0</v>
      </c>
      <c r="B5254" t="s">
        <v>2141</v>
      </c>
      <c r="C5254">
        <v>7440234</v>
      </c>
      <c r="D5254" s="2">
        <v>2958465</v>
      </c>
      <c r="E5254" s="2">
        <v>45505</v>
      </c>
      <c r="F5254" s="28">
        <v>1239.55</v>
      </c>
      <c r="G5254" t="s">
        <v>2</v>
      </c>
    </row>
    <row r="5255" spans="1:7" x14ac:dyDescent="0.25">
      <c r="A5255" t="s">
        <v>0</v>
      </c>
      <c r="B5255" t="s">
        <v>2141</v>
      </c>
      <c r="C5255">
        <v>7440240</v>
      </c>
      <c r="D5255" s="2">
        <v>2958465</v>
      </c>
      <c r="E5255" s="2">
        <v>45505</v>
      </c>
      <c r="F5255" s="28">
        <v>1239.55</v>
      </c>
      <c r="G5255" t="s">
        <v>2</v>
      </c>
    </row>
    <row r="5256" spans="1:7" x14ac:dyDescent="0.25">
      <c r="A5256" t="s">
        <v>0</v>
      </c>
      <c r="B5256" t="s">
        <v>2141</v>
      </c>
      <c r="C5256">
        <v>7440241</v>
      </c>
      <c r="D5256" s="2">
        <v>2958465</v>
      </c>
      <c r="E5256" s="2">
        <v>45505</v>
      </c>
      <c r="F5256" s="28">
        <v>2462.85</v>
      </c>
      <c r="G5256" t="s">
        <v>3</v>
      </c>
    </row>
    <row r="5257" spans="1:7" x14ac:dyDescent="0.25">
      <c r="A5257" t="s">
        <v>0</v>
      </c>
      <c r="B5257" t="s">
        <v>2141</v>
      </c>
      <c r="C5257">
        <v>7440242</v>
      </c>
      <c r="D5257" s="2">
        <v>2958465</v>
      </c>
      <c r="E5257" s="2">
        <v>45505</v>
      </c>
      <c r="F5257" s="28">
        <v>2462.85</v>
      </c>
      <c r="G5257" t="s">
        <v>3</v>
      </c>
    </row>
    <row r="5258" spans="1:7" x14ac:dyDescent="0.25">
      <c r="A5258" t="s">
        <v>0</v>
      </c>
      <c r="B5258" t="s">
        <v>2141</v>
      </c>
      <c r="C5258">
        <v>7440245</v>
      </c>
      <c r="D5258" s="2">
        <v>2958465</v>
      </c>
      <c r="E5258" s="2">
        <v>45505</v>
      </c>
      <c r="F5258" s="28">
        <v>1239.55</v>
      </c>
      <c r="G5258" t="s">
        <v>2</v>
      </c>
    </row>
    <row r="5259" spans="1:7" x14ac:dyDescent="0.25">
      <c r="A5259" t="s">
        <v>0</v>
      </c>
      <c r="B5259" t="s">
        <v>2141</v>
      </c>
      <c r="C5259">
        <v>7440250</v>
      </c>
      <c r="D5259" s="2">
        <v>2958465</v>
      </c>
      <c r="E5259" s="2">
        <v>45505</v>
      </c>
      <c r="F5259" s="28">
        <v>1848.6</v>
      </c>
      <c r="G5259" t="s">
        <v>3</v>
      </c>
    </row>
    <row r="5260" spans="1:7" x14ac:dyDescent="0.25">
      <c r="A5260" t="s">
        <v>0</v>
      </c>
      <c r="B5260" t="s">
        <v>2141</v>
      </c>
      <c r="C5260">
        <v>7440251</v>
      </c>
      <c r="D5260" s="2">
        <v>2958465</v>
      </c>
      <c r="E5260" s="2">
        <v>45505</v>
      </c>
      <c r="F5260" s="28">
        <v>1848.6</v>
      </c>
      <c r="G5260" t="s">
        <v>3</v>
      </c>
    </row>
    <row r="5261" spans="1:7" x14ac:dyDescent="0.25">
      <c r="A5261" t="s">
        <v>0</v>
      </c>
      <c r="B5261" t="s">
        <v>2141</v>
      </c>
      <c r="C5261">
        <v>7440253</v>
      </c>
      <c r="D5261" s="2">
        <v>2958465</v>
      </c>
      <c r="E5261" s="2">
        <v>45505</v>
      </c>
      <c r="F5261" s="28">
        <v>3522.35</v>
      </c>
      <c r="G5261" t="s">
        <v>3</v>
      </c>
    </row>
    <row r="5262" spans="1:7" x14ac:dyDescent="0.25">
      <c r="A5262" t="s">
        <v>0</v>
      </c>
      <c r="B5262" t="s">
        <v>2141</v>
      </c>
      <c r="C5262">
        <v>7440254</v>
      </c>
      <c r="D5262" s="2">
        <v>2958465</v>
      </c>
      <c r="E5262" s="2">
        <v>45657</v>
      </c>
      <c r="F5262" s="28">
        <v>2880</v>
      </c>
      <c r="G5262" t="s">
        <v>3</v>
      </c>
    </row>
    <row r="5263" spans="1:7" x14ac:dyDescent="0.25">
      <c r="A5263" t="s">
        <v>0</v>
      </c>
      <c r="B5263" t="s">
        <v>2141</v>
      </c>
      <c r="C5263">
        <v>7440256</v>
      </c>
      <c r="D5263" s="2">
        <v>2958465</v>
      </c>
      <c r="E5263" s="2">
        <v>45505</v>
      </c>
      <c r="F5263" s="28">
        <v>3522.35</v>
      </c>
      <c r="G5263" t="s">
        <v>3</v>
      </c>
    </row>
    <row r="5264" spans="1:7" x14ac:dyDescent="0.25">
      <c r="A5264" t="s">
        <v>0</v>
      </c>
      <c r="B5264" t="s">
        <v>2141</v>
      </c>
      <c r="C5264">
        <v>7440265</v>
      </c>
      <c r="D5264" s="2">
        <v>2958465</v>
      </c>
      <c r="E5264" s="2">
        <v>43475</v>
      </c>
      <c r="F5264" s="28">
        <v>2990</v>
      </c>
      <c r="G5264" t="s">
        <v>3</v>
      </c>
    </row>
    <row r="5265" spans="1:7" x14ac:dyDescent="0.25">
      <c r="A5265" t="s">
        <v>0</v>
      </c>
      <c r="B5265" t="s">
        <v>2141</v>
      </c>
      <c r="C5265">
        <v>7440269</v>
      </c>
      <c r="D5265" s="2">
        <v>2958465</v>
      </c>
      <c r="E5265" s="2">
        <v>44083</v>
      </c>
      <c r="F5265" s="28">
        <v>2990</v>
      </c>
      <c r="G5265" t="s">
        <v>3</v>
      </c>
    </row>
    <row r="5266" spans="1:7" x14ac:dyDescent="0.25">
      <c r="A5266" t="s">
        <v>0</v>
      </c>
      <c r="B5266" t="s">
        <v>2141</v>
      </c>
      <c r="C5266">
        <v>7440271</v>
      </c>
      <c r="D5266" s="2">
        <v>2958465</v>
      </c>
      <c r="E5266" s="2">
        <v>45593</v>
      </c>
      <c r="F5266" s="28">
        <v>160</v>
      </c>
      <c r="G5266" t="s">
        <v>18</v>
      </c>
    </row>
    <row r="5267" spans="1:7" x14ac:dyDescent="0.25">
      <c r="A5267" t="s">
        <v>0</v>
      </c>
      <c r="B5267" t="s">
        <v>2141</v>
      </c>
      <c r="C5267">
        <v>7440282</v>
      </c>
      <c r="D5267" s="2">
        <v>2958465</v>
      </c>
      <c r="E5267" s="2">
        <v>45917</v>
      </c>
      <c r="F5267" s="28">
        <v>1848</v>
      </c>
      <c r="G5267" t="s">
        <v>3</v>
      </c>
    </row>
    <row r="5268" spans="1:7" x14ac:dyDescent="0.25">
      <c r="A5268" t="s">
        <v>0</v>
      </c>
      <c r="B5268" t="s">
        <v>2141</v>
      </c>
      <c r="C5268">
        <v>7440400</v>
      </c>
      <c r="D5268" s="2">
        <v>2958465</v>
      </c>
      <c r="E5268" s="2">
        <v>44945</v>
      </c>
      <c r="F5268" s="28">
        <v>165</v>
      </c>
      <c r="G5268" t="s">
        <v>18</v>
      </c>
    </row>
    <row r="5269" spans="1:7" x14ac:dyDescent="0.25">
      <c r="A5269" t="s">
        <v>0</v>
      </c>
      <c r="B5269" t="s">
        <v>2141</v>
      </c>
      <c r="C5269">
        <v>7440401</v>
      </c>
      <c r="D5269" s="2">
        <v>2958465</v>
      </c>
      <c r="E5269" s="2">
        <v>44945</v>
      </c>
      <c r="F5269" s="28">
        <v>165</v>
      </c>
      <c r="G5269" t="s">
        <v>18</v>
      </c>
    </row>
    <row r="5270" spans="1:7" x14ac:dyDescent="0.25">
      <c r="A5270" t="s">
        <v>0</v>
      </c>
      <c r="B5270" t="s">
        <v>2141</v>
      </c>
      <c r="C5270">
        <v>7441000</v>
      </c>
      <c r="D5270" s="2">
        <v>2958465</v>
      </c>
      <c r="E5270" s="2">
        <v>44305</v>
      </c>
      <c r="F5270" s="28">
        <v>144</v>
      </c>
      <c r="G5270" t="s">
        <v>18</v>
      </c>
    </row>
    <row r="5271" spans="1:7" x14ac:dyDescent="0.25">
      <c r="A5271" t="s">
        <v>0</v>
      </c>
      <c r="B5271" t="s">
        <v>2141</v>
      </c>
      <c r="C5271">
        <v>7441400</v>
      </c>
      <c r="D5271" s="2">
        <v>2958465</v>
      </c>
      <c r="E5271" s="2">
        <v>44305</v>
      </c>
      <c r="F5271" s="28">
        <v>148</v>
      </c>
      <c r="G5271" t="s">
        <v>18</v>
      </c>
    </row>
    <row r="5272" spans="1:7" x14ac:dyDescent="0.25">
      <c r="A5272" t="s">
        <v>0</v>
      </c>
      <c r="B5272" t="s">
        <v>2141</v>
      </c>
      <c r="C5272">
        <v>7441401</v>
      </c>
      <c r="D5272" s="2">
        <v>2958465</v>
      </c>
      <c r="E5272" s="2">
        <v>44305</v>
      </c>
      <c r="F5272" s="28">
        <v>148</v>
      </c>
      <c r="G5272" t="s">
        <v>18</v>
      </c>
    </row>
    <row r="5273" spans="1:7" x14ac:dyDescent="0.25">
      <c r="A5273" t="s">
        <v>0</v>
      </c>
      <c r="B5273" t="s">
        <v>2141</v>
      </c>
      <c r="C5273">
        <v>7442000</v>
      </c>
      <c r="D5273" s="2">
        <v>2958465</v>
      </c>
      <c r="E5273" s="2">
        <v>44894</v>
      </c>
      <c r="F5273" s="28">
        <v>296</v>
      </c>
      <c r="G5273" t="s">
        <v>18</v>
      </c>
    </row>
    <row r="5274" spans="1:7" x14ac:dyDescent="0.25">
      <c r="A5274" t="s">
        <v>0</v>
      </c>
      <c r="B5274" t="s">
        <v>2141</v>
      </c>
      <c r="C5274">
        <v>7442183</v>
      </c>
      <c r="D5274" s="2">
        <v>2958465</v>
      </c>
      <c r="E5274" s="2">
        <v>44894</v>
      </c>
      <c r="F5274" s="28">
        <v>299.64999999999998</v>
      </c>
      <c r="G5274" t="s">
        <v>2</v>
      </c>
    </row>
    <row r="5275" spans="1:7" x14ac:dyDescent="0.25">
      <c r="A5275" t="s">
        <v>0</v>
      </c>
      <c r="B5275" t="s">
        <v>2141</v>
      </c>
      <c r="C5275">
        <v>7442184</v>
      </c>
      <c r="D5275" s="2">
        <v>2958465</v>
      </c>
      <c r="E5275" s="2">
        <v>44894</v>
      </c>
      <c r="F5275" s="28">
        <v>299.64999999999998</v>
      </c>
      <c r="G5275" t="s">
        <v>2</v>
      </c>
    </row>
    <row r="5276" spans="1:7" x14ac:dyDescent="0.25">
      <c r="A5276" t="s">
        <v>0</v>
      </c>
      <c r="B5276" t="s">
        <v>2141</v>
      </c>
      <c r="C5276">
        <v>7442211</v>
      </c>
      <c r="D5276" s="2">
        <v>2958465</v>
      </c>
      <c r="E5276" s="2">
        <v>44894</v>
      </c>
      <c r="F5276" s="28">
        <v>1049.0999999999999</v>
      </c>
      <c r="G5276" t="s">
        <v>2</v>
      </c>
    </row>
    <row r="5277" spans="1:7" x14ac:dyDescent="0.25">
      <c r="A5277" t="s">
        <v>0</v>
      </c>
      <c r="B5277" t="s">
        <v>2141</v>
      </c>
      <c r="C5277">
        <v>7442213</v>
      </c>
      <c r="D5277" s="2">
        <v>2958465</v>
      </c>
      <c r="E5277" s="2">
        <v>44894</v>
      </c>
      <c r="F5277" s="28">
        <v>1049.0999999999999</v>
      </c>
      <c r="G5277" t="s">
        <v>2</v>
      </c>
    </row>
    <row r="5278" spans="1:7" x14ac:dyDescent="0.25">
      <c r="A5278" t="s">
        <v>0</v>
      </c>
      <c r="B5278" t="s">
        <v>2141</v>
      </c>
      <c r="C5278">
        <v>7442400</v>
      </c>
      <c r="D5278" s="2">
        <v>2958465</v>
      </c>
      <c r="E5278" s="2">
        <v>44894</v>
      </c>
      <c r="F5278" s="28">
        <v>300</v>
      </c>
      <c r="G5278" t="s">
        <v>18</v>
      </c>
    </row>
    <row r="5279" spans="1:7" x14ac:dyDescent="0.25">
      <c r="A5279" t="s">
        <v>0</v>
      </c>
      <c r="B5279" t="s">
        <v>2141</v>
      </c>
      <c r="C5279">
        <v>7442401</v>
      </c>
      <c r="D5279" s="2">
        <v>2958465</v>
      </c>
      <c r="E5279" s="2">
        <v>44894</v>
      </c>
      <c r="F5279" s="28">
        <v>300</v>
      </c>
      <c r="G5279" t="s">
        <v>18</v>
      </c>
    </row>
    <row r="5280" spans="1:7" x14ac:dyDescent="0.25">
      <c r="A5280" t="s">
        <v>0</v>
      </c>
      <c r="B5280" t="s">
        <v>2141</v>
      </c>
      <c r="C5280">
        <v>7443000</v>
      </c>
      <c r="D5280" s="2">
        <v>2958465</v>
      </c>
      <c r="E5280" s="2">
        <v>44894</v>
      </c>
      <c r="F5280" s="28">
        <v>329</v>
      </c>
      <c r="G5280" t="s">
        <v>18</v>
      </c>
    </row>
    <row r="5281" spans="1:7" x14ac:dyDescent="0.25">
      <c r="A5281" t="s">
        <v>0</v>
      </c>
      <c r="B5281" t="s">
        <v>2141</v>
      </c>
      <c r="C5281">
        <v>7443183</v>
      </c>
      <c r="D5281" s="2">
        <v>2958465</v>
      </c>
      <c r="E5281" s="2">
        <v>44894</v>
      </c>
      <c r="F5281" s="28">
        <v>402.35</v>
      </c>
      <c r="G5281" t="s">
        <v>2</v>
      </c>
    </row>
    <row r="5282" spans="1:7" x14ac:dyDescent="0.25">
      <c r="A5282" t="s">
        <v>0</v>
      </c>
      <c r="B5282" t="s">
        <v>2141</v>
      </c>
      <c r="C5282">
        <v>7443184</v>
      </c>
      <c r="D5282" s="2">
        <v>2958465</v>
      </c>
      <c r="E5282" s="2">
        <v>44894</v>
      </c>
      <c r="F5282" s="28">
        <v>402.35</v>
      </c>
      <c r="G5282" t="s">
        <v>2</v>
      </c>
    </row>
    <row r="5283" spans="1:7" x14ac:dyDescent="0.25">
      <c r="A5283" t="s">
        <v>0</v>
      </c>
      <c r="B5283" t="s">
        <v>2141</v>
      </c>
      <c r="C5283">
        <v>7443211</v>
      </c>
      <c r="D5283" s="2">
        <v>2958465</v>
      </c>
      <c r="E5283" s="2">
        <v>44894</v>
      </c>
      <c r="F5283" s="28">
        <v>1408.55</v>
      </c>
      <c r="G5283" t="s">
        <v>2</v>
      </c>
    </row>
    <row r="5284" spans="1:7" x14ac:dyDescent="0.25">
      <c r="A5284" t="s">
        <v>0</v>
      </c>
      <c r="B5284" t="s">
        <v>2141</v>
      </c>
      <c r="C5284">
        <v>7443213</v>
      </c>
      <c r="D5284" s="2">
        <v>2958465</v>
      </c>
      <c r="E5284" s="2">
        <v>44894</v>
      </c>
      <c r="F5284" s="28">
        <v>1408.55</v>
      </c>
      <c r="G5284" t="s">
        <v>2</v>
      </c>
    </row>
    <row r="5285" spans="1:7" x14ac:dyDescent="0.25">
      <c r="A5285" t="s">
        <v>0</v>
      </c>
      <c r="B5285" t="s">
        <v>2141</v>
      </c>
      <c r="C5285">
        <v>7443400</v>
      </c>
      <c r="D5285" s="2">
        <v>2958465</v>
      </c>
      <c r="E5285" s="2">
        <v>44894</v>
      </c>
      <c r="F5285" s="28">
        <v>333</v>
      </c>
      <c r="G5285" t="s">
        <v>18</v>
      </c>
    </row>
    <row r="5286" spans="1:7" x14ac:dyDescent="0.25">
      <c r="A5286" t="s">
        <v>0</v>
      </c>
      <c r="B5286" t="s">
        <v>2141</v>
      </c>
      <c r="C5286">
        <v>7443401</v>
      </c>
      <c r="D5286" s="2">
        <v>2958465</v>
      </c>
      <c r="E5286" s="2">
        <v>44894</v>
      </c>
      <c r="F5286" s="28">
        <v>333</v>
      </c>
      <c r="G5286" t="s">
        <v>18</v>
      </c>
    </row>
    <row r="5287" spans="1:7" x14ac:dyDescent="0.25">
      <c r="A5287" t="s">
        <v>0</v>
      </c>
      <c r="B5287" t="s">
        <v>2141</v>
      </c>
      <c r="C5287">
        <v>7444000</v>
      </c>
      <c r="D5287" s="2">
        <v>2958465</v>
      </c>
      <c r="E5287" s="2">
        <v>44305</v>
      </c>
      <c r="F5287" s="28">
        <v>157</v>
      </c>
      <c r="G5287" t="s">
        <v>18</v>
      </c>
    </row>
    <row r="5288" spans="1:7" x14ac:dyDescent="0.25">
      <c r="A5288" t="s">
        <v>0</v>
      </c>
      <c r="B5288" t="s">
        <v>2141</v>
      </c>
      <c r="C5288">
        <v>7444183</v>
      </c>
      <c r="D5288" s="2">
        <v>2958465</v>
      </c>
      <c r="E5288" s="2">
        <v>45356</v>
      </c>
      <c r="F5288" s="28">
        <v>267.14999999999998</v>
      </c>
      <c r="G5288" t="s">
        <v>2</v>
      </c>
    </row>
    <row r="5289" spans="1:7" x14ac:dyDescent="0.25">
      <c r="A5289" t="s">
        <v>0</v>
      </c>
      <c r="B5289" t="s">
        <v>2141</v>
      </c>
      <c r="C5289">
        <v>7444184</v>
      </c>
      <c r="D5289" s="2">
        <v>2958465</v>
      </c>
      <c r="E5289" s="2">
        <v>45356</v>
      </c>
      <c r="F5289" s="28">
        <v>267.14999999999998</v>
      </c>
      <c r="G5289" t="s">
        <v>2</v>
      </c>
    </row>
    <row r="5290" spans="1:7" x14ac:dyDescent="0.25">
      <c r="A5290" t="s">
        <v>0</v>
      </c>
      <c r="B5290" t="s">
        <v>2141</v>
      </c>
      <c r="C5290">
        <v>7444233</v>
      </c>
      <c r="D5290" s="2">
        <v>2958465</v>
      </c>
      <c r="E5290" s="2">
        <v>45356</v>
      </c>
      <c r="F5290" s="28">
        <v>1339.65</v>
      </c>
      <c r="G5290" t="s">
        <v>2</v>
      </c>
    </row>
    <row r="5291" spans="1:7" x14ac:dyDescent="0.25">
      <c r="A5291" t="s">
        <v>0</v>
      </c>
      <c r="B5291" t="s">
        <v>2141</v>
      </c>
      <c r="C5291">
        <v>7444234</v>
      </c>
      <c r="D5291" s="2">
        <v>2958465</v>
      </c>
      <c r="E5291" s="2">
        <v>45356</v>
      </c>
      <c r="F5291" s="28">
        <v>1339.65</v>
      </c>
      <c r="G5291" t="s">
        <v>2</v>
      </c>
    </row>
    <row r="5292" spans="1:7" x14ac:dyDescent="0.25">
      <c r="A5292" t="s">
        <v>0</v>
      </c>
      <c r="B5292" t="s">
        <v>2141</v>
      </c>
      <c r="C5292">
        <v>7444242</v>
      </c>
      <c r="D5292" s="2">
        <v>2958465</v>
      </c>
      <c r="E5292" s="2">
        <v>43391</v>
      </c>
      <c r="F5292" s="28">
        <v>2053.35</v>
      </c>
      <c r="G5292" t="s">
        <v>3</v>
      </c>
    </row>
    <row r="5293" spans="1:7" x14ac:dyDescent="0.25">
      <c r="A5293" t="s">
        <v>0</v>
      </c>
      <c r="B5293" t="s">
        <v>2141</v>
      </c>
      <c r="C5293">
        <v>7444251</v>
      </c>
      <c r="D5293" s="2">
        <v>2958465</v>
      </c>
      <c r="E5293" s="2">
        <v>43391</v>
      </c>
      <c r="F5293" s="28">
        <v>1552.85</v>
      </c>
      <c r="G5293" t="s">
        <v>3</v>
      </c>
    </row>
    <row r="5294" spans="1:7" x14ac:dyDescent="0.25">
      <c r="A5294" t="s">
        <v>0</v>
      </c>
      <c r="B5294" t="s">
        <v>2141</v>
      </c>
      <c r="C5294">
        <v>7444252</v>
      </c>
      <c r="D5294" s="2">
        <v>2958465</v>
      </c>
      <c r="E5294" s="2">
        <v>43391</v>
      </c>
      <c r="F5294" s="28">
        <v>1747.85</v>
      </c>
      <c r="G5294" t="s">
        <v>3</v>
      </c>
    </row>
    <row r="5295" spans="1:7" x14ac:dyDescent="0.25">
      <c r="A5295" t="s">
        <v>0</v>
      </c>
      <c r="B5295" t="s">
        <v>2141</v>
      </c>
      <c r="C5295">
        <v>7444277</v>
      </c>
      <c r="D5295" s="2">
        <v>2958465</v>
      </c>
      <c r="E5295" s="2">
        <v>43391</v>
      </c>
      <c r="F5295" s="28">
        <v>1552.85</v>
      </c>
      <c r="G5295" t="s">
        <v>3</v>
      </c>
    </row>
    <row r="5296" spans="1:7" x14ac:dyDescent="0.25">
      <c r="A5296" t="s">
        <v>0</v>
      </c>
      <c r="B5296" t="s">
        <v>2141</v>
      </c>
      <c r="C5296">
        <v>7444278</v>
      </c>
      <c r="D5296" s="2">
        <v>2958465</v>
      </c>
      <c r="E5296" s="2">
        <v>43391</v>
      </c>
      <c r="F5296" s="28">
        <v>1747.85</v>
      </c>
      <c r="G5296" t="s">
        <v>3</v>
      </c>
    </row>
    <row r="5297" spans="1:7" x14ac:dyDescent="0.25">
      <c r="A5297" t="s">
        <v>0</v>
      </c>
      <c r="B5297" t="s">
        <v>2141</v>
      </c>
      <c r="C5297">
        <v>7444400</v>
      </c>
      <c r="D5297" s="2">
        <v>2958465</v>
      </c>
      <c r="E5297" s="2">
        <v>44305</v>
      </c>
      <c r="F5297" s="28">
        <v>161</v>
      </c>
      <c r="G5297" t="s">
        <v>18</v>
      </c>
    </row>
    <row r="5298" spans="1:7" x14ac:dyDescent="0.25">
      <c r="A5298" t="s">
        <v>0</v>
      </c>
      <c r="B5298" t="s">
        <v>2141</v>
      </c>
      <c r="C5298">
        <v>7444401</v>
      </c>
      <c r="D5298" s="2">
        <v>2958465</v>
      </c>
      <c r="E5298" s="2">
        <v>44305</v>
      </c>
      <c r="F5298" s="28">
        <v>161</v>
      </c>
      <c r="G5298" t="s">
        <v>18</v>
      </c>
    </row>
    <row r="5299" spans="1:7" x14ac:dyDescent="0.25">
      <c r="A5299" t="s">
        <v>0</v>
      </c>
      <c r="B5299" t="s">
        <v>2141</v>
      </c>
      <c r="C5299">
        <v>7444683</v>
      </c>
      <c r="D5299" s="2">
        <v>2958465</v>
      </c>
      <c r="E5299" s="2">
        <v>43391</v>
      </c>
      <c r="F5299" s="28">
        <v>200.85</v>
      </c>
      <c r="G5299" t="s">
        <v>2</v>
      </c>
    </row>
    <row r="5300" spans="1:7" x14ac:dyDescent="0.25">
      <c r="A5300" t="s">
        <v>0</v>
      </c>
      <c r="B5300" t="s">
        <v>2141</v>
      </c>
      <c r="C5300">
        <v>7444684</v>
      </c>
      <c r="D5300" s="2">
        <v>2958465</v>
      </c>
      <c r="E5300" s="2">
        <v>43391</v>
      </c>
      <c r="F5300" s="28">
        <v>200.85</v>
      </c>
      <c r="G5300" t="s">
        <v>2</v>
      </c>
    </row>
    <row r="5301" spans="1:7" x14ac:dyDescent="0.25">
      <c r="A5301" t="s">
        <v>0</v>
      </c>
      <c r="B5301" t="s">
        <v>2141</v>
      </c>
      <c r="C5301">
        <v>7444742</v>
      </c>
      <c r="D5301" s="2">
        <v>2958465</v>
      </c>
      <c r="E5301" s="2">
        <v>43391</v>
      </c>
      <c r="F5301" s="28">
        <v>1903.85</v>
      </c>
      <c r="G5301" t="s">
        <v>3</v>
      </c>
    </row>
    <row r="5302" spans="1:7" x14ac:dyDescent="0.25">
      <c r="A5302" t="s">
        <v>0</v>
      </c>
      <c r="B5302" t="s">
        <v>2141</v>
      </c>
      <c r="C5302">
        <v>7444751</v>
      </c>
      <c r="D5302" s="2">
        <v>2958465</v>
      </c>
      <c r="E5302" s="2">
        <v>43391</v>
      </c>
      <c r="F5302" s="28">
        <v>1435.85</v>
      </c>
      <c r="G5302" t="s">
        <v>3</v>
      </c>
    </row>
    <row r="5303" spans="1:7" x14ac:dyDescent="0.25">
      <c r="A5303" t="s">
        <v>0</v>
      </c>
      <c r="B5303" t="s">
        <v>2141</v>
      </c>
      <c r="C5303">
        <v>7444752</v>
      </c>
      <c r="D5303" s="2">
        <v>2958465</v>
      </c>
      <c r="E5303" s="2">
        <v>43391</v>
      </c>
      <c r="F5303" s="28">
        <v>1617.85</v>
      </c>
      <c r="G5303" t="s">
        <v>3</v>
      </c>
    </row>
    <row r="5304" spans="1:7" x14ac:dyDescent="0.25">
      <c r="A5304" t="s">
        <v>0</v>
      </c>
      <c r="B5304" t="s">
        <v>2141</v>
      </c>
      <c r="C5304">
        <v>7444777</v>
      </c>
      <c r="D5304" s="2">
        <v>2958465</v>
      </c>
      <c r="E5304" s="2">
        <v>43391</v>
      </c>
      <c r="F5304" s="28">
        <v>1435.85</v>
      </c>
      <c r="G5304" t="s">
        <v>3</v>
      </c>
    </row>
    <row r="5305" spans="1:7" x14ac:dyDescent="0.25">
      <c r="A5305" t="s">
        <v>0</v>
      </c>
      <c r="B5305" t="s">
        <v>2141</v>
      </c>
      <c r="C5305">
        <v>7444778</v>
      </c>
      <c r="D5305" s="2">
        <v>2958465</v>
      </c>
      <c r="E5305" s="2">
        <v>43391</v>
      </c>
      <c r="F5305" s="28">
        <v>1617.85</v>
      </c>
      <c r="G5305" t="s">
        <v>3</v>
      </c>
    </row>
    <row r="5306" spans="1:7" x14ac:dyDescent="0.25">
      <c r="A5306" t="s">
        <v>0</v>
      </c>
      <c r="B5306" t="s">
        <v>2141</v>
      </c>
      <c r="C5306">
        <v>7445000</v>
      </c>
      <c r="D5306" s="2">
        <v>2958465</v>
      </c>
      <c r="E5306" s="2">
        <v>44105</v>
      </c>
      <c r="F5306" s="28">
        <v>126</v>
      </c>
      <c r="G5306" t="s">
        <v>18</v>
      </c>
    </row>
    <row r="5307" spans="1:7" x14ac:dyDescent="0.25">
      <c r="A5307" t="s">
        <v>0</v>
      </c>
      <c r="B5307" t="s">
        <v>2141</v>
      </c>
      <c r="C5307">
        <v>7445183</v>
      </c>
      <c r="D5307" s="2">
        <v>2958465</v>
      </c>
      <c r="E5307" s="2">
        <v>43372</v>
      </c>
      <c r="F5307" s="28">
        <v>178.75</v>
      </c>
      <c r="G5307" t="s">
        <v>2</v>
      </c>
    </row>
    <row r="5308" spans="1:7" x14ac:dyDescent="0.25">
      <c r="A5308" t="s">
        <v>0</v>
      </c>
      <c r="B5308" t="s">
        <v>2141</v>
      </c>
      <c r="C5308">
        <v>7445184</v>
      </c>
      <c r="D5308" s="2">
        <v>2958465</v>
      </c>
      <c r="E5308" s="2">
        <v>43372</v>
      </c>
      <c r="F5308" s="28">
        <v>178.75</v>
      </c>
      <c r="G5308" t="s">
        <v>2</v>
      </c>
    </row>
    <row r="5309" spans="1:7" x14ac:dyDescent="0.25">
      <c r="A5309" t="s">
        <v>0</v>
      </c>
      <c r="B5309" t="s">
        <v>2141</v>
      </c>
      <c r="C5309">
        <v>7445221</v>
      </c>
      <c r="D5309" s="2">
        <v>2958465</v>
      </c>
      <c r="E5309" s="2">
        <v>43372</v>
      </c>
      <c r="F5309" s="28">
        <v>702</v>
      </c>
      <c r="G5309" t="s">
        <v>2</v>
      </c>
    </row>
    <row r="5310" spans="1:7" x14ac:dyDescent="0.25">
      <c r="A5310" t="s">
        <v>0</v>
      </c>
      <c r="B5310" t="s">
        <v>2141</v>
      </c>
      <c r="C5310">
        <v>7445222</v>
      </c>
      <c r="D5310" s="2">
        <v>2958465</v>
      </c>
      <c r="E5310" s="2">
        <v>43372</v>
      </c>
      <c r="F5310" s="28">
        <v>702</v>
      </c>
      <c r="G5310" t="s">
        <v>2</v>
      </c>
    </row>
    <row r="5311" spans="1:7" x14ac:dyDescent="0.25">
      <c r="A5311" t="s">
        <v>0</v>
      </c>
      <c r="B5311" t="s">
        <v>2141</v>
      </c>
      <c r="C5311">
        <v>7445400</v>
      </c>
      <c r="D5311" s="2">
        <v>2958465</v>
      </c>
      <c r="E5311" s="2">
        <v>44305</v>
      </c>
      <c r="F5311" s="28">
        <v>130</v>
      </c>
      <c r="G5311" t="s">
        <v>18</v>
      </c>
    </row>
    <row r="5312" spans="1:7" x14ac:dyDescent="0.25">
      <c r="A5312" t="s">
        <v>0</v>
      </c>
      <c r="B5312" t="s">
        <v>2141</v>
      </c>
      <c r="C5312">
        <v>7445401</v>
      </c>
      <c r="D5312" s="2">
        <v>2958465</v>
      </c>
      <c r="E5312" s="2">
        <v>44305</v>
      </c>
      <c r="F5312" s="28">
        <v>130</v>
      </c>
      <c r="G5312" t="s">
        <v>18</v>
      </c>
    </row>
    <row r="5313" spans="1:7" x14ac:dyDescent="0.25">
      <c r="A5313" t="s">
        <v>0</v>
      </c>
      <c r="B5313" t="s">
        <v>2141</v>
      </c>
      <c r="C5313">
        <v>7445683</v>
      </c>
      <c r="D5313" s="2">
        <v>2958465</v>
      </c>
      <c r="E5313" s="2">
        <v>43372</v>
      </c>
      <c r="F5313" s="28">
        <v>157.30000000000001</v>
      </c>
      <c r="G5313" t="s">
        <v>2</v>
      </c>
    </row>
    <row r="5314" spans="1:7" x14ac:dyDescent="0.25">
      <c r="A5314" t="s">
        <v>0</v>
      </c>
      <c r="B5314" t="s">
        <v>2141</v>
      </c>
      <c r="C5314">
        <v>7445684</v>
      </c>
      <c r="D5314" s="2">
        <v>2958465</v>
      </c>
      <c r="E5314" s="2">
        <v>43372</v>
      </c>
      <c r="F5314" s="28">
        <v>157.30000000000001</v>
      </c>
      <c r="G5314" t="s">
        <v>2</v>
      </c>
    </row>
    <row r="5315" spans="1:7" x14ac:dyDescent="0.25">
      <c r="A5315" t="s">
        <v>0</v>
      </c>
      <c r="B5315" t="s">
        <v>2141</v>
      </c>
      <c r="C5315">
        <v>7445721</v>
      </c>
      <c r="D5315" s="2">
        <v>2958465</v>
      </c>
      <c r="E5315" s="2">
        <v>43372</v>
      </c>
      <c r="F5315" s="28">
        <v>620.75</v>
      </c>
      <c r="G5315" t="s">
        <v>2</v>
      </c>
    </row>
    <row r="5316" spans="1:7" x14ac:dyDescent="0.25">
      <c r="A5316" t="s">
        <v>0</v>
      </c>
      <c r="B5316" t="s">
        <v>2141</v>
      </c>
      <c r="C5316">
        <v>7445722</v>
      </c>
      <c r="D5316" s="2">
        <v>2958465</v>
      </c>
      <c r="E5316" s="2">
        <v>43372</v>
      </c>
      <c r="F5316" s="28">
        <v>620.75</v>
      </c>
      <c r="G5316" t="s">
        <v>2</v>
      </c>
    </row>
    <row r="5317" spans="1:7" x14ac:dyDescent="0.25">
      <c r="A5317" t="s">
        <v>0</v>
      </c>
      <c r="B5317" t="s">
        <v>2141</v>
      </c>
      <c r="C5317">
        <v>7446000</v>
      </c>
      <c r="D5317" s="2">
        <v>2958465</v>
      </c>
      <c r="E5317" s="2">
        <v>44105</v>
      </c>
      <c r="F5317" s="28">
        <v>136</v>
      </c>
      <c r="G5317" t="s">
        <v>18</v>
      </c>
    </row>
    <row r="5318" spans="1:7" x14ac:dyDescent="0.25">
      <c r="A5318" t="s">
        <v>0</v>
      </c>
      <c r="B5318" t="s">
        <v>2141</v>
      </c>
      <c r="C5318">
        <v>7446183</v>
      </c>
      <c r="D5318" s="2">
        <v>2958465</v>
      </c>
      <c r="E5318" s="2">
        <v>43372</v>
      </c>
      <c r="F5318" s="28">
        <v>188.5</v>
      </c>
      <c r="G5318" t="s">
        <v>2</v>
      </c>
    </row>
    <row r="5319" spans="1:7" x14ac:dyDescent="0.25">
      <c r="A5319" t="s">
        <v>0</v>
      </c>
      <c r="B5319" t="s">
        <v>2141</v>
      </c>
      <c r="C5319">
        <v>7446184</v>
      </c>
      <c r="D5319" s="2">
        <v>2958465</v>
      </c>
      <c r="E5319" s="2">
        <v>43372</v>
      </c>
      <c r="F5319" s="28">
        <v>188.5</v>
      </c>
      <c r="G5319" t="s">
        <v>2</v>
      </c>
    </row>
    <row r="5320" spans="1:7" x14ac:dyDescent="0.25">
      <c r="A5320" t="s">
        <v>0</v>
      </c>
      <c r="B5320" t="s">
        <v>2141</v>
      </c>
      <c r="C5320">
        <v>7446193</v>
      </c>
      <c r="D5320" s="2">
        <v>2958465</v>
      </c>
      <c r="E5320" s="2">
        <v>43372</v>
      </c>
      <c r="F5320" s="28">
        <v>464.75</v>
      </c>
      <c r="G5320" t="s">
        <v>2</v>
      </c>
    </row>
    <row r="5321" spans="1:7" x14ac:dyDescent="0.25">
      <c r="A5321" t="s">
        <v>0</v>
      </c>
      <c r="B5321" t="s">
        <v>2141</v>
      </c>
      <c r="C5321">
        <v>7446195</v>
      </c>
      <c r="D5321" s="2">
        <v>2958465</v>
      </c>
      <c r="E5321" s="2">
        <v>43372</v>
      </c>
      <c r="F5321" s="28">
        <v>464.75</v>
      </c>
      <c r="G5321" t="s">
        <v>2</v>
      </c>
    </row>
    <row r="5322" spans="1:7" x14ac:dyDescent="0.25">
      <c r="A5322" t="s">
        <v>0</v>
      </c>
      <c r="B5322" t="s">
        <v>2141</v>
      </c>
      <c r="C5322">
        <v>7446271</v>
      </c>
      <c r="D5322" s="2">
        <v>2958465</v>
      </c>
      <c r="E5322" s="2">
        <v>43372</v>
      </c>
      <c r="F5322" s="28">
        <v>198</v>
      </c>
      <c r="G5322" t="s">
        <v>18</v>
      </c>
    </row>
    <row r="5323" spans="1:7" x14ac:dyDescent="0.25">
      <c r="A5323" t="s">
        <v>0</v>
      </c>
      <c r="B5323" t="s">
        <v>2141</v>
      </c>
      <c r="C5323">
        <v>7446400</v>
      </c>
      <c r="D5323" s="2">
        <v>2958465</v>
      </c>
      <c r="E5323" s="2">
        <v>44305</v>
      </c>
      <c r="F5323" s="28">
        <v>140</v>
      </c>
      <c r="G5323" t="s">
        <v>18</v>
      </c>
    </row>
    <row r="5324" spans="1:7" x14ac:dyDescent="0.25">
      <c r="A5324" t="s">
        <v>0</v>
      </c>
      <c r="B5324" t="s">
        <v>2141</v>
      </c>
      <c r="C5324">
        <v>7446401</v>
      </c>
      <c r="D5324" s="2">
        <v>2958465</v>
      </c>
      <c r="E5324" s="2">
        <v>44305</v>
      </c>
      <c r="F5324" s="28">
        <v>140</v>
      </c>
      <c r="G5324" t="s">
        <v>18</v>
      </c>
    </row>
    <row r="5325" spans="1:7" x14ac:dyDescent="0.25">
      <c r="A5325" t="s">
        <v>0</v>
      </c>
      <c r="B5325" t="s">
        <v>2141</v>
      </c>
      <c r="C5325">
        <v>7446683</v>
      </c>
      <c r="D5325" s="2">
        <v>2958465</v>
      </c>
      <c r="E5325" s="2">
        <v>43372</v>
      </c>
      <c r="F5325" s="28">
        <v>169</v>
      </c>
      <c r="G5325" t="s">
        <v>2</v>
      </c>
    </row>
    <row r="5326" spans="1:7" x14ac:dyDescent="0.25">
      <c r="A5326" t="s">
        <v>0</v>
      </c>
      <c r="B5326" t="s">
        <v>2141</v>
      </c>
      <c r="C5326">
        <v>7446684</v>
      </c>
      <c r="D5326" s="2">
        <v>2958465</v>
      </c>
      <c r="E5326" s="2">
        <v>43372</v>
      </c>
      <c r="F5326" s="28">
        <v>169</v>
      </c>
      <c r="G5326" t="s">
        <v>2</v>
      </c>
    </row>
    <row r="5327" spans="1:7" x14ac:dyDescent="0.25">
      <c r="A5327" t="s">
        <v>0</v>
      </c>
      <c r="B5327" t="s">
        <v>2141</v>
      </c>
      <c r="C5327">
        <v>7446693</v>
      </c>
      <c r="D5327" s="2">
        <v>2958465</v>
      </c>
      <c r="E5327" s="2">
        <v>43372</v>
      </c>
      <c r="F5327" s="28">
        <v>414.05</v>
      </c>
      <c r="G5327" t="s">
        <v>2</v>
      </c>
    </row>
    <row r="5328" spans="1:7" x14ac:dyDescent="0.25">
      <c r="A5328" t="s">
        <v>0</v>
      </c>
      <c r="B5328" t="s">
        <v>2141</v>
      </c>
      <c r="C5328">
        <v>7446695</v>
      </c>
      <c r="D5328" s="2">
        <v>2958465</v>
      </c>
      <c r="E5328" s="2">
        <v>43372</v>
      </c>
      <c r="F5328" s="28">
        <v>414.05</v>
      </c>
      <c r="G5328" t="s">
        <v>2</v>
      </c>
    </row>
    <row r="5329" spans="1:7" x14ac:dyDescent="0.25">
      <c r="A5329" t="s">
        <v>0</v>
      </c>
      <c r="B5329" t="s">
        <v>2141</v>
      </c>
      <c r="C5329">
        <v>7447000</v>
      </c>
      <c r="D5329" s="2">
        <v>2958465</v>
      </c>
      <c r="E5329" s="2">
        <v>44305</v>
      </c>
      <c r="F5329" s="28">
        <v>232</v>
      </c>
      <c r="G5329" t="s">
        <v>18</v>
      </c>
    </row>
    <row r="5330" spans="1:7" x14ac:dyDescent="0.25">
      <c r="A5330" t="s">
        <v>0</v>
      </c>
      <c r="B5330" t="s">
        <v>2141</v>
      </c>
      <c r="C5330">
        <v>7447400</v>
      </c>
      <c r="D5330" s="2">
        <v>2958465</v>
      </c>
      <c r="E5330" s="2">
        <v>44305</v>
      </c>
      <c r="F5330" s="28">
        <v>236</v>
      </c>
      <c r="G5330" t="s">
        <v>18</v>
      </c>
    </row>
    <row r="5331" spans="1:7" x14ac:dyDescent="0.25">
      <c r="A5331" t="s">
        <v>0</v>
      </c>
      <c r="B5331" t="s">
        <v>2141</v>
      </c>
      <c r="C5331">
        <v>7447401</v>
      </c>
      <c r="D5331" s="2">
        <v>2958465</v>
      </c>
      <c r="E5331" s="2">
        <v>44305</v>
      </c>
      <c r="F5331" s="28">
        <v>236</v>
      </c>
      <c r="G5331" t="s">
        <v>18</v>
      </c>
    </row>
    <row r="5332" spans="1:7" x14ac:dyDescent="0.25">
      <c r="A5332" t="s">
        <v>0</v>
      </c>
      <c r="B5332" t="s">
        <v>2141</v>
      </c>
      <c r="C5332">
        <v>7448000</v>
      </c>
      <c r="D5332" s="2">
        <v>2958465</v>
      </c>
      <c r="E5332" s="2">
        <v>44713</v>
      </c>
      <c r="F5332" s="28">
        <v>322</v>
      </c>
      <c r="G5332" t="s">
        <v>18</v>
      </c>
    </row>
    <row r="5333" spans="1:7" x14ac:dyDescent="0.25">
      <c r="A5333" t="s">
        <v>0</v>
      </c>
      <c r="B5333" t="s">
        <v>2141</v>
      </c>
      <c r="C5333">
        <v>7448137</v>
      </c>
      <c r="D5333" s="2">
        <v>2958465</v>
      </c>
      <c r="E5333" s="2">
        <v>44713</v>
      </c>
      <c r="F5333" s="28">
        <v>2041</v>
      </c>
      <c r="G5333" t="s">
        <v>2</v>
      </c>
    </row>
    <row r="5334" spans="1:7" x14ac:dyDescent="0.25">
      <c r="A5334" t="s">
        <v>0</v>
      </c>
      <c r="B5334" t="s">
        <v>2141</v>
      </c>
      <c r="C5334">
        <v>7448138</v>
      </c>
      <c r="D5334" s="2">
        <v>2958465</v>
      </c>
      <c r="E5334" s="2">
        <v>44713</v>
      </c>
      <c r="F5334" s="28">
        <v>2041</v>
      </c>
      <c r="G5334" t="s">
        <v>2</v>
      </c>
    </row>
    <row r="5335" spans="1:7" x14ac:dyDescent="0.25">
      <c r="A5335" t="s">
        <v>0</v>
      </c>
      <c r="B5335" t="s">
        <v>2141</v>
      </c>
      <c r="C5335">
        <v>7448183</v>
      </c>
      <c r="D5335" s="2">
        <v>2958465</v>
      </c>
      <c r="E5335" s="2">
        <v>44713</v>
      </c>
      <c r="F5335" s="28">
        <v>443.95</v>
      </c>
      <c r="G5335" t="s">
        <v>2</v>
      </c>
    </row>
    <row r="5336" spans="1:7" x14ac:dyDescent="0.25">
      <c r="A5336" t="s">
        <v>0</v>
      </c>
      <c r="B5336" t="s">
        <v>2141</v>
      </c>
      <c r="C5336">
        <v>7448184</v>
      </c>
      <c r="D5336" s="2">
        <v>2958465</v>
      </c>
      <c r="E5336" s="2">
        <v>44713</v>
      </c>
      <c r="F5336" s="28">
        <v>443.95</v>
      </c>
      <c r="G5336" t="s">
        <v>2</v>
      </c>
    </row>
    <row r="5337" spans="1:7" x14ac:dyDescent="0.25">
      <c r="A5337" t="s">
        <v>0</v>
      </c>
      <c r="B5337" t="s">
        <v>2141</v>
      </c>
      <c r="C5337">
        <v>7448400</v>
      </c>
      <c r="D5337" s="2">
        <v>2958465</v>
      </c>
      <c r="E5337" s="2">
        <v>44713</v>
      </c>
      <c r="F5337" s="28">
        <v>326</v>
      </c>
      <c r="G5337" t="s">
        <v>18</v>
      </c>
    </row>
    <row r="5338" spans="1:7" x14ac:dyDescent="0.25">
      <c r="A5338" t="s">
        <v>0</v>
      </c>
      <c r="B5338" t="s">
        <v>2141</v>
      </c>
      <c r="C5338">
        <v>7448401</v>
      </c>
      <c r="D5338" s="2">
        <v>2958465</v>
      </c>
      <c r="E5338" s="2">
        <v>44713</v>
      </c>
      <c r="F5338" s="28">
        <v>326</v>
      </c>
      <c r="G5338" t="s">
        <v>18</v>
      </c>
    </row>
    <row r="5339" spans="1:7" x14ac:dyDescent="0.25">
      <c r="A5339" t="s">
        <v>0</v>
      </c>
      <c r="B5339" t="s">
        <v>2141</v>
      </c>
      <c r="C5339">
        <v>7448637</v>
      </c>
      <c r="D5339" s="2">
        <v>2958465</v>
      </c>
      <c r="E5339" s="2">
        <v>43344</v>
      </c>
      <c r="F5339" s="28">
        <v>1817.4</v>
      </c>
      <c r="G5339" t="s">
        <v>2</v>
      </c>
    </row>
    <row r="5340" spans="1:7" x14ac:dyDescent="0.25">
      <c r="A5340" t="s">
        <v>0</v>
      </c>
      <c r="B5340" t="s">
        <v>2141</v>
      </c>
      <c r="C5340">
        <v>7448638</v>
      </c>
      <c r="D5340" s="2">
        <v>2958465</v>
      </c>
      <c r="E5340" s="2">
        <v>43344</v>
      </c>
      <c r="F5340" s="28">
        <v>1817.4</v>
      </c>
      <c r="G5340" t="s">
        <v>2</v>
      </c>
    </row>
    <row r="5341" spans="1:7" x14ac:dyDescent="0.25">
      <c r="A5341" t="s">
        <v>0</v>
      </c>
      <c r="B5341" t="s">
        <v>2141</v>
      </c>
      <c r="C5341">
        <v>7448683</v>
      </c>
      <c r="D5341" s="2">
        <v>2958465</v>
      </c>
      <c r="E5341" s="2">
        <v>43344</v>
      </c>
      <c r="F5341" s="28">
        <v>395.2</v>
      </c>
      <c r="G5341" t="s">
        <v>2</v>
      </c>
    </row>
    <row r="5342" spans="1:7" x14ac:dyDescent="0.25">
      <c r="A5342" t="s">
        <v>0</v>
      </c>
      <c r="B5342" t="s">
        <v>2141</v>
      </c>
      <c r="C5342">
        <v>7448684</v>
      </c>
      <c r="D5342" s="2">
        <v>2958465</v>
      </c>
      <c r="E5342" s="2">
        <v>43344</v>
      </c>
      <c r="F5342" s="28">
        <v>395.2</v>
      </c>
      <c r="G5342" t="s">
        <v>2</v>
      </c>
    </row>
    <row r="5343" spans="1:7" x14ac:dyDescent="0.25">
      <c r="A5343" t="s">
        <v>0</v>
      </c>
      <c r="B5343" t="s">
        <v>2141</v>
      </c>
      <c r="C5343">
        <v>7449000</v>
      </c>
      <c r="D5343" s="2">
        <v>2958465</v>
      </c>
      <c r="E5343" s="2">
        <v>44713</v>
      </c>
      <c r="F5343" s="28">
        <v>344</v>
      </c>
      <c r="G5343" t="s">
        <v>18</v>
      </c>
    </row>
    <row r="5344" spans="1:7" x14ac:dyDescent="0.25">
      <c r="A5344" t="s">
        <v>0</v>
      </c>
      <c r="B5344" t="s">
        <v>2141</v>
      </c>
      <c r="C5344">
        <v>7449137</v>
      </c>
      <c r="D5344" s="2">
        <v>2958465</v>
      </c>
      <c r="E5344" s="2">
        <v>44713</v>
      </c>
      <c r="F5344" s="28">
        <v>2142.4</v>
      </c>
      <c r="G5344" t="s">
        <v>2</v>
      </c>
    </row>
    <row r="5345" spans="1:7" x14ac:dyDescent="0.25">
      <c r="A5345" t="s">
        <v>0</v>
      </c>
      <c r="B5345" t="s">
        <v>2141</v>
      </c>
      <c r="C5345">
        <v>7449138</v>
      </c>
      <c r="D5345" s="2">
        <v>2958465</v>
      </c>
      <c r="E5345" s="2">
        <v>44713</v>
      </c>
      <c r="F5345" s="28">
        <v>2142.4</v>
      </c>
      <c r="G5345" t="s">
        <v>2</v>
      </c>
    </row>
    <row r="5346" spans="1:7" x14ac:dyDescent="0.25">
      <c r="A5346" t="s">
        <v>0</v>
      </c>
      <c r="B5346" t="s">
        <v>2141</v>
      </c>
      <c r="C5346">
        <v>7449183</v>
      </c>
      <c r="D5346" s="2">
        <v>2958465</v>
      </c>
      <c r="E5346" s="2">
        <v>44713</v>
      </c>
      <c r="F5346" s="28">
        <v>465.4</v>
      </c>
      <c r="G5346" t="s">
        <v>2</v>
      </c>
    </row>
    <row r="5347" spans="1:7" x14ac:dyDescent="0.25">
      <c r="A5347" t="s">
        <v>0</v>
      </c>
      <c r="B5347" t="s">
        <v>2141</v>
      </c>
      <c r="C5347">
        <v>7449184</v>
      </c>
      <c r="D5347" s="2">
        <v>2958465</v>
      </c>
      <c r="E5347" s="2">
        <v>44713</v>
      </c>
      <c r="F5347" s="28">
        <v>465.4</v>
      </c>
      <c r="G5347" t="s">
        <v>2</v>
      </c>
    </row>
    <row r="5348" spans="1:7" x14ac:dyDescent="0.25">
      <c r="A5348" t="s">
        <v>0</v>
      </c>
      <c r="B5348" t="s">
        <v>2141</v>
      </c>
      <c r="C5348">
        <v>7449400</v>
      </c>
      <c r="D5348" s="2">
        <v>2958465</v>
      </c>
      <c r="E5348" s="2">
        <v>44713</v>
      </c>
      <c r="F5348" s="28">
        <v>348</v>
      </c>
      <c r="G5348" t="s">
        <v>18</v>
      </c>
    </row>
    <row r="5349" spans="1:7" x14ac:dyDescent="0.25">
      <c r="A5349" t="s">
        <v>0</v>
      </c>
      <c r="B5349" t="s">
        <v>2141</v>
      </c>
      <c r="C5349">
        <v>7449401</v>
      </c>
      <c r="D5349" s="2">
        <v>2958465</v>
      </c>
      <c r="E5349" s="2">
        <v>44713</v>
      </c>
      <c r="F5349" s="28">
        <v>348</v>
      </c>
      <c r="G5349" t="s">
        <v>18</v>
      </c>
    </row>
    <row r="5350" spans="1:7" x14ac:dyDescent="0.25">
      <c r="A5350" t="s">
        <v>0</v>
      </c>
      <c r="B5350" t="s">
        <v>2141</v>
      </c>
      <c r="C5350">
        <v>7449637</v>
      </c>
      <c r="D5350" s="2">
        <v>2958465</v>
      </c>
      <c r="E5350" s="2">
        <v>43344</v>
      </c>
      <c r="F5350" s="28">
        <v>1918.8</v>
      </c>
      <c r="G5350" t="s">
        <v>2</v>
      </c>
    </row>
    <row r="5351" spans="1:7" x14ac:dyDescent="0.25">
      <c r="A5351" t="s">
        <v>0</v>
      </c>
      <c r="B5351" t="s">
        <v>2141</v>
      </c>
      <c r="C5351">
        <v>7449638</v>
      </c>
      <c r="D5351" s="2">
        <v>2958465</v>
      </c>
      <c r="E5351" s="2">
        <v>43344</v>
      </c>
      <c r="F5351" s="28">
        <v>1918.8</v>
      </c>
      <c r="G5351" t="s">
        <v>2</v>
      </c>
    </row>
    <row r="5352" spans="1:7" x14ac:dyDescent="0.25">
      <c r="A5352" t="s">
        <v>0</v>
      </c>
      <c r="B5352" t="s">
        <v>2141</v>
      </c>
      <c r="C5352">
        <v>7449683</v>
      </c>
      <c r="D5352" s="2">
        <v>2958465</v>
      </c>
      <c r="E5352" s="2">
        <v>43344</v>
      </c>
      <c r="F5352" s="28">
        <v>416.65</v>
      </c>
      <c r="G5352" t="s">
        <v>2</v>
      </c>
    </row>
    <row r="5353" spans="1:7" x14ac:dyDescent="0.25">
      <c r="A5353" t="s">
        <v>0</v>
      </c>
      <c r="B5353" t="s">
        <v>2141</v>
      </c>
      <c r="C5353">
        <v>7449684</v>
      </c>
      <c r="D5353" s="2">
        <v>2958465</v>
      </c>
      <c r="E5353" s="2">
        <v>43344</v>
      </c>
      <c r="F5353" s="28">
        <v>416.65</v>
      </c>
      <c r="G5353" t="s">
        <v>2</v>
      </c>
    </row>
    <row r="5354" spans="1:7" x14ac:dyDescent="0.25">
      <c r="A5354" t="s">
        <v>0</v>
      </c>
      <c r="B5354" t="s">
        <v>2141</v>
      </c>
      <c r="C5354">
        <v>7450000</v>
      </c>
      <c r="D5354" s="2">
        <v>2958465</v>
      </c>
      <c r="E5354" s="2">
        <v>43195</v>
      </c>
      <c r="F5354" s="28">
        <v>173</v>
      </c>
      <c r="G5354" t="s">
        <v>18</v>
      </c>
    </row>
    <row r="5355" spans="1:7" x14ac:dyDescent="0.25">
      <c r="A5355" t="s">
        <v>0</v>
      </c>
      <c r="B5355" t="s">
        <v>2141</v>
      </c>
      <c r="C5355">
        <v>7450163</v>
      </c>
      <c r="D5355" s="2">
        <v>2958465</v>
      </c>
      <c r="E5355" s="2">
        <v>44299</v>
      </c>
      <c r="F5355" s="28">
        <v>58.5</v>
      </c>
      <c r="G5355" t="s">
        <v>2</v>
      </c>
    </row>
    <row r="5356" spans="1:7" x14ac:dyDescent="0.25">
      <c r="A5356" t="s">
        <v>0</v>
      </c>
      <c r="B5356" t="s">
        <v>2141</v>
      </c>
      <c r="C5356">
        <v>7450164</v>
      </c>
      <c r="D5356" s="2">
        <v>2958465</v>
      </c>
      <c r="E5356" s="2">
        <v>44299</v>
      </c>
      <c r="F5356" s="28">
        <v>58.5</v>
      </c>
      <c r="G5356" t="s">
        <v>2</v>
      </c>
    </row>
    <row r="5357" spans="1:7" x14ac:dyDescent="0.25">
      <c r="A5357" t="s">
        <v>0</v>
      </c>
      <c r="B5357" t="s">
        <v>2141</v>
      </c>
      <c r="C5357">
        <v>7450183</v>
      </c>
      <c r="D5357" s="2">
        <v>2958465</v>
      </c>
      <c r="E5357" s="2">
        <v>44299</v>
      </c>
      <c r="F5357" s="28">
        <v>215.15</v>
      </c>
      <c r="G5357" t="s">
        <v>2</v>
      </c>
    </row>
    <row r="5358" spans="1:7" x14ac:dyDescent="0.25">
      <c r="A5358" t="s">
        <v>0</v>
      </c>
      <c r="B5358" t="s">
        <v>2141</v>
      </c>
      <c r="C5358">
        <v>7450184</v>
      </c>
      <c r="D5358" s="2">
        <v>2958465</v>
      </c>
      <c r="E5358" s="2">
        <v>44299</v>
      </c>
      <c r="F5358" s="28">
        <v>215.15</v>
      </c>
      <c r="G5358" t="s">
        <v>2</v>
      </c>
    </row>
    <row r="5359" spans="1:7" x14ac:dyDescent="0.25">
      <c r="A5359" t="s">
        <v>0</v>
      </c>
      <c r="B5359" t="s">
        <v>2141</v>
      </c>
      <c r="C5359">
        <v>7450201</v>
      </c>
      <c r="D5359" s="2">
        <v>2958465</v>
      </c>
      <c r="E5359" s="2">
        <v>44299</v>
      </c>
      <c r="F5359" s="28">
        <v>629.85</v>
      </c>
      <c r="G5359" t="s">
        <v>2</v>
      </c>
    </row>
    <row r="5360" spans="1:7" x14ac:dyDescent="0.25">
      <c r="A5360" t="s">
        <v>0</v>
      </c>
      <c r="B5360" t="s">
        <v>2141</v>
      </c>
      <c r="C5360">
        <v>7450203</v>
      </c>
      <c r="D5360" s="2">
        <v>2958465</v>
      </c>
      <c r="E5360" s="2">
        <v>44299</v>
      </c>
      <c r="F5360" s="28">
        <v>629.85</v>
      </c>
      <c r="G5360" t="s">
        <v>2</v>
      </c>
    </row>
    <row r="5361" spans="1:7" x14ac:dyDescent="0.25">
      <c r="A5361" t="s">
        <v>0</v>
      </c>
      <c r="B5361" t="s">
        <v>2141</v>
      </c>
      <c r="C5361">
        <v>7450400</v>
      </c>
      <c r="D5361" s="2">
        <v>2958465</v>
      </c>
      <c r="E5361" s="2">
        <v>44305</v>
      </c>
      <c r="F5361" s="28">
        <v>177</v>
      </c>
      <c r="G5361" t="s">
        <v>18</v>
      </c>
    </row>
    <row r="5362" spans="1:7" x14ac:dyDescent="0.25">
      <c r="A5362" t="s">
        <v>0</v>
      </c>
      <c r="B5362" t="s">
        <v>2141</v>
      </c>
      <c r="C5362">
        <v>7450401</v>
      </c>
      <c r="D5362" s="2">
        <v>2958465</v>
      </c>
      <c r="E5362" s="2">
        <v>44305</v>
      </c>
      <c r="F5362" s="28">
        <v>177</v>
      </c>
      <c r="G5362" t="s">
        <v>18</v>
      </c>
    </row>
    <row r="5363" spans="1:7" x14ac:dyDescent="0.25">
      <c r="A5363" t="s">
        <v>0</v>
      </c>
      <c r="B5363" t="s">
        <v>2141</v>
      </c>
      <c r="C5363">
        <v>7451000</v>
      </c>
      <c r="D5363" s="2">
        <v>2958465</v>
      </c>
      <c r="E5363" s="2">
        <v>44713</v>
      </c>
      <c r="F5363" s="28">
        <v>196</v>
      </c>
      <c r="G5363" t="s">
        <v>18</v>
      </c>
    </row>
    <row r="5364" spans="1:7" x14ac:dyDescent="0.25">
      <c r="A5364" t="s">
        <v>0</v>
      </c>
      <c r="B5364" t="s">
        <v>2141</v>
      </c>
      <c r="C5364">
        <v>7451400</v>
      </c>
      <c r="D5364" s="2">
        <v>2958465</v>
      </c>
      <c r="E5364" s="2">
        <v>44713</v>
      </c>
      <c r="F5364" s="28">
        <v>200</v>
      </c>
      <c r="G5364" t="s">
        <v>18</v>
      </c>
    </row>
    <row r="5365" spans="1:7" x14ac:dyDescent="0.25">
      <c r="A5365" t="s">
        <v>0</v>
      </c>
      <c r="B5365" t="s">
        <v>2141</v>
      </c>
      <c r="C5365">
        <v>7451401</v>
      </c>
      <c r="D5365" s="2">
        <v>2958465</v>
      </c>
      <c r="E5365" s="2">
        <v>44713</v>
      </c>
      <c r="F5365" s="28">
        <v>200</v>
      </c>
      <c r="G5365" t="s">
        <v>18</v>
      </c>
    </row>
    <row r="5366" spans="1:7" x14ac:dyDescent="0.25">
      <c r="A5366" t="s">
        <v>0</v>
      </c>
      <c r="B5366" t="s">
        <v>2141</v>
      </c>
      <c r="C5366">
        <v>7452000</v>
      </c>
      <c r="D5366" s="2">
        <v>2958465</v>
      </c>
      <c r="E5366" s="2">
        <v>44305</v>
      </c>
      <c r="F5366" s="28">
        <v>213</v>
      </c>
      <c r="G5366" t="s">
        <v>18</v>
      </c>
    </row>
    <row r="5367" spans="1:7" x14ac:dyDescent="0.25">
      <c r="A5367" t="s">
        <v>0</v>
      </c>
      <c r="B5367" t="s">
        <v>2141</v>
      </c>
      <c r="C5367">
        <v>7452173</v>
      </c>
      <c r="D5367" s="2">
        <v>2958465</v>
      </c>
      <c r="E5367" s="2">
        <v>43344</v>
      </c>
      <c r="F5367" s="28">
        <v>91</v>
      </c>
      <c r="G5367" t="s">
        <v>2</v>
      </c>
    </row>
    <row r="5368" spans="1:7" x14ac:dyDescent="0.25">
      <c r="A5368" t="s">
        <v>0</v>
      </c>
      <c r="B5368" t="s">
        <v>2141</v>
      </c>
      <c r="C5368">
        <v>7452174</v>
      </c>
      <c r="D5368" s="2">
        <v>2958465</v>
      </c>
      <c r="E5368" s="2">
        <v>43344</v>
      </c>
      <c r="F5368" s="28">
        <v>91</v>
      </c>
      <c r="G5368" t="s">
        <v>2</v>
      </c>
    </row>
    <row r="5369" spans="1:7" x14ac:dyDescent="0.25">
      <c r="A5369" t="s">
        <v>0</v>
      </c>
      <c r="B5369" t="s">
        <v>2141</v>
      </c>
      <c r="C5369">
        <v>7452183</v>
      </c>
      <c r="D5369" s="2">
        <v>2958465</v>
      </c>
      <c r="E5369" s="2">
        <v>43344</v>
      </c>
      <c r="F5369" s="28">
        <v>174.2</v>
      </c>
      <c r="G5369" t="s">
        <v>2</v>
      </c>
    </row>
    <row r="5370" spans="1:7" x14ac:dyDescent="0.25">
      <c r="A5370" t="s">
        <v>0</v>
      </c>
      <c r="B5370" t="s">
        <v>2141</v>
      </c>
      <c r="C5370">
        <v>7452184</v>
      </c>
      <c r="D5370" s="2">
        <v>2958465</v>
      </c>
      <c r="E5370" s="2">
        <v>43344</v>
      </c>
      <c r="F5370" s="28">
        <v>174.2</v>
      </c>
      <c r="G5370" t="s">
        <v>2</v>
      </c>
    </row>
    <row r="5371" spans="1:7" x14ac:dyDescent="0.25">
      <c r="A5371" t="s">
        <v>0</v>
      </c>
      <c r="B5371" t="s">
        <v>2141</v>
      </c>
      <c r="C5371">
        <v>7452201</v>
      </c>
      <c r="D5371" s="2">
        <v>2958465</v>
      </c>
      <c r="E5371" s="2">
        <v>43344</v>
      </c>
      <c r="F5371" s="28">
        <v>512.20000000000005</v>
      </c>
      <c r="G5371" t="s">
        <v>2</v>
      </c>
    </row>
    <row r="5372" spans="1:7" x14ac:dyDescent="0.25">
      <c r="A5372" t="s">
        <v>0</v>
      </c>
      <c r="B5372" t="s">
        <v>2141</v>
      </c>
      <c r="C5372">
        <v>7452203</v>
      </c>
      <c r="D5372" s="2">
        <v>2958465</v>
      </c>
      <c r="E5372" s="2">
        <v>43344</v>
      </c>
      <c r="F5372" s="28">
        <v>512.20000000000005</v>
      </c>
      <c r="G5372" t="s">
        <v>2</v>
      </c>
    </row>
    <row r="5373" spans="1:7" x14ac:dyDescent="0.25">
      <c r="A5373" t="s">
        <v>0</v>
      </c>
      <c r="B5373" t="s">
        <v>2141</v>
      </c>
      <c r="C5373">
        <v>7452233</v>
      </c>
      <c r="D5373" s="2">
        <v>2958465</v>
      </c>
      <c r="E5373" s="2">
        <v>43344</v>
      </c>
      <c r="F5373" s="28">
        <v>856.05</v>
      </c>
      <c r="G5373" t="s">
        <v>2</v>
      </c>
    </row>
    <row r="5374" spans="1:7" x14ac:dyDescent="0.25">
      <c r="A5374" t="s">
        <v>0</v>
      </c>
      <c r="B5374" t="s">
        <v>2141</v>
      </c>
      <c r="C5374">
        <v>7452234</v>
      </c>
      <c r="D5374" s="2">
        <v>2958465</v>
      </c>
      <c r="E5374" s="2">
        <v>43344</v>
      </c>
      <c r="F5374" s="28">
        <v>856.05</v>
      </c>
      <c r="G5374" t="s">
        <v>2</v>
      </c>
    </row>
    <row r="5375" spans="1:7" x14ac:dyDescent="0.25">
      <c r="A5375" t="s">
        <v>0</v>
      </c>
      <c r="B5375" t="s">
        <v>2141</v>
      </c>
      <c r="C5375">
        <v>7452242</v>
      </c>
      <c r="D5375" s="2">
        <v>2958465</v>
      </c>
      <c r="E5375" s="2">
        <v>43344</v>
      </c>
      <c r="F5375" s="28">
        <v>1690</v>
      </c>
      <c r="G5375" t="s">
        <v>3</v>
      </c>
    </row>
    <row r="5376" spans="1:7" x14ac:dyDescent="0.25">
      <c r="A5376" t="s">
        <v>0</v>
      </c>
      <c r="B5376" t="s">
        <v>2141</v>
      </c>
      <c r="C5376">
        <v>7452251</v>
      </c>
      <c r="D5376" s="2">
        <v>2958465</v>
      </c>
      <c r="E5376" s="2">
        <v>43344</v>
      </c>
      <c r="F5376" s="28">
        <v>1267.5</v>
      </c>
      <c r="G5376" t="s">
        <v>3</v>
      </c>
    </row>
    <row r="5377" spans="1:7" x14ac:dyDescent="0.25">
      <c r="A5377" t="s">
        <v>0</v>
      </c>
      <c r="B5377" t="s">
        <v>2141</v>
      </c>
      <c r="C5377">
        <v>7452256</v>
      </c>
      <c r="D5377" s="2">
        <v>2958465</v>
      </c>
      <c r="E5377" s="2">
        <v>43344</v>
      </c>
      <c r="F5377" s="28">
        <v>2520.6999999999998</v>
      </c>
      <c r="G5377" t="s">
        <v>3</v>
      </c>
    </row>
    <row r="5378" spans="1:7" x14ac:dyDescent="0.25">
      <c r="A5378" t="s">
        <v>0</v>
      </c>
      <c r="B5378" t="s">
        <v>2141</v>
      </c>
      <c r="C5378">
        <v>7452265</v>
      </c>
      <c r="D5378" s="2">
        <v>2958465</v>
      </c>
      <c r="E5378" s="2">
        <v>43344</v>
      </c>
      <c r="F5378" s="28">
        <v>3292.9</v>
      </c>
      <c r="G5378" t="s">
        <v>3</v>
      </c>
    </row>
    <row r="5379" spans="1:7" x14ac:dyDescent="0.25">
      <c r="A5379" t="s">
        <v>0</v>
      </c>
      <c r="B5379" t="s">
        <v>2141</v>
      </c>
      <c r="C5379">
        <v>7452271</v>
      </c>
      <c r="D5379" s="2">
        <v>2958465</v>
      </c>
      <c r="E5379" s="2">
        <v>44305</v>
      </c>
      <c r="F5379" s="28">
        <v>219</v>
      </c>
      <c r="G5379" t="s">
        <v>18</v>
      </c>
    </row>
    <row r="5380" spans="1:7" x14ac:dyDescent="0.25">
      <c r="A5380" t="s">
        <v>0</v>
      </c>
      <c r="B5380" t="s">
        <v>2141</v>
      </c>
      <c r="C5380">
        <v>7452400</v>
      </c>
      <c r="D5380" s="2">
        <v>2958465</v>
      </c>
      <c r="E5380" s="2">
        <v>44305</v>
      </c>
      <c r="F5380" s="28">
        <v>217</v>
      </c>
      <c r="G5380" t="s">
        <v>18</v>
      </c>
    </row>
    <row r="5381" spans="1:7" x14ac:dyDescent="0.25">
      <c r="A5381" t="s">
        <v>0</v>
      </c>
      <c r="B5381" t="s">
        <v>2141</v>
      </c>
      <c r="C5381">
        <v>7452401</v>
      </c>
      <c r="D5381" s="2">
        <v>2958465</v>
      </c>
      <c r="E5381" s="2">
        <v>44305</v>
      </c>
      <c r="F5381" s="28">
        <v>217</v>
      </c>
      <c r="G5381" t="s">
        <v>18</v>
      </c>
    </row>
    <row r="5382" spans="1:7" x14ac:dyDescent="0.25">
      <c r="A5382" t="s">
        <v>0</v>
      </c>
      <c r="B5382" t="s">
        <v>2141</v>
      </c>
      <c r="C5382">
        <v>7452673</v>
      </c>
      <c r="D5382" s="2">
        <v>2958465</v>
      </c>
      <c r="E5382" s="2">
        <v>43344</v>
      </c>
      <c r="F5382" s="28">
        <v>88.4</v>
      </c>
      <c r="G5382" t="s">
        <v>2</v>
      </c>
    </row>
    <row r="5383" spans="1:7" x14ac:dyDescent="0.25">
      <c r="A5383" t="s">
        <v>0</v>
      </c>
      <c r="B5383" t="s">
        <v>2141</v>
      </c>
      <c r="C5383">
        <v>7452674</v>
      </c>
      <c r="D5383" s="2">
        <v>2958465</v>
      </c>
      <c r="E5383" s="2">
        <v>43344</v>
      </c>
      <c r="F5383" s="28">
        <v>88.4</v>
      </c>
      <c r="G5383" t="s">
        <v>2</v>
      </c>
    </row>
    <row r="5384" spans="1:7" x14ac:dyDescent="0.25">
      <c r="A5384" t="s">
        <v>0</v>
      </c>
      <c r="B5384" t="s">
        <v>2141</v>
      </c>
      <c r="C5384">
        <v>7452683</v>
      </c>
      <c r="D5384" s="2">
        <v>2958465</v>
      </c>
      <c r="E5384" s="2">
        <v>43344</v>
      </c>
      <c r="F5384" s="28">
        <v>169</v>
      </c>
      <c r="G5384" t="s">
        <v>2</v>
      </c>
    </row>
    <row r="5385" spans="1:7" x14ac:dyDescent="0.25">
      <c r="A5385" t="s">
        <v>0</v>
      </c>
      <c r="B5385" t="s">
        <v>2141</v>
      </c>
      <c r="C5385">
        <v>7452684</v>
      </c>
      <c r="D5385" s="2">
        <v>2958465</v>
      </c>
      <c r="E5385" s="2">
        <v>43344</v>
      </c>
      <c r="F5385" s="28">
        <v>169</v>
      </c>
      <c r="G5385" t="s">
        <v>2</v>
      </c>
    </row>
    <row r="5386" spans="1:7" x14ac:dyDescent="0.25">
      <c r="A5386" t="s">
        <v>0</v>
      </c>
      <c r="B5386" t="s">
        <v>2141</v>
      </c>
      <c r="C5386">
        <v>7452701</v>
      </c>
      <c r="D5386" s="2">
        <v>2958465</v>
      </c>
      <c r="E5386" s="2">
        <v>43344</v>
      </c>
      <c r="F5386" s="28">
        <v>496.6</v>
      </c>
      <c r="G5386" t="s">
        <v>2</v>
      </c>
    </row>
    <row r="5387" spans="1:7" x14ac:dyDescent="0.25">
      <c r="A5387" t="s">
        <v>0</v>
      </c>
      <c r="B5387" t="s">
        <v>2141</v>
      </c>
      <c r="C5387">
        <v>7452703</v>
      </c>
      <c r="D5387" s="2">
        <v>2958465</v>
      </c>
      <c r="E5387" s="2">
        <v>43344</v>
      </c>
      <c r="F5387" s="28">
        <v>496.6</v>
      </c>
      <c r="G5387" t="s">
        <v>2</v>
      </c>
    </row>
    <row r="5388" spans="1:7" x14ac:dyDescent="0.25">
      <c r="A5388" t="s">
        <v>0</v>
      </c>
      <c r="B5388" t="s">
        <v>2141</v>
      </c>
      <c r="C5388">
        <v>7452733</v>
      </c>
      <c r="D5388" s="2">
        <v>2958465</v>
      </c>
      <c r="E5388" s="2">
        <v>43344</v>
      </c>
      <c r="F5388" s="28">
        <v>830.05</v>
      </c>
      <c r="G5388" t="s">
        <v>2</v>
      </c>
    </row>
    <row r="5389" spans="1:7" x14ac:dyDescent="0.25">
      <c r="A5389" t="s">
        <v>0</v>
      </c>
      <c r="B5389" t="s">
        <v>2141</v>
      </c>
      <c r="C5389">
        <v>7452734</v>
      </c>
      <c r="D5389" s="2">
        <v>2958465</v>
      </c>
      <c r="E5389" s="2">
        <v>43344</v>
      </c>
      <c r="F5389" s="28">
        <v>830.05</v>
      </c>
      <c r="G5389" t="s">
        <v>2</v>
      </c>
    </row>
    <row r="5390" spans="1:7" x14ac:dyDescent="0.25">
      <c r="A5390" t="s">
        <v>0</v>
      </c>
      <c r="B5390" t="s">
        <v>2141</v>
      </c>
      <c r="C5390">
        <v>7452742</v>
      </c>
      <c r="D5390" s="2">
        <v>2958465</v>
      </c>
      <c r="E5390" s="2">
        <v>43344</v>
      </c>
      <c r="F5390" s="28">
        <v>1637.35</v>
      </c>
      <c r="G5390" t="s">
        <v>3</v>
      </c>
    </row>
    <row r="5391" spans="1:7" x14ac:dyDescent="0.25">
      <c r="A5391" t="s">
        <v>0</v>
      </c>
      <c r="B5391" t="s">
        <v>2141</v>
      </c>
      <c r="C5391">
        <v>7452751</v>
      </c>
      <c r="D5391" s="2">
        <v>2958465</v>
      </c>
      <c r="E5391" s="2">
        <v>43344</v>
      </c>
      <c r="F5391" s="28">
        <v>1227.8499999999999</v>
      </c>
      <c r="G5391" t="s">
        <v>3</v>
      </c>
    </row>
    <row r="5392" spans="1:7" x14ac:dyDescent="0.25">
      <c r="A5392" t="s">
        <v>0</v>
      </c>
      <c r="B5392" t="s">
        <v>2141</v>
      </c>
      <c r="C5392">
        <v>7452756</v>
      </c>
      <c r="D5392" s="2">
        <v>2958465</v>
      </c>
      <c r="E5392" s="2">
        <v>43344</v>
      </c>
      <c r="F5392" s="28">
        <v>2442.0500000000002</v>
      </c>
      <c r="G5392" t="s">
        <v>3</v>
      </c>
    </row>
    <row r="5393" spans="1:7" x14ac:dyDescent="0.25">
      <c r="A5393" t="s">
        <v>0</v>
      </c>
      <c r="B5393" t="s">
        <v>2141</v>
      </c>
      <c r="C5393">
        <v>7452765</v>
      </c>
      <c r="D5393" s="2">
        <v>2958465</v>
      </c>
      <c r="E5393" s="2">
        <v>43344</v>
      </c>
      <c r="F5393" s="28">
        <v>3188.25</v>
      </c>
      <c r="G5393" t="s">
        <v>3</v>
      </c>
    </row>
    <row r="5394" spans="1:7" x14ac:dyDescent="0.25">
      <c r="A5394" t="s">
        <v>0</v>
      </c>
      <c r="B5394" t="s">
        <v>2141</v>
      </c>
      <c r="C5394">
        <v>7453000</v>
      </c>
      <c r="D5394" s="2">
        <v>2958465</v>
      </c>
      <c r="E5394" s="2">
        <v>44105</v>
      </c>
      <c r="F5394" s="28">
        <v>126</v>
      </c>
      <c r="G5394" t="s">
        <v>18</v>
      </c>
    </row>
    <row r="5395" spans="1:7" x14ac:dyDescent="0.25">
      <c r="A5395" t="s">
        <v>0</v>
      </c>
      <c r="B5395" t="s">
        <v>2141</v>
      </c>
      <c r="C5395">
        <v>7453183</v>
      </c>
      <c r="D5395" s="2">
        <v>2958465</v>
      </c>
      <c r="E5395" s="2">
        <v>43372</v>
      </c>
      <c r="F5395" s="28">
        <v>191.1</v>
      </c>
      <c r="G5395" t="s">
        <v>2</v>
      </c>
    </row>
    <row r="5396" spans="1:7" x14ac:dyDescent="0.25">
      <c r="A5396" t="s">
        <v>0</v>
      </c>
      <c r="B5396" t="s">
        <v>2141</v>
      </c>
      <c r="C5396">
        <v>7453184</v>
      </c>
      <c r="D5396" s="2">
        <v>2958465</v>
      </c>
      <c r="E5396" s="2">
        <v>43372</v>
      </c>
      <c r="F5396" s="28">
        <v>191.1</v>
      </c>
      <c r="G5396" t="s">
        <v>2</v>
      </c>
    </row>
    <row r="5397" spans="1:7" x14ac:dyDescent="0.25">
      <c r="A5397" t="s">
        <v>0</v>
      </c>
      <c r="B5397" t="s">
        <v>2141</v>
      </c>
      <c r="C5397">
        <v>7453221</v>
      </c>
      <c r="D5397" s="2">
        <v>2958465</v>
      </c>
      <c r="E5397" s="2">
        <v>43372</v>
      </c>
      <c r="F5397" s="28">
        <v>752.05</v>
      </c>
      <c r="G5397" t="s">
        <v>2</v>
      </c>
    </row>
    <row r="5398" spans="1:7" x14ac:dyDescent="0.25">
      <c r="A5398" t="s">
        <v>0</v>
      </c>
      <c r="B5398" t="s">
        <v>2141</v>
      </c>
      <c r="C5398">
        <v>7453222</v>
      </c>
      <c r="D5398" s="2">
        <v>2958465</v>
      </c>
      <c r="E5398" s="2">
        <v>43372</v>
      </c>
      <c r="F5398" s="28">
        <v>752.05</v>
      </c>
      <c r="G5398" t="s">
        <v>2</v>
      </c>
    </row>
    <row r="5399" spans="1:7" x14ac:dyDescent="0.25">
      <c r="A5399" t="s">
        <v>0</v>
      </c>
      <c r="B5399" t="s">
        <v>2141</v>
      </c>
      <c r="C5399">
        <v>7453400</v>
      </c>
      <c r="D5399" s="2">
        <v>2958465</v>
      </c>
      <c r="E5399" s="2">
        <v>44305</v>
      </c>
      <c r="F5399" s="28">
        <v>130</v>
      </c>
      <c r="G5399" t="s">
        <v>18</v>
      </c>
    </row>
    <row r="5400" spans="1:7" x14ac:dyDescent="0.25">
      <c r="A5400" t="s">
        <v>0</v>
      </c>
      <c r="B5400" t="s">
        <v>2141</v>
      </c>
      <c r="C5400">
        <v>7453401</v>
      </c>
      <c r="D5400" s="2">
        <v>2958465</v>
      </c>
      <c r="E5400" s="2">
        <v>44305</v>
      </c>
      <c r="F5400" s="28">
        <v>130</v>
      </c>
      <c r="G5400" t="s">
        <v>18</v>
      </c>
    </row>
    <row r="5401" spans="1:7" x14ac:dyDescent="0.25">
      <c r="A5401" t="s">
        <v>0</v>
      </c>
      <c r="B5401" t="s">
        <v>2141</v>
      </c>
      <c r="C5401">
        <v>7453683</v>
      </c>
      <c r="D5401" s="2">
        <v>2958465</v>
      </c>
      <c r="E5401" s="2">
        <v>43372</v>
      </c>
      <c r="F5401" s="28">
        <v>171.6</v>
      </c>
      <c r="G5401" t="s">
        <v>2</v>
      </c>
    </row>
    <row r="5402" spans="1:7" x14ac:dyDescent="0.25">
      <c r="A5402" t="s">
        <v>0</v>
      </c>
      <c r="B5402" t="s">
        <v>2141</v>
      </c>
      <c r="C5402">
        <v>7453684</v>
      </c>
      <c r="D5402" s="2">
        <v>2958465</v>
      </c>
      <c r="E5402" s="2">
        <v>43372</v>
      </c>
      <c r="F5402" s="28">
        <v>171.6</v>
      </c>
      <c r="G5402" t="s">
        <v>2</v>
      </c>
    </row>
    <row r="5403" spans="1:7" x14ac:dyDescent="0.25">
      <c r="A5403" t="s">
        <v>0</v>
      </c>
      <c r="B5403" t="s">
        <v>2141</v>
      </c>
      <c r="C5403">
        <v>7453721</v>
      </c>
      <c r="D5403" s="2">
        <v>2958465</v>
      </c>
      <c r="E5403" s="2">
        <v>43372</v>
      </c>
      <c r="F5403" s="28">
        <v>674.05</v>
      </c>
      <c r="G5403" t="s">
        <v>2</v>
      </c>
    </row>
    <row r="5404" spans="1:7" x14ac:dyDescent="0.25">
      <c r="A5404" t="s">
        <v>0</v>
      </c>
      <c r="B5404" t="s">
        <v>2141</v>
      </c>
      <c r="C5404">
        <v>7453722</v>
      </c>
      <c r="D5404" s="2">
        <v>2958465</v>
      </c>
      <c r="E5404" s="2">
        <v>43372</v>
      </c>
      <c r="F5404" s="28">
        <v>674.05</v>
      </c>
      <c r="G5404" t="s">
        <v>2</v>
      </c>
    </row>
    <row r="5405" spans="1:7" x14ac:dyDescent="0.25">
      <c r="A5405" t="s">
        <v>0</v>
      </c>
      <c r="B5405" t="s">
        <v>2141</v>
      </c>
      <c r="C5405">
        <v>7456000</v>
      </c>
      <c r="D5405" s="2">
        <v>2958465</v>
      </c>
      <c r="E5405" s="2">
        <v>44713</v>
      </c>
      <c r="F5405" s="28">
        <v>141</v>
      </c>
      <c r="G5405" t="s">
        <v>18</v>
      </c>
    </row>
    <row r="5406" spans="1:7" x14ac:dyDescent="0.25">
      <c r="A5406" t="s">
        <v>0</v>
      </c>
      <c r="B5406" t="s">
        <v>2141</v>
      </c>
      <c r="C5406">
        <v>7456400</v>
      </c>
      <c r="D5406" s="2">
        <v>2958465</v>
      </c>
      <c r="E5406" s="2">
        <v>44713</v>
      </c>
      <c r="F5406" s="28">
        <v>145</v>
      </c>
      <c r="G5406" t="s">
        <v>18</v>
      </c>
    </row>
    <row r="5407" spans="1:7" x14ac:dyDescent="0.25">
      <c r="A5407" t="s">
        <v>0</v>
      </c>
      <c r="B5407" t="s">
        <v>2141</v>
      </c>
      <c r="C5407">
        <v>7456401</v>
      </c>
      <c r="D5407" s="2">
        <v>2958465</v>
      </c>
      <c r="E5407" s="2">
        <v>44713</v>
      </c>
      <c r="F5407" s="28">
        <v>145</v>
      </c>
      <c r="G5407" t="s">
        <v>18</v>
      </c>
    </row>
    <row r="5408" spans="1:7" x14ac:dyDescent="0.25">
      <c r="A5408" t="s">
        <v>0</v>
      </c>
      <c r="B5408" t="s">
        <v>2141</v>
      </c>
      <c r="C5408">
        <v>7457000</v>
      </c>
      <c r="D5408" s="2">
        <v>2958465</v>
      </c>
      <c r="E5408" s="2">
        <v>44713</v>
      </c>
      <c r="F5408" s="28">
        <v>161</v>
      </c>
      <c r="G5408" t="s">
        <v>18</v>
      </c>
    </row>
    <row r="5409" spans="1:7" x14ac:dyDescent="0.25">
      <c r="A5409" t="s">
        <v>0</v>
      </c>
      <c r="B5409" t="s">
        <v>2141</v>
      </c>
      <c r="C5409">
        <v>7457400</v>
      </c>
      <c r="D5409" s="2">
        <v>2958465</v>
      </c>
      <c r="E5409" s="2">
        <v>44713</v>
      </c>
      <c r="F5409" s="28">
        <v>165</v>
      </c>
      <c r="G5409" t="s">
        <v>18</v>
      </c>
    </row>
    <row r="5410" spans="1:7" x14ac:dyDescent="0.25">
      <c r="A5410" t="s">
        <v>0</v>
      </c>
      <c r="B5410" t="s">
        <v>2141</v>
      </c>
      <c r="C5410">
        <v>7457401</v>
      </c>
      <c r="D5410" s="2">
        <v>2958465</v>
      </c>
      <c r="E5410" s="2">
        <v>44713</v>
      </c>
      <c r="F5410" s="28">
        <v>165</v>
      </c>
      <c r="G5410" t="s">
        <v>18</v>
      </c>
    </row>
    <row r="5411" spans="1:7" x14ac:dyDescent="0.25">
      <c r="A5411" t="s">
        <v>0</v>
      </c>
      <c r="B5411" t="s">
        <v>2141</v>
      </c>
      <c r="C5411">
        <v>7458000</v>
      </c>
      <c r="D5411" s="2">
        <v>2958465</v>
      </c>
      <c r="E5411" s="2">
        <v>44713</v>
      </c>
      <c r="F5411" s="28">
        <v>161</v>
      </c>
      <c r="G5411" t="s">
        <v>18</v>
      </c>
    </row>
    <row r="5412" spans="1:7" x14ac:dyDescent="0.25">
      <c r="A5412" t="s">
        <v>0</v>
      </c>
      <c r="B5412" t="s">
        <v>2141</v>
      </c>
      <c r="C5412">
        <v>7458400</v>
      </c>
      <c r="D5412" s="2">
        <v>2958465</v>
      </c>
      <c r="E5412" s="2">
        <v>44713</v>
      </c>
      <c r="F5412" s="28">
        <v>165</v>
      </c>
      <c r="G5412" t="s">
        <v>18</v>
      </c>
    </row>
    <row r="5413" spans="1:7" x14ac:dyDescent="0.25">
      <c r="A5413" t="s">
        <v>0</v>
      </c>
      <c r="B5413" t="s">
        <v>2141</v>
      </c>
      <c r="C5413">
        <v>7458401</v>
      </c>
      <c r="D5413" s="2">
        <v>2958465</v>
      </c>
      <c r="E5413" s="2">
        <v>44713</v>
      </c>
      <c r="F5413" s="28">
        <v>165</v>
      </c>
      <c r="G5413" t="s">
        <v>18</v>
      </c>
    </row>
    <row r="5414" spans="1:7" x14ac:dyDescent="0.25">
      <c r="A5414" t="s">
        <v>0</v>
      </c>
      <c r="B5414" t="s">
        <v>2141</v>
      </c>
      <c r="C5414">
        <v>7459000</v>
      </c>
      <c r="D5414" s="2">
        <v>2958465</v>
      </c>
      <c r="E5414" s="2">
        <v>44305</v>
      </c>
      <c r="F5414" s="28">
        <v>202</v>
      </c>
      <c r="G5414" t="s">
        <v>18</v>
      </c>
    </row>
    <row r="5415" spans="1:7" x14ac:dyDescent="0.25">
      <c r="A5415" t="s">
        <v>0</v>
      </c>
      <c r="B5415" t="s">
        <v>2141</v>
      </c>
      <c r="C5415">
        <v>7459183</v>
      </c>
      <c r="D5415" s="2">
        <v>2958465</v>
      </c>
      <c r="E5415" s="2">
        <v>42931</v>
      </c>
      <c r="F5415" s="28">
        <v>167.7</v>
      </c>
      <c r="G5415" t="s">
        <v>2</v>
      </c>
    </row>
    <row r="5416" spans="1:7" x14ac:dyDescent="0.25">
      <c r="A5416" t="s">
        <v>0</v>
      </c>
      <c r="B5416" t="s">
        <v>2141</v>
      </c>
      <c r="C5416">
        <v>7459184</v>
      </c>
      <c r="D5416" s="2">
        <v>2958465</v>
      </c>
      <c r="E5416" s="2">
        <v>42931</v>
      </c>
      <c r="F5416" s="28">
        <v>167.7</v>
      </c>
      <c r="G5416" t="s">
        <v>2</v>
      </c>
    </row>
    <row r="5417" spans="1:7" x14ac:dyDescent="0.25">
      <c r="A5417" t="s">
        <v>0</v>
      </c>
      <c r="B5417" t="s">
        <v>2141</v>
      </c>
      <c r="C5417">
        <v>7459201</v>
      </c>
      <c r="D5417" s="2">
        <v>2958465</v>
      </c>
      <c r="E5417" s="2">
        <v>42931</v>
      </c>
      <c r="F5417" s="28">
        <v>497.25</v>
      </c>
      <c r="G5417" t="s">
        <v>2</v>
      </c>
    </row>
    <row r="5418" spans="1:7" x14ac:dyDescent="0.25">
      <c r="A5418" t="s">
        <v>0</v>
      </c>
      <c r="B5418" t="s">
        <v>2141</v>
      </c>
      <c r="C5418">
        <v>7459203</v>
      </c>
      <c r="D5418" s="2">
        <v>2958465</v>
      </c>
      <c r="E5418" s="2">
        <v>42931</v>
      </c>
      <c r="F5418" s="28">
        <v>497.25</v>
      </c>
      <c r="G5418" t="s">
        <v>2</v>
      </c>
    </row>
    <row r="5419" spans="1:7" x14ac:dyDescent="0.25">
      <c r="A5419" t="s">
        <v>0</v>
      </c>
      <c r="B5419" t="s">
        <v>2141</v>
      </c>
      <c r="C5419">
        <v>7459253</v>
      </c>
      <c r="D5419" s="2">
        <v>2958465</v>
      </c>
      <c r="E5419" s="2">
        <v>42931</v>
      </c>
      <c r="F5419" s="28">
        <v>2437.5</v>
      </c>
      <c r="G5419" t="s">
        <v>3</v>
      </c>
    </row>
    <row r="5420" spans="1:7" x14ac:dyDescent="0.25">
      <c r="A5420" t="s">
        <v>0</v>
      </c>
      <c r="B5420" t="s">
        <v>2141</v>
      </c>
      <c r="C5420">
        <v>7459256</v>
      </c>
      <c r="D5420" s="2">
        <v>2958465</v>
      </c>
      <c r="E5420" s="2">
        <v>42931</v>
      </c>
      <c r="F5420" s="28">
        <v>2437.5</v>
      </c>
      <c r="G5420" t="s">
        <v>3</v>
      </c>
    </row>
    <row r="5421" spans="1:7" x14ac:dyDescent="0.25">
      <c r="A5421" t="s">
        <v>0</v>
      </c>
      <c r="B5421" t="s">
        <v>2141</v>
      </c>
      <c r="C5421">
        <v>7459400</v>
      </c>
      <c r="D5421" s="2">
        <v>2958465</v>
      </c>
      <c r="E5421" s="2">
        <v>44305</v>
      </c>
      <c r="F5421" s="28">
        <v>206</v>
      </c>
      <c r="G5421" t="s">
        <v>18</v>
      </c>
    </row>
    <row r="5422" spans="1:7" x14ac:dyDescent="0.25">
      <c r="A5422" t="s">
        <v>0</v>
      </c>
      <c r="B5422" t="s">
        <v>2141</v>
      </c>
      <c r="C5422">
        <v>7459401</v>
      </c>
      <c r="D5422" s="2">
        <v>2958465</v>
      </c>
      <c r="E5422" s="2">
        <v>44305</v>
      </c>
      <c r="F5422" s="28">
        <v>206</v>
      </c>
      <c r="G5422" t="s">
        <v>18</v>
      </c>
    </row>
    <row r="5423" spans="1:7" x14ac:dyDescent="0.25">
      <c r="A5423" t="s">
        <v>0</v>
      </c>
      <c r="B5423" t="s">
        <v>2141</v>
      </c>
      <c r="C5423">
        <v>7459683</v>
      </c>
      <c r="D5423" s="2">
        <v>2958465</v>
      </c>
      <c r="E5423" s="2">
        <v>42931</v>
      </c>
      <c r="F5423" s="28">
        <v>187.2</v>
      </c>
      <c r="G5423" t="s">
        <v>2</v>
      </c>
    </row>
    <row r="5424" spans="1:7" x14ac:dyDescent="0.25">
      <c r="A5424" t="s">
        <v>0</v>
      </c>
      <c r="B5424" t="s">
        <v>2141</v>
      </c>
      <c r="C5424">
        <v>7459684</v>
      </c>
      <c r="D5424" s="2">
        <v>2958465</v>
      </c>
      <c r="E5424" s="2">
        <v>42931</v>
      </c>
      <c r="F5424" s="28">
        <v>187.2</v>
      </c>
      <c r="G5424" t="s">
        <v>2</v>
      </c>
    </row>
    <row r="5425" spans="1:7" x14ac:dyDescent="0.25">
      <c r="A5425" t="s">
        <v>0</v>
      </c>
      <c r="B5425" t="s">
        <v>2141</v>
      </c>
      <c r="C5425">
        <v>7459701</v>
      </c>
      <c r="D5425" s="2">
        <v>2958465</v>
      </c>
      <c r="E5425" s="2">
        <v>42931</v>
      </c>
      <c r="F5425" s="28">
        <v>555.75</v>
      </c>
      <c r="G5425" t="s">
        <v>2</v>
      </c>
    </row>
    <row r="5426" spans="1:7" x14ac:dyDescent="0.25">
      <c r="A5426" t="s">
        <v>0</v>
      </c>
      <c r="B5426" t="s">
        <v>2141</v>
      </c>
      <c r="C5426">
        <v>7459703</v>
      </c>
      <c r="D5426" s="2">
        <v>2958465</v>
      </c>
      <c r="E5426" s="2">
        <v>42931</v>
      </c>
      <c r="F5426" s="28">
        <v>555.75</v>
      </c>
      <c r="G5426" t="s">
        <v>2</v>
      </c>
    </row>
    <row r="5427" spans="1:7" x14ac:dyDescent="0.25">
      <c r="A5427" t="s">
        <v>0</v>
      </c>
      <c r="B5427" t="s">
        <v>2141</v>
      </c>
      <c r="C5427">
        <v>7459753</v>
      </c>
      <c r="D5427" s="2">
        <v>2958465</v>
      </c>
      <c r="E5427" s="2">
        <v>42931</v>
      </c>
      <c r="F5427" s="28">
        <v>2730</v>
      </c>
      <c r="G5427" t="s">
        <v>3</v>
      </c>
    </row>
    <row r="5428" spans="1:7" x14ac:dyDescent="0.25">
      <c r="A5428" t="s">
        <v>0</v>
      </c>
      <c r="B5428" t="s">
        <v>2141</v>
      </c>
      <c r="C5428">
        <v>7459756</v>
      </c>
      <c r="D5428" s="2">
        <v>2958465</v>
      </c>
      <c r="E5428" s="2">
        <v>42931</v>
      </c>
      <c r="F5428" s="28">
        <v>2730</v>
      </c>
      <c r="G5428" t="s">
        <v>3</v>
      </c>
    </row>
    <row r="5429" spans="1:7" x14ac:dyDescent="0.25">
      <c r="A5429" t="s">
        <v>0</v>
      </c>
      <c r="B5429" t="s">
        <v>2141</v>
      </c>
      <c r="C5429">
        <v>7460000</v>
      </c>
      <c r="D5429" s="2">
        <v>2958465</v>
      </c>
      <c r="E5429" s="2">
        <v>44713</v>
      </c>
      <c r="F5429" s="28">
        <v>211</v>
      </c>
      <c r="G5429" t="s">
        <v>18</v>
      </c>
    </row>
    <row r="5430" spans="1:7" x14ac:dyDescent="0.25">
      <c r="A5430" t="s">
        <v>0</v>
      </c>
      <c r="B5430" t="s">
        <v>2141</v>
      </c>
      <c r="C5430">
        <v>7460183</v>
      </c>
      <c r="D5430" s="2">
        <v>2958465</v>
      </c>
      <c r="E5430" s="2">
        <v>42931</v>
      </c>
      <c r="F5430" s="28">
        <v>195</v>
      </c>
      <c r="G5430" t="s">
        <v>2</v>
      </c>
    </row>
    <row r="5431" spans="1:7" x14ac:dyDescent="0.25">
      <c r="A5431" t="s">
        <v>0</v>
      </c>
      <c r="B5431" t="s">
        <v>2141</v>
      </c>
      <c r="C5431">
        <v>7460184</v>
      </c>
      <c r="D5431" s="2">
        <v>2958465</v>
      </c>
      <c r="E5431" s="2">
        <v>42931</v>
      </c>
      <c r="F5431" s="28">
        <v>195</v>
      </c>
      <c r="G5431" t="s">
        <v>2</v>
      </c>
    </row>
    <row r="5432" spans="1:7" x14ac:dyDescent="0.25">
      <c r="A5432" t="s">
        <v>0</v>
      </c>
      <c r="B5432" t="s">
        <v>2141</v>
      </c>
      <c r="C5432">
        <v>7460201</v>
      </c>
      <c r="D5432" s="2">
        <v>2958465</v>
      </c>
      <c r="E5432" s="2">
        <v>42931</v>
      </c>
      <c r="F5432" s="28">
        <v>577.20000000000005</v>
      </c>
      <c r="G5432" t="s">
        <v>2</v>
      </c>
    </row>
    <row r="5433" spans="1:7" x14ac:dyDescent="0.25">
      <c r="A5433" t="s">
        <v>0</v>
      </c>
      <c r="B5433" t="s">
        <v>2141</v>
      </c>
      <c r="C5433">
        <v>7460203</v>
      </c>
      <c r="D5433" s="2">
        <v>2958465</v>
      </c>
      <c r="E5433" s="2">
        <v>42931</v>
      </c>
      <c r="F5433" s="28">
        <v>577.20000000000005</v>
      </c>
      <c r="G5433" t="s">
        <v>2</v>
      </c>
    </row>
    <row r="5434" spans="1:7" x14ac:dyDescent="0.25">
      <c r="A5434" t="s">
        <v>0</v>
      </c>
      <c r="B5434" t="s">
        <v>2141</v>
      </c>
      <c r="C5434">
        <v>7460242</v>
      </c>
      <c r="D5434" s="2">
        <v>2958465</v>
      </c>
      <c r="E5434" s="2">
        <v>42931</v>
      </c>
      <c r="F5434" s="28">
        <v>1885</v>
      </c>
      <c r="G5434" t="s">
        <v>3</v>
      </c>
    </row>
    <row r="5435" spans="1:7" x14ac:dyDescent="0.25">
      <c r="A5435" t="s">
        <v>0</v>
      </c>
      <c r="B5435" t="s">
        <v>2141</v>
      </c>
      <c r="C5435">
        <v>7460251</v>
      </c>
      <c r="D5435" s="2">
        <v>2958465</v>
      </c>
      <c r="E5435" s="2">
        <v>42931</v>
      </c>
      <c r="F5435" s="28">
        <v>1438.45</v>
      </c>
      <c r="G5435" t="s">
        <v>3</v>
      </c>
    </row>
    <row r="5436" spans="1:7" x14ac:dyDescent="0.25">
      <c r="A5436" t="s">
        <v>0</v>
      </c>
      <c r="B5436" t="s">
        <v>2141</v>
      </c>
      <c r="C5436">
        <v>7460256</v>
      </c>
      <c r="D5436" s="2">
        <v>2958465</v>
      </c>
      <c r="E5436" s="2">
        <v>42931</v>
      </c>
      <c r="F5436" s="28">
        <v>2778.75</v>
      </c>
      <c r="G5436" t="s">
        <v>3</v>
      </c>
    </row>
    <row r="5437" spans="1:7" x14ac:dyDescent="0.25">
      <c r="A5437" t="s">
        <v>0</v>
      </c>
      <c r="B5437" t="s">
        <v>2141</v>
      </c>
      <c r="C5437">
        <v>7460400</v>
      </c>
      <c r="D5437" s="2">
        <v>2958465</v>
      </c>
      <c r="E5437" s="2">
        <v>44713</v>
      </c>
      <c r="F5437" s="28">
        <v>215</v>
      </c>
      <c r="G5437" t="s">
        <v>18</v>
      </c>
    </row>
    <row r="5438" spans="1:7" x14ac:dyDescent="0.25">
      <c r="A5438" t="s">
        <v>0</v>
      </c>
      <c r="B5438" t="s">
        <v>2141</v>
      </c>
      <c r="C5438">
        <v>7460401</v>
      </c>
      <c r="D5438" s="2">
        <v>2958465</v>
      </c>
      <c r="E5438" s="2">
        <v>44713</v>
      </c>
      <c r="F5438" s="28">
        <v>215</v>
      </c>
      <c r="G5438" t="s">
        <v>18</v>
      </c>
    </row>
    <row r="5439" spans="1:7" x14ac:dyDescent="0.25">
      <c r="A5439" t="s">
        <v>0</v>
      </c>
      <c r="B5439" t="s">
        <v>2141</v>
      </c>
      <c r="C5439">
        <v>7460683</v>
      </c>
      <c r="D5439" s="2">
        <v>2958465</v>
      </c>
      <c r="E5439" s="2">
        <v>42931</v>
      </c>
      <c r="F5439" s="28">
        <v>219.7</v>
      </c>
      <c r="G5439" t="s">
        <v>2</v>
      </c>
    </row>
    <row r="5440" spans="1:7" x14ac:dyDescent="0.25">
      <c r="A5440" t="s">
        <v>0</v>
      </c>
      <c r="B5440" t="s">
        <v>2141</v>
      </c>
      <c r="C5440">
        <v>7460684</v>
      </c>
      <c r="D5440" s="2">
        <v>2958465</v>
      </c>
      <c r="E5440" s="2">
        <v>42931</v>
      </c>
      <c r="F5440" s="28">
        <v>219.7</v>
      </c>
      <c r="G5440" t="s">
        <v>2</v>
      </c>
    </row>
    <row r="5441" spans="1:7" x14ac:dyDescent="0.25">
      <c r="A5441" t="s">
        <v>0</v>
      </c>
      <c r="B5441" t="s">
        <v>2141</v>
      </c>
      <c r="C5441">
        <v>7460701</v>
      </c>
      <c r="D5441" s="2">
        <v>2958465</v>
      </c>
      <c r="E5441" s="2">
        <v>42931</v>
      </c>
      <c r="F5441" s="28">
        <v>649.35</v>
      </c>
      <c r="G5441" t="s">
        <v>2</v>
      </c>
    </row>
    <row r="5442" spans="1:7" x14ac:dyDescent="0.25">
      <c r="A5442" t="s">
        <v>0</v>
      </c>
      <c r="B5442" t="s">
        <v>2141</v>
      </c>
      <c r="C5442">
        <v>7460703</v>
      </c>
      <c r="D5442" s="2">
        <v>2958465</v>
      </c>
      <c r="E5442" s="2">
        <v>42931</v>
      </c>
      <c r="F5442" s="28">
        <v>649.35</v>
      </c>
      <c r="G5442" t="s">
        <v>2</v>
      </c>
    </row>
    <row r="5443" spans="1:7" x14ac:dyDescent="0.25">
      <c r="A5443" t="s">
        <v>0</v>
      </c>
      <c r="B5443" t="s">
        <v>2141</v>
      </c>
      <c r="C5443">
        <v>7460742</v>
      </c>
      <c r="D5443" s="2">
        <v>2958465</v>
      </c>
      <c r="E5443" s="2">
        <v>42931</v>
      </c>
      <c r="F5443" s="28">
        <v>2112.5</v>
      </c>
      <c r="G5443" t="s">
        <v>3</v>
      </c>
    </row>
    <row r="5444" spans="1:7" x14ac:dyDescent="0.25">
      <c r="A5444" t="s">
        <v>0</v>
      </c>
      <c r="B5444" t="s">
        <v>2141</v>
      </c>
      <c r="C5444">
        <v>7460751</v>
      </c>
      <c r="D5444" s="2">
        <v>2958465</v>
      </c>
      <c r="E5444" s="2">
        <v>42931</v>
      </c>
      <c r="F5444" s="28">
        <v>1608.75</v>
      </c>
      <c r="G5444" t="s">
        <v>3</v>
      </c>
    </row>
    <row r="5445" spans="1:7" x14ac:dyDescent="0.25">
      <c r="A5445" t="s">
        <v>0</v>
      </c>
      <c r="B5445" t="s">
        <v>2141</v>
      </c>
      <c r="C5445">
        <v>7460756</v>
      </c>
      <c r="D5445" s="2">
        <v>2958465</v>
      </c>
      <c r="E5445" s="2">
        <v>42931</v>
      </c>
      <c r="F5445" s="28">
        <v>3120</v>
      </c>
      <c r="G5445" t="s">
        <v>3</v>
      </c>
    </row>
    <row r="5446" spans="1:7" x14ac:dyDescent="0.25">
      <c r="A5446" t="s">
        <v>0</v>
      </c>
      <c r="B5446" t="s">
        <v>2141</v>
      </c>
      <c r="C5446">
        <v>7461000</v>
      </c>
      <c r="D5446" s="2">
        <v>2958465</v>
      </c>
      <c r="E5446" s="2">
        <v>44305</v>
      </c>
      <c r="F5446" s="28">
        <v>212</v>
      </c>
      <c r="G5446" t="s">
        <v>18</v>
      </c>
    </row>
    <row r="5447" spans="1:7" x14ac:dyDescent="0.25">
      <c r="A5447" t="s">
        <v>0</v>
      </c>
      <c r="B5447" t="s">
        <v>2141</v>
      </c>
      <c r="C5447">
        <v>7461233</v>
      </c>
      <c r="D5447" s="2">
        <v>2958465</v>
      </c>
      <c r="E5447" s="2">
        <v>42929</v>
      </c>
      <c r="F5447" s="28">
        <v>897</v>
      </c>
      <c r="G5447" t="s">
        <v>2</v>
      </c>
    </row>
    <row r="5448" spans="1:7" x14ac:dyDescent="0.25">
      <c r="A5448" t="s">
        <v>0</v>
      </c>
      <c r="B5448" t="s">
        <v>2141</v>
      </c>
      <c r="C5448">
        <v>7461234</v>
      </c>
      <c r="D5448" s="2">
        <v>2958465</v>
      </c>
      <c r="E5448" s="2">
        <v>42929</v>
      </c>
      <c r="F5448" s="28">
        <v>897</v>
      </c>
      <c r="G5448" t="s">
        <v>2</v>
      </c>
    </row>
    <row r="5449" spans="1:7" x14ac:dyDescent="0.25">
      <c r="A5449" t="s">
        <v>0</v>
      </c>
      <c r="B5449" t="s">
        <v>2141</v>
      </c>
      <c r="C5449">
        <v>7461265</v>
      </c>
      <c r="D5449" s="2">
        <v>2958465</v>
      </c>
      <c r="E5449" s="2">
        <v>42929</v>
      </c>
      <c r="F5449" s="28">
        <v>3529.5</v>
      </c>
      <c r="G5449" t="s">
        <v>3</v>
      </c>
    </row>
    <row r="5450" spans="1:7" x14ac:dyDescent="0.25">
      <c r="A5450" t="s">
        <v>0</v>
      </c>
      <c r="B5450" t="s">
        <v>2141</v>
      </c>
      <c r="C5450">
        <v>7461400</v>
      </c>
      <c r="D5450" s="2">
        <v>2958465</v>
      </c>
      <c r="E5450" s="2">
        <v>44305</v>
      </c>
      <c r="F5450" s="28">
        <v>216</v>
      </c>
      <c r="G5450" t="s">
        <v>18</v>
      </c>
    </row>
    <row r="5451" spans="1:7" x14ac:dyDescent="0.25">
      <c r="A5451" t="s">
        <v>0</v>
      </c>
      <c r="B5451" t="s">
        <v>2141</v>
      </c>
      <c r="C5451">
        <v>7461401</v>
      </c>
      <c r="D5451" s="2">
        <v>2958465</v>
      </c>
      <c r="E5451" s="2">
        <v>44305</v>
      </c>
      <c r="F5451" s="28">
        <v>216</v>
      </c>
      <c r="G5451" t="s">
        <v>18</v>
      </c>
    </row>
    <row r="5452" spans="1:7" x14ac:dyDescent="0.25">
      <c r="A5452" t="s">
        <v>0</v>
      </c>
      <c r="B5452" t="s">
        <v>2141</v>
      </c>
      <c r="C5452">
        <v>7461733</v>
      </c>
      <c r="D5452" s="2">
        <v>2958465</v>
      </c>
      <c r="E5452" s="2">
        <v>42929</v>
      </c>
      <c r="F5452" s="28">
        <v>1007.5</v>
      </c>
      <c r="G5452" t="s">
        <v>2</v>
      </c>
    </row>
    <row r="5453" spans="1:7" x14ac:dyDescent="0.25">
      <c r="A5453" t="s">
        <v>0</v>
      </c>
      <c r="B5453" t="s">
        <v>2141</v>
      </c>
      <c r="C5453">
        <v>7461734</v>
      </c>
      <c r="D5453" s="2">
        <v>2958465</v>
      </c>
      <c r="E5453" s="2">
        <v>42929</v>
      </c>
      <c r="F5453" s="28">
        <v>1007.5</v>
      </c>
      <c r="G5453" t="s">
        <v>2</v>
      </c>
    </row>
    <row r="5454" spans="1:7" x14ac:dyDescent="0.25">
      <c r="A5454" t="s">
        <v>0</v>
      </c>
      <c r="B5454" t="s">
        <v>2141</v>
      </c>
      <c r="C5454">
        <v>7461765</v>
      </c>
      <c r="D5454" s="2">
        <v>2958465</v>
      </c>
      <c r="E5454" s="2">
        <v>42929</v>
      </c>
      <c r="F5454" s="28">
        <v>3965</v>
      </c>
      <c r="G5454" t="s">
        <v>3</v>
      </c>
    </row>
    <row r="5455" spans="1:7" x14ac:dyDescent="0.25">
      <c r="A5455" t="s">
        <v>0</v>
      </c>
      <c r="B5455" t="s">
        <v>2141</v>
      </c>
      <c r="C5455">
        <v>7462000</v>
      </c>
      <c r="D5455" s="2">
        <v>2958465</v>
      </c>
      <c r="E5455" s="2">
        <v>44305</v>
      </c>
      <c r="F5455" s="28">
        <v>236</v>
      </c>
      <c r="G5455" t="s">
        <v>18</v>
      </c>
    </row>
    <row r="5456" spans="1:7" x14ac:dyDescent="0.25">
      <c r="A5456" t="s">
        <v>0</v>
      </c>
      <c r="B5456" t="s">
        <v>2141</v>
      </c>
      <c r="C5456">
        <v>7462233</v>
      </c>
      <c r="D5456" s="2">
        <v>2958465</v>
      </c>
      <c r="E5456" s="2">
        <v>42929</v>
      </c>
      <c r="F5456" s="28">
        <v>919.75</v>
      </c>
      <c r="G5456" t="s">
        <v>2</v>
      </c>
    </row>
    <row r="5457" spans="1:7" x14ac:dyDescent="0.25">
      <c r="A5457" t="s">
        <v>0</v>
      </c>
      <c r="B5457" t="s">
        <v>2141</v>
      </c>
      <c r="C5457">
        <v>7462234</v>
      </c>
      <c r="D5457" s="2">
        <v>2958465</v>
      </c>
      <c r="E5457" s="2">
        <v>42929</v>
      </c>
      <c r="F5457" s="28">
        <v>919.75</v>
      </c>
      <c r="G5457" t="s">
        <v>2</v>
      </c>
    </row>
    <row r="5458" spans="1:7" x14ac:dyDescent="0.25">
      <c r="A5458" t="s">
        <v>0</v>
      </c>
      <c r="B5458" t="s">
        <v>2141</v>
      </c>
      <c r="C5458">
        <v>7462265</v>
      </c>
      <c r="D5458" s="2">
        <v>2958465</v>
      </c>
      <c r="E5458" s="2">
        <v>42929</v>
      </c>
      <c r="F5458" s="28">
        <v>3620.5</v>
      </c>
      <c r="G5458" t="s">
        <v>3</v>
      </c>
    </row>
    <row r="5459" spans="1:7" x14ac:dyDescent="0.25">
      <c r="A5459" t="s">
        <v>0</v>
      </c>
      <c r="B5459" t="s">
        <v>2141</v>
      </c>
      <c r="C5459">
        <v>7462400</v>
      </c>
      <c r="D5459" s="2">
        <v>2958465</v>
      </c>
      <c r="E5459" s="2">
        <v>44305</v>
      </c>
      <c r="F5459" s="28">
        <v>240</v>
      </c>
      <c r="G5459" t="s">
        <v>18</v>
      </c>
    </row>
    <row r="5460" spans="1:7" x14ac:dyDescent="0.25">
      <c r="A5460" t="s">
        <v>0</v>
      </c>
      <c r="B5460" t="s">
        <v>2141</v>
      </c>
      <c r="C5460">
        <v>7462401</v>
      </c>
      <c r="D5460" s="2">
        <v>2958465</v>
      </c>
      <c r="E5460" s="2">
        <v>44305</v>
      </c>
      <c r="F5460" s="28">
        <v>240</v>
      </c>
      <c r="G5460" t="s">
        <v>18</v>
      </c>
    </row>
    <row r="5461" spans="1:7" x14ac:dyDescent="0.25">
      <c r="A5461" t="s">
        <v>0</v>
      </c>
      <c r="B5461" t="s">
        <v>2141</v>
      </c>
      <c r="C5461">
        <v>7462733</v>
      </c>
      <c r="D5461" s="2">
        <v>2958465</v>
      </c>
      <c r="E5461" s="2">
        <v>42929</v>
      </c>
      <c r="F5461" s="28">
        <v>1033.5</v>
      </c>
      <c r="G5461" t="s">
        <v>2</v>
      </c>
    </row>
    <row r="5462" spans="1:7" x14ac:dyDescent="0.25">
      <c r="A5462" t="s">
        <v>0</v>
      </c>
      <c r="B5462" t="s">
        <v>2141</v>
      </c>
      <c r="C5462">
        <v>7462734</v>
      </c>
      <c r="D5462" s="2">
        <v>2958465</v>
      </c>
      <c r="E5462" s="2">
        <v>42929</v>
      </c>
      <c r="F5462" s="28">
        <v>1033.5</v>
      </c>
      <c r="G5462" t="s">
        <v>2</v>
      </c>
    </row>
    <row r="5463" spans="1:7" x14ac:dyDescent="0.25">
      <c r="A5463" t="s">
        <v>0</v>
      </c>
      <c r="B5463" t="s">
        <v>2141</v>
      </c>
      <c r="C5463">
        <v>7462765</v>
      </c>
      <c r="D5463" s="2">
        <v>2958465</v>
      </c>
      <c r="E5463" s="2">
        <v>42929</v>
      </c>
      <c r="F5463" s="28">
        <v>4069</v>
      </c>
      <c r="G5463" t="s">
        <v>3</v>
      </c>
    </row>
    <row r="5464" spans="1:7" x14ac:dyDescent="0.25">
      <c r="A5464" t="s">
        <v>0</v>
      </c>
      <c r="B5464" t="s">
        <v>2141</v>
      </c>
      <c r="C5464">
        <v>7463000</v>
      </c>
      <c r="D5464" s="2">
        <v>2958465</v>
      </c>
      <c r="E5464" s="2">
        <v>44105</v>
      </c>
      <c r="F5464" s="28">
        <v>136</v>
      </c>
      <c r="G5464" t="s">
        <v>18</v>
      </c>
    </row>
    <row r="5465" spans="1:7" x14ac:dyDescent="0.25">
      <c r="A5465" t="s">
        <v>0</v>
      </c>
      <c r="B5465" t="s">
        <v>2141</v>
      </c>
      <c r="C5465">
        <v>7463183</v>
      </c>
      <c r="D5465" s="2">
        <v>2958465</v>
      </c>
      <c r="E5465" s="2">
        <v>43372</v>
      </c>
      <c r="F5465" s="28">
        <v>213.2</v>
      </c>
      <c r="G5465" t="s">
        <v>2</v>
      </c>
    </row>
    <row r="5466" spans="1:7" x14ac:dyDescent="0.25">
      <c r="A5466" t="s">
        <v>0</v>
      </c>
      <c r="B5466" t="s">
        <v>2141</v>
      </c>
      <c r="C5466">
        <v>7463184</v>
      </c>
      <c r="D5466" s="2">
        <v>2958465</v>
      </c>
      <c r="E5466" s="2">
        <v>43372</v>
      </c>
      <c r="F5466" s="28">
        <v>213.2</v>
      </c>
      <c r="G5466" t="s">
        <v>2</v>
      </c>
    </row>
    <row r="5467" spans="1:7" x14ac:dyDescent="0.25">
      <c r="A5467" t="s">
        <v>0</v>
      </c>
      <c r="B5467" t="s">
        <v>2141</v>
      </c>
      <c r="C5467">
        <v>7463221</v>
      </c>
      <c r="D5467" s="2">
        <v>2958465</v>
      </c>
      <c r="E5467" s="2">
        <v>43372</v>
      </c>
      <c r="F5467" s="28">
        <v>839.8</v>
      </c>
      <c r="G5467" t="s">
        <v>2</v>
      </c>
    </row>
    <row r="5468" spans="1:7" x14ac:dyDescent="0.25">
      <c r="A5468" t="s">
        <v>0</v>
      </c>
      <c r="B5468" t="s">
        <v>2141</v>
      </c>
      <c r="C5468">
        <v>7463222</v>
      </c>
      <c r="D5468" s="2">
        <v>2958465</v>
      </c>
      <c r="E5468" s="2">
        <v>43372</v>
      </c>
      <c r="F5468" s="28">
        <v>839.8</v>
      </c>
      <c r="G5468" t="s">
        <v>2</v>
      </c>
    </row>
    <row r="5469" spans="1:7" x14ac:dyDescent="0.25">
      <c r="A5469" t="s">
        <v>0</v>
      </c>
      <c r="B5469" t="s">
        <v>2141</v>
      </c>
      <c r="C5469">
        <v>7463271</v>
      </c>
      <c r="D5469" s="2">
        <v>2958465</v>
      </c>
      <c r="E5469" s="2">
        <v>43372</v>
      </c>
      <c r="F5469" s="28">
        <v>205</v>
      </c>
      <c r="G5469" t="s">
        <v>18</v>
      </c>
    </row>
    <row r="5470" spans="1:7" x14ac:dyDescent="0.25">
      <c r="A5470" t="s">
        <v>0</v>
      </c>
      <c r="B5470" t="s">
        <v>2141</v>
      </c>
      <c r="C5470">
        <v>7463400</v>
      </c>
      <c r="D5470" s="2">
        <v>2958465</v>
      </c>
      <c r="E5470" s="2">
        <v>44305</v>
      </c>
      <c r="F5470" s="28">
        <v>140</v>
      </c>
      <c r="G5470" t="s">
        <v>18</v>
      </c>
    </row>
    <row r="5471" spans="1:7" x14ac:dyDescent="0.25">
      <c r="A5471" t="s">
        <v>0</v>
      </c>
      <c r="B5471" t="s">
        <v>2141</v>
      </c>
      <c r="C5471">
        <v>7463401</v>
      </c>
      <c r="D5471" s="2">
        <v>2958465</v>
      </c>
      <c r="E5471" s="2">
        <v>44305</v>
      </c>
      <c r="F5471" s="28">
        <v>140</v>
      </c>
      <c r="G5471" t="s">
        <v>18</v>
      </c>
    </row>
    <row r="5472" spans="1:7" x14ac:dyDescent="0.25">
      <c r="A5472" t="s">
        <v>0</v>
      </c>
      <c r="B5472" t="s">
        <v>2141</v>
      </c>
      <c r="C5472">
        <v>7463683</v>
      </c>
      <c r="D5472" s="2">
        <v>2958465</v>
      </c>
      <c r="E5472" s="2">
        <v>43372</v>
      </c>
      <c r="F5472" s="28">
        <v>193.7</v>
      </c>
      <c r="G5472" t="s">
        <v>2</v>
      </c>
    </row>
    <row r="5473" spans="1:7" x14ac:dyDescent="0.25">
      <c r="A5473" t="s">
        <v>0</v>
      </c>
      <c r="B5473" t="s">
        <v>2141</v>
      </c>
      <c r="C5473">
        <v>7463684</v>
      </c>
      <c r="D5473" s="2">
        <v>2958465</v>
      </c>
      <c r="E5473" s="2">
        <v>43372</v>
      </c>
      <c r="F5473" s="28">
        <v>193.7</v>
      </c>
      <c r="G5473" t="s">
        <v>2</v>
      </c>
    </row>
    <row r="5474" spans="1:7" x14ac:dyDescent="0.25">
      <c r="A5474" t="s">
        <v>0</v>
      </c>
      <c r="B5474" t="s">
        <v>2141</v>
      </c>
      <c r="C5474">
        <v>7463721</v>
      </c>
      <c r="D5474" s="2">
        <v>2958465</v>
      </c>
      <c r="E5474" s="2">
        <v>43372</v>
      </c>
      <c r="F5474" s="28">
        <v>763.75</v>
      </c>
      <c r="G5474" t="s">
        <v>2</v>
      </c>
    </row>
    <row r="5475" spans="1:7" x14ac:dyDescent="0.25">
      <c r="A5475" t="s">
        <v>0</v>
      </c>
      <c r="B5475" t="s">
        <v>2141</v>
      </c>
      <c r="C5475">
        <v>7463722</v>
      </c>
      <c r="D5475" s="2">
        <v>2958465</v>
      </c>
      <c r="E5475" s="2">
        <v>43372</v>
      </c>
      <c r="F5475" s="28">
        <v>763.75</v>
      </c>
      <c r="G5475" t="s">
        <v>2</v>
      </c>
    </row>
    <row r="5476" spans="1:7" x14ac:dyDescent="0.25">
      <c r="A5476" t="s">
        <v>0</v>
      </c>
      <c r="B5476" t="s">
        <v>2141</v>
      </c>
      <c r="C5476">
        <v>7464000</v>
      </c>
      <c r="D5476" s="2">
        <v>2958465</v>
      </c>
      <c r="E5476" s="2">
        <v>44105</v>
      </c>
      <c r="F5476" s="28">
        <v>146</v>
      </c>
      <c r="G5476" t="s">
        <v>18</v>
      </c>
    </row>
    <row r="5477" spans="1:7" x14ac:dyDescent="0.25">
      <c r="A5477" t="s">
        <v>0</v>
      </c>
      <c r="B5477" t="s">
        <v>2141</v>
      </c>
      <c r="C5477">
        <v>7464183</v>
      </c>
      <c r="D5477" s="2">
        <v>2958465</v>
      </c>
      <c r="E5477" s="2">
        <v>43372</v>
      </c>
      <c r="F5477" s="28">
        <v>221</v>
      </c>
      <c r="G5477" t="s">
        <v>2</v>
      </c>
    </row>
    <row r="5478" spans="1:7" x14ac:dyDescent="0.25">
      <c r="A5478" t="s">
        <v>0</v>
      </c>
      <c r="B5478" t="s">
        <v>2141</v>
      </c>
      <c r="C5478">
        <v>7464184</v>
      </c>
      <c r="D5478" s="2">
        <v>2958465</v>
      </c>
      <c r="E5478" s="2">
        <v>43372</v>
      </c>
      <c r="F5478" s="28">
        <v>221</v>
      </c>
      <c r="G5478" t="s">
        <v>2</v>
      </c>
    </row>
    <row r="5479" spans="1:7" x14ac:dyDescent="0.25">
      <c r="A5479" t="s">
        <v>0</v>
      </c>
      <c r="B5479" t="s">
        <v>2141</v>
      </c>
      <c r="C5479">
        <v>7464221</v>
      </c>
      <c r="D5479" s="2">
        <v>2958465</v>
      </c>
      <c r="E5479" s="2">
        <v>43372</v>
      </c>
      <c r="F5479" s="28">
        <v>871</v>
      </c>
      <c r="G5479" t="s">
        <v>2</v>
      </c>
    </row>
    <row r="5480" spans="1:7" x14ac:dyDescent="0.25">
      <c r="A5480" t="s">
        <v>0</v>
      </c>
      <c r="B5480" t="s">
        <v>2141</v>
      </c>
      <c r="C5480">
        <v>7464222</v>
      </c>
      <c r="D5480" s="2">
        <v>2958465</v>
      </c>
      <c r="E5480" s="2">
        <v>43372</v>
      </c>
      <c r="F5480" s="28">
        <v>871</v>
      </c>
      <c r="G5480" t="s">
        <v>2</v>
      </c>
    </row>
    <row r="5481" spans="1:7" x14ac:dyDescent="0.25">
      <c r="A5481" t="s">
        <v>0</v>
      </c>
      <c r="B5481" t="s">
        <v>2141</v>
      </c>
      <c r="C5481">
        <v>7464271</v>
      </c>
      <c r="D5481" s="2">
        <v>2958465</v>
      </c>
      <c r="E5481" s="2">
        <v>43372</v>
      </c>
      <c r="F5481" s="28">
        <v>220</v>
      </c>
      <c r="G5481" t="s">
        <v>18</v>
      </c>
    </row>
    <row r="5482" spans="1:7" x14ac:dyDescent="0.25">
      <c r="A5482" t="s">
        <v>0</v>
      </c>
      <c r="B5482" t="s">
        <v>2141</v>
      </c>
      <c r="C5482">
        <v>7464400</v>
      </c>
      <c r="D5482" s="2">
        <v>2958465</v>
      </c>
      <c r="E5482" s="2">
        <v>44305</v>
      </c>
      <c r="F5482" s="28">
        <v>150</v>
      </c>
      <c r="G5482" t="s">
        <v>18</v>
      </c>
    </row>
    <row r="5483" spans="1:7" x14ac:dyDescent="0.25">
      <c r="A5483" t="s">
        <v>0</v>
      </c>
      <c r="B5483" t="s">
        <v>2141</v>
      </c>
      <c r="C5483">
        <v>7464401</v>
      </c>
      <c r="D5483" s="2">
        <v>2958465</v>
      </c>
      <c r="E5483" s="2">
        <v>44305</v>
      </c>
      <c r="F5483" s="28">
        <v>150</v>
      </c>
      <c r="G5483" t="s">
        <v>18</v>
      </c>
    </row>
    <row r="5484" spans="1:7" x14ac:dyDescent="0.25">
      <c r="A5484" t="s">
        <v>0</v>
      </c>
      <c r="B5484" t="s">
        <v>2141</v>
      </c>
      <c r="C5484">
        <v>7464683</v>
      </c>
      <c r="D5484" s="2">
        <v>2958465</v>
      </c>
      <c r="E5484" s="2">
        <v>43372</v>
      </c>
      <c r="F5484" s="28">
        <v>201.5</v>
      </c>
      <c r="G5484" t="s">
        <v>2</v>
      </c>
    </row>
    <row r="5485" spans="1:7" x14ac:dyDescent="0.25">
      <c r="A5485" t="s">
        <v>0</v>
      </c>
      <c r="B5485" t="s">
        <v>2141</v>
      </c>
      <c r="C5485">
        <v>7464684</v>
      </c>
      <c r="D5485" s="2">
        <v>2958465</v>
      </c>
      <c r="E5485" s="2">
        <v>43372</v>
      </c>
      <c r="F5485" s="28">
        <v>201.5</v>
      </c>
      <c r="G5485" t="s">
        <v>2</v>
      </c>
    </row>
    <row r="5486" spans="1:7" x14ac:dyDescent="0.25">
      <c r="A5486" t="s">
        <v>0</v>
      </c>
      <c r="B5486" t="s">
        <v>2141</v>
      </c>
      <c r="C5486">
        <v>7464721</v>
      </c>
      <c r="D5486" s="2">
        <v>2958465</v>
      </c>
      <c r="E5486" s="2">
        <v>43372</v>
      </c>
      <c r="F5486" s="28">
        <v>793</v>
      </c>
      <c r="G5486" t="s">
        <v>2</v>
      </c>
    </row>
    <row r="5487" spans="1:7" x14ac:dyDescent="0.25">
      <c r="A5487" t="s">
        <v>0</v>
      </c>
      <c r="B5487" t="s">
        <v>2141</v>
      </c>
      <c r="C5487">
        <v>7464722</v>
      </c>
      <c r="D5487" s="2">
        <v>2958465</v>
      </c>
      <c r="E5487" s="2">
        <v>43372</v>
      </c>
      <c r="F5487" s="28">
        <v>793</v>
      </c>
      <c r="G5487" t="s">
        <v>2</v>
      </c>
    </row>
    <row r="5488" spans="1:7" x14ac:dyDescent="0.25">
      <c r="A5488" t="s">
        <v>0</v>
      </c>
      <c r="B5488" t="s">
        <v>2141</v>
      </c>
      <c r="C5488">
        <v>7465000</v>
      </c>
      <c r="D5488" s="2">
        <v>2958465</v>
      </c>
      <c r="E5488" s="2">
        <v>44105</v>
      </c>
      <c r="F5488" s="28">
        <v>116</v>
      </c>
      <c r="G5488" t="s">
        <v>18</v>
      </c>
    </row>
    <row r="5489" spans="1:7" x14ac:dyDescent="0.25">
      <c r="A5489" t="s">
        <v>0</v>
      </c>
      <c r="B5489" t="s">
        <v>2141</v>
      </c>
      <c r="C5489">
        <v>7465183</v>
      </c>
      <c r="D5489" s="2">
        <v>2958465</v>
      </c>
      <c r="E5489" s="2">
        <v>43372</v>
      </c>
      <c r="F5489" s="28">
        <v>157.30000000000001</v>
      </c>
      <c r="G5489" t="s">
        <v>2</v>
      </c>
    </row>
    <row r="5490" spans="1:7" x14ac:dyDescent="0.25">
      <c r="A5490" t="s">
        <v>0</v>
      </c>
      <c r="B5490" t="s">
        <v>2141</v>
      </c>
      <c r="C5490">
        <v>7465184</v>
      </c>
      <c r="D5490" s="2">
        <v>2958465</v>
      </c>
      <c r="E5490" s="2">
        <v>43372</v>
      </c>
      <c r="F5490" s="28">
        <v>157.30000000000001</v>
      </c>
      <c r="G5490" t="s">
        <v>2</v>
      </c>
    </row>
    <row r="5491" spans="1:7" x14ac:dyDescent="0.25">
      <c r="A5491" t="s">
        <v>0</v>
      </c>
      <c r="B5491" t="s">
        <v>2141</v>
      </c>
      <c r="C5491">
        <v>7465201</v>
      </c>
      <c r="D5491" s="2">
        <v>2958465</v>
      </c>
      <c r="E5491" s="2">
        <v>43372</v>
      </c>
      <c r="F5491" s="28">
        <v>458.25</v>
      </c>
      <c r="G5491" t="s">
        <v>2</v>
      </c>
    </row>
    <row r="5492" spans="1:7" x14ac:dyDescent="0.25">
      <c r="A5492" t="s">
        <v>0</v>
      </c>
      <c r="B5492" t="s">
        <v>2141</v>
      </c>
      <c r="C5492">
        <v>7465203</v>
      </c>
      <c r="D5492" s="2">
        <v>2958465</v>
      </c>
      <c r="E5492" s="2">
        <v>43372</v>
      </c>
      <c r="F5492" s="28">
        <v>458.25</v>
      </c>
      <c r="G5492" t="s">
        <v>2</v>
      </c>
    </row>
    <row r="5493" spans="1:7" x14ac:dyDescent="0.25">
      <c r="A5493" t="s">
        <v>0</v>
      </c>
      <c r="B5493" t="s">
        <v>2141</v>
      </c>
      <c r="C5493">
        <v>7465400</v>
      </c>
      <c r="D5493" s="2">
        <v>2958465</v>
      </c>
      <c r="E5493" s="2">
        <v>44305</v>
      </c>
      <c r="F5493" s="28">
        <v>120</v>
      </c>
      <c r="G5493" t="s">
        <v>18</v>
      </c>
    </row>
    <row r="5494" spans="1:7" x14ac:dyDescent="0.25">
      <c r="A5494" t="s">
        <v>0</v>
      </c>
      <c r="B5494" t="s">
        <v>2141</v>
      </c>
      <c r="C5494">
        <v>7465401</v>
      </c>
      <c r="D5494" s="2">
        <v>2958465</v>
      </c>
      <c r="E5494" s="2">
        <v>44305</v>
      </c>
      <c r="F5494" s="28">
        <v>120</v>
      </c>
      <c r="G5494" t="s">
        <v>18</v>
      </c>
    </row>
    <row r="5495" spans="1:7" x14ac:dyDescent="0.25">
      <c r="A5495" t="s">
        <v>0</v>
      </c>
      <c r="B5495" t="s">
        <v>2141</v>
      </c>
      <c r="C5495">
        <v>7465683</v>
      </c>
      <c r="D5495" s="2">
        <v>2958465</v>
      </c>
      <c r="E5495" s="2">
        <v>43372</v>
      </c>
      <c r="F5495" s="28">
        <v>150.80000000000001</v>
      </c>
      <c r="G5495" t="s">
        <v>2</v>
      </c>
    </row>
    <row r="5496" spans="1:7" x14ac:dyDescent="0.25">
      <c r="A5496" t="s">
        <v>0</v>
      </c>
      <c r="B5496" t="s">
        <v>2141</v>
      </c>
      <c r="C5496">
        <v>7465684</v>
      </c>
      <c r="D5496" s="2">
        <v>2958465</v>
      </c>
      <c r="E5496" s="2">
        <v>43372</v>
      </c>
      <c r="F5496" s="28">
        <v>150.80000000000001</v>
      </c>
      <c r="G5496" t="s">
        <v>2</v>
      </c>
    </row>
    <row r="5497" spans="1:7" x14ac:dyDescent="0.25">
      <c r="A5497" t="s">
        <v>0</v>
      </c>
      <c r="B5497" t="s">
        <v>2141</v>
      </c>
      <c r="C5497">
        <v>7465701</v>
      </c>
      <c r="D5497" s="2">
        <v>2958465</v>
      </c>
      <c r="E5497" s="2">
        <v>43372</v>
      </c>
      <c r="F5497" s="28">
        <v>438.75</v>
      </c>
      <c r="G5497" t="s">
        <v>2</v>
      </c>
    </row>
    <row r="5498" spans="1:7" x14ac:dyDescent="0.25">
      <c r="A5498" t="s">
        <v>0</v>
      </c>
      <c r="B5498" t="s">
        <v>2141</v>
      </c>
      <c r="C5498">
        <v>7465703</v>
      </c>
      <c r="D5498" s="2">
        <v>2958465</v>
      </c>
      <c r="E5498" s="2">
        <v>43372</v>
      </c>
      <c r="F5498" s="28">
        <v>438.75</v>
      </c>
      <c r="G5498" t="s">
        <v>2</v>
      </c>
    </row>
    <row r="5499" spans="1:7" x14ac:dyDescent="0.25">
      <c r="A5499" t="s">
        <v>0</v>
      </c>
      <c r="B5499" t="s">
        <v>2141</v>
      </c>
      <c r="C5499">
        <v>7467000</v>
      </c>
      <c r="D5499" s="2">
        <v>2958465</v>
      </c>
      <c r="E5499" s="2">
        <v>43071</v>
      </c>
      <c r="F5499" s="28">
        <v>88</v>
      </c>
      <c r="G5499" t="s">
        <v>18</v>
      </c>
    </row>
    <row r="5500" spans="1:7" x14ac:dyDescent="0.25">
      <c r="A5500" t="s">
        <v>0</v>
      </c>
      <c r="B5500" t="s">
        <v>2141</v>
      </c>
      <c r="C5500">
        <v>7467183</v>
      </c>
      <c r="D5500" s="2">
        <v>2958465</v>
      </c>
      <c r="E5500" s="2">
        <v>43071</v>
      </c>
      <c r="F5500" s="28">
        <v>130</v>
      </c>
      <c r="G5500" t="s">
        <v>2</v>
      </c>
    </row>
    <row r="5501" spans="1:7" x14ac:dyDescent="0.25">
      <c r="A5501" t="s">
        <v>0</v>
      </c>
      <c r="B5501" t="s">
        <v>2141</v>
      </c>
      <c r="C5501">
        <v>7467185</v>
      </c>
      <c r="D5501" s="2">
        <v>2958465</v>
      </c>
      <c r="E5501" s="2">
        <v>43071</v>
      </c>
      <c r="F5501" s="28">
        <v>130</v>
      </c>
      <c r="G5501" t="s">
        <v>2</v>
      </c>
    </row>
    <row r="5502" spans="1:7" x14ac:dyDescent="0.25">
      <c r="A5502" t="s">
        <v>0</v>
      </c>
      <c r="B5502" t="s">
        <v>2141</v>
      </c>
      <c r="C5502">
        <v>7467400</v>
      </c>
      <c r="D5502" s="2">
        <v>2958465</v>
      </c>
      <c r="E5502" s="2">
        <v>44305</v>
      </c>
      <c r="F5502" s="28">
        <v>92</v>
      </c>
      <c r="G5502" t="s">
        <v>18</v>
      </c>
    </row>
    <row r="5503" spans="1:7" x14ac:dyDescent="0.25">
      <c r="A5503" t="s">
        <v>0</v>
      </c>
      <c r="B5503" t="s">
        <v>2141</v>
      </c>
      <c r="C5503">
        <v>7467401</v>
      </c>
      <c r="D5503" s="2">
        <v>2958465</v>
      </c>
      <c r="E5503" s="2">
        <v>44305</v>
      </c>
      <c r="F5503" s="28">
        <v>92</v>
      </c>
      <c r="G5503" t="s">
        <v>18</v>
      </c>
    </row>
    <row r="5504" spans="1:7" x14ac:dyDescent="0.25">
      <c r="A5504" t="s">
        <v>0</v>
      </c>
      <c r="B5504" t="s">
        <v>2141</v>
      </c>
      <c r="C5504">
        <v>7467683</v>
      </c>
      <c r="D5504" s="2">
        <v>2958465</v>
      </c>
      <c r="E5504" s="2">
        <v>43071</v>
      </c>
      <c r="F5504" s="28">
        <v>126.1</v>
      </c>
      <c r="G5504" t="s">
        <v>2</v>
      </c>
    </row>
    <row r="5505" spans="1:7" x14ac:dyDescent="0.25">
      <c r="A5505" t="s">
        <v>0</v>
      </c>
      <c r="B5505" t="s">
        <v>2141</v>
      </c>
      <c r="C5505">
        <v>7467685</v>
      </c>
      <c r="D5505" s="2">
        <v>2958465</v>
      </c>
      <c r="E5505" s="2">
        <v>43071</v>
      </c>
      <c r="F5505" s="28">
        <v>126.1</v>
      </c>
      <c r="G5505" t="s">
        <v>2</v>
      </c>
    </row>
    <row r="5506" spans="1:7" x14ac:dyDescent="0.25">
      <c r="A5506" t="s">
        <v>0</v>
      </c>
      <c r="B5506" t="s">
        <v>2141</v>
      </c>
      <c r="C5506">
        <v>7468000</v>
      </c>
      <c r="D5506" s="2">
        <v>2958465</v>
      </c>
      <c r="E5506" s="2">
        <v>44305</v>
      </c>
      <c r="F5506" s="28">
        <v>183</v>
      </c>
      <c r="G5506" t="s">
        <v>18</v>
      </c>
    </row>
    <row r="5507" spans="1:7" x14ac:dyDescent="0.25">
      <c r="A5507" t="s">
        <v>0</v>
      </c>
      <c r="B5507" t="s">
        <v>2141</v>
      </c>
      <c r="C5507">
        <v>7468400</v>
      </c>
      <c r="D5507" s="2">
        <v>2958465</v>
      </c>
      <c r="E5507" s="2">
        <v>44305</v>
      </c>
      <c r="F5507" s="28">
        <v>187</v>
      </c>
      <c r="G5507" t="s">
        <v>18</v>
      </c>
    </row>
    <row r="5508" spans="1:7" x14ac:dyDescent="0.25">
      <c r="A5508" t="s">
        <v>0</v>
      </c>
      <c r="B5508" t="s">
        <v>2141</v>
      </c>
      <c r="C5508">
        <v>7468401</v>
      </c>
      <c r="D5508" s="2">
        <v>2958465</v>
      </c>
      <c r="E5508" s="2">
        <v>44305</v>
      </c>
      <c r="F5508" s="28">
        <v>187</v>
      </c>
      <c r="G5508" t="s">
        <v>18</v>
      </c>
    </row>
    <row r="5509" spans="1:7" x14ac:dyDescent="0.25">
      <c r="A5509" t="s">
        <v>0</v>
      </c>
      <c r="B5509" t="s">
        <v>2141</v>
      </c>
      <c r="C5509">
        <v>7469000</v>
      </c>
      <c r="D5509" s="2">
        <v>2958465</v>
      </c>
      <c r="E5509" s="2">
        <v>44305</v>
      </c>
      <c r="F5509" s="28">
        <v>147</v>
      </c>
      <c r="G5509" t="s">
        <v>18</v>
      </c>
    </row>
    <row r="5510" spans="1:7" x14ac:dyDescent="0.25">
      <c r="A5510" t="s">
        <v>0</v>
      </c>
      <c r="B5510" t="s">
        <v>2141</v>
      </c>
      <c r="C5510">
        <v>7469163</v>
      </c>
      <c r="D5510" s="2">
        <v>2958465</v>
      </c>
      <c r="E5510" s="2">
        <v>42319</v>
      </c>
      <c r="F5510" s="28">
        <v>59.8</v>
      </c>
      <c r="G5510" t="s">
        <v>2</v>
      </c>
    </row>
    <row r="5511" spans="1:7" x14ac:dyDescent="0.25">
      <c r="A5511" t="s">
        <v>0</v>
      </c>
      <c r="B5511" t="s">
        <v>2141</v>
      </c>
      <c r="C5511">
        <v>7469164</v>
      </c>
      <c r="D5511" s="2">
        <v>2958465</v>
      </c>
      <c r="E5511" s="2">
        <v>42319</v>
      </c>
      <c r="F5511" s="28">
        <v>59.8</v>
      </c>
      <c r="G5511" t="s">
        <v>2</v>
      </c>
    </row>
    <row r="5512" spans="1:7" x14ac:dyDescent="0.25">
      <c r="A5512" t="s">
        <v>0</v>
      </c>
      <c r="B5512" t="s">
        <v>2141</v>
      </c>
      <c r="C5512">
        <v>7469183</v>
      </c>
      <c r="D5512" s="2">
        <v>2958465</v>
      </c>
      <c r="E5512" s="2">
        <v>44299</v>
      </c>
      <c r="F5512" s="28">
        <v>234.65</v>
      </c>
      <c r="G5512" t="s">
        <v>2</v>
      </c>
    </row>
    <row r="5513" spans="1:7" x14ac:dyDescent="0.25">
      <c r="A5513" t="s">
        <v>0</v>
      </c>
      <c r="B5513" t="s">
        <v>2141</v>
      </c>
      <c r="C5513">
        <v>7469184</v>
      </c>
      <c r="D5513" s="2">
        <v>2958465</v>
      </c>
      <c r="E5513" s="2">
        <v>44299</v>
      </c>
      <c r="F5513" s="28">
        <v>234.65</v>
      </c>
      <c r="G5513" t="s">
        <v>2</v>
      </c>
    </row>
    <row r="5514" spans="1:7" x14ac:dyDescent="0.25">
      <c r="A5514" t="s">
        <v>0</v>
      </c>
      <c r="B5514" t="s">
        <v>2141</v>
      </c>
      <c r="C5514">
        <v>7469211</v>
      </c>
      <c r="D5514" s="2">
        <v>2958465</v>
      </c>
      <c r="E5514" s="2">
        <v>44299</v>
      </c>
      <c r="F5514" s="28">
        <v>805.35</v>
      </c>
      <c r="G5514" t="s">
        <v>2</v>
      </c>
    </row>
    <row r="5515" spans="1:7" x14ac:dyDescent="0.25">
      <c r="A5515" t="s">
        <v>0</v>
      </c>
      <c r="B5515" t="s">
        <v>2141</v>
      </c>
      <c r="C5515">
        <v>7469213</v>
      </c>
      <c r="D5515" s="2">
        <v>2958465</v>
      </c>
      <c r="E5515" s="2">
        <v>44299</v>
      </c>
      <c r="F5515" s="28">
        <v>805.35</v>
      </c>
      <c r="G5515" t="s">
        <v>2</v>
      </c>
    </row>
    <row r="5516" spans="1:7" x14ac:dyDescent="0.25">
      <c r="A5516" t="s">
        <v>0</v>
      </c>
      <c r="B5516" t="s">
        <v>2141</v>
      </c>
      <c r="C5516">
        <v>7469233</v>
      </c>
      <c r="D5516" s="2">
        <v>2958465</v>
      </c>
      <c r="E5516" s="2">
        <v>44299</v>
      </c>
      <c r="F5516" s="28">
        <v>1144</v>
      </c>
      <c r="G5516" t="s">
        <v>2</v>
      </c>
    </row>
    <row r="5517" spans="1:7" x14ac:dyDescent="0.25">
      <c r="A5517" t="s">
        <v>0</v>
      </c>
      <c r="B5517" t="s">
        <v>2141</v>
      </c>
      <c r="C5517">
        <v>7469234</v>
      </c>
      <c r="D5517" s="2">
        <v>2958465</v>
      </c>
      <c r="E5517" s="2">
        <v>44299</v>
      </c>
      <c r="F5517" s="28">
        <v>1144</v>
      </c>
      <c r="G5517" t="s">
        <v>2</v>
      </c>
    </row>
    <row r="5518" spans="1:7" x14ac:dyDescent="0.25">
      <c r="A5518" t="s">
        <v>0</v>
      </c>
      <c r="B5518" t="s">
        <v>2141</v>
      </c>
      <c r="C5518">
        <v>7469243</v>
      </c>
      <c r="D5518" s="2">
        <v>2958465</v>
      </c>
      <c r="E5518" s="2">
        <v>44299</v>
      </c>
      <c r="F5518" s="28">
        <v>1372.8</v>
      </c>
      <c r="G5518" t="s">
        <v>2</v>
      </c>
    </row>
    <row r="5519" spans="1:7" x14ac:dyDescent="0.25">
      <c r="A5519" t="s">
        <v>0</v>
      </c>
      <c r="B5519" t="s">
        <v>2141</v>
      </c>
      <c r="C5519">
        <v>7469244</v>
      </c>
      <c r="D5519" s="2">
        <v>2958465</v>
      </c>
      <c r="E5519" s="2">
        <v>44299</v>
      </c>
      <c r="F5519" s="28">
        <v>1372.8</v>
      </c>
      <c r="G5519" t="s">
        <v>2</v>
      </c>
    </row>
    <row r="5520" spans="1:7" x14ac:dyDescent="0.25">
      <c r="A5520" t="s">
        <v>0</v>
      </c>
      <c r="B5520" t="s">
        <v>2141</v>
      </c>
      <c r="C5520">
        <v>7469289</v>
      </c>
      <c r="D5520" s="2">
        <v>2958465</v>
      </c>
      <c r="E5520" s="2">
        <v>44299</v>
      </c>
      <c r="F5520" s="28">
        <v>1706.25</v>
      </c>
      <c r="G5520" t="s">
        <v>2</v>
      </c>
    </row>
    <row r="5521" spans="1:7" x14ac:dyDescent="0.25">
      <c r="A5521" t="s">
        <v>0</v>
      </c>
      <c r="B5521" t="s">
        <v>2141</v>
      </c>
      <c r="C5521">
        <v>7469290</v>
      </c>
      <c r="D5521" s="2">
        <v>2958465</v>
      </c>
      <c r="E5521" s="2">
        <v>44299</v>
      </c>
      <c r="F5521" s="28">
        <v>1706.25</v>
      </c>
      <c r="G5521" t="s">
        <v>2</v>
      </c>
    </row>
    <row r="5522" spans="1:7" x14ac:dyDescent="0.25">
      <c r="A5522" t="s">
        <v>0</v>
      </c>
      <c r="B5522" t="s">
        <v>2141</v>
      </c>
      <c r="C5522">
        <v>7469291</v>
      </c>
      <c r="D5522" s="2">
        <v>2958465</v>
      </c>
      <c r="E5522" s="2">
        <v>44299</v>
      </c>
      <c r="F5522" s="28">
        <v>1597.05</v>
      </c>
      <c r="G5522" t="s">
        <v>2</v>
      </c>
    </row>
    <row r="5523" spans="1:7" x14ac:dyDescent="0.25">
      <c r="A5523" t="s">
        <v>0</v>
      </c>
      <c r="B5523" t="s">
        <v>2141</v>
      </c>
      <c r="C5523">
        <v>7469292</v>
      </c>
      <c r="D5523" s="2">
        <v>2958465</v>
      </c>
      <c r="E5523" s="2">
        <v>44299</v>
      </c>
      <c r="F5523" s="28">
        <v>1597.05</v>
      </c>
      <c r="G5523" t="s">
        <v>2</v>
      </c>
    </row>
    <row r="5524" spans="1:7" x14ac:dyDescent="0.25">
      <c r="A5524" t="s">
        <v>0</v>
      </c>
      <c r="B5524" t="s">
        <v>2141</v>
      </c>
      <c r="C5524">
        <v>7469295</v>
      </c>
      <c r="D5524" s="2">
        <v>2958465</v>
      </c>
      <c r="E5524" s="2">
        <v>44299</v>
      </c>
      <c r="F5524" s="28">
        <v>1597.05</v>
      </c>
      <c r="G5524" t="s">
        <v>2</v>
      </c>
    </row>
    <row r="5525" spans="1:7" x14ac:dyDescent="0.25">
      <c r="A5525" t="s">
        <v>0</v>
      </c>
      <c r="B5525" t="s">
        <v>2141</v>
      </c>
      <c r="C5525">
        <v>7469400</v>
      </c>
      <c r="D5525" s="2">
        <v>2958465</v>
      </c>
      <c r="E5525" s="2">
        <v>44305</v>
      </c>
      <c r="F5525" s="28">
        <v>151</v>
      </c>
      <c r="G5525" t="s">
        <v>18</v>
      </c>
    </row>
    <row r="5526" spans="1:7" x14ac:dyDescent="0.25">
      <c r="A5526" t="s">
        <v>0</v>
      </c>
      <c r="B5526" t="s">
        <v>2141</v>
      </c>
      <c r="C5526">
        <v>7469401</v>
      </c>
      <c r="D5526" s="2">
        <v>2958465</v>
      </c>
      <c r="E5526" s="2">
        <v>44305</v>
      </c>
      <c r="F5526" s="28">
        <v>151</v>
      </c>
      <c r="G5526" t="s">
        <v>18</v>
      </c>
    </row>
    <row r="5527" spans="1:7" x14ac:dyDescent="0.25">
      <c r="A5527" t="s">
        <v>0</v>
      </c>
      <c r="B5527" t="s">
        <v>2141</v>
      </c>
      <c r="C5527">
        <v>7469683</v>
      </c>
      <c r="D5527" s="2">
        <v>2958465</v>
      </c>
      <c r="E5527" s="2">
        <v>42929</v>
      </c>
      <c r="F5527" s="28">
        <v>220.35</v>
      </c>
      <c r="G5527" t="s">
        <v>2</v>
      </c>
    </row>
    <row r="5528" spans="1:7" x14ac:dyDescent="0.25">
      <c r="A5528" t="s">
        <v>0</v>
      </c>
      <c r="B5528" t="s">
        <v>2141</v>
      </c>
      <c r="C5528">
        <v>7469684</v>
      </c>
      <c r="D5528" s="2">
        <v>2958465</v>
      </c>
      <c r="E5528" s="2">
        <v>42929</v>
      </c>
      <c r="F5528" s="28">
        <v>220.35</v>
      </c>
      <c r="G5528" t="s">
        <v>2</v>
      </c>
    </row>
    <row r="5529" spans="1:7" x14ac:dyDescent="0.25">
      <c r="A5529" t="s">
        <v>0</v>
      </c>
      <c r="B5529" t="s">
        <v>2141</v>
      </c>
      <c r="C5529">
        <v>7469711</v>
      </c>
      <c r="D5529" s="2">
        <v>2958465</v>
      </c>
      <c r="E5529" s="2">
        <v>42929</v>
      </c>
      <c r="F5529" s="28">
        <v>771.55</v>
      </c>
      <c r="G5529" t="s">
        <v>2</v>
      </c>
    </row>
    <row r="5530" spans="1:7" x14ac:dyDescent="0.25">
      <c r="A5530" t="s">
        <v>0</v>
      </c>
      <c r="B5530" t="s">
        <v>2141</v>
      </c>
      <c r="C5530">
        <v>7469713</v>
      </c>
      <c r="D5530" s="2">
        <v>2958465</v>
      </c>
      <c r="E5530" s="2">
        <v>42929</v>
      </c>
      <c r="F5530" s="28">
        <v>771.55</v>
      </c>
      <c r="G5530" t="s">
        <v>2</v>
      </c>
    </row>
    <row r="5531" spans="1:7" x14ac:dyDescent="0.25">
      <c r="A5531" t="s">
        <v>0</v>
      </c>
      <c r="B5531" t="s">
        <v>2141</v>
      </c>
      <c r="C5531">
        <v>7469733</v>
      </c>
      <c r="D5531" s="2">
        <v>2958465</v>
      </c>
      <c r="E5531" s="2">
        <v>42929</v>
      </c>
      <c r="F5531" s="28">
        <v>1101.75</v>
      </c>
      <c r="G5531" t="s">
        <v>2</v>
      </c>
    </row>
    <row r="5532" spans="1:7" x14ac:dyDescent="0.25">
      <c r="A5532" t="s">
        <v>0</v>
      </c>
      <c r="B5532" t="s">
        <v>2141</v>
      </c>
      <c r="C5532">
        <v>7469734</v>
      </c>
      <c r="D5532" s="2">
        <v>2958465</v>
      </c>
      <c r="E5532" s="2">
        <v>42929</v>
      </c>
      <c r="F5532" s="28">
        <v>1101.75</v>
      </c>
      <c r="G5532" t="s">
        <v>2</v>
      </c>
    </row>
    <row r="5533" spans="1:7" x14ac:dyDescent="0.25">
      <c r="A5533" t="s">
        <v>0</v>
      </c>
      <c r="B5533" t="s">
        <v>2141</v>
      </c>
      <c r="C5533">
        <v>7469743</v>
      </c>
      <c r="D5533" s="2">
        <v>2958465</v>
      </c>
      <c r="E5533" s="2">
        <v>42929</v>
      </c>
      <c r="F5533" s="28">
        <v>1322.1</v>
      </c>
      <c r="G5533" t="s">
        <v>2</v>
      </c>
    </row>
    <row r="5534" spans="1:7" x14ac:dyDescent="0.25">
      <c r="A5534" t="s">
        <v>0</v>
      </c>
      <c r="B5534" t="s">
        <v>2141</v>
      </c>
      <c r="C5534">
        <v>7469744</v>
      </c>
      <c r="D5534" s="2">
        <v>2958465</v>
      </c>
      <c r="E5534" s="2">
        <v>42929</v>
      </c>
      <c r="F5534" s="28">
        <v>1322.1</v>
      </c>
      <c r="G5534" t="s">
        <v>2</v>
      </c>
    </row>
    <row r="5535" spans="1:7" x14ac:dyDescent="0.25">
      <c r="A5535" t="s">
        <v>0</v>
      </c>
      <c r="B5535" t="s">
        <v>2141</v>
      </c>
      <c r="C5535">
        <v>7469789</v>
      </c>
      <c r="D5535" s="2">
        <v>2958465</v>
      </c>
      <c r="E5535" s="2">
        <v>42929</v>
      </c>
      <c r="F5535" s="28">
        <v>1521</v>
      </c>
      <c r="G5535" t="s">
        <v>2</v>
      </c>
    </row>
    <row r="5536" spans="1:7" x14ac:dyDescent="0.25">
      <c r="A5536" t="s">
        <v>0</v>
      </c>
      <c r="B5536" t="s">
        <v>2141</v>
      </c>
      <c r="C5536">
        <v>7469790</v>
      </c>
      <c r="D5536" s="2">
        <v>2958465</v>
      </c>
      <c r="E5536" s="2">
        <v>42929</v>
      </c>
      <c r="F5536" s="28">
        <v>1521</v>
      </c>
      <c r="G5536" t="s">
        <v>2</v>
      </c>
    </row>
    <row r="5537" spans="1:7" x14ac:dyDescent="0.25">
      <c r="A5537" t="s">
        <v>0</v>
      </c>
      <c r="B5537" t="s">
        <v>2141</v>
      </c>
      <c r="C5537">
        <v>7470000</v>
      </c>
      <c r="D5537" s="2">
        <v>2958465</v>
      </c>
      <c r="E5537" s="2">
        <v>44774</v>
      </c>
      <c r="F5537" s="28">
        <v>195</v>
      </c>
      <c r="G5537" t="s">
        <v>18</v>
      </c>
    </row>
    <row r="5538" spans="1:7" x14ac:dyDescent="0.25">
      <c r="A5538" t="s">
        <v>0</v>
      </c>
      <c r="B5538" t="s">
        <v>2141</v>
      </c>
      <c r="C5538">
        <v>7470183</v>
      </c>
      <c r="D5538" s="2">
        <v>2958465</v>
      </c>
      <c r="E5538" s="2">
        <v>45223</v>
      </c>
      <c r="F5538" s="28">
        <v>217.75</v>
      </c>
      <c r="G5538" t="s">
        <v>2</v>
      </c>
    </row>
    <row r="5539" spans="1:7" x14ac:dyDescent="0.25">
      <c r="A5539" t="s">
        <v>0</v>
      </c>
      <c r="B5539" t="s">
        <v>2141</v>
      </c>
      <c r="C5539">
        <v>7470184</v>
      </c>
      <c r="D5539" s="2">
        <v>2958465</v>
      </c>
      <c r="E5539" s="2">
        <v>45223</v>
      </c>
      <c r="F5539" s="28">
        <v>217.75</v>
      </c>
      <c r="G5539" t="s">
        <v>2</v>
      </c>
    </row>
    <row r="5540" spans="1:7" x14ac:dyDescent="0.25">
      <c r="A5540" t="s">
        <v>0</v>
      </c>
      <c r="B5540" t="s">
        <v>2141</v>
      </c>
      <c r="C5540">
        <v>7470201</v>
      </c>
      <c r="D5540" s="2">
        <v>2958465</v>
      </c>
      <c r="E5540" s="2">
        <v>45223</v>
      </c>
      <c r="F5540" s="28">
        <v>633.75</v>
      </c>
      <c r="G5540" t="s">
        <v>2</v>
      </c>
    </row>
    <row r="5541" spans="1:7" x14ac:dyDescent="0.25">
      <c r="A5541" t="s">
        <v>0</v>
      </c>
      <c r="B5541" t="s">
        <v>2141</v>
      </c>
      <c r="C5541">
        <v>7470203</v>
      </c>
      <c r="D5541" s="2">
        <v>2958465</v>
      </c>
      <c r="E5541" s="2">
        <v>45223</v>
      </c>
      <c r="F5541" s="28">
        <v>633.75</v>
      </c>
      <c r="G5541" t="s">
        <v>2</v>
      </c>
    </row>
    <row r="5542" spans="1:7" x14ac:dyDescent="0.25">
      <c r="A5542" t="s">
        <v>0</v>
      </c>
      <c r="B5542" t="s">
        <v>2141</v>
      </c>
      <c r="C5542">
        <v>7470233</v>
      </c>
      <c r="D5542" s="2">
        <v>2958465</v>
      </c>
      <c r="E5542" s="2">
        <v>45223</v>
      </c>
      <c r="F5542" s="28">
        <v>1056.25</v>
      </c>
      <c r="G5542" t="s">
        <v>2</v>
      </c>
    </row>
    <row r="5543" spans="1:7" x14ac:dyDescent="0.25">
      <c r="A5543" t="s">
        <v>0</v>
      </c>
      <c r="B5543" t="s">
        <v>2141</v>
      </c>
      <c r="C5543">
        <v>7470234</v>
      </c>
      <c r="D5543" s="2">
        <v>2958465</v>
      </c>
      <c r="E5543" s="2">
        <v>45223</v>
      </c>
      <c r="F5543" s="28">
        <v>1056.25</v>
      </c>
      <c r="G5543" t="s">
        <v>2</v>
      </c>
    </row>
    <row r="5544" spans="1:7" x14ac:dyDescent="0.25">
      <c r="A5544" t="s">
        <v>0</v>
      </c>
      <c r="B5544" t="s">
        <v>2141</v>
      </c>
      <c r="C5544">
        <v>7470242</v>
      </c>
      <c r="D5544" s="2">
        <v>2958465</v>
      </c>
      <c r="E5544" s="2">
        <v>45223</v>
      </c>
      <c r="F5544" s="28">
        <v>2047.5</v>
      </c>
      <c r="G5544" t="s">
        <v>3</v>
      </c>
    </row>
    <row r="5545" spans="1:7" x14ac:dyDescent="0.25">
      <c r="A5545" t="s">
        <v>0</v>
      </c>
      <c r="B5545" t="s">
        <v>2141</v>
      </c>
      <c r="C5545">
        <v>7470251</v>
      </c>
      <c r="D5545" s="2">
        <v>2958465</v>
      </c>
      <c r="E5545" s="2">
        <v>45223</v>
      </c>
      <c r="F5545" s="28">
        <v>1535.95</v>
      </c>
      <c r="G5545" t="s">
        <v>3</v>
      </c>
    </row>
    <row r="5546" spans="1:7" x14ac:dyDescent="0.25">
      <c r="A5546" t="s">
        <v>0</v>
      </c>
      <c r="B5546" t="s">
        <v>2141</v>
      </c>
      <c r="C5546">
        <v>7470256</v>
      </c>
      <c r="D5546" s="2">
        <v>2958465</v>
      </c>
      <c r="E5546" s="2">
        <v>45223</v>
      </c>
      <c r="F5546" s="28">
        <v>3071.25</v>
      </c>
      <c r="G5546" t="s">
        <v>3</v>
      </c>
    </row>
    <row r="5547" spans="1:7" x14ac:dyDescent="0.25">
      <c r="A5547" t="s">
        <v>0</v>
      </c>
      <c r="B5547" t="s">
        <v>2141</v>
      </c>
      <c r="C5547">
        <v>7470288</v>
      </c>
      <c r="D5547" s="2">
        <v>2958465</v>
      </c>
      <c r="E5547" s="2">
        <v>45800</v>
      </c>
      <c r="F5547" s="28">
        <v>201</v>
      </c>
      <c r="G5547" t="s">
        <v>18</v>
      </c>
    </row>
    <row r="5548" spans="1:7" x14ac:dyDescent="0.25">
      <c r="A5548" t="s">
        <v>0</v>
      </c>
      <c r="B5548" t="s">
        <v>2141</v>
      </c>
      <c r="C5548">
        <v>7470400</v>
      </c>
      <c r="D5548" s="2">
        <v>2958465</v>
      </c>
      <c r="E5548" s="2">
        <v>44774</v>
      </c>
      <c r="F5548" s="28">
        <v>199</v>
      </c>
      <c r="G5548" t="s">
        <v>18</v>
      </c>
    </row>
    <row r="5549" spans="1:7" x14ac:dyDescent="0.25">
      <c r="A5549" t="s">
        <v>0</v>
      </c>
      <c r="B5549" t="s">
        <v>2141</v>
      </c>
      <c r="C5549">
        <v>7470401</v>
      </c>
      <c r="D5549" s="2">
        <v>2958465</v>
      </c>
      <c r="E5549" s="2">
        <v>44774</v>
      </c>
      <c r="F5549" s="28">
        <v>199</v>
      </c>
      <c r="G5549" t="s">
        <v>18</v>
      </c>
    </row>
    <row r="5550" spans="1:7" x14ac:dyDescent="0.25">
      <c r="A5550" t="s">
        <v>0</v>
      </c>
      <c r="B5550" t="s">
        <v>2141</v>
      </c>
      <c r="C5550">
        <v>7471000</v>
      </c>
      <c r="D5550" s="2">
        <v>2958465</v>
      </c>
      <c r="E5550" s="2">
        <v>42964</v>
      </c>
      <c r="F5550" s="28">
        <v>126</v>
      </c>
      <c r="G5550" t="s">
        <v>18</v>
      </c>
    </row>
    <row r="5551" spans="1:7" x14ac:dyDescent="0.25">
      <c r="A5551" t="s">
        <v>0</v>
      </c>
      <c r="B5551" t="s">
        <v>2141</v>
      </c>
      <c r="C5551">
        <v>7471075</v>
      </c>
      <c r="D5551" s="2">
        <v>2958465</v>
      </c>
      <c r="E5551" s="2">
        <v>45356</v>
      </c>
      <c r="F5551" s="28">
        <v>1968.85</v>
      </c>
      <c r="G5551" t="s">
        <v>3</v>
      </c>
    </row>
    <row r="5552" spans="1:7" x14ac:dyDescent="0.25">
      <c r="A5552" t="s">
        <v>0</v>
      </c>
      <c r="B5552" t="s">
        <v>2141</v>
      </c>
      <c r="C5552">
        <v>7471251</v>
      </c>
      <c r="D5552" s="2">
        <v>2958465</v>
      </c>
      <c r="E5552" s="2">
        <v>45356</v>
      </c>
      <c r="F5552" s="28">
        <v>1650.35</v>
      </c>
      <c r="G5552" t="s">
        <v>3</v>
      </c>
    </row>
    <row r="5553" spans="1:7" x14ac:dyDescent="0.25">
      <c r="A5553" t="s">
        <v>0</v>
      </c>
      <c r="B5553" t="s">
        <v>2141</v>
      </c>
      <c r="C5553">
        <v>7471275</v>
      </c>
      <c r="D5553" s="2">
        <v>2958465</v>
      </c>
      <c r="E5553" s="2">
        <v>45356</v>
      </c>
      <c r="F5553" s="28">
        <v>1968.85</v>
      </c>
      <c r="G5553" t="s">
        <v>3</v>
      </c>
    </row>
    <row r="5554" spans="1:7" x14ac:dyDescent="0.25">
      <c r="A5554" t="s">
        <v>0</v>
      </c>
      <c r="B5554" t="s">
        <v>2141</v>
      </c>
      <c r="C5554">
        <v>7471277</v>
      </c>
      <c r="D5554" s="2">
        <v>2958465</v>
      </c>
      <c r="E5554" s="2">
        <v>45356</v>
      </c>
      <c r="F5554" s="28">
        <v>1650.35</v>
      </c>
      <c r="G5554" t="s">
        <v>3</v>
      </c>
    </row>
    <row r="5555" spans="1:7" x14ac:dyDescent="0.25">
      <c r="A5555" t="s">
        <v>0</v>
      </c>
      <c r="B5555" t="s">
        <v>2141</v>
      </c>
      <c r="C5555">
        <v>7471400</v>
      </c>
      <c r="D5555" s="2">
        <v>2958465</v>
      </c>
      <c r="E5555" s="2">
        <v>44305</v>
      </c>
      <c r="F5555" s="28">
        <v>130</v>
      </c>
      <c r="G5555" t="s">
        <v>18</v>
      </c>
    </row>
    <row r="5556" spans="1:7" x14ac:dyDescent="0.25">
      <c r="A5556" t="s">
        <v>0</v>
      </c>
      <c r="B5556" t="s">
        <v>2141</v>
      </c>
      <c r="C5556">
        <v>7471401</v>
      </c>
      <c r="D5556" s="2">
        <v>2958465</v>
      </c>
      <c r="E5556" s="2">
        <v>44305</v>
      </c>
      <c r="F5556" s="28">
        <v>130</v>
      </c>
      <c r="G5556" t="s">
        <v>18</v>
      </c>
    </row>
    <row r="5557" spans="1:7" x14ac:dyDescent="0.25">
      <c r="A5557" t="s">
        <v>0</v>
      </c>
      <c r="B5557" t="s">
        <v>2141</v>
      </c>
      <c r="C5557">
        <v>7471751</v>
      </c>
      <c r="D5557" s="2">
        <v>2958465</v>
      </c>
      <c r="E5557" s="2">
        <v>43391</v>
      </c>
      <c r="F5557" s="28">
        <v>1299.3499999999999</v>
      </c>
      <c r="G5557" t="s">
        <v>3</v>
      </c>
    </row>
    <row r="5558" spans="1:7" x14ac:dyDescent="0.25">
      <c r="A5558" t="s">
        <v>0</v>
      </c>
      <c r="B5558" t="s">
        <v>2141</v>
      </c>
      <c r="C5558">
        <v>7471775</v>
      </c>
      <c r="D5558" s="2">
        <v>2958465</v>
      </c>
      <c r="E5558" s="2">
        <v>43391</v>
      </c>
      <c r="F5558" s="28">
        <v>1546.35</v>
      </c>
      <c r="G5558" t="s">
        <v>3</v>
      </c>
    </row>
    <row r="5559" spans="1:7" x14ac:dyDescent="0.25">
      <c r="A5559" t="s">
        <v>0</v>
      </c>
      <c r="B5559" t="s">
        <v>2141</v>
      </c>
      <c r="C5559">
        <v>7472000</v>
      </c>
      <c r="D5559" s="2">
        <v>2958465</v>
      </c>
      <c r="E5559" s="2">
        <v>44774</v>
      </c>
      <c r="F5559" s="28">
        <v>191</v>
      </c>
      <c r="G5559" t="s">
        <v>18</v>
      </c>
    </row>
    <row r="5560" spans="1:7" x14ac:dyDescent="0.25">
      <c r="A5560" t="s">
        <v>0</v>
      </c>
      <c r="B5560" t="s">
        <v>2141</v>
      </c>
      <c r="C5560">
        <v>7472183</v>
      </c>
      <c r="D5560" s="2">
        <v>2958465</v>
      </c>
      <c r="E5560" s="2">
        <v>45783</v>
      </c>
      <c r="F5560" s="28">
        <v>207.35</v>
      </c>
      <c r="G5560" t="s">
        <v>2</v>
      </c>
    </row>
    <row r="5561" spans="1:7" x14ac:dyDescent="0.25">
      <c r="A5561" t="s">
        <v>0</v>
      </c>
      <c r="B5561" t="s">
        <v>2141</v>
      </c>
      <c r="C5561">
        <v>7472184</v>
      </c>
      <c r="D5561" s="2">
        <v>2958465</v>
      </c>
      <c r="E5561" s="2">
        <v>45783</v>
      </c>
      <c r="F5561" s="28">
        <v>207.35</v>
      </c>
      <c r="G5561" t="s">
        <v>2</v>
      </c>
    </row>
    <row r="5562" spans="1:7" x14ac:dyDescent="0.25">
      <c r="A5562" t="s">
        <v>0</v>
      </c>
      <c r="B5562" t="s">
        <v>2141</v>
      </c>
      <c r="C5562">
        <v>7472201</v>
      </c>
      <c r="D5562" s="2">
        <v>2958465</v>
      </c>
      <c r="E5562" s="2">
        <v>45783</v>
      </c>
      <c r="F5562" s="28">
        <v>604.5</v>
      </c>
      <c r="G5562" t="s">
        <v>2</v>
      </c>
    </row>
    <row r="5563" spans="1:7" x14ac:dyDescent="0.25">
      <c r="A5563" t="s">
        <v>0</v>
      </c>
      <c r="B5563" t="s">
        <v>2141</v>
      </c>
      <c r="C5563">
        <v>7472203</v>
      </c>
      <c r="D5563" s="2">
        <v>2958465</v>
      </c>
      <c r="E5563" s="2">
        <v>45783</v>
      </c>
      <c r="F5563" s="28">
        <v>604.5</v>
      </c>
      <c r="G5563" t="s">
        <v>2</v>
      </c>
    </row>
    <row r="5564" spans="1:7" x14ac:dyDescent="0.25">
      <c r="A5564" t="s">
        <v>0</v>
      </c>
      <c r="B5564" t="s">
        <v>2141</v>
      </c>
      <c r="C5564">
        <v>7472233</v>
      </c>
      <c r="D5564" s="2">
        <v>2958465</v>
      </c>
      <c r="E5564" s="2">
        <v>45783</v>
      </c>
      <c r="F5564" s="28">
        <v>1004.25</v>
      </c>
      <c r="G5564" t="s">
        <v>2</v>
      </c>
    </row>
    <row r="5565" spans="1:7" x14ac:dyDescent="0.25">
      <c r="A5565" t="s">
        <v>0</v>
      </c>
      <c r="B5565" t="s">
        <v>2141</v>
      </c>
      <c r="C5565">
        <v>7472234</v>
      </c>
      <c r="D5565" s="2">
        <v>2958465</v>
      </c>
      <c r="E5565" s="2">
        <v>45783</v>
      </c>
      <c r="F5565" s="28">
        <v>1004.25</v>
      </c>
      <c r="G5565" t="s">
        <v>2</v>
      </c>
    </row>
    <row r="5566" spans="1:7" x14ac:dyDescent="0.25">
      <c r="A5566" t="s">
        <v>0</v>
      </c>
      <c r="B5566" t="s">
        <v>2141</v>
      </c>
      <c r="C5566">
        <v>7472251</v>
      </c>
      <c r="D5566" s="2">
        <v>2958465</v>
      </c>
      <c r="E5566" s="2">
        <v>45783</v>
      </c>
      <c r="F5566" s="28">
        <v>1464.45</v>
      </c>
      <c r="G5566" t="s">
        <v>3</v>
      </c>
    </row>
    <row r="5567" spans="1:7" x14ac:dyDescent="0.25">
      <c r="A5567" t="s">
        <v>0</v>
      </c>
      <c r="B5567" t="s">
        <v>2141</v>
      </c>
      <c r="C5567">
        <v>7472256</v>
      </c>
      <c r="D5567" s="2">
        <v>2958465</v>
      </c>
      <c r="E5567" s="2">
        <v>45783</v>
      </c>
      <c r="F5567" s="28">
        <v>2908.75</v>
      </c>
      <c r="G5567" t="s">
        <v>3</v>
      </c>
    </row>
    <row r="5568" spans="1:7" x14ac:dyDescent="0.25">
      <c r="A5568" t="s">
        <v>0</v>
      </c>
      <c r="B5568" t="s">
        <v>2141</v>
      </c>
      <c r="C5568">
        <v>7472259</v>
      </c>
      <c r="D5568" s="2">
        <v>2958465</v>
      </c>
      <c r="E5568" s="2">
        <v>45783</v>
      </c>
      <c r="F5568" s="28">
        <v>197.6</v>
      </c>
      <c r="G5568" t="s">
        <v>2</v>
      </c>
    </row>
    <row r="5569" spans="1:7" x14ac:dyDescent="0.25">
      <c r="A5569" t="s">
        <v>0</v>
      </c>
      <c r="B5569" t="s">
        <v>2141</v>
      </c>
      <c r="C5569">
        <v>7472260</v>
      </c>
      <c r="D5569" s="2">
        <v>2958465</v>
      </c>
      <c r="E5569" s="2">
        <v>45783</v>
      </c>
      <c r="F5569" s="28">
        <v>197.6</v>
      </c>
      <c r="G5569" t="s">
        <v>2</v>
      </c>
    </row>
    <row r="5570" spans="1:7" x14ac:dyDescent="0.25">
      <c r="A5570" t="s">
        <v>0</v>
      </c>
      <c r="B5570" t="s">
        <v>2141</v>
      </c>
      <c r="C5570">
        <v>7472400</v>
      </c>
      <c r="D5570" s="2">
        <v>2958465</v>
      </c>
      <c r="E5570" s="2">
        <v>44774</v>
      </c>
      <c r="F5570" s="28">
        <v>195</v>
      </c>
      <c r="G5570" t="s">
        <v>18</v>
      </c>
    </row>
    <row r="5571" spans="1:7" x14ac:dyDescent="0.25">
      <c r="A5571" t="s">
        <v>0</v>
      </c>
      <c r="B5571" t="s">
        <v>2141</v>
      </c>
      <c r="C5571">
        <v>7472401</v>
      </c>
      <c r="D5571" s="2">
        <v>2958465</v>
      </c>
      <c r="E5571" s="2">
        <v>44774</v>
      </c>
      <c r="F5571" s="28">
        <v>195</v>
      </c>
      <c r="G5571" t="s">
        <v>18</v>
      </c>
    </row>
    <row r="5572" spans="1:7" x14ac:dyDescent="0.25">
      <c r="A5572" t="s">
        <v>0</v>
      </c>
      <c r="B5572" t="s">
        <v>2141</v>
      </c>
      <c r="C5572">
        <v>7473000</v>
      </c>
      <c r="D5572" s="2">
        <v>2958465</v>
      </c>
      <c r="E5572" s="2">
        <v>44774</v>
      </c>
      <c r="F5572" s="28">
        <v>193</v>
      </c>
      <c r="G5572" t="s">
        <v>18</v>
      </c>
    </row>
    <row r="5573" spans="1:7" x14ac:dyDescent="0.25">
      <c r="A5573" t="s">
        <v>0</v>
      </c>
      <c r="B5573" t="s">
        <v>2141</v>
      </c>
      <c r="C5573">
        <v>7473400</v>
      </c>
      <c r="D5573" s="2">
        <v>2958465</v>
      </c>
      <c r="E5573" s="2">
        <v>44774</v>
      </c>
      <c r="F5573" s="28">
        <v>197</v>
      </c>
      <c r="G5573" t="s">
        <v>18</v>
      </c>
    </row>
    <row r="5574" spans="1:7" x14ac:dyDescent="0.25">
      <c r="A5574" t="s">
        <v>0</v>
      </c>
      <c r="B5574" t="s">
        <v>2141</v>
      </c>
      <c r="C5574">
        <v>7473401</v>
      </c>
      <c r="D5574" s="2">
        <v>2958465</v>
      </c>
      <c r="E5574" s="2">
        <v>44774</v>
      </c>
      <c r="F5574" s="28">
        <v>197</v>
      </c>
      <c r="G5574" t="s">
        <v>18</v>
      </c>
    </row>
    <row r="5575" spans="1:7" x14ac:dyDescent="0.25">
      <c r="A5575" t="s">
        <v>0</v>
      </c>
      <c r="B5575" t="s">
        <v>2141</v>
      </c>
      <c r="C5575">
        <v>7474000</v>
      </c>
      <c r="D5575" s="2">
        <v>2958465</v>
      </c>
      <c r="E5575" s="2">
        <v>44774</v>
      </c>
      <c r="F5575" s="28">
        <v>195</v>
      </c>
      <c r="G5575" t="s">
        <v>18</v>
      </c>
    </row>
    <row r="5576" spans="1:7" x14ac:dyDescent="0.25">
      <c r="A5576" t="s">
        <v>0</v>
      </c>
      <c r="B5576" t="s">
        <v>2141</v>
      </c>
      <c r="C5576">
        <v>7474183</v>
      </c>
      <c r="D5576" s="2">
        <v>2958465</v>
      </c>
      <c r="E5576" s="2">
        <v>44764</v>
      </c>
      <c r="F5576" s="28">
        <v>195</v>
      </c>
      <c r="G5576" t="s">
        <v>2</v>
      </c>
    </row>
    <row r="5577" spans="1:7" x14ac:dyDescent="0.25">
      <c r="A5577" t="s">
        <v>0</v>
      </c>
      <c r="B5577" t="s">
        <v>2141</v>
      </c>
      <c r="C5577">
        <v>7474184</v>
      </c>
      <c r="D5577" s="2">
        <v>2958465</v>
      </c>
      <c r="E5577" s="2">
        <v>44764</v>
      </c>
      <c r="F5577" s="28">
        <v>195</v>
      </c>
      <c r="G5577" t="s">
        <v>2</v>
      </c>
    </row>
    <row r="5578" spans="1:7" x14ac:dyDescent="0.25">
      <c r="A5578" t="s">
        <v>0</v>
      </c>
      <c r="B5578" t="s">
        <v>2141</v>
      </c>
      <c r="C5578">
        <v>7474201</v>
      </c>
      <c r="D5578" s="2">
        <v>2958465</v>
      </c>
      <c r="E5578" s="2">
        <v>44764</v>
      </c>
      <c r="F5578" s="28">
        <v>585</v>
      </c>
      <c r="G5578" t="s">
        <v>2</v>
      </c>
    </row>
    <row r="5579" spans="1:7" x14ac:dyDescent="0.25">
      <c r="A5579" t="s">
        <v>0</v>
      </c>
      <c r="B5579" t="s">
        <v>2141</v>
      </c>
      <c r="C5579">
        <v>7474203</v>
      </c>
      <c r="D5579" s="2">
        <v>2958465</v>
      </c>
      <c r="E5579" s="2">
        <v>44764</v>
      </c>
      <c r="F5579" s="28">
        <v>585</v>
      </c>
      <c r="G5579" t="s">
        <v>2</v>
      </c>
    </row>
    <row r="5580" spans="1:7" x14ac:dyDescent="0.25">
      <c r="A5580" t="s">
        <v>0</v>
      </c>
      <c r="B5580" t="s">
        <v>2141</v>
      </c>
      <c r="C5580">
        <v>7474233</v>
      </c>
      <c r="D5580" s="2">
        <v>2958465</v>
      </c>
      <c r="E5580" s="2">
        <v>44764</v>
      </c>
      <c r="F5580" s="28">
        <v>994.5</v>
      </c>
      <c r="G5580" t="s">
        <v>2</v>
      </c>
    </row>
    <row r="5581" spans="1:7" x14ac:dyDescent="0.25">
      <c r="A5581" t="s">
        <v>0</v>
      </c>
      <c r="B5581" t="s">
        <v>2141</v>
      </c>
      <c r="C5581">
        <v>7474234</v>
      </c>
      <c r="D5581" s="2">
        <v>2958465</v>
      </c>
      <c r="E5581" s="2">
        <v>44764</v>
      </c>
      <c r="F5581" s="28">
        <v>994.5</v>
      </c>
      <c r="G5581" t="s">
        <v>2</v>
      </c>
    </row>
    <row r="5582" spans="1:7" x14ac:dyDescent="0.25">
      <c r="A5582" t="s">
        <v>0</v>
      </c>
      <c r="B5582" t="s">
        <v>2141</v>
      </c>
      <c r="C5582">
        <v>7474251</v>
      </c>
      <c r="D5582" s="2">
        <v>2958465</v>
      </c>
      <c r="E5582" s="2">
        <v>44764</v>
      </c>
      <c r="F5582" s="28">
        <v>1430</v>
      </c>
      <c r="G5582" t="s">
        <v>3</v>
      </c>
    </row>
    <row r="5583" spans="1:7" x14ac:dyDescent="0.25">
      <c r="A5583" t="s">
        <v>0</v>
      </c>
      <c r="B5583" t="s">
        <v>2141</v>
      </c>
      <c r="C5583">
        <v>7474256</v>
      </c>
      <c r="D5583" s="2">
        <v>2958465</v>
      </c>
      <c r="E5583" s="2">
        <v>44764</v>
      </c>
      <c r="F5583" s="28">
        <v>2795</v>
      </c>
      <c r="G5583" t="s">
        <v>3</v>
      </c>
    </row>
    <row r="5584" spans="1:7" x14ac:dyDescent="0.25">
      <c r="A5584" t="s">
        <v>0</v>
      </c>
      <c r="B5584" t="s">
        <v>2141</v>
      </c>
      <c r="C5584">
        <v>7474400</v>
      </c>
      <c r="D5584" s="2">
        <v>2958465</v>
      </c>
      <c r="E5584" s="2">
        <v>44774</v>
      </c>
      <c r="F5584" s="28">
        <v>199</v>
      </c>
      <c r="G5584" t="s">
        <v>18</v>
      </c>
    </row>
    <row r="5585" spans="1:7" x14ac:dyDescent="0.25">
      <c r="A5585" t="s">
        <v>0</v>
      </c>
      <c r="B5585" t="s">
        <v>2141</v>
      </c>
      <c r="C5585">
        <v>7474401</v>
      </c>
      <c r="D5585" s="2">
        <v>2958465</v>
      </c>
      <c r="E5585" s="2">
        <v>44774</v>
      </c>
      <c r="F5585" s="28">
        <v>199</v>
      </c>
      <c r="G5585" t="s">
        <v>18</v>
      </c>
    </row>
    <row r="5586" spans="1:7" x14ac:dyDescent="0.25">
      <c r="A5586" t="s">
        <v>0</v>
      </c>
      <c r="B5586" t="s">
        <v>2141</v>
      </c>
      <c r="C5586">
        <v>7475000</v>
      </c>
      <c r="D5586" s="2">
        <v>2958465</v>
      </c>
      <c r="E5586" s="2">
        <v>44305</v>
      </c>
      <c r="F5586" s="28">
        <v>216</v>
      </c>
      <c r="G5586" t="s">
        <v>18</v>
      </c>
    </row>
    <row r="5587" spans="1:7" x14ac:dyDescent="0.25">
      <c r="A5587" t="s">
        <v>0</v>
      </c>
      <c r="B5587" t="s">
        <v>2141</v>
      </c>
      <c r="C5587">
        <v>7475183</v>
      </c>
      <c r="D5587" s="2">
        <v>2958465</v>
      </c>
      <c r="E5587" s="2">
        <v>42935</v>
      </c>
      <c r="F5587" s="28">
        <v>260.64999999999998</v>
      </c>
      <c r="G5587" t="s">
        <v>2</v>
      </c>
    </row>
    <row r="5588" spans="1:7" x14ac:dyDescent="0.25">
      <c r="A5588" t="s">
        <v>0</v>
      </c>
      <c r="B5588" t="s">
        <v>2141</v>
      </c>
      <c r="C5588">
        <v>7475184</v>
      </c>
      <c r="D5588" s="2">
        <v>2958465</v>
      </c>
      <c r="E5588" s="2">
        <v>42935</v>
      </c>
      <c r="F5588" s="28">
        <v>260.64999999999998</v>
      </c>
      <c r="G5588" t="s">
        <v>2</v>
      </c>
    </row>
    <row r="5589" spans="1:7" x14ac:dyDescent="0.25">
      <c r="A5589" t="s">
        <v>0</v>
      </c>
      <c r="B5589" t="s">
        <v>2141</v>
      </c>
      <c r="C5589">
        <v>7475211</v>
      </c>
      <c r="D5589" s="2">
        <v>2958465</v>
      </c>
      <c r="E5589" s="2">
        <v>42935</v>
      </c>
      <c r="F5589" s="28">
        <v>912.6</v>
      </c>
      <c r="G5589" t="s">
        <v>2</v>
      </c>
    </row>
    <row r="5590" spans="1:7" x14ac:dyDescent="0.25">
      <c r="A5590" t="s">
        <v>0</v>
      </c>
      <c r="B5590" t="s">
        <v>2141</v>
      </c>
      <c r="C5590">
        <v>7475213</v>
      </c>
      <c r="D5590" s="2">
        <v>2958465</v>
      </c>
      <c r="E5590" s="2">
        <v>42935</v>
      </c>
      <c r="F5590" s="28">
        <v>912.6</v>
      </c>
      <c r="G5590" t="s">
        <v>2</v>
      </c>
    </row>
    <row r="5591" spans="1:7" x14ac:dyDescent="0.25">
      <c r="A5591" t="s">
        <v>0</v>
      </c>
      <c r="B5591" t="s">
        <v>2141</v>
      </c>
      <c r="C5591">
        <v>7475400</v>
      </c>
      <c r="D5591" s="2">
        <v>2958465</v>
      </c>
      <c r="E5591" s="2">
        <v>44305</v>
      </c>
      <c r="F5591" s="28">
        <v>220</v>
      </c>
      <c r="G5591" t="s">
        <v>18</v>
      </c>
    </row>
    <row r="5592" spans="1:7" x14ac:dyDescent="0.25">
      <c r="A5592" t="s">
        <v>0</v>
      </c>
      <c r="B5592" t="s">
        <v>2141</v>
      </c>
      <c r="C5592">
        <v>7475401</v>
      </c>
      <c r="D5592" s="2">
        <v>2958465</v>
      </c>
      <c r="E5592" s="2">
        <v>44305</v>
      </c>
      <c r="F5592" s="28">
        <v>220</v>
      </c>
      <c r="G5592" t="s">
        <v>18</v>
      </c>
    </row>
    <row r="5593" spans="1:7" x14ac:dyDescent="0.25">
      <c r="A5593" t="s">
        <v>0</v>
      </c>
      <c r="B5593" t="s">
        <v>2141</v>
      </c>
      <c r="C5593">
        <v>7475683</v>
      </c>
      <c r="D5593" s="2">
        <v>2958465</v>
      </c>
      <c r="E5593" s="2">
        <v>42935</v>
      </c>
      <c r="F5593" s="28">
        <v>278.85000000000002</v>
      </c>
      <c r="G5593" t="s">
        <v>2</v>
      </c>
    </row>
    <row r="5594" spans="1:7" x14ac:dyDescent="0.25">
      <c r="A5594" t="s">
        <v>0</v>
      </c>
      <c r="B5594" t="s">
        <v>2141</v>
      </c>
      <c r="C5594">
        <v>7475684</v>
      </c>
      <c r="D5594" s="2">
        <v>2958465</v>
      </c>
      <c r="E5594" s="2">
        <v>42935</v>
      </c>
      <c r="F5594" s="28">
        <v>278.85000000000002</v>
      </c>
      <c r="G5594" t="s">
        <v>2</v>
      </c>
    </row>
    <row r="5595" spans="1:7" x14ac:dyDescent="0.25">
      <c r="A5595" t="s">
        <v>0</v>
      </c>
      <c r="B5595" t="s">
        <v>2141</v>
      </c>
      <c r="C5595">
        <v>7475711</v>
      </c>
      <c r="D5595" s="2">
        <v>2958465</v>
      </c>
      <c r="E5595" s="2">
        <v>42935</v>
      </c>
      <c r="F5595" s="28">
        <v>975.98</v>
      </c>
      <c r="G5595" t="s">
        <v>2</v>
      </c>
    </row>
    <row r="5596" spans="1:7" x14ac:dyDescent="0.25">
      <c r="A5596" t="s">
        <v>0</v>
      </c>
      <c r="B5596" t="s">
        <v>2141</v>
      </c>
      <c r="C5596">
        <v>7475713</v>
      </c>
      <c r="D5596" s="2">
        <v>2958465</v>
      </c>
      <c r="E5596" s="2">
        <v>42935</v>
      </c>
      <c r="F5596" s="28">
        <v>975.98</v>
      </c>
      <c r="G5596" t="s">
        <v>2</v>
      </c>
    </row>
    <row r="5597" spans="1:7" x14ac:dyDescent="0.25">
      <c r="A5597" t="s">
        <v>0</v>
      </c>
      <c r="B5597" t="s">
        <v>2141</v>
      </c>
      <c r="C5597">
        <v>7476000</v>
      </c>
      <c r="D5597" s="2">
        <v>2958465</v>
      </c>
      <c r="E5597" s="2">
        <v>44946</v>
      </c>
      <c r="F5597" s="28">
        <v>206</v>
      </c>
      <c r="G5597" t="s">
        <v>18</v>
      </c>
    </row>
    <row r="5598" spans="1:7" x14ac:dyDescent="0.25">
      <c r="A5598" t="s">
        <v>0</v>
      </c>
      <c r="B5598" t="s">
        <v>2141</v>
      </c>
      <c r="C5598">
        <v>7476183</v>
      </c>
      <c r="D5598" s="2">
        <v>2958465</v>
      </c>
      <c r="E5598" s="2">
        <v>44946</v>
      </c>
      <c r="F5598" s="28">
        <v>253.5</v>
      </c>
      <c r="G5598" t="s">
        <v>2</v>
      </c>
    </row>
    <row r="5599" spans="1:7" x14ac:dyDescent="0.25">
      <c r="A5599" t="s">
        <v>0</v>
      </c>
      <c r="B5599" t="s">
        <v>2141</v>
      </c>
      <c r="C5599">
        <v>7476184</v>
      </c>
      <c r="D5599" s="2">
        <v>2958465</v>
      </c>
      <c r="E5599" s="2">
        <v>44946</v>
      </c>
      <c r="F5599" s="28">
        <v>253.5</v>
      </c>
      <c r="G5599" t="s">
        <v>2</v>
      </c>
    </row>
    <row r="5600" spans="1:7" x14ac:dyDescent="0.25">
      <c r="A5600" t="s">
        <v>0</v>
      </c>
      <c r="B5600" t="s">
        <v>2141</v>
      </c>
      <c r="C5600">
        <v>7476201</v>
      </c>
      <c r="D5600" s="2">
        <v>2958465</v>
      </c>
      <c r="E5600" s="2">
        <v>44946</v>
      </c>
      <c r="F5600" s="28">
        <v>760.5</v>
      </c>
      <c r="G5600" t="s">
        <v>2</v>
      </c>
    </row>
    <row r="5601" spans="1:7" x14ac:dyDescent="0.25">
      <c r="A5601" t="s">
        <v>0</v>
      </c>
      <c r="B5601" t="s">
        <v>2141</v>
      </c>
      <c r="C5601">
        <v>7476203</v>
      </c>
      <c r="D5601" s="2">
        <v>2958465</v>
      </c>
      <c r="E5601" s="2">
        <v>44946</v>
      </c>
      <c r="F5601" s="28">
        <v>760.5</v>
      </c>
      <c r="G5601" t="s">
        <v>2</v>
      </c>
    </row>
    <row r="5602" spans="1:7" x14ac:dyDescent="0.25">
      <c r="A5602" t="s">
        <v>0</v>
      </c>
      <c r="B5602" t="s">
        <v>2141</v>
      </c>
      <c r="C5602">
        <v>7476400</v>
      </c>
      <c r="D5602" s="2">
        <v>2958465</v>
      </c>
      <c r="E5602" s="2">
        <v>44946</v>
      </c>
      <c r="F5602" s="28">
        <v>210</v>
      </c>
      <c r="G5602" t="s">
        <v>18</v>
      </c>
    </row>
    <row r="5603" spans="1:7" x14ac:dyDescent="0.25">
      <c r="A5603" t="s">
        <v>0</v>
      </c>
      <c r="B5603" t="s">
        <v>2141</v>
      </c>
      <c r="C5603">
        <v>7476401</v>
      </c>
      <c r="D5603" s="2">
        <v>2958465</v>
      </c>
      <c r="E5603" s="2">
        <v>44946</v>
      </c>
      <c r="F5603" s="28">
        <v>210</v>
      </c>
      <c r="G5603" t="s">
        <v>18</v>
      </c>
    </row>
    <row r="5604" spans="1:7" x14ac:dyDescent="0.25">
      <c r="A5604" t="s">
        <v>0</v>
      </c>
      <c r="B5604" t="s">
        <v>2141</v>
      </c>
      <c r="C5604">
        <v>7477000</v>
      </c>
      <c r="D5604" s="2">
        <v>2958465</v>
      </c>
      <c r="E5604" s="2">
        <v>45821</v>
      </c>
      <c r="F5604" s="28">
        <v>265</v>
      </c>
      <c r="G5604" t="s">
        <v>18</v>
      </c>
    </row>
    <row r="5605" spans="1:7" x14ac:dyDescent="0.25">
      <c r="A5605" t="s">
        <v>0</v>
      </c>
      <c r="B5605" t="s">
        <v>2141</v>
      </c>
      <c r="C5605">
        <v>7477183</v>
      </c>
      <c r="D5605" s="2">
        <v>2958465</v>
      </c>
      <c r="E5605" s="2">
        <v>44946</v>
      </c>
      <c r="F5605" s="28">
        <v>253.5</v>
      </c>
      <c r="G5605" t="s">
        <v>2</v>
      </c>
    </row>
    <row r="5606" spans="1:7" x14ac:dyDescent="0.25">
      <c r="A5606" t="s">
        <v>0</v>
      </c>
      <c r="B5606" t="s">
        <v>2141</v>
      </c>
      <c r="C5606">
        <v>7477184</v>
      </c>
      <c r="D5606" s="2">
        <v>2958465</v>
      </c>
      <c r="E5606" s="2">
        <v>44946</v>
      </c>
      <c r="F5606" s="28">
        <v>253.5</v>
      </c>
      <c r="G5606" t="s">
        <v>2</v>
      </c>
    </row>
    <row r="5607" spans="1:7" x14ac:dyDescent="0.25">
      <c r="A5607" t="s">
        <v>0</v>
      </c>
      <c r="B5607" t="s">
        <v>2141</v>
      </c>
      <c r="C5607">
        <v>7477201</v>
      </c>
      <c r="D5607" s="2">
        <v>2958465</v>
      </c>
      <c r="E5607" s="2">
        <v>45821</v>
      </c>
      <c r="F5607" s="28">
        <v>819</v>
      </c>
      <c r="G5607" t="s">
        <v>2</v>
      </c>
    </row>
    <row r="5608" spans="1:7" x14ac:dyDescent="0.25">
      <c r="A5608" t="s">
        <v>0</v>
      </c>
      <c r="B5608" t="s">
        <v>2141</v>
      </c>
      <c r="C5608">
        <v>7477203</v>
      </c>
      <c r="D5608" s="2">
        <v>2958465</v>
      </c>
      <c r="E5608" s="2">
        <v>45821</v>
      </c>
      <c r="F5608" s="28">
        <v>819</v>
      </c>
      <c r="G5608" t="s">
        <v>2</v>
      </c>
    </row>
    <row r="5609" spans="1:7" x14ac:dyDescent="0.25">
      <c r="A5609" t="s">
        <v>0</v>
      </c>
      <c r="B5609" t="s">
        <v>2141</v>
      </c>
      <c r="C5609">
        <v>7477400</v>
      </c>
      <c r="D5609" s="2">
        <v>2958465</v>
      </c>
      <c r="E5609" s="2">
        <v>45821</v>
      </c>
      <c r="F5609" s="28">
        <v>269</v>
      </c>
      <c r="G5609" t="s">
        <v>18</v>
      </c>
    </row>
    <row r="5610" spans="1:7" x14ac:dyDescent="0.25">
      <c r="A5610" t="s">
        <v>0</v>
      </c>
      <c r="B5610" t="s">
        <v>2141</v>
      </c>
      <c r="C5610">
        <v>7477401</v>
      </c>
      <c r="D5610" s="2">
        <v>2958465</v>
      </c>
      <c r="E5610" s="2">
        <v>45821</v>
      </c>
      <c r="F5610" s="28">
        <v>269</v>
      </c>
      <c r="G5610" t="s">
        <v>18</v>
      </c>
    </row>
    <row r="5611" spans="1:7" x14ac:dyDescent="0.25">
      <c r="A5611" t="s">
        <v>0</v>
      </c>
      <c r="B5611" t="s">
        <v>2141</v>
      </c>
      <c r="C5611">
        <v>7477683</v>
      </c>
      <c r="D5611" s="2">
        <v>2958465</v>
      </c>
      <c r="E5611" s="2">
        <v>43628</v>
      </c>
      <c r="F5611" s="28">
        <v>182</v>
      </c>
      <c r="G5611" t="s">
        <v>2</v>
      </c>
    </row>
    <row r="5612" spans="1:7" x14ac:dyDescent="0.25">
      <c r="A5612" t="s">
        <v>0</v>
      </c>
      <c r="B5612" t="s">
        <v>2141</v>
      </c>
      <c r="C5612">
        <v>7477684</v>
      </c>
      <c r="D5612" s="2">
        <v>2958465</v>
      </c>
      <c r="E5612" s="2">
        <v>43628</v>
      </c>
      <c r="F5612" s="28">
        <v>182</v>
      </c>
      <c r="G5612" t="s">
        <v>2</v>
      </c>
    </row>
    <row r="5613" spans="1:7" x14ac:dyDescent="0.25">
      <c r="A5613" t="s">
        <v>0</v>
      </c>
      <c r="B5613" t="s">
        <v>2141</v>
      </c>
      <c r="C5613">
        <v>7477701</v>
      </c>
      <c r="D5613" s="2">
        <v>2958465</v>
      </c>
      <c r="E5613" s="2">
        <v>43628</v>
      </c>
      <c r="F5613" s="28">
        <v>546</v>
      </c>
      <c r="G5613" t="s">
        <v>2</v>
      </c>
    </row>
    <row r="5614" spans="1:7" x14ac:dyDescent="0.25">
      <c r="A5614" t="s">
        <v>0</v>
      </c>
      <c r="B5614" t="s">
        <v>2141</v>
      </c>
      <c r="C5614">
        <v>7477703</v>
      </c>
      <c r="D5614" s="2">
        <v>2958465</v>
      </c>
      <c r="E5614" s="2">
        <v>43628</v>
      </c>
      <c r="F5614" s="28">
        <v>546</v>
      </c>
      <c r="G5614" t="s">
        <v>2</v>
      </c>
    </row>
    <row r="5615" spans="1:7" x14ac:dyDescent="0.25">
      <c r="A5615" t="s">
        <v>0</v>
      </c>
      <c r="B5615" t="s">
        <v>2141</v>
      </c>
      <c r="C5615">
        <v>7480000</v>
      </c>
      <c r="D5615" s="2">
        <v>2958465</v>
      </c>
      <c r="E5615" s="2">
        <v>43122</v>
      </c>
      <c r="F5615" s="28">
        <v>164</v>
      </c>
      <c r="G5615" t="s">
        <v>18</v>
      </c>
    </row>
    <row r="5616" spans="1:7" x14ac:dyDescent="0.25">
      <c r="A5616" t="s">
        <v>0</v>
      </c>
      <c r="B5616" t="s">
        <v>2141</v>
      </c>
      <c r="C5616">
        <v>7480183</v>
      </c>
      <c r="D5616" s="2">
        <v>2958465</v>
      </c>
      <c r="E5616" s="2">
        <v>44713</v>
      </c>
      <c r="F5616" s="28">
        <v>235.95</v>
      </c>
      <c r="G5616" t="s">
        <v>2</v>
      </c>
    </row>
    <row r="5617" spans="1:7" x14ac:dyDescent="0.25">
      <c r="A5617" t="s">
        <v>0</v>
      </c>
      <c r="B5617" t="s">
        <v>2141</v>
      </c>
      <c r="C5617">
        <v>7480184</v>
      </c>
      <c r="D5617" s="2">
        <v>2958465</v>
      </c>
      <c r="E5617" s="2">
        <v>44713</v>
      </c>
      <c r="F5617" s="28">
        <v>235.95</v>
      </c>
      <c r="G5617" t="s">
        <v>2</v>
      </c>
    </row>
    <row r="5618" spans="1:7" x14ac:dyDescent="0.25">
      <c r="A5618" t="s">
        <v>0</v>
      </c>
      <c r="B5618" t="s">
        <v>2141</v>
      </c>
      <c r="C5618">
        <v>7480400</v>
      </c>
      <c r="D5618" s="2">
        <v>2958465</v>
      </c>
      <c r="E5618" s="2">
        <v>44305</v>
      </c>
      <c r="F5618" s="28">
        <v>168</v>
      </c>
      <c r="G5618" t="s">
        <v>18</v>
      </c>
    </row>
    <row r="5619" spans="1:7" x14ac:dyDescent="0.25">
      <c r="A5619" t="s">
        <v>0</v>
      </c>
      <c r="B5619" t="s">
        <v>2141</v>
      </c>
      <c r="C5619">
        <v>7480401</v>
      </c>
      <c r="D5619" s="2">
        <v>2958465</v>
      </c>
      <c r="E5619" s="2">
        <v>44305</v>
      </c>
      <c r="F5619" s="28">
        <v>168</v>
      </c>
      <c r="G5619" t="s">
        <v>18</v>
      </c>
    </row>
    <row r="5620" spans="1:7" x14ac:dyDescent="0.25">
      <c r="A5620" t="s">
        <v>0</v>
      </c>
      <c r="B5620" t="s">
        <v>2141</v>
      </c>
      <c r="C5620">
        <v>7480683</v>
      </c>
      <c r="D5620" s="2">
        <v>2958465</v>
      </c>
      <c r="E5620" s="2">
        <v>43230</v>
      </c>
      <c r="F5620" s="28">
        <v>217.75</v>
      </c>
      <c r="G5620" t="s">
        <v>2</v>
      </c>
    </row>
    <row r="5621" spans="1:7" x14ac:dyDescent="0.25">
      <c r="A5621" t="s">
        <v>0</v>
      </c>
      <c r="B5621" t="s">
        <v>2141</v>
      </c>
      <c r="C5621">
        <v>7480684</v>
      </c>
      <c r="D5621" s="2">
        <v>2958465</v>
      </c>
      <c r="E5621" s="2">
        <v>43230</v>
      </c>
      <c r="F5621" s="28">
        <v>217.75</v>
      </c>
      <c r="G5621" t="s">
        <v>2</v>
      </c>
    </row>
    <row r="5622" spans="1:7" x14ac:dyDescent="0.25">
      <c r="A5622" t="s">
        <v>0</v>
      </c>
      <c r="B5622" t="s">
        <v>2141</v>
      </c>
      <c r="C5622">
        <v>7481000</v>
      </c>
      <c r="D5622" s="2">
        <v>2958465</v>
      </c>
      <c r="E5622" s="2">
        <v>44946</v>
      </c>
      <c r="F5622" s="28">
        <v>231</v>
      </c>
      <c r="G5622" t="s">
        <v>18</v>
      </c>
    </row>
    <row r="5623" spans="1:7" x14ac:dyDescent="0.25">
      <c r="A5623" t="s">
        <v>0</v>
      </c>
      <c r="B5623" t="s">
        <v>2141</v>
      </c>
      <c r="C5623">
        <v>7481183</v>
      </c>
      <c r="D5623" s="2">
        <v>2958465</v>
      </c>
      <c r="E5623" s="2">
        <v>44946</v>
      </c>
      <c r="F5623" s="28">
        <v>237.25</v>
      </c>
      <c r="G5623" t="s">
        <v>2</v>
      </c>
    </row>
    <row r="5624" spans="1:7" x14ac:dyDescent="0.25">
      <c r="A5624" t="s">
        <v>0</v>
      </c>
      <c r="B5624" t="s">
        <v>2141</v>
      </c>
      <c r="C5624">
        <v>7481184</v>
      </c>
      <c r="D5624" s="2">
        <v>2958465</v>
      </c>
      <c r="E5624" s="2">
        <v>44946</v>
      </c>
      <c r="F5624" s="28">
        <v>237.25</v>
      </c>
      <c r="G5624" t="s">
        <v>2</v>
      </c>
    </row>
    <row r="5625" spans="1:7" x14ac:dyDescent="0.25">
      <c r="A5625" t="s">
        <v>0</v>
      </c>
      <c r="B5625" t="s">
        <v>2141</v>
      </c>
      <c r="C5625">
        <v>7481185</v>
      </c>
      <c r="D5625" s="2">
        <v>2958465</v>
      </c>
      <c r="E5625" s="2">
        <v>43108</v>
      </c>
      <c r="F5625" s="28">
        <v>206.7</v>
      </c>
      <c r="G5625" t="s">
        <v>2</v>
      </c>
    </row>
    <row r="5626" spans="1:7" x14ac:dyDescent="0.25">
      <c r="A5626" t="s">
        <v>0</v>
      </c>
      <c r="B5626" t="s">
        <v>2141</v>
      </c>
      <c r="C5626">
        <v>7481400</v>
      </c>
      <c r="D5626" s="2">
        <v>2958465</v>
      </c>
      <c r="E5626" s="2">
        <v>44946</v>
      </c>
      <c r="F5626" s="28">
        <v>235</v>
      </c>
      <c r="G5626" t="s">
        <v>18</v>
      </c>
    </row>
    <row r="5627" spans="1:7" x14ac:dyDescent="0.25">
      <c r="A5627" t="s">
        <v>0</v>
      </c>
      <c r="B5627" t="s">
        <v>2141</v>
      </c>
      <c r="C5627">
        <v>7481401</v>
      </c>
      <c r="D5627" s="2">
        <v>2958465</v>
      </c>
      <c r="E5627" s="2">
        <v>44946</v>
      </c>
      <c r="F5627" s="28">
        <v>235</v>
      </c>
      <c r="G5627" t="s">
        <v>18</v>
      </c>
    </row>
    <row r="5628" spans="1:7" x14ac:dyDescent="0.25">
      <c r="A5628" t="s">
        <v>0</v>
      </c>
      <c r="B5628" t="s">
        <v>2141</v>
      </c>
      <c r="C5628">
        <v>7481683</v>
      </c>
      <c r="D5628" s="2">
        <v>2958465</v>
      </c>
      <c r="E5628" s="2">
        <v>43108</v>
      </c>
      <c r="F5628" s="28">
        <v>224.25</v>
      </c>
      <c r="G5628" t="s">
        <v>2</v>
      </c>
    </row>
    <row r="5629" spans="1:7" x14ac:dyDescent="0.25">
      <c r="A5629" t="s">
        <v>0</v>
      </c>
      <c r="B5629" t="s">
        <v>2141</v>
      </c>
      <c r="C5629">
        <v>7481684</v>
      </c>
      <c r="D5629" s="2">
        <v>2958465</v>
      </c>
      <c r="E5629" s="2">
        <v>43108</v>
      </c>
      <c r="F5629" s="28">
        <v>224.25</v>
      </c>
      <c r="G5629" t="s">
        <v>2</v>
      </c>
    </row>
    <row r="5630" spans="1:7" x14ac:dyDescent="0.25">
      <c r="A5630" t="s">
        <v>0</v>
      </c>
      <c r="B5630" t="s">
        <v>2141</v>
      </c>
      <c r="C5630">
        <v>7481685</v>
      </c>
      <c r="D5630" s="2">
        <v>2958465</v>
      </c>
      <c r="E5630" s="2">
        <v>43108</v>
      </c>
      <c r="F5630" s="28">
        <v>224.25</v>
      </c>
      <c r="G5630" t="s">
        <v>2</v>
      </c>
    </row>
    <row r="5631" spans="1:7" x14ac:dyDescent="0.25">
      <c r="A5631" t="s">
        <v>0</v>
      </c>
      <c r="B5631" t="s">
        <v>2141</v>
      </c>
      <c r="C5631">
        <v>7482000</v>
      </c>
      <c r="D5631" s="2">
        <v>2958465</v>
      </c>
      <c r="E5631" s="2">
        <v>44256</v>
      </c>
      <c r="F5631" s="28">
        <v>202</v>
      </c>
      <c r="G5631" t="s">
        <v>18</v>
      </c>
    </row>
    <row r="5632" spans="1:7" x14ac:dyDescent="0.25">
      <c r="A5632" t="s">
        <v>0</v>
      </c>
      <c r="B5632" t="s">
        <v>2141</v>
      </c>
      <c r="C5632">
        <v>7482400</v>
      </c>
      <c r="D5632" s="2">
        <v>2958465</v>
      </c>
      <c r="E5632" s="2">
        <v>44305</v>
      </c>
      <c r="F5632" s="28">
        <v>206</v>
      </c>
      <c r="G5632" t="s">
        <v>18</v>
      </c>
    </row>
    <row r="5633" spans="1:7" x14ac:dyDescent="0.25">
      <c r="A5633" t="s">
        <v>0</v>
      </c>
      <c r="B5633" t="s">
        <v>2141</v>
      </c>
      <c r="C5633">
        <v>7482401</v>
      </c>
      <c r="D5633" s="2">
        <v>2958465</v>
      </c>
      <c r="E5633" s="2">
        <v>44305</v>
      </c>
      <c r="F5633" s="28">
        <v>206</v>
      </c>
      <c r="G5633" t="s">
        <v>18</v>
      </c>
    </row>
    <row r="5634" spans="1:7" x14ac:dyDescent="0.25">
      <c r="A5634" t="s">
        <v>0</v>
      </c>
      <c r="B5634" t="s">
        <v>2141</v>
      </c>
      <c r="C5634">
        <v>7483000</v>
      </c>
      <c r="D5634" s="2">
        <v>2958465</v>
      </c>
      <c r="E5634" s="2">
        <v>42929</v>
      </c>
      <c r="F5634" s="28">
        <v>167</v>
      </c>
      <c r="G5634" t="s">
        <v>18</v>
      </c>
    </row>
    <row r="5635" spans="1:7" x14ac:dyDescent="0.25">
      <c r="A5635" t="s">
        <v>0</v>
      </c>
      <c r="B5635" t="s">
        <v>2141</v>
      </c>
      <c r="C5635">
        <v>7483251</v>
      </c>
      <c r="D5635" s="2">
        <v>2958465</v>
      </c>
      <c r="E5635" s="2">
        <v>41397</v>
      </c>
      <c r="F5635" s="28">
        <v>1826.5</v>
      </c>
      <c r="G5635" t="s">
        <v>3</v>
      </c>
    </row>
    <row r="5636" spans="1:7" x14ac:dyDescent="0.25">
      <c r="A5636" t="s">
        <v>0</v>
      </c>
      <c r="B5636" t="s">
        <v>2141</v>
      </c>
      <c r="C5636">
        <v>7483252</v>
      </c>
      <c r="D5636" s="2">
        <v>2958465</v>
      </c>
      <c r="E5636" s="2">
        <v>41397</v>
      </c>
      <c r="F5636" s="28">
        <v>2070.25</v>
      </c>
      <c r="G5636" t="s">
        <v>3</v>
      </c>
    </row>
    <row r="5637" spans="1:7" x14ac:dyDescent="0.25">
      <c r="A5637" t="s">
        <v>0</v>
      </c>
      <c r="B5637" t="s">
        <v>2141</v>
      </c>
      <c r="C5637">
        <v>7483400</v>
      </c>
      <c r="D5637" s="2">
        <v>2958465</v>
      </c>
      <c r="E5637" s="2">
        <v>44305</v>
      </c>
      <c r="F5637" s="28">
        <v>171</v>
      </c>
      <c r="G5637" t="s">
        <v>18</v>
      </c>
    </row>
    <row r="5638" spans="1:7" x14ac:dyDescent="0.25">
      <c r="A5638" t="s">
        <v>0</v>
      </c>
      <c r="B5638" t="s">
        <v>2141</v>
      </c>
      <c r="C5638">
        <v>7483401</v>
      </c>
      <c r="D5638" s="2">
        <v>2958465</v>
      </c>
      <c r="E5638" s="2">
        <v>44305</v>
      </c>
      <c r="F5638" s="28">
        <v>171</v>
      </c>
      <c r="G5638" t="s">
        <v>18</v>
      </c>
    </row>
    <row r="5639" spans="1:7" x14ac:dyDescent="0.25">
      <c r="A5639" t="s">
        <v>0</v>
      </c>
      <c r="B5639" t="s">
        <v>2141</v>
      </c>
      <c r="C5639">
        <v>7484000</v>
      </c>
      <c r="D5639" s="2">
        <v>2958465</v>
      </c>
      <c r="E5639" s="2">
        <v>45783</v>
      </c>
      <c r="F5639" s="28">
        <v>184</v>
      </c>
      <c r="G5639" t="s">
        <v>18</v>
      </c>
    </row>
    <row r="5640" spans="1:7" x14ac:dyDescent="0.25">
      <c r="A5640" t="s">
        <v>0</v>
      </c>
      <c r="B5640" t="s">
        <v>2141</v>
      </c>
      <c r="C5640">
        <v>7484400</v>
      </c>
      <c r="D5640" s="2">
        <v>2958465</v>
      </c>
      <c r="E5640" s="2">
        <v>45783</v>
      </c>
      <c r="F5640" s="28">
        <v>188</v>
      </c>
      <c r="G5640" t="s">
        <v>18</v>
      </c>
    </row>
    <row r="5641" spans="1:7" x14ac:dyDescent="0.25">
      <c r="A5641" t="s">
        <v>0</v>
      </c>
      <c r="B5641" t="s">
        <v>2141</v>
      </c>
      <c r="C5641">
        <v>7484401</v>
      </c>
      <c r="D5641" s="2">
        <v>2958465</v>
      </c>
      <c r="E5641" s="2">
        <v>45783</v>
      </c>
      <c r="F5641" s="28">
        <v>188</v>
      </c>
      <c r="G5641" t="s">
        <v>18</v>
      </c>
    </row>
    <row r="5642" spans="1:7" x14ac:dyDescent="0.25">
      <c r="A5642" t="s">
        <v>0</v>
      </c>
      <c r="B5642" t="s">
        <v>2141</v>
      </c>
      <c r="C5642">
        <v>7485000</v>
      </c>
      <c r="D5642" s="2">
        <v>2958465</v>
      </c>
      <c r="E5642" s="2">
        <v>45536</v>
      </c>
      <c r="F5642" s="28">
        <v>188</v>
      </c>
      <c r="G5642" t="s">
        <v>18</v>
      </c>
    </row>
    <row r="5643" spans="1:7" x14ac:dyDescent="0.25">
      <c r="A5643" t="s">
        <v>0</v>
      </c>
      <c r="B5643" t="s">
        <v>2141</v>
      </c>
      <c r="C5643">
        <v>7485173</v>
      </c>
      <c r="D5643" s="2">
        <v>2958465</v>
      </c>
      <c r="E5643" s="2">
        <v>45783</v>
      </c>
      <c r="F5643" s="28">
        <v>101.4</v>
      </c>
      <c r="G5643" t="s">
        <v>2</v>
      </c>
    </row>
    <row r="5644" spans="1:7" x14ac:dyDescent="0.25">
      <c r="A5644" t="s">
        <v>0</v>
      </c>
      <c r="B5644" t="s">
        <v>2141</v>
      </c>
      <c r="C5644">
        <v>7485174</v>
      </c>
      <c r="D5644" s="2">
        <v>2958465</v>
      </c>
      <c r="E5644" s="2">
        <v>45783</v>
      </c>
      <c r="F5644" s="28">
        <v>101.4</v>
      </c>
      <c r="G5644" t="s">
        <v>2</v>
      </c>
    </row>
    <row r="5645" spans="1:7" x14ac:dyDescent="0.25">
      <c r="A5645" t="s">
        <v>0</v>
      </c>
      <c r="B5645" t="s">
        <v>2141</v>
      </c>
      <c r="C5645">
        <v>7485175</v>
      </c>
      <c r="D5645" s="2">
        <v>2958465</v>
      </c>
      <c r="E5645" s="2">
        <v>45783</v>
      </c>
      <c r="F5645" s="28">
        <v>101.4</v>
      </c>
      <c r="G5645" t="s">
        <v>2</v>
      </c>
    </row>
    <row r="5646" spans="1:7" x14ac:dyDescent="0.25">
      <c r="A5646" t="s">
        <v>0</v>
      </c>
      <c r="B5646" t="s">
        <v>2141</v>
      </c>
      <c r="C5646">
        <v>7485176</v>
      </c>
      <c r="D5646" s="2">
        <v>2958465</v>
      </c>
      <c r="E5646" s="2">
        <v>44764</v>
      </c>
      <c r="F5646" s="28">
        <v>97.5</v>
      </c>
      <c r="G5646" t="s">
        <v>2</v>
      </c>
    </row>
    <row r="5647" spans="1:7" x14ac:dyDescent="0.25">
      <c r="A5647" t="s">
        <v>0</v>
      </c>
      <c r="B5647" t="s">
        <v>2141</v>
      </c>
      <c r="C5647">
        <v>7485177</v>
      </c>
      <c r="D5647" s="2">
        <v>2958465</v>
      </c>
      <c r="E5647" s="2">
        <v>44764</v>
      </c>
      <c r="F5647" s="28">
        <v>97.5</v>
      </c>
      <c r="G5647" t="s">
        <v>2</v>
      </c>
    </row>
    <row r="5648" spans="1:7" x14ac:dyDescent="0.25">
      <c r="A5648" t="s">
        <v>0</v>
      </c>
      <c r="B5648" t="s">
        <v>2141</v>
      </c>
      <c r="C5648">
        <v>7485183</v>
      </c>
      <c r="D5648" s="2">
        <v>2958465</v>
      </c>
      <c r="E5648" s="2">
        <v>45783</v>
      </c>
      <c r="F5648" s="28">
        <v>196.3</v>
      </c>
      <c r="G5648" t="s">
        <v>2</v>
      </c>
    </row>
    <row r="5649" spans="1:7" x14ac:dyDescent="0.25">
      <c r="A5649" t="s">
        <v>0</v>
      </c>
      <c r="B5649" t="s">
        <v>2141</v>
      </c>
      <c r="C5649">
        <v>7485184</v>
      </c>
      <c r="D5649" s="2">
        <v>2958465</v>
      </c>
      <c r="E5649" s="2">
        <v>45783</v>
      </c>
      <c r="F5649" s="28">
        <v>196.3</v>
      </c>
      <c r="G5649" t="s">
        <v>2</v>
      </c>
    </row>
    <row r="5650" spans="1:7" x14ac:dyDescent="0.25">
      <c r="A5650" t="s">
        <v>0</v>
      </c>
      <c r="B5650" t="s">
        <v>2141</v>
      </c>
      <c r="C5650">
        <v>7485187</v>
      </c>
      <c r="D5650" s="2">
        <v>2958465</v>
      </c>
      <c r="E5650" s="2">
        <v>44764</v>
      </c>
      <c r="F5650" s="28">
        <v>188.5</v>
      </c>
      <c r="G5650" t="s">
        <v>2</v>
      </c>
    </row>
    <row r="5651" spans="1:7" x14ac:dyDescent="0.25">
      <c r="A5651" t="s">
        <v>0</v>
      </c>
      <c r="B5651" t="s">
        <v>2141</v>
      </c>
      <c r="C5651">
        <v>7485188</v>
      </c>
      <c r="D5651" s="2">
        <v>2958465</v>
      </c>
      <c r="E5651" s="2">
        <v>44764</v>
      </c>
      <c r="F5651" s="28">
        <v>188.5</v>
      </c>
      <c r="G5651" t="s">
        <v>2</v>
      </c>
    </row>
    <row r="5652" spans="1:7" x14ac:dyDescent="0.25">
      <c r="A5652" t="s">
        <v>0</v>
      </c>
      <c r="B5652" t="s">
        <v>2141</v>
      </c>
      <c r="C5652">
        <v>7485233</v>
      </c>
      <c r="D5652" s="2">
        <v>2958465</v>
      </c>
      <c r="E5652" s="2">
        <v>45783</v>
      </c>
      <c r="F5652" s="28">
        <v>978.25</v>
      </c>
      <c r="G5652" t="s">
        <v>2</v>
      </c>
    </row>
    <row r="5653" spans="1:7" x14ac:dyDescent="0.25">
      <c r="A5653" t="s">
        <v>0</v>
      </c>
      <c r="B5653" t="s">
        <v>2141</v>
      </c>
      <c r="C5653">
        <v>7485234</v>
      </c>
      <c r="D5653" s="2">
        <v>2958465</v>
      </c>
      <c r="E5653" s="2">
        <v>45783</v>
      </c>
      <c r="F5653" s="28">
        <v>978.25</v>
      </c>
      <c r="G5653" t="s">
        <v>2</v>
      </c>
    </row>
    <row r="5654" spans="1:7" x14ac:dyDescent="0.25">
      <c r="A5654" t="s">
        <v>0</v>
      </c>
      <c r="B5654" t="s">
        <v>2141</v>
      </c>
      <c r="C5654">
        <v>7485242</v>
      </c>
      <c r="D5654" s="2">
        <v>2958465</v>
      </c>
      <c r="E5654" s="2">
        <v>45783</v>
      </c>
      <c r="F5654" s="28">
        <v>1878.5</v>
      </c>
      <c r="G5654" t="s">
        <v>3</v>
      </c>
    </row>
    <row r="5655" spans="1:7" x14ac:dyDescent="0.25">
      <c r="A5655" t="s">
        <v>0</v>
      </c>
      <c r="B5655" t="s">
        <v>2141</v>
      </c>
      <c r="C5655">
        <v>7485248</v>
      </c>
      <c r="D5655" s="2">
        <v>2958465</v>
      </c>
      <c r="E5655" s="2">
        <v>45223</v>
      </c>
      <c r="F5655" s="28">
        <v>1438.45</v>
      </c>
      <c r="G5655" t="s">
        <v>3</v>
      </c>
    </row>
    <row r="5656" spans="1:7" x14ac:dyDescent="0.25">
      <c r="A5656" t="s">
        <v>0</v>
      </c>
      <c r="B5656" t="s">
        <v>2141</v>
      </c>
      <c r="C5656">
        <v>7485249</v>
      </c>
      <c r="D5656" s="2">
        <v>2958465</v>
      </c>
      <c r="E5656" s="2">
        <v>45223</v>
      </c>
      <c r="F5656" s="28">
        <v>1917.5</v>
      </c>
      <c r="G5656" t="s">
        <v>3</v>
      </c>
    </row>
    <row r="5657" spans="1:7" x14ac:dyDescent="0.25">
      <c r="A5657" t="s">
        <v>0</v>
      </c>
      <c r="B5657" t="s">
        <v>2141</v>
      </c>
      <c r="C5657">
        <v>7485251</v>
      </c>
      <c r="D5657" s="2">
        <v>2958465</v>
      </c>
      <c r="E5657" s="2">
        <v>45783</v>
      </c>
      <c r="F5657" s="28">
        <v>1414.4</v>
      </c>
      <c r="G5657" t="s">
        <v>3</v>
      </c>
    </row>
    <row r="5658" spans="1:7" x14ac:dyDescent="0.25">
      <c r="A5658" t="s">
        <v>0</v>
      </c>
      <c r="B5658" t="s">
        <v>2141</v>
      </c>
      <c r="C5658">
        <v>7485256</v>
      </c>
      <c r="D5658" s="2">
        <v>2958465</v>
      </c>
      <c r="E5658" s="2">
        <v>45783</v>
      </c>
      <c r="F5658" s="28">
        <v>2808</v>
      </c>
      <c r="G5658" t="s">
        <v>3</v>
      </c>
    </row>
    <row r="5659" spans="1:7" x14ac:dyDescent="0.25">
      <c r="A5659" t="s">
        <v>0</v>
      </c>
      <c r="B5659" t="s">
        <v>2141</v>
      </c>
      <c r="C5659">
        <v>7485259</v>
      </c>
      <c r="D5659" s="2">
        <v>2958465</v>
      </c>
      <c r="E5659" s="2">
        <v>42949</v>
      </c>
      <c r="F5659" s="28">
        <v>139.1</v>
      </c>
      <c r="G5659" t="s">
        <v>2</v>
      </c>
    </row>
    <row r="5660" spans="1:7" x14ac:dyDescent="0.25">
      <c r="A5660" t="s">
        <v>0</v>
      </c>
      <c r="B5660" t="s">
        <v>2141</v>
      </c>
      <c r="C5660">
        <v>7485260</v>
      </c>
      <c r="D5660" s="2">
        <v>2958465</v>
      </c>
      <c r="E5660" s="2">
        <v>42949</v>
      </c>
      <c r="F5660" s="28">
        <v>139.1</v>
      </c>
      <c r="G5660" t="s">
        <v>2</v>
      </c>
    </row>
    <row r="5661" spans="1:7" x14ac:dyDescent="0.25">
      <c r="A5661" t="s">
        <v>0</v>
      </c>
      <c r="B5661" t="s">
        <v>2141</v>
      </c>
      <c r="C5661">
        <v>7485265</v>
      </c>
      <c r="D5661" s="2">
        <v>2958465</v>
      </c>
      <c r="E5661" s="2">
        <v>45783</v>
      </c>
      <c r="F5661" s="28">
        <v>3731</v>
      </c>
      <c r="G5661" t="s">
        <v>3</v>
      </c>
    </row>
    <row r="5662" spans="1:7" x14ac:dyDescent="0.25">
      <c r="A5662" t="s">
        <v>0</v>
      </c>
      <c r="B5662" t="s">
        <v>2141</v>
      </c>
      <c r="C5662">
        <v>7485271</v>
      </c>
      <c r="D5662" s="2">
        <v>2958465</v>
      </c>
      <c r="E5662" s="2">
        <v>45783</v>
      </c>
      <c r="F5662" s="28">
        <v>183</v>
      </c>
      <c r="G5662" t="s">
        <v>18</v>
      </c>
    </row>
    <row r="5663" spans="1:7" x14ac:dyDescent="0.25">
      <c r="A5663" t="s">
        <v>0</v>
      </c>
      <c r="B5663" t="s">
        <v>2141</v>
      </c>
      <c r="C5663">
        <v>7485273</v>
      </c>
      <c r="D5663" s="2">
        <v>2958465</v>
      </c>
      <c r="E5663" s="2">
        <v>45223</v>
      </c>
      <c r="F5663" s="28">
        <v>3835</v>
      </c>
      <c r="G5663" t="s">
        <v>3</v>
      </c>
    </row>
    <row r="5664" spans="1:7" x14ac:dyDescent="0.25">
      <c r="A5664" t="s">
        <v>0</v>
      </c>
      <c r="B5664" t="s">
        <v>2141</v>
      </c>
      <c r="C5664">
        <v>7485288</v>
      </c>
      <c r="D5664" s="2">
        <v>2958465</v>
      </c>
      <c r="E5664" s="2">
        <v>45783</v>
      </c>
      <c r="F5664" s="28">
        <v>185</v>
      </c>
      <c r="G5664" t="s">
        <v>18</v>
      </c>
    </row>
    <row r="5665" spans="1:7" x14ac:dyDescent="0.25">
      <c r="A5665" t="s">
        <v>0</v>
      </c>
      <c r="B5665" t="s">
        <v>2141</v>
      </c>
      <c r="C5665">
        <v>7485400</v>
      </c>
      <c r="D5665" s="2">
        <v>2958465</v>
      </c>
      <c r="E5665" s="2">
        <v>45536</v>
      </c>
      <c r="F5665" s="28">
        <v>192</v>
      </c>
      <c r="G5665" t="s">
        <v>18</v>
      </c>
    </row>
    <row r="5666" spans="1:7" x14ac:dyDescent="0.25">
      <c r="A5666" t="s">
        <v>0</v>
      </c>
      <c r="B5666" t="s">
        <v>2141</v>
      </c>
      <c r="C5666">
        <v>7485401</v>
      </c>
      <c r="D5666" s="2">
        <v>2958465</v>
      </c>
      <c r="E5666" s="2">
        <v>45536</v>
      </c>
      <c r="F5666" s="28">
        <v>192</v>
      </c>
      <c r="G5666" t="s">
        <v>18</v>
      </c>
    </row>
    <row r="5667" spans="1:7" x14ac:dyDescent="0.25">
      <c r="A5667" t="s">
        <v>0</v>
      </c>
      <c r="B5667" t="s">
        <v>2141</v>
      </c>
      <c r="C5667">
        <v>7485673</v>
      </c>
      <c r="D5667" s="2">
        <v>2958465</v>
      </c>
      <c r="E5667" s="2">
        <v>43344</v>
      </c>
      <c r="F5667" s="28">
        <v>74.75</v>
      </c>
      <c r="G5667" t="s">
        <v>2</v>
      </c>
    </row>
    <row r="5668" spans="1:7" x14ac:dyDescent="0.25">
      <c r="A5668" t="s">
        <v>0</v>
      </c>
      <c r="B5668" t="s">
        <v>2141</v>
      </c>
      <c r="C5668">
        <v>7485674</v>
      </c>
      <c r="D5668" s="2">
        <v>2958465</v>
      </c>
      <c r="E5668" s="2">
        <v>43344</v>
      </c>
      <c r="F5668" s="28">
        <v>74.75</v>
      </c>
      <c r="G5668" t="s">
        <v>2</v>
      </c>
    </row>
    <row r="5669" spans="1:7" x14ac:dyDescent="0.25">
      <c r="A5669" t="s">
        <v>0</v>
      </c>
      <c r="B5669" t="s">
        <v>2141</v>
      </c>
      <c r="C5669">
        <v>7485676</v>
      </c>
      <c r="D5669" s="2">
        <v>2958465</v>
      </c>
      <c r="E5669" s="2">
        <v>43344</v>
      </c>
      <c r="F5669" s="28">
        <v>72.8</v>
      </c>
      <c r="G5669" t="s">
        <v>2</v>
      </c>
    </row>
    <row r="5670" spans="1:7" x14ac:dyDescent="0.25">
      <c r="A5670" t="s">
        <v>0</v>
      </c>
      <c r="B5670" t="s">
        <v>2141</v>
      </c>
      <c r="C5670">
        <v>7485677</v>
      </c>
      <c r="D5670" s="2">
        <v>2958465</v>
      </c>
      <c r="E5670" s="2">
        <v>43344</v>
      </c>
      <c r="F5670" s="28">
        <v>72.8</v>
      </c>
      <c r="G5670" t="s">
        <v>2</v>
      </c>
    </row>
    <row r="5671" spans="1:7" x14ac:dyDescent="0.25">
      <c r="A5671" t="s">
        <v>0</v>
      </c>
      <c r="B5671" t="s">
        <v>2141</v>
      </c>
      <c r="C5671">
        <v>7485683</v>
      </c>
      <c r="D5671" s="2">
        <v>2958465</v>
      </c>
      <c r="E5671" s="2">
        <v>43344</v>
      </c>
      <c r="F5671" s="28">
        <v>143</v>
      </c>
      <c r="G5671" t="s">
        <v>2</v>
      </c>
    </row>
    <row r="5672" spans="1:7" x14ac:dyDescent="0.25">
      <c r="A5672" t="s">
        <v>0</v>
      </c>
      <c r="B5672" t="s">
        <v>2141</v>
      </c>
      <c r="C5672">
        <v>7485684</v>
      </c>
      <c r="D5672" s="2">
        <v>2958465</v>
      </c>
      <c r="E5672" s="2">
        <v>43344</v>
      </c>
      <c r="F5672" s="28">
        <v>143</v>
      </c>
      <c r="G5672" t="s">
        <v>2</v>
      </c>
    </row>
    <row r="5673" spans="1:7" x14ac:dyDescent="0.25">
      <c r="A5673" t="s">
        <v>0</v>
      </c>
      <c r="B5673" t="s">
        <v>2141</v>
      </c>
      <c r="C5673">
        <v>7485687</v>
      </c>
      <c r="D5673" s="2">
        <v>2958465</v>
      </c>
      <c r="E5673" s="2">
        <v>43344</v>
      </c>
      <c r="F5673" s="28">
        <v>139.1</v>
      </c>
      <c r="G5673" t="s">
        <v>2</v>
      </c>
    </row>
    <row r="5674" spans="1:7" x14ac:dyDescent="0.25">
      <c r="A5674" t="s">
        <v>0</v>
      </c>
      <c r="B5674" t="s">
        <v>2141</v>
      </c>
      <c r="C5674">
        <v>7485688</v>
      </c>
      <c r="D5674" s="2">
        <v>2958465</v>
      </c>
      <c r="E5674" s="2">
        <v>43344</v>
      </c>
      <c r="F5674" s="28">
        <v>139.1</v>
      </c>
      <c r="G5674" t="s">
        <v>2</v>
      </c>
    </row>
    <row r="5675" spans="1:7" x14ac:dyDescent="0.25">
      <c r="A5675" t="s">
        <v>0</v>
      </c>
      <c r="B5675" t="s">
        <v>2141</v>
      </c>
      <c r="C5675">
        <v>7485733</v>
      </c>
      <c r="D5675" s="2">
        <v>2958465</v>
      </c>
      <c r="E5675" s="2">
        <v>43344</v>
      </c>
      <c r="F5675" s="28">
        <v>665.6</v>
      </c>
      <c r="G5675" t="s">
        <v>2</v>
      </c>
    </row>
    <row r="5676" spans="1:7" x14ac:dyDescent="0.25">
      <c r="A5676" t="s">
        <v>0</v>
      </c>
      <c r="B5676" t="s">
        <v>2141</v>
      </c>
      <c r="C5676">
        <v>7485734</v>
      </c>
      <c r="D5676" s="2">
        <v>2958465</v>
      </c>
      <c r="E5676" s="2">
        <v>43344</v>
      </c>
      <c r="F5676" s="28">
        <v>665.6</v>
      </c>
      <c r="G5676" t="s">
        <v>2</v>
      </c>
    </row>
    <row r="5677" spans="1:7" x14ac:dyDescent="0.25">
      <c r="A5677" t="s">
        <v>0</v>
      </c>
      <c r="B5677" t="s">
        <v>2141</v>
      </c>
      <c r="C5677">
        <v>7485742</v>
      </c>
      <c r="D5677" s="2">
        <v>2958465</v>
      </c>
      <c r="E5677" s="2">
        <v>43344</v>
      </c>
      <c r="F5677" s="28">
        <v>1325.35</v>
      </c>
      <c r="G5677" t="s">
        <v>3</v>
      </c>
    </row>
    <row r="5678" spans="1:7" x14ac:dyDescent="0.25">
      <c r="A5678" t="s">
        <v>0</v>
      </c>
      <c r="B5678" t="s">
        <v>2141</v>
      </c>
      <c r="C5678">
        <v>7485748</v>
      </c>
      <c r="D5678" s="2">
        <v>2958465</v>
      </c>
      <c r="E5678" s="2">
        <v>43344</v>
      </c>
      <c r="F5678" s="28">
        <v>871.65</v>
      </c>
      <c r="G5678" t="s">
        <v>3</v>
      </c>
    </row>
    <row r="5679" spans="1:7" x14ac:dyDescent="0.25">
      <c r="A5679" t="s">
        <v>0</v>
      </c>
      <c r="B5679" t="s">
        <v>2141</v>
      </c>
      <c r="C5679">
        <v>7485749</v>
      </c>
      <c r="D5679" s="2">
        <v>2958465</v>
      </c>
      <c r="E5679" s="2">
        <v>43344</v>
      </c>
      <c r="F5679" s="28">
        <v>1199.9000000000001</v>
      </c>
      <c r="G5679" t="s">
        <v>3</v>
      </c>
    </row>
    <row r="5680" spans="1:7" x14ac:dyDescent="0.25">
      <c r="A5680" t="s">
        <v>0</v>
      </c>
      <c r="B5680" t="s">
        <v>2141</v>
      </c>
      <c r="C5680">
        <v>7485751</v>
      </c>
      <c r="D5680" s="2">
        <v>2958465</v>
      </c>
      <c r="E5680" s="2">
        <v>43344</v>
      </c>
      <c r="F5680" s="28">
        <v>997.1</v>
      </c>
      <c r="G5680" t="s">
        <v>3</v>
      </c>
    </row>
    <row r="5681" spans="1:7" x14ac:dyDescent="0.25">
      <c r="A5681" t="s">
        <v>0</v>
      </c>
      <c r="B5681" t="s">
        <v>2141</v>
      </c>
      <c r="C5681">
        <v>7485756</v>
      </c>
      <c r="D5681" s="2">
        <v>2958465</v>
      </c>
      <c r="E5681" s="2">
        <v>43344</v>
      </c>
      <c r="F5681" s="28">
        <v>1976</v>
      </c>
      <c r="G5681" t="s">
        <v>3</v>
      </c>
    </row>
    <row r="5682" spans="1:7" x14ac:dyDescent="0.25">
      <c r="A5682" t="s">
        <v>0</v>
      </c>
      <c r="B5682" t="s">
        <v>2141</v>
      </c>
      <c r="C5682">
        <v>7485759</v>
      </c>
      <c r="D5682" s="2">
        <v>2958465</v>
      </c>
      <c r="E5682" s="2">
        <v>42949</v>
      </c>
      <c r="F5682" s="28">
        <v>156</v>
      </c>
      <c r="G5682" t="s">
        <v>2</v>
      </c>
    </row>
    <row r="5683" spans="1:7" x14ac:dyDescent="0.25">
      <c r="A5683" t="s">
        <v>0</v>
      </c>
      <c r="B5683" t="s">
        <v>2141</v>
      </c>
      <c r="C5683">
        <v>7485760</v>
      </c>
      <c r="D5683" s="2">
        <v>2958465</v>
      </c>
      <c r="E5683" s="2">
        <v>42949</v>
      </c>
      <c r="F5683" s="28">
        <v>156</v>
      </c>
      <c r="G5683" t="s">
        <v>2</v>
      </c>
    </row>
    <row r="5684" spans="1:7" x14ac:dyDescent="0.25">
      <c r="A5684" t="s">
        <v>0</v>
      </c>
      <c r="B5684" t="s">
        <v>2141</v>
      </c>
      <c r="C5684">
        <v>7485765</v>
      </c>
      <c r="D5684" s="2">
        <v>2958465</v>
      </c>
      <c r="E5684" s="2">
        <v>43344</v>
      </c>
      <c r="F5684" s="28">
        <v>2615.6</v>
      </c>
      <c r="G5684" t="s">
        <v>3</v>
      </c>
    </row>
    <row r="5685" spans="1:7" x14ac:dyDescent="0.25">
      <c r="A5685" t="s">
        <v>0</v>
      </c>
      <c r="B5685" t="s">
        <v>2141</v>
      </c>
      <c r="C5685">
        <v>7485773</v>
      </c>
      <c r="D5685" s="2">
        <v>2958465</v>
      </c>
      <c r="E5685" s="2">
        <v>43344</v>
      </c>
      <c r="F5685" s="28">
        <v>2369.25</v>
      </c>
      <c r="G5685" t="s">
        <v>3</v>
      </c>
    </row>
    <row r="5686" spans="1:7" x14ac:dyDescent="0.25">
      <c r="A5686" t="s">
        <v>0</v>
      </c>
      <c r="B5686" t="s">
        <v>2141</v>
      </c>
      <c r="C5686">
        <v>7486000</v>
      </c>
      <c r="D5686" s="2">
        <v>2958465</v>
      </c>
      <c r="E5686" s="2">
        <v>44256</v>
      </c>
      <c r="F5686" s="28">
        <v>195</v>
      </c>
      <c r="G5686" t="s">
        <v>18</v>
      </c>
    </row>
    <row r="5687" spans="1:7" x14ac:dyDescent="0.25">
      <c r="A5687" t="s">
        <v>0</v>
      </c>
      <c r="B5687" t="s">
        <v>2141</v>
      </c>
      <c r="C5687">
        <v>7486183</v>
      </c>
      <c r="D5687" s="2">
        <v>2958465</v>
      </c>
      <c r="E5687" s="2">
        <v>44713</v>
      </c>
      <c r="F5687" s="28">
        <v>156</v>
      </c>
      <c r="G5687" t="s">
        <v>2</v>
      </c>
    </row>
    <row r="5688" spans="1:7" x14ac:dyDescent="0.25">
      <c r="A5688" t="s">
        <v>0</v>
      </c>
      <c r="B5688" t="s">
        <v>2141</v>
      </c>
      <c r="C5688">
        <v>7486184</v>
      </c>
      <c r="D5688" s="2">
        <v>2958465</v>
      </c>
      <c r="E5688" s="2">
        <v>44713</v>
      </c>
      <c r="F5688" s="28">
        <v>156</v>
      </c>
      <c r="G5688" t="s">
        <v>2</v>
      </c>
    </row>
    <row r="5689" spans="1:7" x14ac:dyDescent="0.25">
      <c r="A5689" t="s">
        <v>0</v>
      </c>
      <c r="B5689" t="s">
        <v>2141</v>
      </c>
      <c r="C5689">
        <v>7486201</v>
      </c>
      <c r="D5689" s="2">
        <v>2958465</v>
      </c>
      <c r="E5689" s="2">
        <v>44713</v>
      </c>
      <c r="F5689" s="28">
        <v>458.9</v>
      </c>
      <c r="G5689" t="s">
        <v>2</v>
      </c>
    </row>
    <row r="5690" spans="1:7" x14ac:dyDescent="0.25">
      <c r="A5690" t="s">
        <v>0</v>
      </c>
      <c r="B5690" t="s">
        <v>2141</v>
      </c>
      <c r="C5690">
        <v>7486203</v>
      </c>
      <c r="D5690" s="2">
        <v>2958465</v>
      </c>
      <c r="E5690" s="2">
        <v>44713</v>
      </c>
      <c r="F5690" s="28">
        <v>458.9</v>
      </c>
      <c r="G5690" t="s">
        <v>2</v>
      </c>
    </row>
    <row r="5691" spans="1:7" x14ac:dyDescent="0.25">
      <c r="A5691" t="s">
        <v>0</v>
      </c>
      <c r="B5691" t="s">
        <v>2141</v>
      </c>
      <c r="C5691">
        <v>7486221</v>
      </c>
      <c r="D5691" s="2">
        <v>2958465</v>
      </c>
      <c r="E5691" s="2">
        <v>44713</v>
      </c>
      <c r="F5691" s="28">
        <v>607.1</v>
      </c>
      <c r="G5691" t="s">
        <v>2</v>
      </c>
    </row>
    <row r="5692" spans="1:7" x14ac:dyDescent="0.25">
      <c r="A5692" t="s">
        <v>0</v>
      </c>
      <c r="B5692" t="s">
        <v>2141</v>
      </c>
      <c r="C5692">
        <v>7486222</v>
      </c>
      <c r="D5692" s="2">
        <v>2958465</v>
      </c>
      <c r="E5692" s="2">
        <v>44713</v>
      </c>
      <c r="F5692" s="28">
        <v>607.1</v>
      </c>
      <c r="G5692" t="s">
        <v>2</v>
      </c>
    </row>
    <row r="5693" spans="1:7" x14ac:dyDescent="0.25">
      <c r="A5693" t="s">
        <v>0</v>
      </c>
      <c r="B5693" t="s">
        <v>2141</v>
      </c>
      <c r="C5693">
        <v>7486233</v>
      </c>
      <c r="D5693" s="2">
        <v>2958465</v>
      </c>
      <c r="E5693" s="2">
        <v>44713</v>
      </c>
      <c r="F5693" s="28">
        <v>728</v>
      </c>
      <c r="G5693" t="s">
        <v>2</v>
      </c>
    </row>
    <row r="5694" spans="1:7" x14ac:dyDescent="0.25">
      <c r="A5694" t="s">
        <v>0</v>
      </c>
      <c r="B5694" t="s">
        <v>2141</v>
      </c>
      <c r="C5694">
        <v>7486234</v>
      </c>
      <c r="D5694" s="2">
        <v>2958465</v>
      </c>
      <c r="E5694" s="2">
        <v>44713</v>
      </c>
      <c r="F5694" s="28">
        <v>728</v>
      </c>
      <c r="G5694" t="s">
        <v>2</v>
      </c>
    </row>
    <row r="5695" spans="1:7" x14ac:dyDescent="0.25">
      <c r="A5695" t="s">
        <v>0</v>
      </c>
      <c r="B5695" t="s">
        <v>2141</v>
      </c>
      <c r="C5695">
        <v>7486242</v>
      </c>
      <c r="D5695" s="2">
        <v>2958465</v>
      </c>
      <c r="E5695" s="2">
        <v>44713</v>
      </c>
      <c r="F5695" s="28">
        <v>1438.45</v>
      </c>
      <c r="G5695" t="s">
        <v>3</v>
      </c>
    </row>
    <row r="5696" spans="1:7" x14ac:dyDescent="0.25">
      <c r="A5696" t="s">
        <v>0</v>
      </c>
      <c r="B5696" t="s">
        <v>2141</v>
      </c>
      <c r="C5696">
        <v>7486251</v>
      </c>
      <c r="D5696" s="2">
        <v>2958465</v>
      </c>
      <c r="E5696" s="2">
        <v>44713</v>
      </c>
      <c r="F5696" s="28">
        <v>1084.8499999999999</v>
      </c>
      <c r="G5696" t="s">
        <v>3</v>
      </c>
    </row>
    <row r="5697" spans="1:7" x14ac:dyDescent="0.25">
      <c r="A5697" t="s">
        <v>0</v>
      </c>
      <c r="B5697" t="s">
        <v>2141</v>
      </c>
      <c r="C5697">
        <v>7486256</v>
      </c>
      <c r="D5697" s="2">
        <v>2958465</v>
      </c>
      <c r="E5697" s="2">
        <v>44713</v>
      </c>
      <c r="F5697" s="28">
        <v>2140.4499999999998</v>
      </c>
      <c r="G5697" t="s">
        <v>3</v>
      </c>
    </row>
    <row r="5698" spans="1:7" x14ac:dyDescent="0.25">
      <c r="A5698" t="s">
        <v>0</v>
      </c>
      <c r="B5698" t="s">
        <v>2141</v>
      </c>
      <c r="C5698">
        <v>7486265</v>
      </c>
      <c r="D5698" s="2">
        <v>2958465</v>
      </c>
      <c r="E5698" s="2">
        <v>44713</v>
      </c>
      <c r="F5698" s="28">
        <v>2842.45</v>
      </c>
      <c r="G5698" t="s">
        <v>3</v>
      </c>
    </row>
    <row r="5699" spans="1:7" x14ac:dyDescent="0.25">
      <c r="A5699" t="s">
        <v>0</v>
      </c>
      <c r="B5699" t="s">
        <v>2141</v>
      </c>
      <c r="C5699">
        <v>7486400</v>
      </c>
      <c r="D5699" s="2">
        <v>2958465</v>
      </c>
      <c r="E5699" s="2">
        <v>44305</v>
      </c>
      <c r="F5699" s="28">
        <v>199</v>
      </c>
      <c r="G5699" t="s">
        <v>18</v>
      </c>
    </row>
    <row r="5700" spans="1:7" x14ac:dyDescent="0.25">
      <c r="A5700" t="s">
        <v>0</v>
      </c>
      <c r="B5700" t="s">
        <v>2141</v>
      </c>
      <c r="C5700">
        <v>7486401</v>
      </c>
      <c r="D5700" s="2">
        <v>2958465</v>
      </c>
      <c r="E5700" s="2">
        <v>44305</v>
      </c>
      <c r="F5700" s="28">
        <v>199</v>
      </c>
      <c r="G5700" t="s">
        <v>18</v>
      </c>
    </row>
    <row r="5701" spans="1:7" x14ac:dyDescent="0.25">
      <c r="A5701" t="s">
        <v>0</v>
      </c>
      <c r="B5701" t="s">
        <v>2141</v>
      </c>
      <c r="C5701">
        <v>7486683</v>
      </c>
      <c r="D5701" s="2">
        <v>2958465</v>
      </c>
      <c r="E5701" s="2">
        <v>43344</v>
      </c>
      <c r="F5701" s="28">
        <v>146.25</v>
      </c>
      <c r="G5701" t="s">
        <v>2</v>
      </c>
    </row>
    <row r="5702" spans="1:7" x14ac:dyDescent="0.25">
      <c r="A5702" t="s">
        <v>0</v>
      </c>
      <c r="B5702" t="s">
        <v>2141</v>
      </c>
      <c r="C5702">
        <v>7486684</v>
      </c>
      <c r="D5702" s="2">
        <v>2958465</v>
      </c>
      <c r="E5702" s="2">
        <v>43344</v>
      </c>
      <c r="F5702" s="28">
        <v>146.25</v>
      </c>
      <c r="G5702" t="s">
        <v>2</v>
      </c>
    </row>
    <row r="5703" spans="1:7" x14ac:dyDescent="0.25">
      <c r="A5703" t="s">
        <v>0</v>
      </c>
      <c r="B5703" t="s">
        <v>2141</v>
      </c>
      <c r="C5703">
        <v>7486701</v>
      </c>
      <c r="D5703" s="2">
        <v>2958465</v>
      </c>
      <c r="E5703" s="2">
        <v>43344</v>
      </c>
      <c r="F5703" s="28">
        <v>430.3</v>
      </c>
      <c r="G5703" t="s">
        <v>2</v>
      </c>
    </row>
    <row r="5704" spans="1:7" x14ac:dyDescent="0.25">
      <c r="A5704" t="s">
        <v>0</v>
      </c>
      <c r="B5704" t="s">
        <v>2141</v>
      </c>
      <c r="C5704">
        <v>7486703</v>
      </c>
      <c r="D5704" s="2">
        <v>2958465</v>
      </c>
      <c r="E5704" s="2">
        <v>43344</v>
      </c>
      <c r="F5704" s="28">
        <v>430.3</v>
      </c>
      <c r="G5704" t="s">
        <v>2</v>
      </c>
    </row>
    <row r="5705" spans="1:7" x14ac:dyDescent="0.25">
      <c r="A5705" t="s">
        <v>0</v>
      </c>
      <c r="B5705" t="s">
        <v>2141</v>
      </c>
      <c r="C5705">
        <v>7486721</v>
      </c>
      <c r="D5705" s="2">
        <v>2958465</v>
      </c>
      <c r="E5705" s="2">
        <v>43344</v>
      </c>
      <c r="F5705" s="28">
        <v>568.75</v>
      </c>
      <c r="G5705" t="s">
        <v>2</v>
      </c>
    </row>
    <row r="5706" spans="1:7" x14ac:dyDescent="0.25">
      <c r="A5706" t="s">
        <v>0</v>
      </c>
      <c r="B5706" t="s">
        <v>2141</v>
      </c>
      <c r="C5706">
        <v>7486722</v>
      </c>
      <c r="D5706" s="2">
        <v>2958465</v>
      </c>
      <c r="E5706" s="2">
        <v>43344</v>
      </c>
      <c r="F5706" s="28">
        <v>568.75</v>
      </c>
      <c r="G5706" t="s">
        <v>2</v>
      </c>
    </row>
    <row r="5707" spans="1:7" x14ac:dyDescent="0.25">
      <c r="A5707" t="s">
        <v>0</v>
      </c>
      <c r="B5707" t="s">
        <v>2141</v>
      </c>
      <c r="C5707">
        <v>7486733</v>
      </c>
      <c r="D5707" s="2">
        <v>2958465</v>
      </c>
      <c r="E5707" s="2">
        <v>43344</v>
      </c>
      <c r="F5707" s="28">
        <v>679.9</v>
      </c>
      <c r="G5707" t="s">
        <v>2</v>
      </c>
    </row>
    <row r="5708" spans="1:7" x14ac:dyDescent="0.25">
      <c r="A5708" t="s">
        <v>0</v>
      </c>
      <c r="B5708" t="s">
        <v>2141</v>
      </c>
      <c r="C5708">
        <v>7486734</v>
      </c>
      <c r="D5708" s="2">
        <v>2958465</v>
      </c>
      <c r="E5708" s="2">
        <v>43344</v>
      </c>
      <c r="F5708" s="28">
        <v>679.9</v>
      </c>
      <c r="G5708" t="s">
        <v>2</v>
      </c>
    </row>
    <row r="5709" spans="1:7" x14ac:dyDescent="0.25">
      <c r="A5709" t="s">
        <v>0</v>
      </c>
      <c r="B5709" t="s">
        <v>2141</v>
      </c>
      <c r="C5709">
        <v>7486742</v>
      </c>
      <c r="D5709" s="2">
        <v>2958465</v>
      </c>
      <c r="E5709" s="2">
        <v>43344</v>
      </c>
      <c r="F5709" s="28">
        <v>1342.25</v>
      </c>
      <c r="G5709" t="s">
        <v>3</v>
      </c>
    </row>
    <row r="5710" spans="1:7" x14ac:dyDescent="0.25">
      <c r="A5710" t="s">
        <v>0</v>
      </c>
      <c r="B5710" t="s">
        <v>2141</v>
      </c>
      <c r="C5710">
        <v>7486751</v>
      </c>
      <c r="D5710" s="2">
        <v>2958465</v>
      </c>
      <c r="E5710" s="2">
        <v>43344</v>
      </c>
      <c r="F5710" s="28">
        <v>1012.7</v>
      </c>
      <c r="G5710" t="s">
        <v>3</v>
      </c>
    </row>
    <row r="5711" spans="1:7" x14ac:dyDescent="0.25">
      <c r="A5711" t="s">
        <v>0</v>
      </c>
      <c r="B5711" t="s">
        <v>2141</v>
      </c>
      <c r="C5711">
        <v>7486756</v>
      </c>
      <c r="D5711" s="2">
        <v>2958465</v>
      </c>
      <c r="E5711" s="2">
        <v>43344</v>
      </c>
      <c r="F5711" s="28">
        <v>1996.15</v>
      </c>
      <c r="G5711" t="s">
        <v>3</v>
      </c>
    </row>
    <row r="5712" spans="1:7" x14ac:dyDescent="0.25">
      <c r="A5712" t="s">
        <v>0</v>
      </c>
      <c r="B5712" t="s">
        <v>2141</v>
      </c>
      <c r="C5712">
        <v>7486765</v>
      </c>
      <c r="D5712" s="2">
        <v>2958465</v>
      </c>
      <c r="E5712" s="2">
        <v>43344</v>
      </c>
      <c r="F5712" s="28">
        <v>2650.05</v>
      </c>
      <c r="G5712" t="s">
        <v>3</v>
      </c>
    </row>
    <row r="5713" spans="1:7" x14ac:dyDescent="0.25">
      <c r="A5713" t="s">
        <v>0</v>
      </c>
      <c r="B5713" t="s">
        <v>2141</v>
      </c>
      <c r="C5713">
        <v>7487000</v>
      </c>
      <c r="D5713" s="2">
        <v>2958465</v>
      </c>
      <c r="E5713" s="2">
        <v>42923</v>
      </c>
      <c r="F5713" s="28">
        <v>183</v>
      </c>
      <c r="G5713" t="s">
        <v>18</v>
      </c>
    </row>
    <row r="5714" spans="1:7" x14ac:dyDescent="0.25">
      <c r="A5714" t="s">
        <v>0</v>
      </c>
      <c r="B5714" t="s">
        <v>2141</v>
      </c>
      <c r="C5714">
        <v>7487400</v>
      </c>
      <c r="D5714" s="2">
        <v>2958465</v>
      </c>
      <c r="E5714" s="2">
        <v>44305</v>
      </c>
      <c r="F5714" s="28">
        <v>187</v>
      </c>
      <c r="G5714" t="s">
        <v>18</v>
      </c>
    </row>
    <row r="5715" spans="1:7" x14ac:dyDescent="0.25">
      <c r="A5715" t="s">
        <v>0</v>
      </c>
      <c r="B5715" t="s">
        <v>2141</v>
      </c>
      <c r="C5715">
        <v>7487401</v>
      </c>
      <c r="D5715" s="2">
        <v>2958465</v>
      </c>
      <c r="E5715" s="2">
        <v>44305</v>
      </c>
      <c r="F5715" s="28">
        <v>187</v>
      </c>
      <c r="G5715" t="s">
        <v>18</v>
      </c>
    </row>
    <row r="5716" spans="1:7" x14ac:dyDescent="0.25">
      <c r="A5716" t="s">
        <v>0</v>
      </c>
      <c r="B5716" t="s">
        <v>2141</v>
      </c>
      <c r="C5716">
        <v>7488000</v>
      </c>
      <c r="D5716" s="2">
        <v>2958465</v>
      </c>
      <c r="E5716" s="2">
        <v>44713</v>
      </c>
      <c r="F5716" s="28">
        <v>176</v>
      </c>
      <c r="G5716" t="s">
        <v>18</v>
      </c>
    </row>
    <row r="5717" spans="1:7" x14ac:dyDescent="0.25">
      <c r="A5717" t="s">
        <v>0</v>
      </c>
      <c r="B5717" t="s">
        <v>2141</v>
      </c>
      <c r="C5717">
        <v>7488183</v>
      </c>
      <c r="D5717" s="2">
        <v>2958465</v>
      </c>
      <c r="E5717" s="2">
        <v>42931</v>
      </c>
      <c r="F5717" s="28">
        <v>160.55000000000001</v>
      </c>
      <c r="G5717" t="s">
        <v>2</v>
      </c>
    </row>
    <row r="5718" spans="1:7" x14ac:dyDescent="0.25">
      <c r="A5718" t="s">
        <v>0</v>
      </c>
      <c r="B5718" t="s">
        <v>2141</v>
      </c>
      <c r="C5718">
        <v>7488184</v>
      </c>
      <c r="D5718" s="2">
        <v>2958465</v>
      </c>
      <c r="E5718" s="2">
        <v>42931</v>
      </c>
      <c r="F5718" s="28">
        <v>160.55000000000001</v>
      </c>
      <c r="G5718" t="s">
        <v>2</v>
      </c>
    </row>
    <row r="5719" spans="1:7" x14ac:dyDescent="0.25">
      <c r="A5719" t="s">
        <v>0</v>
      </c>
      <c r="B5719" t="s">
        <v>2141</v>
      </c>
      <c r="C5719">
        <v>7488201</v>
      </c>
      <c r="D5719" s="2">
        <v>2958465</v>
      </c>
      <c r="E5719" s="2">
        <v>42931</v>
      </c>
      <c r="F5719" s="28">
        <v>477.75</v>
      </c>
      <c r="G5719" t="s">
        <v>2</v>
      </c>
    </row>
    <row r="5720" spans="1:7" x14ac:dyDescent="0.25">
      <c r="A5720" t="s">
        <v>0</v>
      </c>
      <c r="B5720" t="s">
        <v>2141</v>
      </c>
      <c r="C5720">
        <v>7488203</v>
      </c>
      <c r="D5720" s="2">
        <v>2958465</v>
      </c>
      <c r="E5720" s="2">
        <v>42931</v>
      </c>
      <c r="F5720" s="28">
        <v>477.75</v>
      </c>
      <c r="G5720" t="s">
        <v>2</v>
      </c>
    </row>
    <row r="5721" spans="1:7" x14ac:dyDescent="0.25">
      <c r="A5721" t="s">
        <v>0</v>
      </c>
      <c r="B5721" t="s">
        <v>2141</v>
      </c>
      <c r="C5721">
        <v>7488250</v>
      </c>
      <c r="D5721" s="2">
        <v>2958465</v>
      </c>
      <c r="E5721" s="2">
        <v>42931</v>
      </c>
      <c r="F5721" s="28">
        <v>1170</v>
      </c>
      <c r="G5721" t="s">
        <v>3</v>
      </c>
    </row>
    <row r="5722" spans="1:7" x14ac:dyDescent="0.25">
      <c r="A5722" t="s">
        <v>0</v>
      </c>
      <c r="B5722" t="s">
        <v>2141</v>
      </c>
      <c r="C5722">
        <v>7488251</v>
      </c>
      <c r="D5722" s="2">
        <v>2958465</v>
      </c>
      <c r="E5722" s="2">
        <v>42931</v>
      </c>
      <c r="F5722" s="28">
        <v>1170</v>
      </c>
      <c r="G5722" t="s">
        <v>3</v>
      </c>
    </row>
    <row r="5723" spans="1:7" x14ac:dyDescent="0.25">
      <c r="A5723" t="s">
        <v>0</v>
      </c>
      <c r="B5723" t="s">
        <v>2141</v>
      </c>
      <c r="C5723">
        <v>7488253</v>
      </c>
      <c r="D5723" s="2">
        <v>2958465</v>
      </c>
      <c r="E5723" s="2">
        <v>42931</v>
      </c>
      <c r="F5723" s="28">
        <v>2320.5</v>
      </c>
      <c r="G5723" t="s">
        <v>3</v>
      </c>
    </row>
    <row r="5724" spans="1:7" x14ac:dyDescent="0.25">
      <c r="A5724" t="s">
        <v>0</v>
      </c>
      <c r="B5724" t="s">
        <v>2141</v>
      </c>
      <c r="C5724">
        <v>7488256</v>
      </c>
      <c r="D5724" s="2">
        <v>2958465</v>
      </c>
      <c r="E5724" s="2">
        <v>42931</v>
      </c>
      <c r="F5724" s="28">
        <v>2320.5</v>
      </c>
      <c r="G5724" t="s">
        <v>3</v>
      </c>
    </row>
    <row r="5725" spans="1:7" x14ac:dyDescent="0.25">
      <c r="A5725" t="s">
        <v>0</v>
      </c>
      <c r="B5725" t="s">
        <v>2141</v>
      </c>
      <c r="C5725">
        <v>7488400</v>
      </c>
      <c r="D5725" s="2">
        <v>2958465</v>
      </c>
      <c r="E5725" s="2">
        <v>44713</v>
      </c>
      <c r="F5725" s="28">
        <v>180</v>
      </c>
      <c r="G5725" t="s">
        <v>18</v>
      </c>
    </row>
    <row r="5726" spans="1:7" x14ac:dyDescent="0.25">
      <c r="A5726" t="s">
        <v>0</v>
      </c>
      <c r="B5726" t="s">
        <v>2141</v>
      </c>
      <c r="C5726">
        <v>7488401</v>
      </c>
      <c r="D5726" s="2">
        <v>2958465</v>
      </c>
      <c r="E5726" s="2">
        <v>44713</v>
      </c>
      <c r="F5726" s="28">
        <v>180</v>
      </c>
      <c r="G5726" t="s">
        <v>18</v>
      </c>
    </row>
    <row r="5727" spans="1:7" x14ac:dyDescent="0.25">
      <c r="A5727" t="s">
        <v>0</v>
      </c>
      <c r="B5727" t="s">
        <v>2141</v>
      </c>
      <c r="C5727">
        <v>7488683</v>
      </c>
      <c r="D5727" s="2">
        <v>2958465</v>
      </c>
      <c r="E5727" s="2">
        <v>42931</v>
      </c>
      <c r="F5727" s="28">
        <v>178.75</v>
      </c>
      <c r="G5727" t="s">
        <v>2</v>
      </c>
    </row>
    <row r="5728" spans="1:7" x14ac:dyDescent="0.25">
      <c r="A5728" t="s">
        <v>0</v>
      </c>
      <c r="B5728" t="s">
        <v>2141</v>
      </c>
      <c r="C5728">
        <v>7488684</v>
      </c>
      <c r="D5728" s="2">
        <v>2958465</v>
      </c>
      <c r="E5728" s="2">
        <v>42931</v>
      </c>
      <c r="F5728" s="28">
        <v>178.75</v>
      </c>
      <c r="G5728" t="s">
        <v>2</v>
      </c>
    </row>
    <row r="5729" spans="1:7" x14ac:dyDescent="0.25">
      <c r="A5729" t="s">
        <v>0</v>
      </c>
      <c r="B5729" t="s">
        <v>2141</v>
      </c>
      <c r="C5729">
        <v>7488701</v>
      </c>
      <c r="D5729" s="2">
        <v>2958465</v>
      </c>
      <c r="E5729" s="2">
        <v>42931</v>
      </c>
      <c r="F5729" s="28">
        <v>533</v>
      </c>
      <c r="G5729" t="s">
        <v>2</v>
      </c>
    </row>
    <row r="5730" spans="1:7" x14ac:dyDescent="0.25">
      <c r="A5730" t="s">
        <v>0</v>
      </c>
      <c r="B5730" t="s">
        <v>2141</v>
      </c>
      <c r="C5730">
        <v>7488703</v>
      </c>
      <c r="D5730" s="2">
        <v>2958465</v>
      </c>
      <c r="E5730" s="2">
        <v>42931</v>
      </c>
      <c r="F5730" s="28">
        <v>533</v>
      </c>
      <c r="G5730" t="s">
        <v>2</v>
      </c>
    </row>
    <row r="5731" spans="1:7" x14ac:dyDescent="0.25">
      <c r="A5731" t="s">
        <v>0</v>
      </c>
      <c r="B5731" t="s">
        <v>2141</v>
      </c>
      <c r="C5731">
        <v>7488750</v>
      </c>
      <c r="D5731" s="2">
        <v>2958465</v>
      </c>
      <c r="E5731" s="2">
        <v>42931</v>
      </c>
      <c r="F5731" s="28">
        <v>1316.25</v>
      </c>
      <c r="G5731" t="s">
        <v>3</v>
      </c>
    </row>
    <row r="5732" spans="1:7" x14ac:dyDescent="0.25">
      <c r="A5732" t="s">
        <v>0</v>
      </c>
      <c r="B5732" t="s">
        <v>2141</v>
      </c>
      <c r="C5732">
        <v>7488751</v>
      </c>
      <c r="D5732" s="2">
        <v>2958465</v>
      </c>
      <c r="E5732" s="2">
        <v>42931</v>
      </c>
      <c r="F5732" s="28">
        <v>1316.25</v>
      </c>
      <c r="G5732" t="s">
        <v>3</v>
      </c>
    </row>
    <row r="5733" spans="1:7" x14ac:dyDescent="0.25">
      <c r="A5733" t="s">
        <v>0</v>
      </c>
      <c r="B5733" t="s">
        <v>2141</v>
      </c>
      <c r="C5733">
        <v>7488753</v>
      </c>
      <c r="D5733" s="2">
        <v>2958465</v>
      </c>
      <c r="E5733" s="2">
        <v>42931</v>
      </c>
      <c r="F5733" s="28">
        <v>2600</v>
      </c>
      <c r="G5733" t="s">
        <v>3</v>
      </c>
    </row>
    <row r="5734" spans="1:7" x14ac:dyDescent="0.25">
      <c r="A5734" t="s">
        <v>0</v>
      </c>
      <c r="B5734" t="s">
        <v>2141</v>
      </c>
      <c r="C5734">
        <v>7488756</v>
      </c>
      <c r="D5734" s="2">
        <v>2958465</v>
      </c>
      <c r="E5734" s="2">
        <v>42931</v>
      </c>
      <c r="F5734" s="28">
        <v>2600</v>
      </c>
      <c r="G5734" t="s">
        <v>3</v>
      </c>
    </row>
    <row r="5735" spans="1:7" x14ac:dyDescent="0.25">
      <c r="A5735" t="s">
        <v>0</v>
      </c>
      <c r="B5735" t="s">
        <v>2141</v>
      </c>
      <c r="C5735">
        <v>7489000</v>
      </c>
      <c r="D5735" s="2">
        <v>2958465</v>
      </c>
      <c r="E5735" s="2">
        <v>44774</v>
      </c>
      <c r="F5735" s="28">
        <v>245</v>
      </c>
      <c r="G5735" t="s">
        <v>18</v>
      </c>
    </row>
    <row r="5736" spans="1:7" x14ac:dyDescent="0.25">
      <c r="A5736" t="s">
        <v>0</v>
      </c>
      <c r="B5736" t="s">
        <v>2141</v>
      </c>
      <c r="C5736">
        <v>7489183</v>
      </c>
      <c r="D5736" s="2">
        <v>2958465</v>
      </c>
      <c r="E5736" s="2">
        <v>45223</v>
      </c>
      <c r="F5736" s="28">
        <v>256.75</v>
      </c>
      <c r="G5736" t="s">
        <v>2</v>
      </c>
    </row>
    <row r="5737" spans="1:7" x14ac:dyDescent="0.25">
      <c r="A5737" t="s">
        <v>0</v>
      </c>
      <c r="B5737" t="s">
        <v>2141</v>
      </c>
      <c r="C5737">
        <v>7489184</v>
      </c>
      <c r="D5737" s="2">
        <v>2958465</v>
      </c>
      <c r="E5737" s="2">
        <v>45223</v>
      </c>
      <c r="F5737" s="28">
        <v>256.75</v>
      </c>
      <c r="G5737" t="s">
        <v>2</v>
      </c>
    </row>
    <row r="5738" spans="1:7" x14ac:dyDescent="0.25">
      <c r="A5738" t="s">
        <v>0</v>
      </c>
      <c r="B5738" t="s">
        <v>2141</v>
      </c>
      <c r="C5738">
        <v>7489200</v>
      </c>
      <c r="D5738" s="2">
        <v>2958465</v>
      </c>
      <c r="E5738" s="2">
        <v>45680</v>
      </c>
      <c r="F5738" s="28">
        <v>763.75</v>
      </c>
      <c r="G5738" t="s">
        <v>2</v>
      </c>
    </row>
    <row r="5739" spans="1:7" x14ac:dyDescent="0.25">
      <c r="A5739" t="s">
        <v>0</v>
      </c>
      <c r="B5739" t="s">
        <v>2141</v>
      </c>
      <c r="C5739">
        <v>7489201</v>
      </c>
      <c r="D5739" s="2">
        <v>2958465</v>
      </c>
      <c r="E5739" s="2">
        <v>45223</v>
      </c>
      <c r="F5739" s="28">
        <v>763.75</v>
      </c>
      <c r="G5739" t="s">
        <v>2</v>
      </c>
    </row>
    <row r="5740" spans="1:7" x14ac:dyDescent="0.25">
      <c r="A5740" t="s">
        <v>0</v>
      </c>
      <c r="B5740" t="s">
        <v>2141</v>
      </c>
      <c r="C5740">
        <v>7489203</v>
      </c>
      <c r="D5740" s="2">
        <v>2958465</v>
      </c>
      <c r="E5740" s="2">
        <v>45223</v>
      </c>
      <c r="F5740" s="28">
        <v>763.75</v>
      </c>
      <c r="G5740" t="s">
        <v>2</v>
      </c>
    </row>
    <row r="5741" spans="1:7" x14ac:dyDescent="0.25">
      <c r="A5741" t="s">
        <v>0</v>
      </c>
      <c r="B5741" t="s">
        <v>2141</v>
      </c>
      <c r="C5741">
        <v>7489204</v>
      </c>
      <c r="D5741" s="2">
        <v>2958465</v>
      </c>
      <c r="E5741" s="2">
        <v>45680</v>
      </c>
      <c r="F5741" s="28">
        <v>763.75</v>
      </c>
      <c r="G5741" t="s">
        <v>2</v>
      </c>
    </row>
    <row r="5742" spans="1:7" x14ac:dyDescent="0.25">
      <c r="A5742" t="s">
        <v>0</v>
      </c>
      <c r="B5742" t="s">
        <v>2141</v>
      </c>
      <c r="C5742">
        <v>7489233</v>
      </c>
      <c r="D5742" s="2">
        <v>2958465</v>
      </c>
      <c r="E5742" s="2">
        <v>45223</v>
      </c>
      <c r="F5742" s="28">
        <v>1251.25</v>
      </c>
      <c r="G5742" t="s">
        <v>2</v>
      </c>
    </row>
    <row r="5743" spans="1:7" x14ac:dyDescent="0.25">
      <c r="A5743" t="s">
        <v>0</v>
      </c>
      <c r="B5743" t="s">
        <v>2141</v>
      </c>
      <c r="C5743">
        <v>7489234</v>
      </c>
      <c r="D5743" s="2">
        <v>2958465</v>
      </c>
      <c r="E5743" s="2">
        <v>45223</v>
      </c>
      <c r="F5743" s="28">
        <v>1251.25</v>
      </c>
      <c r="G5743" t="s">
        <v>2</v>
      </c>
    </row>
    <row r="5744" spans="1:7" x14ac:dyDescent="0.25">
      <c r="A5744" t="s">
        <v>0</v>
      </c>
      <c r="B5744" t="s">
        <v>2141</v>
      </c>
      <c r="C5744">
        <v>7489240</v>
      </c>
      <c r="D5744" s="2">
        <v>2958465</v>
      </c>
      <c r="E5744" s="2">
        <v>45680</v>
      </c>
      <c r="F5744" s="28">
        <v>1251.25</v>
      </c>
      <c r="G5744" t="s">
        <v>2</v>
      </c>
    </row>
    <row r="5745" spans="1:7" x14ac:dyDescent="0.25">
      <c r="A5745" t="s">
        <v>0</v>
      </c>
      <c r="B5745" t="s">
        <v>2141</v>
      </c>
      <c r="C5745">
        <v>7489241</v>
      </c>
      <c r="D5745" s="2">
        <v>2958465</v>
      </c>
      <c r="E5745" s="2">
        <v>45223</v>
      </c>
      <c r="F5745" s="28">
        <v>2470</v>
      </c>
      <c r="G5745" t="s">
        <v>3</v>
      </c>
    </row>
    <row r="5746" spans="1:7" x14ac:dyDescent="0.25">
      <c r="A5746" t="s">
        <v>0</v>
      </c>
      <c r="B5746" t="s">
        <v>2141</v>
      </c>
      <c r="C5746">
        <v>7489242</v>
      </c>
      <c r="D5746" s="2">
        <v>2958465</v>
      </c>
      <c r="E5746" s="2">
        <v>45223</v>
      </c>
      <c r="F5746" s="28">
        <v>2470</v>
      </c>
      <c r="G5746" t="s">
        <v>3</v>
      </c>
    </row>
    <row r="5747" spans="1:7" x14ac:dyDescent="0.25">
      <c r="A5747" t="s">
        <v>0</v>
      </c>
      <c r="B5747" t="s">
        <v>2141</v>
      </c>
      <c r="C5747">
        <v>7489245</v>
      </c>
      <c r="D5747" s="2">
        <v>2958465</v>
      </c>
      <c r="E5747" s="2">
        <v>45680</v>
      </c>
      <c r="F5747" s="28">
        <v>1251.25</v>
      </c>
      <c r="G5747" t="s">
        <v>2</v>
      </c>
    </row>
    <row r="5748" spans="1:7" x14ac:dyDescent="0.25">
      <c r="A5748" t="s">
        <v>0</v>
      </c>
      <c r="B5748" t="s">
        <v>2141</v>
      </c>
      <c r="C5748">
        <v>7489248</v>
      </c>
      <c r="D5748" s="2">
        <v>2958465</v>
      </c>
      <c r="E5748" s="2">
        <v>45223</v>
      </c>
      <c r="F5748" s="28">
        <v>1860.95</v>
      </c>
      <c r="G5748" t="s">
        <v>3</v>
      </c>
    </row>
    <row r="5749" spans="1:7" x14ac:dyDescent="0.25">
      <c r="A5749" t="s">
        <v>0</v>
      </c>
      <c r="B5749" t="s">
        <v>2141</v>
      </c>
      <c r="C5749">
        <v>7489249</v>
      </c>
      <c r="D5749" s="2">
        <v>2958465</v>
      </c>
      <c r="E5749" s="2">
        <v>45223</v>
      </c>
      <c r="F5749" s="28">
        <v>2470</v>
      </c>
      <c r="G5749" t="s">
        <v>3</v>
      </c>
    </row>
    <row r="5750" spans="1:7" x14ac:dyDescent="0.25">
      <c r="A5750" t="s">
        <v>0</v>
      </c>
      <c r="B5750" t="s">
        <v>2141</v>
      </c>
      <c r="C5750">
        <v>7489250</v>
      </c>
      <c r="D5750" s="2">
        <v>2958465</v>
      </c>
      <c r="E5750" s="2">
        <v>45223</v>
      </c>
      <c r="F5750" s="28">
        <v>1860.95</v>
      </c>
      <c r="G5750" t="s">
        <v>3</v>
      </c>
    </row>
    <row r="5751" spans="1:7" x14ac:dyDescent="0.25">
      <c r="A5751" t="s">
        <v>0</v>
      </c>
      <c r="B5751" t="s">
        <v>2141</v>
      </c>
      <c r="C5751">
        <v>7489251</v>
      </c>
      <c r="D5751" s="2">
        <v>2958465</v>
      </c>
      <c r="E5751" s="2">
        <v>45223</v>
      </c>
      <c r="F5751" s="28">
        <v>1860.95</v>
      </c>
      <c r="G5751" t="s">
        <v>3</v>
      </c>
    </row>
    <row r="5752" spans="1:7" x14ac:dyDescent="0.25">
      <c r="A5752" t="s">
        <v>0</v>
      </c>
      <c r="B5752" t="s">
        <v>2141</v>
      </c>
      <c r="C5752">
        <v>7489253</v>
      </c>
      <c r="D5752" s="2">
        <v>2958465</v>
      </c>
      <c r="E5752" s="2">
        <v>45223</v>
      </c>
      <c r="F5752" s="28">
        <v>3688.75</v>
      </c>
      <c r="G5752" t="s">
        <v>3</v>
      </c>
    </row>
    <row r="5753" spans="1:7" x14ac:dyDescent="0.25">
      <c r="A5753" t="s">
        <v>0</v>
      </c>
      <c r="B5753" t="s">
        <v>2141</v>
      </c>
      <c r="C5753">
        <v>7489254</v>
      </c>
      <c r="D5753" s="2">
        <v>2958465</v>
      </c>
      <c r="E5753" s="2">
        <v>45536</v>
      </c>
      <c r="F5753" s="28">
        <v>4550</v>
      </c>
      <c r="G5753" t="s">
        <v>3</v>
      </c>
    </row>
    <row r="5754" spans="1:7" x14ac:dyDescent="0.25">
      <c r="A5754" t="s">
        <v>0</v>
      </c>
      <c r="B5754" t="s">
        <v>2141</v>
      </c>
      <c r="C5754">
        <v>7489256</v>
      </c>
      <c r="D5754" s="2">
        <v>2958465</v>
      </c>
      <c r="E5754" s="2">
        <v>45223</v>
      </c>
      <c r="F5754" s="28">
        <v>3688.75</v>
      </c>
      <c r="G5754" t="s">
        <v>3</v>
      </c>
    </row>
    <row r="5755" spans="1:7" x14ac:dyDescent="0.25">
      <c r="A5755" t="s">
        <v>0</v>
      </c>
      <c r="B5755" t="s">
        <v>2141</v>
      </c>
      <c r="C5755">
        <v>7489265</v>
      </c>
      <c r="D5755" s="2">
        <v>2958465</v>
      </c>
      <c r="E5755" s="2">
        <v>45223</v>
      </c>
      <c r="F5755" s="28">
        <v>4875</v>
      </c>
      <c r="G5755" t="s">
        <v>3</v>
      </c>
    </row>
    <row r="5756" spans="1:7" x14ac:dyDescent="0.25">
      <c r="A5756" t="s">
        <v>0</v>
      </c>
      <c r="B5756" t="s">
        <v>2141</v>
      </c>
      <c r="C5756">
        <v>7489269</v>
      </c>
      <c r="D5756" s="2">
        <v>2958465</v>
      </c>
      <c r="E5756" s="2">
        <v>45223</v>
      </c>
      <c r="F5756" s="28">
        <v>4875</v>
      </c>
      <c r="G5756" t="s">
        <v>3</v>
      </c>
    </row>
    <row r="5757" spans="1:7" x14ac:dyDescent="0.25">
      <c r="A5757" t="s">
        <v>0</v>
      </c>
      <c r="B5757" t="s">
        <v>2141</v>
      </c>
      <c r="C5757">
        <v>7489271</v>
      </c>
      <c r="D5757" s="2">
        <v>2958465</v>
      </c>
      <c r="E5757" s="2">
        <v>44764</v>
      </c>
      <c r="F5757" s="28">
        <v>251</v>
      </c>
      <c r="G5757" t="s">
        <v>18</v>
      </c>
    </row>
    <row r="5758" spans="1:7" x14ac:dyDescent="0.25">
      <c r="A5758" t="s">
        <v>0</v>
      </c>
      <c r="B5758" t="s">
        <v>2141</v>
      </c>
      <c r="C5758">
        <v>7489272</v>
      </c>
      <c r="D5758" s="2">
        <v>2958465</v>
      </c>
      <c r="E5758" s="2">
        <v>45223</v>
      </c>
      <c r="F5758" s="28">
        <v>3688.75</v>
      </c>
      <c r="G5758" t="s">
        <v>3</v>
      </c>
    </row>
    <row r="5759" spans="1:7" x14ac:dyDescent="0.25">
      <c r="A5759" t="s">
        <v>0</v>
      </c>
      <c r="B5759" t="s">
        <v>2141</v>
      </c>
      <c r="C5759">
        <v>7489273</v>
      </c>
      <c r="D5759" s="2">
        <v>2958465</v>
      </c>
      <c r="E5759" s="2">
        <v>45223</v>
      </c>
      <c r="F5759" s="28">
        <v>4875</v>
      </c>
      <c r="G5759" t="s">
        <v>3</v>
      </c>
    </row>
    <row r="5760" spans="1:7" x14ac:dyDescent="0.25">
      <c r="A5760" t="s">
        <v>0</v>
      </c>
      <c r="B5760" t="s">
        <v>2141</v>
      </c>
      <c r="C5760">
        <v>7489284</v>
      </c>
      <c r="D5760" s="2">
        <v>2958465</v>
      </c>
      <c r="E5760" s="2">
        <v>44713</v>
      </c>
      <c r="F5760" s="28">
        <v>246</v>
      </c>
      <c r="G5760" t="s">
        <v>18</v>
      </c>
    </row>
    <row r="5761" spans="1:7" x14ac:dyDescent="0.25">
      <c r="A5761" t="s">
        <v>0</v>
      </c>
      <c r="B5761" t="s">
        <v>2141</v>
      </c>
      <c r="C5761">
        <v>7489400</v>
      </c>
      <c r="D5761" s="2">
        <v>2958465</v>
      </c>
      <c r="E5761" s="2">
        <v>44774</v>
      </c>
      <c r="F5761" s="28">
        <v>249</v>
      </c>
      <c r="G5761" t="s">
        <v>18</v>
      </c>
    </row>
    <row r="5762" spans="1:7" x14ac:dyDescent="0.25">
      <c r="A5762" t="s">
        <v>0</v>
      </c>
      <c r="B5762" t="s">
        <v>2141</v>
      </c>
      <c r="C5762">
        <v>7489401</v>
      </c>
      <c r="D5762" s="2">
        <v>2958465</v>
      </c>
      <c r="E5762" s="2">
        <v>44774</v>
      </c>
      <c r="F5762" s="28">
        <v>249</v>
      </c>
      <c r="G5762" t="s">
        <v>18</v>
      </c>
    </row>
    <row r="5763" spans="1:7" x14ac:dyDescent="0.25">
      <c r="A5763" t="s">
        <v>0</v>
      </c>
      <c r="B5763" t="s">
        <v>2141</v>
      </c>
      <c r="C5763">
        <v>7489402</v>
      </c>
      <c r="D5763" s="2">
        <v>2958465</v>
      </c>
      <c r="E5763" s="2">
        <v>45022</v>
      </c>
      <c r="F5763" s="28">
        <v>249</v>
      </c>
      <c r="G5763" t="s">
        <v>18</v>
      </c>
    </row>
    <row r="5764" spans="1:7" x14ac:dyDescent="0.25">
      <c r="A5764" t="s">
        <v>0</v>
      </c>
      <c r="B5764" t="s">
        <v>2141</v>
      </c>
      <c r="C5764">
        <v>7489683</v>
      </c>
      <c r="D5764" s="2">
        <v>2958465</v>
      </c>
      <c r="E5764" s="2">
        <v>43344</v>
      </c>
      <c r="F5764" s="28">
        <v>189.15</v>
      </c>
      <c r="G5764" t="s">
        <v>2</v>
      </c>
    </row>
    <row r="5765" spans="1:7" x14ac:dyDescent="0.25">
      <c r="A5765" t="s">
        <v>0</v>
      </c>
      <c r="B5765" t="s">
        <v>2141</v>
      </c>
      <c r="C5765">
        <v>7489684</v>
      </c>
      <c r="D5765" s="2">
        <v>2958465</v>
      </c>
      <c r="E5765" s="2">
        <v>43344</v>
      </c>
      <c r="F5765" s="28">
        <v>189.15</v>
      </c>
      <c r="G5765" t="s">
        <v>2</v>
      </c>
    </row>
    <row r="5766" spans="1:7" x14ac:dyDescent="0.25">
      <c r="A5766" t="s">
        <v>0</v>
      </c>
      <c r="B5766" t="s">
        <v>2141</v>
      </c>
      <c r="C5766">
        <v>7489701</v>
      </c>
      <c r="D5766" s="2">
        <v>2958465</v>
      </c>
      <c r="E5766" s="2">
        <v>43344</v>
      </c>
      <c r="F5766" s="28">
        <v>562.25</v>
      </c>
      <c r="G5766" t="s">
        <v>2</v>
      </c>
    </row>
    <row r="5767" spans="1:7" x14ac:dyDescent="0.25">
      <c r="A5767" t="s">
        <v>0</v>
      </c>
      <c r="B5767" t="s">
        <v>2141</v>
      </c>
      <c r="C5767">
        <v>7489703</v>
      </c>
      <c r="D5767" s="2">
        <v>2958465</v>
      </c>
      <c r="E5767" s="2">
        <v>43344</v>
      </c>
      <c r="F5767" s="28">
        <v>562.25</v>
      </c>
      <c r="G5767" t="s">
        <v>2</v>
      </c>
    </row>
    <row r="5768" spans="1:7" x14ac:dyDescent="0.25">
      <c r="A5768" t="s">
        <v>0</v>
      </c>
      <c r="B5768" t="s">
        <v>2141</v>
      </c>
      <c r="C5768">
        <v>7489733</v>
      </c>
      <c r="D5768" s="2">
        <v>2958465</v>
      </c>
      <c r="E5768" s="2">
        <v>43344</v>
      </c>
      <c r="F5768" s="28">
        <v>931.45</v>
      </c>
      <c r="G5768" t="s">
        <v>2</v>
      </c>
    </row>
    <row r="5769" spans="1:7" x14ac:dyDescent="0.25">
      <c r="A5769" t="s">
        <v>0</v>
      </c>
      <c r="B5769" t="s">
        <v>2141</v>
      </c>
      <c r="C5769">
        <v>7489734</v>
      </c>
      <c r="D5769" s="2">
        <v>2958465</v>
      </c>
      <c r="E5769" s="2">
        <v>43344</v>
      </c>
      <c r="F5769" s="28">
        <v>931.45</v>
      </c>
      <c r="G5769" t="s">
        <v>2</v>
      </c>
    </row>
    <row r="5770" spans="1:7" x14ac:dyDescent="0.25">
      <c r="A5770" t="s">
        <v>0</v>
      </c>
      <c r="B5770" t="s">
        <v>2141</v>
      </c>
      <c r="C5770">
        <v>7489741</v>
      </c>
      <c r="D5770" s="2">
        <v>2958465</v>
      </c>
      <c r="E5770" s="2">
        <v>43344</v>
      </c>
      <c r="F5770" s="28">
        <v>1846</v>
      </c>
      <c r="G5770" t="s">
        <v>3</v>
      </c>
    </row>
    <row r="5771" spans="1:7" x14ac:dyDescent="0.25">
      <c r="A5771" t="s">
        <v>0</v>
      </c>
      <c r="B5771" t="s">
        <v>2141</v>
      </c>
      <c r="C5771">
        <v>7489742</v>
      </c>
      <c r="D5771" s="2">
        <v>2958465</v>
      </c>
      <c r="E5771" s="2">
        <v>43344</v>
      </c>
      <c r="F5771" s="28">
        <v>1846</v>
      </c>
      <c r="G5771" t="s">
        <v>3</v>
      </c>
    </row>
    <row r="5772" spans="1:7" x14ac:dyDescent="0.25">
      <c r="A5772" t="s">
        <v>0</v>
      </c>
      <c r="B5772" t="s">
        <v>2141</v>
      </c>
      <c r="C5772">
        <v>7489748</v>
      </c>
      <c r="D5772" s="2">
        <v>2958465</v>
      </c>
      <c r="E5772" s="2">
        <v>43344</v>
      </c>
      <c r="F5772" s="28">
        <v>1217.45</v>
      </c>
      <c r="G5772" t="s">
        <v>3</v>
      </c>
    </row>
    <row r="5773" spans="1:7" x14ac:dyDescent="0.25">
      <c r="A5773" t="s">
        <v>0</v>
      </c>
      <c r="B5773" t="s">
        <v>2141</v>
      </c>
      <c r="C5773">
        <v>7489749</v>
      </c>
      <c r="D5773" s="2">
        <v>2958465</v>
      </c>
      <c r="E5773" s="2">
        <v>43344</v>
      </c>
      <c r="F5773" s="28">
        <v>1611.35</v>
      </c>
      <c r="G5773" t="s">
        <v>3</v>
      </c>
    </row>
    <row r="5774" spans="1:7" x14ac:dyDescent="0.25">
      <c r="A5774" t="s">
        <v>0</v>
      </c>
      <c r="B5774" t="s">
        <v>2141</v>
      </c>
      <c r="C5774">
        <v>7489750</v>
      </c>
      <c r="D5774" s="2">
        <v>2958465</v>
      </c>
      <c r="E5774" s="2">
        <v>43344</v>
      </c>
      <c r="F5774" s="28">
        <v>1390.35</v>
      </c>
      <c r="G5774" t="s">
        <v>3</v>
      </c>
    </row>
    <row r="5775" spans="1:7" x14ac:dyDescent="0.25">
      <c r="A5775" t="s">
        <v>0</v>
      </c>
      <c r="B5775" t="s">
        <v>2141</v>
      </c>
      <c r="C5775">
        <v>7489751</v>
      </c>
      <c r="D5775" s="2">
        <v>2958465</v>
      </c>
      <c r="E5775" s="2">
        <v>43344</v>
      </c>
      <c r="F5775" s="28">
        <v>1390.35</v>
      </c>
      <c r="G5775" t="s">
        <v>3</v>
      </c>
    </row>
    <row r="5776" spans="1:7" x14ac:dyDescent="0.25">
      <c r="A5776" t="s">
        <v>0</v>
      </c>
      <c r="B5776" t="s">
        <v>2141</v>
      </c>
      <c r="C5776">
        <v>7489753</v>
      </c>
      <c r="D5776" s="2">
        <v>2958465</v>
      </c>
      <c r="E5776" s="2">
        <v>43344</v>
      </c>
      <c r="F5776" s="28">
        <v>2743</v>
      </c>
      <c r="G5776" t="s">
        <v>3</v>
      </c>
    </row>
    <row r="5777" spans="1:7" x14ac:dyDescent="0.25">
      <c r="A5777" t="s">
        <v>0</v>
      </c>
      <c r="B5777" t="s">
        <v>2141</v>
      </c>
      <c r="C5777">
        <v>7489756</v>
      </c>
      <c r="D5777" s="2">
        <v>2958465</v>
      </c>
      <c r="E5777" s="2">
        <v>43344</v>
      </c>
      <c r="F5777" s="28">
        <v>2743</v>
      </c>
      <c r="G5777" t="s">
        <v>3</v>
      </c>
    </row>
    <row r="5778" spans="1:7" x14ac:dyDescent="0.25">
      <c r="A5778" t="s">
        <v>0</v>
      </c>
      <c r="B5778" t="s">
        <v>2141</v>
      </c>
      <c r="C5778">
        <v>7489765</v>
      </c>
      <c r="D5778" s="2">
        <v>2958465</v>
      </c>
      <c r="E5778" s="2">
        <v>43344</v>
      </c>
      <c r="F5778" s="28">
        <v>3645.2</v>
      </c>
      <c r="G5778" t="s">
        <v>3</v>
      </c>
    </row>
    <row r="5779" spans="1:7" x14ac:dyDescent="0.25">
      <c r="A5779" t="s">
        <v>0</v>
      </c>
      <c r="B5779" t="s">
        <v>2141</v>
      </c>
      <c r="C5779">
        <v>7489769</v>
      </c>
      <c r="D5779" s="2">
        <v>2958465</v>
      </c>
      <c r="E5779" s="2">
        <v>43344</v>
      </c>
      <c r="F5779" s="28">
        <v>3645.2</v>
      </c>
      <c r="G5779" t="s">
        <v>3</v>
      </c>
    </row>
    <row r="5780" spans="1:7" x14ac:dyDescent="0.25">
      <c r="A5780" t="s">
        <v>0</v>
      </c>
      <c r="B5780" t="s">
        <v>2141</v>
      </c>
      <c r="C5780">
        <v>7489772</v>
      </c>
      <c r="D5780" s="2">
        <v>2958465</v>
      </c>
      <c r="E5780" s="2">
        <v>43344</v>
      </c>
      <c r="F5780" s="28">
        <v>2401.75</v>
      </c>
      <c r="G5780" t="s">
        <v>3</v>
      </c>
    </row>
    <row r="5781" spans="1:7" x14ac:dyDescent="0.25">
      <c r="A5781" t="s">
        <v>0</v>
      </c>
      <c r="B5781" t="s">
        <v>2141</v>
      </c>
      <c r="C5781">
        <v>7489773</v>
      </c>
      <c r="D5781" s="2">
        <v>2958465</v>
      </c>
      <c r="E5781" s="2">
        <v>43344</v>
      </c>
      <c r="F5781" s="28">
        <v>3302.65</v>
      </c>
      <c r="G5781" t="s">
        <v>3</v>
      </c>
    </row>
    <row r="5782" spans="1:7" x14ac:dyDescent="0.25">
      <c r="A5782" t="s">
        <v>0</v>
      </c>
      <c r="B5782" t="s">
        <v>2141</v>
      </c>
      <c r="C5782">
        <v>7490000</v>
      </c>
      <c r="D5782" s="2">
        <v>2958465</v>
      </c>
      <c r="E5782" s="2">
        <v>43344</v>
      </c>
      <c r="F5782" s="28">
        <v>181</v>
      </c>
      <c r="G5782" t="s">
        <v>18</v>
      </c>
    </row>
    <row r="5783" spans="1:7" x14ac:dyDescent="0.25">
      <c r="A5783" t="s">
        <v>0</v>
      </c>
      <c r="B5783" t="s">
        <v>2141</v>
      </c>
      <c r="C5783">
        <v>7490400</v>
      </c>
      <c r="D5783" s="2">
        <v>2958465</v>
      </c>
      <c r="E5783" s="2">
        <v>44305</v>
      </c>
      <c r="F5783" s="28">
        <v>185</v>
      </c>
      <c r="G5783" t="s">
        <v>18</v>
      </c>
    </row>
    <row r="5784" spans="1:7" x14ac:dyDescent="0.25">
      <c r="A5784" t="s">
        <v>0</v>
      </c>
      <c r="B5784" t="s">
        <v>2141</v>
      </c>
      <c r="C5784">
        <v>7490401</v>
      </c>
      <c r="D5784" s="2">
        <v>2958465</v>
      </c>
      <c r="E5784" s="2">
        <v>44305</v>
      </c>
      <c r="F5784" s="28">
        <v>185</v>
      </c>
      <c r="G5784" t="s">
        <v>18</v>
      </c>
    </row>
    <row r="5785" spans="1:7" x14ac:dyDescent="0.25">
      <c r="A5785" t="s">
        <v>0</v>
      </c>
      <c r="B5785" t="s">
        <v>2141</v>
      </c>
      <c r="C5785">
        <v>7491000</v>
      </c>
      <c r="D5785" s="2">
        <v>2958465</v>
      </c>
      <c r="E5785" s="2">
        <v>44713</v>
      </c>
      <c r="F5785" s="28">
        <v>966</v>
      </c>
      <c r="G5785" t="s">
        <v>18</v>
      </c>
    </row>
    <row r="5786" spans="1:7" x14ac:dyDescent="0.25">
      <c r="A5786" t="s">
        <v>0</v>
      </c>
      <c r="B5786" t="s">
        <v>2141</v>
      </c>
      <c r="C5786">
        <v>7491400</v>
      </c>
      <c r="D5786" s="2">
        <v>2958465</v>
      </c>
      <c r="E5786" s="2">
        <v>44713</v>
      </c>
      <c r="F5786" s="28">
        <v>970</v>
      </c>
      <c r="G5786" t="s">
        <v>18</v>
      </c>
    </row>
    <row r="5787" spans="1:7" x14ac:dyDescent="0.25">
      <c r="A5787" t="s">
        <v>0</v>
      </c>
      <c r="B5787" t="s">
        <v>2141</v>
      </c>
      <c r="C5787">
        <v>7491401</v>
      </c>
      <c r="D5787" s="2">
        <v>2958465</v>
      </c>
      <c r="E5787" s="2">
        <v>44713</v>
      </c>
      <c r="F5787" s="28">
        <v>970</v>
      </c>
      <c r="G5787" t="s">
        <v>18</v>
      </c>
    </row>
    <row r="5788" spans="1:7" x14ac:dyDescent="0.25">
      <c r="A5788" t="s">
        <v>0</v>
      </c>
      <c r="B5788" t="s">
        <v>2141</v>
      </c>
      <c r="C5788">
        <v>7492183</v>
      </c>
      <c r="D5788" s="2">
        <v>2958465</v>
      </c>
      <c r="E5788" s="2">
        <v>40893</v>
      </c>
      <c r="F5788" s="28">
        <v>175.5</v>
      </c>
      <c r="G5788" t="s">
        <v>2</v>
      </c>
    </row>
    <row r="5789" spans="1:7" x14ac:dyDescent="0.25">
      <c r="A5789" t="s">
        <v>0</v>
      </c>
      <c r="B5789" t="s">
        <v>2141</v>
      </c>
      <c r="C5789">
        <v>7492184</v>
      </c>
      <c r="D5789" s="2">
        <v>2958465</v>
      </c>
      <c r="E5789" s="2">
        <v>40893</v>
      </c>
      <c r="F5789" s="28">
        <v>175.5</v>
      </c>
      <c r="G5789" t="s">
        <v>2</v>
      </c>
    </row>
    <row r="5790" spans="1:7" x14ac:dyDescent="0.25">
      <c r="A5790" t="s">
        <v>0</v>
      </c>
      <c r="B5790" t="s">
        <v>2141</v>
      </c>
      <c r="C5790">
        <v>7492251</v>
      </c>
      <c r="D5790" s="2">
        <v>2958465</v>
      </c>
      <c r="E5790" s="2">
        <v>40893</v>
      </c>
      <c r="F5790" s="28">
        <v>1280.5</v>
      </c>
      <c r="G5790" t="s">
        <v>3</v>
      </c>
    </row>
    <row r="5791" spans="1:7" x14ac:dyDescent="0.25">
      <c r="A5791" t="s">
        <v>0</v>
      </c>
      <c r="B5791" t="s">
        <v>2141</v>
      </c>
      <c r="C5791">
        <v>7493183</v>
      </c>
      <c r="D5791" s="2">
        <v>2958465</v>
      </c>
      <c r="E5791" s="2">
        <v>40893</v>
      </c>
      <c r="F5791" s="28">
        <v>178.75</v>
      </c>
      <c r="G5791" t="s">
        <v>2</v>
      </c>
    </row>
    <row r="5792" spans="1:7" x14ac:dyDescent="0.25">
      <c r="A5792" t="s">
        <v>0</v>
      </c>
      <c r="B5792" t="s">
        <v>2141</v>
      </c>
      <c r="C5792">
        <v>7493184</v>
      </c>
      <c r="D5792" s="2">
        <v>2958465</v>
      </c>
      <c r="E5792" s="2">
        <v>40893</v>
      </c>
      <c r="F5792" s="28">
        <v>178.75</v>
      </c>
      <c r="G5792" t="s">
        <v>2</v>
      </c>
    </row>
    <row r="5793" spans="1:7" x14ac:dyDescent="0.25">
      <c r="A5793" t="s">
        <v>0</v>
      </c>
      <c r="B5793" t="s">
        <v>2141</v>
      </c>
      <c r="C5793">
        <v>7493251</v>
      </c>
      <c r="D5793" s="2">
        <v>2958465</v>
      </c>
      <c r="E5793" s="2">
        <v>40893</v>
      </c>
      <c r="F5793" s="28">
        <v>1306.5</v>
      </c>
      <c r="G5793" t="s">
        <v>3</v>
      </c>
    </row>
    <row r="5794" spans="1:7" x14ac:dyDescent="0.25">
      <c r="A5794" t="s">
        <v>0</v>
      </c>
      <c r="B5794" t="s">
        <v>2141</v>
      </c>
      <c r="C5794">
        <v>7494000</v>
      </c>
      <c r="D5794" s="2">
        <v>2958465</v>
      </c>
      <c r="E5794" s="2">
        <v>44774</v>
      </c>
      <c r="F5794" s="28">
        <v>210</v>
      </c>
      <c r="G5794" t="s">
        <v>18</v>
      </c>
    </row>
    <row r="5795" spans="1:7" x14ac:dyDescent="0.25">
      <c r="A5795" t="s">
        <v>0</v>
      </c>
      <c r="B5795" t="s">
        <v>2141</v>
      </c>
      <c r="C5795">
        <v>7494173</v>
      </c>
      <c r="D5795" s="2">
        <v>2958465</v>
      </c>
      <c r="E5795" s="2">
        <v>44764</v>
      </c>
      <c r="F5795" s="28">
        <v>114.4</v>
      </c>
      <c r="G5795" t="s">
        <v>2</v>
      </c>
    </row>
    <row r="5796" spans="1:7" x14ac:dyDescent="0.25">
      <c r="A5796" t="s">
        <v>0</v>
      </c>
      <c r="B5796" t="s">
        <v>2141</v>
      </c>
      <c r="C5796">
        <v>7494174</v>
      </c>
      <c r="D5796" s="2">
        <v>2958465</v>
      </c>
      <c r="E5796" s="2">
        <v>44764</v>
      </c>
      <c r="F5796" s="28">
        <v>114.4</v>
      </c>
      <c r="G5796" t="s">
        <v>2</v>
      </c>
    </row>
    <row r="5797" spans="1:7" x14ac:dyDescent="0.25">
      <c r="A5797" t="s">
        <v>0</v>
      </c>
      <c r="B5797" t="s">
        <v>2141</v>
      </c>
      <c r="C5797">
        <v>7494176</v>
      </c>
      <c r="D5797" s="2">
        <v>2958465</v>
      </c>
      <c r="E5797" s="2">
        <v>44764</v>
      </c>
      <c r="F5797" s="28">
        <v>111.8</v>
      </c>
      <c r="G5797" t="s">
        <v>2</v>
      </c>
    </row>
    <row r="5798" spans="1:7" x14ac:dyDescent="0.25">
      <c r="A5798" t="s">
        <v>0</v>
      </c>
      <c r="B5798" t="s">
        <v>2141</v>
      </c>
      <c r="C5798">
        <v>7494177</v>
      </c>
      <c r="D5798" s="2">
        <v>2958465</v>
      </c>
      <c r="E5798" s="2">
        <v>44764</v>
      </c>
      <c r="F5798" s="28">
        <v>111.8</v>
      </c>
      <c r="G5798" t="s">
        <v>2</v>
      </c>
    </row>
    <row r="5799" spans="1:7" x14ac:dyDescent="0.25">
      <c r="A5799" t="s">
        <v>0</v>
      </c>
      <c r="B5799" t="s">
        <v>2141</v>
      </c>
      <c r="C5799">
        <v>7494178</v>
      </c>
      <c r="D5799" s="2">
        <v>2958465</v>
      </c>
      <c r="E5799" s="2">
        <v>44764</v>
      </c>
      <c r="F5799" s="28">
        <v>111.8</v>
      </c>
      <c r="G5799" t="s">
        <v>2</v>
      </c>
    </row>
    <row r="5800" spans="1:7" x14ac:dyDescent="0.25">
      <c r="A5800" t="s">
        <v>0</v>
      </c>
      <c r="B5800" t="s">
        <v>2141</v>
      </c>
      <c r="C5800">
        <v>7494181</v>
      </c>
      <c r="D5800" s="2">
        <v>2958465</v>
      </c>
      <c r="E5800" s="2">
        <v>44764</v>
      </c>
      <c r="F5800" s="28">
        <v>214.5</v>
      </c>
      <c r="G5800" t="s">
        <v>2</v>
      </c>
    </row>
    <row r="5801" spans="1:7" x14ac:dyDescent="0.25">
      <c r="A5801" t="s">
        <v>0</v>
      </c>
      <c r="B5801" t="s">
        <v>2141</v>
      </c>
      <c r="C5801">
        <v>7494183</v>
      </c>
      <c r="D5801" s="2">
        <v>2958465</v>
      </c>
      <c r="E5801" s="2">
        <v>44764</v>
      </c>
      <c r="F5801" s="28">
        <v>214.5</v>
      </c>
      <c r="G5801" t="s">
        <v>2</v>
      </c>
    </row>
    <row r="5802" spans="1:7" x14ac:dyDescent="0.25">
      <c r="A5802" t="s">
        <v>0</v>
      </c>
      <c r="B5802" t="s">
        <v>2141</v>
      </c>
      <c r="C5802">
        <v>7494184</v>
      </c>
      <c r="D5802" s="2">
        <v>2958465</v>
      </c>
      <c r="E5802" s="2">
        <v>44764</v>
      </c>
      <c r="F5802" s="28">
        <v>214.5</v>
      </c>
      <c r="G5802" t="s">
        <v>2</v>
      </c>
    </row>
    <row r="5803" spans="1:7" x14ac:dyDescent="0.25">
      <c r="A5803" t="s">
        <v>0</v>
      </c>
      <c r="B5803" t="s">
        <v>2141</v>
      </c>
      <c r="C5803">
        <v>7494187</v>
      </c>
      <c r="D5803" s="2">
        <v>2958465</v>
      </c>
      <c r="E5803" s="2">
        <v>44764</v>
      </c>
      <c r="F5803" s="28">
        <v>214.5</v>
      </c>
      <c r="G5803" t="s">
        <v>2</v>
      </c>
    </row>
    <row r="5804" spans="1:7" x14ac:dyDescent="0.25">
      <c r="A5804" t="s">
        <v>0</v>
      </c>
      <c r="B5804" t="s">
        <v>2141</v>
      </c>
      <c r="C5804">
        <v>7494188</v>
      </c>
      <c r="D5804" s="2">
        <v>2958465</v>
      </c>
      <c r="E5804" s="2">
        <v>44764</v>
      </c>
      <c r="F5804" s="28">
        <v>214.5</v>
      </c>
      <c r="G5804" t="s">
        <v>2</v>
      </c>
    </row>
    <row r="5805" spans="1:7" x14ac:dyDescent="0.25">
      <c r="A5805" t="s">
        <v>0</v>
      </c>
      <c r="B5805" t="s">
        <v>2141</v>
      </c>
      <c r="C5805">
        <v>7494201</v>
      </c>
      <c r="D5805" s="2">
        <v>2958465</v>
      </c>
      <c r="E5805" s="2">
        <v>44764</v>
      </c>
      <c r="F5805" s="28">
        <v>637</v>
      </c>
      <c r="G5805" t="s">
        <v>2</v>
      </c>
    </row>
    <row r="5806" spans="1:7" x14ac:dyDescent="0.25">
      <c r="A5806" t="s">
        <v>0</v>
      </c>
      <c r="B5806" t="s">
        <v>2141</v>
      </c>
      <c r="C5806">
        <v>7494203</v>
      </c>
      <c r="D5806" s="2">
        <v>2958465</v>
      </c>
      <c r="E5806" s="2">
        <v>44764</v>
      </c>
      <c r="F5806" s="28">
        <v>637</v>
      </c>
      <c r="G5806" t="s">
        <v>2</v>
      </c>
    </row>
    <row r="5807" spans="1:7" x14ac:dyDescent="0.25">
      <c r="A5807" t="s">
        <v>0</v>
      </c>
      <c r="B5807" t="s">
        <v>2141</v>
      </c>
      <c r="C5807">
        <v>7494206</v>
      </c>
      <c r="D5807" s="2">
        <v>2958465</v>
      </c>
      <c r="E5807" s="2">
        <v>44764</v>
      </c>
      <c r="F5807" s="28">
        <v>214.5</v>
      </c>
      <c r="G5807" t="s">
        <v>2</v>
      </c>
    </row>
    <row r="5808" spans="1:7" x14ac:dyDescent="0.25">
      <c r="A5808" t="s">
        <v>0</v>
      </c>
      <c r="B5808" t="s">
        <v>2141</v>
      </c>
      <c r="C5808">
        <v>7494207</v>
      </c>
      <c r="D5808" s="2">
        <v>2958465</v>
      </c>
      <c r="E5808" s="2">
        <v>44764</v>
      </c>
      <c r="F5808" s="28">
        <v>214.5</v>
      </c>
      <c r="G5808" t="s">
        <v>2</v>
      </c>
    </row>
    <row r="5809" spans="1:7" x14ac:dyDescent="0.25">
      <c r="A5809" t="s">
        <v>0</v>
      </c>
      <c r="B5809" t="s">
        <v>2141</v>
      </c>
      <c r="C5809">
        <v>7494214</v>
      </c>
      <c r="D5809" s="2">
        <v>2958465</v>
      </c>
      <c r="E5809" s="2">
        <v>44764</v>
      </c>
      <c r="F5809" s="28">
        <v>1040</v>
      </c>
      <c r="G5809" t="s">
        <v>2</v>
      </c>
    </row>
    <row r="5810" spans="1:7" x14ac:dyDescent="0.25">
      <c r="A5810" t="s">
        <v>0</v>
      </c>
      <c r="B5810" t="s">
        <v>2141</v>
      </c>
      <c r="C5810">
        <v>7494215</v>
      </c>
      <c r="D5810" s="2">
        <v>2958465</v>
      </c>
      <c r="E5810" s="2">
        <v>44764</v>
      </c>
      <c r="F5810" s="28">
        <v>1040</v>
      </c>
      <c r="G5810" t="s">
        <v>2</v>
      </c>
    </row>
    <row r="5811" spans="1:7" x14ac:dyDescent="0.25">
      <c r="A5811" t="s">
        <v>0</v>
      </c>
      <c r="B5811" t="s">
        <v>2141</v>
      </c>
      <c r="C5811">
        <v>7494229</v>
      </c>
      <c r="D5811" s="2">
        <v>2958465</v>
      </c>
      <c r="E5811" s="2">
        <v>44764</v>
      </c>
      <c r="F5811" s="28">
        <v>214.5</v>
      </c>
      <c r="G5811" t="s">
        <v>2</v>
      </c>
    </row>
    <row r="5812" spans="1:7" x14ac:dyDescent="0.25">
      <c r="A5812" t="s">
        <v>0</v>
      </c>
      <c r="B5812" t="s">
        <v>2141</v>
      </c>
      <c r="C5812">
        <v>7494233</v>
      </c>
      <c r="D5812" s="2">
        <v>2958465</v>
      </c>
      <c r="E5812" s="2">
        <v>44764</v>
      </c>
      <c r="F5812" s="28">
        <v>1040</v>
      </c>
      <c r="G5812" t="s">
        <v>2</v>
      </c>
    </row>
    <row r="5813" spans="1:7" x14ac:dyDescent="0.25">
      <c r="A5813" t="s">
        <v>0</v>
      </c>
      <c r="B5813" t="s">
        <v>2141</v>
      </c>
      <c r="C5813">
        <v>7494234</v>
      </c>
      <c r="D5813" s="2">
        <v>2958465</v>
      </c>
      <c r="E5813" s="2">
        <v>44764</v>
      </c>
      <c r="F5813" s="28">
        <v>1040</v>
      </c>
      <c r="G5813" t="s">
        <v>2</v>
      </c>
    </row>
    <row r="5814" spans="1:7" x14ac:dyDescent="0.25">
      <c r="A5814" t="s">
        <v>0</v>
      </c>
      <c r="B5814" t="s">
        <v>2141</v>
      </c>
      <c r="C5814">
        <v>7494240</v>
      </c>
      <c r="D5814" s="2">
        <v>2958465</v>
      </c>
      <c r="E5814" s="2">
        <v>44764</v>
      </c>
      <c r="F5814" s="28">
        <v>1040</v>
      </c>
      <c r="G5814" t="s">
        <v>2</v>
      </c>
    </row>
    <row r="5815" spans="1:7" x14ac:dyDescent="0.25">
      <c r="A5815" t="s">
        <v>0</v>
      </c>
      <c r="B5815" t="s">
        <v>2141</v>
      </c>
      <c r="C5815">
        <v>7494241</v>
      </c>
      <c r="D5815" s="2">
        <v>2958465</v>
      </c>
      <c r="E5815" s="2">
        <v>44764</v>
      </c>
      <c r="F5815" s="28">
        <v>2060.5</v>
      </c>
      <c r="G5815" t="s">
        <v>3</v>
      </c>
    </row>
    <row r="5816" spans="1:7" x14ac:dyDescent="0.25">
      <c r="A5816" t="s">
        <v>0</v>
      </c>
      <c r="B5816" t="s">
        <v>2141</v>
      </c>
      <c r="C5816">
        <v>7494242</v>
      </c>
      <c r="D5816" s="2">
        <v>2958465</v>
      </c>
      <c r="E5816" s="2">
        <v>44764</v>
      </c>
      <c r="F5816" s="28">
        <v>2060.5</v>
      </c>
      <c r="G5816" t="s">
        <v>3</v>
      </c>
    </row>
    <row r="5817" spans="1:7" x14ac:dyDescent="0.25">
      <c r="A5817" t="s">
        <v>0</v>
      </c>
      <c r="B5817" t="s">
        <v>2141</v>
      </c>
      <c r="C5817">
        <v>7494245</v>
      </c>
      <c r="D5817" s="2">
        <v>2958465</v>
      </c>
      <c r="E5817" s="2">
        <v>44764</v>
      </c>
      <c r="F5817" s="28">
        <v>1040</v>
      </c>
      <c r="G5817" t="s">
        <v>2</v>
      </c>
    </row>
    <row r="5818" spans="1:7" x14ac:dyDescent="0.25">
      <c r="A5818" t="s">
        <v>0</v>
      </c>
      <c r="B5818" t="s">
        <v>2141</v>
      </c>
      <c r="C5818">
        <v>7494246</v>
      </c>
      <c r="D5818" s="2">
        <v>2958465</v>
      </c>
      <c r="E5818" s="2">
        <v>44764</v>
      </c>
      <c r="F5818" s="28">
        <v>1560</v>
      </c>
      <c r="G5818" t="s">
        <v>3</v>
      </c>
    </row>
    <row r="5819" spans="1:7" x14ac:dyDescent="0.25">
      <c r="A5819" t="s">
        <v>0</v>
      </c>
      <c r="B5819" t="s">
        <v>2141</v>
      </c>
      <c r="C5819">
        <v>7494247</v>
      </c>
      <c r="D5819" s="2">
        <v>2958465</v>
      </c>
      <c r="E5819" s="2">
        <v>44764</v>
      </c>
      <c r="F5819" s="28">
        <v>2060.5</v>
      </c>
      <c r="G5819" t="s">
        <v>3</v>
      </c>
    </row>
    <row r="5820" spans="1:7" x14ac:dyDescent="0.25">
      <c r="A5820" t="s">
        <v>0</v>
      </c>
      <c r="B5820" t="s">
        <v>2141</v>
      </c>
      <c r="C5820">
        <v>7494248</v>
      </c>
      <c r="D5820" s="2">
        <v>2958465</v>
      </c>
      <c r="E5820" s="2">
        <v>44764</v>
      </c>
      <c r="F5820" s="28">
        <v>1560</v>
      </c>
      <c r="G5820" t="s">
        <v>3</v>
      </c>
    </row>
    <row r="5821" spans="1:7" x14ac:dyDescent="0.25">
      <c r="A5821" t="s">
        <v>0</v>
      </c>
      <c r="B5821" t="s">
        <v>2141</v>
      </c>
      <c r="C5821">
        <v>7494249</v>
      </c>
      <c r="D5821" s="2">
        <v>2958465</v>
      </c>
      <c r="E5821" s="2">
        <v>44764</v>
      </c>
      <c r="F5821" s="28">
        <v>2060.5</v>
      </c>
      <c r="G5821" t="s">
        <v>3</v>
      </c>
    </row>
    <row r="5822" spans="1:7" x14ac:dyDescent="0.25">
      <c r="A5822" t="s">
        <v>0</v>
      </c>
      <c r="B5822" t="s">
        <v>2141</v>
      </c>
      <c r="C5822">
        <v>7494250</v>
      </c>
      <c r="D5822" s="2">
        <v>2958465</v>
      </c>
      <c r="E5822" s="2">
        <v>44764</v>
      </c>
      <c r="F5822" s="28">
        <v>1560</v>
      </c>
      <c r="G5822" t="s">
        <v>3</v>
      </c>
    </row>
    <row r="5823" spans="1:7" x14ac:dyDescent="0.25">
      <c r="A5823" t="s">
        <v>0</v>
      </c>
      <c r="B5823" t="s">
        <v>2141</v>
      </c>
      <c r="C5823">
        <v>7494251</v>
      </c>
      <c r="D5823" s="2">
        <v>2958465</v>
      </c>
      <c r="E5823" s="2">
        <v>44764</v>
      </c>
      <c r="F5823" s="28">
        <v>1560</v>
      </c>
      <c r="G5823" t="s">
        <v>3</v>
      </c>
    </row>
    <row r="5824" spans="1:7" x14ac:dyDescent="0.25">
      <c r="A5824" t="s">
        <v>0</v>
      </c>
      <c r="B5824" t="s">
        <v>2141</v>
      </c>
      <c r="C5824">
        <v>7494256</v>
      </c>
      <c r="D5824" s="2">
        <v>2958465</v>
      </c>
      <c r="E5824" s="2">
        <v>44764</v>
      </c>
      <c r="F5824" s="28">
        <v>3055</v>
      </c>
      <c r="G5824" t="s">
        <v>3</v>
      </c>
    </row>
    <row r="5825" spans="1:7" x14ac:dyDescent="0.25">
      <c r="A5825" t="s">
        <v>0</v>
      </c>
      <c r="B5825" t="s">
        <v>2141</v>
      </c>
      <c r="C5825">
        <v>7494259</v>
      </c>
      <c r="D5825" s="2">
        <v>2958465</v>
      </c>
      <c r="E5825" s="2">
        <v>42917</v>
      </c>
      <c r="F5825" s="28">
        <v>153.4</v>
      </c>
      <c r="G5825" t="s">
        <v>2</v>
      </c>
    </row>
    <row r="5826" spans="1:7" x14ac:dyDescent="0.25">
      <c r="A5826" t="s">
        <v>0</v>
      </c>
      <c r="B5826" t="s">
        <v>2141</v>
      </c>
      <c r="C5826">
        <v>7494260</v>
      </c>
      <c r="D5826" s="2">
        <v>2958465</v>
      </c>
      <c r="E5826" s="2">
        <v>42917</v>
      </c>
      <c r="F5826" s="28">
        <v>153.4</v>
      </c>
      <c r="G5826" t="s">
        <v>2</v>
      </c>
    </row>
    <row r="5827" spans="1:7" x14ac:dyDescent="0.25">
      <c r="A5827" t="s">
        <v>0</v>
      </c>
      <c r="B5827" t="s">
        <v>2141</v>
      </c>
      <c r="C5827">
        <v>7494261</v>
      </c>
      <c r="D5827" s="2">
        <v>2958465</v>
      </c>
      <c r="E5827" s="2">
        <v>44764</v>
      </c>
      <c r="F5827" s="28">
        <v>4095</v>
      </c>
      <c r="G5827" t="s">
        <v>3</v>
      </c>
    </row>
    <row r="5828" spans="1:7" x14ac:dyDescent="0.25">
      <c r="A5828" t="s">
        <v>0</v>
      </c>
      <c r="B5828" t="s">
        <v>2141</v>
      </c>
      <c r="C5828">
        <v>7494265</v>
      </c>
      <c r="D5828" s="2">
        <v>2958465</v>
      </c>
      <c r="E5828" s="2">
        <v>44764</v>
      </c>
      <c r="F5828" s="28">
        <v>4095</v>
      </c>
      <c r="G5828" t="s">
        <v>3</v>
      </c>
    </row>
    <row r="5829" spans="1:7" x14ac:dyDescent="0.25">
      <c r="A5829" t="s">
        <v>0</v>
      </c>
      <c r="B5829" t="s">
        <v>2141</v>
      </c>
      <c r="C5829">
        <v>7494269</v>
      </c>
      <c r="D5829" s="2">
        <v>2958465</v>
      </c>
      <c r="E5829" s="2">
        <v>44764</v>
      </c>
      <c r="F5829" s="28">
        <v>4095</v>
      </c>
      <c r="G5829" t="s">
        <v>3</v>
      </c>
    </row>
    <row r="5830" spans="1:7" x14ac:dyDescent="0.25">
      <c r="A5830" t="s">
        <v>0</v>
      </c>
      <c r="B5830" t="s">
        <v>2141</v>
      </c>
      <c r="C5830">
        <v>7494271</v>
      </c>
      <c r="D5830" s="2">
        <v>2958465</v>
      </c>
      <c r="E5830" s="2">
        <v>44764</v>
      </c>
      <c r="F5830" s="28">
        <v>216</v>
      </c>
      <c r="G5830" t="s">
        <v>18</v>
      </c>
    </row>
    <row r="5831" spans="1:7" x14ac:dyDescent="0.25">
      <c r="A5831" t="s">
        <v>0</v>
      </c>
      <c r="B5831" t="s">
        <v>2141</v>
      </c>
      <c r="C5831">
        <v>7494273</v>
      </c>
      <c r="D5831" s="2">
        <v>2958465</v>
      </c>
      <c r="E5831" s="2">
        <v>44764</v>
      </c>
      <c r="F5831" s="28">
        <v>4095</v>
      </c>
      <c r="G5831" t="s">
        <v>3</v>
      </c>
    </row>
    <row r="5832" spans="1:7" x14ac:dyDescent="0.25">
      <c r="A5832" t="s">
        <v>0</v>
      </c>
      <c r="B5832" t="s">
        <v>2141</v>
      </c>
      <c r="C5832">
        <v>7494284</v>
      </c>
      <c r="D5832" s="2">
        <v>2958465</v>
      </c>
      <c r="E5832" s="2">
        <v>44305</v>
      </c>
      <c r="F5832" s="28">
        <v>206</v>
      </c>
      <c r="G5832" t="s">
        <v>18</v>
      </c>
    </row>
    <row r="5833" spans="1:7" x14ac:dyDescent="0.25">
      <c r="A5833" t="s">
        <v>0</v>
      </c>
      <c r="B5833" t="s">
        <v>2141</v>
      </c>
      <c r="C5833">
        <v>7494400</v>
      </c>
      <c r="D5833" s="2">
        <v>2958465</v>
      </c>
      <c r="E5833" s="2">
        <v>44774</v>
      </c>
      <c r="F5833" s="28">
        <v>214</v>
      </c>
      <c r="G5833" t="s">
        <v>18</v>
      </c>
    </row>
    <row r="5834" spans="1:7" x14ac:dyDescent="0.25">
      <c r="A5834" t="s">
        <v>0</v>
      </c>
      <c r="B5834" t="s">
        <v>2141</v>
      </c>
      <c r="C5834">
        <v>7494401</v>
      </c>
      <c r="D5834" s="2">
        <v>2958465</v>
      </c>
      <c r="E5834" s="2">
        <v>44774</v>
      </c>
      <c r="F5834" s="28">
        <v>214</v>
      </c>
      <c r="G5834" t="s">
        <v>18</v>
      </c>
    </row>
    <row r="5835" spans="1:7" x14ac:dyDescent="0.25">
      <c r="A5835" t="s">
        <v>0</v>
      </c>
      <c r="B5835" t="s">
        <v>2141</v>
      </c>
      <c r="C5835">
        <v>7494403</v>
      </c>
      <c r="D5835" s="2">
        <v>2958465</v>
      </c>
      <c r="E5835" s="2">
        <v>45022</v>
      </c>
      <c r="F5835" s="28">
        <v>214</v>
      </c>
      <c r="G5835" t="s">
        <v>18</v>
      </c>
    </row>
    <row r="5836" spans="1:7" x14ac:dyDescent="0.25">
      <c r="A5836" t="s">
        <v>0</v>
      </c>
      <c r="B5836" t="s">
        <v>2141</v>
      </c>
      <c r="C5836">
        <v>7494673</v>
      </c>
      <c r="D5836" s="2">
        <v>2958465</v>
      </c>
      <c r="E5836" s="2">
        <v>43344</v>
      </c>
      <c r="F5836" s="28">
        <v>84.5</v>
      </c>
      <c r="G5836" t="s">
        <v>2</v>
      </c>
    </row>
    <row r="5837" spans="1:7" x14ac:dyDescent="0.25">
      <c r="A5837" t="s">
        <v>0</v>
      </c>
      <c r="B5837" t="s">
        <v>2141</v>
      </c>
      <c r="C5837">
        <v>7494674</v>
      </c>
      <c r="D5837" s="2">
        <v>2958465</v>
      </c>
      <c r="E5837" s="2">
        <v>43344</v>
      </c>
      <c r="F5837" s="28">
        <v>84.5</v>
      </c>
      <c r="G5837" t="s">
        <v>2</v>
      </c>
    </row>
    <row r="5838" spans="1:7" x14ac:dyDescent="0.25">
      <c r="A5838" t="s">
        <v>0</v>
      </c>
      <c r="B5838" t="s">
        <v>2141</v>
      </c>
      <c r="C5838">
        <v>7494676</v>
      </c>
      <c r="D5838" s="2">
        <v>2958465</v>
      </c>
      <c r="E5838" s="2">
        <v>43344</v>
      </c>
      <c r="F5838" s="28">
        <v>83.2</v>
      </c>
      <c r="G5838" t="s">
        <v>2</v>
      </c>
    </row>
    <row r="5839" spans="1:7" x14ac:dyDescent="0.25">
      <c r="A5839" t="s">
        <v>0</v>
      </c>
      <c r="B5839" t="s">
        <v>2141</v>
      </c>
      <c r="C5839">
        <v>7494677</v>
      </c>
      <c r="D5839" s="2">
        <v>2958465</v>
      </c>
      <c r="E5839" s="2">
        <v>43344</v>
      </c>
      <c r="F5839" s="28">
        <v>83.2</v>
      </c>
      <c r="G5839" t="s">
        <v>2</v>
      </c>
    </row>
    <row r="5840" spans="1:7" x14ac:dyDescent="0.25">
      <c r="A5840" t="s">
        <v>0</v>
      </c>
      <c r="B5840" t="s">
        <v>2141</v>
      </c>
      <c r="C5840">
        <v>7494678</v>
      </c>
      <c r="D5840" s="2">
        <v>2958465</v>
      </c>
      <c r="E5840" s="2">
        <v>43344</v>
      </c>
      <c r="F5840" s="28">
        <v>83.2</v>
      </c>
      <c r="G5840" t="s">
        <v>2</v>
      </c>
    </row>
    <row r="5841" spans="1:7" x14ac:dyDescent="0.25">
      <c r="A5841" t="s">
        <v>0</v>
      </c>
      <c r="B5841" t="s">
        <v>2141</v>
      </c>
      <c r="C5841">
        <v>7494681</v>
      </c>
      <c r="D5841" s="2">
        <v>2958465</v>
      </c>
      <c r="E5841" s="2">
        <v>43344</v>
      </c>
      <c r="F5841" s="28">
        <v>156.65</v>
      </c>
      <c r="G5841" t="s">
        <v>2</v>
      </c>
    </row>
    <row r="5842" spans="1:7" x14ac:dyDescent="0.25">
      <c r="A5842" t="s">
        <v>0</v>
      </c>
      <c r="B5842" t="s">
        <v>2141</v>
      </c>
      <c r="C5842">
        <v>7494683</v>
      </c>
      <c r="D5842" s="2">
        <v>2958465</v>
      </c>
      <c r="E5842" s="2">
        <v>43344</v>
      </c>
      <c r="F5842" s="28">
        <v>156.65</v>
      </c>
      <c r="G5842" t="s">
        <v>2</v>
      </c>
    </row>
    <row r="5843" spans="1:7" x14ac:dyDescent="0.25">
      <c r="A5843" t="s">
        <v>0</v>
      </c>
      <c r="B5843" t="s">
        <v>2141</v>
      </c>
      <c r="C5843">
        <v>7494684</v>
      </c>
      <c r="D5843" s="2">
        <v>2958465</v>
      </c>
      <c r="E5843" s="2">
        <v>43344</v>
      </c>
      <c r="F5843" s="28">
        <v>156.65</v>
      </c>
      <c r="G5843" t="s">
        <v>2</v>
      </c>
    </row>
    <row r="5844" spans="1:7" x14ac:dyDescent="0.25">
      <c r="A5844" t="s">
        <v>0</v>
      </c>
      <c r="B5844" t="s">
        <v>2141</v>
      </c>
      <c r="C5844">
        <v>7494687</v>
      </c>
      <c r="D5844" s="2">
        <v>2958465</v>
      </c>
      <c r="E5844" s="2">
        <v>43344</v>
      </c>
      <c r="F5844" s="28">
        <v>153.4</v>
      </c>
      <c r="G5844" t="s">
        <v>2</v>
      </c>
    </row>
    <row r="5845" spans="1:7" x14ac:dyDescent="0.25">
      <c r="A5845" t="s">
        <v>0</v>
      </c>
      <c r="B5845" t="s">
        <v>2141</v>
      </c>
      <c r="C5845">
        <v>7494688</v>
      </c>
      <c r="D5845" s="2">
        <v>2958465</v>
      </c>
      <c r="E5845" s="2">
        <v>43344</v>
      </c>
      <c r="F5845" s="28">
        <v>153.4</v>
      </c>
      <c r="G5845" t="s">
        <v>2</v>
      </c>
    </row>
    <row r="5846" spans="1:7" x14ac:dyDescent="0.25">
      <c r="A5846" t="s">
        <v>0</v>
      </c>
      <c r="B5846" t="s">
        <v>2141</v>
      </c>
      <c r="C5846">
        <v>7494701</v>
      </c>
      <c r="D5846" s="2">
        <v>2958465</v>
      </c>
      <c r="E5846" s="2">
        <v>43344</v>
      </c>
      <c r="F5846" s="28">
        <v>469.95</v>
      </c>
      <c r="G5846" t="s">
        <v>2</v>
      </c>
    </row>
    <row r="5847" spans="1:7" x14ac:dyDescent="0.25">
      <c r="A5847" t="s">
        <v>0</v>
      </c>
      <c r="B5847" t="s">
        <v>2141</v>
      </c>
      <c r="C5847">
        <v>7494703</v>
      </c>
      <c r="D5847" s="2">
        <v>2958465</v>
      </c>
      <c r="E5847" s="2">
        <v>43344</v>
      </c>
      <c r="F5847" s="28">
        <v>469.95</v>
      </c>
      <c r="G5847" t="s">
        <v>2</v>
      </c>
    </row>
    <row r="5848" spans="1:7" x14ac:dyDescent="0.25">
      <c r="A5848" t="s">
        <v>0</v>
      </c>
      <c r="B5848" t="s">
        <v>2141</v>
      </c>
      <c r="C5848">
        <v>7494706</v>
      </c>
      <c r="D5848" s="2">
        <v>2958465</v>
      </c>
      <c r="E5848" s="2">
        <v>43344</v>
      </c>
      <c r="F5848" s="28">
        <v>154.69999999999999</v>
      </c>
      <c r="G5848" t="s">
        <v>2</v>
      </c>
    </row>
    <row r="5849" spans="1:7" x14ac:dyDescent="0.25">
      <c r="A5849" t="s">
        <v>0</v>
      </c>
      <c r="B5849" t="s">
        <v>2141</v>
      </c>
      <c r="C5849">
        <v>7494707</v>
      </c>
      <c r="D5849" s="2">
        <v>2958465</v>
      </c>
      <c r="E5849" s="2">
        <v>43344</v>
      </c>
      <c r="F5849" s="28">
        <v>154.69999999999999</v>
      </c>
      <c r="G5849" t="s">
        <v>2</v>
      </c>
    </row>
    <row r="5850" spans="1:7" x14ac:dyDescent="0.25">
      <c r="A5850" t="s">
        <v>0</v>
      </c>
      <c r="B5850" t="s">
        <v>2141</v>
      </c>
      <c r="C5850">
        <v>7494714</v>
      </c>
      <c r="D5850" s="2">
        <v>2958465</v>
      </c>
      <c r="E5850" s="2">
        <v>43344</v>
      </c>
      <c r="F5850" s="28">
        <v>731.9</v>
      </c>
      <c r="G5850" t="s">
        <v>2</v>
      </c>
    </row>
    <row r="5851" spans="1:7" x14ac:dyDescent="0.25">
      <c r="A5851" t="s">
        <v>0</v>
      </c>
      <c r="B5851" t="s">
        <v>2141</v>
      </c>
      <c r="C5851">
        <v>7494715</v>
      </c>
      <c r="D5851" s="2">
        <v>2958465</v>
      </c>
      <c r="E5851" s="2">
        <v>43344</v>
      </c>
      <c r="F5851" s="28">
        <v>731.9</v>
      </c>
      <c r="G5851" t="s">
        <v>2</v>
      </c>
    </row>
    <row r="5852" spans="1:7" x14ac:dyDescent="0.25">
      <c r="A5852" t="s">
        <v>0</v>
      </c>
      <c r="B5852" t="s">
        <v>2141</v>
      </c>
      <c r="C5852">
        <v>7494729</v>
      </c>
      <c r="D5852" s="2">
        <v>2958465</v>
      </c>
      <c r="E5852" s="2">
        <v>43344</v>
      </c>
      <c r="F5852" s="28">
        <v>156.65</v>
      </c>
      <c r="G5852" t="s">
        <v>2</v>
      </c>
    </row>
    <row r="5853" spans="1:7" x14ac:dyDescent="0.25">
      <c r="A5853" t="s">
        <v>0</v>
      </c>
      <c r="B5853" t="s">
        <v>2141</v>
      </c>
      <c r="C5853">
        <v>7494733</v>
      </c>
      <c r="D5853" s="2">
        <v>2958465</v>
      </c>
      <c r="E5853" s="2">
        <v>43344</v>
      </c>
      <c r="F5853" s="28">
        <v>781.95</v>
      </c>
      <c r="G5853" t="s">
        <v>2</v>
      </c>
    </row>
    <row r="5854" spans="1:7" x14ac:dyDescent="0.25">
      <c r="A5854" t="s">
        <v>0</v>
      </c>
      <c r="B5854" t="s">
        <v>2141</v>
      </c>
      <c r="C5854">
        <v>7494734</v>
      </c>
      <c r="D5854" s="2">
        <v>2958465</v>
      </c>
      <c r="E5854" s="2">
        <v>43344</v>
      </c>
      <c r="F5854" s="28">
        <v>781.95</v>
      </c>
      <c r="G5854" t="s">
        <v>2</v>
      </c>
    </row>
    <row r="5855" spans="1:7" x14ac:dyDescent="0.25">
      <c r="A5855" t="s">
        <v>0</v>
      </c>
      <c r="B5855" t="s">
        <v>2141</v>
      </c>
      <c r="C5855">
        <v>7494740</v>
      </c>
      <c r="D5855" s="2">
        <v>2958465</v>
      </c>
      <c r="E5855" s="2">
        <v>43344</v>
      </c>
      <c r="F5855" s="28">
        <v>781.95</v>
      </c>
      <c r="G5855" t="s">
        <v>2</v>
      </c>
    </row>
    <row r="5856" spans="1:7" x14ac:dyDescent="0.25">
      <c r="A5856" t="s">
        <v>0</v>
      </c>
      <c r="B5856" t="s">
        <v>2141</v>
      </c>
      <c r="C5856">
        <v>7494741</v>
      </c>
      <c r="D5856" s="2">
        <v>2958465</v>
      </c>
      <c r="E5856" s="2">
        <v>43344</v>
      </c>
      <c r="F5856" s="28">
        <v>1547.65</v>
      </c>
      <c r="G5856" t="s">
        <v>3</v>
      </c>
    </row>
    <row r="5857" spans="1:7" x14ac:dyDescent="0.25">
      <c r="A5857" t="s">
        <v>0</v>
      </c>
      <c r="B5857" t="s">
        <v>2141</v>
      </c>
      <c r="C5857">
        <v>7494742</v>
      </c>
      <c r="D5857" s="2">
        <v>2958465</v>
      </c>
      <c r="E5857" s="2">
        <v>43344</v>
      </c>
      <c r="F5857" s="28">
        <v>1547.65</v>
      </c>
      <c r="G5857" t="s">
        <v>3</v>
      </c>
    </row>
    <row r="5858" spans="1:7" x14ac:dyDescent="0.25">
      <c r="A5858" t="s">
        <v>0</v>
      </c>
      <c r="B5858" t="s">
        <v>2141</v>
      </c>
      <c r="C5858">
        <v>7494745</v>
      </c>
      <c r="D5858" s="2">
        <v>2958465</v>
      </c>
      <c r="E5858" s="2">
        <v>43344</v>
      </c>
      <c r="F5858" s="28">
        <v>781.95</v>
      </c>
      <c r="G5858" t="s">
        <v>2</v>
      </c>
    </row>
    <row r="5859" spans="1:7" x14ac:dyDescent="0.25">
      <c r="A5859" t="s">
        <v>0</v>
      </c>
      <c r="B5859" t="s">
        <v>2141</v>
      </c>
      <c r="C5859">
        <v>7494746</v>
      </c>
      <c r="D5859" s="2">
        <v>2958465</v>
      </c>
      <c r="E5859" s="2">
        <v>43344</v>
      </c>
      <c r="F5859" s="28">
        <v>1011.4</v>
      </c>
      <c r="G5859" t="s">
        <v>3</v>
      </c>
    </row>
    <row r="5860" spans="1:7" x14ac:dyDescent="0.25">
      <c r="A5860" t="s">
        <v>0</v>
      </c>
      <c r="B5860" t="s">
        <v>2141</v>
      </c>
      <c r="C5860">
        <v>7494747</v>
      </c>
      <c r="D5860" s="2">
        <v>2958465</v>
      </c>
      <c r="E5860" s="2">
        <v>43344</v>
      </c>
      <c r="F5860" s="28">
        <v>1337.05</v>
      </c>
      <c r="G5860" t="s">
        <v>3</v>
      </c>
    </row>
    <row r="5861" spans="1:7" x14ac:dyDescent="0.25">
      <c r="A5861" t="s">
        <v>0</v>
      </c>
      <c r="B5861" t="s">
        <v>2141</v>
      </c>
      <c r="C5861">
        <v>7494748</v>
      </c>
      <c r="D5861" s="2">
        <v>2958465</v>
      </c>
      <c r="E5861" s="2">
        <v>43344</v>
      </c>
      <c r="F5861" s="28">
        <v>1056.9000000000001</v>
      </c>
      <c r="G5861" t="s">
        <v>3</v>
      </c>
    </row>
    <row r="5862" spans="1:7" x14ac:dyDescent="0.25">
      <c r="A5862" t="s">
        <v>0</v>
      </c>
      <c r="B5862" t="s">
        <v>2141</v>
      </c>
      <c r="C5862">
        <v>7494749</v>
      </c>
      <c r="D5862" s="2">
        <v>2958465</v>
      </c>
      <c r="E5862" s="2">
        <v>43344</v>
      </c>
      <c r="F5862" s="28">
        <v>1446.25</v>
      </c>
      <c r="G5862" t="s">
        <v>3</v>
      </c>
    </row>
    <row r="5863" spans="1:7" x14ac:dyDescent="0.25">
      <c r="A5863" t="s">
        <v>0</v>
      </c>
      <c r="B5863" t="s">
        <v>2141</v>
      </c>
      <c r="C5863">
        <v>7494750</v>
      </c>
      <c r="D5863" s="2">
        <v>2958465</v>
      </c>
      <c r="E5863" s="2">
        <v>43344</v>
      </c>
      <c r="F5863" s="28">
        <v>1170</v>
      </c>
      <c r="G5863" t="s">
        <v>3</v>
      </c>
    </row>
    <row r="5864" spans="1:7" x14ac:dyDescent="0.25">
      <c r="A5864" t="s">
        <v>0</v>
      </c>
      <c r="B5864" t="s">
        <v>2141</v>
      </c>
      <c r="C5864">
        <v>7494751</v>
      </c>
      <c r="D5864" s="2">
        <v>2958465</v>
      </c>
      <c r="E5864" s="2">
        <v>43344</v>
      </c>
      <c r="F5864" s="28">
        <v>1170</v>
      </c>
      <c r="G5864" t="s">
        <v>3</v>
      </c>
    </row>
    <row r="5865" spans="1:7" x14ac:dyDescent="0.25">
      <c r="A5865" t="s">
        <v>0</v>
      </c>
      <c r="B5865" t="s">
        <v>2141</v>
      </c>
      <c r="C5865">
        <v>7494756</v>
      </c>
      <c r="D5865" s="2">
        <v>2958465</v>
      </c>
      <c r="E5865" s="2">
        <v>43344</v>
      </c>
      <c r="F5865" s="28">
        <v>2317.25</v>
      </c>
      <c r="G5865" t="s">
        <v>3</v>
      </c>
    </row>
    <row r="5866" spans="1:7" x14ac:dyDescent="0.25">
      <c r="A5866" t="s">
        <v>0</v>
      </c>
      <c r="B5866" t="s">
        <v>2141</v>
      </c>
      <c r="C5866">
        <v>7494759</v>
      </c>
      <c r="D5866" s="2">
        <v>2958465</v>
      </c>
      <c r="E5866" s="2">
        <v>42917</v>
      </c>
      <c r="F5866" s="28">
        <v>172.25</v>
      </c>
      <c r="G5866" t="s">
        <v>2</v>
      </c>
    </row>
    <row r="5867" spans="1:7" x14ac:dyDescent="0.25">
      <c r="A5867" t="s">
        <v>0</v>
      </c>
      <c r="B5867" t="s">
        <v>2141</v>
      </c>
      <c r="C5867">
        <v>7494760</v>
      </c>
      <c r="D5867" s="2">
        <v>2958465</v>
      </c>
      <c r="E5867" s="2">
        <v>42917</v>
      </c>
      <c r="F5867" s="28">
        <v>172.25</v>
      </c>
      <c r="G5867" t="s">
        <v>2</v>
      </c>
    </row>
    <row r="5868" spans="1:7" x14ac:dyDescent="0.25">
      <c r="A5868" t="s">
        <v>0</v>
      </c>
      <c r="B5868" t="s">
        <v>2141</v>
      </c>
      <c r="C5868">
        <v>7494761</v>
      </c>
      <c r="D5868" s="2">
        <v>2958465</v>
      </c>
      <c r="E5868" s="2">
        <v>43344</v>
      </c>
      <c r="F5868" s="28">
        <v>2667.6</v>
      </c>
      <c r="G5868" t="s">
        <v>3</v>
      </c>
    </row>
    <row r="5869" spans="1:7" x14ac:dyDescent="0.25">
      <c r="A5869" t="s">
        <v>0</v>
      </c>
      <c r="B5869" t="s">
        <v>2141</v>
      </c>
      <c r="C5869">
        <v>7494765</v>
      </c>
      <c r="D5869" s="2">
        <v>2958465</v>
      </c>
      <c r="E5869" s="2">
        <v>43344</v>
      </c>
      <c r="F5869" s="28">
        <v>3090.1</v>
      </c>
      <c r="G5869" t="s">
        <v>3</v>
      </c>
    </row>
    <row r="5870" spans="1:7" x14ac:dyDescent="0.25">
      <c r="A5870" t="s">
        <v>0</v>
      </c>
      <c r="B5870" t="s">
        <v>2141</v>
      </c>
      <c r="C5870">
        <v>7494769</v>
      </c>
      <c r="D5870" s="2">
        <v>2958465</v>
      </c>
      <c r="E5870" s="2">
        <v>43344</v>
      </c>
      <c r="F5870" s="28">
        <v>3090.1</v>
      </c>
      <c r="G5870" t="s">
        <v>3</v>
      </c>
    </row>
    <row r="5871" spans="1:7" x14ac:dyDescent="0.25">
      <c r="A5871" t="s">
        <v>0</v>
      </c>
      <c r="B5871" t="s">
        <v>2141</v>
      </c>
      <c r="C5871">
        <v>7494773</v>
      </c>
      <c r="D5871" s="2">
        <v>2958465</v>
      </c>
      <c r="E5871" s="2">
        <v>43344</v>
      </c>
      <c r="F5871" s="28">
        <v>2876.25</v>
      </c>
      <c r="G5871" t="s">
        <v>3</v>
      </c>
    </row>
    <row r="5872" spans="1:7" x14ac:dyDescent="0.25">
      <c r="A5872" t="s">
        <v>0</v>
      </c>
      <c r="B5872" t="s">
        <v>2141</v>
      </c>
      <c r="C5872">
        <v>7495265</v>
      </c>
      <c r="D5872" s="2">
        <v>2958465</v>
      </c>
      <c r="E5872" s="2">
        <v>42929</v>
      </c>
      <c r="F5872" s="28">
        <v>2479.75</v>
      </c>
      <c r="G5872" t="s">
        <v>3</v>
      </c>
    </row>
    <row r="5873" spans="1:7" x14ac:dyDescent="0.25">
      <c r="A5873" t="s">
        <v>0</v>
      </c>
      <c r="B5873" t="s">
        <v>2141</v>
      </c>
      <c r="C5873">
        <v>7495765</v>
      </c>
      <c r="D5873" s="2">
        <v>2958465</v>
      </c>
      <c r="E5873" s="2">
        <v>42929</v>
      </c>
      <c r="F5873" s="28">
        <v>2782</v>
      </c>
      <c r="G5873" t="s">
        <v>3</v>
      </c>
    </row>
    <row r="5874" spans="1:7" x14ac:dyDescent="0.25">
      <c r="A5874" t="s">
        <v>0</v>
      </c>
      <c r="B5874" t="s">
        <v>2141</v>
      </c>
      <c r="C5874">
        <v>7496268</v>
      </c>
      <c r="D5874" s="2">
        <v>2958465</v>
      </c>
      <c r="E5874" s="2">
        <v>42929</v>
      </c>
      <c r="F5874" s="28">
        <v>2913.3</v>
      </c>
      <c r="G5874" t="s">
        <v>3</v>
      </c>
    </row>
    <row r="5875" spans="1:7" x14ac:dyDescent="0.25">
      <c r="A5875" t="s">
        <v>0</v>
      </c>
      <c r="B5875" t="s">
        <v>2141</v>
      </c>
      <c r="C5875">
        <v>7496768</v>
      </c>
      <c r="D5875" s="2">
        <v>2958465</v>
      </c>
      <c r="E5875" s="2">
        <v>42929</v>
      </c>
      <c r="F5875" s="28">
        <v>3269.5</v>
      </c>
      <c r="G5875" t="s">
        <v>3</v>
      </c>
    </row>
    <row r="5876" spans="1:7" x14ac:dyDescent="0.25">
      <c r="A5876" t="s">
        <v>0</v>
      </c>
      <c r="B5876" t="s">
        <v>2141</v>
      </c>
      <c r="C5876">
        <v>7504242</v>
      </c>
      <c r="D5876" s="2">
        <v>2958465</v>
      </c>
      <c r="E5876" s="2">
        <v>45223</v>
      </c>
      <c r="F5876" s="28">
        <v>1755</v>
      </c>
      <c r="G5876" t="s">
        <v>3</v>
      </c>
    </row>
    <row r="5877" spans="1:7" x14ac:dyDescent="0.25">
      <c r="A5877" t="s">
        <v>0</v>
      </c>
      <c r="B5877" t="s">
        <v>2141</v>
      </c>
      <c r="C5877">
        <v>7504742</v>
      </c>
      <c r="D5877" s="2">
        <v>2958465</v>
      </c>
      <c r="E5877" s="2">
        <v>43344</v>
      </c>
      <c r="F5877" s="28">
        <v>1493.05</v>
      </c>
      <c r="G5877" t="s">
        <v>3</v>
      </c>
    </row>
    <row r="5878" spans="1:7" x14ac:dyDescent="0.25">
      <c r="A5878" t="s">
        <v>0</v>
      </c>
      <c r="B5878" t="s">
        <v>2141</v>
      </c>
      <c r="C5878">
        <v>7505000</v>
      </c>
      <c r="D5878" s="2">
        <v>2958465</v>
      </c>
      <c r="E5878" s="2">
        <v>44305</v>
      </c>
      <c r="F5878" s="28">
        <v>198</v>
      </c>
      <c r="G5878" t="s">
        <v>18</v>
      </c>
    </row>
    <row r="5879" spans="1:7" x14ac:dyDescent="0.25">
      <c r="A5879" t="s">
        <v>0</v>
      </c>
      <c r="B5879" t="s">
        <v>2141</v>
      </c>
      <c r="C5879">
        <v>7505193</v>
      </c>
      <c r="D5879" s="2">
        <v>2958465</v>
      </c>
      <c r="E5879" s="2">
        <v>45223</v>
      </c>
      <c r="F5879" s="28">
        <v>544.70000000000005</v>
      </c>
      <c r="G5879" t="s">
        <v>2</v>
      </c>
    </row>
    <row r="5880" spans="1:7" x14ac:dyDescent="0.25">
      <c r="A5880" t="s">
        <v>0</v>
      </c>
      <c r="B5880" t="s">
        <v>2141</v>
      </c>
      <c r="C5880">
        <v>7505195</v>
      </c>
      <c r="D5880" s="2">
        <v>2958465</v>
      </c>
      <c r="E5880" s="2">
        <v>45223</v>
      </c>
      <c r="F5880" s="28">
        <v>544.70000000000005</v>
      </c>
      <c r="G5880" t="s">
        <v>2</v>
      </c>
    </row>
    <row r="5881" spans="1:7" x14ac:dyDescent="0.25">
      <c r="A5881" t="s">
        <v>0</v>
      </c>
      <c r="B5881" t="s">
        <v>2141</v>
      </c>
      <c r="C5881">
        <v>7505400</v>
      </c>
      <c r="D5881" s="2">
        <v>2958465</v>
      </c>
      <c r="E5881" s="2">
        <v>44305</v>
      </c>
      <c r="F5881" s="28">
        <v>202</v>
      </c>
      <c r="G5881" t="s">
        <v>18</v>
      </c>
    </row>
    <row r="5882" spans="1:7" x14ac:dyDescent="0.25">
      <c r="A5882" t="s">
        <v>0</v>
      </c>
      <c r="B5882" t="s">
        <v>2141</v>
      </c>
      <c r="C5882">
        <v>7505401</v>
      </c>
      <c r="D5882" s="2">
        <v>2958465</v>
      </c>
      <c r="E5882" s="2">
        <v>44305</v>
      </c>
      <c r="F5882" s="28">
        <v>202</v>
      </c>
      <c r="G5882" t="s">
        <v>18</v>
      </c>
    </row>
    <row r="5883" spans="1:7" x14ac:dyDescent="0.25">
      <c r="A5883" t="s">
        <v>0</v>
      </c>
      <c r="B5883" t="s">
        <v>2141</v>
      </c>
      <c r="C5883">
        <v>7505693</v>
      </c>
      <c r="D5883" s="2">
        <v>2958465</v>
      </c>
      <c r="E5883" s="2">
        <v>43344</v>
      </c>
      <c r="F5883" s="28">
        <v>384.8</v>
      </c>
      <c r="G5883" t="s">
        <v>2</v>
      </c>
    </row>
    <row r="5884" spans="1:7" x14ac:dyDescent="0.25">
      <c r="A5884" t="s">
        <v>0</v>
      </c>
      <c r="B5884" t="s">
        <v>2141</v>
      </c>
      <c r="C5884">
        <v>7505695</v>
      </c>
      <c r="D5884" s="2">
        <v>2958465</v>
      </c>
      <c r="E5884" s="2">
        <v>43344</v>
      </c>
      <c r="F5884" s="28">
        <v>384.8</v>
      </c>
      <c r="G5884" t="s">
        <v>2</v>
      </c>
    </row>
    <row r="5885" spans="1:7" x14ac:dyDescent="0.25">
      <c r="A5885" t="s">
        <v>0</v>
      </c>
      <c r="B5885" t="s">
        <v>2141</v>
      </c>
      <c r="C5885">
        <v>7506000</v>
      </c>
      <c r="D5885" s="2">
        <v>2958465</v>
      </c>
      <c r="E5885" s="2">
        <v>43071</v>
      </c>
      <c r="F5885" s="28">
        <v>123</v>
      </c>
      <c r="G5885" t="s">
        <v>18</v>
      </c>
    </row>
    <row r="5886" spans="1:7" x14ac:dyDescent="0.25">
      <c r="A5886" t="s">
        <v>0</v>
      </c>
      <c r="B5886" t="s">
        <v>2141</v>
      </c>
      <c r="C5886">
        <v>7506183</v>
      </c>
      <c r="D5886" s="2">
        <v>2958465</v>
      </c>
      <c r="E5886" s="2">
        <v>44764</v>
      </c>
      <c r="F5886" s="28">
        <v>195</v>
      </c>
      <c r="G5886" t="s">
        <v>2</v>
      </c>
    </row>
    <row r="5887" spans="1:7" x14ac:dyDescent="0.25">
      <c r="A5887" t="s">
        <v>0</v>
      </c>
      <c r="B5887" t="s">
        <v>2141</v>
      </c>
      <c r="C5887">
        <v>7506184</v>
      </c>
      <c r="D5887" s="2">
        <v>2958465</v>
      </c>
      <c r="E5887" s="2">
        <v>44764</v>
      </c>
      <c r="F5887" s="28">
        <v>195</v>
      </c>
      <c r="G5887" t="s">
        <v>2</v>
      </c>
    </row>
    <row r="5888" spans="1:7" x14ac:dyDescent="0.25">
      <c r="A5888" t="s">
        <v>0</v>
      </c>
      <c r="B5888" t="s">
        <v>2141</v>
      </c>
      <c r="C5888">
        <v>7506201</v>
      </c>
      <c r="D5888" s="2">
        <v>2958465</v>
      </c>
      <c r="E5888" s="2">
        <v>44764</v>
      </c>
      <c r="F5888" s="28">
        <v>585</v>
      </c>
      <c r="G5888" t="s">
        <v>2</v>
      </c>
    </row>
    <row r="5889" spans="1:7" x14ac:dyDescent="0.25">
      <c r="A5889" t="s">
        <v>0</v>
      </c>
      <c r="B5889" t="s">
        <v>2141</v>
      </c>
      <c r="C5889">
        <v>7506203</v>
      </c>
      <c r="D5889" s="2">
        <v>2958465</v>
      </c>
      <c r="E5889" s="2">
        <v>44764</v>
      </c>
      <c r="F5889" s="28">
        <v>585</v>
      </c>
      <c r="G5889" t="s">
        <v>2</v>
      </c>
    </row>
    <row r="5890" spans="1:7" x14ac:dyDescent="0.25">
      <c r="A5890" t="s">
        <v>0</v>
      </c>
      <c r="B5890" t="s">
        <v>2141</v>
      </c>
      <c r="C5890">
        <v>7506211</v>
      </c>
      <c r="D5890" s="2">
        <v>2958465</v>
      </c>
      <c r="E5890" s="2">
        <v>44764</v>
      </c>
      <c r="F5890" s="28">
        <v>663</v>
      </c>
      <c r="G5890" t="s">
        <v>2</v>
      </c>
    </row>
    <row r="5891" spans="1:7" x14ac:dyDescent="0.25">
      <c r="A5891" t="s">
        <v>0</v>
      </c>
      <c r="B5891" t="s">
        <v>2141</v>
      </c>
      <c r="C5891">
        <v>7506213</v>
      </c>
      <c r="D5891" s="2">
        <v>2958465</v>
      </c>
      <c r="E5891" s="2">
        <v>44764</v>
      </c>
      <c r="F5891" s="28">
        <v>663</v>
      </c>
      <c r="G5891" t="s">
        <v>2</v>
      </c>
    </row>
    <row r="5892" spans="1:7" x14ac:dyDescent="0.25">
      <c r="A5892" t="s">
        <v>0</v>
      </c>
      <c r="B5892" t="s">
        <v>2141</v>
      </c>
      <c r="C5892">
        <v>7506233</v>
      </c>
      <c r="D5892" s="2">
        <v>2958465</v>
      </c>
      <c r="E5892" s="2">
        <v>44764</v>
      </c>
      <c r="F5892" s="28">
        <v>929.5</v>
      </c>
      <c r="G5892" t="s">
        <v>2</v>
      </c>
    </row>
    <row r="5893" spans="1:7" x14ac:dyDescent="0.25">
      <c r="A5893" t="s">
        <v>0</v>
      </c>
      <c r="B5893" t="s">
        <v>2141</v>
      </c>
      <c r="C5893">
        <v>7506234</v>
      </c>
      <c r="D5893" s="2">
        <v>2958465</v>
      </c>
      <c r="E5893" s="2">
        <v>44764</v>
      </c>
      <c r="F5893" s="28">
        <v>929.5</v>
      </c>
      <c r="G5893" t="s">
        <v>2</v>
      </c>
    </row>
    <row r="5894" spans="1:7" x14ac:dyDescent="0.25">
      <c r="A5894" t="s">
        <v>0</v>
      </c>
      <c r="B5894" t="s">
        <v>2141</v>
      </c>
      <c r="C5894">
        <v>7506400</v>
      </c>
      <c r="D5894" s="2">
        <v>2958465</v>
      </c>
      <c r="E5894" s="2">
        <v>44305</v>
      </c>
      <c r="F5894" s="28">
        <v>127</v>
      </c>
      <c r="G5894" t="s">
        <v>18</v>
      </c>
    </row>
    <row r="5895" spans="1:7" x14ac:dyDescent="0.25">
      <c r="A5895" t="s">
        <v>0</v>
      </c>
      <c r="B5895" t="s">
        <v>2141</v>
      </c>
      <c r="C5895">
        <v>7506401</v>
      </c>
      <c r="D5895" s="2">
        <v>2958465</v>
      </c>
      <c r="E5895" s="2">
        <v>44305</v>
      </c>
      <c r="F5895" s="28">
        <v>127</v>
      </c>
      <c r="G5895" t="s">
        <v>18</v>
      </c>
    </row>
    <row r="5896" spans="1:7" x14ac:dyDescent="0.25">
      <c r="A5896" t="s">
        <v>0</v>
      </c>
      <c r="B5896" t="s">
        <v>2141</v>
      </c>
      <c r="C5896">
        <v>7506683</v>
      </c>
      <c r="D5896" s="2">
        <v>2958465</v>
      </c>
      <c r="E5896" s="2">
        <v>43071</v>
      </c>
      <c r="F5896" s="28">
        <v>149.5</v>
      </c>
      <c r="G5896" t="s">
        <v>2</v>
      </c>
    </row>
    <row r="5897" spans="1:7" x14ac:dyDescent="0.25">
      <c r="A5897" t="s">
        <v>0</v>
      </c>
      <c r="B5897" t="s">
        <v>2141</v>
      </c>
      <c r="C5897">
        <v>7506684</v>
      </c>
      <c r="D5897" s="2">
        <v>2958465</v>
      </c>
      <c r="E5897" s="2">
        <v>43071</v>
      </c>
      <c r="F5897" s="28">
        <v>149.5</v>
      </c>
      <c r="G5897" t="s">
        <v>2</v>
      </c>
    </row>
    <row r="5898" spans="1:7" x14ac:dyDescent="0.25">
      <c r="A5898" t="s">
        <v>0</v>
      </c>
      <c r="B5898" t="s">
        <v>2141</v>
      </c>
      <c r="C5898">
        <v>7506701</v>
      </c>
      <c r="D5898" s="2">
        <v>2958465</v>
      </c>
      <c r="E5898" s="2">
        <v>43071</v>
      </c>
      <c r="F5898" s="28">
        <v>436.15</v>
      </c>
      <c r="G5898" t="s">
        <v>2</v>
      </c>
    </row>
    <row r="5899" spans="1:7" x14ac:dyDescent="0.25">
      <c r="A5899" t="s">
        <v>0</v>
      </c>
      <c r="B5899" t="s">
        <v>2141</v>
      </c>
      <c r="C5899">
        <v>7506703</v>
      </c>
      <c r="D5899" s="2">
        <v>2958465</v>
      </c>
      <c r="E5899" s="2">
        <v>43071</v>
      </c>
      <c r="F5899" s="28">
        <v>436.15</v>
      </c>
      <c r="G5899" t="s">
        <v>2</v>
      </c>
    </row>
    <row r="5900" spans="1:7" x14ac:dyDescent="0.25">
      <c r="A5900" t="s">
        <v>0</v>
      </c>
      <c r="B5900" t="s">
        <v>2141</v>
      </c>
      <c r="C5900">
        <v>7506711</v>
      </c>
      <c r="D5900" s="2">
        <v>2958465</v>
      </c>
      <c r="E5900" s="2">
        <v>43071</v>
      </c>
      <c r="F5900" s="28">
        <v>502.45</v>
      </c>
      <c r="G5900" t="s">
        <v>2</v>
      </c>
    </row>
    <row r="5901" spans="1:7" x14ac:dyDescent="0.25">
      <c r="A5901" t="s">
        <v>0</v>
      </c>
      <c r="B5901" t="s">
        <v>2141</v>
      </c>
      <c r="C5901">
        <v>7506713</v>
      </c>
      <c r="D5901" s="2">
        <v>2958465</v>
      </c>
      <c r="E5901" s="2">
        <v>43071</v>
      </c>
      <c r="F5901" s="28">
        <v>502.45</v>
      </c>
      <c r="G5901" t="s">
        <v>2</v>
      </c>
    </row>
    <row r="5902" spans="1:7" x14ac:dyDescent="0.25">
      <c r="A5902" t="s">
        <v>0</v>
      </c>
      <c r="B5902" t="s">
        <v>2141</v>
      </c>
      <c r="C5902">
        <v>7506733</v>
      </c>
      <c r="D5902" s="2">
        <v>2958465</v>
      </c>
      <c r="E5902" s="2">
        <v>43071</v>
      </c>
      <c r="F5902" s="28">
        <v>703.3</v>
      </c>
      <c r="G5902" t="s">
        <v>2</v>
      </c>
    </row>
    <row r="5903" spans="1:7" x14ac:dyDescent="0.25">
      <c r="A5903" t="s">
        <v>0</v>
      </c>
      <c r="B5903" t="s">
        <v>2141</v>
      </c>
      <c r="C5903">
        <v>7506734</v>
      </c>
      <c r="D5903" s="2">
        <v>2958465</v>
      </c>
      <c r="E5903" s="2">
        <v>43071</v>
      </c>
      <c r="F5903" s="28">
        <v>703.3</v>
      </c>
      <c r="G5903" t="s">
        <v>2</v>
      </c>
    </row>
    <row r="5904" spans="1:7" x14ac:dyDescent="0.25">
      <c r="A5904" t="s">
        <v>0</v>
      </c>
      <c r="B5904" t="s">
        <v>2141</v>
      </c>
      <c r="C5904">
        <v>7507000</v>
      </c>
      <c r="D5904" s="2">
        <v>2958465</v>
      </c>
      <c r="E5904" s="2">
        <v>44305</v>
      </c>
      <c r="F5904" s="28">
        <v>136</v>
      </c>
      <c r="G5904" t="s">
        <v>18</v>
      </c>
    </row>
    <row r="5905" spans="1:7" x14ac:dyDescent="0.25">
      <c r="A5905" t="s">
        <v>0</v>
      </c>
      <c r="B5905" t="s">
        <v>2141</v>
      </c>
      <c r="C5905">
        <v>7507400</v>
      </c>
      <c r="D5905" s="2">
        <v>2958465</v>
      </c>
      <c r="E5905" s="2">
        <v>44305</v>
      </c>
      <c r="F5905" s="28">
        <v>140</v>
      </c>
      <c r="G5905" t="s">
        <v>18</v>
      </c>
    </row>
    <row r="5906" spans="1:7" x14ac:dyDescent="0.25">
      <c r="A5906" t="s">
        <v>0</v>
      </c>
      <c r="B5906" t="s">
        <v>2141</v>
      </c>
      <c r="C5906">
        <v>7507401</v>
      </c>
      <c r="D5906" s="2">
        <v>2958465</v>
      </c>
      <c r="E5906" s="2">
        <v>44305</v>
      </c>
      <c r="F5906" s="28">
        <v>140</v>
      </c>
      <c r="G5906" t="s">
        <v>18</v>
      </c>
    </row>
    <row r="5907" spans="1:7" x14ac:dyDescent="0.25">
      <c r="A5907" t="s">
        <v>0</v>
      </c>
      <c r="B5907" t="s">
        <v>2141</v>
      </c>
      <c r="C5907">
        <v>7511000</v>
      </c>
      <c r="D5907" s="2">
        <v>2958465</v>
      </c>
      <c r="E5907" s="2">
        <v>44774</v>
      </c>
      <c r="F5907" s="28">
        <v>234</v>
      </c>
      <c r="G5907" t="s">
        <v>18</v>
      </c>
    </row>
    <row r="5908" spans="1:7" x14ac:dyDescent="0.25">
      <c r="A5908" t="s">
        <v>0</v>
      </c>
      <c r="B5908" t="s">
        <v>2141</v>
      </c>
      <c r="C5908">
        <v>7511183</v>
      </c>
      <c r="D5908" s="2">
        <v>2958465</v>
      </c>
      <c r="E5908" s="2">
        <v>45223</v>
      </c>
      <c r="F5908" s="28">
        <v>253.5</v>
      </c>
      <c r="G5908" t="s">
        <v>2</v>
      </c>
    </row>
    <row r="5909" spans="1:7" x14ac:dyDescent="0.25">
      <c r="A5909" t="s">
        <v>0</v>
      </c>
      <c r="B5909" t="s">
        <v>2141</v>
      </c>
      <c r="C5909">
        <v>7511184</v>
      </c>
      <c r="D5909" s="2">
        <v>2958465</v>
      </c>
      <c r="E5909" s="2">
        <v>45223</v>
      </c>
      <c r="F5909" s="28">
        <v>253.5</v>
      </c>
      <c r="G5909" t="s">
        <v>2</v>
      </c>
    </row>
    <row r="5910" spans="1:7" x14ac:dyDescent="0.25">
      <c r="A5910" t="s">
        <v>0</v>
      </c>
      <c r="B5910" t="s">
        <v>2141</v>
      </c>
      <c r="C5910">
        <v>7511193</v>
      </c>
      <c r="D5910" s="2">
        <v>2958465</v>
      </c>
      <c r="E5910" s="2">
        <v>45536</v>
      </c>
      <c r="F5910" s="28">
        <v>624</v>
      </c>
      <c r="G5910" t="s">
        <v>2</v>
      </c>
    </row>
    <row r="5911" spans="1:7" x14ac:dyDescent="0.25">
      <c r="A5911" t="s">
        <v>0</v>
      </c>
      <c r="B5911" t="s">
        <v>2141</v>
      </c>
      <c r="C5911">
        <v>7511195</v>
      </c>
      <c r="D5911" s="2">
        <v>2958465</v>
      </c>
      <c r="E5911" s="2">
        <v>45536</v>
      </c>
      <c r="F5911" s="28">
        <v>624</v>
      </c>
      <c r="G5911" t="s">
        <v>2</v>
      </c>
    </row>
    <row r="5912" spans="1:7" x14ac:dyDescent="0.25">
      <c r="A5912" t="s">
        <v>0</v>
      </c>
      <c r="B5912" t="s">
        <v>2141</v>
      </c>
      <c r="C5912">
        <v>7511233</v>
      </c>
      <c r="D5912" s="2">
        <v>2958465</v>
      </c>
      <c r="E5912" s="2">
        <v>45223</v>
      </c>
      <c r="F5912" s="28">
        <v>1218.75</v>
      </c>
      <c r="G5912" t="s">
        <v>2</v>
      </c>
    </row>
    <row r="5913" spans="1:7" x14ac:dyDescent="0.25">
      <c r="A5913" t="s">
        <v>0</v>
      </c>
      <c r="B5913" t="s">
        <v>2141</v>
      </c>
      <c r="C5913">
        <v>7511234</v>
      </c>
      <c r="D5913" s="2">
        <v>2958465</v>
      </c>
      <c r="E5913" s="2">
        <v>45223</v>
      </c>
      <c r="F5913" s="28">
        <v>1218.75</v>
      </c>
      <c r="G5913" t="s">
        <v>2</v>
      </c>
    </row>
    <row r="5914" spans="1:7" x14ac:dyDescent="0.25">
      <c r="A5914" t="s">
        <v>0</v>
      </c>
      <c r="B5914" t="s">
        <v>2141</v>
      </c>
      <c r="C5914">
        <v>7511240</v>
      </c>
      <c r="D5914" s="2">
        <v>2958465</v>
      </c>
      <c r="E5914" s="2">
        <v>45223</v>
      </c>
      <c r="F5914" s="28">
        <v>1218.75</v>
      </c>
      <c r="G5914" t="s">
        <v>2</v>
      </c>
    </row>
    <row r="5915" spans="1:7" x14ac:dyDescent="0.25">
      <c r="A5915" t="s">
        <v>0</v>
      </c>
      <c r="B5915" t="s">
        <v>2141</v>
      </c>
      <c r="C5915">
        <v>7511242</v>
      </c>
      <c r="D5915" s="2">
        <v>2958465</v>
      </c>
      <c r="E5915" s="2">
        <v>45223</v>
      </c>
      <c r="F5915" s="28">
        <v>2340</v>
      </c>
      <c r="G5915" t="s">
        <v>3</v>
      </c>
    </row>
    <row r="5916" spans="1:7" x14ac:dyDescent="0.25">
      <c r="A5916" t="s">
        <v>0</v>
      </c>
      <c r="B5916" t="s">
        <v>2141</v>
      </c>
      <c r="C5916">
        <v>7511245</v>
      </c>
      <c r="D5916" s="2">
        <v>2958465</v>
      </c>
      <c r="E5916" s="2">
        <v>45223</v>
      </c>
      <c r="F5916" s="28">
        <v>1218.75</v>
      </c>
      <c r="G5916" t="s">
        <v>2</v>
      </c>
    </row>
    <row r="5917" spans="1:7" x14ac:dyDescent="0.25">
      <c r="A5917" t="s">
        <v>0</v>
      </c>
      <c r="B5917" t="s">
        <v>2141</v>
      </c>
      <c r="C5917">
        <v>7511251</v>
      </c>
      <c r="D5917" s="2">
        <v>2958465</v>
      </c>
      <c r="E5917" s="2">
        <v>45223</v>
      </c>
      <c r="F5917" s="28">
        <v>1795.95</v>
      </c>
      <c r="G5917" t="s">
        <v>3</v>
      </c>
    </row>
    <row r="5918" spans="1:7" x14ac:dyDescent="0.25">
      <c r="A5918" t="s">
        <v>0</v>
      </c>
      <c r="B5918" t="s">
        <v>2141</v>
      </c>
      <c r="C5918">
        <v>7511263</v>
      </c>
      <c r="D5918" s="2">
        <v>2958465</v>
      </c>
      <c r="E5918" s="2">
        <v>45223</v>
      </c>
      <c r="F5918" s="28">
        <v>4680</v>
      </c>
      <c r="G5918" t="s">
        <v>3</v>
      </c>
    </row>
    <row r="5919" spans="1:7" x14ac:dyDescent="0.25">
      <c r="A5919" t="s">
        <v>0</v>
      </c>
      <c r="B5919" t="s">
        <v>2141</v>
      </c>
      <c r="C5919">
        <v>7511265</v>
      </c>
      <c r="D5919" s="2">
        <v>2958465</v>
      </c>
      <c r="E5919" s="2">
        <v>45223</v>
      </c>
      <c r="F5919" s="28">
        <v>4680</v>
      </c>
      <c r="G5919" t="s">
        <v>3</v>
      </c>
    </row>
    <row r="5920" spans="1:7" x14ac:dyDescent="0.25">
      <c r="A5920" t="s">
        <v>0</v>
      </c>
      <c r="B5920" t="s">
        <v>2141</v>
      </c>
      <c r="C5920">
        <v>7511269</v>
      </c>
      <c r="D5920" s="2">
        <v>2958465</v>
      </c>
      <c r="E5920" s="2">
        <v>45223</v>
      </c>
      <c r="F5920" s="28">
        <v>4680</v>
      </c>
      <c r="G5920" t="s">
        <v>3</v>
      </c>
    </row>
    <row r="5921" spans="1:7" x14ac:dyDescent="0.25">
      <c r="A5921" t="s">
        <v>0</v>
      </c>
      <c r="B5921" t="s">
        <v>2141</v>
      </c>
      <c r="C5921">
        <v>7511400</v>
      </c>
      <c r="D5921" s="2">
        <v>2958465</v>
      </c>
      <c r="E5921" s="2">
        <v>44774</v>
      </c>
      <c r="F5921" s="28">
        <v>238</v>
      </c>
      <c r="G5921" t="s">
        <v>18</v>
      </c>
    </row>
    <row r="5922" spans="1:7" x14ac:dyDescent="0.25">
      <c r="A5922" t="s">
        <v>0</v>
      </c>
      <c r="B5922" t="s">
        <v>2141</v>
      </c>
      <c r="C5922">
        <v>7511401</v>
      </c>
      <c r="D5922" s="2">
        <v>2958465</v>
      </c>
      <c r="E5922" s="2">
        <v>44774</v>
      </c>
      <c r="F5922" s="28">
        <v>238</v>
      </c>
      <c r="G5922" t="s">
        <v>18</v>
      </c>
    </row>
    <row r="5923" spans="1:7" x14ac:dyDescent="0.25">
      <c r="A5923" t="s">
        <v>0</v>
      </c>
      <c r="B5923" t="s">
        <v>2141</v>
      </c>
      <c r="C5923">
        <v>7511405</v>
      </c>
      <c r="D5923" s="2">
        <v>2958465</v>
      </c>
      <c r="E5923" s="2">
        <v>45022</v>
      </c>
      <c r="F5923" s="28">
        <v>238</v>
      </c>
      <c r="G5923" t="s">
        <v>18</v>
      </c>
    </row>
    <row r="5924" spans="1:7" x14ac:dyDescent="0.25">
      <c r="A5924" t="s">
        <v>0</v>
      </c>
      <c r="B5924" t="s">
        <v>2141</v>
      </c>
      <c r="C5924">
        <v>7511683</v>
      </c>
      <c r="D5924" s="2">
        <v>2958465</v>
      </c>
      <c r="E5924" s="2">
        <v>43344</v>
      </c>
      <c r="F5924" s="28">
        <v>162.5</v>
      </c>
      <c r="G5924" t="s">
        <v>2</v>
      </c>
    </row>
    <row r="5925" spans="1:7" x14ac:dyDescent="0.25">
      <c r="A5925" t="s">
        <v>0</v>
      </c>
      <c r="B5925" t="s">
        <v>2141</v>
      </c>
      <c r="C5925">
        <v>7511684</v>
      </c>
      <c r="D5925" s="2">
        <v>2958465</v>
      </c>
      <c r="E5925" s="2">
        <v>43344</v>
      </c>
      <c r="F5925" s="28">
        <v>162.5</v>
      </c>
      <c r="G5925" t="s">
        <v>2</v>
      </c>
    </row>
    <row r="5926" spans="1:7" x14ac:dyDescent="0.25">
      <c r="A5926" t="s">
        <v>0</v>
      </c>
      <c r="B5926" t="s">
        <v>2141</v>
      </c>
      <c r="C5926">
        <v>7511733</v>
      </c>
      <c r="D5926" s="2">
        <v>2958465</v>
      </c>
      <c r="E5926" s="2">
        <v>43344</v>
      </c>
      <c r="F5926" s="28">
        <v>785.2</v>
      </c>
      <c r="G5926" t="s">
        <v>2</v>
      </c>
    </row>
    <row r="5927" spans="1:7" x14ac:dyDescent="0.25">
      <c r="A5927" t="s">
        <v>0</v>
      </c>
      <c r="B5927" t="s">
        <v>2141</v>
      </c>
      <c r="C5927">
        <v>7511734</v>
      </c>
      <c r="D5927" s="2">
        <v>2958465</v>
      </c>
      <c r="E5927" s="2">
        <v>43344</v>
      </c>
      <c r="F5927" s="28">
        <v>785.2</v>
      </c>
      <c r="G5927" t="s">
        <v>2</v>
      </c>
    </row>
    <row r="5928" spans="1:7" x14ac:dyDescent="0.25">
      <c r="A5928" t="s">
        <v>0</v>
      </c>
      <c r="B5928" t="s">
        <v>2141</v>
      </c>
      <c r="C5928">
        <v>7511740</v>
      </c>
      <c r="D5928" s="2">
        <v>2958465</v>
      </c>
      <c r="E5928" s="2">
        <v>43344</v>
      </c>
      <c r="F5928" s="28">
        <v>785.2</v>
      </c>
      <c r="G5928" t="s">
        <v>2</v>
      </c>
    </row>
    <row r="5929" spans="1:7" x14ac:dyDescent="0.25">
      <c r="A5929" t="s">
        <v>0</v>
      </c>
      <c r="B5929" t="s">
        <v>2141</v>
      </c>
      <c r="C5929">
        <v>7511745</v>
      </c>
      <c r="D5929" s="2">
        <v>2958465</v>
      </c>
      <c r="E5929" s="2">
        <v>43344</v>
      </c>
      <c r="F5929" s="28">
        <v>785.2</v>
      </c>
      <c r="G5929" t="s">
        <v>2</v>
      </c>
    </row>
    <row r="5930" spans="1:7" x14ac:dyDescent="0.25">
      <c r="A5930" t="s">
        <v>0</v>
      </c>
      <c r="B5930" t="s">
        <v>2141</v>
      </c>
      <c r="C5930">
        <v>7511765</v>
      </c>
      <c r="D5930" s="2">
        <v>2958465</v>
      </c>
      <c r="E5930" s="2">
        <v>43344</v>
      </c>
      <c r="F5930" s="28">
        <v>3071.25</v>
      </c>
      <c r="G5930" t="s">
        <v>3</v>
      </c>
    </row>
    <row r="5931" spans="1:7" x14ac:dyDescent="0.25">
      <c r="A5931" t="s">
        <v>0</v>
      </c>
      <c r="B5931" t="s">
        <v>2141</v>
      </c>
      <c r="C5931">
        <v>7511769</v>
      </c>
      <c r="D5931" s="2">
        <v>2958465</v>
      </c>
      <c r="E5931" s="2">
        <v>43344</v>
      </c>
      <c r="F5931" s="28">
        <v>3071.25</v>
      </c>
      <c r="G5931" t="s">
        <v>3</v>
      </c>
    </row>
    <row r="5932" spans="1:7" x14ac:dyDescent="0.25">
      <c r="A5932" t="s">
        <v>0</v>
      </c>
      <c r="B5932" t="s">
        <v>2141</v>
      </c>
      <c r="C5932">
        <v>7512000</v>
      </c>
      <c r="D5932" s="2">
        <v>2958465</v>
      </c>
      <c r="E5932" s="2">
        <v>43344</v>
      </c>
      <c r="F5932" s="28">
        <v>173</v>
      </c>
      <c r="G5932" t="s">
        <v>18</v>
      </c>
    </row>
    <row r="5933" spans="1:7" x14ac:dyDescent="0.25">
      <c r="A5933" t="s">
        <v>0</v>
      </c>
      <c r="B5933" t="s">
        <v>2141</v>
      </c>
      <c r="C5933">
        <v>7512400</v>
      </c>
      <c r="D5933" s="2">
        <v>2958465</v>
      </c>
      <c r="E5933" s="2">
        <v>44305</v>
      </c>
      <c r="F5933" s="28">
        <v>177</v>
      </c>
      <c r="G5933" t="s">
        <v>18</v>
      </c>
    </row>
    <row r="5934" spans="1:7" x14ac:dyDescent="0.25">
      <c r="A5934" t="s">
        <v>0</v>
      </c>
      <c r="B5934" t="s">
        <v>2141</v>
      </c>
      <c r="C5934">
        <v>7512401</v>
      </c>
      <c r="D5934" s="2">
        <v>2958465</v>
      </c>
      <c r="E5934" s="2">
        <v>44305</v>
      </c>
      <c r="F5934" s="28">
        <v>177</v>
      </c>
      <c r="G5934" t="s">
        <v>18</v>
      </c>
    </row>
    <row r="5935" spans="1:7" x14ac:dyDescent="0.25">
      <c r="A5935" t="s">
        <v>0</v>
      </c>
      <c r="B5935" t="s">
        <v>2141</v>
      </c>
      <c r="C5935">
        <v>7513000</v>
      </c>
      <c r="D5935" s="2">
        <v>2958465</v>
      </c>
      <c r="E5935" s="2">
        <v>44305</v>
      </c>
      <c r="F5935" s="28">
        <v>190</v>
      </c>
      <c r="G5935" t="s">
        <v>18</v>
      </c>
    </row>
    <row r="5936" spans="1:7" x14ac:dyDescent="0.25">
      <c r="A5936" t="s">
        <v>0</v>
      </c>
      <c r="B5936" t="s">
        <v>2141</v>
      </c>
      <c r="C5936">
        <v>7513167</v>
      </c>
      <c r="D5936" s="2">
        <v>2958465</v>
      </c>
      <c r="E5936" s="2">
        <v>40742</v>
      </c>
      <c r="F5936" s="28">
        <v>75.400000000000006</v>
      </c>
      <c r="G5936" t="s">
        <v>5</v>
      </c>
    </row>
    <row r="5937" spans="1:7" x14ac:dyDescent="0.25">
      <c r="A5937" t="s">
        <v>0</v>
      </c>
      <c r="B5937" t="s">
        <v>2141</v>
      </c>
      <c r="C5937">
        <v>7513168</v>
      </c>
      <c r="D5937" s="2">
        <v>2958465</v>
      </c>
      <c r="E5937" s="2">
        <v>40742</v>
      </c>
      <c r="F5937" s="28">
        <v>75.400000000000006</v>
      </c>
      <c r="G5937" t="s">
        <v>5</v>
      </c>
    </row>
    <row r="5938" spans="1:7" x14ac:dyDescent="0.25">
      <c r="A5938" t="s">
        <v>0</v>
      </c>
      <c r="B5938" t="s">
        <v>2141</v>
      </c>
      <c r="C5938">
        <v>7513169</v>
      </c>
      <c r="D5938" s="2">
        <v>2958465</v>
      </c>
      <c r="E5938" s="2">
        <v>40742</v>
      </c>
      <c r="F5938" s="28">
        <v>146.9</v>
      </c>
      <c r="G5938" t="s">
        <v>2</v>
      </c>
    </row>
    <row r="5939" spans="1:7" x14ac:dyDescent="0.25">
      <c r="A5939" t="s">
        <v>0</v>
      </c>
      <c r="B5939" t="s">
        <v>2141</v>
      </c>
      <c r="C5939">
        <v>7513170</v>
      </c>
      <c r="D5939" s="2">
        <v>2958465</v>
      </c>
      <c r="E5939" s="2">
        <v>40742</v>
      </c>
      <c r="F5939" s="28">
        <v>146.9</v>
      </c>
      <c r="G5939" t="s">
        <v>2</v>
      </c>
    </row>
    <row r="5940" spans="1:7" x14ac:dyDescent="0.25">
      <c r="A5940" t="s">
        <v>0</v>
      </c>
      <c r="B5940" t="s">
        <v>2141</v>
      </c>
      <c r="C5940">
        <v>7513173</v>
      </c>
      <c r="D5940" s="2">
        <v>2958465</v>
      </c>
      <c r="E5940" s="2">
        <v>40742</v>
      </c>
      <c r="F5940" s="28">
        <v>76.7</v>
      </c>
      <c r="G5940" t="s">
        <v>2</v>
      </c>
    </row>
    <row r="5941" spans="1:7" x14ac:dyDescent="0.25">
      <c r="A5941" t="s">
        <v>0</v>
      </c>
      <c r="B5941" t="s">
        <v>2141</v>
      </c>
      <c r="C5941">
        <v>7513174</v>
      </c>
      <c r="D5941" s="2">
        <v>2958465</v>
      </c>
      <c r="E5941" s="2">
        <v>40742</v>
      </c>
      <c r="F5941" s="28">
        <v>76.7</v>
      </c>
      <c r="G5941" t="s">
        <v>2</v>
      </c>
    </row>
    <row r="5942" spans="1:7" x14ac:dyDescent="0.25">
      <c r="A5942" t="s">
        <v>0</v>
      </c>
      <c r="B5942" t="s">
        <v>2141</v>
      </c>
      <c r="C5942">
        <v>7513176</v>
      </c>
      <c r="D5942" s="2">
        <v>2958465</v>
      </c>
      <c r="E5942" s="2">
        <v>40742</v>
      </c>
      <c r="F5942" s="28">
        <v>75.400000000000006</v>
      </c>
      <c r="G5942" t="s">
        <v>2</v>
      </c>
    </row>
    <row r="5943" spans="1:7" x14ac:dyDescent="0.25">
      <c r="A5943" t="s">
        <v>0</v>
      </c>
      <c r="B5943" t="s">
        <v>2141</v>
      </c>
      <c r="C5943">
        <v>7513177</v>
      </c>
      <c r="D5943" s="2">
        <v>2958465</v>
      </c>
      <c r="E5943" s="2">
        <v>40742</v>
      </c>
      <c r="F5943" s="28">
        <v>75.400000000000006</v>
      </c>
      <c r="G5943" t="s">
        <v>2</v>
      </c>
    </row>
    <row r="5944" spans="1:7" x14ac:dyDescent="0.25">
      <c r="A5944" t="s">
        <v>0</v>
      </c>
      <c r="B5944" t="s">
        <v>2141</v>
      </c>
      <c r="C5944">
        <v>7513178</v>
      </c>
      <c r="D5944" s="2">
        <v>2958465</v>
      </c>
      <c r="E5944" s="2">
        <v>40742</v>
      </c>
      <c r="F5944" s="28">
        <v>75.400000000000006</v>
      </c>
      <c r="G5944" t="s">
        <v>2</v>
      </c>
    </row>
    <row r="5945" spans="1:7" x14ac:dyDescent="0.25">
      <c r="A5945" t="s">
        <v>0</v>
      </c>
      <c r="B5945" t="s">
        <v>2141</v>
      </c>
      <c r="C5945">
        <v>7513183</v>
      </c>
      <c r="D5945" s="2">
        <v>2958465</v>
      </c>
      <c r="E5945" s="2">
        <v>40742</v>
      </c>
      <c r="F5945" s="28">
        <v>149.5</v>
      </c>
      <c r="G5945" t="s">
        <v>2</v>
      </c>
    </row>
    <row r="5946" spans="1:7" x14ac:dyDescent="0.25">
      <c r="A5946" t="s">
        <v>0</v>
      </c>
      <c r="B5946" t="s">
        <v>2141</v>
      </c>
      <c r="C5946">
        <v>7513184</v>
      </c>
      <c r="D5946" s="2">
        <v>2958465</v>
      </c>
      <c r="E5946" s="2">
        <v>40742</v>
      </c>
      <c r="F5946" s="28">
        <v>149.5</v>
      </c>
      <c r="G5946" t="s">
        <v>2</v>
      </c>
    </row>
    <row r="5947" spans="1:7" x14ac:dyDescent="0.25">
      <c r="A5947" t="s">
        <v>0</v>
      </c>
      <c r="B5947" t="s">
        <v>2141</v>
      </c>
      <c r="C5947">
        <v>7513187</v>
      </c>
      <c r="D5947" s="2">
        <v>2958465</v>
      </c>
      <c r="E5947" s="2">
        <v>40742</v>
      </c>
      <c r="F5947" s="28">
        <v>146.9</v>
      </c>
      <c r="G5947" t="s">
        <v>2</v>
      </c>
    </row>
    <row r="5948" spans="1:7" x14ac:dyDescent="0.25">
      <c r="A5948" t="s">
        <v>0</v>
      </c>
      <c r="B5948" t="s">
        <v>2141</v>
      </c>
      <c r="C5948">
        <v>7513188</v>
      </c>
      <c r="D5948" s="2">
        <v>2958465</v>
      </c>
      <c r="E5948" s="2">
        <v>40742</v>
      </c>
      <c r="F5948" s="28">
        <v>146.9</v>
      </c>
      <c r="G5948" t="s">
        <v>2</v>
      </c>
    </row>
    <row r="5949" spans="1:7" x14ac:dyDescent="0.25">
      <c r="A5949" t="s">
        <v>0</v>
      </c>
      <c r="B5949" t="s">
        <v>2141</v>
      </c>
      <c r="C5949">
        <v>7513233</v>
      </c>
      <c r="D5949" s="2">
        <v>2958465</v>
      </c>
      <c r="E5949" s="2">
        <v>40742</v>
      </c>
      <c r="F5949" s="28">
        <v>698.75</v>
      </c>
      <c r="G5949" t="s">
        <v>2</v>
      </c>
    </row>
    <row r="5950" spans="1:7" x14ac:dyDescent="0.25">
      <c r="A5950" t="s">
        <v>0</v>
      </c>
      <c r="B5950" t="s">
        <v>2141</v>
      </c>
      <c r="C5950">
        <v>7513234</v>
      </c>
      <c r="D5950" s="2">
        <v>2958465</v>
      </c>
      <c r="E5950" s="2">
        <v>40742</v>
      </c>
      <c r="F5950" s="28">
        <v>698.75</v>
      </c>
      <c r="G5950" t="s">
        <v>2</v>
      </c>
    </row>
    <row r="5951" spans="1:7" x14ac:dyDescent="0.25">
      <c r="A5951" t="s">
        <v>0</v>
      </c>
      <c r="B5951" t="s">
        <v>2141</v>
      </c>
      <c r="C5951">
        <v>7513242</v>
      </c>
      <c r="D5951" s="2">
        <v>2958465</v>
      </c>
      <c r="E5951" s="2">
        <v>40742</v>
      </c>
      <c r="F5951" s="28">
        <v>1371.5</v>
      </c>
      <c r="G5951" t="s">
        <v>3</v>
      </c>
    </row>
    <row r="5952" spans="1:7" x14ac:dyDescent="0.25">
      <c r="A5952" t="s">
        <v>0</v>
      </c>
      <c r="B5952" t="s">
        <v>2141</v>
      </c>
      <c r="C5952">
        <v>7513251</v>
      </c>
      <c r="D5952" s="2">
        <v>2958465</v>
      </c>
      <c r="E5952" s="2">
        <v>40742</v>
      </c>
      <c r="F5952" s="28">
        <v>1038.7</v>
      </c>
      <c r="G5952" t="s">
        <v>3</v>
      </c>
    </row>
    <row r="5953" spans="1:7" x14ac:dyDescent="0.25">
      <c r="A5953" t="s">
        <v>0</v>
      </c>
      <c r="B5953" t="s">
        <v>2141</v>
      </c>
      <c r="C5953">
        <v>7513256</v>
      </c>
      <c r="D5953" s="2">
        <v>2958465</v>
      </c>
      <c r="E5953" s="2">
        <v>40742</v>
      </c>
      <c r="F5953" s="28">
        <v>2044.25</v>
      </c>
      <c r="G5953" t="s">
        <v>3</v>
      </c>
    </row>
    <row r="5954" spans="1:7" x14ac:dyDescent="0.25">
      <c r="A5954" t="s">
        <v>0</v>
      </c>
      <c r="B5954" t="s">
        <v>2141</v>
      </c>
      <c r="C5954">
        <v>7513259</v>
      </c>
      <c r="D5954" s="2">
        <v>2958465</v>
      </c>
      <c r="E5954" s="2">
        <v>40742</v>
      </c>
      <c r="F5954" s="28">
        <v>149.5</v>
      </c>
      <c r="G5954" t="s">
        <v>2</v>
      </c>
    </row>
    <row r="5955" spans="1:7" x14ac:dyDescent="0.25">
      <c r="A5955" t="s">
        <v>0</v>
      </c>
      <c r="B5955" t="s">
        <v>2141</v>
      </c>
      <c r="C5955">
        <v>7513260</v>
      </c>
      <c r="D5955" s="2">
        <v>2958465</v>
      </c>
      <c r="E5955" s="2">
        <v>40742</v>
      </c>
      <c r="F5955" s="28">
        <v>149.5</v>
      </c>
      <c r="G5955" t="s">
        <v>2</v>
      </c>
    </row>
    <row r="5956" spans="1:7" x14ac:dyDescent="0.25">
      <c r="A5956" t="s">
        <v>0</v>
      </c>
      <c r="B5956" t="s">
        <v>2141</v>
      </c>
      <c r="C5956">
        <v>7513265</v>
      </c>
      <c r="D5956" s="2">
        <v>2958465</v>
      </c>
      <c r="E5956" s="2">
        <v>40742</v>
      </c>
      <c r="F5956" s="28">
        <v>2717</v>
      </c>
      <c r="G5956" t="s">
        <v>3</v>
      </c>
    </row>
    <row r="5957" spans="1:7" x14ac:dyDescent="0.25">
      <c r="A5957" t="s">
        <v>0</v>
      </c>
      <c r="B5957" t="s">
        <v>2141</v>
      </c>
      <c r="C5957">
        <v>7513267</v>
      </c>
      <c r="D5957" s="2">
        <v>2958465</v>
      </c>
      <c r="E5957" s="2">
        <v>40742</v>
      </c>
      <c r="F5957" s="28">
        <v>2725.45</v>
      </c>
      <c r="G5957" t="s">
        <v>3</v>
      </c>
    </row>
    <row r="5958" spans="1:7" x14ac:dyDescent="0.25">
      <c r="A5958" t="s">
        <v>0</v>
      </c>
      <c r="B5958" t="s">
        <v>2141</v>
      </c>
      <c r="C5958">
        <v>7513271</v>
      </c>
      <c r="D5958" s="2">
        <v>2958465</v>
      </c>
      <c r="E5958" s="2">
        <v>41071</v>
      </c>
      <c r="F5958" s="28">
        <v>151.19999999999999</v>
      </c>
      <c r="G5958" t="s">
        <v>18</v>
      </c>
    </row>
    <row r="5959" spans="1:7" x14ac:dyDescent="0.25">
      <c r="A5959" t="s">
        <v>0</v>
      </c>
      <c r="B5959" t="s">
        <v>2141</v>
      </c>
      <c r="C5959">
        <v>7513400</v>
      </c>
      <c r="D5959" s="2">
        <v>2958465</v>
      </c>
      <c r="E5959" s="2">
        <v>44305</v>
      </c>
      <c r="F5959" s="28">
        <v>194</v>
      </c>
      <c r="G5959" t="s">
        <v>18</v>
      </c>
    </row>
    <row r="5960" spans="1:7" x14ac:dyDescent="0.25">
      <c r="A5960" t="s">
        <v>0</v>
      </c>
      <c r="B5960" t="s">
        <v>2141</v>
      </c>
      <c r="C5960">
        <v>7513401</v>
      </c>
      <c r="D5960" s="2">
        <v>2958465</v>
      </c>
      <c r="E5960" s="2">
        <v>44305</v>
      </c>
      <c r="F5960" s="28">
        <v>194</v>
      </c>
      <c r="G5960" t="s">
        <v>18</v>
      </c>
    </row>
    <row r="5961" spans="1:7" x14ac:dyDescent="0.25">
      <c r="A5961" t="s">
        <v>0</v>
      </c>
      <c r="B5961" t="s">
        <v>2141</v>
      </c>
      <c r="C5961">
        <v>7513667</v>
      </c>
      <c r="D5961" s="2">
        <v>2958465</v>
      </c>
      <c r="E5961" s="2">
        <v>40742</v>
      </c>
      <c r="F5961" s="28">
        <v>70.849999999999994</v>
      </c>
      <c r="G5961" t="s">
        <v>5</v>
      </c>
    </row>
    <row r="5962" spans="1:7" x14ac:dyDescent="0.25">
      <c r="A5962" t="s">
        <v>0</v>
      </c>
      <c r="B5962" t="s">
        <v>2141</v>
      </c>
      <c r="C5962">
        <v>7513668</v>
      </c>
      <c r="D5962" s="2">
        <v>2958465</v>
      </c>
      <c r="E5962" s="2">
        <v>40742</v>
      </c>
      <c r="F5962" s="28">
        <v>70.849999999999994</v>
      </c>
      <c r="G5962" t="s">
        <v>5</v>
      </c>
    </row>
    <row r="5963" spans="1:7" x14ac:dyDescent="0.25">
      <c r="A5963" t="s">
        <v>0</v>
      </c>
      <c r="B5963" t="s">
        <v>2141</v>
      </c>
      <c r="C5963">
        <v>7513669</v>
      </c>
      <c r="D5963" s="2">
        <v>2958465</v>
      </c>
      <c r="E5963" s="2">
        <v>40742</v>
      </c>
      <c r="F5963" s="28">
        <v>137.80000000000001</v>
      </c>
      <c r="G5963" t="s">
        <v>2</v>
      </c>
    </row>
    <row r="5964" spans="1:7" x14ac:dyDescent="0.25">
      <c r="A5964" t="s">
        <v>0</v>
      </c>
      <c r="B5964" t="s">
        <v>2141</v>
      </c>
      <c r="C5964">
        <v>7513670</v>
      </c>
      <c r="D5964" s="2">
        <v>2958465</v>
      </c>
      <c r="E5964" s="2">
        <v>40753</v>
      </c>
      <c r="F5964" s="28">
        <v>137.80000000000001</v>
      </c>
      <c r="G5964" t="s">
        <v>5</v>
      </c>
    </row>
    <row r="5965" spans="1:7" x14ac:dyDescent="0.25">
      <c r="A5965" t="s">
        <v>0</v>
      </c>
      <c r="B5965" t="s">
        <v>2141</v>
      </c>
      <c r="C5965">
        <v>7513673</v>
      </c>
      <c r="D5965" s="2">
        <v>2958465</v>
      </c>
      <c r="E5965" s="2">
        <v>40742</v>
      </c>
      <c r="F5965" s="28">
        <v>72.150000000000006</v>
      </c>
      <c r="G5965" t="s">
        <v>2</v>
      </c>
    </row>
    <row r="5966" spans="1:7" x14ac:dyDescent="0.25">
      <c r="A5966" t="s">
        <v>0</v>
      </c>
      <c r="B5966" t="s">
        <v>2141</v>
      </c>
      <c r="C5966">
        <v>7513674</v>
      </c>
      <c r="D5966" s="2">
        <v>2958465</v>
      </c>
      <c r="E5966" s="2">
        <v>40742</v>
      </c>
      <c r="F5966" s="28">
        <v>72.150000000000006</v>
      </c>
      <c r="G5966" t="s">
        <v>2</v>
      </c>
    </row>
    <row r="5967" spans="1:7" x14ac:dyDescent="0.25">
      <c r="A5967" t="s">
        <v>0</v>
      </c>
      <c r="B5967" t="s">
        <v>2141</v>
      </c>
      <c r="C5967">
        <v>7513676</v>
      </c>
      <c r="D5967" s="2">
        <v>2958465</v>
      </c>
      <c r="E5967" s="2">
        <v>40742</v>
      </c>
      <c r="F5967" s="28">
        <v>70.849999999999994</v>
      </c>
      <c r="G5967" t="s">
        <v>2</v>
      </c>
    </row>
    <row r="5968" spans="1:7" x14ac:dyDescent="0.25">
      <c r="A5968" t="s">
        <v>0</v>
      </c>
      <c r="B5968" t="s">
        <v>2141</v>
      </c>
      <c r="C5968">
        <v>7513677</v>
      </c>
      <c r="D5968" s="2">
        <v>2958465</v>
      </c>
      <c r="E5968" s="2">
        <v>40742</v>
      </c>
      <c r="F5968" s="28">
        <v>70.849999999999994</v>
      </c>
      <c r="G5968" t="s">
        <v>2</v>
      </c>
    </row>
    <row r="5969" spans="1:7" x14ac:dyDescent="0.25">
      <c r="A5969" t="s">
        <v>0</v>
      </c>
      <c r="B5969" t="s">
        <v>2141</v>
      </c>
      <c r="C5969">
        <v>7513678</v>
      </c>
      <c r="D5969" s="2">
        <v>2958465</v>
      </c>
      <c r="E5969" s="2">
        <v>40742</v>
      </c>
      <c r="F5969" s="28">
        <v>63.7</v>
      </c>
      <c r="G5969" t="s">
        <v>2</v>
      </c>
    </row>
    <row r="5970" spans="1:7" x14ac:dyDescent="0.25">
      <c r="A5970" t="s">
        <v>0</v>
      </c>
      <c r="B5970" t="s">
        <v>2141</v>
      </c>
      <c r="C5970">
        <v>7513683</v>
      </c>
      <c r="D5970" s="2">
        <v>2958465</v>
      </c>
      <c r="E5970" s="2">
        <v>40742</v>
      </c>
      <c r="F5970" s="28">
        <v>140.4</v>
      </c>
      <c r="G5970" t="s">
        <v>2</v>
      </c>
    </row>
    <row r="5971" spans="1:7" x14ac:dyDescent="0.25">
      <c r="A5971" t="s">
        <v>0</v>
      </c>
      <c r="B5971" t="s">
        <v>2141</v>
      </c>
      <c r="C5971">
        <v>7513684</v>
      </c>
      <c r="D5971" s="2">
        <v>2958465</v>
      </c>
      <c r="E5971" s="2">
        <v>40742</v>
      </c>
      <c r="F5971" s="28">
        <v>140.4</v>
      </c>
      <c r="G5971" t="s">
        <v>2</v>
      </c>
    </row>
    <row r="5972" spans="1:7" x14ac:dyDescent="0.25">
      <c r="A5972" t="s">
        <v>0</v>
      </c>
      <c r="B5972" t="s">
        <v>2141</v>
      </c>
      <c r="C5972">
        <v>7513687</v>
      </c>
      <c r="D5972" s="2">
        <v>2958465</v>
      </c>
      <c r="E5972" s="2">
        <v>40742</v>
      </c>
      <c r="F5972" s="28">
        <v>137.80000000000001</v>
      </c>
      <c r="G5972" t="s">
        <v>2</v>
      </c>
    </row>
    <row r="5973" spans="1:7" x14ac:dyDescent="0.25">
      <c r="A5973" t="s">
        <v>0</v>
      </c>
      <c r="B5973" t="s">
        <v>2141</v>
      </c>
      <c r="C5973">
        <v>7513688</v>
      </c>
      <c r="D5973" s="2">
        <v>2958465</v>
      </c>
      <c r="E5973" s="2">
        <v>40742</v>
      </c>
      <c r="F5973" s="28">
        <v>137.80000000000001</v>
      </c>
      <c r="G5973" t="s">
        <v>2</v>
      </c>
    </row>
    <row r="5974" spans="1:7" x14ac:dyDescent="0.25">
      <c r="A5974" t="s">
        <v>0</v>
      </c>
      <c r="B5974" t="s">
        <v>2141</v>
      </c>
      <c r="C5974">
        <v>7513733</v>
      </c>
      <c r="D5974" s="2">
        <v>2958465</v>
      </c>
      <c r="E5974" s="2">
        <v>40742</v>
      </c>
      <c r="F5974" s="28">
        <v>656.5</v>
      </c>
      <c r="G5974" t="s">
        <v>2</v>
      </c>
    </row>
    <row r="5975" spans="1:7" x14ac:dyDescent="0.25">
      <c r="A5975" t="s">
        <v>0</v>
      </c>
      <c r="B5975" t="s">
        <v>2141</v>
      </c>
      <c r="C5975">
        <v>7513734</v>
      </c>
      <c r="D5975" s="2">
        <v>2958465</v>
      </c>
      <c r="E5975" s="2">
        <v>40742</v>
      </c>
      <c r="F5975" s="28">
        <v>656.5</v>
      </c>
      <c r="G5975" t="s">
        <v>2</v>
      </c>
    </row>
    <row r="5976" spans="1:7" x14ac:dyDescent="0.25">
      <c r="A5976" t="s">
        <v>0</v>
      </c>
      <c r="B5976" t="s">
        <v>2141</v>
      </c>
      <c r="C5976">
        <v>7513742</v>
      </c>
      <c r="D5976" s="2">
        <v>2958465</v>
      </c>
      <c r="E5976" s="2">
        <v>40742</v>
      </c>
      <c r="F5976" s="28">
        <v>1287</v>
      </c>
      <c r="G5976" t="s">
        <v>3</v>
      </c>
    </row>
    <row r="5977" spans="1:7" x14ac:dyDescent="0.25">
      <c r="A5977" t="s">
        <v>0</v>
      </c>
      <c r="B5977" t="s">
        <v>2141</v>
      </c>
      <c r="C5977">
        <v>7513751</v>
      </c>
      <c r="D5977" s="2">
        <v>2958465</v>
      </c>
      <c r="E5977" s="2">
        <v>40742</v>
      </c>
      <c r="F5977" s="28">
        <v>975</v>
      </c>
      <c r="G5977" t="s">
        <v>3</v>
      </c>
    </row>
    <row r="5978" spans="1:7" x14ac:dyDescent="0.25">
      <c r="A5978" t="s">
        <v>0</v>
      </c>
      <c r="B5978" t="s">
        <v>2141</v>
      </c>
      <c r="C5978">
        <v>7513756</v>
      </c>
      <c r="D5978" s="2">
        <v>2958465</v>
      </c>
      <c r="E5978" s="2">
        <v>40742</v>
      </c>
      <c r="F5978" s="28">
        <v>1917.5</v>
      </c>
      <c r="G5978" t="s">
        <v>3</v>
      </c>
    </row>
    <row r="5979" spans="1:7" x14ac:dyDescent="0.25">
      <c r="A5979" t="s">
        <v>0</v>
      </c>
      <c r="B5979" t="s">
        <v>2141</v>
      </c>
      <c r="C5979">
        <v>7513759</v>
      </c>
      <c r="D5979" s="2">
        <v>2958465</v>
      </c>
      <c r="E5979" s="2">
        <v>40742</v>
      </c>
      <c r="F5979" s="28">
        <v>126.75</v>
      </c>
      <c r="G5979" t="s">
        <v>2</v>
      </c>
    </row>
    <row r="5980" spans="1:7" x14ac:dyDescent="0.25">
      <c r="A5980" t="s">
        <v>0</v>
      </c>
      <c r="B5980" t="s">
        <v>2141</v>
      </c>
      <c r="C5980">
        <v>7513760</v>
      </c>
      <c r="D5980" s="2">
        <v>2958465</v>
      </c>
      <c r="E5980" s="2">
        <v>40742</v>
      </c>
      <c r="F5980" s="28">
        <v>126.75</v>
      </c>
      <c r="G5980" t="s">
        <v>2</v>
      </c>
    </row>
    <row r="5981" spans="1:7" x14ac:dyDescent="0.25">
      <c r="A5981" t="s">
        <v>0</v>
      </c>
      <c r="B5981" t="s">
        <v>2141</v>
      </c>
      <c r="C5981">
        <v>7513765</v>
      </c>
      <c r="D5981" s="2">
        <v>2958465</v>
      </c>
      <c r="E5981" s="2">
        <v>40742</v>
      </c>
      <c r="F5981" s="28">
        <v>2548</v>
      </c>
      <c r="G5981" t="s">
        <v>3</v>
      </c>
    </row>
    <row r="5982" spans="1:7" x14ac:dyDescent="0.25">
      <c r="A5982" t="s">
        <v>0</v>
      </c>
      <c r="B5982" t="s">
        <v>2141</v>
      </c>
      <c r="C5982">
        <v>7513767</v>
      </c>
      <c r="D5982" s="2">
        <v>2958465</v>
      </c>
      <c r="E5982" s="2">
        <v>40742</v>
      </c>
      <c r="F5982" s="28">
        <v>2548</v>
      </c>
      <c r="G5982" t="s">
        <v>3</v>
      </c>
    </row>
    <row r="5983" spans="1:7" x14ac:dyDescent="0.25">
      <c r="A5983" t="s">
        <v>0</v>
      </c>
      <c r="B5983" t="s">
        <v>2141</v>
      </c>
      <c r="C5983">
        <v>7514000</v>
      </c>
      <c r="D5983" s="2">
        <v>2958465</v>
      </c>
      <c r="E5983" s="2">
        <v>44713</v>
      </c>
      <c r="F5983" s="28">
        <v>190</v>
      </c>
      <c r="G5983" t="s">
        <v>18</v>
      </c>
    </row>
    <row r="5984" spans="1:7" x14ac:dyDescent="0.25">
      <c r="A5984" t="s">
        <v>0</v>
      </c>
      <c r="B5984" t="s">
        <v>2141</v>
      </c>
      <c r="C5984">
        <v>7514400</v>
      </c>
      <c r="D5984" s="2">
        <v>2958465</v>
      </c>
      <c r="E5984" s="2">
        <v>44713</v>
      </c>
      <c r="F5984" s="28">
        <v>194</v>
      </c>
      <c r="G5984" t="s">
        <v>18</v>
      </c>
    </row>
    <row r="5985" spans="1:7" x14ac:dyDescent="0.25">
      <c r="A5985" t="s">
        <v>0</v>
      </c>
      <c r="B5985" t="s">
        <v>2141</v>
      </c>
      <c r="C5985">
        <v>7514401</v>
      </c>
      <c r="D5985" s="2">
        <v>2958465</v>
      </c>
      <c r="E5985" s="2">
        <v>44713</v>
      </c>
      <c r="F5985" s="28">
        <v>194</v>
      </c>
      <c r="G5985" t="s">
        <v>18</v>
      </c>
    </row>
    <row r="5986" spans="1:7" x14ac:dyDescent="0.25">
      <c r="A5986" t="s">
        <v>0</v>
      </c>
      <c r="B5986" t="s">
        <v>2141</v>
      </c>
      <c r="C5986">
        <v>7514410</v>
      </c>
      <c r="D5986" s="2">
        <v>2958465</v>
      </c>
      <c r="E5986" s="2">
        <v>44713</v>
      </c>
      <c r="F5986" s="28">
        <v>194</v>
      </c>
      <c r="G5986" t="s">
        <v>18</v>
      </c>
    </row>
    <row r="5987" spans="1:7" x14ac:dyDescent="0.25">
      <c r="A5987" t="s">
        <v>0</v>
      </c>
      <c r="B5987" t="s">
        <v>2141</v>
      </c>
      <c r="C5987">
        <v>7515000</v>
      </c>
      <c r="D5987" s="2">
        <v>2958465</v>
      </c>
      <c r="E5987" s="2">
        <v>44713</v>
      </c>
      <c r="F5987" s="28">
        <v>247</v>
      </c>
      <c r="G5987" t="s">
        <v>18</v>
      </c>
    </row>
    <row r="5988" spans="1:7" x14ac:dyDescent="0.25">
      <c r="A5988" t="s">
        <v>0</v>
      </c>
      <c r="B5988" t="s">
        <v>2141</v>
      </c>
      <c r="C5988">
        <v>7515052</v>
      </c>
      <c r="D5988" s="2">
        <v>2958465</v>
      </c>
      <c r="E5988" s="2">
        <v>45536</v>
      </c>
      <c r="F5988" s="28">
        <v>3178.5</v>
      </c>
      <c r="G5988" t="s">
        <v>3</v>
      </c>
    </row>
    <row r="5989" spans="1:7" x14ac:dyDescent="0.25">
      <c r="A5989" t="s">
        <v>0</v>
      </c>
      <c r="B5989" t="s">
        <v>2141</v>
      </c>
      <c r="C5989">
        <v>7515183</v>
      </c>
      <c r="D5989" s="2">
        <v>2958465</v>
      </c>
      <c r="E5989" s="2">
        <v>45223</v>
      </c>
      <c r="F5989" s="28">
        <v>289.25</v>
      </c>
      <c r="G5989" t="s">
        <v>2</v>
      </c>
    </row>
    <row r="5990" spans="1:7" x14ac:dyDescent="0.25">
      <c r="A5990" t="s">
        <v>0</v>
      </c>
      <c r="B5990" t="s">
        <v>2141</v>
      </c>
      <c r="C5990">
        <v>7515184</v>
      </c>
      <c r="D5990" s="2">
        <v>2958465</v>
      </c>
      <c r="E5990" s="2">
        <v>45223</v>
      </c>
      <c r="F5990" s="28">
        <v>289.25</v>
      </c>
      <c r="G5990" t="s">
        <v>2</v>
      </c>
    </row>
    <row r="5991" spans="1:7" x14ac:dyDescent="0.25">
      <c r="A5991" t="s">
        <v>0</v>
      </c>
      <c r="B5991" t="s">
        <v>2141</v>
      </c>
      <c r="C5991">
        <v>7515233</v>
      </c>
      <c r="D5991" s="2">
        <v>2958465</v>
      </c>
      <c r="E5991" s="2">
        <v>45223</v>
      </c>
      <c r="F5991" s="28">
        <v>1316.25</v>
      </c>
      <c r="G5991" t="s">
        <v>2</v>
      </c>
    </row>
    <row r="5992" spans="1:7" x14ac:dyDescent="0.25">
      <c r="A5992" t="s">
        <v>0</v>
      </c>
      <c r="B5992" t="s">
        <v>2141</v>
      </c>
      <c r="C5992">
        <v>7515234</v>
      </c>
      <c r="D5992" s="2">
        <v>2958465</v>
      </c>
      <c r="E5992" s="2">
        <v>45223</v>
      </c>
      <c r="F5992" s="28">
        <v>1316.25</v>
      </c>
      <c r="G5992" t="s">
        <v>2</v>
      </c>
    </row>
    <row r="5993" spans="1:7" x14ac:dyDescent="0.25">
      <c r="A5993" t="s">
        <v>0</v>
      </c>
      <c r="B5993" t="s">
        <v>2141</v>
      </c>
      <c r="C5993">
        <v>7515240</v>
      </c>
      <c r="D5993" s="2">
        <v>2958465</v>
      </c>
      <c r="E5993" s="2">
        <v>45223</v>
      </c>
      <c r="F5993" s="28">
        <v>1316.25</v>
      </c>
      <c r="G5993" t="s">
        <v>2</v>
      </c>
    </row>
    <row r="5994" spans="1:7" x14ac:dyDescent="0.25">
      <c r="A5994" t="s">
        <v>0</v>
      </c>
      <c r="B5994" t="s">
        <v>2141</v>
      </c>
      <c r="C5994">
        <v>7515242</v>
      </c>
      <c r="D5994" s="2">
        <v>2958465</v>
      </c>
      <c r="E5994" s="2">
        <v>45223</v>
      </c>
      <c r="F5994" s="28">
        <v>2632.5</v>
      </c>
      <c r="G5994" t="s">
        <v>3</v>
      </c>
    </row>
    <row r="5995" spans="1:7" x14ac:dyDescent="0.25">
      <c r="A5995" t="s">
        <v>0</v>
      </c>
      <c r="B5995" t="s">
        <v>2141</v>
      </c>
      <c r="C5995">
        <v>7515245</v>
      </c>
      <c r="D5995" s="2">
        <v>2958465</v>
      </c>
      <c r="E5995" s="2">
        <v>45223</v>
      </c>
      <c r="F5995" s="28">
        <v>1316.25</v>
      </c>
      <c r="G5995" t="s">
        <v>2</v>
      </c>
    </row>
    <row r="5996" spans="1:7" x14ac:dyDescent="0.25">
      <c r="A5996" t="s">
        <v>0</v>
      </c>
      <c r="B5996" t="s">
        <v>2141</v>
      </c>
      <c r="C5996">
        <v>7515251</v>
      </c>
      <c r="D5996" s="2">
        <v>2958465</v>
      </c>
      <c r="E5996" s="2">
        <v>45223</v>
      </c>
      <c r="F5996" s="28">
        <v>1971.45</v>
      </c>
      <c r="G5996" t="s">
        <v>3</v>
      </c>
    </row>
    <row r="5997" spans="1:7" x14ac:dyDescent="0.25">
      <c r="A5997" t="s">
        <v>0</v>
      </c>
      <c r="B5997" t="s">
        <v>2141</v>
      </c>
      <c r="C5997">
        <v>7515263</v>
      </c>
      <c r="D5997" s="2">
        <v>2958465</v>
      </c>
      <c r="E5997" s="2">
        <v>45223</v>
      </c>
      <c r="F5997" s="28">
        <v>5167.5</v>
      </c>
      <c r="G5997" t="s">
        <v>3</v>
      </c>
    </row>
    <row r="5998" spans="1:7" x14ac:dyDescent="0.25">
      <c r="A5998" t="s">
        <v>0</v>
      </c>
      <c r="B5998" t="s">
        <v>2141</v>
      </c>
      <c r="C5998">
        <v>7515265</v>
      </c>
      <c r="D5998" s="2">
        <v>2958465</v>
      </c>
      <c r="E5998" s="2">
        <v>45223</v>
      </c>
      <c r="F5998" s="28">
        <v>5167.5</v>
      </c>
      <c r="G5998" t="s">
        <v>3</v>
      </c>
    </row>
    <row r="5999" spans="1:7" x14ac:dyDescent="0.25">
      <c r="A5999" t="s">
        <v>0</v>
      </c>
      <c r="B5999" t="s">
        <v>2141</v>
      </c>
      <c r="C5999">
        <v>7515269</v>
      </c>
      <c r="D5999" s="2">
        <v>2958465</v>
      </c>
      <c r="E5999" s="2">
        <v>45223</v>
      </c>
      <c r="F5999" s="28">
        <v>5167.5</v>
      </c>
      <c r="G5999" t="s">
        <v>3</v>
      </c>
    </row>
    <row r="6000" spans="1:7" x14ac:dyDescent="0.25">
      <c r="A6000" t="s">
        <v>0</v>
      </c>
      <c r="B6000" t="s">
        <v>2141</v>
      </c>
      <c r="C6000">
        <v>7515400</v>
      </c>
      <c r="D6000" s="2">
        <v>2958465</v>
      </c>
      <c r="E6000" s="2">
        <v>44713</v>
      </c>
      <c r="F6000" s="28">
        <v>251</v>
      </c>
      <c r="G6000" t="s">
        <v>18</v>
      </c>
    </row>
    <row r="6001" spans="1:7" x14ac:dyDescent="0.25">
      <c r="A6001" t="s">
        <v>0</v>
      </c>
      <c r="B6001" t="s">
        <v>2141</v>
      </c>
      <c r="C6001">
        <v>7515401</v>
      </c>
      <c r="D6001" s="2">
        <v>2958465</v>
      </c>
      <c r="E6001" s="2">
        <v>44713</v>
      </c>
      <c r="F6001" s="28">
        <v>251</v>
      </c>
      <c r="G6001" t="s">
        <v>18</v>
      </c>
    </row>
    <row r="6002" spans="1:7" x14ac:dyDescent="0.25">
      <c r="A6002" t="s">
        <v>0</v>
      </c>
      <c r="B6002" t="s">
        <v>2141</v>
      </c>
      <c r="C6002">
        <v>7515450</v>
      </c>
      <c r="D6002" s="2">
        <v>2958465</v>
      </c>
      <c r="E6002" s="2">
        <v>44713</v>
      </c>
      <c r="F6002" s="28">
        <v>251</v>
      </c>
      <c r="G6002" t="s">
        <v>19</v>
      </c>
    </row>
    <row r="6003" spans="1:7" x14ac:dyDescent="0.25">
      <c r="A6003" t="s">
        <v>0</v>
      </c>
      <c r="B6003" t="s">
        <v>2141</v>
      </c>
      <c r="C6003">
        <v>7515451</v>
      </c>
      <c r="D6003" s="2">
        <v>2958465</v>
      </c>
      <c r="E6003" s="2">
        <v>44713</v>
      </c>
      <c r="F6003" s="28">
        <v>251</v>
      </c>
      <c r="G6003" t="s">
        <v>19</v>
      </c>
    </row>
    <row r="6004" spans="1:7" x14ac:dyDescent="0.25">
      <c r="A6004" t="s">
        <v>0</v>
      </c>
      <c r="B6004" t="s">
        <v>2141</v>
      </c>
      <c r="C6004">
        <v>7515683</v>
      </c>
      <c r="D6004" s="2">
        <v>2958465</v>
      </c>
      <c r="E6004" s="2">
        <v>43344</v>
      </c>
      <c r="F6004" s="28">
        <v>181.35</v>
      </c>
      <c r="G6004" t="s">
        <v>2</v>
      </c>
    </row>
    <row r="6005" spans="1:7" x14ac:dyDescent="0.25">
      <c r="A6005" t="s">
        <v>0</v>
      </c>
      <c r="B6005" t="s">
        <v>2141</v>
      </c>
      <c r="C6005">
        <v>7515684</v>
      </c>
      <c r="D6005" s="2">
        <v>2958465</v>
      </c>
      <c r="E6005" s="2">
        <v>43349</v>
      </c>
      <c r="F6005" s="28">
        <v>181.35</v>
      </c>
      <c r="G6005" t="s">
        <v>2</v>
      </c>
    </row>
    <row r="6006" spans="1:7" x14ac:dyDescent="0.25">
      <c r="A6006" t="s">
        <v>0</v>
      </c>
      <c r="B6006" t="s">
        <v>2141</v>
      </c>
      <c r="C6006">
        <v>7515733</v>
      </c>
      <c r="D6006" s="2">
        <v>2958465</v>
      </c>
      <c r="E6006" s="2">
        <v>43344</v>
      </c>
      <c r="F6006" s="28">
        <v>881.4</v>
      </c>
      <c r="G6006" t="s">
        <v>2</v>
      </c>
    </row>
    <row r="6007" spans="1:7" x14ac:dyDescent="0.25">
      <c r="A6007" t="s">
        <v>0</v>
      </c>
      <c r="B6007" t="s">
        <v>2141</v>
      </c>
      <c r="C6007">
        <v>7515734</v>
      </c>
      <c r="D6007" s="2">
        <v>2958465</v>
      </c>
      <c r="E6007" s="2">
        <v>43349</v>
      </c>
      <c r="F6007" s="28">
        <v>881.4</v>
      </c>
      <c r="G6007" t="s">
        <v>2</v>
      </c>
    </row>
    <row r="6008" spans="1:7" x14ac:dyDescent="0.25">
      <c r="A6008" t="s">
        <v>0</v>
      </c>
      <c r="B6008" t="s">
        <v>2141</v>
      </c>
      <c r="C6008">
        <v>7515740</v>
      </c>
      <c r="D6008" s="2">
        <v>2958465</v>
      </c>
      <c r="E6008" s="2">
        <v>43344</v>
      </c>
      <c r="F6008" s="28">
        <v>881.4</v>
      </c>
      <c r="G6008" t="s">
        <v>2</v>
      </c>
    </row>
    <row r="6009" spans="1:7" x14ac:dyDescent="0.25">
      <c r="A6009" t="s">
        <v>0</v>
      </c>
      <c r="B6009" t="s">
        <v>2141</v>
      </c>
      <c r="C6009">
        <v>7515745</v>
      </c>
      <c r="D6009" s="2">
        <v>2958465</v>
      </c>
      <c r="E6009" s="2">
        <v>43344</v>
      </c>
      <c r="F6009" s="28">
        <v>881.4</v>
      </c>
      <c r="G6009" t="s">
        <v>2</v>
      </c>
    </row>
    <row r="6010" spans="1:7" x14ac:dyDescent="0.25">
      <c r="A6010" t="s">
        <v>0</v>
      </c>
      <c r="B6010" t="s">
        <v>2141</v>
      </c>
      <c r="C6010">
        <v>7515765</v>
      </c>
      <c r="D6010" s="2">
        <v>2958465</v>
      </c>
      <c r="E6010" s="2">
        <v>43349</v>
      </c>
      <c r="F6010" s="28">
        <v>3454.75</v>
      </c>
      <c r="G6010" t="s">
        <v>3</v>
      </c>
    </row>
    <row r="6011" spans="1:7" x14ac:dyDescent="0.25">
      <c r="A6011" t="s">
        <v>0</v>
      </c>
      <c r="B6011" t="s">
        <v>2141</v>
      </c>
      <c r="C6011">
        <v>7515769</v>
      </c>
      <c r="D6011" s="2">
        <v>2958465</v>
      </c>
      <c r="E6011" s="2">
        <v>43344</v>
      </c>
      <c r="F6011" s="28">
        <v>3454.75</v>
      </c>
      <c r="G6011" t="s">
        <v>3</v>
      </c>
    </row>
    <row r="6012" spans="1:7" x14ac:dyDescent="0.25">
      <c r="A6012" t="s">
        <v>0</v>
      </c>
      <c r="B6012" t="s">
        <v>2141</v>
      </c>
      <c r="C6012">
        <v>7518000</v>
      </c>
      <c r="D6012" s="2">
        <v>2958465</v>
      </c>
      <c r="E6012" s="2">
        <v>43344</v>
      </c>
      <c r="F6012" s="28">
        <v>171</v>
      </c>
      <c r="G6012" t="s">
        <v>18</v>
      </c>
    </row>
    <row r="6013" spans="1:7" x14ac:dyDescent="0.25">
      <c r="A6013" t="s">
        <v>0</v>
      </c>
      <c r="B6013" t="s">
        <v>2141</v>
      </c>
      <c r="C6013">
        <v>7518400</v>
      </c>
      <c r="D6013" s="2">
        <v>2958465</v>
      </c>
      <c r="E6013" s="2">
        <v>44305</v>
      </c>
      <c r="F6013" s="28">
        <v>175</v>
      </c>
      <c r="G6013" t="s">
        <v>18</v>
      </c>
    </row>
    <row r="6014" spans="1:7" x14ac:dyDescent="0.25">
      <c r="A6014" t="s">
        <v>0</v>
      </c>
      <c r="B6014" t="s">
        <v>2141</v>
      </c>
      <c r="C6014">
        <v>7518401</v>
      </c>
      <c r="D6014" s="2">
        <v>2958465</v>
      </c>
      <c r="E6014" s="2">
        <v>44305</v>
      </c>
      <c r="F6014" s="28">
        <v>175</v>
      </c>
      <c r="G6014" t="s">
        <v>18</v>
      </c>
    </row>
    <row r="6015" spans="1:7" x14ac:dyDescent="0.25">
      <c r="A6015" t="s">
        <v>0</v>
      </c>
      <c r="B6015" t="s">
        <v>2141</v>
      </c>
      <c r="C6015">
        <v>7521000</v>
      </c>
      <c r="D6015" s="2">
        <v>2958465</v>
      </c>
      <c r="E6015" s="2">
        <v>44305</v>
      </c>
      <c r="F6015" s="28">
        <v>202</v>
      </c>
      <c r="G6015" t="s">
        <v>18</v>
      </c>
    </row>
    <row r="6016" spans="1:7" x14ac:dyDescent="0.25">
      <c r="A6016" t="s">
        <v>0</v>
      </c>
      <c r="B6016" t="s">
        <v>2141</v>
      </c>
      <c r="C6016">
        <v>7521263</v>
      </c>
      <c r="D6016" s="2">
        <v>2958465</v>
      </c>
      <c r="E6016" s="2">
        <v>44764</v>
      </c>
      <c r="F6016" s="28">
        <v>3575</v>
      </c>
      <c r="G6016" t="s">
        <v>3</v>
      </c>
    </row>
    <row r="6017" spans="1:7" x14ac:dyDescent="0.25">
      <c r="A6017" t="s">
        <v>0</v>
      </c>
      <c r="B6017" t="s">
        <v>2141</v>
      </c>
      <c r="C6017">
        <v>7521265</v>
      </c>
      <c r="D6017" s="2">
        <v>2958465</v>
      </c>
      <c r="E6017" s="2">
        <v>44764</v>
      </c>
      <c r="F6017" s="28">
        <v>3575</v>
      </c>
      <c r="G6017" t="s">
        <v>3</v>
      </c>
    </row>
    <row r="6018" spans="1:7" x14ac:dyDescent="0.25">
      <c r="A6018" t="s">
        <v>0</v>
      </c>
      <c r="B6018" t="s">
        <v>2141</v>
      </c>
      <c r="C6018">
        <v>7521400</v>
      </c>
      <c r="D6018" s="2">
        <v>2958465</v>
      </c>
      <c r="E6018" s="2">
        <v>44305</v>
      </c>
      <c r="F6018" s="28">
        <v>206</v>
      </c>
      <c r="G6018" t="s">
        <v>18</v>
      </c>
    </row>
    <row r="6019" spans="1:7" x14ac:dyDescent="0.25">
      <c r="A6019" t="s">
        <v>0</v>
      </c>
      <c r="B6019" t="s">
        <v>2141</v>
      </c>
      <c r="C6019">
        <v>7521401</v>
      </c>
      <c r="D6019" s="2">
        <v>2958465</v>
      </c>
      <c r="E6019" s="2">
        <v>44305</v>
      </c>
      <c r="F6019" s="28">
        <v>206</v>
      </c>
      <c r="G6019" t="s">
        <v>18</v>
      </c>
    </row>
    <row r="6020" spans="1:7" x14ac:dyDescent="0.25">
      <c r="A6020" t="s">
        <v>0</v>
      </c>
      <c r="B6020" t="s">
        <v>2141</v>
      </c>
      <c r="C6020">
        <v>7521765</v>
      </c>
      <c r="D6020" s="2">
        <v>2958465</v>
      </c>
      <c r="E6020" s="2">
        <v>43344</v>
      </c>
      <c r="F6020" s="28">
        <v>2665</v>
      </c>
      <c r="G6020" t="s">
        <v>3</v>
      </c>
    </row>
    <row r="6021" spans="1:7" x14ac:dyDescent="0.25">
      <c r="A6021" t="s">
        <v>0</v>
      </c>
      <c r="B6021" t="s">
        <v>2141</v>
      </c>
      <c r="C6021">
        <v>7522000</v>
      </c>
      <c r="D6021" s="2">
        <v>2958465</v>
      </c>
      <c r="E6021" s="2">
        <v>44256</v>
      </c>
      <c r="F6021" s="28">
        <v>188</v>
      </c>
      <c r="G6021" t="s">
        <v>18</v>
      </c>
    </row>
    <row r="6022" spans="1:7" x14ac:dyDescent="0.25">
      <c r="A6022" t="s">
        <v>0</v>
      </c>
      <c r="B6022" t="s">
        <v>2141</v>
      </c>
      <c r="C6022">
        <v>7522173</v>
      </c>
      <c r="D6022" s="2">
        <v>2958465</v>
      </c>
      <c r="E6022" s="2">
        <v>45223</v>
      </c>
      <c r="F6022" s="28">
        <v>110.5</v>
      </c>
      <c r="G6022" t="s">
        <v>2</v>
      </c>
    </row>
    <row r="6023" spans="1:7" x14ac:dyDescent="0.25">
      <c r="A6023" t="s">
        <v>0</v>
      </c>
      <c r="B6023" t="s">
        <v>2141</v>
      </c>
      <c r="C6023">
        <v>7522174</v>
      </c>
      <c r="D6023" s="2">
        <v>2958465</v>
      </c>
      <c r="E6023" s="2">
        <v>45223</v>
      </c>
      <c r="F6023" s="28">
        <v>110.5</v>
      </c>
      <c r="G6023" t="s">
        <v>2</v>
      </c>
    </row>
    <row r="6024" spans="1:7" x14ac:dyDescent="0.25">
      <c r="A6024" t="s">
        <v>0</v>
      </c>
      <c r="B6024" t="s">
        <v>2141</v>
      </c>
      <c r="C6024">
        <v>7522183</v>
      </c>
      <c r="D6024" s="2">
        <v>2958465</v>
      </c>
      <c r="E6024" s="2">
        <v>45223</v>
      </c>
      <c r="F6024" s="28">
        <v>204.75</v>
      </c>
      <c r="G6024" t="s">
        <v>2</v>
      </c>
    </row>
    <row r="6025" spans="1:7" x14ac:dyDescent="0.25">
      <c r="A6025" t="s">
        <v>0</v>
      </c>
      <c r="B6025" t="s">
        <v>2141</v>
      </c>
      <c r="C6025">
        <v>7522184</v>
      </c>
      <c r="D6025" s="2">
        <v>2958465</v>
      </c>
      <c r="E6025" s="2">
        <v>45223</v>
      </c>
      <c r="F6025" s="28">
        <v>204.75</v>
      </c>
      <c r="G6025" t="s">
        <v>2</v>
      </c>
    </row>
    <row r="6026" spans="1:7" x14ac:dyDescent="0.25">
      <c r="A6026" t="s">
        <v>0</v>
      </c>
      <c r="B6026" t="s">
        <v>2141</v>
      </c>
      <c r="C6026">
        <v>7522211</v>
      </c>
      <c r="D6026" s="2">
        <v>2958465</v>
      </c>
      <c r="E6026" s="2">
        <v>45223</v>
      </c>
      <c r="F6026" s="28">
        <v>697.45</v>
      </c>
      <c r="G6026" t="s">
        <v>2</v>
      </c>
    </row>
    <row r="6027" spans="1:7" x14ac:dyDescent="0.25">
      <c r="A6027" t="s">
        <v>0</v>
      </c>
      <c r="B6027" t="s">
        <v>2141</v>
      </c>
      <c r="C6027">
        <v>7522213</v>
      </c>
      <c r="D6027" s="2">
        <v>2958465</v>
      </c>
      <c r="E6027" s="2">
        <v>45223</v>
      </c>
      <c r="F6027" s="28">
        <v>697.45</v>
      </c>
      <c r="G6027" t="s">
        <v>2</v>
      </c>
    </row>
    <row r="6028" spans="1:7" x14ac:dyDescent="0.25">
      <c r="A6028" t="s">
        <v>0</v>
      </c>
      <c r="B6028" t="s">
        <v>2141</v>
      </c>
      <c r="C6028">
        <v>7522233</v>
      </c>
      <c r="D6028" s="2">
        <v>2958465</v>
      </c>
      <c r="E6028" s="2">
        <v>45223</v>
      </c>
      <c r="F6028" s="28">
        <v>1023.75</v>
      </c>
      <c r="G6028" t="s">
        <v>2</v>
      </c>
    </row>
    <row r="6029" spans="1:7" x14ac:dyDescent="0.25">
      <c r="A6029" t="s">
        <v>0</v>
      </c>
      <c r="B6029" t="s">
        <v>2141</v>
      </c>
      <c r="C6029">
        <v>7522234</v>
      </c>
      <c r="D6029" s="2">
        <v>2958465</v>
      </c>
      <c r="E6029" s="2">
        <v>45223</v>
      </c>
      <c r="F6029" s="28">
        <v>1023.75</v>
      </c>
      <c r="G6029" t="s">
        <v>2</v>
      </c>
    </row>
    <row r="6030" spans="1:7" x14ac:dyDescent="0.25">
      <c r="A6030" t="s">
        <v>0</v>
      </c>
      <c r="B6030" t="s">
        <v>2141</v>
      </c>
      <c r="C6030">
        <v>7522400</v>
      </c>
      <c r="D6030" s="2">
        <v>2958465</v>
      </c>
      <c r="E6030" s="2">
        <v>44305</v>
      </c>
      <c r="F6030" s="28">
        <v>192</v>
      </c>
      <c r="G6030" t="s">
        <v>18</v>
      </c>
    </row>
    <row r="6031" spans="1:7" x14ac:dyDescent="0.25">
      <c r="A6031" t="s">
        <v>0</v>
      </c>
      <c r="B6031" t="s">
        <v>2141</v>
      </c>
      <c r="C6031">
        <v>7522401</v>
      </c>
      <c r="D6031" s="2">
        <v>2958465</v>
      </c>
      <c r="E6031" s="2">
        <v>44305</v>
      </c>
      <c r="F6031" s="28">
        <v>192</v>
      </c>
      <c r="G6031" t="s">
        <v>18</v>
      </c>
    </row>
    <row r="6032" spans="1:7" x14ac:dyDescent="0.25">
      <c r="A6032" t="s">
        <v>0</v>
      </c>
      <c r="B6032" t="s">
        <v>2141</v>
      </c>
      <c r="C6032">
        <v>7522673</v>
      </c>
      <c r="D6032" s="2">
        <v>2958465</v>
      </c>
      <c r="E6032" s="2">
        <v>43344</v>
      </c>
      <c r="F6032" s="28">
        <v>78</v>
      </c>
      <c r="G6032" t="s">
        <v>2</v>
      </c>
    </row>
    <row r="6033" spans="1:7" x14ac:dyDescent="0.25">
      <c r="A6033" t="s">
        <v>0</v>
      </c>
      <c r="B6033" t="s">
        <v>2141</v>
      </c>
      <c r="C6033">
        <v>7522674</v>
      </c>
      <c r="D6033" s="2">
        <v>2958465</v>
      </c>
      <c r="E6033" s="2">
        <v>43344</v>
      </c>
      <c r="F6033" s="28">
        <v>78</v>
      </c>
      <c r="G6033" t="s">
        <v>2</v>
      </c>
    </row>
    <row r="6034" spans="1:7" x14ac:dyDescent="0.25">
      <c r="A6034" t="s">
        <v>0</v>
      </c>
      <c r="B6034" t="s">
        <v>2141</v>
      </c>
      <c r="C6034">
        <v>7522683</v>
      </c>
      <c r="D6034" s="2">
        <v>2958465</v>
      </c>
      <c r="E6034" s="2">
        <v>43344</v>
      </c>
      <c r="F6034" s="28">
        <v>144.30000000000001</v>
      </c>
      <c r="G6034" t="s">
        <v>2</v>
      </c>
    </row>
    <row r="6035" spans="1:7" x14ac:dyDescent="0.25">
      <c r="A6035" t="s">
        <v>0</v>
      </c>
      <c r="B6035" t="s">
        <v>2141</v>
      </c>
      <c r="C6035">
        <v>7522684</v>
      </c>
      <c r="D6035" s="2">
        <v>2958465</v>
      </c>
      <c r="E6035" s="2">
        <v>43344</v>
      </c>
      <c r="F6035" s="28">
        <v>144.30000000000001</v>
      </c>
      <c r="G6035" t="s">
        <v>2</v>
      </c>
    </row>
    <row r="6036" spans="1:7" x14ac:dyDescent="0.25">
      <c r="A6036" t="s">
        <v>0</v>
      </c>
      <c r="B6036" t="s">
        <v>2141</v>
      </c>
      <c r="C6036">
        <v>7522711</v>
      </c>
      <c r="D6036" s="2">
        <v>2958465</v>
      </c>
      <c r="E6036" s="2">
        <v>43344</v>
      </c>
      <c r="F6036" s="28">
        <v>496.6</v>
      </c>
      <c r="G6036" t="s">
        <v>2</v>
      </c>
    </row>
    <row r="6037" spans="1:7" x14ac:dyDescent="0.25">
      <c r="A6037" t="s">
        <v>0</v>
      </c>
      <c r="B6037" t="s">
        <v>2141</v>
      </c>
      <c r="C6037">
        <v>7522713</v>
      </c>
      <c r="D6037" s="2">
        <v>2958465</v>
      </c>
      <c r="E6037" s="2">
        <v>43344</v>
      </c>
      <c r="F6037" s="28">
        <v>496.6</v>
      </c>
      <c r="G6037" t="s">
        <v>2</v>
      </c>
    </row>
    <row r="6038" spans="1:7" x14ac:dyDescent="0.25">
      <c r="A6038" t="s">
        <v>0</v>
      </c>
      <c r="B6038" t="s">
        <v>2141</v>
      </c>
      <c r="C6038">
        <v>7522733</v>
      </c>
      <c r="D6038" s="2">
        <v>2958465</v>
      </c>
      <c r="E6038" s="2">
        <v>43344</v>
      </c>
      <c r="F6038" s="28">
        <v>699.4</v>
      </c>
      <c r="G6038" t="s">
        <v>2</v>
      </c>
    </row>
    <row r="6039" spans="1:7" x14ac:dyDescent="0.25">
      <c r="A6039" t="s">
        <v>0</v>
      </c>
      <c r="B6039" t="s">
        <v>2141</v>
      </c>
      <c r="C6039">
        <v>7522734</v>
      </c>
      <c r="D6039" s="2">
        <v>2958465</v>
      </c>
      <c r="E6039" s="2">
        <v>43344</v>
      </c>
      <c r="F6039" s="28">
        <v>699.4</v>
      </c>
      <c r="G6039" t="s">
        <v>2</v>
      </c>
    </row>
    <row r="6040" spans="1:7" x14ac:dyDescent="0.25">
      <c r="A6040" t="s">
        <v>0</v>
      </c>
      <c r="B6040" t="s">
        <v>2141</v>
      </c>
      <c r="C6040">
        <v>7523000</v>
      </c>
      <c r="D6040" s="2">
        <v>2958465</v>
      </c>
      <c r="E6040" s="2">
        <v>45783</v>
      </c>
      <c r="F6040" s="28">
        <v>172</v>
      </c>
      <c r="G6040" t="s">
        <v>18</v>
      </c>
    </row>
    <row r="6041" spans="1:7" x14ac:dyDescent="0.25">
      <c r="A6041" t="s">
        <v>0</v>
      </c>
      <c r="B6041" t="s">
        <v>2141</v>
      </c>
      <c r="C6041">
        <v>7523400</v>
      </c>
      <c r="D6041" s="2">
        <v>2958465</v>
      </c>
      <c r="E6041" s="2">
        <v>45783</v>
      </c>
      <c r="F6041" s="28">
        <v>176</v>
      </c>
      <c r="G6041" t="s">
        <v>18</v>
      </c>
    </row>
    <row r="6042" spans="1:7" x14ac:dyDescent="0.25">
      <c r="A6042" t="s">
        <v>0</v>
      </c>
      <c r="B6042" t="s">
        <v>2141</v>
      </c>
      <c r="C6042">
        <v>7523401</v>
      </c>
      <c r="D6042" s="2">
        <v>2958465</v>
      </c>
      <c r="E6042" s="2">
        <v>45783</v>
      </c>
      <c r="F6042" s="28">
        <v>176</v>
      </c>
      <c r="G6042" t="s">
        <v>18</v>
      </c>
    </row>
    <row r="6043" spans="1:7" x14ac:dyDescent="0.25">
      <c r="A6043" t="s">
        <v>0</v>
      </c>
      <c r="B6043" t="s">
        <v>2141</v>
      </c>
      <c r="C6043">
        <v>7524000</v>
      </c>
      <c r="D6043" s="2">
        <v>2958465</v>
      </c>
      <c r="E6043" s="2">
        <v>44713</v>
      </c>
      <c r="F6043" s="28">
        <v>506</v>
      </c>
      <c r="G6043" t="s">
        <v>18</v>
      </c>
    </row>
    <row r="6044" spans="1:7" x14ac:dyDescent="0.25">
      <c r="A6044" t="s">
        <v>0</v>
      </c>
      <c r="B6044" t="s">
        <v>2141</v>
      </c>
      <c r="C6044">
        <v>7524288</v>
      </c>
      <c r="D6044" s="2">
        <v>2958465</v>
      </c>
      <c r="E6044" s="2">
        <v>45618</v>
      </c>
      <c r="F6044" s="28">
        <v>560</v>
      </c>
      <c r="G6044" t="s">
        <v>18</v>
      </c>
    </row>
    <row r="6045" spans="1:7" x14ac:dyDescent="0.25">
      <c r="A6045" t="s">
        <v>0</v>
      </c>
      <c r="B6045" t="s">
        <v>2141</v>
      </c>
      <c r="C6045">
        <v>7524400</v>
      </c>
      <c r="D6045" s="2">
        <v>2958465</v>
      </c>
      <c r="E6045" s="2">
        <v>44713</v>
      </c>
      <c r="F6045" s="28">
        <v>510</v>
      </c>
      <c r="G6045" t="s">
        <v>18</v>
      </c>
    </row>
    <row r="6046" spans="1:7" x14ac:dyDescent="0.25">
      <c r="A6046" t="s">
        <v>0</v>
      </c>
      <c r="B6046" t="s">
        <v>2141</v>
      </c>
      <c r="C6046">
        <v>7524401</v>
      </c>
      <c r="D6046" s="2">
        <v>2958465</v>
      </c>
      <c r="E6046" s="2">
        <v>44713</v>
      </c>
      <c r="F6046" s="28">
        <v>510</v>
      </c>
      <c r="G6046" t="s">
        <v>18</v>
      </c>
    </row>
    <row r="6047" spans="1:7" x14ac:dyDescent="0.25">
      <c r="A6047" t="s">
        <v>0</v>
      </c>
      <c r="B6047" t="s">
        <v>2141</v>
      </c>
      <c r="C6047">
        <v>7525000</v>
      </c>
      <c r="D6047" s="2">
        <v>2958465</v>
      </c>
      <c r="E6047" s="2">
        <v>44713</v>
      </c>
      <c r="F6047" s="28">
        <v>391</v>
      </c>
      <c r="G6047" t="s">
        <v>18</v>
      </c>
    </row>
    <row r="6048" spans="1:7" x14ac:dyDescent="0.25">
      <c r="A6048" t="s">
        <v>0</v>
      </c>
      <c r="B6048" t="s">
        <v>2141</v>
      </c>
      <c r="C6048">
        <v>7525400</v>
      </c>
      <c r="D6048" s="2">
        <v>2958465</v>
      </c>
      <c r="E6048" s="2">
        <v>44713</v>
      </c>
      <c r="F6048" s="28">
        <v>395</v>
      </c>
      <c r="G6048" t="s">
        <v>18</v>
      </c>
    </row>
    <row r="6049" spans="1:7" x14ac:dyDescent="0.25">
      <c r="A6049" t="s">
        <v>0</v>
      </c>
      <c r="B6049" t="s">
        <v>2141</v>
      </c>
      <c r="C6049">
        <v>7525401</v>
      </c>
      <c r="D6049" s="2">
        <v>2958465</v>
      </c>
      <c r="E6049" s="2">
        <v>44713</v>
      </c>
      <c r="F6049" s="28">
        <v>395</v>
      </c>
      <c r="G6049" t="s">
        <v>18</v>
      </c>
    </row>
    <row r="6050" spans="1:7" x14ac:dyDescent="0.25">
      <c r="A6050" t="s">
        <v>0</v>
      </c>
      <c r="B6050" t="s">
        <v>2141</v>
      </c>
      <c r="C6050">
        <v>7526000</v>
      </c>
      <c r="D6050" s="2">
        <v>2958465</v>
      </c>
      <c r="E6050" s="2">
        <v>45783</v>
      </c>
      <c r="F6050" s="28">
        <v>181</v>
      </c>
      <c r="G6050" t="s">
        <v>18</v>
      </c>
    </row>
    <row r="6051" spans="1:7" x14ac:dyDescent="0.25">
      <c r="A6051" t="s">
        <v>0</v>
      </c>
      <c r="B6051" t="s">
        <v>2141</v>
      </c>
      <c r="C6051">
        <v>7526400</v>
      </c>
      <c r="D6051" s="2">
        <v>2958465</v>
      </c>
      <c r="E6051" s="2">
        <v>45783</v>
      </c>
      <c r="F6051" s="28">
        <v>185</v>
      </c>
      <c r="G6051" t="s">
        <v>18</v>
      </c>
    </row>
    <row r="6052" spans="1:7" x14ac:dyDescent="0.25">
      <c r="A6052" t="s">
        <v>0</v>
      </c>
      <c r="B6052" t="s">
        <v>2141</v>
      </c>
      <c r="C6052">
        <v>7526401</v>
      </c>
      <c r="D6052" s="2">
        <v>2958465</v>
      </c>
      <c r="E6052" s="2">
        <v>45783</v>
      </c>
      <c r="F6052" s="28">
        <v>185</v>
      </c>
      <c r="G6052" t="s">
        <v>18</v>
      </c>
    </row>
    <row r="6053" spans="1:7" x14ac:dyDescent="0.25">
      <c r="A6053" t="s">
        <v>0</v>
      </c>
      <c r="B6053" t="s">
        <v>2141</v>
      </c>
      <c r="C6053">
        <v>7527000</v>
      </c>
      <c r="D6053" s="2">
        <v>2958465</v>
      </c>
      <c r="E6053" s="2">
        <v>44305</v>
      </c>
      <c r="F6053" s="28">
        <v>199</v>
      </c>
      <c r="G6053" t="s">
        <v>18</v>
      </c>
    </row>
    <row r="6054" spans="1:7" x14ac:dyDescent="0.25">
      <c r="A6054" t="s">
        <v>0</v>
      </c>
      <c r="B6054" t="s">
        <v>2141</v>
      </c>
      <c r="C6054">
        <v>7527400</v>
      </c>
      <c r="D6054" s="2">
        <v>2958465</v>
      </c>
      <c r="E6054" s="2">
        <v>44305</v>
      </c>
      <c r="F6054" s="28">
        <v>203</v>
      </c>
      <c r="G6054" t="s">
        <v>18</v>
      </c>
    </row>
    <row r="6055" spans="1:7" x14ac:dyDescent="0.25">
      <c r="A6055" t="s">
        <v>0</v>
      </c>
      <c r="B6055" t="s">
        <v>2141</v>
      </c>
      <c r="C6055">
        <v>7527401</v>
      </c>
      <c r="D6055" s="2">
        <v>2958465</v>
      </c>
      <c r="E6055" s="2">
        <v>44305</v>
      </c>
      <c r="F6055" s="28">
        <v>203</v>
      </c>
      <c r="G6055" t="s">
        <v>18</v>
      </c>
    </row>
    <row r="6056" spans="1:7" x14ac:dyDescent="0.25">
      <c r="A6056" t="s">
        <v>0</v>
      </c>
      <c r="B6056" t="s">
        <v>2141</v>
      </c>
      <c r="C6056">
        <v>7528000</v>
      </c>
      <c r="D6056" s="2">
        <v>2958465</v>
      </c>
      <c r="E6056" s="2">
        <v>44305</v>
      </c>
      <c r="F6056" s="28">
        <v>229</v>
      </c>
      <c r="G6056" t="s">
        <v>18</v>
      </c>
    </row>
    <row r="6057" spans="1:7" x14ac:dyDescent="0.25">
      <c r="A6057" t="s">
        <v>0</v>
      </c>
      <c r="B6057" t="s">
        <v>2141</v>
      </c>
      <c r="C6057">
        <v>7528400</v>
      </c>
      <c r="D6057" s="2">
        <v>2958465</v>
      </c>
      <c r="E6057" s="2">
        <v>44305</v>
      </c>
      <c r="F6057" s="28">
        <v>233</v>
      </c>
      <c r="G6057" t="s">
        <v>18</v>
      </c>
    </row>
    <row r="6058" spans="1:7" x14ac:dyDescent="0.25">
      <c r="A6058" t="s">
        <v>0</v>
      </c>
      <c r="B6058" t="s">
        <v>2141</v>
      </c>
      <c r="C6058">
        <v>7528401</v>
      </c>
      <c r="D6058" s="2">
        <v>2958465</v>
      </c>
      <c r="E6058" s="2">
        <v>44305</v>
      </c>
      <c r="F6058" s="28">
        <v>233</v>
      </c>
      <c r="G6058" t="s">
        <v>18</v>
      </c>
    </row>
    <row r="6059" spans="1:7" x14ac:dyDescent="0.25">
      <c r="A6059" t="s">
        <v>0</v>
      </c>
      <c r="B6059" t="s">
        <v>2141</v>
      </c>
      <c r="C6059">
        <v>7528450</v>
      </c>
      <c r="D6059" s="2">
        <v>2958465</v>
      </c>
      <c r="E6059" s="2">
        <v>44305</v>
      </c>
      <c r="F6059" s="28">
        <v>233</v>
      </c>
      <c r="G6059" t="s">
        <v>19</v>
      </c>
    </row>
    <row r="6060" spans="1:7" x14ac:dyDescent="0.25">
      <c r="A6060" t="s">
        <v>0</v>
      </c>
      <c r="B6060" t="s">
        <v>2141</v>
      </c>
      <c r="C6060">
        <v>7528455</v>
      </c>
      <c r="D6060" s="2">
        <v>2958465</v>
      </c>
      <c r="E6060" s="2">
        <v>44305</v>
      </c>
      <c r="F6060" s="28">
        <v>233</v>
      </c>
      <c r="G6060" t="s">
        <v>19</v>
      </c>
    </row>
    <row r="6061" spans="1:7" x14ac:dyDescent="0.25">
      <c r="A6061" t="s">
        <v>0</v>
      </c>
      <c r="B6061" t="s">
        <v>2141</v>
      </c>
      <c r="C6061">
        <v>7530000</v>
      </c>
      <c r="D6061" s="2">
        <v>2958465</v>
      </c>
      <c r="E6061" s="2">
        <v>44305</v>
      </c>
      <c r="F6061" s="28">
        <v>196</v>
      </c>
      <c r="G6061" t="s">
        <v>18</v>
      </c>
    </row>
    <row r="6062" spans="1:7" x14ac:dyDescent="0.25">
      <c r="A6062" t="s">
        <v>0</v>
      </c>
      <c r="B6062" t="s">
        <v>2141</v>
      </c>
      <c r="C6062">
        <v>7530224</v>
      </c>
      <c r="D6062" s="2">
        <v>2958465</v>
      </c>
      <c r="E6062" s="2">
        <v>45223</v>
      </c>
      <c r="F6062" s="28">
        <v>258.7</v>
      </c>
      <c r="G6062" t="s">
        <v>2</v>
      </c>
    </row>
    <row r="6063" spans="1:7" x14ac:dyDescent="0.25">
      <c r="A6063" t="s">
        <v>0</v>
      </c>
      <c r="B6063" t="s">
        <v>2141</v>
      </c>
      <c r="C6063">
        <v>7530225</v>
      </c>
      <c r="D6063" s="2">
        <v>2958465</v>
      </c>
      <c r="E6063" s="2">
        <v>45223</v>
      </c>
      <c r="F6063" s="28">
        <v>258.7</v>
      </c>
      <c r="G6063" t="s">
        <v>2</v>
      </c>
    </row>
    <row r="6064" spans="1:7" x14ac:dyDescent="0.25">
      <c r="A6064" t="s">
        <v>0</v>
      </c>
      <c r="B6064" t="s">
        <v>2141</v>
      </c>
      <c r="C6064">
        <v>7530227</v>
      </c>
      <c r="D6064" s="2">
        <v>2958465</v>
      </c>
      <c r="E6064" s="2">
        <v>44764</v>
      </c>
      <c r="F6064" s="28">
        <v>245.7</v>
      </c>
      <c r="G6064" t="s">
        <v>2</v>
      </c>
    </row>
    <row r="6065" spans="1:7" x14ac:dyDescent="0.25">
      <c r="A6065" t="s">
        <v>0</v>
      </c>
      <c r="B6065" t="s">
        <v>2141</v>
      </c>
      <c r="C6065">
        <v>7530228</v>
      </c>
      <c r="D6065" s="2">
        <v>2958465</v>
      </c>
      <c r="E6065" s="2">
        <v>44764</v>
      </c>
      <c r="F6065" s="28">
        <v>245.7</v>
      </c>
      <c r="G6065" t="s">
        <v>2</v>
      </c>
    </row>
    <row r="6066" spans="1:7" x14ac:dyDescent="0.25">
      <c r="A6066" t="s">
        <v>0</v>
      </c>
      <c r="B6066" t="s">
        <v>2141</v>
      </c>
      <c r="C6066">
        <v>7530400</v>
      </c>
      <c r="D6066" s="2">
        <v>2958465</v>
      </c>
      <c r="E6066" s="2">
        <v>44305</v>
      </c>
      <c r="F6066" s="28">
        <v>200</v>
      </c>
      <c r="G6066" t="s">
        <v>18</v>
      </c>
    </row>
    <row r="6067" spans="1:7" x14ac:dyDescent="0.25">
      <c r="A6067" t="s">
        <v>0</v>
      </c>
      <c r="B6067" t="s">
        <v>2141</v>
      </c>
      <c r="C6067">
        <v>7530401</v>
      </c>
      <c r="D6067" s="2">
        <v>2958465</v>
      </c>
      <c r="E6067" s="2">
        <v>44305</v>
      </c>
      <c r="F6067" s="28">
        <v>200</v>
      </c>
      <c r="G6067" t="s">
        <v>18</v>
      </c>
    </row>
    <row r="6068" spans="1:7" x14ac:dyDescent="0.25">
      <c r="A6068" t="s">
        <v>0</v>
      </c>
      <c r="B6068" t="s">
        <v>2141</v>
      </c>
      <c r="C6068">
        <v>7530724</v>
      </c>
      <c r="D6068" s="2">
        <v>2958465</v>
      </c>
      <c r="E6068" s="2">
        <v>43344</v>
      </c>
      <c r="F6068" s="28">
        <v>178.75</v>
      </c>
      <c r="G6068" t="s">
        <v>2</v>
      </c>
    </row>
    <row r="6069" spans="1:7" x14ac:dyDescent="0.25">
      <c r="A6069" t="s">
        <v>0</v>
      </c>
      <c r="B6069" t="s">
        <v>2141</v>
      </c>
      <c r="C6069">
        <v>7530725</v>
      </c>
      <c r="D6069" s="2">
        <v>2958465</v>
      </c>
      <c r="E6069" s="2">
        <v>43344</v>
      </c>
      <c r="F6069" s="28">
        <v>178.75</v>
      </c>
      <c r="G6069" t="s">
        <v>2</v>
      </c>
    </row>
    <row r="6070" spans="1:7" x14ac:dyDescent="0.25">
      <c r="A6070" t="s">
        <v>0</v>
      </c>
      <c r="B6070" t="s">
        <v>2141</v>
      </c>
      <c r="C6070">
        <v>7530727</v>
      </c>
      <c r="D6070" s="2">
        <v>2958465</v>
      </c>
      <c r="E6070" s="2">
        <v>43344</v>
      </c>
      <c r="F6070" s="28">
        <v>175.5</v>
      </c>
      <c r="G6070" t="s">
        <v>2</v>
      </c>
    </row>
    <row r="6071" spans="1:7" x14ac:dyDescent="0.25">
      <c r="A6071" t="s">
        <v>0</v>
      </c>
      <c r="B6071" t="s">
        <v>2141</v>
      </c>
      <c r="C6071">
        <v>7530728</v>
      </c>
      <c r="D6071" s="2">
        <v>2958465</v>
      </c>
      <c r="E6071" s="2">
        <v>43344</v>
      </c>
      <c r="F6071" s="28">
        <v>175.5</v>
      </c>
      <c r="G6071" t="s">
        <v>2</v>
      </c>
    </row>
    <row r="6072" spans="1:7" x14ac:dyDescent="0.25">
      <c r="A6072" t="s">
        <v>0</v>
      </c>
      <c r="B6072" t="s">
        <v>2141</v>
      </c>
      <c r="C6072">
        <v>7531000</v>
      </c>
      <c r="D6072" s="2">
        <v>2958465</v>
      </c>
      <c r="E6072" s="2">
        <v>44305</v>
      </c>
      <c r="F6072" s="28">
        <v>172</v>
      </c>
      <c r="G6072" t="s">
        <v>18</v>
      </c>
    </row>
    <row r="6073" spans="1:7" x14ac:dyDescent="0.25">
      <c r="A6073" t="s">
        <v>0</v>
      </c>
      <c r="B6073" t="s">
        <v>2141</v>
      </c>
      <c r="C6073">
        <v>7531400</v>
      </c>
      <c r="D6073" s="2">
        <v>2958465</v>
      </c>
      <c r="E6073" s="2">
        <v>44305</v>
      </c>
      <c r="F6073" s="28">
        <v>176</v>
      </c>
      <c r="G6073" t="s">
        <v>18</v>
      </c>
    </row>
    <row r="6074" spans="1:7" x14ac:dyDescent="0.25">
      <c r="A6074" t="s">
        <v>0</v>
      </c>
      <c r="B6074" t="s">
        <v>2141</v>
      </c>
      <c r="C6074">
        <v>7531401</v>
      </c>
      <c r="D6074" s="2">
        <v>2958465</v>
      </c>
      <c r="E6074" s="2">
        <v>44305</v>
      </c>
      <c r="F6074" s="28">
        <v>176</v>
      </c>
      <c r="G6074" t="s">
        <v>18</v>
      </c>
    </row>
    <row r="6075" spans="1:7" x14ac:dyDescent="0.25">
      <c r="A6075" t="s">
        <v>0</v>
      </c>
      <c r="B6075" t="s">
        <v>2141</v>
      </c>
      <c r="C6075">
        <v>7532000</v>
      </c>
      <c r="D6075" s="2">
        <v>2958465</v>
      </c>
      <c r="E6075" s="2">
        <v>44305</v>
      </c>
      <c r="F6075" s="28">
        <v>202</v>
      </c>
      <c r="G6075" t="s">
        <v>18</v>
      </c>
    </row>
    <row r="6076" spans="1:7" x14ac:dyDescent="0.25">
      <c r="A6076" t="s">
        <v>0</v>
      </c>
      <c r="B6076" t="s">
        <v>2141</v>
      </c>
      <c r="C6076">
        <v>7532183</v>
      </c>
      <c r="D6076" s="2">
        <v>2958465</v>
      </c>
      <c r="E6076" s="2">
        <v>44764</v>
      </c>
      <c r="F6076" s="28">
        <v>214.5</v>
      </c>
      <c r="G6076" t="s">
        <v>2</v>
      </c>
    </row>
    <row r="6077" spans="1:7" x14ac:dyDescent="0.25">
      <c r="A6077" t="s">
        <v>0</v>
      </c>
      <c r="B6077" t="s">
        <v>2141</v>
      </c>
      <c r="C6077">
        <v>7532184</v>
      </c>
      <c r="D6077" s="2">
        <v>2958465</v>
      </c>
      <c r="E6077" s="2">
        <v>44764</v>
      </c>
      <c r="F6077" s="28">
        <v>214.5</v>
      </c>
      <c r="G6077" t="s">
        <v>2</v>
      </c>
    </row>
    <row r="6078" spans="1:7" x14ac:dyDescent="0.25">
      <c r="A6078" t="s">
        <v>0</v>
      </c>
      <c r="B6078" t="s">
        <v>2141</v>
      </c>
      <c r="C6078">
        <v>7532187</v>
      </c>
      <c r="D6078" s="2">
        <v>2958465</v>
      </c>
      <c r="E6078" s="2">
        <v>44764</v>
      </c>
      <c r="F6078" s="28">
        <v>213.2</v>
      </c>
      <c r="G6078" t="s">
        <v>2</v>
      </c>
    </row>
    <row r="6079" spans="1:7" x14ac:dyDescent="0.25">
      <c r="A6079" t="s">
        <v>0</v>
      </c>
      <c r="B6079" t="s">
        <v>2141</v>
      </c>
      <c r="C6079">
        <v>7532188</v>
      </c>
      <c r="D6079" s="2">
        <v>2958465</v>
      </c>
      <c r="E6079" s="2">
        <v>44764</v>
      </c>
      <c r="F6079" s="28">
        <v>213.2</v>
      </c>
      <c r="G6079" t="s">
        <v>2</v>
      </c>
    </row>
    <row r="6080" spans="1:7" x14ac:dyDescent="0.25">
      <c r="A6080" t="s">
        <v>0</v>
      </c>
      <c r="B6080" t="s">
        <v>2141</v>
      </c>
      <c r="C6080">
        <v>7532242</v>
      </c>
      <c r="D6080" s="2">
        <v>2958465</v>
      </c>
      <c r="E6080" s="2">
        <v>44764</v>
      </c>
      <c r="F6080" s="28">
        <v>2080</v>
      </c>
      <c r="G6080" t="s">
        <v>3</v>
      </c>
    </row>
    <row r="6081" spans="1:7" x14ac:dyDescent="0.25">
      <c r="A6081" t="s">
        <v>0</v>
      </c>
      <c r="B6081" t="s">
        <v>2141</v>
      </c>
      <c r="C6081">
        <v>7532256</v>
      </c>
      <c r="D6081" s="2">
        <v>2958465</v>
      </c>
      <c r="E6081" s="2">
        <v>44764</v>
      </c>
      <c r="F6081" s="28">
        <v>3120</v>
      </c>
      <c r="G6081" t="s">
        <v>3</v>
      </c>
    </row>
    <row r="6082" spans="1:7" x14ac:dyDescent="0.25">
      <c r="A6082" t="s">
        <v>0</v>
      </c>
      <c r="B6082" t="s">
        <v>2141</v>
      </c>
      <c r="C6082">
        <v>7532400</v>
      </c>
      <c r="D6082" s="2">
        <v>2958465</v>
      </c>
      <c r="E6082" s="2">
        <v>44305</v>
      </c>
      <c r="F6082" s="28">
        <v>206</v>
      </c>
      <c r="G6082" t="s">
        <v>18</v>
      </c>
    </row>
    <row r="6083" spans="1:7" x14ac:dyDescent="0.25">
      <c r="A6083" t="s">
        <v>0</v>
      </c>
      <c r="B6083" t="s">
        <v>2141</v>
      </c>
      <c r="C6083">
        <v>7532401</v>
      </c>
      <c r="D6083" s="2">
        <v>2958465</v>
      </c>
      <c r="E6083" s="2">
        <v>44305</v>
      </c>
      <c r="F6083" s="28">
        <v>206</v>
      </c>
      <c r="G6083" t="s">
        <v>18</v>
      </c>
    </row>
    <row r="6084" spans="1:7" x14ac:dyDescent="0.25">
      <c r="A6084" t="s">
        <v>0</v>
      </c>
      <c r="B6084" t="s">
        <v>2141</v>
      </c>
      <c r="C6084">
        <v>7532683</v>
      </c>
      <c r="D6084" s="2">
        <v>2958465</v>
      </c>
      <c r="E6084" s="2">
        <v>43344</v>
      </c>
      <c r="F6084" s="28">
        <v>175.5</v>
      </c>
      <c r="G6084" t="s">
        <v>2</v>
      </c>
    </row>
    <row r="6085" spans="1:7" x14ac:dyDescent="0.25">
      <c r="A6085" t="s">
        <v>0</v>
      </c>
      <c r="B6085" t="s">
        <v>2141</v>
      </c>
      <c r="C6085">
        <v>7532684</v>
      </c>
      <c r="D6085" s="2">
        <v>2958465</v>
      </c>
      <c r="E6085" s="2">
        <v>43344</v>
      </c>
      <c r="F6085" s="28">
        <v>175.5</v>
      </c>
      <c r="G6085" t="s">
        <v>2</v>
      </c>
    </row>
    <row r="6086" spans="1:7" x14ac:dyDescent="0.25">
      <c r="A6086" t="s">
        <v>0</v>
      </c>
      <c r="B6086" t="s">
        <v>2141</v>
      </c>
      <c r="C6086">
        <v>7532687</v>
      </c>
      <c r="D6086" s="2">
        <v>2958465</v>
      </c>
      <c r="E6086" s="2">
        <v>43344</v>
      </c>
      <c r="F6086" s="28">
        <v>174.2</v>
      </c>
      <c r="G6086" t="s">
        <v>2</v>
      </c>
    </row>
    <row r="6087" spans="1:7" x14ac:dyDescent="0.25">
      <c r="A6087" t="s">
        <v>0</v>
      </c>
      <c r="B6087" t="s">
        <v>2141</v>
      </c>
      <c r="C6087">
        <v>7532688</v>
      </c>
      <c r="D6087" s="2">
        <v>2958465</v>
      </c>
      <c r="E6087" s="2">
        <v>43344</v>
      </c>
      <c r="F6087" s="28">
        <v>174.2</v>
      </c>
      <c r="G6087" t="s">
        <v>2</v>
      </c>
    </row>
    <row r="6088" spans="1:7" x14ac:dyDescent="0.25">
      <c r="A6088" t="s">
        <v>0</v>
      </c>
      <c r="B6088" t="s">
        <v>2141</v>
      </c>
      <c r="C6088">
        <v>7532742</v>
      </c>
      <c r="D6088" s="2">
        <v>2958465</v>
      </c>
      <c r="E6088" s="2">
        <v>43344</v>
      </c>
      <c r="F6088" s="28">
        <v>1713.4</v>
      </c>
      <c r="G6088" t="s">
        <v>3</v>
      </c>
    </row>
    <row r="6089" spans="1:7" x14ac:dyDescent="0.25">
      <c r="A6089" t="s">
        <v>0</v>
      </c>
      <c r="B6089" t="s">
        <v>2141</v>
      </c>
      <c r="C6089">
        <v>7532756</v>
      </c>
      <c r="D6089" s="2">
        <v>2958465</v>
      </c>
      <c r="E6089" s="2">
        <v>43344</v>
      </c>
      <c r="F6089" s="28">
        <v>2553.1999999999998</v>
      </c>
      <c r="G6089" t="s">
        <v>3</v>
      </c>
    </row>
    <row r="6090" spans="1:7" x14ac:dyDescent="0.25">
      <c r="A6090" t="s">
        <v>0</v>
      </c>
      <c r="B6090" t="s">
        <v>2141</v>
      </c>
      <c r="C6090">
        <v>7534000</v>
      </c>
      <c r="D6090" s="2">
        <v>2958465</v>
      </c>
      <c r="E6090" s="2">
        <v>44713</v>
      </c>
      <c r="F6090" s="28">
        <v>255</v>
      </c>
      <c r="G6090" t="s">
        <v>18</v>
      </c>
    </row>
    <row r="6091" spans="1:7" x14ac:dyDescent="0.25">
      <c r="A6091" t="s">
        <v>0</v>
      </c>
      <c r="B6091" t="s">
        <v>2141</v>
      </c>
      <c r="C6091">
        <v>7534183</v>
      </c>
      <c r="D6091" s="2">
        <v>2958465</v>
      </c>
      <c r="E6091" s="2">
        <v>44713</v>
      </c>
      <c r="F6091" s="28">
        <v>275.60000000000002</v>
      </c>
      <c r="G6091" t="s">
        <v>2</v>
      </c>
    </row>
    <row r="6092" spans="1:7" x14ac:dyDescent="0.25">
      <c r="A6092" t="s">
        <v>0</v>
      </c>
      <c r="B6092" t="s">
        <v>2141</v>
      </c>
      <c r="C6092">
        <v>7534184</v>
      </c>
      <c r="D6092" s="2">
        <v>2958465</v>
      </c>
      <c r="E6092" s="2">
        <v>44713</v>
      </c>
      <c r="F6092" s="28">
        <v>275.60000000000002</v>
      </c>
      <c r="G6092" t="s">
        <v>2</v>
      </c>
    </row>
    <row r="6093" spans="1:7" x14ac:dyDescent="0.25">
      <c r="A6093" t="s">
        <v>0</v>
      </c>
      <c r="B6093" t="s">
        <v>2141</v>
      </c>
      <c r="C6093">
        <v>7534211</v>
      </c>
      <c r="D6093" s="2">
        <v>2958465</v>
      </c>
      <c r="E6093" s="2">
        <v>44713</v>
      </c>
      <c r="F6093" s="28">
        <v>833.3</v>
      </c>
      <c r="G6093" t="s">
        <v>2</v>
      </c>
    </row>
    <row r="6094" spans="1:7" x14ac:dyDescent="0.25">
      <c r="A6094" t="s">
        <v>0</v>
      </c>
      <c r="B6094" t="s">
        <v>2141</v>
      </c>
      <c r="C6094">
        <v>7534213</v>
      </c>
      <c r="D6094" s="2">
        <v>2958465</v>
      </c>
      <c r="E6094" s="2">
        <v>44713</v>
      </c>
      <c r="F6094" s="28">
        <v>833.3</v>
      </c>
      <c r="G6094" t="s">
        <v>2</v>
      </c>
    </row>
    <row r="6095" spans="1:7" x14ac:dyDescent="0.25">
      <c r="A6095" t="s">
        <v>0</v>
      </c>
      <c r="B6095" t="s">
        <v>2141</v>
      </c>
      <c r="C6095">
        <v>7534400</v>
      </c>
      <c r="D6095" s="2">
        <v>2958465</v>
      </c>
      <c r="E6095" s="2">
        <v>44713</v>
      </c>
      <c r="F6095" s="28">
        <v>259</v>
      </c>
      <c r="G6095" t="s">
        <v>18</v>
      </c>
    </row>
    <row r="6096" spans="1:7" x14ac:dyDescent="0.25">
      <c r="A6096" t="s">
        <v>0</v>
      </c>
      <c r="B6096" t="s">
        <v>2141</v>
      </c>
      <c r="C6096">
        <v>7534401</v>
      </c>
      <c r="D6096" s="2">
        <v>2958465</v>
      </c>
      <c r="E6096" s="2">
        <v>44713</v>
      </c>
      <c r="F6096" s="28">
        <v>259</v>
      </c>
      <c r="G6096" t="s">
        <v>18</v>
      </c>
    </row>
    <row r="6097" spans="1:7" x14ac:dyDescent="0.25">
      <c r="A6097" t="s">
        <v>0</v>
      </c>
      <c r="B6097" t="s">
        <v>2141</v>
      </c>
      <c r="C6097">
        <v>7534683</v>
      </c>
      <c r="D6097" s="2">
        <v>2958465</v>
      </c>
      <c r="E6097" s="2">
        <v>43344</v>
      </c>
      <c r="F6097" s="28">
        <v>226.85</v>
      </c>
      <c r="G6097" t="s">
        <v>2</v>
      </c>
    </row>
    <row r="6098" spans="1:7" x14ac:dyDescent="0.25">
      <c r="A6098" t="s">
        <v>0</v>
      </c>
      <c r="B6098" t="s">
        <v>2141</v>
      </c>
      <c r="C6098">
        <v>7534684</v>
      </c>
      <c r="D6098" s="2">
        <v>2958465</v>
      </c>
      <c r="E6098" s="2">
        <v>43344</v>
      </c>
      <c r="F6098" s="28">
        <v>226.85</v>
      </c>
      <c r="G6098" t="s">
        <v>2</v>
      </c>
    </row>
    <row r="6099" spans="1:7" x14ac:dyDescent="0.25">
      <c r="A6099" t="s">
        <v>0</v>
      </c>
      <c r="B6099" t="s">
        <v>2141</v>
      </c>
      <c r="C6099">
        <v>7534711</v>
      </c>
      <c r="D6099" s="2">
        <v>2958465</v>
      </c>
      <c r="E6099" s="2">
        <v>43344</v>
      </c>
      <c r="F6099" s="28">
        <v>662.35</v>
      </c>
      <c r="G6099" t="s">
        <v>2</v>
      </c>
    </row>
    <row r="6100" spans="1:7" x14ac:dyDescent="0.25">
      <c r="A6100" t="s">
        <v>0</v>
      </c>
      <c r="B6100" t="s">
        <v>2141</v>
      </c>
      <c r="C6100">
        <v>7534713</v>
      </c>
      <c r="D6100" s="2">
        <v>2958465</v>
      </c>
      <c r="E6100" s="2">
        <v>43344</v>
      </c>
      <c r="F6100" s="28">
        <v>662.35</v>
      </c>
      <c r="G6100" t="s">
        <v>2</v>
      </c>
    </row>
    <row r="6101" spans="1:7" x14ac:dyDescent="0.25">
      <c r="A6101" t="s">
        <v>0</v>
      </c>
      <c r="B6101" t="s">
        <v>2141</v>
      </c>
      <c r="C6101">
        <v>7535000</v>
      </c>
      <c r="D6101" s="2">
        <v>2958465</v>
      </c>
      <c r="E6101" s="2">
        <v>44713</v>
      </c>
      <c r="F6101" s="28">
        <v>371</v>
      </c>
      <c r="G6101" t="s">
        <v>19</v>
      </c>
    </row>
    <row r="6102" spans="1:7" x14ac:dyDescent="0.25">
      <c r="A6102" t="s">
        <v>0</v>
      </c>
      <c r="B6102" t="s">
        <v>2141</v>
      </c>
      <c r="C6102">
        <v>7535450</v>
      </c>
      <c r="D6102" s="2">
        <v>2958465</v>
      </c>
      <c r="E6102" s="2">
        <v>44713</v>
      </c>
      <c r="F6102" s="28">
        <v>375</v>
      </c>
      <c r="G6102" t="s">
        <v>19</v>
      </c>
    </row>
    <row r="6103" spans="1:7" x14ac:dyDescent="0.25">
      <c r="A6103" t="s">
        <v>0</v>
      </c>
      <c r="B6103" t="s">
        <v>2141</v>
      </c>
      <c r="C6103">
        <v>7535455</v>
      </c>
      <c r="D6103" s="2">
        <v>2958465</v>
      </c>
      <c r="E6103" s="2">
        <v>44713</v>
      </c>
      <c r="F6103" s="28">
        <v>375</v>
      </c>
      <c r="G6103" t="s">
        <v>19</v>
      </c>
    </row>
    <row r="6104" spans="1:7" x14ac:dyDescent="0.25">
      <c r="A6104" t="s">
        <v>0</v>
      </c>
      <c r="B6104" t="s">
        <v>2141</v>
      </c>
      <c r="C6104">
        <v>7535460</v>
      </c>
      <c r="D6104" s="2">
        <v>2958465</v>
      </c>
      <c r="E6104" s="2">
        <v>44713</v>
      </c>
      <c r="F6104" s="28">
        <v>375</v>
      </c>
      <c r="G6104" t="s">
        <v>19</v>
      </c>
    </row>
    <row r="6105" spans="1:7" x14ac:dyDescent="0.25">
      <c r="A6105" t="s">
        <v>0</v>
      </c>
      <c r="B6105" t="s">
        <v>2141</v>
      </c>
      <c r="C6105">
        <v>7536000</v>
      </c>
      <c r="D6105" s="2">
        <v>2958465</v>
      </c>
      <c r="E6105" s="2">
        <v>44713</v>
      </c>
      <c r="F6105" s="28">
        <v>386</v>
      </c>
      <c r="G6105" t="s">
        <v>19</v>
      </c>
    </row>
    <row r="6106" spans="1:7" x14ac:dyDescent="0.25">
      <c r="A6106" t="s">
        <v>0</v>
      </c>
      <c r="B6106" t="s">
        <v>2141</v>
      </c>
      <c r="C6106">
        <v>7536400</v>
      </c>
      <c r="D6106" s="2">
        <v>2958465</v>
      </c>
      <c r="E6106" s="2">
        <v>44713</v>
      </c>
      <c r="F6106" s="28">
        <v>390</v>
      </c>
      <c r="G6106" t="s">
        <v>18</v>
      </c>
    </row>
    <row r="6107" spans="1:7" x14ac:dyDescent="0.25">
      <c r="A6107" t="s">
        <v>0</v>
      </c>
      <c r="B6107" t="s">
        <v>2141</v>
      </c>
      <c r="C6107">
        <v>7536401</v>
      </c>
      <c r="D6107" s="2">
        <v>2958465</v>
      </c>
      <c r="E6107" s="2">
        <v>44713</v>
      </c>
      <c r="F6107" s="28">
        <v>390</v>
      </c>
      <c r="G6107" t="s">
        <v>18</v>
      </c>
    </row>
    <row r="6108" spans="1:7" x14ac:dyDescent="0.25">
      <c r="A6108" t="s">
        <v>0</v>
      </c>
      <c r="B6108" t="s">
        <v>2141</v>
      </c>
      <c r="C6108">
        <v>7536450</v>
      </c>
      <c r="D6108" s="2">
        <v>2958465</v>
      </c>
      <c r="E6108" s="2">
        <v>44713</v>
      </c>
      <c r="F6108" s="28">
        <v>390</v>
      </c>
      <c r="G6108" t="s">
        <v>19</v>
      </c>
    </row>
    <row r="6109" spans="1:7" x14ac:dyDescent="0.25">
      <c r="A6109" t="s">
        <v>0</v>
      </c>
      <c r="B6109" t="s">
        <v>2141</v>
      </c>
      <c r="C6109">
        <v>7536455</v>
      </c>
      <c r="D6109" s="2">
        <v>2958465</v>
      </c>
      <c r="E6109" s="2">
        <v>44713</v>
      </c>
      <c r="F6109" s="28">
        <v>390</v>
      </c>
      <c r="G6109" t="s">
        <v>19</v>
      </c>
    </row>
    <row r="6110" spans="1:7" x14ac:dyDescent="0.25">
      <c r="A6110" t="s">
        <v>0</v>
      </c>
      <c r="B6110" t="s">
        <v>2141</v>
      </c>
      <c r="C6110">
        <v>7536460</v>
      </c>
      <c r="D6110" s="2">
        <v>2958465</v>
      </c>
      <c r="E6110" s="2">
        <v>44713</v>
      </c>
      <c r="F6110" s="28">
        <v>390</v>
      </c>
      <c r="G6110" t="s">
        <v>19</v>
      </c>
    </row>
    <row r="6111" spans="1:7" x14ac:dyDescent="0.25">
      <c r="A6111" t="s">
        <v>0</v>
      </c>
      <c r="B6111" t="s">
        <v>2141</v>
      </c>
      <c r="C6111">
        <v>7537000</v>
      </c>
      <c r="D6111" s="2">
        <v>2958465</v>
      </c>
      <c r="E6111" s="2">
        <v>44713</v>
      </c>
      <c r="F6111" s="28">
        <v>696</v>
      </c>
      <c r="G6111" t="s">
        <v>18</v>
      </c>
    </row>
    <row r="6112" spans="1:7" x14ac:dyDescent="0.25">
      <c r="A6112" t="s">
        <v>0</v>
      </c>
      <c r="B6112" t="s">
        <v>2141</v>
      </c>
      <c r="C6112">
        <v>7537400</v>
      </c>
      <c r="D6112" s="2">
        <v>2958465</v>
      </c>
      <c r="E6112" s="2">
        <v>44713</v>
      </c>
      <c r="F6112" s="28">
        <v>700</v>
      </c>
      <c r="G6112" t="s">
        <v>18</v>
      </c>
    </row>
    <row r="6113" spans="1:7" x14ac:dyDescent="0.25">
      <c r="A6113" t="s">
        <v>0</v>
      </c>
      <c r="B6113" t="s">
        <v>2141</v>
      </c>
      <c r="C6113">
        <v>7537401</v>
      </c>
      <c r="D6113" s="2">
        <v>2958465</v>
      </c>
      <c r="E6113" s="2">
        <v>44713</v>
      </c>
      <c r="F6113" s="28">
        <v>700</v>
      </c>
      <c r="G6113" t="s">
        <v>18</v>
      </c>
    </row>
    <row r="6114" spans="1:7" x14ac:dyDescent="0.25">
      <c r="A6114" t="s">
        <v>0</v>
      </c>
      <c r="B6114" t="s">
        <v>2141</v>
      </c>
      <c r="C6114">
        <v>7538000</v>
      </c>
      <c r="D6114" s="2">
        <v>2958465</v>
      </c>
      <c r="E6114" s="2">
        <v>44713</v>
      </c>
      <c r="F6114" s="28">
        <v>696</v>
      </c>
      <c r="G6114" t="s">
        <v>18</v>
      </c>
    </row>
    <row r="6115" spans="1:7" x14ac:dyDescent="0.25">
      <c r="A6115" t="s">
        <v>0</v>
      </c>
      <c r="B6115" t="s">
        <v>2141</v>
      </c>
      <c r="C6115">
        <v>7538288</v>
      </c>
      <c r="D6115" s="2">
        <v>2958465</v>
      </c>
      <c r="E6115" s="2">
        <v>45618</v>
      </c>
      <c r="F6115" s="28">
        <v>750</v>
      </c>
      <c r="G6115" t="s">
        <v>18</v>
      </c>
    </row>
    <row r="6116" spans="1:7" x14ac:dyDescent="0.25">
      <c r="A6116" t="s">
        <v>0</v>
      </c>
      <c r="B6116" t="s">
        <v>2141</v>
      </c>
      <c r="C6116">
        <v>7538400</v>
      </c>
      <c r="D6116" s="2">
        <v>2958465</v>
      </c>
      <c r="E6116" s="2">
        <v>44713</v>
      </c>
      <c r="F6116" s="28">
        <v>700</v>
      </c>
      <c r="G6116" t="s">
        <v>18</v>
      </c>
    </row>
    <row r="6117" spans="1:7" x14ac:dyDescent="0.25">
      <c r="A6117" t="s">
        <v>0</v>
      </c>
      <c r="B6117" t="s">
        <v>2141</v>
      </c>
      <c r="C6117">
        <v>7538401</v>
      </c>
      <c r="D6117" s="2">
        <v>2958465</v>
      </c>
      <c r="E6117" s="2">
        <v>44713</v>
      </c>
      <c r="F6117" s="28">
        <v>700</v>
      </c>
      <c r="G6117" t="s">
        <v>18</v>
      </c>
    </row>
    <row r="6118" spans="1:7" x14ac:dyDescent="0.25">
      <c r="A6118" t="s">
        <v>0</v>
      </c>
      <c r="B6118" t="s">
        <v>2141</v>
      </c>
      <c r="C6118">
        <v>7539000</v>
      </c>
      <c r="D6118" s="2">
        <v>2958465</v>
      </c>
      <c r="E6118" s="2">
        <v>44713</v>
      </c>
      <c r="F6118" s="28">
        <v>201</v>
      </c>
      <c r="G6118" t="s">
        <v>18</v>
      </c>
    </row>
    <row r="6119" spans="1:7" x14ac:dyDescent="0.25">
      <c r="A6119" t="s">
        <v>0</v>
      </c>
      <c r="B6119" t="s">
        <v>2141</v>
      </c>
      <c r="C6119">
        <v>7539400</v>
      </c>
      <c r="D6119" s="2">
        <v>2958465</v>
      </c>
      <c r="E6119" s="2">
        <v>44713</v>
      </c>
      <c r="F6119" s="28">
        <v>205</v>
      </c>
      <c r="G6119" t="s">
        <v>18</v>
      </c>
    </row>
    <row r="6120" spans="1:7" x14ac:dyDescent="0.25">
      <c r="A6120" t="s">
        <v>0</v>
      </c>
      <c r="B6120" t="s">
        <v>2141</v>
      </c>
      <c r="C6120">
        <v>7539401</v>
      </c>
      <c r="D6120" s="2">
        <v>2958465</v>
      </c>
      <c r="E6120" s="2">
        <v>44713</v>
      </c>
      <c r="F6120" s="28">
        <v>205</v>
      </c>
      <c r="G6120" t="s">
        <v>18</v>
      </c>
    </row>
    <row r="6121" spans="1:7" x14ac:dyDescent="0.25">
      <c r="A6121" t="s">
        <v>0</v>
      </c>
      <c r="B6121" t="s">
        <v>2141</v>
      </c>
      <c r="C6121">
        <v>7540000</v>
      </c>
      <c r="D6121" s="2">
        <v>2958465</v>
      </c>
      <c r="E6121" s="2">
        <v>44713</v>
      </c>
      <c r="F6121" s="28">
        <v>133</v>
      </c>
      <c r="G6121" t="s">
        <v>18</v>
      </c>
    </row>
    <row r="6122" spans="1:7" x14ac:dyDescent="0.25">
      <c r="A6122" t="s">
        <v>0</v>
      </c>
      <c r="B6122" t="s">
        <v>2141</v>
      </c>
      <c r="C6122">
        <v>7540263</v>
      </c>
      <c r="D6122" s="2">
        <v>2958465</v>
      </c>
      <c r="E6122" s="2">
        <v>44713</v>
      </c>
      <c r="F6122" s="28">
        <v>2764.45</v>
      </c>
      <c r="G6122" t="s">
        <v>3</v>
      </c>
    </row>
    <row r="6123" spans="1:7" x14ac:dyDescent="0.25">
      <c r="A6123" t="s">
        <v>0</v>
      </c>
      <c r="B6123" t="s">
        <v>2141</v>
      </c>
      <c r="C6123">
        <v>7540264</v>
      </c>
      <c r="D6123" s="2">
        <v>2958465</v>
      </c>
      <c r="E6123" s="2">
        <v>44713</v>
      </c>
      <c r="F6123" s="28">
        <v>2764.45</v>
      </c>
      <c r="G6123" t="s">
        <v>3</v>
      </c>
    </row>
    <row r="6124" spans="1:7" x14ac:dyDescent="0.25">
      <c r="A6124" t="s">
        <v>0</v>
      </c>
      <c r="B6124" t="s">
        <v>2141</v>
      </c>
      <c r="C6124">
        <v>7540265</v>
      </c>
      <c r="D6124" s="2">
        <v>2958465</v>
      </c>
      <c r="E6124" s="2">
        <v>44713</v>
      </c>
      <c r="F6124" s="28">
        <v>2764.45</v>
      </c>
      <c r="G6124" t="s">
        <v>3</v>
      </c>
    </row>
    <row r="6125" spans="1:7" x14ac:dyDescent="0.25">
      <c r="A6125" t="s">
        <v>0</v>
      </c>
      <c r="B6125" t="s">
        <v>2141</v>
      </c>
      <c r="C6125">
        <v>7540400</v>
      </c>
      <c r="D6125" s="2">
        <v>2958465</v>
      </c>
      <c r="E6125" s="2">
        <v>44713</v>
      </c>
      <c r="F6125" s="28">
        <v>137</v>
      </c>
      <c r="G6125" t="s">
        <v>18</v>
      </c>
    </row>
    <row r="6126" spans="1:7" x14ac:dyDescent="0.25">
      <c r="A6126" t="s">
        <v>0</v>
      </c>
      <c r="B6126" t="s">
        <v>2141</v>
      </c>
      <c r="C6126">
        <v>7540401</v>
      </c>
      <c r="D6126" s="2">
        <v>2958465</v>
      </c>
      <c r="E6126" s="2">
        <v>44713</v>
      </c>
      <c r="F6126" s="28">
        <v>137</v>
      </c>
      <c r="G6126" t="s">
        <v>18</v>
      </c>
    </row>
    <row r="6127" spans="1:7" x14ac:dyDescent="0.25">
      <c r="A6127" t="s">
        <v>0</v>
      </c>
      <c r="B6127" t="s">
        <v>2141</v>
      </c>
      <c r="C6127">
        <v>7540763</v>
      </c>
      <c r="D6127" s="2">
        <v>2958465</v>
      </c>
      <c r="E6127" s="2">
        <v>39777</v>
      </c>
      <c r="F6127" s="28">
        <v>1599.6</v>
      </c>
      <c r="G6127" t="s">
        <v>3</v>
      </c>
    </row>
    <row r="6128" spans="1:7" x14ac:dyDescent="0.25">
      <c r="A6128" t="s">
        <v>0</v>
      </c>
      <c r="B6128" t="s">
        <v>2141</v>
      </c>
      <c r="C6128">
        <v>7540765</v>
      </c>
      <c r="D6128" s="2">
        <v>2958465</v>
      </c>
      <c r="E6128" s="2">
        <v>43344</v>
      </c>
      <c r="F6128" s="28">
        <v>2206.75</v>
      </c>
      <c r="G6128" t="s">
        <v>3</v>
      </c>
    </row>
    <row r="6129" spans="1:7" x14ac:dyDescent="0.25">
      <c r="A6129" t="s">
        <v>0</v>
      </c>
      <c r="B6129" t="s">
        <v>2141</v>
      </c>
      <c r="C6129">
        <v>7541000</v>
      </c>
      <c r="D6129" s="2">
        <v>2958465</v>
      </c>
      <c r="E6129" s="2">
        <v>43344</v>
      </c>
      <c r="F6129" s="28">
        <v>181</v>
      </c>
      <c r="G6129" t="s">
        <v>18</v>
      </c>
    </row>
    <row r="6130" spans="1:7" x14ac:dyDescent="0.25">
      <c r="A6130" t="s">
        <v>0</v>
      </c>
      <c r="B6130" t="s">
        <v>2141</v>
      </c>
      <c r="C6130">
        <v>7541400</v>
      </c>
      <c r="D6130" s="2">
        <v>2958465</v>
      </c>
      <c r="E6130" s="2">
        <v>44305</v>
      </c>
      <c r="F6130" s="28">
        <v>185</v>
      </c>
      <c r="G6130" t="s">
        <v>18</v>
      </c>
    </row>
    <row r="6131" spans="1:7" x14ac:dyDescent="0.25">
      <c r="A6131" t="s">
        <v>0</v>
      </c>
      <c r="B6131" t="s">
        <v>2141</v>
      </c>
      <c r="C6131">
        <v>7541401</v>
      </c>
      <c r="D6131" s="2">
        <v>2958465</v>
      </c>
      <c r="E6131" s="2">
        <v>44305</v>
      </c>
      <c r="F6131" s="28">
        <v>185</v>
      </c>
      <c r="G6131" t="s">
        <v>18</v>
      </c>
    </row>
    <row r="6132" spans="1:7" x14ac:dyDescent="0.25">
      <c r="A6132" t="s">
        <v>0</v>
      </c>
      <c r="B6132" t="s">
        <v>2141</v>
      </c>
      <c r="C6132">
        <v>7543000</v>
      </c>
      <c r="D6132" s="2">
        <v>2958465</v>
      </c>
      <c r="E6132" s="2">
        <v>44305</v>
      </c>
      <c r="F6132" s="28">
        <v>832</v>
      </c>
      <c r="G6132" t="s">
        <v>18</v>
      </c>
    </row>
    <row r="6133" spans="1:7" x14ac:dyDescent="0.25">
      <c r="A6133" t="s">
        <v>0</v>
      </c>
      <c r="B6133" t="s">
        <v>2141</v>
      </c>
      <c r="C6133">
        <v>7543400</v>
      </c>
      <c r="D6133" s="2">
        <v>2958465</v>
      </c>
      <c r="E6133" s="2">
        <v>44305</v>
      </c>
      <c r="F6133" s="28">
        <v>836</v>
      </c>
      <c r="G6133" t="s">
        <v>18</v>
      </c>
    </row>
    <row r="6134" spans="1:7" x14ac:dyDescent="0.25">
      <c r="A6134" t="s">
        <v>0</v>
      </c>
      <c r="B6134" t="s">
        <v>2141</v>
      </c>
      <c r="C6134">
        <v>7543401</v>
      </c>
      <c r="D6134" s="2">
        <v>2958465</v>
      </c>
      <c r="E6134" s="2">
        <v>44305</v>
      </c>
      <c r="F6134" s="28">
        <v>836</v>
      </c>
      <c r="G6134" t="s">
        <v>18</v>
      </c>
    </row>
    <row r="6135" spans="1:7" x14ac:dyDescent="0.25">
      <c r="A6135" t="s">
        <v>0</v>
      </c>
      <c r="B6135" t="s">
        <v>2141</v>
      </c>
      <c r="C6135">
        <v>7546000</v>
      </c>
      <c r="D6135" s="2">
        <v>2958465</v>
      </c>
      <c r="E6135" s="2">
        <v>44305</v>
      </c>
      <c r="F6135" s="28">
        <v>147</v>
      </c>
      <c r="G6135" t="s">
        <v>18</v>
      </c>
    </row>
    <row r="6136" spans="1:7" x14ac:dyDescent="0.25">
      <c r="A6136" t="s">
        <v>0</v>
      </c>
      <c r="B6136" t="s">
        <v>2141</v>
      </c>
      <c r="C6136">
        <v>7546400</v>
      </c>
      <c r="D6136" s="2">
        <v>2958465</v>
      </c>
      <c r="E6136" s="2">
        <v>44305</v>
      </c>
      <c r="F6136" s="28">
        <v>151</v>
      </c>
      <c r="G6136" t="s">
        <v>18</v>
      </c>
    </row>
    <row r="6137" spans="1:7" x14ac:dyDescent="0.25">
      <c r="A6137" t="s">
        <v>0</v>
      </c>
      <c r="B6137" t="s">
        <v>2141</v>
      </c>
      <c r="C6137">
        <v>7546401</v>
      </c>
      <c r="D6137" s="2">
        <v>2958465</v>
      </c>
      <c r="E6137" s="2">
        <v>44305</v>
      </c>
      <c r="F6137" s="28">
        <v>151</v>
      </c>
      <c r="G6137" t="s">
        <v>18</v>
      </c>
    </row>
    <row r="6138" spans="1:7" x14ac:dyDescent="0.25">
      <c r="A6138" t="s">
        <v>0</v>
      </c>
      <c r="B6138" t="s">
        <v>2141</v>
      </c>
      <c r="C6138">
        <v>7547000</v>
      </c>
      <c r="D6138" s="2">
        <v>2958465</v>
      </c>
      <c r="E6138" s="2">
        <v>43344</v>
      </c>
      <c r="F6138" s="28">
        <v>178</v>
      </c>
      <c r="G6138" t="s">
        <v>18</v>
      </c>
    </row>
    <row r="6139" spans="1:7" x14ac:dyDescent="0.25">
      <c r="A6139" t="s">
        <v>0</v>
      </c>
      <c r="B6139" t="s">
        <v>2141</v>
      </c>
      <c r="C6139">
        <v>7547400</v>
      </c>
      <c r="D6139" s="2">
        <v>2958465</v>
      </c>
      <c r="E6139" s="2">
        <v>44305</v>
      </c>
      <c r="F6139" s="28">
        <v>182</v>
      </c>
      <c r="G6139" t="s">
        <v>18</v>
      </c>
    </row>
    <row r="6140" spans="1:7" x14ac:dyDescent="0.25">
      <c r="A6140" t="s">
        <v>0</v>
      </c>
      <c r="B6140" t="s">
        <v>2141</v>
      </c>
      <c r="C6140">
        <v>7547401</v>
      </c>
      <c r="D6140" s="2">
        <v>2958465</v>
      </c>
      <c r="E6140" s="2">
        <v>44305</v>
      </c>
      <c r="F6140" s="28">
        <v>182</v>
      </c>
      <c r="G6140" t="s">
        <v>18</v>
      </c>
    </row>
    <row r="6141" spans="1:7" x14ac:dyDescent="0.25">
      <c r="A6141" t="s">
        <v>0</v>
      </c>
      <c r="B6141" t="s">
        <v>2141</v>
      </c>
      <c r="C6141">
        <v>7547405</v>
      </c>
      <c r="D6141" s="2">
        <v>2958465</v>
      </c>
      <c r="E6141" s="2">
        <v>44305</v>
      </c>
      <c r="F6141" s="28">
        <v>182</v>
      </c>
      <c r="G6141" t="s">
        <v>18</v>
      </c>
    </row>
    <row r="6142" spans="1:7" x14ac:dyDescent="0.25">
      <c r="A6142" t="s">
        <v>0</v>
      </c>
      <c r="B6142" t="s">
        <v>2141</v>
      </c>
      <c r="C6142">
        <v>7548183</v>
      </c>
      <c r="D6142" s="2">
        <v>2958465</v>
      </c>
      <c r="E6142" s="2">
        <v>40742</v>
      </c>
      <c r="F6142" s="28">
        <v>144.30000000000001</v>
      </c>
      <c r="G6142" t="s">
        <v>2</v>
      </c>
    </row>
    <row r="6143" spans="1:7" x14ac:dyDescent="0.25">
      <c r="A6143" t="s">
        <v>0</v>
      </c>
      <c r="B6143" t="s">
        <v>2141</v>
      </c>
      <c r="C6143">
        <v>7548184</v>
      </c>
      <c r="D6143" s="2">
        <v>2958465</v>
      </c>
      <c r="E6143" s="2">
        <v>40742</v>
      </c>
      <c r="F6143" s="28">
        <v>144.30000000000001</v>
      </c>
      <c r="G6143" t="s">
        <v>2</v>
      </c>
    </row>
    <row r="6144" spans="1:7" x14ac:dyDescent="0.25">
      <c r="A6144" t="s">
        <v>0</v>
      </c>
      <c r="B6144" t="s">
        <v>2141</v>
      </c>
      <c r="C6144">
        <v>7548233</v>
      </c>
      <c r="D6144" s="2">
        <v>2958465</v>
      </c>
      <c r="E6144" s="2">
        <v>40742</v>
      </c>
      <c r="F6144" s="28">
        <v>692.25</v>
      </c>
      <c r="G6144" t="s">
        <v>2</v>
      </c>
    </row>
    <row r="6145" spans="1:7" x14ac:dyDescent="0.25">
      <c r="A6145" t="s">
        <v>0</v>
      </c>
      <c r="B6145" t="s">
        <v>2141</v>
      </c>
      <c r="C6145">
        <v>7548234</v>
      </c>
      <c r="D6145" s="2">
        <v>2958465</v>
      </c>
      <c r="E6145" s="2">
        <v>40742</v>
      </c>
      <c r="F6145" s="28">
        <v>692.25</v>
      </c>
      <c r="G6145" t="s">
        <v>2</v>
      </c>
    </row>
    <row r="6146" spans="1:7" x14ac:dyDescent="0.25">
      <c r="A6146" t="s">
        <v>0</v>
      </c>
      <c r="B6146" t="s">
        <v>2141</v>
      </c>
      <c r="C6146">
        <v>7548683</v>
      </c>
      <c r="D6146" s="2">
        <v>2958465</v>
      </c>
      <c r="E6146" s="2">
        <v>40742</v>
      </c>
      <c r="F6146" s="28">
        <v>135.19999999999999</v>
      </c>
      <c r="G6146" t="s">
        <v>2</v>
      </c>
    </row>
    <row r="6147" spans="1:7" x14ac:dyDescent="0.25">
      <c r="A6147" t="s">
        <v>0</v>
      </c>
      <c r="B6147" t="s">
        <v>2141</v>
      </c>
      <c r="C6147">
        <v>7548684</v>
      </c>
      <c r="D6147" s="2">
        <v>2958465</v>
      </c>
      <c r="E6147" s="2">
        <v>40742</v>
      </c>
      <c r="F6147" s="28">
        <v>135.19999999999999</v>
      </c>
      <c r="G6147" t="s">
        <v>2</v>
      </c>
    </row>
    <row r="6148" spans="1:7" x14ac:dyDescent="0.25">
      <c r="A6148" t="s">
        <v>0</v>
      </c>
      <c r="B6148" t="s">
        <v>2141</v>
      </c>
      <c r="C6148">
        <v>7548733</v>
      </c>
      <c r="D6148" s="2">
        <v>2958465</v>
      </c>
      <c r="E6148" s="2">
        <v>40742</v>
      </c>
      <c r="F6148" s="28">
        <v>650</v>
      </c>
      <c r="G6148" t="s">
        <v>2</v>
      </c>
    </row>
    <row r="6149" spans="1:7" x14ac:dyDescent="0.25">
      <c r="A6149" t="s">
        <v>0</v>
      </c>
      <c r="B6149" t="s">
        <v>2141</v>
      </c>
      <c r="C6149">
        <v>7548734</v>
      </c>
      <c r="D6149" s="2">
        <v>2958465</v>
      </c>
      <c r="E6149" s="2">
        <v>40742</v>
      </c>
      <c r="F6149" s="28">
        <v>650</v>
      </c>
      <c r="G6149" t="s">
        <v>2</v>
      </c>
    </row>
    <row r="6150" spans="1:7" x14ac:dyDescent="0.25">
      <c r="A6150" t="s">
        <v>0</v>
      </c>
      <c r="B6150" t="s">
        <v>2141</v>
      </c>
      <c r="C6150">
        <v>7549183</v>
      </c>
      <c r="D6150" s="2">
        <v>2958465</v>
      </c>
      <c r="E6150" s="2">
        <v>40742</v>
      </c>
      <c r="F6150" s="28">
        <v>150.80000000000001</v>
      </c>
      <c r="G6150" t="s">
        <v>2</v>
      </c>
    </row>
    <row r="6151" spans="1:7" x14ac:dyDescent="0.25">
      <c r="A6151" t="s">
        <v>0</v>
      </c>
      <c r="B6151" t="s">
        <v>2141</v>
      </c>
      <c r="C6151">
        <v>7549184</v>
      </c>
      <c r="D6151" s="2">
        <v>2958465</v>
      </c>
      <c r="E6151" s="2">
        <v>40742</v>
      </c>
      <c r="F6151" s="28">
        <v>150.80000000000001</v>
      </c>
      <c r="G6151" t="s">
        <v>2</v>
      </c>
    </row>
    <row r="6152" spans="1:7" x14ac:dyDescent="0.25">
      <c r="A6152" t="s">
        <v>0</v>
      </c>
      <c r="B6152" t="s">
        <v>2141</v>
      </c>
      <c r="C6152">
        <v>7549251</v>
      </c>
      <c r="D6152" s="2">
        <v>2958465</v>
      </c>
      <c r="E6152" s="2">
        <v>40742</v>
      </c>
      <c r="F6152" s="28">
        <v>1103.7</v>
      </c>
      <c r="G6152" t="s">
        <v>3</v>
      </c>
    </row>
    <row r="6153" spans="1:7" x14ac:dyDescent="0.25">
      <c r="A6153" t="s">
        <v>0</v>
      </c>
      <c r="B6153" t="s">
        <v>2141</v>
      </c>
      <c r="C6153">
        <v>7549683</v>
      </c>
      <c r="D6153" s="2">
        <v>2958465</v>
      </c>
      <c r="E6153" s="2">
        <v>40742</v>
      </c>
      <c r="F6153" s="28">
        <v>142.35</v>
      </c>
      <c r="G6153" t="s">
        <v>2</v>
      </c>
    </row>
    <row r="6154" spans="1:7" x14ac:dyDescent="0.25">
      <c r="A6154" t="s">
        <v>0</v>
      </c>
      <c r="B6154" t="s">
        <v>2141</v>
      </c>
      <c r="C6154">
        <v>7549684</v>
      </c>
      <c r="D6154" s="2">
        <v>2958465</v>
      </c>
      <c r="E6154" s="2">
        <v>40742</v>
      </c>
      <c r="F6154" s="28">
        <v>142.35</v>
      </c>
      <c r="G6154" t="s">
        <v>2</v>
      </c>
    </row>
    <row r="6155" spans="1:7" x14ac:dyDescent="0.25">
      <c r="A6155" t="s">
        <v>0</v>
      </c>
      <c r="B6155" t="s">
        <v>2141</v>
      </c>
      <c r="C6155">
        <v>7549751</v>
      </c>
      <c r="D6155" s="2">
        <v>2958465</v>
      </c>
      <c r="E6155" s="2">
        <v>40742</v>
      </c>
      <c r="F6155" s="28">
        <v>1040</v>
      </c>
      <c r="G6155" t="s">
        <v>3</v>
      </c>
    </row>
    <row r="6156" spans="1:7" x14ac:dyDescent="0.25">
      <c r="A6156" t="s">
        <v>0</v>
      </c>
      <c r="B6156" t="s">
        <v>2141</v>
      </c>
      <c r="C6156">
        <v>7552000</v>
      </c>
      <c r="D6156" s="2">
        <v>2958465</v>
      </c>
      <c r="E6156" s="2">
        <v>44305</v>
      </c>
      <c r="F6156" s="28">
        <v>182</v>
      </c>
      <c r="G6156" t="s">
        <v>18</v>
      </c>
    </row>
    <row r="6157" spans="1:7" x14ac:dyDescent="0.25">
      <c r="A6157" t="s">
        <v>0</v>
      </c>
      <c r="B6157" t="s">
        <v>2141</v>
      </c>
      <c r="C6157">
        <v>7552183</v>
      </c>
      <c r="D6157" s="2">
        <v>2958465</v>
      </c>
      <c r="E6157" s="2">
        <v>42931</v>
      </c>
      <c r="F6157" s="28">
        <v>154.69999999999999</v>
      </c>
      <c r="G6157" t="s">
        <v>2</v>
      </c>
    </row>
    <row r="6158" spans="1:7" x14ac:dyDescent="0.25">
      <c r="A6158" t="s">
        <v>0</v>
      </c>
      <c r="B6158" t="s">
        <v>2141</v>
      </c>
      <c r="C6158">
        <v>7552184</v>
      </c>
      <c r="D6158" s="2">
        <v>2958465</v>
      </c>
      <c r="E6158" s="2">
        <v>42931</v>
      </c>
      <c r="F6158" s="28">
        <v>154.69999999999999</v>
      </c>
      <c r="G6158" t="s">
        <v>2</v>
      </c>
    </row>
    <row r="6159" spans="1:7" x14ac:dyDescent="0.25">
      <c r="A6159" t="s">
        <v>0</v>
      </c>
      <c r="B6159" t="s">
        <v>2141</v>
      </c>
      <c r="C6159">
        <v>7552233</v>
      </c>
      <c r="D6159" s="2">
        <v>2958465</v>
      </c>
      <c r="E6159" s="2">
        <v>42931</v>
      </c>
      <c r="F6159" s="28">
        <v>767</v>
      </c>
      <c r="G6159" t="s">
        <v>2</v>
      </c>
    </row>
    <row r="6160" spans="1:7" x14ac:dyDescent="0.25">
      <c r="A6160" t="s">
        <v>0</v>
      </c>
      <c r="B6160" t="s">
        <v>2141</v>
      </c>
      <c r="C6160">
        <v>7552234</v>
      </c>
      <c r="D6160" s="2">
        <v>2958465</v>
      </c>
      <c r="E6160" s="2">
        <v>42931</v>
      </c>
      <c r="F6160" s="28">
        <v>767</v>
      </c>
      <c r="G6160" t="s">
        <v>2</v>
      </c>
    </row>
    <row r="6161" spans="1:7" x14ac:dyDescent="0.25">
      <c r="A6161" t="s">
        <v>0</v>
      </c>
      <c r="B6161" t="s">
        <v>2141</v>
      </c>
      <c r="C6161">
        <v>7552242</v>
      </c>
      <c r="D6161" s="2">
        <v>2958465</v>
      </c>
      <c r="E6161" s="2">
        <v>42931</v>
      </c>
      <c r="F6161" s="28">
        <v>1508</v>
      </c>
      <c r="G6161" t="s">
        <v>3</v>
      </c>
    </row>
    <row r="6162" spans="1:7" x14ac:dyDescent="0.25">
      <c r="A6162" t="s">
        <v>0</v>
      </c>
      <c r="B6162" t="s">
        <v>2141</v>
      </c>
      <c r="C6162">
        <v>7552251</v>
      </c>
      <c r="D6162" s="2">
        <v>2958465</v>
      </c>
      <c r="E6162" s="2">
        <v>42931</v>
      </c>
      <c r="F6162" s="28">
        <v>1145.95</v>
      </c>
      <c r="G6162" t="s">
        <v>3</v>
      </c>
    </row>
    <row r="6163" spans="1:7" x14ac:dyDescent="0.25">
      <c r="A6163" t="s">
        <v>0</v>
      </c>
      <c r="B6163" t="s">
        <v>2141</v>
      </c>
      <c r="C6163">
        <v>7552256</v>
      </c>
      <c r="D6163" s="2">
        <v>2958465</v>
      </c>
      <c r="E6163" s="2">
        <v>42931</v>
      </c>
      <c r="F6163" s="28">
        <v>2242.5</v>
      </c>
      <c r="G6163" t="s">
        <v>3</v>
      </c>
    </row>
    <row r="6164" spans="1:7" x14ac:dyDescent="0.25">
      <c r="A6164" t="s">
        <v>0</v>
      </c>
      <c r="B6164" t="s">
        <v>2141</v>
      </c>
      <c r="C6164">
        <v>7552265</v>
      </c>
      <c r="D6164" s="2">
        <v>2958465</v>
      </c>
      <c r="E6164" s="2">
        <v>42931</v>
      </c>
      <c r="F6164" s="28">
        <v>2964</v>
      </c>
      <c r="G6164" t="s">
        <v>3</v>
      </c>
    </row>
    <row r="6165" spans="1:7" x14ac:dyDescent="0.25">
      <c r="A6165" t="s">
        <v>0</v>
      </c>
      <c r="B6165" t="s">
        <v>2141</v>
      </c>
      <c r="C6165">
        <v>7552400</v>
      </c>
      <c r="D6165" s="2">
        <v>2958465</v>
      </c>
      <c r="E6165" s="2">
        <v>44305</v>
      </c>
      <c r="F6165" s="28">
        <v>186</v>
      </c>
      <c r="G6165" t="s">
        <v>18</v>
      </c>
    </row>
    <row r="6166" spans="1:7" x14ac:dyDescent="0.25">
      <c r="A6166" t="s">
        <v>0</v>
      </c>
      <c r="B6166" t="s">
        <v>2141</v>
      </c>
      <c r="C6166">
        <v>7552401</v>
      </c>
      <c r="D6166" s="2">
        <v>2958465</v>
      </c>
      <c r="E6166" s="2">
        <v>44305</v>
      </c>
      <c r="F6166" s="28">
        <v>186</v>
      </c>
      <c r="G6166" t="s">
        <v>18</v>
      </c>
    </row>
    <row r="6167" spans="1:7" x14ac:dyDescent="0.25">
      <c r="A6167" t="s">
        <v>0</v>
      </c>
      <c r="B6167" t="s">
        <v>2141</v>
      </c>
      <c r="C6167">
        <v>7552683</v>
      </c>
      <c r="D6167" s="2">
        <v>2958465</v>
      </c>
      <c r="E6167" s="2">
        <v>42931</v>
      </c>
      <c r="F6167" s="28">
        <v>172.25</v>
      </c>
      <c r="G6167" t="s">
        <v>2</v>
      </c>
    </row>
    <row r="6168" spans="1:7" x14ac:dyDescent="0.25">
      <c r="A6168" t="s">
        <v>0</v>
      </c>
      <c r="B6168" t="s">
        <v>2141</v>
      </c>
      <c r="C6168">
        <v>7552684</v>
      </c>
      <c r="D6168" s="2">
        <v>2958465</v>
      </c>
      <c r="E6168" s="2">
        <v>42931</v>
      </c>
      <c r="F6168" s="28">
        <v>172.25</v>
      </c>
      <c r="G6168" t="s">
        <v>2</v>
      </c>
    </row>
    <row r="6169" spans="1:7" x14ac:dyDescent="0.25">
      <c r="A6169" t="s">
        <v>0</v>
      </c>
      <c r="B6169" t="s">
        <v>2141</v>
      </c>
      <c r="C6169">
        <v>7552733</v>
      </c>
      <c r="D6169" s="2">
        <v>2958465</v>
      </c>
      <c r="E6169" s="2">
        <v>42931</v>
      </c>
      <c r="F6169" s="28">
        <v>854.75</v>
      </c>
      <c r="G6169" t="s">
        <v>2</v>
      </c>
    </row>
    <row r="6170" spans="1:7" x14ac:dyDescent="0.25">
      <c r="A6170" t="s">
        <v>0</v>
      </c>
      <c r="B6170" t="s">
        <v>2141</v>
      </c>
      <c r="C6170">
        <v>7552734</v>
      </c>
      <c r="D6170" s="2">
        <v>2958465</v>
      </c>
      <c r="E6170" s="2">
        <v>42931</v>
      </c>
      <c r="F6170" s="28">
        <v>854.75</v>
      </c>
      <c r="G6170" t="s">
        <v>2</v>
      </c>
    </row>
    <row r="6171" spans="1:7" x14ac:dyDescent="0.25">
      <c r="A6171" t="s">
        <v>0</v>
      </c>
      <c r="B6171" t="s">
        <v>2141</v>
      </c>
      <c r="C6171">
        <v>7552742</v>
      </c>
      <c r="D6171" s="2">
        <v>2958465</v>
      </c>
      <c r="E6171" s="2">
        <v>42931</v>
      </c>
      <c r="F6171" s="28">
        <v>1683.5</v>
      </c>
      <c r="G6171" t="s">
        <v>3</v>
      </c>
    </row>
    <row r="6172" spans="1:7" x14ac:dyDescent="0.25">
      <c r="A6172" t="s">
        <v>0</v>
      </c>
      <c r="B6172" t="s">
        <v>2141</v>
      </c>
      <c r="C6172">
        <v>7552751</v>
      </c>
      <c r="D6172" s="2">
        <v>2958465</v>
      </c>
      <c r="E6172" s="2">
        <v>42931</v>
      </c>
      <c r="F6172" s="28">
        <v>1274</v>
      </c>
      <c r="G6172" t="s">
        <v>3</v>
      </c>
    </row>
    <row r="6173" spans="1:7" x14ac:dyDescent="0.25">
      <c r="A6173" t="s">
        <v>0</v>
      </c>
      <c r="B6173" t="s">
        <v>2141</v>
      </c>
      <c r="C6173">
        <v>7552756</v>
      </c>
      <c r="D6173" s="2">
        <v>2958465</v>
      </c>
      <c r="E6173" s="2">
        <v>42931</v>
      </c>
      <c r="F6173" s="28">
        <v>2502.5</v>
      </c>
      <c r="G6173" t="s">
        <v>3</v>
      </c>
    </row>
    <row r="6174" spans="1:7" x14ac:dyDescent="0.25">
      <c r="A6174" t="s">
        <v>0</v>
      </c>
      <c r="B6174" t="s">
        <v>2141</v>
      </c>
      <c r="C6174">
        <v>7552765</v>
      </c>
      <c r="D6174" s="2">
        <v>2958465</v>
      </c>
      <c r="E6174" s="2">
        <v>42931</v>
      </c>
      <c r="F6174" s="28">
        <v>3315</v>
      </c>
      <c r="G6174" t="s">
        <v>3</v>
      </c>
    </row>
    <row r="6175" spans="1:7" x14ac:dyDescent="0.25">
      <c r="A6175" t="s">
        <v>0</v>
      </c>
      <c r="B6175" t="s">
        <v>2141</v>
      </c>
      <c r="C6175">
        <v>7553000</v>
      </c>
      <c r="D6175" s="2">
        <v>2958465</v>
      </c>
      <c r="E6175" s="2">
        <v>44305</v>
      </c>
      <c r="F6175" s="28">
        <v>182</v>
      </c>
      <c r="G6175" t="s">
        <v>18</v>
      </c>
    </row>
    <row r="6176" spans="1:7" x14ac:dyDescent="0.25">
      <c r="A6176" t="s">
        <v>0</v>
      </c>
      <c r="B6176" t="s">
        <v>2141</v>
      </c>
      <c r="C6176">
        <v>7553173</v>
      </c>
      <c r="D6176" s="2">
        <v>2958465</v>
      </c>
      <c r="E6176" s="2">
        <v>45223</v>
      </c>
      <c r="F6176" s="28">
        <v>122.2</v>
      </c>
      <c r="G6176" t="s">
        <v>2</v>
      </c>
    </row>
    <row r="6177" spans="1:7" x14ac:dyDescent="0.25">
      <c r="A6177" t="s">
        <v>0</v>
      </c>
      <c r="B6177" t="s">
        <v>2141</v>
      </c>
      <c r="C6177">
        <v>7553175</v>
      </c>
      <c r="D6177" s="2">
        <v>2958465</v>
      </c>
      <c r="E6177" s="2">
        <v>45223</v>
      </c>
      <c r="F6177" s="28">
        <v>122.2</v>
      </c>
      <c r="G6177" t="s">
        <v>2</v>
      </c>
    </row>
    <row r="6178" spans="1:7" x14ac:dyDescent="0.25">
      <c r="A6178" t="s">
        <v>0</v>
      </c>
      <c r="B6178" t="s">
        <v>2141</v>
      </c>
      <c r="C6178">
        <v>7553183</v>
      </c>
      <c r="D6178" s="2">
        <v>2958465</v>
      </c>
      <c r="E6178" s="2">
        <v>45223</v>
      </c>
      <c r="F6178" s="28">
        <v>230.75</v>
      </c>
      <c r="G6178" t="s">
        <v>2</v>
      </c>
    </row>
    <row r="6179" spans="1:7" x14ac:dyDescent="0.25">
      <c r="A6179" t="s">
        <v>0</v>
      </c>
      <c r="B6179" t="s">
        <v>2141</v>
      </c>
      <c r="C6179">
        <v>7553184</v>
      </c>
      <c r="D6179" s="2">
        <v>2958465</v>
      </c>
      <c r="E6179" s="2">
        <v>45223</v>
      </c>
      <c r="F6179" s="28">
        <v>230.75</v>
      </c>
      <c r="G6179" t="s">
        <v>2</v>
      </c>
    </row>
    <row r="6180" spans="1:7" x14ac:dyDescent="0.25">
      <c r="A6180" t="s">
        <v>0</v>
      </c>
      <c r="B6180" t="s">
        <v>2141</v>
      </c>
      <c r="C6180">
        <v>7553201</v>
      </c>
      <c r="D6180" s="2">
        <v>2958465</v>
      </c>
      <c r="E6180" s="2">
        <v>45223</v>
      </c>
      <c r="F6180" s="28">
        <v>666.25</v>
      </c>
      <c r="G6180" t="s">
        <v>2</v>
      </c>
    </row>
    <row r="6181" spans="1:7" x14ac:dyDescent="0.25">
      <c r="A6181" t="s">
        <v>0</v>
      </c>
      <c r="B6181" t="s">
        <v>2141</v>
      </c>
      <c r="C6181">
        <v>7553203</v>
      </c>
      <c r="D6181" s="2">
        <v>2958465</v>
      </c>
      <c r="E6181" s="2">
        <v>45223</v>
      </c>
      <c r="F6181" s="28">
        <v>666.25</v>
      </c>
      <c r="G6181" t="s">
        <v>2</v>
      </c>
    </row>
    <row r="6182" spans="1:7" x14ac:dyDescent="0.25">
      <c r="A6182" t="s">
        <v>0</v>
      </c>
      <c r="B6182" t="s">
        <v>2141</v>
      </c>
      <c r="C6182">
        <v>7553211</v>
      </c>
      <c r="D6182" s="2">
        <v>2958465</v>
      </c>
      <c r="E6182" s="2">
        <v>45223</v>
      </c>
      <c r="F6182" s="28">
        <v>768.95</v>
      </c>
      <c r="G6182" t="s">
        <v>2</v>
      </c>
    </row>
    <row r="6183" spans="1:7" x14ac:dyDescent="0.25">
      <c r="A6183" t="s">
        <v>0</v>
      </c>
      <c r="B6183" t="s">
        <v>2141</v>
      </c>
      <c r="C6183">
        <v>7553213</v>
      </c>
      <c r="D6183" s="2">
        <v>2958465</v>
      </c>
      <c r="E6183" s="2">
        <v>45223</v>
      </c>
      <c r="F6183" s="28">
        <v>768.95</v>
      </c>
      <c r="G6183" t="s">
        <v>2</v>
      </c>
    </row>
    <row r="6184" spans="1:7" x14ac:dyDescent="0.25">
      <c r="A6184" t="s">
        <v>0</v>
      </c>
      <c r="B6184" t="s">
        <v>2141</v>
      </c>
      <c r="C6184">
        <v>7553400</v>
      </c>
      <c r="D6184" s="2">
        <v>2958465</v>
      </c>
      <c r="E6184" s="2">
        <v>44305</v>
      </c>
      <c r="F6184" s="28">
        <v>186</v>
      </c>
      <c r="G6184" t="s">
        <v>18</v>
      </c>
    </row>
    <row r="6185" spans="1:7" x14ac:dyDescent="0.25">
      <c r="A6185" t="s">
        <v>0</v>
      </c>
      <c r="B6185" t="s">
        <v>2141</v>
      </c>
      <c r="C6185">
        <v>7553401</v>
      </c>
      <c r="D6185" s="2">
        <v>2958465</v>
      </c>
      <c r="E6185" s="2">
        <v>44305</v>
      </c>
      <c r="F6185" s="28">
        <v>186</v>
      </c>
      <c r="G6185" t="s">
        <v>18</v>
      </c>
    </row>
    <row r="6186" spans="1:7" x14ac:dyDescent="0.25">
      <c r="A6186" t="s">
        <v>0</v>
      </c>
      <c r="B6186" t="s">
        <v>2141</v>
      </c>
      <c r="C6186">
        <v>7554000</v>
      </c>
      <c r="D6186" s="2">
        <v>2958465</v>
      </c>
      <c r="E6186" s="2">
        <v>44305</v>
      </c>
      <c r="F6186" s="28">
        <v>202</v>
      </c>
      <c r="G6186" t="s">
        <v>18</v>
      </c>
    </row>
    <row r="6187" spans="1:7" x14ac:dyDescent="0.25">
      <c r="A6187" t="s">
        <v>0</v>
      </c>
      <c r="B6187" t="s">
        <v>2141</v>
      </c>
      <c r="C6187">
        <v>7554117</v>
      </c>
      <c r="D6187" s="2">
        <v>2958465</v>
      </c>
      <c r="E6187" s="2">
        <v>44764</v>
      </c>
      <c r="F6187" s="28">
        <v>1820</v>
      </c>
      <c r="G6187" t="s">
        <v>3</v>
      </c>
    </row>
    <row r="6188" spans="1:7" x14ac:dyDescent="0.25">
      <c r="A6188" t="s">
        <v>0</v>
      </c>
      <c r="B6188" t="s">
        <v>2141</v>
      </c>
      <c r="C6188">
        <v>7554183</v>
      </c>
      <c r="D6188" s="2">
        <v>2958465</v>
      </c>
      <c r="E6188" s="2">
        <v>44764</v>
      </c>
      <c r="F6188" s="28">
        <v>221</v>
      </c>
      <c r="G6188" t="s">
        <v>2</v>
      </c>
    </row>
    <row r="6189" spans="1:7" x14ac:dyDescent="0.25">
      <c r="A6189" t="s">
        <v>0</v>
      </c>
      <c r="B6189" t="s">
        <v>2141</v>
      </c>
      <c r="C6189">
        <v>7554184</v>
      </c>
      <c r="D6189" s="2">
        <v>2958465</v>
      </c>
      <c r="E6189" s="2">
        <v>44764</v>
      </c>
      <c r="F6189" s="28">
        <v>221</v>
      </c>
      <c r="G6189" t="s">
        <v>2</v>
      </c>
    </row>
    <row r="6190" spans="1:7" x14ac:dyDescent="0.25">
      <c r="A6190" t="s">
        <v>0</v>
      </c>
      <c r="B6190" t="s">
        <v>2141</v>
      </c>
      <c r="C6190">
        <v>7554250</v>
      </c>
      <c r="D6190" s="2">
        <v>2958465</v>
      </c>
      <c r="E6190" s="2">
        <v>44764</v>
      </c>
      <c r="F6190" s="28">
        <v>1592.5</v>
      </c>
      <c r="G6190" t="s">
        <v>3</v>
      </c>
    </row>
    <row r="6191" spans="1:7" x14ac:dyDescent="0.25">
      <c r="A6191" t="s">
        <v>0</v>
      </c>
      <c r="B6191" t="s">
        <v>2141</v>
      </c>
      <c r="C6191">
        <v>7554251</v>
      </c>
      <c r="D6191" s="2">
        <v>2958465</v>
      </c>
      <c r="E6191" s="2">
        <v>44764</v>
      </c>
      <c r="F6191" s="28">
        <v>1592.5</v>
      </c>
      <c r="G6191" t="s">
        <v>3</v>
      </c>
    </row>
    <row r="6192" spans="1:7" x14ac:dyDescent="0.25">
      <c r="A6192" t="s">
        <v>0</v>
      </c>
      <c r="B6192" t="s">
        <v>2141</v>
      </c>
      <c r="C6192">
        <v>7554252</v>
      </c>
      <c r="D6192" s="2">
        <v>2958465</v>
      </c>
      <c r="E6192" s="2">
        <v>44764</v>
      </c>
      <c r="F6192" s="28">
        <v>1820</v>
      </c>
      <c r="G6192" t="s">
        <v>3</v>
      </c>
    </row>
    <row r="6193" spans="1:7" x14ac:dyDescent="0.25">
      <c r="A6193" t="s">
        <v>0</v>
      </c>
      <c r="B6193" t="s">
        <v>2141</v>
      </c>
      <c r="C6193">
        <v>7554265</v>
      </c>
      <c r="D6193" s="2">
        <v>2958465</v>
      </c>
      <c r="E6193" s="2">
        <v>44764</v>
      </c>
      <c r="F6193" s="28">
        <v>4160</v>
      </c>
      <c r="G6193" t="s">
        <v>3</v>
      </c>
    </row>
    <row r="6194" spans="1:7" x14ac:dyDescent="0.25">
      <c r="A6194" t="s">
        <v>0</v>
      </c>
      <c r="B6194" t="s">
        <v>2141</v>
      </c>
      <c r="C6194">
        <v>7554271</v>
      </c>
      <c r="D6194" s="2">
        <v>2958465</v>
      </c>
      <c r="E6194" s="2">
        <v>44764</v>
      </c>
      <c r="F6194" s="28">
        <v>218</v>
      </c>
      <c r="G6194" t="s">
        <v>18</v>
      </c>
    </row>
    <row r="6195" spans="1:7" x14ac:dyDescent="0.25">
      <c r="A6195" t="s">
        <v>0</v>
      </c>
      <c r="B6195" t="s">
        <v>2141</v>
      </c>
      <c r="C6195">
        <v>7554276</v>
      </c>
      <c r="D6195" s="2">
        <v>2958465</v>
      </c>
      <c r="E6195" s="2">
        <v>44764</v>
      </c>
      <c r="F6195" s="28">
        <v>1820</v>
      </c>
      <c r="G6195" t="s">
        <v>3</v>
      </c>
    </row>
    <row r="6196" spans="1:7" x14ac:dyDescent="0.25">
      <c r="A6196" t="s">
        <v>0</v>
      </c>
      <c r="B6196" t="s">
        <v>2141</v>
      </c>
      <c r="C6196">
        <v>7554279</v>
      </c>
      <c r="D6196" s="2">
        <v>2958465</v>
      </c>
      <c r="E6196" s="2">
        <v>44764</v>
      </c>
      <c r="F6196" s="28">
        <v>1820</v>
      </c>
      <c r="G6196" t="s">
        <v>3</v>
      </c>
    </row>
    <row r="6197" spans="1:7" x14ac:dyDescent="0.25">
      <c r="A6197" t="s">
        <v>0</v>
      </c>
      <c r="B6197" t="s">
        <v>2141</v>
      </c>
      <c r="C6197">
        <v>7554400</v>
      </c>
      <c r="D6197" s="2">
        <v>2958465</v>
      </c>
      <c r="E6197" s="2">
        <v>44305</v>
      </c>
      <c r="F6197" s="28">
        <v>206</v>
      </c>
      <c r="G6197" t="s">
        <v>18</v>
      </c>
    </row>
    <row r="6198" spans="1:7" x14ac:dyDescent="0.25">
      <c r="A6198" t="s">
        <v>0</v>
      </c>
      <c r="B6198" t="s">
        <v>2141</v>
      </c>
      <c r="C6198">
        <v>7554401</v>
      </c>
      <c r="D6198" s="2">
        <v>2958465</v>
      </c>
      <c r="E6198" s="2">
        <v>44305</v>
      </c>
      <c r="F6198" s="28">
        <v>206</v>
      </c>
      <c r="G6198" t="s">
        <v>18</v>
      </c>
    </row>
    <row r="6199" spans="1:7" x14ac:dyDescent="0.25">
      <c r="A6199" t="s">
        <v>0</v>
      </c>
      <c r="B6199" t="s">
        <v>2141</v>
      </c>
      <c r="C6199">
        <v>7554683</v>
      </c>
      <c r="D6199" s="2">
        <v>2958465</v>
      </c>
      <c r="E6199" s="2">
        <v>43344</v>
      </c>
      <c r="F6199" s="28">
        <v>166.4</v>
      </c>
      <c r="G6199" t="s">
        <v>2</v>
      </c>
    </row>
    <row r="6200" spans="1:7" x14ac:dyDescent="0.25">
      <c r="A6200" t="s">
        <v>0</v>
      </c>
      <c r="B6200" t="s">
        <v>2141</v>
      </c>
      <c r="C6200">
        <v>7554684</v>
      </c>
      <c r="D6200" s="2">
        <v>2958465</v>
      </c>
      <c r="E6200" s="2">
        <v>43344</v>
      </c>
      <c r="F6200" s="28">
        <v>166.4</v>
      </c>
      <c r="G6200" t="s">
        <v>2</v>
      </c>
    </row>
    <row r="6201" spans="1:7" x14ac:dyDescent="0.25">
      <c r="A6201" t="s">
        <v>0</v>
      </c>
      <c r="B6201" t="s">
        <v>2141</v>
      </c>
      <c r="C6201">
        <v>7554750</v>
      </c>
      <c r="D6201" s="2">
        <v>2958465</v>
      </c>
      <c r="E6201" s="2">
        <v>43344</v>
      </c>
      <c r="F6201" s="28">
        <v>1239.55</v>
      </c>
      <c r="G6201" t="s">
        <v>3</v>
      </c>
    </row>
    <row r="6202" spans="1:7" x14ac:dyDescent="0.25">
      <c r="A6202" t="s">
        <v>0</v>
      </c>
      <c r="B6202" t="s">
        <v>2141</v>
      </c>
      <c r="C6202">
        <v>7554751</v>
      </c>
      <c r="D6202" s="2">
        <v>2958465</v>
      </c>
      <c r="E6202" s="2">
        <v>43344</v>
      </c>
      <c r="F6202" s="28">
        <v>1239.55</v>
      </c>
      <c r="G6202" t="s">
        <v>3</v>
      </c>
    </row>
    <row r="6203" spans="1:7" x14ac:dyDescent="0.25">
      <c r="A6203" t="s">
        <v>0</v>
      </c>
      <c r="B6203" t="s">
        <v>2141</v>
      </c>
      <c r="C6203">
        <v>7554752</v>
      </c>
      <c r="D6203" s="2">
        <v>2958465</v>
      </c>
      <c r="E6203" s="2">
        <v>43344</v>
      </c>
      <c r="F6203" s="28">
        <v>1406.6</v>
      </c>
      <c r="G6203" t="s">
        <v>3</v>
      </c>
    </row>
    <row r="6204" spans="1:7" x14ac:dyDescent="0.25">
      <c r="A6204" t="s">
        <v>0</v>
      </c>
      <c r="B6204" t="s">
        <v>2141</v>
      </c>
      <c r="C6204">
        <v>7554765</v>
      </c>
      <c r="D6204" s="2">
        <v>2958465</v>
      </c>
      <c r="E6204" s="2">
        <v>43344</v>
      </c>
      <c r="F6204" s="28">
        <v>3217.5</v>
      </c>
      <c r="G6204" t="s">
        <v>3</v>
      </c>
    </row>
    <row r="6205" spans="1:7" x14ac:dyDescent="0.25">
      <c r="A6205" t="s">
        <v>0</v>
      </c>
      <c r="B6205" t="s">
        <v>2141</v>
      </c>
      <c r="C6205">
        <v>7554776</v>
      </c>
      <c r="D6205" s="2">
        <v>2958465</v>
      </c>
      <c r="E6205" s="2">
        <v>43344</v>
      </c>
      <c r="F6205" s="28">
        <v>1248.6500000000001</v>
      </c>
      <c r="G6205" t="s">
        <v>3</v>
      </c>
    </row>
    <row r="6206" spans="1:7" x14ac:dyDescent="0.25">
      <c r="A6206" t="s">
        <v>0</v>
      </c>
      <c r="B6206" t="s">
        <v>2141</v>
      </c>
      <c r="C6206">
        <v>7554779</v>
      </c>
      <c r="D6206" s="2">
        <v>2958465</v>
      </c>
      <c r="E6206" s="2">
        <v>43344</v>
      </c>
      <c r="F6206" s="28">
        <v>1248.6500000000001</v>
      </c>
      <c r="G6206" t="s">
        <v>3</v>
      </c>
    </row>
    <row r="6207" spans="1:7" x14ac:dyDescent="0.25">
      <c r="A6207" t="s">
        <v>0</v>
      </c>
      <c r="B6207" t="s">
        <v>2141</v>
      </c>
      <c r="C6207">
        <v>7556000</v>
      </c>
      <c r="D6207" s="2">
        <v>2958465</v>
      </c>
      <c r="E6207" s="2">
        <v>44774</v>
      </c>
      <c r="F6207" s="28">
        <v>221</v>
      </c>
      <c r="G6207" t="s">
        <v>18</v>
      </c>
    </row>
    <row r="6208" spans="1:7" x14ac:dyDescent="0.25">
      <c r="A6208" t="s">
        <v>0</v>
      </c>
      <c r="B6208" t="s">
        <v>2141</v>
      </c>
      <c r="C6208">
        <v>7556051</v>
      </c>
      <c r="D6208" s="2">
        <v>2958465</v>
      </c>
      <c r="E6208" s="2">
        <v>45536</v>
      </c>
      <c r="F6208" s="28">
        <v>1345.5</v>
      </c>
      <c r="G6208" t="s">
        <v>3</v>
      </c>
    </row>
    <row r="6209" spans="1:7" x14ac:dyDescent="0.25">
      <c r="A6209" t="s">
        <v>0</v>
      </c>
      <c r="B6209" t="s">
        <v>2141</v>
      </c>
      <c r="C6209">
        <v>7556115</v>
      </c>
      <c r="D6209" s="2">
        <v>2958465</v>
      </c>
      <c r="E6209" s="2">
        <v>45223</v>
      </c>
      <c r="F6209" s="28">
        <v>1665.95</v>
      </c>
      <c r="G6209" t="s">
        <v>3</v>
      </c>
    </row>
    <row r="6210" spans="1:7" x14ac:dyDescent="0.25">
      <c r="A6210" t="s">
        <v>0</v>
      </c>
      <c r="B6210" t="s">
        <v>2141</v>
      </c>
      <c r="C6210">
        <v>7556116</v>
      </c>
      <c r="D6210" s="2">
        <v>2958465</v>
      </c>
      <c r="E6210" s="2">
        <v>45223</v>
      </c>
      <c r="F6210" s="28">
        <v>2210</v>
      </c>
      <c r="G6210" t="s">
        <v>3</v>
      </c>
    </row>
    <row r="6211" spans="1:7" x14ac:dyDescent="0.25">
      <c r="A6211" t="s">
        <v>0</v>
      </c>
      <c r="B6211" t="s">
        <v>2141</v>
      </c>
      <c r="C6211">
        <v>7556183</v>
      </c>
      <c r="D6211" s="2">
        <v>2958465</v>
      </c>
      <c r="E6211" s="2">
        <v>45223</v>
      </c>
      <c r="F6211" s="28">
        <v>230.75</v>
      </c>
      <c r="G6211" t="s">
        <v>2</v>
      </c>
    </row>
    <row r="6212" spans="1:7" x14ac:dyDescent="0.25">
      <c r="A6212" t="s">
        <v>0</v>
      </c>
      <c r="B6212" t="s">
        <v>2141</v>
      </c>
      <c r="C6212">
        <v>7556184</v>
      </c>
      <c r="D6212" s="2">
        <v>2958465</v>
      </c>
      <c r="E6212" s="2">
        <v>45223</v>
      </c>
      <c r="F6212" s="28">
        <v>230.75</v>
      </c>
      <c r="G6212" t="s">
        <v>2</v>
      </c>
    </row>
    <row r="6213" spans="1:7" x14ac:dyDescent="0.25">
      <c r="A6213" t="s">
        <v>0</v>
      </c>
      <c r="B6213" t="s">
        <v>2141</v>
      </c>
      <c r="C6213">
        <v>7556193</v>
      </c>
      <c r="D6213" s="2">
        <v>2958465</v>
      </c>
      <c r="E6213" s="2">
        <v>45223</v>
      </c>
      <c r="F6213" s="28">
        <v>577.20000000000005</v>
      </c>
      <c r="G6213" t="s">
        <v>2</v>
      </c>
    </row>
    <row r="6214" spans="1:7" x14ac:dyDescent="0.25">
      <c r="A6214" t="s">
        <v>0</v>
      </c>
      <c r="B6214" t="s">
        <v>2141</v>
      </c>
      <c r="C6214">
        <v>7556195</v>
      </c>
      <c r="D6214" s="2">
        <v>2958465</v>
      </c>
      <c r="E6214" s="2">
        <v>45223</v>
      </c>
      <c r="F6214" s="28">
        <v>577.20000000000005</v>
      </c>
      <c r="G6214" t="s">
        <v>2</v>
      </c>
    </row>
    <row r="6215" spans="1:7" x14ac:dyDescent="0.25">
      <c r="A6215" t="s">
        <v>0</v>
      </c>
      <c r="B6215" t="s">
        <v>2141</v>
      </c>
      <c r="C6215">
        <v>7556200</v>
      </c>
      <c r="D6215" s="2">
        <v>2958465</v>
      </c>
      <c r="E6215" s="2">
        <v>45223</v>
      </c>
      <c r="F6215" s="28">
        <v>679.25</v>
      </c>
      <c r="G6215" t="s">
        <v>2</v>
      </c>
    </row>
    <row r="6216" spans="1:7" x14ac:dyDescent="0.25">
      <c r="A6216" t="s">
        <v>0</v>
      </c>
      <c r="B6216" t="s">
        <v>2141</v>
      </c>
      <c r="C6216">
        <v>7556201</v>
      </c>
      <c r="D6216" s="2">
        <v>2958465</v>
      </c>
      <c r="E6216" s="2">
        <v>45223</v>
      </c>
      <c r="F6216" s="28">
        <v>679.25</v>
      </c>
      <c r="G6216" t="s">
        <v>2</v>
      </c>
    </row>
    <row r="6217" spans="1:7" x14ac:dyDescent="0.25">
      <c r="A6217" t="s">
        <v>0</v>
      </c>
      <c r="B6217" t="s">
        <v>2141</v>
      </c>
      <c r="C6217">
        <v>7556203</v>
      </c>
      <c r="D6217" s="2">
        <v>2958465</v>
      </c>
      <c r="E6217" s="2">
        <v>45223</v>
      </c>
      <c r="F6217" s="28">
        <v>679.25</v>
      </c>
      <c r="G6217" t="s">
        <v>2</v>
      </c>
    </row>
    <row r="6218" spans="1:7" x14ac:dyDescent="0.25">
      <c r="A6218" t="s">
        <v>0</v>
      </c>
      <c r="B6218" t="s">
        <v>2141</v>
      </c>
      <c r="C6218">
        <v>7556204</v>
      </c>
      <c r="D6218" s="2">
        <v>2958465</v>
      </c>
      <c r="E6218" s="2">
        <v>45223</v>
      </c>
      <c r="F6218" s="28">
        <v>679.25</v>
      </c>
      <c r="G6218" t="s">
        <v>2</v>
      </c>
    </row>
    <row r="6219" spans="1:7" x14ac:dyDescent="0.25">
      <c r="A6219" t="s">
        <v>0</v>
      </c>
      <c r="B6219" t="s">
        <v>2141</v>
      </c>
      <c r="C6219">
        <v>7556229</v>
      </c>
      <c r="D6219" s="2">
        <v>2958465</v>
      </c>
      <c r="E6219" s="2">
        <v>45223</v>
      </c>
      <c r="F6219" s="28">
        <v>230.75</v>
      </c>
      <c r="G6219" t="s">
        <v>2</v>
      </c>
    </row>
    <row r="6220" spans="1:7" x14ac:dyDescent="0.25">
      <c r="A6220" t="s">
        <v>0</v>
      </c>
      <c r="B6220" t="s">
        <v>2141</v>
      </c>
      <c r="C6220">
        <v>7556233</v>
      </c>
      <c r="D6220" s="2">
        <v>2958465</v>
      </c>
      <c r="E6220" s="2">
        <v>45223</v>
      </c>
      <c r="F6220" s="28">
        <v>1121.25</v>
      </c>
      <c r="G6220" t="s">
        <v>2</v>
      </c>
    </row>
    <row r="6221" spans="1:7" x14ac:dyDescent="0.25">
      <c r="A6221" t="s">
        <v>0</v>
      </c>
      <c r="B6221" t="s">
        <v>2141</v>
      </c>
      <c r="C6221">
        <v>7556234</v>
      </c>
      <c r="D6221" s="2">
        <v>2958465</v>
      </c>
      <c r="E6221" s="2">
        <v>45223</v>
      </c>
      <c r="F6221" s="28">
        <v>1121.25</v>
      </c>
      <c r="G6221" t="s">
        <v>2</v>
      </c>
    </row>
    <row r="6222" spans="1:7" x14ac:dyDescent="0.25">
      <c r="A6222" t="s">
        <v>0</v>
      </c>
      <c r="B6222" t="s">
        <v>2141</v>
      </c>
      <c r="C6222">
        <v>7556241</v>
      </c>
      <c r="D6222" s="2">
        <v>2958465</v>
      </c>
      <c r="E6222" s="2">
        <v>45223</v>
      </c>
      <c r="F6222" s="28">
        <v>2210</v>
      </c>
      <c r="G6222" t="s">
        <v>3</v>
      </c>
    </row>
    <row r="6223" spans="1:7" x14ac:dyDescent="0.25">
      <c r="A6223" t="s">
        <v>0</v>
      </c>
      <c r="B6223" t="s">
        <v>2141</v>
      </c>
      <c r="C6223">
        <v>7556242</v>
      </c>
      <c r="D6223" s="2">
        <v>2958465</v>
      </c>
      <c r="E6223" s="2">
        <v>45223</v>
      </c>
      <c r="F6223" s="28">
        <v>2210</v>
      </c>
      <c r="G6223" t="s">
        <v>3</v>
      </c>
    </row>
    <row r="6224" spans="1:7" x14ac:dyDescent="0.25">
      <c r="A6224" t="s">
        <v>0</v>
      </c>
      <c r="B6224" t="s">
        <v>2141</v>
      </c>
      <c r="C6224">
        <v>7556246</v>
      </c>
      <c r="D6224" s="2">
        <v>2958465</v>
      </c>
      <c r="E6224" s="2">
        <v>45223</v>
      </c>
      <c r="F6224" s="28">
        <v>1665.95</v>
      </c>
      <c r="G6224" t="s">
        <v>3</v>
      </c>
    </row>
    <row r="6225" spans="1:7" x14ac:dyDescent="0.25">
      <c r="A6225" t="s">
        <v>0</v>
      </c>
      <c r="B6225" t="s">
        <v>2141</v>
      </c>
      <c r="C6225">
        <v>7556247</v>
      </c>
      <c r="D6225" s="2">
        <v>2958465</v>
      </c>
      <c r="E6225" s="2">
        <v>45223</v>
      </c>
      <c r="F6225" s="28">
        <v>2210</v>
      </c>
      <c r="G6225" t="s">
        <v>3</v>
      </c>
    </row>
    <row r="6226" spans="1:7" x14ac:dyDescent="0.25">
      <c r="A6226" t="s">
        <v>0</v>
      </c>
      <c r="B6226" t="s">
        <v>2141</v>
      </c>
      <c r="C6226">
        <v>7556248</v>
      </c>
      <c r="D6226" s="2">
        <v>2958465</v>
      </c>
      <c r="E6226" s="2">
        <v>45223</v>
      </c>
      <c r="F6226" s="28">
        <v>1665.95</v>
      </c>
      <c r="G6226" t="s">
        <v>3</v>
      </c>
    </row>
    <row r="6227" spans="1:7" x14ac:dyDescent="0.25">
      <c r="A6227" t="s">
        <v>0</v>
      </c>
      <c r="B6227" t="s">
        <v>2141</v>
      </c>
      <c r="C6227">
        <v>7556249</v>
      </c>
      <c r="D6227" s="2">
        <v>2958465</v>
      </c>
      <c r="E6227" s="2">
        <v>45223</v>
      </c>
      <c r="F6227" s="28">
        <v>2210</v>
      </c>
      <c r="G6227" t="s">
        <v>3</v>
      </c>
    </row>
    <row r="6228" spans="1:7" x14ac:dyDescent="0.25">
      <c r="A6228" t="s">
        <v>0</v>
      </c>
      <c r="B6228" t="s">
        <v>2141</v>
      </c>
      <c r="C6228">
        <v>7556250</v>
      </c>
      <c r="D6228" s="2">
        <v>2958465</v>
      </c>
      <c r="E6228" s="2">
        <v>45223</v>
      </c>
      <c r="F6228" s="28">
        <v>1665.95</v>
      </c>
      <c r="G6228" t="s">
        <v>3</v>
      </c>
    </row>
    <row r="6229" spans="1:7" x14ac:dyDescent="0.25">
      <c r="A6229" t="s">
        <v>0</v>
      </c>
      <c r="B6229" t="s">
        <v>2141</v>
      </c>
      <c r="C6229">
        <v>7556251</v>
      </c>
      <c r="D6229" s="2">
        <v>2958465</v>
      </c>
      <c r="E6229" s="2">
        <v>45223</v>
      </c>
      <c r="F6229" s="28">
        <v>1665.95</v>
      </c>
      <c r="G6229" t="s">
        <v>3</v>
      </c>
    </row>
    <row r="6230" spans="1:7" x14ac:dyDescent="0.25">
      <c r="A6230" t="s">
        <v>0</v>
      </c>
      <c r="B6230" t="s">
        <v>2141</v>
      </c>
      <c r="C6230">
        <v>7556253</v>
      </c>
      <c r="D6230" s="2">
        <v>2958465</v>
      </c>
      <c r="E6230" s="2">
        <v>45223</v>
      </c>
      <c r="F6230" s="28">
        <v>3266.25</v>
      </c>
      <c r="G6230" t="s">
        <v>3</v>
      </c>
    </row>
    <row r="6231" spans="1:7" x14ac:dyDescent="0.25">
      <c r="A6231" t="s">
        <v>0</v>
      </c>
      <c r="B6231" t="s">
        <v>2141</v>
      </c>
      <c r="C6231">
        <v>7556256</v>
      </c>
      <c r="D6231" s="2">
        <v>2958465</v>
      </c>
      <c r="E6231" s="2">
        <v>45223</v>
      </c>
      <c r="F6231" s="28">
        <v>3266.25</v>
      </c>
      <c r="G6231" t="s">
        <v>3</v>
      </c>
    </row>
    <row r="6232" spans="1:7" x14ac:dyDescent="0.25">
      <c r="A6232" t="s">
        <v>0</v>
      </c>
      <c r="B6232" t="s">
        <v>2141</v>
      </c>
      <c r="C6232">
        <v>7556263</v>
      </c>
      <c r="D6232" s="2">
        <v>2958465</v>
      </c>
      <c r="E6232" s="2">
        <v>45223</v>
      </c>
      <c r="F6232" s="28">
        <v>4355</v>
      </c>
      <c r="G6232" t="s">
        <v>3</v>
      </c>
    </row>
    <row r="6233" spans="1:7" x14ac:dyDescent="0.25">
      <c r="A6233" t="s">
        <v>0</v>
      </c>
      <c r="B6233" t="s">
        <v>2141</v>
      </c>
      <c r="C6233">
        <v>7556265</v>
      </c>
      <c r="D6233" s="2">
        <v>2958465</v>
      </c>
      <c r="E6233" s="2">
        <v>45223</v>
      </c>
      <c r="F6233" s="28">
        <v>4355</v>
      </c>
      <c r="G6233" t="s">
        <v>3</v>
      </c>
    </row>
    <row r="6234" spans="1:7" x14ac:dyDescent="0.25">
      <c r="A6234" t="s">
        <v>0</v>
      </c>
      <c r="B6234" t="s">
        <v>2141</v>
      </c>
      <c r="C6234">
        <v>7556269</v>
      </c>
      <c r="D6234" s="2">
        <v>2958465</v>
      </c>
      <c r="E6234" s="2">
        <v>45223</v>
      </c>
      <c r="F6234" s="28">
        <v>4355</v>
      </c>
      <c r="G6234" t="s">
        <v>3</v>
      </c>
    </row>
    <row r="6235" spans="1:7" x14ac:dyDescent="0.25">
      <c r="A6235" t="s">
        <v>0</v>
      </c>
      <c r="B6235" t="s">
        <v>2141</v>
      </c>
      <c r="C6235">
        <v>7556272</v>
      </c>
      <c r="D6235" s="2">
        <v>2958465</v>
      </c>
      <c r="E6235" s="2">
        <v>45223</v>
      </c>
      <c r="F6235" s="28">
        <v>3266.25</v>
      </c>
      <c r="G6235" t="s">
        <v>3</v>
      </c>
    </row>
    <row r="6236" spans="1:7" x14ac:dyDescent="0.25">
      <c r="A6236" t="s">
        <v>0</v>
      </c>
      <c r="B6236" t="s">
        <v>2141</v>
      </c>
      <c r="C6236">
        <v>7556273</v>
      </c>
      <c r="D6236" s="2">
        <v>2958465</v>
      </c>
      <c r="E6236" s="2">
        <v>45223</v>
      </c>
      <c r="F6236" s="28">
        <v>4355</v>
      </c>
      <c r="G6236" t="s">
        <v>3</v>
      </c>
    </row>
    <row r="6237" spans="1:7" x14ac:dyDescent="0.25">
      <c r="A6237" t="s">
        <v>0</v>
      </c>
      <c r="B6237" t="s">
        <v>2141</v>
      </c>
      <c r="C6237">
        <v>7556274</v>
      </c>
      <c r="D6237" s="2">
        <v>2958465</v>
      </c>
      <c r="E6237" s="2">
        <v>45223</v>
      </c>
      <c r="F6237" s="28">
        <v>3266.25</v>
      </c>
      <c r="G6237" t="s">
        <v>3</v>
      </c>
    </row>
    <row r="6238" spans="1:7" x14ac:dyDescent="0.25">
      <c r="A6238" t="s">
        <v>0</v>
      </c>
      <c r="B6238" t="s">
        <v>2141</v>
      </c>
      <c r="C6238">
        <v>7556286</v>
      </c>
      <c r="D6238" s="2">
        <v>2958465</v>
      </c>
      <c r="E6238" s="2">
        <v>45223</v>
      </c>
      <c r="F6238" s="28">
        <v>4355</v>
      </c>
      <c r="G6238" t="s">
        <v>3</v>
      </c>
    </row>
    <row r="6239" spans="1:7" x14ac:dyDescent="0.25">
      <c r="A6239" t="s">
        <v>0</v>
      </c>
      <c r="B6239" t="s">
        <v>2141</v>
      </c>
      <c r="C6239">
        <v>7556287</v>
      </c>
      <c r="D6239" s="2">
        <v>2958465</v>
      </c>
      <c r="E6239" s="2">
        <v>45223</v>
      </c>
      <c r="F6239" s="28">
        <v>3266.25</v>
      </c>
      <c r="G6239" t="s">
        <v>3</v>
      </c>
    </row>
    <row r="6240" spans="1:7" x14ac:dyDescent="0.25">
      <c r="A6240" t="s">
        <v>0</v>
      </c>
      <c r="B6240" t="s">
        <v>2141</v>
      </c>
      <c r="C6240">
        <v>7556400</v>
      </c>
      <c r="D6240" s="2">
        <v>2958465</v>
      </c>
      <c r="E6240" s="2">
        <v>44774</v>
      </c>
      <c r="F6240" s="28">
        <v>225</v>
      </c>
      <c r="G6240" t="s">
        <v>18</v>
      </c>
    </row>
    <row r="6241" spans="1:7" x14ac:dyDescent="0.25">
      <c r="A6241" t="s">
        <v>0</v>
      </c>
      <c r="B6241" t="s">
        <v>2141</v>
      </c>
      <c r="C6241">
        <v>7556401</v>
      </c>
      <c r="D6241" s="2">
        <v>2958465</v>
      </c>
      <c r="E6241" s="2">
        <v>44774</v>
      </c>
      <c r="F6241" s="28">
        <v>225</v>
      </c>
      <c r="G6241" t="s">
        <v>18</v>
      </c>
    </row>
    <row r="6242" spans="1:7" x14ac:dyDescent="0.25">
      <c r="A6242" t="s">
        <v>0</v>
      </c>
      <c r="B6242" t="s">
        <v>2141</v>
      </c>
      <c r="C6242">
        <v>7556615</v>
      </c>
      <c r="D6242" s="2">
        <v>2958465</v>
      </c>
      <c r="E6242" s="2">
        <v>43344</v>
      </c>
      <c r="F6242" s="28">
        <v>1040</v>
      </c>
      <c r="G6242" t="s">
        <v>3</v>
      </c>
    </row>
    <row r="6243" spans="1:7" x14ac:dyDescent="0.25">
      <c r="A6243" t="s">
        <v>0</v>
      </c>
      <c r="B6243" t="s">
        <v>2141</v>
      </c>
      <c r="C6243">
        <v>7556616</v>
      </c>
      <c r="D6243" s="2">
        <v>2958465</v>
      </c>
      <c r="E6243" s="2">
        <v>43344</v>
      </c>
      <c r="F6243" s="28">
        <v>1377.35</v>
      </c>
      <c r="G6243" t="s">
        <v>3</v>
      </c>
    </row>
    <row r="6244" spans="1:7" x14ac:dyDescent="0.25">
      <c r="A6244" t="s">
        <v>0</v>
      </c>
      <c r="B6244" t="s">
        <v>2141</v>
      </c>
      <c r="C6244">
        <v>7556683</v>
      </c>
      <c r="D6244" s="2">
        <v>2958465</v>
      </c>
      <c r="E6244" s="2">
        <v>43344</v>
      </c>
      <c r="F6244" s="28">
        <v>170.95</v>
      </c>
      <c r="G6244" t="s">
        <v>2</v>
      </c>
    </row>
    <row r="6245" spans="1:7" x14ac:dyDescent="0.25">
      <c r="A6245" t="s">
        <v>0</v>
      </c>
      <c r="B6245" t="s">
        <v>2141</v>
      </c>
      <c r="C6245">
        <v>7556684</v>
      </c>
      <c r="D6245" s="2">
        <v>2958465</v>
      </c>
      <c r="E6245" s="2">
        <v>43344</v>
      </c>
      <c r="F6245" s="28">
        <v>170.95</v>
      </c>
      <c r="G6245" t="s">
        <v>2</v>
      </c>
    </row>
    <row r="6246" spans="1:7" x14ac:dyDescent="0.25">
      <c r="A6246" t="s">
        <v>0</v>
      </c>
      <c r="B6246" t="s">
        <v>2141</v>
      </c>
      <c r="C6246">
        <v>7556693</v>
      </c>
      <c r="D6246" s="2">
        <v>2958465</v>
      </c>
      <c r="E6246" s="2">
        <v>43344</v>
      </c>
      <c r="F6246" s="28">
        <v>427.05</v>
      </c>
      <c r="G6246" t="s">
        <v>2</v>
      </c>
    </row>
    <row r="6247" spans="1:7" x14ac:dyDescent="0.25">
      <c r="A6247" t="s">
        <v>0</v>
      </c>
      <c r="B6247" t="s">
        <v>2141</v>
      </c>
      <c r="C6247">
        <v>7556695</v>
      </c>
      <c r="D6247" s="2">
        <v>2958465</v>
      </c>
      <c r="E6247" s="2">
        <v>43344</v>
      </c>
      <c r="F6247" s="28">
        <v>427.05</v>
      </c>
      <c r="G6247" t="s">
        <v>2</v>
      </c>
    </row>
    <row r="6248" spans="1:7" x14ac:dyDescent="0.25">
      <c r="A6248" t="s">
        <v>0</v>
      </c>
      <c r="B6248" t="s">
        <v>2141</v>
      </c>
      <c r="C6248">
        <v>7556700</v>
      </c>
      <c r="D6248" s="2">
        <v>2958465</v>
      </c>
      <c r="E6248" s="2">
        <v>43344</v>
      </c>
      <c r="F6248" s="28">
        <v>504.4</v>
      </c>
      <c r="G6248" t="s">
        <v>2</v>
      </c>
    </row>
    <row r="6249" spans="1:7" x14ac:dyDescent="0.25">
      <c r="A6249" t="s">
        <v>0</v>
      </c>
      <c r="B6249" t="s">
        <v>2141</v>
      </c>
      <c r="C6249">
        <v>7556701</v>
      </c>
      <c r="D6249" s="2">
        <v>2958465</v>
      </c>
      <c r="E6249" s="2">
        <v>43344</v>
      </c>
      <c r="F6249" s="28">
        <v>504.4</v>
      </c>
      <c r="G6249" t="s">
        <v>2</v>
      </c>
    </row>
    <row r="6250" spans="1:7" x14ac:dyDescent="0.25">
      <c r="A6250" t="s">
        <v>0</v>
      </c>
      <c r="B6250" t="s">
        <v>2141</v>
      </c>
      <c r="C6250">
        <v>7556703</v>
      </c>
      <c r="D6250" s="2">
        <v>2958465</v>
      </c>
      <c r="E6250" s="2">
        <v>43344</v>
      </c>
      <c r="F6250" s="28">
        <v>504.4</v>
      </c>
      <c r="G6250" t="s">
        <v>2</v>
      </c>
    </row>
    <row r="6251" spans="1:7" x14ac:dyDescent="0.25">
      <c r="A6251" t="s">
        <v>0</v>
      </c>
      <c r="B6251" t="s">
        <v>2141</v>
      </c>
      <c r="C6251">
        <v>7556704</v>
      </c>
      <c r="D6251" s="2">
        <v>2958465</v>
      </c>
      <c r="E6251" s="2">
        <v>43344</v>
      </c>
      <c r="F6251" s="28">
        <v>504.4</v>
      </c>
      <c r="G6251" t="s">
        <v>2</v>
      </c>
    </row>
    <row r="6252" spans="1:7" x14ac:dyDescent="0.25">
      <c r="A6252" t="s">
        <v>0</v>
      </c>
      <c r="B6252" t="s">
        <v>2141</v>
      </c>
      <c r="C6252">
        <v>7556729</v>
      </c>
      <c r="D6252" s="2">
        <v>2958465</v>
      </c>
      <c r="E6252" s="2">
        <v>43344</v>
      </c>
      <c r="F6252" s="28">
        <v>170.95</v>
      </c>
      <c r="G6252" t="s">
        <v>2</v>
      </c>
    </row>
    <row r="6253" spans="1:7" x14ac:dyDescent="0.25">
      <c r="A6253" t="s">
        <v>0</v>
      </c>
      <c r="B6253" t="s">
        <v>2141</v>
      </c>
      <c r="C6253">
        <v>7556733</v>
      </c>
      <c r="D6253" s="2">
        <v>2958465</v>
      </c>
      <c r="E6253" s="2">
        <v>43344</v>
      </c>
      <c r="F6253" s="28">
        <v>833.3</v>
      </c>
      <c r="G6253" t="s">
        <v>2</v>
      </c>
    </row>
    <row r="6254" spans="1:7" x14ac:dyDescent="0.25">
      <c r="A6254" t="s">
        <v>0</v>
      </c>
      <c r="B6254" t="s">
        <v>2141</v>
      </c>
      <c r="C6254">
        <v>7556734</v>
      </c>
      <c r="D6254" s="2">
        <v>2958465</v>
      </c>
      <c r="E6254" s="2">
        <v>43344</v>
      </c>
      <c r="F6254" s="28">
        <v>833.3</v>
      </c>
      <c r="G6254" t="s">
        <v>2</v>
      </c>
    </row>
    <row r="6255" spans="1:7" x14ac:dyDescent="0.25">
      <c r="A6255" t="s">
        <v>0</v>
      </c>
      <c r="B6255" t="s">
        <v>2141</v>
      </c>
      <c r="C6255">
        <v>7556741</v>
      </c>
      <c r="D6255" s="2">
        <v>2958465</v>
      </c>
      <c r="E6255" s="2">
        <v>43344</v>
      </c>
      <c r="F6255" s="28">
        <v>1643.2</v>
      </c>
      <c r="G6255" t="s">
        <v>3</v>
      </c>
    </row>
    <row r="6256" spans="1:7" x14ac:dyDescent="0.25">
      <c r="A6256" t="s">
        <v>0</v>
      </c>
      <c r="B6256" t="s">
        <v>2141</v>
      </c>
      <c r="C6256">
        <v>7556742</v>
      </c>
      <c r="D6256" s="2">
        <v>2958465</v>
      </c>
      <c r="E6256" s="2">
        <v>43344</v>
      </c>
      <c r="F6256" s="28">
        <v>1643.2</v>
      </c>
      <c r="G6256" t="s">
        <v>3</v>
      </c>
    </row>
    <row r="6257" spans="1:7" x14ac:dyDescent="0.25">
      <c r="A6257" t="s">
        <v>0</v>
      </c>
      <c r="B6257" t="s">
        <v>2141</v>
      </c>
      <c r="C6257">
        <v>7556746</v>
      </c>
      <c r="D6257" s="2">
        <v>2958465</v>
      </c>
      <c r="E6257" s="2">
        <v>43344</v>
      </c>
      <c r="F6257" s="28">
        <v>1040</v>
      </c>
      <c r="G6257" t="s">
        <v>3</v>
      </c>
    </row>
    <row r="6258" spans="1:7" x14ac:dyDescent="0.25">
      <c r="A6258" t="s">
        <v>0</v>
      </c>
      <c r="B6258" t="s">
        <v>2141</v>
      </c>
      <c r="C6258">
        <v>7556747</v>
      </c>
      <c r="D6258" s="2">
        <v>2958465</v>
      </c>
      <c r="E6258" s="2">
        <v>43344</v>
      </c>
      <c r="F6258" s="28">
        <v>1377.35</v>
      </c>
      <c r="G6258" t="s">
        <v>3</v>
      </c>
    </row>
    <row r="6259" spans="1:7" x14ac:dyDescent="0.25">
      <c r="A6259" t="s">
        <v>0</v>
      </c>
      <c r="B6259" t="s">
        <v>2141</v>
      </c>
      <c r="C6259">
        <v>7556748</v>
      </c>
      <c r="D6259" s="2">
        <v>2958465</v>
      </c>
      <c r="E6259" s="2">
        <v>43344</v>
      </c>
      <c r="F6259" s="28">
        <v>1088.75</v>
      </c>
      <c r="G6259" t="s">
        <v>3</v>
      </c>
    </row>
    <row r="6260" spans="1:7" x14ac:dyDescent="0.25">
      <c r="A6260" t="s">
        <v>0</v>
      </c>
      <c r="B6260" t="s">
        <v>2141</v>
      </c>
      <c r="C6260">
        <v>7556749</v>
      </c>
      <c r="D6260" s="2">
        <v>2958465</v>
      </c>
      <c r="E6260" s="2">
        <v>43344</v>
      </c>
      <c r="F6260" s="28">
        <v>1489.8</v>
      </c>
      <c r="G6260" t="s">
        <v>3</v>
      </c>
    </row>
    <row r="6261" spans="1:7" x14ac:dyDescent="0.25">
      <c r="A6261" t="s">
        <v>0</v>
      </c>
      <c r="B6261" t="s">
        <v>2141</v>
      </c>
      <c r="C6261">
        <v>7556750</v>
      </c>
      <c r="D6261" s="2">
        <v>2958465</v>
      </c>
      <c r="E6261" s="2">
        <v>43344</v>
      </c>
      <c r="F6261" s="28">
        <v>1241.5</v>
      </c>
      <c r="G6261" t="s">
        <v>3</v>
      </c>
    </row>
    <row r="6262" spans="1:7" x14ac:dyDescent="0.25">
      <c r="A6262" t="s">
        <v>0</v>
      </c>
      <c r="B6262" t="s">
        <v>2141</v>
      </c>
      <c r="C6262">
        <v>7556751</v>
      </c>
      <c r="D6262" s="2">
        <v>2958465</v>
      </c>
      <c r="E6262" s="2">
        <v>43344</v>
      </c>
      <c r="F6262" s="28">
        <v>1241.5</v>
      </c>
      <c r="G6262" t="s">
        <v>3</v>
      </c>
    </row>
    <row r="6263" spans="1:7" x14ac:dyDescent="0.25">
      <c r="A6263" t="s">
        <v>0</v>
      </c>
      <c r="B6263" t="s">
        <v>2141</v>
      </c>
      <c r="C6263">
        <v>7556753</v>
      </c>
      <c r="D6263" s="2">
        <v>2958465</v>
      </c>
      <c r="E6263" s="2">
        <v>43344</v>
      </c>
      <c r="F6263" s="28">
        <v>2453.75</v>
      </c>
      <c r="G6263" t="s">
        <v>3</v>
      </c>
    </row>
    <row r="6264" spans="1:7" x14ac:dyDescent="0.25">
      <c r="A6264" t="s">
        <v>0</v>
      </c>
      <c r="B6264" t="s">
        <v>2141</v>
      </c>
      <c r="C6264">
        <v>7556756</v>
      </c>
      <c r="D6264" s="2">
        <v>2958465</v>
      </c>
      <c r="E6264" s="2">
        <v>43344</v>
      </c>
      <c r="F6264" s="28">
        <v>2453.75</v>
      </c>
      <c r="G6264" t="s">
        <v>3</v>
      </c>
    </row>
    <row r="6265" spans="1:7" x14ac:dyDescent="0.25">
      <c r="A6265" t="s">
        <v>0</v>
      </c>
      <c r="B6265" t="s">
        <v>2141</v>
      </c>
      <c r="C6265">
        <v>7556765</v>
      </c>
      <c r="D6265" s="2">
        <v>2958465</v>
      </c>
      <c r="E6265" s="2">
        <v>43344</v>
      </c>
      <c r="F6265" s="28">
        <v>3263.65</v>
      </c>
      <c r="G6265" t="s">
        <v>3</v>
      </c>
    </row>
    <row r="6266" spans="1:7" x14ac:dyDescent="0.25">
      <c r="A6266" t="s">
        <v>0</v>
      </c>
      <c r="B6266" t="s">
        <v>2141</v>
      </c>
      <c r="C6266">
        <v>7556769</v>
      </c>
      <c r="D6266" s="2">
        <v>2958465</v>
      </c>
      <c r="E6266" s="2">
        <v>43344</v>
      </c>
      <c r="F6266" s="28">
        <v>3263.65</v>
      </c>
      <c r="G6266" t="s">
        <v>3</v>
      </c>
    </row>
    <row r="6267" spans="1:7" x14ac:dyDescent="0.25">
      <c r="A6267" t="s">
        <v>0</v>
      </c>
      <c r="B6267" t="s">
        <v>2141</v>
      </c>
      <c r="C6267">
        <v>7556772</v>
      </c>
      <c r="D6267" s="2">
        <v>2958465</v>
      </c>
      <c r="E6267" s="2">
        <v>43344</v>
      </c>
      <c r="F6267" s="28">
        <v>2151.5</v>
      </c>
      <c r="G6267" t="s">
        <v>3</v>
      </c>
    </row>
    <row r="6268" spans="1:7" x14ac:dyDescent="0.25">
      <c r="A6268" t="s">
        <v>0</v>
      </c>
      <c r="B6268" t="s">
        <v>2141</v>
      </c>
      <c r="C6268">
        <v>7556773</v>
      </c>
      <c r="D6268" s="2">
        <v>2958465</v>
      </c>
      <c r="E6268" s="2">
        <v>43344</v>
      </c>
      <c r="F6268" s="28">
        <v>2959.45</v>
      </c>
      <c r="G6268" t="s">
        <v>3</v>
      </c>
    </row>
    <row r="6269" spans="1:7" x14ac:dyDescent="0.25">
      <c r="A6269" t="s">
        <v>0</v>
      </c>
      <c r="B6269" t="s">
        <v>2141</v>
      </c>
      <c r="C6269">
        <v>7556774</v>
      </c>
      <c r="D6269" s="2">
        <v>2958465</v>
      </c>
      <c r="E6269" s="2">
        <v>43344</v>
      </c>
      <c r="F6269" s="28">
        <v>2051.4</v>
      </c>
      <c r="G6269" t="s">
        <v>3</v>
      </c>
    </row>
    <row r="6270" spans="1:7" x14ac:dyDescent="0.25">
      <c r="A6270" t="s">
        <v>0</v>
      </c>
      <c r="B6270" t="s">
        <v>2141</v>
      </c>
      <c r="C6270">
        <v>7556786</v>
      </c>
      <c r="D6270" s="2">
        <v>2958465</v>
      </c>
      <c r="E6270" s="2">
        <v>43344</v>
      </c>
      <c r="F6270" s="28">
        <v>2959.45</v>
      </c>
      <c r="G6270" t="s">
        <v>3</v>
      </c>
    </row>
    <row r="6271" spans="1:7" x14ac:dyDescent="0.25">
      <c r="A6271" t="s">
        <v>0</v>
      </c>
      <c r="B6271" t="s">
        <v>2141</v>
      </c>
      <c r="C6271">
        <v>7556787</v>
      </c>
      <c r="D6271" s="2">
        <v>2958465</v>
      </c>
      <c r="E6271" s="2">
        <v>43344</v>
      </c>
      <c r="F6271" s="28">
        <v>2051.4</v>
      </c>
      <c r="G6271" t="s">
        <v>3</v>
      </c>
    </row>
    <row r="6272" spans="1:7" x14ac:dyDescent="0.25">
      <c r="A6272" t="s">
        <v>0</v>
      </c>
      <c r="B6272" t="s">
        <v>2141</v>
      </c>
      <c r="C6272">
        <v>7557000</v>
      </c>
      <c r="D6272" s="2">
        <v>2958465</v>
      </c>
      <c r="E6272" s="2">
        <v>44713</v>
      </c>
      <c r="F6272" s="28">
        <v>191</v>
      </c>
      <c r="G6272" t="s">
        <v>18</v>
      </c>
    </row>
    <row r="6273" spans="1:7" x14ac:dyDescent="0.25">
      <c r="A6273" t="s">
        <v>0</v>
      </c>
      <c r="B6273" t="s">
        <v>2141</v>
      </c>
      <c r="C6273">
        <v>7557400</v>
      </c>
      <c r="D6273" s="2">
        <v>2958465</v>
      </c>
      <c r="E6273" s="2">
        <v>44713</v>
      </c>
      <c r="F6273" s="28">
        <v>195</v>
      </c>
      <c r="G6273" t="s">
        <v>18</v>
      </c>
    </row>
    <row r="6274" spans="1:7" x14ac:dyDescent="0.25">
      <c r="A6274" t="s">
        <v>0</v>
      </c>
      <c r="B6274" t="s">
        <v>2141</v>
      </c>
      <c r="C6274">
        <v>7557401</v>
      </c>
      <c r="D6274" s="2">
        <v>2958465</v>
      </c>
      <c r="E6274" s="2">
        <v>44713</v>
      </c>
      <c r="F6274" s="28">
        <v>195</v>
      </c>
      <c r="G6274" t="s">
        <v>18</v>
      </c>
    </row>
    <row r="6275" spans="1:7" x14ac:dyDescent="0.25">
      <c r="A6275" t="s">
        <v>0</v>
      </c>
      <c r="B6275" t="s">
        <v>2141</v>
      </c>
      <c r="C6275">
        <v>7558183</v>
      </c>
      <c r="D6275" s="2">
        <v>2958465</v>
      </c>
      <c r="E6275" s="2">
        <v>41396</v>
      </c>
      <c r="F6275" s="28">
        <v>179.4</v>
      </c>
      <c r="G6275" t="s">
        <v>2</v>
      </c>
    </row>
    <row r="6276" spans="1:7" x14ac:dyDescent="0.25">
      <c r="A6276" t="s">
        <v>0</v>
      </c>
      <c r="B6276" t="s">
        <v>2141</v>
      </c>
      <c r="C6276">
        <v>7558184</v>
      </c>
      <c r="D6276" s="2">
        <v>2958465</v>
      </c>
      <c r="E6276" s="2">
        <v>41396</v>
      </c>
      <c r="F6276" s="28">
        <v>179.4</v>
      </c>
      <c r="G6276" t="s">
        <v>2</v>
      </c>
    </row>
    <row r="6277" spans="1:7" x14ac:dyDescent="0.25">
      <c r="A6277" t="s">
        <v>0</v>
      </c>
      <c r="B6277" t="s">
        <v>2141</v>
      </c>
      <c r="C6277">
        <v>7558185</v>
      </c>
      <c r="D6277" s="2">
        <v>2958465</v>
      </c>
      <c r="E6277" s="2">
        <v>41396</v>
      </c>
      <c r="F6277" s="28">
        <v>179.4</v>
      </c>
      <c r="G6277" t="s">
        <v>2</v>
      </c>
    </row>
    <row r="6278" spans="1:7" x14ac:dyDescent="0.25">
      <c r="A6278" t="s">
        <v>0</v>
      </c>
      <c r="B6278" t="s">
        <v>2141</v>
      </c>
      <c r="C6278">
        <v>7558683</v>
      </c>
      <c r="D6278" s="2">
        <v>2958465</v>
      </c>
      <c r="E6278" s="2">
        <v>41396</v>
      </c>
      <c r="F6278" s="28">
        <v>156</v>
      </c>
      <c r="G6278" t="s">
        <v>2</v>
      </c>
    </row>
    <row r="6279" spans="1:7" x14ac:dyDescent="0.25">
      <c r="A6279" t="s">
        <v>0</v>
      </c>
      <c r="B6279" t="s">
        <v>2141</v>
      </c>
      <c r="C6279">
        <v>7558684</v>
      </c>
      <c r="D6279" s="2">
        <v>2958465</v>
      </c>
      <c r="E6279" s="2">
        <v>41396</v>
      </c>
      <c r="F6279" s="28">
        <v>156</v>
      </c>
      <c r="G6279" t="s">
        <v>2</v>
      </c>
    </row>
    <row r="6280" spans="1:7" x14ac:dyDescent="0.25">
      <c r="A6280" t="s">
        <v>0</v>
      </c>
      <c r="B6280" t="s">
        <v>2141</v>
      </c>
      <c r="C6280">
        <v>7558685</v>
      </c>
      <c r="D6280" s="2">
        <v>2958465</v>
      </c>
      <c r="E6280" s="2">
        <v>41396</v>
      </c>
      <c r="F6280" s="28">
        <v>156</v>
      </c>
      <c r="G6280" t="s">
        <v>2</v>
      </c>
    </row>
    <row r="6281" spans="1:7" x14ac:dyDescent="0.25">
      <c r="A6281" t="s">
        <v>0</v>
      </c>
      <c r="B6281" t="s">
        <v>2141</v>
      </c>
      <c r="C6281">
        <v>7559000</v>
      </c>
      <c r="D6281" s="2">
        <v>2958465</v>
      </c>
      <c r="E6281" s="2">
        <v>44305</v>
      </c>
      <c r="F6281" s="28">
        <v>171</v>
      </c>
      <c r="G6281" t="s">
        <v>18</v>
      </c>
    </row>
    <row r="6282" spans="1:7" x14ac:dyDescent="0.25">
      <c r="A6282" t="s">
        <v>0</v>
      </c>
      <c r="B6282" t="s">
        <v>2141</v>
      </c>
      <c r="C6282">
        <v>7559265</v>
      </c>
      <c r="D6282" s="2">
        <v>2958465</v>
      </c>
      <c r="E6282" s="2">
        <v>42891</v>
      </c>
      <c r="F6282" s="28">
        <v>3380</v>
      </c>
      <c r="G6282" t="s">
        <v>3</v>
      </c>
    </row>
    <row r="6283" spans="1:7" x14ac:dyDescent="0.25">
      <c r="A6283" t="s">
        <v>0</v>
      </c>
      <c r="B6283" t="s">
        <v>2141</v>
      </c>
      <c r="C6283">
        <v>7559400</v>
      </c>
      <c r="D6283" s="2">
        <v>2958465</v>
      </c>
      <c r="E6283" s="2">
        <v>44305</v>
      </c>
      <c r="F6283" s="28">
        <v>175</v>
      </c>
      <c r="G6283" t="s">
        <v>18</v>
      </c>
    </row>
    <row r="6284" spans="1:7" x14ac:dyDescent="0.25">
      <c r="A6284" t="s">
        <v>0</v>
      </c>
      <c r="B6284" t="s">
        <v>2141</v>
      </c>
      <c r="C6284">
        <v>7559401</v>
      </c>
      <c r="D6284" s="2">
        <v>2958465</v>
      </c>
      <c r="E6284" s="2">
        <v>44305</v>
      </c>
      <c r="F6284" s="28">
        <v>175</v>
      </c>
      <c r="G6284" t="s">
        <v>18</v>
      </c>
    </row>
    <row r="6285" spans="1:7" x14ac:dyDescent="0.25">
      <c r="A6285" t="s">
        <v>0</v>
      </c>
      <c r="B6285" t="s">
        <v>2141</v>
      </c>
      <c r="C6285">
        <v>7559765</v>
      </c>
      <c r="D6285" s="2">
        <v>2958465</v>
      </c>
      <c r="E6285" s="2">
        <v>42891</v>
      </c>
      <c r="F6285" s="28">
        <v>3380</v>
      </c>
      <c r="G6285" t="s">
        <v>3</v>
      </c>
    </row>
    <row r="6286" spans="1:7" x14ac:dyDescent="0.25">
      <c r="A6286" t="s">
        <v>0</v>
      </c>
      <c r="B6286" t="s">
        <v>2141</v>
      </c>
      <c r="C6286">
        <v>7561000</v>
      </c>
      <c r="D6286" s="2">
        <v>2958465</v>
      </c>
      <c r="E6286" s="2">
        <v>44774</v>
      </c>
      <c r="F6286" s="28">
        <v>213</v>
      </c>
      <c r="G6286" t="s">
        <v>18</v>
      </c>
    </row>
    <row r="6287" spans="1:7" x14ac:dyDescent="0.25">
      <c r="A6287" t="s">
        <v>0</v>
      </c>
      <c r="B6287" t="s">
        <v>2141</v>
      </c>
      <c r="C6287">
        <v>7561263</v>
      </c>
      <c r="D6287" s="2">
        <v>2958465</v>
      </c>
      <c r="E6287" s="2">
        <v>44764</v>
      </c>
      <c r="F6287" s="28">
        <v>4095</v>
      </c>
      <c r="G6287" t="s">
        <v>3</v>
      </c>
    </row>
    <row r="6288" spans="1:7" x14ac:dyDescent="0.25">
      <c r="A6288" t="s">
        <v>0</v>
      </c>
      <c r="B6288" t="s">
        <v>2141</v>
      </c>
      <c r="C6288">
        <v>7561264</v>
      </c>
      <c r="D6288" s="2">
        <v>2958465</v>
      </c>
      <c r="E6288" s="2">
        <v>44764</v>
      </c>
      <c r="F6288" s="28">
        <v>4095</v>
      </c>
      <c r="G6288" t="s">
        <v>3</v>
      </c>
    </row>
    <row r="6289" spans="1:7" x14ac:dyDescent="0.25">
      <c r="A6289" t="s">
        <v>0</v>
      </c>
      <c r="B6289" t="s">
        <v>2141</v>
      </c>
      <c r="C6289">
        <v>7561265</v>
      </c>
      <c r="D6289" s="2">
        <v>2958465</v>
      </c>
      <c r="E6289" s="2">
        <v>44764</v>
      </c>
      <c r="F6289" s="28">
        <v>4095</v>
      </c>
      <c r="G6289" t="s">
        <v>3</v>
      </c>
    </row>
    <row r="6290" spans="1:7" x14ac:dyDescent="0.25">
      <c r="A6290" t="s">
        <v>0</v>
      </c>
      <c r="B6290" t="s">
        <v>2141</v>
      </c>
      <c r="C6290">
        <v>7561400</v>
      </c>
      <c r="D6290" s="2">
        <v>2958465</v>
      </c>
      <c r="E6290" s="2">
        <v>44774</v>
      </c>
      <c r="F6290" s="28">
        <v>217</v>
      </c>
      <c r="G6290" t="s">
        <v>18</v>
      </c>
    </row>
    <row r="6291" spans="1:7" x14ac:dyDescent="0.25">
      <c r="A6291" t="s">
        <v>0</v>
      </c>
      <c r="B6291" t="s">
        <v>2141</v>
      </c>
      <c r="C6291">
        <v>7561401</v>
      </c>
      <c r="D6291" s="2">
        <v>2958465</v>
      </c>
      <c r="E6291" s="2">
        <v>44774</v>
      </c>
      <c r="F6291" s="28">
        <v>217</v>
      </c>
      <c r="G6291" t="s">
        <v>18</v>
      </c>
    </row>
    <row r="6292" spans="1:7" x14ac:dyDescent="0.25">
      <c r="A6292" t="s">
        <v>0</v>
      </c>
      <c r="B6292" t="s">
        <v>2141</v>
      </c>
      <c r="C6292">
        <v>7561765</v>
      </c>
      <c r="D6292" s="2">
        <v>2958465</v>
      </c>
      <c r="E6292" s="2">
        <v>43344</v>
      </c>
      <c r="F6292" s="28">
        <v>3159.65</v>
      </c>
      <c r="G6292" t="s">
        <v>3</v>
      </c>
    </row>
    <row r="6293" spans="1:7" x14ac:dyDescent="0.25">
      <c r="A6293" t="s">
        <v>0</v>
      </c>
      <c r="B6293" t="s">
        <v>2141</v>
      </c>
      <c r="C6293">
        <v>7562000</v>
      </c>
      <c r="D6293" s="2">
        <v>2958465</v>
      </c>
      <c r="E6293" s="2">
        <v>44305</v>
      </c>
      <c r="F6293" s="28">
        <v>220</v>
      </c>
      <c r="G6293" t="s">
        <v>18</v>
      </c>
    </row>
    <row r="6294" spans="1:7" x14ac:dyDescent="0.25">
      <c r="A6294" t="s">
        <v>0</v>
      </c>
      <c r="B6294" t="s">
        <v>2141</v>
      </c>
      <c r="C6294">
        <v>7562400</v>
      </c>
      <c r="D6294" s="2">
        <v>2958465</v>
      </c>
      <c r="E6294" s="2">
        <v>44305</v>
      </c>
      <c r="F6294" s="28">
        <v>224</v>
      </c>
      <c r="G6294" t="s">
        <v>18</v>
      </c>
    </row>
    <row r="6295" spans="1:7" x14ac:dyDescent="0.25">
      <c r="A6295" t="s">
        <v>0</v>
      </c>
      <c r="B6295" t="s">
        <v>2141</v>
      </c>
      <c r="C6295">
        <v>7562401</v>
      </c>
      <c r="D6295" s="2">
        <v>2958465</v>
      </c>
      <c r="E6295" s="2">
        <v>44305</v>
      </c>
      <c r="F6295" s="28">
        <v>224</v>
      </c>
      <c r="G6295" t="s">
        <v>18</v>
      </c>
    </row>
    <row r="6296" spans="1:7" x14ac:dyDescent="0.25">
      <c r="A6296" t="s">
        <v>0</v>
      </c>
      <c r="B6296" t="s">
        <v>2141</v>
      </c>
      <c r="C6296">
        <v>7563000</v>
      </c>
      <c r="D6296" s="2">
        <v>2958465</v>
      </c>
      <c r="E6296" s="2">
        <v>44305</v>
      </c>
      <c r="F6296" s="28">
        <v>198</v>
      </c>
      <c r="G6296" t="s">
        <v>18</v>
      </c>
    </row>
    <row r="6297" spans="1:7" x14ac:dyDescent="0.25">
      <c r="A6297" t="s">
        <v>0</v>
      </c>
      <c r="B6297" t="s">
        <v>2141</v>
      </c>
      <c r="C6297">
        <v>7563183</v>
      </c>
      <c r="D6297" s="2">
        <v>2958465</v>
      </c>
      <c r="E6297" s="2">
        <v>45223</v>
      </c>
      <c r="F6297" s="28">
        <v>224.25</v>
      </c>
      <c r="G6297" t="s">
        <v>2</v>
      </c>
    </row>
    <row r="6298" spans="1:7" x14ac:dyDescent="0.25">
      <c r="A6298" t="s">
        <v>0</v>
      </c>
      <c r="B6298" t="s">
        <v>2141</v>
      </c>
      <c r="C6298">
        <v>7563184</v>
      </c>
      <c r="D6298" s="2">
        <v>2958465</v>
      </c>
      <c r="E6298" s="2">
        <v>45223</v>
      </c>
      <c r="F6298" s="28">
        <v>224.25</v>
      </c>
      <c r="G6298" t="s">
        <v>2</v>
      </c>
    </row>
    <row r="6299" spans="1:7" x14ac:dyDescent="0.25">
      <c r="A6299" t="s">
        <v>0</v>
      </c>
      <c r="B6299" t="s">
        <v>2141</v>
      </c>
      <c r="C6299">
        <v>7563246</v>
      </c>
      <c r="D6299" s="2">
        <v>2958465</v>
      </c>
      <c r="E6299" s="2">
        <v>45223</v>
      </c>
      <c r="F6299" s="28">
        <v>1568.45</v>
      </c>
      <c r="G6299" t="s">
        <v>3</v>
      </c>
    </row>
    <row r="6300" spans="1:7" x14ac:dyDescent="0.25">
      <c r="A6300" t="s">
        <v>0</v>
      </c>
      <c r="B6300" t="s">
        <v>2141</v>
      </c>
      <c r="C6300">
        <v>7563248</v>
      </c>
      <c r="D6300" s="2">
        <v>2958465</v>
      </c>
      <c r="E6300" s="2">
        <v>45223</v>
      </c>
      <c r="F6300" s="28">
        <v>1568.45</v>
      </c>
      <c r="G6300" t="s">
        <v>3</v>
      </c>
    </row>
    <row r="6301" spans="1:7" x14ac:dyDescent="0.25">
      <c r="A6301" t="s">
        <v>0</v>
      </c>
      <c r="B6301" t="s">
        <v>2141</v>
      </c>
      <c r="C6301">
        <v>7563250</v>
      </c>
      <c r="D6301" s="2">
        <v>2958465</v>
      </c>
      <c r="E6301" s="2">
        <v>45223</v>
      </c>
      <c r="F6301" s="28">
        <v>1568.45</v>
      </c>
      <c r="G6301" t="s">
        <v>3</v>
      </c>
    </row>
    <row r="6302" spans="1:7" x14ac:dyDescent="0.25">
      <c r="A6302" t="s">
        <v>0</v>
      </c>
      <c r="B6302" t="s">
        <v>2141</v>
      </c>
      <c r="C6302">
        <v>7563251</v>
      </c>
      <c r="D6302" s="2">
        <v>2958465</v>
      </c>
      <c r="E6302" s="2">
        <v>45223</v>
      </c>
      <c r="F6302" s="28">
        <v>1568.45</v>
      </c>
      <c r="G6302" t="s">
        <v>3</v>
      </c>
    </row>
    <row r="6303" spans="1:7" x14ac:dyDescent="0.25">
      <c r="A6303" t="s">
        <v>0</v>
      </c>
      <c r="B6303" t="s">
        <v>2141</v>
      </c>
      <c r="C6303">
        <v>7563400</v>
      </c>
      <c r="D6303" s="2">
        <v>2958465</v>
      </c>
      <c r="E6303" s="2">
        <v>44305</v>
      </c>
      <c r="F6303" s="28">
        <v>202</v>
      </c>
      <c r="G6303" t="s">
        <v>18</v>
      </c>
    </row>
    <row r="6304" spans="1:7" x14ac:dyDescent="0.25">
      <c r="A6304" t="s">
        <v>0</v>
      </c>
      <c r="B6304" t="s">
        <v>2141</v>
      </c>
      <c r="C6304">
        <v>7563401</v>
      </c>
      <c r="D6304" s="2">
        <v>2958465</v>
      </c>
      <c r="E6304" s="2">
        <v>44305</v>
      </c>
      <c r="F6304" s="28">
        <v>202</v>
      </c>
      <c r="G6304" t="s">
        <v>18</v>
      </c>
    </row>
    <row r="6305" spans="1:7" x14ac:dyDescent="0.25">
      <c r="A6305" t="s">
        <v>0</v>
      </c>
      <c r="B6305" t="s">
        <v>2141</v>
      </c>
      <c r="C6305">
        <v>7563683</v>
      </c>
      <c r="D6305" s="2">
        <v>2958465</v>
      </c>
      <c r="E6305" s="2">
        <v>43344</v>
      </c>
      <c r="F6305" s="28">
        <v>156.65</v>
      </c>
      <c r="G6305" t="s">
        <v>2</v>
      </c>
    </row>
    <row r="6306" spans="1:7" x14ac:dyDescent="0.25">
      <c r="A6306" t="s">
        <v>0</v>
      </c>
      <c r="B6306" t="s">
        <v>2141</v>
      </c>
      <c r="C6306">
        <v>7563684</v>
      </c>
      <c r="D6306" s="2">
        <v>2958465</v>
      </c>
      <c r="E6306" s="2">
        <v>43344</v>
      </c>
      <c r="F6306" s="28">
        <v>156.65</v>
      </c>
      <c r="G6306" t="s">
        <v>2</v>
      </c>
    </row>
    <row r="6307" spans="1:7" x14ac:dyDescent="0.25">
      <c r="A6307" t="s">
        <v>0</v>
      </c>
      <c r="B6307" t="s">
        <v>2141</v>
      </c>
      <c r="C6307">
        <v>7563746</v>
      </c>
      <c r="D6307" s="2">
        <v>2958465</v>
      </c>
      <c r="E6307" s="2">
        <v>43344</v>
      </c>
      <c r="F6307" s="28">
        <v>941.85</v>
      </c>
      <c r="G6307" t="s">
        <v>3</v>
      </c>
    </row>
    <row r="6308" spans="1:7" x14ac:dyDescent="0.25">
      <c r="A6308" t="s">
        <v>0</v>
      </c>
      <c r="B6308" t="s">
        <v>2141</v>
      </c>
      <c r="C6308">
        <v>7563748</v>
      </c>
      <c r="D6308" s="2">
        <v>2958465</v>
      </c>
      <c r="E6308" s="2">
        <v>43344</v>
      </c>
      <c r="F6308" s="28">
        <v>989.3</v>
      </c>
      <c r="G6308" t="s">
        <v>3</v>
      </c>
    </row>
    <row r="6309" spans="1:7" x14ac:dyDescent="0.25">
      <c r="A6309" t="s">
        <v>0</v>
      </c>
      <c r="B6309" t="s">
        <v>2141</v>
      </c>
      <c r="C6309">
        <v>7563750</v>
      </c>
      <c r="D6309" s="2">
        <v>2958465</v>
      </c>
      <c r="E6309" s="2">
        <v>43344</v>
      </c>
      <c r="F6309" s="28">
        <v>1121.9000000000001</v>
      </c>
      <c r="G6309" t="s">
        <v>3</v>
      </c>
    </row>
    <row r="6310" spans="1:7" x14ac:dyDescent="0.25">
      <c r="A6310" t="s">
        <v>0</v>
      </c>
      <c r="B6310" t="s">
        <v>2141</v>
      </c>
      <c r="C6310">
        <v>7563751</v>
      </c>
      <c r="D6310" s="2">
        <v>2958465</v>
      </c>
      <c r="E6310" s="2">
        <v>43344</v>
      </c>
      <c r="F6310" s="28">
        <v>1121.9000000000001</v>
      </c>
      <c r="G6310" t="s">
        <v>3</v>
      </c>
    </row>
    <row r="6311" spans="1:7" x14ac:dyDescent="0.25">
      <c r="A6311" t="s">
        <v>0</v>
      </c>
      <c r="B6311" t="s">
        <v>2141</v>
      </c>
      <c r="C6311">
        <v>7564000</v>
      </c>
      <c r="D6311" s="2">
        <v>2958465</v>
      </c>
      <c r="E6311" s="2">
        <v>44305</v>
      </c>
      <c r="F6311" s="28">
        <v>182</v>
      </c>
      <c r="G6311" t="s">
        <v>18</v>
      </c>
    </row>
    <row r="6312" spans="1:7" x14ac:dyDescent="0.25">
      <c r="A6312" t="s">
        <v>0</v>
      </c>
      <c r="B6312" t="s">
        <v>2141</v>
      </c>
      <c r="C6312">
        <v>7564400</v>
      </c>
      <c r="D6312" s="2">
        <v>2958465</v>
      </c>
      <c r="E6312" s="2">
        <v>44305</v>
      </c>
      <c r="F6312" s="28">
        <v>186</v>
      </c>
      <c r="G6312" t="s">
        <v>18</v>
      </c>
    </row>
    <row r="6313" spans="1:7" x14ac:dyDescent="0.25">
      <c r="A6313" t="s">
        <v>0</v>
      </c>
      <c r="B6313" t="s">
        <v>2141</v>
      </c>
      <c r="C6313">
        <v>7564401</v>
      </c>
      <c r="D6313" s="2">
        <v>2958465</v>
      </c>
      <c r="E6313" s="2">
        <v>44305</v>
      </c>
      <c r="F6313" s="28">
        <v>186</v>
      </c>
      <c r="G6313" t="s">
        <v>18</v>
      </c>
    </row>
    <row r="6314" spans="1:7" x14ac:dyDescent="0.25">
      <c r="A6314" t="s">
        <v>0</v>
      </c>
      <c r="B6314" t="s">
        <v>2141</v>
      </c>
      <c r="C6314">
        <v>7566000</v>
      </c>
      <c r="D6314" s="2">
        <v>2958465</v>
      </c>
      <c r="E6314" s="2">
        <v>44305</v>
      </c>
      <c r="F6314" s="28">
        <v>213</v>
      </c>
      <c r="G6314" t="s">
        <v>18</v>
      </c>
    </row>
    <row r="6315" spans="1:7" x14ac:dyDescent="0.25">
      <c r="A6315" t="s">
        <v>0</v>
      </c>
      <c r="B6315" t="s">
        <v>2141</v>
      </c>
      <c r="C6315">
        <v>7566400</v>
      </c>
      <c r="D6315" s="2">
        <v>2958465</v>
      </c>
      <c r="E6315" s="2">
        <v>44305</v>
      </c>
      <c r="F6315" s="28">
        <v>217</v>
      </c>
      <c r="G6315" t="s">
        <v>18</v>
      </c>
    </row>
    <row r="6316" spans="1:7" x14ac:dyDescent="0.25">
      <c r="A6316" t="s">
        <v>0</v>
      </c>
      <c r="B6316" t="s">
        <v>2141</v>
      </c>
      <c r="C6316">
        <v>7566401</v>
      </c>
      <c r="D6316" s="2">
        <v>2958465</v>
      </c>
      <c r="E6316" s="2">
        <v>44305</v>
      </c>
      <c r="F6316" s="28">
        <v>217</v>
      </c>
      <c r="G6316" t="s">
        <v>18</v>
      </c>
    </row>
    <row r="6317" spans="1:7" x14ac:dyDescent="0.25">
      <c r="A6317" t="s">
        <v>0</v>
      </c>
      <c r="B6317" t="s">
        <v>2141</v>
      </c>
      <c r="C6317">
        <v>7571000</v>
      </c>
      <c r="D6317" s="2">
        <v>2958465</v>
      </c>
      <c r="E6317" s="2">
        <v>44305</v>
      </c>
      <c r="F6317" s="28">
        <v>169</v>
      </c>
      <c r="G6317" t="s">
        <v>18</v>
      </c>
    </row>
    <row r="6318" spans="1:7" x14ac:dyDescent="0.25">
      <c r="A6318" t="s">
        <v>0</v>
      </c>
      <c r="B6318" t="s">
        <v>2141</v>
      </c>
      <c r="C6318">
        <v>7571400</v>
      </c>
      <c r="D6318" s="2">
        <v>2958465</v>
      </c>
      <c r="E6318" s="2">
        <v>44305</v>
      </c>
      <c r="F6318" s="28">
        <v>173</v>
      </c>
      <c r="G6318" t="s">
        <v>18</v>
      </c>
    </row>
    <row r="6319" spans="1:7" x14ac:dyDescent="0.25">
      <c r="A6319" t="s">
        <v>0</v>
      </c>
      <c r="B6319" t="s">
        <v>2141</v>
      </c>
      <c r="C6319">
        <v>7571401</v>
      </c>
      <c r="D6319" s="2">
        <v>2958465</v>
      </c>
      <c r="E6319" s="2">
        <v>44305</v>
      </c>
      <c r="F6319" s="28">
        <v>173</v>
      </c>
      <c r="G6319" t="s">
        <v>18</v>
      </c>
    </row>
    <row r="6320" spans="1:7" x14ac:dyDescent="0.25">
      <c r="A6320" t="s">
        <v>0</v>
      </c>
      <c r="B6320" t="s">
        <v>2141</v>
      </c>
      <c r="C6320">
        <v>7572000</v>
      </c>
      <c r="D6320" s="2">
        <v>2958465</v>
      </c>
      <c r="E6320" s="2">
        <v>44713</v>
      </c>
      <c r="F6320" s="28">
        <v>211</v>
      </c>
      <c r="G6320" t="s">
        <v>18</v>
      </c>
    </row>
    <row r="6321" spans="1:7" x14ac:dyDescent="0.25">
      <c r="A6321" t="s">
        <v>0</v>
      </c>
      <c r="B6321" t="s">
        <v>2141</v>
      </c>
      <c r="C6321">
        <v>7572400</v>
      </c>
      <c r="D6321" s="2">
        <v>2958465</v>
      </c>
      <c r="E6321" s="2">
        <v>44713</v>
      </c>
      <c r="F6321" s="28">
        <v>215</v>
      </c>
      <c r="G6321" t="s">
        <v>18</v>
      </c>
    </row>
    <row r="6322" spans="1:7" x14ac:dyDescent="0.25">
      <c r="A6322" t="s">
        <v>0</v>
      </c>
      <c r="B6322" t="s">
        <v>2141</v>
      </c>
      <c r="C6322">
        <v>7572401</v>
      </c>
      <c r="D6322" s="2">
        <v>2958465</v>
      </c>
      <c r="E6322" s="2">
        <v>44713</v>
      </c>
      <c r="F6322" s="28">
        <v>215</v>
      </c>
      <c r="G6322" t="s">
        <v>18</v>
      </c>
    </row>
    <row r="6323" spans="1:7" x14ac:dyDescent="0.25">
      <c r="A6323" t="s">
        <v>0</v>
      </c>
      <c r="B6323" t="s">
        <v>2141</v>
      </c>
      <c r="C6323">
        <v>7575265</v>
      </c>
      <c r="D6323" s="2">
        <v>2958465</v>
      </c>
      <c r="E6323" s="2">
        <v>41520</v>
      </c>
      <c r="F6323" s="28">
        <v>3705</v>
      </c>
      <c r="G6323" t="s">
        <v>3</v>
      </c>
    </row>
    <row r="6324" spans="1:7" x14ac:dyDescent="0.25">
      <c r="A6324" t="s">
        <v>0</v>
      </c>
      <c r="B6324" t="s">
        <v>2141</v>
      </c>
      <c r="C6324">
        <v>7575765</v>
      </c>
      <c r="D6324" s="2">
        <v>2958465</v>
      </c>
      <c r="E6324" s="2">
        <v>41520</v>
      </c>
      <c r="F6324" s="28">
        <v>3497</v>
      </c>
      <c r="G6324" t="s">
        <v>3</v>
      </c>
    </row>
    <row r="6325" spans="1:7" x14ac:dyDescent="0.25">
      <c r="A6325" t="s">
        <v>0</v>
      </c>
      <c r="B6325" t="s">
        <v>2141</v>
      </c>
      <c r="C6325">
        <v>7576000</v>
      </c>
      <c r="D6325" s="2">
        <v>2958465</v>
      </c>
      <c r="E6325" s="2">
        <v>44713</v>
      </c>
      <c r="F6325" s="28">
        <v>156</v>
      </c>
      <c r="G6325" t="s">
        <v>18</v>
      </c>
    </row>
    <row r="6326" spans="1:7" x14ac:dyDescent="0.25">
      <c r="A6326" t="s">
        <v>0</v>
      </c>
      <c r="B6326" t="s">
        <v>2141</v>
      </c>
      <c r="C6326">
        <v>7576183</v>
      </c>
      <c r="D6326" s="2">
        <v>2958465</v>
      </c>
      <c r="E6326" s="2">
        <v>42964</v>
      </c>
      <c r="F6326" s="28">
        <v>194.35</v>
      </c>
      <c r="G6326" t="s">
        <v>2</v>
      </c>
    </row>
    <row r="6327" spans="1:7" x14ac:dyDescent="0.25">
      <c r="A6327" t="s">
        <v>0</v>
      </c>
      <c r="B6327" t="s">
        <v>2141</v>
      </c>
      <c r="C6327">
        <v>7576184</v>
      </c>
      <c r="D6327" s="2">
        <v>2958465</v>
      </c>
      <c r="E6327" s="2">
        <v>42964</v>
      </c>
      <c r="F6327" s="28">
        <v>194.35</v>
      </c>
      <c r="G6327" t="s">
        <v>2</v>
      </c>
    </row>
    <row r="6328" spans="1:7" x14ac:dyDescent="0.25">
      <c r="A6328" t="s">
        <v>0</v>
      </c>
      <c r="B6328" t="s">
        <v>2141</v>
      </c>
      <c r="C6328">
        <v>7576242</v>
      </c>
      <c r="D6328" s="2">
        <v>2958465</v>
      </c>
      <c r="E6328" s="2">
        <v>42964</v>
      </c>
      <c r="F6328" s="28">
        <v>1832.35</v>
      </c>
      <c r="G6328" t="s">
        <v>3</v>
      </c>
    </row>
    <row r="6329" spans="1:7" x14ac:dyDescent="0.25">
      <c r="A6329" t="s">
        <v>0</v>
      </c>
      <c r="B6329" t="s">
        <v>2141</v>
      </c>
      <c r="C6329">
        <v>7576251</v>
      </c>
      <c r="D6329" s="2">
        <v>2958465</v>
      </c>
      <c r="E6329" s="2">
        <v>42964</v>
      </c>
      <c r="F6329" s="28">
        <v>1370.85</v>
      </c>
      <c r="G6329" t="s">
        <v>3</v>
      </c>
    </row>
    <row r="6330" spans="1:7" x14ac:dyDescent="0.25">
      <c r="A6330" t="s">
        <v>0</v>
      </c>
      <c r="B6330" t="s">
        <v>2141</v>
      </c>
      <c r="C6330">
        <v>7576252</v>
      </c>
      <c r="D6330" s="2">
        <v>2958465</v>
      </c>
      <c r="E6330" s="2">
        <v>42964</v>
      </c>
      <c r="F6330" s="28">
        <v>1559.35</v>
      </c>
      <c r="G6330" t="s">
        <v>3</v>
      </c>
    </row>
    <row r="6331" spans="1:7" x14ac:dyDescent="0.25">
      <c r="A6331" t="s">
        <v>0</v>
      </c>
      <c r="B6331" t="s">
        <v>2141</v>
      </c>
      <c r="C6331">
        <v>7576277</v>
      </c>
      <c r="D6331" s="2">
        <v>2958465</v>
      </c>
      <c r="E6331" s="2">
        <v>42964</v>
      </c>
      <c r="F6331" s="28">
        <v>1370.85</v>
      </c>
      <c r="G6331" t="s">
        <v>3</v>
      </c>
    </row>
    <row r="6332" spans="1:7" x14ac:dyDescent="0.25">
      <c r="A6332" t="s">
        <v>0</v>
      </c>
      <c r="B6332" t="s">
        <v>2141</v>
      </c>
      <c r="C6332">
        <v>7576278</v>
      </c>
      <c r="D6332" s="2">
        <v>2958465</v>
      </c>
      <c r="E6332" s="2">
        <v>42964</v>
      </c>
      <c r="F6332" s="28">
        <v>1559.35</v>
      </c>
      <c r="G6332" t="s">
        <v>3</v>
      </c>
    </row>
    <row r="6333" spans="1:7" x14ac:dyDescent="0.25">
      <c r="A6333" t="s">
        <v>0</v>
      </c>
      <c r="B6333" t="s">
        <v>2141</v>
      </c>
      <c r="C6333">
        <v>7576400</v>
      </c>
      <c r="D6333" s="2">
        <v>2958465</v>
      </c>
      <c r="E6333" s="2">
        <v>44713</v>
      </c>
      <c r="F6333" s="28">
        <v>160</v>
      </c>
      <c r="G6333" t="s">
        <v>18</v>
      </c>
    </row>
    <row r="6334" spans="1:7" x14ac:dyDescent="0.25">
      <c r="A6334" t="s">
        <v>0</v>
      </c>
      <c r="B6334" t="s">
        <v>2141</v>
      </c>
      <c r="C6334">
        <v>7576401</v>
      </c>
      <c r="D6334" s="2">
        <v>2958465</v>
      </c>
      <c r="E6334" s="2">
        <v>44713</v>
      </c>
      <c r="F6334" s="28">
        <v>160</v>
      </c>
      <c r="G6334" t="s">
        <v>18</v>
      </c>
    </row>
    <row r="6335" spans="1:7" x14ac:dyDescent="0.25">
      <c r="A6335" t="s">
        <v>0</v>
      </c>
      <c r="B6335" t="s">
        <v>2141</v>
      </c>
      <c r="C6335">
        <v>7576683</v>
      </c>
      <c r="D6335" s="2">
        <v>2958465</v>
      </c>
      <c r="E6335" s="2">
        <v>42964</v>
      </c>
      <c r="F6335" s="28">
        <v>207.35</v>
      </c>
      <c r="G6335" t="s">
        <v>2</v>
      </c>
    </row>
    <row r="6336" spans="1:7" x14ac:dyDescent="0.25">
      <c r="A6336" t="s">
        <v>0</v>
      </c>
      <c r="B6336" t="s">
        <v>2141</v>
      </c>
      <c r="C6336">
        <v>7576684</v>
      </c>
      <c r="D6336" s="2">
        <v>2958465</v>
      </c>
      <c r="E6336" s="2">
        <v>42964</v>
      </c>
      <c r="F6336" s="28">
        <v>207.35</v>
      </c>
      <c r="G6336" t="s">
        <v>2</v>
      </c>
    </row>
    <row r="6337" spans="1:7" x14ac:dyDescent="0.25">
      <c r="A6337" t="s">
        <v>0</v>
      </c>
      <c r="B6337" t="s">
        <v>2141</v>
      </c>
      <c r="C6337">
        <v>7576742</v>
      </c>
      <c r="D6337" s="2">
        <v>2958465</v>
      </c>
      <c r="E6337" s="2">
        <v>42964</v>
      </c>
      <c r="F6337" s="28">
        <v>1949.35</v>
      </c>
      <c r="G6337" t="s">
        <v>3</v>
      </c>
    </row>
    <row r="6338" spans="1:7" x14ac:dyDescent="0.25">
      <c r="A6338" t="s">
        <v>0</v>
      </c>
      <c r="B6338" t="s">
        <v>2141</v>
      </c>
      <c r="C6338">
        <v>7576751</v>
      </c>
      <c r="D6338" s="2">
        <v>2958465</v>
      </c>
      <c r="E6338" s="2">
        <v>42964</v>
      </c>
      <c r="F6338" s="28">
        <v>1461.85</v>
      </c>
      <c r="G6338" t="s">
        <v>3</v>
      </c>
    </row>
    <row r="6339" spans="1:7" x14ac:dyDescent="0.25">
      <c r="A6339" t="s">
        <v>0</v>
      </c>
      <c r="B6339" t="s">
        <v>2141</v>
      </c>
      <c r="C6339">
        <v>7576752</v>
      </c>
      <c r="D6339" s="2">
        <v>2958465</v>
      </c>
      <c r="E6339" s="2">
        <v>42964</v>
      </c>
      <c r="F6339" s="28">
        <v>1656.85</v>
      </c>
      <c r="G6339" t="s">
        <v>3</v>
      </c>
    </row>
    <row r="6340" spans="1:7" x14ac:dyDescent="0.25">
      <c r="A6340" t="s">
        <v>0</v>
      </c>
      <c r="B6340" t="s">
        <v>2141</v>
      </c>
      <c r="C6340">
        <v>7576777</v>
      </c>
      <c r="D6340" s="2">
        <v>2958465</v>
      </c>
      <c r="E6340" s="2">
        <v>42964</v>
      </c>
      <c r="F6340" s="28">
        <v>1461.85</v>
      </c>
      <c r="G6340" t="s">
        <v>3</v>
      </c>
    </row>
    <row r="6341" spans="1:7" x14ac:dyDescent="0.25">
      <c r="A6341" t="s">
        <v>0</v>
      </c>
      <c r="B6341" t="s">
        <v>2141</v>
      </c>
      <c r="C6341">
        <v>7576778</v>
      </c>
      <c r="D6341" s="2">
        <v>2958465</v>
      </c>
      <c r="E6341" s="2">
        <v>42964</v>
      </c>
      <c r="F6341" s="28">
        <v>1656.85</v>
      </c>
      <c r="G6341" t="s">
        <v>3</v>
      </c>
    </row>
    <row r="6342" spans="1:7" x14ac:dyDescent="0.25">
      <c r="A6342" t="s">
        <v>0</v>
      </c>
      <c r="B6342" t="s">
        <v>2141</v>
      </c>
      <c r="C6342">
        <v>7577000</v>
      </c>
      <c r="D6342" s="2">
        <v>2958465</v>
      </c>
      <c r="E6342" s="2">
        <v>44774</v>
      </c>
      <c r="F6342" s="28">
        <v>213</v>
      </c>
      <c r="G6342" t="s">
        <v>18</v>
      </c>
    </row>
    <row r="6343" spans="1:7" x14ac:dyDescent="0.25">
      <c r="A6343" t="s">
        <v>0</v>
      </c>
      <c r="B6343" t="s">
        <v>2141</v>
      </c>
      <c r="C6343">
        <v>7577108</v>
      </c>
      <c r="D6343" s="2">
        <v>2958465</v>
      </c>
      <c r="E6343" s="2">
        <v>45223</v>
      </c>
      <c r="F6343" s="28">
        <v>666.25</v>
      </c>
      <c r="G6343" t="s">
        <v>2</v>
      </c>
    </row>
    <row r="6344" spans="1:7" x14ac:dyDescent="0.25">
      <c r="A6344" t="s">
        <v>0</v>
      </c>
      <c r="B6344" t="s">
        <v>2141</v>
      </c>
      <c r="C6344">
        <v>7577109</v>
      </c>
      <c r="D6344" s="2">
        <v>2958465</v>
      </c>
      <c r="E6344" s="2">
        <v>45223</v>
      </c>
      <c r="F6344" s="28">
        <v>666.25</v>
      </c>
      <c r="G6344" t="s">
        <v>2</v>
      </c>
    </row>
    <row r="6345" spans="1:7" x14ac:dyDescent="0.25">
      <c r="A6345" t="s">
        <v>0</v>
      </c>
      <c r="B6345" t="s">
        <v>2141</v>
      </c>
      <c r="C6345">
        <v>7577173</v>
      </c>
      <c r="D6345" s="2">
        <v>2958465</v>
      </c>
      <c r="E6345" s="2">
        <v>45223</v>
      </c>
      <c r="F6345" s="28">
        <v>118.95</v>
      </c>
      <c r="G6345" t="s">
        <v>2</v>
      </c>
    </row>
    <row r="6346" spans="1:7" x14ac:dyDescent="0.25">
      <c r="A6346" t="s">
        <v>0</v>
      </c>
      <c r="B6346" t="s">
        <v>2141</v>
      </c>
      <c r="C6346">
        <v>7577174</v>
      </c>
      <c r="D6346" s="2">
        <v>2958465</v>
      </c>
      <c r="E6346" s="2">
        <v>45223</v>
      </c>
      <c r="F6346" s="28">
        <v>118.95</v>
      </c>
      <c r="G6346" t="s">
        <v>2</v>
      </c>
    </row>
    <row r="6347" spans="1:7" x14ac:dyDescent="0.25">
      <c r="A6347" t="s">
        <v>0</v>
      </c>
      <c r="B6347" t="s">
        <v>2141</v>
      </c>
      <c r="C6347">
        <v>7577175</v>
      </c>
      <c r="D6347" s="2">
        <v>2958465</v>
      </c>
      <c r="E6347" s="2">
        <v>45223</v>
      </c>
      <c r="F6347" s="28">
        <v>118.95</v>
      </c>
      <c r="G6347" t="s">
        <v>2</v>
      </c>
    </row>
    <row r="6348" spans="1:7" x14ac:dyDescent="0.25">
      <c r="A6348" t="s">
        <v>0</v>
      </c>
      <c r="B6348" t="s">
        <v>2141</v>
      </c>
      <c r="C6348">
        <v>7577183</v>
      </c>
      <c r="D6348" s="2">
        <v>2958465</v>
      </c>
      <c r="E6348" s="2">
        <v>45223</v>
      </c>
      <c r="F6348" s="28">
        <v>224.25</v>
      </c>
      <c r="G6348" t="s">
        <v>2</v>
      </c>
    </row>
    <row r="6349" spans="1:7" x14ac:dyDescent="0.25">
      <c r="A6349" t="s">
        <v>0</v>
      </c>
      <c r="B6349" t="s">
        <v>2141</v>
      </c>
      <c r="C6349">
        <v>7577184</v>
      </c>
      <c r="D6349" s="2">
        <v>2958465</v>
      </c>
      <c r="E6349" s="2">
        <v>45223</v>
      </c>
      <c r="F6349" s="28">
        <v>224.25</v>
      </c>
      <c r="G6349" t="s">
        <v>2</v>
      </c>
    </row>
    <row r="6350" spans="1:7" x14ac:dyDescent="0.25">
      <c r="A6350" t="s">
        <v>0</v>
      </c>
      <c r="B6350" t="s">
        <v>2141</v>
      </c>
      <c r="C6350">
        <v>7577187</v>
      </c>
      <c r="D6350" s="2">
        <v>2958465</v>
      </c>
      <c r="E6350" s="2">
        <v>44764</v>
      </c>
      <c r="F6350" s="28">
        <v>214.5</v>
      </c>
      <c r="G6350" t="s">
        <v>2</v>
      </c>
    </row>
    <row r="6351" spans="1:7" x14ac:dyDescent="0.25">
      <c r="A6351" t="s">
        <v>0</v>
      </c>
      <c r="B6351" t="s">
        <v>2141</v>
      </c>
      <c r="C6351">
        <v>7577188</v>
      </c>
      <c r="D6351" s="2">
        <v>2958465</v>
      </c>
      <c r="E6351" s="2">
        <v>44764</v>
      </c>
      <c r="F6351" s="28">
        <v>214.5</v>
      </c>
      <c r="G6351" t="s">
        <v>2</v>
      </c>
    </row>
    <row r="6352" spans="1:7" x14ac:dyDescent="0.25">
      <c r="A6352" t="s">
        <v>0</v>
      </c>
      <c r="B6352" t="s">
        <v>2141</v>
      </c>
      <c r="C6352">
        <v>7577201</v>
      </c>
      <c r="D6352" s="2">
        <v>2958465</v>
      </c>
      <c r="E6352" s="2">
        <v>45223</v>
      </c>
      <c r="F6352" s="28">
        <v>666.25</v>
      </c>
      <c r="G6352" t="s">
        <v>2</v>
      </c>
    </row>
    <row r="6353" spans="1:7" x14ac:dyDescent="0.25">
      <c r="A6353" t="s">
        <v>0</v>
      </c>
      <c r="B6353" t="s">
        <v>2141</v>
      </c>
      <c r="C6353">
        <v>7577203</v>
      </c>
      <c r="D6353" s="2">
        <v>2958465</v>
      </c>
      <c r="E6353" s="2">
        <v>45223</v>
      </c>
      <c r="F6353" s="28">
        <v>666.25</v>
      </c>
      <c r="G6353" t="s">
        <v>2</v>
      </c>
    </row>
    <row r="6354" spans="1:7" x14ac:dyDescent="0.25">
      <c r="A6354" t="s">
        <v>0</v>
      </c>
      <c r="B6354" t="s">
        <v>2141</v>
      </c>
      <c r="C6354">
        <v>7577214</v>
      </c>
      <c r="D6354" s="2">
        <v>2958465</v>
      </c>
      <c r="E6354" s="2">
        <v>45223</v>
      </c>
      <c r="F6354" s="28">
        <v>1101.75</v>
      </c>
      <c r="G6354" t="s">
        <v>2</v>
      </c>
    </row>
    <row r="6355" spans="1:7" x14ac:dyDescent="0.25">
      <c r="A6355" t="s">
        <v>0</v>
      </c>
      <c r="B6355" t="s">
        <v>2141</v>
      </c>
      <c r="C6355">
        <v>7577215</v>
      </c>
      <c r="D6355" s="2">
        <v>2958465</v>
      </c>
      <c r="E6355" s="2">
        <v>45223</v>
      </c>
      <c r="F6355" s="28">
        <v>1101.75</v>
      </c>
      <c r="G6355" t="s">
        <v>2</v>
      </c>
    </row>
    <row r="6356" spans="1:7" x14ac:dyDescent="0.25">
      <c r="A6356" t="s">
        <v>0</v>
      </c>
      <c r="B6356" t="s">
        <v>2141</v>
      </c>
      <c r="C6356">
        <v>7577216</v>
      </c>
      <c r="D6356" s="2">
        <v>2958465</v>
      </c>
      <c r="E6356" s="2">
        <v>45223</v>
      </c>
      <c r="F6356" s="28">
        <v>666.25</v>
      </c>
      <c r="G6356" t="s">
        <v>2</v>
      </c>
    </row>
    <row r="6357" spans="1:7" x14ac:dyDescent="0.25">
      <c r="A6357" t="s">
        <v>0</v>
      </c>
      <c r="B6357" t="s">
        <v>2141</v>
      </c>
      <c r="C6357">
        <v>7577217</v>
      </c>
      <c r="D6357" s="2">
        <v>2958465</v>
      </c>
      <c r="E6357" s="2">
        <v>45223</v>
      </c>
      <c r="F6357" s="28">
        <v>666.25</v>
      </c>
      <c r="G6357" t="s">
        <v>2</v>
      </c>
    </row>
    <row r="6358" spans="1:7" x14ac:dyDescent="0.25">
      <c r="A6358" t="s">
        <v>0</v>
      </c>
      <c r="B6358" t="s">
        <v>2141</v>
      </c>
      <c r="C6358">
        <v>7577219</v>
      </c>
      <c r="D6358" s="2">
        <v>2958465</v>
      </c>
      <c r="E6358" s="2">
        <v>45223</v>
      </c>
      <c r="F6358" s="28">
        <v>884</v>
      </c>
      <c r="G6358" t="s">
        <v>2</v>
      </c>
    </row>
    <row r="6359" spans="1:7" x14ac:dyDescent="0.25">
      <c r="A6359" t="s">
        <v>0</v>
      </c>
      <c r="B6359" t="s">
        <v>2141</v>
      </c>
      <c r="C6359">
        <v>7577220</v>
      </c>
      <c r="D6359" s="2">
        <v>2958465</v>
      </c>
      <c r="E6359" s="2">
        <v>45223</v>
      </c>
      <c r="F6359" s="28">
        <v>884</v>
      </c>
      <c r="G6359" t="s">
        <v>2</v>
      </c>
    </row>
    <row r="6360" spans="1:7" x14ac:dyDescent="0.25">
      <c r="A6360" t="s">
        <v>0</v>
      </c>
      <c r="B6360" t="s">
        <v>2141</v>
      </c>
      <c r="C6360">
        <v>7577221</v>
      </c>
      <c r="D6360" s="2">
        <v>2958465</v>
      </c>
      <c r="E6360" s="2">
        <v>45223</v>
      </c>
      <c r="F6360" s="28">
        <v>884</v>
      </c>
      <c r="G6360" t="s">
        <v>2</v>
      </c>
    </row>
    <row r="6361" spans="1:7" x14ac:dyDescent="0.25">
      <c r="A6361" t="s">
        <v>0</v>
      </c>
      <c r="B6361" t="s">
        <v>2141</v>
      </c>
      <c r="C6361">
        <v>7577222</v>
      </c>
      <c r="D6361" s="2">
        <v>2958465</v>
      </c>
      <c r="E6361" s="2">
        <v>45223</v>
      </c>
      <c r="F6361" s="28">
        <v>884</v>
      </c>
      <c r="G6361" t="s">
        <v>2</v>
      </c>
    </row>
    <row r="6362" spans="1:7" x14ac:dyDescent="0.25">
      <c r="A6362" t="s">
        <v>0</v>
      </c>
      <c r="B6362" t="s">
        <v>2141</v>
      </c>
      <c r="C6362">
        <v>7577229</v>
      </c>
      <c r="D6362" s="2">
        <v>2958465</v>
      </c>
      <c r="E6362" s="2">
        <v>45223</v>
      </c>
      <c r="F6362" s="28">
        <v>224.25</v>
      </c>
      <c r="G6362" t="s">
        <v>2</v>
      </c>
    </row>
    <row r="6363" spans="1:7" x14ac:dyDescent="0.25">
      <c r="A6363" t="s">
        <v>0</v>
      </c>
      <c r="B6363" t="s">
        <v>2141</v>
      </c>
      <c r="C6363">
        <v>7577233</v>
      </c>
      <c r="D6363" s="2">
        <v>2958465</v>
      </c>
      <c r="E6363" s="2">
        <v>45223</v>
      </c>
      <c r="F6363" s="28">
        <v>1101.75</v>
      </c>
      <c r="G6363" t="s">
        <v>2</v>
      </c>
    </row>
    <row r="6364" spans="1:7" x14ac:dyDescent="0.25">
      <c r="A6364" t="s">
        <v>0</v>
      </c>
      <c r="B6364" t="s">
        <v>2141</v>
      </c>
      <c r="C6364">
        <v>7577234</v>
      </c>
      <c r="D6364" s="2">
        <v>2958465</v>
      </c>
      <c r="E6364" s="2">
        <v>45223</v>
      </c>
      <c r="F6364" s="28">
        <v>1101.75</v>
      </c>
      <c r="G6364" t="s">
        <v>2</v>
      </c>
    </row>
    <row r="6365" spans="1:7" x14ac:dyDescent="0.25">
      <c r="A6365" t="s">
        <v>0</v>
      </c>
      <c r="B6365" t="s">
        <v>2141</v>
      </c>
      <c r="C6365">
        <v>7577240</v>
      </c>
      <c r="D6365" s="2">
        <v>2958465</v>
      </c>
      <c r="E6365" s="2">
        <v>45223</v>
      </c>
      <c r="F6365" s="28">
        <v>1101.75</v>
      </c>
      <c r="G6365" t="s">
        <v>2</v>
      </c>
    </row>
    <row r="6366" spans="1:7" x14ac:dyDescent="0.25">
      <c r="A6366" t="s">
        <v>0</v>
      </c>
      <c r="B6366" t="s">
        <v>2141</v>
      </c>
      <c r="C6366">
        <v>7577241</v>
      </c>
      <c r="D6366" s="2">
        <v>2958465</v>
      </c>
      <c r="E6366" s="2">
        <v>45223</v>
      </c>
      <c r="F6366" s="28">
        <v>2177.5</v>
      </c>
      <c r="G6366" t="s">
        <v>3</v>
      </c>
    </row>
    <row r="6367" spans="1:7" x14ac:dyDescent="0.25">
      <c r="A6367" t="s">
        <v>0</v>
      </c>
      <c r="B6367" t="s">
        <v>2141</v>
      </c>
      <c r="C6367">
        <v>7577242</v>
      </c>
      <c r="D6367" s="2">
        <v>2958465</v>
      </c>
      <c r="E6367" s="2">
        <v>45223</v>
      </c>
      <c r="F6367" s="28">
        <v>2177.5</v>
      </c>
      <c r="G6367" t="s">
        <v>3</v>
      </c>
    </row>
    <row r="6368" spans="1:7" x14ac:dyDescent="0.25">
      <c r="A6368" t="s">
        <v>0</v>
      </c>
      <c r="B6368" t="s">
        <v>2141</v>
      </c>
      <c r="C6368">
        <v>7577245</v>
      </c>
      <c r="D6368" s="2">
        <v>2958465</v>
      </c>
      <c r="E6368" s="2">
        <v>45223</v>
      </c>
      <c r="F6368" s="28">
        <v>1101.75</v>
      </c>
      <c r="G6368" t="s">
        <v>2</v>
      </c>
    </row>
    <row r="6369" spans="1:7" x14ac:dyDescent="0.25">
      <c r="A6369" t="s">
        <v>0</v>
      </c>
      <c r="B6369" t="s">
        <v>2141</v>
      </c>
      <c r="C6369">
        <v>7577248</v>
      </c>
      <c r="D6369" s="2">
        <v>2958465</v>
      </c>
      <c r="E6369" s="2">
        <v>45223</v>
      </c>
      <c r="F6369" s="28">
        <v>1633.45</v>
      </c>
      <c r="G6369" t="s">
        <v>3</v>
      </c>
    </row>
    <row r="6370" spans="1:7" x14ac:dyDescent="0.25">
      <c r="A6370" t="s">
        <v>0</v>
      </c>
      <c r="B6370" t="s">
        <v>2141</v>
      </c>
      <c r="C6370">
        <v>7577249</v>
      </c>
      <c r="D6370" s="2">
        <v>2958465</v>
      </c>
      <c r="E6370" s="2">
        <v>45223</v>
      </c>
      <c r="F6370" s="28">
        <v>2177.5</v>
      </c>
      <c r="G6370" t="s">
        <v>3</v>
      </c>
    </row>
    <row r="6371" spans="1:7" x14ac:dyDescent="0.25">
      <c r="A6371" t="s">
        <v>0</v>
      </c>
      <c r="B6371" t="s">
        <v>2141</v>
      </c>
      <c r="C6371">
        <v>7577250</v>
      </c>
      <c r="D6371" s="2">
        <v>2958465</v>
      </c>
      <c r="E6371" s="2">
        <v>45223</v>
      </c>
      <c r="F6371" s="28">
        <v>1633.45</v>
      </c>
      <c r="G6371" t="s">
        <v>3</v>
      </c>
    </row>
    <row r="6372" spans="1:7" x14ac:dyDescent="0.25">
      <c r="A6372" t="s">
        <v>0</v>
      </c>
      <c r="B6372" t="s">
        <v>2141</v>
      </c>
      <c r="C6372">
        <v>7577251</v>
      </c>
      <c r="D6372" s="2">
        <v>2958465</v>
      </c>
      <c r="E6372" s="2">
        <v>45223</v>
      </c>
      <c r="F6372" s="28">
        <v>1633.45</v>
      </c>
      <c r="G6372" t="s">
        <v>3</v>
      </c>
    </row>
    <row r="6373" spans="1:7" x14ac:dyDescent="0.25">
      <c r="A6373" t="s">
        <v>0</v>
      </c>
      <c r="B6373" t="s">
        <v>2141</v>
      </c>
      <c r="C6373">
        <v>7577253</v>
      </c>
      <c r="D6373" s="2">
        <v>2958465</v>
      </c>
      <c r="E6373" s="2">
        <v>45223</v>
      </c>
      <c r="F6373" s="28">
        <v>3266.25</v>
      </c>
      <c r="G6373" t="s">
        <v>3</v>
      </c>
    </row>
    <row r="6374" spans="1:7" x14ac:dyDescent="0.25">
      <c r="A6374" t="s">
        <v>0</v>
      </c>
      <c r="B6374" t="s">
        <v>2141</v>
      </c>
      <c r="C6374">
        <v>7577256</v>
      </c>
      <c r="D6374" s="2">
        <v>2958465</v>
      </c>
      <c r="E6374" s="2">
        <v>45223</v>
      </c>
      <c r="F6374" s="28">
        <v>3266.25</v>
      </c>
      <c r="G6374" t="s">
        <v>3</v>
      </c>
    </row>
    <row r="6375" spans="1:7" x14ac:dyDescent="0.25">
      <c r="A6375" t="s">
        <v>0</v>
      </c>
      <c r="B6375" t="s">
        <v>2141</v>
      </c>
      <c r="C6375">
        <v>7577263</v>
      </c>
      <c r="D6375" s="2">
        <v>2958465</v>
      </c>
      <c r="E6375" s="2">
        <v>45223</v>
      </c>
      <c r="F6375" s="28">
        <v>4290</v>
      </c>
      <c r="G6375" t="s">
        <v>3</v>
      </c>
    </row>
    <row r="6376" spans="1:7" x14ac:dyDescent="0.25">
      <c r="A6376" t="s">
        <v>0</v>
      </c>
      <c r="B6376" t="s">
        <v>2141</v>
      </c>
      <c r="C6376">
        <v>7577265</v>
      </c>
      <c r="D6376" s="2">
        <v>2958465</v>
      </c>
      <c r="E6376" s="2">
        <v>45223</v>
      </c>
      <c r="F6376" s="28">
        <v>4290</v>
      </c>
      <c r="G6376" t="s">
        <v>3</v>
      </c>
    </row>
    <row r="6377" spans="1:7" x14ac:dyDescent="0.25">
      <c r="A6377" t="s">
        <v>0</v>
      </c>
      <c r="B6377" t="s">
        <v>2141</v>
      </c>
      <c r="C6377">
        <v>7577267</v>
      </c>
      <c r="D6377" s="2">
        <v>2958465</v>
      </c>
      <c r="E6377" s="2">
        <v>44764</v>
      </c>
      <c r="F6377" s="28">
        <v>4095</v>
      </c>
      <c r="G6377" t="s">
        <v>3</v>
      </c>
    </row>
    <row r="6378" spans="1:7" x14ac:dyDescent="0.25">
      <c r="A6378" t="s">
        <v>0</v>
      </c>
      <c r="B6378" t="s">
        <v>2141</v>
      </c>
      <c r="C6378">
        <v>7577269</v>
      </c>
      <c r="D6378" s="2">
        <v>2958465</v>
      </c>
      <c r="E6378" s="2">
        <v>45223</v>
      </c>
      <c r="F6378" s="28">
        <v>4290</v>
      </c>
      <c r="G6378" t="s">
        <v>3</v>
      </c>
    </row>
    <row r="6379" spans="1:7" x14ac:dyDescent="0.25">
      <c r="A6379" t="s">
        <v>0</v>
      </c>
      <c r="B6379" t="s">
        <v>2141</v>
      </c>
      <c r="C6379">
        <v>7577271</v>
      </c>
      <c r="D6379" s="2">
        <v>2958465</v>
      </c>
      <c r="E6379" s="2">
        <v>44764</v>
      </c>
      <c r="F6379" s="28">
        <v>218</v>
      </c>
      <c r="G6379" t="s">
        <v>18</v>
      </c>
    </row>
    <row r="6380" spans="1:7" x14ac:dyDescent="0.25">
      <c r="A6380" t="s">
        <v>0</v>
      </c>
      <c r="B6380" t="s">
        <v>2141</v>
      </c>
      <c r="C6380">
        <v>7577273</v>
      </c>
      <c r="D6380" s="2">
        <v>2958465</v>
      </c>
      <c r="E6380" s="2">
        <v>45223</v>
      </c>
      <c r="F6380" s="28">
        <v>4290</v>
      </c>
      <c r="G6380" t="s">
        <v>3</v>
      </c>
    </row>
    <row r="6381" spans="1:7" x14ac:dyDescent="0.25">
      <c r="A6381" t="s">
        <v>0</v>
      </c>
      <c r="B6381" t="s">
        <v>2141</v>
      </c>
      <c r="C6381">
        <v>7577284</v>
      </c>
      <c r="D6381" s="2">
        <v>2958465</v>
      </c>
      <c r="E6381" s="2">
        <v>44305</v>
      </c>
      <c r="F6381" s="28">
        <v>208</v>
      </c>
      <c r="G6381" t="s">
        <v>18</v>
      </c>
    </row>
    <row r="6382" spans="1:7" x14ac:dyDescent="0.25">
      <c r="A6382" t="s">
        <v>0</v>
      </c>
      <c r="B6382" t="s">
        <v>2141</v>
      </c>
      <c r="C6382">
        <v>7577288</v>
      </c>
      <c r="D6382" s="2">
        <v>2958465</v>
      </c>
      <c r="E6382" s="2">
        <v>44764</v>
      </c>
      <c r="F6382" s="28">
        <v>219</v>
      </c>
      <c r="G6382" t="s">
        <v>18</v>
      </c>
    </row>
    <row r="6383" spans="1:7" x14ac:dyDescent="0.25">
      <c r="A6383" t="s">
        <v>0</v>
      </c>
      <c r="B6383" t="s">
        <v>2141</v>
      </c>
      <c r="C6383">
        <v>7577400</v>
      </c>
      <c r="D6383" s="2">
        <v>2958465</v>
      </c>
      <c r="E6383" s="2">
        <v>44774</v>
      </c>
      <c r="F6383" s="28">
        <v>217</v>
      </c>
      <c r="G6383" t="s">
        <v>18</v>
      </c>
    </row>
    <row r="6384" spans="1:7" x14ac:dyDescent="0.25">
      <c r="A6384" t="s">
        <v>0</v>
      </c>
      <c r="B6384" t="s">
        <v>2141</v>
      </c>
      <c r="C6384">
        <v>7577401</v>
      </c>
      <c r="D6384" s="2">
        <v>2958465</v>
      </c>
      <c r="E6384" s="2">
        <v>44774</v>
      </c>
      <c r="F6384" s="28">
        <v>217</v>
      </c>
      <c r="G6384" t="s">
        <v>18</v>
      </c>
    </row>
    <row r="6385" spans="1:7" x14ac:dyDescent="0.25">
      <c r="A6385" t="s">
        <v>0</v>
      </c>
      <c r="B6385" t="s">
        <v>2141</v>
      </c>
      <c r="C6385">
        <v>7577402</v>
      </c>
      <c r="D6385" s="2">
        <v>2958465</v>
      </c>
      <c r="E6385" s="2">
        <v>45022</v>
      </c>
      <c r="F6385" s="28">
        <v>217</v>
      </c>
      <c r="G6385" t="s">
        <v>18</v>
      </c>
    </row>
    <row r="6386" spans="1:7" x14ac:dyDescent="0.25">
      <c r="A6386" t="s">
        <v>0</v>
      </c>
      <c r="B6386" t="s">
        <v>2141</v>
      </c>
      <c r="C6386">
        <v>7577404</v>
      </c>
      <c r="D6386" s="2">
        <v>2958465</v>
      </c>
      <c r="E6386" s="2">
        <v>45022</v>
      </c>
      <c r="F6386" s="28">
        <v>217</v>
      </c>
      <c r="G6386" t="s">
        <v>18</v>
      </c>
    </row>
    <row r="6387" spans="1:7" x14ac:dyDescent="0.25">
      <c r="A6387" t="s">
        <v>0</v>
      </c>
      <c r="B6387" t="s">
        <v>2141</v>
      </c>
      <c r="C6387">
        <v>7577608</v>
      </c>
      <c r="D6387" s="2">
        <v>2958465</v>
      </c>
      <c r="E6387" s="2">
        <v>43344</v>
      </c>
      <c r="F6387" s="28">
        <v>412.75</v>
      </c>
      <c r="G6387" t="s">
        <v>2</v>
      </c>
    </row>
    <row r="6388" spans="1:7" x14ac:dyDescent="0.25">
      <c r="A6388" t="s">
        <v>0</v>
      </c>
      <c r="B6388" t="s">
        <v>2141</v>
      </c>
      <c r="C6388">
        <v>7577609</v>
      </c>
      <c r="D6388" s="2">
        <v>2958465</v>
      </c>
      <c r="E6388" s="2">
        <v>43344</v>
      </c>
      <c r="F6388" s="28">
        <v>412.75</v>
      </c>
      <c r="G6388" t="s">
        <v>2</v>
      </c>
    </row>
    <row r="6389" spans="1:7" x14ac:dyDescent="0.25">
      <c r="A6389" t="s">
        <v>0</v>
      </c>
      <c r="B6389" t="s">
        <v>2141</v>
      </c>
      <c r="C6389">
        <v>7577673</v>
      </c>
      <c r="D6389" s="2">
        <v>2958465</v>
      </c>
      <c r="E6389" s="2">
        <v>43344</v>
      </c>
      <c r="F6389" s="28">
        <v>85.8</v>
      </c>
      <c r="G6389" t="s">
        <v>2</v>
      </c>
    </row>
    <row r="6390" spans="1:7" x14ac:dyDescent="0.25">
      <c r="A6390" t="s">
        <v>0</v>
      </c>
      <c r="B6390" t="s">
        <v>2141</v>
      </c>
      <c r="C6390">
        <v>7577674</v>
      </c>
      <c r="D6390" s="2">
        <v>2958465</v>
      </c>
      <c r="E6390" s="2">
        <v>43344</v>
      </c>
      <c r="F6390" s="28">
        <v>85.8</v>
      </c>
      <c r="G6390" t="s">
        <v>2</v>
      </c>
    </row>
    <row r="6391" spans="1:7" x14ac:dyDescent="0.25">
      <c r="A6391" t="s">
        <v>0</v>
      </c>
      <c r="B6391" t="s">
        <v>2141</v>
      </c>
      <c r="C6391">
        <v>7577683</v>
      </c>
      <c r="D6391" s="2">
        <v>2958465</v>
      </c>
      <c r="E6391" s="2">
        <v>43344</v>
      </c>
      <c r="F6391" s="28">
        <v>166.4</v>
      </c>
      <c r="G6391" t="s">
        <v>2</v>
      </c>
    </row>
    <row r="6392" spans="1:7" x14ac:dyDescent="0.25">
      <c r="A6392" t="s">
        <v>0</v>
      </c>
      <c r="B6392" t="s">
        <v>2141</v>
      </c>
      <c r="C6392">
        <v>7577684</v>
      </c>
      <c r="D6392" s="2">
        <v>2958465</v>
      </c>
      <c r="E6392" s="2">
        <v>43344</v>
      </c>
      <c r="F6392" s="28">
        <v>166.4</v>
      </c>
      <c r="G6392" t="s">
        <v>2</v>
      </c>
    </row>
    <row r="6393" spans="1:7" x14ac:dyDescent="0.25">
      <c r="A6393" t="s">
        <v>0</v>
      </c>
      <c r="B6393" t="s">
        <v>2141</v>
      </c>
      <c r="C6393">
        <v>7577687</v>
      </c>
      <c r="D6393" s="2">
        <v>2958465</v>
      </c>
      <c r="E6393" s="2">
        <v>43344</v>
      </c>
      <c r="F6393" s="28">
        <v>164.45</v>
      </c>
      <c r="G6393" t="s">
        <v>2</v>
      </c>
    </row>
    <row r="6394" spans="1:7" x14ac:dyDescent="0.25">
      <c r="A6394" t="s">
        <v>0</v>
      </c>
      <c r="B6394" t="s">
        <v>2141</v>
      </c>
      <c r="C6394">
        <v>7577688</v>
      </c>
      <c r="D6394" s="2">
        <v>2958465</v>
      </c>
      <c r="E6394" s="2">
        <v>43344</v>
      </c>
      <c r="F6394" s="28">
        <v>164.45</v>
      </c>
      <c r="G6394" t="s">
        <v>2</v>
      </c>
    </row>
    <row r="6395" spans="1:7" x14ac:dyDescent="0.25">
      <c r="A6395" t="s">
        <v>0</v>
      </c>
      <c r="B6395" t="s">
        <v>2141</v>
      </c>
      <c r="C6395">
        <v>7577701</v>
      </c>
      <c r="D6395" s="2">
        <v>2958465</v>
      </c>
      <c r="E6395" s="2">
        <v>43344</v>
      </c>
      <c r="F6395" s="28">
        <v>491.4</v>
      </c>
      <c r="G6395" t="s">
        <v>2</v>
      </c>
    </row>
    <row r="6396" spans="1:7" x14ac:dyDescent="0.25">
      <c r="A6396" t="s">
        <v>0</v>
      </c>
      <c r="B6396" t="s">
        <v>2141</v>
      </c>
      <c r="C6396">
        <v>7577703</v>
      </c>
      <c r="D6396" s="2">
        <v>2958465</v>
      </c>
      <c r="E6396" s="2">
        <v>43344</v>
      </c>
      <c r="F6396" s="28">
        <v>491.4</v>
      </c>
      <c r="G6396" t="s">
        <v>2</v>
      </c>
    </row>
    <row r="6397" spans="1:7" x14ac:dyDescent="0.25">
      <c r="A6397" t="s">
        <v>0</v>
      </c>
      <c r="B6397" t="s">
        <v>2141</v>
      </c>
      <c r="C6397">
        <v>7577714</v>
      </c>
      <c r="D6397" s="2">
        <v>2958465</v>
      </c>
      <c r="E6397" s="2">
        <v>43344</v>
      </c>
      <c r="F6397" s="28">
        <v>776.75</v>
      </c>
      <c r="G6397" t="s">
        <v>2</v>
      </c>
    </row>
    <row r="6398" spans="1:7" x14ac:dyDescent="0.25">
      <c r="A6398" t="s">
        <v>0</v>
      </c>
      <c r="B6398" t="s">
        <v>2141</v>
      </c>
      <c r="C6398">
        <v>7577715</v>
      </c>
      <c r="D6398" s="2">
        <v>2958465</v>
      </c>
      <c r="E6398" s="2">
        <v>43344</v>
      </c>
      <c r="F6398" s="28">
        <v>776.75</v>
      </c>
      <c r="G6398" t="s">
        <v>2</v>
      </c>
    </row>
    <row r="6399" spans="1:7" x14ac:dyDescent="0.25">
      <c r="A6399" t="s">
        <v>0</v>
      </c>
      <c r="B6399" t="s">
        <v>2141</v>
      </c>
      <c r="C6399">
        <v>7577716</v>
      </c>
      <c r="D6399" s="2">
        <v>2958465</v>
      </c>
      <c r="E6399" s="2">
        <v>43344</v>
      </c>
      <c r="F6399" s="28">
        <v>412.75</v>
      </c>
      <c r="G6399" t="s">
        <v>2</v>
      </c>
    </row>
    <row r="6400" spans="1:7" x14ac:dyDescent="0.25">
      <c r="A6400" t="s">
        <v>0</v>
      </c>
      <c r="B6400" t="s">
        <v>2141</v>
      </c>
      <c r="C6400">
        <v>7577717</v>
      </c>
      <c r="D6400" s="2">
        <v>2958465</v>
      </c>
      <c r="E6400" s="2">
        <v>43344</v>
      </c>
      <c r="F6400" s="28">
        <v>412.75</v>
      </c>
      <c r="G6400" t="s">
        <v>2</v>
      </c>
    </row>
    <row r="6401" spans="1:7" x14ac:dyDescent="0.25">
      <c r="A6401" t="s">
        <v>0</v>
      </c>
      <c r="B6401" t="s">
        <v>2141</v>
      </c>
      <c r="C6401">
        <v>7577721</v>
      </c>
      <c r="D6401" s="2">
        <v>2958465</v>
      </c>
      <c r="E6401" s="2">
        <v>43344</v>
      </c>
      <c r="F6401" s="28">
        <v>655.20000000000005</v>
      </c>
      <c r="G6401" t="s">
        <v>2</v>
      </c>
    </row>
    <row r="6402" spans="1:7" x14ac:dyDescent="0.25">
      <c r="A6402" t="s">
        <v>0</v>
      </c>
      <c r="B6402" t="s">
        <v>2141</v>
      </c>
      <c r="C6402">
        <v>7577722</v>
      </c>
      <c r="D6402" s="2">
        <v>2958465</v>
      </c>
      <c r="E6402" s="2">
        <v>43344</v>
      </c>
      <c r="F6402" s="28">
        <v>655.20000000000005</v>
      </c>
      <c r="G6402" t="s">
        <v>2</v>
      </c>
    </row>
    <row r="6403" spans="1:7" x14ac:dyDescent="0.25">
      <c r="A6403" t="s">
        <v>0</v>
      </c>
      <c r="B6403" t="s">
        <v>2141</v>
      </c>
      <c r="C6403">
        <v>7577729</v>
      </c>
      <c r="D6403" s="2">
        <v>2958465</v>
      </c>
      <c r="E6403" s="2">
        <v>43344</v>
      </c>
      <c r="F6403" s="28">
        <v>166.4</v>
      </c>
      <c r="G6403" t="s">
        <v>2</v>
      </c>
    </row>
    <row r="6404" spans="1:7" x14ac:dyDescent="0.25">
      <c r="A6404" t="s">
        <v>0</v>
      </c>
      <c r="B6404" t="s">
        <v>2141</v>
      </c>
      <c r="C6404">
        <v>7577733</v>
      </c>
      <c r="D6404" s="2">
        <v>2958465</v>
      </c>
      <c r="E6404" s="2">
        <v>43344</v>
      </c>
      <c r="F6404" s="28">
        <v>819</v>
      </c>
      <c r="G6404" t="s">
        <v>2</v>
      </c>
    </row>
    <row r="6405" spans="1:7" x14ac:dyDescent="0.25">
      <c r="A6405" t="s">
        <v>0</v>
      </c>
      <c r="B6405" t="s">
        <v>2141</v>
      </c>
      <c r="C6405">
        <v>7577734</v>
      </c>
      <c r="D6405" s="2">
        <v>2958465</v>
      </c>
      <c r="E6405" s="2">
        <v>43344</v>
      </c>
      <c r="F6405" s="28">
        <v>819</v>
      </c>
      <c r="G6405" t="s">
        <v>2</v>
      </c>
    </row>
    <row r="6406" spans="1:7" x14ac:dyDescent="0.25">
      <c r="A6406" t="s">
        <v>0</v>
      </c>
      <c r="B6406" t="s">
        <v>2141</v>
      </c>
      <c r="C6406">
        <v>7577740</v>
      </c>
      <c r="D6406" s="2">
        <v>2958465</v>
      </c>
      <c r="E6406" s="2">
        <v>43344</v>
      </c>
      <c r="F6406" s="28">
        <v>819</v>
      </c>
      <c r="G6406" t="s">
        <v>2</v>
      </c>
    </row>
    <row r="6407" spans="1:7" x14ac:dyDescent="0.25">
      <c r="A6407" t="s">
        <v>0</v>
      </c>
      <c r="B6407" t="s">
        <v>2141</v>
      </c>
      <c r="C6407">
        <v>7577741</v>
      </c>
      <c r="D6407" s="2">
        <v>2958465</v>
      </c>
      <c r="E6407" s="2">
        <v>43344</v>
      </c>
      <c r="F6407" s="28">
        <v>1626.3</v>
      </c>
      <c r="G6407" t="s">
        <v>3</v>
      </c>
    </row>
    <row r="6408" spans="1:7" x14ac:dyDescent="0.25">
      <c r="A6408" t="s">
        <v>0</v>
      </c>
      <c r="B6408" t="s">
        <v>2141</v>
      </c>
      <c r="C6408">
        <v>7577742</v>
      </c>
      <c r="D6408" s="2">
        <v>2958465</v>
      </c>
      <c r="E6408" s="2">
        <v>43344</v>
      </c>
      <c r="F6408" s="28">
        <v>1626.3</v>
      </c>
      <c r="G6408" t="s">
        <v>3</v>
      </c>
    </row>
    <row r="6409" spans="1:7" x14ac:dyDescent="0.25">
      <c r="A6409" t="s">
        <v>0</v>
      </c>
      <c r="B6409" t="s">
        <v>2141</v>
      </c>
      <c r="C6409">
        <v>7577748</v>
      </c>
      <c r="D6409" s="2">
        <v>2958465</v>
      </c>
      <c r="E6409" s="2">
        <v>43344</v>
      </c>
      <c r="F6409" s="28">
        <v>1119.95</v>
      </c>
      <c r="G6409" t="s">
        <v>3</v>
      </c>
    </row>
    <row r="6410" spans="1:7" x14ac:dyDescent="0.25">
      <c r="A6410" t="s">
        <v>0</v>
      </c>
      <c r="B6410" t="s">
        <v>2141</v>
      </c>
      <c r="C6410">
        <v>7577749</v>
      </c>
      <c r="D6410" s="2">
        <v>2958465</v>
      </c>
      <c r="E6410" s="2">
        <v>43344</v>
      </c>
      <c r="F6410" s="28">
        <v>1536.6</v>
      </c>
      <c r="G6410" t="s">
        <v>3</v>
      </c>
    </row>
    <row r="6411" spans="1:7" x14ac:dyDescent="0.25">
      <c r="A6411" t="s">
        <v>0</v>
      </c>
      <c r="B6411" t="s">
        <v>2141</v>
      </c>
      <c r="C6411">
        <v>7577750</v>
      </c>
      <c r="D6411" s="2">
        <v>2958465</v>
      </c>
      <c r="E6411" s="2">
        <v>43344</v>
      </c>
      <c r="F6411" s="28">
        <v>1219.4000000000001</v>
      </c>
      <c r="G6411" t="s">
        <v>3</v>
      </c>
    </row>
    <row r="6412" spans="1:7" x14ac:dyDescent="0.25">
      <c r="A6412" t="s">
        <v>0</v>
      </c>
      <c r="B6412" t="s">
        <v>2141</v>
      </c>
      <c r="C6412">
        <v>7577751</v>
      </c>
      <c r="D6412" s="2">
        <v>2958465</v>
      </c>
      <c r="E6412" s="2">
        <v>43344</v>
      </c>
      <c r="F6412" s="28">
        <v>1219.4000000000001</v>
      </c>
      <c r="G6412" t="s">
        <v>3</v>
      </c>
    </row>
    <row r="6413" spans="1:7" x14ac:dyDescent="0.25">
      <c r="A6413" t="s">
        <v>0</v>
      </c>
      <c r="B6413" t="s">
        <v>2141</v>
      </c>
      <c r="C6413">
        <v>7577753</v>
      </c>
      <c r="D6413" s="2">
        <v>2958465</v>
      </c>
      <c r="E6413" s="2">
        <v>43344</v>
      </c>
      <c r="F6413" s="28">
        <v>2432.9499999999998</v>
      </c>
      <c r="G6413" t="s">
        <v>3</v>
      </c>
    </row>
    <row r="6414" spans="1:7" x14ac:dyDescent="0.25">
      <c r="A6414" t="s">
        <v>0</v>
      </c>
      <c r="B6414" t="s">
        <v>2141</v>
      </c>
      <c r="C6414">
        <v>7577756</v>
      </c>
      <c r="D6414" s="2">
        <v>2958465</v>
      </c>
      <c r="E6414" s="2">
        <v>43344</v>
      </c>
      <c r="F6414" s="28">
        <v>2432.9499999999998</v>
      </c>
      <c r="G6414" t="s">
        <v>3</v>
      </c>
    </row>
    <row r="6415" spans="1:7" x14ac:dyDescent="0.25">
      <c r="A6415" t="s">
        <v>0</v>
      </c>
      <c r="B6415" t="s">
        <v>2141</v>
      </c>
      <c r="C6415">
        <v>7577763</v>
      </c>
      <c r="D6415" s="2">
        <v>2958465</v>
      </c>
      <c r="E6415" s="2">
        <v>40299</v>
      </c>
      <c r="F6415" s="28">
        <v>2236</v>
      </c>
      <c r="G6415" t="s">
        <v>3</v>
      </c>
    </row>
    <row r="6416" spans="1:7" x14ac:dyDescent="0.25">
      <c r="A6416" t="s">
        <v>0</v>
      </c>
      <c r="B6416" t="s">
        <v>2141</v>
      </c>
      <c r="C6416">
        <v>7577765</v>
      </c>
      <c r="D6416" s="2">
        <v>2958465</v>
      </c>
      <c r="E6416" s="2">
        <v>43344</v>
      </c>
      <c r="F6416" s="28">
        <v>3159.65</v>
      </c>
      <c r="G6416" t="s">
        <v>3</v>
      </c>
    </row>
    <row r="6417" spans="1:7" x14ac:dyDescent="0.25">
      <c r="A6417" t="s">
        <v>0</v>
      </c>
      <c r="B6417" t="s">
        <v>2141</v>
      </c>
      <c r="C6417">
        <v>7577769</v>
      </c>
      <c r="D6417" s="2">
        <v>2958465</v>
      </c>
      <c r="E6417" s="2">
        <v>43344</v>
      </c>
      <c r="F6417" s="28">
        <v>3159.65</v>
      </c>
      <c r="G6417" t="s">
        <v>3</v>
      </c>
    </row>
    <row r="6418" spans="1:7" x14ac:dyDescent="0.25">
      <c r="A6418" t="s">
        <v>0</v>
      </c>
      <c r="B6418" t="s">
        <v>2141</v>
      </c>
      <c r="C6418">
        <v>7577773</v>
      </c>
      <c r="D6418" s="2">
        <v>2958465</v>
      </c>
      <c r="E6418" s="2">
        <v>43344</v>
      </c>
      <c r="F6418" s="28">
        <v>3042.65</v>
      </c>
      <c r="G6418" t="s">
        <v>3</v>
      </c>
    </row>
    <row r="6419" spans="1:7" x14ac:dyDescent="0.25">
      <c r="A6419" t="s">
        <v>0</v>
      </c>
      <c r="B6419" t="s">
        <v>2141</v>
      </c>
      <c r="C6419">
        <v>7581183</v>
      </c>
      <c r="D6419" s="2">
        <v>2958465</v>
      </c>
      <c r="E6419" s="2">
        <v>41071</v>
      </c>
      <c r="F6419" s="28">
        <v>156</v>
      </c>
      <c r="G6419" t="s">
        <v>2</v>
      </c>
    </row>
    <row r="6420" spans="1:7" x14ac:dyDescent="0.25">
      <c r="A6420" t="s">
        <v>0</v>
      </c>
      <c r="B6420" t="s">
        <v>2141</v>
      </c>
      <c r="C6420">
        <v>7581185</v>
      </c>
      <c r="D6420" s="2">
        <v>2958465</v>
      </c>
      <c r="E6420" s="2">
        <v>41071</v>
      </c>
      <c r="F6420" s="28">
        <v>156</v>
      </c>
      <c r="G6420" t="s">
        <v>2</v>
      </c>
    </row>
    <row r="6421" spans="1:7" x14ac:dyDescent="0.25">
      <c r="A6421" t="s">
        <v>0</v>
      </c>
      <c r="B6421" t="s">
        <v>2141</v>
      </c>
      <c r="C6421">
        <v>7581663</v>
      </c>
      <c r="D6421" s="2">
        <v>2958465</v>
      </c>
      <c r="E6421" s="2">
        <v>39372</v>
      </c>
      <c r="F6421" s="28">
        <v>26.4</v>
      </c>
      <c r="G6421" t="s">
        <v>2</v>
      </c>
    </row>
    <row r="6422" spans="1:7" x14ac:dyDescent="0.25">
      <c r="A6422" t="s">
        <v>0</v>
      </c>
      <c r="B6422" t="s">
        <v>2141</v>
      </c>
      <c r="C6422">
        <v>7581664</v>
      </c>
      <c r="D6422" s="2">
        <v>2958465</v>
      </c>
      <c r="E6422" s="2">
        <v>39486</v>
      </c>
      <c r="F6422" s="28">
        <v>26.4</v>
      </c>
      <c r="G6422" t="s">
        <v>2</v>
      </c>
    </row>
    <row r="6423" spans="1:7" x14ac:dyDescent="0.25">
      <c r="A6423" t="s">
        <v>0</v>
      </c>
      <c r="B6423" t="s">
        <v>2141</v>
      </c>
      <c r="C6423">
        <v>7581673</v>
      </c>
      <c r="D6423" s="2">
        <v>2958465</v>
      </c>
      <c r="E6423" s="2">
        <v>39372</v>
      </c>
      <c r="F6423" s="28">
        <v>51</v>
      </c>
      <c r="G6423" t="s">
        <v>2</v>
      </c>
    </row>
    <row r="6424" spans="1:7" x14ac:dyDescent="0.25">
      <c r="A6424" t="s">
        <v>0</v>
      </c>
      <c r="B6424" t="s">
        <v>2141</v>
      </c>
      <c r="C6424">
        <v>7581674</v>
      </c>
      <c r="D6424" s="2">
        <v>2958465</v>
      </c>
      <c r="E6424" s="2">
        <v>39372</v>
      </c>
      <c r="F6424" s="28">
        <v>51</v>
      </c>
      <c r="G6424" t="s">
        <v>2</v>
      </c>
    </row>
    <row r="6425" spans="1:7" x14ac:dyDescent="0.25">
      <c r="A6425" t="s">
        <v>0</v>
      </c>
      <c r="B6425" t="s">
        <v>2141</v>
      </c>
      <c r="C6425">
        <v>7581683</v>
      </c>
      <c r="D6425" s="2">
        <v>2958465</v>
      </c>
      <c r="E6425" s="2">
        <v>41071</v>
      </c>
      <c r="F6425" s="28">
        <v>142.35</v>
      </c>
      <c r="G6425" t="s">
        <v>2</v>
      </c>
    </row>
    <row r="6426" spans="1:7" x14ac:dyDescent="0.25">
      <c r="A6426" t="s">
        <v>0</v>
      </c>
      <c r="B6426" t="s">
        <v>2141</v>
      </c>
      <c r="C6426">
        <v>7581685</v>
      </c>
      <c r="D6426" s="2">
        <v>2958465</v>
      </c>
      <c r="E6426" s="2">
        <v>41071</v>
      </c>
      <c r="F6426" s="28">
        <v>142.35</v>
      </c>
      <c r="G6426" t="s">
        <v>2</v>
      </c>
    </row>
    <row r="6427" spans="1:7" x14ac:dyDescent="0.25">
      <c r="A6427" t="s">
        <v>0</v>
      </c>
      <c r="B6427" t="s">
        <v>2141</v>
      </c>
      <c r="C6427">
        <v>7582000</v>
      </c>
      <c r="D6427" s="2">
        <v>2958465</v>
      </c>
      <c r="E6427" s="2">
        <v>45783</v>
      </c>
      <c r="F6427" s="28">
        <v>171</v>
      </c>
      <c r="G6427" t="s">
        <v>18</v>
      </c>
    </row>
    <row r="6428" spans="1:7" x14ac:dyDescent="0.25">
      <c r="A6428" t="s">
        <v>0</v>
      </c>
      <c r="B6428" t="s">
        <v>2141</v>
      </c>
      <c r="C6428">
        <v>7582400</v>
      </c>
      <c r="D6428" s="2">
        <v>2958465</v>
      </c>
      <c r="E6428" s="2">
        <v>45783</v>
      </c>
      <c r="F6428" s="28">
        <v>175</v>
      </c>
      <c r="G6428" t="s">
        <v>18</v>
      </c>
    </row>
    <row r="6429" spans="1:7" x14ac:dyDescent="0.25">
      <c r="A6429" t="s">
        <v>0</v>
      </c>
      <c r="B6429" t="s">
        <v>2141</v>
      </c>
      <c r="C6429">
        <v>7582401</v>
      </c>
      <c r="D6429" s="2">
        <v>2958465</v>
      </c>
      <c r="E6429" s="2">
        <v>45783</v>
      </c>
      <c r="F6429" s="28">
        <v>175</v>
      </c>
      <c r="G6429" t="s">
        <v>18</v>
      </c>
    </row>
    <row r="6430" spans="1:7" x14ac:dyDescent="0.25">
      <c r="A6430" t="s">
        <v>0</v>
      </c>
      <c r="B6430" t="s">
        <v>2141</v>
      </c>
      <c r="C6430">
        <v>7584000</v>
      </c>
      <c r="D6430" s="2">
        <v>2958465</v>
      </c>
      <c r="E6430" s="2">
        <v>45783</v>
      </c>
      <c r="F6430" s="28">
        <v>200</v>
      </c>
      <c r="G6430" t="s">
        <v>18</v>
      </c>
    </row>
    <row r="6431" spans="1:7" x14ac:dyDescent="0.25">
      <c r="A6431" t="s">
        <v>0</v>
      </c>
      <c r="B6431" t="s">
        <v>2141</v>
      </c>
      <c r="C6431">
        <v>7584163</v>
      </c>
      <c r="D6431" s="2">
        <v>2958465</v>
      </c>
      <c r="E6431" s="2">
        <v>45223</v>
      </c>
      <c r="F6431" s="28">
        <v>67.599999999999994</v>
      </c>
      <c r="G6431" t="s">
        <v>2</v>
      </c>
    </row>
    <row r="6432" spans="1:7" x14ac:dyDescent="0.25">
      <c r="A6432" t="s">
        <v>0</v>
      </c>
      <c r="B6432" t="s">
        <v>2141</v>
      </c>
      <c r="C6432">
        <v>7584164</v>
      </c>
      <c r="D6432" s="2">
        <v>2958465</v>
      </c>
      <c r="E6432" s="2">
        <v>45223</v>
      </c>
      <c r="F6432" s="28">
        <v>67.599999999999994</v>
      </c>
      <c r="G6432" t="s">
        <v>2</v>
      </c>
    </row>
    <row r="6433" spans="1:7" x14ac:dyDescent="0.25">
      <c r="A6433" t="s">
        <v>0</v>
      </c>
      <c r="B6433" t="s">
        <v>2141</v>
      </c>
      <c r="C6433">
        <v>7584165</v>
      </c>
      <c r="D6433" s="2">
        <v>2958465</v>
      </c>
      <c r="E6433" s="2">
        <v>45223</v>
      </c>
      <c r="F6433" s="28">
        <v>67.599999999999994</v>
      </c>
      <c r="G6433" t="s">
        <v>2</v>
      </c>
    </row>
    <row r="6434" spans="1:7" x14ac:dyDescent="0.25">
      <c r="A6434" t="s">
        <v>0</v>
      </c>
      <c r="B6434" t="s">
        <v>2141</v>
      </c>
      <c r="C6434">
        <v>7584173</v>
      </c>
      <c r="D6434" s="2">
        <v>2958465</v>
      </c>
      <c r="E6434" s="2">
        <v>45223</v>
      </c>
      <c r="F6434" s="28">
        <v>131.94999999999999</v>
      </c>
      <c r="G6434" t="s">
        <v>2</v>
      </c>
    </row>
    <row r="6435" spans="1:7" x14ac:dyDescent="0.25">
      <c r="A6435" t="s">
        <v>0</v>
      </c>
      <c r="B6435" t="s">
        <v>2141</v>
      </c>
      <c r="C6435">
        <v>7584174</v>
      </c>
      <c r="D6435" s="2">
        <v>2958465</v>
      </c>
      <c r="E6435" s="2">
        <v>45223</v>
      </c>
      <c r="F6435" s="28">
        <v>131.94999999999999</v>
      </c>
      <c r="G6435" t="s">
        <v>2</v>
      </c>
    </row>
    <row r="6436" spans="1:7" x14ac:dyDescent="0.25">
      <c r="A6436" t="s">
        <v>0</v>
      </c>
      <c r="B6436" t="s">
        <v>2141</v>
      </c>
      <c r="C6436">
        <v>7584175</v>
      </c>
      <c r="D6436" s="2">
        <v>2958465</v>
      </c>
      <c r="E6436" s="2">
        <v>45223</v>
      </c>
      <c r="F6436" s="28">
        <v>131.94999999999999</v>
      </c>
      <c r="G6436" t="s">
        <v>2</v>
      </c>
    </row>
    <row r="6437" spans="1:7" x14ac:dyDescent="0.25">
      <c r="A6437" t="s">
        <v>0</v>
      </c>
      <c r="B6437" t="s">
        <v>2141</v>
      </c>
      <c r="C6437">
        <v>7584183</v>
      </c>
      <c r="D6437" s="2">
        <v>2958465</v>
      </c>
      <c r="E6437" s="2">
        <v>45223</v>
      </c>
      <c r="F6437" s="28">
        <v>240.5</v>
      </c>
      <c r="G6437" t="s">
        <v>2</v>
      </c>
    </row>
    <row r="6438" spans="1:7" x14ac:dyDescent="0.25">
      <c r="A6438" t="s">
        <v>0</v>
      </c>
      <c r="B6438" t="s">
        <v>2141</v>
      </c>
      <c r="C6438">
        <v>7584184</v>
      </c>
      <c r="D6438" s="2">
        <v>2958465</v>
      </c>
      <c r="E6438" s="2">
        <v>45223</v>
      </c>
      <c r="F6438" s="28">
        <v>240.5</v>
      </c>
      <c r="G6438" t="s">
        <v>2</v>
      </c>
    </row>
    <row r="6439" spans="1:7" x14ac:dyDescent="0.25">
      <c r="A6439" t="s">
        <v>0</v>
      </c>
      <c r="B6439" t="s">
        <v>2141</v>
      </c>
      <c r="C6439">
        <v>7584185</v>
      </c>
      <c r="D6439" s="2">
        <v>2958465</v>
      </c>
      <c r="E6439" s="2">
        <v>45223</v>
      </c>
      <c r="F6439" s="28">
        <v>240.5</v>
      </c>
      <c r="G6439" t="s">
        <v>2</v>
      </c>
    </row>
    <row r="6440" spans="1:7" x14ac:dyDescent="0.25">
      <c r="A6440" t="s">
        <v>0</v>
      </c>
      <c r="B6440" t="s">
        <v>2141</v>
      </c>
      <c r="C6440">
        <v>7584258</v>
      </c>
      <c r="D6440" s="2">
        <v>2958465</v>
      </c>
      <c r="E6440" s="2">
        <v>45223</v>
      </c>
      <c r="F6440" s="28">
        <v>240.5</v>
      </c>
      <c r="G6440" t="s">
        <v>2</v>
      </c>
    </row>
    <row r="6441" spans="1:7" x14ac:dyDescent="0.25">
      <c r="A6441" t="s">
        <v>0</v>
      </c>
      <c r="B6441" t="s">
        <v>2141</v>
      </c>
      <c r="C6441">
        <v>7584400</v>
      </c>
      <c r="D6441" s="2">
        <v>2958465</v>
      </c>
      <c r="E6441" s="2">
        <v>45783</v>
      </c>
      <c r="F6441" s="28">
        <v>204</v>
      </c>
      <c r="G6441" t="s">
        <v>18</v>
      </c>
    </row>
    <row r="6442" spans="1:7" x14ac:dyDescent="0.25">
      <c r="A6442" t="s">
        <v>0</v>
      </c>
      <c r="B6442" t="s">
        <v>2141</v>
      </c>
      <c r="C6442">
        <v>7584401</v>
      </c>
      <c r="D6442" s="2">
        <v>2958465</v>
      </c>
      <c r="E6442" s="2">
        <v>45783</v>
      </c>
      <c r="F6442" s="28">
        <v>204</v>
      </c>
      <c r="G6442" t="s">
        <v>18</v>
      </c>
    </row>
    <row r="6443" spans="1:7" x14ac:dyDescent="0.25">
      <c r="A6443" t="s">
        <v>0</v>
      </c>
      <c r="B6443" t="s">
        <v>2141</v>
      </c>
      <c r="C6443">
        <v>7584663</v>
      </c>
      <c r="D6443" s="2">
        <v>2958465</v>
      </c>
      <c r="E6443" s="2">
        <v>43344</v>
      </c>
      <c r="F6443" s="28">
        <v>50.7</v>
      </c>
      <c r="G6443" t="s">
        <v>2</v>
      </c>
    </row>
    <row r="6444" spans="1:7" x14ac:dyDescent="0.25">
      <c r="A6444" t="s">
        <v>0</v>
      </c>
      <c r="B6444" t="s">
        <v>2141</v>
      </c>
      <c r="C6444">
        <v>7584664</v>
      </c>
      <c r="D6444" s="2">
        <v>2958465</v>
      </c>
      <c r="E6444" s="2">
        <v>43122</v>
      </c>
      <c r="F6444" s="28">
        <v>49.4</v>
      </c>
      <c r="G6444" t="s">
        <v>2</v>
      </c>
    </row>
    <row r="6445" spans="1:7" x14ac:dyDescent="0.25">
      <c r="A6445" t="s">
        <v>0</v>
      </c>
      <c r="B6445" t="s">
        <v>2141</v>
      </c>
      <c r="C6445">
        <v>7584665</v>
      </c>
      <c r="D6445" s="2">
        <v>2958465</v>
      </c>
      <c r="E6445" s="2">
        <v>43344</v>
      </c>
      <c r="F6445" s="28">
        <v>50.7</v>
      </c>
      <c r="G6445" t="s">
        <v>2</v>
      </c>
    </row>
    <row r="6446" spans="1:7" x14ac:dyDescent="0.25">
      <c r="A6446" t="s">
        <v>0</v>
      </c>
      <c r="B6446" t="s">
        <v>2141</v>
      </c>
      <c r="C6446">
        <v>7584673</v>
      </c>
      <c r="D6446" s="2">
        <v>2958465</v>
      </c>
      <c r="E6446" s="2">
        <v>43344</v>
      </c>
      <c r="F6446" s="28">
        <v>100.75</v>
      </c>
      <c r="G6446" t="s">
        <v>2</v>
      </c>
    </row>
    <row r="6447" spans="1:7" x14ac:dyDescent="0.25">
      <c r="A6447" t="s">
        <v>0</v>
      </c>
      <c r="B6447" t="s">
        <v>2141</v>
      </c>
      <c r="C6447">
        <v>7584674</v>
      </c>
      <c r="D6447" s="2">
        <v>2958465</v>
      </c>
      <c r="E6447" s="2">
        <v>43122</v>
      </c>
      <c r="F6447" s="28">
        <v>98.15</v>
      </c>
      <c r="G6447" t="s">
        <v>2</v>
      </c>
    </row>
    <row r="6448" spans="1:7" x14ac:dyDescent="0.25">
      <c r="A6448" t="s">
        <v>0</v>
      </c>
      <c r="B6448" t="s">
        <v>2141</v>
      </c>
      <c r="C6448">
        <v>7584675</v>
      </c>
      <c r="D6448" s="2">
        <v>2958465</v>
      </c>
      <c r="E6448" s="2">
        <v>43344</v>
      </c>
      <c r="F6448" s="28">
        <v>100.75</v>
      </c>
      <c r="G6448" t="s">
        <v>2</v>
      </c>
    </row>
    <row r="6449" spans="1:7" x14ac:dyDescent="0.25">
      <c r="A6449" t="s">
        <v>0</v>
      </c>
      <c r="B6449" t="s">
        <v>2141</v>
      </c>
      <c r="C6449">
        <v>7584683</v>
      </c>
      <c r="D6449" s="2">
        <v>2958465</v>
      </c>
      <c r="E6449" s="2">
        <v>43344</v>
      </c>
      <c r="F6449" s="28">
        <v>185.25</v>
      </c>
      <c r="G6449" t="s">
        <v>2</v>
      </c>
    </row>
    <row r="6450" spans="1:7" x14ac:dyDescent="0.25">
      <c r="A6450" t="s">
        <v>0</v>
      </c>
      <c r="B6450" t="s">
        <v>2141</v>
      </c>
      <c r="C6450">
        <v>7584684</v>
      </c>
      <c r="D6450" s="2">
        <v>2958465</v>
      </c>
      <c r="E6450" s="2">
        <v>43344</v>
      </c>
      <c r="F6450" s="28">
        <v>185.25</v>
      </c>
      <c r="G6450" t="s">
        <v>2</v>
      </c>
    </row>
    <row r="6451" spans="1:7" x14ac:dyDescent="0.25">
      <c r="A6451" t="s">
        <v>0</v>
      </c>
      <c r="B6451" t="s">
        <v>2141</v>
      </c>
      <c r="C6451">
        <v>7584685</v>
      </c>
      <c r="D6451" s="2">
        <v>2958465</v>
      </c>
      <c r="E6451" s="2">
        <v>43344</v>
      </c>
      <c r="F6451" s="28">
        <v>185.25</v>
      </c>
      <c r="G6451" t="s">
        <v>2</v>
      </c>
    </row>
    <row r="6452" spans="1:7" x14ac:dyDescent="0.25">
      <c r="A6452" t="s">
        <v>0</v>
      </c>
      <c r="B6452" t="s">
        <v>2141</v>
      </c>
      <c r="C6452">
        <v>7584758</v>
      </c>
      <c r="D6452" s="2">
        <v>2958465</v>
      </c>
      <c r="E6452" s="2">
        <v>43344</v>
      </c>
      <c r="F6452" s="28">
        <v>185.25</v>
      </c>
      <c r="G6452" t="s">
        <v>2</v>
      </c>
    </row>
    <row r="6453" spans="1:7" x14ac:dyDescent="0.25">
      <c r="A6453" t="s">
        <v>0</v>
      </c>
      <c r="B6453" t="s">
        <v>2141</v>
      </c>
      <c r="C6453">
        <v>7586000</v>
      </c>
      <c r="D6453" s="2">
        <v>2958465</v>
      </c>
      <c r="E6453" s="2">
        <v>45783</v>
      </c>
      <c r="F6453" s="28">
        <v>144</v>
      </c>
      <c r="G6453" t="s">
        <v>18</v>
      </c>
    </row>
    <row r="6454" spans="1:7" x14ac:dyDescent="0.25">
      <c r="A6454" t="s">
        <v>0</v>
      </c>
      <c r="B6454" t="s">
        <v>2141</v>
      </c>
      <c r="C6454">
        <v>7586233</v>
      </c>
      <c r="D6454" s="2">
        <v>2958465</v>
      </c>
      <c r="E6454" s="2">
        <v>44713</v>
      </c>
      <c r="F6454" s="28">
        <v>904.8</v>
      </c>
      <c r="G6454" t="s">
        <v>2</v>
      </c>
    </row>
    <row r="6455" spans="1:7" x14ac:dyDescent="0.25">
      <c r="A6455" t="s">
        <v>0</v>
      </c>
      <c r="B6455" t="s">
        <v>2141</v>
      </c>
      <c r="C6455">
        <v>7586234</v>
      </c>
      <c r="D6455" s="2">
        <v>2958465</v>
      </c>
      <c r="E6455" s="2">
        <v>44713</v>
      </c>
      <c r="F6455" s="28">
        <v>904.8</v>
      </c>
      <c r="G6455" t="s">
        <v>2</v>
      </c>
    </row>
    <row r="6456" spans="1:7" x14ac:dyDescent="0.25">
      <c r="A6456" t="s">
        <v>0</v>
      </c>
      <c r="B6456" t="s">
        <v>2141</v>
      </c>
      <c r="C6456">
        <v>7586242</v>
      </c>
      <c r="D6456" s="2">
        <v>2958465</v>
      </c>
      <c r="E6456" s="2">
        <v>44713</v>
      </c>
      <c r="F6456" s="28">
        <v>1782.95</v>
      </c>
      <c r="G6456" t="s">
        <v>3</v>
      </c>
    </row>
    <row r="6457" spans="1:7" x14ac:dyDescent="0.25">
      <c r="A6457" t="s">
        <v>0</v>
      </c>
      <c r="B6457" t="s">
        <v>2141</v>
      </c>
      <c r="C6457">
        <v>7586265</v>
      </c>
      <c r="D6457" s="2">
        <v>2958465</v>
      </c>
      <c r="E6457" s="2">
        <v>44713</v>
      </c>
      <c r="F6457" s="28">
        <v>3495.05</v>
      </c>
      <c r="G6457" t="s">
        <v>3</v>
      </c>
    </row>
    <row r="6458" spans="1:7" x14ac:dyDescent="0.25">
      <c r="A6458" t="s">
        <v>0</v>
      </c>
      <c r="B6458" t="s">
        <v>2141</v>
      </c>
      <c r="C6458">
        <v>7586271</v>
      </c>
      <c r="D6458" s="2">
        <v>2958465</v>
      </c>
      <c r="E6458" s="2">
        <v>44713</v>
      </c>
      <c r="F6458" s="28">
        <v>175</v>
      </c>
      <c r="G6458" t="s">
        <v>18</v>
      </c>
    </row>
    <row r="6459" spans="1:7" x14ac:dyDescent="0.25">
      <c r="A6459" t="s">
        <v>0</v>
      </c>
      <c r="B6459" t="s">
        <v>2141</v>
      </c>
      <c r="C6459">
        <v>7586288</v>
      </c>
      <c r="D6459" s="2">
        <v>2958465</v>
      </c>
      <c r="E6459" s="2">
        <v>44713</v>
      </c>
      <c r="F6459" s="28">
        <v>174</v>
      </c>
      <c r="G6459" t="s">
        <v>18</v>
      </c>
    </row>
    <row r="6460" spans="1:7" x14ac:dyDescent="0.25">
      <c r="A6460" t="s">
        <v>0</v>
      </c>
      <c r="B6460" t="s">
        <v>2141</v>
      </c>
      <c r="C6460">
        <v>7586400</v>
      </c>
      <c r="D6460" s="2">
        <v>2958465</v>
      </c>
      <c r="E6460" s="2">
        <v>45783</v>
      </c>
      <c r="F6460" s="28">
        <v>148</v>
      </c>
      <c r="G6460" t="s">
        <v>18</v>
      </c>
    </row>
    <row r="6461" spans="1:7" x14ac:dyDescent="0.25">
      <c r="A6461" t="s">
        <v>0</v>
      </c>
      <c r="B6461" t="s">
        <v>2141</v>
      </c>
      <c r="C6461">
        <v>7586401</v>
      </c>
      <c r="D6461" s="2">
        <v>2958465</v>
      </c>
      <c r="E6461" s="2">
        <v>45783</v>
      </c>
      <c r="F6461" s="28">
        <v>148</v>
      </c>
      <c r="G6461" t="s">
        <v>18</v>
      </c>
    </row>
    <row r="6462" spans="1:7" x14ac:dyDescent="0.25">
      <c r="A6462" t="s">
        <v>0</v>
      </c>
      <c r="B6462" t="s">
        <v>2141</v>
      </c>
      <c r="C6462">
        <v>7586410</v>
      </c>
      <c r="D6462" s="2">
        <v>2958465</v>
      </c>
      <c r="E6462" s="2">
        <v>44713</v>
      </c>
      <c r="F6462" s="28">
        <v>158</v>
      </c>
      <c r="G6462" t="s">
        <v>18</v>
      </c>
    </row>
    <row r="6463" spans="1:7" x14ac:dyDescent="0.25">
      <c r="A6463" t="s">
        <v>0</v>
      </c>
      <c r="B6463" t="s">
        <v>2141</v>
      </c>
      <c r="C6463">
        <v>7586733</v>
      </c>
      <c r="D6463" s="2">
        <v>2958465</v>
      </c>
      <c r="E6463" s="2">
        <v>43344</v>
      </c>
      <c r="F6463" s="28">
        <v>589.54999999999995</v>
      </c>
      <c r="G6463" t="s">
        <v>2</v>
      </c>
    </row>
    <row r="6464" spans="1:7" x14ac:dyDescent="0.25">
      <c r="A6464" t="s">
        <v>0</v>
      </c>
      <c r="B6464" t="s">
        <v>2141</v>
      </c>
      <c r="C6464">
        <v>7586734</v>
      </c>
      <c r="D6464" s="2">
        <v>2958465</v>
      </c>
      <c r="E6464" s="2">
        <v>43344</v>
      </c>
      <c r="F6464" s="28">
        <v>589.54999999999995</v>
      </c>
      <c r="G6464" t="s">
        <v>2</v>
      </c>
    </row>
    <row r="6465" spans="1:7" x14ac:dyDescent="0.25">
      <c r="A6465" t="s">
        <v>0</v>
      </c>
      <c r="B6465" t="s">
        <v>2141</v>
      </c>
      <c r="C6465">
        <v>7586742</v>
      </c>
      <c r="D6465" s="2">
        <v>2958465</v>
      </c>
      <c r="E6465" s="2">
        <v>43344</v>
      </c>
      <c r="F6465" s="28">
        <v>1153.75</v>
      </c>
      <c r="G6465" t="s">
        <v>3</v>
      </c>
    </row>
    <row r="6466" spans="1:7" x14ac:dyDescent="0.25">
      <c r="A6466" t="s">
        <v>0</v>
      </c>
      <c r="B6466" t="s">
        <v>2141</v>
      </c>
      <c r="C6466">
        <v>7586765</v>
      </c>
      <c r="D6466" s="2">
        <v>2958465</v>
      </c>
      <c r="E6466" s="2">
        <v>43344</v>
      </c>
      <c r="F6466" s="28">
        <v>2238.6</v>
      </c>
      <c r="G6466" t="s">
        <v>3</v>
      </c>
    </row>
    <row r="6467" spans="1:7" x14ac:dyDescent="0.25">
      <c r="A6467" t="s">
        <v>0</v>
      </c>
      <c r="B6467" t="s">
        <v>2141</v>
      </c>
      <c r="C6467">
        <v>7587000</v>
      </c>
      <c r="D6467" s="2">
        <v>2958465</v>
      </c>
      <c r="E6467" s="2">
        <v>45783</v>
      </c>
      <c r="F6467" s="28">
        <v>171</v>
      </c>
      <c r="G6467" t="s">
        <v>18</v>
      </c>
    </row>
    <row r="6468" spans="1:7" x14ac:dyDescent="0.25">
      <c r="A6468" t="s">
        <v>0</v>
      </c>
      <c r="B6468" t="s">
        <v>2141</v>
      </c>
      <c r="C6468">
        <v>7587288</v>
      </c>
      <c r="D6468" s="2">
        <v>2958465</v>
      </c>
      <c r="E6468" s="2">
        <v>44713</v>
      </c>
      <c r="F6468" s="28">
        <v>197</v>
      </c>
      <c r="G6468" t="s">
        <v>18</v>
      </c>
    </row>
    <row r="6469" spans="1:7" x14ac:dyDescent="0.25">
      <c r="A6469" t="s">
        <v>0</v>
      </c>
      <c r="B6469" t="s">
        <v>2141</v>
      </c>
      <c r="C6469">
        <v>7587400</v>
      </c>
      <c r="D6469" s="2">
        <v>2958465</v>
      </c>
      <c r="E6469" s="2">
        <v>45783</v>
      </c>
      <c r="F6469" s="28">
        <v>175</v>
      </c>
      <c r="G6469" t="s">
        <v>18</v>
      </c>
    </row>
    <row r="6470" spans="1:7" x14ac:dyDescent="0.25">
      <c r="A6470" t="s">
        <v>0</v>
      </c>
      <c r="B6470" t="s">
        <v>2141</v>
      </c>
      <c r="C6470">
        <v>7587401</v>
      </c>
      <c r="D6470" s="2">
        <v>2958465</v>
      </c>
      <c r="E6470" s="2">
        <v>45783</v>
      </c>
      <c r="F6470" s="28">
        <v>175</v>
      </c>
      <c r="G6470" t="s">
        <v>18</v>
      </c>
    </row>
    <row r="6471" spans="1:7" x14ac:dyDescent="0.25">
      <c r="A6471" t="s">
        <v>0</v>
      </c>
      <c r="B6471" t="s">
        <v>2141</v>
      </c>
      <c r="C6471">
        <v>7587403</v>
      </c>
      <c r="D6471" s="2">
        <v>2958465</v>
      </c>
      <c r="E6471" s="2">
        <v>45783</v>
      </c>
      <c r="F6471" s="28">
        <v>175</v>
      </c>
      <c r="G6471" t="s">
        <v>18</v>
      </c>
    </row>
    <row r="6472" spans="1:7" x14ac:dyDescent="0.25">
      <c r="A6472" t="s">
        <v>0</v>
      </c>
      <c r="B6472" t="s">
        <v>2141</v>
      </c>
      <c r="C6472">
        <v>7591000</v>
      </c>
      <c r="D6472" s="2">
        <v>2958465</v>
      </c>
      <c r="E6472" s="2">
        <v>44713</v>
      </c>
      <c r="F6472" s="28">
        <v>176</v>
      </c>
      <c r="G6472" t="s">
        <v>18</v>
      </c>
    </row>
    <row r="6473" spans="1:7" x14ac:dyDescent="0.25">
      <c r="A6473" t="s">
        <v>0</v>
      </c>
      <c r="B6473" t="s">
        <v>2141</v>
      </c>
      <c r="C6473">
        <v>7591400</v>
      </c>
      <c r="D6473" s="2">
        <v>2958465</v>
      </c>
      <c r="E6473" s="2">
        <v>44713</v>
      </c>
      <c r="F6473" s="28">
        <v>180</v>
      </c>
      <c r="G6473" t="s">
        <v>18</v>
      </c>
    </row>
    <row r="6474" spans="1:7" x14ac:dyDescent="0.25">
      <c r="A6474" t="s">
        <v>0</v>
      </c>
      <c r="B6474" t="s">
        <v>2141</v>
      </c>
      <c r="C6474">
        <v>7591401</v>
      </c>
      <c r="D6474" s="2">
        <v>2958465</v>
      </c>
      <c r="E6474" s="2">
        <v>44713</v>
      </c>
      <c r="F6474" s="28">
        <v>180</v>
      </c>
      <c r="G6474" t="s">
        <v>18</v>
      </c>
    </row>
    <row r="6475" spans="1:7" x14ac:dyDescent="0.25">
      <c r="A6475" t="s">
        <v>0</v>
      </c>
      <c r="B6475" t="s">
        <v>2141</v>
      </c>
      <c r="C6475">
        <v>7591405</v>
      </c>
      <c r="D6475" s="2">
        <v>2958465</v>
      </c>
      <c r="E6475" s="2">
        <v>44713</v>
      </c>
      <c r="F6475" s="28">
        <v>180</v>
      </c>
      <c r="G6475" t="s">
        <v>18</v>
      </c>
    </row>
    <row r="6476" spans="1:7" x14ac:dyDescent="0.25">
      <c r="A6476" t="s">
        <v>0</v>
      </c>
      <c r="B6476" t="s">
        <v>2141</v>
      </c>
      <c r="C6476">
        <v>7598000</v>
      </c>
      <c r="D6476" s="2">
        <v>2958465</v>
      </c>
      <c r="E6476" s="2">
        <v>45783</v>
      </c>
      <c r="F6476" s="28">
        <v>222</v>
      </c>
      <c r="G6476" t="s">
        <v>18</v>
      </c>
    </row>
    <row r="6477" spans="1:7" x14ac:dyDescent="0.25">
      <c r="A6477" t="s">
        <v>0</v>
      </c>
      <c r="B6477" t="s">
        <v>2141</v>
      </c>
      <c r="C6477">
        <v>7598233</v>
      </c>
      <c r="D6477" s="2">
        <v>2958465</v>
      </c>
      <c r="E6477" s="2">
        <v>44713</v>
      </c>
      <c r="F6477" s="28">
        <v>1193.4000000000001</v>
      </c>
      <c r="G6477" t="s">
        <v>2</v>
      </c>
    </row>
    <row r="6478" spans="1:7" x14ac:dyDescent="0.25">
      <c r="A6478" t="s">
        <v>0</v>
      </c>
      <c r="B6478" t="s">
        <v>2141</v>
      </c>
      <c r="C6478">
        <v>7598234</v>
      </c>
      <c r="D6478" s="2">
        <v>2958465</v>
      </c>
      <c r="E6478" s="2">
        <v>44713</v>
      </c>
      <c r="F6478" s="28">
        <v>1193.4000000000001</v>
      </c>
      <c r="G6478" t="s">
        <v>2</v>
      </c>
    </row>
    <row r="6479" spans="1:7" x14ac:dyDescent="0.25">
      <c r="A6479" t="s">
        <v>0</v>
      </c>
      <c r="B6479" t="s">
        <v>2141</v>
      </c>
      <c r="C6479">
        <v>7598400</v>
      </c>
      <c r="D6479" s="2">
        <v>2958465</v>
      </c>
      <c r="E6479" s="2">
        <v>45783</v>
      </c>
      <c r="F6479" s="28">
        <v>226</v>
      </c>
      <c r="G6479" t="s">
        <v>18</v>
      </c>
    </row>
    <row r="6480" spans="1:7" x14ac:dyDescent="0.25">
      <c r="A6480" t="s">
        <v>0</v>
      </c>
      <c r="B6480" t="s">
        <v>2141</v>
      </c>
      <c r="C6480">
        <v>7598401</v>
      </c>
      <c r="D6480" s="2">
        <v>2958465</v>
      </c>
      <c r="E6480" s="2">
        <v>45783</v>
      </c>
      <c r="F6480" s="28">
        <v>226</v>
      </c>
      <c r="G6480" t="s">
        <v>18</v>
      </c>
    </row>
    <row r="6481" spans="1:7" x14ac:dyDescent="0.25">
      <c r="A6481" t="s">
        <v>0</v>
      </c>
      <c r="B6481" t="s">
        <v>2141</v>
      </c>
      <c r="C6481">
        <v>7598733</v>
      </c>
      <c r="D6481" s="2">
        <v>2958465</v>
      </c>
      <c r="E6481" s="2">
        <v>43344</v>
      </c>
      <c r="F6481" s="28">
        <v>882.7</v>
      </c>
      <c r="G6481" t="s">
        <v>2</v>
      </c>
    </row>
    <row r="6482" spans="1:7" x14ac:dyDescent="0.25">
      <c r="A6482" t="s">
        <v>0</v>
      </c>
      <c r="B6482" t="s">
        <v>2141</v>
      </c>
      <c r="C6482">
        <v>7598734</v>
      </c>
      <c r="D6482" s="2">
        <v>2958465</v>
      </c>
      <c r="E6482" s="2">
        <v>43344</v>
      </c>
      <c r="F6482" s="28">
        <v>882.7</v>
      </c>
      <c r="G6482" t="s">
        <v>2</v>
      </c>
    </row>
    <row r="6483" spans="1:7" x14ac:dyDescent="0.25">
      <c r="A6483" t="s">
        <v>0</v>
      </c>
      <c r="B6483" t="s">
        <v>2141</v>
      </c>
      <c r="C6483">
        <v>7599000</v>
      </c>
      <c r="D6483" s="2">
        <v>2958465</v>
      </c>
      <c r="E6483" s="2">
        <v>44305</v>
      </c>
      <c r="F6483" s="28">
        <v>191</v>
      </c>
      <c r="G6483" t="s">
        <v>18</v>
      </c>
    </row>
    <row r="6484" spans="1:7" x14ac:dyDescent="0.25">
      <c r="A6484" t="s">
        <v>0</v>
      </c>
      <c r="B6484" t="s">
        <v>2141</v>
      </c>
      <c r="C6484">
        <v>7599400</v>
      </c>
      <c r="D6484" s="2">
        <v>2958465</v>
      </c>
      <c r="E6484" s="2">
        <v>44305</v>
      </c>
      <c r="F6484" s="28">
        <v>195</v>
      </c>
      <c r="G6484" t="s">
        <v>18</v>
      </c>
    </row>
    <row r="6485" spans="1:7" x14ac:dyDescent="0.25">
      <c r="A6485" t="s">
        <v>0</v>
      </c>
      <c r="B6485" t="s">
        <v>2141</v>
      </c>
      <c r="C6485">
        <v>7599401</v>
      </c>
      <c r="D6485" s="2">
        <v>2958465</v>
      </c>
      <c r="E6485" s="2">
        <v>44305</v>
      </c>
      <c r="F6485" s="28">
        <v>195</v>
      </c>
      <c r="G6485" t="s">
        <v>18</v>
      </c>
    </row>
    <row r="6486" spans="1:7" x14ac:dyDescent="0.25">
      <c r="A6486" t="s">
        <v>0</v>
      </c>
      <c r="B6486" t="s">
        <v>2141</v>
      </c>
      <c r="C6486">
        <v>7600000</v>
      </c>
      <c r="D6486" s="2">
        <v>2958465</v>
      </c>
      <c r="E6486" s="2">
        <v>44894</v>
      </c>
      <c r="F6486" s="28">
        <v>212</v>
      </c>
      <c r="G6486" t="s">
        <v>18</v>
      </c>
    </row>
    <row r="6487" spans="1:7" x14ac:dyDescent="0.25">
      <c r="A6487" t="s">
        <v>0</v>
      </c>
      <c r="B6487" t="s">
        <v>2141</v>
      </c>
      <c r="C6487">
        <v>7600183</v>
      </c>
      <c r="D6487" s="2">
        <v>2958465</v>
      </c>
      <c r="E6487" s="2">
        <v>44894</v>
      </c>
      <c r="F6487" s="28">
        <v>220.35</v>
      </c>
      <c r="G6487" t="s">
        <v>2</v>
      </c>
    </row>
    <row r="6488" spans="1:7" x14ac:dyDescent="0.25">
      <c r="A6488" t="s">
        <v>0</v>
      </c>
      <c r="B6488" t="s">
        <v>2141</v>
      </c>
      <c r="C6488">
        <v>7600184</v>
      </c>
      <c r="D6488" s="2">
        <v>2958465</v>
      </c>
      <c r="E6488" s="2">
        <v>44894</v>
      </c>
      <c r="F6488" s="28">
        <v>220.35</v>
      </c>
      <c r="G6488" t="s">
        <v>2</v>
      </c>
    </row>
    <row r="6489" spans="1:7" x14ac:dyDescent="0.25">
      <c r="A6489" t="s">
        <v>0</v>
      </c>
      <c r="B6489" t="s">
        <v>2141</v>
      </c>
      <c r="C6489">
        <v>7600201</v>
      </c>
      <c r="D6489" s="2">
        <v>2958465</v>
      </c>
      <c r="E6489" s="2">
        <v>44894</v>
      </c>
      <c r="F6489" s="28">
        <v>661.05</v>
      </c>
      <c r="G6489" t="s">
        <v>2</v>
      </c>
    </row>
    <row r="6490" spans="1:7" x14ac:dyDescent="0.25">
      <c r="A6490" t="s">
        <v>0</v>
      </c>
      <c r="B6490" t="s">
        <v>2141</v>
      </c>
      <c r="C6490">
        <v>7600202</v>
      </c>
      <c r="D6490" s="2">
        <v>2958465</v>
      </c>
      <c r="E6490" s="2">
        <v>44249</v>
      </c>
      <c r="F6490" s="28">
        <v>544.04999999999995</v>
      </c>
      <c r="G6490" t="s">
        <v>2</v>
      </c>
    </row>
    <row r="6491" spans="1:7" x14ac:dyDescent="0.25">
      <c r="A6491" t="s">
        <v>0</v>
      </c>
      <c r="B6491" t="s">
        <v>2141</v>
      </c>
      <c r="C6491">
        <v>7600203</v>
      </c>
      <c r="D6491" s="2">
        <v>2958465</v>
      </c>
      <c r="E6491" s="2">
        <v>44894</v>
      </c>
      <c r="F6491" s="28">
        <v>661.05</v>
      </c>
      <c r="G6491" t="s">
        <v>2</v>
      </c>
    </row>
    <row r="6492" spans="1:7" x14ac:dyDescent="0.25">
      <c r="A6492" t="s">
        <v>0</v>
      </c>
      <c r="B6492" t="s">
        <v>2141</v>
      </c>
      <c r="C6492">
        <v>7600271</v>
      </c>
      <c r="D6492" s="2">
        <v>2958465</v>
      </c>
      <c r="E6492" s="2">
        <v>44894</v>
      </c>
      <c r="F6492" s="28">
        <v>218</v>
      </c>
      <c r="G6492" t="s">
        <v>18</v>
      </c>
    </row>
    <row r="6493" spans="1:7" x14ac:dyDescent="0.25">
      <c r="A6493" t="s">
        <v>0</v>
      </c>
      <c r="B6493" t="s">
        <v>2141</v>
      </c>
      <c r="C6493">
        <v>7600400</v>
      </c>
      <c r="D6493" s="2">
        <v>2958465</v>
      </c>
      <c r="E6493" s="2">
        <v>44894</v>
      </c>
      <c r="F6493" s="28">
        <v>216</v>
      </c>
      <c r="G6493" t="s">
        <v>18</v>
      </c>
    </row>
    <row r="6494" spans="1:7" x14ac:dyDescent="0.25">
      <c r="A6494" t="s">
        <v>0</v>
      </c>
      <c r="B6494" t="s">
        <v>2141</v>
      </c>
      <c r="C6494">
        <v>7600401</v>
      </c>
      <c r="D6494" s="2">
        <v>2958465</v>
      </c>
      <c r="E6494" s="2">
        <v>44894</v>
      </c>
      <c r="F6494" s="28">
        <v>216</v>
      </c>
      <c r="G6494" t="s">
        <v>18</v>
      </c>
    </row>
    <row r="6495" spans="1:7" x14ac:dyDescent="0.25">
      <c r="A6495" t="s">
        <v>0</v>
      </c>
      <c r="B6495" t="s">
        <v>2141</v>
      </c>
      <c r="C6495">
        <v>7600683</v>
      </c>
      <c r="D6495" s="2">
        <v>2958465</v>
      </c>
      <c r="E6495" s="2">
        <v>42935</v>
      </c>
      <c r="F6495" s="28">
        <v>178.75</v>
      </c>
      <c r="G6495" t="s">
        <v>2</v>
      </c>
    </row>
    <row r="6496" spans="1:7" x14ac:dyDescent="0.25">
      <c r="A6496" t="s">
        <v>0</v>
      </c>
      <c r="B6496" t="s">
        <v>2141</v>
      </c>
      <c r="C6496">
        <v>7600684</v>
      </c>
      <c r="D6496" s="2">
        <v>2958465</v>
      </c>
      <c r="E6496" s="2">
        <v>42935</v>
      </c>
      <c r="F6496" s="28">
        <v>178.75</v>
      </c>
      <c r="G6496" t="s">
        <v>2</v>
      </c>
    </row>
    <row r="6497" spans="1:7" x14ac:dyDescent="0.25">
      <c r="A6497" t="s">
        <v>0</v>
      </c>
      <c r="B6497" t="s">
        <v>2141</v>
      </c>
      <c r="C6497">
        <v>7600701</v>
      </c>
      <c r="D6497" s="2">
        <v>2958465</v>
      </c>
      <c r="E6497" s="2">
        <v>42935</v>
      </c>
      <c r="F6497" s="28">
        <v>536.25</v>
      </c>
      <c r="G6497" t="s">
        <v>2</v>
      </c>
    </row>
    <row r="6498" spans="1:7" x14ac:dyDescent="0.25">
      <c r="A6498" t="s">
        <v>0</v>
      </c>
      <c r="B6498" t="s">
        <v>2141</v>
      </c>
      <c r="C6498">
        <v>7600703</v>
      </c>
      <c r="D6498" s="2">
        <v>2958465</v>
      </c>
      <c r="E6498" s="2">
        <v>42935</v>
      </c>
      <c r="F6498" s="28">
        <v>536.25</v>
      </c>
      <c r="G6498" t="s">
        <v>2</v>
      </c>
    </row>
    <row r="6499" spans="1:7" x14ac:dyDescent="0.25">
      <c r="A6499" t="s">
        <v>0</v>
      </c>
      <c r="B6499" t="s">
        <v>2141</v>
      </c>
      <c r="C6499">
        <v>7607000</v>
      </c>
      <c r="D6499" s="2">
        <v>2958465</v>
      </c>
      <c r="E6499" s="2">
        <v>44774</v>
      </c>
      <c r="F6499" s="28">
        <v>153</v>
      </c>
      <c r="G6499" t="s">
        <v>18</v>
      </c>
    </row>
    <row r="6500" spans="1:7" x14ac:dyDescent="0.25">
      <c r="A6500" t="s">
        <v>0</v>
      </c>
      <c r="B6500" t="s">
        <v>2141</v>
      </c>
      <c r="C6500">
        <v>7607183</v>
      </c>
      <c r="D6500" s="2">
        <v>2958465</v>
      </c>
      <c r="E6500" s="2">
        <v>45223</v>
      </c>
      <c r="F6500" s="28">
        <v>175.5</v>
      </c>
      <c r="G6500" t="s">
        <v>2</v>
      </c>
    </row>
    <row r="6501" spans="1:7" x14ac:dyDescent="0.25">
      <c r="A6501" t="s">
        <v>0</v>
      </c>
      <c r="B6501" t="s">
        <v>2141</v>
      </c>
      <c r="C6501">
        <v>7607184</v>
      </c>
      <c r="D6501" s="2">
        <v>2958465</v>
      </c>
      <c r="E6501" s="2">
        <v>45223</v>
      </c>
      <c r="F6501" s="28">
        <v>175.5</v>
      </c>
      <c r="G6501" t="s">
        <v>2</v>
      </c>
    </row>
    <row r="6502" spans="1:7" x14ac:dyDescent="0.25">
      <c r="A6502" t="s">
        <v>0</v>
      </c>
      <c r="B6502" t="s">
        <v>2141</v>
      </c>
      <c r="C6502">
        <v>7607185</v>
      </c>
      <c r="D6502" s="2">
        <v>2958465</v>
      </c>
      <c r="E6502" s="2">
        <v>45223</v>
      </c>
      <c r="F6502" s="28">
        <v>175.5</v>
      </c>
      <c r="G6502" t="s">
        <v>2</v>
      </c>
    </row>
    <row r="6503" spans="1:7" x14ac:dyDescent="0.25">
      <c r="A6503" t="s">
        <v>0</v>
      </c>
      <c r="B6503" t="s">
        <v>2141</v>
      </c>
      <c r="C6503">
        <v>7607201</v>
      </c>
      <c r="D6503" s="2">
        <v>2958465</v>
      </c>
      <c r="E6503" s="2">
        <v>45223</v>
      </c>
      <c r="F6503" s="28">
        <v>510.25</v>
      </c>
      <c r="G6503" t="s">
        <v>2</v>
      </c>
    </row>
    <row r="6504" spans="1:7" x14ac:dyDescent="0.25">
      <c r="A6504" t="s">
        <v>0</v>
      </c>
      <c r="B6504" t="s">
        <v>2141</v>
      </c>
      <c r="C6504">
        <v>7607203</v>
      </c>
      <c r="D6504" s="2">
        <v>2958465</v>
      </c>
      <c r="E6504" s="2">
        <v>45223</v>
      </c>
      <c r="F6504" s="28">
        <v>510.25</v>
      </c>
      <c r="G6504" t="s">
        <v>2</v>
      </c>
    </row>
    <row r="6505" spans="1:7" x14ac:dyDescent="0.25">
      <c r="A6505" t="s">
        <v>0</v>
      </c>
      <c r="B6505" t="s">
        <v>2141</v>
      </c>
      <c r="C6505">
        <v>7607400</v>
      </c>
      <c r="D6505" s="2">
        <v>2958465</v>
      </c>
      <c r="E6505" s="2">
        <v>44774</v>
      </c>
      <c r="F6505" s="28">
        <v>157</v>
      </c>
      <c r="G6505" t="s">
        <v>18</v>
      </c>
    </row>
    <row r="6506" spans="1:7" x14ac:dyDescent="0.25">
      <c r="A6506" t="s">
        <v>0</v>
      </c>
      <c r="B6506" t="s">
        <v>2141</v>
      </c>
      <c r="C6506">
        <v>7607401</v>
      </c>
      <c r="D6506" s="2">
        <v>2958465</v>
      </c>
      <c r="E6506" s="2">
        <v>44774</v>
      </c>
      <c r="F6506" s="28">
        <v>157</v>
      </c>
      <c r="G6506" t="s">
        <v>18</v>
      </c>
    </row>
    <row r="6507" spans="1:7" x14ac:dyDescent="0.25">
      <c r="A6507" t="s">
        <v>0</v>
      </c>
      <c r="B6507" t="s">
        <v>2141</v>
      </c>
      <c r="C6507">
        <v>7607683</v>
      </c>
      <c r="D6507" s="2">
        <v>2958465</v>
      </c>
      <c r="E6507" s="2">
        <v>43344</v>
      </c>
      <c r="F6507" s="28">
        <v>130</v>
      </c>
      <c r="G6507" t="s">
        <v>2</v>
      </c>
    </row>
    <row r="6508" spans="1:7" x14ac:dyDescent="0.25">
      <c r="A6508" t="s">
        <v>0</v>
      </c>
      <c r="B6508" t="s">
        <v>2141</v>
      </c>
      <c r="C6508">
        <v>7607684</v>
      </c>
      <c r="D6508" s="2">
        <v>2958465</v>
      </c>
      <c r="E6508" s="2">
        <v>43344</v>
      </c>
      <c r="F6508" s="28">
        <v>130</v>
      </c>
      <c r="G6508" t="s">
        <v>2</v>
      </c>
    </row>
    <row r="6509" spans="1:7" x14ac:dyDescent="0.25">
      <c r="A6509" t="s">
        <v>0</v>
      </c>
      <c r="B6509" t="s">
        <v>2141</v>
      </c>
      <c r="C6509">
        <v>7607685</v>
      </c>
      <c r="D6509" s="2">
        <v>2958465</v>
      </c>
      <c r="E6509" s="2">
        <v>43344</v>
      </c>
      <c r="F6509" s="28">
        <v>130</v>
      </c>
      <c r="G6509" t="s">
        <v>2</v>
      </c>
    </row>
    <row r="6510" spans="1:7" x14ac:dyDescent="0.25">
      <c r="A6510" t="s">
        <v>0</v>
      </c>
      <c r="B6510" t="s">
        <v>2141</v>
      </c>
      <c r="C6510">
        <v>7607701</v>
      </c>
      <c r="D6510" s="2">
        <v>2958465</v>
      </c>
      <c r="E6510" s="2">
        <v>43344</v>
      </c>
      <c r="F6510" s="28">
        <v>376.35</v>
      </c>
      <c r="G6510" t="s">
        <v>2</v>
      </c>
    </row>
    <row r="6511" spans="1:7" x14ac:dyDescent="0.25">
      <c r="A6511" t="s">
        <v>0</v>
      </c>
      <c r="B6511" t="s">
        <v>2141</v>
      </c>
      <c r="C6511">
        <v>7607703</v>
      </c>
      <c r="D6511" s="2">
        <v>2958465</v>
      </c>
      <c r="E6511" s="2">
        <v>43344</v>
      </c>
      <c r="F6511" s="28">
        <v>376.35</v>
      </c>
      <c r="G6511" t="s">
        <v>2</v>
      </c>
    </row>
    <row r="6512" spans="1:7" x14ac:dyDescent="0.25">
      <c r="A6512" t="s">
        <v>0</v>
      </c>
      <c r="B6512" t="s">
        <v>2141</v>
      </c>
      <c r="C6512">
        <v>7612000</v>
      </c>
      <c r="D6512" s="2">
        <v>2958465</v>
      </c>
      <c r="E6512" s="2">
        <v>44774</v>
      </c>
      <c r="F6512" s="28">
        <v>220</v>
      </c>
      <c r="G6512" t="s">
        <v>18</v>
      </c>
    </row>
    <row r="6513" spans="1:7" x14ac:dyDescent="0.25">
      <c r="A6513" t="s">
        <v>0</v>
      </c>
      <c r="B6513" t="s">
        <v>2141</v>
      </c>
      <c r="C6513">
        <v>7612183</v>
      </c>
      <c r="D6513" s="2">
        <v>2958465</v>
      </c>
      <c r="E6513" s="2">
        <v>44764</v>
      </c>
      <c r="F6513" s="28">
        <v>224.25</v>
      </c>
      <c r="G6513" t="s">
        <v>2</v>
      </c>
    </row>
    <row r="6514" spans="1:7" x14ac:dyDescent="0.25">
      <c r="A6514" t="s">
        <v>0</v>
      </c>
      <c r="B6514" t="s">
        <v>2141</v>
      </c>
      <c r="C6514">
        <v>7612184</v>
      </c>
      <c r="D6514" s="2">
        <v>2958465</v>
      </c>
      <c r="E6514" s="2">
        <v>44764</v>
      </c>
      <c r="F6514" s="28">
        <v>224.25</v>
      </c>
      <c r="G6514" t="s">
        <v>2</v>
      </c>
    </row>
    <row r="6515" spans="1:7" x14ac:dyDescent="0.25">
      <c r="A6515" t="s">
        <v>0</v>
      </c>
      <c r="B6515" t="s">
        <v>2141</v>
      </c>
      <c r="C6515">
        <v>7612201</v>
      </c>
      <c r="D6515" s="2">
        <v>2958465</v>
      </c>
      <c r="E6515" s="2">
        <v>44764</v>
      </c>
      <c r="F6515" s="28">
        <v>669.5</v>
      </c>
      <c r="G6515" t="s">
        <v>2</v>
      </c>
    </row>
    <row r="6516" spans="1:7" x14ac:dyDescent="0.25">
      <c r="A6516" t="s">
        <v>0</v>
      </c>
      <c r="B6516" t="s">
        <v>2141</v>
      </c>
      <c r="C6516">
        <v>7612203</v>
      </c>
      <c r="D6516" s="2">
        <v>2958465</v>
      </c>
      <c r="E6516" s="2">
        <v>44764</v>
      </c>
      <c r="F6516" s="28">
        <v>669.5</v>
      </c>
      <c r="G6516" t="s">
        <v>2</v>
      </c>
    </row>
    <row r="6517" spans="1:7" x14ac:dyDescent="0.25">
      <c r="A6517" t="s">
        <v>0</v>
      </c>
      <c r="B6517" t="s">
        <v>2141</v>
      </c>
      <c r="C6517">
        <v>7612233</v>
      </c>
      <c r="D6517" s="2">
        <v>2958465</v>
      </c>
      <c r="E6517" s="2">
        <v>44764</v>
      </c>
      <c r="F6517" s="28">
        <v>1105</v>
      </c>
      <c r="G6517" t="s">
        <v>2</v>
      </c>
    </row>
    <row r="6518" spans="1:7" x14ac:dyDescent="0.25">
      <c r="A6518" t="s">
        <v>0</v>
      </c>
      <c r="B6518" t="s">
        <v>2141</v>
      </c>
      <c r="C6518">
        <v>7612234</v>
      </c>
      <c r="D6518" s="2">
        <v>2958465</v>
      </c>
      <c r="E6518" s="2">
        <v>44764</v>
      </c>
      <c r="F6518" s="28">
        <v>1105</v>
      </c>
      <c r="G6518" t="s">
        <v>2</v>
      </c>
    </row>
    <row r="6519" spans="1:7" x14ac:dyDescent="0.25">
      <c r="A6519" t="s">
        <v>0</v>
      </c>
      <c r="B6519" t="s">
        <v>2141</v>
      </c>
      <c r="C6519">
        <v>7612241</v>
      </c>
      <c r="D6519" s="2">
        <v>2958465</v>
      </c>
      <c r="E6519" s="2">
        <v>44764</v>
      </c>
      <c r="F6519" s="28">
        <v>2210</v>
      </c>
      <c r="G6519" t="s">
        <v>3</v>
      </c>
    </row>
    <row r="6520" spans="1:7" x14ac:dyDescent="0.25">
      <c r="A6520" t="s">
        <v>0</v>
      </c>
      <c r="B6520" t="s">
        <v>2141</v>
      </c>
      <c r="C6520">
        <v>7612242</v>
      </c>
      <c r="D6520" s="2">
        <v>2958465</v>
      </c>
      <c r="E6520" s="2">
        <v>44764</v>
      </c>
      <c r="F6520" s="28">
        <v>2210</v>
      </c>
      <c r="G6520" t="s">
        <v>3</v>
      </c>
    </row>
    <row r="6521" spans="1:7" x14ac:dyDescent="0.25">
      <c r="A6521" t="s">
        <v>0</v>
      </c>
      <c r="B6521" t="s">
        <v>2141</v>
      </c>
      <c r="C6521">
        <v>7612248</v>
      </c>
      <c r="D6521" s="2">
        <v>2958465</v>
      </c>
      <c r="E6521" s="2">
        <v>44764</v>
      </c>
      <c r="F6521" s="28">
        <v>1657.5</v>
      </c>
      <c r="G6521" t="s">
        <v>3</v>
      </c>
    </row>
    <row r="6522" spans="1:7" x14ac:dyDescent="0.25">
      <c r="A6522" t="s">
        <v>0</v>
      </c>
      <c r="B6522" t="s">
        <v>2141</v>
      </c>
      <c r="C6522">
        <v>7612249</v>
      </c>
      <c r="D6522" s="2">
        <v>2958465</v>
      </c>
      <c r="E6522" s="2">
        <v>44764</v>
      </c>
      <c r="F6522" s="28">
        <v>2210</v>
      </c>
      <c r="G6522" t="s">
        <v>3</v>
      </c>
    </row>
    <row r="6523" spans="1:7" x14ac:dyDescent="0.25">
      <c r="A6523" t="s">
        <v>0</v>
      </c>
      <c r="B6523" t="s">
        <v>2141</v>
      </c>
      <c r="C6523">
        <v>7612250</v>
      </c>
      <c r="D6523" s="2">
        <v>2958465</v>
      </c>
      <c r="E6523" s="2">
        <v>44764</v>
      </c>
      <c r="F6523" s="28">
        <v>1657.5</v>
      </c>
      <c r="G6523" t="s">
        <v>3</v>
      </c>
    </row>
    <row r="6524" spans="1:7" x14ac:dyDescent="0.25">
      <c r="A6524" t="s">
        <v>0</v>
      </c>
      <c r="B6524" t="s">
        <v>2141</v>
      </c>
      <c r="C6524">
        <v>7612251</v>
      </c>
      <c r="D6524" s="2">
        <v>2958465</v>
      </c>
      <c r="E6524" s="2">
        <v>44764</v>
      </c>
      <c r="F6524" s="28">
        <v>1657.5</v>
      </c>
      <c r="G6524" t="s">
        <v>3</v>
      </c>
    </row>
    <row r="6525" spans="1:7" x14ac:dyDescent="0.25">
      <c r="A6525" t="s">
        <v>0</v>
      </c>
      <c r="B6525" t="s">
        <v>2141</v>
      </c>
      <c r="C6525">
        <v>7612253</v>
      </c>
      <c r="D6525" s="2">
        <v>2958465</v>
      </c>
      <c r="E6525" s="2">
        <v>44764</v>
      </c>
      <c r="F6525" s="28">
        <v>3263</v>
      </c>
      <c r="G6525" t="s">
        <v>3</v>
      </c>
    </row>
    <row r="6526" spans="1:7" x14ac:dyDescent="0.25">
      <c r="A6526" t="s">
        <v>0</v>
      </c>
      <c r="B6526" t="s">
        <v>2141</v>
      </c>
      <c r="C6526">
        <v>7612256</v>
      </c>
      <c r="D6526" s="2">
        <v>2958465</v>
      </c>
      <c r="E6526" s="2">
        <v>44764</v>
      </c>
      <c r="F6526" s="28">
        <v>3263</v>
      </c>
      <c r="G6526" t="s">
        <v>3</v>
      </c>
    </row>
    <row r="6527" spans="1:7" x14ac:dyDescent="0.25">
      <c r="A6527" t="s">
        <v>0</v>
      </c>
      <c r="B6527" t="s">
        <v>2141</v>
      </c>
      <c r="C6527">
        <v>7612265</v>
      </c>
      <c r="D6527" s="2">
        <v>2958465</v>
      </c>
      <c r="E6527" s="2">
        <v>44764</v>
      </c>
      <c r="F6527" s="28">
        <v>4290</v>
      </c>
      <c r="G6527" t="s">
        <v>3</v>
      </c>
    </row>
    <row r="6528" spans="1:7" x14ac:dyDescent="0.25">
      <c r="A6528" t="s">
        <v>0</v>
      </c>
      <c r="B6528" t="s">
        <v>2141</v>
      </c>
      <c r="C6528">
        <v>7612269</v>
      </c>
      <c r="D6528" s="2">
        <v>2958465</v>
      </c>
      <c r="E6528" s="2">
        <v>44764</v>
      </c>
      <c r="F6528" s="28">
        <v>4290</v>
      </c>
      <c r="G6528" t="s">
        <v>3</v>
      </c>
    </row>
    <row r="6529" spans="1:7" x14ac:dyDescent="0.25">
      <c r="A6529" t="s">
        <v>0</v>
      </c>
      <c r="B6529" t="s">
        <v>2141</v>
      </c>
      <c r="C6529">
        <v>7612271</v>
      </c>
      <c r="D6529" s="2">
        <v>2958465</v>
      </c>
      <c r="E6529" s="2">
        <v>44764</v>
      </c>
      <c r="F6529" s="28">
        <v>227</v>
      </c>
      <c r="G6529" t="s">
        <v>18</v>
      </c>
    </row>
    <row r="6530" spans="1:7" x14ac:dyDescent="0.25">
      <c r="A6530" t="s">
        <v>0</v>
      </c>
      <c r="B6530" t="s">
        <v>2141</v>
      </c>
      <c r="C6530">
        <v>7612272</v>
      </c>
      <c r="D6530" s="2">
        <v>2958465</v>
      </c>
      <c r="E6530" s="2">
        <v>44764</v>
      </c>
      <c r="F6530" s="28">
        <v>3263</v>
      </c>
      <c r="G6530" t="s">
        <v>3</v>
      </c>
    </row>
    <row r="6531" spans="1:7" x14ac:dyDescent="0.25">
      <c r="A6531" t="s">
        <v>0</v>
      </c>
      <c r="B6531" t="s">
        <v>2141</v>
      </c>
      <c r="C6531">
        <v>7612273</v>
      </c>
      <c r="D6531" s="2">
        <v>2958465</v>
      </c>
      <c r="E6531" s="2">
        <v>44764</v>
      </c>
      <c r="F6531" s="28">
        <v>4290</v>
      </c>
      <c r="G6531" t="s">
        <v>3</v>
      </c>
    </row>
    <row r="6532" spans="1:7" x14ac:dyDescent="0.25">
      <c r="A6532" t="s">
        <v>0</v>
      </c>
      <c r="B6532" t="s">
        <v>2141</v>
      </c>
      <c r="C6532">
        <v>7612284</v>
      </c>
      <c r="D6532" s="2">
        <v>2958465</v>
      </c>
      <c r="E6532" s="2">
        <v>44305</v>
      </c>
      <c r="F6532" s="28">
        <v>217</v>
      </c>
      <c r="G6532" t="s">
        <v>18</v>
      </c>
    </row>
    <row r="6533" spans="1:7" x14ac:dyDescent="0.25">
      <c r="A6533" t="s">
        <v>0</v>
      </c>
      <c r="B6533" t="s">
        <v>2141</v>
      </c>
      <c r="C6533">
        <v>7612400</v>
      </c>
      <c r="D6533" s="2">
        <v>2958465</v>
      </c>
      <c r="E6533" s="2">
        <v>44774</v>
      </c>
      <c r="F6533" s="28">
        <v>224</v>
      </c>
      <c r="G6533" t="s">
        <v>18</v>
      </c>
    </row>
    <row r="6534" spans="1:7" x14ac:dyDescent="0.25">
      <c r="A6534" t="s">
        <v>0</v>
      </c>
      <c r="B6534" t="s">
        <v>2141</v>
      </c>
      <c r="C6534">
        <v>7612401</v>
      </c>
      <c r="D6534" s="2">
        <v>2958465</v>
      </c>
      <c r="E6534" s="2">
        <v>44774</v>
      </c>
      <c r="F6534" s="28">
        <v>224</v>
      </c>
      <c r="G6534" t="s">
        <v>18</v>
      </c>
    </row>
    <row r="6535" spans="1:7" x14ac:dyDescent="0.25">
      <c r="A6535" t="s">
        <v>0</v>
      </c>
      <c r="B6535" t="s">
        <v>2141</v>
      </c>
      <c r="C6535">
        <v>7612403</v>
      </c>
      <c r="D6535" s="2">
        <v>2958465</v>
      </c>
      <c r="E6535" s="2">
        <v>44305</v>
      </c>
      <c r="F6535" s="28">
        <v>224</v>
      </c>
      <c r="G6535" t="s">
        <v>18</v>
      </c>
    </row>
    <row r="6536" spans="1:7" x14ac:dyDescent="0.25">
      <c r="A6536" t="s">
        <v>0</v>
      </c>
      <c r="B6536" t="s">
        <v>2141</v>
      </c>
      <c r="C6536">
        <v>7612683</v>
      </c>
      <c r="D6536" s="2">
        <v>2958465</v>
      </c>
      <c r="E6536" s="2">
        <v>43344</v>
      </c>
      <c r="F6536" s="28">
        <v>180.05</v>
      </c>
      <c r="G6536" t="s">
        <v>2</v>
      </c>
    </row>
    <row r="6537" spans="1:7" x14ac:dyDescent="0.25">
      <c r="A6537" t="s">
        <v>0</v>
      </c>
      <c r="B6537" t="s">
        <v>2141</v>
      </c>
      <c r="C6537">
        <v>7612684</v>
      </c>
      <c r="D6537" s="2">
        <v>2958465</v>
      </c>
      <c r="E6537" s="2">
        <v>43344</v>
      </c>
      <c r="F6537" s="28">
        <v>180.05</v>
      </c>
      <c r="G6537" t="s">
        <v>2</v>
      </c>
    </row>
    <row r="6538" spans="1:7" x14ac:dyDescent="0.25">
      <c r="A6538" t="s">
        <v>0</v>
      </c>
      <c r="B6538" t="s">
        <v>2141</v>
      </c>
      <c r="C6538">
        <v>7612701</v>
      </c>
      <c r="D6538" s="2">
        <v>2958465</v>
      </c>
      <c r="E6538" s="2">
        <v>43344</v>
      </c>
      <c r="F6538" s="28">
        <v>536.25</v>
      </c>
      <c r="G6538" t="s">
        <v>2</v>
      </c>
    </row>
    <row r="6539" spans="1:7" x14ac:dyDescent="0.25">
      <c r="A6539" t="s">
        <v>0</v>
      </c>
      <c r="B6539" t="s">
        <v>2141</v>
      </c>
      <c r="C6539">
        <v>7612703</v>
      </c>
      <c r="D6539" s="2">
        <v>2958465</v>
      </c>
      <c r="E6539" s="2">
        <v>43344</v>
      </c>
      <c r="F6539" s="28">
        <v>536.25</v>
      </c>
      <c r="G6539" t="s">
        <v>2</v>
      </c>
    </row>
    <row r="6540" spans="1:7" x14ac:dyDescent="0.25">
      <c r="A6540" t="s">
        <v>0</v>
      </c>
      <c r="B6540" t="s">
        <v>2141</v>
      </c>
      <c r="C6540">
        <v>7612733</v>
      </c>
      <c r="D6540" s="2">
        <v>2958465</v>
      </c>
      <c r="E6540" s="2">
        <v>43344</v>
      </c>
      <c r="F6540" s="28">
        <v>887.9</v>
      </c>
      <c r="G6540" t="s">
        <v>2</v>
      </c>
    </row>
    <row r="6541" spans="1:7" x14ac:dyDescent="0.25">
      <c r="A6541" t="s">
        <v>0</v>
      </c>
      <c r="B6541" t="s">
        <v>2141</v>
      </c>
      <c r="C6541">
        <v>7612734</v>
      </c>
      <c r="D6541" s="2">
        <v>2958465</v>
      </c>
      <c r="E6541" s="2">
        <v>43344</v>
      </c>
      <c r="F6541" s="28">
        <v>887.9</v>
      </c>
      <c r="G6541" t="s">
        <v>2</v>
      </c>
    </row>
    <row r="6542" spans="1:7" x14ac:dyDescent="0.25">
      <c r="A6542" t="s">
        <v>0</v>
      </c>
      <c r="B6542" t="s">
        <v>2141</v>
      </c>
      <c r="C6542">
        <v>7612741</v>
      </c>
      <c r="D6542" s="2">
        <v>2958465</v>
      </c>
      <c r="E6542" s="2">
        <v>43344</v>
      </c>
      <c r="F6542" s="28">
        <v>1758.9</v>
      </c>
      <c r="G6542" t="s">
        <v>3</v>
      </c>
    </row>
    <row r="6543" spans="1:7" x14ac:dyDescent="0.25">
      <c r="A6543" t="s">
        <v>0</v>
      </c>
      <c r="B6543" t="s">
        <v>2141</v>
      </c>
      <c r="C6543">
        <v>7612742</v>
      </c>
      <c r="D6543" s="2">
        <v>2958465</v>
      </c>
      <c r="E6543" s="2">
        <v>43344</v>
      </c>
      <c r="F6543" s="28">
        <v>1758.9</v>
      </c>
      <c r="G6543" t="s">
        <v>3</v>
      </c>
    </row>
    <row r="6544" spans="1:7" x14ac:dyDescent="0.25">
      <c r="A6544" t="s">
        <v>0</v>
      </c>
      <c r="B6544" t="s">
        <v>2141</v>
      </c>
      <c r="C6544">
        <v>7612748</v>
      </c>
      <c r="D6544" s="2">
        <v>2958465</v>
      </c>
      <c r="E6544" s="2">
        <v>43344</v>
      </c>
      <c r="F6544" s="28">
        <v>1164.8</v>
      </c>
      <c r="G6544" t="s">
        <v>3</v>
      </c>
    </row>
    <row r="6545" spans="1:7" x14ac:dyDescent="0.25">
      <c r="A6545" t="s">
        <v>0</v>
      </c>
      <c r="B6545" t="s">
        <v>2141</v>
      </c>
      <c r="C6545">
        <v>7612749</v>
      </c>
      <c r="D6545" s="2">
        <v>2958465</v>
      </c>
      <c r="E6545" s="2">
        <v>43344</v>
      </c>
      <c r="F6545" s="28">
        <v>1597.05</v>
      </c>
      <c r="G6545" t="s">
        <v>3</v>
      </c>
    </row>
    <row r="6546" spans="1:7" x14ac:dyDescent="0.25">
      <c r="A6546" t="s">
        <v>0</v>
      </c>
      <c r="B6546" t="s">
        <v>2141</v>
      </c>
      <c r="C6546">
        <v>7612750</v>
      </c>
      <c r="D6546" s="2">
        <v>2958465</v>
      </c>
      <c r="E6546" s="2">
        <v>43344</v>
      </c>
      <c r="F6546" s="28">
        <v>1325.35</v>
      </c>
      <c r="G6546" t="s">
        <v>3</v>
      </c>
    </row>
    <row r="6547" spans="1:7" x14ac:dyDescent="0.25">
      <c r="A6547" t="s">
        <v>0</v>
      </c>
      <c r="B6547" t="s">
        <v>2141</v>
      </c>
      <c r="C6547">
        <v>7612751</v>
      </c>
      <c r="D6547" s="2">
        <v>2958465</v>
      </c>
      <c r="E6547" s="2">
        <v>43344</v>
      </c>
      <c r="F6547" s="28">
        <v>1325.35</v>
      </c>
      <c r="G6547" t="s">
        <v>3</v>
      </c>
    </row>
    <row r="6548" spans="1:7" x14ac:dyDescent="0.25">
      <c r="A6548" t="s">
        <v>0</v>
      </c>
      <c r="B6548" t="s">
        <v>2141</v>
      </c>
      <c r="C6548">
        <v>7612753</v>
      </c>
      <c r="D6548" s="2">
        <v>2958465</v>
      </c>
      <c r="E6548" s="2">
        <v>43344</v>
      </c>
      <c r="F6548" s="28">
        <v>2612.35</v>
      </c>
      <c r="G6548" t="s">
        <v>3</v>
      </c>
    </row>
    <row r="6549" spans="1:7" x14ac:dyDescent="0.25">
      <c r="A6549" t="s">
        <v>0</v>
      </c>
      <c r="B6549" t="s">
        <v>2141</v>
      </c>
      <c r="C6549">
        <v>7612756</v>
      </c>
      <c r="D6549" s="2">
        <v>2958465</v>
      </c>
      <c r="E6549" s="2">
        <v>43344</v>
      </c>
      <c r="F6549" s="28">
        <v>2612.35</v>
      </c>
      <c r="G6549" t="s">
        <v>3</v>
      </c>
    </row>
    <row r="6550" spans="1:7" x14ac:dyDescent="0.25">
      <c r="A6550" t="s">
        <v>0</v>
      </c>
      <c r="B6550" t="s">
        <v>2141</v>
      </c>
      <c r="C6550">
        <v>7612765</v>
      </c>
      <c r="D6550" s="2">
        <v>2958465</v>
      </c>
      <c r="E6550" s="2">
        <v>43344</v>
      </c>
      <c r="F6550" s="28">
        <v>3471.65</v>
      </c>
      <c r="G6550" t="s">
        <v>3</v>
      </c>
    </row>
    <row r="6551" spans="1:7" x14ac:dyDescent="0.25">
      <c r="A6551" t="s">
        <v>0</v>
      </c>
      <c r="B6551" t="s">
        <v>2141</v>
      </c>
      <c r="C6551">
        <v>7612769</v>
      </c>
      <c r="D6551" s="2">
        <v>2958465</v>
      </c>
      <c r="E6551" s="2">
        <v>43344</v>
      </c>
      <c r="F6551" s="28">
        <v>3471.65</v>
      </c>
      <c r="G6551" t="s">
        <v>3</v>
      </c>
    </row>
    <row r="6552" spans="1:7" x14ac:dyDescent="0.25">
      <c r="A6552" t="s">
        <v>0</v>
      </c>
      <c r="B6552" t="s">
        <v>2141</v>
      </c>
      <c r="C6552">
        <v>7612772</v>
      </c>
      <c r="D6552" s="2">
        <v>2958465</v>
      </c>
      <c r="E6552" s="2">
        <v>43344</v>
      </c>
      <c r="F6552" s="28">
        <v>2295.15</v>
      </c>
      <c r="G6552" t="s">
        <v>3</v>
      </c>
    </row>
    <row r="6553" spans="1:7" x14ac:dyDescent="0.25">
      <c r="A6553" t="s">
        <v>0</v>
      </c>
      <c r="B6553" t="s">
        <v>2141</v>
      </c>
      <c r="C6553">
        <v>7612773</v>
      </c>
      <c r="D6553" s="2">
        <v>2958465</v>
      </c>
      <c r="E6553" s="2">
        <v>43344</v>
      </c>
      <c r="F6553" s="28">
        <v>3152.5</v>
      </c>
      <c r="G6553" t="s">
        <v>3</v>
      </c>
    </row>
    <row r="6554" spans="1:7" x14ac:dyDescent="0.25">
      <c r="A6554" t="s">
        <v>0</v>
      </c>
      <c r="B6554" t="s">
        <v>2141</v>
      </c>
      <c r="C6554">
        <v>7613000</v>
      </c>
      <c r="D6554" s="2">
        <v>2958465</v>
      </c>
      <c r="E6554" s="2">
        <v>45783</v>
      </c>
      <c r="F6554" s="28">
        <v>154</v>
      </c>
      <c r="G6554" t="s">
        <v>18</v>
      </c>
    </row>
    <row r="6555" spans="1:7" x14ac:dyDescent="0.25">
      <c r="A6555" t="s">
        <v>0</v>
      </c>
      <c r="B6555" t="s">
        <v>2141</v>
      </c>
      <c r="C6555">
        <v>7613173</v>
      </c>
      <c r="D6555" s="2">
        <v>2958465</v>
      </c>
      <c r="E6555" s="2">
        <v>44713</v>
      </c>
      <c r="F6555" s="28">
        <v>100.75</v>
      </c>
      <c r="G6555" t="s">
        <v>2</v>
      </c>
    </row>
    <row r="6556" spans="1:7" x14ac:dyDescent="0.25">
      <c r="A6556" t="s">
        <v>0</v>
      </c>
      <c r="B6556" t="s">
        <v>2141</v>
      </c>
      <c r="C6556">
        <v>7613175</v>
      </c>
      <c r="D6556" s="2">
        <v>2958465</v>
      </c>
      <c r="E6556" s="2">
        <v>44713</v>
      </c>
      <c r="F6556" s="28">
        <v>100.75</v>
      </c>
      <c r="G6556" t="s">
        <v>2</v>
      </c>
    </row>
    <row r="6557" spans="1:7" x14ac:dyDescent="0.25">
      <c r="A6557" t="s">
        <v>0</v>
      </c>
      <c r="B6557" t="s">
        <v>2141</v>
      </c>
      <c r="C6557">
        <v>7613263</v>
      </c>
      <c r="D6557" s="2">
        <v>2958465</v>
      </c>
      <c r="E6557" s="2">
        <v>44713</v>
      </c>
      <c r="F6557" s="28">
        <v>3502.2</v>
      </c>
      <c r="G6557" t="s">
        <v>3</v>
      </c>
    </row>
    <row r="6558" spans="1:7" x14ac:dyDescent="0.25">
      <c r="A6558" t="s">
        <v>0</v>
      </c>
      <c r="B6558" t="s">
        <v>2141</v>
      </c>
      <c r="C6558">
        <v>7613264</v>
      </c>
      <c r="D6558" s="2">
        <v>2958465</v>
      </c>
      <c r="E6558" s="2">
        <v>44713</v>
      </c>
      <c r="F6558" s="28">
        <v>3502.2</v>
      </c>
      <c r="G6558" t="s">
        <v>3</v>
      </c>
    </row>
    <row r="6559" spans="1:7" x14ac:dyDescent="0.25">
      <c r="A6559" t="s">
        <v>0</v>
      </c>
      <c r="B6559" t="s">
        <v>2141</v>
      </c>
      <c r="C6559">
        <v>7613265</v>
      </c>
      <c r="D6559" s="2">
        <v>2958465</v>
      </c>
      <c r="E6559" s="2">
        <v>44713</v>
      </c>
      <c r="F6559" s="28">
        <v>3502.2</v>
      </c>
      <c r="G6559" t="s">
        <v>3</v>
      </c>
    </row>
    <row r="6560" spans="1:7" x14ac:dyDescent="0.25">
      <c r="A6560" t="s">
        <v>0</v>
      </c>
      <c r="B6560" t="s">
        <v>2141</v>
      </c>
      <c r="C6560">
        <v>7613400</v>
      </c>
      <c r="D6560" s="2">
        <v>2958465</v>
      </c>
      <c r="E6560" s="2">
        <v>45783</v>
      </c>
      <c r="F6560" s="28">
        <v>158</v>
      </c>
      <c r="G6560" t="s">
        <v>18</v>
      </c>
    </row>
    <row r="6561" spans="1:7" x14ac:dyDescent="0.25">
      <c r="A6561" t="s">
        <v>0</v>
      </c>
      <c r="B6561" t="s">
        <v>2141</v>
      </c>
      <c r="C6561">
        <v>7613401</v>
      </c>
      <c r="D6561" s="2">
        <v>2958465</v>
      </c>
      <c r="E6561" s="2">
        <v>45783</v>
      </c>
      <c r="F6561" s="28">
        <v>158</v>
      </c>
      <c r="G6561" t="s">
        <v>18</v>
      </c>
    </row>
    <row r="6562" spans="1:7" x14ac:dyDescent="0.25">
      <c r="A6562" t="s">
        <v>0</v>
      </c>
      <c r="B6562" t="s">
        <v>2141</v>
      </c>
      <c r="C6562">
        <v>7613673</v>
      </c>
      <c r="D6562" s="2">
        <v>2958465</v>
      </c>
      <c r="E6562" s="2">
        <v>43344</v>
      </c>
      <c r="F6562" s="28">
        <v>72.8</v>
      </c>
      <c r="G6562" t="s">
        <v>2</v>
      </c>
    </row>
    <row r="6563" spans="1:7" x14ac:dyDescent="0.25">
      <c r="A6563" t="s">
        <v>0</v>
      </c>
      <c r="B6563" t="s">
        <v>2141</v>
      </c>
      <c r="C6563">
        <v>7613675</v>
      </c>
      <c r="D6563" s="2">
        <v>2958465</v>
      </c>
      <c r="E6563" s="2">
        <v>43344</v>
      </c>
      <c r="F6563" s="28">
        <v>72.8</v>
      </c>
      <c r="G6563" t="s">
        <v>2</v>
      </c>
    </row>
    <row r="6564" spans="1:7" x14ac:dyDescent="0.25">
      <c r="A6564" t="s">
        <v>0</v>
      </c>
      <c r="B6564" t="s">
        <v>2141</v>
      </c>
      <c r="C6564">
        <v>7613763</v>
      </c>
      <c r="D6564" s="2">
        <v>2958465</v>
      </c>
      <c r="E6564" s="2">
        <v>40299</v>
      </c>
      <c r="F6564" s="28">
        <v>1631.5</v>
      </c>
      <c r="G6564" t="s">
        <v>3</v>
      </c>
    </row>
    <row r="6565" spans="1:7" x14ac:dyDescent="0.25">
      <c r="A6565" t="s">
        <v>0</v>
      </c>
      <c r="B6565" t="s">
        <v>2141</v>
      </c>
      <c r="C6565">
        <v>7613765</v>
      </c>
      <c r="D6565" s="2">
        <v>2958465</v>
      </c>
      <c r="E6565" s="2">
        <v>43344</v>
      </c>
      <c r="F6565" s="28">
        <v>2452.4499999999998</v>
      </c>
      <c r="G6565" t="s">
        <v>3</v>
      </c>
    </row>
    <row r="6566" spans="1:7" x14ac:dyDescent="0.25">
      <c r="A6566" t="s">
        <v>0</v>
      </c>
      <c r="B6566" t="s">
        <v>2141</v>
      </c>
      <c r="C6566">
        <v>7614000</v>
      </c>
      <c r="D6566" s="2">
        <v>2958465</v>
      </c>
      <c r="E6566" s="2">
        <v>44713</v>
      </c>
      <c r="F6566" s="28">
        <v>226</v>
      </c>
      <c r="G6566" t="s">
        <v>18</v>
      </c>
    </row>
    <row r="6567" spans="1:7" x14ac:dyDescent="0.25">
      <c r="A6567" t="s">
        <v>0</v>
      </c>
      <c r="B6567" t="s">
        <v>2141</v>
      </c>
      <c r="C6567">
        <v>7614400</v>
      </c>
      <c r="D6567" s="2">
        <v>2958465</v>
      </c>
      <c r="E6567" s="2">
        <v>44713</v>
      </c>
      <c r="F6567" s="28">
        <v>230</v>
      </c>
      <c r="G6567" t="s">
        <v>18</v>
      </c>
    </row>
    <row r="6568" spans="1:7" x14ac:dyDescent="0.25">
      <c r="A6568" t="s">
        <v>0</v>
      </c>
      <c r="B6568" t="s">
        <v>2141</v>
      </c>
      <c r="C6568">
        <v>7614401</v>
      </c>
      <c r="D6568" s="2">
        <v>2958465</v>
      </c>
      <c r="E6568" s="2">
        <v>44713</v>
      </c>
      <c r="F6568" s="28">
        <v>230</v>
      </c>
      <c r="G6568" t="s">
        <v>18</v>
      </c>
    </row>
    <row r="6569" spans="1:7" x14ac:dyDescent="0.25">
      <c r="A6569" t="s">
        <v>0</v>
      </c>
      <c r="B6569" t="s">
        <v>2141</v>
      </c>
      <c r="C6569">
        <v>7617000</v>
      </c>
      <c r="D6569" s="2">
        <v>2958465</v>
      </c>
      <c r="E6569" s="2">
        <v>44713</v>
      </c>
      <c r="F6569" s="28">
        <v>215</v>
      </c>
      <c r="G6569" t="s">
        <v>18</v>
      </c>
    </row>
    <row r="6570" spans="1:7" x14ac:dyDescent="0.25">
      <c r="A6570" t="s">
        <v>0</v>
      </c>
      <c r="B6570" t="s">
        <v>2141</v>
      </c>
      <c r="C6570">
        <v>7617183</v>
      </c>
      <c r="D6570" s="2">
        <v>2958465</v>
      </c>
      <c r="E6570" s="2">
        <v>45223</v>
      </c>
      <c r="F6570" s="28">
        <v>234</v>
      </c>
      <c r="G6570" t="s">
        <v>2</v>
      </c>
    </row>
    <row r="6571" spans="1:7" x14ac:dyDescent="0.25">
      <c r="A6571" t="s">
        <v>0</v>
      </c>
      <c r="B6571" t="s">
        <v>2141</v>
      </c>
      <c r="C6571">
        <v>7617184</v>
      </c>
      <c r="D6571" s="2">
        <v>2958465</v>
      </c>
      <c r="E6571" s="2">
        <v>45223</v>
      </c>
      <c r="F6571" s="28">
        <v>234</v>
      </c>
      <c r="G6571" t="s">
        <v>2</v>
      </c>
    </row>
    <row r="6572" spans="1:7" x14ac:dyDescent="0.25">
      <c r="A6572" t="s">
        <v>0</v>
      </c>
      <c r="B6572" t="s">
        <v>2141</v>
      </c>
      <c r="C6572">
        <v>7617201</v>
      </c>
      <c r="D6572" s="2">
        <v>2958465</v>
      </c>
      <c r="E6572" s="2">
        <v>45223</v>
      </c>
      <c r="F6572" s="28">
        <v>698.1</v>
      </c>
      <c r="G6572" t="s">
        <v>2</v>
      </c>
    </row>
    <row r="6573" spans="1:7" x14ac:dyDescent="0.25">
      <c r="A6573" t="s">
        <v>0</v>
      </c>
      <c r="B6573" t="s">
        <v>2141</v>
      </c>
      <c r="C6573">
        <v>7617203</v>
      </c>
      <c r="D6573" s="2">
        <v>2958465</v>
      </c>
      <c r="E6573" s="2">
        <v>45223</v>
      </c>
      <c r="F6573" s="28">
        <v>698.1</v>
      </c>
      <c r="G6573" t="s">
        <v>2</v>
      </c>
    </row>
    <row r="6574" spans="1:7" x14ac:dyDescent="0.25">
      <c r="A6574" t="s">
        <v>0</v>
      </c>
      <c r="B6574" t="s">
        <v>2141</v>
      </c>
      <c r="C6574">
        <v>7617233</v>
      </c>
      <c r="D6574" s="2">
        <v>2958465</v>
      </c>
      <c r="E6574" s="2">
        <v>45223</v>
      </c>
      <c r="F6574" s="28">
        <v>1153.75</v>
      </c>
      <c r="G6574" t="s">
        <v>2</v>
      </c>
    </row>
    <row r="6575" spans="1:7" x14ac:dyDescent="0.25">
      <c r="A6575" t="s">
        <v>0</v>
      </c>
      <c r="B6575" t="s">
        <v>2141</v>
      </c>
      <c r="C6575">
        <v>7617234</v>
      </c>
      <c r="D6575" s="2">
        <v>2958465</v>
      </c>
      <c r="E6575" s="2">
        <v>45223</v>
      </c>
      <c r="F6575" s="28">
        <v>1153.75</v>
      </c>
      <c r="G6575" t="s">
        <v>2</v>
      </c>
    </row>
    <row r="6576" spans="1:7" x14ac:dyDescent="0.25">
      <c r="A6576" t="s">
        <v>0</v>
      </c>
      <c r="B6576" t="s">
        <v>2141</v>
      </c>
      <c r="C6576">
        <v>7617242</v>
      </c>
      <c r="D6576" s="2">
        <v>2958465</v>
      </c>
      <c r="E6576" s="2">
        <v>45223</v>
      </c>
      <c r="F6576" s="28">
        <v>2275</v>
      </c>
      <c r="G6576" t="s">
        <v>3</v>
      </c>
    </row>
    <row r="6577" spans="1:7" x14ac:dyDescent="0.25">
      <c r="A6577" t="s">
        <v>0</v>
      </c>
      <c r="B6577" t="s">
        <v>2141</v>
      </c>
      <c r="C6577">
        <v>7617251</v>
      </c>
      <c r="D6577" s="2">
        <v>2958465</v>
      </c>
      <c r="E6577" s="2">
        <v>45223</v>
      </c>
      <c r="F6577" s="28">
        <v>1721.2</v>
      </c>
      <c r="G6577" t="s">
        <v>3</v>
      </c>
    </row>
    <row r="6578" spans="1:7" x14ac:dyDescent="0.25">
      <c r="A6578" t="s">
        <v>0</v>
      </c>
      <c r="B6578" t="s">
        <v>2141</v>
      </c>
      <c r="C6578">
        <v>7617256</v>
      </c>
      <c r="D6578" s="2">
        <v>2958465</v>
      </c>
      <c r="E6578" s="2">
        <v>45223</v>
      </c>
      <c r="F6578" s="28">
        <v>3363.75</v>
      </c>
      <c r="G6578" t="s">
        <v>3</v>
      </c>
    </row>
    <row r="6579" spans="1:7" x14ac:dyDescent="0.25">
      <c r="A6579" t="s">
        <v>0</v>
      </c>
      <c r="B6579" t="s">
        <v>2141</v>
      </c>
      <c r="C6579">
        <v>7617400</v>
      </c>
      <c r="D6579" s="2">
        <v>2958465</v>
      </c>
      <c r="E6579" s="2">
        <v>44713</v>
      </c>
      <c r="F6579" s="28">
        <v>219</v>
      </c>
      <c r="G6579" t="s">
        <v>18</v>
      </c>
    </row>
    <row r="6580" spans="1:7" x14ac:dyDescent="0.25">
      <c r="A6580" t="s">
        <v>0</v>
      </c>
      <c r="B6580" t="s">
        <v>2141</v>
      </c>
      <c r="C6580">
        <v>7617401</v>
      </c>
      <c r="D6580" s="2">
        <v>2958465</v>
      </c>
      <c r="E6580" s="2">
        <v>44713</v>
      </c>
      <c r="F6580" s="28">
        <v>219</v>
      </c>
      <c r="G6580" t="s">
        <v>18</v>
      </c>
    </row>
    <row r="6581" spans="1:7" x14ac:dyDescent="0.25">
      <c r="A6581" t="s">
        <v>0</v>
      </c>
      <c r="B6581" t="s">
        <v>2141</v>
      </c>
      <c r="C6581">
        <v>7617683</v>
      </c>
      <c r="D6581" s="2">
        <v>2958465</v>
      </c>
      <c r="E6581" s="2">
        <v>43344</v>
      </c>
      <c r="F6581" s="28">
        <v>165.1</v>
      </c>
      <c r="G6581" t="s">
        <v>2</v>
      </c>
    </row>
    <row r="6582" spans="1:7" x14ac:dyDescent="0.25">
      <c r="A6582" t="s">
        <v>0</v>
      </c>
      <c r="B6582" t="s">
        <v>2141</v>
      </c>
      <c r="C6582">
        <v>7617684</v>
      </c>
      <c r="D6582" s="2">
        <v>2958465</v>
      </c>
      <c r="E6582" s="2">
        <v>43344</v>
      </c>
      <c r="F6582" s="28">
        <v>165.1</v>
      </c>
      <c r="G6582" t="s">
        <v>2</v>
      </c>
    </row>
    <row r="6583" spans="1:7" x14ac:dyDescent="0.25">
      <c r="A6583" t="s">
        <v>0</v>
      </c>
      <c r="B6583" t="s">
        <v>2141</v>
      </c>
      <c r="C6583">
        <v>7617756</v>
      </c>
      <c r="D6583" s="2">
        <v>2958465</v>
      </c>
      <c r="E6583" s="2">
        <v>43344</v>
      </c>
      <c r="F6583" s="28">
        <v>2378.35</v>
      </c>
      <c r="G6583" t="s">
        <v>3</v>
      </c>
    </row>
    <row r="6584" spans="1:7" x14ac:dyDescent="0.25">
      <c r="A6584" t="s">
        <v>0</v>
      </c>
      <c r="B6584" t="s">
        <v>2141</v>
      </c>
      <c r="C6584">
        <v>7618000</v>
      </c>
      <c r="D6584" s="2">
        <v>2958465</v>
      </c>
      <c r="E6584" s="2">
        <v>44713</v>
      </c>
      <c r="F6584" s="28">
        <v>219</v>
      </c>
      <c r="G6584" t="s">
        <v>18</v>
      </c>
    </row>
    <row r="6585" spans="1:7" x14ac:dyDescent="0.25">
      <c r="A6585" t="s">
        <v>0</v>
      </c>
      <c r="B6585" t="s">
        <v>2141</v>
      </c>
      <c r="C6585">
        <v>7618183</v>
      </c>
      <c r="D6585" s="2">
        <v>2958465</v>
      </c>
      <c r="E6585" s="2">
        <v>44764</v>
      </c>
      <c r="F6585" s="28">
        <v>234</v>
      </c>
      <c r="G6585" t="s">
        <v>2</v>
      </c>
    </row>
    <row r="6586" spans="1:7" x14ac:dyDescent="0.25">
      <c r="A6586" t="s">
        <v>0</v>
      </c>
      <c r="B6586" t="s">
        <v>2141</v>
      </c>
      <c r="C6586">
        <v>7618184</v>
      </c>
      <c r="D6586" s="2">
        <v>2958465</v>
      </c>
      <c r="E6586" s="2">
        <v>44764</v>
      </c>
      <c r="F6586" s="28">
        <v>234</v>
      </c>
      <c r="G6586" t="s">
        <v>2</v>
      </c>
    </row>
    <row r="6587" spans="1:7" x14ac:dyDescent="0.25">
      <c r="A6587" t="s">
        <v>0</v>
      </c>
      <c r="B6587" t="s">
        <v>2141</v>
      </c>
      <c r="C6587">
        <v>7618242</v>
      </c>
      <c r="D6587" s="2">
        <v>2958465</v>
      </c>
      <c r="E6587" s="2">
        <v>44764</v>
      </c>
      <c r="F6587" s="28">
        <v>2275</v>
      </c>
      <c r="G6587" t="s">
        <v>3</v>
      </c>
    </row>
    <row r="6588" spans="1:7" x14ac:dyDescent="0.25">
      <c r="A6588" t="s">
        <v>0</v>
      </c>
      <c r="B6588" t="s">
        <v>2141</v>
      </c>
      <c r="C6588">
        <v>7618256</v>
      </c>
      <c r="D6588" s="2">
        <v>2958465</v>
      </c>
      <c r="E6588" s="2">
        <v>44764</v>
      </c>
      <c r="F6588" s="28">
        <v>3412.5</v>
      </c>
      <c r="G6588" t="s">
        <v>3</v>
      </c>
    </row>
    <row r="6589" spans="1:7" x14ac:dyDescent="0.25">
      <c r="A6589" t="s">
        <v>0</v>
      </c>
      <c r="B6589" t="s">
        <v>2141</v>
      </c>
      <c r="C6589">
        <v>7618400</v>
      </c>
      <c r="D6589" s="2">
        <v>2958465</v>
      </c>
      <c r="E6589" s="2">
        <v>44713</v>
      </c>
      <c r="F6589" s="28">
        <v>223</v>
      </c>
      <c r="G6589" t="s">
        <v>18</v>
      </c>
    </row>
    <row r="6590" spans="1:7" x14ac:dyDescent="0.25">
      <c r="A6590" t="s">
        <v>0</v>
      </c>
      <c r="B6590" t="s">
        <v>2141</v>
      </c>
      <c r="C6590">
        <v>7618401</v>
      </c>
      <c r="D6590" s="2">
        <v>2958465</v>
      </c>
      <c r="E6590" s="2">
        <v>44713</v>
      </c>
      <c r="F6590" s="28">
        <v>223</v>
      </c>
      <c r="G6590" t="s">
        <v>18</v>
      </c>
    </row>
    <row r="6591" spans="1:7" x14ac:dyDescent="0.25">
      <c r="A6591" t="s">
        <v>0</v>
      </c>
      <c r="B6591" t="s">
        <v>2141</v>
      </c>
      <c r="C6591">
        <v>7618683</v>
      </c>
      <c r="D6591" s="2">
        <v>2958465</v>
      </c>
      <c r="E6591" s="2">
        <v>43344</v>
      </c>
      <c r="F6591" s="28">
        <v>169</v>
      </c>
      <c r="G6591" t="s">
        <v>2</v>
      </c>
    </row>
    <row r="6592" spans="1:7" x14ac:dyDescent="0.25">
      <c r="A6592" t="s">
        <v>0</v>
      </c>
      <c r="B6592" t="s">
        <v>2141</v>
      </c>
      <c r="C6592">
        <v>7618684</v>
      </c>
      <c r="D6592" s="2">
        <v>2958465</v>
      </c>
      <c r="E6592" s="2">
        <v>43344</v>
      </c>
      <c r="F6592" s="28">
        <v>169</v>
      </c>
      <c r="G6592" t="s">
        <v>2</v>
      </c>
    </row>
    <row r="6593" spans="1:7" x14ac:dyDescent="0.25">
      <c r="A6593" t="s">
        <v>0</v>
      </c>
      <c r="B6593" t="s">
        <v>2141</v>
      </c>
      <c r="C6593">
        <v>7618742</v>
      </c>
      <c r="D6593" s="2">
        <v>2958465</v>
      </c>
      <c r="E6593" s="2">
        <v>43344</v>
      </c>
      <c r="F6593" s="28">
        <v>1643.2</v>
      </c>
      <c r="G6593" t="s">
        <v>3</v>
      </c>
    </row>
    <row r="6594" spans="1:7" x14ac:dyDescent="0.25">
      <c r="A6594" t="s">
        <v>0</v>
      </c>
      <c r="B6594" t="s">
        <v>2141</v>
      </c>
      <c r="C6594">
        <v>7618756</v>
      </c>
      <c r="D6594" s="2">
        <v>2958465</v>
      </c>
      <c r="E6594" s="2">
        <v>43344</v>
      </c>
      <c r="F6594" s="28">
        <v>2447.9</v>
      </c>
      <c r="G6594" t="s">
        <v>3</v>
      </c>
    </row>
    <row r="6595" spans="1:7" x14ac:dyDescent="0.25">
      <c r="A6595" t="s">
        <v>0</v>
      </c>
      <c r="B6595" t="s">
        <v>2141</v>
      </c>
      <c r="C6595">
        <v>7619000</v>
      </c>
      <c r="D6595" s="2">
        <v>2958465</v>
      </c>
      <c r="E6595" s="2">
        <v>44713</v>
      </c>
      <c r="F6595" s="28">
        <v>218</v>
      </c>
      <c r="G6595" t="s">
        <v>18</v>
      </c>
    </row>
    <row r="6596" spans="1:7" x14ac:dyDescent="0.25">
      <c r="A6596" t="s">
        <v>0</v>
      </c>
      <c r="B6596" t="s">
        <v>2141</v>
      </c>
      <c r="C6596">
        <v>7619183</v>
      </c>
      <c r="D6596" s="2">
        <v>2958465</v>
      </c>
      <c r="E6596" s="2">
        <v>44764</v>
      </c>
      <c r="F6596" s="28">
        <v>230.75</v>
      </c>
      <c r="G6596" t="s">
        <v>2</v>
      </c>
    </row>
    <row r="6597" spans="1:7" x14ac:dyDescent="0.25">
      <c r="A6597" t="s">
        <v>0</v>
      </c>
      <c r="B6597" t="s">
        <v>2141</v>
      </c>
      <c r="C6597">
        <v>7619184</v>
      </c>
      <c r="D6597" s="2">
        <v>2958465</v>
      </c>
      <c r="E6597" s="2">
        <v>44764</v>
      </c>
      <c r="F6597" s="28">
        <v>230.75</v>
      </c>
      <c r="G6597" t="s">
        <v>2</v>
      </c>
    </row>
    <row r="6598" spans="1:7" x14ac:dyDescent="0.25">
      <c r="A6598" t="s">
        <v>0</v>
      </c>
      <c r="B6598" t="s">
        <v>2141</v>
      </c>
      <c r="C6598">
        <v>7619242</v>
      </c>
      <c r="D6598" s="2">
        <v>2958465</v>
      </c>
      <c r="E6598" s="2">
        <v>44764</v>
      </c>
      <c r="F6598" s="28">
        <v>2242.5</v>
      </c>
      <c r="G6598" t="s">
        <v>3</v>
      </c>
    </row>
    <row r="6599" spans="1:7" x14ac:dyDescent="0.25">
      <c r="A6599" t="s">
        <v>0</v>
      </c>
      <c r="B6599" t="s">
        <v>2141</v>
      </c>
      <c r="C6599">
        <v>7619256</v>
      </c>
      <c r="D6599" s="2">
        <v>2958465</v>
      </c>
      <c r="E6599" s="2">
        <v>44764</v>
      </c>
      <c r="F6599" s="28">
        <v>3315</v>
      </c>
      <c r="G6599" t="s">
        <v>3</v>
      </c>
    </row>
    <row r="6600" spans="1:7" x14ac:dyDescent="0.25">
      <c r="A6600" t="s">
        <v>0</v>
      </c>
      <c r="B6600" t="s">
        <v>2141</v>
      </c>
      <c r="C6600">
        <v>7619400</v>
      </c>
      <c r="D6600" s="2">
        <v>2958465</v>
      </c>
      <c r="E6600" s="2">
        <v>44713</v>
      </c>
      <c r="F6600" s="28">
        <v>222</v>
      </c>
      <c r="G6600" t="s">
        <v>18</v>
      </c>
    </row>
    <row r="6601" spans="1:7" x14ac:dyDescent="0.25">
      <c r="A6601" t="s">
        <v>0</v>
      </c>
      <c r="B6601" t="s">
        <v>2141</v>
      </c>
      <c r="C6601">
        <v>7619401</v>
      </c>
      <c r="D6601" s="2">
        <v>2958465</v>
      </c>
      <c r="E6601" s="2">
        <v>44713</v>
      </c>
      <c r="F6601" s="28">
        <v>222</v>
      </c>
      <c r="G6601" t="s">
        <v>18</v>
      </c>
    </row>
    <row r="6602" spans="1:7" x14ac:dyDescent="0.25">
      <c r="A6602" t="s">
        <v>0</v>
      </c>
      <c r="B6602" t="s">
        <v>2141</v>
      </c>
      <c r="C6602">
        <v>7619683</v>
      </c>
      <c r="D6602" s="2">
        <v>2958465</v>
      </c>
      <c r="E6602" s="2">
        <v>43344</v>
      </c>
      <c r="F6602" s="28">
        <v>170.95</v>
      </c>
      <c r="G6602" t="s">
        <v>2</v>
      </c>
    </row>
    <row r="6603" spans="1:7" x14ac:dyDescent="0.25">
      <c r="A6603" t="s">
        <v>0</v>
      </c>
      <c r="B6603" t="s">
        <v>2141</v>
      </c>
      <c r="C6603">
        <v>7619684</v>
      </c>
      <c r="D6603" s="2">
        <v>2958465</v>
      </c>
      <c r="E6603" s="2">
        <v>43344</v>
      </c>
      <c r="F6603" s="28">
        <v>170.95</v>
      </c>
      <c r="G6603" t="s">
        <v>2</v>
      </c>
    </row>
    <row r="6604" spans="1:7" x14ac:dyDescent="0.25">
      <c r="A6604" t="s">
        <v>0</v>
      </c>
      <c r="B6604" t="s">
        <v>2141</v>
      </c>
      <c r="C6604">
        <v>7619742</v>
      </c>
      <c r="D6604" s="2">
        <v>2958465</v>
      </c>
      <c r="E6604" s="2">
        <v>43344</v>
      </c>
      <c r="F6604" s="28">
        <v>1657.5</v>
      </c>
      <c r="G6604" t="s">
        <v>3</v>
      </c>
    </row>
    <row r="6605" spans="1:7" x14ac:dyDescent="0.25">
      <c r="A6605" t="s">
        <v>0</v>
      </c>
      <c r="B6605" t="s">
        <v>2141</v>
      </c>
      <c r="C6605">
        <v>7619756</v>
      </c>
      <c r="D6605" s="2">
        <v>2958465</v>
      </c>
      <c r="E6605" s="2">
        <v>43344</v>
      </c>
      <c r="F6605" s="28">
        <v>2471.9499999999998</v>
      </c>
      <c r="G6605" t="s">
        <v>3</v>
      </c>
    </row>
    <row r="6606" spans="1:7" x14ac:dyDescent="0.25">
      <c r="A6606" t="s">
        <v>0</v>
      </c>
      <c r="B6606" t="s">
        <v>2141</v>
      </c>
      <c r="C6606">
        <v>7620000</v>
      </c>
      <c r="D6606" s="2">
        <v>2958465</v>
      </c>
      <c r="E6606" s="2">
        <v>45783</v>
      </c>
      <c r="F6606" s="28">
        <v>199</v>
      </c>
      <c r="G6606" t="s">
        <v>18</v>
      </c>
    </row>
    <row r="6607" spans="1:7" x14ac:dyDescent="0.25">
      <c r="A6607" t="s">
        <v>0</v>
      </c>
      <c r="B6607" t="s">
        <v>2141</v>
      </c>
      <c r="C6607">
        <v>7620183</v>
      </c>
      <c r="D6607" s="2">
        <v>2958465</v>
      </c>
      <c r="E6607" s="2">
        <v>45223</v>
      </c>
      <c r="F6607" s="28">
        <v>250.25</v>
      </c>
      <c r="G6607" t="s">
        <v>2</v>
      </c>
    </row>
    <row r="6608" spans="1:7" x14ac:dyDescent="0.25">
      <c r="A6608" t="s">
        <v>0</v>
      </c>
      <c r="B6608" t="s">
        <v>2141</v>
      </c>
      <c r="C6608">
        <v>7620184</v>
      </c>
      <c r="D6608" s="2">
        <v>2958465</v>
      </c>
      <c r="E6608" s="2">
        <v>45223</v>
      </c>
      <c r="F6608" s="28">
        <v>250.25</v>
      </c>
      <c r="G6608" t="s">
        <v>2</v>
      </c>
    </row>
    <row r="6609" spans="1:7" x14ac:dyDescent="0.25">
      <c r="A6609" t="s">
        <v>0</v>
      </c>
      <c r="B6609" t="s">
        <v>2141</v>
      </c>
      <c r="C6609">
        <v>7620233</v>
      </c>
      <c r="D6609" s="2">
        <v>2958465</v>
      </c>
      <c r="E6609" s="2">
        <v>45223</v>
      </c>
      <c r="F6609" s="28">
        <v>1238.25</v>
      </c>
      <c r="G6609" t="s">
        <v>2</v>
      </c>
    </row>
    <row r="6610" spans="1:7" x14ac:dyDescent="0.25">
      <c r="A6610" t="s">
        <v>0</v>
      </c>
      <c r="B6610" t="s">
        <v>2141</v>
      </c>
      <c r="C6610">
        <v>7620234</v>
      </c>
      <c r="D6610" s="2">
        <v>2958465</v>
      </c>
      <c r="E6610" s="2">
        <v>45223</v>
      </c>
      <c r="F6610" s="28">
        <v>1238.25</v>
      </c>
      <c r="G6610" t="s">
        <v>2</v>
      </c>
    </row>
    <row r="6611" spans="1:7" x14ac:dyDescent="0.25">
      <c r="A6611" t="s">
        <v>0</v>
      </c>
      <c r="B6611" t="s">
        <v>2141</v>
      </c>
      <c r="C6611">
        <v>7620265</v>
      </c>
      <c r="D6611" s="2">
        <v>2958465</v>
      </c>
      <c r="E6611" s="2">
        <v>45223</v>
      </c>
      <c r="F6611" s="28">
        <v>4810</v>
      </c>
      <c r="G6611" t="s">
        <v>3</v>
      </c>
    </row>
    <row r="6612" spans="1:7" x14ac:dyDescent="0.25">
      <c r="A6612" t="s">
        <v>0</v>
      </c>
      <c r="B6612" t="s">
        <v>2141</v>
      </c>
      <c r="C6612">
        <v>7620271</v>
      </c>
      <c r="D6612" s="2">
        <v>2958465</v>
      </c>
      <c r="E6612" s="2">
        <v>44764</v>
      </c>
      <c r="F6612" s="28">
        <v>245</v>
      </c>
      <c r="G6612" t="s">
        <v>18</v>
      </c>
    </row>
    <row r="6613" spans="1:7" x14ac:dyDescent="0.25">
      <c r="A6613" t="s">
        <v>0</v>
      </c>
      <c r="B6613" t="s">
        <v>2141</v>
      </c>
      <c r="C6613">
        <v>7620400</v>
      </c>
      <c r="D6613" s="2">
        <v>2958465</v>
      </c>
      <c r="E6613" s="2">
        <v>45783</v>
      </c>
      <c r="F6613" s="28">
        <v>203</v>
      </c>
      <c r="G6613" t="s">
        <v>18</v>
      </c>
    </row>
    <row r="6614" spans="1:7" x14ac:dyDescent="0.25">
      <c r="A6614" t="s">
        <v>0</v>
      </c>
      <c r="B6614" t="s">
        <v>2141</v>
      </c>
      <c r="C6614">
        <v>7620401</v>
      </c>
      <c r="D6614" s="2">
        <v>2958465</v>
      </c>
      <c r="E6614" s="2">
        <v>45783</v>
      </c>
      <c r="F6614" s="28">
        <v>203</v>
      </c>
      <c r="G6614" t="s">
        <v>18</v>
      </c>
    </row>
    <row r="6615" spans="1:7" x14ac:dyDescent="0.25">
      <c r="A6615" t="s">
        <v>0</v>
      </c>
      <c r="B6615" t="s">
        <v>2141</v>
      </c>
      <c r="C6615">
        <v>7620683</v>
      </c>
      <c r="D6615" s="2">
        <v>2958465</v>
      </c>
      <c r="E6615" s="2">
        <v>43344</v>
      </c>
      <c r="F6615" s="28">
        <v>188.5</v>
      </c>
      <c r="G6615" t="s">
        <v>2</v>
      </c>
    </row>
    <row r="6616" spans="1:7" x14ac:dyDescent="0.25">
      <c r="A6616" t="s">
        <v>0</v>
      </c>
      <c r="B6616" t="s">
        <v>2141</v>
      </c>
      <c r="C6616">
        <v>7620684</v>
      </c>
      <c r="D6616" s="2">
        <v>2958465</v>
      </c>
      <c r="E6616" s="2">
        <v>43344</v>
      </c>
      <c r="F6616" s="28">
        <v>188.5</v>
      </c>
      <c r="G6616" t="s">
        <v>2</v>
      </c>
    </row>
    <row r="6617" spans="1:7" x14ac:dyDescent="0.25">
      <c r="A6617" t="s">
        <v>0</v>
      </c>
      <c r="B6617" t="s">
        <v>2141</v>
      </c>
      <c r="C6617">
        <v>7620733</v>
      </c>
      <c r="D6617" s="2">
        <v>2958465</v>
      </c>
      <c r="E6617" s="2">
        <v>43344</v>
      </c>
      <c r="F6617" s="28">
        <v>926.25</v>
      </c>
      <c r="G6617" t="s">
        <v>2</v>
      </c>
    </row>
    <row r="6618" spans="1:7" x14ac:dyDescent="0.25">
      <c r="A6618" t="s">
        <v>0</v>
      </c>
      <c r="B6618" t="s">
        <v>2141</v>
      </c>
      <c r="C6618">
        <v>7620734</v>
      </c>
      <c r="D6618" s="2">
        <v>2958465</v>
      </c>
      <c r="E6618" s="2">
        <v>43344</v>
      </c>
      <c r="F6618" s="28">
        <v>926.25</v>
      </c>
      <c r="G6618" t="s">
        <v>2</v>
      </c>
    </row>
    <row r="6619" spans="1:7" x14ac:dyDescent="0.25">
      <c r="A6619" t="s">
        <v>0</v>
      </c>
      <c r="B6619" t="s">
        <v>2141</v>
      </c>
      <c r="C6619">
        <v>7620765</v>
      </c>
      <c r="D6619" s="2">
        <v>2958465</v>
      </c>
      <c r="E6619" s="2">
        <v>43344</v>
      </c>
      <c r="F6619" s="28">
        <v>3619.85</v>
      </c>
      <c r="G6619" t="s">
        <v>3</v>
      </c>
    </row>
    <row r="6620" spans="1:7" x14ac:dyDescent="0.25">
      <c r="A6620" t="s">
        <v>0</v>
      </c>
      <c r="B6620" t="s">
        <v>2141</v>
      </c>
      <c r="C6620">
        <v>7623000</v>
      </c>
      <c r="D6620" s="2">
        <v>2958465</v>
      </c>
      <c r="E6620" s="2">
        <v>43344</v>
      </c>
      <c r="F6620" s="28">
        <v>103</v>
      </c>
      <c r="G6620" t="s">
        <v>18</v>
      </c>
    </row>
    <row r="6621" spans="1:7" x14ac:dyDescent="0.25">
      <c r="A6621" t="s">
        <v>0</v>
      </c>
      <c r="B6621" t="s">
        <v>2141</v>
      </c>
      <c r="C6621">
        <v>7623400</v>
      </c>
      <c r="D6621" s="2">
        <v>2958465</v>
      </c>
      <c r="E6621" s="2">
        <v>44305</v>
      </c>
      <c r="F6621" s="28">
        <v>107</v>
      </c>
      <c r="G6621" t="s">
        <v>18</v>
      </c>
    </row>
    <row r="6622" spans="1:7" x14ac:dyDescent="0.25">
      <c r="A6622" t="s">
        <v>0</v>
      </c>
      <c r="B6622" t="s">
        <v>2141</v>
      </c>
      <c r="C6622">
        <v>7623401</v>
      </c>
      <c r="D6622" s="2">
        <v>2958465</v>
      </c>
      <c r="E6622" s="2">
        <v>44305</v>
      </c>
      <c r="F6622" s="28">
        <v>107</v>
      </c>
      <c r="G6622" t="s">
        <v>18</v>
      </c>
    </row>
    <row r="6623" spans="1:7" x14ac:dyDescent="0.25">
      <c r="A6623" t="s">
        <v>0</v>
      </c>
      <c r="B6623" t="s">
        <v>2141</v>
      </c>
      <c r="C6623">
        <v>7624000</v>
      </c>
      <c r="D6623" s="2">
        <v>2958465</v>
      </c>
      <c r="E6623" s="2">
        <v>44713</v>
      </c>
      <c r="F6623" s="28">
        <v>146</v>
      </c>
      <c r="G6623" t="s">
        <v>18</v>
      </c>
    </row>
    <row r="6624" spans="1:7" x14ac:dyDescent="0.25">
      <c r="A6624" t="s">
        <v>0</v>
      </c>
      <c r="B6624" t="s">
        <v>2141</v>
      </c>
      <c r="C6624">
        <v>7624400</v>
      </c>
      <c r="D6624" s="2">
        <v>2958465</v>
      </c>
      <c r="E6624" s="2">
        <v>44713</v>
      </c>
      <c r="F6624" s="28">
        <v>150</v>
      </c>
      <c r="G6624" t="s">
        <v>18</v>
      </c>
    </row>
    <row r="6625" spans="1:7" x14ac:dyDescent="0.25">
      <c r="A6625" t="s">
        <v>0</v>
      </c>
      <c r="B6625" t="s">
        <v>2141</v>
      </c>
      <c r="C6625">
        <v>7624401</v>
      </c>
      <c r="D6625" s="2">
        <v>2958465</v>
      </c>
      <c r="E6625" s="2">
        <v>44713</v>
      </c>
      <c r="F6625" s="28">
        <v>150</v>
      </c>
      <c r="G6625" t="s">
        <v>18</v>
      </c>
    </row>
    <row r="6626" spans="1:7" x14ac:dyDescent="0.25">
      <c r="A6626" t="s">
        <v>0</v>
      </c>
      <c r="B6626" t="s">
        <v>2141</v>
      </c>
      <c r="C6626">
        <v>7626683</v>
      </c>
      <c r="D6626" s="2">
        <v>2958465</v>
      </c>
      <c r="E6626" s="2">
        <v>40451</v>
      </c>
      <c r="F6626" s="28">
        <v>126.1</v>
      </c>
      <c r="G6626" t="s">
        <v>2</v>
      </c>
    </row>
    <row r="6627" spans="1:7" x14ac:dyDescent="0.25">
      <c r="A6627" t="s">
        <v>0</v>
      </c>
      <c r="B6627" t="s">
        <v>2141</v>
      </c>
      <c r="C6627">
        <v>7626684</v>
      </c>
      <c r="D6627" s="2">
        <v>2958465</v>
      </c>
      <c r="E6627" s="2">
        <v>40451</v>
      </c>
      <c r="F6627" s="28">
        <v>126.1</v>
      </c>
      <c r="G6627" t="s">
        <v>2</v>
      </c>
    </row>
    <row r="6628" spans="1:7" x14ac:dyDescent="0.25">
      <c r="A6628" t="s">
        <v>0</v>
      </c>
      <c r="B6628" t="s">
        <v>2141</v>
      </c>
      <c r="C6628">
        <v>7626743</v>
      </c>
      <c r="D6628" s="2">
        <v>2958465</v>
      </c>
      <c r="E6628" s="2">
        <v>40451</v>
      </c>
      <c r="F6628" s="28">
        <v>744.9</v>
      </c>
      <c r="G6628" t="s">
        <v>2</v>
      </c>
    </row>
    <row r="6629" spans="1:7" x14ac:dyDescent="0.25">
      <c r="A6629" t="s">
        <v>0</v>
      </c>
      <c r="B6629" t="s">
        <v>2141</v>
      </c>
      <c r="C6629">
        <v>7626744</v>
      </c>
      <c r="D6629" s="2">
        <v>2958465</v>
      </c>
      <c r="E6629" s="2">
        <v>40451</v>
      </c>
      <c r="F6629" s="28">
        <v>744.9</v>
      </c>
      <c r="G6629" t="s">
        <v>2</v>
      </c>
    </row>
    <row r="6630" spans="1:7" x14ac:dyDescent="0.25">
      <c r="A6630" t="s">
        <v>0</v>
      </c>
      <c r="B6630" t="s">
        <v>2141</v>
      </c>
      <c r="C6630">
        <v>7628000</v>
      </c>
      <c r="D6630" s="2">
        <v>2958465</v>
      </c>
      <c r="E6630" s="2">
        <v>44256</v>
      </c>
      <c r="F6630" s="28">
        <v>174</v>
      </c>
      <c r="G6630" t="s">
        <v>18</v>
      </c>
    </row>
    <row r="6631" spans="1:7" x14ac:dyDescent="0.25">
      <c r="A6631" t="s">
        <v>0</v>
      </c>
      <c r="B6631" t="s">
        <v>2141</v>
      </c>
      <c r="C6631">
        <v>7628400</v>
      </c>
      <c r="D6631" s="2">
        <v>2958465</v>
      </c>
      <c r="E6631" s="2">
        <v>44305</v>
      </c>
      <c r="F6631" s="28">
        <v>178</v>
      </c>
      <c r="G6631" t="s">
        <v>18</v>
      </c>
    </row>
    <row r="6632" spans="1:7" x14ac:dyDescent="0.25">
      <c r="A6632" t="s">
        <v>0</v>
      </c>
      <c r="B6632" t="s">
        <v>2141</v>
      </c>
      <c r="C6632">
        <v>7628401</v>
      </c>
      <c r="D6632" s="2">
        <v>2958465</v>
      </c>
      <c r="E6632" s="2">
        <v>44305</v>
      </c>
      <c r="F6632" s="28">
        <v>178</v>
      </c>
      <c r="G6632" t="s">
        <v>18</v>
      </c>
    </row>
    <row r="6633" spans="1:7" x14ac:dyDescent="0.25">
      <c r="A6633" t="s">
        <v>0</v>
      </c>
      <c r="B6633" t="s">
        <v>2141</v>
      </c>
      <c r="C6633">
        <v>7629000</v>
      </c>
      <c r="D6633" s="2">
        <v>2958465</v>
      </c>
      <c r="E6633" s="2">
        <v>44713</v>
      </c>
      <c r="F6633" s="28">
        <v>216</v>
      </c>
      <c r="G6633" t="s">
        <v>18</v>
      </c>
    </row>
    <row r="6634" spans="1:7" x14ac:dyDescent="0.25">
      <c r="A6634" t="s">
        <v>0</v>
      </c>
      <c r="B6634" t="s">
        <v>2141</v>
      </c>
      <c r="C6634">
        <v>7629183</v>
      </c>
      <c r="D6634" s="2">
        <v>2958465</v>
      </c>
      <c r="E6634" s="2">
        <v>44713</v>
      </c>
      <c r="F6634" s="28">
        <v>221</v>
      </c>
      <c r="G6634" t="s">
        <v>2</v>
      </c>
    </row>
    <row r="6635" spans="1:7" x14ac:dyDescent="0.25">
      <c r="A6635" t="s">
        <v>0</v>
      </c>
      <c r="B6635" t="s">
        <v>2141</v>
      </c>
      <c r="C6635">
        <v>7629184</v>
      </c>
      <c r="D6635" s="2">
        <v>2958465</v>
      </c>
      <c r="E6635" s="2">
        <v>44713</v>
      </c>
      <c r="F6635" s="28">
        <v>221</v>
      </c>
      <c r="G6635" t="s">
        <v>2</v>
      </c>
    </row>
    <row r="6636" spans="1:7" x14ac:dyDescent="0.25">
      <c r="A6636" t="s">
        <v>0</v>
      </c>
      <c r="B6636" t="s">
        <v>2141</v>
      </c>
      <c r="C6636">
        <v>7629185</v>
      </c>
      <c r="D6636" s="2">
        <v>2958465</v>
      </c>
      <c r="E6636" s="2">
        <v>44713</v>
      </c>
      <c r="F6636" s="28">
        <v>221</v>
      </c>
      <c r="G6636" t="s">
        <v>2</v>
      </c>
    </row>
    <row r="6637" spans="1:7" x14ac:dyDescent="0.25">
      <c r="A6637" t="s">
        <v>0</v>
      </c>
      <c r="B6637" t="s">
        <v>2141</v>
      </c>
      <c r="C6637">
        <v>7629242</v>
      </c>
      <c r="D6637" s="2">
        <v>2958465</v>
      </c>
      <c r="E6637" s="2">
        <v>44713</v>
      </c>
      <c r="F6637" s="28">
        <v>2191.8000000000002</v>
      </c>
      <c r="G6637" t="s">
        <v>3</v>
      </c>
    </row>
    <row r="6638" spans="1:7" x14ac:dyDescent="0.25">
      <c r="A6638" t="s">
        <v>0</v>
      </c>
      <c r="B6638" t="s">
        <v>2141</v>
      </c>
      <c r="C6638">
        <v>7629400</v>
      </c>
      <c r="D6638" s="2">
        <v>2958465</v>
      </c>
      <c r="E6638" s="2">
        <v>44713</v>
      </c>
      <c r="F6638" s="28">
        <v>220</v>
      </c>
      <c r="G6638" t="s">
        <v>18</v>
      </c>
    </row>
    <row r="6639" spans="1:7" x14ac:dyDescent="0.25">
      <c r="A6639" t="s">
        <v>0</v>
      </c>
      <c r="B6639" t="s">
        <v>2141</v>
      </c>
      <c r="C6639">
        <v>7629401</v>
      </c>
      <c r="D6639" s="2">
        <v>2958465</v>
      </c>
      <c r="E6639" s="2">
        <v>44713</v>
      </c>
      <c r="F6639" s="28">
        <v>220</v>
      </c>
      <c r="G6639" t="s">
        <v>18</v>
      </c>
    </row>
    <row r="6640" spans="1:7" x14ac:dyDescent="0.25">
      <c r="A6640" t="s">
        <v>0</v>
      </c>
      <c r="B6640" t="s">
        <v>2141</v>
      </c>
      <c r="C6640">
        <v>7629683</v>
      </c>
      <c r="D6640" s="2">
        <v>2958465</v>
      </c>
      <c r="E6640" s="2">
        <v>43344</v>
      </c>
      <c r="F6640" s="28">
        <v>178.1</v>
      </c>
      <c r="G6640" t="s">
        <v>2</v>
      </c>
    </row>
    <row r="6641" spans="1:7" x14ac:dyDescent="0.25">
      <c r="A6641" t="s">
        <v>0</v>
      </c>
      <c r="B6641" t="s">
        <v>2141</v>
      </c>
      <c r="C6641">
        <v>7629684</v>
      </c>
      <c r="D6641" s="2">
        <v>2958465</v>
      </c>
      <c r="E6641" s="2">
        <v>43344</v>
      </c>
      <c r="F6641" s="28">
        <v>178.1</v>
      </c>
      <c r="G6641" t="s">
        <v>2</v>
      </c>
    </row>
    <row r="6642" spans="1:7" x14ac:dyDescent="0.25">
      <c r="A6642" t="s">
        <v>0</v>
      </c>
      <c r="B6642" t="s">
        <v>2141</v>
      </c>
      <c r="C6642">
        <v>7629685</v>
      </c>
      <c r="D6642" s="2">
        <v>2958465</v>
      </c>
      <c r="E6642" s="2">
        <v>43344</v>
      </c>
      <c r="F6642" s="28">
        <v>178.1</v>
      </c>
      <c r="G6642" t="s">
        <v>2</v>
      </c>
    </row>
    <row r="6643" spans="1:7" x14ac:dyDescent="0.25">
      <c r="A6643" t="s">
        <v>0</v>
      </c>
      <c r="B6643" t="s">
        <v>2141</v>
      </c>
      <c r="C6643">
        <v>7629742</v>
      </c>
      <c r="D6643" s="2">
        <v>2958465</v>
      </c>
      <c r="E6643" s="2">
        <v>43344</v>
      </c>
      <c r="F6643" s="28">
        <v>1686.1</v>
      </c>
      <c r="G6643" t="s">
        <v>3</v>
      </c>
    </row>
    <row r="6644" spans="1:7" x14ac:dyDescent="0.25">
      <c r="A6644" t="s">
        <v>0</v>
      </c>
      <c r="B6644" t="s">
        <v>2141</v>
      </c>
      <c r="C6644">
        <v>7630000</v>
      </c>
      <c r="D6644" s="2">
        <v>2958465</v>
      </c>
      <c r="E6644" s="2">
        <v>44774</v>
      </c>
      <c r="F6644" s="28">
        <v>218</v>
      </c>
      <c r="G6644" t="s">
        <v>18</v>
      </c>
    </row>
    <row r="6645" spans="1:7" x14ac:dyDescent="0.25">
      <c r="A6645" t="s">
        <v>0</v>
      </c>
      <c r="B6645" t="s">
        <v>2141</v>
      </c>
      <c r="C6645">
        <v>7630183</v>
      </c>
      <c r="D6645" s="2">
        <v>2958465</v>
      </c>
      <c r="E6645" s="2">
        <v>44764</v>
      </c>
      <c r="F6645" s="28">
        <v>227.5</v>
      </c>
      <c r="G6645" t="s">
        <v>2</v>
      </c>
    </row>
    <row r="6646" spans="1:7" x14ac:dyDescent="0.25">
      <c r="A6646" t="s">
        <v>0</v>
      </c>
      <c r="B6646" t="s">
        <v>2141</v>
      </c>
      <c r="C6646">
        <v>7630184</v>
      </c>
      <c r="D6646" s="2">
        <v>2958465</v>
      </c>
      <c r="E6646" s="2">
        <v>44764</v>
      </c>
      <c r="F6646" s="28">
        <v>227.5</v>
      </c>
      <c r="G6646" t="s">
        <v>2</v>
      </c>
    </row>
    <row r="6647" spans="1:7" x14ac:dyDescent="0.25">
      <c r="A6647" t="s">
        <v>0</v>
      </c>
      <c r="B6647" t="s">
        <v>2141</v>
      </c>
      <c r="C6647">
        <v>7630241</v>
      </c>
      <c r="D6647" s="2">
        <v>2958465</v>
      </c>
      <c r="E6647" s="2">
        <v>44764</v>
      </c>
      <c r="F6647" s="28">
        <v>2184</v>
      </c>
      <c r="G6647" t="s">
        <v>3</v>
      </c>
    </row>
    <row r="6648" spans="1:7" x14ac:dyDescent="0.25">
      <c r="A6648" t="s">
        <v>0</v>
      </c>
      <c r="B6648" t="s">
        <v>2141</v>
      </c>
      <c r="C6648">
        <v>7630242</v>
      </c>
      <c r="D6648" s="2">
        <v>2958465</v>
      </c>
      <c r="E6648" s="2">
        <v>44764</v>
      </c>
      <c r="F6648" s="28">
        <v>2184</v>
      </c>
      <c r="G6648" t="s">
        <v>3</v>
      </c>
    </row>
    <row r="6649" spans="1:7" x14ac:dyDescent="0.25">
      <c r="A6649" t="s">
        <v>0</v>
      </c>
      <c r="B6649" t="s">
        <v>2141</v>
      </c>
      <c r="C6649">
        <v>7630253</v>
      </c>
      <c r="D6649" s="2">
        <v>2958465</v>
      </c>
      <c r="E6649" s="2">
        <v>44764</v>
      </c>
      <c r="F6649" s="28">
        <v>3250</v>
      </c>
      <c r="G6649" t="s">
        <v>3</v>
      </c>
    </row>
    <row r="6650" spans="1:7" x14ac:dyDescent="0.25">
      <c r="A6650" t="s">
        <v>0</v>
      </c>
      <c r="B6650" t="s">
        <v>2141</v>
      </c>
      <c r="C6650">
        <v>7630256</v>
      </c>
      <c r="D6650" s="2">
        <v>2958465</v>
      </c>
      <c r="E6650" s="2">
        <v>44764</v>
      </c>
      <c r="F6650" s="28">
        <v>3250</v>
      </c>
      <c r="G6650" t="s">
        <v>3</v>
      </c>
    </row>
    <row r="6651" spans="1:7" x14ac:dyDescent="0.25">
      <c r="A6651" t="s">
        <v>0</v>
      </c>
      <c r="B6651" t="s">
        <v>2141</v>
      </c>
      <c r="C6651">
        <v>7630265</v>
      </c>
      <c r="D6651" s="2">
        <v>2958465</v>
      </c>
      <c r="E6651" s="2">
        <v>44764</v>
      </c>
      <c r="F6651" s="28">
        <v>4290</v>
      </c>
      <c r="G6651" t="s">
        <v>3</v>
      </c>
    </row>
    <row r="6652" spans="1:7" x14ac:dyDescent="0.25">
      <c r="A6652" t="s">
        <v>0</v>
      </c>
      <c r="B6652" t="s">
        <v>2141</v>
      </c>
      <c r="C6652">
        <v>7630271</v>
      </c>
      <c r="D6652" s="2">
        <v>2958465</v>
      </c>
      <c r="E6652" s="2">
        <v>44764</v>
      </c>
      <c r="F6652" s="28">
        <v>224</v>
      </c>
      <c r="G6652" t="s">
        <v>18</v>
      </c>
    </row>
    <row r="6653" spans="1:7" x14ac:dyDescent="0.25">
      <c r="A6653" t="s">
        <v>0</v>
      </c>
      <c r="B6653" t="s">
        <v>2141</v>
      </c>
      <c r="C6653">
        <v>7630400</v>
      </c>
      <c r="D6653" s="2">
        <v>2958465</v>
      </c>
      <c r="E6653" s="2">
        <v>44774</v>
      </c>
      <c r="F6653" s="28">
        <v>222</v>
      </c>
      <c r="G6653" t="s">
        <v>18</v>
      </c>
    </row>
    <row r="6654" spans="1:7" x14ac:dyDescent="0.25">
      <c r="A6654" t="s">
        <v>0</v>
      </c>
      <c r="B6654" t="s">
        <v>2141</v>
      </c>
      <c r="C6654">
        <v>7630401</v>
      </c>
      <c r="D6654" s="2">
        <v>2958465</v>
      </c>
      <c r="E6654" s="2">
        <v>44774</v>
      </c>
      <c r="F6654" s="28">
        <v>222</v>
      </c>
      <c r="G6654" t="s">
        <v>18</v>
      </c>
    </row>
    <row r="6655" spans="1:7" x14ac:dyDescent="0.25">
      <c r="A6655" t="s">
        <v>0</v>
      </c>
      <c r="B6655" t="s">
        <v>2141</v>
      </c>
      <c r="C6655">
        <v>7630683</v>
      </c>
      <c r="D6655" s="2">
        <v>2958465</v>
      </c>
      <c r="E6655" s="2">
        <v>43344</v>
      </c>
      <c r="F6655" s="28">
        <v>179.4</v>
      </c>
      <c r="G6655" t="s">
        <v>2</v>
      </c>
    </row>
    <row r="6656" spans="1:7" x14ac:dyDescent="0.25">
      <c r="A6656" t="s">
        <v>0</v>
      </c>
      <c r="B6656" t="s">
        <v>2141</v>
      </c>
      <c r="C6656">
        <v>7630684</v>
      </c>
      <c r="D6656" s="2">
        <v>2958465</v>
      </c>
      <c r="E6656" s="2">
        <v>43344</v>
      </c>
      <c r="F6656" s="28">
        <v>179.4</v>
      </c>
      <c r="G6656" t="s">
        <v>2</v>
      </c>
    </row>
    <row r="6657" spans="1:7" x14ac:dyDescent="0.25">
      <c r="A6657" t="s">
        <v>0</v>
      </c>
      <c r="B6657" t="s">
        <v>2141</v>
      </c>
      <c r="C6657">
        <v>7630741</v>
      </c>
      <c r="D6657" s="2">
        <v>2958465</v>
      </c>
      <c r="E6657" s="2">
        <v>43344</v>
      </c>
      <c r="F6657" s="28">
        <v>1743.3</v>
      </c>
      <c r="G6657" t="s">
        <v>3</v>
      </c>
    </row>
    <row r="6658" spans="1:7" x14ac:dyDescent="0.25">
      <c r="A6658" t="s">
        <v>0</v>
      </c>
      <c r="B6658" t="s">
        <v>2141</v>
      </c>
      <c r="C6658">
        <v>7630742</v>
      </c>
      <c r="D6658" s="2">
        <v>2958465</v>
      </c>
      <c r="E6658" s="2">
        <v>43344</v>
      </c>
      <c r="F6658" s="28">
        <v>1743.3</v>
      </c>
      <c r="G6658" t="s">
        <v>3</v>
      </c>
    </row>
    <row r="6659" spans="1:7" x14ac:dyDescent="0.25">
      <c r="A6659" t="s">
        <v>0</v>
      </c>
      <c r="B6659" t="s">
        <v>2141</v>
      </c>
      <c r="C6659">
        <v>7630753</v>
      </c>
      <c r="D6659" s="2">
        <v>2958465</v>
      </c>
      <c r="E6659" s="2">
        <v>43344</v>
      </c>
      <c r="F6659" s="28">
        <v>2594.15</v>
      </c>
      <c r="G6659" t="s">
        <v>3</v>
      </c>
    </row>
    <row r="6660" spans="1:7" x14ac:dyDescent="0.25">
      <c r="A6660" t="s">
        <v>0</v>
      </c>
      <c r="B6660" t="s">
        <v>2141</v>
      </c>
      <c r="C6660">
        <v>7630756</v>
      </c>
      <c r="D6660" s="2">
        <v>2958465</v>
      </c>
      <c r="E6660" s="2">
        <v>43344</v>
      </c>
      <c r="F6660" s="28">
        <v>2594.15</v>
      </c>
      <c r="G6660" t="s">
        <v>3</v>
      </c>
    </row>
    <row r="6661" spans="1:7" x14ac:dyDescent="0.25">
      <c r="A6661" t="s">
        <v>0</v>
      </c>
      <c r="B6661" t="s">
        <v>2141</v>
      </c>
      <c r="C6661">
        <v>7630765</v>
      </c>
      <c r="D6661" s="2">
        <v>2958465</v>
      </c>
      <c r="E6661" s="2">
        <v>43344</v>
      </c>
      <c r="F6661" s="28">
        <v>3445</v>
      </c>
      <c r="G6661" t="s">
        <v>3</v>
      </c>
    </row>
    <row r="6662" spans="1:7" x14ac:dyDescent="0.25">
      <c r="A6662" t="s">
        <v>0</v>
      </c>
      <c r="B6662" t="s">
        <v>2141</v>
      </c>
      <c r="C6662">
        <v>7637000</v>
      </c>
      <c r="D6662" s="2">
        <v>2958465</v>
      </c>
      <c r="E6662" s="2">
        <v>44305</v>
      </c>
      <c r="F6662" s="28">
        <v>234</v>
      </c>
      <c r="G6662" t="s">
        <v>18</v>
      </c>
    </row>
    <row r="6663" spans="1:7" x14ac:dyDescent="0.25">
      <c r="A6663" t="s">
        <v>0</v>
      </c>
      <c r="B6663" t="s">
        <v>2141</v>
      </c>
      <c r="C6663">
        <v>7637400</v>
      </c>
      <c r="D6663" s="2">
        <v>2958465</v>
      </c>
      <c r="E6663" s="2">
        <v>44305</v>
      </c>
      <c r="F6663" s="28">
        <v>238</v>
      </c>
      <c r="G6663" t="s">
        <v>18</v>
      </c>
    </row>
    <row r="6664" spans="1:7" x14ac:dyDescent="0.25">
      <c r="A6664" t="s">
        <v>0</v>
      </c>
      <c r="B6664" t="s">
        <v>2141</v>
      </c>
      <c r="C6664">
        <v>7637401</v>
      </c>
      <c r="D6664" s="2">
        <v>2958465</v>
      </c>
      <c r="E6664" s="2">
        <v>44305</v>
      </c>
      <c r="F6664" s="28">
        <v>238</v>
      </c>
      <c r="G6664" t="s">
        <v>18</v>
      </c>
    </row>
    <row r="6665" spans="1:7" x14ac:dyDescent="0.25">
      <c r="A6665" t="s">
        <v>0</v>
      </c>
      <c r="B6665" t="s">
        <v>2141</v>
      </c>
      <c r="C6665">
        <v>7638000</v>
      </c>
      <c r="D6665" s="2">
        <v>2958465</v>
      </c>
      <c r="E6665" s="2">
        <v>45821</v>
      </c>
      <c r="F6665" s="28">
        <v>280</v>
      </c>
      <c r="G6665" t="s">
        <v>18</v>
      </c>
    </row>
    <row r="6666" spans="1:7" x14ac:dyDescent="0.25">
      <c r="A6666" t="s">
        <v>0</v>
      </c>
      <c r="B6666" t="s">
        <v>2141</v>
      </c>
      <c r="C6666">
        <v>7638183</v>
      </c>
      <c r="D6666" s="2">
        <v>2958465</v>
      </c>
      <c r="E6666" s="2">
        <v>44946</v>
      </c>
      <c r="F6666" s="28">
        <v>253.5</v>
      </c>
      <c r="G6666" t="s">
        <v>2</v>
      </c>
    </row>
    <row r="6667" spans="1:7" x14ac:dyDescent="0.25">
      <c r="A6667" t="s">
        <v>0</v>
      </c>
      <c r="B6667" t="s">
        <v>2141</v>
      </c>
      <c r="C6667">
        <v>7638184</v>
      </c>
      <c r="D6667" s="2">
        <v>2958465</v>
      </c>
      <c r="E6667" s="2">
        <v>44946</v>
      </c>
      <c r="F6667" s="28">
        <v>253.5</v>
      </c>
      <c r="G6667" t="s">
        <v>2</v>
      </c>
    </row>
    <row r="6668" spans="1:7" x14ac:dyDescent="0.25">
      <c r="A6668" t="s">
        <v>0</v>
      </c>
      <c r="B6668" t="s">
        <v>2141</v>
      </c>
      <c r="C6668">
        <v>7638233</v>
      </c>
      <c r="D6668" s="2">
        <v>2958465</v>
      </c>
      <c r="E6668" s="2">
        <v>45821</v>
      </c>
      <c r="F6668" s="28">
        <v>1365</v>
      </c>
      <c r="G6668" t="s">
        <v>2</v>
      </c>
    </row>
    <row r="6669" spans="1:7" x14ac:dyDescent="0.25">
      <c r="A6669" t="s">
        <v>0</v>
      </c>
      <c r="B6669" t="s">
        <v>2141</v>
      </c>
      <c r="C6669">
        <v>7638234</v>
      </c>
      <c r="D6669" s="2">
        <v>2958465</v>
      </c>
      <c r="E6669" s="2">
        <v>45821</v>
      </c>
      <c r="F6669" s="28">
        <v>1365</v>
      </c>
      <c r="G6669" t="s">
        <v>2</v>
      </c>
    </row>
    <row r="6670" spans="1:7" x14ac:dyDescent="0.25">
      <c r="A6670" t="s">
        <v>0</v>
      </c>
      <c r="B6670" t="s">
        <v>2141</v>
      </c>
      <c r="C6670">
        <v>7638400</v>
      </c>
      <c r="D6670" s="2">
        <v>2958465</v>
      </c>
      <c r="E6670" s="2">
        <v>45821</v>
      </c>
      <c r="F6670" s="28">
        <v>284</v>
      </c>
      <c r="G6670" t="s">
        <v>18</v>
      </c>
    </row>
    <row r="6671" spans="1:7" x14ac:dyDescent="0.25">
      <c r="A6671" t="s">
        <v>0</v>
      </c>
      <c r="B6671" t="s">
        <v>2141</v>
      </c>
      <c r="C6671">
        <v>7638401</v>
      </c>
      <c r="D6671" s="2">
        <v>2958465</v>
      </c>
      <c r="E6671" s="2">
        <v>45821</v>
      </c>
      <c r="F6671" s="28">
        <v>284</v>
      </c>
      <c r="G6671" t="s">
        <v>18</v>
      </c>
    </row>
    <row r="6672" spans="1:7" x14ac:dyDescent="0.25">
      <c r="A6672" t="s">
        <v>0</v>
      </c>
      <c r="B6672" t="s">
        <v>2141</v>
      </c>
      <c r="C6672">
        <v>7638683</v>
      </c>
      <c r="D6672" s="2">
        <v>2958465</v>
      </c>
      <c r="E6672" s="2">
        <v>43628</v>
      </c>
      <c r="F6672" s="28">
        <v>175.5</v>
      </c>
      <c r="G6672" t="s">
        <v>2</v>
      </c>
    </row>
    <row r="6673" spans="1:7" x14ac:dyDescent="0.25">
      <c r="A6673" t="s">
        <v>0</v>
      </c>
      <c r="B6673" t="s">
        <v>2141</v>
      </c>
      <c r="C6673">
        <v>7638684</v>
      </c>
      <c r="D6673" s="2">
        <v>2958465</v>
      </c>
      <c r="E6673" s="2">
        <v>43628</v>
      </c>
      <c r="F6673" s="28">
        <v>175.5</v>
      </c>
      <c r="G6673" t="s">
        <v>2</v>
      </c>
    </row>
    <row r="6674" spans="1:7" x14ac:dyDescent="0.25">
      <c r="A6674" t="s">
        <v>0</v>
      </c>
      <c r="B6674" t="s">
        <v>2141</v>
      </c>
      <c r="C6674">
        <v>7638733</v>
      </c>
      <c r="D6674" s="2">
        <v>2958465</v>
      </c>
      <c r="E6674" s="2">
        <v>43628</v>
      </c>
      <c r="F6674" s="28">
        <v>877.5</v>
      </c>
      <c r="G6674" t="s">
        <v>2</v>
      </c>
    </row>
    <row r="6675" spans="1:7" x14ac:dyDescent="0.25">
      <c r="A6675" t="s">
        <v>0</v>
      </c>
      <c r="B6675" t="s">
        <v>2141</v>
      </c>
      <c r="C6675">
        <v>7638734</v>
      </c>
      <c r="D6675" s="2">
        <v>2958465</v>
      </c>
      <c r="E6675" s="2">
        <v>43628</v>
      </c>
      <c r="F6675" s="28">
        <v>877.5</v>
      </c>
      <c r="G6675" t="s">
        <v>2</v>
      </c>
    </row>
    <row r="6676" spans="1:7" x14ac:dyDescent="0.25">
      <c r="A6676" t="s">
        <v>0</v>
      </c>
      <c r="B6676" t="s">
        <v>2141</v>
      </c>
      <c r="C6676">
        <v>7641000</v>
      </c>
      <c r="D6676" s="2">
        <v>2958465</v>
      </c>
      <c r="E6676" s="2">
        <v>43344</v>
      </c>
      <c r="F6676" s="28">
        <v>179</v>
      </c>
      <c r="G6676" t="s">
        <v>18</v>
      </c>
    </row>
    <row r="6677" spans="1:7" x14ac:dyDescent="0.25">
      <c r="A6677" t="s">
        <v>0</v>
      </c>
      <c r="B6677" t="s">
        <v>2141</v>
      </c>
      <c r="C6677">
        <v>7641400</v>
      </c>
      <c r="D6677" s="2">
        <v>2958465</v>
      </c>
      <c r="E6677" s="2">
        <v>44305</v>
      </c>
      <c r="F6677" s="28">
        <v>183</v>
      </c>
      <c r="G6677" t="s">
        <v>18</v>
      </c>
    </row>
    <row r="6678" spans="1:7" x14ac:dyDescent="0.25">
      <c r="A6678" t="s">
        <v>0</v>
      </c>
      <c r="B6678" t="s">
        <v>2141</v>
      </c>
      <c r="C6678">
        <v>7641401</v>
      </c>
      <c r="D6678" s="2">
        <v>2958465</v>
      </c>
      <c r="E6678" s="2">
        <v>44305</v>
      </c>
      <c r="F6678" s="28">
        <v>183</v>
      </c>
      <c r="G6678" t="s">
        <v>18</v>
      </c>
    </row>
    <row r="6679" spans="1:7" x14ac:dyDescent="0.25">
      <c r="A6679" t="s">
        <v>0</v>
      </c>
      <c r="B6679" t="s">
        <v>2141</v>
      </c>
      <c r="C6679">
        <v>7642000</v>
      </c>
      <c r="D6679" s="2">
        <v>2958465</v>
      </c>
      <c r="E6679" s="2">
        <v>44713</v>
      </c>
      <c r="F6679" s="28">
        <v>336</v>
      </c>
      <c r="G6679" t="s">
        <v>18</v>
      </c>
    </row>
    <row r="6680" spans="1:7" x14ac:dyDescent="0.25">
      <c r="A6680" t="s">
        <v>0</v>
      </c>
      <c r="B6680" t="s">
        <v>2141</v>
      </c>
      <c r="C6680">
        <v>7642400</v>
      </c>
      <c r="D6680" s="2">
        <v>2958465</v>
      </c>
      <c r="E6680" s="2">
        <v>44713</v>
      </c>
      <c r="F6680" s="28">
        <v>340</v>
      </c>
      <c r="G6680" t="s">
        <v>18</v>
      </c>
    </row>
    <row r="6681" spans="1:7" x14ac:dyDescent="0.25">
      <c r="A6681" t="s">
        <v>0</v>
      </c>
      <c r="B6681" t="s">
        <v>2141</v>
      </c>
      <c r="C6681">
        <v>7642401</v>
      </c>
      <c r="D6681" s="2">
        <v>2958465</v>
      </c>
      <c r="E6681" s="2">
        <v>44713</v>
      </c>
      <c r="F6681" s="28">
        <v>340</v>
      </c>
      <c r="G6681" t="s">
        <v>18</v>
      </c>
    </row>
    <row r="6682" spans="1:7" x14ac:dyDescent="0.25">
      <c r="A6682" t="s">
        <v>0</v>
      </c>
      <c r="B6682" t="s">
        <v>2141</v>
      </c>
      <c r="C6682">
        <v>7643000</v>
      </c>
      <c r="D6682" s="2">
        <v>2958465</v>
      </c>
      <c r="E6682" s="2">
        <v>45821</v>
      </c>
      <c r="F6682" s="28">
        <v>280</v>
      </c>
      <c r="G6682" t="s">
        <v>18</v>
      </c>
    </row>
    <row r="6683" spans="1:7" x14ac:dyDescent="0.25">
      <c r="A6683" t="s">
        <v>0</v>
      </c>
      <c r="B6683" t="s">
        <v>2141</v>
      </c>
      <c r="C6683">
        <v>7643183</v>
      </c>
      <c r="D6683" s="2">
        <v>2958465</v>
      </c>
      <c r="E6683" s="2">
        <v>44946</v>
      </c>
      <c r="F6683" s="28">
        <v>253.5</v>
      </c>
      <c r="G6683" t="s">
        <v>2</v>
      </c>
    </row>
    <row r="6684" spans="1:7" x14ac:dyDescent="0.25">
      <c r="A6684" t="s">
        <v>0</v>
      </c>
      <c r="B6684" t="s">
        <v>2141</v>
      </c>
      <c r="C6684">
        <v>7643184</v>
      </c>
      <c r="D6684" s="2">
        <v>2958465</v>
      </c>
      <c r="E6684" s="2">
        <v>44946</v>
      </c>
      <c r="F6684" s="28">
        <v>253.5</v>
      </c>
      <c r="G6684" t="s">
        <v>2</v>
      </c>
    </row>
    <row r="6685" spans="1:7" x14ac:dyDescent="0.25">
      <c r="A6685" t="s">
        <v>0</v>
      </c>
      <c r="B6685" t="s">
        <v>2141</v>
      </c>
      <c r="C6685">
        <v>7643201</v>
      </c>
      <c r="D6685" s="2">
        <v>2958465</v>
      </c>
      <c r="E6685" s="2">
        <v>45821</v>
      </c>
      <c r="F6685" s="28">
        <v>819</v>
      </c>
      <c r="G6685" t="s">
        <v>2</v>
      </c>
    </row>
    <row r="6686" spans="1:7" x14ac:dyDescent="0.25">
      <c r="A6686" t="s">
        <v>0</v>
      </c>
      <c r="B6686" t="s">
        <v>2141</v>
      </c>
      <c r="C6686">
        <v>7643203</v>
      </c>
      <c r="D6686" s="2">
        <v>2958465</v>
      </c>
      <c r="E6686" s="2">
        <v>45821</v>
      </c>
      <c r="F6686" s="28">
        <v>819</v>
      </c>
      <c r="G6686" t="s">
        <v>2</v>
      </c>
    </row>
    <row r="6687" spans="1:7" x14ac:dyDescent="0.25">
      <c r="A6687" t="s">
        <v>0</v>
      </c>
      <c r="B6687" t="s">
        <v>2141</v>
      </c>
      <c r="C6687">
        <v>7643400</v>
      </c>
      <c r="D6687" s="2">
        <v>2958465</v>
      </c>
      <c r="E6687" s="2">
        <v>45821</v>
      </c>
      <c r="F6687" s="28">
        <v>284</v>
      </c>
      <c r="G6687" t="s">
        <v>18</v>
      </c>
    </row>
    <row r="6688" spans="1:7" x14ac:dyDescent="0.25">
      <c r="A6688" t="s">
        <v>0</v>
      </c>
      <c r="B6688" t="s">
        <v>2141</v>
      </c>
      <c r="C6688">
        <v>7643401</v>
      </c>
      <c r="D6688" s="2">
        <v>2958465</v>
      </c>
      <c r="E6688" s="2">
        <v>45821</v>
      </c>
      <c r="F6688" s="28">
        <v>284</v>
      </c>
      <c r="G6688" t="s">
        <v>18</v>
      </c>
    </row>
    <row r="6689" spans="1:7" x14ac:dyDescent="0.25">
      <c r="A6689" t="s">
        <v>0</v>
      </c>
      <c r="B6689" t="s">
        <v>2141</v>
      </c>
      <c r="C6689">
        <v>7643683</v>
      </c>
      <c r="D6689" s="2">
        <v>2958465</v>
      </c>
      <c r="E6689" s="2">
        <v>43628</v>
      </c>
      <c r="F6689" s="28">
        <v>175.5</v>
      </c>
      <c r="G6689" t="s">
        <v>2</v>
      </c>
    </row>
    <row r="6690" spans="1:7" x14ac:dyDescent="0.25">
      <c r="A6690" t="s">
        <v>0</v>
      </c>
      <c r="B6690" t="s">
        <v>2141</v>
      </c>
      <c r="C6690">
        <v>7643684</v>
      </c>
      <c r="D6690" s="2">
        <v>2958465</v>
      </c>
      <c r="E6690" s="2">
        <v>43628</v>
      </c>
      <c r="F6690" s="28">
        <v>175.5</v>
      </c>
      <c r="G6690" t="s">
        <v>2</v>
      </c>
    </row>
    <row r="6691" spans="1:7" x14ac:dyDescent="0.25">
      <c r="A6691" t="s">
        <v>0</v>
      </c>
      <c r="B6691" t="s">
        <v>2141</v>
      </c>
      <c r="C6691">
        <v>7643701</v>
      </c>
      <c r="D6691" s="2">
        <v>2958465</v>
      </c>
      <c r="E6691" s="2">
        <v>43628</v>
      </c>
      <c r="F6691" s="28">
        <v>526.5</v>
      </c>
      <c r="G6691" t="s">
        <v>2</v>
      </c>
    </row>
    <row r="6692" spans="1:7" x14ac:dyDescent="0.25">
      <c r="A6692" t="s">
        <v>0</v>
      </c>
      <c r="B6692" t="s">
        <v>2141</v>
      </c>
      <c r="C6692">
        <v>7643703</v>
      </c>
      <c r="D6692" s="2">
        <v>2958465</v>
      </c>
      <c r="E6692" s="2">
        <v>43628</v>
      </c>
      <c r="F6692" s="28">
        <v>526.5</v>
      </c>
      <c r="G6692" t="s">
        <v>2</v>
      </c>
    </row>
    <row r="6693" spans="1:7" x14ac:dyDescent="0.25">
      <c r="A6693" t="s">
        <v>0</v>
      </c>
      <c r="B6693" t="s">
        <v>2141</v>
      </c>
      <c r="C6693">
        <v>7644183</v>
      </c>
      <c r="D6693" s="2">
        <v>2958465</v>
      </c>
      <c r="E6693" s="2">
        <v>41071</v>
      </c>
      <c r="F6693" s="28">
        <v>166.4</v>
      </c>
      <c r="G6693" t="s">
        <v>2</v>
      </c>
    </row>
    <row r="6694" spans="1:7" x14ac:dyDescent="0.25">
      <c r="A6694" t="s">
        <v>0</v>
      </c>
      <c r="B6694" t="s">
        <v>2141</v>
      </c>
      <c r="C6694">
        <v>7644184</v>
      </c>
      <c r="D6694" s="2">
        <v>2958465</v>
      </c>
      <c r="E6694" s="2">
        <v>41071</v>
      </c>
      <c r="F6694" s="28">
        <v>166.4</v>
      </c>
      <c r="G6694" t="s">
        <v>2</v>
      </c>
    </row>
    <row r="6695" spans="1:7" x14ac:dyDescent="0.25">
      <c r="A6695" t="s">
        <v>0</v>
      </c>
      <c r="B6695" t="s">
        <v>2141</v>
      </c>
      <c r="C6695">
        <v>7644252</v>
      </c>
      <c r="D6695" s="2">
        <v>2958465</v>
      </c>
      <c r="E6695" s="2">
        <v>41071</v>
      </c>
      <c r="F6695" s="28">
        <v>1356.55</v>
      </c>
      <c r="G6695" t="s">
        <v>3</v>
      </c>
    </row>
    <row r="6696" spans="1:7" x14ac:dyDescent="0.25">
      <c r="A6696" t="s">
        <v>0</v>
      </c>
      <c r="B6696" t="s">
        <v>2141</v>
      </c>
      <c r="C6696">
        <v>7644683</v>
      </c>
      <c r="D6696" s="2">
        <v>2958465</v>
      </c>
      <c r="E6696" s="2">
        <v>41071</v>
      </c>
      <c r="F6696" s="28">
        <v>152.75</v>
      </c>
      <c r="G6696" t="s">
        <v>2</v>
      </c>
    </row>
    <row r="6697" spans="1:7" x14ac:dyDescent="0.25">
      <c r="A6697" t="s">
        <v>0</v>
      </c>
      <c r="B6697" t="s">
        <v>2141</v>
      </c>
      <c r="C6697">
        <v>7644684</v>
      </c>
      <c r="D6697" s="2">
        <v>2958465</v>
      </c>
      <c r="E6697" s="2">
        <v>41071</v>
      </c>
      <c r="F6697" s="28">
        <v>152.75</v>
      </c>
      <c r="G6697" t="s">
        <v>2</v>
      </c>
    </row>
    <row r="6698" spans="1:7" x14ac:dyDescent="0.25">
      <c r="A6698" t="s">
        <v>0</v>
      </c>
      <c r="B6698" t="s">
        <v>2141</v>
      </c>
      <c r="C6698">
        <v>7644752</v>
      </c>
      <c r="D6698" s="2">
        <v>2958465</v>
      </c>
      <c r="E6698" s="2">
        <v>41071</v>
      </c>
      <c r="F6698" s="28">
        <v>1240.2</v>
      </c>
      <c r="G6698" t="s">
        <v>3</v>
      </c>
    </row>
    <row r="6699" spans="1:7" x14ac:dyDescent="0.25">
      <c r="A6699" t="s">
        <v>0</v>
      </c>
      <c r="B6699" t="s">
        <v>2141</v>
      </c>
      <c r="C6699">
        <v>7645183</v>
      </c>
      <c r="D6699" s="2">
        <v>2958465</v>
      </c>
      <c r="E6699" s="2">
        <v>41071</v>
      </c>
      <c r="F6699" s="28">
        <v>167.05</v>
      </c>
      <c r="G6699" t="s">
        <v>2</v>
      </c>
    </row>
    <row r="6700" spans="1:7" x14ac:dyDescent="0.25">
      <c r="A6700" t="s">
        <v>0</v>
      </c>
      <c r="B6700" t="s">
        <v>2141</v>
      </c>
      <c r="C6700">
        <v>7645184</v>
      </c>
      <c r="D6700" s="2">
        <v>2958465</v>
      </c>
      <c r="E6700" s="2">
        <v>41071</v>
      </c>
      <c r="F6700" s="28">
        <v>167.05</v>
      </c>
      <c r="G6700" t="s">
        <v>2</v>
      </c>
    </row>
    <row r="6701" spans="1:7" x14ac:dyDescent="0.25">
      <c r="A6701" t="s">
        <v>0</v>
      </c>
      <c r="B6701" t="s">
        <v>2141</v>
      </c>
      <c r="C6701">
        <v>7645233</v>
      </c>
      <c r="D6701" s="2">
        <v>2958465</v>
      </c>
      <c r="E6701" s="2">
        <v>41071</v>
      </c>
      <c r="F6701" s="28">
        <v>809.25</v>
      </c>
      <c r="G6701" t="s">
        <v>2</v>
      </c>
    </row>
    <row r="6702" spans="1:7" x14ac:dyDescent="0.25">
      <c r="A6702" t="s">
        <v>0</v>
      </c>
      <c r="B6702" t="s">
        <v>2141</v>
      </c>
      <c r="C6702">
        <v>7645234</v>
      </c>
      <c r="D6702" s="2">
        <v>2958465</v>
      </c>
      <c r="E6702" s="2">
        <v>41071</v>
      </c>
      <c r="F6702" s="28">
        <v>809.25</v>
      </c>
      <c r="G6702" t="s">
        <v>2</v>
      </c>
    </row>
    <row r="6703" spans="1:7" x14ac:dyDescent="0.25">
      <c r="A6703" t="s">
        <v>0</v>
      </c>
      <c r="B6703" t="s">
        <v>2141</v>
      </c>
      <c r="C6703">
        <v>7645242</v>
      </c>
      <c r="D6703" s="2">
        <v>2958465</v>
      </c>
      <c r="E6703" s="2">
        <v>41071</v>
      </c>
      <c r="F6703" s="28">
        <v>1592.5</v>
      </c>
      <c r="G6703" t="s">
        <v>3</v>
      </c>
    </row>
    <row r="6704" spans="1:7" x14ac:dyDescent="0.25">
      <c r="A6704" t="s">
        <v>0</v>
      </c>
      <c r="B6704" t="s">
        <v>2141</v>
      </c>
      <c r="C6704">
        <v>7645251</v>
      </c>
      <c r="D6704" s="2">
        <v>2958465</v>
      </c>
      <c r="E6704" s="2">
        <v>41071</v>
      </c>
      <c r="F6704" s="28">
        <v>1203.1500000000001</v>
      </c>
      <c r="G6704" t="s">
        <v>3</v>
      </c>
    </row>
    <row r="6705" spans="1:7" x14ac:dyDescent="0.25">
      <c r="A6705" t="s">
        <v>0</v>
      </c>
      <c r="B6705" t="s">
        <v>2141</v>
      </c>
      <c r="C6705">
        <v>7645683</v>
      </c>
      <c r="D6705" s="2">
        <v>2958465</v>
      </c>
      <c r="E6705" s="2">
        <v>41071</v>
      </c>
      <c r="F6705" s="28">
        <v>153.4</v>
      </c>
      <c r="G6705" t="s">
        <v>2</v>
      </c>
    </row>
    <row r="6706" spans="1:7" x14ac:dyDescent="0.25">
      <c r="A6706" t="s">
        <v>0</v>
      </c>
      <c r="B6706" t="s">
        <v>2141</v>
      </c>
      <c r="C6706">
        <v>7645684</v>
      </c>
      <c r="D6706" s="2">
        <v>2958465</v>
      </c>
      <c r="E6706" s="2">
        <v>41071</v>
      </c>
      <c r="F6706" s="28">
        <v>153.4</v>
      </c>
      <c r="G6706" t="s">
        <v>2</v>
      </c>
    </row>
    <row r="6707" spans="1:7" x14ac:dyDescent="0.25">
      <c r="A6707" t="s">
        <v>0</v>
      </c>
      <c r="B6707" t="s">
        <v>2141</v>
      </c>
      <c r="C6707">
        <v>7645733</v>
      </c>
      <c r="D6707" s="2">
        <v>2958465</v>
      </c>
      <c r="E6707" s="2">
        <v>41071</v>
      </c>
      <c r="F6707" s="28">
        <v>741</v>
      </c>
      <c r="G6707" t="s">
        <v>2</v>
      </c>
    </row>
    <row r="6708" spans="1:7" x14ac:dyDescent="0.25">
      <c r="A6708" t="s">
        <v>0</v>
      </c>
      <c r="B6708" t="s">
        <v>2141</v>
      </c>
      <c r="C6708">
        <v>7645734</v>
      </c>
      <c r="D6708" s="2">
        <v>2958465</v>
      </c>
      <c r="E6708" s="2">
        <v>41071</v>
      </c>
      <c r="F6708" s="28">
        <v>741</v>
      </c>
      <c r="G6708" t="s">
        <v>2</v>
      </c>
    </row>
    <row r="6709" spans="1:7" x14ac:dyDescent="0.25">
      <c r="A6709" t="s">
        <v>0</v>
      </c>
      <c r="B6709" t="s">
        <v>2141</v>
      </c>
      <c r="C6709">
        <v>7645742</v>
      </c>
      <c r="D6709" s="2">
        <v>2958465</v>
      </c>
      <c r="E6709" s="2">
        <v>41071</v>
      </c>
      <c r="F6709" s="28">
        <v>1456</v>
      </c>
      <c r="G6709" t="s">
        <v>3</v>
      </c>
    </row>
    <row r="6710" spans="1:7" x14ac:dyDescent="0.25">
      <c r="A6710" t="s">
        <v>0</v>
      </c>
      <c r="B6710" t="s">
        <v>2141</v>
      </c>
      <c r="C6710">
        <v>7645751</v>
      </c>
      <c r="D6710" s="2">
        <v>2958465</v>
      </c>
      <c r="E6710" s="2">
        <v>41071</v>
      </c>
      <c r="F6710" s="28">
        <v>1100.45</v>
      </c>
      <c r="G6710" t="s">
        <v>3</v>
      </c>
    </row>
    <row r="6711" spans="1:7" x14ac:dyDescent="0.25">
      <c r="A6711" t="s">
        <v>0</v>
      </c>
      <c r="B6711" t="s">
        <v>2141</v>
      </c>
      <c r="C6711">
        <v>7648000</v>
      </c>
      <c r="D6711" s="2">
        <v>2958465</v>
      </c>
      <c r="E6711" s="2">
        <v>44305</v>
      </c>
      <c r="F6711" s="28">
        <v>229</v>
      </c>
      <c r="G6711" t="s">
        <v>18</v>
      </c>
    </row>
    <row r="6712" spans="1:7" x14ac:dyDescent="0.25">
      <c r="A6712" t="s">
        <v>0</v>
      </c>
      <c r="B6712" t="s">
        <v>2141</v>
      </c>
      <c r="C6712">
        <v>7648400</v>
      </c>
      <c r="D6712" s="2">
        <v>2958465</v>
      </c>
      <c r="E6712" s="2">
        <v>44305</v>
      </c>
      <c r="F6712" s="28">
        <v>233</v>
      </c>
      <c r="G6712" t="s">
        <v>18</v>
      </c>
    </row>
    <row r="6713" spans="1:7" x14ac:dyDescent="0.25">
      <c r="A6713" t="s">
        <v>0</v>
      </c>
      <c r="B6713" t="s">
        <v>2141</v>
      </c>
      <c r="C6713">
        <v>7648401</v>
      </c>
      <c r="D6713" s="2">
        <v>2958465</v>
      </c>
      <c r="E6713" s="2">
        <v>44305</v>
      </c>
      <c r="F6713" s="28">
        <v>233</v>
      </c>
      <c r="G6713" t="s">
        <v>18</v>
      </c>
    </row>
    <row r="6714" spans="1:7" x14ac:dyDescent="0.25">
      <c r="A6714" t="s">
        <v>0</v>
      </c>
      <c r="B6714" t="s">
        <v>2141</v>
      </c>
      <c r="C6714">
        <v>7651000</v>
      </c>
      <c r="D6714" s="2">
        <v>2958465</v>
      </c>
      <c r="E6714" s="2">
        <v>45783</v>
      </c>
      <c r="F6714" s="28">
        <v>154</v>
      </c>
      <c r="G6714" t="s">
        <v>18</v>
      </c>
    </row>
    <row r="6715" spans="1:7" x14ac:dyDescent="0.25">
      <c r="A6715" t="s">
        <v>0</v>
      </c>
      <c r="B6715" t="s">
        <v>2141</v>
      </c>
      <c r="C6715">
        <v>7651173</v>
      </c>
      <c r="D6715" s="2">
        <v>2958465</v>
      </c>
      <c r="E6715" s="2">
        <v>44713</v>
      </c>
      <c r="F6715" s="28">
        <v>101.4</v>
      </c>
      <c r="G6715" t="s">
        <v>2</v>
      </c>
    </row>
    <row r="6716" spans="1:7" x14ac:dyDescent="0.25">
      <c r="A6716" t="s">
        <v>0</v>
      </c>
      <c r="B6716" t="s">
        <v>2141</v>
      </c>
      <c r="C6716">
        <v>7651175</v>
      </c>
      <c r="D6716" s="2">
        <v>2958465</v>
      </c>
      <c r="E6716" s="2">
        <v>44713</v>
      </c>
      <c r="F6716" s="28">
        <v>101.4</v>
      </c>
      <c r="G6716" t="s">
        <v>2</v>
      </c>
    </row>
    <row r="6717" spans="1:7" x14ac:dyDescent="0.25">
      <c r="A6717" t="s">
        <v>0</v>
      </c>
      <c r="B6717" t="s">
        <v>2141</v>
      </c>
      <c r="C6717">
        <v>7651183</v>
      </c>
      <c r="D6717" s="2">
        <v>2958465</v>
      </c>
      <c r="E6717" s="2">
        <v>44713</v>
      </c>
      <c r="F6717" s="28">
        <v>195</v>
      </c>
      <c r="G6717" t="s">
        <v>2</v>
      </c>
    </row>
    <row r="6718" spans="1:7" x14ac:dyDescent="0.25">
      <c r="A6718" t="s">
        <v>0</v>
      </c>
      <c r="B6718" t="s">
        <v>2141</v>
      </c>
      <c r="C6718">
        <v>7651184</v>
      </c>
      <c r="D6718" s="2">
        <v>2958465</v>
      </c>
      <c r="E6718" s="2">
        <v>44713</v>
      </c>
      <c r="F6718" s="28">
        <v>195</v>
      </c>
      <c r="G6718" t="s">
        <v>2</v>
      </c>
    </row>
    <row r="6719" spans="1:7" x14ac:dyDescent="0.25">
      <c r="A6719" t="s">
        <v>0</v>
      </c>
      <c r="B6719" t="s">
        <v>2141</v>
      </c>
      <c r="C6719">
        <v>7651185</v>
      </c>
      <c r="D6719" s="2">
        <v>2958465</v>
      </c>
      <c r="E6719" s="2">
        <v>44713</v>
      </c>
      <c r="F6719" s="28">
        <v>195</v>
      </c>
      <c r="G6719" t="s">
        <v>2</v>
      </c>
    </row>
    <row r="6720" spans="1:7" x14ac:dyDescent="0.25">
      <c r="A6720" t="s">
        <v>0</v>
      </c>
      <c r="B6720" t="s">
        <v>2141</v>
      </c>
      <c r="C6720">
        <v>7651233</v>
      </c>
      <c r="D6720" s="2">
        <v>2958465</v>
      </c>
      <c r="E6720" s="2">
        <v>44713</v>
      </c>
      <c r="F6720" s="28">
        <v>947.05</v>
      </c>
      <c r="G6720" t="s">
        <v>2</v>
      </c>
    </row>
    <row r="6721" spans="1:7" x14ac:dyDescent="0.25">
      <c r="A6721" t="s">
        <v>0</v>
      </c>
      <c r="B6721" t="s">
        <v>2141</v>
      </c>
      <c r="C6721">
        <v>7651234</v>
      </c>
      <c r="D6721" s="2">
        <v>2958465</v>
      </c>
      <c r="E6721" s="2">
        <v>44713</v>
      </c>
      <c r="F6721" s="28">
        <v>947.05</v>
      </c>
      <c r="G6721" t="s">
        <v>2</v>
      </c>
    </row>
    <row r="6722" spans="1:7" x14ac:dyDescent="0.25">
      <c r="A6722" t="s">
        <v>0</v>
      </c>
      <c r="B6722" t="s">
        <v>2141</v>
      </c>
      <c r="C6722">
        <v>7651263</v>
      </c>
      <c r="D6722" s="2">
        <v>2958465</v>
      </c>
      <c r="E6722" s="2">
        <v>44713</v>
      </c>
      <c r="F6722" s="28">
        <v>3736.2</v>
      </c>
      <c r="G6722" t="s">
        <v>3</v>
      </c>
    </row>
    <row r="6723" spans="1:7" x14ac:dyDescent="0.25">
      <c r="A6723" t="s">
        <v>0</v>
      </c>
      <c r="B6723" t="s">
        <v>2141</v>
      </c>
      <c r="C6723">
        <v>7651265</v>
      </c>
      <c r="D6723" s="2">
        <v>2958465</v>
      </c>
      <c r="E6723" s="2">
        <v>44713</v>
      </c>
      <c r="F6723" s="28">
        <v>3736.2</v>
      </c>
      <c r="G6723" t="s">
        <v>3</v>
      </c>
    </row>
    <row r="6724" spans="1:7" x14ac:dyDescent="0.25">
      <c r="A6724" t="s">
        <v>0</v>
      </c>
      <c r="B6724" t="s">
        <v>2141</v>
      </c>
      <c r="C6724">
        <v>7651400</v>
      </c>
      <c r="D6724" s="2">
        <v>2958465</v>
      </c>
      <c r="E6724" s="2">
        <v>45783</v>
      </c>
      <c r="F6724" s="28">
        <v>158</v>
      </c>
      <c r="G6724" t="s">
        <v>18</v>
      </c>
    </row>
    <row r="6725" spans="1:7" x14ac:dyDescent="0.25">
      <c r="A6725" t="s">
        <v>0</v>
      </c>
      <c r="B6725" t="s">
        <v>2141</v>
      </c>
      <c r="C6725">
        <v>7651401</v>
      </c>
      <c r="D6725" s="2">
        <v>2958465</v>
      </c>
      <c r="E6725" s="2">
        <v>45783</v>
      </c>
      <c r="F6725" s="28">
        <v>158</v>
      </c>
      <c r="G6725" t="s">
        <v>18</v>
      </c>
    </row>
    <row r="6726" spans="1:7" x14ac:dyDescent="0.25">
      <c r="A6726" t="s">
        <v>0</v>
      </c>
      <c r="B6726" t="s">
        <v>2141</v>
      </c>
      <c r="C6726">
        <v>7651673</v>
      </c>
      <c r="D6726" s="2">
        <v>2958465</v>
      </c>
      <c r="E6726" s="2">
        <v>43344</v>
      </c>
      <c r="F6726" s="28">
        <v>70.849999999999994</v>
      </c>
      <c r="G6726" t="s">
        <v>2</v>
      </c>
    </row>
    <row r="6727" spans="1:7" x14ac:dyDescent="0.25">
      <c r="A6727" t="s">
        <v>0</v>
      </c>
      <c r="B6727" t="s">
        <v>2141</v>
      </c>
      <c r="C6727">
        <v>7651675</v>
      </c>
      <c r="D6727" s="2">
        <v>2958465</v>
      </c>
      <c r="E6727" s="2">
        <v>43344</v>
      </c>
      <c r="F6727" s="28">
        <v>70.849999999999994</v>
      </c>
      <c r="G6727" t="s">
        <v>2</v>
      </c>
    </row>
    <row r="6728" spans="1:7" x14ac:dyDescent="0.25">
      <c r="A6728" t="s">
        <v>0</v>
      </c>
      <c r="B6728" t="s">
        <v>2141</v>
      </c>
      <c r="C6728">
        <v>7651683</v>
      </c>
      <c r="D6728" s="2">
        <v>2958465</v>
      </c>
      <c r="E6728" s="2">
        <v>43344</v>
      </c>
      <c r="F6728" s="28">
        <v>135.19999999999999</v>
      </c>
      <c r="G6728" t="s">
        <v>2</v>
      </c>
    </row>
    <row r="6729" spans="1:7" x14ac:dyDescent="0.25">
      <c r="A6729" t="s">
        <v>0</v>
      </c>
      <c r="B6729" t="s">
        <v>2141</v>
      </c>
      <c r="C6729">
        <v>7651684</v>
      </c>
      <c r="D6729" s="2">
        <v>2958465</v>
      </c>
      <c r="E6729" s="2">
        <v>43344</v>
      </c>
      <c r="F6729" s="28">
        <v>135.19999999999999</v>
      </c>
      <c r="G6729" t="s">
        <v>2</v>
      </c>
    </row>
    <row r="6730" spans="1:7" x14ac:dyDescent="0.25">
      <c r="A6730" t="s">
        <v>0</v>
      </c>
      <c r="B6730" t="s">
        <v>2141</v>
      </c>
      <c r="C6730">
        <v>7651685</v>
      </c>
      <c r="D6730" s="2">
        <v>2958465</v>
      </c>
      <c r="E6730" s="2">
        <v>43344</v>
      </c>
      <c r="F6730" s="28">
        <v>135.19999999999999</v>
      </c>
      <c r="G6730" t="s">
        <v>2</v>
      </c>
    </row>
    <row r="6731" spans="1:7" x14ac:dyDescent="0.25">
      <c r="A6731" t="s">
        <v>0</v>
      </c>
      <c r="B6731" t="s">
        <v>2141</v>
      </c>
      <c r="C6731">
        <v>7651733</v>
      </c>
      <c r="D6731" s="2">
        <v>2958465</v>
      </c>
      <c r="E6731" s="2">
        <v>43344</v>
      </c>
      <c r="F6731" s="28">
        <v>648.04999999999995</v>
      </c>
      <c r="G6731" t="s">
        <v>2</v>
      </c>
    </row>
    <row r="6732" spans="1:7" x14ac:dyDescent="0.25">
      <c r="A6732" t="s">
        <v>0</v>
      </c>
      <c r="B6732" t="s">
        <v>2141</v>
      </c>
      <c r="C6732">
        <v>7651734</v>
      </c>
      <c r="D6732" s="2">
        <v>2958465</v>
      </c>
      <c r="E6732" s="2">
        <v>43344</v>
      </c>
      <c r="F6732" s="28">
        <v>648.04999999999995</v>
      </c>
      <c r="G6732" t="s">
        <v>2</v>
      </c>
    </row>
    <row r="6733" spans="1:7" x14ac:dyDescent="0.25">
      <c r="A6733" t="s">
        <v>0</v>
      </c>
      <c r="B6733" t="s">
        <v>2141</v>
      </c>
      <c r="C6733">
        <v>7651765</v>
      </c>
      <c r="D6733" s="2">
        <v>2958465</v>
      </c>
      <c r="E6733" s="2">
        <v>43344</v>
      </c>
      <c r="F6733" s="28">
        <v>2539.5500000000002</v>
      </c>
      <c r="G6733" t="s">
        <v>3</v>
      </c>
    </row>
    <row r="6734" spans="1:7" x14ac:dyDescent="0.25">
      <c r="A6734" t="s">
        <v>0</v>
      </c>
      <c r="B6734" t="s">
        <v>2141</v>
      </c>
      <c r="C6734">
        <v>7652000</v>
      </c>
      <c r="D6734" s="2">
        <v>2958465</v>
      </c>
      <c r="E6734" s="2">
        <v>45783</v>
      </c>
      <c r="F6734" s="28">
        <v>154</v>
      </c>
      <c r="G6734" t="s">
        <v>18</v>
      </c>
    </row>
    <row r="6735" spans="1:7" x14ac:dyDescent="0.25">
      <c r="A6735" t="s">
        <v>0</v>
      </c>
      <c r="B6735" t="s">
        <v>2141</v>
      </c>
      <c r="C6735">
        <v>7652173</v>
      </c>
      <c r="D6735" s="2">
        <v>2958465</v>
      </c>
      <c r="E6735" s="2">
        <v>44713</v>
      </c>
      <c r="F6735" s="28">
        <v>101.4</v>
      </c>
      <c r="G6735" t="s">
        <v>2</v>
      </c>
    </row>
    <row r="6736" spans="1:7" x14ac:dyDescent="0.25">
      <c r="A6736" t="s">
        <v>0</v>
      </c>
      <c r="B6736" t="s">
        <v>2141</v>
      </c>
      <c r="C6736">
        <v>7652175</v>
      </c>
      <c r="D6736" s="2">
        <v>2958465</v>
      </c>
      <c r="E6736" s="2">
        <v>44713</v>
      </c>
      <c r="F6736" s="28">
        <v>101.4</v>
      </c>
      <c r="G6736" t="s">
        <v>2</v>
      </c>
    </row>
    <row r="6737" spans="1:7" x14ac:dyDescent="0.25">
      <c r="A6737" t="s">
        <v>0</v>
      </c>
      <c r="B6737" t="s">
        <v>2141</v>
      </c>
      <c r="C6737">
        <v>7652183</v>
      </c>
      <c r="D6737" s="2">
        <v>2958465</v>
      </c>
      <c r="E6737" s="2">
        <v>44713</v>
      </c>
      <c r="F6737" s="28">
        <v>195</v>
      </c>
      <c r="G6737" t="s">
        <v>2</v>
      </c>
    </row>
    <row r="6738" spans="1:7" x14ac:dyDescent="0.25">
      <c r="A6738" t="s">
        <v>0</v>
      </c>
      <c r="B6738" t="s">
        <v>2141</v>
      </c>
      <c r="C6738">
        <v>7652184</v>
      </c>
      <c r="D6738" s="2">
        <v>2958465</v>
      </c>
      <c r="E6738" s="2">
        <v>44713</v>
      </c>
      <c r="F6738" s="28">
        <v>195</v>
      </c>
      <c r="G6738" t="s">
        <v>2</v>
      </c>
    </row>
    <row r="6739" spans="1:7" x14ac:dyDescent="0.25">
      <c r="A6739" t="s">
        <v>0</v>
      </c>
      <c r="B6739" t="s">
        <v>2141</v>
      </c>
      <c r="C6739">
        <v>7652185</v>
      </c>
      <c r="D6739" s="2">
        <v>2958465</v>
      </c>
      <c r="E6739" s="2">
        <v>44713</v>
      </c>
      <c r="F6739" s="28">
        <v>195</v>
      </c>
      <c r="G6739" t="s">
        <v>2</v>
      </c>
    </row>
    <row r="6740" spans="1:7" x14ac:dyDescent="0.25">
      <c r="A6740" t="s">
        <v>0</v>
      </c>
      <c r="B6740" t="s">
        <v>2141</v>
      </c>
      <c r="C6740">
        <v>7652233</v>
      </c>
      <c r="D6740" s="2">
        <v>2958465</v>
      </c>
      <c r="E6740" s="2">
        <v>44713</v>
      </c>
      <c r="F6740" s="28">
        <v>947.05</v>
      </c>
      <c r="G6740" t="s">
        <v>2</v>
      </c>
    </row>
    <row r="6741" spans="1:7" x14ac:dyDescent="0.25">
      <c r="A6741" t="s">
        <v>0</v>
      </c>
      <c r="B6741" t="s">
        <v>2141</v>
      </c>
      <c r="C6741">
        <v>7652234</v>
      </c>
      <c r="D6741" s="2">
        <v>2958465</v>
      </c>
      <c r="E6741" s="2">
        <v>44713</v>
      </c>
      <c r="F6741" s="28">
        <v>947.05</v>
      </c>
      <c r="G6741" t="s">
        <v>2</v>
      </c>
    </row>
    <row r="6742" spans="1:7" x14ac:dyDescent="0.25">
      <c r="A6742" t="s">
        <v>0</v>
      </c>
      <c r="B6742" t="s">
        <v>2141</v>
      </c>
      <c r="C6742">
        <v>7652263</v>
      </c>
      <c r="D6742" s="2">
        <v>2958465</v>
      </c>
      <c r="E6742" s="2">
        <v>44713</v>
      </c>
      <c r="F6742" s="28">
        <v>3736.2</v>
      </c>
      <c r="G6742" t="s">
        <v>3</v>
      </c>
    </row>
    <row r="6743" spans="1:7" x14ac:dyDescent="0.25">
      <c r="A6743" t="s">
        <v>0</v>
      </c>
      <c r="B6743" t="s">
        <v>2141</v>
      </c>
      <c r="C6743">
        <v>7652265</v>
      </c>
      <c r="D6743" s="2">
        <v>2958465</v>
      </c>
      <c r="E6743" s="2">
        <v>44713</v>
      </c>
      <c r="F6743" s="28">
        <v>3736.2</v>
      </c>
      <c r="G6743" t="s">
        <v>3</v>
      </c>
    </row>
    <row r="6744" spans="1:7" x14ac:dyDescent="0.25">
      <c r="A6744" t="s">
        <v>0</v>
      </c>
      <c r="B6744" t="s">
        <v>2141</v>
      </c>
      <c r="C6744">
        <v>7652400</v>
      </c>
      <c r="D6744" s="2">
        <v>2958465</v>
      </c>
      <c r="E6744" s="2">
        <v>45783</v>
      </c>
      <c r="F6744" s="28">
        <v>158</v>
      </c>
      <c r="G6744" t="s">
        <v>18</v>
      </c>
    </row>
    <row r="6745" spans="1:7" x14ac:dyDescent="0.25">
      <c r="A6745" t="s">
        <v>0</v>
      </c>
      <c r="B6745" t="s">
        <v>2141</v>
      </c>
      <c r="C6745">
        <v>7652401</v>
      </c>
      <c r="D6745" s="2">
        <v>2958465</v>
      </c>
      <c r="E6745" s="2">
        <v>45783</v>
      </c>
      <c r="F6745" s="28">
        <v>158</v>
      </c>
      <c r="G6745" t="s">
        <v>18</v>
      </c>
    </row>
    <row r="6746" spans="1:7" x14ac:dyDescent="0.25">
      <c r="A6746" t="s">
        <v>0</v>
      </c>
      <c r="B6746" t="s">
        <v>2141</v>
      </c>
      <c r="C6746">
        <v>7652673</v>
      </c>
      <c r="D6746" s="2">
        <v>2958465</v>
      </c>
      <c r="E6746" s="2">
        <v>43344</v>
      </c>
      <c r="F6746" s="28">
        <v>70.849999999999994</v>
      </c>
      <c r="G6746" t="s">
        <v>2</v>
      </c>
    </row>
    <row r="6747" spans="1:7" x14ac:dyDescent="0.25">
      <c r="A6747" t="s">
        <v>0</v>
      </c>
      <c r="B6747" t="s">
        <v>2141</v>
      </c>
      <c r="C6747">
        <v>7652675</v>
      </c>
      <c r="D6747" s="2">
        <v>2958465</v>
      </c>
      <c r="E6747" s="2">
        <v>43344</v>
      </c>
      <c r="F6747" s="28">
        <v>70.849999999999994</v>
      </c>
      <c r="G6747" t="s">
        <v>2</v>
      </c>
    </row>
    <row r="6748" spans="1:7" x14ac:dyDescent="0.25">
      <c r="A6748" t="s">
        <v>0</v>
      </c>
      <c r="B6748" t="s">
        <v>2141</v>
      </c>
      <c r="C6748">
        <v>7652683</v>
      </c>
      <c r="D6748" s="2">
        <v>2958465</v>
      </c>
      <c r="E6748" s="2">
        <v>43344</v>
      </c>
      <c r="F6748" s="28">
        <v>135.19999999999999</v>
      </c>
      <c r="G6748" t="s">
        <v>2</v>
      </c>
    </row>
    <row r="6749" spans="1:7" x14ac:dyDescent="0.25">
      <c r="A6749" t="s">
        <v>0</v>
      </c>
      <c r="B6749" t="s">
        <v>2141</v>
      </c>
      <c r="C6749">
        <v>7652684</v>
      </c>
      <c r="D6749" s="2">
        <v>2958465</v>
      </c>
      <c r="E6749" s="2">
        <v>43344</v>
      </c>
      <c r="F6749" s="28">
        <v>135.19999999999999</v>
      </c>
      <c r="G6749" t="s">
        <v>2</v>
      </c>
    </row>
    <row r="6750" spans="1:7" x14ac:dyDescent="0.25">
      <c r="A6750" t="s">
        <v>0</v>
      </c>
      <c r="B6750" t="s">
        <v>2141</v>
      </c>
      <c r="C6750">
        <v>7652685</v>
      </c>
      <c r="D6750" s="2">
        <v>2958465</v>
      </c>
      <c r="E6750" s="2">
        <v>43344</v>
      </c>
      <c r="F6750" s="28">
        <v>135.19999999999999</v>
      </c>
      <c r="G6750" t="s">
        <v>2</v>
      </c>
    </row>
    <row r="6751" spans="1:7" x14ac:dyDescent="0.25">
      <c r="A6751" t="s">
        <v>0</v>
      </c>
      <c r="B6751" t="s">
        <v>2141</v>
      </c>
      <c r="C6751">
        <v>7652733</v>
      </c>
      <c r="D6751" s="2">
        <v>2958465</v>
      </c>
      <c r="E6751" s="2">
        <v>43344</v>
      </c>
      <c r="F6751" s="28">
        <v>648.04999999999995</v>
      </c>
      <c r="G6751" t="s">
        <v>2</v>
      </c>
    </row>
    <row r="6752" spans="1:7" x14ac:dyDescent="0.25">
      <c r="A6752" t="s">
        <v>0</v>
      </c>
      <c r="B6752" t="s">
        <v>2141</v>
      </c>
      <c r="C6752">
        <v>7652734</v>
      </c>
      <c r="D6752" s="2">
        <v>2958465</v>
      </c>
      <c r="E6752" s="2">
        <v>43344</v>
      </c>
      <c r="F6752" s="28">
        <v>648.04999999999995</v>
      </c>
      <c r="G6752" t="s">
        <v>2</v>
      </c>
    </row>
    <row r="6753" spans="1:7" x14ac:dyDescent="0.25">
      <c r="A6753" t="s">
        <v>0</v>
      </c>
      <c r="B6753" t="s">
        <v>2141</v>
      </c>
      <c r="C6753">
        <v>7652765</v>
      </c>
      <c r="D6753" s="2">
        <v>2958465</v>
      </c>
      <c r="E6753" s="2">
        <v>43344</v>
      </c>
      <c r="F6753" s="28">
        <v>2539.5500000000002</v>
      </c>
      <c r="G6753" t="s">
        <v>3</v>
      </c>
    </row>
    <row r="6754" spans="1:7" x14ac:dyDescent="0.25">
      <c r="A6754" t="s">
        <v>0</v>
      </c>
      <c r="B6754" t="s">
        <v>2141</v>
      </c>
      <c r="C6754">
        <v>7653000</v>
      </c>
      <c r="D6754" s="2">
        <v>2958465</v>
      </c>
      <c r="E6754" s="2">
        <v>45783</v>
      </c>
      <c r="F6754" s="28">
        <v>154</v>
      </c>
      <c r="G6754" t="s">
        <v>18</v>
      </c>
    </row>
    <row r="6755" spans="1:7" x14ac:dyDescent="0.25">
      <c r="A6755" t="s">
        <v>0</v>
      </c>
      <c r="B6755" t="s">
        <v>2141</v>
      </c>
      <c r="C6755">
        <v>7653173</v>
      </c>
      <c r="D6755" s="2">
        <v>2958465</v>
      </c>
      <c r="E6755" s="2">
        <v>44713</v>
      </c>
      <c r="F6755" s="28">
        <v>101.4</v>
      </c>
      <c r="G6755" t="s">
        <v>2</v>
      </c>
    </row>
    <row r="6756" spans="1:7" x14ac:dyDescent="0.25">
      <c r="A6756" t="s">
        <v>0</v>
      </c>
      <c r="B6756" t="s">
        <v>2141</v>
      </c>
      <c r="C6756">
        <v>7653175</v>
      </c>
      <c r="D6756" s="2">
        <v>2958465</v>
      </c>
      <c r="E6756" s="2">
        <v>44713</v>
      </c>
      <c r="F6756" s="28">
        <v>101.4</v>
      </c>
      <c r="G6756" t="s">
        <v>2</v>
      </c>
    </row>
    <row r="6757" spans="1:7" x14ac:dyDescent="0.25">
      <c r="A6757" t="s">
        <v>0</v>
      </c>
      <c r="B6757" t="s">
        <v>2141</v>
      </c>
      <c r="C6757">
        <v>7653183</v>
      </c>
      <c r="D6757" s="2">
        <v>2958465</v>
      </c>
      <c r="E6757" s="2">
        <v>44713</v>
      </c>
      <c r="F6757" s="28">
        <v>195</v>
      </c>
      <c r="G6757" t="s">
        <v>2</v>
      </c>
    </row>
    <row r="6758" spans="1:7" x14ac:dyDescent="0.25">
      <c r="A6758" t="s">
        <v>0</v>
      </c>
      <c r="B6758" t="s">
        <v>2141</v>
      </c>
      <c r="C6758">
        <v>7653184</v>
      </c>
      <c r="D6758" s="2">
        <v>2958465</v>
      </c>
      <c r="E6758" s="2">
        <v>44713</v>
      </c>
      <c r="F6758" s="28">
        <v>195</v>
      </c>
      <c r="G6758" t="s">
        <v>2</v>
      </c>
    </row>
    <row r="6759" spans="1:7" x14ac:dyDescent="0.25">
      <c r="A6759" t="s">
        <v>0</v>
      </c>
      <c r="B6759" t="s">
        <v>2141</v>
      </c>
      <c r="C6759">
        <v>7653185</v>
      </c>
      <c r="D6759" s="2">
        <v>2958465</v>
      </c>
      <c r="E6759" s="2">
        <v>44713</v>
      </c>
      <c r="F6759" s="28">
        <v>195</v>
      </c>
      <c r="G6759" t="s">
        <v>2</v>
      </c>
    </row>
    <row r="6760" spans="1:7" x14ac:dyDescent="0.25">
      <c r="A6760" t="s">
        <v>0</v>
      </c>
      <c r="B6760" t="s">
        <v>2141</v>
      </c>
      <c r="C6760">
        <v>7653233</v>
      </c>
      <c r="D6760" s="2">
        <v>2958465</v>
      </c>
      <c r="E6760" s="2">
        <v>44713</v>
      </c>
      <c r="F6760" s="28">
        <v>947.05</v>
      </c>
      <c r="G6760" t="s">
        <v>2</v>
      </c>
    </row>
    <row r="6761" spans="1:7" x14ac:dyDescent="0.25">
      <c r="A6761" t="s">
        <v>0</v>
      </c>
      <c r="B6761" t="s">
        <v>2141</v>
      </c>
      <c r="C6761">
        <v>7653234</v>
      </c>
      <c r="D6761" s="2">
        <v>2958465</v>
      </c>
      <c r="E6761" s="2">
        <v>44713</v>
      </c>
      <c r="F6761" s="28">
        <v>947.05</v>
      </c>
      <c r="G6761" t="s">
        <v>2</v>
      </c>
    </row>
    <row r="6762" spans="1:7" x14ac:dyDescent="0.25">
      <c r="A6762" t="s">
        <v>0</v>
      </c>
      <c r="B6762" t="s">
        <v>2141</v>
      </c>
      <c r="C6762">
        <v>7653263</v>
      </c>
      <c r="D6762" s="2">
        <v>2958465</v>
      </c>
      <c r="E6762" s="2">
        <v>44713</v>
      </c>
      <c r="F6762" s="28">
        <v>3736.2</v>
      </c>
      <c r="G6762" t="s">
        <v>3</v>
      </c>
    </row>
    <row r="6763" spans="1:7" x14ac:dyDescent="0.25">
      <c r="A6763" t="s">
        <v>0</v>
      </c>
      <c r="B6763" t="s">
        <v>2141</v>
      </c>
      <c r="C6763">
        <v>7653265</v>
      </c>
      <c r="D6763" s="2">
        <v>2958465</v>
      </c>
      <c r="E6763" s="2">
        <v>44713</v>
      </c>
      <c r="F6763" s="28">
        <v>3736.2</v>
      </c>
      <c r="G6763" t="s">
        <v>3</v>
      </c>
    </row>
    <row r="6764" spans="1:7" x14ac:dyDescent="0.25">
      <c r="A6764" t="s">
        <v>0</v>
      </c>
      <c r="B6764" t="s">
        <v>2141</v>
      </c>
      <c r="C6764">
        <v>7653400</v>
      </c>
      <c r="D6764" s="2">
        <v>2958465</v>
      </c>
      <c r="E6764" s="2">
        <v>45783</v>
      </c>
      <c r="F6764" s="28">
        <v>158</v>
      </c>
      <c r="G6764" t="s">
        <v>18</v>
      </c>
    </row>
    <row r="6765" spans="1:7" x14ac:dyDescent="0.25">
      <c r="A6765" t="s">
        <v>0</v>
      </c>
      <c r="B6765" t="s">
        <v>2141</v>
      </c>
      <c r="C6765">
        <v>7653401</v>
      </c>
      <c r="D6765" s="2">
        <v>2958465</v>
      </c>
      <c r="E6765" s="2">
        <v>45783</v>
      </c>
      <c r="F6765" s="28">
        <v>158</v>
      </c>
      <c r="G6765" t="s">
        <v>18</v>
      </c>
    </row>
    <row r="6766" spans="1:7" x14ac:dyDescent="0.25">
      <c r="A6766" t="s">
        <v>0</v>
      </c>
      <c r="B6766" t="s">
        <v>2141</v>
      </c>
      <c r="C6766">
        <v>7653673</v>
      </c>
      <c r="D6766" s="2">
        <v>2958465</v>
      </c>
      <c r="E6766" s="2">
        <v>43344</v>
      </c>
      <c r="F6766" s="28">
        <v>70.849999999999994</v>
      </c>
      <c r="G6766" t="s">
        <v>2</v>
      </c>
    </row>
    <row r="6767" spans="1:7" x14ac:dyDescent="0.25">
      <c r="A6767" t="s">
        <v>0</v>
      </c>
      <c r="B6767" t="s">
        <v>2141</v>
      </c>
      <c r="C6767">
        <v>7653675</v>
      </c>
      <c r="D6767" s="2">
        <v>2958465</v>
      </c>
      <c r="E6767" s="2">
        <v>43344</v>
      </c>
      <c r="F6767" s="28">
        <v>70.849999999999994</v>
      </c>
      <c r="G6767" t="s">
        <v>2</v>
      </c>
    </row>
    <row r="6768" spans="1:7" x14ac:dyDescent="0.25">
      <c r="A6768" t="s">
        <v>0</v>
      </c>
      <c r="B6768" t="s">
        <v>2141</v>
      </c>
      <c r="C6768">
        <v>7653683</v>
      </c>
      <c r="D6768" s="2">
        <v>2958465</v>
      </c>
      <c r="E6768" s="2">
        <v>43344</v>
      </c>
      <c r="F6768" s="28">
        <v>135.19999999999999</v>
      </c>
      <c r="G6768" t="s">
        <v>2</v>
      </c>
    </row>
    <row r="6769" spans="1:7" x14ac:dyDescent="0.25">
      <c r="A6769" t="s">
        <v>0</v>
      </c>
      <c r="B6769" t="s">
        <v>2141</v>
      </c>
      <c r="C6769">
        <v>7653685</v>
      </c>
      <c r="D6769" s="2">
        <v>2958465</v>
      </c>
      <c r="E6769" s="2">
        <v>43344</v>
      </c>
      <c r="F6769" s="28">
        <v>135.19999999999999</v>
      </c>
      <c r="G6769" t="s">
        <v>2</v>
      </c>
    </row>
    <row r="6770" spans="1:7" x14ac:dyDescent="0.25">
      <c r="A6770" t="s">
        <v>0</v>
      </c>
      <c r="B6770" t="s">
        <v>2141</v>
      </c>
      <c r="C6770">
        <v>7653733</v>
      </c>
      <c r="D6770" s="2">
        <v>2958465</v>
      </c>
      <c r="E6770" s="2">
        <v>43344</v>
      </c>
      <c r="F6770" s="28">
        <v>648.04999999999995</v>
      </c>
      <c r="G6770" t="s">
        <v>2</v>
      </c>
    </row>
    <row r="6771" spans="1:7" x14ac:dyDescent="0.25">
      <c r="A6771" t="s">
        <v>0</v>
      </c>
      <c r="B6771" t="s">
        <v>2141</v>
      </c>
      <c r="C6771">
        <v>7653734</v>
      </c>
      <c r="D6771" s="2">
        <v>2958465</v>
      </c>
      <c r="E6771" s="2">
        <v>43344</v>
      </c>
      <c r="F6771" s="28">
        <v>648.04999999999995</v>
      </c>
      <c r="G6771" t="s">
        <v>2</v>
      </c>
    </row>
    <row r="6772" spans="1:7" x14ac:dyDescent="0.25">
      <c r="A6772" t="s">
        <v>0</v>
      </c>
      <c r="B6772" t="s">
        <v>2141</v>
      </c>
      <c r="C6772">
        <v>7653765</v>
      </c>
      <c r="D6772" s="2">
        <v>2958465</v>
      </c>
      <c r="E6772" s="2">
        <v>43344</v>
      </c>
      <c r="F6772" s="28">
        <v>2539.5500000000002</v>
      </c>
      <c r="G6772" t="s">
        <v>3</v>
      </c>
    </row>
    <row r="6773" spans="1:7" x14ac:dyDescent="0.25">
      <c r="A6773" t="s">
        <v>0</v>
      </c>
      <c r="B6773" t="s">
        <v>2141</v>
      </c>
      <c r="C6773">
        <v>7655000</v>
      </c>
      <c r="D6773" s="2">
        <v>2958465</v>
      </c>
      <c r="E6773" s="2">
        <v>44305</v>
      </c>
      <c r="F6773" s="28">
        <v>229</v>
      </c>
      <c r="G6773" t="s">
        <v>18</v>
      </c>
    </row>
    <row r="6774" spans="1:7" x14ac:dyDescent="0.25">
      <c r="A6774" t="s">
        <v>0</v>
      </c>
      <c r="B6774" t="s">
        <v>2141</v>
      </c>
      <c r="C6774">
        <v>7655400</v>
      </c>
      <c r="D6774" s="2">
        <v>2958465</v>
      </c>
      <c r="E6774" s="2">
        <v>44305</v>
      </c>
      <c r="F6774" s="28">
        <v>233</v>
      </c>
      <c r="G6774" t="s">
        <v>18</v>
      </c>
    </row>
    <row r="6775" spans="1:7" x14ac:dyDescent="0.25">
      <c r="A6775" t="s">
        <v>0</v>
      </c>
      <c r="B6775" t="s">
        <v>2141</v>
      </c>
      <c r="C6775">
        <v>7655401</v>
      </c>
      <c r="D6775" s="2">
        <v>2958465</v>
      </c>
      <c r="E6775" s="2">
        <v>44305</v>
      </c>
      <c r="F6775" s="28">
        <v>233</v>
      </c>
      <c r="G6775" t="s">
        <v>18</v>
      </c>
    </row>
    <row r="6776" spans="1:7" x14ac:dyDescent="0.25">
      <c r="A6776" t="s">
        <v>0</v>
      </c>
      <c r="B6776" t="s">
        <v>2141</v>
      </c>
      <c r="C6776">
        <v>7656183</v>
      </c>
      <c r="D6776" s="2">
        <v>2958465</v>
      </c>
      <c r="E6776" s="2">
        <v>41071</v>
      </c>
      <c r="F6776" s="28">
        <v>182</v>
      </c>
      <c r="G6776" t="s">
        <v>2</v>
      </c>
    </row>
    <row r="6777" spans="1:7" x14ac:dyDescent="0.25">
      <c r="A6777" t="s">
        <v>0</v>
      </c>
      <c r="B6777" t="s">
        <v>2141</v>
      </c>
      <c r="C6777">
        <v>7656184</v>
      </c>
      <c r="D6777" s="2">
        <v>2958465</v>
      </c>
      <c r="E6777" s="2">
        <v>41071</v>
      </c>
      <c r="F6777" s="28">
        <v>182</v>
      </c>
      <c r="G6777" t="s">
        <v>2</v>
      </c>
    </row>
    <row r="6778" spans="1:7" x14ac:dyDescent="0.25">
      <c r="A6778" t="s">
        <v>0</v>
      </c>
      <c r="B6778" t="s">
        <v>2141</v>
      </c>
      <c r="C6778">
        <v>7656256</v>
      </c>
      <c r="D6778" s="2">
        <v>2958465</v>
      </c>
      <c r="E6778" s="2">
        <v>41071</v>
      </c>
      <c r="F6778" s="28">
        <v>2590.25</v>
      </c>
      <c r="G6778" t="s">
        <v>3</v>
      </c>
    </row>
    <row r="6779" spans="1:7" x14ac:dyDescent="0.25">
      <c r="A6779" t="s">
        <v>0</v>
      </c>
      <c r="B6779" t="s">
        <v>2141</v>
      </c>
      <c r="C6779">
        <v>7656683</v>
      </c>
      <c r="D6779" s="2">
        <v>2958465</v>
      </c>
      <c r="E6779" s="2">
        <v>41071</v>
      </c>
      <c r="F6779" s="28">
        <v>169</v>
      </c>
      <c r="G6779" t="s">
        <v>2</v>
      </c>
    </row>
    <row r="6780" spans="1:7" x14ac:dyDescent="0.25">
      <c r="A6780" t="s">
        <v>0</v>
      </c>
      <c r="B6780" t="s">
        <v>2141</v>
      </c>
      <c r="C6780">
        <v>7656684</v>
      </c>
      <c r="D6780" s="2">
        <v>2958465</v>
      </c>
      <c r="E6780" s="2">
        <v>41071</v>
      </c>
      <c r="F6780" s="28">
        <v>169</v>
      </c>
      <c r="G6780" t="s">
        <v>2</v>
      </c>
    </row>
    <row r="6781" spans="1:7" x14ac:dyDescent="0.25">
      <c r="A6781" t="s">
        <v>0</v>
      </c>
      <c r="B6781" t="s">
        <v>2141</v>
      </c>
      <c r="C6781">
        <v>7656756</v>
      </c>
      <c r="D6781" s="2">
        <v>2958465</v>
      </c>
      <c r="E6781" s="2">
        <v>41071</v>
      </c>
      <c r="F6781" s="28">
        <v>2395.25</v>
      </c>
      <c r="G6781" t="s">
        <v>3</v>
      </c>
    </row>
    <row r="6782" spans="1:7" x14ac:dyDescent="0.25">
      <c r="A6782" t="s">
        <v>0</v>
      </c>
      <c r="B6782" t="s">
        <v>2141</v>
      </c>
      <c r="C6782">
        <v>7657242</v>
      </c>
      <c r="D6782" s="2">
        <v>2958465</v>
      </c>
      <c r="E6782" s="2">
        <v>41071</v>
      </c>
      <c r="F6782" s="28">
        <v>2762.5</v>
      </c>
      <c r="G6782" t="s">
        <v>3</v>
      </c>
    </row>
    <row r="6783" spans="1:7" x14ac:dyDescent="0.25">
      <c r="A6783" t="s">
        <v>0</v>
      </c>
      <c r="B6783" t="s">
        <v>2141</v>
      </c>
      <c r="C6783">
        <v>7657742</v>
      </c>
      <c r="D6783" s="2">
        <v>2958465</v>
      </c>
      <c r="E6783" s="2">
        <v>41071</v>
      </c>
      <c r="F6783" s="28">
        <v>2372.5</v>
      </c>
      <c r="G6783" t="s">
        <v>3</v>
      </c>
    </row>
    <row r="6784" spans="1:7" x14ac:dyDescent="0.25">
      <c r="A6784" t="s">
        <v>0</v>
      </c>
      <c r="B6784" t="s">
        <v>2141</v>
      </c>
      <c r="C6784">
        <v>7658000</v>
      </c>
      <c r="D6784" s="2">
        <v>2958465</v>
      </c>
      <c r="E6784" s="2">
        <v>43344</v>
      </c>
      <c r="F6784" s="28">
        <v>198</v>
      </c>
      <c r="G6784" t="s">
        <v>18</v>
      </c>
    </row>
    <row r="6785" spans="1:7" x14ac:dyDescent="0.25">
      <c r="A6785" t="s">
        <v>0</v>
      </c>
      <c r="B6785" t="s">
        <v>2141</v>
      </c>
      <c r="C6785">
        <v>7658400</v>
      </c>
      <c r="D6785" s="2">
        <v>2958465</v>
      </c>
      <c r="E6785" s="2">
        <v>44305</v>
      </c>
      <c r="F6785" s="28">
        <v>202</v>
      </c>
      <c r="G6785" t="s">
        <v>18</v>
      </c>
    </row>
    <row r="6786" spans="1:7" x14ac:dyDescent="0.25">
      <c r="A6786" t="s">
        <v>0</v>
      </c>
      <c r="B6786" t="s">
        <v>2141</v>
      </c>
      <c r="C6786">
        <v>7658401</v>
      </c>
      <c r="D6786" s="2">
        <v>2958465</v>
      </c>
      <c r="E6786" s="2">
        <v>44305</v>
      </c>
      <c r="F6786" s="28">
        <v>202</v>
      </c>
      <c r="G6786" t="s">
        <v>18</v>
      </c>
    </row>
    <row r="6787" spans="1:7" x14ac:dyDescent="0.25">
      <c r="A6787" t="s">
        <v>0</v>
      </c>
      <c r="B6787" t="s">
        <v>2141</v>
      </c>
      <c r="C6787">
        <v>7660000</v>
      </c>
      <c r="D6787" s="2">
        <v>2958465</v>
      </c>
      <c r="E6787" s="2">
        <v>44305</v>
      </c>
      <c r="F6787" s="28">
        <v>199</v>
      </c>
      <c r="G6787" t="s">
        <v>18</v>
      </c>
    </row>
    <row r="6788" spans="1:7" x14ac:dyDescent="0.25">
      <c r="A6788" t="s">
        <v>0</v>
      </c>
      <c r="B6788" t="s">
        <v>2141</v>
      </c>
      <c r="C6788">
        <v>7660180</v>
      </c>
      <c r="D6788" s="2">
        <v>2958465</v>
      </c>
      <c r="E6788" s="2">
        <v>44305</v>
      </c>
      <c r="F6788" s="28">
        <v>244.4</v>
      </c>
      <c r="G6788" t="s">
        <v>2</v>
      </c>
    </row>
    <row r="6789" spans="1:7" x14ac:dyDescent="0.25">
      <c r="A6789" t="s">
        <v>0</v>
      </c>
      <c r="B6789" t="s">
        <v>2141</v>
      </c>
      <c r="C6789">
        <v>7660181</v>
      </c>
      <c r="D6789" s="2">
        <v>2958465</v>
      </c>
      <c r="E6789" s="2">
        <v>44305</v>
      </c>
      <c r="F6789" s="28">
        <v>244.4</v>
      </c>
      <c r="G6789" t="s">
        <v>2</v>
      </c>
    </row>
    <row r="6790" spans="1:7" x14ac:dyDescent="0.25">
      <c r="A6790" t="s">
        <v>0</v>
      </c>
      <c r="B6790" t="s">
        <v>2141</v>
      </c>
      <c r="C6790">
        <v>7660183</v>
      </c>
      <c r="D6790" s="2">
        <v>2958465</v>
      </c>
      <c r="E6790" s="2">
        <v>44305</v>
      </c>
      <c r="F6790" s="28">
        <v>244.4</v>
      </c>
      <c r="G6790" t="s">
        <v>2</v>
      </c>
    </row>
    <row r="6791" spans="1:7" x14ac:dyDescent="0.25">
      <c r="A6791" t="s">
        <v>0</v>
      </c>
      <c r="B6791" t="s">
        <v>2141</v>
      </c>
      <c r="C6791">
        <v>7660184</v>
      </c>
      <c r="D6791" s="2">
        <v>2958465</v>
      </c>
      <c r="E6791" s="2">
        <v>44305</v>
      </c>
      <c r="F6791" s="28">
        <v>244.4</v>
      </c>
      <c r="G6791" t="s">
        <v>2</v>
      </c>
    </row>
    <row r="6792" spans="1:7" x14ac:dyDescent="0.25">
      <c r="A6792" t="s">
        <v>0</v>
      </c>
      <c r="B6792" t="s">
        <v>2141</v>
      </c>
      <c r="C6792">
        <v>7660219</v>
      </c>
      <c r="D6792" s="2">
        <v>2958465</v>
      </c>
      <c r="E6792" s="2">
        <v>44305</v>
      </c>
      <c r="F6792" s="28">
        <v>958.1</v>
      </c>
      <c r="G6792" t="s">
        <v>2</v>
      </c>
    </row>
    <row r="6793" spans="1:7" x14ac:dyDescent="0.25">
      <c r="A6793" t="s">
        <v>0</v>
      </c>
      <c r="B6793" t="s">
        <v>2141</v>
      </c>
      <c r="C6793">
        <v>7660220</v>
      </c>
      <c r="D6793" s="2">
        <v>2958465</v>
      </c>
      <c r="E6793" s="2">
        <v>44305</v>
      </c>
      <c r="F6793" s="28">
        <v>958.1</v>
      </c>
      <c r="G6793" t="s">
        <v>2</v>
      </c>
    </row>
    <row r="6794" spans="1:7" x14ac:dyDescent="0.25">
      <c r="A6794" t="s">
        <v>0</v>
      </c>
      <c r="B6794" t="s">
        <v>2141</v>
      </c>
      <c r="C6794">
        <v>7660221</v>
      </c>
      <c r="D6794" s="2">
        <v>2958465</v>
      </c>
      <c r="E6794" s="2">
        <v>44305</v>
      </c>
      <c r="F6794" s="28">
        <v>958.1</v>
      </c>
      <c r="G6794" t="s">
        <v>2</v>
      </c>
    </row>
    <row r="6795" spans="1:7" x14ac:dyDescent="0.25">
      <c r="A6795" t="s">
        <v>0</v>
      </c>
      <c r="B6795" t="s">
        <v>2141</v>
      </c>
      <c r="C6795">
        <v>7660222</v>
      </c>
      <c r="D6795" s="2">
        <v>2958465</v>
      </c>
      <c r="E6795" s="2">
        <v>44305</v>
      </c>
      <c r="F6795" s="28">
        <v>958.1</v>
      </c>
      <c r="G6795" t="s">
        <v>2</v>
      </c>
    </row>
    <row r="6796" spans="1:7" x14ac:dyDescent="0.25">
      <c r="A6796" t="s">
        <v>0</v>
      </c>
      <c r="B6796" t="s">
        <v>2141</v>
      </c>
      <c r="C6796">
        <v>7660223</v>
      </c>
      <c r="D6796" s="2">
        <v>2958465</v>
      </c>
      <c r="E6796" s="2">
        <v>44305</v>
      </c>
      <c r="F6796" s="28">
        <v>958.1</v>
      </c>
      <c r="G6796" t="s">
        <v>2</v>
      </c>
    </row>
    <row r="6797" spans="1:7" x14ac:dyDescent="0.25">
      <c r="A6797" t="s">
        <v>0</v>
      </c>
      <c r="B6797" t="s">
        <v>2141</v>
      </c>
      <c r="C6797">
        <v>7660229</v>
      </c>
      <c r="D6797" s="2">
        <v>2958465</v>
      </c>
      <c r="E6797" s="2">
        <v>44305</v>
      </c>
      <c r="F6797" s="28">
        <v>244.4</v>
      </c>
      <c r="G6797" t="s">
        <v>2</v>
      </c>
    </row>
    <row r="6798" spans="1:7" x14ac:dyDescent="0.25">
      <c r="A6798" t="s">
        <v>0</v>
      </c>
      <c r="B6798" t="s">
        <v>2141</v>
      </c>
      <c r="C6798">
        <v>7660400</v>
      </c>
      <c r="D6798" s="2">
        <v>2958465</v>
      </c>
      <c r="E6798" s="2">
        <v>44305</v>
      </c>
      <c r="F6798" s="28">
        <v>203</v>
      </c>
      <c r="G6798" t="s">
        <v>18</v>
      </c>
    </row>
    <row r="6799" spans="1:7" x14ac:dyDescent="0.25">
      <c r="A6799" t="s">
        <v>0</v>
      </c>
      <c r="B6799" t="s">
        <v>2141</v>
      </c>
      <c r="C6799">
        <v>7660401</v>
      </c>
      <c r="D6799" s="2">
        <v>2958465</v>
      </c>
      <c r="E6799" s="2">
        <v>44305</v>
      </c>
      <c r="F6799" s="28">
        <v>203</v>
      </c>
      <c r="G6799" t="s">
        <v>18</v>
      </c>
    </row>
    <row r="6800" spans="1:7" x14ac:dyDescent="0.25">
      <c r="A6800" t="s">
        <v>0</v>
      </c>
      <c r="B6800" t="s">
        <v>2141</v>
      </c>
      <c r="C6800">
        <v>7660681</v>
      </c>
      <c r="D6800" s="2">
        <v>2958465</v>
      </c>
      <c r="E6800" s="2">
        <v>43344</v>
      </c>
      <c r="F6800" s="28">
        <v>216.45</v>
      </c>
      <c r="G6800" t="s">
        <v>2</v>
      </c>
    </row>
    <row r="6801" spans="1:7" x14ac:dyDescent="0.25">
      <c r="A6801" t="s">
        <v>0</v>
      </c>
      <c r="B6801" t="s">
        <v>2141</v>
      </c>
      <c r="C6801">
        <v>7660683</v>
      </c>
      <c r="D6801" s="2">
        <v>2958465</v>
      </c>
      <c r="E6801" s="2">
        <v>43344</v>
      </c>
      <c r="F6801" s="28">
        <v>216.45</v>
      </c>
      <c r="G6801" t="s">
        <v>2</v>
      </c>
    </row>
    <row r="6802" spans="1:7" x14ac:dyDescent="0.25">
      <c r="A6802" t="s">
        <v>0</v>
      </c>
      <c r="B6802" t="s">
        <v>2141</v>
      </c>
      <c r="C6802">
        <v>7660684</v>
      </c>
      <c r="D6802" s="2">
        <v>2958465</v>
      </c>
      <c r="E6802" s="2">
        <v>43344</v>
      </c>
      <c r="F6802" s="28">
        <v>216.45</v>
      </c>
      <c r="G6802" t="s">
        <v>2</v>
      </c>
    </row>
    <row r="6803" spans="1:7" x14ac:dyDescent="0.25">
      <c r="A6803" t="s">
        <v>0</v>
      </c>
      <c r="B6803" t="s">
        <v>2141</v>
      </c>
      <c r="C6803">
        <v>7660719</v>
      </c>
      <c r="D6803" s="2">
        <v>2958465</v>
      </c>
      <c r="E6803" s="2">
        <v>43344</v>
      </c>
      <c r="F6803" s="28">
        <v>846.3</v>
      </c>
      <c r="G6803" t="s">
        <v>2</v>
      </c>
    </row>
    <row r="6804" spans="1:7" x14ac:dyDescent="0.25">
      <c r="A6804" t="s">
        <v>0</v>
      </c>
      <c r="B6804" t="s">
        <v>2141</v>
      </c>
      <c r="C6804">
        <v>7660720</v>
      </c>
      <c r="D6804" s="2">
        <v>2958465</v>
      </c>
      <c r="E6804" s="2">
        <v>43344</v>
      </c>
      <c r="F6804" s="28">
        <v>846.3</v>
      </c>
      <c r="G6804" t="s">
        <v>2</v>
      </c>
    </row>
    <row r="6805" spans="1:7" x14ac:dyDescent="0.25">
      <c r="A6805" t="s">
        <v>0</v>
      </c>
      <c r="B6805" t="s">
        <v>2141</v>
      </c>
      <c r="C6805">
        <v>7660721</v>
      </c>
      <c r="D6805" s="2">
        <v>2958465</v>
      </c>
      <c r="E6805" s="2">
        <v>43344</v>
      </c>
      <c r="F6805" s="28">
        <v>846.3</v>
      </c>
      <c r="G6805" t="s">
        <v>2</v>
      </c>
    </row>
    <row r="6806" spans="1:7" x14ac:dyDescent="0.25">
      <c r="A6806" t="s">
        <v>0</v>
      </c>
      <c r="B6806" t="s">
        <v>2141</v>
      </c>
      <c r="C6806">
        <v>7660722</v>
      </c>
      <c r="D6806" s="2">
        <v>2958465</v>
      </c>
      <c r="E6806" s="2">
        <v>43344</v>
      </c>
      <c r="F6806" s="28">
        <v>846.3</v>
      </c>
      <c r="G6806" t="s">
        <v>2</v>
      </c>
    </row>
    <row r="6807" spans="1:7" x14ac:dyDescent="0.25">
      <c r="A6807" t="s">
        <v>0</v>
      </c>
      <c r="B6807" t="s">
        <v>2141</v>
      </c>
      <c r="C6807">
        <v>7660729</v>
      </c>
      <c r="D6807" s="2">
        <v>2958465</v>
      </c>
      <c r="E6807" s="2">
        <v>43344</v>
      </c>
      <c r="F6807" s="28">
        <v>216.45</v>
      </c>
      <c r="G6807" t="s">
        <v>2</v>
      </c>
    </row>
    <row r="6808" spans="1:7" x14ac:dyDescent="0.25">
      <c r="A6808" t="s">
        <v>0</v>
      </c>
      <c r="B6808" t="s">
        <v>2141</v>
      </c>
      <c r="C6808">
        <v>7662000</v>
      </c>
      <c r="D6808" s="2">
        <v>2958465</v>
      </c>
      <c r="E6808" s="2">
        <v>44305</v>
      </c>
      <c r="F6808" s="28">
        <v>192</v>
      </c>
      <c r="G6808" t="s">
        <v>18</v>
      </c>
    </row>
    <row r="6809" spans="1:7" x14ac:dyDescent="0.25">
      <c r="A6809" t="s">
        <v>0</v>
      </c>
      <c r="B6809" t="s">
        <v>2141</v>
      </c>
      <c r="C6809">
        <v>7662400</v>
      </c>
      <c r="D6809" s="2">
        <v>2958465</v>
      </c>
      <c r="E6809" s="2">
        <v>44305</v>
      </c>
      <c r="F6809" s="28">
        <v>196</v>
      </c>
      <c r="G6809" t="s">
        <v>18</v>
      </c>
    </row>
    <row r="6810" spans="1:7" x14ac:dyDescent="0.25">
      <c r="A6810" t="s">
        <v>0</v>
      </c>
      <c r="B6810" t="s">
        <v>2141</v>
      </c>
      <c r="C6810">
        <v>7662401</v>
      </c>
      <c r="D6810" s="2">
        <v>2958465</v>
      </c>
      <c r="E6810" s="2">
        <v>44305</v>
      </c>
      <c r="F6810" s="28">
        <v>196</v>
      </c>
      <c r="G6810" t="s">
        <v>18</v>
      </c>
    </row>
    <row r="6811" spans="1:7" x14ac:dyDescent="0.25">
      <c r="A6811" t="s">
        <v>0</v>
      </c>
      <c r="B6811" t="s">
        <v>2141</v>
      </c>
      <c r="C6811">
        <v>7663000</v>
      </c>
      <c r="D6811" s="2">
        <v>2958465</v>
      </c>
      <c r="E6811" s="2">
        <v>44305</v>
      </c>
      <c r="F6811" s="28">
        <v>236</v>
      </c>
      <c r="G6811" t="s">
        <v>18</v>
      </c>
    </row>
    <row r="6812" spans="1:7" x14ac:dyDescent="0.25">
      <c r="A6812" t="s">
        <v>0</v>
      </c>
      <c r="B6812" t="s">
        <v>2141</v>
      </c>
      <c r="C6812">
        <v>7663400</v>
      </c>
      <c r="D6812" s="2">
        <v>2958465</v>
      </c>
      <c r="E6812" s="2">
        <v>44305</v>
      </c>
      <c r="F6812" s="28">
        <v>240</v>
      </c>
      <c r="G6812" t="s">
        <v>18</v>
      </c>
    </row>
    <row r="6813" spans="1:7" x14ac:dyDescent="0.25">
      <c r="A6813" t="s">
        <v>0</v>
      </c>
      <c r="B6813" t="s">
        <v>2141</v>
      </c>
      <c r="C6813">
        <v>7663401</v>
      </c>
      <c r="D6813" s="2">
        <v>2958465</v>
      </c>
      <c r="E6813" s="2">
        <v>44305</v>
      </c>
      <c r="F6813" s="28">
        <v>240</v>
      </c>
      <c r="G6813" t="s">
        <v>18</v>
      </c>
    </row>
    <row r="6814" spans="1:7" x14ac:dyDescent="0.25">
      <c r="A6814" t="s">
        <v>0</v>
      </c>
      <c r="B6814" t="s">
        <v>2141</v>
      </c>
      <c r="C6814">
        <v>7664000</v>
      </c>
      <c r="D6814" s="2">
        <v>2958465</v>
      </c>
      <c r="E6814" s="2">
        <v>44256</v>
      </c>
      <c r="F6814" s="28">
        <v>197</v>
      </c>
      <c r="G6814" t="s">
        <v>18</v>
      </c>
    </row>
    <row r="6815" spans="1:7" x14ac:dyDescent="0.25">
      <c r="A6815" t="s">
        <v>0</v>
      </c>
      <c r="B6815" t="s">
        <v>2141</v>
      </c>
      <c r="C6815">
        <v>7664400</v>
      </c>
      <c r="D6815" s="2">
        <v>2958465</v>
      </c>
      <c r="E6815" s="2">
        <v>44305</v>
      </c>
      <c r="F6815" s="28">
        <v>201</v>
      </c>
      <c r="G6815" t="s">
        <v>18</v>
      </c>
    </row>
    <row r="6816" spans="1:7" x14ac:dyDescent="0.25">
      <c r="A6816" t="s">
        <v>0</v>
      </c>
      <c r="B6816" t="s">
        <v>2141</v>
      </c>
      <c r="C6816">
        <v>7664401</v>
      </c>
      <c r="D6816" s="2">
        <v>2958465</v>
      </c>
      <c r="E6816" s="2">
        <v>44305</v>
      </c>
      <c r="F6816" s="28">
        <v>201</v>
      </c>
      <c r="G6816" t="s">
        <v>18</v>
      </c>
    </row>
    <row r="6817" spans="1:7" x14ac:dyDescent="0.25">
      <c r="A6817" t="s">
        <v>0</v>
      </c>
      <c r="B6817" t="s">
        <v>2141</v>
      </c>
      <c r="C6817">
        <v>7666000</v>
      </c>
      <c r="D6817" s="2">
        <v>2958465</v>
      </c>
      <c r="E6817" s="2">
        <v>44305</v>
      </c>
      <c r="F6817" s="28">
        <v>197</v>
      </c>
      <c r="G6817" t="s">
        <v>18</v>
      </c>
    </row>
    <row r="6818" spans="1:7" x14ac:dyDescent="0.25">
      <c r="A6818" t="s">
        <v>0</v>
      </c>
      <c r="B6818" t="s">
        <v>2141</v>
      </c>
      <c r="C6818">
        <v>7666180</v>
      </c>
      <c r="D6818" s="2">
        <v>2958465</v>
      </c>
      <c r="E6818" s="2">
        <v>44305</v>
      </c>
      <c r="F6818" s="28">
        <v>239.2</v>
      </c>
      <c r="G6818" t="s">
        <v>2</v>
      </c>
    </row>
    <row r="6819" spans="1:7" x14ac:dyDescent="0.25">
      <c r="A6819" t="s">
        <v>0</v>
      </c>
      <c r="B6819" t="s">
        <v>2141</v>
      </c>
      <c r="C6819">
        <v>7666181</v>
      </c>
      <c r="D6819" s="2">
        <v>2958465</v>
      </c>
      <c r="E6819" s="2">
        <v>44305</v>
      </c>
      <c r="F6819" s="28">
        <v>239.2</v>
      </c>
      <c r="G6819" t="s">
        <v>2</v>
      </c>
    </row>
    <row r="6820" spans="1:7" x14ac:dyDescent="0.25">
      <c r="A6820" t="s">
        <v>0</v>
      </c>
      <c r="B6820" t="s">
        <v>2141</v>
      </c>
      <c r="C6820">
        <v>7666183</v>
      </c>
      <c r="D6820" s="2">
        <v>2958465</v>
      </c>
      <c r="E6820" s="2">
        <v>44305</v>
      </c>
      <c r="F6820" s="28">
        <v>239.2</v>
      </c>
      <c r="G6820" t="s">
        <v>2</v>
      </c>
    </row>
    <row r="6821" spans="1:7" x14ac:dyDescent="0.25">
      <c r="A6821" t="s">
        <v>0</v>
      </c>
      <c r="B6821" t="s">
        <v>2141</v>
      </c>
      <c r="C6821">
        <v>7666184</v>
      </c>
      <c r="D6821" s="2">
        <v>2958465</v>
      </c>
      <c r="E6821" s="2">
        <v>44305</v>
      </c>
      <c r="F6821" s="28">
        <v>239.2</v>
      </c>
      <c r="G6821" t="s">
        <v>2</v>
      </c>
    </row>
    <row r="6822" spans="1:7" x14ac:dyDescent="0.25">
      <c r="A6822" t="s">
        <v>0</v>
      </c>
      <c r="B6822" t="s">
        <v>2141</v>
      </c>
      <c r="C6822">
        <v>7666219</v>
      </c>
      <c r="D6822" s="2">
        <v>2958465</v>
      </c>
      <c r="E6822" s="2">
        <v>44305</v>
      </c>
      <c r="F6822" s="28">
        <v>936.65</v>
      </c>
      <c r="G6822" t="s">
        <v>2</v>
      </c>
    </row>
    <row r="6823" spans="1:7" x14ac:dyDescent="0.25">
      <c r="A6823" t="s">
        <v>0</v>
      </c>
      <c r="B6823" t="s">
        <v>2141</v>
      </c>
      <c r="C6823">
        <v>7666220</v>
      </c>
      <c r="D6823" s="2">
        <v>2958465</v>
      </c>
      <c r="E6823" s="2">
        <v>44305</v>
      </c>
      <c r="F6823" s="28">
        <v>936.65</v>
      </c>
      <c r="G6823" t="s">
        <v>2</v>
      </c>
    </row>
    <row r="6824" spans="1:7" x14ac:dyDescent="0.25">
      <c r="A6824" t="s">
        <v>0</v>
      </c>
      <c r="B6824" t="s">
        <v>2141</v>
      </c>
      <c r="C6824">
        <v>7666221</v>
      </c>
      <c r="D6824" s="2">
        <v>2958465</v>
      </c>
      <c r="E6824" s="2">
        <v>44305</v>
      </c>
      <c r="F6824" s="28">
        <v>936.65</v>
      </c>
      <c r="G6824" t="s">
        <v>2</v>
      </c>
    </row>
    <row r="6825" spans="1:7" x14ac:dyDescent="0.25">
      <c r="A6825" t="s">
        <v>0</v>
      </c>
      <c r="B6825" t="s">
        <v>2141</v>
      </c>
      <c r="C6825">
        <v>7666222</v>
      </c>
      <c r="D6825" s="2">
        <v>2958465</v>
      </c>
      <c r="E6825" s="2">
        <v>44305</v>
      </c>
      <c r="F6825" s="28">
        <v>936.65</v>
      </c>
      <c r="G6825" t="s">
        <v>2</v>
      </c>
    </row>
    <row r="6826" spans="1:7" x14ac:dyDescent="0.25">
      <c r="A6826" t="s">
        <v>0</v>
      </c>
      <c r="B6826" t="s">
        <v>2141</v>
      </c>
      <c r="C6826">
        <v>7666223</v>
      </c>
      <c r="D6826" s="2">
        <v>2958465</v>
      </c>
      <c r="E6826" s="2">
        <v>44305</v>
      </c>
      <c r="F6826" s="28">
        <v>936.65</v>
      </c>
      <c r="G6826" t="s">
        <v>2</v>
      </c>
    </row>
    <row r="6827" spans="1:7" x14ac:dyDescent="0.25">
      <c r="A6827" t="s">
        <v>0</v>
      </c>
      <c r="B6827" t="s">
        <v>2141</v>
      </c>
      <c r="C6827">
        <v>7666229</v>
      </c>
      <c r="D6827" s="2">
        <v>2958465</v>
      </c>
      <c r="E6827" s="2">
        <v>44305</v>
      </c>
      <c r="F6827" s="28">
        <v>239.2</v>
      </c>
      <c r="G6827" t="s">
        <v>2</v>
      </c>
    </row>
    <row r="6828" spans="1:7" x14ac:dyDescent="0.25">
      <c r="A6828" t="s">
        <v>0</v>
      </c>
      <c r="B6828" t="s">
        <v>2141</v>
      </c>
      <c r="C6828">
        <v>7666400</v>
      </c>
      <c r="D6828" s="2">
        <v>2958465</v>
      </c>
      <c r="E6828" s="2">
        <v>44305</v>
      </c>
      <c r="F6828" s="28">
        <v>201</v>
      </c>
      <c r="G6828" t="s">
        <v>18</v>
      </c>
    </row>
    <row r="6829" spans="1:7" x14ac:dyDescent="0.25">
      <c r="A6829" t="s">
        <v>0</v>
      </c>
      <c r="B6829" t="s">
        <v>2141</v>
      </c>
      <c r="C6829">
        <v>7666401</v>
      </c>
      <c r="D6829" s="2">
        <v>2958465</v>
      </c>
      <c r="E6829" s="2">
        <v>44305</v>
      </c>
      <c r="F6829" s="28">
        <v>201</v>
      </c>
      <c r="G6829" t="s">
        <v>18</v>
      </c>
    </row>
    <row r="6830" spans="1:7" x14ac:dyDescent="0.25">
      <c r="A6830" t="s">
        <v>0</v>
      </c>
      <c r="B6830" t="s">
        <v>2141</v>
      </c>
      <c r="C6830">
        <v>7666681</v>
      </c>
      <c r="D6830" s="2">
        <v>2958465</v>
      </c>
      <c r="E6830" s="2">
        <v>43344</v>
      </c>
      <c r="F6830" s="28">
        <v>216.45</v>
      </c>
      <c r="G6830" t="s">
        <v>2</v>
      </c>
    </row>
    <row r="6831" spans="1:7" x14ac:dyDescent="0.25">
      <c r="A6831" t="s">
        <v>0</v>
      </c>
      <c r="B6831" t="s">
        <v>2141</v>
      </c>
      <c r="C6831">
        <v>7666683</v>
      </c>
      <c r="D6831" s="2">
        <v>2958465</v>
      </c>
      <c r="E6831" s="2">
        <v>43344</v>
      </c>
      <c r="F6831" s="28">
        <v>216.45</v>
      </c>
      <c r="G6831" t="s">
        <v>2</v>
      </c>
    </row>
    <row r="6832" spans="1:7" x14ac:dyDescent="0.25">
      <c r="A6832" t="s">
        <v>0</v>
      </c>
      <c r="B6832" t="s">
        <v>2141</v>
      </c>
      <c r="C6832">
        <v>7666684</v>
      </c>
      <c r="D6832" s="2">
        <v>2958465</v>
      </c>
      <c r="E6832" s="2">
        <v>43344</v>
      </c>
      <c r="F6832" s="28">
        <v>216.45</v>
      </c>
      <c r="G6832" t="s">
        <v>2</v>
      </c>
    </row>
    <row r="6833" spans="1:7" x14ac:dyDescent="0.25">
      <c r="A6833" t="s">
        <v>0</v>
      </c>
      <c r="B6833" t="s">
        <v>2141</v>
      </c>
      <c r="C6833">
        <v>7666719</v>
      </c>
      <c r="D6833" s="2">
        <v>2958465</v>
      </c>
      <c r="E6833" s="2">
        <v>43344</v>
      </c>
      <c r="F6833" s="28">
        <v>846.3</v>
      </c>
      <c r="G6833" t="s">
        <v>2</v>
      </c>
    </row>
    <row r="6834" spans="1:7" x14ac:dyDescent="0.25">
      <c r="A6834" t="s">
        <v>0</v>
      </c>
      <c r="B6834" t="s">
        <v>2141</v>
      </c>
      <c r="C6834">
        <v>7666720</v>
      </c>
      <c r="D6834" s="2">
        <v>2958465</v>
      </c>
      <c r="E6834" s="2">
        <v>43344</v>
      </c>
      <c r="F6834" s="28">
        <v>846.3</v>
      </c>
      <c r="G6834" t="s">
        <v>2</v>
      </c>
    </row>
    <row r="6835" spans="1:7" x14ac:dyDescent="0.25">
      <c r="A6835" t="s">
        <v>0</v>
      </c>
      <c r="B6835" t="s">
        <v>2141</v>
      </c>
      <c r="C6835">
        <v>7666721</v>
      </c>
      <c r="D6835" s="2">
        <v>2958465</v>
      </c>
      <c r="E6835" s="2">
        <v>43344</v>
      </c>
      <c r="F6835" s="28">
        <v>846.3</v>
      </c>
      <c r="G6835" t="s">
        <v>2</v>
      </c>
    </row>
    <row r="6836" spans="1:7" x14ac:dyDescent="0.25">
      <c r="A6836" t="s">
        <v>0</v>
      </c>
      <c r="B6836" t="s">
        <v>2141</v>
      </c>
      <c r="C6836">
        <v>7666722</v>
      </c>
      <c r="D6836" s="2">
        <v>2958465</v>
      </c>
      <c r="E6836" s="2">
        <v>43344</v>
      </c>
      <c r="F6836" s="28">
        <v>846.3</v>
      </c>
      <c r="G6836" t="s">
        <v>2</v>
      </c>
    </row>
    <row r="6837" spans="1:7" x14ac:dyDescent="0.25">
      <c r="A6837" t="s">
        <v>0</v>
      </c>
      <c r="B6837" t="s">
        <v>2141</v>
      </c>
      <c r="C6837">
        <v>7666729</v>
      </c>
      <c r="D6837" s="2">
        <v>2958465</v>
      </c>
      <c r="E6837" s="2">
        <v>43344</v>
      </c>
      <c r="F6837" s="28">
        <v>216.45</v>
      </c>
      <c r="G6837" t="s">
        <v>2</v>
      </c>
    </row>
    <row r="6838" spans="1:7" x14ac:dyDescent="0.25">
      <c r="A6838" t="s">
        <v>0</v>
      </c>
      <c r="B6838" t="s">
        <v>2141</v>
      </c>
      <c r="C6838">
        <v>7667000</v>
      </c>
      <c r="D6838" s="2">
        <v>2958465</v>
      </c>
      <c r="E6838" s="2">
        <v>44305</v>
      </c>
      <c r="F6838" s="28">
        <v>192</v>
      </c>
      <c r="G6838" t="s">
        <v>18</v>
      </c>
    </row>
    <row r="6839" spans="1:7" x14ac:dyDescent="0.25">
      <c r="A6839" t="s">
        <v>0</v>
      </c>
      <c r="B6839" t="s">
        <v>2141</v>
      </c>
      <c r="C6839">
        <v>7667181</v>
      </c>
      <c r="D6839" s="2">
        <v>2958465</v>
      </c>
      <c r="E6839" s="2">
        <v>44305</v>
      </c>
      <c r="F6839" s="28">
        <v>248.3</v>
      </c>
      <c r="G6839" t="s">
        <v>2</v>
      </c>
    </row>
    <row r="6840" spans="1:7" x14ac:dyDescent="0.25">
      <c r="A6840" t="s">
        <v>0</v>
      </c>
      <c r="B6840" t="s">
        <v>2141</v>
      </c>
      <c r="C6840">
        <v>7667183</v>
      </c>
      <c r="D6840" s="2">
        <v>2958465</v>
      </c>
      <c r="E6840" s="2">
        <v>44305</v>
      </c>
      <c r="F6840" s="28">
        <v>248.3</v>
      </c>
      <c r="G6840" t="s">
        <v>2</v>
      </c>
    </row>
    <row r="6841" spans="1:7" x14ac:dyDescent="0.25">
      <c r="A6841" t="s">
        <v>0</v>
      </c>
      <c r="B6841" t="s">
        <v>2141</v>
      </c>
      <c r="C6841">
        <v>7667184</v>
      </c>
      <c r="D6841" s="2">
        <v>2958465</v>
      </c>
      <c r="E6841" s="2">
        <v>44305</v>
      </c>
      <c r="F6841" s="28">
        <v>248.3</v>
      </c>
      <c r="G6841" t="s">
        <v>2</v>
      </c>
    </row>
    <row r="6842" spans="1:7" x14ac:dyDescent="0.25">
      <c r="A6842" t="s">
        <v>0</v>
      </c>
      <c r="B6842" t="s">
        <v>2141</v>
      </c>
      <c r="C6842">
        <v>7667201</v>
      </c>
      <c r="D6842" s="2">
        <v>2958465</v>
      </c>
      <c r="E6842" s="2">
        <v>44305</v>
      </c>
      <c r="F6842" s="28">
        <v>722.15</v>
      </c>
      <c r="G6842" t="s">
        <v>2</v>
      </c>
    </row>
    <row r="6843" spans="1:7" x14ac:dyDescent="0.25">
      <c r="A6843" t="s">
        <v>0</v>
      </c>
      <c r="B6843" t="s">
        <v>2141</v>
      </c>
      <c r="C6843">
        <v>7667203</v>
      </c>
      <c r="D6843" s="2">
        <v>2958465</v>
      </c>
      <c r="E6843" s="2">
        <v>44305</v>
      </c>
      <c r="F6843" s="28">
        <v>722.15</v>
      </c>
      <c r="G6843" t="s">
        <v>2</v>
      </c>
    </row>
    <row r="6844" spans="1:7" x14ac:dyDescent="0.25">
      <c r="A6844" t="s">
        <v>0</v>
      </c>
      <c r="B6844" t="s">
        <v>2141</v>
      </c>
      <c r="C6844">
        <v>7667219</v>
      </c>
      <c r="D6844" s="2">
        <v>2958465</v>
      </c>
      <c r="E6844" s="2">
        <v>44305</v>
      </c>
      <c r="F6844" s="28">
        <v>950.3</v>
      </c>
      <c r="G6844" t="s">
        <v>2</v>
      </c>
    </row>
    <row r="6845" spans="1:7" x14ac:dyDescent="0.25">
      <c r="A6845" t="s">
        <v>0</v>
      </c>
      <c r="B6845" t="s">
        <v>2141</v>
      </c>
      <c r="C6845">
        <v>7667220</v>
      </c>
      <c r="D6845" s="2">
        <v>2958465</v>
      </c>
      <c r="E6845" s="2">
        <v>44305</v>
      </c>
      <c r="F6845" s="28">
        <v>950.3</v>
      </c>
      <c r="G6845" t="s">
        <v>2</v>
      </c>
    </row>
    <row r="6846" spans="1:7" x14ac:dyDescent="0.25">
      <c r="A6846" t="s">
        <v>0</v>
      </c>
      <c r="B6846" t="s">
        <v>2141</v>
      </c>
      <c r="C6846">
        <v>7667221</v>
      </c>
      <c r="D6846" s="2">
        <v>2958465</v>
      </c>
      <c r="E6846" s="2">
        <v>44305</v>
      </c>
      <c r="F6846" s="28">
        <v>950.3</v>
      </c>
      <c r="G6846" t="s">
        <v>2</v>
      </c>
    </row>
    <row r="6847" spans="1:7" x14ac:dyDescent="0.25">
      <c r="A6847" t="s">
        <v>0</v>
      </c>
      <c r="B6847" t="s">
        <v>2141</v>
      </c>
      <c r="C6847">
        <v>7667222</v>
      </c>
      <c r="D6847" s="2">
        <v>2958465</v>
      </c>
      <c r="E6847" s="2">
        <v>44305</v>
      </c>
      <c r="F6847" s="28">
        <v>950.3</v>
      </c>
      <c r="G6847" t="s">
        <v>2</v>
      </c>
    </row>
    <row r="6848" spans="1:7" x14ac:dyDescent="0.25">
      <c r="A6848" t="s">
        <v>0</v>
      </c>
      <c r="B6848" t="s">
        <v>2141</v>
      </c>
      <c r="C6848">
        <v>7667229</v>
      </c>
      <c r="D6848" s="2">
        <v>2958465</v>
      </c>
      <c r="E6848" s="2">
        <v>44305</v>
      </c>
      <c r="F6848" s="28">
        <v>248.3</v>
      </c>
      <c r="G6848" t="s">
        <v>2</v>
      </c>
    </row>
    <row r="6849" spans="1:7" x14ac:dyDescent="0.25">
      <c r="A6849" t="s">
        <v>0</v>
      </c>
      <c r="B6849" t="s">
        <v>2141</v>
      </c>
      <c r="C6849">
        <v>7667400</v>
      </c>
      <c r="D6849" s="2">
        <v>2958465</v>
      </c>
      <c r="E6849" s="2">
        <v>44305</v>
      </c>
      <c r="F6849" s="28">
        <v>196</v>
      </c>
      <c r="G6849" t="s">
        <v>18</v>
      </c>
    </row>
    <row r="6850" spans="1:7" x14ac:dyDescent="0.25">
      <c r="A6850" t="s">
        <v>0</v>
      </c>
      <c r="B6850" t="s">
        <v>2141</v>
      </c>
      <c r="C6850">
        <v>7667401</v>
      </c>
      <c r="D6850" s="2">
        <v>2958465</v>
      </c>
      <c r="E6850" s="2">
        <v>44305</v>
      </c>
      <c r="F6850" s="28">
        <v>196</v>
      </c>
      <c r="G6850" t="s">
        <v>18</v>
      </c>
    </row>
    <row r="6851" spans="1:7" x14ac:dyDescent="0.25">
      <c r="A6851" t="s">
        <v>0</v>
      </c>
      <c r="B6851" t="s">
        <v>2141</v>
      </c>
      <c r="C6851">
        <v>7667402</v>
      </c>
      <c r="D6851" s="2">
        <v>2958465</v>
      </c>
      <c r="E6851" s="2">
        <v>44305</v>
      </c>
      <c r="F6851" s="28">
        <v>196</v>
      </c>
      <c r="G6851" t="s">
        <v>18</v>
      </c>
    </row>
    <row r="6852" spans="1:7" x14ac:dyDescent="0.25">
      <c r="A6852" t="s">
        <v>0</v>
      </c>
      <c r="B6852" t="s">
        <v>2141</v>
      </c>
      <c r="C6852">
        <v>7667681</v>
      </c>
      <c r="D6852" s="2">
        <v>2958465</v>
      </c>
      <c r="E6852" s="2">
        <v>43344</v>
      </c>
      <c r="F6852" s="28">
        <v>225.55</v>
      </c>
      <c r="G6852" t="s">
        <v>2</v>
      </c>
    </row>
    <row r="6853" spans="1:7" x14ac:dyDescent="0.25">
      <c r="A6853" t="s">
        <v>0</v>
      </c>
      <c r="B6853" t="s">
        <v>2141</v>
      </c>
      <c r="C6853">
        <v>7667683</v>
      </c>
      <c r="D6853" s="2">
        <v>2958465</v>
      </c>
      <c r="E6853" s="2">
        <v>43344</v>
      </c>
      <c r="F6853" s="28">
        <v>225.55</v>
      </c>
      <c r="G6853" t="s">
        <v>2</v>
      </c>
    </row>
    <row r="6854" spans="1:7" x14ac:dyDescent="0.25">
      <c r="A6854" t="s">
        <v>0</v>
      </c>
      <c r="B6854" t="s">
        <v>2141</v>
      </c>
      <c r="C6854">
        <v>7667684</v>
      </c>
      <c r="D6854" s="2">
        <v>2958465</v>
      </c>
      <c r="E6854" s="2">
        <v>43344</v>
      </c>
      <c r="F6854" s="28">
        <v>225.55</v>
      </c>
      <c r="G6854" t="s">
        <v>2</v>
      </c>
    </row>
    <row r="6855" spans="1:7" x14ac:dyDescent="0.25">
      <c r="A6855" t="s">
        <v>0</v>
      </c>
      <c r="B6855" t="s">
        <v>2141</v>
      </c>
      <c r="C6855">
        <v>7667701</v>
      </c>
      <c r="D6855" s="2">
        <v>2958465</v>
      </c>
      <c r="E6855" s="2">
        <v>43344</v>
      </c>
      <c r="F6855" s="28">
        <v>654.54999999999995</v>
      </c>
      <c r="G6855" t="s">
        <v>2</v>
      </c>
    </row>
    <row r="6856" spans="1:7" x14ac:dyDescent="0.25">
      <c r="A6856" t="s">
        <v>0</v>
      </c>
      <c r="B6856" t="s">
        <v>2141</v>
      </c>
      <c r="C6856">
        <v>7667703</v>
      </c>
      <c r="D6856" s="2">
        <v>2958465</v>
      </c>
      <c r="E6856" s="2">
        <v>43344</v>
      </c>
      <c r="F6856" s="28">
        <v>654.54999999999995</v>
      </c>
      <c r="G6856" t="s">
        <v>2</v>
      </c>
    </row>
    <row r="6857" spans="1:7" x14ac:dyDescent="0.25">
      <c r="A6857" t="s">
        <v>0</v>
      </c>
      <c r="B6857" t="s">
        <v>2141</v>
      </c>
      <c r="C6857">
        <v>7667719</v>
      </c>
      <c r="D6857" s="2">
        <v>2958465</v>
      </c>
      <c r="E6857" s="2">
        <v>43344</v>
      </c>
      <c r="F6857" s="28">
        <v>859.95</v>
      </c>
      <c r="G6857" t="s">
        <v>2</v>
      </c>
    </row>
    <row r="6858" spans="1:7" x14ac:dyDescent="0.25">
      <c r="A6858" t="s">
        <v>0</v>
      </c>
      <c r="B6858" t="s">
        <v>2141</v>
      </c>
      <c r="C6858">
        <v>7667720</v>
      </c>
      <c r="D6858" s="2">
        <v>2958465</v>
      </c>
      <c r="E6858" s="2">
        <v>43344</v>
      </c>
      <c r="F6858" s="28">
        <v>859.95</v>
      </c>
      <c r="G6858" t="s">
        <v>2</v>
      </c>
    </row>
    <row r="6859" spans="1:7" x14ac:dyDescent="0.25">
      <c r="A6859" t="s">
        <v>0</v>
      </c>
      <c r="B6859" t="s">
        <v>2141</v>
      </c>
      <c r="C6859">
        <v>7667721</v>
      </c>
      <c r="D6859" s="2">
        <v>2958465</v>
      </c>
      <c r="E6859" s="2">
        <v>43344</v>
      </c>
      <c r="F6859" s="28">
        <v>859.95</v>
      </c>
      <c r="G6859" t="s">
        <v>2</v>
      </c>
    </row>
    <row r="6860" spans="1:7" x14ac:dyDescent="0.25">
      <c r="A6860" t="s">
        <v>0</v>
      </c>
      <c r="B6860" t="s">
        <v>2141</v>
      </c>
      <c r="C6860">
        <v>7667722</v>
      </c>
      <c r="D6860" s="2">
        <v>2958465</v>
      </c>
      <c r="E6860" s="2">
        <v>43344</v>
      </c>
      <c r="F6860" s="28">
        <v>859.95</v>
      </c>
      <c r="G6860" t="s">
        <v>2</v>
      </c>
    </row>
    <row r="6861" spans="1:7" x14ac:dyDescent="0.25">
      <c r="A6861" t="s">
        <v>0</v>
      </c>
      <c r="B6861" t="s">
        <v>2141</v>
      </c>
      <c r="C6861">
        <v>7667729</v>
      </c>
      <c r="D6861" s="2">
        <v>2958465</v>
      </c>
      <c r="E6861" s="2">
        <v>43344</v>
      </c>
      <c r="F6861" s="28">
        <v>225.55</v>
      </c>
      <c r="G6861" t="s">
        <v>2</v>
      </c>
    </row>
    <row r="6862" spans="1:7" x14ac:dyDescent="0.25">
      <c r="A6862" t="s">
        <v>0</v>
      </c>
      <c r="B6862" t="s">
        <v>2141</v>
      </c>
      <c r="C6862">
        <v>7669183</v>
      </c>
      <c r="D6862" s="2">
        <v>2958465</v>
      </c>
      <c r="E6862" s="2">
        <v>40868</v>
      </c>
      <c r="F6862" s="28">
        <v>177.45</v>
      </c>
      <c r="G6862" t="s">
        <v>2</v>
      </c>
    </row>
    <row r="6863" spans="1:7" x14ac:dyDescent="0.25">
      <c r="A6863" t="s">
        <v>0</v>
      </c>
      <c r="B6863" t="s">
        <v>2141</v>
      </c>
      <c r="C6863">
        <v>7669184</v>
      </c>
      <c r="D6863" s="2">
        <v>2958465</v>
      </c>
      <c r="E6863" s="2">
        <v>40868</v>
      </c>
      <c r="F6863" s="28">
        <v>177.45</v>
      </c>
      <c r="G6863" t="s">
        <v>2</v>
      </c>
    </row>
    <row r="6864" spans="1:7" x14ac:dyDescent="0.25">
      <c r="A6864" t="s">
        <v>0</v>
      </c>
      <c r="B6864" t="s">
        <v>2141</v>
      </c>
      <c r="C6864">
        <v>7669243</v>
      </c>
      <c r="D6864" s="2">
        <v>2958465</v>
      </c>
      <c r="E6864" s="2">
        <v>40868</v>
      </c>
      <c r="F6864" s="28">
        <v>1043.25</v>
      </c>
      <c r="G6864" t="s">
        <v>2</v>
      </c>
    </row>
    <row r="6865" spans="1:7" x14ac:dyDescent="0.25">
      <c r="A6865" t="s">
        <v>0</v>
      </c>
      <c r="B6865" t="s">
        <v>2141</v>
      </c>
      <c r="C6865">
        <v>7669244</v>
      </c>
      <c r="D6865" s="2">
        <v>2958465</v>
      </c>
      <c r="E6865" s="2">
        <v>40868</v>
      </c>
      <c r="F6865" s="28">
        <v>1043.25</v>
      </c>
      <c r="G6865" t="s">
        <v>2</v>
      </c>
    </row>
    <row r="6866" spans="1:7" x14ac:dyDescent="0.25">
      <c r="A6866" t="s">
        <v>0</v>
      </c>
      <c r="B6866" t="s">
        <v>2141</v>
      </c>
      <c r="C6866">
        <v>7669683</v>
      </c>
      <c r="D6866" s="2">
        <v>2958465</v>
      </c>
      <c r="E6866" s="2">
        <v>40868</v>
      </c>
      <c r="F6866" s="28">
        <v>161.85</v>
      </c>
      <c r="G6866" t="s">
        <v>2</v>
      </c>
    </row>
    <row r="6867" spans="1:7" x14ac:dyDescent="0.25">
      <c r="A6867" t="s">
        <v>0</v>
      </c>
      <c r="B6867" t="s">
        <v>2141</v>
      </c>
      <c r="C6867">
        <v>7669684</v>
      </c>
      <c r="D6867" s="2">
        <v>2958465</v>
      </c>
      <c r="E6867" s="2">
        <v>40868</v>
      </c>
      <c r="F6867" s="28">
        <v>161.85</v>
      </c>
      <c r="G6867" t="s">
        <v>2</v>
      </c>
    </row>
    <row r="6868" spans="1:7" x14ac:dyDescent="0.25">
      <c r="A6868" t="s">
        <v>0</v>
      </c>
      <c r="B6868" t="s">
        <v>2141</v>
      </c>
      <c r="C6868">
        <v>7669743</v>
      </c>
      <c r="D6868" s="2">
        <v>2958465</v>
      </c>
      <c r="E6868" s="2">
        <v>40868</v>
      </c>
      <c r="F6868" s="28">
        <v>954.2</v>
      </c>
      <c r="G6868" t="s">
        <v>2</v>
      </c>
    </row>
    <row r="6869" spans="1:7" x14ac:dyDescent="0.25">
      <c r="A6869" t="s">
        <v>0</v>
      </c>
      <c r="B6869" t="s">
        <v>2141</v>
      </c>
      <c r="C6869">
        <v>7669744</v>
      </c>
      <c r="D6869" s="2">
        <v>2958465</v>
      </c>
      <c r="E6869" s="2">
        <v>40868</v>
      </c>
      <c r="F6869" s="28">
        <v>954.2</v>
      </c>
      <c r="G6869" t="s">
        <v>2</v>
      </c>
    </row>
    <row r="6870" spans="1:7" x14ac:dyDescent="0.25">
      <c r="A6870" t="s">
        <v>0</v>
      </c>
      <c r="B6870" t="s">
        <v>2141</v>
      </c>
      <c r="C6870">
        <v>7670000</v>
      </c>
      <c r="D6870" s="2">
        <v>2958465</v>
      </c>
      <c r="E6870" s="2">
        <v>44894</v>
      </c>
      <c r="F6870" s="28">
        <v>216</v>
      </c>
      <c r="G6870" t="s">
        <v>18</v>
      </c>
    </row>
    <row r="6871" spans="1:7" x14ac:dyDescent="0.25">
      <c r="A6871" t="s">
        <v>0</v>
      </c>
      <c r="B6871" t="s">
        <v>2141</v>
      </c>
      <c r="C6871">
        <v>7670183</v>
      </c>
      <c r="D6871" s="2">
        <v>2958465</v>
      </c>
      <c r="E6871" s="2">
        <v>44894</v>
      </c>
      <c r="F6871" s="28">
        <v>225.55</v>
      </c>
      <c r="G6871" t="s">
        <v>2</v>
      </c>
    </row>
    <row r="6872" spans="1:7" x14ac:dyDescent="0.25">
      <c r="A6872" t="s">
        <v>0</v>
      </c>
      <c r="B6872" t="s">
        <v>2141</v>
      </c>
      <c r="C6872">
        <v>7670184</v>
      </c>
      <c r="D6872" s="2">
        <v>2958465</v>
      </c>
      <c r="E6872" s="2">
        <v>44894</v>
      </c>
      <c r="F6872" s="28">
        <v>225.55</v>
      </c>
      <c r="G6872" t="s">
        <v>2</v>
      </c>
    </row>
    <row r="6873" spans="1:7" x14ac:dyDescent="0.25">
      <c r="A6873" t="s">
        <v>0</v>
      </c>
      <c r="B6873" t="s">
        <v>2141</v>
      </c>
      <c r="C6873">
        <v>7670211</v>
      </c>
      <c r="D6873" s="2">
        <v>2958465</v>
      </c>
      <c r="E6873" s="2">
        <v>44894</v>
      </c>
      <c r="F6873" s="28">
        <v>789.75</v>
      </c>
      <c r="G6873" t="s">
        <v>2</v>
      </c>
    </row>
    <row r="6874" spans="1:7" x14ac:dyDescent="0.25">
      <c r="A6874" t="s">
        <v>0</v>
      </c>
      <c r="B6874" t="s">
        <v>2141</v>
      </c>
      <c r="C6874">
        <v>7670213</v>
      </c>
      <c r="D6874" s="2">
        <v>2958465</v>
      </c>
      <c r="E6874" s="2">
        <v>44894</v>
      </c>
      <c r="F6874" s="28">
        <v>789.75</v>
      </c>
      <c r="G6874" t="s">
        <v>2</v>
      </c>
    </row>
    <row r="6875" spans="1:7" x14ac:dyDescent="0.25">
      <c r="A6875" t="s">
        <v>0</v>
      </c>
      <c r="B6875" t="s">
        <v>2141</v>
      </c>
      <c r="C6875">
        <v>7670233</v>
      </c>
      <c r="D6875" s="2">
        <v>2958465</v>
      </c>
      <c r="E6875" s="2">
        <v>44894</v>
      </c>
      <c r="F6875" s="28">
        <v>1127.75</v>
      </c>
      <c r="G6875" t="s">
        <v>2</v>
      </c>
    </row>
    <row r="6876" spans="1:7" x14ac:dyDescent="0.25">
      <c r="A6876" t="s">
        <v>0</v>
      </c>
      <c r="B6876" t="s">
        <v>2141</v>
      </c>
      <c r="C6876">
        <v>7670234</v>
      </c>
      <c r="D6876" s="2">
        <v>2958465</v>
      </c>
      <c r="E6876" s="2">
        <v>44894</v>
      </c>
      <c r="F6876" s="28">
        <v>1127.75</v>
      </c>
      <c r="G6876" t="s">
        <v>2</v>
      </c>
    </row>
    <row r="6877" spans="1:7" x14ac:dyDescent="0.25">
      <c r="A6877" t="s">
        <v>0</v>
      </c>
      <c r="B6877" t="s">
        <v>2141</v>
      </c>
      <c r="C6877">
        <v>7670400</v>
      </c>
      <c r="D6877" s="2">
        <v>2958465</v>
      </c>
      <c r="E6877" s="2">
        <v>44894</v>
      </c>
      <c r="F6877" s="28">
        <v>220</v>
      </c>
      <c r="G6877" t="s">
        <v>18</v>
      </c>
    </row>
    <row r="6878" spans="1:7" x14ac:dyDescent="0.25">
      <c r="A6878" t="s">
        <v>0</v>
      </c>
      <c r="B6878" t="s">
        <v>2141</v>
      </c>
      <c r="C6878">
        <v>7670401</v>
      </c>
      <c r="D6878" s="2">
        <v>2958465</v>
      </c>
      <c r="E6878" s="2">
        <v>44894</v>
      </c>
      <c r="F6878" s="28">
        <v>220</v>
      </c>
      <c r="G6878" t="s">
        <v>18</v>
      </c>
    </row>
    <row r="6879" spans="1:7" x14ac:dyDescent="0.25">
      <c r="A6879" t="s">
        <v>0</v>
      </c>
      <c r="B6879" t="s">
        <v>2141</v>
      </c>
      <c r="C6879">
        <v>7670683</v>
      </c>
      <c r="D6879" s="2">
        <v>2958465</v>
      </c>
      <c r="E6879" s="2">
        <v>42935</v>
      </c>
      <c r="F6879" s="28">
        <v>187.2</v>
      </c>
      <c r="G6879" t="s">
        <v>2</v>
      </c>
    </row>
    <row r="6880" spans="1:7" x14ac:dyDescent="0.25">
      <c r="A6880" t="s">
        <v>0</v>
      </c>
      <c r="B6880" t="s">
        <v>2141</v>
      </c>
      <c r="C6880">
        <v>7670684</v>
      </c>
      <c r="D6880" s="2">
        <v>2958465</v>
      </c>
      <c r="E6880" s="2">
        <v>42935</v>
      </c>
      <c r="F6880" s="28">
        <v>187.2</v>
      </c>
      <c r="G6880" t="s">
        <v>2</v>
      </c>
    </row>
    <row r="6881" spans="1:7" x14ac:dyDescent="0.25">
      <c r="A6881" t="s">
        <v>0</v>
      </c>
      <c r="B6881" t="s">
        <v>2141</v>
      </c>
      <c r="C6881">
        <v>7670711</v>
      </c>
      <c r="D6881" s="2">
        <v>2958465</v>
      </c>
      <c r="E6881" s="2">
        <v>42935</v>
      </c>
      <c r="F6881" s="28">
        <v>655.20000000000005</v>
      </c>
      <c r="G6881" t="s">
        <v>2</v>
      </c>
    </row>
    <row r="6882" spans="1:7" x14ac:dyDescent="0.25">
      <c r="A6882" t="s">
        <v>0</v>
      </c>
      <c r="B6882" t="s">
        <v>2141</v>
      </c>
      <c r="C6882">
        <v>7670713</v>
      </c>
      <c r="D6882" s="2">
        <v>2958465</v>
      </c>
      <c r="E6882" s="2">
        <v>42935</v>
      </c>
      <c r="F6882" s="28">
        <v>655.20000000000005</v>
      </c>
      <c r="G6882" t="s">
        <v>2</v>
      </c>
    </row>
    <row r="6883" spans="1:7" x14ac:dyDescent="0.25">
      <c r="A6883" t="s">
        <v>0</v>
      </c>
      <c r="B6883" t="s">
        <v>2141</v>
      </c>
      <c r="C6883">
        <v>7670733</v>
      </c>
      <c r="D6883" s="2">
        <v>2958465</v>
      </c>
      <c r="E6883" s="2">
        <v>42935</v>
      </c>
      <c r="F6883" s="28">
        <v>936</v>
      </c>
      <c r="G6883" t="s">
        <v>2</v>
      </c>
    </row>
    <row r="6884" spans="1:7" x14ac:dyDescent="0.25">
      <c r="A6884" t="s">
        <v>0</v>
      </c>
      <c r="B6884" t="s">
        <v>2141</v>
      </c>
      <c r="C6884">
        <v>7670734</v>
      </c>
      <c r="D6884" s="2">
        <v>2958465</v>
      </c>
      <c r="E6884" s="2">
        <v>42935</v>
      </c>
      <c r="F6884" s="28">
        <v>936</v>
      </c>
      <c r="G6884" t="s">
        <v>2</v>
      </c>
    </row>
    <row r="6885" spans="1:7" x14ac:dyDescent="0.25">
      <c r="A6885" t="s">
        <v>0</v>
      </c>
      <c r="B6885" t="s">
        <v>2141</v>
      </c>
      <c r="C6885">
        <v>7671000</v>
      </c>
      <c r="D6885" s="2">
        <v>2958465</v>
      </c>
      <c r="E6885" s="2">
        <v>44305</v>
      </c>
      <c r="F6885" s="28">
        <v>248</v>
      </c>
      <c r="G6885" t="s">
        <v>18</v>
      </c>
    </row>
    <row r="6886" spans="1:7" x14ac:dyDescent="0.25">
      <c r="A6886" t="s">
        <v>0</v>
      </c>
      <c r="B6886" t="s">
        <v>2141</v>
      </c>
      <c r="C6886">
        <v>7671400</v>
      </c>
      <c r="D6886" s="2">
        <v>2958465</v>
      </c>
      <c r="E6886" s="2">
        <v>44305</v>
      </c>
      <c r="F6886" s="28">
        <v>252</v>
      </c>
      <c r="G6886" t="s">
        <v>18</v>
      </c>
    </row>
    <row r="6887" spans="1:7" x14ac:dyDescent="0.25">
      <c r="A6887" t="s">
        <v>0</v>
      </c>
      <c r="B6887" t="s">
        <v>2141</v>
      </c>
      <c r="C6887">
        <v>7671401</v>
      </c>
      <c r="D6887" s="2">
        <v>2958465</v>
      </c>
      <c r="E6887" s="2">
        <v>44305</v>
      </c>
      <c r="F6887" s="28">
        <v>252</v>
      </c>
      <c r="G6887" t="s">
        <v>18</v>
      </c>
    </row>
    <row r="6888" spans="1:7" x14ac:dyDescent="0.25">
      <c r="A6888" t="s">
        <v>0</v>
      </c>
      <c r="B6888" t="s">
        <v>2141</v>
      </c>
      <c r="C6888">
        <v>7672000</v>
      </c>
      <c r="D6888" s="2">
        <v>2958465</v>
      </c>
      <c r="E6888" s="2">
        <v>44256</v>
      </c>
      <c r="F6888" s="28">
        <v>201</v>
      </c>
      <c r="G6888" t="s">
        <v>18</v>
      </c>
    </row>
    <row r="6889" spans="1:7" x14ac:dyDescent="0.25">
      <c r="A6889" t="s">
        <v>0</v>
      </c>
      <c r="B6889" t="s">
        <v>2141</v>
      </c>
      <c r="C6889">
        <v>7672400</v>
      </c>
      <c r="D6889" s="2">
        <v>2958465</v>
      </c>
      <c r="E6889" s="2">
        <v>44305</v>
      </c>
      <c r="F6889" s="28">
        <v>205</v>
      </c>
      <c r="G6889" t="s">
        <v>18</v>
      </c>
    </row>
    <row r="6890" spans="1:7" x14ac:dyDescent="0.25">
      <c r="A6890" t="s">
        <v>0</v>
      </c>
      <c r="B6890" t="s">
        <v>2141</v>
      </c>
      <c r="C6890">
        <v>7672401</v>
      </c>
      <c r="D6890" s="2">
        <v>2958465</v>
      </c>
      <c r="E6890" s="2">
        <v>44305</v>
      </c>
      <c r="F6890" s="28">
        <v>205</v>
      </c>
      <c r="G6890" t="s">
        <v>18</v>
      </c>
    </row>
    <row r="6891" spans="1:7" x14ac:dyDescent="0.25">
      <c r="A6891" t="s">
        <v>0</v>
      </c>
      <c r="B6891" t="s">
        <v>2141</v>
      </c>
      <c r="C6891">
        <v>7673000</v>
      </c>
      <c r="D6891" s="2">
        <v>2958465</v>
      </c>
      <c r="E6891" s="2">
        <v>42923</v>
      </c>
      <c r="F6891" s="28">
        <v>162</v>
      </c>
      <c r="G6891" t="s">
        <v>18</v>
      </c>
    </row>
    <row r="6892" spans="1:7" x14ac:dyDescent="0.25">
      <c r="A6892" t="s">
        <v>0</v>
      </c>
      <c r="B6892" t="s">
        <v>2141</v>
      </c>
      <c r="C6892">
        <v>7673163</v>
      </c>
      <c r="D6892" s="2">
        <v>2958465</v>
      </c>
      <c r="E6892" s="2">
        <v>42929</v>
      </c>
      <c r="F6892" s="28">
        <v>44.2</v>
      </c>
      <c r="G6892" t="s">
        <v>2</v>
      </c>
    </row>
    <row r="6893" spans="1:7" x14ac:dyDescent="0.25">
      <c r="A6893" t="s">
        <v>0</v>
      </c>
      <c r="B6893" t="s">
        <v>2141</v>
      </c>
      <c r="C6893">
        <v>7673164</v>
      </c>
      <c r="D6893" s="2">
        <v>2958465</v>
      </c>
      <c r="E6893" s="2">
        <v>42929</v>
      </c>
      <c r="F6893" s="28">
        <v>44.2</v>
      </c>
      <c r="G6893" t="s">
        <v>2</v>
      </c>
    </row>
    <row r="6894" spans="1:7" x14ac:dyDescent="0.25">
      <c r="A6894" t="s">
        <v>0</v>
      </c>
      <c r="B6894" t="s">
        <v>2141</v>
      </c>
      <c r="C6894">
        <v>7673183</v>
      </c>
      <c r="D6894" s="2">
        <v>2958465</v>
      </c>
      <c r="E6894" s="2">
        <v>42929</v>
      </c>
      <c r="F6894" s="28">
        <v>167.05</v>
      </c>
      <c r="G6894" t="s">
        <v>2</v>
      </c>
    </row>
    <row r="6895" spans="1:7" x14ac:dyDescent="0.25">
      <c r="A6895" t="s">
        <v>0</v>
      </c>
      <c r="B6895" t="s">
        <v>2141</v>
      </c>
      <c r="C6895">
        <v>7673184</v>
      </c>
      <c r="D6895" s="2">
        <v>2958465</v>
      </c>
      <c r="E6895" s="2">
        <v>42929</v>
      </c>
      <c r="F6895" s="28">
        <v>167.05</v>
      </c>
      <c r="G6895" t="s">
        <v>2</v>
      </c>
    </row>
    <row r="6896" spans="1:7" x14ac:dyDescent="0.25">
      <c r="A6896" t="s">
        <v>0</v>
      </c>
      <c r="B6896" t="s">
        <v>2141</v>
      </c>
      <c r="C6896">
        <v>7673233</v>
      </c>
      <c r="D6896" s="2">
        <v>2958465</v>
      </c>
      <c r="E6896" s="2">
        <v>42929</v>
      </c>
      <c r="F6896" s="28">
        <v>835.25</v>
      </c>
      <c r="G6896" t="s">
        <v>2</v>
      </c>
    </row>
    <row r="6897" spans="1:7" x14ac:dyDescent="0.25">
      <c r="A6897" t="s">
        <v>0</v>
      </c>
      <c r="B6897" t="s">
        <v>2141</v>
      </c>
      <c r="C6897">
        <v>7673234</v>
      </c>
      <c r="D6897" s="2">
        <v>2958465</v>
      </c>
      <c r="E6897" s="2">
        <v>42929</v>
      </c>
      <c r="F6897" s="28">
        <v>835.25</v>
      </c>
      <c r="G6897" t="s">
        <v>2</v>
      </c>
    </row>
    <row r="6898" spans="1:7" x14ac:dyDescent="0.25">
      <c r="A6898" t="s">
        <v>0</v>
      </c>
      <c r="B6898" t="s">
        <v>2141</v>
      </c>
      <c r="C6898">
        <v>7673400</v>
      </c>
      <c r="D6898" s="2">
        <v>2958465</v>
      </c>
      <c r="E6898" s="2">
        <v>44305</v>
      </c>
      <c r="F6898" s="28">
        <v>166</v>
      </c>
      <c r="G6898" t="s">
        <v>18</v>
      </c>
    </row>
    <row r="6899" spans="1:7" x14ac:dyDescent="0.25">
      <c r="A6899" t="s">
        <v>0</v>
      </c>
      <c r="B6899" t="s">
        <v>2141</v>
      </c>
      <c r="C6899">
        <v>7673401</v>
      </c>
      <c r="D6899" s="2">
        <v>2958465</v>
      </c>
      <c r="E6899" s="2">
        <v>44305</v>
      </c>
      <c r="F6899" s="28">
        <v>166</v>
      </c>
      <c r="G6899" t="s">
        <v>18</v>
      </c>
    </row>
    <row r="6900" spans="1:7" x14ac:dyDescent="0.25">
      <c r="A6900" t="s">
        <v>0</v>
      </c>
      <c r="B6900" t="s">
        <v>2141</v>
      </c>
      <c r="C6900">
        <v>7673663</v>
      </c>
      <c r="D6900" s="2">
        <v>2958465</v>
      </c>
      <c r="E6900" s="2">
        <v>42929</v>
      </c>
      <c r="F6900" s="28">
        <v>48.1</v>
      </c>
      <c r="G6900" t="s">
        <v>2</v>
      </c>
    </row>
    <row r="6901" spans="1:7" x14ac:dyDescent="0.25">
      <c r="A6901" t="s">
        <v>0</v>
      </c>
      <c r="B6901" t="s">
        <v>2141</v>
      </c>
      <c r="C6901">
        <v>7673664</v>
      </c>
      <c r="D6901" s="2">
        <v>2958465</v>
      </c>
      <c r="E6901" s="2">
        <v>42929</v>
      </c>
      <c r="F6901" s="28">
        <v>48.1</v>
      </c>
      <c r="G6901" t="s">
        <v>2</v>
      </c>
    </row>
    <row r="6902" spans="1:7" x14ac:dyDescent="0.25">
      <c r="A6902" t="s">
        <v>0</v>
      </c>
      <c r="B6902" t="s">
        <v>2141</v>
      </c>
      <c r="C6902">
        <v>7673683</v>
      </c>
      <c r="D6902" s="2">
        <v>2958465</v>
      </c>
      <c r="E6902" s="2">
        <v>42929</v>
      </c>
      <c r="F6902" s="28">
        <v>180.7</v>
      </c>
      <c r="G6902" t="s">
        <v>2</v>
      </c>
    </row>
    <row r="6903" spans="1:7" x14ac:dyDescent="0.25">
      <c r="A6903" t="s">
        <v>0</v>
      </c>
      <c r="B6903" t="s">
        <v>2141</v>
      </c>
      <c r="C6903">
        <v>7673684</v>
      </c>
      <c r="D6903" s="2">
        <v>2958465</v>
      </c>
      <c r="E6903" s="2">
        <v>42929</v>
      </c>
      <c r="F6903" s="28">
        <v>180.7</v>
      </c>
      <c r="G6903" t="s">
        <v>2</v>
      </c>
    </row>
    <row r="6904" spans="1:7" x14ac:dyDescent="0.25">
      <c r="A6904" t="s">
        <v>0</v>
      </c>
      <c r="B6904" t="s">
        <v>2141</v>
      </c>
      <c r="C6904">
        <v>7673733</v>
      </c>
      <c r="D6904" s="2">
        <v>2958465</v>
      </c>
      <c r="E6904" s="2">
        <v>42929</v>
      </c>
      <c r="F6904" s="28">
        <v>903.5</v>
      </c>
      <c r="G6904" t="s">
        <v>2</v>
      </c>
    </row>
    <row r="6905" spans="1:7" x14ac:dyDescent="0.25">
      <c r="A6905" t="s">
        <v>0</v>
      </c>
      <c r="B6905" t="s">
        <v>2141</v>
      </c>
      <c r="C6905">
        <v>7673734</v>
      </c>
      <c r="D6905" s="2">
        <v>2958465</v>
      </c>
      <c r="E6905" s="2">
        <v>42929</v>
      </c>
      <c r="F6905" s="28">
        <v>903.5</v>
      </c>
      <c r="G6905" t="s">
        <v>2</v>
      </c>
    </row>
    <row r="6906" spans="1:7" x14ac:dyDescent="0.25">
      <c r="A6906" t="s">
        <v>0</v>
      </c>
      <c r="B6906" t="s">
        <v>2141</v>
      </c>
      <c r="C6906">
        <v>7674000</v>
      </c>
      <c r="D6906" s="2">
        <v>2958465</v>
      </c>
      <c r="E6906" s="2">
        <v>44305</v>
      </c>
      <c r="F6906" s="28">
        <v>229</v>
      </c>
      <c r="G6906" t="s">
        <v>18</v>
      </c>
    </row>
    <row r="6907" spans="1:7" x14ac:dyDescent="0.25">
      <c r="A6907" t="s">
        <v>0</v>
      </c>
      <c r="B6907" t="s">
        <v>2141</v>
      </c>
      <c r="C6907">
        <v>7674400</v>
      </c>
      <c r="D6907" s="2">
        <v>2958465</v>
      </c>
      <c r="E6907" s="2">
        <v>44305</v>
      </c>
      <c r="F6907" s="28">
        <v>233</v>
      </c>
      <c r="G6907" t="s">
        <v>18</v>
      </c>
    </row>
    <row r="6908" spans="1:7" x14ac:dyDescent="0.25">
      <c r="A6908" t="s">
        <v>0</v>
      </c>
      <c r="B6908" t="s">
        <v>2141</v>
      </c>
      <c r="C6908">
        <v>7674401</v>
      </c>
      <c r="D6908" s="2">
        <v>2958465</v>
      </c>
      <c r="E6908" s="2">
        <v>44305</v>
      </c>
      <c r="F6908" s="28">
        <v>233</v>
      </c>
      <c r="G6908" t="s">
        <v>18</v>
      </c>
    </row>
    <row r="6909" spans="1:7" x14ac:dyDescent="0.25">
      <c r="A6909" t="s">
        <v>0</v>
      </c>
      <c r="B6909" t="s">
        <v>2141</v>
      </c>
      <c r="C6909">
        <v>7675183</v>
      </c>
      <c r="D6909" s="2">
        <v>2958465</v>
      </c>
      <c r="E6909" s="2">
        <v>41320</v>
      </c>
      <c r="F6909" s="28">
        <v>170.3</v>
      </c>
      <c r="G6909" t="s">
        <v>2</v>
      </c>
    </row>
    <row r="6910" spans="1:7" x14ac:dyDescent="0.25">
      <c r="A6910" t="s">
        <v>0</v>
      </c>
      <c r="B6910" t="s">
        <v>2141</v>
      </c>
      <c r="C6910">
        <v>7675184</v>
      </c>
      <c r="D6910" s="2">
        <v>2958465</v>
      </c>
      <c r="E6910" s="2">
        <v>41320</v>
      </c>
      <c r="F6910" s="28">
        <v>170.3</v>
      </c>
      <c r="G6910" t="s">
        <v>2</v>
      </c>
    </row>
    <row r="6911" spans="1:7" x14ac:dyDescent="0.25">
      <c r="A6911" t="s">
        <v>0</v>
      </c>
      <c r="B6911" t="s">
        <v>2141</v>
      </c>
      <c r="C6911">
        <v>7675233</v>
      </c>
      <c r="D6911" s="2">
        <v>2958465</v>
      </c>
      <c r="E6911" s="2">
        <v>41320</v>
      </c>
      <c r="F6911" s="28">
        <v>828.75</v>
      </c>
      <c r="G6911" t="s">
        <v>2</v>
      </c>
    </row>
    <row r="6912" spans="1:7" x14ac:dyDescent="0.25">
      <c r="A6912" t="s">
        <v>0</v>
      </c>
      <c r="B6912" t="s">
        <v>2141</v>
      </c>
      <c r="C6912">
        <v>7675234</v>
      </c>
      <c r="D6912" s="2">
        <v>2958465</v>
      </c>
      <c r="E6912" s="2">
        <v>41320</v>
      </c>
      <c r="F6912" s="28">
        <v>828.75</v>
      </c>
      <c r="G6912" t="s">
        <v>2</v>
      </c>
    </row>
    <row r="6913" spans="1:7" x14ac:dyDescent="0.25">
      <c r="A6913" t="s">
        <v>0</v>
      </c>
      <c r="B6913" t="s">
        <v>2141</v>
      </c>
      <c r="C6913">
        <v>7675242</v>
      </c>
      <c r="D6913" s="2">
        <v>2958465</v>
      </c>
      <c r="E6913" s="2">
        <v>41320</v>
      </c>
      <c r="F6913" s="28">
        <v>1644.5</v>
      </c>
      <c r="G6913" t="s">
        <v>3</v>
      </c>
    </row>
    <row r="6914" spans="1:7" x14ac:dyDescent="0.25">
      <c r="A6914" t="s">
        <v>0</v>
      </c>
      <c r="B6914" t="s">
        <v>2141</v>
      </c>
      <c r="C6914">
        <v>7675256</v>
      </c>
      <c r="D6914" s="2">
        <v>2958465</v>
      </c>
      <c r="E6914" s="2">
        <v>41320</v>
      </c>
      <c r="F6914" s="28">
        <v>2463.5</v>
      </c>
      <c r="G6914" t="s">
        <v>3</v>
      </c>
    </row>
    <row r="6915" spans="1:7" x14ac:dyDescent="0.25">
      <c r="A6915" t="s">
        <v>0</v>
      </c>
      <c r="B6915" t="s">
        <v>2141</v>
      </c>
      <c r="C6915">
        <v>7675683</v>
      </c>
      <c r="D6915" s="2">
        <v>2958465</v>
      </c>
      <c r="E6915" s="2">
        <v>41320</v>
      </c>
      <c r="F6915" s="28">
        <v>159.9</v>
      </c>
      <c r="G6915" t="s">
        <v>2</v>
      </c>
    </row>
    <row r="6916" spans="1:7" x14ac:dyDescent="0.25">
      <c r="A6916" t="s">
        <v>0</v>
      </c>
      <c r="B6916" t="s">
        <v>2141</v>
      </c>
      <c r="C6916">
        <v>7675684</v>
      </c>
      <c r="D6916" s="2">
        <v>2958465</v>
      </c>
      <c r="E6916" s="2">
        <v>41320</v>
      </c>
      <c r="F6916" s="28">
        <v>159.9</v>
      </c>
      <c r="G6916" t="s">
        <v>2</v>
      </c>
    </row>
    <row r="6917" spans="1:7" x14ac:dyDescent="0.25">
      <c r="A6917" t="s">
        <v>0</v>
      </c>
      <c r="B6917" t="s">
        <v>2141</v>
      </c>
      <c r="C6917">
        <v>7675733</v>
      </c>
      <c r="D6917" s="2">
        <v>2958465</v>
      </c>
      <c r="E6917" s="2">
        <v>41320</v>
      </c>
      <c r="F6917" s="28">
        <v>776.75</v>
      </c>
      <c r="G6917" t="s">
        <v>2</v>
      </c>
    </row>
    <row r="6918" spans="1:7" x14ac:dyDescent="0.25">
      <c r="A6918" t="s">
        <v>0</v>
      </c>
      <c r="B6918" t="s">
        <v>2141</v>
      </c>
      <c r="C6918">
        <v>7675734</v>
      </c>
      <c r="D6918" s="2">
        <v>2958465</v>
      </c>
      <c r="E6918" s="2">
        <v>41320</v>
      </c>
      <c r="F6918" s="28">
        <v>776.75</v>
      </c>
      <c r="G6918" t="s">
        <v>2</v>
      </c>
    </row>
    <row r="6919" spans="1:7" x14ac:dyDescent="0.25">
      <c r="A6919" t="s">
        <v>0</v>
      </c>
      <c r="B6919" t="s">
        <v>2141</v>
      </c>
      <c r="C6919">
        <v>7675737</v>
      </c>
      <c r="D6919" s="2">
        <v>2958465</v>
      </c>
      <c r="E6919" s="2">
        <v>41402</v>
      </c>
      <c r="F6919" s="28">
        <v>776.75</v>
      </c>
      <c r="G6919" t="s">
        <v>3</v>
      </c>
    </row>
    <row r="6920" spans="1:7" x14ac:dyDescent="0.25">
      <c r="A6920" t="s">
        <v>0</v>
      </c>
      <c r="B6920" t="s">
        <v>2141</v>
      </c>
      <c r="C6920">
        <v>7675742</v>
      </c>
      <c r="D6920" s="2">
        <v>2958465</v>
      </c>
      <c r="E6920" s="2">
        <v>41320</v>
      </c>
      <c r="F6920" s="28">
        <v>1527.5</v>
      </c>
      <c r="G6920" t="s">
        <v>3</v>
      </c>
    </row>
    <row r="6921" spans="1:7" x14ac:dyDescent="0.25">
      <c r="A6921" t="s">
        <v>0</v>
      </c>
      <c r="B6921" t="s">
        <v>2141</v>
      </c>
      <c r="C6921">
        <v>7675756</v>
      </c>
      <c r="D6921" s="2">
        <v>2958465</v>
      </c>
      <c r="E6921" s="2">
        <v>41320</v>
      </c>
      <c r="F6921" s="28">
        <v>2278.25</v>
      </c>
      <c r="G6921" t="s">
        <v>3</v>
      </c>
    </row>
    <row r="6922" spans="1:7" x14ac:dyDescent="0.25">
      <c r="A6922" t="s">
        <v>0</v>
      </c>
      <c r="B6922" t="s">
        <v>2141</v>
      </c>
      <c r="C6922">
        <v>7676000</v>
      </c>
      <c r="D6922" s="2">
        <v>2958465</v>
      </c>
      <c r="E6922" s="2">
        <v>44208</v>
      </c>
      <c r="F6922" s="28">
        <v>158.57</v>
      </c>
      <c r="G6922" t="s">
        <v>18</v>
      </c>
    </row>
    <row r="6923" spans="1:7" x14ac:dyDescent="0.25">
      <c r="A6923" t="s">
        <v>0</v>
      </c>
      <c r="B6923" t="s">
        <v>2141</v>
      </c>
      <c r="C6923">
        <v>7676400</v>
      </c>
      <c r="D6923" s="2">
        <v>2958465</v>
      </c>
      <c r="E6923" s="2">
        <v>45022</v>
      </c>
      <c r="F6923" s="28">
        <v>199</v>
      </c>
      <c r="G6923" t="s">
        <v>18</v>
      </c>
    </row>
    <row r="6924" spans="1:7" x14ac:dyDescent="0.25">
      <c r="A6924" t="s">
        <v>0</v>
      </c>
      <c r="B6924" t="s">
        <v>2141</v>
      </c>
      <c r="C6924">
        <v>7677000</v>
      </c>
      <c r="D6924" s="2">
        <v>2958465</v>
      </c>
      <c r="E6924" s="2">
        <v>44774</v>
      </c>
      <c r="F6924" s="28">
        <v>245</v>
      </c>
      <c r="G6924" t="s">
        <v>18</v>
      </c>
    </row>
    <row r="6925" spans="1:7" x14ac:dyDescent="0.25">
      <c r="A6925" t="s">
        <v>0</v>
      </c>
      <c r="B6925" t="s">
        <v>2141</v>
      </c>
      <c r="C6925">
        <v>7677183</v>
      </c>
      <c r="D6925" s="2">
        <v>2958465</v>
      </c>
      <c r="E6925" s="2">
        <v>44764</v>
      </c>
      <c r="F6925" s="28">
        <v>234</v>
      </c>
      <c r="G6925" t="s">
        <v>2</v>
      </c>
    </row>
    <row r="6926" spans="1:7" x14ac:dyDescent="0.25">
      <c r="A6926" t="s">
        <v>0</v>
      </c>
      <c r="B6926" t="s">
        <v>2141</v>
      </c>
      <c r="C6926">
        <v>7677184</v>
      </c>
      <c r="D6926" s="2">
        <v>2958465</v>
      </c>
      <c r="E6926" s="2">
        <v>44764</v>
      </c>
      <c r="F6926" s="28">
        <v>234</v>
      </c>
      <c r="G6926" t="s">
        <v>2</v>
      </c>
    </row>
    <row r="6927" spans="1:7" x14ac:dyDescent="0.25">
      <c r="A6927" t="s">
        <v>0</v>
      </c>
      <c r="B6927" t="s">
        <v>2141</v>
      </c>
      <c r="C6927">
        <v>7677241</v>
      </c>
      <c r="D6927" s="2">
        <v>2958465</v>
      </c>
      <c r="E6927" s="2">
        <v>44764</v>
      </c>
      <c r="F6927" s="28">
        <v>2275</v>
      </c>
      <c r="G6927" t="s">
        <v>3</v>
      </c>
    </row>
    <row r="6928" spans="1:7" x14ac:dyDescent="0.25">
      <c r="A6928" t="s">
        <v>0</v>
      </c>
      <c r="B6928" t="s">
        <v>2141</v>
      </c>
      <c r="C6928">
        <v>7677242</v>
      </c>
      <c r="D6928" s="2">
        <v>2958465</v>
      </c>
      <c r="E6928" s="2">
        <v>44764</v>
      </c>
      <c r="F6928" s="28">
        <v>2275</v>
      </c>
      <c r="G6928" t="s">
        <v>3</v>
      </c>
    </row>
    <row r="6929" spans="1:7" x14ac:dyDescent="0.25">
      <c r="A6929" t="s">
        <v>0</v>
      </c>
      <c r="B6929" t="s">
        <v>2141</v>
      </c>
      <c r="C6929">
        <v>7677253</v>
      </c>
      <c r="D6929" s="2">
        <v>2958465</v>
      </c>
      <c r="E6929" s="2">
        <v>44764</v>
      </c>
      <c r="F6929" s="28">
        <v>3380</v>
      </c>
      <c r="G6929" t="s">
        <v>3</v>
      </c>
    </row>
    <row r="6930" spans="1:7" x14ac:dyDescent="0.25">
      <c r="A6930" t="s">
        <v>0</v>
      </c>
      <c r="B6930" t="s">
        <v>2141</v>
      </c>
      <c r="C6930">
        <v>7677254</v>
      </c>
      <c r="D6930" s="2">
        <v>2958465</v>
      </c>
      <c r="E6930" s="2">
        <v>44988</v>
      </c>
      <c r="F6930" s="28">
        <v>3978</v>
      </c>
      <c r="G6930" t="s">
        <v>3</v>
      </c>
    </row>
    <row r="6931" spans="1:7" x14ac:dyDescent="0.25">
      <c r="A6931" t="s">
        <v>0</v>
      </c>
      <c r="B6931" t="s">
        <v>2141</v>
      </c>
      <c r="C6931">
        <v>7677256</v>
      </c>
      <c r="D6931" s="2">
        <v>2958465</v>
      </c>
      <c r="E6931" s="2">
        <v>44764</v>
      </c>
      <c r="F6931" s="28">
        <v>3380</v>
      </c>
      <c r="G6931" t="s">
        <v>3</v>
      </c>
    </row>
    <row r="6932" spans="1:7" x14ac:dyDescent="0.25">
      <c r="A6932" t="s">
        <v>0</v>
      </c>
      <c r="B6932" t="s">
        <v>2141</v>
      </c>
      <c r="C6932">
        <v>7677271</v>
      </c>
      <c r="D6932" s="2">
        <v>2958465</v>
      </c>
      <c r="E6932" s="2">
        <v>44764</v>
      </c>
      <c r="F6932" s="28">
        <v>251</v>
      </c>
      <c r="G6932" t="s">
        <v>18</v>
      </c>
    </row>
    <row r="6933" spans="1:7" x14ac:dyDescent="0.25">
      <c r="A6933" t="s">
        <v>0</v>
      </c>
      <c r="B6933" t="s">
        <v>2141</v>
      </c>
      <c r="C6933">
        <v>7677282</v>
      </c>
      <c r="D6933" s="2">
        <v>2958465</v>
      </c>
      <c r="E6933" s="2">
        <v>44764</v>
      </c>
      <c r="F6933" s="28">
        <v>2470</v>
      </c>
      <c r="G6933" t="s">
        <v>3</v>
      </c>
    </row>
    <row r="6934" spans="1:7" x14ac:dyDescent="0.25">
      <c r="A6934" t="s">
        <v>0</v>
      </c>
      <c r="B6934" t="s">
        <v>2141</v>
      </c>
      <c r="C6934">
        <v>7677283</v>
      </c>
      <c r="D6934" s="2">
        <v>2958465</v>
      </c>
      <c r="E6934" s="2">
        <v>44764</v>
      </c>
      <c r="F6934" s="28">
        <v>3575</v>
      </c>
      <c r="G6934" t="s">
        <v>3</v>
      </c>
    </row>
    <row r="6935" spans="1:7" x14ac:dyDescent="0.25">
      <c r="A6935" t="s">
        <v>0</v>
      </c>
      <c r="B6935" t="s">
        <v>2141</v>
      </c>
      <c r="C6935">
        <v>7677400</v>
      </c>
      <c r="D6935" s="2">
        <v>2958465</v>
      </c>
      <c r="E6935" s="2">
        <v>44774</v>
      </c>
      <c r="F6935" s="28">
        <v>249</v>
      </c>
      <c r="G6935" t="s">
        <v>18</v>
      </c>
    </row>
    <row r="6936" spans="1:7" x14ac:dyDescent="0.25">
      <c r="A6936" t="s">
        <v>0</v>
      </c>
      <c r="B6936" t="s">
        <v>2141</v>
      </c>
      <c r="C6936">
        <v>7677401</v>
      </c>
      <c r="D6936" s="2">
        <v>2958465</v>
      </c>
      <c r="E6936" s="2">
        <v>44774</v>
      </c>
      <c r="F6936" s="28">
        <v>249</v>
      </c>
      <c r="G6936" t="s">
        <v>18</v>
      </c>
    </row>
    <row r="6937" spans="1:7" x14ac:dyDescent="0.25">
      <c r="A6937" t="s">
        <v>0</v>
      </c>
      <c r="B6937" t="s">
        <v>2141</v>
      </c>
      <c r="C6937">
        <v>7677683</v>
      </c>
      <c r="D6937" s="2">
        <v>2958465</v>
      </c>
      <c r="E6937" s="2">
        <v>43344</v>
      </c>
      <c r="F6937" s="28">
        <v>182.65</v>
      </c>
      <c r="G6937" t="s">
        <v>2</v>
      </c>
    </row>
    <row r="6938" spans="1:7" x14ac:dyDescent="0.25">
      <c r="A6938" t="s">
        <v>0</v>
      </c>
      <c r="B6938" t="s">
        <v>2141</v>
      </c>
      <c r="C6938">
        <v>7677684</v>
      </c>
      <c r="D6938" s="2">
        <v>2958465</v>
      </c>
      <c r="E6938" s="2">
        <v>43344</v>
      </c>
      <c r="F6938" s="28">
        <v>182.65</v>
      </c>
      <c r="G6938" t="s">
        <v>2</v>
      </c>
    </row>
    <row r="6939" spans="1:7" x14ac:dyDescent="0.25">
      <c r="A6939" t="s">
        <v>0</v>
      </c>
      <c r="B6939" t="s">
        <v>2141</v>
      </c>
      <c r="C6939">
        <v>7677741</v>
      </c>
      <c r="D6939" s="2">
        <v>2958465</v>
      </c>
      <c r="E6939" s="2">
        <v>43344</v>
      </c>
      <c r="F6939" s="28">
        <v>1790.1</v>
      </c>
      <c r="G6939" t="s">
        <v>3</v>
      </c>
    </row>
    <row r="6940" spans="1:7" x14ac:dyDescent="0.25">
      <c r="A6940" t="s">
        <v>0</v>
      </c>
      <c r="B6940" t="s">
        <v>2141</v>
      </c>
      <c r="C6940">
        <v>7677742</v>
      </c>
      <c r="D6940" s="2">
        <v>2958465</v>
      </c>
      <c r="E6940" s="2">
        <v>43344</v>
      </c>
      <c r="F6940" s="28">
        <v>1790.1</v>
      </c>
      <c r="G6940" t="s">
        <v>3</v>
      </c>
    </row>
    <row r="6941" spans="1:7" x14ac:dyDescent="0.25">
      <c r="A6941" t="s">
        <v>0</v>
      </c>
      <c r="B6941" t="s">
        <v>2141</v>
      </c>
      <c r="C6941">
        <v>7677753</v>
      </c>
      <c r="D6941" s="2">
        <v>2958465</v>
      </c>
      <c r="E6941" s="2">
        <v>43344</v>
      </c>
      <c r="F6941" s="28">
        <v>2659.15</v>
      </c>
      <c r="G6941" t="s">
        <v>3</v>
      </c>
    </row>
    <row r="6942" spans="1:7" x14ac:dyDescent="0.25">
      <c r="A6942" t="s">
        <v>0</v>
      </c>
      <c r="B6942" t="s">
        <v>2141</v>
      </c>
      <c r="C6942">
        <v>7677756</v>
      </c>
      <c r="D6942" s="2">
        <v>2958465</v>
      </c>
      <c r="E6942" s="2">
        <v>43344</v>
      </c>
      <c r="F6942" s="28">
        <v>2659.15</v>
      </c>
      <c r="G6942" t="s">
        <v>3</v>
      </c>
    </row>
    <row r="6943" spans="1:7" x14ac:dyDescent="0.25">
      <c r="A6943" t="s">
        <v>0</v>
      </c>
      <c r="B6943" t="s">
        <v>2141</v>
      </c>
      <c r="C6943">
        <v>7677782</v>
      </c>
      <c r="D6943" s="2">
        <v>2958465</v>
      </c>
      <c r="E6943" s="2">
        <v>43344</v>
      </c>
      <c r="F6943" s="28">
        <v>1968.85</v>
      </c>
      <c r="G6943" t="s">
        <v>3</v>
      </c>
    </row>
    <row r="6944" spans="1:7" x14ac:dyDescent="0.25">
      <c r="A6944" t="s">
        <v>0</v>
      </c>
      <c r="B6944" t="s">
        <v>2141</v>
      </c>
      <c r="C6944">
        <v>7677783</v>
      </c>
      <c r="D6944" s="2">
        <v>2958465</v>
      </c>
      <c r="E6944" s="2">
        <v>43344</v>
      </c>
      <c r="F6944" s="28">
        <v>2834.65</v>
      </c>
      <c r="G6944" t="s">
        <v>3</v>
      </c>
    </row>
    <row r="6945" spans="1:7" x14ac:dyDescent="0.25">
      <c r="A6945" t="s">
        <v>0</v>
      </c>
      <c r="B6945" t="s">
        <v>2141</v>
      </c>
      <c r="C6945">
        <v>7678000</v>
      </c>
      <c r="D6945" s="2">
        <v>2958465</v>
      </c>
      <c r="E6945" s="2">
        <v>44256</v>
      </c>
      <c r="F6945" s="28">
        <v>156</v>
      </c>
      <c r="G6945" t="s">
        <v>18</v>
      </c>
    </row>
    <row r="6946" spans="1:7" x14ac:dyDescent="0.25">
      <c r="A6946" t="s">
        <v>0</v>
      </c>
      <c r="B6946" t="s">
        <v>2141</v>
      </c>
      <c r="C6946">
        <v>7678400</v>
      </c>
      <c r="D6946" s="2">
        <v>2958465</v>
      </c>
      <c r="E6946" s="2">
        <v>44305</v>
      </c>
      <c r="F6946" s="28">
        <v>160</v>
      </c>
      <c r="G6946" t="s">
        <v>18</v>
      </c>
    </row>
    <row r="6947" spans="1:7" x14ac:dyDescent="0.25">
      <c r="A6947" t="s">
        <v>0</v>
      </c>
      <c r="B6947" t="s">
        <v>2141</v>
      </c>
      <c r="C6947">
        <v>7678401</v>
      </c>
      <c r="D6947" s="2">
        <v>2958465</v>
      </c>
      <c r="E6947" s="2">
        <v>44305</v>
      </c>
      <c r="F6947" s="28">
        <v>160</v>
      </c>
      <c r="G6947" t="s">
        <v>18</v>
      </c>
    </row>
    <row r="6948" spans="1:7" x14ac:dyDescent="0.25">
      <c r="A6948" t="s">
        <v>0</v>
      </c>
      <c r="B6948" t="s">
        <v>2141</v>
      </c>
      <c r="C6948">
        <v>7679000</v>
      </c>
      <c r="D6948" s="2">
        <v>2958465</v>
      </c>
      <c r="E6948" s="2">
        <v>44305</v>
      </c>
      <c r="F6948" s="28">
        <v>238</v>
      </c>
      <c r="G6948" t="s">
        <v>18</v>
      </c>
    </row>
    <row r="6949" spans="1:7" x14ac:dyDescent="0.25">
      <c r="A6949" t="s">
        <v>0</v>
      </c>
      <c r="B6949" t="s">
        <v>2141</v>
      </c>
      <c r="C6949">
        <v>7679400</v>
      </c>
      <c r="D6949" s="2">
        <v>2958465</v>
      </c>
      <c r="E6949" s="2">
        <v>44305</v>
      </c>
      <c r="F6949" s="28">
        <v>242</v>
      </c>
      <c r="G6949" t="s">
        <v>18</v>
      </c>
    </row>
    <row r="6950" spans="1:7" x14ac:dyDescent="0.25">
      <c r="A6950" t="s">
        <v>0</v>
      </c>
      <c r="B6950" t="s">
        <v>2141</v>
      </c>
      <c r="C6950">
        <v>7679401</v>
      </c>
      <c r="D6950" s="2">
        <v>2958465</v>
      </c>
      <c r="E6950" s="2">
        <v>44305</v>
      </c>
      <c r="F6950" s="28">
        <v>242</v>
      </c>
      <c r="G6950" t="s">
        <v>18</v>
      </c>
    </row>
    <row r="6951" spans="1:7" x14ac:dyDescent="0.25">
      <c r="A6951" t="s">
        <v>0</v>
      </c>
      <c r="B6951" t="s">
        <v>2141</v>
      </c>
      <c r="C6951">
        <v>7683183</v>
      </c>
      <c r="D6951" s="2">
        <v>2958465</v>
      </c>
      <c r="E6951" s="2">
        <v>41233</v>
      </c>
      <c r="F6951" s="28">
        <v>178.75</v>
      </c>
      <c r="G6951" t="s">
        <v>2</v>
      </c>
    </row>
    <row r="6952" spans="1:7" x14ac:dyDescent="0.25">
      <c r="A6952" t="s">
        <v>0</v>
      </c>
      <c r="B6952" t="s">
        <v>2141</v>
      </c>
      <c r="C6952">
        <v>7683185</v>
      </c>
      <c r="D6952" s="2">
        <v>2958465</v>
      </c>
      <c r="E6952" s="2">
        <v>41233</v>
      </c>
      <c r="F6952" s="28">
        <v>178.75</v>
      </c>
      <c r="G6952" t="s">
        <v>2</v>
      </c>
    </row>
    <row r="6953" spans="1:7" x14ac:dyDescent="0.25">
      <c r="A6953" t="s">
        <v>0</v>
      </c>
      <c r="B6953" t="s">
        <v>2141</v>
      </c>
      <c r="C6953">
        <v>7683201</v>
      </c>
      <c r="D6953" s="2">
        <v>2958465</v>
      </c>
      <c r="E6953" s="2">
        <v>41233</v>
      </c>
      <c r="F6953" s="28">
        <v>518.04999999999995</v>
      </c>
      <c r="G6953" t="s">
        <v>2</v>
      </c>
    </row>
    <row r="6954" spans="1:7" x14ac:dyDescent="0.25">
      <c r="A6954" t="s">
        <v>0</v>
      </c>
      <c r="B6954" t="s">
        <v>2141</v>
      </c>
      <c r="C6954">
        <v>7683203</v>
      </c>
      <c r="D6954" s="2">
        <v>2958465</v>
      </c>
      <c r="E6954" s="2">
        <v>41233</v>
      </c>
      <c r="F6954" s="28">
        <v>518.04999999999995</v>
      </c>
      <c r="G6954" t="s">
        <v>2</v>
      </c>
    </row>
    <row r="6955" spans="1:7" x14ac:dyDescent="0.25">
      <c r="A6955" t="s">
        <v>0</v>
      </c>
      <c r="B6955" t="s">
        <v>2141</v>
      </c>
      <c r="C6955">
        <v>7683242</v>
      </c>
      <c r="D6955" s="2">
        <v>2958465</v>
      </c>
      <c r="E6955" s="2">
        <v>41233</v>
      </c>
      <c r="F6955" s="28">
        <v>1672.45</v>
      </c>
      <c r="G6955" t="s">
        <v>3</v>
      </c>
    </row>
    <row r="6956" spans="1:7" x14ac:dyDescent="0.25">
      <c r="A6956" t="s">
        <v>0</v>
      </c>
      <c r="B6956" t="s">
        <v>2141</v>
      </c>
      <c r="C6956">
        <v>7683683</v>
      </c>
      <c r="D6956" s="2">
        <v>2958465</v>
      </c>
      <c r="E6956" s="2">
        <v>41233</v>
      </c>
      <c r="F6956" s="28">
        <v>157.94999999999999</v>
      </c>
      <c r="G6956" t="s">
        <v>2</v>
      </c>
    </row>
    <row r="6957" spans="1:7" x14ac:dyDescent="0.25">
      <c r="A6957" t="s">
        <v>0</v>
      </c>
      <c r="B6957" t="s">
        <v>2141</v>
      </c>
      <c r="C6957">
        <v>7683685</v>
      </c>
      <c r="D6957" s="2">
        <v>2958465</v>
      </c>
      <c r="E6957" s="2">
        <v>41233</v>
      </c>
      <c r="F6957" s="28">
        <v>157.94999999999999</v>
      </c>
      <c r="G6957" t="s">
        <v>2</v>
      </c>
    </row>
    <row r="6958" spans="1:7" x14ac:dyDescent="0.25">
      <c r="A6958" t="s">
        <v>0</v>
      </c>
      <c r="B6958" t="s">
        <v>2141</v>
      </c>
      <c r="C6958">
        <v>7683701</v>
      </c>
      <c r="D6958" s="2">
        <v>2958465</v>
      </c>
      <c r="E6958" s="2">
        <v>41233</v>
      </c>
      <c r="F6958" s="28">
        <v>455</v>
      </c>
      <c r="G6958" t="s">
        <v>2</v>
      </c>
    </row>
    <row r="6959" spans="1:7" x14ac:dyDescent="0.25">
      <c r="A6959" t="s">
        <v>0</v>
      </c>
      <c r="B6959" t="s">
        <v>2141</v>
      </c>
      <c r="C6959">
        <v>7683703</v>
      </c>
      <c r="D6959" s="2">
        <v>2958465</v>
      </c>
      <c r="E6959" s="2">
        <v>41233</v>
      </c>
      <c r="F6959" s="28">
        <v>455</v>
      </c>
      <c r="G6959" t="s">
        <v>2</v>
      </c>
    </row>
    <row r="6960" spans="1:7" x14ac:dyDescent="0.25">
      <c r="A6960" t="s">
        <v>0</v>
      </c>
      <c r="B6960" t="s">
        <v>2141</v>
      </c>
      <c r="C6960">
        <v>7683742</v>
      </c>
      <c r="D6960" s="2">
        <v>2958465</v>
      </c>
      <c r="E6960" s="2">
        <v>41233</v>
      </c>
      <c r="F6960" s="28">
        <v>1462.5</v>
      </c>
      <c r="G6960" t="s">
        <v>3</v>
      </c>
    </row>
    <row r="6961" spans="1:7" x14ac:dyDescent="0.25">
      <c r="A6961" t="s">
        <v>0</v>
      </c>
      <c r="B6961" t="s">
        <v>2141</v>
      </c>
      <c r="C6961">
        <v>7684000</v>
      </c>
      <c r="D6961" s="2">
        <v>2958465</v>
      </c>
      <c r="E6961" s="2">
        <v>44713</v>
      </c>
      <c r="F6961" s="28">
        <v>196</v>
      </c>
      <c r="G6961" t="s">
        <v>18</v>
      </c>
    </row>
    <row r="6962" spans="1:7" x14ac:dyDescent="0.25">
      <c r="A6962" t="s">
        <v>0</v>
      </c>
      <c r="B6962" t="s">
        <v>2141</v>
      </c>
      <c r="C6962">
        <v>7684400</v>
      </c>
      <c r="D6962" s="2">
        <v>2958465</v>
      </c>
      <c r="E6962" s="2">
        <v>44713</v>
      </c>
      <c r="F6962" s="28">
        <v>200</v>
      </c>
      <c r="G6962" t="s">
        <v>18</v>
      </c>
    </row>
    <row r="6963" spans="1:7" x14ac:dyDescent="0.25">
      <c r="A6963" t="s">
        <v>0</v>
      </c>
      <c r="B6963" t="s">
        <v>2141</v>
      </c>
      <c r="C6963">
        <v>7684401</v>
      </c>
      <c r="D6963" s="2">
        <v>2958465</v>
      </c>
      <c r="E6963" s="2">
        <v>44713</v>
      </c>
      <c r="F6963" s="28">
        <v>200</v>
      </c>
      <c r="G6963" t="s">
        <v>18</v>
      </c>
    </row>
    <row r="6964" spans="1:7" x14ac:dyDescent="0.25">
      <c r="A6964" t="s">
        <v>0</v>
      </c>
      <c r="B6964" t="s">
        <v>2141</v>
      </c>
      <c r="C6964">
        <v>7685000</v>
      </c>
      <c r="D6964" s="2">
        <v>2958465</v>
      </c>
      <c r="E6964" s="2">
        <v>44256</v>
      </c>
      <c r="F6964" s="28">
        <v>156</v>
      </c>
      <c r="G6964" t="s">
        <v>18</v>
      </c>
    </row>
    <row r="6965" spans="1:7" x14ac:dyDescent="0.25">
      <c r="A6965" t="s">
        <v>0</v>
      </c>
      <c r="B6965" t="s">
        <v>2141</v>
      </c>
      <c r="C6965">
        <v>7685400</v>
      </c>
      <c r="D6965" s="2">
        <v>2958465</v>
      </c>
      <c r="E6965" s="2">
        <v>44305</v>
      </c>
      <c r="F6965" s="28">
        <v>160</v>
      </c>
      <c r="G6965" t="s">
        <v>18</v>
      </c>
    </row>
    <row r="6966" spans="1:7" x14ac:dyDescent="0.25">
      <c r="A6966" t="s">
        <v>0</v>
      </c>
      <c r="B6966" t="s">
        <v>2141</v>
      </c>
      <c r="C6966">
        <v>7685401</v>
      </c>
      <c r="D6966" s="2">
        <v>2958465</v>
      </c>
      <c r="E6966" s="2">
        <v>44305</v>
      </c>
      <c r="F6966" s="28">
        <v>160</v>
      </c>
      <c r="G6966" t="s">
        <v>18</v>
      </c>
    </row>
    <row r="6967" spans="1:7" x14ac:dyDescent="0.25">
      <c r="A6967" t="s">
        <v>0</v>
      </c>
      <c r="B6967" t="s">
        <v>2141</v>
      </c>
      <c r="C6967">
        <v>7686000</v>
      </c>
      <c r="D6967" s="2">
        <v>2958465</v>
      </c>
      <c r="E6967" s="2">
        <v>44256</v>
      </c>
      <c r="F6967" s="28">
        <v>154</v>
      </c>
      <c r="G6967" t="s">
        <v>18</v>
      </c>
    </row>
    <row r="6968" spans="1:7" x14ac:dyDescent="0.25">
      <c r="A6968" t="s">
        <v>0</v>
      </c>
      <c r="B6968" t="s">
        <v>2141</v>
      </c>
      <c r="C6968">
        <v>7686400</v>
      </c>
      <c r="D6968" s="2">
        <v>2958465</v>
      </c>
      <c r="E6968" s="2">
        <v>44305</v>
      </c>
      <c r="F6968" s="28">
        <v>158</v>
      </c>
      <c r="G6968" t="s">
        <v>18</v>
      </c>
    </row>
    <row r="6969" spans="1:7" x14ac:dyDescent="0.25">
      <c r="A6969" t="s">
        <v>0</v>
      </c>
      <c r="B6969" t="s">
        <v>2141</v>
      </c>
      <c r="C6969">
        <v>7686401</v>
      </c>
      <c r="D6969" s="2">
        <v>2958465</v>
      </c>
      <c r="E6969" s="2">
        <v>44305</v>
      </c>
      <c r="F6969" s="28">
        <v>158</v>
      </c>
      <c r="G6969" t="s">
        <v>18</v>
      </c>
    </row>
    <row r="6970" spans="1:7" x14ac:dyDescent="0.25">
      <c r="A6970" t="s">
        <v>0</v>
      </c>
      <c r="B6970" t="s">
        <v>2141</v>
      </c>
      <c r="C6970">
        <v>7687000</v>
      </c>
      <c r="D6970" s="2">
        <v>2958465</v>
      </c>
      <c r="E6970" s="2">
        <v>44713</v>
      </c>
      <c r="F6970" s="28">
        <v>243</v>
      </c>
      <c r="G6970" t="s">
        <v>18</v>
      </c>
    </row>
    <row r="6971" spans="1:7" x14ac:dyDescent="0.25">
      <c r="A6971" t="s">
        <v>0</v>
      </c>
      <c r="B6971" t="s">
        <v>2141</v>
      </c>
      <c r="C6971">
        <v>7687233</v>
      </c>
      <c r="D6971" s="2">
        <v>2958465</v>
      </c>
      <c r="E6971" s="2">
        <v>44764</v>
      </c>
      <c r="F6971" s="28">
        <v>1222</v>
      </c>
      <c r="G6971" t="s">
        <v>2</v>
      </c>
    </row>
    <row r="6972" spans="1:7" x14ac:dyDescent="0.25">
      <c r="A6972" t="s">
        <v>0</v>
      </c>
      <c r="B6972" t="s">
        <v>2141</v>
      </c>
      <c r="C6972">
        <v>7687234</v>
      </c>
      <c r="D6972" s="2">
        <v>2958465</v>
      </c>
      <c r="E6972" s="2">
        <v>44764</v>
      </c>
      <c r="F6972" s="28">
        <v>1222</v>
      </c>
      <c r="G6972" t="s">
        <v>2</v>
      </c>
    </row>
    <row r="6973" spans="1:7" x14ac:dyDescent="0.25">
      <c r="A6973" t="s">
        <v>0</v>
      </c>
      <c r="B6973" t="s">
        <v>2141</v>
      </c>
      <c r="C6973">
        <v>7687265</v>
      </c>
      <c r="D6973" s="2">
        <v>2958465</v>
      </c>
      <c r="E6973" s="2">
        <v>44764</v>
      </c>
      <c r="F6973" s="28">
        <v>4823</v>
      </c>
      <c r="G6973" t="s">
        <v>3</v>
      </c>
    </row>
    <row r="6974" spans="1:7" x14ac:dyDescent="0.25">
      <c r="A6974" t="s">
        <v>0</v>
      </c>
      <c r="B6974" t="s">
        <v>2141</v>
      </c>
      <c r="C6974">
        <v>7687400</v>
      </c>
      <c r="D6974" s="2">
        <v>2958465</v>
      </c>
      <c r="E6974" s="2">
        <v>44713</v>
      </c>
      <c r="F6974" s="28">
        <v>247</v>
      </c>
      <c r="G6974" t="s">
        <v>18</v>
      </c>
    </row>
    <row r="6975" spans="1:7" x14ac:dyDescent="0.25">
      <c r="A6975" t="s">
        <v>0</v>
      </c>
      <c r="B6975" t="s">
        <v>2141</v>
      </c>
      <c r="C6975">
        <v>7687401</v>
      </c>
      <c r="D6975" s="2">
        <v>2958465</v>
      </c>
      <c r="E6975" s="2">
        <v>44713</v>
      </c>
      <c r="F6975" s="28">
        <v>247</v>
      </c>
      <c r="G6975" t="s">
        <v>18</v>
      </c>
    </row>
    <row r="6976" spans="1:7" x14ac:dyDescent="0.25">
      <c r="A6976" t="s">
        <v>0</v>
      </c>
      <c r="B6976" t="s">
        <v>2141</v>
      </c>
      <c r="C6976">
        <v>7688000</v>
      </c>
      <c r="D6976" s="2">
        <v>2958465</v>
      </c>
      <c r="E6976" s="2">
        <v>44894</v>
      </c>
      <c r="F6976" s="28">
        <v>229</v>
      </c>
      <c r="G6976" t="s">
        <v>18</v>
      </c>
    </row>
    <row r="6977" spans="1:7" x14ac:dyDescent="0.25">
      <c r="A6977" t="s">
        <v>0</v>
      </c>
      <c r="B6977" t="s">
        <v>2141</v>
      </c>
      <c r="C6977">
        <v>7688183</v>
      </c>
      <c r="D6977" s="2">
        <v>2958465</v>
      </c>
      <c r="E6977" s="2">
        <v>44894</v>
      </c>
      <c r="F6977" s="28">
        <v>233.35</v>
      </c>
      <c r="G6977" t="s">
        <v>2</v>
      </c>
    </row>
    <row r="6978" spans="1:7" x14ac:dyDescent="0.25">
      <c r="A6978" t="s">
        <v>0</v>
      </c>
      <c r="B6978" t="s">
        <v>2141</v>
      </c>
      <c r="C6978">
        <v>7688184</v>
      </c>
      <c r="D6978" s="2">
        <v>2958465</v>
      </c>
      <c r="E6978" s="2">
        <v>44894</v>
      </c>
      <c r="F6978" s="28">
        <v>233.35</v>
      </c>
      <c r="G6978" t="s">
        <v>2</v>
      </c>
    </row>
    <row r="6979" spans="1:7" x14ac:dyDescent="0.25">
      <c r="A6979" t="s">
        <v>0</v>
      </c>
      <c r="B6979" t="s">
        <v>2141</v>
      </c>
      <c r="C6979">
        <v>7688201</v>
      </c>
      <c r="D6979" s="2">
        <v>2958465</v>
      </c>
      <c r="E6979" s="2">
        <v>44894</v>
      </c>
      <c r="F6979" s="28">
        <v>700.05</v>
      </c>
      <c r="G6979" t="s">
        <v>2</v>
      </c>
    </row>
    <row r="6980" spans="1:7" x14ac:dyDescent="0.25">
      <c r="A6980" t="s">
        <v>0</v>
      </c>
      <c r="B6980" t="s">
        <v>2141</v>
      </c>
      <c r="C6980">
        <v>7688203</v>
      </c>
      <c r="D6980" s="2">
        <v>2958465</v>
      </c>
      <c r="E6980" s="2">
        <v>44894</v>
      </c>
      <c r="F6980" s="28">
        <v>700.05</v>
      </c>
      <c r="G6980" t="s">
        <v>2</v>
      </c>
    </row>
    <row r="6981" spans="1:7" x14ac:dyDescent="0.25">
      <c r="A6981" t="s">
        <v>0</v>
      </c>
      <c r="B6981" t="s">
        <v>2141</v>
      </c>
      <c r="C6981">
        <v>7688211</v>
      </c>
      <c r="D6981" s="2">
        <v>2958465</v>
      </c>
      <c r="E6981" s="2">
        <v>44894</v>
      </c>
      <c r="F6981" s="28">
        <v>817.05</v>
      </c>
      <c r="G6981" t="s">
        <v>2</v>
      </c>
    </row>
    <row r="6982" spans="1:7" x14ac:dyDescent="0.25">
      <c r="A6982" t="s">
        <v>0</v>
      </c>
      <c r="B6982" t="s">
        <v>2141</v>
      </c>
      <c r="C6982">
        <v>7688213</v>
      </c>
      <c r="D6982" s="2">
        <v>2958465</v>
      </c>
      <c r="E6982" s="2">
        <v>44894</v>
      </c>
      <c r="F6982" s="28">
        <v>817.05</v>
      </c>
      <c r="G6982" t="s">
        <v>2</v>
      </c>
    </row>
    <row r="6983" spans="1:7" x14ac:dyDescent="0.25">
      <c r="A6983" t="s">
        <v>0</v>
      </c>
      <c r="B6983" t="s">
        <v>2141</v>
      </c>
      <c r="C6983">
        <v>7688400</v>
      </c>
      <c r="D6983" s="2">
        <v>2958465</v>
      </c>
      <c r="E6983" s="2">
        <v>44894</v>
      </c>
      <c r="F6983" s="28">
        <v>233</v>
      </c>
      <c r="G6983" t="s">
        <v>18</v>
      </c>
    </row>
    <row r="6984" spans="1:7" x14ac:dyDescent="0.25">
      <c r="A6984" t="s">
        <v>0</v>
      </c>
      <c r="B6984" t="s">
        <v>2141</v>
      </c>
      <c r="C6984">
        <v>7688401</v>
      </c>
      <c r="D6984" s="2">
        <v>2958465</v>
      </c>
      <c r="E6984" s="2">
        <v>44894</v>
      </c>
      <c r="F6984" s="28">
        <v>233</v>
      </c>
      <c r="G6984" t="s">
        <v>18</v>
      </c>
    </row>
    <row r="6985" spans="1:7" x14ac:dyDescent="0.25">
      <c r="A6985" t="s">
        <v>0</v>
      </c>
      <c r="B6985" t="s">
        <v>2141</v>
      </c>
      <c r="C6985">
        <v>7688683</v>
      </c>
      <c r="D6985" s="2">
        <v>2958465</v>
      </c>
      <c r="E6985" s="2">
        <v>42935</v>
      </c>
      <c r="F6985" s="28">
        <v>218.4</v>
      </c>
      <c r="G6985" t="s">
        <v>2</v>
      </c>
    </row>
    <row r="6986" spans="1:7" x14ac:dyDescent="0.25">
      <c r="A6986" t="s">
        <v>0</v>
      </c>
      <c r="B6986" t="s">
        <v>2141</v>
      </c>
      <c r="C6986">
        <v>7688684</v>
      </c>
      <c r="D6986" s="2">
        <v>2958465</v>
      </c>
      <c r="E6986" s="2">
        <v>42935</v>
      </c>
      <c r="F6986" s="28">
        <v>218.4</v>
      </c>
      <c r="G6986" t="s">
        <v>2</v>
      </c>
    </row>
    <row r="6987" spans="1:7" x14ac:dyDescent="0.25">
      <c r="A6987" t="s">
        <v>0</v>
      </c>
      <c r="B6987" t="s">
        <v>2141</v>
      </c>
      <c r="C6987">
        <v>7688711</v>
      </c>
      <c r="D6987" s="2">
        <v>2958465</v>
      </c>
      <c r="E6987" s="2">
        <v>42935</v>
      </c>
      <c r="F6987" s="28">
        <v>764.4</v>
      </c>
      <c r="G6987" t="s">
        <v>2</v>
      </c>
    </row>
    <row r="6988" spans="1:7" x14ac:dyDescent="0.25">
      <c r="A6988" t="s">
        <v>0</v>
      </c>
      <c r="B6988" t="s">
        <v>2141</v>
      </c>
      <c r="C6988">
        <v>7688713</v>
      </c>
      <c r="D6988" s="2">
        <v>2958465</v>
      </c>
      <c r="E6988" s="2">
        <v>42935</v>
      </c>
      <c r="F6988" s="28">
        <v>764.4</v>
      </c>
      <c r="G6988" t="s">
        <v>2</v>
      </c>
    </row>
    <row r="6989" spans="1:7" x14ac:dyDescent="0.25">
      <c r="A6989" t="s">
        <v>0</v>
      </c>
      <c r="B6989" t="s">
        <v>2141</v>
      </c>
      <c r="C6989">
        <v>7689000</v>
      </c>
      <c r="D6989" s="2">
        <v>2958465</v>
      </c>
      <c r="E6989" s="2">
        <v>44256</v>
      </c>
      <c r="F6989" s="28">
        <v>133</v>
      </c>
      <c r="G6989" t="s">
        <v>18</v>
      </c>
    </row>
    <row r="6990" spans="1:7" x14ac:dyDescent="0.25">
      <c r="A6990" t="s">
        <v>0</v>
      </c>
      <c r="B6990" t="s">
        <v>2141</v>
      </c>
      <c r="C6990">
        <v>7689400</v>
      </c>
      <c r="D6990" s="2">
        <v>2958465</v>
      </c>
      <c r="E6990" s="2">
        <v>44305</v>
      </c>
      <c r="F6990" s="28">
        <v>137</v>
      </c>
      <c r="G6990" t="s">
        <v>18</v>
      </c>
    </row>
    <row r="6991" spans="1:7" x14ac:dyDescent="0.25">
      <c r="A6991" t="s">
        <v>0</v>
      </c>
      <c r="B6991" t="s">
        <v>2141</v>
      </c>
      <c r="C6991">
        <v>7689401</v>
      </c>
      <c r="D6991" s="2">
        <v>2958465</v>
      </c>
      <c r="E6991" s="2">
        <v>44305</v>
      </c>
      <c r="F6991" s="28">
        <v>137</v>
      </c>
      <c r="G6991" t="s">
        <v>18</v>
      </c>
    </row>
    <row r="6992" spans="1:7" x14ac:dyDescent="0.25">
      <c r="A6992" t="s">
        <v>0</v>
      </c>
      <c r="B6992" t="s">
        <v>2141</v>
      </c>
      <c r="C6992">
        <v>7690000</v>
      </c>
      <c r="D6992" s="2">
        <v>2958465</v>
      </c>
      <c r="E6992" s="2">
        <v>44713</v>
      </c>
      <c r="F6992" s="28">
        <v>261</v>
      </c>
      <c r="G6992" t="s">
        <v>18</v>
      </c>
    </row>
    <row r="6993" spans="1:7" x14ac:dyDescent="0.25">
      <c r="A6993" t="s">
        <v>0</v>
      </c>
      <c r="B6993" t="s">
        <v>2141</v>
      </c>
      <c r="C6993">
        <v>7690134</v>
      </c>
      <c r="D6993" s="2">
        <v>2958465</v>
      </c>
      <c r="E6993" s="2">
        <v>44299</v>
      </c>
      <c r="F6993" s="28">
        <v>935.35</v>
      </c>
      <c r="G6993" t="s">
        <v>2</v>
      </c>
    </row>
    <row r="6994" spans="1:7" x14ac:dyDescent="0.25">
      <c r="A6994" t="s">
        <v>0</v>
      </c>
      <c r="B6994" t="s">
        <v>2141</v>
      </c>
      <c r="C6994">
        <v>7690135</v>
      </c>
      <c r="D6994" s="2">
        <v>2958465</v>
      </c>
      <c r="E6994" s="2">
        <v>44299</v>
      </c>
      <c r="F6994" s="28">
        <v>935.35</v>
      </c>
      <c r="G6994" t="s">
        <v>2</v>
      </c>
    </row>
    <row r="6995" spans="1:7" x14ac:dyDescent="0.25">
      <c r="A6995" t="s">
        <v>0</v>
      </c>
      <c r="B6995" t="s">
        <v>2141</v>
      </c>
      <c r="C6995">
        <v>7690183</v>
      </c>
      <c r="D6995" s="2">
        <v>2958465</v>
      </c>
      <c r="E6995" s="2">
        <v>44299</v>
      </c>
      <c r="F6995" s="28">
        <v>232.7</v>
      </c>
      <c r="G6995" t="s">
        <v>2</v>
      </c>
    </row>
    <row r="6996" spans="1:7" x14ac:dyDescent="0.25">
      <c r="A6996" t="s">
        <v>0</v>
      </c>
      <c r="B6996" t="s">
        <v>2141</v>
      </c>
      <c r="C6996">
        <v>7690184</v>
      </c>
      <c r="D6996" s="2">
        <v>2958465</v>
      </c>
      <c r="E6996" s="2">
        <v>44299</v>
      </c>
      <c r="F6996" s="28">
        <v>232.7</v>
      </c>
      <c r="G6996" t="s">
        <v>2</v>
      </c>
    </row>
    <row r="6997" spans="1:7" x14ac:dyDescent="0.25">
      <c r="A6997" t="s">
        <v>0</v>
      </c>
      <c r="B6997" t="s">
        <v>2141</v>
      </c>
      <c r="C6997">
        <v>7690211</v>
      </c>
      <c r="D6997" s="2">
        <v>2958465</v>
      </c>
      <c r="E6997" s="2">
        <v>44299</v>
      </c>
      <c r="F6997" s="28">
        <v>798.85</v>
      </c>
      <c r="G6997" t="s">
        <v>2</v>
      </c>
    </row>
    <row r="6998" spans="1:7" x14ac:dyDescent="0.25">
      <c r="A6998" t="s">
        <v>0</v>
      </c>
      <c r="B6998" t="s">
        <v>2141</v>
      </c>
      <c r="C6998">
        <v>7690213</v>
      </c>
      <c r="D6998" s="2">
        <v>2958465</v>
      </c>
      <c r="E6998" s="2">
        <v>44299</v>
      </c>
      <c r="F6998" s="28">
        <v>798.85</v>
      </c>
      <c r="G6998" t="s">
        <v>2</v>
      </c>
    </row>
    <row r="6999" spans="1:7" x14ac:dyDescent="0.25">
      <c r="A6999" t="s">
        <v>0</v>
      </c>
      <c r="B6999" t="s">
        <v>2141</v>
      </c>
      <c r="C6999">
        <v>7690233</v>
      </c>
      <c r="D6999" s="2">
        <v>2958465</v>
      </c>
      <c r="E6999" s="2">
        <v>44299</v>
      </c>
      <c r="F6999" s="28">
        <v>1137.5</v>
      </c>
      <c r="G6999" t="s">
        <v>2</v>
      </c>
    </row>
    <row r="7000" spans="1:7" x14ac:dyDescent="0.25">
      <c r="A7000" t="s">
        <v>0</v>
      </c>
      <c r="B7000" t="s">
        <v>2141</v>
      </c>
      <c r="C7000">
        <v>7690234</v>
      </c>
      <c r="D7000" s="2">
        <v>2958465</v>
      </c>
      <c r="E7000" s="2">
        <v>44299</v>
      </c>
      <c r="F7000" s="28">
        <v>1137.5</v>
      </c>
      <c r="G7000" t="s">
        <v>2</v>
      </c>
    </row>
    <row r="7001" spans="1:7" x14ac:dyDescent="0.25">
      <c r="A7001" t="s">
        <v>0</v>
      </c>
      <c r="B7001" t="s">
        <v>2141</v>
      </c>
      <c r="C7001">
        <v>7690243</v>
      </c>
      <c r="D7001" s="2">
        <v>2958465</v>
      </c>
      <c r="E7001" s="2">
        <v>44299</v>
      </c>
      <c r="F7001" s="28">
        <v>1372.8</v>
      </c>
      <c r="G7001" t="s">
        <v>2</v>
      </c>
    </row>
    <row r="7002" spans="1:7" x14ac:dyDescent="0.25">
      <c r="A7002" t="s">
        <v>0</v>
      </c>
      <c r="B7002" t="s">
        <v>2141</v>
      </c>
      <c r="C7002">
        <v>7690244</v>
      </c>
      <c r="D7002" s="2">
        <v>2958465</v>
      </c>
      <c r="E7002" s="2">
        <v>44299</v>
      </c>
      <c r="F7002" s="28">
        <v>1372.8</v>
      </c>
      <c r="G7002" t="s">
        <v>2</v>
      </c>
    </row>
    <row r="7003" spans="1:7" x14ac:dyDescent="0.25">
      <c r="A7003" t="s">
        <v>0</v>
      </c>
      <c r="B7003" t="s">
        <v>2141</v>
      </c>
      <c r="C7003">
        <v>7690289</v>
      </c>
      <c r="D7003" s="2">
        <v>2958465</v>
      </c>
      <c r="E7003" s="2">
        <v>44299</v>
      </c>
      <c r="F7003" s="28">
        <v>1701.7</v>
      </c>
      <c r="G7003" t="s">
        <v>2</v>
      </c>
    </row>
    <row r="7004" spans="1:7" x14ac:dyDescent="0.25">
      <c r="A7004" t="s">
        <v>0</v>
      </c>
      <c r="B7004" t="s">
        <v>2141</v>
      </c>
      <c r="C7004">
        <v>7690290</v>
      </c>
      <c r="D7004" s="2">
        <v>2958465</v>
      </c>
      <c r="E7004" s="2">
        <v>44299</v>
      </c>
      <c r="F7004" s="28">
        <v>1701.7</v>
      </c>
      <c r="G7004" t="s">
        <v>2</v>
      </c>
    </row>
    <row r="7005" spans="1:7" x14ac:dyDescent="0.25">
      <c r="A7005" t="s">
        <v>0</v>
      </c>
      <c r="B7005" t="s">
        <v>2141</v>
      </c>
      <c r="C7005">
        <v>7690291</v>
      </c>
      <c r="D7005" s="2">
        <v>2958465</v>
      </c>
      <c r="E7005" s="2">
        <v>44299</v>
      </c>
      <c r="F7005" s="28">
        <v>1587.95</v>
      </c>
      <c r="G7005" t="s">
        <v>2</v>
      </c>
    </row>
    <row r="7006" spans="1:7" x14ac:dyDescent="0.25">
      <c r="A7006" t="s">
        <v>0</v>
      </c>
      <c r="B7006" t="s">
        <v>2141</v>
      </c>
      <c r="C7006">
        <v>7690292</v>
      </c>
      <c r="D7006" s="2">
        <v>2958465</v>
      </c>
      <c r="E7006" s="2">
        <v>44299</v>
      </c>
      <c r="F7006" s="28">
        <v>1587.95</v>
      </c>
      <c r="G7006" t="s">
        <v>2</v>
      </c>
    </row>
    <row r="7007" spans="1:7" x14ac:dyDescent="0.25">
      <c r="A7007" t="s">
        <v>0</v>
      </c>
      <c r="B7007" t="s">
        <v>2141</v>
      </c>
      <c r="C7007">
        <v>7690295</v>
      </c>
      <c r="D7007" s="2">
        <v>2958465</v>
      </c>
      <c r="E7007" s="2">
        <v>44299</v>
      </c>
      <c r="F7007" s="28">
        <v>1587.95</v>
      </c>
      <c r="G7007" t="s">
        <v>2</v>
      </c>
    </row>
    <row r="7008" spans="1:7" x14ac:dyDescent="0.25">
      <c r="A7008" t="s">
        <v>0</v>
      </c>
      <c r="B7008" t="s">
        <v>2141</v>
      </c>
      <c r="C7008">
        <v>7690400</v>
      </c>
      <c r="D7008" s="2">
        <v>2958465</v>
      </c>
      <c r="E7008" s="2">
        <v>44713</v>
      </c>
      <c r="F7008" s="28">
        <v>265</v>
      </c>
      <c r="G7008" t="s">
        <v>18</v>
      </c>
    </row>
    <row r="7009" spans="1:7" x14ac:dyDescent="0.25">
      <c r="A7009" t="s">
        <v>0</v>
      </c>
      <c r="B7009" t="s">
        <v>2141</v>
      </c>
      <c r="C7009">
        <v>7690401</v>
      </c>
      <c r="D7009" s="2">
        <v>2958465</v>
      </c>
      <c r="E7009" s="2">
        <v>44713</v>
      </c>
      <c r="F7009" s="28">
        <v>265</v>
      </c>
      <c r="G7009" t="s">
        <v>18</v>
      </c>
    </row>
    <row r="7010" spans="1:7" x14ac:dyDescent="0.25">
      <c r="A7010" t="s">
        <v>0</v>
      </c>
      <c r="B7010" t="s">
        <v>2141</v>
      </c>
      <c r="C7010">
        <v>7690683</v>
      </c>
      <c r="D7010" s="2">
        <v>2958465</v>
      </c>
      <c r="E7010" s="2">
        <v>42929</v>
      </c>
      <c r="F7010" s="28">
        <v>215.8</v>
      </c>
      <c r="G7010" t="s">
        <v>2</v>
      </c>
    </row>
    <row r="7011" spans="1:7" x14ac:dyDescent="0.25">
      <c r="A7011" t="s">
        <v>0</v>
      </c>
      <c r="B7011" t="s">
        <v>2141</v>
      </c>
      <c r="C7011">
        <v>7690684</v>
      </c>
      <c r="D7011" s="2">
        <v>2958465</v>
      </c>
      <c r="E7011" s="2">
        <v>42929</v>
      </c>
      <c r="F7011" s="28">
        <v>215.8</v>
      </c>
      <c r="G7011" t="s">
        <v>2</v>
      </c>
    </row>
    <row r="7012" spans="1:7" x14ac:dyDescent="0.25">
      <c r="A7012" t="s">
        <v>0</v>
      </c>
      <c r="B7012" t="s">
        <v>2141</v>
      </c>
      <c r="C7012">
        <v>7690711</v>
      </c>
      <c r="D7012" s="2">
        <v>2958465</v>
      </c>
      <c r="E7012" s="2">
        <v>42929</v>
      </c>
      <c r="F7012" s="28">
        <v>755.3</v>
      </c>
      <c r="G7012" t="s">
        <v>2</v>
      </c>
    </row>
    <row r="7013" spans="1:7" x14ac:dyDescent="0.25">
      <c r="A7013" t="s">
        <v>0</v>
      </c>
      <c r="B7013" t="s">
        <v>2141</v>
      </c>
      <c r="C7013">
        <v>7690713</v>
      </c>
      <c r="D7013" s="2">
        <v>2958465</v>
      </c>
      <c r="E7013" s="2">
        <v>42929</v>
      </c>
      <c r="F7013" s="28">
        <v>755.3</v>
      </c>
      <c r="G7013" t="s">
        <v>2</v>
      </c>
    </row>
    <row r="7014" spans="1:7" x14ac:dyDescent="0.25">
      <c r="A7014" t="s">
        <v>0</v>
      </c>
      <c r="B7014" t="s">
        <v>2141</v>
      </c>
      <c r="C7014">
        <v>7690733</v>
      </c>
      <c r="D7014" s="2">
        <v>2958465</v>
      </c>
      <c r="E7014" s="2">
        <v>42929</v>
      </c>
      <c r="F7014" s="28">
        <v>1079</v>
      </c>
      <c r="G7014" t="s">
        <v>2</v>
      </c>
    </row>
    <row r="7015" spans="1:7" x14ac:dyDescent="0.25">
      <c r="A7015" t="s">
        <v>0</v>
      </c>
      <c r="B7015" t="s">
        <v>2141</v>
      </c>
      <c r="C7015">
        <v>7690734</v>
      </c>
      <c r="D7015" s="2">
        <v>2958465</v>
      </c>
      <c r="E7015" s="2">
        <v>42929</v>
      </c>
      <c r="F7015" s="28">
        <v>1079</v>
      </c>
      <c r="G7015" t="s">
        <v>2</v>
      </c>
    </row>
    <row r="7016" spans="1:7" x14ac:dyDescent="0.25">
      <c r="A7016" t="s">
        <v>0</v>
      </c>
      <c r="B7016" t="s">
        <v>2141</v>
      </c>
      <c r="C7016">
        <v>7690743</v>
      </c>
      <c r="D7016" s="2">
        <v>2958465</v>
      </c>
      <c r="E7016" s="2">
        <v>42929</v>
      </c>
      <c r="F7016" s="28">
        <v>1294.8</v>
      </c>
      <c r="G7016" t="s">
        <v>2</v>
      </c>
    </row>
    <row r="7017" spans="1:7" x14ac:dyDescent="0.25">
      <c r="A7017" t="s">
        <v>0</v>
      </c>
      <c r="B7017" t="s">
        <v>2141</v>
      </c>
      <c r="C7017">
        <v>7690744</v>
      </c>
      <c r="D7017" s="2">
        <v>2958465</v>
      </c>
      <c r="E7017" s="2">
        <v>42929</v>
      </c>
      <c r="F7017" s="28">
        <v>1294.8</v>
      </c>
      <c r="G7017" t="s">
        <v>2</v>
      </c>
    </row>
    <row r="7018" spans="1:7" x14ac:dyDescent="0.25">
      <c r="A7018" t="s">
        <v>0</v>
      </c>
      <c r="B7018" t="s">
        <v>2141</v>
      </c>
      <c r="C7018">
        <v>7690789</v>
      </c>
      <c r="D7018" s="2">
        <v>2958465</v>
      </c>
      <c r="E7018" s="2">
        <v>42929</v>
      </c>
      <c r="F7018" s="28">
        <v>1491.75</v>
      </c>
      <c r="G7018" t="s">
        <v>2</v>
      </c>
    </row>
    <row r="7019" spans="1:7" x14ac:dyDescent="0.25">
      <c r="A7019" t="s">
        <v>0</v>
      </c>
      <c r="B7019" t="s">
        <v>2141</v>
      </c>
      <c r="C7019">
        <v>7690790</v>
      </c>
      <c r="D7019" s="2">
        <v>2958465</v>
      </c>
      <c r="E7019" s="2">
        <v>42929</v>
      </c>
      <c r="F7019" s="28">
        <v>1491.75</v>
      </c>
      <c r="G7019" t="s">
        <v>2</v>
      </c>
    </row>
    <row r="7020" spans="1:7" x14ac:dyDescent="0.25">
      <c r="A7020" t="s">
        <v>0</v>
      </c>
      <c r="B7020" t="s">
        <v>2141</v>
      </c>
      <c r="C7020">
        <v>7691180</v>
      </c>
      <c r="D7020" s="2">
        <v>2958465</v>
      </c>
      <c r="E7020" s="2">
        <v>41109</v>
      </c>
      <c r="F7020" s="28">
        <v>326.95</v>
      </c>
      <c r="G7020" t="s">
        <v>2</v>
      </c>
    </row>
    <row r="7021" spans="1:7" x14ac:dyDescent="0.25">
      <c r="A7021" t="s">
        <v>0</v>
      </c>
      <c r="B7021" t="s">
        <v>2141</v>
      </c>
      <c r="C7021">
        <v>7691183</v>
      </c>
      <c r="D7021" s="2">
        <v>2958465</v>
      </c>
      <c r="E7021" s="2">
        <v>41109</v>
      </c>
      <c r="F7021" s="28">
        <v>326.95</v>
      </c>
      <c r="G7021" t="s">
        <v>2</v>
      </c>
    </row>
    <row r="7022" spans="1:7" x14ac:dyDescent="0.25">
      <c r="A7022" t="s">
        <v>0</v>
      </c>
      <c r="B7022" t="s">
        <v>2141</v>
      </c>
      <c r="C7022">
        <v>7691221</v>
      </c>
      <c r="D7022" s="2">
        <v>2958465</v>
      </c>
      <c r="E7022" s="2">
        <v>41109</v>
      </c>
      <c r="F7022" s="28">
        <v>1216.1500000000001</v>
      </c>
      <c r="G7022" t="s">
        <v>2</v>
      </c>
    </row>
    <row r="7023" spans="1:7" x14ac:dyDescent="0.25">
      <c r="A7023" t="s">
        <v>0</v>
      </c>
      <c r="B7023" t="s">
        <v>2141</v>
      </c>
      <c r="C7023">
        <v>7691223</v>
      </c>
      <c r="D7023" s="2">
        <v>2958465</v>
      </c>
      <c r="E7023" s="2">
        <v>41109</v>
      </c>
      <c r="F7023" s="28">
        <v>1216.1500000000001</v>
      </c>
      <c r="G7023" t="s">
        <v>2</v>
      </c>
    </row>
    <row r="7024" spans="1:7" x14ac:dyDescent="0.25">
      <c r="A7024" t="s">
        <v>0</v>
      </c>
      <c r="B7024" t="s">
        <v>2141</v>
      </c>
      <c r="C7024">
        <v>7691680</v>
      </c>
      <c r="D7024" s="2">
        <v>2958465</v>
      </c>
      <c r="E7024" s="2">
        <v>41109</v>
      </c>
      <c r="F7024" s="28">
        <v>300.3</v>
      </c>
      <c r="G7024" t="s">
        <v>2</v>
      </c>
    </row>
    <row r="7025" spans="1:7" x14ac:dyDescent="0.25">
      <c r="A7025" t="s">
        <v>0</v>
      </c>
      <c r="B7025" t="s">
        <v>2141</v>
      </c>
      <c r="C7025">
        <v>7691683</v>
      </c>
      <c r="D7025" s="2">
        <v>2958465</v>
      </c>
      <c r="E7025" s="2">
        <v>41109</v>
      </c>
      <c r="F7025" s="28">
        <v>300.3</v>
      </c>
      <c r="G7025" t="s">
        <v>2</v>
      </c>
    </row>
    <row r="7026" spans="1:7" x14ac:dyDescent="0.25">
      <c r="A7026" t="s">
        <v>0</v>
      </c>
      <c r="B7026" t="s">
        <v>2141</v>
      </c>
      <c r="C7026">
        <v>7691721</v>
      </c>
      <c r="D7026" s="2">
        <v>2958465</v>
      </c>
      <c r="E7026" s="2">
        <v>41109</v>
      </c>
      <c r="F7026" s="28">
        <v>1123.8499999999999</v>
      </c>
      <c r="G7026" t="s">
        <v>2</v>
      </c>
    </row>
    <row r="7027" spans="1:7" x14ac:dyDescent="0.25">
      <c r="A7027" t="s">
        <v>0</v>
      </c>
      <c r="B7027" t="s">
        <v>2141</v>
      </c>
      <c r="C7027">
        <v>7691723</v>
      </c>
      <c r="D7027" s="2">
        <v>2958465</v>
      </c>
      <c r="E7027" s="2">
        <v>41109</v>
      </c>
      <c r="F7027" s="28">
        <v>1123.8499999999999</v>
      </c>
      <c r="G7027" t="s">
        <v>2</v>
      </c>
    </row>
    <row r="7028" spans="1:7" x14ac:dyDescent="0.25">
      <c r="A7028" t="s">
        <v>0</v>
      </c>
      <c r="B7028" t="s">
        <v>2141</v>
      </c>
      <c r="C7028">
        <v>7693733</v>
      </c>
      <c r="D7028" s="2">
        <v>2958465</v>
      </c>
      <c r="E7028" s="2">
        <v>42917</v>
      </c>
      <c r="F7028" s="28">
        <v>910</v>
      </c>
      <c r="G7028" t="s">
        <v>2</v>
      </c>
    </row>
    <row r="7029" spans="1:7" x14ac:dyDescent="0.25">
      <c r="A7029" t="s">
        <v>0</v>
      </c>
      <c r="B7029" t="s">
        <v>2141</v>
      </c>
      <c r="C7029">
        <v>7693734</v>
      </c>
      <c r="D7029" s="2">
        <v>2958465</v>
      </c>
      <c r="E7029" s="2">
        <v>42917</v>
      </c>
      <c r="F7029" s="28">
        <v>910</v>
      </c>
      <c r="G7029" t="s">
        <v>2</v>
      </c>
    </row>
    <row r="7030" spans="1:7" x14ac:dyDescent="0.25">
      <c r="A7030" t="s">
        <v>0</v>
      </c>
      <c r="B7030" t="s">
        <v>2141</v>
      </c>
      <c r="C7030">
        <v>7694000</v>
      </c>
      <c r="D7030" s="2">
        <v>2958465</v>
      </c>
      <c r="E7030" s="2">
        <v>44256</v>
      </c>
      <c r="F7030" s="28">
        <v>196</v>
      </c>
      <c r="G7030" t="s">
        <v>18</v>
      </c>
    </row>
    <row r="7031" spans="1:7" x14ac:dyDescent="0.25">
      <c r="A7031" t="s">
        <v>0</v>
      </c>
      <c r="B7031" t="s">
        <v>2141</v>
      </c>
      <c r="C7031">
        <v>7694183</v>
      </c>
      <c r="D7031" s="2">
        <v>2958465</v>
      </c>
      <c r="E7031" s="2">
        <v>42929</v>
      </c>
      <c r="F7031" s="28">
        <v>157.94999999999999</v>
      </c>
      <c r="G7031" t="s">
        <v>2</v>
      </c>
    </row>
    <row r="7032" spans="1:7" x14ac:dyDescent="0.25">
      <c r="A7032" t="s">
        <v>0</v>
      </c>
      <c r="B7032" t="s">
        <v>2141</v>
      </c>
      <c r="C7032">
        <v>7694184</v>
      </c>
      <c r="D7032" s="2">
        <v>2958465</v>
      </c>
      <c r="E7032" s="2">
        <v>42929</v>
      </c>
      <c r="F7032" s="28">
        <v>157.94999999999999</v>
      </c>
      <c r="G7032" t="s">
        <v>2</v>
      </c>
    </row>
    <row r="7033" spans="1:7" x14ac:dyDescent="0.25">
      <c r="A7033" t="s">
        <v>0</v>
      </c>
      <c r="B7033" t="s">
        <v>2141</v>
      </c>
      <c r="C7033">
        <v>7694196</v>
      </c>
      <c r="D7033" s="2">
        <v>2958465</v>
      </c>
      <c r="E7033" s="2">
        <v>42929</v>
      </c>
      <c r="F7033" s="28">
        <v>313.3</v>
      </c>
      <c r="G7033" t="s">
        <v>2</v>
      </c>
    </row>
    <row r="7034" spans="1:7" x14ac:dyDescent="0.25">
      <c r="A7034" t="s">
        <v>0</v>
      </c>
      <c r="B7034" t="s">
        <v>2141</v>
      </c>
      <c r="C7034">
        <v>7694197</v>
      </c>
      <c r="D7034" s="2">
        <v>2958465</v>
      </c>
      <c r="E7034" s="2">
        <v>42929</v>
      </c>
      <c r="F7034" s="28">
        <v>313.3</v>
      </c>
      <c r="G7034" t="s">
        <v>2</v>
      </c>
    </row>
    <row r="7035" spans="1:7" x14ac:dyDescent="0.25">
      <c r="A7035" t="s">
        <v>0</v>
      </c>
      <c r="B7035" t="s">
        <v>2141</v>
      </c>
      <c r="C7035">
        <v>7694233</v>
      </c>
      <c r="D7035" s="2">
        <v>2958465</v>
      </c>
      <c r="E7035" s="2">
        <v>42929</v>
      </c>
      <c r="F7035" s="28">
        <v>776.1</v>
      </c>
      <c r="G7035" t="s">
        <v>2</v>
      </c>
    </row>
    <row r="7036" spans="1:7" x14ac:dyDescent="0.25">
      <c r="A7036" t="s">
        <v>0</v>
      </c>
      <c r="B7036" t="s">
        <v>2141</v>
      </c>
      <c r="C7036">
        <v>7694234</v>
      </c>
      <c r="D7036" s="2">
        <v>2958465</v>
      </c>
      <c r="E7036" s="2">
        <v>42929</v>
      </c>
      <c r="F7036" s="28">
        <v>776.1</v>
      </c>
      <c r="G7036" t="s">
        <v>2</v>
      </c>
    </row>
    <row r="7037" spans="1:7" x14ac:dyDescent="0.25">
      <c r="A7037" t="s">
        <v>0</v>
      </c>
      <c r="B7037" t="s">
        <v>2141</v>
      </c>
      <c r="C7037">
        <v>7694251</v>
      </c>
      <c r="D7037" s="2">
        <v>2958465</v>
      </c>
      <c r="E7037" s="2">
        <v>42929</v>
      </c>
      <c r="F7037" s="28">
        <v>1158.3</v>
      </c>
      <c r="G7037" t="s">
        <v>3</v>
      </c>
    </row>
    <row r="7038" spans="1:7" x14ac:dyDescent="0.25">
      <c r="A7038" t="s">
        <v>0</v>
      </c>
      <c r="B7038" t="s">
        <v>2141</v>
      </c>
      <c r="C7038">
        <v>7694400</v>
      </c>
      <c r="D7038" s="2">
        <v>2958465</v>
      </c>
      <c r="E7038" s="2">
        <v>44305</v>
      </c>
      <c r="F7038" s="28">
        <v>200</v>
      </c>
      <c r="G7038" t="s">
        <v>18</v>
      </c>
    </row>
    <row r="7039" spans="1:7" x14ac:dyDescent="0.25">
      <c r="A7039" t="s">
        <v>0</v>
      </c>
      <c r="B7039" t="s">
        <v>2141</v>
      </c>
      <c r="C7039">
        <v>7694401</v>
      </c>
      <c r="D7039" s="2">
        <v>2958465</v>
      </c>
      <c r="E7039" s="2">
        <v>44305</v>
      </c>
      <c r="F7039" s="28">
        <v>200</v>
      </c>
      <c r="G7039" t="s">
        <v>18</v>
      </c>
    </row>
    <row r="7040" spans="1:7" x14ac:dyDescent="0.25">
      <c r="A7040" t="s">
        <v>0</v>
      </c>
      <c r="B7040" t="s">
        <v>2141</v>
      </c>
      <c r="C7040">
        <v>7694683</v>
      </c>
      <c r="D7040" s="2">
        <v>2958465</v>
      </c>
      <c r="E7040" s="2">
        <v>42929</v>
      </c>
      <c r="F7040" s="28">
        <v>176.8</v>
      </c>
      <c r="G7040" t="s">
        <v>2</v>
      </c>
    </row>
    <row r="7041" spans="1:7" x14ac:dyDescent="0.25">
      <c r="A7041" t="s">
        <v>0</v>
      </c>
      <c r="B7041" t="s">
        <v>2141</v>
      </c>
      <c r="C7041">
        <v>7694684</v>
      </c>
      <c r="D7041" s="2">
        <v>2958465</v>
      </c>
      <c r="E7041" s="2">
        <v>42929</v>
      </c>
      <c r="F7041" s="28">
        <v>176.8</v>
      </c>
      <c r="G7041" t="s">
        <v>2</v>
      </c>
    </row>
    <row r="7042" spans="1:7" x14ac:dyDescent="0.25">
      <c r="A7042" t="s">
        <v>0</v>
      </c>
      <c r="B7042" t="s">
        <v>2141</v>
      </c>
      <c r="C7042">
        <v>7694696</v>
      </c>
      <c r="D7042" s="2">
        <v>2958465</v>
      </c>
      <c r="E7042" s="2">
        <v>42929</v>
      </c>
      <c r="F7042" s="28">
        <v>351.65</v>
      </c>
      <c r="G7042" t="s">
        <v>2</v>
      </c>
    </row>
    <row r="7043" spans="1:7" x14ac:dyDescent="0.25">
      <c r="A7043" t="s">
        <v>0</v>
      </c>
      <c r="B7043" t="s">
        <v>2141</v>
      </c>
      <c r="C7043">
        <v>7694697</v>
      </c>
      <c r="D7043" s="2">
        <v>2958465</v>
      </c>
      <c r="E7043" s="2">
        <v>42929</v>
      </c>
      <c r="F7043" s="28">
        <v>351.65</v>
      </c>
      <c r="G7043" t="s">
        <v>2</v>
      </c>
    </row>
    <row r="7044" spans="1:7" x14ac:dyDescent="0.25">
      <c r="A7044" t="s">
        <v>0</v>
      </c>
      <c r="B7044" t="s">
        <v>2141</v>
      </c>
      <c r="C7044">
        <v>7694733</v>
      </c>
      <c r="D7044" s="2">
        <v>2958465</v>
      </c>
      <c r="E7044" s="2">
        <v>42929</v>
      </c>
      <c r="F7044" s="28">
        <v>871</v>
      </c>
      <c r="G7044" t="s">
        <v>2</v>
      </c>
    </row>
    <row r="7045" spans="1:7" x14ac:dyDescent="0.25">
      <c r="A7045" t="s">
        <v>0</v>
      </c>
      <c r="B7045" t="s">
        <v>2141</v>
      </c>
      <c r="C7045">
        <v>7694734</v>
      </c>
      <c r="D7045" s="2">
        <v>2958465</v>
      </c>
      <c r="E7045" s="2">
        <v>42929</v>
      </c>
      <c r="F7045" s="28">
        <v>871</v>
      </c>
      <c r="G7045" t="s">
        <v>2</v>
      </c>
    </row>
    <row r="7046" spans="1:7" x14ac:dyDescent="0.25">
      <c r="A7046" t="s">
        <v>0</v>
      </c>
      <c r="B7046" t="s">
        <v>2141</v>
      </c>
      <c r="C7046">
        <v>7694751</v>
      </c>
      <c r="D7046" s="2">
        <v>2958465</v>
      </c>
      <c r="E7046" s="2">
        <v>42929</v>
      </c>
      <c r="F7046" s="28">
        <v>1300</v>
      </c>
      <c r="G7046" t="s">
        <v>3</v>
      </c>
    </row>
    <row r="7047" spans="1:7" x14ac:dyDescent="0.25">
      <c r="A7047" t="s">
        <v>0</v>
      </c>
      <c r="B7047" t="s">
        <v>2141</v>
      </c>
      <c r="C7047">
        <v>7698000</v>
      </c>
      <c r="D7047" s="2">
        <v>2958465</v>
      </c>
      <c r="E7047" s="2">
        <v>42923</v>
      </c>
      <c r="F7047" s="28">
        <v>237</v>
      </c>
      <c r="G7047" t="s">
        <v>18</v>
      </c>
    </row>
    <row r="7048" spans="1:7" x14ac:dyDescent="0.25">
      <c r="A7048" t="s">
        <v>0</v>
      </c>
      <c r="B7048" t="s">
        <v>2141</v>
      </c>
      <c r="C7048">
        <v>7698450</v>
      </c>
      <c r="D7048" s="2">
        <v>2958465</v>
      </c>
      <c r="E7048" s="2">
        <v>44305</v>
      </c>
      <c r="F7048" s="28">
        <v>241</v>
      </c>
      <c r="G7048" t="s">
        <v>19</v>
      </c>
    </row>
    <row r="7049" spans="1:7" x14ac:dyDescent="0.25">
      <c r="A7049" t="s">
        <v>0</v>
      </c>
      <c r="B7049" t="s">
        <v>2141</v>
      </c>
      <c r="C7049">
        <v>7698451</v>
      </c>
      <c r="D7049" s="2">
        <v>2958465</v>
      </c>
      <c r="E7049" s="2">
        <v>44305</v>
      </c>
      <c r="F7049" s="28">
        <v>241</v>
      </c>
      <c r="G7049" t="s">
        <v>19</v>
      </c>
    </row>
    <row r="7050" spans="1:7" x14ac:dyDescent="0.25">
      <c r="A7050" t="s">
        <v>0</v>
      </c>
      <c r="B7050" t="s">
        <v>2141</v>
      </c>
      <c r="C7050">
        <v>7699000</v>
      </c>
      <c r="D7050" s="2">
        <v>2958465</v>
      </c>
      <c r="E7050" s="2">
        <v>44713</v>
      </c>
      <c r="F7050" s="28">
        <v>401</v>
      </c>
      <c r="G7050" t="s">
        <v>19</v>
      </c>
    </row>
    <row r="7051" spans="1:7" x14ac:dyDescent="0.25">
      <c r="A7051" t="s">
        <v>0</v>
      </c>
      <c r="B7051" t="s">
        <v>2141</v>
      </c>
      <c r="C7051">
        <v>7699321</v>
      </c>
      <c r="D7051" s="2">
        <v>2958465</v>
      </c>
      <c r="E7051" s="2">
        <v>44764</v>
      </c>
      <c r="F7051" s="28">
        <v>643.5</v>
      </c>
      <c r="G7051" t="s">
        <v>2</v>
      </c>
    </row>
    <row r="7052" spans="1:7" x14ac:dyDescent="0.25">
      <c r="A7052" t="s">
        <v>0</v>
      </c>
      <c r="B7052" t="s">
        <v>2141</v>
      </c>
      <c r="C7052">
        <v>7699327</v>
      </c>
      <c r="D7052" s="2">
        <v>2958465</v>
      </c>
      <c r="E7052" s="2">
        <v>44764</v>
      </c>
      <c r="F7052" s="28">
        <v>643.5</v>
      </c>
      <c r="G7052" t="s">
        <v>2</v>
      </c>
    </row>
    <row r="7053" spans="1:7" x14ac:dyDescent="0.25">
      <c r="A7053" t="s">
        <v>0</v>
      </c>
      <c r="B7053" t="s">
        <v>2141</v>
      </c>
      <c r="C7053">
        <v>7699336</v>
      </c>
      <c r="D7053" s="2">
        <v>2958465</v>
      </c>
      <c r="E7053" s="2">
        <v>44764</v>
      </c>
      <c r="F7053" s="28">
        <v>955.5</v>
      </c>
      <c r="G7053" t="s">
        <v>2</v>
      </c>
    </row>
    <row r="7054" spans="1:7" x14ac:dyDescent="0.25">
      <c r="A7054" t="s">
        <v>0</v>
      </c>
      <c r="B7054" t="s">
        <v>2141</v>
      </c>
      <c r="C7054">
        <v>7699337</v>
      </c>
      <c r="D7054" s="2">
        <v>2958465</v>
      </c>
      <c r="E7054" s="2">
        <v>44764</v>
      </c>
      <c r="F7054" s="28">
        <v>955.5</v>
      </c>
      <c r="G7054" t="s">
        <v>2</v>
      </c>
    </row>
    <row r="7055" spans="1:7" x14ac:dyDescent="0.25">
      <c r="A7055" t="s">
        <v>0</v>
      </c>
      <c r="B7055" t="s">
        <v>2141</v>
      </c>
      <c r="C7055">
        <v>7699450</v>
      </c>
      <c r="D7055" s="2">
        <v>2958465</v>
      </c>
      <c r="E7055" s="2">
        <v>44713</v>
      </c>
      <c r="F7055" s="28">
        <v>405</v>
      </c>
      <c r="G7055" t="s">
        <v>19</v>
      </c>
    </row>
    <row r="7056" spans="1:7" x14ac:dyDescent="0.25">
      <c r="A7056" t="s">
        <v>0</v>
      </c>
      <c r="B7056" t="s">
        <v>2141</v>
      </c>
      <c r="C7056">
        <v>7699451</v>
      </c>
      <c r="D7056" s="2">
        <v>2958465</v>
      </c>
      <c r="E7056" s="2">
        <v>44713</v>
      </c>
      <c r="F7056" s="28">
        <v>405</v>
      </c>
      <c r="G7056" t="s">
        <v>19</v>
      </c>
    </row>
    <row r="7057" spans="1:7" x14ac:dyDescent="0.25">
      <c r="A7057" t="s">
        <v>0</v>
      </c>
      <c r="B7057" t="s">
        <v>2141</v>
      </c>
      <c r="C7057">
        <v>7699821</v>
      </c>
      <c r="D7057" s="2">
        <v>2958465</v>
      </c>
      <c r="E7057" s="2">
        <v>43344</v>
      </c>
      <c r="F7057" s="28">
        <v>388.05</v>
      </c>
      <c r="G7057" t="s">
        <v>2</v>
      </c>
    </row>
    <row r="7058" spans="1:7" x14ac:dyDescent="0.25">
      <c r="A7058" t="s">
        <v>0</v>
      </c>
      <c r="B7058" t="s">
        <v>2141</v>
      </c>
      <c r="C7058">
        <v>7699827</v>
      </c>
      <c r="D7058" s="2">
        <v>2958465</v>
      </c>
      <c r="E7058" s="2">
        <v>43344</v>
      </c>
      <c r="F7058" s="28">
        <v>388.05</v>
      </c>
      <c r="G7058" t="s">
        <v>2</v>
      </c>
    </row>
    <row r="7059" spans="1:7" x14ac:dyDescent="0.25">
      <c r="A7059" t="s">
        <v>0</v>
      </c>
      <c r="B7059" t="s">
        <v>2141</v>
      </c>
      <c r="C7059">
        <v>7699836</v>
      </c>
      <c r="D7059" s="2">
        <v>2958465</v>
      </c>
      <c r="E7059" s="2">
        <v>43344</v>
      </c>
      <c r="F7059" s="28">
        <v>577.85</v>
      </c>
      <c r="G7059" t="s">
        <v>2</v>
      </c>
    </row>
    <row r="7060" spans="1:7" x14ac:dyDescent="0.25">
      <c r="A7060" t="s">
        <v>0</v>
      </c>
      <c r="B7060" t="s">
        <v>2141</v>
      </c>
      <c r="C7060">
        <v>7699837</v>
      </c>
      <c r="D7060" s="2">
        <v>2958465</v>
      </c>
      <c r="E7060" s="2">
        <v>43344</v>
      </c>
      <c r="F7060" s="28">
        <v>577.85</v>
      </c>
      <c r="G7060" t="s">
        <v>2</v>
      </c>
    </row>
    <row r="7061" spans="1:7" x14ac:dyDescent="0.25">
      <c r="A7061" t="s">
        <v>0</v>
      </c>
      <c r="B7061" t="s">
        <v>2141</v>
      </c>
      <c r="C7061">
        <v>7700000</v>
      </c>
      <c r="D7061" s="2">
        <v>2958465</v>
      </c>
      <c r="E7061" s="2">
        <v>45207</v>
      </c>
      <c r="F7061" s="28">
        <v>316</v>
      </c>
      <c r="G7061" t="s">
        <v>19</v>
      </c>
    </row>
    <row r="7062" spans="1:7" x14ac:dyDescent="0.25">
      <c r="A7062" t="s">
        <v>0</v>
      </c>
      <c r="B7062" t="s">
        <v>2141</v>
      </c>
      <c r="C7062">
        <v>7700321</v>
      </c>
      <c r="D7062" s="2">
        <v>2958465</v>
      </c>
      <c r="E7062" s="2">
        <v>44764</v>
      </c>
      <c r="F7062" s="28">
        <v>585</v>
      </c>
      <c r="G7062" t="s">
        <v>2</v>
      </c>
    </row>
    <row r="7063" spans="1:7" x14ac:dyDescent="0.25">
      <c r="A7063" t="s">
        <v>0</v>
      </c>
      <c r="B7063" t="s">
        <v>2141</v>
      </c>
      <c r="C7063">
        <v>7700327</v>
      </c>
      <c r="D7063" s="2">
        <v>2958465</v>
      </c>
      <c r="E7063" s="2">
        <v>44764</v>
      </c>
      <c r="F7063" s="28">
        <v>585</v>
      </c>
      <c r="G7063" t="s">
        <v>2</v>
      </c>
    </row>
    <row r="7064" spans="1:7" x14ac:dyDescent="0.25">
      <c r="A7064" t="s">
        <v>0</v>
      </c>
      <c r="B7064" t="s">
        <v>2141</v>
      </c>
      <c r="C7064">
        <v>7700450</v>
      </c>
      <c r="D7064" s="2">
        <v>2958465</v>
      </c>
      <c r="E7064" s="2">
        <v>45207</v>
      </c>
      <c r="F7064" s="28">
        <v>320</v>
      </c>
      <c r="G7064" t="s">
        <v>19</v>
      </c>
    </row>
    <row r="7065" spans="1:7" x14ac:dyDescent="0.25">
      <c r="A7065" t="s">
        <v>0</v>
      </c>
      <c r="B7065" t="s">
        <v>2141</v>
      </c>
      <c r="C7065">
        <v>7700451</v>
      </c>
      <c r="D7065" s="2">
        <v>2958465</v>
      </c>
      <c r="E7065" s="2">
        <v>45207</v>
      </c>
      <c r="F7065" s="28">
        <v>320</v>
      </c>
      <c r="G7065" t="s">
        <v>19</v>
      </c>
    </row>
    <row r="7066" spans="1:7" x14ac:dyDescent="0.25">
      <c r="A7066" t="s">
        <v>0</v>
      </c>
      <c r="B7066" t="s">
        <v>2141</v>
      </c>
      <c r="C7066">
        <v>7700821</v>
      </c>
      <c r="D7066" s="2">
        <v>2958465</v>
      </c>
      <c r="E7066" s="2">
        <v>43344</v>
      </c>
      <c r="F7066" s="28">
        <v>362.7</v>
      </c>
      <c r="G7066" t="s">
        <v>2</v>
      </c>
    </row>
    <row r="7067" spans="1:7" x14ac:dyDescent="0.25">
      <c r="A7067" t="s">
        <v>0</v>
      </c>
      <c r="B7067" t="s">
        <v>2141</v>
      </c>
      <c r="C7067">
        <v>7700827</v>
      </c>
      <c r="D7067" s="2">
        <v>2958465</v>
      </c>
      <c r="E7067" s="2">
        <v>43344</v>
      </c>
      <c r="F7067" s="28">
        <v>362.7</v>
      </c>
      <c r="G7067" t="s">
        <v>2</v>
      </c>
    </row>
    <row r="7068" spans="1:7" x14ac:dyDescent="0.25">
      <c r="A7068" t="s">
        <v>0</v>
      </c>
      <c r="B7068" t="s">
        <v>2141</v>
      </c>
      <c r="C7068">
        <v>7701000</v>
      </c>
      <c r="D7068" s="2">
        <v>2958465</v>
      </c>
      <c r="E7068" s="2">
        <v>45783</v>
      </c>
      <c r="F7068" s="28">
        <v>256</v>
      </c>
      <c r="G7068" t="s">
        <v>19</v>
      </c>
    </row>
    <row r="7069" spans="1:7" x14ac:dyDescent="0.25">
      <c r="A7069" t="s">
        <v>0</v>
      </c>
      <c r="B7069" t="s">
        <v>2141</v>
      </c>
      <c r="C7069">
        <v>7701301</v>
      </c>
      <c r="D7069" s="2">
        <v>2958465</v>
      </c>
      <c r="E7069" s="2">
        <v>45783</v>
      </c>
      <c r="F7069" s="28">
        <v>121.55</v>
      </c>
      <c r="G7069" t="s">
        <v>2</v>
      </c>
    </row>
    <row r="7070" spans="1:7" x14ac:dyDescent="0.25">
      <c r="A7070" t="s">
        <v>0</v>
      </c>
      <c r="B7070" t="s">
        <v>2141</v>
      </c>
      <c r="C7070">
        <v>7701302</v>
      </c>
      <c r="D7070" s="2">
        <v>2958465</v>
      </c>
      <c r="E7070" s="2">
        <v>45783</v>
      </c>
      <c r="F7070" s="28">
        <v>121.55</v>
      </c>
      <c r="G7070" t="s">
        <v>2</v>
      </c>
    </row>
    <row r="7071" spans="1:7" x14ac:dyDescent="0.25">
      <c r="A7071" t="s">
        <v>0</v>
      </c>
      <c r="B7071" t="s">
        <v>2141</v>
      </c>
      <c r="C7071">
        <v>7701303</v>
      </c>
      <c r="D7071" s="2">
        <v>2958465</v>
      </c>
      <c r="E7071" s="2">
        <v>45783</v>
      </c>
      <c r="F7071" s="28">
        <v>121.55</v>
      </c>
      <c r="G7071" t="s">
        <v>2</v>
      </c>
    </row>
    <row r="7072" spans="1:7" x14ac:dyDescent="0.25">
      <c r="A7072" t="s">
        <v>0</v>
      </c>
      <c r="B7072" t="s">
        <v>2141</v>
      </c>
      <c r="C7072">
        <v>7701311</v>
      </c>
      <c r="D7072" s="2">
        <v>2958465</v>
      </c>
      <c r="E7072" s="2">
        <v>45783</v>
      </c>
      <c r="F7072" s="28">
        <v>238.55</v>
      </c>
      <c r="G7072" t="s">
        <v>2</v>
      </c>
    </row>
    <row r="7073" spans="1:7" x14ac:dyDescent="0.25">
      <c r="A7073" t="s">
        <v>0</v>
      </c>
      <c r="B7073" t="s">
        <v>2141</v>
      </c>
      <c r="C7073">
        <v>7701312</v>
      </c>
      <c r="D7073" s="2">
        <v>2958465</v>
      </c>
      <c r="E7073" s="2">
        <v>45783</v>
      </c>
      <c r="F7073" s="28">
        <v>238.55</v>
      </c>
      <c r="G7073" t="s">
        <v>2</v>
      </c>
    </row>
    <row r="7074" spans="1:7" x14ac:dyDescent="0.25">
      <c r="A7074" t="s">
        <v>0</v>
      </c>
      <c r="B7074" t="s">
        <v>2141</v>
      </c>
      <c r="C7074">
        <v>7701313</v>
      </c>
      <c r="D7074" s="2">
        <v>2958465</v>
      </c>
      <c r="E7074" s="2">
        <v>45783</v>
      </c>
      <c r="F7074" s="28">
        <v>238.55</v>
      </c>
      <c r="G7074" t="s">
        <v>2</v>
      </c>
    </row>
    <row r="7075" spans="1:7" x14ac:dyDescent="0.25">
      <c r="A7075" t="s">
        <v>0</v>
      </c>
      <c r="B7075" t="s">
        <v>2141</v>
      </c>
      <c r="C7075">
        <v>7701321</v>
      </c>
      <c r="D7075" s="2">
        <v>2958465</v>
      </c>
      <c r="E7075" s="2">
        <v>45783</v>
      </c>
      <c r="F7075" s="28">
        <v>455</v>
      </c>
      <c r="G7075" t="s">
        <v>2</v>
      </c>
    </row>
    <row r="7076" spans="1:7" x14ac:dyDescent="0.25">
      <c r="A7076" t="s">
        <v>0</v>
      </c>
      <c r="B7076" t="s">
        <v>2141</v>
      </c>
      <c r="C7076">
        <v>7701322</v>
      </c>
      <c r="D7076" s="2">
        <v>2958465</v>
      </c>
      <c r="E7076" s="2">
        <v>45783</v>
      </c>
      <c r="F7076" s="28">
        <v>455</v>
      </c>
      <c r="G7076" t="s">
        <v>2</v>
      </c>
    </row>
    <row r="7077" spans="1:7" x14ac:dyDescent="0.25">
      <c r="A7077" t="s">
        <v>0</v>
      </c>
      <c r="B7077" t="s">
        <v>2141</v>
      </c>
      <c r="C7077">
        <v>7701323</v>
      </c>
      <c r="D7077" s="2">
        <v>2958465</v>
      </c>
      <c r="E7077" s="2">
        <v>44713</v>
      </c>
      <c r="F7077" s="28">
        <v>520</v>
      </c>
      <c r="G7077" t="s">
        <v>2</v>
      </c>
    </row>
    <row r="7078" spans="1:7" x14ac:dyDescent="0.25">
      <c r="A7078" t="s">
        <v>0</v>
      </c>
      <c r="B7078" t="s">
        <v>2141</v>
      </c>
      <c r="C7078">
        <v>7701327</v>
      </c>
      <c r="D7078" s="2">
        <v>2958465</v>
      </c>
      <c r="E7078" s="2">
        <v>45783</v>
      </c>
      <c r="F7078" s="28">
        <v>455</v>
      </c>
      <c r="G7078" t="s">
        <v>2</v>
      </c>
    </row>
    <row r="7079" spans="1:7" x14ac:dyDescent="0.25">
      <c r="A7079" t="s">
        <v>0</v>
      </c>
      <c r="B7079" t="s">
        <v>2141</v>
      </c>
      <c r="C7079">
        <v>7701336</v>
      </c>
      <c r="D7079" s="2">
        <v>2958465</v>
      </c>
      <c r="E7079" s="2">
        <v>45783</v>
      </c>
      <c r="F7079" s="28">
        <v>696.8</v>
      </c>
      <c r="G7079" t="s">
        <v>2</v>
      </c>
    </row>
    <row r="7080" spans="1:7" x14ac:dyDescent="0.25">
      <c r="A7080" t="s">
        <v>0</v>
      </c>
      <c r="B7080" t="s">
        <v>2141</v>
      </c>
      <c r="C7080">
        <v>7701337</v>
      </c>
      <c r="D7080" s="2">
        <v>2958465</v>
      </c>
      <c r="E7080" s="2">
        <v>45783</v>
      </c>
      <c r="F7080" s="28">
        <v>696.8</v>
      </c>
      <c r="G7080" t="s">
        <v>2</v>
      </c>
    </row>
    <row r="7081" spans="1:7" x14ac:dyDescent="0.25">
      <c r="A7081" t="s">
        <v>0</v>
      </c>
      <c r="B7081" t="s">
        <v>2141</v>
      </c>
      <c r="C7081">
        <v>7701338</v>
      </c>
      <c r="D7081" s="2">
        <v>2958465</v>
      </c>
      <c r="E7081" s="2">
        <v>45783</v>
      </c>
      <c r="F7081" s="28">
        <v>696.8</v>
      </c>
      <c r="G7081" t="s">
        <v>2</v>
      </c>
    </row>
    <row r="7082" spans="1:7" x14ac:dyDescent="0.25">
      <c r="A7082" t="s">
        <v>0</v>
      </c>
      <c r="B7082" t="s">
        <v>2141</v>
      </c>
      <c r="C7082">
        <v>7701341</v>
      </c>
      <c r="D7082" s="2">
        <v>2958465</v>
      </c>
      <c r="E7082" s="2">
        <v>45783</v>
      </c>
      <c r="F7082" s="28">
        <v>4503.8500000000004</v>
      </c>
      <c r="G7082" t="s">
        <v>3</v>
      </c>
    </row>
    <row r="7083" spans="1:7" x14ac:dyDescent="0.25">
      <c r="A7083" t="s">
        <v>0</v>
      </c>
      <c r="B7083" t="s">
        <v>2141</v>
      </c>
      <c r="C7083">
        <v>7701450</v>
      </c>
      <c r="D7083" s="2">
        <v>2958465</v>
      </c>
      <c r="E7083" s="2">
        <v>45783</v>
      </c>
      <c r="F7083" s="28">
        <v>260</v>
      </c>
      <c r="G7083" t="s">
        <v>19</v>
      </c>
    </row>
    <row r="7084" spans="1:7" x14ac:dyDescent="0.25">
      <c r="A7084" t="s">
        <v>0</v>
      </c>
      <c r="B7084" t="s">
        <v>2141</v>
      </c>
      <c r="C7084">
        <v>7701451</v>
      </c>
      <c r="D7084" s="2">
        <v>2958465</v>
      </c>
      <c r="E7084" s="2">
        <v>45783</v>
      </c>
      <c r="F7084" s="28">
        <v>260</v>
      </c>
      <c r="G7084" t="s">
        <v>19</v>
      </c>
    </row>
    <row r="7085" spans="1:7" x14ac:dyDescent="0.25">
      <c r="A7085" t="s">
        <v>0</v>
      </c>
      <c r="B7085" t="s">
        <v>2141</v>
      </c>
      <c r="C7085">
        <v>7701464</v>
      </c>
      <c r="D7085" s="2">
        <v>2958465</v>
      </c>
      <c r="E7085" s="2">
        <v>45207</v>
      </c>
      <c r="F7085" s="28">
        <v>280</v>
      </c>
      <c r="G7085" t="s">
        <v>19</v>
      </c>
    </row>
    <row r="7086" spans="1:7" x14ac:dyDescent="0.25">
      <c r="A7086" t="s">
        <v>0</v>
      </c>
      <c r="B7086" t="s">
        <v>2141</v>
      </c>
      <c r="C7086">
        <v>7701801</v>
      </c>
      <c r="D7086" s="2">
        <v>2958465</v>
      </c>
      <c r="E7086" s="2">
        <v>43344</v>
      </c>
      <c r="F7086" s="28">
        <v>95.55</v>
      </c>
      <c r="G7086" t="s">
        <v>2</v>
      </c>
    </row>
    <row r="7087" spans="1:7" x14ac:dyDescent="0.25">
      <c r="A7087" t="s">
        <v>0</v>
      </c>
      <c r="B7087" t="s">
        <v>2141</v>
      </c>
      <c r="C7087">
        <v>7701802</v>
      </c>
      <c r="D7087" s="2">
        <v>2958465</v>
      </c>
      <c r="E7087" s="2">
        <v>42833</v>
      </c>
      <c r="F7087" s="28">
        <v>115.05</v>
      </c>
      <c r="G7087" t="s">
        <v>2</v>
      </c>
    </row>
    <row r="7088" spans="1:7" x14ac:dyDescent="0.25">
      <c r="A7088" t="s">
        <v>0</v>
      </c>
      <c r="B7088" t="s">
        <v>2141</v>
      </c>
      <c r="C7088">
        <v>7701803</v>
      </c>
      <c r="D7088" s="2">
        <v>2958465</v>
      </c>
      <c r="E7088" s="2">
        <v>43344</v>
      </c>
      <c r="F7088" s="28">
        <v>95.55</v>
      </c>
      <c r="G7088" t="s">
        <v>2</v>
      </c>
    </row>
    <row r="7089" spans="1:7" x14ac:dyDescent="0.25">
      <c r="A7089" t="s">
        <v>0</v>
      </c>
      <c r="B7089" t="s">
        <v>2141</v>
      </c>
      <c r="C7089">
        <v>7701811</v>
      </c>
      <c r="D7089" s="2">
        <v>2958465</v>
      </c>
      <c r="E7089" s="2">
        <v>43344</v>
      </c>
      <c r="F7089" s="28">
        <v>183.3</v>
      </c>
      <c r="G7089" t="s">
        <v>2</v>
      </c>
    </row>
    <row r="7090" spans="1:7" x14ac:dyDescent="0.25">
      <c r="A7090" t="s">
        <v>0</v>
      </c>
      <c r="B7090" t="s">
        <v>2141</v>
      </c>
      <c r="C7090">
        <v>7701812</v>
      </c>
      <c r="D7090" s="2">
        <v>2958465</v>
      </c>
      <c r="E7090" s="2">
        <v>42833</v>
      </c>
      <c r="F7090" s="28">
        <v>221.65</v>
      </c>
      <c r="G7090" t="s">
        <v>2</v>
      </c>
    </row>
    <row r="7091" spans="1:7" x14ac:dyDescent="0.25">
      <c r="A7091" t="s">
        <v>0</v>
      </c>
      <c r="B7091" t="s">
        <v>2141</v>
      </c>
      <c r="C7091">
        <v>7701813</v>
      </c>
      <c r="D7091" s="2">
        <v>2958465</v>
      </c>
      <c r="E7091" s="2">
        <v>43344</v>
      </c>
      <c r="F7091" s="28">
        <v>183.3</v>
      </c>
      <c r="G7091" t="s">
        <v>2</v>
      </c>
    </row>
    <row r="7092" spans="1:7" x14ac:dyDescent="0.25">
      <c r="A7092" t="s">
        <v>0</v>
      </c>
      <c r="B7092" t="s">
        <v>2141</v>
      </c>
      <c r="C7092">
        <v>7701821</v>
      </c>
      <c r="D7092" s="2">
        <v>2958465</v>
      </c>
      <c r="E7092" s="2">
        <v>43344</v>
      </c>
      <c r="F7092" s="28">
        <v>358.15</v>
      </c>
      <c r="G7092" t="s">
        <v>2</v>
      </c>
    </row>
    <row r="7093" spans="1:7" x14ac:dyDescent="0.25">
      <c r="A7093" t="s">
        <v>0</v>
      </c>
      <c r="B7093" t="s">
        <v>2141</v>
      </c>
      <c r="C7093">
        <v>7701822</v>
      </c>
      <c r="D7093" s="2">
        <v>2958465</v>
      </c>
      <c r="E7093" s="2">
        <v>42833</v>
      </c>
      <c r="F7093" s="28">
        <v>433.55</v>
      </c>
      <c r="G7093" t="s">
        <v>2</v>
      </c>
    </row>
    <row r="7094" spans="1:7" x14ac:dyDescent="0.25">
      <c r="A7094" t="s">
        <v>0</v>
      </c>
      <c r="B7094" t="s">
        <v>2141</v>
      </c>
      <c r="C7094">
        <v>7701827</v>
      </c>
      <c r="D7094" s="2">
        <v>2958465</v>
      </c>
      <c r="E7094" s="2">
        <v>43344</v>
      </c>
      <c r="F7094" s="28">
        <v>358.15</v>
      </c>
      <c r="G7094" t="s">
        <v>2</v>
      </c>
    </row>
    <row r="7095" spans="1:7" x14ac:dyDescent="0.25">
      <c r="A7095" t="s">
        <v>0</v>
      </c>
      <c r="B7095" t="s">
        <v>2141</v>
      </c>
      <c r="C7095">
        <v>7701836</v>
      </c>
      <c r="D7095" s="2">
        <v>2958465</v>
      </c>
      <c r="E7095" s="2">
        <v>43344</v>
      </c>
      <c r="F7095" s="28">
        <v>535.6</v>
      </c>
      <c r="G7095" t="s">
        <v>2</v>
      </c>
    </row>
    <row r="7096" spans="1:7" x14ac:dyDescent="0.25">
      <c r="A7096" t="s">
        <v>0</v>
      </c>
      <c r="B7096" t="s">
        <v>2141</v>
      </c>
      <c r="C7096">
        <v>7701837</v>
      </c>
      <c r="D7096" s="2">
        <v>2958465</v>
      </c>
      <c r="E7096" s="2">
        <v>43344</v>
      </c>
      <c r="F7096" s="28">
        <v>535.6</v>
      </c>
      <c r="G7096" t="s">
        <v>2</v>
      </c>
    </row>
    <row r="7097" spans="1:7" x14ac:dyDescent="0.25">
      <c r="A7097" t="s">
        <v>0</v>
      </c>
      <c r="B7097" t="s">
        <v>2141</v>
      </c>
      <c r="C7097">
        <v>7701838</v>
      </c>
      <c r="D7097" s="2">
        <v>2958465</v>
      </c>
      <c r="E7097" s="2">
        <v>42833</v>
      </c>
      <c r="F7097" s="28">
        <v>648.70000000000005</v>
      </c>
      <c r="G7097" t="s">
        <v>2</v>
      </c>
    </row>
    <row r="7098" spans="1:7" x14ac:dyDescent="0.25">
      <c r="A7098" t="s">
        <v>0</v>
      </c>
      <c r="B7098" t="s">
        <v>2141</v>
      </c>
      <c r="C7098">
        <v>7701841</v>
      </c>
      <c r="D7098" s="2">
        <v>2958465</v>
      </c>
      <c r="E7098" s="2">
        <v>43344</v>
      </c>
      <c r="F7098" s="28">
        <v>3454.75</v>
      </c>
      <c r="G7098" t="s">
        <v>3</v>
      </c>
    </row>
    <row r="7099" spans="1:7" x14ac:dyDescent="0.25">
      <c r="A7099" t="s">
        <v>0</v>
      </c>
      <c r="B7099" t="s">
        <v>2141</v>
      </c>
      <c r="C7099">
        <v>7702000</v>
      </c>
      <c r="D7099" s="2">
        <v>2958465</v>
      </c>
      <c r="E7099" s="2">
        <v>44713</v>
      </c>
      <c r="F7099" s="28">
        <v>196</v>
      </c>
      <c r="G7099" t="s">
        <v>19</v>
      </c>
    </row>
    <row r="7100" spans="1:7" x14ac:dyDescent="0.25">
      <c r="A7100" t="s">
        <v>0</v>
      </c>
      <c r="B7100" t="s">
        <v>2141</v>
      </c>
      <c r="C7100">
        <v>7702450</v>
      </c>
      <c r="D7100" s="2">
        <v>2958465</v>
      </c>
      <c r="E7100" s="2">
        <v>44713</v>
      </c>
      <c r="F7100" s="28">
        <v>200</v>
      </c>
      <c r="G7100" t="s">
        <v>19</v>
      </c>
    </row>
    <row r="7101" spans="1:7" x14ac:dyDescent="0.25">
      <c r="A7101" t="s">
        <v>0</v>
      </c>
      <c r="B7101" t="s">
        <v>2141</v>
      </c>
      <c r="C7101">
        <v>7702451</v>
      </c>
      <c r="D7101" s="2">
        <v>2958465</v>
      </c>
      <c r="E7101" s="2">
        <v>44713</v>
      </c>
      <c r="F7101" s="28">
        <v>200</v>
      </c>
      <c r="G7101" t="s">
        <v>19</v>
      </c>
    </row>
    <row r="7102" spans="1:7" x14ac:dyDescent="0.25">
      <c r="A7102" t="s">
        <v>0</v>
      </c>
      <c r="B7102" t="s">
        <v>2141</v>
      </c>
      <c r="C7102">
        <v>7702801</v>
      </c>
      <c r="D7102" s="2">
        <v>2958465</v>
      </c>
      <c r="E7102" s="2">
        <v>39351</v>
      </c>
      <c r="F7102" s="28">
        <v>31.2</v>
      </c>
      <c r="G7102" t="s">
        <v>2</v>
      </c>
    </row>
    <row r="7103" spans="1:7" x14ac:dyDescent="0.25">
      <c r="A7103" t="s">
        <v>0</v>
      </c>
      <c r="B7103" t="s">
        <v>2141</v>
      </c>
      <c r="C7103">
        <v>7702802</v>
      </c>
      <c r="D7103" s="2">
        <v>2958465</v>
      </c>
      <c r="E7103" s="2">
        <v>39351</v>
      </c>
      <c r="F7103" s="28">
        <v>31.2</v>
      </c>
      <c r="G7103" t="s">
        <v>2</v>
      </c>
    </row>
    <row r="7104" spans="1:7" x14ac:dyDescent="0.25">
      <c r="A7104" t="s">
        <v>0</v>
      </c>
      <c r="B7104" t="s">
        <v>2141</v>
      </c>
      <c r="C7104">
        <v>7702811</v>
      </c>
      <c r="D7104" s="2">
        <v>2958465</v>
      </c>
      <c r="E7104" s="2">
        <v>39392</v>
      </c>
      <c r="F7104" s="28">
        <v>58.2</v>
      </c>
      <c r="G7104" t="s">
        <v>2</v>
      </c>
    </row>
    <row r="7105" spans="1:7" x14ac:dyDescent="0.25">
      <c r="A7105" t="s">
        <v>0</v>
      </c>
      <c r="B7105" t="s">
        <v>2141</v>
      </c>
      <c r="C7105">
        <v>7702812</v>
      </c>
      <c r="D7105" s="2">
        <v>2958465</v>
      </c>
      <c r="E7105" s="2">
        <v>39351</v>
      </c>
      <c r="F7105" s="28">
        <v>58.2</v>
      </c>
      <c r="G7105" t="s">
        <v>2</v>
      </c>
    </row>
    <row r="7106" spans="1:7" x14ac:dyDescent="0.25">
      <c r="A7106" t="s">
        <v>0</v>
      </c>
      <c r="B7106" t="s">
        <v>2141</v>
      </c>
      <c r="C7106">
        <v>7702821</v>
      </c>
      <c r="D7106" s="2">
        <v>2958465</v>
      </c>
      <c r="E7106" s="2">
        <v>39392</v>
      </c>
      <c r="F7106" s="28">
        <v>109.2</v>
      </c>
      <c r="G7106" t="s">
        <v>2</v>
      </c>
    </row>
    <row r="7107" spans="1:7" x14ac:dyDescent="0.25">
      <c r="A7107" t="s">
        <v>0</v>
      </c>
      <c r="B7107" t="s">
        <v>2141</v>
      </c>
      <c r="C7107">
        <v>7702822</v>
      </c>
      <c r="D7107" s="2">
        <v>2958465</v>
      </c>
      <c r="E7107" s="2">
        <v>39351</v>
      </c>
      <c r="F7107" s="28">
        <v>109.2</v>
      </c>
      <c r="G7107" t="s">
        <v>2</v>
      </c>
    </row>
    <row r="7108" spans="1:7" x14ac:dyDescent="0.25">
      <c r="A7108" t="s">
        <v>0</v>
      </c>
      <c r="B7108" t="s">
        <v>2141</v>
      </c>
      <c r="C7108">
        <v>7703000</v>
      </c>
      <c r="D7108" s="2">
        <v>2958465</v>
      </c>
      <c r="E7108" s="2">
        <v>45207</v>
      </c>
      <c r="F7108" s="28">
        <v>216</v>
      </c>
      <c r="G7108" t="s">
        <v>19</v>
      </c>
    </row>
    <row r="7109" spans="1:7" x14ac:dyDescent="0.25">
      <c r="A7109" t="s">
        <v>0</v>
      </c>
      <c r="B7109" t="s">
        <v>2141</v>
      </c>
      <c r="C7109">
        <v>7703301</v>
      </c>
      <c r="D7109" s="2">
        <v>2958465</v>
      </c>
      <c r="E7109" s="2">
        <v>44713</v>
      </c>
      <c r="F7109" s="28">
        <v>104</v>
      </c>
      <c r="G7109" t="s">
        <v>2</v>
      </c>
    </row>
    <row r="7110" spans="1:7" x14ac:dyDescent="0.25">
      <c r="A7110" t="s">
        <v>0</v>
      </c>
      <c r="B7110" t="s">
        <v>2141</v>
      </c>
      <c r="C7110">
        <v>7703303</v>
      </c>
      <c r="D7110" s="2">
        <v>2958465</v>
      </c>
      <c r="E7110" s="2">
        <v>44713</v>
      </c>
      <c r="F7110" s="28">
        <v>104</v>
      </c>
      <c r="G7110" t="s">
        <v>2</v>
      </c>
    </row>
    <row r="7111" spans="1:7" x14ac:dyDescent="0.25">
      <c r="A7111" t="s">
        <v>0</v>
      </c>
      <c r="B7111" t="s">
        <v>2141</v>
      </c>
      <c r="C7111">
        <v>7703311</v>
      </c>
      <c r="D7111" s="2">
        <v>2958465</v>
      </c>
      <c r="E7111" s="2">
        <v>44713</v>
      </c>
      <c r="F7111" s="28">
        <v>200.2</v>
      </c>
      <c r="G7111" t="s">
        <v>2</v>
      </c>
    </row>
    <row r="7112" spans="1:7" x14ac:dyDescent="0.25">
      <c r="A7112" t="s">
        <v>0</v>
      </c>
      <c r="B7112" t="s">
        <v>2141</v>
      </c>
      <c r="C7112">
        <v>7703313</v>
      </c>
      <c r="D7112" s="2">
        <v>2958465</v>
      </c>
      <c r="E7112" s="2">
        <v>44713</v>
      </c>
      <c r="F7112" s="28">
        <v>200.2</v>
      </c>
      <c r="G7112" t="s">
        <v>2</v>
      </c>
    </row>
    <row r="7113" spans="1:7" x14ac:dyDescent="0.25">
      <c r="A7113" t="s">
        <v>0</v>
      </c>
      <c r="B7113" t="s">
        <v>2141</v>
      </c>
      <c r="C7113">
        <v>7703321</v>
      </c>
      <c r="D7113" s="2">
        <v>2958465</v>
      </c>
      <c r="E7113" s="2">
        <v>43344</v>
      </c>
      <c r="F7113" s="28">
        <v>302.89999999999998</v>
      </c>
      <c r="G7113" t="s">
        <v>2</v>
      </c>
    </row>
    <row r="7114" spans="1:7" x14ac:dyDescent="0.25">
      <c r="A7114" t="s">
        <v>0</v>
      </c>
      <c r="B7114" t="s">
        <v>2141</v>
      </c>
      <c r="C7114">
        <v>7703327</v>
      </c>
      <c r="D7114" s="2">
        <v>2958465</v>
      </c>
      <c r="E7114" s="2">
        <v>43344</v>
      </c>
      <c r="F7114" s="28">
        <v>302.89999999999998</v>
      </c>
      <c r="G7114" t="s">
        <v>2</v>
      </c>
    </row>
    <row r="7115" spans="1:7" x14ac:dyDescent="0.25">
      <c r="A7115" t="s">
        <v>0</v>
      </c>
      <c r="B7115" t="s">
        <v>2141</v>
      </c>
      <c r="C7115">
        <v>7703450</v>
      </c>
      <c r="D7115" s="2">
        <v>2958465</v>
      </c>
      <c r="E7115" s="2">
        <v>45207</v>
      </c>
      <c r="F7115" s="28">
        <v>220</v>
      </c>
      <c r="G7115" t="s">
        <v>19</v>
      </c>
    </row>
    <row r="7116" spans="1:7" x14ac:dyDescent="0.25">
      <c r="A7116" t="s">
        <v>0</v>
      </c>
      <c r="B7116" t="s">
        <v>2141</v>
      </c>
      <c r="C7116">
        <v>7703451</v>
      </c>
      <c r="D7116" s="2">
        <v>2958465</v>
      </c>
      <c r="E7116" s="2">
        <v>45207</v>
      </c>
      <c r="F7116" s="28">
        <v>220</v>
      </c>
      <c r="G7116" t="s">
        <v>19</v>
      </c>
    </row>
    <row r="7117" spans="1:7" x14ac:dyDescent="0.25">
      <c r="A7117" t="s">
        <v>0</v>
      </c>
      <c r="B7117" t="s">
        <v>2141</v>
      </c>
      <c r="C7117">
        <v>7703453</v>
      </c>
      <c r="D7117" s="2">
        <v>2958465</v>
      </c>
      <c r="E7117" s="2">
        <v>45207</v>
      </c>
      <c r="F7117" s="28">
        <v>220</v>
      </c>
      <c r="G7117" t="s">
        <v>19</v>
      </c>
    </row>
    <row r="7118" spans="1:7" x14ac:dyDescent="0.25">
      <c r="A7118" t="s">
        <v>0</v>
      </c>
      <c r="B7118" t="s">
        <v>2141</v>
      </c>
      <c r="C7118">
        <v>7703801</v>
      </c>
      <c r="D7118" s="2">
        <v>2958465</v>
      </c>
      <c r="E7118" s="2">
        <v>43344</v>
      </c>
      <c r="F7118" s="28">
        <v>78.650000000000006</v>
      </c>
      <c r="G7118" t="s">
        <v>2</v>
      </c>
    </row>
    <row r="7119" spans="1:7" x14ac:dyDescent="0.25">
      <c r="A7119" t="s">
        <v>0</v>
      </c>
      <c r="B7119" t="s">
        <v>2141</v>
      </c>
      <c r="C7119">
        <v>7703803</v>
      </c>
      <c r="D7119" s="2">
        <v>2958465</v>
      </c>
      <c r="E7119" s="2">
        <v>43344</v>
      </c>
      <c r="F7119" s="28">
        <v>78.650000000000006</v>
      </c>
      <c r="G7119" t="s">
        <v>2</v>
      </c>
    </row>
    <row r="7120" spans="1:7" x14ac:dyDescent="0.25">
      <c r="A7120" t="s">
        <v>0</v>
      </c>
      <c r="B7120" t="s">
        <v>2141</v>
      </c>
      <c r="C7120">
        <v>7703811</v>
      </c>
      <c r="D7120" s="2">
        <v>2958465</v>
      </c>
      <c r="E7120" s="2">
        <v>43344</v>
      </c>
      <c r="F7120" s="28">
        <v>150.80000000000001</v>
      </c>
      <c r="G7120" t="s">
        <v>2</v>
      </c>
    </row>
    <row r="7121" spans="1:7" x14ac:dyDescent="0.25">
      <c r="A7121" t="s">
        <v>0</v>
      </c>
      <c r="B7121" t="s">
        <v>2141</v>
      </c>
      <c r="C7121">
        <v>7703813</v>
      </c>
      <c r="D7121" s="2">
        <v>2958465</v>
      </c>
      <c r="E7121" s="2">
        <v>43344</v>
      </c>
      <c r="F7121" s="28">
        <v>150.80000000000001</v>
      </c>
      <c r="G7121" t="s">
        <v>2</v>
      </c>
    </row>
    <row r="7122" spans="1:7" x14ac:dyDescent="0.25">
      <c r="A7122" t="s">
        <v>0</v>
      </c>
      <c r="B7122" t="s">
        <v>2141</v>
      </c>
      <c r="C7122">
        <v>7703821</v>
      </c>
      <c r="D7122" s="2">
        <v>2958465</v>
      </c>
      <c r="E7122" s="2">
        <v>43344</v>
      </c>
      <c r="F7122" s="28">
        <v>290.55</v>
      </c>
      <c r="G7122" t="s">
        <v>2</v>
      </c>
    </row>
    <row r="7123" spans="1:7" x14ac:dyDescent="0.25">
      <c r="A7123" t="s">
        <v>0</v>
      </c>
      <c r="B7123" t="s">
        <v>2141</v>
      </c>
      <c r="C7123">
        <v>7703827</v>
      </c>
      <c r="D7123" s="2">
        <v>2958465</v>
      </c>
      <c r="E7123" s="2">
        <v>43344</v>
      </c>
      <c r="F7123" s="28">
        <v>290.55</v>
      </c>
      <c r="G7123" t="s">
        <v>2</v>
      </c>
    </row>
    <row r="7124" spans="1:7" x14ac:dyDescent="0.25">
      <c r="A7124" t="s">
        <v>0</v>
      </c>
      <c r="B7124" t="s">
        <v>2141</v>
      </c>
      <c r="C7124">
        <v>7704301</v>
      </c>
      <c r="D7124" s="2">
        <v>2958465</v>
      </c>
      <c r="E7124" s="2">
        <v>41071</v>
      </c>
      <c r="F7124" s="28">
        <v>96.2</v>
      </c>
      <c r="G7124" t="s">
        <v>2</v>
      </c>
    </row>
    <row r="7125" spans="1:7" x14ac:dyDescent="0.25">
      <c r="A7125" t="s">
        <v>0</v>
      </c>
      <c r="B7125" t="s">
        <v>2141</v>
      </c>
      <c r="C7125">
        <v>7704303</v>
      </c>
      <c r="D7125" s="2">
        <v>2958465</v>
      </c>
      <c r="E7125" s="2">
        <v>41071</v>
      </c>
      <c r="F7125" s="28">
        <v>96.2</v>
      </c>
      <c r="G7125" t="s">
        <v>2</v>
      </c>
    </row>
    <row r="7126" spans="1:7" x14ac:dyDescent="0.25">
      <c r="A7126" t="s">
        <v>0</v>
      </c>
      <c r="B7126" t="s">
        <v>2141</v>
      </c>
      <c r="C7126">
        <v>7704311</v>
      </c>
      <c r="D7126" s="2">
        <v>2958465</v>
      </c>
      <c r="E7126" s="2">
        <v>41071</v>
      </c>
      <c r="F7126" s="28">
        <v>185.25</v>
      </c>
      <c r="G7126" t="s">
        <v>2</v>
      </c>
    </row>
    <row r="7127" spans="1:7" x14ac:dyDescent="0.25">
      <c r="A7127" t="s">
        <v>0</v>
      </c>
      <c r="B7127" t="s">
        <v>2141</v>
      </c>
      <c r="C7127">
        <v>7704313</v>
      </c>
      <c r="D7127" s="2">
        <v>2958465</v>
      </c>
      <c r="E7127" s="2">
        <v>41071</v>
      </c>
      <c r="F7127" s="28">
        <v>185.25</v>
      </c>
      <c r="G7127" t="s">
        <v>2</v>
      </c>
    </row>
    <row r="7128" spans="1:7" x14ac:dyDescent="0.25">
      <c r="A7128" t="s">
        <v>0</v>
      </c>
      <c r="B7128" t="s">
        <v>2141</v>
      </c>
      <c r="C7128">
        <v>7704801</v>
      </c>
      <c r="D7128" s="2">
        <v>2958465</v>
      </c>
      <c r="E7128" s="2">
        <v>41071</v>
      </c>
      <c r="F7128" s="28">
        <v>89.7</v>
      </c>
      <c r="G7128" t="s">
        <v>2</v>
      </c>
    </row>
    <row r="7129" spans="1:7" x14ac:dyDescent="0.25">
      <c r="A7129" t="s">
        <v>0</v>
      </c>
      <c r="B7129" t="s">
        <v>2141</v>
      </c>
      <c r="C7129">
        <v>7704803</v>
      </c>
      <c r="D7129" s="2">
        <v>2958465</v>
      </c>
      <c r="E7129" s="2">
        <v>41071</v>
      </c>
      <c r="F7129" s="28">
        <v>89.7</v>
      </c>
      <c r="G7129" t="s">
        <v>2</v>
      </c>
    </row>
    <row r="7130" spans="1:7" x14ac:dyDescent="0.25">
      <c r="A7130" t="s">
        <v>0</v>
      </c>
      <c r="B7130" t="s">
        <v>2141</v>
      </c>
      <c r="C7130">
        <v>7704811</v>
      </c>
      <c r="D7130" s="2">
        <v>2958465</v>
      </c>
      <c r="E7130" s="2">
        <v>41071</v>
      </c>
      <c r="F7130" s="28">
        <v>172.25</v>
      </c>
      <c r="G7130" t="s">
        <v>2</v>
      </c>
    </row>
    <row r="7131" spans="1:7" x14ac:dyDescent="0.25">
      <c r="A7131" t="s">
        <v>0</v>
      </c>
      <c r="B7131" t="s">
        <v>2141</v>
      </c>
      <c r="C7131">
        <v>7704813</v>
      </c>
      <c r="D7131" s="2">
        <v>2958465</v>
      </c>
      <c r="E7131" s="2">
        <v>41071</v>
      </c>
      <c r="F7131" s="28">
        <v>172.25</v>
      </c>
      <c r="G7131" t="s">
        <v>2</v>
      </c>
    </row>
    <row r="7132" spans="1:7" x14ac:dyDescent="0.25">
      <c r="A7132" t="s">
        <v>0</v>
      </c>
      <c r="B7132" t="s">
        <v>2141</v>
      </c>
      <c r="C7132">
        <v>7705000</v>
      </c>
      <c r="D7132" s="2">
        <v>2958465</v>
      </c>
      <c r="E7132" s="2">
        <v>45783</v>
      </c>
      <c r="F7132" s="28">
        <v>266</v>
      </c>
      <c r="G7132" t="s">
        <v>19</v>
      </c>
    </row>
    <row r="7133" spans="1:7" x14ac:dyDescent="0.25">
      <c r="A7133" t="s">
        <v>0</v>
      </c>
      <c r="B7133" t="s">
        <v>2141</v>
      </c>
      <c r="C7133">
        <v>7705301</v>
      </c>
      <c r="D7133" s="2">
        <v>2958465</v>
      </c>
      <c r="E7133" s="2">
        <v>45783</v>
      </c>
      <c r="F7133" s="28">
        <v>149.5</v>
      </c>
      <c r="G7133" t="s">
        <v>2</v>
      </c>
    </row>
    <row r="7134" spans="1:7" x14ac:dyDescent="0.25">
      <c r="A7134" t="s">
        <v>0</v>
      </c>
      <c r="B7134" t="s">
        <v>2141</v>
      </c>
      <c r="C7134">
        <v>7705302</v>
      </c>
      <c r="D7134" s="2">
        <v>2958465</v>
      </c>
      <c r="E7134" s="2">
        <v>45783</v>
      </c>
      <c r="F7134" s="28">
        <v>149.5</v>
      </c>
      <c r="G7134" t="s">
        <v>2</v>
      </c>
    </row>
    <row r="7135" spans="1:7" x14ac:dyDescent="0.25">
      <c r="A7135" t="s">
        <v>0</v>
      </c>
      <c r="B7135" t="s">
        <v>2141</v>
      </c>
      <c r="C7135">
        <v>7705303</v>
      </c>
      <c r="D7135" s="2">
        <v>2958465</v>
      </c>
      <c r="E7135" s="2">
        <v>45783</v>
      </c>
      <c r="F7135" s="28">
        <v>149.5</v>
      </c>
      <c r="G7135" t="s">
        <v>2</v>
      </c>
    </row>
    <row r="7136" spans="1:7" x14ac:dyDescent="0.25">
      <c r="A7136" t="s">
        <v>0</v>
      </c>
      <c r="B7136" t="s">
        <v>2141</v>
      </c>
      <c r="C7136">
        <v>7705306</v>
      </c>
      <c r="D7136" s="2">
        <v>2958465</v>
      </c>
      <c r="E7136" s="2">
        <v>45783</v>
      </c>
      <c r="F7136" s="28">
        <v>66.95</v>
      </c>
      <c r="G7136" t="s">
        <v>2</v>
      </c>
    </row>
    <row r="7137" spans="1:7" x14ac:dyDescent="0.25">
      <c r="A7137" t="s">
        <v>0</v>
      </c>
      <c r="B7137" t="s">
        <v>2141</v>
      </c>
      <c r="C7137">
        <v>7705307</v>
      </c>
      <c r="D7137" s="2">
        <v>2958465</v>
      </c>
      <c r="E7137" s="2">
        <v>44764</v>
      </c>
      <c r="F7137" s="28">
        <v>74.75</v>
      </c>
      <c r="G7137" t="s">
        <v>2</v>
      </c>
    </row>
    <row r="7138" spans="1:7" x14ac:dyDescent="0.25">
      <c r="A7138" t="s">
        <v>0</v>
      </c>
      <c r="B7138" t="s">
        <v>2141</v>
      </c>
      <c r="C7138">
        <v>7705308</v>
      </c>
      <c r="D7138" s="2">
        <v>2958465</v>
      </c>
      <c r="E7138" s="2">
        <v>45783</v>
      </c>
      <c r="F7138" s="28">
        <v>66.95</v>
      </c>
      <c r="G7138" t="s">
        <v>2</v>
      </c>
    </row>
    <row r="7139" spans="1:7" x14ac:dyDescent="0.25">
      <c r="A7139" t="s">
        <v>0</v>
      </c>
      <c r="B7139" t="s">
        <v>2141</v>
      </c>
      <c r="C7139">
        <v>7705311</v>
      </c>
      <c r="D7139" s="2">
        <v>2958465</v>
      </c>
      <c r="E7139" s="2">
        <v>45783</v>
      </c>
      <c r="F7139" s="28">
        <v>292.5</v>
      </c>
      <c r="G7139" t="s">
        <v>2</v>
      </c>
    </row>
    <row r="7140" spans="1:7" x14ac:dyDescent="0.25">
      <c r="A7140" t="s">
        <v>0</v>
      </c>
      <c r="B7140" t="s">
        <v>2141</v>
      </c>
      <c r="C7140">
        <v>7705312</v>
      </c>
      <c r="D7140" s="2">
        <v>2958465</v>
      </c>
      <c r="E7140" s="2">
        <v>45783</v>
      </c>
      <c r="F7140" s="28">
        <v>292.5</v>
      </c>
      <c r="G7140" t="s">
        <v>2</v>
      </c>
    </row>
    <row r="7141" spans="1:7" x14ac:dyDescent="0.25">
      <c r="A7141" t="s">
        <v>0</v>
      </c>
      <c r="B7141" t="s">
        <v>2141</v>
      </c>
      <c r="C7141">
        <v>7705313</v>
      </c>
      <c r="D7141" s="2">
        <v>2958465</v>
      </c>
      <c r="E7141" s="2">
        <v>45783</v>
      </c>
      <c r="F7141" s="28">
        <v>292.5</v>
      </c>
      <c r="G7141" t="s">
        <v>2</v>
      </c>
    </row>
    <row r="7142" spans="1:7" x14ac:dyDescent="0.25">
      <c r="A7142" t="s">
        <v>0</v>
      </c>
      <c r="B7142" t="s">
        <v>2141</v>
      </c>
      <c r="C7142">
        <v>7705321</v>
      </c>
      <c r="D7142" s="2">
        <v>2958465</v>
      </c>
      <c r="E7142" s="2">
        <v>45783</v>
      </c>
      <c r="F7142" s="28">
        <v>546</v>
      </c>
      <c r="G7142" t="s">
        <v>2</v>
      </c>
    </row>
    <row r="7143" spans="1:7" x14ac:dyDescent="0.25">
      <c r="A7143" t="s">
        <v>0</v>
      </c>
      <c r="B7143" t="s">
        <v>2141</v>
      </c>
      <c r="C7143">
        <v>7705322</v>
      </c>
      <c r="D7143" s="2">
        <v>2958465</v>
      </c>
      <c r="E7143" s="2">
        <v>45783</v>
      </c>
      <c r="F7143" s="28">
        <v>546</v>
      </c>
      <c r="G7143" t="s">
        <v>2</v>
      </c>
    </row>
    <row r="7144" spans="1:7" x14ac:dyDescent="0.25">
      <c r="A7144" t="s">
        <v>0</v>
      </c>
      <c r="B7144" t="s">
        <v>2141</v>
      </c>
      <c r="C7144">
        <v>7705327</v>
      </c>
      <c r="D7144" s="2">
        <v>2958465</v>
      </c>
      <c r="E7144" s="2">
        <v>45783</v>
      </c>
      <c r="F7144" s="28">
        <v>546</v>
      </c>
      <c r="G7144" t="s">
        <v>2</v>
      </c>
    </row>
    <row r="7145" spans="1:7" x14ac:dyDescent="0.25">
      <c r="A7145" t="s">
        <v>0</v>
      </c>
      <c r="B7145" t="s">
        <v>2141</v>
      </c>
      <c r="C7145">
        <v>7705336</v>
      </c>
      <c r="D7145" s="2">
        <v>2958465</v>
      </c>
      <c r="E7145" s="2">
        <v>45783</v>
      </c>
      <c r="F7145" s="28">
        <v>802.75</v>
      </c>
      <c r="G7145" t="s">
        <v>2</v>
      </c>
    </row>
    <row r="7146" spans="1:7" x14ac:dyDescent="0.25">
      <c r="A7146" t="s">
        <v>0</v>
      </c>
      <c r="B7146" t="s">
        <v>2141</v>
      </c>
      <c r="C7146">
        <v>7705337</v>
      </c>
      <c r="D7146" s="2">
        <v>2958465</v>
      </c>
      <c r="E7146" s="2">
        <v>45783</v>
      </c>
      <c r="F7146" s="28">
        <v>802.75</v>
      </c>
      <c r="G7146" t="s">
        <v>2</v>
      </c>
    </row>
    <row r="7147" spans="1:7" x14ac:dyDescent="0.25">
      <c r="A7147" t="s">
        <v>0</v>
      </c>
      <c r="B7147" t="s">
        <v>2141</v>
      </c>
      <c r="C7147">
        <v>7705338</v>
      </c>
      <c r="D7147" s="2">
        <v>2958465</v>
      </c>
      <c r="E7147" s="2">
        <v>45783</v>
      </c>
      <c r="F7147" s="28">
        <v>802.75</v>
      </c>
      <c r="G7147" t="s">
        <v>2</v>
      </c>
    </row>
    <row r="7148" spans="1:7" x14ac:dyDescent="0.25">
      <c r="A7148" t="s">
        <v>0</v>
      </c>
      <c r="B7148" t="s">
        <v>2141</v>
      </c>
      <c r="C7148">
        <v>7705339</v>
      </c>
      <c r="D7148" s="2">
        <v>2958465</v>
      </c>
      <c r="E7148" s="2">
        <v>45783</v>
      </c>
      <c r="F7148" s="28">
        <v>1319.5</v>
      </c>
      <c r="G7148" t="s">
        <v>3</v>
      </c>
    </row>
    <row r="7149" spans="1:7" x14ac:dyDescent="0.25">
      <c r="A7149" t="s">
        <v>0</v>
      </c>
      <c r="B7149" t="s">
        <v>2141</v>
      </c>
      <c r="C7149">
        <v>7705340</v>
      </c>
      <c r="D7149" s="2">
        <v>2958465</v>
      </c>
      <c r="E7149" s="2">
        <v>45783</v>
      </c>
      <c r="F7149" s="28">
        <v>1319.5</v>
      </c>
      <c r="G7149" t="s">
        <v>3</v>
      </c>
    </row>
    <row r="7150" spans="1:7" x14ac:dyDescent="0.25">
      <c r="A7150" t="s">
        <v>0</v>
      </c>
      <c r="B7150" t="s">
        <v>2141</v>
      </c>
      <c r="C7150">
        <v>7705341</v>
      </c>
      <c r="D7150" s="2">
        <v>2958465</v>
      </c>
      <c r="E7150" s="2">
        <v>45783</v>
      </c>
      <c r="F7150" s="28">
        <v>5200</v>
      </c>
      <c r="G7150" t="s">
        <v>3</v>
      </c>
    </row>
    <row r="7151" spans="1:7" x14ac:dyDescent="0.25">
      <c r="A7151" t="s">
        <v>0</v>
      </c>
      <c r="B7151" t="s">
        <v>2141</v>
      </c>
      <c r="C7151">
        <v>7705353</v>
      </c>
      <c r="D7151" s="2">
        <v>2958465</v>
      </c>
      <c r="E7151" s="2">
        <v>44764</v>
      </c>
      <c r="F7151" s="28">
        <v>5980</v>
      </c>
      <c r="G7151" t="s">
        <v>3</v>
      </c>
    </row>
    <row r="7152" spans="1:7" x14ac:dyDescent="0.25">
      <c r="A7152" t="s">
        <v>0</v>
      </c>
      <c r="B7152" t="s">
        <v>2141</v>
      </c>
      <c r="C7152">
        <v>7705361</v>
      </c>
      <c r="D7152" s="2">
        <v>2958465</v>
      </c>
      <c r="E7152" s="2">
        <v>45783</v>
      </c>
      <c r="F7152" s="28">
        <v>149.5</v>
      </c>
      <c r="G7152" t="s">
        <v>2</v>
      </c>
    </row>
    <row r="7153" spans="1:7" x14ac:dyDescent="0.25">
      <c r="A7153" t="s">
        <v>0</v>
      </c>
      <c r="B7153" t="s">
        <v>2141</v>
      </c>
      <c r="C7153">
        <v>7705362</v>
      </c>
      <c r="D7153" s="2">
        <v>2958465</v>
      </c>
      <c r="E7153" s="2">
        <v>45783</v>
      </c>
      <c r="F7153" s="28">
        <v>149.5</v>
      </c>
      <c r="G7153" t="s">
        <v>2</v>
      </c>
    </row>
    <row r="7154" spans="1:7" x14ac:dyDescent="0.25">
      <c r="A7154" t="s">
        <v>0</v>
      </c>
      <c r="B7154" t="s">
        <v>2141</v>
      </c>
      <c r="C7154">
        <v>7705363</v>
      </c>
      <c r="D7154" s="2">
        <v>2958465</v>
      </c>
      <c r="E7154" s="2">
        <v>45783</v>
      </c>
      <c r="F7154" s="28">
        <v>292.5</v>
      </c>
      <c r="G7154" t="s">
        <v>2</v>
      </c>
    </row>
    <row r="7155" spans="1:7" x14ac:dyDescent="0.25">
      <c r="A7155" t="s">
        <v>0</v>
      </c>
      <c r="B7155" t="s">
        <v>2141</v>
      </c>
      <c r="C7155">
        <v>7705364</v>
      </c>
      <c r="D7155" s="2">
        <v>2958465</v>
      </c>
      <c r="E7155" s="2">
        <v>45783</v>
      </c>
      <c r="F7155" s="28">
        <v>292.5</v>
      </c>
      <c r="G7155" t="s">
        <v>2</v>
      </c>
    </row>
    <row r="7156" spans="1:7" x14ac:dyDescent="0.25">
      <c r="A7156" t="s">
        <v>0</v>
      </c>
      <c r="B7156" t="s">
        <v>2141</v>
      </c>
      <c r="C7156">
        <v>7705367</v>
      </c>
      <c r="D7156" s="2">
        <v>2958465</v>
      </c>
      <c r="E7156" s="2">
        <v>45783</v>
      </c>
      <c r="F7156" s="28">
        <v>802.75</v>
      </c>
      <c r="G7156" t="s">
        <v>2</v>
      </c>
    </row>
    <row r="7157" spans="1:7" x14ac:dyDescent="0.25">
      <c r="A7157" t="s">
        <v>0</v>
      </c>
      <c r="B7157" t="s">
        <v>2141</v>
      </c>
      <c r="C7157">
        <v>7705368</v>
      </c>
      <c r="D7157" s="2">
        <v>2958465</v>
      </c>
      <c r="E7157" s="2">
        <v>45783</v>
      </c>
      <c r="F7157" s="28">
        <v>802.75</v>
      </c>
      <c r="G7157" t="s">
        <v>2</v>
      </c>
    </row>
    <row r="7158" spans="1:7" x14ac:dyDescent="0.25">
      <c r="A7158" t="s">
        <v>0</v>
      </c>
      <c r="B7158" t="s">
        <v>2141</v>
      </c>
      <c r="C7158">
        <v>7705369</v>
      </c>
      <c r="D7158" s="2">
        <v>2958465</v>
      </c>
      <c r="E7158" s="2">
        <v>45783</v>
      </c>
      <c r="F7158" s="28">
        <v>1319.5</v>
      </c>
      <c r="G7158" t="s">
        <v>3</v>
      </c>
    </row>
    <row r="7159" spans="1:7" x14ac:dyDescent="0.25">
      <c r="A7159" t="s">
        <v>0</v>
      </c>
      <c r="B7159" t="s">
        <v>2141</v>
      </c>
      <c r="C7159">
        <v>7705373</v>
      </c>
      <c r="D7159" s="2">
        <v>2958465</v>
      </c>
      <c r="E7159" s="2">
        <v>45783</v>
      </c>
      <c r="F7159" s="28">
        <v>5200</v>
      </c>
      <c r="G7159" t="s">
        <v>3</v>
      </c>
    </row>
    <row r="7160" spans="1:7" x14ac:dyDescent="0.25">
      <c r="A7160" t="s">
        <v>0</v>
      </c>
      <c r="B7160" t="s">
        <v>2141</v>
      </c>
      <c r="C7160">
        <v>7705450</v>
      </c>
      <c r="D7160" s="2">
        <v>2958465</v>
      </c>
      <c r="E7160" s="2">
        <v>45783</v>
      </c>
      <c r="F7160" s="28">
        <v>270</v>
      </c>
      <c r="G7160" t="s">
        <v>19</v>
      </c>
    </row>
    <row r="7161" spans="1:7" x14ac:dyDescent="0.25">
      <c r="A7161" t="s">
        <v>0</v>
      </c>
      <c r="B7161" t="s">
        <v>2141</v>
      </c>
      <c r="C7161">
        <v>7705451</v>
      </c>
      <c r="D7161" s="2">
        <v>2958465</v>
      </c>
      <c r="E7161" s="2">
        <v>45783</v>
      </c>
      <c r="F7161" s="28">
        <v>270</v>
      </c>
      <c r="G7161" t="s">
        <v>19</v>
      </c>
    </row>
    <row r="7162" spans="1:7" x14ac:dyDescent="0.25">
      <c r="A7162" t="s">
        <v>0</v>
      </c>
      <c r="B7162" t="s">
        <v>2141</v>
      </c>
      <c r="C7162">
        <v>7705455</v>
      </c>
      <c r="D7162" s="2">
        <v>2958465</v>
      </c>
      <c r="E7162" s="2">
        <v>45783</v>
      </c>
      <c r="F7162" s="28">
        <v>270</v>
      </c>
      <c r="G7162" t="s">
        <v>19</v>
      </c>
    </row>
    <row r="7163" spans="1:7" x14ac:dyDescent="0.25">
      <c r="A7163" t="s">
        <v>0</v>
      </c>
      <c r="B7163" t="s">
        <v>2141</v>
      </c>
      <c r="C7163">
        <v>7705464</v>
      </c>
      <c r="D7163" s="2">
        <v>2958465</v>
      </c>
      <c r="E7163" s="2">
        <v>45207</v>
      </c>
      <c r="F7163" s="28">
        <v>330</v>
      </c>
      <c r="G7163" t="s">
        <v>19</v>
      </c>
    </row>
    <row r="7164" spans="1:7" x14ac:dyDescent="0.25">
      <c r="A7164" t="s">
        <v>0</v>
      </c>
      <c r="B7164" t="s">
        <v>2141</v>
      </c>
      <c r="C7164">
        <v>7705801</v>
      </c>
      <c r="D7164" s="2">
        <v>2958465</v>
      </c>
      <c r="E7164" s="2">
        <v>43344</v>
      </c>
      <c r="F7164" s="28">
        <v>97.5</v>
      </c>
      <c r="G7164" t="s">
        <v>2</v>
      </c>
    </row>
    <row r="7165" spans="1:7" x14ac:dyDescent="0.25">
      <c r="A7165" t="s">
        <v>0</v>
      </c>
      <c r="B7165" t="s">
        <v>2141</v>
      </c>
      <c r="C7165">
        <v>7705803</v>
      </c>
      <c r="D7165" s="2">
        <v>2958465</v>
      </c>
      <c r="E7165" s="2">
        <v>43344</v>
      </c>
      <c r="F7165" s="28">
        <v>97.5</v>
      </c>
      <c r="G7165" t="s">
        <v>2</v>
      </c>
    </row>
    <row r="7166" spans="1:7" x14ac:dyDescent="0.25">
      <c r="A7166" t="s">
        <v>0</v>
      </c>
      <c r="B7166" t="s">
        <v>2141</v>
      </c>
      <c r="C7166">
        <v>7705806</v>
      </c>
      <c r="D7166" s="2">
        <v>2958465</v>
      </c>
      <c r="E7166" s="2">
        <v>43344</v>
      </c>
      <c r="F7166" s="28">
        <v>48.1</v>
      </c>
      <c r="G7166" t="s">
        <v>2</v>
      </c>
    </row>
    <row r="7167" spans="1:7" x14ac:dyDescent="0.25">
      <c r="A7167" t="s">
        <v>0</v>
      </c>
      <c r="B7167" t="s">
        <v>2141</v>
      </c>
      <c r="C7167">
        <v>7705808</v>
      </c>
      <c r="D7167" s="2">
        <v>2958465</v>
      </c>
      <c r="E7167" s="2">
        <v>43344</v>
      </c>
      <c r="F7167" s="28">
        <v>48.1</v>
      </c>
      <c r="G7167" t="s">
        <v>2</v>
      </c>
    </row>
    <row r="7168" spans="1:7" x14ac:dyDescent="0.25">
      <c r="A7168" t="s">
        <v>0</v>
      </c>
      <c r="B7168" t="s">
        <v>2141</v>
      </c>
      <c r="C7168">
        <v>7705811</v>
      </c>
      <c r="D7168" s="2">
        <v>2958465</v>
      </c>
      <c r="E7168" s="2">
        <v>43344</v>
      </c>
      <c r="F7168" s="28">
        <v>187.85</v>
      </c>
      <c r="G7168" t="s">
        <v>2</v>
      </c>
    </row>
    <row r="7169" spans="1:7" x14ac:dyDescent="0.25">
      <c r="A7169" t="s">
        <v>0</v>
      </c>
      <c r="B7169" t="s">
        <v>2141</v>
      </c>
      <c r="C7169">
        <v>7705813</v>
      </c>
      <c r="D7169" s="2">
        <v>2958465</v>
      </c>
      <c r="E7169" s="2">
        <v>43344</v>
      </c>
      <c r="F7169" s="28">
        <v>187.85</v>
      </c>
      <c r="G7169" t="s">
        <v>2</v>
      </c>
    </row>
    <row r="7170" spans="1:7" x14ac:dyDescent="0.25">
      <c r="A7170" t="s">
        <v>0</v>
      </c>
      <c r="B7170" t="s">
        <v>2141</v>
      </c>
      <c r="C7170">
        <v>7705821</v>
      </c>
      <c r="D7170" s="2">
        <v>2958465</v>
      </c>
      <c r="E7170" s="2">
        <v>43344</v>
      </c>
      <c r="F7170" s="28">
        <v>370.5</v>
      </c>
      <c r="G7170" t="s">
        <v>2</v>
      </c>
    </row>
    <row r="7171" spans="1:7" x14ac:dyDescent="0.25">
      <c r="A7171" t="s">
        <v>0</v>
      </c>
      <c r="B7171" t="s">
        <v>2141</v>
      </c>
      <c r="C7171">
        <v>7705827</v>
      </c>
      <c r="D7171" s="2">
        <v>2958465</v>
      </c>
      <c r="E7171" s="2">
        <v>43344</v>
      </c>
      <c r="F7171" s="28">
        <v>370.5</v>
      </c>
      <c r="G7171" t="s">
        <v>2</v>
      </c>
    </row>
    <row r="7172" spans="1:7" x14ac:dyDescent="0.25">
      <c r="A7172" t="s">
        <v>0</v>
      </c>
      <c r="B7172" t="s">
        <v>2141</v>
      </c>
      <c r="C7172">
        <v>7705836</v>
      </c>
      <c r="D7172" s="2">
        <v>2958465</v>
      </c>
      <c r="E7172" s="2">
        <v>43344</v>
      </c>
      <c r="F7172" s="28">
        <v>552.5</v>
      </c>
      <c r="G7172" t="s">
        <v>2</v>
      </c>
    </row>
    <row r="7173" spans="1:7" x14ac:dyDescent="0.25">
      <c r="A7173" t="s">
        <v>0</v>
      </c>
      <c r="B7173" t="s">
        <v>2141</v>
      </c>
      <c r="C7173">
        <v>7705837</v>
      </c>
      <c r="D7173" s="2">
        <v>2958465</v>
      </c>
      <c r="E7173" s="2">
        <v>43344</v>
      </c>
      <c r="F7173" s="28">
        <v>552.5</v>
      </c>
      <c r="G7173" t="s">
        <v>2</v>
      </c>
    </row>
    <row r="7174" spans="1:7" x14ac:dyDescent="0.25">
      <c r="A7174" t="s">
        <v>0</v>
      </c>
      <c r="B7174" t="s">
        <v>2141</v>
      </c>
      <c r="C7174">
        <v>7705838</v>
      </c>
      <c r="D7174" s="2">
        <v>2958465</v>
      </c>
      <c r="E7174" s="2">
        <v>42833</v>
      </c>
      <c r="F7174" s="28">
        <v>729.95</v>
      </c>
      <c r="G7174" t="s">
        <v>2</v>
      </c>
    </row>
    <row r="7175" spans="1:7" x14ac:dyDescent="0.25">
      <c r="A7175" t="s">
        <v>0</v>
      </c>
      <c r="B7175" t="s">
        <v>2141</v>
      </c>
      <c r="C7175">
        <v>7705839</v>
      </c>
      <c r="D7175" s="2">
        <v>2958465</v>
      </c>
      <c r="E7175" s="2">
        <v>43344</v>
      </c>
      <c r="F7175" s="28">
        <v>911.3</v>
      </c>
      <c r="G7175" t="s">
        <v>3</v>
      </c>
    </row>
    <row r="7176" spans="1:7" x14ac:dyDescent="0.25">
      <c r="A7176" t="s">
        <v>0</v>
      </c>
      <c r="B7176" t="s">
        <v>2141</v>
      </c>
      <c r="C7176">
        <v>7705841</v>
      </c>
      <c r="D7176" s="2">
        <v>2958465</v>
      </c>
      <c r="E7176" s="2">
        <v>43344</v>
      </c>
      <c r="F7176" s="28">
        <v>3587.35</v>
      </c>
      <c r="G7176" t="s">
        <v>3</v>
      </c>
    </row>
    <row r="7177" spans="1:7" x14ac:dyDescent="0.25">
      <c r="A7177" t="s">
        <v>0</v>
      </c>
      <c r="B7177" t="s">
        <v>2141</v>
      </c>
      <c r="C7177">
        <v>7705853</v>
      </c>
      <c r="D7177" s="2">
        <v>2958465</v>
      </c>
      <c r="E7177" s="2">
        <v>43344</v>
      </c>
      <c r="F7177" s="28">
        <v>2955.55</v>
      </c>
      <c r="G7177" t="s">
        <v>3</v>
      </c>
    </row>
    <row r="7178" spans="1:7" x14ac:dyDescent="0.25">
      <c r="A7178" t="s">
        <v>0</v>
      </c>
      <c r="B7178" t="s">
        <v>2141</v>
      </c>
      <c r="C7178">
        <v>7705861</v>
      </c>
      <c r="D7178" s="2">
        <v>2958465</v>
      </c>
      <c r="E7178" s="2">
        <v>43344</v>
      </c>
      <c r="F7178" s="28">
        <v>97.5</v>
      </c>
      <c r="G7178" t="s">
        <v>2</v>
      </c>
    </row>
    <row r="7179" spans="1:7" x14ac:dyDescent="0.25">
      <c r="A7179" t="s">
        <v>0</v>
      </c>
      <c r="B7179" t="s">
        <v>2141</v>
      </c>
      <c r="C7179">
        <v>7705862</v>
      </c>
      <c r="D7179" s="2">
        <v>2958465</v>
      </c>
      <c r="E7179" s="2">
        <v>43344</v>
      </c>
      <c r="F7179" s="28">
        <v>97.5</v>
      </c>
      <c r="G7179" t="s">
        <v>2</v>
      </c>
    </row>
    <row r="7180" spans="1:7" x14ac:dyDescent="0.25">
      <c r="A7180" t="s">
        <v>0</v>
      </c>
      <c r="B7180" t="s">
        <v>2141</v>
      </c>
      <c r="C7180">
        <v>7705863</v>
      </c>
      <c r="D7180" s="2">
        <v>2958465</v>
      </c>
      <c r="E7180" s="2">
        <v>43344</v>
      </c>
      <c r="F7180" s="28">
        <v>187.85</v>
      </c>
      <c r="G7180" t="s">
        <v>2</v>
      </c>
    </row>
    <row r="7181" spans="1:7" x14ac:dyDescent="0.25">
      <c r="A7181" t="s">
        <v>0</v>
      </c>
      <c r="B7181" t="s">
        <v>2141</v>
      </c>
      <c r="C7181">
        <v>7705864</v>
      </c>
      <c r="D7181" s="2">
        <v>2958465</v>
      </c>
      <c r="E7181" s="2">
        <v>43344</v>
      </c>
      <c r="F7181" s="28">
        <v>187.85</v>
      </c>
      <c r="G7181" t="s">
        <v>2</v>
      </c>
    </row>
    <row r="7182" spans="1:7" x14ac:dyDescent="0.25">
      <c r="A7182" t="s">
        <v>0</v>
      </c>
      <c r="B7182" t="s">
        <v>2141</v>
      </c>
      <c r="C7182">
        <v>7705867</v>
      </c>
      <c r="D7182" s="2">
        <v>2958465</v>
      </c>
      <c r="E7182" s="2">
        <v>43344</v>
      </c>
      <c r="F7182" s="28">
        <v>552.5</v>
      </c>
      <c r="G7182" t="s">
        <v>2</v>
      </c>
    </row>
    <row r="7183" spans="1:7" x14ac:dyDescent="0.25">
      <c r="A7183" t="s">
        <v>0</v>
      </c>
      <c r="B7183" t="s">
        <v>2141</v>
      </c>
      <c r="C7183">
        <v>7705868</v>
      </c>
      <c r="D7183" s="2">
        <v>2958465</v>
      </c>
      <c r="E7183" s="2">
        <v>43344</v>
      </c>
      <c r="F7183" s="28">
        <v>552.5</v>
      </c>
      <c r="G7183" t="s">
        <v>2</v>
      </c>
    </row>
    <row r="7184" spans="1:7" x14ac:dyDescent="0.25">
      <c r="A7184" t="s">
        <v>0</v>
      </c>
      <c r="B7184" t="s">
        <v>2141</v>
      </c>
      <c r="C7184">
        <v>7705869</v>
      </c>
      <c r="D7184" s="2">
        <v>2958465</v>
      </c>
      <c r="E7184" s="2">
        <v>43344</v>
      </c>
      <c r="F7184" s="28">
        <v>911.3</v>
      </c>
      <c r="G7184" t="s">
        <v>3</v>
      </c>
    </row>
    <row r="7185" spans="1:7" x14ac:dyDescent="0.25">
      <c r="A7185" t="s">
        <v>0</v>
      </c>
      <c r="B7185" t="s">
        <v>2141</v>
      </c>
      <c r="C7185">
        <v>7705873</v>
      </c>
      <c r="D7185" s="2">
        <v>2958465</v>
      </c>
      <c r="E7185" s="2">
        <v>43344</v>
      </c>
      <c r="F7185" s="28">
        <v>3587.35</v>
      </c>
      <c r="G7185" t="s">
        <v>3</v>
      </c>
    </row>
    <row r="7186" spans="1:7" x14ac:dyDescent="0.25">
      <c r="A7186" t="s">
        <v>0</v>
      </c>
      <c r="B7186" t="s">
        <v>2141</v>
      </c>
      <c r="C7186">
        <v>7707000</v>
      </c>
      <c r="D7186" s="2">
        <v>2958465</v>
      </c>
      <c r="E7186" s="2">
        <v>45207</v>
      </c>
      <c r="F7186" s="28">
        <v>376</v>
      </c>
      <c r="G7186" t="s">
        <v>19</v>
      </c>
    </row>
    <row r="7187" spans="1:7" x14ac:dyDescent="0.25">
      <c r="A7187" t="s">
        <v>0</v>
      </c>
      <c r="B7187" t="s">
        <v>2141</v>
      </c>
      <c r="C7187">
        <v>7707339</v>
      </c>
      <c r="D7187" s="2">
        <v>2958465</v>
      </c>
      <c r="E7187" s="2">
        <v>44764</v>
      </c>
      <c r="F7187" s="28">
        <v>1852.5</v>
      </c>
      <c r="G7187" t="s">
        <v>3</v>
      </c>
    </row>
    <row r="7188" spans="1:7" x14ac:dyDescent="0.25">
      <c r="A7188" t="s">
        <v>0</v>
      </c>
      <c r="B7188" t="s">
        <v>2141</v>
      </c>
      <c r="C7188">
        <v>7707341</v>
      </c>
      <c r="D7188" s="2">
        <v>2958465</v>
      </c>
      <c r="E7188" s="2">
        <v>44764</v>
      </c>
      <c r="F7188" s="28">
        <v>7150</v>
      </c>
      <c r="G7188" t="s">
        <v>3</v>
      </c>
    </row>
    <row r="7189" spans="1:7" x14ac:dyDescent="0.25">
      <c r="A7189" t="s">
        <v>0</v>
      </c>
      <c r="B7189" t="s">
        <v>2141</v>
      </c>
      <c r="C7189">
        <v>7707450</v>
      </c>
      <c r="D7189" s="2">
        <v>2958465</v>
      </c>
      <c r="E7189" s="2">
        <v>45207</v>
      </c>
      <c r="F7189" s="28">
        <v>380</v>
      </c>
      <c r="G7189" t="s">
        <v>19</v>
      </c>
    </row>
    <row r="7190" spans="1:7" x14ac:dyDescent="0.25">
      <c r="A7190" t="s">
        <v>0</v>
      </c>
      <c r="B7190" t="s">
        <v>2141</v>
      </c>
      <c r="C7190">
        <v>7707451</v>
      </c>
      <c r="D7190" s="2">
        <v>2958465</v>
      </c>
      <c r="E7190" s="2">
        <v>45207</v>
      </c>
      <c r="F7190" s="28">
        <v>380</v>
      </c>
      <c r="G7190" t="s">
        <v>19</v>
      </c>
    </row>
    <row r="7191" spans="1:7" x14ac:dyDescent="0.25">
      <c r="A7191" t="s">
        <v>0</v>
      </c>
      <c r="B7191" t="s">
        <v>2141</v>
      </c>
      <c r="C7191">
        <v>7707839</v>
      </c>
      <c r="D7191" s="2">
        <v>2958465</v>
      </c>
      <c r="E7191" s="2">
        <v>43344</v>
      </c>
      <c r="F7191" s="28">
        <v>1119.3</v>
      </c>
      <c r="G7191" t="s">
        <v>3</v>
      </c>
    </row>
    <row r="7192" spans="1:7" x14ac:dyDescent="0.25">
      <c r="A7192" t="s">
        <v>0</v>
      </c>
      <c r="B7192" t="s">
        <v>2141</v>
      </c>
      <c r="C7192">
        <v>7707841</v>
      </c>
      <c r="D7192" s="2">
        <v>2958465</v>
      </c>
      <c r="E7192" s="2">
        <v>43344</v>
      </c>
      <c r="F7192" s="28">
        <v>4310.8</v>
      </c>
      <c r="G7192" t="s">
        <v>3</v>
      </c>
    </row>
    <row r="7193" spans="1:7" x14ac:dyDescent="0.25">
      <c r="A7193" t="s">
        <v>0</v>
      </c>
      <c r="B7193" t="s">
        <v>2141</v>
      </c>
      <c r="C7193">
        <v>7708000</v>
      </c>
      <c r="D7193" s="2">
        <v>2958465</v>
      </c>
      <c r="E7193" s="2">
        <v>45783</v>
      </c>
      <c r="F7193" s="28">
        <v>311</v>
      </c>
      <c r="G7193" t="s">
        <v>19</v>
      </c>
    </row>
    <row r="7194" spans="1:7" x14ac:dyDescent="0.25">
      <c r="A7194" t="s">
        <v>0</v>
      </c>
      <c r="B7194" t="s">
        <v>2141</v>
      </c>
      <c r="C7194">
        <v>7708450</v>
      </c>
      <c r="D7194" s="2">
        <v>2958465</v>
      </c>
      <c r="E7194" s="2">
        <v>45783</v>
      </c>
      <c r="F7194" s="28">
        <v>315</v>
      </c>
      <c r="G7194" t="s">
        <v>19</v>
      </c>
    </row>
    <row r="7195" spans="1:7" x14ac:dyDescent="0.25">
      <c r="A7195" t="s">
        <v>0</v>
      </c>
      <c r="B7195" t="s">
        <v>2141</v>
      </c>
      <c r="C7195">
        <v>7708451</v>
      </c>
      <c r="D7195" s="2">
        <v>2958465</v>
      </c>
      <c r="E7195" s="2">
        <v>45783</v>
      </c>
      <c r="F7195" s="28">
        <v>315</v>
      </c>
      <c r="G7195" t="s">
        <v>19</v>
      </c>
    </row>
    <row r="7196" spans="1:7" x14ac:dyDescent="0.25">
      <c r="A7196" t="s">
        <v>0</v>
      </c>
      <c r="B7196" t="s">
        <v>2141</v>
      </c>
      <c r="C7196">
        <v>7712000</v>
      </c>
      <c r="D7196" s="2">
        <v>2958465</v>
      </c>
      <c r="E7196" s="2">
        <v>44305</v>
      </c>
      <c r="F7196" s="28">
        <v>176</v>
      </c>
      <c r="G7196" t="s">
        <v>19</v>
      </c>
    </row>
    <row r="7197" spans="1:7" x14ac:dyDescent="0.25">
      <c r="A7197" t="s">
        <v>0</v>
      </c>
      <c r="B7197" t="s">
        <v>2141</v>
      </c>
      <c r="C7197">
        <v>7712301</v>
      </c>
      <c r="D7197" s="2">
        <v>2958465</v>
      </c>
      <c r="E7197" s="2">
        <v>44764</v>
      </c>
      <c r="F7197" s="28">
        <v>175.5</v>
      </c>
      <c r="G7197" t="s">
        <v>2</v>
      </c>
    </row>
    <row r="7198" spans="1:7" x14ac:dyDescent="0.25">
      <c r="A7198" t="s">
        <v>0</v>
      </c>
      <c r="B7198" t="s">
        <v>2141</v>
      </c>
      <c r="C7198">
        <v>7712303</v>
      </c>
      <c r="D7198" s="2">
        <v>2958465</v>
      </c>
      <c r="E7198" s="2">
        <v>44764</v>
      </c>
      <c r="F7198" s="28">
        <v>175.5</v>
      </c>
      <c r="G7198" t="s">
        <v>2</v>
      </c>
    </row>
    <row r="7199" spans="1:7" x14ac:dyDescent="0.25">
      <c r="A7199" t="s">
        <v>0</v>
      </c>
      <c r="B7199" t="s">
        <v>2141</v>
      </c>
      <c r="C7199">
        <v>7712311</v>
      </c>
      <c r="D7199" s="2">
        <v>2958465</v>
      </c>
      <c r="E7199" s="2">
        <v>44764</v>
      </c>
      <c r="F7199" s="28">
        <v>325</v>
      </c>
      <c r="G7199" t="s">
        <v>2</v>
      </c>
    </row>
    <row r="7200" spans="1:7" x14ac:dyDescent="0.25">
      <c r="A7200" t="s">
        <v>0</v>
      </c>
      <c r="B7200" t="s">
        <v>2141</v>
      </c>
      <c r="C7200">
        <v>7712313</v>
      </c>
      <c r="D7200" s="2">
        <v>2958465</v>
      </c>
      <c r="E7200" s="2">
        <v>44764</v>
      </c>
      <c r="F7200" s="28">
        <v>325</v>
      </c>
      <c r="G7200" t="s">
        <v>2</v>
      </c>
    </row>
    <row r="7201" spans="1:7" x14ac:dyDescent="0.25">
      <c r="A7201" t="s">
        <v>0</v>
      </c>
      <c r="B7201" t="s">
        <v>2141</v>
      </c>
      <c r="C7201">
        <v>7712450</v>
      </c>
      <c r="D7201" s="2">
        <v>2958465</v>
      </c>
      <c r="E7201" s="2">
        <v>44305</v>
      </c>
      <c r="F7201" s="28">
        <v>180</v>
      </c>
      <c r="G7201" t="s">
        <v>19</v>
      </c>
    </row>
    <row r="7202" spans="1:7" x14ac:dyDescent="0.25">
      <c r="A7202" t="s">
        <v>0</v>
      </c>
      <c r="B7202" t="s">
        <v>2141</v>
      </c>
      <c r="C7202">
        <v>7712451</v>
      </c>
      <c r="D7202" s="2">
        <v>2958465</v>
      </c>
      <c r="E7202" s="2">
        <v>44305</v>
      </c>
      <c r="F7202" s="28">
        <v>180</v>
      </c>
      <c r="G7202" t="s">
        <v>19</v>
      </c>
    </row>
    <row r="7203" spans="1:7" x14ac:dyDescent="0.25">
      <c r="A7203" t="s">
        <v>0</v>
      </c>
      <c r="B7203" t="s">
        <v>2141</v>
      </c>
      <c r="C7203">
        <v>7712801</v>
      </c>
      <c r="D7203" s="2">
        <v>2958465</v>
      </c>
      <c r="E7203" s="2">
        <v>43071</v>
      </c>
      <c r="F7203" s="28">
        <v>83.85</v>
      </c>
      <c r="G7203" t="s">
        <v>2</v>
      </c>
    </row>
    <row r="7204" spans="1:7" x14ac:dyDescent="0.25">
      <c r="A7204" t="s">
        <v>0</v>
      </c>
      <c r="B7204" t="s">
        <v>2141</v>
      </c>
      <c r="C7204">
        <v>7712803</v>
      </c>
      <c r="D7204" s="2">
        <v>2958465</v>
      </c>
      <c r="E7204" s="2">
        <v>43071</v>
      </c>
      <c r="F7204" s="28">
        <v>83.85</v>
      </c>
      <c r="G7204" t="s">
        <v>2</v>
      </c>
    </row>
    <row r="7205" spans="1:7" x14ac:dyDescent="0.25">
      <c r="A7205" t="s">
        <v>0</v>
      </c>
      <c r="B7205" t="s">
        <v>2141</v>
      </c>
      <c r="C7205">
        <v>7712811</v>
      </c>
      <c r="D7205" s="2">
        <v>2958465</v>
      </c>
      <c r="E7205" s="2">
        <v>43071</v>
      </c>
      <c r="F7205" s="28">
        <v>162.5</v>
      </c>
      <c r="G7205" t="s">
        <v>2</v>
      </c>
    </row>
    <row r="7206" spans="1:7" x14ac:dyDescent="0.25">
      <c r="A7206" t="s">
        <v>0</v>
      </c>
      <c r="B7206" t="s">
        <v>2141</v>
      </c>
      <c r="C7206">
        <v>7712813</v>
      </c>
      <c r="D7206" s="2">
        <v>2958465</v>
      </c>
      <c r="E7206" s="2">
        <v>43071</v>
      </c>
      <c r="F7206" s="28">
        <v>162.5</v>
      </c>
      <c r="G7206" t="s">
        <v>2</v>
      </c>
    </row>
    <row r="7207" spans="1:7" x14ac:dyDescent="0.25">
      <c r="A7207" t="s">
        <v>0</v>
      </c>
      <c r="B7207" t="s">
        <v>2141</v>
      </c>
      <c r="C7207">
        <v>7713341</v>
      </c>
      <c r="D7207" s="2">
        <v>2958465</v>
      </c>
      <c r="E7207" s="2">
        <v>41071</v>
      </c>
      <c r="F7207" s="28">
        <v>3328</v>
      </c>
      <c r="G7207" t="s">
        <v>3</v>
      </c>
    </row>
    <row r="7208" spans="1:7" x14ac:dyDescent="0.25">
      <c r="A7208" t="s">
        <v>0</v>
      </c>
      <c r="B7208" t="s">
        <v>2141</v>
      </c>
      <c r="C7208">
        <v>7713841</v>
      </c>
      <c r="D7208" s="2">
        <v>2958465</v>
      </c>
      <c r="E7208" s="2">
        <v>41071</v>
      </c>
      <c r="F7208" s="28">
        <v>3068</v>
      </c>
      <c r="G7208" t="s">
        <v>3</v>
      </c>
    </row>
    <row r="7209" spans="1:7" x14ac:dyDescent="0.25">
      <c r="A7209" t="s">
        <v>0</v>
      </c>
      <c r="B7209" t="s">
        <v>2141</v>
      </c>
      <c r="C7209">
        <v>7714341</v>
      </c>
      <c r="D7209" s="2">
        <v>2958465</v>
      </c>
      <c r="E7209" s="2">
        <v>41071</v>
      </c>
      <c r="F7209" s="28">
        <v>3685.5</v>
      </c>
      <c r="G7209" t="s">
        <v>3</v>
      </c>
    </row>
    <row r="7210" spans="1:7" x14ac:dyDescent="0.25">
      <c r="A7210" t="s">
        <v>0</v>
      </c>
      <c r="B7210" t="s">
        <v>2141</v>
      </c>
      <c r="C7210">
        <v>7714841</v>
      </c>
      <c r="D7210" s="2">
        <v>2958465</v>
      </c>
      <c r="E7210" s="2">
        <v>41071</v>
      </c>
      <c r="F7210" s="28">
        <v>3425.5</v>
      </c>
      <c r="G7210" t="s">
        <v>3</v>
      </c>
    </row>
    <row r="7211" spans="1:7" x14ac:dyDescent="0.25">
      <c r="A7211" t="s">
        <v>0</v>
      </c>
      <c r="B7211" t="s">
        <v>2141</v>
      </c>
      <c r="C7211">
        <v>7715311</v>
      </c>
      <c r="D7211" s="2">
        <v>2958465</v>
      </c>
      <c r="E7211" s="2">
        <v>41320</v>
      </c>
      <c r="F7211" s="28">
        <v>159.9</v>
      </c>
      <c r="G7211" t="s">
        <v>2</v>
      </c>
    </row>
    <row r="7212" spans="1:7" x14ac:dyDescent="0.25">
      <c r="A7212" t="s">
        <v>0</v>
      </c>
      <c r="B7212" t="s">
        <v>2141</v>
      </c>
      <c r="C7212">
        <v>7715313</v>
      </c>
      <c r="D7212" s="2">
        <v>2958465</v>
      </c>
      <c r="E7212" s="2">
        <v>41320</v>
      </c>
      <c r="F7212" s="28">
        <v>159.9</v>
      </c>
      <c r="G7212" t="s">
        <v>2</v>
      </c>
    </row>
    <row r="7213" spans="1:7" x14ac:dyDescent="0.25">
      <c r="A7213" t="s">
        <v>0</v>
      </c>
      <c r="B7213" t="s">
        <v>2141</v>
      </c>
      <c r="C7213">
        <v>7715321</v>
      </c>
      <c r="D7213" s="2">
        <v>2958465</v>
      </c>
      <c r="E7213" s="2">
        <v>41320</v>
      </c>
      <c r="F7213" s="28">
        <v>319.8</v>
      </c>
      <c r="G7213" t="s">
        <v>2</v>
      </c>
    </row>
    <row r="7214" spans="1:7" x14ac:dyDescent="0.25">
      <c r="A7214" t="s">
        <v>0</v>
      </c>
      <c r="B7214" t="s">
        <v>2141</v>
      </c>
      <c r="C7214">
        <v>7715327</v>
      </c>
      <c r="D7214" s="2">
        <v>2958465</v>
      </c>
      <c r="E7214" s="2">
        <v>41320</v>
      </c>
      <c r="F7214" s="28">
        <v>319.8</v>
      </c>
      <c r="G7214" t="s">
        <v>2</v>
      </c>
    </row>
    <row r="7215" spans="1:7" x14ac:dyDescent="0.25">
      <c r="A7215" t="s">
        <v>0</v>
      </c>
      <c r="B7215" t="s">
        <v>2141</v>
      </c>
      <c r="C7215">
        <v>7715336</v>
      </c>
      <c r="D7215" s="2">
        <v>2958465</v>
      </c>
      <c r="E7215" s="2">
        <v>41320</v>
      </c>
      <c r="F7215" s="28">
        <v>471.25</v>
      </c>
      <c r="G7215" t="s">
        <v>2</v>
      </c>
    </row>
    <row r="7216" spans="1:7" x14ac:dyDescent="0.25">
      <c r="A7216" t="s">
        <v>0</v>
      </c>
      <c r="B7216" t="s">
        <v>2141</v>
      </c>
      <c r="C7216">
        <v>7715337</v>
      </c>
      <c r="D7216" s="2">
        <v>2958465</v>
      </c>
      <c r="E7216" s="2">
        <v>41320</v>
      </c>
      <c r="F7216" s="28">
        <v>471.25</v>
      </c>
      <c r="G7216" t="s">
        <v>2</v>
      </c>
    </row>
    <row r="7217" spans="1:7" x14ac:dyDescent="0.25">
      <c r="A7217" t="s">
        <v>0</v>
      </c>
      <c r="B7217" t="s">
        <v>2141</v>
      </c>
      <c r="C7217">
        <v>7715341</v>
      </c>
      <c r="D7217" s="2">
        <v>2958465</v>
      </c>
      <c r="E7217" s="2">
        <v>41320</v>
      </c>
      <c r="F7217" s="28">
        <v>3003</v>
      </c>
      <c r="G7217" t="s">
        <v>3</v>
      </c>
    </row>
    <row r="7218" spans="1:7" x14ac:dyDescent="0.25">
      <c r="A7218" t="s">
        <v>0</v>
      </c>
      <c r="B7218" t="s">
        <v>2141</v>
      </c>
      <c r="C7218">
        <v>7715811</v>
      </c>
      <c r="D7218" s="2">
        <v>2958465</v>
      </c>
      <c r="E7218" s="2">
        <v>41320</v>
      </c>
      <c r="F7218" s="28">
        <v>147.55000000000001</v>
      </c>
      <c r="G7218" t="s">
        <v>2</v>
      </c>
    </row>
    <row r="7219" spans="1:7" x14ac:dyDescent="0.25">
      <c r="A7219" t="s">
        <v>0</v>
      </c>
      <c r="B7219" t="s">
        <v>2141</v>
      </c>
      <c r="C7219">
        <v>7715813</v>
      </c>
      <c r="D7219" s="2">
        <v>2958465</v>
      </c>
      <c r="E7219" s="2">
        <v>41320</v>
      </c>
      <c r="F7219" s="28">
        <v>147.55000000000001</v>
      </c>
      <c r="G7219" t="s">
        <v>2</v>
      </c>
    </row>
    <row r="7220" spans="1:7" x14ac:dyDescent="0.25">
      <c r="A7220" t="s">
        <v>0</v>
      </c>
      <c r="B7220" t="s">
        <v>2141</v>
      </c>
      <c r="C7220">
        <v>7715821</v>
      </c>
      <c r="D7220" s="2">
        <v>2958465</v>
      </c>
      <c r="E7220" s="2">
        <v>41320</v>
      </c>
      <c r="F7220" s="28">
        <v>292.5</v>
      </c>
      <c r="G7220" t="s">
        <v>2</v>
      </c>
    </row>
    <row r="7221" spans="1:7" x14ac:dyDescent="0.25">
      <c r="A7221" t="s">
        <v>0</v>
      </c>
      <c r="B7221" t="s">
        <v>2141</v>
      </c>
      <c r="C7221">
        <v>7715827</v>
      </c>
      <c r="D7221" s="2">
        <v>2958465</v>
      </c>
      <c r="E7221" s="2">
        <v>41320</v>
      </c>
      <c r="F7221" s="28">
        <v>292.5</v>
      </c>
      <c r="G7221" t="s">
        <v>2</v>
      </c>
    </row>
    <row r="7222" spans="1:7" x14ac:dyDescent="0.25">
      <c r="A7222" t="s">
        <v>0</v>
      </c>
      <c r="B7222" t="s">
        <v>2141</v>
      </c>
      <c r="C7222">
        <v>7715836</v>
      </c>
      <c r="D7222" s="2">
        <v>2958465</v>
      </c>
      <c r="E7222" s="2">
        <v>41320</v>
      </c>
      <c r="F7222" s="28">
        <v>432.9</v>
      </c>
      <c r="G7222" t="s">
        <v>2</v>
      </c>
    </row>
    <row r="7223" spans="1:7" x14ac:dyDescent="0.25">
      <c r="A7223" t="s">
        <v>0</v>
      </c>
      <c r="B7223" t="s">
        <v>2141</v>
      </c>
      <c r="C7223">
        <v>7715837</v>
      </c>
      <c r="D7223" s="2">
        <v>2958465</v>
      </c>
      <c r="E7223" s="2">
        <v>41320</v>
      </c>
      <c r="F7223" s="28">
        <v>432.9</v>
      </c>
      <c r="G7223" t="s">
        <v>2</v>
      </c>
    </row>
    <row r="7224" spans="1:7" x14ac:dyDescent="0.25">
      <c r="A7224" t="s">
        <v>0</v>
      </c>
      <c r="B7224" t="s">
        <v>2141</v>
      </c>
      <c r="C7224">
        <v>7715841</v>
      </c>
      <c r="D7224" s="2">
        <v>2958465</v>
      </c>
      <c r="E7224" s="2">
        <v>41320</v>
      </c>
      <c r="F7224" s="28">
        <v>2808</v>
      </c>
      <c r="G7224" t="s">
        <v>3</v>
      </c>
    </row>
    <row r="7225" spans="1:7" x14ac:dyDescent="0.25">
      <c r="A7225" t="s">
        <v>0</v>
      </c>
      <c r="B7225" t="s">
        <v>2141</v>
      </c>
      <c r="C7225">
        <v>7718000</v>
      </c>
      <c r="D7225" s="2">
        <v>2958465</v>
      </c>
      <c r="E7225" s="2">
        <v>45207</v>
      </c>
      <c r="F7225" s="28">
        <v>256</v>
      </c>
      <c r="G7225" t="s">
        <v>19</v>
      </c>
    </row>
    <row r="7226" spans="1:7" x14ac:dyDescent="0.25">
      <c r="A7226" t="s">
        <v>0</v>
      </c>
      <c r="B7226" t="s">
        <v>2141</v>
      </c>
      <c r="C7226">
        <v>7718450</v>
      </c>
      <c r="D7226" s="2">
        <v>2958465</v>
      </c>
      <c r="E7226" s="2">
        <v>45207</v>
      </c>
      <c r="F7226" s="28">
        <v>260</v>
      </c>
      <c r="G7226" t="s">
        <v>19</v>
      </c>
    </row>
    <row r="7227" spans="1:7" x14ac:dyDescent="0.25">
      <c r="A7227" t="s">
        <v>0</v>
      </c>
      <c r="B7227" t="s">
        <v>2141</v>
      </c>
      <c r="C7227">
        <v>7718451</v>
      </c>
      <c r="D7227" s="2">
        <v>2958465</v>
      </c>
      <c r="E7227" s="2">
        <v>45207</v>
      </c>
      <c r="F7227" s="28">
        <v>260</v>
      </c>
      <c r="G7227" t="s">
        <v>19</v>
      </c>
    </row>
    <row r="7228" spans="1:7" x14ac:dyDescent="0.25">
      <c r="A7228" t="s">
        <v>0</v>
      </c>
      <c r="B7228" t="s">
        <v>2141</v>
      </c>
      <c r="C7228">
        <v>7718453</v>
      </c>
      <c r="D7228" s="2">
        <v>2958465</v>
      </c>
      <c r="E7228" s="2">
        <v>45207</v>
      </c>
      <c r="F7228" s="28">
        <v>260</v>
      </c>
      <c r="G7228" t="s">
        <v>19</v>
      </c>
    </row>
    <row r="7229" spans="1:7" x14ac:dyDescent="0.25">
      <c r="A7229" t="s">
        <v>0</v>
      </c>
      <c r="B7229" t="s">
        <v>2141</v>
      </c>
      <c r="C7229">
        <v>7719000</v>
      </c>
      <c r="D7229" s="2">
        <v>2958465</v>
      </c>
      <c r="E7229" s="2">
        <v>44349</v>
      </c>
      <c r="F7229" s="28">
        <v>466</v>
      </c>
      <c r="G7229" t="s">
        <v>19</v>
      </c>
    </row>
    <row r="7230" spans="1:7" x14ac:dyDescent="0.25">
      <c r="A7230" t="s">
        <v>0</v>
      </c>
      <c r="B7230" t="s">
        <v>2141</v>
      </c>
      <c r="C7230">
        <v>7719450</v>
      </c>
      <c r="D7230" s="2">
        <v>2958465</v>
      </c>
      <c r="E7230" s="2">
        <v>44349</v>
      </c>
      <c r="F7230" s="28">
        <v>470</v>
      </c>
      <c r="G7230" t="s">
        <v>19</v>
      </c>
    </row>
    <row r="7231" spans="1:7" x14ac:dyDescent="0.25">
      <c r="A7231" t="s">
        <v>0</v>
      </c>
      <c r="B7231" t="s">
        <v>2141</v>
      </c>
      <c r="C7231">
        <v>7719451</v>
      </c>
      <c r="D7231" s="2">
        <v>2958465</v>
      </c>
      <c r="E7231" s="2">
        <v>44349</v>
      </c>
      <c r="F7231" s="28">
        <v>470</v>
      </c>
      <c r="G7231" t="s">
        <v>19</v>
      </c>
    </row>
    <row r="7232" spans="1:7" x14ac:dyDescent="0.25">
      <c r="A7232" t="s">
        <v>0</v>
      </c>
      <c r="B7232" t="s">
        <v>2141</v>
      </c>
      <c r="C7232">
        <v>7720000</v>
      </c>
      <c r="D7232" s="2">
        <v>2958465</v>
      </c>
      <c r="E7232" s="2">
        <v>44713</v>
      </c>
      <c r="F7232" s="28">
        <v>401</v>
      </c>
      <c r="G7232" t="s">
        <v>19</v>
      </c>
    </row>
    <row r="7233" spans="1:7" x14ac:dyDescent="0.25">
      <c r="A7233" t="s">
        <v>0</v>
      </c>
      <c r="B7233" t="s">
        <v>2141</v>
      </c>
      <c r="C7233">
        <v>7720450</v>
      </c>
      <c r="D7233" s="2">
        <v>2958465</v>
      </c>
      <c r="E7233" s="2">
        <v>44713</v>
      </c>
      <c r="F7233" s="28">
        <v>405</v>
      </c>
      <c r="G7233" t="s">
        <v>19</v>
      </c>
    </row>
    <row r="7234" spans="1:7" x14ac:dyDescent="0.25">
      <c r="A7234" t="s">
        <v>0</v>
      </c>
      <c r="B7234" t="s">
        <v>2141</v>
      </c>
      <c r="C7234">
        <v>7720451</v>
      </c>
      <c r="D7234" s="2">
        <v>2958465</v>
      </c>
      <c r="E7234" s="2">
        <v>44713</v>
      </c>
      <c r="F7234" s="28">
        <v>405</v>
      </c>
      <c r="G7234" t="s">
        <v>19</v>
      </c>
    </row>
    <row r="7235" spans="1:7" x14ac:dyDescent="0.25">
      <c r="A7235" t="s">
        <v>0</v>
      </c>
      <c r="B7235" t="s">
        <v>2141</v>
      </c>
      <c r="C7235">
        <v>7722000</v>
      </c>
      <c r="D7235" s="2">
        <v>2958465</v>
      </c>
      <c r="E7235" s="2">
        <v>45783</v>
      </c>
      <c r="F7235" s="28">
        <v>256</v>
      </c>
      <c r="G7235" t="s">
        <v>19</v>
      </c>
    </row>
    <row r="7236" spans="1:7" x14ac:dyDescent="0.25">
      <c r="A7236" t="s">
        <v>0</v>
      </c>
      <c r="B7236" t="s">
        <v>2141</v>
      </c>
      <c r="C7236">
        <v>7722341</v>
      </c>
      <c r="D7236" s="2">
        <v>2958465</v>
      </c>
      <c r="E7236" s="2">
        <v>45783</v>
      </c>
      <c r="F7236" s="28">
        <v>4355</v>
      </c>
      <c r="G7236" t="s">
        <v>3</v>
      </c>
    </row>
    <row r="7237" spans="1:7" x14ac:dyDescent="0.25">
      <c r="A7237" t="s">
        <v>0</v>
      </c>
      <c r="B7237" t="s">
        <v>2141</v>
      </c>
      <c r="C7237">
        <v>7722450</v>
      </c>
      <c r="D7237" s="2">
        <v>2958465</v>
      </c>
      <c r="E7237" s="2">
        <v>45783</v>
      </c>
      <c r="F7237" s="28">
        <v>260</v>
      </c>
      <c r="G7237" t="s">
        <v>19</v>
      </c>
    </row>
    <row r="7238" spans="1:7" x14ac:dyDescent="0.25">
      <c r="A7238" t="s">
        <v>0</v>
      </c>
      <c r="B7238" t="s">
        <v>2141</v>
      </c>
      <c r="C7238">
        <v>7722451</v>
      </c>
      <c r="D7238" s="2">
        <v>2958465</v>
      </c>
      <c r="E7238" s="2">
        <v>45783</v>
      </c>
      <c r="F7238" s="28">
        <v>260</v>
      </c>
      <c r="G7238" t="s">
        <v>19</v>
      </c>
    </row>
    <row r="7239" spans="1:7" x14ac:dyDescent="0.25">
      <c r="A7239" t="s">
        <v>0</v>
      </c>
      <c r="B7239" t="s">
        <v>2141</v>
      </c>
      <c r="C7239">
        <v>7722841</v>
      </c>
      <c r="D7239" s="2">
        <v>2958465</v>
      </c>
      <c r="E7239" s="2">
        <v>43344</v>
      </c>
      <c r="F7239" s="28">
        <v>3099.2</v>
      </c>
      <c r="G7239" t="s">
        <v>3</v>
      </c>
    </row>
    <row r="7240" spans="1:7" x14ac:dyDescent="0.25">
      <c r="A7240" t="s">
        <v>0</v>
      </c>
      <c r="B7240" t="s">
        <v>2141</v>
      </c>
      <c r="C7240">
        <v>7723000</v>
      </c>
      <c r="D7240" s="2">
        <v>2958465</v>
      </c>
      <c r="E7240" s="2">
        <v>45783</v>
      </c>
      <c r="F7240" s="28">
        <v>266</v>
      </c>
      <c r="G7240" t="s">
        <v>19</v>
      </c>
    </row>
    <row r="7241" spans="1:7" x14ac:dyDescent="0.25">
      <c r="A7241" t="s">
        <v>0</v>
      </c>
      <c r="B7241" t="s">
        <v>2141</v>
      </c>
      <c r="C7241">
        <v>7723321</v>
      </c>
      <c r="D7241" s="2">
        <v>2958465</v>
      </c>
      <c r="E7241" s="2">
        <v>45783</v>
      </c>
      <c r="F7241" s="28">
        <v>455</v>
      </c>
      <c r="G7241" t="s">
        <v>2</v>
      </c>
    </row>
    <row r="7242" spans="1:7" x14ac:dyDescent="0.25">
      <c r="A7242" t="s">
        <v>0</v>
      </c>
      <c r="B7242" t="s">
        <v>2141</v>
      </c>
      <c r="C7242">
        <v>7723322</v>
      </c>
      <c r="D7242" s="2">
        <v>2958465</v>
      </c>
      <c r="E7242" s="2">
        <v>45783</v>
      </c>
      <c r="F7242" s="28">
        <v>455</v>
      </c>
      <c r="G7242" t="s">
        <v>2</v>
      </c>
    </row>
    <row r="7243" spans="1:7" x14ac:dyDescent="0.25">
      <c r="A7243" t="s">
        <v>0</v>
      </c>
      <c r="B7243" t="s">
        <v>2141</v>
      </c>
      <c r="C7243">
        <v>7723327</v>
      </c>
      <c r="D7243" s="2">
        <v>2958465</v>
      </c>
      <c r="E7243" s="2">
        <v>45783</v>
      </c>
      <c r="F7243" s="28">
        <v>455</v>
      </c>
      <c r="G7243" t="s">
        <v>2</v>
      </c>
    </row>
    <row r="7244" spans="1:7" x14ac:dyDescent="0.25">
      <c r="A7244" t="s">
        <v>0</v>
      </c>
      <c r="B7244" t="s">
        <v>2141</v>
      </c>
      <c r="C7244">
        <v>7723341</v>
      </c>
      <c r="D7244" s="2">
        <v>2958465</v>
      </c>
      <c r="E7244" s="2">
        <v>45783</v>
      </c>
      <c r="F7244" s="28">
        <v>4420</v>
      </c>
      <c r="G7244" t="s">
        <v>3</v>
      </c>
    </row>
    <row r="7245" spans="1:7" x14ac:dyDescent="0.25">
      <c r="A7245" t="s">
        <v>0</v>
      </c>
      <c r="B7245" t="s">
        <v>2141</v>
      </c>
      <c r="C7245">
        <v>7723450</v>
      </c>
      <c r="D7245" s="2">
        <v>2958465</v>
      </c>
      <c r="E7245" s="2">
        <v>45783</v>
      </c>
      <c r="F7245" s="28">
        <v>270</v>
      </c>
      <c r="G7245" t="s">
        <v>19</v>
      </c>
    </row>
    <row r="7246" spans="1:7" x14ac:dyDescent="0.25">
      <c r="A7246" t="s">
        <v>0</v>
      </c>
      <c r="B7246" t="s">
        <v>2141</v>
      </c>
      <c r="C7246">
        <v>7723451</v>
      </c>
      <c r="D7246" s="2">
        <v>2958465</v>
      </c>
      <c r="E7246" s="2">
        <v>45783</v>
      </c>
      <c r="F7246" s="28">
        <v>270</v>
      </c>
      <c r="G7246" t="s">
        <v>19</v>
      </c>
    </row>
    <row r="7247" spans="1:7" x14ac:dyDescent="0.25">
      <c r="A7247" t="s">
        <v>0</v>
      </c>
      <c r="B7247" t="s">
        <v>2141</v>
      </c>
      <c r="C7247">
        <v>7723821</v>
      </c>
      <c r="D7247" s="2">
        <v>2958465</v>
      </c>
      <c r="E7247" s="2">
        <v>43344</v>
      </c>
      <c r="F7247" s="28">
        <v>325.64999999999998</v>
      </c>
      <c r="G7247" t="s">
        <v>2</v>
      </c>
    </row>
    <row r="7248" spans="1:7" x14ac:dyDescent="0.25">
      <c r="A7248" t="s">
        <v>0</v>
      </c>
      <c r="B7248" t="s">
        <v>2141</v>
      </c>
      <c r="C7248">
        <v>7723827</v>
      </c>
      <c r="D7248" s="2">
        <v>2958465</v>
      </c>
      <c r="E7248" s="2">
        <v>43344</v>
      </c>
      <c r="F7248" s="28">
        <v>325.64999999999998</v>
      </c>
      <c r="G7248" t="s">
        <v>2</v>
      </c>
    </row>
    <row r="7249" spans="1:7" x14ac:dyDescent="0.25">
      <c r="A7249" t="s">
        <v>0</v>
      </c>
      <c r="B7249" t="s">
        <v>2141</v>
      </c>
      <c r="C7249">
        <v>7723841</v>
      </c>
      <c r="D7249" s="2">
        <v>2958465</v>
      </c>
      <c r="E7249" s="2">
        <v>43344</v>
      </c>
      <c r="F7249" s="28">
        <v>3179.8</v>
      </c>
      <c r="G7249" t="s">
        <v>3</v>
      </c>
    </row>
    <row r="7250" spans="1:7" x14ac:dyDescent="0.25">
      <c r="A7250" t="s">
        <v>0</v>
      </c>
      <c r="B7250" t="s">
        <v>2141</v>
      </c>
      <c r="C7250">
        <v>7724000</v>
      </c>
      <c r="D7250" s="2">
        <v>2958465</v>
      </c>
      <c r="E7250" s="2">
        <v>44713</v>
      </c>
      <c r="F7250" s="28">
        <v>316</v>
      </c>
      <c r="G7250" t="s">
        <v>19</v>
      </c>
    </row>
    <row r="7251" spans="1:7" x14ac:dyDescent="0.25">
      <c r="A7251" t="s">
        <v>0</v>
      </c>
      <c r="B7251" t="s">
        <v>2141</v>
      </c>
      <c r="C7251">
        <v>7724450</v>
      </c>
      <c r="D7251" s="2">
        <v>2958465</v>
      </c>
      <c r="E7251" s="2">
        <v>44713</v>
      </c>
      <c r="F7251" s="28">
        <v>320</v>
      </c>
      <c r="G7251" t="s">
        <v>19</v>
      </c>
    </row>
    <row r="7252" spans="1:7" x14ac:dyDescent="0.25">
      <c r="A7252" t="s">
        <v>0</v>
      </c>
      <c r="B7252" t="s">
        <v>2141</v>
      </c>
      <c r="C7252">
        <v>7724451</v>
      </c>
      <c r="D7252" s="2">
        <v>2958465</v>
      </c>
      <c r="E7252" s="2">
        <v>44713</v>
      </c>
      <c r="F7252" s="28">
        <v>320</v>
      </c>
      <c r="G7252" t="s">
        <v>19</v>
      </c>
    </row>
    <row r="7253" spans="1:7" x14ac:dyDescent="0.25">
      <c r="A7253" t="s">
        <v>0</v>
      </c>
      <c r="B7253" t="s">
        <v>2141</v>
      </c>
      <c r="C7253">
        <v>7725000</v>
      </c>
      <c r="D7253" s="2">
        <v>2958465</v>
      </c>
      <c r="E7253" s="2">
        <v>44305</v>
      </c>
      <c r="F7253" s="28">
        <v>218</v>
      </c>
      <c r="G7253" t="s">
        <v>19</v>
      </c>
    </row>
    <row r="7254" spans="1:7" x14ac:dyDescent="0.25">
      <c r="A7254" t="s">
        <v>0</v>
      </c>
      <c r="B7254" t="s">
        <v>2141</v>
      </c>
      <c r="C7254">
        <v>7725450</v>
      </c>
      <c r="D7254" s="2">
        <v>2958465</v>
      </c>
      <c r="E7254" s="2">
        <v>44305</v>
      </c>
      <c r="F7254" s="28">
        <v>222</v>
      </c>
      <c r="G7254" t="s">
        <v>19</v>
      </c>
    </row>
    <row r="7255" spans="1:7" x14ac:dyDescent="0.25">
      <c r="A7255" t="s">
        <v>0</v>
      </c>
      <c r="B7255" t="s">
        <v>2141</v>
      </c>
      <c r="C7255">
        <v>7725451</v>
      </c>
      <c r="D7255" s="2">
        <v>2958465</v>
      </c>
      <c r="E7255" s="2">
        <v>44305</v>
      </c>
      <c r="F7255" s="28">
        <v>222</v>
      </c>
      <c r="G7255" t="s">
        <v>19</v>
      </c>
    </row>
    <row r="7256" spans="1:7" x14ac:dyDescent="0.25">
      <c r="A7256" t="s">
        <v>0</v>
      </c>
      <c r="B7256" t="s">
        <v>2141</v>
      </c>
      <c r="C7256">
        <v>7727000</v>
      </c>
      <c r="D7256" s="2">
        <v>2958465</v>
      </c>
      <c r="E7256" s="2">
        <v>45783</v>
      </c>
      <c r="F7256" s="28">
        <v>366</v>
      </c>
      <c r="G7256" t="s">
        <v>19</v>
      </c>
    </row>
    <row r="7257" spans="1:7" x14ac:dyDescent="0.25">
      <c r="A7257" t="s">
        <v>0</v>
      </c>
      <c r="B7257" t="s">
        <v>2141</v>
      </c>
      <c r="C7257">
        <v>7727301</v>
      </c>
      <c r="D7257" s="2">
        <v>2958465</v>
      </c>
      <c r="E7257" s="2">
        <v>45783</v>
      </c>
      <c r="F7257" s="28">
        <v>164.45</v>
      </c>
      <c r="G7257" t="s">
        <v>2</v>
      </c>
    </row>
    <row r="7258" spans="1:7" x14ac:dyDescent="0.25">
      <c r="A7258" t="s">
        <v>0</v>
      </c>
      <c r="B7258" t="s">
        <v>2141</v>
      </c>
      <c r="C7258">
        <v>7727302</v>
      </c>
      <c r="D7258" s="2">
        <v>2958465</v>
      </c>
      <c r="E7258" s="2">
        <v>45783</v>
      </c>
      <c r="F7258" s="28">
        <v>164.45</v>
      </c>
      <c r="G7258" t="s">
        <v>2</v>
      </c>
    </row>
    <row r="7259" spans="1:7" x14ac:dyDescent="0.25">
      <c r="A7259" t="s">
        <v>0</v>
      </c>
      <c r="B7259" t="s">
        <v>2141</v>
      </c>
      <c r="C7259">
        <v>7727303</v>
      </c>
      <c r="D7259" s="2">
        <v>2958465</v>
      </c>
      <c r="E7259" s="2">
        <v>45783</v>
      </c>
      <c r="F7259" s="28">
        <v>164.45</v>
      </c>
      <c r="G7259" t="s">
        <v>2</v>
      </c>
    </row>
    <row r="7260" spans="1:7" x14ac:dyDescent="0.25">
      <c r="A7260" t="s">
        <v>0</v>
      </c>
      <c r="B7260" t="s">
        <v>2141</v>
      </c>
      <c r="C7260">
        <v>7727311</v>
      </c>
      <c r="D7260" s="2">
        <v>2958465</v>
      </c>
      <c r="E7260" s="2">
        <v>45783</v>
      </c>
      <c r="F7260" s="28">
        <v>302.25</v>
      </c>
      <c r="G7260" t="s">
        <v>2</v>
      </c>
    </row>
    <row r="7261" spans="1:7" x14ac:dyDescent="0.25">
      <c r="A7261" t="s">
        <v>0</v>
      </c>
      <c r="B7261" t="s">
        <v>2141</v>
      </c>
      <c r="C7261">
        <v>7727312</v>
      </c>
      <c r="D7261" s="2">
        <v>2958465</v>
      </c>
      <c r="E7261" s="2">
        <v>45783</v>
      </c>
      <c r="F7261" s="28">
        <v>302.25</v>
      </c>
      <c r="G7261" t="s">
        <v>2</v>
      </c>
    </row>
    <row r="7262" spans="1:7" x14ac:dyDescent="0.25">
      <c r="A7262" t="s">
        <v>0</v>
      </c>
      <c r="B7262" t="s">
        <v>2141</v>
      </c>
      <c r="C7262">
        <v>7727313</v>
      </c>
      <c r="D7262" s="2">
        <v>2958465</v>
      </c>
      <c r="E7262" s="2">
        <v>45783</v>
      </c>
      <c r="F7262" s="28">
        <v>302.25</v>
      </c>
      <c r="G7262" t="s">
        <v>2</v>
      </c>
    </row>
    <row r="7263" spans="1:7" x14ac:dyDescent="0.25">
      <c r="A7263" t="s">
        <v>0</v>
      </c>
      <c r="B7263" t="s">
        <v>2141</v>
      </c>
      <c r="C7263">
        <v>7727321</v>
      </c>
      <c r="D7263" s="2">
        <v>2958465</v>
      </c>
      <c r="E7263" s="2">
        <v>45783</v>
      </c>
      <c r="F7263" s="28">
        <v>598</v>
      </c>
      <c r="G7263" t="s">
        <v>2</v>
      </c>
    </row>
    <row r="7264" spans="1:7" x14ac:dyDescent="0.25">
      <c r="A7264" t="s">
        <v>0</v>
      </c>
      <c r="B7264" t="s">
        <v>2141</v>
      </c>
      <c r="C7264">
        <v>7727322</v>
      </c>
      <c r="D7264" s="2">
        <v>2958465</v>
      </c>
      <c r="E7264" s="2">
        <v>45783</v>
      </c>
      <c r="F7264" s="28">
        <v>598</v>
      </c>
      <c r="G7264" t="s">
        <v>2</v>
      </c>
    </row>
    <row r="7265" spans="1:7" x14ac:dyDescent="0.25">
      <c r="A7265" t="s">
        <v>0</v>
      </c>
      <c r="B7265" t="s">
        <v>2141</v>
      </c>
      <c r="C7265">
        <v>7727323</v>
      </c>
      <c r="D7265" s="2">
        <v>2958465</v>
      </c>
      <c r="E7265" s="2">
        <v>44764</v>
      </c>
      <c r="F7265" s="28">
        <v>650</v>
      </c>
      <c r="G7265" t="s">
        <v>2</v>
      </c>
    </row>
    <row r="7266" spans="1:7" x14ac:dyDescent="0.25">
      <c r="A7266" t="s">
        <v>0</v>
      </c>
      <c r="B7266" t="s">
        <v>2141</v>
      </c>
      <c r="C7266">
        <v>7727327</v>
      </c>
      <c r="D7266" s="2">
        <v>2958465</v>
      </c>
      <c r="E7266" s="2">
        <v>45783</v>
      </c>
      <c r="F7266" s="28">
        <v>598</v>
      </c>
      <c r="G7266" t="s">
        <v>2</v>
      </c>
    </row>
    <row r="7267" spans="1:7" x14ac:dyDescent="0.25">
      <c r="A7267" t="s">
        <v>0</v>
      </c>
      <c r="B7267" t="s">
        <v>2141</v>
      </c>
      <c r="C7267">
        <v>7727336</v>
      </c>
      <c r="D7267" s="2">
        <v>2958465</v>
      </c>
      <c r="E7267" s="2">
        <v>45783</v>
      </c>
      <c r="F7267" s="28">
        <v>887.25</v>
      </c>
      <c r="G7267" t="s">
        <v>2</v>
      </c>
    </row>
    <row r="7268" spans="1:7" x14ac:dyDescent="0.25">
      <c r="A7268" t="s">
        <v>0</v>
      </c>
      <c r="B7268" t="s">
        <v>2141</v>
      </c>
      <c r="C7268">
        <v>7727337</v>
      </c>
      <c r="D7268" s="2">
        <v>2958465</v>
      </c>
      <c r="E7268" s="2">
        <v>45783</v>
      </c>
      <c r="F7268" s="28">
        <v>887.25</v>
      </c>
      <c r="G7268" t="s">
        <v>2</v>
      </c>
    </row>
    <row r="7269" spans="1:7" x14ac:dyDescent="0.25">
      <c r="A7269" t="s">
        <v>0</v>
      </c>
      <c r="B7269" t="s">
        <v>2141</v>
      </c>
      <c r="C7269">
        <v>7727338</v>
      </c>
      <c r="D7269" s="2">
        <v>2958465</v>
      </c>
      <c r="E7269" s="2">
        <v>45783</v>
      </c>
      <c r="F7269" s="28">
        <v>887.25</v>
      </c>
      <c r="G7269" t="s">
        <v>2</v>
      </c>
    </row>
    <row r="7270" spans="1:7" x14ac:dyDescent="0.25">
      <c r="A7270" t="s">
        <v>0</v>
      </c>
      <c r="B7270" t="s">
        <v>2141</v>
      </c>
      <c r="C7270">
        <v>7727341</v>
      </c>
      <c r="D7270" s="2">
        <v>2958465</v>
      </c>
      <c r="E7270" s="2">
        <v>45783</v>
      </c>
      <c r="F7270" s="28">
        <v>5395</v>
      </c>
      <c r="G7270" t="s">
        <v>3</v>
      </c>
    </row>
    <row r="7271" spans="1:7" x14ac:dyDescent="0.25">
      <c r="A7271" t="s">
        <v>0</v>
      </c>
      <c r="B7271" t="s">
        <v>2141</v>
      </c>
      <c r="C7271">
        <v>7727342</v>
      </c>
      <c r="D7271" s="2">
        <v>2958465</v>
      </c>
      <c r="E7271" s="2">
        <v>44764</v>
      </c>
      <c r="F7271" s="28">
        <v>5980</v>
      </c>
      <c r="G7271" t="s">
        <v>3</v>
      </c>
    </row>
    <row r="7272" spans="1:7" x14ac:dyDescent="0.25">
      <c r="A7272" t="s">
        <v>0</v>
      </c>
      <c r="B7272" t="s">
        <v>2141</v>
      </c>
      <c r="C7272">
        <v>7727343</v>
      </c>
      <c r="D7272" s="2">
        <v>2958465</v>
      </c>
      <c r="E7272" s="2">
        <v>45783</v>
      </c>
      <c r="F7272" s="28">
        <v>1940.25</v>
      </c>
      <c r="G7272" t="s">
        <v>3</v>
      </c>
    </row>
    <row r="7273" spans="1:7" x14ac:dyDescent="0.25">
      <c r="A7273" t="s">
        <v>0</v>
      </c>
      <c r="B7273" t="s">
        <v>2141</v>
      </c>
      <c r="C7273">
        <v>7727353</v>
      </c>
      <c r="D7273" s="2">
        <v>2958465</v>
      </c>
      <c r="E7273" s="2">
        <v>44764</v>
      </c>
      <c r="F7273" s="28">
        <v>5980</v>
      </c>
      <c r="G7273" t="s">
        <v>3</v>
      </c>
    </row>
    <row r="7274" spans="1:7" x14ac:dyDescent="0.25">
      <c r="A7274" t="s">
        <v>0</v>
      </c>
      <c r="B7274" t="s">
        <v>2141</v>
      </c>
      <c r="C7274">
        <v>7727361</v>
      </c>
      <c r="D7274" s="2">
        <v>2958465</v>
      </c>
      <c r="E7274" s="2">
        <v>45783</v>
      </c>
      <c r="F7274" s="28">
        <v>164.45</v>
      </c>
      <c r="G7274" t="s">
        <v>2</v>
      </c>
    </row>
    <row r="7275" spans="1:7" x14ac:dyDescent="0.25">
      <c r="A7275" t="s">
        <v>0</v>
      </c>
      <c r="B7275" t="s">
        <v>2141</v>
      </c>
      <c r="C7275">
        <v>7727362</v>
      </c>
      <c r="D7275" s="2">
        <v>2958465</v>
      </c>
      <c r="E7275" s="2">
        <v>45783</v>
      </c>
      <c r="F7275" s="28">
        <v>164.45</v>
      </c>
      <c r="G7275" t="s">
        <v>2</v>
      </c>
    </row>
    <row r="7276" spans="1:7" x14ac:dyDescent="0.25">
      <c r="A7276" t="s">
        <v>0</v>
      </c>
      <c r="B7276" t="s">
        <v>2141</v>
      </c>
      <c r="C7276">
        <v>7727363</v>
      </c>
      <c r="D7276" s="2">
        <v>2958465</v>
      </c>
      <c r="E7276" s="2">
        <v>45783</v>
      </c>
      <c r="F7276" s="28">
        <v>302.25</v>
      </c>
      <c r="G7276" t="s">
        <v>2</v>
      </c>
    </row>
    <row r="7277" spans="1:7" x14ac:dyDescent="0.25">
      <c r="A7277" t="s">
        <v>0</v>
      </c>
      <c r="B7277" t="s">
        <v>2141</v>
      </c>
      <c r="C7277">
        <v>7727364</v>
      </c>
      <c r="D7277" s="2">
        <v>2958465</v>
      </c>
      <c r="E7277" s="2">
        <v>45783</v>
      </c>
      <c r="F7277" s="28">
        <v>302.25</v>
      </c>
      <c r="G7277" t="s">
        <v>2</v>
      </c>
    </row>
    <row r="7278" spans="1:7" x14ac:dyDescent="0.25">
      <c r="A7278" t="s">
        <v>0</v>
      </c>
      <c r="B7278" t="s">
        <v>2141</v>
      </c>
      <c r="C7278">
        <v>7727367</v>
      </c>
      <c r="D7278" s="2">
        <v>2958465</v>
      </c>
      <c r="E7278" s="2">
        <v>45783</v>
      </c>
      <c r="F7278" s="28">
        <v>887.25</v>
      </c>
      <c r="G7278" t="s">
        <v>2</v>
      </c>
    </row>
    <row r="7279" spans="1:7" x14ac:dyDescent="0.25">
      <c r="A7279" t="s">
        <v>0</v>
      </c>
      <c r="B7279" t="s">
        <v>2141</v>
      </c>
      <c r="C7279">
        <v>7727368</v>
      </c>
      <c r="D7279" s="2">
        <v>2958465</v>
      </c>
      <c r="E7279" s="2">
        <v>45783</v>
      </c>
      <c r="F7279" s="28">
        <v>887.25</v>
      </c>
      <c r="G7279" t="s">
        <v>2</v>
      </c>
    </row>
    <row r="7280" spans="1:7" x14ac:dyDescent="0.25">
      <c r="A7280" t="s">
        <v>0</v>
      </c>
      <c r="B7280" t="s">
        <v>2141</v>
      </c>
      <c r="C7280">
        <v>7727371</v>
      </c>
      <c r="D7280" s="2">
        <v>2958465</v>
      </c>
      <c r="E7280" s="2">
        <v>45783</v>
      </c>
      <c r="F7280" s="28">
        <v>1940.25</v>
      </c>
      <c r="G7280" t="s">
        <v>3</v>
      </c>
    </row>
    <row r="7281" spans="1:7" x14ac:dyDescent="0.25">
      <c r="A7281" t="s">
        <v>0</v>
      </c>
      <c r="B7281" t="s">
        <v>2141</v>
      </c>
      <c r="C7281">
        <v>7727373</v>
      </c>
      <c r="D7281" s="2">
        <v>2958465</v>
      </c>
      <c r="E7281" s="2">
        <v>45783</v>
      </c>
      <c r="F7281" s="28">
        <v>5395</v>
      </c>
      <c r="G7281" t="s">
        <v>3</v>
      </c>
    </row>
    <row r="7282" spans="1:7" x14ac:dyDescent="0.25">
      <c r="A7282" t="s">
        <v>0</v>
      </c>
      <c r="B7282" t="s">
        <v>2141</v>
      </c>
      <c r="C7282">
        <v>7727450</v>
      </c>
      <c r="D7282" s="2">
        <v>2958465</v>
      </c>
      <c r="E7282" s="2">
        <v>45783</v>
      </c>
      <c r="F7282" s="28">
        <v>370</v>
      </c>
      <c r="G7282" t="s">
        <v>19</v>
      </c>
    </row>
    <row r="7283" spans="1:7" x14ac:dyDescent="0.25">
      <c r="A7283" t="s">
        <v>0</v>
      </c>
      <c r="B7283" t="s">
        <v>2141</v>
      </c>
      <c r="C7283">
        <v>7727451</v>
      </c>
      <c r="D7283" s="2">
        <v>2958465</v>
      </c>
      <c r="E7283" s="2">
        <v>45783</v>
      </c>
      <c r="F7283" s="28">
        <v>370</v>
      </c>
      <c r="G7283" t="s">
        <v>19</v>
      </c>
    </row>
    <row r="7284" spans="1:7" x14ac:dyDescent="0.25">
      <c r="A7284" t="s">
        <v>0</v>
      </c>
      <c r="B7284" t="s">
        <v>2141</v>
      </c>
      <c r="C7284">
        <v>7727801</v>
      </c>
      <c r="D7284" s="2">
        <v>2958465</v>
      </c>
      <c r="E7284" s="2">
        <v>43344</v>
      </c>
      <c r="F7284" s="28">
        <v>101.4</v>
      </c>
      <c r="G7284" t="s">
        <v>2</v>
      </c>
    </row>
    <row r="7285" spans="1:7" x14ac:dyDescent="0.25">
      <c r="A7285" t="s">
        <v>0</v>
      </c>
      <c r="B7285" t="s">
        <v>2141</v>
      </c>
      <c r="C7285">
        <v>7727802</v>
      </c>
      <c r="D7285" s="2">
        <v>2958465</v>
      </c>
      <c r="E7285" s="2">
        <v>40743</v>
      </c>
      <c r="F7285" s="28">
        <v>80.599999999999994</v>
      </c>
      <c r="G7285" t="s">
        <v>2</v>
      </c>
    </row>
    <row r="7286" spans="1:7" x14ac:dyDescent="0.25">
      <c r="A7286" t="s">
        <v>0</v>
      </c>
      <c r="B7286" t="s">
        <v>2141</v>
      </c>
      <c r="C7286">
        <v>7727803</v>
      </c>
      <c r="D7286" s="2">
        <v>2958465</v>
      </c>
      <c r="E7286" s="2">
        <v>43344</v>
      </c>
      <c r="F7286" s="28">
        <v>101.4</v>
      </c>
      <c r="G7286" t="s">
        <v>2</v>
      </c>
    </row>
    <row r="7287" spans="1:7" x14ac:dyDescent="0.25">
      <c r="A7287" t="s">
        <v>0</v>
      </c>
      <c r="B7287" t="s">
        <v>2141</v>
      </c>
      <c r="C7287">
        <v>7727811</v>
      </c>
      <c r="D7287" s="2">
        <v>2958465</v>
      </c>
      <c r="E7287" s="2">
        <v>43344</v>
      </c>
      <c r="F7287" s="28">
        <v>195</v>
      </c>
      <c r="G7287" t="s">
        <v>2</v>
      </c>
    </row>
    <row r="7288" spans="1:7" x14ac:dyDescent="0.25">
      <c r="A7288" t="s">
        <v>0</v>
      </c>
      <c r="B7288" t="s">
        <v>2141</v>
      </c>
      <c r="C7288">
        <v>7727812</v>
      </c>
      <c r="D7288" s="2">
        <v>2958465</v>
      </c>
      <c r="E7288" s="2">
        <v>40743</v>
      </c>
      <c r="F7288" s="28">
        <v>154.69999999999999</v>
      </c>
      <c r="G7288" t="s">
        <v>2</v>
      </c>
    </row>
    <row r="7289" spans="1:7" x14ac:dyDescent="0.25">
      <c r="A7289" t="s">
        <v>0</v>
      </c>
      <c r="B7289" t="s">
        <v>2141</v>
      </c>
      <c r="C7289">
        <v>7727813</v>
      </c>
      <c r="D7289" s="2">
        <v>2958465</v>
      </c>
      <c r="E7289" s="2">
        <v>43344</v>
      </c>
      <c r="F7289" s="28">
        <v>195</v>
      </c>
      <c r="G7289" t="s">
        <v>2</v>
      </c>
    </row>
    <row r="7290" spans="1:7" x14ac:dyDescent="0.25">
      <c r="A7290" t="s">
        <v>0</v>
      </c>
      <c r="B7290" t="s">
        <v>2141</v>
      </c>
      <c r="C7290">
        <v>7727821</v>
      </c>
      <c r="D7290" s="2">
        <v>2958465</v>
      </c>
      <c r="E7290" s="2">
        <v>43344</v>
      </c>
      <c r="F7290" s="28">
        <v>384.15</v>
      </c>
      <c r="G7290" t="s">
        <v>2</v>
      </c>
    </row>
    <row r="7291" spans="1:7" x14ac:dyDescent="0.25">
      <c r="A7291" t="s">
        <v>0</v>
      </c>
      <c r="B7291" t="s">
        <v>2141</v>
      </c>
      <c r="C7291">
        <v>7727822</v>
      </c>
      <c r="D7291" s="2">
        <v>2958465</v>
      </c>
      <c r="E7291" s="2">
        <v>40743</v>
      </c>
      <c r="F7291" s="28">
        <v>302.89999999999998</v>
      </c>
      <c r="G7291" t="s">
        <v>2</v>
      </c>
    </row>
    <row r="7292" spans="1:7" x14ac:dyDescent="0.25">
      <c r="A7292" t="s">
        <v>0</v>
      </c>
      <c r="B7292" t="s">
        <v>2141</v>
      </c>
      <c r="C7292">
        <v>7727827</v>
      </c>
      <c r="D7292" s="2">
        <v>2958465</v>
      </c>
      <c r="E7292" s="2">
        <v>43344</v>
      </c>
      <c r="F7292" s="28">
        <v>384.15</v>
      </c>
      <c r="G7292" t="s">
        <v>2</v>
      </c>
    </row>
    <row r="7293" spans="1:7" x14ac:dyDescent="0.25">
      <c r="A7293" t="s">
        <v>0</v>
      </c>
      <c r="B7293" t="s">
        <v>2141</v>
      </c>
      <c r="C7293">
        <v>7727836</v>
      </c>
      <c r="D7293" s="2">
        <v>2958465</v>
      </c>
      <c r="E7293" s="2">
        <v>43344</v>
      </c>
      <c r="F7293" s="28">
        <v>570.70000000000005</v>
      </c>
      <c r="G7293" t="s">
        <v>2</v>
      </c>
    </row>
    <row r="7294" spans="1:7" x14ac:dyDescent="0.25">
      <c r="A7294" t="s">
        <v>0</v>
      </c>
      <c r="B7294" t="s">
        <v>2141</v>
      </c>
      <c r="C7294">
        <v>7727837</v>
      </c>
      <c r="D7294" s="2">
        <v>2958465</v>
      </c>
      <c r="E7294" s="2">
        <v>43347</v>
      </c>
      <c r="F7294" s="28">
        <v>570.70000000000005</v>
      </c>
      <c r="G7294" t="s">
        <v>2</v>
      </c>
    </row>
    <row r="7295" spans="1:7" x14ac:dyDescent="0.25">
      <c r="A7295" t="s">
        <v>0</v>
      </c>
      <c r="B7295" t="s">
        <v>2141</v>
      </c>
      <c r="C7295">
        <v>7727838</v>
      </c>
      <c r="D7295" s="2">
        <v>2958465</v>
      </c>
      <c r="E7295" s="2">
        <v>40743</v>
      </c>
      <c r="F7295" s="28">
        <v>448.5</v>
      </c>
      <c r="G7295" t="s">
        <v>2</v>
      </c>
    </row>
    <row r="7296" spans="1:7" x14ac:dyDescent="0.25">
      <c r="A7296" t="s">
        <v>0</v>
      </c>
      <c r="B7296" t="s">
        <v>2141</v>
      </c>
      <c r="C7296">
        <v>7727841</v>
      </c>
      <c r="D7296" s="2">
        <v>2958465</v>
      </c>
      <c r="E7296" s="2">
        <v>43347</v>
      </c>
      <c r="F7296" s="28">
        <v>3714.75</v>
      </c>
      <c r="G7296" t="s">
        <v>3</v>
      </c>
    </row>
    <row r="7297" spans="1:7" x14ac:dyDescent="0.25">
      <c r="A7297" t="s">
        <v>0</v>
      </c>
      <c r="B7297" t="s">
        <v>2141</v>
      </c>
      <c r="C7297">
        <v>7727843</v>
      </c>
      <c r="D7297" s="2">
        <v>2958465</v>
      </c>
      <c r="E7297" s="2">
        <v>43344</v>
      </c>
      <c r="F7297" s="28">
        <v>1311.7</v>
      </c>
      <c r="G7297" t="s">
        <v>3</v>
      </c>
    </row>
    <row r="7298" spans="1:7" x14ac:dyDescent="0.25">
      <c r="A7298" t="s">
        <v>0</v>
      </c>
      <c r="B7298" t="s">
        <v>2141</v>
      </c>
      <c r="C7298">
        <v>7727853</v>
      </c>
      <c r="D7298" s="2">
        <v>2958465</v>
      </c>
      <c r="E7298" s="2">
        <v>43344</v>
      </c>
      <c r="F7298" s="28">
        <v>3060.2</v>
      </c>
      <c r="G7298" t="s">
        <v>3</v>
      </c>
    </row>
    <row r="7299" spans="1:7" x14ac:dyDescent="0.25">
      <c r="A7299" t="s">
        <v>0</v>
      </c>
      <c r="B7299" t="s">
        <v>2141</v>
      </c>
      <c r="C7299">
        <v>7727861</v>
      </c>
      <c r="D7299" s="2">
        <v>2958465</v>
      </c>
      <c r="E7299" s="2">
        <v>43344</v>
      </c>
      <c r="F7299" s="28">
        <v>101.4</v>
      </c>
      <c r="G7299" t="s">
        <v>2</v>
      </c>
    </row>
    <row r="7300" spans="1:7" x14ac:dyDescent="0.25">
      <c r="A7300" t="s">
        <v>0</v>
      </c>
      <c r="B7300" t="s">
        <v>2141</v>
      </c>
      <c r="C7300">
        <v>7727862</v>
      </c>
      <c r="D7300" s="2">
        <v>2958465</v>
      </c>
      <c r="E7300" s="2">
        <v>43344</v>
      </c>
      <c r="F7300" s="28">
        <v>101.4</v>
      </c>
      <c r="G7300" t="s">
        <v>2</v>
      </c>
    </row>
    <row r="7301" spans="1:7" x14ac:dyDescent="0.25">
      <c r="A7301" t="s">
        <v>0</v>
      </c>
      <c r="B7301" t="s">
        <v>2141</v>
      </c>
      <c r="C7301">
        <v>7727863</v>
      </c>
      <c r="D7301" s="2">
        <v>2958465</v>
      </c>
      <c r="E7301" s="2">
        <v>43344</v>
      </c>
      <c r="F7301" s="28">
        <v>195</v>
      </c>
      <c r="G7301" t="s">
        <v>2</v>
      </c>
    </row>
    <row r="7302" spans="1:7" x14ac:dyDescent="0.25">
      <c r="A7302" t="s">
        <v>0</v>
      </c>
      <c r="B7302" t="s">
        <v>2141</v>
      </c>
      <c r="C7302">
        <v>7727864</v>
      </c>
      <c r="D7302" s="2">
        <v>2958465</v>
      </c>
      <c r="E7302" s="2">
        <v>43344</v>
      </c>
      <c r="F7302" s="28">
        <v>195</v>
      </c>
      <c r="G7302" t="s">
        <v>2</v>
      </c>
    </row>
    <row r="7303" spans="1:7" x14ac:dyDescent="0.25">
      <c r="A7303" t="s">
        <v>0</v>
      </c>
      <c r="B7303" t="s">
        <v>2141</v>
      </c>
      <c r="C7303">
        <v>7727867</v>
      </c>
      <c r="D7303" s="2">
        <v>2958465</v>
      </c>
      <c r="E7303" s="2">
        <v>43344</v>
      </c>
      <c r="F7303" s="28">
        <v>570.70000000000005</v>
      </c>
      <c r="G7303" t="s">
        <v>2</v>
      </c>
    </row>
    <row r="7304" spans="1:7" x14ac:dyDescent="0.25">
      <c r="A7304" t="s">
        <v>0</v>
      </c>
      <c r="B7304" t="s">
        <v>2141</v>
      </c>
      <c r="C7304">
        <v>7727868</v>
      </c>
      <c r="D7304" s="2">
        <v>2958465</v>
      </c>
      <c r="E7304" s="2">
        <v>43344</v>
      </c>
      <c r="F7304" s="28">
        <v>570.70000000000005</v>
      </c>
      <c r="G7304" t="s">
        <v>2</v>
      </c>
    </row>
    <row r="7305" spans="1:7" x14ac:dyDescent="0.25">
      <c r="A7305" t="s">
        <v>0</v>
      </c>
      <c r="B7305" t="s">
        <v>2141</v>
      </c>
      <c r="C7305">
        <v>7727871</v>
      </c>
      <c r="D7305" s="2">
        <v>2958465</v>
      </c>
      <c r="E7305" s="2">
        <v>43344</v>
      </c>
      <c r="F7305" s="28">
        <v>1311.7</v>
      </c>
      <c r="G7305" t="s">
        <v>3</v>
      </c>
    </row>
    <row r="7306" spans="1:7" x14ac:dyDescent="0.25">
      <c r="A7306" t="s">
        <v>0</v>
      </c>
      <c r="B7306" t="s">
        <v>2141</v>
      </c>
      <c r="C7306">
        <v>7727873</v>
      </c>
      <c r="D7306" s="2">
        <v>2958465</v>
      </c>
      <c r="E7306" s="2">
        <v>43344</v>
      </c>
      <c r="F7306" s="28">
        <v>3714.75</v>
      </c>
      <c r="G7306" t="s">
        <v>3</v>
      </c>
    </row>
    <row r="7307" spans="1:7" x14ac:dyDescent="0.25">
      <c r="A7307" t="s">
        <v>0</v>
      </c>
      <c r="B7307" t="s">
        <v>2141</v>
      </c>
      <c r="C7307">
        <v>7729000</v>
      </c>
      <c r="D7307" s="2">
        <v>2958465</v>
      </c>
      <c r="E7307" s="2">
        <v>44713</v>
      </c>
      <c r="F7307" s="28">
        <v>196</v>
      </c>
      <c r="G7307" t="s">
        <v>19</v>
      </c>
    </row>
    <row r="7308" spans="1:7" x14ac:dyDescent="0.25">
      <c r="A7308" t="s">
        <v>0</v>
      </c>
      <c r="B7308" t="s">
        <v>2141</v>
      </c>
      <c r="C7308">
        <v>7729450</v>
      </c>
      <c r="D7308" s="2">
        <v>2958465</v>
      </c>
      <c r="E7308" s="2">
        <v>44713</v>
      </c>
      <c r="F7308" s="28">
        <v>200</v>
      </c>
      <c r="G7308" t="s">
        <v>19</v>
      </c>
    </row>
    <row r="7309" spans="1:7" x14ac:dyDescent="0.25">
      <c r="A7309" t="s">
        <v>0</v>
      </c>
      <c r="B7309" t="s">
        <v>2141</v>
      </c>
      <c r="C7309">
        <v>7729451</v>
      </c>
      <c r="D7309" s="2">
        <v>2958465</v>
      </c>
      <c r="E7309" s="2">
        <v>44713</v>
      </c>
      <c r="F7309" s="28">
        <v>200</v>
      </c>
      <c r="G7309" t="s">
        <v>19</v>
      </c>
    </row>
    <row r="7310" spans="1:7" x14ac:dyDescent="0.25">
      <c r="A7310" t="s">
        <v>0</v>
      </c>
      <c r="B7310" t="s">
        <v>2141</v>
      </c>
      <c r="C7310">
        <v>7729453</v>
      </c>
      <c r="D7310" s="2">
        <v>2958465</v>
      </c>
      <c r="E7310" s="2">
        <v>44713</v>
      </c>
      <c r="F7310" s="28">
        <v>200</v>
      </c>
      <c r="G7310" t="s">
        <v>19</v>
      </c>
    </row>
    <row r="7311" spans="1:7" x14ac:dyDescent="0.25">
      <c r="A7311" t="s">
        <v>0</v>
      </c>
      <c r="B7311" t="s">
        <v>2141</v>
      </c>
      <c r="C7311">
        <v>7729456</v>
      </c>
      <c r="D7311" s="2">
        <v>2958465</v>
      </c>
      <c r="E7311" s="2">
        <v>44713</v>
      </c>
      <c r="F7311" s="28">
        <v>200</v>
      </c>
      <c r="G7311" t="s">
        <v>19</v>
      </c>
    </row>
    <row r="7312" spans="1:7" x14ac:dyDescent="0.25">
      <c r="A7312" t="s">
        <v>0</v>
      </c>
      <c r="B7312" t="s">
        <v>2141</v>
      </c>
      <c r="C7312">
        <v>7729467</v>
      </c>
      <c r="D7312" s="2">
        <v>2958465</v>
      </c>
      <c r="E7312" s="2">
        <v>44713</v>
      </c>
      <c r="F7312" s="28">
        <v>200</v>
      </c>
      <c r="G7312" t="s">
        <v>19</v>
      </c>
    </row>
    <row r="7313" spans="1:7" x14ac:dyDescent="0.25">
      <c r="A7313" t="s">
        <v>0</v>
      </c>
      <c r="B7313" t="s">
        <v>2141</v>
      </c>
      <c r="C7313">
        <v>7730000</v>
      </c>
      <c r="D7313" s="2">
        <v>2958465</v>
      </c>
      <c r="E7313" s="2">
        <v>44713</v>
      </c>
      <c r="F7313" s="28">
        <v>306</v>
      </c>
      <c r="G7313" t="s">
        <v>19</v>
      </c>
    </row>
    <row r="7314" spans="1:7" x14ac:dyDescent="0.25">
      <c r="A7314" t="s">
        <v>0</v>
      </c>
      <c r="B7314" t="s">
        <v>2141</v>
      </c>
      <c r="C7314">
        <v>7730450</v>
      </c>
      <c r="D7314" s="2">
        <v>2958465</v>
      </c>
      <c r="E7314" s="2">
        <v>44713</v>
      </c>
      <c r="F7314" s="28">
        <v>310</v>
      </c>
      <c r="G7314" t="s">
        <v>19</v>
      </c>
    </row>
    <row r="7315" spans="1:7" x14ac:dyDescent="0.25">
      <c r="A7315" t="s">
        <v>0</v>
      </c>
      <c r="B7315" t="s">
        <v>2141</v>
      </c>
      <c r="C7315">
        <v>7730451</v>
      </c>
      <c r="D7315" s="2">
        <v>2958465</v>
      </c>
      <c r="E7315" s="2">
        <v>44713</v>
      </c>
      <c r="F7315" s="28">
        <v>310</v>
      </c>
      <c r="G7315" t="s">
        <v>19</v>
      </c>
    </row>
    <row r="7316" spans="1:7" x14ac:dyDescent="0.25">
      <c r="A7316" t="s">
        <v>0</v>
      </c>
      <c r="B7316" t="s">
        <v>2141</v>
      </c>
      <c r="C7316">
        <v>7731000</v>
      </c>
      <c r="D7316" s="2">
        <v>2958465</v>
      </c>
      <c r="E7316" s="2">
        <v>44713</v>
      </c>
      <c r="F7316" s="28">
        <v>296</v>
      </c>
      <c r="G7316" t="s">
        <v>19</v>
      </c>
    </row>
    <row r="7317" spans="1:7" x14ac:dyDescent="0.25">
      <c r="A7317" t="s">
        <v>0</v>
      </c>
      <c r="B7317" t="s">
        <v>2141</v>
      </c>
      <c r="C7317">
        <v>7731450</v>
      </c>
      <c r="D7317" s="2">
        <v>2958465</v>
      </c>
      <c r="E7317" s="2">
        <v>44713</v>
      </c>
      <c r="F7317" s="28">
        <v>300</v>
      </c>
      <c r="G7317" t="s">
        <v>19</v>
      </c>
    </row>
    <row r="7318" spans="1:7" x14ac:dyDescent="0.25">
      <c r="A7318" t="s">
        <v>0</v>
      </c>
      <c r="B7318" t="s">
        <v>2141</v>
      </c>
      <c r="C7318">
        <v>7731451</v>
      </c>
      <c r="D7318" s="2">
        <v>2958465</v>
      </c>
      <c r="E7318" s="2">
        <v>44713</v>
      </c>
      <c r="F7318" s="28">
        <v>300</v>
      </c>
      <c r="G7318" t="s">
        <v>19</v>
      </c>
    </row>
    <row r="7319" spans="1:7" x14ac:dyDescent="0.25">
      <c r="A7319" t="s">
        <v>0</v>
      </c>
      <c r="B7319" t="s">
        <v>2141</v>
      </c>
      <c r="C7319">
        <v>7732000</v>
      </c>
      <c r="D7319" s="2">
        <v>2958465</v>
      </c>
      <c r="E7319" s="2">
        <v>44713</v>
      </c>
      <c r="F7319" s="28">
        <v>316</v>
      </c>
      <c r="G7319" t="s">
        <v>19</v>
      </c>
    </row>
    <row r="7320" spans="1:7" x14ac:dyDescent="0.25">
      <c r="A7320" t="s">
        <v>0</v>
      </c>
      <c r="B7320" t="s">
        <v>2141</v>
      </c>
      <c r="C7320">
        <v>7732450</v>
      </c>
      <c r="D7320" s="2">
        <v>2958465</v>
      </c>
      <c r="E7320" s="2">
        <v>44713</v>
      </c>
      <c r="F7320" s="28">
        <v>320</v>
      </c>
      <c r="G7320" t="s">
        <v>19</v>
      </c>
    </row>
    <row r="7321" spans="1:7" x14ac:dyDescent="0.25">
      <c r="A7321" t="s">
        <v>0</v>
      </c>
      <c r="B7321" t="s">
        <v>2141</v>
      </c>
      <c r="C7321">
        <v>7732451</v>
      </c>
      <c r="D7321" s="2">
        <v>2958465</v>
      </c>
      <c r="E7321" s="2">
        <v>44713</v>
      </c>
      <c r="F7321" s="28">
        <v>320</v>
      </c>
      <c r="G7321" t="s">
        <v>19</v>
      </c>
    </row>
    <row r="7322" spans="1:7" x14ac:dyDescent="0.25">
      <c r="A7322" t="s">
        <v>0</v>
      </c>
      <c r="B7322" t="s">
        <v>2141</v>
      </c>
      <c r="C7322">
        <v>7733311</v>
      </c>
      <c r="D7322" s="2">
        <v>2958465</v>
      </c>
      <c r="E7322" s="2">
        <v>40742</v>
      </c>
      <c r="F7322" s="28">
        <v>159.9</v>
      </c>
      <c r="G7322" t="s">
        <v>2</v>
      </c>
    </row>
    <row r="7323" spans="1:7" x14ac:dyDescent="0.25">
      <c r="A7323" t="s">
        <v>0</v>
      </c>
      <c r="B7323" t="s">
        <v>2141</v>
      </c>
      <c r="C7323">
        <v>7733313</v>
      </c>
      <c r="D7323" s="2">
        <v>2958465</v>
      </c>
      <c r="E7323" s="2">
        <v>40742</v>
      </c>
      <c r="F7323" s="28">
        <v>159.9</v>
      </c>
      <c r="G7323" t="s">
        <v>2</v>
      </c>
    </row>
    <row r="7324" spans="1:7" x14ac:dyDescent="0.25">
      <c r="A7324" t="s">
        <v>0</v>
      </c>
      <c r="B7324" t="s">
        <v>2141</v>
      </c>
      <c r="C7324">
        <v>7733341</v>
      </c>
      <c r="D7324" s="2">
        <v>2958465</v>
      </c>
      <c r="E7324" s="2">
        <v>40742</v>
      </c>
      <c r="F7324" s="28">
        <v>3016</v>
      </c>
      <c r="G7324" t="s">
        <v>3</v>
      </c>
    </row>
    <row r="7325" spans="1:7" x14ac:dyDescent="0.25">
      <c r="A7325" t="s">
        <v>0</v>
      </c>
      <c r="B7325" t="s">
        <v>2141</v>
      </c>
      <c r="C7325">
        <v>7733811</v>
      </c>
      <c r="D7325" s="2">
        <v>2958465</v>
      </c>
      <c r="E7325" s="2">
        <v>40742</v>
      </c>
      <c r="F7325" s="28">
        <v>150.80000000000001</v>
      </c>
      <c r="G7325" t="s">
        <v>2</v>
      </c>
    </row>
    <row r="7326" spans="1:7" x14ac:dyDescent="0.25">
      <c r="A7326" t="s">
        <v>0</v>
      </c>
      <c r="B7326" t="s">
        <v>2141</v>
      </c>
      <c r="C7326">
        <v>7733813</v>
      </c>
      <c r="D7326" s="2">
        <v>2958465</v>
      </c>
      <c r="E7326" s="2">
        <v>40742</v>
      </c>
      <c r="F7326" s="28">
        <v>130.65</v>
      </c>
      <c r="G7326" t="s">
        <v>2</v>
      </c>
    </row>
    <row r="7327" spans="1:7" x14ac:dyDescent="0.25">
      <c r="A7327" t="s">
        <v>0</v>
      </c>
      <c r="B7327" t="s">
        <v>2141</v>
      </c>
      <c r="C7327">
        <v>7733841</v>
      </c>
      <c r="D7327" s="2">
        <v>2958465</v>
      </c>
      <c r="E7327" s="2">
        <v>40742</v>
      </c>
      <c r="F7327" s="28">
        <v>2834</v>
      </c>
      <c r="G7327" t="s">
        <v>3</v>
      </c>
    </row>
    <row r="7328" spans="1:7" x14ac:dyDescent="0.25">
      <c r="A7328" t="s">
        <v>0</v>
      </c>
      <c r="B7328" t="s">
        <v>2141</v>
      </c>
      <c r="C7328">
        <v>7734000</v>
      </c>
      <c r="D7328" s="2">
        <v>2958465</v>
      </c>
      <c r="E7328" s="2">
        <v>44713</v>
      </c>
      <c r="F7328" s="28">
        <v>396</v>
      </c>
      <c r="G7328" t="s">
        <v>19</v>
      </c>
    </row>
    <row r="7329" spans="1:7" x14ac:dyDescent="0.25">
      <c r="A7329" t="s">
        <v>0</v>
      </c>
      <c r="B7329" t="s">
        <v>2141</v>
      </c>
      <c r="C7329">
        <v>7734450</v>
      </c>
      <c r="D7329" s="2">
        <v>2958465</v>
      </c>
      <c r="E7329" s="2">
        <v>44713</v>
      </c>
      <c r="F7329" s="28">
        <v>400</v>
      </c>
      <c r="G7329" t="s">
        <v>19</v>
      </c>
    </row>
    <row r="7330" spans="1:7" x14ac:dyDescent="0.25">
      <c r="A7330" t="s">
        <v>0</v>
      </c>
      <c r="B7330" t="s">
        <v>2141</v>
      </c>
      <c r="C7330">
        <v>7734451</v>
      </c>
      <c r="D7330" s="2">
        <v>2958465</v>
      </c>
      <c r="E7330" s="2">
        <v>44713</v>
      </c>
      <c r="F7330" s="28">
        <v>400</v>
      </c>
      <c r="G7330" t="s">
        <v>19</v>
      </c>
    </row>
    <row r="7331" spans="1:7" x14ac:dyDescent="0.25">
      <c r="A7331" t="s">
        <v>0</v>
      </c>
      <c r="B7331" t="s">
        <v>2141</v>
      </c>
      <c r="C7331">
        <v>7734453</v>
      </c>
      <c r="D7331" s="2">
        <v>2958465</v>
      </c>
      <c r="E7331" s="2">
        <v>44713</v>
      </c>
      <c r="F7331" s="28">
        <v>400</v>
      </c>
      <c r="G7331" t="s">
        <v>19</v>
      </c>
    </row>
    <row r="7332" spans="1:7" x14ac:dyDescent="0.25">
      <c r="A7332" t="s">
        <v>0</v>
      </c>
      <c r="B7332" t="s">
        <v>2141</v>
      </c>
      <c r="C7332">
        <v>7738000</v>
      </c>
      <c r="D7332" s="2">
        <v>2958465</v>
      </c>
      <c r="E7332" s="2">
        <v>45207</v>
      </c>
      <c r="F7332" s="28">
        <v>276</v>
      </c>
      <c r="G7332" t="s">
        <v>19</v>
      </c>
    </row>
    <row r="7333" spans="1:7" x14ac:dyDescent="0.25">
      <c r="A7333" t="s">
        <v>0</v>
      </c>
      <c r="B7333" t="s">
        <v>2141</v>
      </c>
      <c r="C7333">
        <v>7738450</v>
      </c>
      <c r="D7333" s="2">
        <v>2958465</v>
      </c>
      <c r="E7333" s="2">
        <v>45207</v>
      </c>
      <c r="F7333" s="28">
        <v>280</v>
      </c>
      <c r="G7333" t="s">
        <v>19</v>
      </c>
    </row>
    <row r="7334" spans="1:7" x14ac:dyDescent="0.25">
      <c r="A7334" t="s">
        <v>0</v>
      </c>
      <c r="B7334" t="s">
        <v>2141</v>
      </c>
      <c r="C7334">
        <v>7738451</v>
      </c>
      <c r="D7334" s="2">
        <v>2958465</v>
      </c>
      <c r="E7334" s="2">
        <v>45207</v>
      </c>
      <c r="F7334" s="28">
        <v>280</v>
      </c>
      <c r="G7334" t="s">
        <v>19</v>
      </c>
    </row>
    <row r="7335" spans="1:7" x14ac:dyDescent="0.25">
      <c r="A7335" t="s">
        <v>0</v>
      </c>
      <c r="B7335" t="s">
        <v>2141</v>
      </c>
      <c r="C7335">
        <v>7738453</v>
      </c>
      <c r="D7335" s="2">
        <v>2958465</v>
      </c>
      <c r="E7335" s="2">
        <v>45207</v>
      </c>
      <c r="F7335" s="28">
        <v>280</v>
      </c>
      <c r="G7335" t="s">
        <v>19</v>
      </c>
    </row>
    <row r="7336" spans="1:7" x14ac:dyDescent="0.25">
      <c r="A7336" t="s">
        <v>0</v>
      </c>
      <c r="B7336" t="s">
        <v>2141</v>
      </c>
      <c r="C7336">
        <v>7740000</v>
      </c>
      <c r="D7336" s="2">
        <v>2958465</v>
      </c>
      <c r="E7336" s="2">
        <v>45207</v>
      </c>
      <c r="F7336" s="28">
        <v>301</v>
      </c>
      <c r="G7336" t="s">
        <v>19</v>
      </c>
    </row>
    <row r="7337" spans="1:7" x14ac:dyDescent="0.25">
      <c r="A7337" t="s">
        <v>0</v>
      </c>
      <c r="B7337" t="s">
        <v>2141</v>
      </c>
      <c r="C7337">
        <v>7740450</v>
      </c>
      <c r="D7337" s="2">
        <v>2958465</v>
      </c>
      <c r="E7337" s="2">
        <v>45207</v>
      </c>
      <c r="F7337" s="28">
        <v>305</v>
      </c>
      <c r="G7337" t="s">
        <v>19</v>
      </c>
    </row>
    <row r="7338" spans="1:7" x14ac:dyDescent="0.25">
      <c r="A7338" t="s">
        <v>0</v>
      </c>
      <c r="B7338" t="s">
        <v>2141</v>
      </c>
      <c r="C7338">
        <v>7740451</v>
      </c>
      <c r="D7338" s="2">
        <v>2958465</v>
      </c>
      <c r="E7338" s="2">
        <v>45207</v>
      </c>
      <c r="F7338" s="28">
        <v>305</v>
      </c>
      <c r="G7338" t="s">
        <v>19</v>
      </c>
    </row>
    <row r="7339" spans="1:7" x14ac:dyDescent="0.25">
      <c r="A7339" t="s">
        <v>0</v>
      </c>
      <c r="B7339" t="s">
        <v>2141</v>
      </c>
      <c r="C7339">
        <v>7740453</v>
      </c>
      <c r="D7339" s="2">
        <v>2958465</v>
      </c>
      <c r="E7339" s="2">
        <v>45207</v>
      </c>
      <c r="F7339" s="28">
        <v>305</v>
      </c>
      <c r="G7339" t="s">
        <v>19</v>
      </c>
    </row>
    <row r="7340" spans="1:7" x14ac:dyDescent="0.25">
      <c r="A7340" t="s">
        <v>0</v>
      </c>
      <c r="B7340" t="s">
        <v>2141</v>
      </c>
      <c r="C7340">
        <v>7741000</v>
      </c>
      <c r="D7340" s="2">
        <v>2958465</v>
      </c>
      <c r="E7340" s="2">
        <v>45783</v>
      </c>
      <c r="F7340" s="28">
        <v>271</v>
      </c>
      <c r="G7340" t="s">
        <v>19</v>
      </c>
    </row>
    <row r="7341" spans="1:7" x14ac:dyDescent="0.25">
      <c r="A7341" t="s">
        <v>0</v>
      </c>
      <c r="B7341" t="s">
        <v>2141</v>
      </c>
      <c r="C7341">
        <v>7741450</v>
      </c>
      <c r="D7341" s="2">
        <v>2958465</v>
      </c>
      <c r="E7341" s="2">
        <v>45783</v>
      </c>
      <c r="F7341" s="28">
        <v>275</v>
      </c>
      <c r="G7341" t="s">
        <v>19</v>
      </c>
    </row>
    <row r="7342" spans="1:7" x14ac:dyDescent="0.25">
      <c r="A7342" t="s">
        <v>0</v>
      </c>
      <c r="B7342" t="s">
        <v>2141</v>
      </c>
      <c r="C7342">
        <v>7741451</v>
      </c>
      <c r="D7342" s="2">
        <v>2958465</v>
      </c>
      <c r="E7342" s="2">
        <v>45783</v>
      </c>
      <c r="F7342" s="28">
        <v>275</v>
      </c>
      <c r="G7342" t="s">
        <v>19</v>
      </c>
    </row>
    <row r="7343" spans="1:7" x14ac:dyDescent="0.25">
      <c r="A7343" t="s">
        <v>0</v>
      </c>
      <c r="B7343" t="s">
        <v>2141</v>
      </c>
      <c r="C7343">
        <v>7742000</v>
      </c>
      <c r="D7343" s="2">
        <v>2958465</v>
      </c>
      <c r="E7343" s="2">
        <v>45783</v>
      </c>
      <c r="F7343" s="28">
        <v>276</v>
      </c>
      <c r="G7343" t="s">
        <v>19</v>
      </c>
    </row>
    <row r="7344" spans="1:7" x14ac:dyDescent="0.25">
      <c r="A7344" t="s">
        <v>0</v>
      </c>
      <c r="B7344" t="s">
        <v>2141</v>
      </c>
      <c r="C7344">
        <v>7742341</v>
      </c>
      <c r="D7344" s="2">
        <v>2958465</v>
      </c>
      <c r="E7344" s="2">
        <v>45783</v>
      </c>
      <c r="F7344" s="28">
        <v>5590</v>
      </c>
      <c r="G7344" t="s">
        <v>3</v>
      </c>
    </row>
    <row r="7345" spans="1:7" x14ac:dyDescent="0.25">
      <c r="A7345" t="s">
        <v>0</v>
      </c>
      <c r="B7345" t="s">
        <v>2141</v>
      </c>
      <c r="C7345">
        <v>7742450</v>
      </c>
      <c r="D7345" s="2">
        <v>2958465</v>
      </c>
      <c r="E7345" s="2">
        <v>45783</v>
      </c>
      <c r="F7345" s="28">
        <v>280</v>
      </c>
      <c r="G7345" t="s">
        <v>19</v>
      </c>
    </row>
    <row r="7346" spans="1:7" x14ac:dyDescent="0.25">
      <c r="A7346" t="s">
        <v>0</v>
      </c>
      <c r="B7346" t="s">
        <v>2141</v>
      </c>
      <c r="C7346">
        <v>7742451</v>
      </c>
      <c r="D7346" s="2">
        <v>2958465</v>
      </c>
      <c r="E7346" s="2">
        <v>45783</v>
      </c>
      <c r="F7346" s="28">
        <v>280</v>
      </c>
      <c r="G7346" t="s">
        <v>19</v>
      </c>
    </row>
    <row r="7347" spans="1:7" x14ac:dyDescent="0.25">
      <c r="A7347" t="s">
        <v>0</v>
      </c>
      <c r="B7347" t="s">
        <v>2141</v>
      </c>
      <c r="C7347">
        <v>7742464</v>
      </c>
      <c r="D7347" s="2">
        <v>2958465</v>
      </c>
      <c r="E7347" s="2">
        <v>45207</v>
      </c>
      <c r="F7347" s="28">
        <v>335</v>
      </c>
      <c r="G7347" t="s">
        <v>19</v>
      </c>
    </row>
    <row r="7348" spans="1:7" x14ac:dyDescent="0.25">
      <c r="A7348" t="s">
        <v>0</v>
      </c>
      <c r="B7348" t="s">
        <v>2141</v>
      </c>
      <c r="C7348">
        <v>7742841</v>
      </c>
      <c r="D7348" s="2">
        <v>2958465</v>
      </c>
      <c r="E7348" s="2">
        <v>43344</v>
      </c>
      <c r="F7348" s="28">
        <v>3384.55</v>
      </c>
      <c r="G7348" t="s">
        <v>3</v>
      </c>
    </row>
    <row r="7349" spans="1:7" x14ac:dyDescent="0.25">
      <c r="A7349" t="s">
        <v>0</v>
      </c>
      <c r="B7349" t="s">
        <v>2141</v>
      </c>
      <c r="C7349">
        <v>7743000</v>
      </c>
      <c r="D7349" s="2">
        <v>2958465</v>
      </c>
      <c r="E7349" s="2">
        <v>44305</v>
      </c>
      <c r="F7349" s="28">
        <v>233</v>
      </c>
      <c r="G7349" t="s">
        <v>19</v>
      </c>
    </row>
    <row r="7350" spans="1:7" x14ac:dyDescent="0.25">
      <c r="A7350" t="s">
        <v>0</v>
      </c>
      <c r="B7350" t="s">
        <v>2141</v>
      </c>
      <c r="C7350">
        <v>7743450</v>
      </c>
      <c r="D7350" s="2">
        <v>2958465</v>
      </c>
      <c r="E7350" s="2">
        <v>44305</v>
      </c>
      <c r="F7350" s="28">
        <v>237</v>
      </c>
      <c r="G7350" t="s">
        <v>19</v>
      </c>
    </row>
    <row r="7351" spans="1:7" x14ac:dyDescent="0.25">
      <c r="A7351" t="s">
        <v>0</v>
      </c>
      <c r="B7351" t="s">
        <v>2141</v>
      </c>
      <c r="C7351">
        <v>7743451</v>
      </c>
      <c r="D7351" s="2">
        <v>2958465</v>
      </c>
      <c r="E7351" s="2">
        <v>44305</v>
      </c>
      <c r="F7351" s="28">
        <v>237</v>
      </c>
      <c r="G7351" t="s">
        <v>19</v>
      </c>
    </row>
    <row r="7352" spans="1:7" x14ac:dyDescent="0.25">
      <c r="A7352" t="s">
        <v>0</v>
      </c>
      <c r="B7352" t="s">
        <v>2141</v>
      </c>
      <c r="C7352">
        <v>7744000</v>
      </c>
      <c r="D7352" s="2">
        <v>2958465</v>
      </c>
      <c r="E7352" s="2">
        <v>45207</v>
      </c>
      <c r="F7352" s="28">
        <v>276</v>
      </c>
      <c r="G7352" t="s">
        <v>19</v>
      </c>
    </row>
    <row r="7353" spans="1:7" x14ac:dyDescent="0.25">
      <c r="A7353" t="s">
        <v>0</v>
      </c>
      <c r="B7353" t="s">
        <v>2141</v>
      </c>
      <c r="C7353">
        <v>7744341</v>
      </c>
      <c r="D7353" s="2">
        <v>2958465</v>
      </c>
      <c r="E7353" s="2">
        <v>44305</v>
      </c>
      <c r="F7353" s="28">
        <v>4960.8</v>
      </c>
      <c r="G7353" t="s">
        <v>3</v>
      </c>
    </row>
    <row r="7354" spans="1:7" x14ac:dyDescent="0.25">
      <c r="A7354" t="s">
        <v>0</v>
      </c>
      <c r="B7354" t="s">
        <v>2141</v>
      </c>
      <c r="C7354">
        <v>7744450</v>
      </c>
      <c r="D7354" s="2">
        <v>2958465</v>
      </c>
      <c r="E7354" s="2">
        <v>45207</v>
      </c>
      <c r="F7354" s="28">
        <v>280</v>
      </c>
      <c r="G7354" t="s">
        <v>19</v>
      </c>
    </row>
    <row r="7355" spans="1:7" x14ac:dyDescent="0.25">
      <c r="A7355" t="s">
        <v>0</v>
      </c>
      <c r="B7355" t="s">
        <v>2141</v>
      </c>
      <c r="C7355">
        <v>7744451</v>
      </c>
      <c r="D7355" s="2">
        <v>2958465</v>
      </c>
      <c r="E7355" s="2">
        <v>45207</v>
      </c>
      <c r="F7355" s="28">
        <v>280</v>
      </c>
      <c r="G7355" t="s">
        <v>19</v>
      </c>
    </row>
    <row r="7356" spans="1:7" x14ac:dyDescent="0.25">
      <c r="A7356" t="s">
        <v>0</v>
      </c>
      <c r="B7356" t="s">
        <v>2141</v>
      </c>
      <c r="C7356">
        <v>7744841</v>
      </c>
      <c r="D7356" s="2">
        <v>2958465</v>
      </c>
      <c r="E7356" s="2">
        <v>43344</v>
      </c>
      <c r="F7356" s="28">
        <v>4119.7</v>
      </c>
      <c r="G7356" t="s">
        <v>3</v>
      </c>
    </row>
    <row r="7357" spans="1:7" x14ac:dyDescent="0.25">
      <c r="A7357" t="s">
        <v>0</v>
      </c>
      <c r="B7357" t="s">
        <v>2141</v>
      </c>
      <c r="C7357">
        <v>7745000</v>
      </c>
      <c r="D7357" s="2">
        <v>2958465</v>
      </c>
      <c r="E7357" s="2">
        <v>44305</v>
      </c>
      <c r="F7357" s="28">
        <v>298</v>
      </c>
      <c r="G7357" t="s">
        <v>19</v>
      </c>
    </row>
    <row r="7358" spans="1:7" x14ac:dyDescent="0.25">
      <c r="A7358" t="s">
        <v>0</v>
      </c>
      <c r="B7358" t="s">
        <v>2141</v>
      </c>
      <c r="C7358">
        <v>7745450</v>
      </c>
      <c r="D7358" s="2">
        <v>2958465</v>
      </c>
      <c r="E7358" s="2">
        <v>44305</v>
      </c>
      <c r="F7358" s="28">
        <v>302</v>
      </c>
      <c r="G7358" t="s">
        <v>19</v>
      </c>
    </row>
    <row r="7359" spans="1:7" x14ac:dyDescent="0.25">
      <c r="A7359" t="s">
        <v>0</v>
      </c>
      <c r="B7359" t="s">
        <v>2141</v>
      </c>
      <c r="C7359">
        <v>7745451</v>
      </c>
      <c r="D7359" s="2">
        <v>2958465</v>
      </c>
      <c r="E7359" s="2">
        <v>44305</v>
      </c>
      <c r="F7359" s="28">
        <v>302</v>
      </c>
      <c r="G7359" t="s">
        <v>19</v>
      </c>
    </row>
    <row r="7360" spans="1:7" x14ac:dyDescent="0.25">
      <c r="A7360" t="s">
        <v>0</v>
      </c>
      <c r="B7360" t="s">
        <v>2141</v>
      </c>
      <c r="C7360">
        <v>7748000</v>
      </c>
      <c r="D7360" s="2">
        <v>2958465</v>
      </c>
      <c r="E7360" s="2">
        <v>45207</v>
      </c>
      <c r="F7360" s="28">
        <v>146</v>
      </c>
      <c r="G7360" t="s">
        <v>19</v>
      </c>
    </row>
    <row r="7361" spans="1:7" x14ac:dyDescent="0.25">
      <c r="A7361" t="s">
        <v>0</v>
      </c>
      <c r="B7361" t="s">
        <v>2141</v>
      </c>
      <c r="C7361">
        <v>7748450</v>
      </c>
      <c r="D7361" s="2">
        <v>2958465</v>
      </c>
      <c r="E7361" s="2">
        <v>45207</v>
      </c>
      <c r="F7361" s="28">
        <v>150</v>
      </c>
      <c r="G7361" t="s">
        <v>19</v>
      </c>
    </row>
    <row r="7362" spans="1:7" x14ac:dyDescent="0.25">
      <c r="A7362" t="s">
        <v>0</v>
      </c>
      <c r="B7362" t="s">
        <v>2141</v>
      </c>
      <c r="C7362">
        <v>7748451</v>
      </c>
      <c r="D7362" s="2">
        <v>2958465</v>
      </c>
      <c r="E7362" s="2">
        <v>45207</v>
      </c>
      <c r="F7362" s="28">
        <v>150</v>
      </c>
      <c r="G7362" t="s">
        <v>19</v>
      </c>
    </row>
    <row r="7363" spans="1:7" x14ac:dyDescent="0.25">
      <c r="A7363" t="s">
        <v>0</v>
      </c>
      <c r="B7363" t="s">
        <v>2141</v>
      </c>
      <c r="C7363">
        <v>7751000</v>
      </c>
      <c r="D7363" s="2">
        <v>2958465</v>
      </c>
      <c r="E7363" s="2">
        <v>44713</v>
      </c>
      <c r="F7363" s="28">
        <v>276</v>
      </c>
      <c r="G7363" t="s">
        <v>19</v>
      </c>
    </row>
    <row r="7364" spans="1:7" x14ac:dyDescent="0.25">
      <c r="A7364" t="s">
        <v>0</v>
      </c>
      <c r="B7364" t="s">
        <v>2141</v>
      </c>
      <c r="C7364">
        <v>7751450</v>
      </c>
      <c r="D7364" s="2">
        <v>2958465</v>
      </c>
      <c r="E7364" s="2">
        <v>44713</v>
      </c>
      <c r="F7364" s="28">
        <v>280</v>
      </c>
      <c r="G7364" t="s">
        <v>19</v>
      </c>
    </row>
    <row r="7365" spans="1:7" x14ac:dyDescent="0.25">
      <c r="A7365" t="s">
        <v>0</v>
      </c>
      <c r="B7365" t="s">
        <v>2141</v>
      </c>
      <c r="C7365">
        <v>7751451</v>
      </c>
      <c r="D7365" s="2">
        <v>2958465</v>
      </c>
      <c r="E7365" s="2">
        <v>44713</v>
      </c>
      <c r="F7365" s="28">
        <v>280</v>
      </c>
      <c r="G7365" t="s">
        <v>19</v>
      </c>
    </row>
    <row r="7366" spans="1:7" x14ac:dyDescent="0.25">
      <c r="A7366" t="s">
        <v>0</v>
      </c>
      <c r="B7366" t="s">
        <v>2141</v>
      </c>
      <c r="C7366">
        <v>7751459</v>
      </c>
      <c r="D7366" s="2">
        <v>2958465</v>
      </c>
      <c r="E7366" s="2">
        <v>44713</v>
      </c>
      <c r="F7366" s="28">
        <v>280</v>
      </c>
      <c r="G7366" t="s">
        <v>19</v>
      </c>
    </row>
    <row r="7367" spans="1:7" x14ac:dyDescent="0.25">
      <c r="A7367" t="s">
        <v>0</v>
      </c>
      <c r="B7367" t="s">
        <v>2141</v>
      </c>
      <c r="C7367">
        <v>7754000</v>
      </c>
      <c r="D7367" s="2">
        <v>2958465</v>
      </c>
      <c r="E7367" s="2">
        <v>44713</v>
      </c>
      <c r="F7367" s="28">
        <v>456</v>
      </c>
      <c r="G7367" t="s">
        <v>19</v>
      </c>
    </row>
    <row r="7368" spans="1:7" x14ac:dyDescent="0.25">
      <c r="A7368" t="s">
        <v>0</v>
      </c>
      <c r="B7368" t="s">
        <v>2141</v>
      </c>
      <c r="C7368">
        <v>7754450</v>
      </c>
      <c r="D7368" s="2">
        <v>2958465</v>
      </c>
      <c r="E7368" s="2">
        <v>44713</v>
      </c>
      <c r="F7368" s="28">
        <v>460</v>
      </c>
      <c r="G7368" t="s">
        <v>19</v>
      </c>
    </row>
    <row r="7369" spans="1:7" x14ac:dyDescent="0.25">
      <c r="A7369" t="s">
        <v>0</v>
      </c>
      <c r="B7369" t="s">
        <v>2141</v>
      </c>
      <c r="C7369">
        <v>7754451</v>
      </c>
      <c r="D7369" s="2">
        <v>2958465</v>
      </c>
      <c r="E7369" s="2">
        <v>44713</v>
      </c>
      <c r="F7369" s="28">
        <v>460</v>
      </c>
      <c r="G7369" t="s">
        <v>19</v>
      </c>
    </row>
    <row r="7370" spans="1:7" x14ac:dyDescent="0.25">
      <c r="A7370" t="s">
        <v>0</v>
      </c>
      <c r="B7370" t="s">
        <v>2141</v>
      </c>
      <c r="C7370">
        <v>7757000</v>
      </c>
      <c r="D7370" s="2">
        <v>2958465</v>
      </c>
      <c r="E7370" s="2">
        <v>45207</v>
      </c>
      <c r="F7370" s="28">
        <v>356</v>
      </c>
      <c r="G7370" t="s">
        <v>19</v>
      </c>
    </row>
    <row r="7371" spans="1:7" x14ac:dyDescent="0.25">
      <c r="A7371" t="s">
        <v>0</v>
      </c>
      <c r="B7371" t="s">
        <v>2141</v>
      </c>
      <c r="C7371">
        <v>7757450</v>
      </c>
      <c r="D7371" s="2">
        <v>2958465</v>
      </c>
      <c r="E7371" s="2">
        <v>45207</v>
      </c>
      <c r="F7371" s="28">
        <v>360</v>
      </c>
      <c r="G7371" t="s">
        <v>19</v>
      </c>
    </row>
    <row r="7372" spans="1:7" x14ac:dyDescent="0.25">
      <c r="A7372" t="s">
        <v>0</v>
      </c>
      <c r="B7372" t="s">
        <v>2141</v>
      </c>
      <c r="C7372">
        <v>7757451</v>
      </c>
      <c r="D7372" s="2">
        <v>2958465</v>
      </c>
      <c r="E7372" s="2">
        <v>45207</v>
      </c>
      <c r="F7372" s="28">
        <v>360</v>
      </c>
      <c r="G7372" t="s">
        <v>19</v>
      </c>
    </row>
    <row r="7373" spans="1:7" x14ac:dyDescent="0.25">
      <c r="A7373" t="s">
        <v>0</v>
      </c>
      <c r="B7373" t="s">
        <v>2141</v>
      </c>
      <c r="C7373">
        <v>7758000</v>
      </c>
      <c r="D7373" s="2">
        <v>2958465</v>
      </c>
      <c r="E7373" s="2">
        <v>44713</v>
      </c>
      <c r="F7373" s="28">
        <v>346</v>
      </c>
      <c r="G7373" t="s">
        <v>19</v>
      </c>
    </row>
    <row r="7374" spans="1:7" x14ac:dyDescent="0.25">
      <c r="A7374" t="s">
        <v>0</v>
      </c>
      <c r="B7374" t="s">
        <v>2141</v>
      </c>
      <c r="C7374">
        <v>7758341</v>
      </c>
      <c r="D7374" s="2">
        <v>2958465</v>
      </c>
      <c r="E7374" s="2">
        <v>44713</v>
      </c>
      <c r="F7374" s="28">
        <v>5276.05</v>
      </c>
      <c r="G7374" t="s">
        <v>3</v>
      </c>
    </row>
    <row r="7375" spans="1:7" x14ac:dyDescent="0.25">
      <c r="A7375" t="s">
        <v>0</v>
      </c>
      <c r="B7375" t="s">
        <v>2141</v>
      </c>
      <c r="C7375">
        <v>7758450</v>
      </c>
      <c r="D7375" s="2">
        <v>2958465</v>
      </c>
      <c r="E7375" s="2">
        <v>44713</v>
      </c>
      <c r="F7375" s="28">
        <v>350</v>
      </c>
      <c r="G7375" t="s">
        <v>19</v>
      </c>
    </row>
    <row r="7376" spans="1:7" x14ac:dyDescent="0.25">
      <c r="A7376" t="s">
        <v>0</v>
      </c>
      <c r="B7376" t="s">
        <v>2141</v>
      </c>
      <c r="C7376">
        <v>7758451</v>
      </c>
      <c r="D7376" s="2">
        <v>2958465</v>
      </c>
      <c r="E7376" s="2">
        <v>44713</v>
      </c>
      <c r="F7376" s="28">
        <v>350</v>
      </c>
      <c r="G7376" t="s">
        <v>19</v>
      </c>
    </row>
    <row r="7377" spans="1:7" x14ac:dyDescent="0.25">
      <c r="A7377" t="s">
        <v>0</v>
      </c>
      <c r="B7377" t="s">
        <v>2141</v>
      </c>
      <c r="C7377">
        <v>7758841</v>
      </c>
      <c r="D7377" s="2">
        <v>2958465</v>
      </c>
      <c r="E7377" s="2">
        <v>43344</v>
      </c>
      <c r="F7377" s="28">
        <v>3382.6</v>
      </c>
      <c r="G7377" t="s">
        <v>3</v>
      </c>
    </row>
    <row r="7378" spans="1:7" x14ac:dyDescent="0.25">
      <c r="A7378" t="s">
        <v>0</v>
      </c>
      <c r="B7378" t="s">
        <v>2141</v>
      </c>
      <c r="C7378">
        <v>7760000</v>
      </c>
      <c r="D7378" s="2">
        <v>2958465</v>
      </c>
      <c r="E7378" s="2">
        <v>44713</v>
      </c>
      <c r="F7378" s="28">
        <v>371</v>
      </c>
      <c r="G7378" t="s">
        <v>19</v>
      </c>
    </row>
    <row r="7379" spans="1:7" x14ac:dyDescent="0.25">
      <c r="A7379" t="s">
        <v>0</v>
      </c>
      <c r="B7379" t="s">
        <v>2141</v>
      </c>
      <c r="C7379">
        <v>7760341</v>
      </c>
      <c r="D7379" s="2">
        <v>2958465</v>
      </c>
      <c r="E7379" s="2">
        <v>44713</v>
      </c>
      <c r="F7379" s="28">
        <v>5835.05</v>
      </c>
      <c r="G7379" t="s">
        <v>3</v>
      </c>
    </row>
    <row r="7380" spans="1:7" x14ac:dyDescent="0.25">
      <c r="A7380" t="s">
        <v>0</v>
      </c>
      <c r="B7380" t="s">
        <v>2141</v>
      </c>
      <c r="C7380">
        <v>7760450</v>
      </c>
      <c r="D7380" s="2">
        <v>2958465</v>
      </c>
      <c r="E7380" s="2">
        <v>44713</v>
      </c>
      <c r="F7380" s="28">
        <v>375</v>
      </c>
      <c r="G7380" t="s">
        <v>19</v>
      </c>
    </row>
    <row r="7381" spans="1:7" x14ac:dyDescent="0.25">
      <c r="A7381" t="s">
        <v>0</v>
      </c>
      <c r="B7381" t="s">
        <v>2141</v>
      </c>
      <c r="C7381">
        <v>7760451</v>
      </c>
      <c r="D7381" s="2">
        <v>2958465</v>
      </c>
      <c r="E7381" s="2">
        <v>44713</v>
      </c>
      <c r="F7381" s="28">
        <v>375</v>
      </c>
      <c r="G7381" t="s">
        <v>19</v>
      </c>
    </row>
    <row r="7382" spans="1:7" x14ac:dyDescent="0.25">
      <c r="A7382" t="s">
        <v>0</v>
      </c>
      <c r="B7382" t="s">
        <v>2141</v>
      </c>
      <c r="C7382">
        <v>7760841</v>
      </c>
      <c r="D7382" s="2">
        <v>2958465</v>
      </c>
      <c r="E7382" s="2">
        <v>43344</v>
      </c>
      <c r="F7382" s="28">
        <v>3943.55</v>
      </c>
      <c r="G7382" t="s">
        <v>3</v>
      </c>
    </row>
    <row r="7383" spans="1:7" x14ac:dyDescent="0.25">
      <c r="A7383" t="s">
        <v>0</v>
      </c>
      <c r="B7383" t="s">
        <v>2141</v>
      </c>
      <c r="C7383">
        <v>7763000</v>
      </c>
      <c r="D7383" s="2">
        <v>2958465</v>
      </c>
      <c r="E7383" s="2">
        <v>44305</v>
      </c>
      <c r="F7383" s="28">
        <v>437</v>
      </c>
      <c r="G7383" t="s">
        <v>19</v>
      </c>
    </row>
    <row r="7384" spans="1:7" x14ac:dyDescent="0.25">
      <c r="A7384" t="s">
        <v>0</v>
      </c>
      <c r="B7384" t="s">
        <v>2141</v>
      </c>
      <c r="C7384">
        <v>7763450</v>
      </c>
      <c r="D7384" s="2">
        <v>2958465</v>
      </c>
      <c r="E7384" s="2">
        <v>44305</v>
      </c>
      <c r="F7384" s="28">
        <v>441</v>
      </c>
      <c r="G7384" t="s">
        <v>19</v>
      </c>
    </row>
    <row r="7385" spans="1:7" x14ac:dyDescent="0.25">
      <c r="A7385" t="s">
        <v>0</v>
      </c>
      <c r="B7385" t="s">
        <v>2141</v>
      </c>
      <c r="C7385">
        <v>7763451</v>
      </c>
      <c r="D7385" s="2">
        <v>2958465</v>
      </c>
      <c r="E7385" s="2">
        <v>44305</v>
      </c>
      <c r="F7385" s="28">
        <v>441</v>
      </c>
      <c r="G7385" t="s">
        <v>19</v>
      </c>
    </row>
    <row r="7386" spans="1:7" x14ac:dyDescent="0.25">
      <c r="A7386" t="s">
        <v>0</v>
      </c>
      <c r="B7386" t="s">
        <v>2141</v>
      </c>
      <c r="C7386">
        <v>7764000</v>
      </c>
      <c r="D7386" s="2">
        <v>2958465</v>
      </c>
      <c r="E7386" s="2">
        <v>44305</v>
      </c>
      <c r="F7386" s="28">
        <v>335</v>
      </c>
      <c r="G7386" t="s">
        <v>19</v>
      </c>
    </row>
    <row r="7387" spans="1:7" x14ac:dyDescent="0.25">
      <c r="A7387" t="s">
        <v>0</v>
      </c>
      <c r="B7387" t="s">
        <v>2141</v>
      </c>
      <c r="C7387">
        <v>7764450</v>
      </c>
      <c r="D7387" s="2">
        <v>2958465</v>
      </c>
      <c r="E7387" s="2">
        <v>44305</v>
      </c>
      <c r="F7387" s="28">
        <v>339</v>
      </c>
      <c r="G7387" t="s">
        <v>19</v>
      </c>
    </row>
    <row r="7388" spans="1:7" x14ac:dyDescent="0.25">
      <c r="A7388" t="s">
        <v>0</v>
      </c>
      <c r="B7388" t="s">
        <v>2141</v>
      </c>
      <c r="C7388">
        <v>7764451</v>
      </c>
      <c r="D7388" s="2">
        <v>2958465</v>
      </c>
      <c r="E7388" s="2">
        <v>44305</v>
      </c>
      <c r="F7388" s="28">
        <v>339</v>
      </c>
      <c r="G7388" t="s">
        <v>19</v>
      </c>
    </row>
    <row r="7389" spans="1:7" x14ac:dyDescent="0.25">
      <c r="A7389" t="s">
        <v>0</v>
      </c>
      <c r="B7389" t="s">
        <v>2141</v>
      </c>
      <c r="C7389">
        <v>7767000</v>
      </c>
      <c r="D7389" s="2">
        <v>2958465</v>
      </c>
      <c r="E7389" s="2">
        <v>44305</v>
      </c>
      <c r="F7389" s="28">
        <v>437</v>
      </c>
      <c r="G7389" t="s">
        <v>19</v>
      </c>
    </row>
    <row r="7390" spans="1:7" x14ac:dyDescent="0.25">
      <c r="A7390" t="s">
        <v>0</v>
      </c>
      <c r="B7390" t="s">
        <v>2141</v>
      </c>
      <c r="C7390">
        <v>7767450</v>
      </c>
      <c r="D7390" s="2">
        <v>2958465</v>
      </c>
      <c r="E7390" s="2">
        <v>44305</v>
      </c>
      <c r="F7390" s="28">
        <v>441</v>
      </c>
      <c r="G7390" t="s">
        <v>19</v>
      </c>
    </row>
    <row r="7391" spans="1:7" x14ac:dyDescent="0.25">
      <c r="A7391" t="s">
        <v>0</v>
      </c>
      <c r="B7391" t="s">
        <v>2141</v>
      </c>
      <c r="C7391">
        <v>7767451</v>
      </c>
      <c r="D7391" s="2">
        <v>2958465</v>
      </c>
      <c r="E7391" s="2">
        <v>44305</v>
      </c>
      <c r="F7391" s="28">
        <v>441</v>
      </c>
      <c r="G7391" t="s">
        <v>19</v>
      </c>
    </row>
    <row r="7392" spans="1:7" x14ac:dyDescent="0.25">
      <c r="A7392" t="s">
        <v>0</v>
      </c>
      <c r="B7392" t="s">
        <v>2141</v>
      </c>
      <c r="C7392">
        <v>7768000</v>
      </c>
      <c r="D7392" s="2">
        <v>2958465</v>
      </c>
      <c r="E7392" s="2">
        <v>44305</v>
      </c>
      <c r="F7392" s="28">
        <v>447</v>
      </c>
      <c r="G7392" t="s">
        <v>19</v>
      </c>
    </row>
    <row r="7393" spans="1:7" x14ac:dyDescent="0.25">
      <c r="A7393" t="s">
        <v>0</v>
      </c>
      <c r="B7393" t="s">
        <v>2141</v>
      </c>
      <c r="C7393">
        <v>7768450</v>
      </c>
      <c r="D7393" s="2">
        <v>2958465</v>
      </c>
      <c r="E7393" s="2">
        <v>44305</v>
      </c>
      <c r="F7393" s="28">
        <v>451</v>
      </c>
      <c r="G7393" t="s">
        <v>19</v>
      </c>
    </row>
    <row r="7394" spans="1:7" x14ac:dyDescent="0.25">
      <c r="A7394" t="s">
        <v>0</v>
      </c>
      <c r="B7394" t="s">
        <v>2141</v>
      </c>
      <c r="C7394">
        <v>7768451</v>
      </c>
      <c r="D7394" s="2">
        <v>2958465</v>
      </c>
      <c r="E7394" s="2">
        <v>44305</v>
      </c>
      <c r="F7394" s="28">
        <v>451</v>
      </c>
      <c r="G7394" t="s">
        <v>19</v>
      </c>
    </row>
    <row r="7395" spans="1:7" x14ac:dyDescent="0.25">
      <c r="A7395" t="s">
        <v>0</v>
      </c>
      <c r="B7395" t="s">
        <v>2141</v>
      </c>
      <c r="C7395">
        <v>7769000</v>
      </c>
      <c r="D7395" s="2">
        <v>2958465</v>
      </c>
      <c r="E7395" s="2">
        <v>44713</v>
      </c>
      <c r="F7395" s="28">
        <v>296</v>
      </c>
      <c r="G7395" t="s">
        <v>19</v>
      </c>
    </row>
    <row r="7396" spans="1:7" x14ac:dyDescent="0.25">
      <c r="A7396" t="s">
        <v>0</v>
      </c>
      <c r="B7396" t="s">
        <v>2141</v>
      </c>
      <c r="C7396">
        <v>7769450</v>
      </c>
      <c r="D7396" s="2">
        <v>2958465</v>
      </c>
      <c r="E7396" s="2">
        <v>44713</v>
      </c>
      <c r="F7396" s="28">
        <v>300</v>
      </c>
      <c r="G7396" t="s">
        <v>19</v>
      </c>
    </row>
    <row r="7397" spans="1:7" x14ac:dyDescent="0.25">
      <c r="A7397" t="s">
        <v>0</v>
      </c>
      <c r="B7397" t="s">
        <v>2141</v>
      </c>
      <c r="C7397">
        <v>7769451</v>
      </c>
      <c r="D7397" s="2">
        <v>2958465</v>
      </c>
      <c r="E7397" s="2">
        <v>44713</v>
      </c>
      <c r="F7397" s="28">
        <v>300</v>
      </c>
      <c r="G7397" t="s">
        <v>19</v>
      </c>
    </row>
    <row r="7398" spans="1:7" x14ac:dyDescent="0.25">
      <c r="A7398" t="s">
        <v>0</v>
      </c>
      <c r="B7398" t="s">
        <v>2141</v>
      </c>
      <c r="C7398">
        <v>7770000</v>
      </c>
      <c r="D7398" s="2">
        <v>2958465</v>
      </c>
      <c r="E7398" s="2">
        <v>44305</v>
      </c>
      <c r="F7398" s="28">
        <v>437</v>
      </c>
      <c r="G7398" t="s">
        <v>19</v>
      </c>
    </row>
    <row r="7399" spans="1:7" x14ac:dyDescent="0.25">
      <c r="A7399" t="s">
        <v>0</v>
      </c>
      <c r="B7399" t="s">
        <v>2141</v>
      </c>
      <c r="C7399">
        <v>7770450</v>
      </c>
      <c r="D7399" s="2">
        <v>2958465</v>
      </c>
      <c r="E7399" s="2">
        <v>44305</v>
      </c>
      <c r="F7399" s="28">
        <v>441</v>
      </c>
      <c r="G7399" t="s">
        <v>19</v>
      </c>
    </row>
    <row r="7400" spans="1:7" x14ac:dyDescent="0.25">
      <c r="A7400" t="s">
        <v>0</v>
      </c>
      <c r="B7400" t="s">
        <v>2141</v>
      </c>
      <c r="C7400">
        <v>7770451</v>
      </c>
      <c r="D7400" s="2">
        <v>2958465</v>
      </c>
      <c r="E7400" s="2">
        <v>44305</v>
      </c>
      <c r="F7400" s="28">
        <v>441</v>
      </c>
      <c r="G7400" t="s">
        <v>19</v>
      </c>
    </row>
    <row r="7401" spans="1:7" x14ac:dyDescent="0.25">
      <c r="A7401" t="s">
        <v>0</v>
      </c>
      <c r="B7401" t="s">
        <v>2141</v>
      </c>
      <c r="C7401">
        <v>7779000</v>
      </c>
      <c r="D7401" s="2">
        <v>2958465</v>
      </c>
      <c r="E7401" s="2">
        <v>45207</v>
      </c>
      <c r="F7401" s="28">
        <v>381</v>
      </c>
      <c r="G7401" t="s">
        <v>19</v>
      </c>
    </row>
    <row r="7402" spans="1:7" x14ac:dyDescent="0.25">
      <c r="A7402" t="s">
        <v>0</v>
      </c>
      <c r="B7402" t="s">
        <v>2141</v>
      </c>
      <c r="C7402">
        <v>7779450</v>
      </c>
      <c r="D7402" s="2">
        <v>2958465</v>
      </c>
      <c r="E7402" s="2">
        <v>45207</v>
      </c>
      <c r="F7402" s="28">
        <v>385</v>
      </c>
      <c r="G7402" t="s">
        <v>19</v>
      </c>
    </row>
    <row r="7403" spans="1:7" x14ac:dyDescent="0.25">
      <c r="A7403" t="s">
        <v>0</v>
      </c>
      <c r="B7403" t="s">
        <v>2141</v>
      </c>
      <c r="C7403">
        <v>7779451</v>
      </c>
      <c r="D7403" s="2">
        <v>2958465</v>
      </c>
      <c r="E7403" s="2">
        <v>45207</v>
      </c>
      <c r="F7403" s="28">
        <v>385</v>
      </c>
      <c r="G7403" t="s">
        <v>19</v>
      </c>
    </row>
    <row r="7404" spans="1:7" x14ac:dyDescent="0.25">
      <c r="A7404" t="s">
        <v>0</v>
      </c>
      <c r="B7404" t="s">
        <v>2141</v>
      </c>
      <c r="C7404">
        <v>7779464</v>
      </c>
      <c r="D7404" s="2">
        <v>2958465</v>
      </c>
      <c r="E7404" s="2">
        <v>45207</v>
      </c>
      <c r="F7404" s="28">
        <v>385</v>
      </c>
      <c r="G7404" t="s">
        <v>19</v>
      </c>
    </row>
    <row r="7405" spans="1:7" x14ac:dyDescent="0.25">
      <c r="A7405" t="s">
        <v>0</v>
      </c>
      <c r="B7405" t="s">
        <v>2141</v>
      </c>
      <c r="C7405">
        <v>7782000</v>
      </c>
      <c r="D7405" s="2">
        <v>2958465</v>
      </c>
      <c r="E7405" s="2">
        <v>44713</v>
      </c>
      <c r="F7405" s="28">
        <v>296</v>
      </c>
      <c r="G7405" t="s">
        <v>19</v>
      </c>
    </row>
    <row r="7406" spans="1:7" x14ac:dyDescent="0.25">
      <c r="A7406" t="s">
        <v>0</v>
      </c>
      <c r="B7406" t="s">
        <v>2141</v>
      </c>
      <c r="C7406">
        <v>7782333</v>
      </c>
      <c r="D7406" s="2">
        <v>2958465</v>
      </c>
      <c r="E7406" s="2">
        <v>44713</v>
      </c>
      <c r="F7406" s="28">
        <v>434.85</v>
      </c>
      <c r="G7406" t="s">
        <v>2</v>
      </c>
    </row>
    <row r="7407" spans="1:7" x14ac:dyDescent="0.25">
      <c r="A7407" t="s">
        <v>0</v>
      </c>
      <c r="B7407" t="s">
        <v>2141</v>
      </c>
      <c r="C7407">
        <v>7782334</v>
      </c>
      <c r="D7407" s="2">
        <v>2958465</v>
      </c>
      <c r="E7407" s="2">
        <v>44713</v>
      </c>
      <c r="F7407" s="28">
        <v>434.85</v>
      </c>
      <c r="G7407" t="s">
        <v>2</v>
      </c>
    </row>
    <row r="7408" spans="1:7" x14ac:dyDescent="0.25">
      <c r="A7408" t="s">
        <v>0</v>
      </c>
      <c r="B7408" t="s">
        <v>2141</v>
      </c>
      <c r="C7408">
        <v>7782335</v>
      </c>
      <c r="D7408" s="2">
        <v>2958465</v>
      </c>
      <c r="E7408" s="2">
        <v>44713</v>
      </c>
      <c r="F7408" s="28">
        <v>1454.7</v>
      </c>
      <c r="G7408" t="s">
        <v>3</v>
      </c>
    </row>
    <row r="7409" spans="1:7" x14ac:dyDescent="0.25">
      <c r="A7409" t="s">
        <v>0</v>
      </c>
      <c r="B7409" t="s">
        <v>2141</v>
      </c>
      <c r="C7409">
        <v>7782450</v>
      </c>
      <c r="D7409" s="2">
        <v>2958465</v>
      </c>
      <c r="E7409" s="2">
        <v>44713</v>
      </c>
      <c r="F7409" s="28">
        <v>300</v>
      </c>
      <c r="G7409" t="s">
        <v>19</v>
      </c>
    </row>
    <row r="7410" spans="1:7" x14ac:dyDescent="0.25">
      <c r="A7410" t="s">
        <v>0</v>
      </c>
      <c r="B7410" t="s">
        <v>2141</v>
      </c>
      <c r="C7410">
        <v>7782451</v>
      </c>
      <c r="D7410" s="2">
        <v>2958465</v>
      </c>
      <c r="E7410" s="2">
        <v>44713</v>
      </c>
      <c r="F7410" s="28">
        <v>300</v>
      </c>
      <c r="G7410" t="s">
        <v>19</v>
      </c>
    </row>
    <row r="7411" spans="1:7" x14ac:dyDescent="0.25">
      <c r="A7411" t="s">
        <v>0</v>
      </c>
      <c r="B7411" t="s">
        <v>2141</v>
      </c>
      <c r="C7411">
        <v>7782833</v>
      </c>
      <c r="D7411" s="2">
        <v>2958465</v>
      </c>
      <c r="E7411" s="2">
        <v>42929</v>
      </c>
      <c r="F7411" s="28">
        <v>340.6</v>
      </c>
      <c r="G7411" t="s">
        <v>2</v>
      </c>
    </row>
    <row r="7412" spans="1:7" x14ac:dyDescent="0.25">
      <c r="A7412" t="s">
        <v>0</v>
      </c>
      <c r="B7412" t="s">
        <v>2141</v>
      </c>
      <c r="C7412">
        <v>7782834</v>
      </c>
      <c r="D7412" s="2">
        <v>2958465</v>
      </c>
      <c r="E7412" s="2">
        <v>42929</v>
      </c>
      <c r="F7412" s="28">
        <v>340.6</v>
      </c>
      <c r="G7412" t="s">
        <v>2</v>
      </c>
    </row>
    <row r="7413" spans="1:7" x14ac:dyDescent="0.25">
      <c r="A7413" t="s">
        <v>0</v>
      </c>
      <c r="B7413" t="s">
        <v>2141</v>
      </c>
      <c r="C7413">
        <v>7782835</v>
      </c>
      <c r="D7413" s="2">
        <v>2958465</v>
      </c>
      <c r="E7413" s="2">
        <v>42929</v>
      </c>
      <c r="F7413" s="28">
        <v>1150.5</v>
      </c>
      <c r="G7413" t="s">
        <v>3</v>
      </c>
    </row>
    <row r="7414" spans="1:7" x14ac:dyDescent="0.25">
      <c r="A7414" t="s">
        <v>0</v>
      </c>
      <c r="B7414" t="s">
        <v>2141</v>
      </c>
      <c r="C7414">
        <v>7784000</v>
      </c>
      <c r="D7414" s="2">
        <v>2958465</v>
      </c>
      <c r="E7414" s="2">
        <v>44713</v>
      </c>
      <c r="F7414" s="28">
        <v>351</v>
      </c>
      <c r="G7414" t="s">
        <v>19</v>
      </c>
    </row>
    <row r="7415" spans="1:7" x14ac:dyDescent="0.25">
      <c r="A7415" t="s">
        <v>0</v>
      </c>
      <c r="B7415" t="s">
        <v>2141</v>
      </c>
      <c r="C7415">
        <v>7784450</v>
      </c>
      <c r="D7415" s="2">
        <v>2958465</v>
      </c>
      <c r="E7415" s="2">
        <v>44713</v>
      </c>
      <c r="F7415" s="28">
        <v>355</v>
      </c>
      <c r="G7415" t="s">
        <v>19</v>
      </c>
    </row>
    <row r="7416" spans="1:7" x14ac:dyDescent="0.25">
      <c r="A7416" t="s">
        <v>0</v>
      </c>
      <c r="B7416" t="s">
        <v>2141</v>
      </c>
      <c r="C7416">
        <v>7784451</v>
      </c>
      <c r="D7416" s="2">
        <v>2958465</v>
      </c>
      <c r="E7416" s="2">
        <v>44713</v>
      </c>
      <c r="F7416" s="28">
        <v>355</v>
      </c>
      <c r="G7416" t="s">
        <v>19</v>
      </c>
    </row>
    <row r="7417" spans="1:7" x14ac:dyDescent="0.25">
      <c r="A7417" t="s">
        <v>0</v>
      </c>
      <c r="B7417" t="s">
        <v>2141</v>
      </c>
      <c r="C7417">
        <v>7784455</v>
      </c>
      <c r="D7417" s="2">
        <v>2958465</v>
      </c>
      <c r="E7417" s="2">
        <v>44713</v>
      </c>
      <c r="F7417" s="28">
        <v>355</v>
      </c>
      <c r="G7417" t="s">
        <v>19</v>
      </c>
    </row>
    <row r="7418" spans="1:7" x14ac:dyDescent="0.25">
      <c r="A7418" t="s">
        <v>0</v>
      </c>
      <c r="B7418" t="s">
        <v>2141</v>
      </c>
      <c r="C7418">
        <v>7785000</v>
      </c>
      <c r="D7418" s="2">
        <v>2958465</v>
      </c>
      <c r="E7418" s="2">
        <v>43344</v>
      </c>
      <c r="F7418" s="28">
        <v>199</v>
      </c>
      <c r="G7418" t="s">
        <v>19</v>
      </c>
    </row>
    <row r="7419" spans="1:7" x14ac:dyDescent="0.25">
      <c r="A7419" t="s">
        <v>0</v>
      </c>
      <c r="B7419" t="s">
        <v>2141</v>
      </c>
      <c r="C7419">
        <v>7785450</v>
      </c>
      <c r="D7419" s="2">
        <v>2958465</v>
      </c>
      <c r="E7419" s="2">
        <v>44305</v>
      </c>
      <c r="F7419" s="28">
        <v>203</v>
      </c>
      <c r="G7419" t="s">
        <v>19</v>
      </c>
    </row>
    <row r="7420" spans="1:7" x14ac:dyDescent="0.25">
      <c r="A7420" t="s">
        <v>0</v>
      </c>
      <c r="B7420" t="s">
        <v>2141</v>
      </c>
      <c r="C7420">
        <v>7785451</v>
      </c>
      <c r="D7420" s="2">
        <v>2958465</v>
      </c>
      <c r="E7420" s="2">
        <v>44305</v>
      </c>
      <c r="F7420" s="28">
        <v>203</v>
      </c>
      <c r="G7420" t="s">
        <v>19</v>
      </c>
    </row>
    <row r="7421" spans="1:7" x14ac:dyDescent="0.25">
      <c r="A7421" t="s">
        <v>0</v>
      </c>
      <c r="B7421" t="s">
        <v>2141</v>
      </c>
      <c r="C7421">
        <v>7785453</v>
      </c>
      <c r="D7421" s="2">
        <v>2958465</v>
      </c>
      <c r="E7421" s="2">
        <v>44305</v>
      </c>
      <c r="F7421" s="28">
        <v>203</v>
      </c>
      <c r="G7421" t="s">
        <v>19</v>
      </c>
    </row>
    <row r="7422" spans="1:7" x14ac:dyDescent="0.25">
      <c r="A7422" t="s">
        <v>0</v>
      </c>
      <c r="B7422" t="s">
        <v>2141</v>
      </c>
      <c r="C7422">
        <v>7786000</v>
      </c>
      <c r="D7422" s="2">
        <v>2958465</v>
      </c>
      <c r="E7422" s="2">
        <v>44713</v>
      </c>
      <c r="F7422" s="28">
        <v>211</v>
      </c>
      <c r="G7422" t="s">
        <v>19</v>
      </c>
    </row>
    <row r="7423" spans="1:7" x14ac:dyDescent="0.25">
      <c r="A7423" t="s">
        <v>0</v>
      </c>
      <c r="B7423" t="s">
        <v>2141</v>
      </c>
      <c r="C7423">
        <v>7786450</v>
      </c>
      <c r="D7423" s="2">
        <v>2958465</v>
      </c>
      <c r="E7423" s="2">
        <v>44713</v>
      </c>
      <c r="F7423" s="28">
        <v>215</v>
      </c>
      <c r="G7423" t="s">
        <v>19</v>
      </c>
    </row>
    <row r="7424" spans="1:7" x14ac:dyDescent="0.25">
      <c r="A7424" t="s">
        <v>0</v>
      </c>
      <c r="B7424" t="s">
        <v>2141</v>
      </c>
      <c r="C7424">
        <v>7786451</v>
      </c>
      <c r="D7424" s="2">
        <v>2958465</v>
      </c>
      <c r="E7424" s="2">
        <v>44713</v>
      </c>
      <c r="F7424" s="28">
        <v>215</v>
      </c>
      <c r="G7424" t="s">
        <v>19</v>
      </c>
    </row>
    <row r="7425" spans="1:7" x14ac:dyDescent="0.25">
      <c r="A7425" t="s">
        <v>0</v>
      </c>
      <c r="B7425" t="s">
        <v>2141</v>
      </c>
      <c r="C7425">
        <v>7786464</v>
      </c>
      <c r="D7425" s="2">
        <v>2958465</v>
      </c>
      <c r="E7425" s="2">
        <v>44713</v>
      </c>
      <c r="F7425" s="28">
        <v>215</v>
      </c>
      <c r="G7425" t="s">
        <v>19</v>
      </c>
    </row>
    <row r="7426" spans="1:7" x14ac:dyDescent="0.25">
      <c r="A7426" t="s">
        <v>0</v>
      </c>
      <c r="B7426" t="s">
        <v>2141</v>
      </c>
      <c r="C7426">
        <v>7788000</v>
      </c>
      <c r="D7426" s="2">
        <v>2958465</v>
      </c>
      <c r="E7426" s="2">
        <v>44713</v>
      </c>
      <c r="F7426" s="28">
        <v>316</v>
      </c>
      <c r="G7426" t="s">
        <v>19</v>
      </c>
    </row>
    <row r="7427" spans="1:7" x14ac:dyDescent="0.25">
      <c r="A7427" t="s">
        <v>0</v>
      </c>
      <c r="B7427" t="s">
        <v>2141</v>
      </c>
      <c r="C7427">
        <v>7788450</v>
      </c>
      <c r="D7427" s="2">
        <v>2958465</v>
      </c>
      <c r="E7427" s="2">
        <v>44713</v>
      </c>
      <c r="F7427" s="28">
        <v>320</v>
      </c>
      <c r="G7427" t="s">
        <v>19</v>
      </c>
    </row>
    <row r="7428" spans="1:7" x14ac:dyDescent="0.25">
      <c r="A7428" t="s">
        <v>0</v>
      </c>
      <c r="B7428" t="s">
        <v>2141</v>
      </c>
      <c r="C7428">
        <v>7788451</v>
      </c>
      <c r="D7428" s="2">
        <v>2958465</v>
      </c>
      <c r="E7428" s="2">
        <v>44713</v>
      </c>
      <c r="F7428" s="28">
        <v>320</v>
      </c>
      <c r="G7428" t="s">
        <v>19</v>
      </c>
    </row>
    <row r="7429" spans="1:7" x14ac:dyDescent="0.25">
      <c r="A7429" t="s">
        <v>0</v>
      </c>
      <c r="B7429" t="s">
        <v>2141</v>
      </c>
      <c r="C7429">
        <v>7789000</v>
      </c>
      <c r="D7429" s="2">
        <v>2958465</v>
      </c>
      <c r="E7429" s="2">
        <v>43344</v>
      </c>
      <c r="F7429" s="28">
        <v>220</v>
      </c>
      <c r="G7429" t="s">
        <v>19</v>
      </c>
    </row>
    <row r="7430" spans="1:7" x14ac:dyDescent="0.25">
      <c r="A7430" t="s">
        <v>0</v>
      </c>
      <c r="B7430" t="s">
        <v>2141</v>
      </c>
      <c r="C7430">
        <v>7789450</v>
      </c>
      <c r="D7430" s="2">
        <v>2958465</v>
      </c>
      <c r="E7430" s="2">
        <v>44305</v>
      </c>
      <c r="F7430" s="28">
        <v>224</v>
      </c>
      <c r="G7430" t="s">
        <v>19</v>
      </c>
    </row>
    <row r="7431" spans="1:7" x14ac:dyDescent="0.25">
      <c r="A7431" t="s">
        <v>0</v>
      </c>
      <c r="B7431" t="s">
        <v>2141</v>
      </c>
      <c r="C7431">
        <v>7789451</v>
      </c>
      <c r="D7431" s="2">
        <v>2958465</v>
      </c>
      <c r="E7431" s="2">
        <v>44305</v>
      </c>
      <c r="F7431" s="28">
        <v>224</v>
      </c>
      <c r="G7431" t="s">
        <v>19</v>
      </c>
    </row>
    <row r="7432" spans="1:7" x14ac:dyDescent="0.25">
      <c r="A7432" t="s">
        <v>0</v>
      </c>
      <c r="B7432" t="s">
        <v>2141</v>
      </c>
      <c r="C7432">
        <v>7790000</v>
      </c>
      <c r="D7432" s="2">
        <v>2958465</v>
      </c>
      <c r="E7432" s="2">
        <v>44713</v>
      </c>
      <c r="F7432" s="28">
        <v>656</v>
      </c>
      <c r="G7432" t="s">
        <v>19</v>
      </c>
    </row>
    <row r="7433" spans="1:7" x14ac:dyDescent="0.25">
      <c r="A7433" t="s">
        <v>0</v>
      </c>
      <c r="B7433" t="s">
        <v>2141</v>
      </c>
      <c r="C7433">
        <v>7790450</v>
      </c>
      <c r="D7433" s="2">
        <v>2958465</v>
      </c>
      <c r="E7433" s="2">
        <v>44713</v>
      </c>
      <c r="F7433" s="28">
        <v>660</v>
      </c>
      <c r="G7433" t="s">
        <v>19</v>
      </c>
    </row>
    <row r="7434" spans="1:7" x14ac:dyDescent="0.25">
      <c r="A7434" t="s">
        <v>0</v>
      </c>
      <c r="B7434" t="s">
        <v>2141</v>
      </c>
      <c r="C7434">
        <v>7790451</v>
      </c>
      <c r="D7434" s="2">
        <v>2958465</v>
      </c>
      <c r="E7434" s="2">
        <v>44713</v>
      </c>
      <c r="F7434" s="28">
        <v>660</v>
      </c>
      <c r="G7434" t="s">
        <v>19</v>
      </c>
    </row>
    <row r="7435" spans="1:7" x14ac:dyDescent="0.25">
      <c r="A7435" t="s">
        <v>0</v>
      </c>
      <c r="B7435" t="s">
        <v>2141</v>
      </c>
      <c r="C7435">
        <v>7791000</v>
      </c>
      <c r="D7435" s="2">
        <v>2958465</v>
      </c>
      <c r="E7435" s="2">
        <v>44713</v>
      </c>
      <c r="F7435" s="28">
        <v>206</v>
      </c>
      <c r="G7435" t="s">
        <v>19</v>
      </c>
    </row>
    <row r="7436" spans="1:7" x14ac:dyDescent="0.25">
      <c r="A7436" t="s">
        <v>0</v>
      </c>
      <c r="B7436" t="s">
        <v>2141</v>
      </c>
      <c r="C7436">
        <v>7791450</v>
      </c>
      <c r="D7436" s="2">
        <v>2958465</v>
      </c>
      <c r="E7436" s="2">
        <v>44713</v>
      </c>
      <c r="F7436" s="28">
        <v>210</v>
      </c>
      <c r="G7436" t="s">
        <v>19</v>
      </c>
    </row>
    <row r="7437" spans="1:7" x14ac:dyDescent="0.25">
      <c r="A7437" t="s">
        <v>0</v>
      </c>
      <c r="B7437" t="s">
        <v>2141</v>
      </c>
      <c r="C7437">
        <v>7791451</v>
      </c>
      <c r="D7437" s="2">
        <v>2958465</v>
      </c>
      <c r="E7437" s="2">
        <v>44713</v>
      </c>
      <c r="F7437" s="28">
        <v>210</v>
      </c>
      <c r="G7437" t="s">
        <v>19</v>
      </c>
    </row>
    <row r="7438" spans="1:7" x14ac:dyDescent="0.25">
      <c r="A7438" t="s">
        <v>0</v>
      </c>
      <c r="B7438" t="s">
        <v>2141</v>
      </c>
      <c r="C7438">
        <v>7791453</v>
      </c>
      <c r="D7438" s="2">
        <v>2958465</v>
      </c>
      <c r="E7438" s="2">
        <v>44713</v>
      </c>
      <c r="F7438" s="28">
        <v>210</v>
      </c>
      <c r="G7438" t="s">
        <v>19</v>
      </c>
    </row>
    <row r="7439" spans="1:7" x14ac:dyDescent="0.25">
      <c r="A7439" t="s">
        <v>0</v>
      </c>
      <c r="B7439" t="s">
        <v>2141</v>
      </c>
      <c r="C7439">
        <v>7792000</v>
      </c>
      <c r="D7439" s="2">
        <v>2958465</v>
      </c>
      <c r="E7439" s="2">
        <v>44713</v>
      </c>
      <c r="F7439" s="28">
        <v>366</v>
      </c>
      <c r="G7439" t="s">
        <v>19</v>
      </c>
    </row>
    <row r="7440" spans="1:7" x14ac:dyDescent="0.25">
      <c r="A7440" t="s">
        <v>0</v>
      </c>
      <c r="B7440" t="s">
        <v>2141</v>
      </c>
      <c r="C7440">
        <v>7792450</v>
      </c>
      <c r="D7440" s="2">
        <v>2958465</v>
      </c>
      <c r="E7440" s="2">
        <v>44713</v>
      </c>
      <c r="F7440" s="28">
        <v>370</v>
      </c>
      <c r="G7440" t="s">
        <v>19</v>
      </c>
    </row>
    <row r="7441" spans="1:7" x14ac:dyDescent="0.25">
      <c r="A7441" t="s">
        <v>0</v>
      </c>
      <c r="B7441" t="s">
        <v>2141</v>
      </c>
      <c r="C7441">
        <v>7792451</v>
      </c>
      <c r="D7441" s="2">
        <v>2958465</v>
      </c>
      <c r="E7441" s="2">
        <v>44713</v>
      </c>
      <c r="F7441" s="28">
        <v>370</v>
      </c>
      <c r="G7441" t="s">
        <v>19</v>
      </c>
    </row>
    <row r="7442" spans="1:7" x14ac:dyDescent="0.25">
      <c r="A7442" t="s">
        <v>0</v>
      </c>
      <c r="B7442" t="s">
        <v>2141</v>
      </c>
      <c r="C7442">
        <v>7793000</v>
      </c>
      <c r="D7442" s="2">
        <v>2958465</v>
      </c>
      <c r="E7442" s="2">
        <v>44713</v>
      </c>
      <c r="F7442" s="28">
        <v>326</v>
      </c>
      <c r="G7442" t="s">
        <v>19</v>
      </c>
    </row>
    <row r="7443" spans="1:7" x14ac:dyDescent="0.25">
      <c r="A7443" t="s">
        <v>0</v>
      </c>
      <c r="B7443" t="s">
        <v>2141</v>
      </c>
      <c r="C7443">
        <v>7793450</v>
      </c>
      <c r="D7443" s="2">
        <v>2958465</v>
      </c>
      <c r="E7443" s="2">
        <v>44713</v>
      </c>
      <c r="F7443" s="28">
        <v>330</v>
      </c>
      <c r="G7443" t="s">
        <v>19</v>
      </c>
    </row>
    <row r="7444" spans="1:7" x14ac:dyDescent="0.25">
      <c r="A7444" t="s">
        <v>0</v>
      </c>
      <c r="B7444" t="s">
        <v>2141</v>
      </c>
      <c r="C7444">
        <v>7793451</v>
      </c>
      <c r="D7444" s="2">
        <v>2958465</v>
      </c>
      <c r="E7444" s="2">
        <v>44713</v>
      </c>
      <c r="F7444" s="28">
        <v>330</v>
      </c>
      <c r="G7444" t="s">
        <v>19</v>
      </c>
    </row>
    <row r="7445" spans="1:7" x14ac:dyDescent="0.25">
      <c r="A7445" t="s">
        <v>0</v>
      </c>
      <c r="B7445" t="s">
        <v>2141</v>
      </c>
      <c r="C7445">
        <v>7794000</v>
      </c>
      <c r="D7445" s="2">
        <v>2958465</v>
      </c>
      <c r="E7445" s="2">
        <v>43344</v>
      </c>
      <c r="F7445" s="28">
        <v>215</v>
      </c>
      <c r="G7445" t="s">
        <v>19</v>
      </c>
    </row>
    <row r="7446" spans="1:7" x14ac:dyDescent="0.25">
      <c r="A7446" t="s">
        <v>0</v>
      </c>
      <c r="B7446" t="s">
        <v>2141</v>
      </c>
      <c r="C7446">
        <v>7794450</v>
      </c>
      <c r="D7446" s="2">
        <v>2958465</v>
      </c>
      <c r="E7446" s="2">
        <v>44305</v>
      </c>
      <c r="F7446" s="28">
        <v>219</v>
      </c>
      <c r="G7446" t="s">
        <v>19</v>
      </c>
    </row>
    <row r="7447" spans="1:7" x14ac:dyDescent="0.25">
      <c r="A7447" t="s">
        <v>0</v>
      </c>
      <c r="B7447" t="s">
        <v>2141</v>
      </c>
      <c r="C7447">
        <v>7794451</v>
      </c>
      <c r="D7447" s="2">
        <v>2958465</v>
      </c>
      <c r="E7447" s="2">
        <v>44305</v>
      </c>
      <c r="F7447" s="28">
        <v>219</v>
      </c>
      <c r="G7447" t="s">
        <v>19</v>
      </c>
    </row>
    <row r="7448" spans="1:7" x14ac:dyDescent="0.25">
      <c r="A7448" t="s">
        <v>0</v>
      </c>
      <c r="B7448" t="s">
        <v>2141</v>
      </c>
      <c r="C7448">
        <v>7795000</v>
      </c>
      <c r="D7448" s="2">
        <v>2958465</v>
      </c>
      <c r="E7448" s="2">
        <v>45207</v>
      </c>
      <c r="F7448" s="28">
        <v>166</v>
      </c>
      <c r="G7448" t="s">
        <v>19</v>
      </c>
    </row>
    <row r="7449" spans="1:7" x14ac:dyDescent="0.25">
      <c r="A7449" t="s">
        <v>0</v>
      </c>
      <c r="B7449" t="s">
        <v>2141</v>
      </c>
      <c r="C7449">
        <v>7795450</v>
      </c>
      <c r="D7449" s="2">
        <v>2958465</v>
      </c>
      <c r="E7449" s="2">
        <v>45207</v>
      </c>
      <c r="F7449" s="28">
        <v>170</v>
      </c>
      <c r="G7449" t="s">
        <v>19</v>
      </c>
    </row>
    <row r="7450" spans="1:7" x14ac:dyDescent="0.25">
      <c r="A7450" t="s">
        <v>0</v>
      </c>
      <c r="B7450" t="s">
        <v>2141</v>
      </c>
      <c r="C7450">
        <v>7795451</v>
      </c>
      <c r="D7450" s="2">
        <v>2958465</v>
      </c>
      <c r="E7450" s="2">
        <v>45207</v>
      </c>
      <c r="F7450" s="28">
        <v>170</v>
      </c>
      <c r="G7450" t="s">
        <v>19</v>
      </c>
    </row>
    <row r="7451" spans="1:7" x14ac:dyDescent="0.25">
      <c r="A7451" t="s">
        <v>0</v>
      </c>
      <c r="B7451" t="s">
        <v>2141</v>
      </c>
      <c r="C7451">
        <v>7796000</v>
      </c>
      <c r="D7451" s="2">
        <v>2958465</v>
      </c>
      <c r="E7451" s="2">
        <v>45207</v>
      </c>
      <c r="F7451" s="28">
        <v>181</v>
      </c>
      <c r="G7451" t="s">
        <v>19</v>
      </c>
    </row>
    <row r="7452" spans="1:7" x14ac:dyDescent="0.25">
      <c r="A7452" t="s">
        <v>0</v>
      </c>
      <c r="B7452" t="s">
        <v>2141</v>
      </c>
      <c r="C7452">
        <v>7796450</v>
      </c>
      <c r="D7452" s="2">
        <v>2958465</v>
      </c>
      <c r="E7452" s="2">
        <v>45207</v>
      </c>
      <c r="F7452" s="28">
        <v>185</v>
      </c>
      <c r="G7452" t="s">
        <v>19</v>
      </c>
    </row>
    <row r="7453" spans="1:7" x14ac:dyDescent="0.25">
      <c r="A7453" t="s">
        <v>0</v>
      </c>
      <c r="B7453" t="s">
        <v>2141</v>
      </c>
      <c r="C7453">
        <v>7796451</v>
      </c>
      <c r="D7453" s="2">
        <v>2958465</v>
      </c>
      <c r="E7453" s="2">
        <v>45207</v>
      </c>
      <c r="F7453" s="28">
        <v>185</v>
      </c>
      <c r="G7453" t="s">
        <v>19</v>
      </c>
    </row>
    <row r="7454" spans="1:7" x14ac:dyDescent="0.25">
      <c r="A7454" t="s">
        <v>0</v>
      </c>
      <c r="B7454" t="s">
        <v>2141</v>
      </c>
      <c r="C7454">
        <v>7801000</v>
      </c>
      <c r="D7454" s="2">
        <v>2958465</v>
      </c>
      <c r="E7454" s="2">
        <v>45207</v>
      </c>
      <c r="F7454" s="28">
        <v>376</v>
      </c>
      <c r="G7454" t="s">
        <v>19</v>
      </c>
    </row>
    <row r="7455" spans="1:7" x14ac:dyDescent="0.25">
      <c r="A7455" t="s">
        <v>0</v>
      </c>
      <c r="B7455" t="s">
        <v>2141</v>
      </c>
      <c r="C7455">
        <v>7801450</v>
      </c>
      <c r="D7455" s="2">
        <v>2958465</v>
      </c>
      <c r="E7455" s="2">
        <v>45207</v>
      </c>
      <c r="F7455" s="28">
        <v>380</v>
      </c>
      <c r="G7455" t="s">
        <v>19</v>
      </c>
    </row>
    <row r="7456" spans="1:7" x14ac:dyDescent="0.25">
      <c r="A7456" t="s">
        <v>0</v>
      </c>
      <c r="B7456" t="s">
        <v>2141</v>
      </c>
      <c r="C7456">
        <v>7801451</v>
      </c>
      <c r="D7456" s="2">
        <v>2958465</v>
      </c>
      <c r="E7456" s="2">
        <v>45207</v>
      </c>
      <c r="F7456" s="28">
        <v>380</v>
      </c>
      <c r="G7456" t="s">
        <v>19</v>
      </c>
    </row>
    <row r="7457" spans="1:7" x14ac:dyDescent="0.25">
      <c r="A7457" t="s">
        <v>0</v>
      </c>
      <c r="B7457" t="s">
        <v>2141</v>
      </c>
      <c r="C7457">
        <v>7802000</v>
      </c>
      <c r="D7457" s="2">
        <v>2958465</v>
      </c>
      <c r="E7457" s="2">
        <v>43344</v>
      </c>
      <c r="F7457" s="28">
        <v>2056</v>
      </c>
      <c r="G7457" t="s">
        <v>19</v>
      </c>
    </row>
    <row r="7458" spans="1:7" x14ac:dyDescent="0.25">
      <c r="A7458" t="s">
        <v>0</v>
      </c>
      <c r="B7458" t="s">
        <v>2141</v>
      </c>
      <c r="C7458">
        <v>7802450</v>
      </c>
      <c r="D7458" s="2">
        <v>2958465</v>
      </c>
      <c r="E7458" s="2">
        <v>44305</v>
      </c>
      <c r="F7458" s="28">
        <v>2060</v>
      </c>
      <c r="G7458" t="s">
        <v>19</v>
      </c>
    </row>
    <row r="7459" spans="1:7" x14ac:dyDescent="0.25">
      <c r="A7459" t="s">
        <v>0</v>
      </c>
      <c r="B7459" t="s">
        <v>2141</v>
      </c>
      <c r="C7459">
        <v>7802451</v>
      </c>
      <c r="D7459" s="2">
        <v>2958465</v>
      </c>
      <c r="E7459" s="2">
        <v>44305</v>
      </c>
      <c r="F7459" s="28">
        <v>2060</v>
      </c>
      <c r="G7459" t="s">
        <v>19</v>
      </c>
    </row>
    <row r="7460" spans="1:7" x14ac:dyDescent="0.25">
      <c r="A7460" t="s">
        <v>0</v>
      </c>
      <c r="B7460" t="s">
        <v>2141</v>
      </c>
      <c r="C7460">
        <v>7803000</v>
      </c>
      <c r="D7460" s="2">
        <v>2958465</v>
      </c>
      <c r="E7460" s="2">
        <v>44713</v>
      </c>
      <c r="F7460" s="28">
        <v>241</v>
      </c>
      <c r="G7460" t="s">
        <v>19</v>
      </c>
    </row>
    <row r="7461" spans="1:7" x14ac:dyDescent="0.25">
      <c r="A7461" t="s">
        <v>0</v>
      </c>
      <c r="B7461" t="s">
        <v>2141</v>
      </c>
      <c r="C7461">
        <v>7803450</v>
      </c>
      <c r="D7461" s="2">
        <v>2958465</v>
      </c>
      <c r="E7461" s="2">
        <v>44713</v>
      </c>
      <c r="F7461" s="28">
        <v>245</v>
      </c>
      <c r="G7461" t="s">
        <v>19</v>
      </c>
    </row>
    <row r="7462" spans="1:7" x14ac:dyDescent="0.25">
      <c r="A7462" t="s">
        <v>0</v>
      </c>
      <c r="B7462" t="s">
        <v>2141</v>
      </c>
      <c r="C7462">
        <v>7803451</v>
      </c>
      <c r="D7462" s="2">
        <v>2958465</v>
      </c>
      <c r="E7462" s="2">
        <v>44713</v>
      </c>
      <c r="F7462" s="28">
        <v>245</v>
      </c>
      <c r="G7462" t="s">
        <v>19</v>
      </c>
    </row>
    <row r="7463" spans="1:7" x14ac:dyDescent="0.25">
      <c r="A7463" t="s">
        <v>0</v>
      </c>
      <c r="B7463" t="s">
        <v>2141</v>
      </c>
      <c r="C7463">
        <v>7804000</v>
      </c>
      <c r="D7463" s="2">
        <v>2958465</v>
      </c>
      <c r="E7463" s="2">
        <v>44713</v>
      </c>
      <c r="F7463" s="28">
        <v>376</v>
      </c>
      <c r="G7463" t="s">
        <v>19</v>
      </c>
    </row>
    <row r="7464" spans="1:7" x14ac:dyDescent="0.25">
      <c r="A7464" t="s">
        <v>0</v>
      </c>
      <c r="B7464" t="s">
        <v>2141</v>
      </c>
      <c r="C7464">
        <v>7804450</v>
      </c>
      <c r="D7464" s="2">
        <v>2958465</v>
      </c>
      <c r="E7464" s="2">
        <v>44713</v>
      </c>
      <c r="F7464" s="28">
        <v>380</v>
      </c>
      <c r="G7464" t="s">
        <v>19</v>
      </c>
    </row>
    <row r="7465" spans="1:7" x14ac:dyDescent="0.25">
      <c r="A7465" t="s">
        <v>0</v>
      </c>
      <c r="B7465" t="s">
        <v>2141</v>
      </c>
      <c r="C7465">
        <v>7804451</v>
      </c>
      <c r="D7465" s="2">
        <v>2958465</v>
      </c>
      <c r="E7465" s="2">
        <v>44713</v>
      </c>
      <c r="F7465" s="28">
        <v>380</v>
      </c>
      <c r="G7465" t="s">
        <v>19</v>
      </c>
    </row>
    <row r="7466" spans="1:7" x14ac:dyDescent="0.25">
      <c r="A7466" t="s">
        <v>0</v>
      </c>
      <c r="B7466" t="s">
        <v>2141</v>
      </c>
      <c r="C7466">
        <v>7805000</v>
      </c>
      <c r="D7466" s="2">
        <v>2958465</v>
      </c>
      <c r="E7466" s="2">
        <v>44713</v>
      </c>
      <c r="F7466" s="28">
        <v>236</v>
      </c>
      <c r="G7466" t="s">
        <v>19</v>
      </c>
    </row>
    <row r="7467" spans="1:7" x14ac:dyDescent="0.25">
      <c r="A7467" t="s">
        <v>0</v>
      </c>
      <c r="B7467" t="s">
        <v>2141</v>
      </c>
      <c r="C7467">
        <v>7805450</v>
      </c>
      <c r="D7467" s="2">
        <v>2958465</v>
      </c>
      <c r="E7467" s="2">
        <v>44713</v>
      </c>
      <c r="F7467" s="28">
        <v>240</v>
      </c>
      <c r="G7467" t="s">
        <v>19</v>
      </c>
    </row>
    <row r="7468" spans="1:7" x14ac:dyDescent="0.25">
      <c r="A7468" t="s">
        <v>0</v>
      </c>
      <c r="B7468" t="s">
        <v>2141</v>
      </c>
      <c r="C7468">
        <v>7805451</v>
      </c>
      <c r="D7468" s="2">
        <v>2958465</v>
      </c>
      <c r="E7468" s="2">
        <v>44713</v>
      </c>
      <c r="F7468" s="28">
        <v>240</v>
      </c>
      <c r="G7468" t="s">
        <v>19</v>
      </c>
    </row>
    <row r="7469" spans="1:7" x14ac:dyDescent="0.25">
      <c r="A7469" t="s">
        <v>0</v>
      </c>
      <c r="B7469" t="s">
        <v>2141</v>
      </c>
      <c r="C7469">
        <v>7806000</v>
      </c>
      <c r="D7469" s="2">
        <v>2958465</v>
      </c>
      <c r="E7469" s="2">
        <v>44713</v>
      </c>
      <c r="F7469" s="28">
        <v>391</v>
      </c>
      <c r="G7469" t="s">
        <v>19</v>
      </c>
    </row>
    <row r="7470" spans="1:7" x14ac:dyDescent="0.25">
      <c r="A7470" t="s">
        <v>0</v>
      </c>
      <c r="B7470" t="s">
        <v>2141</v>
      </c>
      <c r="C7470">
        <v>7806450</v>
      </c>
      <c r="D7470" s="2">
        <v>2958465</v>
      </c>
      <c r="E7470" s="2">
        <v>44713</v>
      </c>
      <c r="F7470" s="28">
        <v>395</v>
      </c>
      <c r="G7470" t="s">
        <v>19</v>
      </c>
    </row>
    <row r="7471" spans="1:7" x14ac:dyDescent="0.25">
      <c r="A7471" t="s">
        <v>0</v>
      </c>
      <c r="B7471" t="s">
        <v>2141</v>
      </c>
      <c r="C7471">
        <v>7806451</v>
      </c>
      <c r="D7471" s="2">
        <v>2958465</v>
      </c>
      <c r="E7471" s="2">
        <v>44713</v>
      </c>
      <c r="F7471" s="28">
        <v>395</v>
      </c>
      <c r="G7471" t="s">
        <v>19</v>
      </c>
    </row>
    <row r="7472" spans="1:7" x14ac:dyDescent="0.25">
      <c r="A7472" t="s">
        <v>0</v>
      </c>
      <c r="B7472" t="s">
        <v>2141</v>
      </c>
      <c r="C7472">
        <v>7808000</v>
      </c>
      <c r="D7472" s="2">
        <v>2958465</v>
      </c>
      <c r="E7472" s="2">
        <v>45207</v>
      </c>
      <c r="F7472" s="28">
        <v>176</v>
      </c>
      <c r="G7472" t="s">
        <v>19</v>
      </c>
    </row>
    <row r="7473" spans="1:7" x14ac:dyDescent="0.25">
      <c r="A7473" t="s">
        <v>0</v>
      </c>
      <c r="B7473" t="s">
        <v>2141</v>
      </c>
      <c r="C7473">
        <v>7808450</v>
      </c>
      <c r="D7473" s="2">
        <v>2958465</v>
      </c>
      <c r="E7473" s="2">
        <v>45207</v>
      </c>
      <c r="F7473" s="28">
        <v>180</v>
      </c>
      <c r="G7473" t="s">
        <v>19</v>
      </c>
    </row>
    <row r="7474" spans="1:7" x14ac:dyDescent="0.25">
      <c r="A7474" t="s">
        <v>0</v>
      </c>
      <c r="B7474" t="s">
        <v>2141</v>
      </c>
      <c r="C7474">
        <v>7808451</v>
      </c>
      <c r="D7474" s="2">
        <v>2958465</v>
      </c>
      <c r="E7474" s="2">
        <v>45207</v>
      </c>
      <c r="F7474" s="28">
        <v>180</v>
      </c>
      <c r="G7474" t="s">
        <v>19</v>
      </c>
    </row>
    <row r="7475" spans="1:7" x14ac:dyDescent="0.25">
      <c r="A7475" t="s">
        <v>0</v>
      </c>
      <c r="B7475" t="s">
        <v>2141</v>
      </c>
      <c r="C7475">
        <v>7809000</v>
      </c>
      <c r="D7475" s="2">
        <v>2958465</v>
      </c>
      <c r="E7475" s="2">
        <v>44713</v>
      </c>
      <c r="F7475" s="28">
        <v>351</v>
      </c>
      <c r="G7475" t="s">
        <v>19</v>
      </c>
    </row>
    <row r="7476" spans="1:7" x14ac:dyDescent="0.25">
      <c r="A7476" t="s">
        <v>0</v>
      </c>
      <c r="B7476" t="s">
        <v>2141</v>
      </c>
      <c r="C7476">
        <v>7809450</v>
      </c>
      <c r="D7476" s="2">
        <v>2958465</v>
      </c>
      <c r="E7476" s="2">
        <v>44713</v>
      </c>
      <c r="F7476" s="28">
        <v>355</v>
      </c>
      <c r="G7476" t="s">
        <v>19</v>
      </c>
    </row>
    <row r="7477" spans="1:7" x14ac:dyDescent="0.25">
      <c r="A7477" t="s">
        <v>0</v>
      </c>
      <c r="B7477" t="s">
        <v>2141</v>
      </c>
      <c r="C7477">
        <v>7809451</v>
      </c>
      <c r="D7477" s="2">
        <v>2958465</v>
      </c>
      <c r="E7477" s="2">
        <v>44713</v>
      </c>
      <c r="F7477" s="28">
        <v>355</v>
      </c>
      <c r="G7477" t="s">
        <v>19</v>
      </c>
    </row>
    <row r="7478" spans="1:7" x14ac:dyDescent="0.25">
      <c r="A7478" t="s">
        <v>0</v>
      </c>
      <c r="B7478" t="s">
        <v>2141</v>
      </c>
      <c r="C7478">
        <v>7810000</v>
      </c>
      <c r="D7478" s="2">
        <v>2958465</v>
      </c>
      <c r="E7478" s="2">
        <v>45207</v>
      </c>
      <c r="F7478" s="28">
        <v>426</v>
      </c>
      <c r="G7478" t="s">
        <v>19</v>
      </c>
    </row>
    <row r="7479" spans="1:7" x14ac:dyDescent="0.25">
      <c r="A7479" t="s">
        <v>0</v>
      </c>
      <c r="B7479" t="s">
        <v>2141</v>
      </c>
      <c r="C7479">
        <v>7810450</v>
      </c>
      <c r="D7479" s="2">
        <v>2958465</v>
      </c>
      <c r="E7479" s="2">
        <v>45207</v>
      </c>
      <c r="F7479" s="28">
        <v>430</v>
      </c>
      <c r="G7479" t="s">
        <v>19</v>
      </c>
    </row>
    <row r="7480" spans="1:7" x14ac:dyDescent="0.25">
      <c r="A7480" t="s">
        <v>0</v>
      </c>
      <c r="B7480" t="s">
        <v>2141</v>
      </c>
      <c r="C7480">
        <v>7810451</v>
      </c>
      <c r="D7480" s="2">
        <v>2958465</v>
      </c>
      <c r="E7480" s="2">
        <v>45207</v>
      </c>
      <c r="F7480" s="28">
        <v>430</v>
      </c>
      <c r="G7480" t="s">
        <v>19</v>
      </c>
    </row>
    <row r="7481" spans="1:7" x14ac:dyDescent="0.25">
      <c r="A7481" t="s">
        <v>0</v>
      </c>
      <c r="B7481" t="s">
        <v>2141</v>
      </c>
      <c r="C7481">
        <v>7811000</v>
      </c>
      <c r="D7481" s="2">
        <v>2958465</v>
      </c>
      <c r="E7481" s="2">
        <v>45207</v>
      </c>
      <c r="F7481" s="28">
        <v>456</v>
      </c>
      <c r="G7481" t="s">
        <v>19</v>
      </c>
    </row>
    <row r="7482" spans="1:7" x14ac:dyDescent="0.25">
      <c r="A7482" t="s">
        <v>0</v>
      </c>
      <c r="B7482" t="s">
        <v>2141</v>
      </c>
      <c r="C7482">
        <v>7811450</v>
      </c>
      <c r="D7482" s="2">
        <v>2958465</v>
      </c>
      <c r="E7482" s="2">
        <v>45207</v>
      </c>
      <c r="F7482" s="28">
        <v>460</v>
      </c>
      <c r="G7482" t="s">
        <v>19</v>
      </c>
    </row>
    <row r="7483" spans="1:7" x14ac:dyDescent="0.25">
      <c r="A7483" t="s">
        <v>0</v>
      </c>
      <c r="B7483" t="s">
        <v>2141</v>
      </c>
      <c r="C7483">
        <v>7811451</v>
      </c>
      <c r="D7483" s="2">
        <v>2958465</v>
      </c>
      <c r="E7483" s="2">
        <v>45207</v>
      </c>
      <c r="F7483" s="28">
        <v>460</v>
      </c>
      <c r="G7483" t="s">
        <v>19</v>
      </c>
    </row>
    <row r="7484" spans="1:7" x14ac:dyDescent="0.25">
      <c r="A7484" t="s">
        <v>0</v>
      </c>
      <c r="B7484" t="s">
        <v>2141</v>
      </c>
      <c r="C7484">
        <v>7812000</v>
      </c>
      <c r="D7484" s="2">
        <v>2958465</v>
      </c>
      <c r="E7484" s="2">
        <v>44713</v>
      </c>
      <c r="F7484" s="28">
        <v>461</v>
      </c>
      <c r="G7484" t="s">
        <v>19</v>
      </c>
    </row>
    <row r="7485" spans="1:7" x14ac:dyDescent="0.25">
      <c r="A7485" t="s">
        <v>0</v>
      </c>
      <c r="B7485" t="s">
        <v>2141</v>
      </c>
      <c r="C7485">
        <v>7812341</v>
      </c>
      <c r="D7485" s="2">
        <v>2958465</v>
      </c>
      <c r="E7485" s="2">
        <v>44713</v>
      </c>
      <c r="F7485" s="28">
        <v>7120.75</v>
      </c>
      <c r="G7485" t="s">
        <v>3</v>
      </c>
    </row>
    <row r="7486" spans="1:7" x14ac:dyDescent="0.25">
      <c r="A7486" t="s">
        <v>0</v>
      </c>
      <c r="B7486" t="s">
        <v>2141</v>
      </c>
      <c r="C7486">
        <v>7812450</v>
      </c>
      <c r="D7486" s="2">
        <v>2958465</v>
      </c>
      <c r="E7486" s="2">
        <v>44713</v>
      </c>
      <c r="F7486" s="28">
        <v>465</v>
      </c>
      <c r="G7486" t="s">
        <v>19</v>
      </c>
    </row>
    <row r="7487" spans="1:7" x14ac:dyDescent="0.25">
      <c r="A7487" t="s">
        <v>0</v>
      </c>
      <c r="B7487" t="s">
        <v>2141</v>
      </c>
      <c r="C7487">
        <v>7812451</v>
      </c>
      <c r="D7487" s="2">
        <v>2958465</v>
      </c>
      <c r="E7487" s="2">
        <v>44713</v>
      </c>
      <c r="F7487" s="28">
        <v>465</v>
      </c>
      <c r="G7487" t="s">
        <v>19</v>
      </c>
    </row>
    <row r="7488" spans="1:7" x14ac:dyDescent="0.25">
      <c r="A7488" t="s">
        <v>0</v>
      </c>
      <c r="B7488" t="s">
        <v>2141</v>
      </c>
      <c r="C7488">
        <v>7812841</v>
      </c>
      <c r="D7488" s="2">
        <v>2958465</v>
      </c>
      <c r="E7488" s="2">
        <v>43344</v>
      </c>
      <c r="F7488" s="28">
        <v>5055.05</v>
      </c>
      <c r="G7488" t="s">
        <v>3</v>
      </c>
    </row>
    <row r="7489" spans="1:7" x14ac:dyDescent="0.25">
      <c r="A7489" t="s">
        <v>0</v>
      </c>
      <c r="B7489" t="s">
        <v>2141</v>
      </c>
      <c r="C7489">
        <v>7813000</v>
      </c>
      <c r="D7489" s="2">
        <v>2958465</v>
      </c>
      <c r="E7489" s="2">
        <v>43344</v>
      </c>
      <c r="F7489" s="28">
        <v>175</v>
      </c>
      <c r="G7489" t="s">
        <v>19</v>
      </c>
    </row>
    <row r="7490" spans="1:7" x14ac:dyDescent="0.25">
      <c r="A7490" t="s">
        <v>0</v>
      </c>
      <c r="B7490" t="s">
        <v>2141</v>
      </c>
      <c r="C7490">
        <v>7813301</v>
      </c>
      <c r="D7490" s="2">
        <v>2958465</v>
      </c>
      <c r="E7490" s="2">
        <v>42929</v>
      </c>
      <c r="F7490" s="28">
        <v>109.2</v>
      </c>
      <c r="G7490" t="s">
        <v>2</v>
      </c>
    </row>
    <row r="7491" spans="1:7" x14ac:dyDescent="0.25">
      <c r="A7491" t="s">
        <v>0</v>
      </c>
      <c r="B7491" t="s">
        <v>2141</v>
      </c>
      <c r="C7491">
        <v>7813303</v>
      </c>
      <c r="D7491" s="2">
        <v>2958465</v>
      </c>
      <c r="E7491" s="2">
        <v>42929</v>
      </c>
      <c r="F7491" s="28">
        <v>109.2</v>
      </c>
      <c r="G7491" t="s">
        <v>2</v>
      </c>
    </row>
    <row r="7492" spans="1:7" x14ac:dyDescent="0.25">
      <c r="A7492" t="s">
        <v>0</v>
      </c>
      <c r="B7492" t="s">
        <v>2141</v>
      </c>
      <c r="C7492">
        <v>7813311</v>
      </c>
      <c r="D7492" s="2">
        <v>2958465</v>
      </c>
      <c r="E7492" s="2">
        <v>42929</v>
      </c>
      <c r="F7492" s="28">
        <v>211.9</v>
      </c>
      <c r="G7492" t="s">
        <v>2</v>
      </c>
    </row>
    <row r="7493" spans="1:7" x14ac:dyDescent="0.25">
      <c r="A7493" t="s">
        <v>0</v>
      </c>
      <c r="B7493" t="s">
        <v>2141</v>
      </c>
      <c r="C7493">
        <v>7813313</v>
      </c>
      <c r="D7493" s="2">
        <v>2958465</v>
      </c>
      <c r="E7493" s="2">
        <v>42929</v>
      </c>
      <c r="F7493" s="28">
        <v>211.9</v>
      </c>
      <c r="G7493" t="s">
        <v>2</v>
      </c>
    </row>
    <row r="7494" spans="1:7" x14ac:dyDescent="0.25">
      <c r="A7494" t="s">
        <v>0</v>
      </c>
      <c r="B7494" t="s">
        <v>2141</v>
      </c>
      <c r="C7494">
        <v>7813336</v>
      </c>
      <c r="D7494" s="2">
        <v>2958465</v>
      </c>
      <c r="E7494" s="2">
        <v>42929</v>
      </c>
      <c r="F7494" s="28">
        <v>625.95000000000005</v>
      </c>
      <c r="G7494" t="s">
        <v>2</v>
      </c>
    </row>
    <row r="7495" spans="1:7" x14ac:dyDescent="0.25">
      <c r="A7495" t="s">
        <v>0</v>
      </c>
      <c r="B7495" t="s">
        <v>2141</v>
      </c>
      <c r="C7495">
        <v>7813337</v>
      </c>
      <c r="D7495" s="2">
        <v>2958465</v>
      </c>
      <c r="E7495" s="2">
        <v>42929</v>
      </c>
      <c r="F7495" s="28">
        <v>625.95000000000005</v>
      </c>
      <c r="G7495" t="s">
        <v>2</v>
      </c>
    </row>
    <row r="7496" spans="1:7" x14ac:dyDescent="0.25">
      <c r="A7496" t="s">
        <v>0</v>
      </c>
      <c r="B7496" t="s">
        <v>2141</v>
      </c>
      <c r="C7496">
        <v>7813339</v>
      </c>
      <c r="D7496" s="2">
        <v>2958465</v>
      </c>
      <c r="E7496" s="2">
        <v>42929</v>
      </c>
      <c r="F7496" s="28">
        <v>1028.3</v>
      </c>
      <c r="G7496" t="s">
        <v>3</v>
      </c>
    </row>
    <row r="7497" spans="1:7" x14ac:dyDescent="0.25">
      <c r="A7497" t="s">
        <v>0</v>
      </c>
      <c r="B7497" t="s">
        <v>2141</v>
      </c>
      <c r="C7497">
        <v>7813341</v>
      </c>
      <c r="D7497" s="2">
        <v>2958465</v>
      </c>
      <c r="E7497" s="2">
        <v>42929</v>
      </c>
      <c r="F7497" s="28">
        <v>4030</v>
      </c>
      <c r="G7497" t="s">
        <v>3</v>
      </c>
    </row>
    <row r="7498" spans="1:7" x14ac:dyDescent="0.25">
      <c r="A7498" t="s">
        <v>0</v>
      </c>
      <c r="B7498" t="s">
        <v>2141</v>
      </c>
      <c r="C7498">
        <v>7813343</v>
      </c>
      <c r="D7498" s="2">
        <v>2958465</v>
      </c>
      <c r="E7498" s="2">
        <v>42929</v>
      </c>
      <c r="F7498" s="28">
        <v>1433.25</v>
      </c>
      <c r="G7498" t="s">
        <v>3</v>
      </c>
    </row>
    <row r="7499" spans="1:7" x14ac:dyDescent="0.25">
      <c r="A7499" t="s">
        <v>0</v>
      </c>
      <c r="B7499" t="s">
        <v>2141</v>
      </c>
      <c r="C7499">
        <v>7813450</v>
      </c>
      <c r="D7499" s="2">
        <v>2958465</v>
      </c>
      <c r="E7499" s="2">
        <v>44305</v>
      </c>
      <c r="F7499" s="28">
        <v>179</v>
      </c>
      <c r="G7499" t="s">
        <v>19</v>
      </c>
    </row>
    <row r="7500" spans="1:7" x14ac:dyDescent="0.25">
      <c r="A7500" t="s">
        <v>0</v>
      </c>
      <c r="B7500" t="s">
        <v>2141</v>
      </c>
      <c r="C7500">
        <v>7813451</v>
      </c>
      <c r="D7500" s="2">
        <v>2958465</v>
      </c>
      <c r="E7500" s="2">
        <v>44305</v>
      </c>
      <c r="F7500" s="28">
        <v>179</v>
      </c>
      <c r="G7500" t="s">
        <v>19</v>
      </c>
    </row>
    <row r="7501" spans="1:7" x14ac:dyDescent="0.25">
      <c r="A7501" t="s">
        <v>0</v>
      </c>
      <c r="B7501" t="s">
        <v>2141</v>
      </c>
      <c r="C7501">
        <v>7813801</v>
      </c>
      <c r="D7501" s="2">
        <v>2958465</v>
      </c>
      <c r="E7501" s="2">
        <v>42929</v>
      </c>
      <c r="F7501" s="28">
        <v>128.05000000000001</v>
      </c>
      <c r="G7501" t="s">
        <v>2</v>
      </c>
    </row>
    <row r="7502" spans="1:7" x14ac:dyDescent="0.25">
      <c r="A7502" t="s">
        <v>0</v>
      </c>
      <c r="B7502" t="s">
        <v>2141</v>
      </c>
      <c r="C7502">
        <v>7813803</v>
      </c>
      <c r="D7502" s="2">
        <v>2958465</v>
      </c>
      <c r="E7502" s="2">
        <v>42929</v>
      </c>
      <c r="F7502" s="28">
        <v>128.05000000000001</v>
      </c>
      <c r="G7502" t="s">
        <v>2</v>
      </c>
    </row>
    <row r="7503" spans="1:7" x14ac:dyDescent="0.25">
      <c r="A7503" t="s">
        <v>0</v>
      </c>
      <c r="B7503" t="s">
        <v>2141</v>
      </c>
      <c r="C7503">
        <v>7813811</v>
      </c>
      <c r="D7503" s="2">
        <v>2958465</v>
      </c>
      <c r="E7503" s="2">
        <v>42929</v>
      </c>
      <c r="F7503" s="28">
        <v>249.6</v>
      </c>
      <c r="G7503" t="s">
        <v>2</v>
      </c>
    </row>
    <row r="7504" spans="1:7" x14ac:dyDescent="0.25">
      <c r="A7504" t="s">
        <v>0</v>
      </c>
      <c r="B7504" t="s">
        <v>2141</v>
      </c>
      <c r="C7504">
        <v>7813813</v>
      </c>
      <c r="D7504" s="2">
        <v>2958465</v>
      </c>
      <c r="E7504" s="2">
        <v>42929</v>
      </c>
      <c r="F7504" s="28">
        <v>249.6</v>
      </c>
      <c r="G7504" t="s">
        <v>2</v>
      </c>
    </row>
    <row r="7505" spans="1:7" x14ac:dyDescent="0.25">
      <c r="A7505" t="s">
        <v>0</v>
      </c>
      <c r="B7505" t="s">
        <v>2141</v>
      </c>
      <c r="C7505">
        <v>7813836</v>
      </c>
      <c r="D7505" s="2">
        <v>2958465</v>
      </c>
      <c r="E7505" s="2">
        <v>42929</v>
      </c>
      <c r="F7505" s="28">
        <v>737.1</v>
      </c>
      <c r="G7505" t="s">
        <v>2</v>
      </c>
    </row>
    <row r="7506" spans="1:7" x14ac:dyDescent="0.25">
      <c r="A7506" t="s">
        <v>0</v>
      </c>
      <c r="B7506" t="s">
        <v>2141</v>
      </c>
      <c r="C7506">
        <v>7813837</v>
      </c>
      <c r="D7506" s="2">
        <v>2958465</v>
      </c>
      <c r="E7506" s="2">
        <v>42929</v>
      </c>
      <c r="F7506" s="28">
        <v>737.1</v>
      </c>
      <c r="G7506" t="s">
        <v>2</v>
      </c>
    </row>
    <row r="7507" spans="1:7" x14ac:dyDescent="0.25">
      <c r="A7507" t="s">
        <v>0</v>
      </c>
      <c r="B7507" t="s">
        <v>2141</v>
      </c>
      <c r="C7507">
        <v>7813839</v>
      </c>
      <c r="D7507" s="2">
        <v>2958465</v>
      </c>
      <c r="E7507" s="2">
        <v>42929</v>
      </c>
      <c r="F7507" s="28">
        <v>1225.25</v>
      </c>
      <c r="G7507" t="s">
        <v>3</v>
      </c>
    </row>
    <row r="7508" spans="1:7" x14ac:dyDescent="0.25">
      <c r="A7508" t="s">
        <v>0</v>
      </c>
      <c r="B7508" t="s">
        <v>2141</v>
      </c>
      <c r="C7508">
        <v>7813841</v>
      </c>
      <c r="D7508" s="2">
        <v>2958465</v>
      </c>
      <c r="E7508" s="2">
        <v>42929</v>
      </c>
      <c r="F7508" s="28">
        <v>4559.1000000000004</v>
      </c>
      <c r="G7508" t="s">
        <v>3</v>
      </c>
    </row>
    <row r="7509" spans="1:7" x14ac:dyDescent="0.25">
      <c r="A7509" t="s">
        <v>0</v>
      </c>
      <c r="B7509" t="s">
        <v>2141</v>
      </c>
      <c r="C7509">
        <v>7813843</v>
      </c>
      <c r="D7509" s="2">
        <v>2958465</v>
      </c>
      <c r="E7509" s="2">
        <v>42929</v>
      </c>
      <c r="F7509" s="28">
        <v>1667.9</v>
      </c>
      <c r="G7509" t="s">
        <v>3</v>
      </c>
    </row>
    <row r="7510" spans="1:7" x14ac:dyDescent="0.25">
      <c r="A7510" t="s">
        <v>0</v>
      </c>
      <c r="B7510" t="s">
        <v>2141</v>
      </c>
      <c r="C7510">
        <v>7815000</v>
      </c>
      <c r="D7510" s="2">
        <v>2958465</v>
      </c>
      <c r="E7510" s="2">
        <v>44305</v>
      </c>
      <c r="F7510" s="28">
        <v>436</v>
      </c>
      <c r="G7510" t="s">
        <v>19</v>
      </c>
    </row>
    <row r="7511" spans="1:7" x14ac:dyDescent="0.25">
      <c r="A7511" t="s">
        <v>0</v>
      </c>
      <c r="B7511" t="s">
        <v>2141</v>
      </c>
      <c r="C7511">
        <v>7815450</v>
      </c>
      <c r="D7511" s="2">
        <v>2958465</v>
      </c>
      <c r="E7511" s="2">
        <v>44305</v>
      </c>
      <c r="F7511" s="28">
        <v>440</v>
      </c>
      <c r="G7511" t="s">
        <v>19</v>
      </c>
    </row>
    <row r="7512" spans="1:7" x14ac:dyDescent="0.25">
      <c r="A7512" t="s">
        <v>0</v>
      </c>
      <c r="B7512" t="s">
        <v>2141</v>
      </c>
      <c r="C7512">
        <v>7815451</v>
      </c>
      <c r="D7512" s="2">
        <v>2958465</v>
      </c>
      <c r="E7512" s="2">
        <v>44305</v>
      </c>
      <c r="F7512" s="28">
        <v>440</v>
      </c>
      <c r="G7512" t="s">
        <v>19</v>
      </c>
    </row>
    <row r="7513" spans="1:7" x14ac:dyDescent="0.25">
      <c r="A7513" t="s">
        <v>0</v>
      </c>
      <c r="B7513" t="s">
        <v>2141</v>
      </c>
      <c r="C7513">
        <v>7818000</v>
      </c>
      <c r="D7513" s="2">
        <v>2958465</v>
      </c>
      <c r="E7513" s="2">
        <v>45207</v>
      </c>
      <c r="F7513" s="28">
        <v>376</v>
      </c>
      <c r="G7513" t="s">
        <v>19</v>
      </c>
    </row>
    <row r="7514" spans="1:7" x14ac:dyDescent="0.25">
      <c r="A7514" t="s">
        <v>0</v>
      </c>
      <c r="B7514" t="s">
        <v>2141</v>
      </c>
      <c r="C7514">
        <v>7818450</v>
      </c>
      <c r="D7514" s="2">
        <v>2958465</v>
      </c>
      <c r="E7514" s="2">
        <v>45207</v>
      </c>
      <c r="F7514" s="28">
        <v>380</v>
      </c>
      <c r="G7514" t="s">
        <v>19</v>
      </c>
    </row>
    <row r="7515" spans="1:7" x14ac:dyDescent="0.25">
      <c r="A7515" t="s">
        <v>0</v>
      </c>
      <c r="B7515" t="s">
        <v>2141</v>
      </c>
      <c r="C7515">
        <v>7818451</v>
      </c>
      <c r="D7515" s="2">
        <v>2958465</v>
      </c>
      <c r="E7515" s="2">
        <v>45207</v>
      </c>
      <c r="F7515" s="28">
        <v>380</v>
      </c>
      <c r="G7515" t="s">
        <v>19</v>
      </c>
    </row>
    <row r="7516" spans="1:7" x14ac:dyDescent="0.25">
      <c r="A7516" t="s">
        <v>0</v>
      </c>
      <c r="B7516" t="s">
        <v>2141</v>
      </c>
      <c r="C7516">
        <v>7820341</v>
      </c>
      <c r="D7516" s="2">
        <v>2958465</v>
      </c>
      <c r="E7516" s="2">
        <v>41071</v>
      </c>
      <c r="F7516" s="28">
        <v>3562</v>
      </c>
      <c r="G7516" t="s">
        <v>3</v>
      </c>
    </row>
    <row r="7517" spans="1:7" x14ac:dyDescent="0.25">
      <c r="A7517" t="s">
        <v>0</v>
      </c>
      <c r="B7517" t="s">
        <v>2141</v>
      </c>
      <c r="C7517">
        <v>7820841</v>
      </c>
      <c r="D7517" s="2">
        <v>2958465</v>
      </c>
      <c r="E7517" s="2">
        <v>41071</v>
      </c>
      <c r="F7517" s="28">
        <v>3302</v>
      </c>
      <c r="G7517" t="s">
        <v>3</v>
      </c>
    </row>
    <row r="7518" spans="1:7" x14ac:dyDescent="0.25">
      <c r="A7518" t="s">
        <v>0</v>
      </c>
      <c r="B7518" t="s">
        <v>2141</v>
      </c>
      <c r="C7518">
        <v>7822000</v>
      </c>
      <c r="D7518" s="2">
        <v>2958465</v>
      </c>
      <c r="E7518" s="2">
        <v>44713</v>
      </c>
      <c r="F7518" s="28">
        <v>381</v>
      </c>
      <c r="G7518" t="s">
        <v>19</v>
      </c>
    </row>
    <row r="7519" spans="1:7" x14ac:dyDescent="0.25">
      <c r="A7519" t="s">
        <v>0</v>
      </c>
      <c r="B7519" t="s">
        <v>2141</v>
      </c>
      <c r="C7519">
        <v>7822450</v>
      </c>
      <c r="D7519" s="2">
        <v>2958465</v>
      </c>
      <c r="E7519" s="2">
        <v>44713</v>
      </c>
      <c r="F7519" s="28">
        <v>385</v>
      </c>
      <c r="G7519" t="s">
        <v>19</v>
      </c>
    </row>
    <row r="7520" spans="1:7" x14ac:dyDescent="0.25">
      <c r="A7520" t="s">
        <v>0</v>
      </c>
      <c r="B7520" t="s">
        <v>2141</v>
      </c>
      <c r="C7520">
        <v>7822451</v>
      </c>
      <c r="D7520" s="2">
        <v>2958465</v>
      </c>
      <c r="E7520" s="2">
        <v>44713</v>
      </c>
      <c r="F7520" s="28">
        <v>385</v>
      </c>
      <c r="G7520" t="s">
        <v>19</v>
      </c>
    </row>
    <row r="7521" spans="1:7" x14ac:dyDescent="0.25">
      <c r="A7521" t="s">
        <v>0</v>
      </c>
      <c r="B7521" t="s">
        <v>2141</v>
      </c>
      <c r="C7521">
        <v>7823000</v>
      </c>
      <c r="D7521" s="2">
        <v>2958465</v>
      </c>
      <c r="E7521" s="2">
        <v>44713</v>
      </c>
      <c r="F7521" s="28">
        <v>356</v>
      </c>
      <c r="G7521" t="s">
        <v>19</v>
      </c>
    </row>
    <row r="7522" spans="1:7" x14ac:dyDescent="0.25">
      <c r="A7522" t="s">
        <v>0</v>
      </c>
      <c r="B7522" t="s">
        <v>2141</v>
      </c>
      <c r="C7522">
        <v>7823450</v>
      </c>
      <c r="D7522" s="2">
        <v>2958465</v>
      </c>
      <c r="E7522" s="2">
        <v>44713</v>
      </c>
      <c r="F7522" s="28">
        <v>360</v>
      </c>
      <c r="G7522" t="s">
        <v>19</v>
      </c>
    </row>
    <row r="7523" spans="1:7" x14ac:dyDescent="0.25">
      <c r="A7523" t="s">
        <v>0</v>
      </c>
      <c r="B7523" t="s">
        <v>2141</v>
      </c>
      <c r="C7523">
        <v>7823451</v>
      </c>
      <c r="D7523" s="2">
        <v>2958465</v>
      </c>
      <c r="E7523" s="2">
        <v>44713</v>
      </c>
      <c r="F7523" s="28">
        <v>360</v>
      </c>
      <c r="G7523" t="s">
        <v>19</v>
      </c>
    </row>
    <row r="7524" spans="1:7" x14ac:dyDescent="0.25">
      <c r="A7524" t="s">
        <v>0</v>
      </c>
      <c r="B7524" t="s">
        <v>2141</v>
      </c>
      <c r="C7524">
        <v>7824000</v>
      </c>
      <c r="D7524" s="2">
        <v>2958465</v>
      </c>
      <c r="E7524" s="2">
        <v>44713</v>
      </c>
      <c r="F7524" s="28">
        <v>343</v>
      </c>
      <c r="G7524" t="s">
        <v>19</v>
      </c>
    </row>
    <row r="7525" spans="1:7" x14ac:dyDescent="0.25">
      <c r="A7525" t="s">
        <v>0</v>
      </c>
      <c r="B7525" t="s">
        <v>2141</v>
      </c>
      <c r="C7525">
        <v>7824341</v>
      </c>
      <c r="D7525" s="2">
        <v>2958465</v>
      </c>
      <c r="E7525" s="2">
        <v>44713</v>
      </c>
      <c r="F7525" s="28">
        <v>5442.45</v>
      </c>
      <c r="G7525" t="s">
        <v>3</v>
      </c>
    </row>
    <row r="7526" spans="1:7" x14ac:dyDescent="0.25">
      <c r="A7526" t="s">
        <v>0</v>
      </c>
      <c r="B7526" t="s">
        <v>2141</v>
      </c>
      <c r="C7526">
        <v>7824450</v>
      </c>
      <c r="D7526" s="2">
        <v>2958465</v>
      </c>
      <c r="E7526" s="2">
        <v>44713</v>
      </c>
      <c r="F7526" s="28">
        <v>347</v>
      </c>
      <c r="G7526" t="s">
        <v>19</v>
      </c>
    </row>
    <row r="7527" spans="1:7" x14ac:dyDescent="0.25">
      <c r="A7527" t="s">
        <v>0</v>
      </c>
      <c r="B7527" t="s">
        <v>2141</v>
      </c>
      <c r="C7527">
        <v>7824451</v>
      </c>
      <c r="D7527" s="2">
        <v>2958465</v>
      </c>
      <c r="E7527" s="2">
        <v>44713</v>
      </c>
      <c r="F7527" s="28">
        <v>347</v>
      </c>
      <c r="G7527" t="s">
        <v>19</v>
      </c>
    </row>
    <row r="7528" spans="1:7" x14ac:dyDescent="0.25">
      <c r="A7528" t="s">
        <v>0</v>
      </c>
      <c r="B7528" t="s">
        <v>2141</v>
      </c>
      <c r="C7528">
        <v>7824841</v>
      </c>
      <c r="D7528" s="2">
        <v>2958465</v>
      </c>
      <c r="E7528" s="2">
        <v>43344</v>
      </c>
      <c r="F7528" s="28">
        <v>4169.1000000000004</v>
      </c>
      <c r="G7528" t="s">
        <v>3</v>
      </c>
    </row>
    <row r="7529" spans="1:7" x14ac:dyDescent="0.25">
      <c r="A7529" t="s">
        <v>0</v>
      </c>
      <c r="B7529" t="s">
        <v>2141</v>
      </c>
      <c r="C7529">
        <v>7826000</v>
      </c>
      <c r="D7529" s="2">
        <v>2958465</v>
      </c>
      <c r="E7529" s="2">
        <v>44713</v>
      </c>
      <c r="F7529" s="28">
        <v>331</v>
      </c>
      <c r="G7529" t="s">
        <v>19</v>
      </c>
    </row>
    <row r="7530" spans="1:7" x14ac:dyDescent="0.25">
      <c r="A7530" t="s">
        <v>0</v>
      </c>
      <c r="B7530" t="s">
        <v>2141</v>
      </c>
      <c r="C7530">
        <v>7826450</v>
      </c>
      <c r="D7530" s="2">
        <v>2958465</v>
      </c>
      <c r="E7530" s="2">
        <v>44713</v>
      </c>
      <c r="F7530" s="28">
        <v>335</v>
      </c>
      <c r="G7530" t="s">
        <v>19</v>
      </c>
    </row>
    <row r="7531" spans="1:7" x14ac:dyDescent="0.25">
      <c r="A7531" t="s">
        <v>0</v>
      </c>
      <c r="B7531" t="s">
        <v>2141</v>
      </c>
      <c r="C7531">
        <v>7826451</v>
      </c>
      <c r="D7531" s="2">
        <v>2958465</v>
      </c>
      <c r="E7531" s="2">
        <v>44713</v>
      </c>
      <c r="F7531" s="28">
        <v>335</v>
      </c>
      <c r="G7531" t="s">
        <v>19</v>
      </c>
    </row>
    <row r="7532" spans="1:7" x14ac:dyDescent="0.25">
      <c r="A7532" t="s">
        <v>0</v>
      </c>
      <c r="B7532" t="s">
        <v>2141</v>
      </c>
      <c r="C7532">
        <v>7829000</v>
      </c>
      <c r="D7532" s="2">
        <v>2958465</v>
      </c>
      <c r="E7532" s="2">
        <v>44713</v>
      </c>
      <c r="F7532" s="28">
        <v>316</v>
      </c>
      <c r="G7532" t="s">
        <v>19</v>
      </c>
    </row>
    <row r="7533" spans="1:7" x14ac:dyDescent="0.25">
      <c r="A7533" t="s">
        <v>0</v>
      </c>
      <c r="B7533" t="s">
        <v>2141</v>
      </c>
      <c r="C7533">
        <v>7829450</v>
      </c>
      <c r="D7533" s="2">
        <v>2958465</v>
      </c>
      <c r="E7533" s="2">
        <v>44713</v>
      </c>
      <c r="F7533" s="28">
        <v>320</v>
      </c>
      <c r="G7533" t="s">
        <v>19</v>
      </c>
    </row>
    <row r="7534" spans="1:7" x14ac:dyDescent="0.25">
      <c r="A7534" t="s">
        <v>0</v>
      </c>
      <c r="B7534" t="s">
        <v>2141</v>
      </c>
      <c r="C7534">
        <v>7829451</v>
      </c>
      <c r="D7534" s="2">
        <v>2958465</v>
      </c>
      <c r="E7534" s="2">
        <v>44713</v>
      </c>
      <c r="F7534" s="28">
        <v>320</v>
      </c>
      <c r="G7534" t="s">
        <v>19</v>
      </c>
    </row>
    <row r="7535" spans="1:7" x14ac:dyDescent="0.25">
      <c r="A7535" t="s">
        <v>0</v>
      </c>
      <c r="B7535" t="s">
        <v>2141</v>
      </c>
      <c r="C7535">
        <v>7830000</v>
      </c>
      <c r="D7535" s="2">
        <v>2958465</v>
      </c>
      <c r="E7535" s="2">
        <v>44713</v>
      </c>
      <c r="F7535" s="28">
        <v>361</v>
      </c>
      <c r="G7535" t="s">
        <v>19</v>
      </c>
    </row>
    <row r="7536" spans="1:7" x14ac:dyDescent="0.25">
      <c r="A7536" t="s">
        <v>0</v>
      </c>
      <c r="B7536" t="s">
        <v>2141</v>
      </c>
      <c r="C7536">
        <v>7830450</v>
      </c>
      <c r="D7536" s="2">
        <v>2958465</v>
      </c>
      <c r="E7536" s="2">
        <v>44713</v>
      </c>
      <c r="F7536" s="28">
        <v>365</v>
      </c>
      <c r="G7536" t="s">
        <v>19</v>
      </c>
    </row>
    <row r="7537" spans="1:7" x14ac:dyDescent="0.25">
      <c r="A7537" t="s">
        <v>0</v>
      </c>
      <c r="B7537" t="s">
        <v>2141</v>
      </c>
      <c r="C7537">
        <v>7830451</v>
      </c>
      <c r="D7537" s="2">
        <v>2958465</v>
      </c>
      <c r="E7537" s="2">
        <v>44713</v>
      </c>
      <c r="F7537" s="28">
        <v>365</v>
      </c>
      <c r="G7537" t="s">
        <v>19</v>
      </c>
    </row>
    <row r="7538" spans="1:7" x14ac:dyDescent="0.25">
      <c r="A7538" t="s">
        <v>0</v>
      </c>
      <c r="B7538" t="s">
        <v>2141</v>
      </c>
      <c r="C7538">
        <v>7831000</v>
      </c>
      <c r="D7538" s="2">
        <v>2958465</v>
      </c>
      <c r="E7538" s="2">
        <v>44713</v>
      </c>
      <c r="F7538" s="28">
        <v>1346</v>
      </c>
      <c r="G7538" t="s">
        <v>19</v>
      </c>
    </row>
    <row r="7539" spans="1:7" x14ac:dyDescent="0.25">
      <c r="A7539" t="s">
        <v>0</v>
      </c>
      <c r="B7539" t="s">
        <v>2141</v>
      </c>
      <c r="C7539">
        <v>7831301</v>
      </c>
      <c r="D7539" s="2">
        <v>2958465</v>
      </c>
      <c r="E7539" s="2">
        <v>44713</v>
      </c>
      <c r="F7539" s="28">
        <v>626.6</v>
      </c>
      <c r="G7539" t="s">
        <v>2</v>
      </c>
    </row>
    <row r="7540" spans="1:7" x14ac:dyDescent="0.25">
      <c r="A7540" t="s">
        <v>0</v>
      </c>
      <c r="B7540" t="s">
        <v>2141</v>
      </c>
      <c r="C7540">
        <v>7831303</v>
      </c>
      <c r="D7540" s="2">
        <v>2958465</v>
      </c>
      <c r="E7540" s="2">
        <v>44713</v>
      </c>
      <c r="F7540" s="28">
        <v>626.6</v>
      </c>
      <c r="G7540" t="s">
        <v>2</v>
      </c>
    </row>
    <row r="7541" spans="1:7" x14ac:dyDescent="0.25">
      <c r="A7541" t="s">
        <v>0</v>
      </c>
      <c r="B7541" t="s">
        <v>2141</v>
      </c>
      <c r="C7541">
        <v>7831341</v>
      </c>
      <c r="D7541" s="2">
        <v>2958465</v>
      </c>
      <c r="E7541" s="2">
        <v>44713</v>
      </c>
      <c r="F7541" s="28">
        <v>20815.599999999999</v>
      </c>
      <c r="G7541" t="s">
        <v>3</v>
      </c>
    </row>
    <row r="7542" spans="1:7" x14ac:dyDescent="0.25">
      <c r="A7542" t="s">
        <v>0</v>
      </c>
      <c r="B7542" t="s">
        <v>2141</v>
      </c>
      <c r="C7542">
        <v>7831450</v>
      </c>
      <c r="D7542" s="2">
        <v>2958465</v>
      </c>
      <c r="E7542" s="2">
        <v>44713</v>
      </c>
      <c r="F7542" s="28">
        <v>1350</v>
      </c>
      <c r="G7542" t="s">
        <v>19</v>
      </c>
    </row>
    <row r="7543" spans="1:7" x14ac:dyDescent="0.25">
      <c r="A7543" t="s">
        <v>0</v>
      </c>
      <c r="B7543" t="s">
        <v>2141</v>
      </c>
      <c r="C7543">
        <v>7831451</v>
      </c>
      <c r="D7543" s="2">
        <v>2958465</v>
      </c>
      <c r="E7543" s="2">
        <v>44713</v>
      </c>
      <c r="F7543" s="28">
        <v>1350</v>
      </c>
      <c r="G7543" t="s">
        <v>19</v>
      </c>
    </row>
    <row r="7544" spans="1:7" x14ac:dyDescent="0.25">
      <c r="A7544" t="s">
        <v>0</v>
      </c>
      <c r="B7544" t="s">
        <v>2141</v>
      </c>
      <c r="C7544">
        <v>7831801</v>
      </c>
      <c r="D7544" s="2">
        <v>2958465</v>
      </c>
      <c r="E7544" s="2">
        <v>43122</v>
      </c>
      <c r="F7544" s="28">
        <v>587.6</v>
      </c>
      <c r="G7544" t="s">
        <v>2</v>
      </c>
    </row>
    <row r="7545" spans="1:7" x14ac:dyDescent="0.25">
      <c r="A7545" t="s">
        <v>0</v>
      </c>
      <c r="B7545" t="s">
        <v>2141</v>
      </c>
      <c r="C7545">
        <v>7831803</v>
      </c>
      <c r="D7545" s="2">
        <v>2958465</v>
      </c>
      <c r="E7545" s="2">
        <v>43122</v>
      </c>
      <c r="F7545" s="28">
        <v>587.6</v>
      </c>
      <c r="G7545" t="s">
        <v>2</v>
      </c>
    </row>
    <row r="7546" spans="1:7" x14ac:dyDescent="0.25">
      <c r="A7546" t="s">
        <v>0</v>
      </c>
      <c r="B7546" t="s">
        <v>2141</v>
      </c>
      <c r="C7546">
        <v>7831841</v>
      </c>
      <c r="D7546" s="2">
        <v>2958465</v>
      </c>
      <c r="E7546" s="2">
        <v>43122</v>
      </c>
      <c r="F7546" s="28">
        <v>18876</v>
      </c>
      <c r="G7546" t="s">
        <v>3</v>
      </c>
    </row>
    <row r="7547" spans="1:7" x14ac:dyDescent="0.25">
      <c r="A7547" t="s">
        <v>0</v>
      </c>
      <c r="B7547" t="s">
        <v>2141</v>
      </c>
      <c r="C7547">
        <v>7832000</v>
      </c>
      <c r="D7547" s="2">
        <v>2958465</v>
      </c>
      <c r="E7547" s="2">
        <v>44713</v>
      </c>
      <c r="F7547" s="28">
        <v>1396</v>
      </c>
      <c r="G7547" t="s">
        <v>19</v>
      </c>
    </row>
    <row r="7548" spans="1:7" x14ac:dyDescent="0.25">
      <c r="A7548" t="s">
        <v>0</v>
      </c>
      <c r="B7548" t="s">
        <v>2141</v>
      </c>
      <c r="C7548">
        <v>7832301</v>
      </c>
      <c r="D7548" s="2">
        <v>2958465</v>
      </c>
      <c r="E7548" s="2">
        <v>44713</v>
      </c>
      <c r="F7548" s="28">
        <v>713.7</v>
      </c>
      <c r="G7548" t="s">
        <v>2</v>
      </c>
    </row>
    <row r="7549" spans="1:7" x14ac:dyDescent="0.25">
      <c r="A7549" t="s">
        <v>0</v>
      </c>
      <c r="B7549" t="s">
        <v>2141</v>
      </c>
      <c r="C7549">
        <v>7832303</v>
      </c>
      <c r="D7549" s="2">
        <v>2958465</v>
      </c>
      <c r="E7549" s="2">
        <v>44713</v>
      </c>
      <c r="F7549" s="28">
        <v>713.7</v>
      </c>
      <c r="G7549" t="s">
        <v>2</v>
      </c>
    </row>
    <row r="7550" spans="1:7" x14ac:dyDescent="0.25">
      <c r="A7550" t="s">
        <v>0</v>
      </c>
      <c r="B7550" t="s">
        <v>2141</v>
      </c>
      <c r="C7550">
        <v>7832450</v>
      </c>
      <c r="D7550" s="2">
        <v>2958465</v>
      </c>
      <c r="E7550" s="2">
        <v>44713</v>
      </c>
      <c r="F7550" s="28">
        <v>1400</v>
      </c>
      <c r="G7550" t="s">
        <v>19</v>
      </c>
    </row>
    <row r="7551" spans="1:7" x14ac:dyDescent="0.25">
      <c r="A7551" t="s">
        <v>0</v>
      </c>
      <c r="B7551" t="s">
        <v>2141</v>
      </c>
      <c r="C7551">
        <v>7832451</v>
      </c>
      <c r="D7551" s="2">
        <v>2958465</v>
      </c>
      <c r="E7551" s="2">
        <v>44713</v>
      </c>
      <c r="F7551" s="28">
        <v>1400</v>
      </c>
      <c r="G7551" t="s">
        <v>19</v>
      </c>
    </row>
    <row r="7552" spans="1:7" x14ac:dyDescent="0.25">
      <c r="A7552" t="s">
        <v>0</v>
      </c>
      <c r="B7552" t="s">
        <v>2141</v>
      </c>
      <c r="C7552">
        <v>7832801</v>
      </c>
      <c r="D7552" s="2">
        <v>2958465</v>
      </c>
      <c r="E7552" s="2">
        <v>43122</v>
      </c>
      <c r="F7552" s="28">
        <v>674.7</v>
      </c>
      <c r="G7552" t="s">
        <v>2</v>
      </c>
    </row>
    <row r="7553" spans="1:7" x14ac:dyDescent="0.25">
      <c r="A7553" t="s">
        <v>0</v>
      </c>
      <c r="B7553" t="s">
        <v>2141</v>
      </c>
      <c r="C7553">
        <v>7832803</v>
      </c>
      <c r="D7553" s="2">
        <v>2958465</v>
      </c>
      <c r="E7553" s="2">
        <v>43122</v>
      </c>
      <c r="F7553" s="28">
        <v>674.7</v>
      </c>
      <c r="G7553" t="s">
        <v>2</v>
      </c>
    </row>
    <row r="7554" spans="1:7" x14ac:dyDescent="0.25">
      <c r="A7554" t="s">
        <v>0</v>
      </c>
      <c r="B7554" t="s">
        <v>2141</v>
      </c>
      <c r="C7554">
        <v>7835000</v>
      </c>
      <c r="D7554" s="2">
        <v>2958465</v>
      </c>
      <c r="E7554" s="2">
        <v>44713</v>
      </c>
      <c r="F7554" s="28">
        <v>422</v>
      </c>
      <c r="G7554" t="s">
        <v>19</v>
      </c>
    </row>
    <row r="7555" spans="1:7" x14ac:dyDescent="0.25">
      <c r="A7555" t="s">
        <v>0</v>
      </c>
      <c r="B7555" t="s">
        <v>2141</v>
      </c>
      <c r="C7555">
        <v>7835341</v>
      </c>
      <c r="D7555" s="2">
        <v>2958465</v>
      </c>
      <c r="E7555" s="2">
        <v>44713</v>
      </c>
      <c r="F7555" s="28">
        <v>6670.3</v>
      </c>
      <c r="G7555" t="s">
        <v>3</v>
      </c>
    </row>
    <row r="7556" spans="1:7" x14ac:dyDescent="0.25">
      <c r="A7556" t="s">
        <v>0</v>
      </c>
      <c r="B7556" t="s">
        <v>2141</v>
      </c>
      <c r="C7556">
        <v>7835450</v>
      </c>
      <c r="D7556" s="2">
        <v>2958465</v>
      </c>
      <c r="E7556" s="2">
        <v>44713</v>
      </c>
      <c r="F7556" s="28">
        <v>426</v>
      </c>
      <c r="G7556" t="s">
        <v>19</v>
      </c>
    </row>
    <row r="7557" spans="1:7" x14ac:dyDescent="0.25">
      <c r="A7557" t="s">
        <v>0</v>
      </c>
      <c r="B7557" t="s">
        <v>2141</v>
      </c>
      <c r="C7557">
        <v>7835451</v>
      </c>
      <c r="D7557" s="2">
        <v>2958465</v>
      </c>
      <c r="E7557" s="2">
        <v>44713</v>
      </c>
      <c r="F7557" s="28">
        <v>426</v>
      </c>
      <c r="G7557" t="s">
        <v>19</v>
      </c>
    </row>
    <row r="7558" spans="1:7" x14ac:dyDescent="0.25">
      <c r="A7558" t="s">
        <v>0</v>
      </c>
      <c r="B7558" t="s">
        <v>2141</v>
      </c>
      <c r="C7558">
        <v>7835841</v>
      </c>
      <c r="D7558" s="2">
        <v>2958465</v>
      </c>
      <c r="E7558" s="2">
        <v>43344</v>
      </c>
      <c r="F7558" s="28">
        <v>4947.1499999999996</v>
      </c>
      <c r="G7558" t="s">
        <v>3</v>
      </c>
    </row>
    <row r="7559" spans="1:7" x14ac:dyDescent="0.25">
      <c r="A7559" t="s">
        <v>0</v>
      </c>
      <c r="B7559" t="s">
        <v>2141</v>
      </c>
      <c r="C7559">
        <v>7836000</v>
      </c>
      <c r="D7559" s="2">
        <v>2958465</v>
      </c>
      <c r="E7559" s="2">
        <v>44713</v>
      </c>
      <c r="F7559" s="28">
        <v>406</v>
      </c>
      <c r="G7559" t="s">
        <v>19</v>
      </c>
    </row>
    <row r="7560" spans="1:7" x14ac:dyDescent="0.25">
      <c r="A7560" t="s">
        <v>0</v>
      </c>
      <c r="B7560" t="s">
        <v>2141</v>
      </c>
      <c r="C7560">
        <v>7836450</v>
      </c>
      <c r="D7560" s="2">
        <v>2958465</v>
      </c>
      <c r="E7560" s="2">
        <v>44713</v>
      </c>
      <c r="F7560" s="28">
        <v>410</v>
      </c>
      <c r="G7560" t="s">
        <v>19</v>
      </c>
    </row>
    <row r="7561" spans="1:7" x14ac:dyDescent="0.25">
      <c r="A7561" t="s">
        <v>0</v>
      </c>
      <c r="B7561" t="s">
        <v>2141</v>
      </c>
      <c r="C7561">
        <v>7836451</v>
      </c>
      <c r="D7561" s="2">
        <v>2958465</v>
      </c>
      <c r="E7561" s="2">
        <v>44713</v>
      </c>
      <c r="F7561" s="28">
        <v>410</v>
      </c>
      <c r="G7561" t="s">
        <v>19</v>
      </c>
    </row>
    <row r="7562" spans="1:7" x14ac:dyDescent="0.25">
      <c r="A7562" t="s">
        <v>0</v>
      </c>
      <c r="B7562" t="s">
        <v>2141</v>
      </c>
      <c r="C7562">
        <v>7837000</v>
      </c>
      <c r="D7562" s="2">
        <v>2958465</v>
      </c>
      <c r="E7562" s="2">
        <v>45207</v>
      </c>
      <c r="F7562" s="28">
        <v>401</v>
      </c>
      <c r="G7562" t="s">
        <v>19</v>
      </c>
    </row>
    <row r="7563" spans="1:7" x14ac:dyDescent="0.25">
      <c r="A7563" t="s">
        <v>0</v>
      </c>
      <c r="B7563" t="s">
        <v>2141</v>
      </c>
      <c r="C7563">
        <v>7837450</v>
      </c>
      <c r="D7563" s="2">
        <v>2958465</v>
      </c>
      <c r="E7563" s="2">
        <v>45207</v>
      </c>
      <c r="F7563" s="28">
        <v>405</v>
      </c>
      <c r="G7563" t="s">
        <v>19</v>
      </c>
    </row>
    <row r="7564" spans="1:7" x14ac:dyDescent="0.25">
      <c r="A7564" t="s">
        <v>0</v>
      </c>
      <c r="B7564" t="s">
        <v>2141</v>
      </c>
      <c r="C7564">
        <v>7837451</v>
      </c>
      <c r="D7564" s="2">
        <v>2958465</v>
      </c>
      <c r="E7564" s="2">
        <v>45207</v>
      </c>
      <c r="F7564" s="28">
        <v>405</v>
      </c>
      <c r="G7564" t="s">
        <v>19</v>
      </c>
    </row>
    <row r="7565" spans="1:7" x14ac:dyDescent="0.25">
      <c r="A7565" t="s">
        <v>0</v>
      </c>
      <c r="B7565" t="s">
        <v>2141</v>
      </c>
      <c r="C7565">
        <v>7838000</v>
      </c>
      <c r="D7565" s="2">
        <v>2958465</v>
      </c>
      <c r="E7565" s="2">
        <v>44305</v>
      </c>
      <c r="F7565" s="28">
        <v>557</v>
      </c>
      <c r="G7565" t="s">
        <v>19</v>
      </c>
    </row>
    <row r="7566" spans="1:7" x14ac:dyDescent="0.25">
      <c r="A7566" t="s">
        <v>0</v>
      </c>
      <c r="B7566" t="s">
        <v>2141</v>
      </c>
      <c r="C7566">
        <v>7838450</v>
      </c>
      <c r="D7566" s="2">
        <v>2958465</v>
      </c>
      <c r="E7566" s="2">
        <v>44305</v>
      </c>
      <c r="F7566" s="28">
        <v>561</v>
      </c>
      <c r="G7566" t="s">
        <v>19</v>
      </c>
    </row>
    <row r="7567" spans="1:7" x14ac:dyDescent="0.25">
      <c r="A7567" t="s">
        <v>0</v>
      </c>
      <c r="B7567" t="s">
        <v>2141</v>
      </c>
      <c r="C7567">
        <v>7838451</v>
      </c>
      <c r="D7567" s="2">
        <v>2958465</v>
      </c>
      <c r="E7567" s="2">
        <v>44305</v>
      </c>
      <c r="F7567" s="28">
        <v>561</v>
      </c>
      <c r="G7567" t="s">
        <v>19</v>
      </c>
    </row>
    <row r="7568" spans="1:7" x14ac:dyDescent="0.25">
      <c r="A7568" t="s">
        <v>0</v>
      </c>
      <c r="B7568" t="s">
        <v>2141</v>
      </c>
      <c r="C7568">
        <v>7840000</v>
      </c>
      <c r="D7568" s="2">
        <v>2958465</v>
      </c>
      <c r="E7568" s="2">
        <v>44208</v>
      </c>
      <c r="F7568" s="28">
        <v>510</v>
      </c>
      <c r="G7568" t="s">
        <v>19</v>
      </c>
    </row>
    <row r="7569" spans="1:7" x14ac:dyDescent="0.25">
      <c r="A7569" t="s">
        <v>0</v>
      </c>
      <c r="B7569" t="s">
        <v>2141</v>
      </c>
      <c r="C7569">
        <v>7840341</v>
      </c>
      <c r="D7569" s="2">
        <v>2958465</v>
      </c>
      <c r="E7569" s="2">
        <v>43344</v>
      </c>
      <c r="F7569" s="28">
        <v>9356.2000000000007</v>
      </c>
      <c r="G7569" t="s">
        <v>3</v>
      </c>
    </row>
    <row r="7570" spans="1:7" x14ac:dyDescent="0.25">
      <c r="A7570" t="s">
        <v>0</v>
      </c>
      <c r="B7570" t="s">
        <v>2141</v>
      </c>
      <c r="C7570">
        <v>7840450</v>
      </c>
      <c r="D7570" s="2">
        <v>2958465</v>
      </c>
      <c r="E7570" s="2">
        <v>44208</v>
      </c>
      <c r="F7570" s="28">
        <v>514</v>
      </c>
      <c r="G7570" t="s">
        <v>19</v>
      </c>
    </row>
    <row r="7571" spans="1:7" x14ac:dyDescent="0.25">
      <c r="A7571" t="s">
        <v>0</v>
      </c>
      <c r="B7571" t="s">
        <v>2141</v>
      </c>
      <c r="C7571">
        <v>7840451</v>
      </c>
      <c r="D7571" s="2">
        <v>2958465</v>
      </c>
      <c r="E7571" s="2">
        <v>44208</v>
      </c>
      <c r="F7571" s="28">
        <v>514</v>
      </c>
      <c r="G7571" t="s">
        <v>19</v>
      </c>
    </row>
    <row r="7572" spans="1:7" x14ac:dyDescent="0.25">
      <c r="A7572" t="s">
        <v>0</v>
      </c>
      <c r="B7572" t="s">
        <v>2141</v>
      </c>
      <c r="C7572">
        <v>7840841</v>
      </c>
      <c r="D7572" s="2">
        <v>2958465</v>
      </c>
      <c r="E7572" s="2">
        <v>43344</v>
      </c>
      <c r="F7572" s="28">
        <v>9228.7999999999993</v>
      </c>
      <c r="G7572" t="s">
        <v>3</v>
      </c>
    </row>
    <row r="7573" spans="1:7" x14ac:dyDescent="0.25">
      <c r="A7573" t="s">
        <v>0</v>
      </c>
      <c r="B7573" t="s">
        <v>2141</v>
      </c>
      <c r="C7573">
        <v>7841000</v>
      </c>
      <c r="D7573" s="2">
        <v>2958465</v>
      </c>
      <c r="E7573" s="2">
        <v>44305</v>
      </c>
      <c r="F7573" s="28">
        <v>498</v>
      </c>
      <c r="G7573" t="s">
        <v>19</v>
      </c>
    </row>
    <row r="7574" spans="1:7" x14ac:dyDescent="0.25">
      <c r="A7574" t="s">
        <v>0</v>
      </c>
      <c r="B7574" t="s">
        <v>2141</v>
      </c>
      <c r="C7574">
        <v>7841450</v>
      </c>
      <c r="D7574" s="2">
        <v>2958465</v>
      </c>
      <c r="E7574" s="2">
        <v>44305</v>
      </c>
      <c r="F7574" s="28">
        <v>502</v>
      </c>
      <c r="G7574" t="s">
        <v>19</v>
      </c>
    </row>
    <row r="7575" spans="1:7" x14ac:dyDescent="0.25">
      <c r="A7575" t="s">
        <v>0</v>
      </c>
      <c r="B7575" t="s">
        <v>2141</v>
      </c>
      <c r="C7575">
        <v>7841451</v>
      </c>
      <c r="D7575" s="2">
        <v>2958465</v>
      </c>
      <c r="E7575" s="2">
        <v>44305</v>
      </c>
      <c r="F7575" s="28">
        <v>502</v>
      </c>
      <c r="G7575" t="s">
        <v>19</v>
      </c>
    </row>
    <row r="7576" spans="1:7" x14ac:dyDescent="0.25">
      <c r="A7576" t="s">
        <v>0</v>
      </c>
      <c r="B7576" t="s">
        <v>2141</v>
      </c>
      <c r="C7576">
        <v>7842000</v>
      </c>
      <c r="D7576" s="2">
        <v>2958465</v>
      </c>
      <c r="E7576" s="2">
        <v>44713</v>
      </c>
      <c r="F7576" s="28">
        <v>356</v>
      </c>
      <c r="G7576" t="s">
        <v>19</v>
      </c>
    </row>
    <row r="7577" spans="1:7" x14ac:dyDescent="0.25">
      <c r="A7577" t="s">
        <v>0</v>
      </c>
      <c r="B7577" t="s">
        <v>2141</v>
      </c>
      <c r="C7577">
        <v>7842450</v>
      </c>
      <c r="D7577" s="2">
        <v>2958465</v>
      </c>
      <c r="E7577" s="2">
        <v>44713</v>
      </c>
      <c r="F7577" s="28">
        <v>360</v>
      </c>
      <c r="G7577" t="s">
        <v>19</v>
      </c>
    </row>
    <row r="7578" spans="1:7" x14ac:dyDescent="0.25">
      <c r="A7578" t="s">
        <v>0</v>
      </c>
      <c r="B7578" t="s">
        <v>2141</v>
      </c>
      <c r="C7578">
        <v>7842451</v>
      </c>
      <c r="D7578" s="2">
        <v>2958465</v>
      </c>
      <c r="E7578" s="2">
        <v>44713</v>
      </c>
      <c r="F7578" s="28">
        <v>360</v>
      </c>
      <c r="G7578" t="s">
        <v>19</v>
      </c>
    </row>
    <row r="7579" spans="1:7" x14ac:dyDescent="0.25">
      <c r="A7579" t="s">
        <v>0</v>
      </c>
      <c r="B7579" t="s">
        <v>2141</v>
      </c>
      <c r="C7579">
        <v>7844000</v>
      </c>
      <c r="D7579" s="2">
        <v>2958465</v>
      </c>
      <c r="E7579" s="2">
        <v>44713</v>
      </c>
      <c r="F7579" s="28">
        <v>536</v>
      </c>
      <c r="G7579" t="s">
        <v>19</v>
      </c>
    </row>
    <row r="7580" spans="1:7" x14ac:dyDescent="0.25">
      <c r="A7580" t="s">
        <v>0</v>
      </c>
      <c r="B7580" t="s">
        <v>2141</v>
      </c>
      <c r="C7580">
        <v>7844450</v>
      </c>
      <c r="D7580" s="2">
        <v>2958465</v>
      </c>
      <c r="E7580" s="2">
        <v>44713</v>
      </c>
      <c r="F7580" s="28">
        <v>540</v>
      </c>
      <c r="G7580" t="s">
        <v>19</v>
      </c>
    </row>
    <row r="7581" spans="1:7" x14ac:dyDescent="0.25">
      <c r="A7581" t="s">
        <v>0</v>
      </c>
      <c r="B7581" t="s">
        <v>2141</v>
      </c>
      <c r="C7581">
        <v>7844451</v>
      </c>
      <c r="D7581" s="2">
        <v>2958465</v>
      </c>
      <c r="E7581" s="2">
        <v>44713</v>
      </c>
      <c r="F7581" s="28">
        <v>540</v>
      </c>
      <c r="G7581" t="s">
        <v>19</v>
      </c>
    </row>
    <row r="7582" spans="1:7" x14ac:dyDescent="0.25">
      <c r="A7582" t="s">
        <v>0</v>
      </c>
      <c r="B7582" t="s">
        <v>2141</v>
      </c>
      <c r="C7582">
        <v>7846000</v>
      </c>
      <c r="D7582" s="2">
        <v>2958465</v>
      </c>
      <c r="E7582" s="2">
        <v>42929</v>
      </c>
      <c r="F7582" s="28">
        <v>182</v>
      </c>
      <c r="G7582" t="s">
        <v>18</v>
      </c>
    </row>
    <row r="7583" spans="1:7" x14ac:dyDescent="0.25">
      <c r="A7583" t="s">
        <v>0</v>
      </c>
      <c r="B7583" t="s">
        <v>2141</v>
      </c>
      <c r="C7583">
        <v>7846301</v>
      </c>
      <c r="D7583" s="2">
        <v>2958465</v>
      </c>
      <c r="E7583" s="2">
        <v>42929</v>
      </c>
      <c r="F7583" s="28">
        <v>152.75</v>
      </c>
      <c r="G7583" t="s">
        <v>2</v>
      </c>
    </row>
    <row r="7584" spans="1:7" x14ac:dyDescent="0.25">
      <c r="A7584" t="s">
        <v>0</v>
      </c>
      <c r="B7584" t="s">
        <v>2141</v>
      </c>
      <c r="C7584">
        <v>7846303</v>
      </c>
      <c r="D7584" s="2">
        <v>2958465</v>
      </c>
      <c r="E7584" s="2">
        <v>42929</v>
      </c>
      <c r="F7584" s="28">
        <v>152.75</v>
      </c>
      <c r="G7584" t="s">
        <v>2</v>
      </c>
    </row>
    <row r="7585" spans="1:7" x14ac:dyDescent="0.25">
      <c r="A7585" t="s">
        <v>0</v>
      </c>
      <c r="B7585" t="s">
        <v>2141</v>
      </c>
      <c r="C7585">
        <v>7846311</v>
      </c>
      <c r="D7585" s="2">
        <v>2958465</v>
      </c>
      <c r="E7585" s="2">
        <v>42929</v>
      </c>
      <c r="F7585" s="28">
        <v>296.39999999999998</v>
      </c>
      <c r="G7585" t="s">
        <v>2</v>
      </c>
    </row>
    <row r="7586" spans="1:7" x14ac:dyDescent="0.25">
      <c r="A7586" t="s">
        <v>0</v>
      </c>
      <c r="B7586" t="s">
        <v>2141</v>
      </c>
      <c r="C7586">
        <v>7846313</v>
      </c>
      <c r="D7586" s="2">
        <v>2958465</v>
      </c>
      <c r="E7586" s="2">
        <v>42929</v>
      </c>
      <c r="F7586" s="28">
        <v>296.39999999999998</v>
      </c>
      <c r="G7586" t="s">
        <v>2</v>
      </c>
    </row>
    <row r="7587" spans="1:7" x14ac:dyDescent="0.25">
      <c r="A7587" t="s">
        <v>0</v>
      </c>
      <c r="B7587" t="s">
        <v>2141</v>
      </c>
      <c r="C7587">
        <v>7846336</v>
      </c>
      <c r="D7587" s="2">
        <v>2958465</v>
      </c>
      <c r="E7587" s="2">
        <v>42929</v>
      </c>
      <c r="F7587" s="28">
        <v>873.6</v>
      </c>
      <c r="G7587" t="s">
        <v>2</v>
      </c>
    </row>
    <row r="7588" spans="1:7" x14ac:dyDescent="0.25">
      <c r="A7588" t="s">
        <v>0</v>
      </c>
      <c r="B7588" t="s">
        <v>2141</v>
      </c>
      <c r="C7588">
        <v>7846337</v>
      </c>
      <c r="D7588" s="2">
        <v>2958465</v>
      </c>
      <c r="E7588" s="2">
        <v>42929</v>
      </c>
      <c r="F7588" s="28">
        <v>873.6</v>
      </c>
      <c r="G7588" t="s">
        <v>2</v>
      </c>
    </row>
    <row r="7589" spans="1:7" x14ac:dyDescent="0.25">
      <c r="A7589" t="s">
        <v>0</v>
      </c>
      <c r="B7589" t="s">
        <v>2141</v>
      </c>
      <c r="C7589">
        <v>7846339</v>
      </c>
      <c r="D7589" s="2">
        <v>2958465</v>
      </c>
      <c r="E7589" s="2">
        <v>42929</v>
      </c>
      <c r="F7589" s="28">
        <v>1430</v>
      </c>
      <c r="G7589" t="s">
        <v>3</v>
      </c>
    </row>
    <row r="7590" spans="1:7" x14ac:dyDescent="0.25">
      <c r="A7590" t="s">
        <v>0</v>
      </c>
      <c r="B7590" t="s">
        <v>2141</v>
      </c>
      <c r="C7590">
        <v>7846341</v>
      </c>
      <c r="D7590" s="2">
        <v>2958465</v>
      </c>
      <c r="E7590" s="2">
        <v>42929</v>
      </c>
      <c r="F7590" s="28">
        <v>5595.2</v>
      </c>
      <c r="G7590" t="s">
        <v>3</v>
      </c>
    </row>
    <row r="7591" spans="1:7" x14ac:dyDescent="0.25">
      <c r="A7591" t="s">
        <v>0</v>
      </c>
      <c r="B7591" t="s">
        <v>2141</v>
      </c>
      <c r="C7591">
        <v>7846343</v>
      </c>
      <c r="D7591" s="2">
        <v>2958465</v>
      </c>
      <c r="E7591" s="2">
        <v>42929</v>
      </c>
      <c r="F7591" s="28">
        <v>1990.95</v>
      </c>
      <c r="G7591" t="s">
        <v>3</v>
      </c>
    </row>
    <row r="7592" spans="1:7" x14ac:dyDescent="0.25">
      <c r="A7592" t="s">
        <v>0</v>
      </c>
      <c r="B7592" t="s">
        <v>2141</v>
      </c>
      <c r="C7592">
        <v>7846450</v>
      </c>
      <c r="D7592" s="2">
        <v>2958465</v>
      </c>
      <c r="E7592" s="2">
        <v>44305</v>
      </c>
      <c r="F7592" s="28">
        <v>186</v>
      </c>
      <c r="G7592" t="s">
        <v>19</v>
      </c>
    </row>
    <row r="7593" spans="1:7" x14ac:dyDescent="0.25">
      <c r="A7593" t="s">
        <v>0</v>
      </c>
      <c r="B7593" t="s">
        <v>2141</v>
      </c>
      <c r="C7593">
        <v>7846451</v>
      </c>
      <c r="D7593" s="2">
        <v>2958465</v>
      </c>
      <c r="E7593" s="2">
        <v>44305</v>
      </c>
      <c r="F7593" s="28">
        <v>186</v>
      </c>
      <c r="G7593" t="s">
        <v>19</v>
      </c>
    </row>
    <row r="7594" spans="1:7" x14ac:dyDescent="0.25">
      <c r="A7594" t="s">
        <v>0</v>
      </c>
      <c r="B7594" t="s">
        <v>2141</v>
      </c>
      <c r="C7594">
        <v>7846801</v>
      </c>
      <c r="D7594" s="2">
        <v>2958465</v>
      </c>
      <c r="E7594" s="2">
        <v>42929</v>
      </c>
      <c r="F7594" s="28">
        <v>182.65</v>
      </c>
      <c r="G7594" t="s">
        <v>2</v>
      </c>
    </row>
    <row r="7595" spans="1:7" x14ac:dyDescent="0.25">
      <c r="A7595" t="s">
        <v>0</v>
      </c>
      <c r="B7595" t="s">
        <v>2141</v>
      </c>
      <c r="C7595">
        <v>7846803</v>
      </c>
      <c r="D7595" s="2">
        <v>2958465</v>
      </c>
      <c r="E7595" s="2">
        <v>42929</v>
      </c>
      <c r="F7595" s="28">
        <v>182.65</v>
      </c>
      <c r="G7595" t="s">
        <v>2</v>
      </c>
    </row>
    <row r="7596" spans="1:7" x14ac:dyDescent="0.25">
      <c r="A7596" t="s">
        <v>0</v>
      </c>
      <c r="B7596" t="s">
        <v>2141</v>
      </c>
      <c r="C7596">
        <v>7846811</v>
      </c>
      <c r="D7596" s="2">
        <v>2958465</v>
      </c>
      <c r="E7596" s="2">
        <v>42929</v>
      </c>
      <c r="F7596" s="28">
        <v>356.85</v>
      </c>
      <c r="G7596" t="s">
        <v>2</v>
      </c>
    </row>
    <row r="7597" spans="1:7" x14ac:dyDescent="0.25">
      <c r="A7597" t="s">
        <v>0</v>
      </c>
      <c r="B7597" t="s">
        <v>2141</v>
      </c>
      <c r="C7597">
        <v>7846813</v>
      </c>
      <c r="D7597" s="2">
        <v>2958465</v>
      </c>
      <c r="E7597" s="2">
        <v>42929</v>
      </c>
      <c r="F7597" s="28">
        <v>356.85</v>
      </c>
      <c r="G7597" t="s">
        <v>2</v>
      </c>
    </row>
    <row r="7598" spans="1:7" x14ac:dyDescent="0.25">
      <c r="A7598" t="s">
        <v>0</v>
      </c>
      <c r="B7598" t="s">
        <v>2141</v>
      </c>
      <c r="C7598">
        <v>7846836</v>
      </c>
      <c r="D7598" s="2">
        <v>2958465</v>
      </c>
      <c r="E7598" s="2">
        <v>42929</v>
      </c>
      <c r="F7598" s="28">
        <v>1053.6500000000001</v>
      </c>
      <c r="G7598" t="s">
        <v>2</v>
      </c>
    </row>
    <row r="7599" spans="1:7" x14ac:dyDescent="0.25">
      <c r="A7599" t="s">
        <v>0</v>
      </c>
      <c r="B7599" t="s">
        <v>2141</v>
      </c>
      <c r="C7599">
        <v>7846837</v>
      </c>
      <c r="D7599" s="2">
        <v>2958465</v>
      </c>
      <c r="E7599" s="2">
        <v>42929</v>
      </c>
      <c r="F7599" s="28">
        <v>1053.6500000000001</v>
      </c>
      <c r="G7599" t="s">
        <v>2</v>
      </c>
    </row>
    <row r="7600" spans="1:7" x14ac:dyDescent="0.25">
      <c r="A7600" t="s">
        <v>0</v>
      </c>
      <c r="B7600" t="s">
        <v>2141</v>
      </c>
      <c r="C7600">
        <v>7846839</v>
      </c>
      <c r="D7600" s="2">
        <v>2958465</v>
      </c>
      <c r="E7600" s="2">
        <v>42929</v>
      </c>
      <c r="F7600" s="28">
        <v>1724.45</v>
      </c>
      <c r="G7600" t="s">
        <v>3</v>
      </c>
    </row>
    <row r="7601" spans="1:7" x14ac:dyDescent="0.25">
      <c r="A7601" t="s">
        <v>0</v>
      </c>
      <c r="B7601" t="s">
        <v>2141</v>
      </c>
      <c r="C7601">
        <v>7846841</v>
      </c>
      <c r="D7601" s="2">
        <v>2958465</v>
      </c>
      <c r="E7601" s="2">
        <v>42929</v>
      </c>
      <c r="F7601" s="28">
        <v>6519.5</v>
      </c>
      <c r="G7601" t="s">
        <v>3</v>
      </c>
    </row>
    <row r="7602" spans="1:7" x14ac:dyDescent="0.25">
      <c r="A7602" t="s">
        <v>0</v>
      </c>
      <c r="B7602" t="s">
        <v>2141</v>
      </c>
      <c r="C7602">
        <v>7846843</v>
      </c>
      <c r="D7602" s="2">
        <v>2958465</v>
      </c>
      <c r="E7602" s="2">
        <v>42929</v>
      </c>
      <c r="F7602" s="28">
        <v>2385.5</v>
      </c>
      <c r="G7602" t="s">
        <v>3</v>
      </c>
    </row>
    <row r="7603" spans="1:7" x14ac:dyDescent="0.25">
      <c r="A7603" t="s">
        <v>0</v>
      </c>
      <c r="B7603" t="s">
        <v>2141</v>
      </c>
      <c r="C7603">
        <v>7847000</v>
      </c>
      <c r="D7603" s="2">
        <v>2958465</v>
      </c>
      <c r="E7603" s="2">
        <v>45207</v>
      </c>
      <c r="F7603" s="28">
        <v>396</v>
      </c>
      <c r="G7603" t="s">
        <v>19</v>
      </c>
    </row>
    <row r="7604" spans="1:7" x14ac:dyDescent="0.25">
      <c r="A7604" t="s">
        <v>0</v>
      </c>
      <c r="B7604" t="s">
        <v>2141</v>
      </c>
      <c r="C7604">
        <v>7847450</v>
      </c>
      <c r="D7604" s="2">
        <v>2958465</v>
      </c>
      <c r="E7604" s="2">
        <v>45207</v>
      </c>
      <c r="F7604" s="28">
        <v>400</v>
      </c>
      <c r="G7604" t="s">
        <v>19</v>
      </c>
    </row>
    <row r="7605" spans="1:7" x14ac:dyDescent="0.25">
      <c r="A7605" t="s">
        <v>0</v>
      </c>
      <c r="B7605" t="s">
        <v>2141</v>
      </c>
      <c r="C7605">
        <v>7847451</v>
      </c>
      <c r="D7605" s="2">
        <v>2958465</v>
      </c>
      <c r="E7605" s="2">
        <v>45207</v>
      </c>
      <c r="F7605" s="28">
        <v>400</v>
      </c>
      <c r="G7605" t="s">
        <v>19</v>
      </c>
    </row>
    <row r="7606" spans="1:7" x14ac:dyDescent="0.25">
      <c r="A7606" t="s">
        <v>0</v>
      </c>
      <c r="B7606" t="s">
        <v>2141</v>
      </c>
      <c r="C7606">
        <v>7848000</v>
      </c>
      <c r="D7606" s="2">
        <v>2958465</v>
      </c>
      <c r="E7606" s="2">
        <v>44713</v>
      </c>
      <c r="F7606" s="28">
        <v>356</v>
      </c>
      <c r="G7606" t="s">
        <v>19</v>
      </c>
    </row>
    <row r="7607" spans="1:7" x14ac:dyDescent="0.25">
      <c r="A7607" t="s">
        <v>0</v>
      </c>
      <c r="B7607" t="s">
        <v>2141</v>
      </c>
      <c r="C7607">
        <v>7848450</v>
      </c>
      <c r="D7607" s="2">
        <v>2958465</v>
      </c>
      <c r="E7607" s="2">
        <v>44713</v>
      </c>
      <c r="F7607" s="28">
        <v>360</v>
      </c>
      <c r="G7607" t="s">
        <v>19</v>
      </c>
    </row>
    <row r="7608" spans="1:7" x14ac:dyDescent="0.25">
      <c r="A7608" t="s">
        <v>0</v>
      </c>
      <c r="B7608" t="s">
        <v>2141</v>
      </c>
      <c r="C7608">
        <v>7848451</v>
      </c>
      <c r="D7608" s="2">
        <v>2958465</v>
      </c>
      <c r="E7608" s="2">
        <v>44713</v>
      </c>
      <c r="F7608" s="28">
        <v>360</v>
      </c>
      <c r="G7608" t="s">
        <v>19</v>
      </c>
    </row>
    <row r="7609" spans="1:7" x14ac:dyDescent="0.25">
      <c r="A7609" t="s">
        <v>0</v>
      </c>
      <c r="B7609" t="s">
        <v>2141</v>
      </c>
      <c r="C7609">
        <v>7848453</v>
      </c>
      <c r="D7609" s="2">
        <v>2958465</v>
      </c>
      <c r="E7609" s="2">
        <v>44713</v>
      </c>
      <c r="F7609" s="28">
        <v>360</v>
      </c>
      <c r="G7609" t="s">
        <v>19</v>
      </c>
    </row>
    <row r="7610" spans="1:7" x14ac:dyDescent="0.25">
      <c r="A7610" t="s">
        <v>0</v>
      </c>
      <c r="B7610" t="s">
        <v>2141</v>
      </c>
      <c r="C7610">
        <v>7849000</v>
      </c>
      <c r="D7610" s="2">
        <v>2958465</v>
      </c>
      <c r="E7610" s="2">
        <v>44774</v>
      </c>
      <c r="F7610" s="28">
        <v>351</v>
      </c>
      <c r="G7610" t="s">
        <v>19</v>
      </c>
    </row>
    <row r="7611" spans="1:7" x14ac:dyDescent="0.25">
      <c r="A7611" t="s">
        <v>0</v>
      </c>
      <c r="B7611" t="s">
        <v>2141</v>
      </c>
      <c r="C7611">
        <v>7849301</v>
      </c>
      <c r="D7611" s="2">
        <v>2958465</v>
      </c>
      <c r="E7611" s="2">
        <v>45783</v>
      </c>
      <c r="F7611" s="28">
        <v>182</v>
      </c>
      <c r="G7611" t="s">
        <v>2</v>
      </c>
    </row>
    <row r="7612" spans="1:7" x14ac:dyDescent="0.25">
      <c r="A7612" t="s">
        <v>0</v>
      </c>
      <c r="B7612" t="s">
        <v>2141</v>
      </c>
      <c r="C7612">
        <v>7849303</v>
      </c>
      <c r="D7612" s="2">
        <v>2958465</v>
      </c>
      <c r="E7612" s="2">
        <v>45783</v>
      </c>
      <c r="F7612" s="28">
        <v>182</v>
      </c>
      <c r="G7612" t="s">
        <v>2</v>
      </c>
    </row>
    <row r="7613" spans="1:7" x14ac:dyDescent="0.25">
      <c r="A7613" t="s">
        <v>0</v>
      </c>
      <c r="B7613" t="s">
        <v>2141</v>
      </c>
      <c r="C7613">
        <v>7849311</v>
      </c>
      <c r="D7613" s="2">
        <v>2958465</v>
      </c>
      <c r="E7613" s="2">
        <v>45783</v>
      </c>
      <c r="F7613" s="28">
        <v>338</v>
      </c>
      <c r="G7613" t="s">
        <v>2</v>
      </c>
    </row>
    <row r="7614" spans="1:7" x14ac:dyDescent="0.25">
      <c r="A7614" t="s">
        <v>0</v>
      </c>
      <c r="B7614" t="s">
        <v>2141</v>
      </c>
      <c r="C7614">
        <v>7849313</v>
      </c>
      <c r="D7614" s="2">
        <v>2958465</v>
      </c>
      <c r="E7614" s="2">
        <v>45783</v>
      </c>
      <c r="F7614" s="28">
        <v>338</v>
      </c>
      <c r="G7614" t="s">
        <v>2</v>
      </c>
    </row>
    <row r="7615" spans="1:7" x14ac:dyDescent="0.25">
      <c r="A7615" t="s">
        <v>0</v>
      </c>
      <c r="B7615" t="s">
        <v>2141</v>
      </c>
      <c r="C7615">
        <v>7849321</v>
      </c>
      <c r="D7615" s="2">
        <v>2958465</v>
      </c>
      <c r="E7615" s="2">
        <v>45783</v>
      </c>
      <c r="F7615" s="28">
        <v>689</v>
      </c>
      <c r="G7615" t="s">
        <v>2</v>
      </c>
    </row>
    <row r="7616" spans="1:7" x14ac:dyDescent="0.25">
      <c r="A7616" t="s">
        <v>0</v>
      </c>
      <c r="B7616" t="s">
        <v>2141</v>
      </c>
      <c r="C7616">
        <v>7849327</v>
      </c>
      <c r="D7616" s="2">
        <v>2958465</v>
      </c>
      <c r="E7616" s="2">
        <v>45783</v>
      </c>
      <c r="F7616" s="28">
        <v>689</v>
      </c>
      <c r="G7616" t="s">
        <v>2</v>
      </c>
    </row>
    <row r="7617" spans="1:7" x14ac:dyDescent="0.25">
      <c r="A7617" t="s">
        <v>0</v>
      </c>
      <c r="B7617" t="s">
        <v>2141</v>
      </c>
      <c r="C7617">
        <v>7849336</v>
      </c>
      <c r="D7617" s="2">
        <v>2958465</v>
      </c>
      <c r="E7617" s="2">
        <v>45783</v>
      </c>
      <c r="F7617" s="28">
        <v>1017.25</v>
      </c>
      <c r="G7617" t="s">
        <v>2</v>
      </c>
    </row>
    <row r="7618" spans="1:7" x14ac:dyDescent="0.25">
      <c r="A7618" t="s">
        <v>0</v>
      </c>
      <c r="B7618" t="s">
        <v>2141</v>
      </c>
      <c r="C7618">
        <v>7849337</v>
      </c>
      <c r="D7618" s="2">
        <v>2958465</v>
      </c>
      <c r="E7618" s="2">
        <v>45783</v>
      </c>
      <c r="F7618" s="28">
        <v>1017.25</v>
      </c>
      <c r="G7618" t="s">
        <v>2</v>
      </c>
    </row>
    <row r="7619" spans="1:7" x14ac:dyDescent="0.25">
      <c r="A7619" t="s">
        <v>0</v>
      </c>
      <c r="B7619" t="s">
        <v>2141</v>
      </c>
      <c r="C7619">
        <v>7849339</v>
      </c>
      <c r="D7619" s="2">
        <v>2958465</v>
      </c>
      <c r="E7619" s="2">
        <v>45783</v>
      </c>
      <c r="F7619" s="28">
        <v>1673.75</v>
      </c>
      <c r="G7619" t="s">
        <v>3</v>
      </c>
    </row>
    <row r="7620" spans="1:7" x14ac:dyDescent="0.25">
      <c r="A7620" t="s">
        <v>0</v>
      </c>
      <c r="B7620" t="s">
        <v>2141</v>
      </c>
      <c r="C7620">
        <v>7849340</v>
      </c>
      <c r="D7620" s="2">
        <v>2958465</v>
      </c>
      <c r="E7620" s="2">
        <v>45783</v>
      </c>
      <c r="F7620" s="28">
        <v>1673.75</v>
      </c>
      <c r="G7620" t="s">
        <v>3</v>
      </c>
    </row>
    <row r="7621" spans="1:7" x14ac:dyDescent="0.25">
      <c r="A7621" t="s">
        <v>0</v>
      </c>
      <c r="B7621" t="s">
        <v>2141</v>
      </c>
      <c r="C7621">
        <v>7849341</v>
      </c>
      <c r="D7621" s="2">
        <v>2958465</v>
      </c>
      <c r="E7621" s="2">
        <v>45783</v>
      </c>
      <c r="F7621" s="28">
        <v>6435</v>
      </c>
      <c r="G7621" t="s">
        <v>3</v>
      </c>
    </row>
    <row r="7622" spans="1:7" x14ac:dyDescent="0.25">
      <c r="A7622" t="s">
        <v>0</v>
      </c>
      <c r="B7622" t="s">
        <v>2141</v>
      </c>
      <c r="C7622">
        <v>7849343</v>
      </c>
      <c r="D7622" s="2">
        <v>2958465</v>
      </c>
      <c r="E7622" s="2">
        <v>45783</v>
      </c>
      <c r="F7622" s="28">
        <v>2307.5</v>
      </c>
      <c r="G7622" t="s">
        <v>3</v>
      </c>
    </row>
    <row r="7623" spans="1:7" x14ac:dyDescent="0.25">
      <c r="A7623" t="s">
        <v>0</v>
      </c>
      <c r="B7623" t="s">
        <v>2141</v>
      </c>
      <c r="C7623">
        <v>7849344</v>
      </c>
      <c r="D7623" s="2">
        <v>2958465</v>
      </c>
      <c r="E7623" s="2">
        <v>45783</v>
      </c>
      <c r="F7623" s="28">
        <v>3250</v>
      </c>
      <c r="G7623" t="s">
        <v>3</v>
      </c>
    </row>
    <row r="7624" spans="1:7" x14ac:dyDescent="0.25">
      <c r="A7624" t="s">
        <v>0</v>
      </c>
      <c r="B7624" t="s">
        <v>2141</v>
      </c>
      <c r="C7624">
        <v>7849354</v>
      </c>
      <c r="D7624" s="2">
        <v>2958465</v>
      </c>
      <c r="E7624" s="2">
        <v>45783</v>
      </c>
      <c r="F7624" s="28">
        <v>296</v>
      </c>
      <c r="G7624" t="s">
        <v>19</v>
      </c>
    </row>
    <row r="7625" spans="1:7" x14ac:dyDescent="0.25">
      <c r="A7625" t="s">
        <v>0</v>
      </c>
      <c r="B7625" t="s">
        <v>2141</v>
      </c>
      <c r="C7625">
        <v>7849361</v>
      </c>
      <c r="D7625" s="2">
        <v>2958465</v>
      </c>
      <c r="E7625" s="2">
        <v>45783</v>
      </c>
      <c r="F7625" s="28">
        <v>182</v>
      </c>
      <c r="G7625" t="s">
        <v>2</v>
      </c>
    </row>
    <row r="7626" spans="1:7" x14ac:dyDescent="0.25">
      <c r="A7626" t="s">
        <v>0</v>
      </c>
      <c r="B7626" t="s">
        <v>2141</v>
      </c>
      <c r="C7626">
        <v>7849362</v>
      </c>
      <c r="D7626" s="2">
        <v>2958465</v>
      </c>
      <c r="E7626" s="2">
        <v>45783</v>
      </c>
      <c r="F7626" s="28">
        <v>182</v>
      </c>
      <c r="G7626" t="s">
        <v>2</v>
      </c>
    </row>
    <row r="7627" spans="1:7" x14ac:dyDescent="0.25">
      <c r="A7627" t="s">
        <v>0</v>
      </c>
      <c r="B7627" t="s">
        <v>2141</v>
      </c>
      <c r="C7627">
        <v>7849363</v>
      </c>
      <c r="D7627" s="2">
        <v>2958465</v>
      </c>
      <c r="E7627" s="2">
        <v>45783</v>
      </c>
      <c r="F7627" s="28">
        <v>338</v>
      </c>
      <c r="G7627" t="s">
        <v>2</v>
      </c>
    </row>
    <row r="7628" spans="1:7" x14ac:dyDescent="0.25">
      <c r="A7628" t="s">
        <v>0</v>
      </c>
      <c r="B7628" t="s">
        <v>2141</v>
      </c>
      <c r="C7628">
        <v>7849364</v>
      </c>
      <c r="D7628" s="2">
        <v>2958465</v>
      </c>
      <c r="E7628" s="2">
        <v>45783</v>
      </c>
      <c r="F7628" s="28">
        <v>338</v>
      </c>
      <c r="G7628" t="s">
        <v>2</v>
      </c>
    </row>
    <row r="7629" spans="1:7" x14ac:dyDescent="0.25">
      <c r="A7629" t="s">
        <v>0</v>
      </c>
      <c r="B7629" t="s">
        <v>2141</v>
      </c>
      <c r="C7629">
        <v>7849367</v>
      </c>
      <c r="D7629" s="2">
        <v>2958465</v>
      </c>
      <c r="E7629" s="2">
        <v>45783</v>
      </c>
      <c r="F7629" s="28">
        <v>1017.25</v>
      </c>
      <c r="G7629" t="s">
        <v>2</v>
      </c>
    </row>
    <row r="7630" spans="1:7" x14ac:dyDescent="0.25">
      <c r="A7630" t="s">
        <v>0</v>
      </c>
      <c r="B7630" t="s">
        <v>2141</v>
      </c>
      <c r="C7630">
        <v>7849368</v>
      </c>
      <c r="D7630" s="2">
        <v>2958465</v>
      </c>
      <c r="E7630" s="2">
        <v>45783</v>
      </c>
      <c r="F7630" s="28">
        <v>1017.25</v>
      </c>
      <c r="G7630" t="s">
        <v>2</v>
      </c>
    </row>
    <row r="7631" spans="1:7" x14ac:dyDescent="0.25">
      <c r="A7631" t="s">
        <v>0</v>
      </c>
      <c r="B7631" t="s">
        <v>2141</v>
      </c>
      <c r="C7631">
        <v>7849369</v>
      </c>
      <c r="D7631" s="2">
        <v>2958465</v>
      </c>
      <c r="E7631" s="2">
        <v>45783</v>
      </c>
      <c r="F7631" s="28">
        <v>1673.75</v>
      </c>
      <c r="G7631" t="s">
        <v>3</v>
      </c>
    </row>
    <row r="7632" spans="1:7" x14ac:dyDescent="0.25">
      <c r="A7632" t="s">
        <v>0</v>
      </c>
      <c r="B7632" t="s">
        <v>2141</v>
      </c>
      <c r="C7632">
        <v>7849371</v>
      </c>
      <c r="D7632" s="2">
        <v>2958465</v>
      </c>
      <c r="E7632" s="2">
        <v>45783</v>
      </c>
      <c r="F7632" s="28">
        <v>2307.5</v>
      </c>
      <c r="G7632" t="s">
        <v>3</v>
      </c>
    </row>
    <row r="7633" spans="1:7" x14ac:dyDescent="0.25">
      <c r="A7633" t="s">
        <v>0</v>
      </c>
      <c r="B7633" t="s">
        <v>2141</v>
      </c>
      <c r="C7633">
        <v>7849372</v>
      </c>
      <c r="D7633" s="2">
        <v>2958465</v>
      </c>
      <c r="E7633" s="2">
        <v>45783</v>
      </c>
      <c r="F7633" s="28">
        <v>3250</v>
      </c>
      <c r="G7633" t="s">
        <v>3</v>
      </c>
    </row>
    <row r="7634" spans="1:7" x14ac:dyDescent="0.25">
      <c r="A7634" t="s">
        <v>0</v>
      </c>
      <c r="B7634" t="s">
        <v>2141</v>
      </c>
      <c r="C7634">
        <v>7849373</v>
      </c>
      <c r="D7634" s="2">
        <v>2958465</v>
      </c>
      <c r="E7634" s="2">
        <v>45783</v>
      </c>
      <c r="F7634" s="28">
        <v>6435</v>
      </c>
      <c r="G7634" t="s">
        <v>3</v>
      </c>
    </row>
    <row r="7635" spans="1:7" x14ac:dyDescent="0.25">
      <c r="A7635" t="s">
        <v>0</v>
      </c>
      <c r="B7635" t="s">
        <v>2141</v>
      </c>
      <c r="C7635">
        <v>7849450</v>
      </c>
      <c r="D7635" s="2">
        <v>2958465</v>
      </c>
      <c r="E7635" s="2">
        <v>44774</v>
      </c>
      <c r="F7635" s="28">
        <v>355</v>
      </c>
      <c r="G7635" t="s">
        <v>19</v>
      </c>
    </row>
    <row r="7636" spans="1:7" x14ac:dyDescent="0.25">
      <c r="A7636" t="s">
        <v>0</v>
      </c>
      <c r="B7636" t="s">
        <v>2141</v>
      </c>
      <c r="C7636">
        <v>7849451</v>
      </c>
      <c r="D7636" s="2">
        <v>2958465</v>
      </c>
      <c r="E7636" s="2">
        <v>44774</v>
      </c>
      <c r="F7636" s="28">
        <v>355</v>
      </c>
      <c r="G7636" t="s">
        <v>19</v>
      </c>
    </row>
    <row r="7637" spans="1:7" x14ac:dyDescent="0.25">
      <c r="A7637" t="s">
        <v>0</v>
      </c>
      <c r="B7637" t="s">
        <v>2141</v>
      </c>
      <c r="C7637">
        <v>7849801</v>
      </c>
      <c r="D7637" s="2">
        <v>2958465</v>
      </c>
      <c r="E7637" s="2">
        <v>43344</v>
      </c>
      <c r="F7637" s="28">
        <v>104</v>
      </c>
      <c r="G7637" t="s">
        <v>2</v>
      </c>
    </row>
    <row r="7638" spans="1:7" x14ac:dyDescent="0.25">
      <c r="A7638" t="s">
        <v>0</v>
      </c>
      <c r="B7638" t="s">
        <v>2141</v>
      </c>
      <c r="C7638">
        <v>7849803</v>
      </c>
      <c r="D7638" s="2">
        <v>2958465</v>
      </c>
      <c r="E7638" s="2">
        <v>43344</v>
      </c>
      <c r="F7638" s="28">
        <v>104</v>
      </c>
      <c r="G7638" t="s">
        <v>2</v>
      </c>
    </row>
    <row r="7639" spans="1:7" x14ac:dyDescent="0.25">
      <c r="A7639" t="s">
        <v>0</v>
      </c>
      <c r="B7639" t="s">
        <v>2141</v>
      </c>
      <c r="C7639">
        <v>7849811</v>
      </c>
      <c r="D7639" s="2">
        <v>2958465</v>
      </c>
      <c r="E7639" s="2">
        <v>43344</v>
      </c>
      <c r="F7639" s="28">
        <v>206.05</v>
      </c>
      <c r="G7639" t="s">
        <v>2</v>
      </c>
    </row>
    <row r="7640" spans="1:7" x14ac:dyDescent="0.25">
      <c r="A7640" t="s">
        <v>0</v>
      </c>
      <c r="B7640" t="s">
        <v>2141</v>
      </c>
      <c r="C7640">
        <v>7849813</v>
      </c>
      <c r="D7640" s="2">
        <v>2958465</v>
      </c>
      <c r="E7640" s="2">
        <v>43344</v>
      </c>
      <c r="F7640" s="28">
        <v>206.05</v>
      </c>
      <c r="G7640" t="s">
        <v>2</v>
      </c>
    </row>
    <row r="7641" spans="1:7" x14ac:dyDescent="0.25">
      <c r="A7641" t="s">
        <v>0</v>
      </c>
      <c r="B7641" t="s">
        <v>2141</v>
      </c>
      <c r="C7641">
        <v>7849821</v>
      </c>
      <c r="D7641" s="2">
        <v>2958465</v>
      </c>
      <c r="E7641" s="2">
        <v>43344</v>
      </c>
      <c r="F7641" s="28">
        <v>400.4</v>
      </c>
      <c r="G7641" t="s">
        <v>2</v>
      </c>
    </row>
    <row r="7642" spans="1:7" x14ac:dyDescent="0.25">
      <c r="A7642" t="s">
        <v>0</v>
      </c>
      <c r="B7642" t="s">
        <v>2141</v>
      </c>
      <c r="C7642">
        <v>7849827</v>
      </c>
      <c r="D7642" s="2">
        <v>2958465</v>
      </c>
      <c r="E7642" s="2">
        <v>43344</v>
      </c>
      <c r="F7642" s="28">
        <v>400.4</v>
      </c>
      <c r="G7642" t="s">
        <v>2</v>
      </c>
    </row>
    <row r="7643" spans="1:7" x14ac:dyDescent="0.25">
      <c r="A7643" t="s">
        <v>0</v>
      </c>
      <c r="B7643" t="s">
        <v>2141</v>
      </c>
      <c r="C7643">
        <v>7849836</v>
      </c>
      <c r="D7643" s="2">
        <v>2958465</v>
      </c>
      <c r="E7643" s="2">
        <v>43344</v>
      </c>
      <c r="F7643" s="28">
        <v>594.75</v>
      </c>
      <c r="G7643" t="s">
        <v>2</v>
      </c>
    </row>
    <row r="7644" spans="1:7" x14ac:dyDescent="0.25">
      <c r="A7644" t="s">
        <v>0</v>
      </c>
      <c r="B7644" t="s">
        <v>2141</v>
      </c>
      <c r="C7644">
        <v>7849837</v>
      </c>
      <c r="D7644" s="2">
        <v>2958465</v>
      </c>
      <c r="E7644" s="2">
        <v>43344</v>
      </c>
      <c r="F7644" s="28">
        <v>594.75</v>
      </c>
      <c r="G7644" t="s">
        <v>2</v>
      </c>
    </row>
    <row r="7645" spans="1:7" x14ac:dyDescent="0.25">
      <c r="A7645" t="s">
        <v>0</v>
      </c>
      <c r="B7645" t="s">
        <v>2141</v>
      </c>
      <c r="C7645">
        <v>7849839</v>
      </c>
      <c r="D7645" s="2">
        <v>2958465</v>
      </c>
      <c r="E7645" s="2">
        <v>43344</v>
      </c>
      <c r="F7645" s="28">
        <v>975</v>
      </c>
      <c r="G7645" t="s">
        <v>3</v>
      </c>
    </row>
    <row r="7646" spans="1:7" x14ac:dyDescent="0.25">
      <c r="A7646" t="s">
        <v>0</v>
      </c>
      <c r="B7646" t="s">
        <v>2141</v>
      </c>
      <c r="C7646">
        <v>7849841</v>
      </c>
      <c r="D7646" s="2">
        <v>2958465</v>
      </c>
      <c r="E7646" s="2">
        <v>43344</v>
      </c>
      <c r="F7646" s="28">
        <v>3727.1</v>
      </c>
      <c r="G7646" t="s">
        <v>3</v>
      </c>
    </row>
    <row r="7647" spans="1:7" x14ac:dyDescent="0.25">
      <c r="A7647" t="s">
        <v>0</v>
      </c>
      <c r="B7647" t="s">
        <v>2141</v>
      </c>
      <c r="C7647">
        <v>7849843</v>
      </c>
      <c r="D7647" s="2">
        <v>2958465</v>
      </c>
      <c r="E7647" s="2">
        <v>43344</v>
      </c>
      <c r="F7647" s="28">
        <v>1337.05</v>
      </c>
      <c r="G7647" t="s">
        <v>3</v>
      </c>
    </row>
    <row r="7648" spans="1:7" x14ac:dyDescent="0.25">
      <c r="A7648" t="s">
        <v>0</v>
      </c>
      <c r="B7648" t="s">
        <v>2141</v>
      </c>
      <c r="C7648">
        <v>7849844</v>
      </c>
      <c r="D7648" s="2">
        <v>2958465</v>
      </c>
      <c r="E7648" s="2">
        <v>43344</v>
      </c>
      <c r="F7648" s="28">
        <v>1873.3</v>
      </c>
      <c r="G7648" t="s">
        <v>3</v>
      </c>
    </row>
    <row r="7649" spans="1:7" x14ac:dyDescent="0.25">
      <c r="A7649" t="s">
        <v>0</v>
      </c>
      <c r="B7649" t="s">
        <v>2141</v>
      </c>
      <c r="C7649">
        <v>7849861</v>
      </c>
      <c r="D7649" s="2">
        <v>2958465</v>
      </c>
      <c r="E7649" s="2">
        <v>43344</v>
      </c>
      <c r="F7649" s="28">
        <v>104</v>
      </c>
      <c r="G7649" t="s">
        <v>2</v>
      </c>
    </row>
    <row r="7650" spans="1:7" x14ac:dyDescent="0.25">
      <c r="A7650" t="s">
        <v>0</v>
      </c>
      <c r="B7650" t="s">
        <v>2141</v>
      </c>
      <c r="C7650">
        <v>7849862</v>
      </c>
      <c r="D7650" s="2">
        <v>2958465</v>
      </c>
      <c r="E7650" s="2">
        <v>43344</v>
      </c>
      <c r="F7650" s="28">
        <v>104</v>
      </c>
      <c r="G7650" t="s">
        <v>2</v>
      </c>
    </row>
    <row r="7651" spans="1:7" x14ac:dyDescent="0.25">
      <c r="A7651" t="s">
        <v>0</v>
      </c>
      <c r="B7651" t="s">
        <v>2141</v>
      </c>
      <c r="C7651">
        <v>7849863</v>
      </c>
      <c r="D7651" s="2">
        <v>2958465</v>
      </c>
      <c r="E7651" s="2">
        <v>43344</v>
      </c>
      <c r="F7651" s="28">
        <v>206.05</v>
      </c>
      <c r="G7651" t="s">
        <v>2</v>
      </c>
    </row>
    <row r="7652" spans="1:7" x14ac:dyDescent="0.25">
      <c r="A7652" t="s">
        <v>0</v>
      </c>
      <c r="B7652" t="s">
        <v>2141</v>
      </c>
      <c r="C7652">
        <v>7849864</v>
      </c>
      <c r="D7652" s="2">
        <v>2958465</v>
      </c>
      <c r="E7652" s="2">
        <v>43344</v>
      </c>
      <c r="F7652" s="28">
        <v>206.05</v>
      </c>
      <c r="G7652" t="s">
        <v>2</v>
      </c>
    </row>
    <row r="7653" spans="1:7" x14ac:dyDescent="0.25">
      <c r="A7653" t="s">
        <v>0</v>
      </c>
      <c r="B7653" t="s">
        <v>2141</v>
      </c>
      <c r="C7653">
        <v>7849867</v>
      </c>
      <c r="D7653" s="2">
        <v>2958465</v>
      </c>
      <c r="E7653" s="2">
        <v>43344</v>
      </c>
      <c r="F7653" s="28">
        <v>594.75</v>
      </c>
      <c r="G7653" t="s">
        <v>2</v>
      </c>
    </row>
    <row r="7654" spans="1:7" x14ac:dyDescent="0.25">
      <c r="A7654" t="s">
        <v>0</v>
      </c>
      <c r="B7654" t="s">
        <v>2141</v>
      </c>
      <c r="C7654">
        <v>7849868</v>
      </c>
      <c r="D7654" s="2">
        <v>2958465</v>
      </c>
      <c r="E7654" s="2">
        <v>43344</v>
      </c>
      <c r="F7654" s="28">
        <v>594.75</v>
      </c>
      <c r="G7654" t="s">
        <v>2</v>
      </c>
    </row>
    <row r="7655" spans="1:7" x14ac:dyDescent="0.25">
      <c r="A7655" t="s">
        <v>0</v>
      </c>
      <c r="B7655" t="s">
        <v>2141</v>
      </c>
      <c r="C7655">
        <v>7849869</v>
      </c>
      <c r="D7655" s="2">
        <v>2958465</v>
      </c>
      <c r="E7655" s="2">
        <v>43344</v>
      </c>
      <c r="F7655" s="28">
        <v>975</v>
      </c>
      <c r="G7655" t="s">
        <v>3</v>
      </c>
    </row>
    <row r="7656" spans="1:7" x14ac:dyDescent="0.25">
      <c r="A7656" t="s">
        <v>0</v>
      </c>
      <c r="B7656" t="s">
        <v>2141</v>
      </c>
      <c r="C7656">
        <v>7849871</v>
      </c>
      <c r="D7656" s="2">
        <v>2958465</v>
      </c>
      <c r="E7656" s="2">
        <v>43344</v>
      </c>
      <c r="F7656" s="28">
        <v>1337.05</v>
      </c>
      <c r="G7656" t="s">
        <v>3</v>
      </c>
    </row>
    <row r="7657" spans="1:7" x14ac:dyDescent="0.25">
      <c r="A7657" t="s">
        <v>0</v>
      </c>
      <c r="B7657" t="s">
        <v>2141</v>
      </c>
      <c r="C7657">
        <v>7849872</v>
      </c>
      <c r="D7657" s="2">
        <v>2958465</v>
      </c>
      <c r="E7657" s="2">
        <v>43344</v>
      </c>
      <c r="F7657" s="28">
        <v>1873.3</v>
      </c>
      <c r="G7657" t="s">
        <v>3</v>
      </c>
    </row>
    <row r="7658" spans="1:7" x14ac:dyDescent="0.25">
      <c r="A7658" t="s">
        <v>0</v>
      </c>
      <c r="B7658" t="s">
        <v>2141</v>
      </c>
      <c r="C7658">
        <v>7849873</v>
      </c>
      <c r="D7658" s="2">
        <v>2958465</v>
      </c>
      <c r="E7658" s="2">
        <v>43344</v>
      </c>
      <c r="F7658" s="28">
        <v>3727.1</v>
      </c>
      <c r="G7658" t="s">
        <v>3</v>
      </c>
    </row>
    <row r="7659" spans="1:7" x14ac:dyDescent="0.25">
      <c r="A7659" t="s">
        <v>0</v>
      </c>
      <c r="B7659" t="s">
        <v>2141</v>
      </c>
      <c r="C7659">
        <v>7850000</v>
      </c>
      <c r="D7659" s="2">
        <v>2958465</v>
      </c>
      <c r="E7659" s="2">
        <v>44713</v>
      </c>
      <c r="F7659" s="28">
        <v>386</v>
      </c>
      <c r="G7659" t="s">
        <v>19</v>
      </c>
    </row>
    <row r="7660" spans="1:7" x14ac:dyDescent="0.25">
      <c r="A7660" t="s">
        <v>0</v>
      </c>
      <c r="B7660" t="s">
        <v>2141</v>
      </c>
      <c r="C7660">
        <v>7850341</v>
      </c>
      <c r="D7660" s="2">
        <v>2958465</v>
      </c>
      <c r="E7660" s="2">
        <v>44713</v>
      </c>
      <c r="F7660" s="28">
        <v>6731.4</v>
      </c>
      <c r="G7660" t="s">
        <v>3</v>
      </c>
    </row>
    <row r="7661" spans="1:7" x14ac:dyDescent="0.25">
      <c r="A7661" t="s">
        <v>0</v>
      </c>
      <c r="B7661" t="s">
        <v>2141</v>
      </c>
      <c r="C7661">
        <v>7850450</v>
      </c>
      <c r="D7661" s="2">
        <v>2958465</v>
      </c>
      <c r="E7661" s="2">
        <v>44713</v>
      </c>
      <c r="F7661" s="28">
        <v>390</v>
      </c>
      <c r="G7661" t="s">
        <v>19</v>
      </c>
    </row>
    <row r="7662" spans="1:7" x14ac:dyDescent="0.25">
      <c r="A7662" t="s">
        <v>0</v>
      </c>
      <c r="B7662" t="s">
        <v>2141</v>
      </c>
      <c r="C7662">
        <v>7850451</v>
      </c>
      <c r="D7662" s="2">
        <v>2958465</v>
      </c>
      <c r="E7662" s="2">
        <v>44713</v>
      </c>
      <c r="F7662" s="28">
        <v>390</v>
      </c>
      <c r="G7662" t="s">
        <v>19</v>
      </c>
    </row>
    <row r="7663" spans="1:7" x14ac:dyDescent="0.25">
      <c r="A7663" t="s">
        <v>0</v>
      </c>
      <c r="B7663" t="s">
        <v>2141</v>
      </c>
      <c r="C7663">
        <v>7850841</v>
      </c>
      <c r="D7663" s="2">
        <v>2958465</v>
      </c>
      <c r="E7663" s="2">
        <v>42929</v>
      </c>
      <c r="F7663" s="28">
        <v>3997.5</v>
      </c>
      <c r="G7663" t="s">
        <v>3</v>
      </c>
    </row>
    <row r="7664" spans="1:7" x14ac:dyDescent="0.25">
      <c r="A7664" t="s">
        <v>0</v>
      </c>
      <c r="B7664" t="s">
        <v>2141</v>
      </c>
      <c r="C7664">
        <v>7851000</v>
      </c>
      <c r="D7664" s="2">
        <v>2958465</v>
      </c>
      <c r="E7664" s="2">
        <v>44713</v>
      </c>
      <c r="F7664" s="28">
        <v>341</v>
      </c>
      <c r="G7664" t="s">
        <v>19</v>
      </c>
    </row>
    <row r="7665" spans="1:7" x14ac:dyDescent="0.25">
      <c r="A7665" t="s">
        <v>0</v>
      </c>
      <c r="B7665" t="s">
        <v>2141</v>
      </c>
      <c r="C7665">
        <v>7851450</v>
      </c>
      <c r="D7665" s="2">
        <v>2958465</v>
      </c>
      <c r="E7665" s="2">
        <v>44713</v>
      </c>
      <c r="F7665" s="28">
        <v>345</v>
      </c>
      <c r="G7665" t="s">
        <v>19</v>
      </c>
    </row>
    <row r="7666" spans="1:7" x14ac:dyDescent="0.25">
      <c r="A7666" t="s">
        <v>0</v>
      </c>
      <c r="B7666" t="s">
        <v>2141</v>
      </c>
      <c r="C7666">
        <v>7851451</v>
      </c>
      <c r="D7666" s="2">
        <v>2958465</v>
      </c>
      <c r="E7666" s="2">
        <v>44713</v>
      </c>
      <c r="F7666" s="28">
        <v>345</v>
      </c>
      <c r="G7666" t="s">
        <v>19</v>
      </c>
    </row>
    <row r="7667" spans="1:7" x14ac:dyDescent="0.25">
      <c r="A7667" t="s">
        <v>0</v>
      </c>
      <c r="B7667" t="s">
        <v>2141</v>
      </c>
      <c r="C7667">
        <v>7852000</v>
      </c>
      <c r="D7667" s="2">
        <v>2958465</v>
      </c>
      <c r="E7667" s="2">
        <v>43372</v>
      </c>
      <c r="F7667" s="28">
        <v>191</v>
      </c>
      <c r="G7667" t="s">
        <v>18</v>
      </c>
    </row>
    <row r="7668" spans="1:7" x14ac:dyDescent="0.25">
      <c r="A7668" t="s">
        <v>0</v>
      </c>
      <c r="B7668" t="s">
        <v>2141</v>
      </c>
      <c r="C7668">
        <v>7852311</v>
      </c>
      <c r="D7668" s="2">
        <v>2958465</v>
      </c>
      <c r="E7668" s="2">
        <v>43372</v>
      </c>
      <c r="F7668" s="28">
        <v>204.75</v>
      </c>
      <c r="G7668" t="s">
        <v>2</v>
      </c>
    </row>
    <row r="7669" spans="1:7" x14ac:dyDescent="0.25">
      <c r="A7669" t="s">
        <v>0</v>
      </c>
      <c r="B7669" t="s">
        <v>2141</v>
      </c>
      <c r="C7669">
        <v>7852313</v>
      </c>
      <c r="D7669" s="2">
        <v>2958465</v>
      </c>
      <c r="E7669" s="2">
        <v>43372</v>
      </c>
      <c r="F7669" s="28">
        <v>204.75</v>
      </c>
      <c r="G7669" t="s">
        <v>2</v>
      </c>
    </row>
    <row r="7670" spans="1:7" x14ac:dyDescent="0.25">
      <c r="A7670" t="s">
        <v>0</v>
      </c>
      <c r="B7670" t="s">
        <v>2141</v>
      </c>
      <c r="C7670">
        <v>7852321</v>
      </c>
      <c r="D7670" s="2">
        <v>2958465</v>
      </c>
      <c r="E7670" s="2">
        <v>43372</v>
      </c>
      <c r="F7670" s="28">
        <v>403</v>
      </c>
      <c r="G7670" t="s">
        <v>2</v>
      </c>
    </row>
    <row r="7671" spans="1:7" x14ac:dyDescent="0.25">
      <c r="A7671" t="s">
        <v>0</v>
      </c>
      <c r="B7671" t="s">
        <v>2141</v>
      </c>
      <c r="C7671">
        <v>7852327</v>
      </c>
      <c r="D7671" s="2">
        <v>2958465</v>
      </c>
      <c r="E7671" s="2">
        <v>43372</v>
      </c>
      <c r="F7671" s="28">
        <v>403</v>
      </c>
      <c r="G7671" t="s">
        <v>2</v>
      </c>
    </row>
    <row r="7672" spans="1:7" x14ac:dyDescent="0.25">
      <c r="A7672" t="s">
        <v>0</v>
      </c>
      <c r="B7672" t="s">
        <v>2141</v>
      </c>
      <c r="C7672">
        <v>7852336</v>
      </c>
      <c r="D7672" s="2">
        <v>2958465</v>
      </c>
      <c r="E7672" s="2">
        <v>43372</v>
      </c>
      <c r="F7672" s="28">
        <v>594.75</v>
      </c>
      <c r="G7672" t="s">
        <v>2</v>
      </c>
    </row>
    <row r="7673" spans="1:7" x14ac:dyDescent="0.25">
      <c r="A7673" t="s">
        <v>0</v>
      </c>
      <c r="B7673" t="s">
        <v>2141</v>
      </c>
      <c r="C7673">
        <v>7852337</v>
      </c>
      <c r="D7673" s="2">
        <v>2958465</v>
      </c>
      <c r="E7673" s="2">
        <v>43372</v>
      </c>
      <c r="F7673" s="28">
        <v>594.75</v>
      </c>
      <c r="G7673" t="s">
        <v>2</v>
      </c>
    </row>
    <row r="7674" spans="1:7" x14ac:dyDescent="0.25">
      <c r="A7674" t="s">
        <v>0</v>
      </c>
      <c r="B7674" t="s">
        <v>2141</v>
      </c>
      <c r="C7674">
        <v>7852450</v>
      </c>
      <c r="D7674" s="2">
        <v>2958465</v>
      </c>
      <c r="E7674" s="2">
        <v>44305</v>
      </c>
      <c r="F7674" s="28">
        <v>195</v>
      </c>
      <c r="G7674" t="s">
        <v>19</v>
      </c>
    </row>
    <row r="7675" spans="1:7" x14ac:dyDescent="0.25">
      <c r="A7675" t="s">
        <v>0</v>
      </c>
      <c r="B7675" t="s">
        <v>2141</v>
      </c>
      <c r="C7675">
        <v>7852451</v>
      </c>
      <c r="D7675" s="2">
        <v>2958465</v>
      </c>
      <c r="E7675" s="2">
        <v>44305</v>
      </c>
      <c r="F7675" s="28">
        <v>195</v>
      </c>
      <c r="G7675" t="s">
        <v>19</v>
      </c>
    </row>
    <row r="7676" spans="1:7" x14ac:dyDescent="0.25">
      <c r="A7676" t="s">
        <v>0</v>
      </c>
      <c r="B7676" t="s">
        <v>2141</v>
      </c>
      <c r="C7676">
        <v>7852811</v>
      </c>
      <c r="D7676" s="2">
        <v>2958465</v>
      </c>
      <c r="E7676" s="2">
        <v>43372</v>
      </c>
      <c r="F7676" s="28">
        <v>195.65</v>
      </c>
      <c r="G7676" t="s">
        <v>2</v>
      </c>
    </row>
    <row r="7677" spans="1:7" x14ac:dyDescent="0.25">
      <c r="A7677" t="s">
        <v>0</v>
      </c>
      <c r="B7677" t="s">
        <v>2141</v>
      </c>
      <c r="C7677">
        <v>7852813</v>
      </c>
      <c r="D7677" s="2">
        <v>2958465</v>
      </c>
      <c r="E7677" s="2">
        <v>43372</v>
      </c>
      <c r="F7677" s="28">
        <v>195.65</v>
      </c>
      <c r="G7677" t="s">
        <v>2</v>
      </c>
    </row>
    <row r="7678" spans="1:7" x14ac:dyDescent="0.25">
      <c r="A7678" t="s">
        <v>0</v>
      </c>
      <c r="B7678" t="s">
        <v>2141</v>
      </c>
      <c r="C7678">
        <v>7852821</v>
      </c>
      <c r="D7678" s="2">
        <v>2958465</v>
      </c>
      <c r="E7678" s="2">
        <v>43372</v>
      </c>
      <c r="F7678" s="28">
        <v>382.85</v>
      </c>
      <c r="G7678" t="s">
        <v>2</v>
      </c>
    </row>
    <row r="7679" spans="1:7" x14ac:dyDescent="0.25">
      <c r="A7679" t="s">
        <v>0</v>
      </c>
      <c r="B7679" t="s">
        <v>2141</v>
      </c>
      <c r="C7679">
        <v>7852827</v>
      </c>
      <c r="D7679" s="2">
        <v>2958465</v>
      </c>
      <c r="E7679" s="2">
        <v>43372</v>
      </c>
      <c r="F7679" s="28">
        <v>382.85</v>
      </c>
      <c r="G7679" t="s">
        <v>2</v>
      </c>
    </row>
    <row r="7680" spans="1:7" x14ac:dyDescent="0.25">
      <c r="A7680" t="s">
        <v>0</v>
      </c>
      <c r="B7680" t="s">
        <v>2141</v>
      </c>
      <c r="C7680">
        <v>7852836</v>
      </c>
      <c r="D7680" s="2">
        <v>2958465</v>
      </c>
      <c r="E7680" s="2">
        <v>43372</v>
      </c>
      <c r="F7680" s="28">
        <v>560.29999999999995</v>
      </c>
      <c r="G7680" t="s">
        <v>2</v>
      </c>
    </row>
    <row r="7681" spans="1:7" x14ac:dyDescent="0.25">
      <c r="A7681" t="s">
        <v>0</v>
      </c>
      <c r="B7681" t="s">
        <v>2141</v>
      </c>
      <c r="C7681">
        <v>7852837</v>
      </c>
      <c r="D7681" s="2">
        <v>2958465</v>
      </c>
      <c r="E7681" s="2">
        <v>43372</v>
      </c>
      <c r="F7681" s="28">
        <v>560.29999999999995</v>
      </c>
      <c r="G7681" t="s">
        <v>2</v>
      </c>
    </row>
    <row r="7682" spans="1:7" x14ac:dyDescent="0.25">
      <c r="A7682" t="s">
        <v>0</v>
      </c>
      <c r="B7682" t="s">
        <v>2141</v>
      </c>
      <c r="C7682">
        <v>7853000</v>
      </c>
      <c r="D7682" s="2">
        <v>2958465</v>
      </c>
      <c r="E7682" s="2">
        <v>43372</v>
      </c>
      <c r="F7682" s="28">
        <v>192</v>
      </c>
      <c r="G7682" t="s">
        <v>18</v>
      </c>
    </row>
    <row r="7683" spans="1:7" x14ac:dyDescent="0.25">
      <c r="A7683" t="s">
        <v>0</v>
      </c>
      <c r="B7683" t="s">
        <v>2141</v>
      </c>
      <c r="C7683">
        <v>7853311</v>
      </c>
      <c r="D7683" s="2">
        <v>2958465</v>
      </c>
      <c r="E7683" s="2">
        <v>43372</v>
      </c>
      <c r="F7683" s="28">
        <v>209.3</v>
      </c>
      <c r="G7683" t="s">
        <v>2</v>
      </c>
    </row>
    <row r="7684" spans="1:7" x14ac:dyDescent="0.25">
      <c r="A7684" t="s">
        <v>0</v>
      </c>
      <c r="B7684" t="s">
        <v>2141</v>
      </c>
      <c r="C7684">
        <v>7853313</v>
      </c>
      <c r="D7684" s="2">
        <v>2958465</v>
      </c>
      <c r="E7684" s="2">
        <v>43372</v>
      </c>
      <c r="F7684" s="28">
        <v>209.3</v>
      </c>
      <c r="G7684" t="s">
        <v>2</v>
      </c>
    </row>
    <row r="7685" spans="1:7" x14ac:dyDescent="0.25">
      <c r="A7685" t="s">
        <v>0</v>
      </c>
      <c r="B7685" t="s">
        <v>2141</v>
      </c>
      <c r="C7685">
        <v>7853321</v>
      </c>
      <c r="D7685" s="2">
        <v>2958465</v>
      </c>
      <c r="E7685" s="2">
        <v>43372</v>
      </c>
      <c r="F7685" s="28">
        <v>413.4</v>
      </c>
      <c r="G7685" t="s">
        <v>2</v>
      </c>
    </row>
    <row r="7686" spans="1:7" x14ac:dyDescent="0.25">
      <c r="A7686" t="s">
        <v>0</v>
      </c>
      <c r="B7686" t="s">
        <v>2141</v>
      </c>
      <c r="C7686">
        <v>7853327</v>
      </c>
      <c r="D7686" s="2">
        <v>2958465</v>
      </c>
      <c r="E7686" s="2">
        <v>43372</v>
      </c>
      <c r="F7686" s="28">
        <v>413.4</v>
      </c>
      <c r="G7686" t="s">
        <v>2</v>
      </c>
    </row>
    <row r="7687" spans="1:7" x14ac:dyDescent="0.25">
      <c r="A7687" t="s">
        <v>0</v>
      </c>
      <c r="B7687" t="s">
        <v>2141</v>
      </c>
      <c r="C7687">
        <v>7853336</v>
      </c>
      <c r="D7687" s="2">
        <v>2958465</v>
      </c>
      <c r="E7687" s="2">
        <v>43372</v>
      </c>
      <c r="F7687" s="28">
        <v>598.65</v>
      </c>
      <c r="G7687" t="s">
        <v>2</v>
      </c>
    </row>
    <row r="7688" spans="1:7" x14ac:dyDescent="0.25">
      <c r="A7688" t="s">
        <v>0</v>
      </c>
      <c r="B7688" t="s">
        <v>2141</v>
      </c>
      <c r="C7688">
        <v>7853337</v>
      </c>
      <c r="D7688" s="2">
        <v>2958465</v>
      </c>
      <c r="E7688" s="2">
        <v>43372</v>
      </c>
      <c r="F7688" s="28">
        <v>598.65</v>
      </c>
      <c r="G7688" t="s">
        <v>2</v>
      </c>
    </row>
    <row r="7689" spans="1:7" x14ac:dyDescent="0.25">
      <c r="A7689" t="s">
        <v>0</v>
      </c>
      <c r="B7689" t="s">
        <v>2141</v>
      </c>
      <c r="C7689">
        <v>7853450</v>
      </c>
      <c r="D7689" s="2">
        <v>2958465</v>
      </c>
      <c r="E7689" s="2">
        <v>44305</v>
      </c>
      <c r="F7689" s="28">
        <v>196</v>
      </c>
      <c r="G7689" t="s">
        <v>19</v>
      </c>
    </row>
    <row r="7690" spans="1:7" x14ac:dyDescent="0.25">
      <c r="A7690" t="s">
        <v>0</v>
      </c>
      <c r="B7690" t="s">
        <v>2141</v>
      </c>
      <c r="C7690">
        <v>7853451</v>
      </c>
      <c r="D7690" s="2">
        <v>2958465</v>
      </c>
      <c r="E7690" s="2">
        <v>44305</v>
      </c>
      <c r="F7690" s="28">
        <v>196</v>
      </c>
      <c r="G7690" t="s">
        <v>19</v>
      </c>
    </row>
    <row r="7691" spans="1:7" x14ac:dyDescent="0.25">
      <c r="A7691" t="s">
        <v>0</v>
      </c>
      <c r="B7691" t="s">
        <v>2141</v>
      </c>
      <c r="C7691">
        <v>7853811</v>
      </c>
      <c r="D7691" s="2">
        <v>2958465</v>
      </c>
      <c r="E7691" s="2">
        <v>43372</v>
      </c>
      <c r="F7691" s="28">
        <v>200.85</v>
      </c>
      <c r="G7691" t="s">
        <v>2</v>
      </c>
    </row>
    <row r="7692" spans="1:7" x14ac:dyDescent="0.25">
      <c r="A7692" t="s">
        <v>0</v>
      </c>
      <c r="B7692" t="s">
        <v>2141</v>
      </c>
      <c r="C7692">
        <v>7853813</v>
      </c>
      <c r="D7692" s="2">
        <v>2958465</v>
      </c>
      <c r="E7692" s="2">
        <v>43372</v>
      </c>
      <c r="F7692" s="28">
        <v>200.85</v>
      </c>
      <c r="G7692" t="s">
        <v>2</v>
      </c>
    </row>
    <row r="7693" spans="1:7" x14ac:dyDescent="0.25">
      <c r="A7693" t="s">
        <v>0</v>
      </c>
      <c r="B7693" t="s">
        <v>2141</v>
      </c>
      <c r="C7693">
        <v>7853821</v>
      </c>
      <c r="D7693" s="2">
        <v>2958465</v>
      </c>
      <c r="E7693" s="2">
        <v>43372</v>
      </c>
      <c r="F7693" s="28">
        <v>396.5</v>
      </c>
      <c r="G7693" t="s">
        <v>2</v>
      </c>
    </row>
    <row r="7694" spans="1:7" x14ac:dyDescent="0.25">
      <c r="A7694" t="s">
        <v>0</v>
      </c>
      <c r="B7694" t="s">
        <v>2141</v>
      </c>
      <c r="C7694">
        <v>7853827</v>
      </c>
      <c r="D7694" s="2">
        <v>2958465</v>
      </c>
      <c r="E7694" s="2">
        <v>43372</v>
      </c>
      <c r="F7694" s="28">
        <v>396.5</v>
      </c>
      <c r="G7694" t="s">
        <v>2</v>
      </c>
    </row>
    <row r="7695" spans="1:7" x14ac:dyDescent="0.25">
      <c r="A7695" t="s">
        <v>0</v>
      </c>
      <c r="B7695" t="s">
        <v>2141</v>
      </c>
      <c r="C7695">
        <v>7853836</v>
      </c>
      <c r="D7695" s="2">
        <v>2958465</v>
      </c>
      <c r="E7695" s="2">
        <v>43372</v>
      </c>
      <c r="F7695" s="28">
        <v>574.6</v>
      </c>
      <c r="G7695" t="s">
        <v>2</v>
      </c>
    </row>
    <row r="7696" spans="1:7" x14ac:dyDescent="0.25">
      <c r="A7696" t="s">
        <v>0</v>
      </c>
      <c r="B7696" t="s">
        <v>2141</v>
      </c>
      <c r="C7696">
        <v>7853837</v>
      </c>
      <c r="D7696" s="2">
        <v>2958465</v>
      </c>
      <c r="E7696" s="2">
        <v>43372</v>
      </c>
      <c r="F7696" s="28">
        <v>574.6</v>
      </c>
      <c r="G7696" t="s">
        <v>2</v>
      </c>
    </row>
    <row r="7697" spans="1:7" x14ac:dyDescent="0.25">
      <c r="A7697" t="s">
        <v>0</v>
      </c>
      <c r="B7697" t="s">
        <v>2141</v>
      </c>
      <c r="C7697">
        <v>7854000</v>
      </c>
      <c r="D7697" s="2">
        <v>2958465</v>
      </c>
      <c r="E7697" s="2">
        <v>45207</v>
      </c>
      <c r="F7697" s="28">
        <v>230</v>
      </c>
      <c r="G7697" t="s">
        <v>19</v>
      </c>
    </row>
    <row r="7698" spans="1:7" x14ac:dyDescent="0.25">
      <c r="A7698" t="s">
        <v>0</v>
      </c>
      <c r="B7698" t="s">
        <v>2141</v>
      </c>
      <c r="C7698">
        <v>7854341</v>
      </c>
      <c r="D7698" s="2">
        <v>2958465</v>
      </c>
      <c r="E7698" s="2">
        <v>44713</v>
      </c>
      <c r="F7698" s="28">
        <v>4363.45</v>
      </c>
      <c r="G7698" t="s">
        <v>3</v>
      </c>
    </row>
    <row r="7699" spans="1:7" x14ac:dyDescent="0.25">
      <c r="A7699" t="s">
        <v>0</v>
      </c>
      <c r="B7699" t="s">
        <v>2141</v>
      </c>
      <c r="C7699">
        <v>7854450</v>
      </c>
      <c r="D7699" s="2">
        <v>2958465</v>
      </c>
      <c r="E7699" s="2">
        <v>45207</v>
      </c>
      <c r="F7699" s="28">
        <v>234</v>
      </c>
      <c r="G7699" t="s">
        <v>19</v>
      </c>
    </row>
    <row r="7700" spans="1:7" x14ac:dyDescent="0.25">
      <c r="A7700" t="s">
        <v>0</v>
      </c>
      <c r="B7700" t="s">
        <v>2141</v>
      </c>
      <c r="C7700">
        <v>7854451</v>
      </c>
      <c r="D7700" s="2">
        <v>2958465</v>
      </c>
      <c r="E7700" s="2">
        <v>45207</v>
      </c>
      <c r="F7700" s="28">
        <v>234</v>
      </c>
      <c r="G7700" t="s">
        <v>19</v>
      </c>
    </row>
    <row r="7701" spans="1:7" x14ac:dyDescent="0.25">
      <c r="A7701" t="s">
        <v>0</v>
      </c>
      <c r="B7701" t="s">
        <v>2141</v>
      </c>
      <c r="C7701">
        <v>7854453</v>
      </c>
      <c r="D7701" s="2">
        <v>2958465</v>
      </c>
      <c r="E7701" s="2">
        <v>45207</v>
      </c>
      <c r="F7701" s="28">
        <v>234</v>
      </c>
      <c r="G7701" t="s">
        <v>19</v>
      </c>
    </row>
    <row r="7702" spans="1:7" x14ac:dyDescent="0.25">
      <c r="A7702" t="s">
        <v>0</v>
      </c>
      <c r="B7702" t="s">
        <v>2141</v>
      </c>
      <c r="C7702">
        <v>7854841</v>
      </c>
      <c r="D7702" s="2">
        <v>2958465</v>
      </c>
      <c r="E7702" s="2">
        <v>43344</v>
      </c>
      <c r="F7702" s="28">
        <v>3367</v>
      </c>
      <c r="G7702" t="s">
        <v>3</v>
      </c>
    </row>
    <row r="7703" spans="1:7" x14ac:dyDescent="0.25">
      <c r="A7703" t="s">
        <v>0</v>
      </c>
      <c r="B7703" t="s">
        <v>2141</v>
      </c>
      <c r="C7703">
        <v>7855000</v>
      </c>
      <c r="D7703" s="2">
        <v>2958465</v>
      </c>
      <c r="E7703" s="2">
        <v>44305</v>
      </c>
      <c r="F7703" s="28">
        <v>166</v>
      </c>
      <c r="G7703" t="s">
        <v>19</v>
      </c>
    </row>
    <row r="7704" spans="1:7" x14ac:dyDescent="0.25">
      <c r="A7704" t="s">
        <v>0</v>
      </c>
      <c r="B7704" t="s">
        <v>2141</v>
      </c>
      <c r="C7704">
        <v>7855450</v>
      </c>
      <c r="D7704" s="2">
        <v>2958465</v>
      </c>
      <c r="E7704" s="2">
        <v>44305</v>
      </c>
      <c r="F7704" s="28">
        <v>170</v>
      </c>
      <c r="G7704" t="s">
        <v>19</v>
      </c>
    </row>
    <row r="7705" spans="1:7" x14ac:dyDescent="0.25">
      <c r="A7705" t="s">
        <v>0</v>
      </c>
      <c r="B7705" t="s">
        <v>2141</v>
      </c>
      <c r="C7705">
        <v>7855451</v>
      </c>
      <c r="D7705" s="2">
        <v>2958465</v>
      </c>
      <c r="E7705" s="2">
        <v>44305</v>
      </c>
      <c r="F7705" s="28">
        <v>170</v>
      </c>
      <c r="G7705" t="s">
        <v>19</v>
      </c>
    </row>
    <row r="7706" spans="1:7" x14ac:dyDescent="0.25">
      <c r="A7706" t="s">
        <v>0</v>
      </c>
      <c r="B7706" t="s">
        <v>2141</v>
      </c>
      <c r="C7706">
        <v>7856000</v>
      </c>
      <c r="D7706" s="2">
        <v>2958465</v>
      </c>
      <c r="E7706" s="2">
        <v>44713</v>
      </c>
      <c r="F7706" s="28">
        <v>443</v>
      </c>
      <c r="G7706" t="s">
        <v>19</v>
      </c>
    </row>
    <row r="7707" spans="1:7" x14ac:dyDescent="0.25">
      <c r="A7707" t="s">
        <v>0</v>
      </c>
      <c r="B7707" t="s">
        <v>2141</v>
      </c>
      <c r="C7707">
        <v>7856341</v>
      </c>
      <c r="D7707" s="2">
        <v>2958465</v>
      </c>
      <c r="E7707" s="2">
        <v>44713</v>
      </c>
      <c r="F7707" s="28">
        <v>7765.55</v>
      </c>
      <c r="G7707" t="s">
        <v>3</v>
      </c>
    </row>
    <row r="7708" spans="1:7" x14ac:dyDescent="0.25">
      <c r="A7708" t="s">
        <v>0</v>
      </c>
      <c r="B7708" t="s">
        <v>2141</v>
      </c>
      <c r="C7708">
        <v>7856450</v>
      </c>
      <c r="D7708" s="2">
        <v>2958465</v>
      </c>
      <c r="E7708" s="2">
        <v>44713</v>
      </c>
      <c r="F7708" s="28">
        <v>447</v>
      </c>
      <c r="G7708" t="s">
        <v>19</v>
      </c>
    </row>
    <row r="7709" spans="1:7" x14ac:dyDescent="0.25">
      <c r="A7709" t="s">
        <v>0</v>
      </c>
      <c r="B7709" t="s">
        <v>2141</v>
      </c>
      <c r="C7709">
        <v>7856451</v>
      </c>
      <c r="D7709" s="2">
        <v>2958465</v>
      </c>
      <c r="E7709" s="2">
        <v>44713</v>
      </c>
      <c r="F7709" s="28">
        <v>447</v>
      </c>
      <c r="G7709" t="s">
        <v>19</v>
      </c>
    </row>
    <row r="7710" spans="1:7" x14ac:dyDescent="0.25">
      <c r="A7710" t="s">
        <v>0</v>
      </c>
      <c r="B7710" t="s">
        <v>2141</v>
      </c>
      <c r="C7710">
        <v>7858000</v>
      </c>
      <c r="D7710" s="2">
        <v>2958465</v>
      </c>
      <c r="E7710" s="2">
        <v>44790</v>
      </c>
      <c r="F7710" s="28">
        <v>456</v>
      </c>
      <c r="G7710" t="s">
        <v>19</v>
      </c>
    </row>
    <row r="7711" spans="1:7" x14ac:dyDescent="0.25">
      <c r="A7711" t="s">
        <v>0</v>
      </c>
      <c r="B7711" t="s">
        <v>2141</v>
      </c>
      <c r="C7711">
        <v>7858450</v>
      </c>
      <c r="D7711" s="2">
        <v>2958465</v>
      </c>
      <c r="E7711" s="2">
        <v>44790</v>
      </c>
      <c r="F7711" s="28">
        <v>460</v>
      </c>
      <c r="G7711" t="s">
        <v>19</v>
      </c>
    </row>
    <row r="7712" spans="1:7" x14ac:dyDescent="0.25">
      <c r="A7712" t="s">
        <v>0</v>
      </c>
      <c r="B7712" t="s">
        <v>2141</v>
      </c>
      <c r="C7712">
        <v>7858451</v>
      </c>
      <c r="D7712" s="2">
        <v>2958465</v>
      </c>
      <c r="E7712" s="2">
        <v>44790</v>
      </c>
      <c r="F7712" s="28">
        <v>460</v>
      </c>
      <c r="G7712" t="s">
        <v>19</v>
      </c>
    </row>
    <row r="7713" spans="1:7" x14ac:dyDescent="0.25">
      <c r="A7713" t="s">
        <v>0</v>
      </c>
      <c r="B7713" t="s">
        <v>2141</v>
      </c>
      <c r="C7713">
        <v>7862000</v>
      </c>
      <c r="D7713" s="2">
        <v>2958465</v>
      </c>
      <c r="E7713" s="2">
        <v>45207</v>
      </c>
      <c r="F7713" s="28">
        <v>463</v>
      </c>
      <c r="G7713" t="s">
        <v>19</v>
      </c>
    </row>
    <row r="7714" spans="1:7" x14ac:dyDescent="0.25">
      <c r="A7714" t="s">
        <v>0</v>
      </c>
      <c r="B7714" t="s">
        <v>2141</v>
      </c>
      <c r="C7714">
        <v>7862450</v>
      </c>
      <c r="D7714" s="2">
        <v>2958465</v>
      </c>
      <c r="E7714" s="2">
        <v>45207</v>
      </c>
      <c r="F7714" s="28">
        <v>467</v>
      </c>
      <c r="G7714" t="s">
        <v>19</v>
      </c>
    </row>
    <row r="7715" spans="1:7" x14ac:dyDescent="0.25">
      <c r="A7715" t="s">
        <v>0</v>
      </c>
      <c r="B7715" t="s">
        <v>2141</v>
      </c>
      <c r="C7715">
        <v>7862451</v>
      </c>
      <c r="D7715" s="2">
        <v>2958465</v>
      </c>
      <c r="E7715" s="2">
        <v>45207</v>
      </c>
      <c r="F7715" s="28">
        <v>467</v>
      </c>
      <c r="G7715" t="s">
        <v>19</v>
      </c>
    </row>
    <row r="7716" spans="1:7" x14ac:dyDescent="0.25">
      <c r="A7716" t="s">
        <v>0</v>
      </c>
      <c r="B7716" t="s">
        <v>2141</v>
      </c>
      <c r="C7716">
        <v>7863000</v>
      </c>
      <c r="D7716" s="2">
        <v>2958465</v>
      </c>
      <c r="E7716" s="2">
        <v>45207</v>
      </c>
      <c r="F7716" s="28">
        <v>463</v>
      </c>
      <c r="G7716" t="s">
        <v>19</v>
      </c>
    </row>
    <row r="7717" spans="1:7" x14ac:dyDescent="0.25">
      <c r="A7717" t="s">
        <v>0</v>
      </c>
      <c r="B7717" t="s">
        <v>2141</v>
      </c>
      <c r="C7717">
        <v>7863450</v>
      </c>
      <c r="D7717" s="2">
        <v>2958465</v>
      </c>
      <c r="E7717" s="2">
        <v>45207</v>
      </c>
      <c r="F7717" s="28">
        <v>467</v>
      </c>
      <c r="G7717" t="s">
        <v>19</v>
      </c>
    </row>
    <row r="7718" spans="1:7" x14ac:dyDescent="0.25">
      <c r="A7718" t="s">
        <v>0</v>
      </c>
      <c r="B7718" t="s">
        <v>2141</v>
      </c>
      <c r="C7718">
        <v>7863451</v>
      </c>
      <c r="D7718" s="2">
        <v>2958465</v>
      </c>
      <c r="E7718" s="2">
        <v>45207</v>
      </c>
      <c r="F7718" s="28">
        <v>467</v>
      </c>
      <c r="G7718" t="s">
        <v>19</v>
      </c>
    </row>
    <row r="7719" spans="1:7" x14ac:dyDescent="0.25">
      <c r="A7719" t="s">
        <v>0</v>
      </c>
      <c r="B7719" t="s">
        <v>2141</v>
      </c>
      <c r="C7719">
        <v>7864000</v>
      </c>
      <c r="D7719" s="2">
        <v>2958465</v>
      </c>
      <c r="E7719" s="2">
        <v>45230</v>
      </c>
      <c r="F7719" s="28">
        <v>216</v>
      </c>
      <c r="G7719" t="s">
        <v>19</v>
      </c>
    </row>
    <row r="7720" spans="1:7" x14ac:dyDescent="0.25">
      <c r="A7720" t="s">
        <v>0</v>
      </c>
      <c r="B7720" t="s">
        <v>2141</v>
      </c>
      <c r="C7720">
        <v>7864341</v>
      </c>
      <c r="D7720" s="2">
        <v>2958465</v>
      </c>
      <c r="E7720" s="2">
        <v>45230</v>
      </c>
      <c r="F7720" s="28">
        <v>4323.8</v>
      </c>
      <c r="G7720" t="s">
        <v>3</v>
      </c>
    </row>
    <row r="7721" spans="1:7" x14ac:dyDescent="0.25">
      <c r="A7721" t="s">
        <v>0</v>
      </c>
      <c r="B7721" t="s">
        <v>2141</v>
      </c>
      <c r="C7721">
        <v>7864450</v>
      </c>
      <c r="D7721" s="2">
        <v>2958465</v>
      </c>
      <c r="E7721" s="2">
        <v>45230</v>
      </c>
      <c r="F7721" s="28">
        <v>220</v>
      </c>
      <c r="G7721" t="s">
        <v>19</v>
      </c>
    </row>
    <row r="7722" spans="1:7" x14ac:dyDescent="0.25">
      <c r="A7722" t="s">
        <v>0</v>
      </c>
      <c r="B7722" t="s">
        <v>2141</v>
      </c>
      <c r="C7722">
        <v>7864451</v>
      </c>
      <c r="D7722" s="2">
        <v>2958465</v>
      </c>
      <c r="E7722" s="2">
        <v>45230</v>
      </c>
      <c r="F7722" s="28">
        <v>220</v>
      </c>
      <c r="G7722" t="s">
        <v>19</v>
      </c>
    </row>
    <row r="7723" spans="1:7" x14ac:dyDescent="0.25">
      <c r="A7723" t="s">
        <v>0</v>
      </c>
      <c r="B7723" t="s">
        <v>2141</v>
      </c>
      <c r="C7723">
        <v>7865000</v>
      </c>
      <c r="D7723" s="2">
        <v>2958465</v>
      </c>
      <c r="E7723" s="2">
        <v>45646</v>
      </c>
      <c r="F7723" s="28">
        <v>356</v>
      </c>
      <c r="G7723" t="s">
        <v>19</v>
      </c>
    </row>
    <row r="7724" spans="1:7" x14ac:dyDescent="0.25">
      <c r="A7724" t="s">
        <v>0</v>
      </c>
      <c r="B7724" t="s">
        <v>2141</v>
      </c>
      <c r="C7724">
        <v>7865450</v>
      </c>
      <c r="D7724" s="2">
        <v>2958465</v>
      </c>
      <c r="E7724" s="2">
        <v>45646</v>
      </c>
      <c r="F7724" s="28">
        <v>360</v>
      </c>
      <c r="G7724" t="s">
        <v>19</v>
      </c>
    </row>
    <row r="7725" spans="1:7" x14ac:dyDescent="0.25">
      <c r="A7725" t="s">
        <v>0</v>
      </c>
      <c r="B7725" t="s">
        <v>2141</v>
      </c>
      <c r="C7725">
        <v>7865451</v>
      </c>
      <c r="D7725" s="2">
        <v>2958465</v>
      </c>
      <c r="E7725" s="2">
        <v>45646</v>
      </c>
      <c r="F7725" s="28">
        <v>360</v>
      </c>
      <c r="G7725" t="s">
        <v>19</v>
      </c>
    </row>
    <row r="7726" spans="1:7" x14ac:dyDescent="0.25">
      <c r="A7726" t="s">
        <v>0</v>
      </c>
      <c r="B7726" t="s">
        <v>2141</v>
      </c>
      <c r="C7726">
        <v>7869000</v>
      </c>
      <c r="D7726" s="2">
        <v>2958465</v>
      </c>
      <c r="E7726" s="2">
        <v>44713</v>
      </c>
      <c r="F7726" s="28">
        <v>1296</v>
      </c>
      <c r="G7726" t="s">
        <v>19</v>
      </c>
    </row>
    <row r="7727" spans="1:7" x14ac:dyDescent="0.25">
      <c r="A7727" t="s">
        <v>0</v>
      </c>
      <c r="B7727" t="s">
        <v>2141</v>
      </c>
      <c r="C7727">
        <v>7869311</v>
      </c>
      <c r="D7727" s="2">
        <v>2958465</v>
      </c>
      <c r="E7727" s="2">
        <v>44713</v>
      </c>
      <c r="F7727" s="28">
        <v>1214.8499999999999</v>
      </c>
      <c r="G7727" t="s">
        <v>2</v>
      </c>
    </row>
    <row r="7728" spans="1:7" x14ac:dyDescent="0.25">
      <c r="A7728" t="s">
        <v>0</v>
      </c>
      <c r="B7728" t="s">
        <v>2141</v>
      </c>
      <c r="C7728">
        <v>7869313</v>
      </c>
      <c r="D7728" s="2">
        <v>2958465</v>
      </c>
      <c r="E7728" s="2">
        <v>44713</v>
      </c>
      <c r="F7728" s="28">
        <v>1214.8499999999999</v>
      </c>
      <c r="G7728" t="s">
        <v>2</v>
      </c>
    </row>
    <row r="7729" spans="1:7" x14ac:dyDescent="0.25">
      <c r="A7729" t="s">
        <v>0</v>
      </c>
      <c r="B7729" t="s">
        <v>2141</v>
      </c>
      <c r="C7729">
        <v>7869450</v>
      </c>
      <c r="D7729" s="2">
        <v>2958465</v>
      </c>
      <c r="E7729" s="2">
        <v>44713</v>
      </c>
      <c r="F7729" s="28">
        <v>1300</v>
      </c>
      <c r="G7729" t="s">
        <v>19</v>
      </c>
    </row>
    <row r="7730" spans="1:7" x14ac:dyDescent="0.25">
      <c r="A7730" t="s">
        <v>0</v>
      </c>
      <c r="B7730" t="s">
        <v>2141</v>
      </c>
      <c r="C7730">
        <v>7870000</v>
      </c>
      <c r="D7730" s="2">
        <v>2958465</v>
      </c>
      <c r="E7730" s="2">
        <v>45207</v>
      </c>
      <c r="F7730" s="28">
        <v>441</v>
      </c>
      <c r="G7730" t="s">
        <v>19</v>
      </c>
    </row>
    <row r="7731" spans="1:7" x14ac:dyDescent="0.25">
      <c r="A7731" t="s">
        <v>0</v>
      </c>
      <c r="B7731" t="s">
        <v>2141</v>
      </c>
      <c r="C7731">
        <v>7870450</v>
      </c>
      <c r="D7731" s="2">
        <v>2958465</v>
      </c>
      <c r="E7731" s="2">
        <v>45207</v>
      </c>
      <c r="F7731" s="28">
        <v>445</v>
      </c>
      <c r="G7731" t="s">
        <v>19</v>
      </c>
    </row>
    <row r="7732" spans="1:7" x14ac:dyDescent="0.25">
      <c r="A7732" t="s">
        <v>0</v>
      </c>
      <c r="B7732" t="s">
        <v>2141</v>
      </c>
      <c r="C7732">
        <v>7870451</v>
      </c>
      <c r="D7732" s="2">
        <v>2958465</v>
      </c>
      <c r="E7732" s="2">
        <v>45207</v>
      </c>
      <c r="F7732" s="28">
        <v>445</v>
      </c>
      <c r="G7732" t="s">
        <v>19</v>
      </c>
    </row>
    <row r="7733" spans="1:7" x14ac:dyDescent="0.25">
      <c r="A7733" t="s">
        <v>0</v>
      </c>
      <c r="B7733" t="s">
        <v>2141</v>
      </c>
      <c r="C7733">
        <v>7872000</v>
      </c>
      <c r="D7733" s="2">
        <v>2958465</v>
      </c>
      <c r="E7733" s="2">
        <v>44937</v>
      </c>
      <c r="F7733" s="28">
        <v>276</v>
      </c>
      <c r="G7733" t="s">
        <v>19</v>
      </c>
    </row>
    <row r="7734" spans="1:7" x14ac:dyDescent="0.25">
      <c r="A7734" t="s">
        <v>0</v>
      </c>
      <c r="B7734" t="s">
        <v>2141</v>
      </c>
      <c r="C7734">
        <v>7872450</v>
      </c>
      <c r="D7734" s="2">
        <v>2958465</v>
      </c>
      <c r="E7734" s="2">
        <v>44937</v>
      </c>
      <c r="F7734" s="28">
        <v>280</v>
      </c>
      <c r="G7734" t="s">
        <v>19</v>
      </c>
    </row>
    <row r="7735" spans="1:7" x14ac:dyDescent="0.25">
      <c r="A7735" t="s">
        <v>0</v>
      </c>
      <c r="B7735" t="s">
        <v>2141</v>
      </c>
      <c r="C7735">
        <v>7872451</v>
      </c>
      <c r="D7735" s="2">
        <v>2958465</v>
      </c>
      <c r="E7735" s="2">
        <v>44937</v>
      </c>
      <c r="F7735" s="28">
        <v>280</v>
      </c>
      <c r="G7735" t="s">
        <v>19</v>
      </c>
    </row>
    <row r="7736" spans="1:7" x14ac:dyDescent="0.25">
      <c r="A7736" t="s">
        <v>0</v>
      </c>
      <c r="B7736" t="s">
        <v>2141</v>
      </c>
      <c r="C7736">
        <v>7878000</v>
      </c>
      <c r="D7736" s="2">
        <v>2958465</v>
      </c>
      <c r="E7736" s="2">
        <v>45685</v>
      </c>
      <c r="F7736" s="28">
        <v>401</v>
      </c>
      <c r="G7736" t="s">
        <v>19</v>
      </c>
    </row>
    <row r="7737" spans="1:7" x14ac:dyDescent="0.25">
      <c r="A7737" t="s">
        <v>0</v>
      </c>
      <c r="B7737" t="s">
        <v>2141</v>
      </c>
      <c r="C7737">
        <v>7878301</v>
      </c>
      <c r="D7737" s="2">
        <v>2958465</v>
      </c>
      <c r="E7737" s="2">
        <v>45685</v>
      </c>
      <c r="F7737" s="28">
        <v>214.5</v>
      </c>
      <c r="G7737" t="s">
        <v>2</v>
      </c>
    </row>
    <row r="7738" spans="1:7" x14ac:dyDescent="0.25">
      <c r="A7738" t="s">
        <v>0</v>
      </c>
      <c r="B7738" t="s">
        <v>2141</v>
      </c>
      <c r="C7738">
        <v>7878303</v>
      </c>
      <c r="D7738" s="2">
        <v>2958465</v>
      </c>
      <c r="E7738" s="2">
        <v>45685</v>
      </c>
      <c r="F7738" s="28">
        <v>214.5</v>
      </c>
      <c r="G7738" t="s">
        <v>2</v>
      </c>
    </row>
    <row r="7739" spans="1:7" x14ac:dyDescent="0.25">
      <c r="A7739" t="s">
        <v>0</v>
      </c>
      <c r="B7739" t="s">
        <v>2141</v>
      </c>
      <c r="C7739">
        <v>7878450</v>
      </c>
      <c r="D7739" s="2">
        <v>2958465</v>
      </c>
      <c r="E7739" s="2">
        <v>45685</v>
      </c>
      <c r="F7739" s="28">
        <v>405</v>
      </c>
      <c r="G7739" t="s">
        <v>19</v>
      </c>
    </row>
    <row r="7740" spans="1:7" x14ac:dyDescent="0.25">
      <c r="A7740" t="s">
        <v>0</v>
      </c>
      <c r="B7740" t="s">
        <v>2141</v>
      </c>
      <c r="C7740">
        <v>7878451</v>
      </c>
      <c r="D7740" s="2">
        <v>2958465</v>
      </c>
      <c r="E7740" s="2">
        <v>45685</v>
      </c>
      <c r="F7740" s="28">
        <v>405</v>
      </c>
      <c r="G7740" t="s">
        <v>19</v>
      </c>
    </row>
    <row r="7741" spans="1:7" x14ac:dyDescent="0.25">
      <c r="A7741" t="s">
        <v>0</v>
      </c>
      <c r="B7741" t="s">
        <v>2141</v>
      </c>
      <c r="C7741">
        <v>7882000</v>
      </c>
      <c r="D7741" s="2">
        <v>2958465</v>
      </c>
      <c r="E7741" s="2">
        <v>44713</v>
      </c>
      <c r="F7741" s="28">
        <v>406</v>
      </c>
      <c r="G7741" t="s">
        <v>19</v>
      </c>
    </row>
    <row r="7742" spans="1:7" x14ac:dyDescent="0.25">
      <c r="A7742" t="s">
        <v>0</v>
      </c>
      <c r="B7742" t="s">
        <v>2141</v>
      </c>
      <c r="C7742">
        <v>7882341</v>
      </c>
      <c r="D7742" s="2">
        <v>2958465</v>
      </c>
      <c r="E7742" s="2">
        <v>44713</v>
      </c>
      <c r="F7742" s="28">
        <v>7413.9</v>
      </c>
      <c r="G7742" t="s">
        <v>3</v>
      </c>
    </row>
    <row r="7743" spans="1:7" x14ac:dyDescent="0.25">
      <c r="A7743" t="s">
        <v>0</v>
      </c>
      <c r="B7743" t="s">
        <v>2141</v>
      </c>
      <c r="C7743">
        <v>7882450</v>
      </c>
      <c r="D7743" s="2">
        <v>2958465</v>
      </c>
      <c r="E7743" s="2">
        <v>44713</v>
      </c>
      <c r="F7743" s="28">
        <v>410</v>
      </c>
      <c r="G7743" t="s">
        <v>19</v>
      </c>
    </row>
    <row r="7744" spans="1:7" x14ac:dyDescent="0.25">
      <c r="A7744" t="s">
        <v>0</v>
      </c>
      <c r="B7744" t="s">
        <v>2141</v>
      </c>
      <c r="C7744">
        <v>7882451</v>
      </c>
      <c r="D7744" s="2">
        <v>2958465</v>
      </c>
      <c r="E7744" s="2">
        <v>44713</v>
      </c>
      <c r="F7744" s="28">
        <v>410</v>
      </c>
      <c r="G7744" t="s">
        <v>19</v>
      </c>
    </row>
    <row r="7745" spans="1:7" x14ac:dyDescent="0.25">
      <c r="A7745" t="s">
        <v>0</v>
      </c>
      <c r="B7745" t="s">
        <v>2141</v>
      </c>
      <c r="C7745">
        <v>7885000</v>
      </c>
      <c r="D7745" s="2">
        <v>2958465</v>
      </c>
      <c r="E7745" s="2">
        <v>45207</v>
      </c>
      <c r="F7745" s="28">
        <v>376</v>
      </c>
      <c r="G7745" t="s">
        <v>19</v>
      </c>
    </row>
    <row r="7746" spans="1:7" x14ac:dyDescent="0.25">
      <c r="A7746" t="s">
        <v>0</v>
      </c>
      <c r="B7746" t="s">
        <v>2141</v>
      </c>
      <c r="C7746">
        <v>7885450</v>
      </c>
      <c r="D7746" s="2">
        <v>2958465</v>
      </c>
      <c r="E7746" s="2">
        <v>45207</v>
      </c>
      <c r="F7746" s="28">
        <v>380</v>
      </c>
      <c r="G7746" t="s">
        <v>19</v>
      </c>
    </row>
    <row r="7747" spans="1:7" x14ac:dyDescent="0.25">
      <c r="A7747" t="s">
        <v>0</v>
      </c>
      <c r="B7747" t="s">
        <v>2141</v>
      </c>
      <c r="C7747">
        <v>7885451</v>
      </c>
      <c r="D7747" s="2">
        <v>2958465</v>
      </c>
      <c r="E7747" s="2">
        <v>45207</v>
      </c>
      <c r="F7747" s="28">
        <v>380</v>
      </c>
      <c r="G7747" t="s">
        <v>19</v>
      </c>
    </row>
    <row r="7748" spans="1:7" x14ac:dyDescent="0.25">
      <c r="A7748" t="s">
        <v>0</v>
      </c>
      <c r="B7748" t="s">
        <v>2141</v>
      </c>
      <c r="C7748">
        <v>7886000</v>
      </c>
      <c r="D7748" s="2">
        <v>2958465</v>
      </c>
      <c r="E7748" s="2">
        <v>44305</v>
      </c>
      <c r="F7748" s="28">
        <v>206</v>
      </c>
      <c r="G7748" t="s">
        <v>19</v>
      </c>
    </row>
    <row r="7749" spans="1:7" x14ac:dyDescent="0.25">
      <c r="A7749" t="s">
        <v>0</v>
      </c>
      <c r="B7749" t="s">
        <v>2141</v>
      </c>
      <c r="C7749">
        <v>7886339</v>
      </c>
      <c r="D7749" s="2">
        <v>2958465</v>
      </c>
      <c r="E7749" s="2">
        <v>45876</v>
      </c>
      <c r="F7749" s="28">
        <v>1413.75</v>
      </c>
      <c r="G7749" t="s">
        <v>3</v>
      </c>
    </row>
    <row r="7750" spans="1:7" x14ac:dyDescent="0.25">
      <c r="A7750" t="s">
        <v>0</v>
      </c>
      <c r="B7750" t="s">
        <v>2141</v>
      </c>
      <c r="C7750">
        <v>7886341</v>
      </c>
      <c r="D7750" s="2">
        <v>2958465</v>
      </c>
      <c r="E7750" s="2">
        <v>45876</v>
      </c>
      <c r="F7750" s="28">
        <v>5551</v>
      </c>
      <c r="G7750" t="s">
        <v>3</v>
      </c>
    </row>
    <row r="7751" spans="1:7" x14ac:dyDescent="0.25">
      <c r="A7751" t="s">
        <v>0</v>
      </c>
      <c r="B7751" t="s">
        <v>2141</v>
      </c>
      <c r="C7751">
        <v>7886450</v>
      </c>
      <c r="D7751" s="2">
        <v>2958465</v>
      </c>
      <c r="E7751" s="2">
        <v>44305</v>
      </c>
      <c r="F7751" s="28">
        <v>210</v>
      </c>
      <c r="G7751" t="s">
        <v>19</v>
      </c>
    </row>
    <row r="7752" spans="1:7" x14ac:dyDescent="0.25">
      <c r="A7752" t="s">
        <v>0</v>
      </c>
      <c r="B7752" t="s">
        <v>2141</v>
      </c>
      <c r="C7752">
        <v>7886451</v>
      </c>
      <c r="D7752" s="2">
        <v>2958465</v>
      </c>
      <c r="E7752" s="2">
        <v>44305</v>
      </c>
      <c r="F7752" s="28">
        <v>210</v>
      </c>
      <c r="G7752" t="s">
        <v>19</v>
      </c>
    </row>
    <row r="7753" spans="1:7" x14ac:dyDescent="0.25">
      <c r="A7753" t="s">
        <v>0</v>
      </c>
      <c r="B7753" t="s">
        <v>2141</v>
      </c>
      <c r="C7753">
        <v>7886839</v>
      </c>
      <c r="D7753" s="2">
        <v>2958465</v>
      </c>
      <c r="E7753" s="2">
        <v>42929</v>
      </c>
      <c r="F7753" s="28">
        <v>763.75</v>
      </c>
      <c r="G7753" t="s">
        <v>3</v>
      </c>
    </row>
    <row r="7754" spans="1:7" x14ac:dyDescent="0.25">
      <c r="A7754" t="s">
        <v>0</v>
      </c>
      <c r="B7754" t="s">
        <v>2141</v>
      </c>
      <c r="C7754">
        <v>7886841</v>
      </c>
      <c r="D7754" s="2">
        <v>2958465</v>
      </c>
      <c r="E7754" s="2">
        <v>42929</v>
      </c>
      <c r="F7754" s="28">
        <v>2990</v>
      </c>
      <c r="G7754" t="s">
        <v>3</v>
      </c>
    </row>
    <row r="7755" spans="1:7" x14ac:dyDescent="0.25">
      <c r="A7755" t="s">
        <v>0</v>
      </c>
      <c r="B7755" t="s">
        <v>2141</v>
      </c>
      <c r="C7755">
        <v>7887000</v>
      </c>
      <c r="D7755" s="2">
        <v>2958465</v>
      </c>
      <c r="E7755" s="2">
        <v>45207</v>
      </c>
      <c r="F7755" s="28">
        <v>316</v>
      </c>
      <c r="G7755" t="s">
        <v>19</v>
      </c>
    </row>
    <row r="7756" spans="1:7" x14ac:dyDescent="0.25">
      <c r="A7756" t="s">
        <v>0</v>
      </c>
      <c r="B7756" t="s">
        <v>2141</v>
      </c>
      <c r="C7756">
        <v>7887450</v>
      </c>
      <c r="D7756" s="2">
        <v>2958465</v>
      </c>
      <c r="E7756" s="2">
        <v>45207</v>
      </c>
      <c r="F7756" s="28">
        <v>320</v>
      </c>
      <c r="G7756" t="s">
        <v>19</v>
      </c>
    </row>
    <row r="7757" spans="1:7" x14ac:dyDescent="0.25">
      <c r="A7757" t="s">
        <v>0</v>
      </c>
      <c r="B7757" t="s">
        <v>2141</v>
      </c>
      <c r="C7757">
        <v>7887451</v>
      </c>
      <c r="D7757" s="2">
        <v>2958465</v>
      </c>
      <c r="E7757" s="2">
        <v>45207</v>
      </c>
      <c r="F7757" s="28">
        <v>320</v>
      </c>
      <c r="G7757" t="s">
        <v>19</v>
      </c>
    </row>
    <row r="7758" spans="1:7" x14ac:dyDescent="0.25">
      <c r="A7758" t="s">
        <v>0</v>
      </c>
      <c r="B7758" t="s">
        <v>2141</v>
      </c>
      <c r="C7758">
        <v>7888000</v>
      </c>
      <c r="D7758" s="2">
        <v>2958465</v>
      </c>
      <c r="E7758" s="2">
        <v>45783</v>
      </c>
      <c r="F7758" s="28">
        <v>266</v>
      </c>
      <c r="G7758" t="s">
        <v>19</v>
      </c>
    </row>
    <row r="7759" spans="1:7" x14ac:dyDescent="0.25">
      <c r="A7759" t="s">
        <v>0</v>
      </c>
      <c r="B7759" t="s">
        <v>2141</v>
      </c>
      <c r="C7759">
        <v>7888450</v>
      </c>
      <c r="D7759" s="2">
        <v>2958465</v>
      </c>
      <c r="E7759" s="2">
        <v>45783</v>
      </c>
      <c r="F7759" s="28">
        <v>270</v>
      </c>
      <c r="G7759" t="s">
        <v>19</v>
      </c>
    </row>
    <row r="7760" spans="1:7" x14ac:dyDescent="0.25">
      <c r="A7760" t="s">
        <v>0</v>
      </c>
      <c r="B7760" t="s">
        <v>2141</v>
      </c>
      <c r="C7760">
        <v>7888451</v>
      </c>
      <c r="D7760" s="2">
        <v>2958465</v>
      </c>
      <c r="E7760" s="2">
        <v>45783</v>
      </c>
      <c r="F7760" s="28">
        <v>270</v>
      </c>
      <c r="G7760" t="s">
        <v>19</v>
      </c>
    </row>
    <row r="7761" spans="1:7" x14ac:dyDescent="0.25">
      <c r="A7761" t="s">
        <v>0</v>
      </c>
      <c r="B7761" t="s">
        <v>2141</v>
      </c>
      <c r="C7761">
        <v>7889000</v>
      </c>
      <c r="D7761" s="2">
        <v>2958465</v>
      </c>
      <c r="E7761" s="2">
        <v>45783</v>
      </c>
      <c r="F7761" s="28">
        <v>296</v>
      </c>
      <c r="G7761" t="s">
        <v>19</v>
      </c>
    </row>
    <row r="7762" spans="1:7" x14ac:dyDescent="0.25">
      <c r="A7762" t="s">
        <v>0</v>
      </c>
      <c r="B7762" t="s">
        <v>2141</v>
      </c>
      <c r="C7762">
        <v>7889450</v>
      </c>
      <c r="D7762" s="2">
        <v>2958465</v>
      </c>
      <c r="E7762" s="2">
        <v>45783</v>
      </c>
      <c r="F7762" s="28">
        <v>300</v>
      </c>
      <c r="G7762" t="s">
        <v>19</v>
      </c>
    </row>
    <row r="7763" spans="1:7" x14ac:dyDescent="0.25">
      <c r="A7763" t="s">
        <v>0</v>
      </c>
      <c r="B7763" t="s">
        <v>2141</v>
      </c>
      <c r="C7763">
        <v>7889451</v>
      </c>
      <c r="D7763" s="2">
        <v>2958465</v>
      </c>
      <c r="E7763" s="2">
        <v>45783</v>
      </c>
      <c r="F7763" s="28">
        <v>300</v>
      </c>
      <c r="G7763" t="s">
        <v>19</v>
      </c>
    </row>
    <row r="7764" spans="1:7" x14ac:dyDescent="0.25">
      <c r="A7764" t="s">
        <v>0</v>
      </c>
      <c r="B7764" t="s">
        <v>2141</v>
      </c>
      <c r="C7764">
        <v>7890000</v>
      </c>
      <c r="D7764" s="2">
        <v>2958465</v>
      </c>
      <c r="E7764" s="2">
        <v>45783</v>
      </c>
      <c r="F7764" s="28">
        <v>186</v>
      </c>
      <c r="G7764" t="s">
        <v>19</v>
      </c>
    </row>
    <row r="7765" spans="1:7" x14ac:dyDescent="0.25">
      <c r="A7765" t="s">
        <v>0</v>
      </c>
      <c r="B7765" t="s">
        <v>2141</v>
      </c>
      <c r="C7765">
        <v>7890450</v>
      </c>
      <c r="D7765" s="2">
        <v>2958465</v>
      </c>
      <c r="E7765" s="2">
        <v>45783</v>
      </c>
      <c r="F7765" s="28">
        <v>190</v>
      </c>
      <c r="G7765" t="s">
        <v>19</v>
      </c>
    </row>
    <row r="7766" spans="1:7" x14ac:dyDescent="0.25">
      <c r="A7766" t="s">
        <v>0</v>
      </c>
      <c r="B7766" t="s">
        <v>2141</v>
      </c>
      <c r="C7766">
        <v>7890451</v>
      </c>
      <c r="D7766" s="2">
        <v>2958465</v>
      </c>
      <c r="E7766" s="2">
        <v>45783</v>
      </c>
      <c r="F7766" s="28">
        <v>190</v>
      </c>
      <c r="G7766" t="s">
        <v>19</v>
      </c>
    </row>
    <row r="7767" spans="1:7" x14ac:dyDescent="0.25">
      <c r="A7767" t="s">
        <v>0</v>
      </c>
      <c r="B7767" t="s">
        <v>2141</v>
      </c>
      <c r="C7767">
        <v>7892000</v>
      </c>
      <c r="D7767" s="2">
        <v>2958465</v>
      </c>
      <c r="E7767" s="2">
        <v>44937</v>
      </c>
      <c r="F7767" s="28">
        <v>1946</v>
      </c>
      <c r="G7767" t="s">
        <v>19</v>
      </c>
    </row>
    <row r="7768" spans="1:7" x14ac:dyDescent="0.25">
      <c r="A7768" t="s">
        <v>0</v>
      </c>
      <c r="B7768" t="s">
        <v>2141</v>
      </c>
      <c r="C7768">
        <v>7892450</v>
      </c>
      <c r="D7768" s="2">
        <v>2958465</v>
      </c>
      <c r="E7768" s="2">
        <v>44937</v>
      </c>
      <c r="F7768" s="28">
        <v>1950</v>
      </c>
      <c r="G7768" t="s">
        <v>19</v>
      </c>
    </row>
    <row r="7769" spans="1:7" x14ac:dyDescent="0.25">
      <c r="A7769" t="s">
        <v>0</v>
      </c>
      <c r="B7769" t="s">
        <v>2141</v>
      </c>
      <c r="C7769">
        <v>7892451</v>
      </c>
      <c r="D7769" s="2">
        <v>2958465</v>
      </c>
      <c r="E7769" s="2">
        <v>44937</v>
      </c>
      <c r="F7769" s="28">
        <v>1950</v>
      </c>
      <c r="G7769" t="s">
        <v>19</v>
      </c>
    </row>
    <row r="7770" spans="1:7" x14ac:dyDescent="0.25">
      <c r="A7770" t="s">
        <v>0</v>
      </c>
      <c r="B7770" t="s">
        <v>2141</v>
      </c>
      <c r="C7770">
        <v>7897000</v>
      </c>
      <c r="D7770" s="2">
        <v>2958465</v>
      </c>
      <c r="E7770" s="2">
        <v>45229</v>
      </c>
      <c r="F7770" s="28">
        <v>316</v>
      </c>
      <c r="G7770" t="s">
        <v>19</v>
      </c>
    </row>
    <row r="7771" spans="1:7" x14ac:dyDescent="0.25">
      <c r="A7771" t="s">
        <v>0</v>
      </c>
      <c r="B7771" t="s">
        <v>2141</v>
      </c>
      <c r="C7771">
        <v>7897450</v>
      </c>
      <c r="D7771" s="2">
        <v>2958465</v>
      </c>
      <c r="E7771" s="2">
        <v>45229</v>
      </c>
      <c r="F7771" s="28">
        <v>320</v>
      </c>
      <c r="G7771" t="s">
        <v>19</v>
      </c>
    </row>
    <row r="7772" spans="1:7" x14ac:dyDescent="0.25">
      <c r="A7772" t="s">
        <v>0</v>
      </c>
      <c r="B7772" t="s">
        <v>2141</v>
      </c>
      <c r="C7772">
        <v>7897453</v>
      </c>
      <c r="D7772" s="2">
        <v>2958465</v>
      </c>
      <c r="E7772" s="2">
        <v>45229</v>
      </c>
      <c r="F7772" s="28">
        <v>320</v>
      </c>
      <c r="G7772" t="s">
        <v>19</v>
      </c>
    </row>
    <row r="7773" spans="1:7" x14ac:dyDescent="0.25">
      <c r="A7773" t="s">
        <v>0</v>
      </c>
      <c r="B7773" t="s">
        <v>2141</v>
      </c>
      <c r="C7773">
        <v>7898000</v>
      </c>
      <c r="D7773" s="2">
        <v>2958465</v>
      </c>
      <c r="E7773" s="2">
        <v>45212</v>
      </c>
      <c r="F7773" s="28">
        <v>276</v>
      </c>
      <c r="G7773" t="s">
        <v>19</v>
      </c>
    </row>
    <row r="7774" spans="1:7" x14ac:dyDescent="0.25">
      <c r="A7774" t="s">
        <v>0</v>
      </c>
      <c r="B7774" t="s">
        <v>2141</v>
      </c>
      <c r="C7774">
        <v>7898450</v>
      </c>
      <c r="D7774" s="2">
        <v>2958465</v>
      </c>
      <c r="E7774" s="2">
        <v>45212</v>
      </c>
      <c r="F7774" s="28">
        <v>280</v>
      </c>
      <c r="G7774" t="s">
        <v>19</v>
      </c>
    </row>
    <row r="7775" spans="1:7" x14ac:dyDescent="0.25">
      <c r="A7775" t="s">
        <v>0</v>
      </c>
      <c r="B7775" t="s">
        <v>2141</v>
      </c>
      <c r="C7775">
        <v>7898453</v>
      </c>
      <c r="D7775" s="2">
        <v>2958465</v>
      </c>
      <c r="E7775" s="2">
        <v>45212</v>
      </c>
      <c r="F7775" s="28">
        <v>280</v>
      </c>
      <c r="G7775" t="s">
        <v>19</v>
      </c>
    </row>
    <row r="7776" spans="1:7" x14ac:dyDescent="0.25">
      <c r="A7776" t="s">
        <v>0</v>
      </c>
      <c r="B7776" t="s">
        <v>2141</v>
      </c>
      <c r="C7776">
        <v>7899000</v>
      </c>
      <c r="D7776" s="2">
        <v>2958465</v>
      </c>
      <c r="E7776" s="2">
        <v>45212</v>
      </c>
      <c r="F7776" s="28">
        <v>296</v>
      </c>
      <c r="G7776" t="s">
        <v>19</v>
      </c>
    </row>
    <row r="7777" spans="1:7" x14ac:dyDescent="0.25">
      <c r="A7777" t="s">
        <v>0</v>
      </c>
      <c r="B7777" t="s">
        <v>2141</v>
      </c>
      <c r="C7777">
        <v>7899450</v>
      </c>
      <c r="D7777" s="2">
        <v>2958465</v>
      </c>
      <c r="E7777" s="2">
        <v>45212</v>
      </c>
      <c r="F7777" s="28">
        <v>300</v>
      </c>
      <c r="G7777" t="s">
        <v>19</v>
      </c>
    </row>
    <row r="7778" spans="1:7" x14ac:dyDescent="0.25">
      <c r="A7778" t="s">
        <v>0</v>
      </c>
      <c r="B7778" t="s">
        <v>2141</v>
      </c>
      <c r="C7778">
        <v>7899453</v>
      </c>
      <c r="D7778" s="2">
        <v>2958465</v>
      </c>
      <c r="E7778" s="2">
        <v>45212</v>
      </c>
      <c r="F7778" s="28">
        <v>300</v>
      </c>
      <c r="G7778" t="s">
        <v>19</v>
      </c>
    </row>
    <row r="7779" spans="1:7" x14ac:dyDescent="0.25">
      <c r="A7779" t="s">
        <v>0</v>
      </c>
      <c r="B7779" t="s">
        <v>2141</v>
      </c>
      <c r="C7779">
        <v>7900000</v>
      </c>
      <c r="D7779" s="2">
        <v>2958465</v>
      </c>
      <c r="E7779" s="2">
        <v>45212</v>
      </c>
      <c r="F7779" s="28">
        <v>321</v>
      </c>
      <c r="G7779" t="s">
        <v>19</v>
      </c>
    </row>
    <row r="7780" spans="1:7" x14ac:dyDescent="0.25">
      <c r="A7780" t="s">
        <v>0</v>
      </c>
      <c r="B7780" t="s">
        <v>2141</v>
      </c>
      <c r="C7780">
        <v>7900450</v>
      </c>
      <c r="D7780" s="2">
        <v>2958465</v>
      </c>
      <c r="E7780" s="2">
        <v>45212</v>
      </c>
      <c r="F7780" s="28">
        <v>325</v>
      </c>
      <c r="G7780" t="s">
        <v>19</v>
      </c>
    </row>
    <row r="7781" spans="1:7" x14ac:dyDescent="0.25">
      <c r="A7781" t="s">
        <v>0</v>
      </c>
      <c r="B7781" t="s">
        <v>2141</v>
      </c>
      <c r="C7781">
        <v>7900453</v>
      </c>
      <c r="D7781" s="2">
        <v>2958465</v>
      </c>
      <c r="E7781" s="2">
        <v>45212</v>
      </c>
      <c r="F7781" s="28">
        <v>325</v>
      </c>
      <c r="G7781" t="s">
        <v>19</v>
      </c>
    </row>
    <row r="7782" spans="1:7" x14ac:dyDescent="0.25">
      <c r="A7782" t="s">
        <v>0</v>
      </c>
      <c r="B7782" t="s">
        <v>2141</v>
      </c>
      <c r="C7782">
        <v>7901000</v>
      </c>
      <c r="D7782" s="2">
        <v>2958465</v>
      </c>
      <c r="E7782" s="2">
        <v>45082</v>
      </c>
      <c r="F7782" s="28">
        <v>346</v>
      </c>
      <c r="G7782" t="s">
        <v>19</v>
      </c>
    </row>
    <row r="7783" spans="1:7" x14ac:dyDescent="0.25">
      <c r="A7783" t="s">
        <v>0</v>
      </c>
      <c r="B7783" t="s">
        <v>2141</v>
      </c>
      <c r="C7783">
        <v>7901450</v>
      </c>
      <c r="D7783" s="2">
        <v>2958465</v>
      </c>
      <c r="E7783" s="2">
        <v>45082</v>
      </c>
      <c r="F7783" s="28">
        <v>350</v>
      </c>
      <c r="G7783" t="s">
        <v>19</v>
      </c>
    </row>
    <row r="7784" spans="1:7" x14ac:dyDescent="0.25">
      <c r="A7784" t="s">
        <v>0</v>
      </c>
      <c r="B7784" t="s">
        <v>2141</v>
      </c>
      <c r="C7784">
        <v>7901451</v>
      </c>
      <c r="D7784" s="2">
        <v>2958465</v>
      </c>
      <c r="E7784" s="2">
        <v>45082</v>
      </c>
      <c r="F7784" s="28">
        <v>350</v>
      </c>
      <c r="G7784" t="s">
        <v>19</v>
      </c>
    </row>
    <row r="7785" spans="1:7" x14ac:dyDescent="0.25">
      <c r="A7785" t="s">
        <v>0</v>
      </c>
      <c r="B7785" t="s">
        <v>2141</v>
      </c>
      <c r="C7785">
        <v>7902000</v>
      </c>
      <c r="D7785" s="2">
        <v>2958465</v>
      </c>
      <c r="E7785" s="2">
        <v>45082</v>
      </c>
      <c r="F7785" s="28">
        <v>351</v>
      </c>
      <c r="G7785" t="s">
        <v>19</v>
      </c>
    </row>
    <row r="7786" spans="1:7" x14ac:dyDescent="0.25">
      <c r="A7786" t="s">
        <v>0</v>
      </c>
      <c r="B7786" t="s">
        <v>2141</v>
      </c>
      <c r="C7786">
        <v>7902450</v>
      </c>
      <c r="D7786" s="2">
        <v>2958465</v>
      </c>
      <c r="E7786" s="2">
        <v>45082</v>
      </c>
      <c r="F7786" s="28">
        <v>355</v>
      </c>
      <c r="G7786" t="s">
        <v>19</v>
      </c>
    </row>
    <row r="7787" spans="1:7" x14ac:dyDescent="0.25">
      <c r="A7787" t="s">
        <v>0</v>
      </c>
      <c r="B7787" t="s">
        <v>2141</v>
      </c>
      <c r="C7787">
        <v>7902451</v>
      </c>
      <c r="D7787" s="2">
        <v>2958465</v>
      </c>
      <c r="E7787" s="2">
        <v>45082</v>
      </c>
      <c r="F7787" s="28">
        <v>355</v>
      </c>
      <c r="G7787" t="s">
        <v>19</v>
      </c>
    </row>
    <row r="7788" spans="1:7" x14ac:dyDescent="0.25">
      <c r="A7788" t="s">
        <v>0</v>
      </c>
      <c r="B7788" t="s">
        <v>2141</v>
      </c>
      <c r="C7788">
        <v>7903000</v>
      </c>
      <c r="D7788" s="2">
        <v>2958465</v>
      </c>
      <c r="E7788" s="2">
        <v>45082</v>
      </c>
      <c r="F7788" s="28">
        <v>351</v>
      </c>
      <c r="G7788" t="s">
        <v>19</v>
      </c>
    </row>
    <row r="7789" spans="1:7" x14ac:dyDescent="0.25">
      <c r="A7789" t="s">
        <v>0</v>
      </c>
      <c r="B7789" t="s">
        <v>2141</v>
      </c>
      <c r="C7789">
        <v>7903301</v>
      </c>
      <c r="D7789" s="2">
        <v>2958465</v>
      </c>
      <c r="E7789" s="2">
        <v>45783</v>
      </c>
      <c r="F7789" s="28">
        <v>175.5</v>
      </c>
      <c r="G7789" t="s">
        <v>2</v>
      </c>
    </row>
    <row r="7790" spans="1:7" x14ac:dyDescent="0.25">
      <c r="A7790" t="s">
        <v>0</v>
      </c>
      <c r="B7790" t="s">
        <v>2141</v>
      </c>
      <c r="C7790">
        <v>7903303</v>
      </c>
      <c r="D7790" s="2">
        <v>2958465</v>
      </c>
      <c r="E7790" s="2">
        <v>45783</v>
      </c>
      <c r="F7790" s="28">
        <v>175.5</v>
      </c>
      <c r="G7790" t="s">
        <v>2</v>
      </c>
    </row>
    <row r="7791" spans="1:7" x14ac:dyDescent="0.25">
      <c r="A7791" t="s">
        <v>0</v>
      </c>
      <c r="B7791" t="s">
        <v>2141</v>
      </c>
      <c r="C7791">
        <v>7903311</v>
      </c>
      <c r="D7791" s="2">
        <v>2958465</v>
      </c>
      <c r="E7791" s="2">
        <v>45783</v>
      </c>
      <c r="F7791" s="28">
        <v>347.75</v>
      </c>
      <c r="G7791" t="s">
        <v>2</v>
      </c>
    </row>
    <row r="7792" spans="1:7" x14ac:dyDescent="0.25">
      <c r="A7792" t="s">
        <v>0</v>
      </c>
      <c r="B7792" t="s">
        <v>2141</v>
      </c>
      <c r="C7792">
        <v>7903313</v>
      </c>
      <c r="D7792" s="2">
        <v>2958465</v>
      </c>
      <c r="E7792" s="2">
        <v>45783</v>
      </c>
      <c r="F7792" s="28">
        <v>347.75</v>
      </c>
      <c r="G7792" t="s">
        <v>2</v>
      </c>
    </row>
    <row r="7793" spans="1:7" x14ac:dyDescent="0.25">
      <c r="A7793" t="s">
        <v>0</v>
      </c>
      <c r="B7793" t="s">
        <v>2141</v>
      </c>
      <c r="C7793">
        <v>7903321</v>
      </c>
      <c r="D7793" s="2">
        <v>2958465</v>
      </c>
      <c r="E7793" s="2">
        <v>45783</v>
      </c>
      <c r="F7793" s="28">
        <v>682.5</v>
      </c>
      <c r="G7793" t="s">
        <v>2</v>
      </c>
    </row>
    <row r="7794" spans="1:7" x14ac:dyDescent="0.25">
      <c r="A7794" t="s">
        <v>0</v>
      </c>
      <c r="B7794" t="s">
        <v>2141</v>
      </c>
      <c r="C7794">
        <v>7903327</v>
      </c>
      <c r="D7794" s="2">
        <v>2958465</v>
      </c>
      <c r="E7794" s="2">
        <v>45783</v>
      </c>
      <c r="F7794" s="28">
        <v>682.5</v>
      </c>
      <c r="G7794" t="s">
        <v>2</v>
      </c>
    </row>
    <row r="7795" spans="1:7" x14ac:dyDescent="0.25">
      <c r="A7795" t="s">
        <v>0</v>
      </c>
      <c r="B7795" t="s">
        <v>2141</v>
      </c>
      <c r="C7795">
        <v>7903336</v>
      </c>
      <c r="D7795" s="2">
        <v>2958465</v>
      </c>
      <c r="E7795" s="2">
        <v>45783</v>
      </c>
      <c r="F7795" s="28">
        <v>1014</v>
      </c>
      <c r="G7795" t="s">
        <v>2</v>
      </c>
    </row>
    <row r="7796" spans="1:7" x14ac:dyDescent="0.25">
      <c r="A7796" t="s">
        <v>0</v>
      </c>
      <c r="B7796" t="s">
        <v>2141</v>
      </c>
      <c r="C7796">
        <v>7903337</v>
      </c>
      <c r="D7796" s="2">
        <v>2958465</v>
      </c>
      <c r="E7796" s="2">
        <v>45783</v>
      </c>
      <c r="F7796" s="28">
        <v>1014</v>
      </c>
      <c r="G7796" t="s">
        <v>2</v>
      </c>
    </row>
    <row r="7797" spans="1:7" x14ac:dyDescent="0.25">
      <c r="A7797" t="s">
        <v>0</v>
      </c>
      <c r="B7797" t="s">
        <v>2141</v>
      </c>
      <c r="C7797">
        <v>7903339</v>
      </c>
      <c r="D7797" s="2">
        <v>2958465</v>
      </c>
      <c r="E7797" s="2">
        <v>45783</v>
      </c>
      <c r="F7797" s="28">
        <v>1673.75</v>
      </c>
      <c r="G7797" t="s">
        <v>3</v>
      </c>
    </row>
    <row r="7798" spans="1:7" x14ac:dyDescent="0.25">
      <c r="A7798" t="s">
        <v>0</v>
      </c>
      <c r="B7798" t="s">
        <v>2141</v>
      </c>
      <c r="C7798">
        <v>7903341</v>
      </c>
      <c r="D7798" s="2">
        <v>2958465</v>
      </c>
      <c r="E7798" s="2">
        <v>45783</v>
      </c>
      <c r="F7798" s="28">
        <v>6435</v>
      </c>
      <c r="G7798" t="s">
        <v>3</v>
      </c>
    </row>
    <row r="7799" spans="1:7" x14ac:dyDescent="0.25">
      <c r="A7799" t="s">
        <v>0</v>
      </c>
      <c r="B7799" t="s">
        <v>2141</v>
      </c>
      <c r="C7799">
        <v>7903343</v>
      </c>
      <c r="D7799" s="2">
        <v>2958465</v>
      </c>
      <c r="E7799" s="2">
        <v>45783</v>
      </c>
      <c r="F7799" s="28">
        <v>2320.5</v>
      </c>
      <c r="G7799" t="s">
        <v>3</v>
      </c>
    </row>
    <row r="7800" spans="1:7" x14ac:dyDescent="0.25">
      <c r="A7800" t="s">
        <v>0</v>
      </c>
      <c r="B7800" t="s">
        <v>2141</v>
      </c>
      <c r="C7800">
        <v>7903344</v>
      </c>
      <c r="D7800" s="2">
        <v>2958465</v>
      </c>
      <c r="E7800" s="2">
        <v>45783</v>
      </c>
      <c r="F7800" s="28">
        <v>3282.5</v>
      </c>
      <c r="G7800" t="s">
        <v>3</v>
      </c>
    </row>
    <row r="7801" spans="1:7" x14ac:dyDescent="0.25">
      <c r="A7801" t="s">
        <v>0</v>
      </c>
      <c r="B7801" t="s">
        <v>2141</v>
      </c>
      <c r="C7801">
        <v>7903450</v>
      </c>
      <c r="D7801" s="2">
        <v>2958465</v>
      </c>
      <c r="E7801" s="2">
        <v>45082</v>
      </c>
      <c r="F7801" s="28">
        <v>355</v>
      </c>
      <c r="G7801" t="s">
        <v>19</v>
      </c>
    </row>
    <row r="7802" spans="1:7" x14ac:dyDescent="0.25">
      <c r="A7802" t="s">
        <v>0</v>
      </c>
      <c r="B7802" t="s">
        <v>2141</v>
      </c>
      <c r="C7802">
        <v>7903451</v>
      </c>
      <c r="D7802" s="2">
        <v>2958465</v>
      </c>
      <c r="E7802" s="2">
        <v>45082</v>
      </c>
      <c r="F7802" s="28">
        <v>355</v>
      </c>
      <c r="G7802" t="s">
        <v>19</v>
      </c>
    </row>
    <row r="7803" spans="1:7" x14ac:dyDescent="0.25">
      <c r="A7803" t="s">
        <v>0</v>
      </c>
      <c r="B7803" t="s">
        <v>2141</v>
      </c>
      <c r="C7803">
        <v>7904000</v>
      </c>
      <c r="D7803" s="2">
        <v>2958465</v>
      </c>
      <c r="E7803" s="2">
        <v>45170</v>
      </c>
      <c r="F7803" s="28">
        <v>896</v>
      </c>
      <c r="G7803" t="s">
        <v>19</v>
      </c>
    </row>
    <row r="7804" spans="1:7" x14ac:dyDescent="0.25">
      <c r="A7804" t="s">
        <v>0</v>
      </c>
      <c r="B7804" t="s">
        <v>2141</v>
      </c>
      <c r="C7804">
        <v>7904450</v>
      </c>
      <c r="D7804" s="2">
        <v>2958465</v>
      </c>
      <c r="E7804" s="2">
        <v>45170</v>
      </c>
      <c r="F7804" s="28">
        <v>900</v>
      </c>
      <c r="G7804" t="s">
        <v>19</v>
      </c>
    </row>
    <row r="7805" spans="1:7" x14ac:dyDescent="0.25">
      <c r="A7805" t="s">
        <v>0</v>
      </c>
      <c r="B7805" t="s">
        <v>2141</v>
      </c>
      <c r="C7805">
        <v>7904451</v>
      </c>
      <c r="D7805" s="2">
        <v>2958465</v>
      </c>
      <c r="E7805" s="2">
        <v>45170</v>
      </c>
      <c r="F7805" s="28">
        <v>900</v>
      </c>
      <c r="G7805" t="s">
        <v>19</v>
      </c>
    </row>
    <row r="7806" spans="1:7" x14ac:dyDescent="0.25">
      <c r="A7806" t="s">
        <v>0</v>
      </c>
      <c r="B7806" t="s">
        <v>2141</v>
      </c>
      <c r="C7806">
        <v>7905000</v>
      </c>
      <c r="D7806" s="2">
        <v>2958465</v>
      </c>
      <c r="E7806" s="2">
        <v>45206</v>
      </c>
      <c r="F7806" s="28">
        <v>471</v>
      </c>
      <c r="G7806" t="s">
        <v>19</v>
      </c>
    </row>
    <row r="7807" spans="1:7" x14ac:dyDescent="0.25">
      <c r="A7807" t="s">
        <v>0</v>
      </c>
      <c r="B7807" t="s">
        <v>2141</v>
      </c>
      <c r="C7807">
        <v>7905450</v>
      </c>
      <c r="D7807" s="2">
        <v>2958465</v>
      </c>
      <c r="E7807" s="2">
        <v>45206</v>
      </c>
      <c r="F7807" s="28">
        <v>475</v>
      </c>
      <c r="G7807" t="s">
        <v>19</v>
      </c>
    </row>
    <row r="7808" spans="1:7" x14ac:dyDescent="0.25">
      <c r="A7808" t="s">
        <v>0</v>
      </c>
      <c r="B7808" t="s">
        <v>2141</v>
      </c>
      <c r="C7808">
        <v>7905451</v>
      </c>
      <c r="D7808" s="2">
        <v>2958465</v>
      </c>
      <c r="E7808" s="2">
        <v>45206</v>
      </c>
      <c r="F7808" s="28">
        <v>475</v>
      </c>
      <c r="G7808" t="s">
        <v>19</v>
      </c>
    </row>
    <row r="7809" spans="1:7" x14ac:dyDescent="0.25">
      <c r="A7809" t="s">
        <v>0</v>
      </c>
      <c r="B7809" t="s">
        <v>2141</v>
      </c>
      <c r="C7809">
        <v>7906000</v>
      </c>
      <c r="D7809" s="2">
        <v>2958465</v>
      </c>
      <c r="E7809" s="2">
        <v>45206</v>
      </c>
      <c r="F7809" s="28">
        <v>521</v>
      </c>
      <c r="G7809" t="s">
        <v>19</v>
      </c>
    </row>
    <row r="7810" spans="1:7" x14ac:dyDescent="0.25">
      <c r="A7810" t="s">
        <v>0</v>
      </c>
      <c r="B7810" t="s">
        <v>2141</v>
      </c>
      <c r="C7810">
        <v>7906450</v>
      </c>
      <c r="D7810" s="2">
        <v>2958465</v>
      </c>
      <c r="E7810" s="2">
        <v>45206</v>
      </c>
      <c r="F7810" s="28">
        <v>525</v>
      </c>
      <c r="G7810" t="s">
        <v>19</v>
      </c>
    </row>
    <row r="7811" spans="1:7" x14ac:dyDescent="0.25">
      <c r="A7811" t="s">
        <v>0</v>
      </c>
      <c r="B7811" t="s">
        <v>2141</v>
      </c>
      <c r="C7811">
        <v>7906451</v>
      </c>
      <c r="D7811" s="2">
        <v>2958465</v>
      </c>
      <c r="E7811" s="2">
        <v>45206</v>
      </c>
      <c r="F7811" s="28">
        <v>525</v>
      </c>
      <c r="G7811" t="s">
        <v>19</v>
      </c>
    </row>
    <row r="7812" spans="1:7" x14ac:dyDescent="0.25">
      <c r="A7812" t="s">
        <v>0</v>
      </c>
      <c r="B7812" t="s">
        <v>2141</v>
      </c>
      <c r="C7812">
        <v>7924000</v>
      </c>
      <c r="D7812" s="2">
        <v>2958465</v>
      </c>
      <c r="E7812" s="2">
        <v>45589</v>
      </c>
      <c r="F7812" s="28">
        <v>246</v>
      </c>
      <c r="G7812" t="s">
        <v>19</v>
      </c>
    </row>
    <row r="7813" spans="1:7" x14ac:dyDescent="0.25">
      <c r="A7813" t="s">
        <v>0</v>
      </c>
      <c r="B7813" t="s">
        <v>2141</v>
      </c>
      <c r="C7813">
        <v>7924341</v>
      </c>
      <c r="D7813" s="2">
        <v>2958465</v>
      </c>
      <c r="E7813" s="2">
        <v>45658</v>
      </c>
      <c r="F7813" s="28">
        <v>4924.3999999999996</v>
      </c>
      <c r="G7813" t="s">
        <v>3</v>
      </c>
    </row>
    <row r="7814" spans="1:7" x14ac:dyDescent="0.25">
      <c r="A7814" t="s">
        <v>0</v>
      </c>
      <c r="B7814" t="s">
        <v>2141</v>
      </c>
      <c r="C7814">
        <v>7924450</v>
      </c>
      <c r="D7814" s="2">
        <v>2958465</v>
      </c>
      <c r="E7814" s="2">
        <v>45589</v>
      </c>
      <c r="F7814" s="28">
        <v>250</v>
      </c>
      <c r="G7814" t="s">
        <v>19</v>
      </c>
    </row>
    <row r="7815" spans="1:7" x14ac:dyDescent="0.25">
      <c r="A7815" t="s">
        <v>0</v>
      </c>
      <c r="B7815" t="s">
        <v>2141</v>
      </c>
      <c r="C7815">
        <v>7924451</v>
      </c>
      <c r="D7815" s="2">
        <v>2958465</v>
      </c>
      <c r="E7815" s="2">
        <v>45589</v>
      </c>
      <c r="F7815" s="28">
        <v>250</v>
      </c>
      <c r="G7815" t="s">
        <v>19</v>
      </c>
    </row>
    <row r="7816" spans="1:7" x14ac:dyDescent="0.25">
      <c r="A7816" t="s">
        <v>0</v>
      </c>
      <c r="B7816" t="s">
        <v>2141</v>
      </c>
      <c r="C7816">
        <v>7925000</v>
      </c>
      <c r="D7816" s="2">
        <v>2958465</v>
      </c>
      <c r="E7816" s="2">
        <v>45589</v>
      </c>
      <c r="F7816" s="28">
        <v>326</v>
      </c>
      <c r="G7816" t="s">
        <v>19</v>
      </c>
    </row>
    <row r="7817" spans="1:7" x14ac:dyDescent="0.25">
      <c r="A7817" t="s">
        <v>0</v>
      </c>
      <c r="B7817" t="s">
        <v>2141</v>
      </c>
      <c r="C7817">
        <v>7925341</v>
      </c>
      <c r="D7817" s="2">
        <v>2958465</v>
      </c>
      <c r="E7817" s="2">
        <v>45658</v>
      </c>
      <c r="F7817" s="28">
        <v>6167.2</v>
      </c>
      <c r="G7817" t="s">
        <v>3</v>
      </c>
    </row>
    <row r="7818" spans="1:7" x14ac:dyDescent="0.25">
      <c r="A7818" t="s">
        <v>0</v>
      </c>
      <c r="B7818" t="s">
        <v>2141</v>
      </c>
      <c r="C7818">
        <v>7925450</v>
      </c>
      <c r="D7818" s="2">
        <v>2958465</v>
      </c>
      <c r="E7818" s="2">
        <v>45589</v>
      </c>
      <c r="F7818" s="28">
        <v>330</v>
      </c>
      <c r="G7818" t="s">
        <v>19</v>
      </c>
    </row>
    <row r="7819" spans="1:7" x14ac:dyDescent="0.25">
      <c r="A7819" t="s">
        <v>0</v>
      </c>
      <c r="B7819" t="s">
        <v>2141</v>
      </c>
      <c r="C7819">
        <v>7925451</v>
      </c>
      <c r="D7819" s="2">
        <v>2958465</v>
      </c>
      <c r="E7819" s="2">
        <v>45589</v>
      </c>
      <c r="F7819" s="28">
        <v>330</v>
      </c>
      <c r="G7819" t="s">
        <v>19</v>
      </c>
    </row>
    <row r="7820" spans="1:7" x14ac:dyDescent="0.25">
      <c r="A7820" t="s">
        <v>0</v>
      </c>
      <c r="B7820" t="s">
        <v>2141</v>
      </c>
      <c r="C7820">
        <v>8004450</v>
      </c>
      <c r="D7820" s="2">
        <v>2958465</v>
      </c>
      <c r="E7820" s="2">
        <v>45680</v>
      </c>
      <c r="F7820" s="28">
        <v>3396</v>
      </c>
      <c r="G7820" t="s">
        <v>19</v>
      </c>
    </row>
    <row r="7821" spans="1:7" x14ac:dyDescent="0.25">
      <c r="A7821" t="s">
        <v>0</v>
      </c>
      <c r="B7821" t="s">
        <v>2141</v>
      </c>
      <c r="C7821">
        <v>8004455</v>
      </c>
      <c r="D7821" s="2">
        <v>2958465</v>
      </c>
      <c r="E7821" s="2">
        <v>45680</v>
      </c>
      <c r="F7821" s="28">
        <v>3400</v>
      </c>
      <c r="G7821" t="s">
        <v>19</v>
      </c>
    </row>
    <row r="7822" spans="1:7" x14ac:dyDescent="0.25">
      <c r="A7822" t="s">
        <v>0</v>
      </c>
      <c r="B7822" t="s">
        <v>2141</v>
      </c>
      <c r="C7822">
        <v>8108000</v>
      </c>
      <c r="D7822" s="2">
        <v>2958465</v>
      </c>
      <c r="E7822" s="2">
        <v>44713</v>
      </c>
      <c r="F7822" s="28">
        <v>181</v>
      </c>
      <c r="G7822" t="s">
        <v>19</v>
      </c>
    </row>
    <row r="7823" spans="1:7" x14ac:dyDescent="0.25">
      <c r="A7823" t="s">
        <v>0</v>
      </c>
      <c r="B7823" t="s">
        <v>2141</v>
      </c>
      <c r="C7823">
        <v>8108450</v>
      </c>
      <c r="D7823" s="2">
        <v>2958465</v>
      </c>
      <c r="E7823" s="2">
        <v>44713</v>
      </c>
      <c r="F7823" s="28">
        <v>185</v>
      </c>
      <c r="G7823" t="s">
        <v>19</v>
      </c>
    </row>
    <row r="7824" spans="1:7" x14ac:dyDescent="0.25">
      <c r="A7824" t="s">
        <v>0</v>
      </c>
      <c r="B7824" t="s">
        <v>2141</v>
      </c>
      <c r="C7824">
        <v>8108451</v>
      </c>
      <c r="D7824" s="2">
        <v>2958465</v>
      </c>
      <c r="E7824" s="2">
        <v>44713</v>
      </c>
      <c r="F7824" s="28">
        <v>185</v>
      </c>
      <c r="G7824" t="s">
        <v>19</v>
      </c>
    </row>
    <row r="7825" spans="1:7" x14ac:dyDescent="0.25">
      <c r="A7825" t="s">
        <v>0</v>
      </c>
      <c r="B7825" t="s">
        <v>2141</v>
      </c>
      <c r="C7825">
        <v>8124000</v>
      </c>
      <c r="D7825" s="2">
        <v>2958465</v>
      </c>
      <c r="E7825" s="2">
        <v>44713</v>
      </c>
      <c r="F7825" s="28">
        <v>216</v>
      </c>
      <c r="G7825" t="s">
        <v>18</v>
      </c>
    </row>
    <row r="7826" spans="1:7" x14ac:dyDescent="0.25">
      <c r="A7826" t="s">
        <v>0</v>
      </c>
      <c r="B7826" t="s">
        <v>2141</v>
      </c>
      <c r="C7826">
        <v>8124400</v>
      </c>
      <c r="D7826" s="2">
        <v>2958465</v>
      </c>
      <c r="E7826" s="2">
        <v>44713</v>
      </c>
      <c r="F7826" s="28">
        <v>220</v>
      </c>
      <c r="G7826" t="s">
        <v>18</v>
      </c>
    </row>
    <row r="7827" spans="1:7" x14ac:dyDescent="0.25">
      <c r="A7827" t="s">
        <v>0</v>
      </c>
      <c r="B7827" t="s">
        <v>2141</v>
      </c>
      <c r="C7827">
        <v>8124401</v>
      </c>
      <c r="D7827" s="2">
        <v>2958465</v>
      </c>
      <c r="E7827" s="2">
        <v>44713</v>
      </c>
      <c r="F7827" s="28">
        <v>220</v>
      </c>
      <c r="G7827" t="s">
        <v>18</v>
      </c>
    </row>
    <row r="7828" spans="1:7" x14ac:dyDescent="0.25">
      <c r="A7828" t="s">
        <v>0</v>
      </c>
      <c r="B7828" t="s">
        <v>2141</v>
      </c>
      <c r="C7828">
        <v>8125000</v>
      </c>
      <c r="D7828" s="2">
        <v>2958465</v>
      </c>
      <c r="E7828" s="2">
        <v>43344</v>
      </c>
      <c r="F7828" s="28">
        <v>420</v>
      </c>
      <c r="G7828" t="s">
        <v>19</v>
      </c>
    </row>
    <row r="7829" spans="1:7" x14ac:dyDescent="0.25">
      <c r="A7829" t="s">
        <v>0</v>
      </c>
      <c r="B7829" t="s">
        <v>2141</v>
      </c>
      <c r="C7829">
        <v>8125450</v>
      </c>
      <c r="D7829" s="2">
        <v>2958465</v>
      </c>
      <c r="E7829" s="2">
        <v>44305</v>
      </c>
      <c r="F7829" s="28">
        <v>424</v>
      </c>
      <c r="G7829" t="s">
        <v>19</v>
      </c>
    </row>
    <row r="7830" spans="1:7" x14ac:dyDescent="0.25">
      <c r="A7830" t="s">
        <v>0</v>
      </c>
      <c r="B7830" t="s">
        <v>2141</v>
      </c>
      <c r="C7830">
        <v>8125451</v>
      </c>
      <c r="D7830" s="2">
        <v>2958465</v>
      </c>
      <c r="E7830" s="2">
        <v>44305</v>
      </c>
      <c r="F7830" s="28">
        <v>424</v>
      </c>
      <c r="G7830" t="s">
        <v>19</v>
      </c>
    </row>
    <row r="7831" spans="1:7" x14ac:dyDescent="0.25">
      <c r="A7831" t="s">
        <v>0</v>
      </c>
      <c r="B7831" t="s">
        <v>2141</v>
      </c>
      <c r="C7831">
        <v>8128000</v>
      </c>
      <c r="D7831" s="2">
        <v>2958465</v>
      </c>
      <c r="E7831" s="2">
        <v>44713</v>
      </c>
      <c r="F7831" s="28">
        <v>376</v>
      </c>
      <c r="G7831" t="s">
        <v>19</v>
      </c>
    </row>
    <row r="7832" spans="1:7" x14ac:dyDescent="0.25">
      <c r="A7832" t="s">
        <v>0</v>
      </c>
      <c r="B7832" t="s">
        <v>2141</v>
      </c>
      <c r="C7832">
        <v>8128341</v>
      </c>
      <c r="D7832" s="2">
        <v>2958465</v>
      </c>
      <c r="E7832" s="2">
        <v>44713</v>
      </c>
      <c r="F7832" s="28">
        <v>5346.25</v>
      </c>
      <c r="G7832" t="s">
        <v>3</v>
      </c>
    </row>
    <row r="7833" spans="1:7" x14ac:dyDescent="0.25">
      <c r="A7833" t="s">
        <v>0</v>
      </c>
      <c r="B7833" t="s">
        <v>2141</v>
      </c>
      <c r="C7833">
        <v>8128450</v>
      </c>
      <c r="D7833" s="2">
        <v>2958465</v>
      </c>
      <c r="E7833" s="2">
        <v>44713</v>
      </c>
      <c r="F7833" s="28">
        <v>380</v>
      </c>
      <c r="G7833" t="s">
        <v>19</v>
      </c>
    </row>
    <row r="7834" spans="1:7" x14ac:dyDescent="0.25">
      <c r="A7834" t="s">
        <v>0</v>
      </c>
      <c r="B7834" t="s">
        <v>2141</v>
      </c>
      <c r="C7834">
        <v>8128451</v>
      </c>
      <c r="D7834" s="2">
        <v>2958465</v>
      </c>
      <c r="E7834" s="2">
        <v>44713</v>
      </c>
      <c r="F7834" s="28">
        <v>380</v>
      </c>
      <c r="G7834" t="s">
        <v>19</v>
      </c>
    </row>
    <row r="7835" spans="1:7" x14ac:dyDescent="0.25">
      <c r="A7835" t="s">
        <v>0</v>
      </c>
      <c r="B7835" t="s">
        <v>2141</v>
      </c>
      <c r="C7835">
        <v>8128841</v>
      </c>
      <c r="D7835" s="2">
        <v>2958465</v>
      </c>
      <c r="E7835" s="2">
        <v>43344</v>
      </c>
      <c r="F7835" s="28">
        <v>3515.2</v>
      </c>
      <c r="G7835" t="s">
        <v>3</v>
      </c>
    </row>
    <row r="7836" spans="1:7" x14ac:dyDescent="0.25">
      <c r="A7836" t="s">
        <v>0</v>
      </c>
      <c r="B7836" t="s">
        <v>2141</v>
      </c>
      <c r="C7836">
        <v>8130000</v>
      </c>
      <c r="D7836" s="2">
        <v>2958465</v>
      </c>
      <c r="E7836" s="2">
        <v>43344</v>
      </c>
      <c r="F7836" s="28">
        <v>351</v>
      </c>
      <c r="G7836" t="s">
        <v>18</v>
      </c>
    </row>
    <row r="7837" spans="1:7" x14ac:dyDescent="0.25">
      <c r="A7837" t="s">
        <v>0</v>
      </c>
      <c r="B7837" t="s">
        <v>2141</v>
      </c>
      <c r="C7837">
        <v>8130400</v>
      </c>
      <c r="D7837" s="2">
        <v>2958465</v>
      </c>
      <c r="E7837" s="2">
        <v>44305</v>
      </c>
      <c r="F7837" s="28">
        <v>355</v>
      </c>
      <c r="G7837" t="s">
        <v>18</v>
      </c>
    </row>
    <row r="7838" spans="1:7" x14ac:dyDescent="0.25">
      <c r="A7838" t="s">
        <v>0</v>
      </c>
      <c r="B7838" t="s">
        <v>2141</v>
      </c>
      <c r="C7838">
        <v>8130401</v>
      </c>
      <c r="D7838" s="2">
        <v>2958465</v>
      </c>
      <c r="E7838" s="2">
        <v>44305</v>
      </c>
      <c r="F7838" s="28">
        <v>355</v>
      </c>
      <c r="G7838" t="s">
        <v>18</v>
      </c>
    </row>
    <row r="7839" spans="1:7" x14ac:dyDescent="0.25">
      <c r="A7839" t="s">
        <v>0</v>
      </c>
      <c r="B7839" t="s">
        <v>2141</v>
      </c>
      <c r="C7839">
        <v>8135000</v>
      </c>
      <c r="D7839" s="2">
        <v>2958465</v>
      </c>
      <c r="E7839" s="2">
        <v>44713</v>
      </c>
      <c r="F7839" s="28">
        <v>181</v>
      </c>
      <c r="G7839" t="s">
        <v>18</v>
      </c>
    </row>
    <row r="7840" spans="1:7" x14ac:dyDescent="0.25">
      <c r="A7840" t="s">
        <v>0</v>
      </c>
      <c r="B7840" t="s">
        <v>2141</v>
      </c>
      <c r="C7840">
        <v>8135400</v>
      </c>
      <c r="D7840" s="2">
        <v>2958465</v>
      </c>
      <c r="E7840" s="2">
        <v>44713</v>
      </c>
      <c r="F7840" s="28">
        <v>185</v>
      </c>
      <c r="G7840" t="s">
        <v>18</v>
      </c>
    </row>
    <row r="7841" spans="1:7" x14ac:dyDescent="0.25">
      <c r="A7841" t="s">
        <v>0</v>
      </c>
      <c r="B7841" t="s">
        <v>2141</v>
      </c>
      <c r="C7841">
        <v>8135401</v>
      </c>
      <c r="D7841" s="2">
        <v>2958465</v>
      </c>
      <c r="E7841" s="2">
        <v>44713</v>
      </c>
      <c r="F7841" s="28">
        <v>185</v>
      </c>
      <c r="G7841" t="s">
        <v>18</v>
      </c>
    </row>
    <row r="7842" spans="1:7" x14ac:dyDescent="0.25">
      <c r="A7842" t="s">
        <v>0</v>
      </c>
      <c r="B7842" t="s">
        <v>2141</v>
      </c>
      <c r="C7842">
        <v>8138000</v>
      </c>
      <c r="D7842" s="2">
        <v>2958465</v>
      </c>
      <c r="E7842" s="2">
        <v>44713</v>
      </c>
      <c r="F7842" s="28">
        <v>381</v>
      </c>
      <c r="G7842" t="s">
        <v>19</v>
      </c>
    </row>
    <row r="7843" spans="1:7" x14ac:dyDescent="0.25">
      <c r="A7843" t="s">
        <v>0</v>
      </c>
      <c r="B7843" t="s">
        <v>2141</v>
      </c>
      <c r="C7843">
        <v>8138450</v>
      </c>
      <c r="D7843" s="2">
        <v>2958465</v>
      </c>
      <c r="E7843" s="2">
        <v>44713</v>
      </c>
      <c r="F7843" s="28">
        <v>385</v>
      </c>
      <c r="G7843" t="s">
        <v>19</v>
      </c>
    </row>
    <row r="7844" spans="1:7" x14ac:dyDescent="0.25">
      <c r="A7844" t="s">
        <v>0</v>
      </c>
      <c r="B7844" t="s">
        <v>2141</v>
      </c>
      <c r="C7844">
        <v>8138451</v>
      </c>
      <c r="D7844" s="2">
        <v>2958465</v>
      </c>
      <c r="E7844" s="2">
        <v>44713</v>
      </c>
      <c r="F7844" s="28">
        <v>385</v>
      </c>
      <c r="G7844" t="s">
        <v>19</v>
      </c>
    </row>
    <row r="7845" spans="1:7" x14ac:dyDescent="0.25">
      <c r="A7845" t="s">
        <v>0</v>
      </c>
      <c r="B7845" t="s">
        <v>2141</v>
      </c>
      <c r="C7845">
        <v>8141000</v>
      </c>
      <c r="D7845" s="2">
        <v>2958465</v>
      </c>
      <c r="E7845" s="2">
        <v>44713</v>
      </c>
      <c r="F7845" s="28">
        <v>286</v>
      </c>
      <c r="G7845" t="s">
        <v>19</v>
      </c>
    </row>
    <row r="7846" spans="1:7" x14ac:dyDescent="0.25">
      <c r="A7846" t="s">
        <v>0</v>
      </c>
      <c r="B7846" t="s">
        <v>2141</v>
      </c>
      <c r="C7846">
        <v>8141450</v>
      </c>
      <c r="D7846" s="2">
        <v>2958465</v>
      </c>
      <c r="E7846" s="2">
        <v>44713</v>
      </c>
      <c r="F7846" s="28">
        <v>290</v>
      </c>
      <c r="G7846" t="s">
        <v>19</v>
      </c>
    </row>
    <row r="7847" spans="1:7" x14ac:dyDescent="0.25">
      <c r="A7847" t="s">
        <v>0</v>
      </c>
      <c r="B7847" t="s">
        <v>2141</v>
      </c>
      <c r="C7847">
        <v>8141451</v>
      </c>
      <c r="D7847" s="2">
        <v>2958465</v>
      </c>
      <c r="E7847" s="2">
        <v>44713</v>
      </c>
      <c r="F7847" s="28">
        <v>290</v>
      </c>
      <c r="G7847" t="s">
        <v>19</v>
      </c>
    </row>
    <row r="7848" spans="1:7" x14ac:dyDescent="0.25">
      <c r="A7848" t="s">
        <v>0</v>
      </c>
      <c r="B7848" t="s">
        <v>2141</v>
      </c>
      <c r="C7848">
        <v>8142000</v>
      </c>
      <c r="D7848" s="2">
        <v>2958465</v>
      </c>
      <c r="E7848" s="2">
        <v>44305</v>
      </c>
      <c r="F7848" s="28">
        <v>297</v>
      </c>
      <c r="G7848" t="s">
        <v>19</v>
      </c>
    </row>
    <row r="7849" spans="1:7" x14ac:dyDescent="0.25">
      <c r="A7849" t="s">
        <v>0</v>
      </c>
      <c r="B7849" t="s">
        <v>2141</v>
      </c>
      <c r="C7849">
        <v>8142450</v>
      </c>
      <c r="D7849" s="2">
        <v>2958465</v>
      </c>
      <c r="E7849" s="2">
        <v>44305</v>
      </c>
      <c r="F7849" s="28">
        <v>301</v>
      </c>
      <c r="G7849" t="s">
        <v>19</v>
      </c>
    </row>
    <row r="7850" spans="1:7" x14ac:dyDescent="0.25">
      <c r="A7850" t="s">
        <v>0</v>
      </c>
      <c r="B7850" t="s">
        <v>2141</v>
      </c>
      <c r="C7850">
        <v>8142451</v>
      </c>
      <c r="D7850" s="2">
        <v>2958465</v>
      </c>
      <c r="E7850" s="2">
        <v>44305</v>
      </c>
      <c r="F7850" s="28">
        <v>301</v>
      </c>
      <c r="G7850" t="s">
        <v>19</v>
      </c>
    </row>
    <row r="7851" spans="1:7" x14ac:dyDescent="0.25">
      <c r="A7851" t="s">
        <v>0</v>
      </c>
      <c r="B7851" t="s">
        <v>2141</v>
      </c>
      <c r="C7851">
        <v>8143000</v>
      </c>
      <c r="D7851" s="2">
        <v>2958465</v>
      </c>
      <c r="E7851" s="2">
        <v>44305</v>
      </c>
      <c r="F7851" s="28">
        <v>281</v>
      </c>
      <c r="G7851" t="s">
        <v>19</v>
      </c>
    </row>
    <row r="7852" spans="1:7" x14ac:dyDescent="0.25">
      <c r="A7852" t="s">
        <v>0</v>
      </c>
      <c r="B7852" t="s">
        <v>2141</v>
      </c>
      <c r="C7852">
        <v>8143450</v>
      </c>
      <c r="D7852" s="2">
        <v>2958465</v>
      </c>
      <c r="E7852" s="2">
        <v>44305</v>
      </c>
      <c r="F7852" s="28">
        <v>285</v>
      </c>
      <c r="G7852" t="s">
        <v>19</v>
      </c>
    </row>
    <row r="7853" spans="1:7" x14ac:dyDescent="0.25">
      <c r="A7853" t="s">
        <v>0</v>
      </c>
      <c r="B7853" t="s">
        <v>2141</v>
      </c>
      <c r="C7853">
        <v>8143451</v>
      </c>
      <c r="D7853" s="2">
        <v>2958465</v>
      </c>
      <c r="E7853" s="2">
        <v>44305</v>
      </c>
      <c r="F7853" s="28">
        <v>285</v>
      </c>
      <c r="G7853" t="s">
        <v>19</v>
      </c>
    </row>
    <row r="7854" spans="1:7" x14ac:dyDescent="0.25">
      <c r="A7854" t="s">
        <v>0</v>
      </c>
      <c r="B7854" t="s">
        <v>2141</v>
      </c>
      <c r="C7854">
        <v>8144000</v>
      </c>
      <c r="D7854" s="2">
        <v>2958465</v>
      </c>
      <c r="E7854" s="2">
        <v>44713</v>
      </c>
      <c r="F7854" s="28">
        <v>381</v>
      </c>
      <c r="G7854" t="s">
        <v>19</v>
      </c>
    </row>
    <row r="7855" spans="1:7" x14ac:dyDescent="0.25">
      <c r="A7855" t="s">
        <v>0</v>
      </c>
      <c r="B7855" t="s">
        <v>2141</v>
      </c>
      <c r="C7855">
        <v>8144450</v>
      </c>
      <c r="D7855" s="2">
        <v>2958465</v>
      </c>
      <c r="E7855" s="2">
        <v>44713</v>
      </c>
      <c r="F7855" s="28">
        <v>385</v>
      </c>
      <c r="G7855" t="s">
        <v>19</v>
      </c>
    </row>
    <row r="7856" spans="1:7" x14ac:dyDescent="0.25">
      <c r="A7856" t="s">
        <v>0</v>
      </c>
      <c r="B7856" t="s">
        <v>2141</v>
      </c>
      <c r="C7856">
        <v>8144451</v>
      </c>
      <c r="D7856" s="2">
        <v>2958465</v>
      </c>
      <c r="E7856" s="2">
        <v>44713</v>
      </c>
      <c r="F7856" s="28">
        <v>385</v>
      </c>
      <c r="G7856" t="s">
        <v>19</v>
      </c>
    </row>
    <row r="7857" spans="1:7" x14ac:dyDescent="0.25">
      <c r="A7857" t="s">
        <v>0</v>
      </c>
      <c r="B7857" t="s">
        <v>2141</v>
      </c>
      <c r="C7857">
        <v>8145000</v>
      </c>
      <c r="D7857" s="2">
        <v>2958465</v>
      </c>
      <c r="E7857" s="2">
        <v>45207</v>
      </c>
      <c r="F7857" s="28">
        <v>421</v>
      </c>
      <c r="G7857" t="s">
        <v>19</v>
      </c>
    </row>
    <row r="7858" spans="1:7" x14ac:dyDescent="0.25">
      <c r="A7858" t="s">
        <v>0</v>
      </c>
      <c r="B7858" t="s">
        <v>2141</v>
      </c>
      <c r="C7858">
        <v>8145450</v>
      </c>
      <c r="D7858" s="2">
        <v>2958465</v>
      </c>
      <c r="E7858" s="2">
        <v>45207</v>
      </c>
      <c r="F7858" s="28">
        <v>425</v>
      </c>
      <c r="G7858" t="s">
        <v>19</v>
      </c>
    </row>
    <row r="7859" spans="1:7" x14ac:dyDescent="0.25">
      <c r="A7859" t="s">
        <v>0</v>
      </c>
      <c r="B7859" t="s">
        <v>2141</v>
      </c>
      <c r="C7859">
        <v>8145451</v>
      </c>
      <c r="D7859" s="2">
        <v>2958465</v>
      </c>
      <c r="E7859" s="2">
        <v>45207</v>
      </c>
      <c r="F7859" s="28">
        <v>425</v>
      </c>
      <c r="G7859" t="s">
        <v>19</v>
      </c>
    </row>
    <row r="7860" spans="1:7" x14ac:dyDescent="0.25">
      <c r="A7860" t="s">
        <v>0</v>
      </c>
      <c r="B7860" t="s">
        <v>2141</v>
      </c>
      <c r="C7860">
        <v>8146000</v>
      </c>
      <c r="D7860" s="2">
        <v>2958465</v>
      </c>
      <c r="E7860" s="2">
        <v>45207</v>
      </c>
      <c r="F7860" s="28">
        <v>416</v>
      </c>
      <c r="G7860" t="s">
        <v>19</v>
      </c>
    </row>
    <row r="7861" spans="1:7" x14ac:dyDescent="0.25">
      <c r="A7861" t="s">
        <v>0</v>
      </c>
      <c r="B7861" t="s">
        <v>2141</v>
      </c>
      <c r="C7861">
        <v>8146450</v>
      </c>
      <c r="D7861" s="2">
        <v>2958465</v>
      </c>
      <c r="E7861" s="2">
        <v>45207</v>
      </c>
      <c r="F7861" s="28">
        <v>420</v>
      </c>
      <c r="G7861" t="s">
        <v>19</v>
      </c>
    </row>
    <row r="7862" spans="1:7" x14ac:dyDescent="0.25">
      <c r="A7862" t="s">
        <v>0</v>
      </c>
      <c r="B7862" t="s">
        <v>2141</v>
      </c>
      <c r="C7862">
        <v>8146451</v>
      </c>
      <c r="D7862" s="2">
        <v>2958465</v>
      </c>
      <c r="E7862" s="2">
        <v>45207</v>
      </c>
      <c r="F7862" s="28">
        <v>420</v>
      </c>
      <c r="G7862" t="s">
        <v>19</v>
      </c>
    </row>
    <row r="7863" spans="1:7" x14ac:dyDescent="0.25">
      <c r="A7863" t="s">
        <v>0</v>
      </c>
      <c r="B7863" t="s">
        <v>2141</v>
      </c>
      <c r="C7863">
        <v>8147000</v>
      </c>
      <c r="D7863" s="2">
        <v>2958465</v>
      </c>
      <c r="E7863" s="2">
        <v>44305</v>
      </c>
      <c r="F7863" s="28">
        <v>251</v>
      </c>
      <c r="G7863" t="s">
        <v>19</v>
      </c>
    </row>
    <row r="7864" spans="1:7" x14ac:dyDescent="0.25">
      <c r="A7864" t="s">
        <v>0</v>
      </c>
      <c r="B7864" t="s">
        <v>2141</v>
      </c>
      <c r="C7864">
        <v>8147450</v>
      </c>
      <c r="D7864" s="2">
        <v>2958465</v>
      </c>
      <c r="E7864" s="2">
        <v>44305</v>
      </c>
      <c r="F7864" s="28">
        <v>255</v>
      </c>
      <c r="G7864" t="s">
        <v>19</v>
      </c>
    </row>
    <row r="7865" spans="1:7" x14ac:dyDescent="0.25">
      <c r="A7865" t="s">
        <v>0</v>
      </c>
      <c r="B7865" t="s">
        <v>2141</v>
      </c>
      <c r="C7865">
        <v>8147451</v>
      </c>
      <c r="D7865" s="2">
        <v>2958465</v>
      </c>
      <c r="E7865" s="2">
        <v>44305</v>
      </c>
      <c r="F7865" s="28">
        <v>255</v>
      </c>
      <c r="G7865" t="s">
        <v>19</v>
      </c>
    </row>
    <row r="7866" spans="1:7" x14ac:dyDescent="0.25">
      <c r="A7866" t="s">
        <v>0</v>
      </c>
      <c r="B7866" t="s">
        <v>2141</v>
      </c>
      <c r="C7866">
        <v>8148000</v>
      </c>
      <c r="D7866" s="2">
        <v>2958465</v>
      </c>
      <c r="E7866" s="2">
        <v>44713</v>
      </c>
      <c r="F7866" s="28">
        <v>296</v>
      </c>
      <c r="G7866" t="s">
        <v>19</v>
      </c>
    </row>
    <row r="7867" spans="1:7" x14ac:dyDescent="0.25">
      <c r="A7867" t="s">
        <v>0</v>
      </c>
      <c r="B7867" t="s">
        <v>2141</v>
      </c>
      <c r="C7867">
        <v>8148450</v>
      </c>
      <c r="D7867" s="2">
        <v>2958465</v>
      </c>
      <c r="E7867" s="2">
        <v>44713</v>
      </c>
      <c r="F7867" s="28">
        <v>300</v>
      </c>
      <c r="G7867" t="s">
        <v>19</v>
      </c>
    </row>
    <row r="7868" spans="1:7" x14ac:dyDescent="0.25">
      <c r="A7868" t="s">
        <v>0</v>
      </c>
      <c r="B7868" t="s">
        <v>2141</v>
      </c>
      <c r="C7868">
        <v>8148451</v>
      </c>
      <c r="D7868" s="2">
        <v>2958465</v>
      </c>
      <c r="E7868" s="2">
        <v>44713</v>
      </c>
      <c r="F7868" s="28">
        <v>300</v>
      </c>
      <c r="G7868" t="s">
        <v>19</v>
      </c>
    </row>
    <row r="7869" spans="1:7" x14ac:dyDescent="0.25">
      <c r="A7869" t="s">
        <v>0</v>
      </c>
      <c r="B7869" t="s">
        <v>2141</v>
      </c>
      <c r="C7869">
        <v>8149000</v>
      </c>
      <c r="D7869" s="2">
        <v>2958465</v>
      </c>
      <c r="E7869" s="2">
        <v>44305</v>
      </c>
      <c r="F7869" s="28">
        <v>291</v>
      </c>
      <c r="G7869" t="s">
        <v>19</v>
      </c>
    </row>
    <row r="7870" spans="1:7" x14ac:dyDescent="0.25">
      <c r="A7870" t="s">
        <v>0</v>
      </c>
      <c r="B7870" t="s">
        <v>2141</v>
      </c>
      <c r="C7870">
        <v>8149450</v>
      </c>
      <c r="D7870" s="2">
        <v>2958465</v>
      </c>
      <c r="E7870" s="2">
        <v>44305</v>
      </c>
      <c r="F7870" s="28">
        <v>295</v>
      </c>
      <c r="G7870" t="s">
        <v>19</v>
      </c>
    </row>
    <row r="7871" spans="1:7" x14ac:dyDescent="0.25">
      <c r="A7871" t="s">
        <v>0</v>
      </c>
      <c r="B7871" t="s">
        <v>2141</v>
      </c>
      <c r="C7871">
        <v>8149451</v>
      </c>
      <c r="D7871" s="2">
        <v>2958465</v>
      </c>
      <c r="E7871" s="2">
        <v>44305</v>
      </c>
      <c r="F7871" s="28">
        <v>295</v>
      </c>
      <c r="G7871" t="s">
        <v>19</v>
      </c>
    </row>
    <row r="7872" spans="1:7" x14ac:dyDescent="0.25">
      <c r="A7872" t="s">
        <v>0</v>
      </c>
      <c r="B7872" t="s">
        <v>2141</v>
      </c>
      <c r="C7872">
        <v>8152000</v>
      </c>
      <c r="D7872" s="2">
        <v>2958465</v>
      </c>
      <c r="E7872" s="2">
        <v>44713</v>
      </c>
      <c r="F7872" s="28">
        <v>376</v>
      </c>
      <c r="G7872" t="s">
        <v>19</v>
      </c>
    </row>
    <row r="7873" spans="1:7" x14ac:dyDescent="0.25">
      <c r="A7873" t="s">
        <v>0</v>
      </c>
      <c r="B7873" t="s">
        <v>2141</v>
      </c>
      <c r="C7873">
        <v>8152450</v>
      </c>
      <c r="D7873" s="2">
        <v>2958465</v>
      </c>
      <c r="E7873" s="2">
        <v>44713</v>
      </c>
      <c r="F7873" s="28">
        <v>380</v>
      </c>
      <c r="G7873" t="s">
        <v>19</v>
      </c>
    </row>
    <row r="7874" spans="1:7" x14ac:dyDescent="0.25">
      <c r="A7874" t="s">
        <v>0</v>
      </c>
      <c r="B7874" t="s">
        <v>2141</v>
      </c>
      <c r="C7874">
        <v>8152451</v>
      </c>
      <c r="D7874" s="2">
        <v>2958465</v>
      </c>
      <c r="E7874" s="2">
        <v>44713</v>
      </c>
      <c r="F7874" s="28">
        <v>380</v>
      </c>
      <c r="G7874" t="s">
        <v>19</v>
      </c>
    </row>
    <row r="7875" spans="1:7" x14ac:dyDescent="0.25">
      <c r="A7875" t="s">
        <v>0</v>
      </c>
      <c r="B7875" t="s">
        <v>2141</v>
      </c>
      <c r="C7875">
        <v>8154000</v>
      </c>
      <c r="D7875" s="2">
        <v>2958465</v>
      </c>
      <c r="E7875" s="2">
        <v>44713</v>
      </c>
      <c r="F7875" s="28">
        <v>1396</v>
      </c>
      <c r="G7875" t="s">
        <v>19</v>
      </c>
    </row>
    <row r="7876" spans="1:7" x14ac:dyDescent="0.25">
      <c r="A7876" t="s">
        <v>0</v>
      </c>
      <c r="B7876" t="s">
        <v>2141</v>
      </c>
      <c r="C7876">
        <v>8154341</v>
      </c>
      <c r="D7876" s="2">
        <v>2958465</v>
      </c>
      <c r="E7876" s="2">
        <v>44713</v>
      </c>
      <c r="F7876" s="28">
        <v>21030.75</v>
      </c>
      <c r="G7876" t="s">
        <v>3</v>
      </c>
    </row>
    <row r="7877" spans="1:7" x14ac:dyDescent="0.25">
      <c r="A7877" t="s">
        <v>0</v>
      </c>
      <c r="B7877" t="s">
        <v>2141</v>
      </c>
      <c r="C7877">
        <v>8154450</v>
      </c>
      <c r="D7877" s="2">
        <v>2958465</v>
      </c>
      <c r="E7877" s="2">
        <v>44713</v>
      </c>
      <c r="F7877" s="28">
        <v>1400</v>
      </c>
      <c r="G7877" t="s">
        <v>19</v>
      </c>
    </row>
    <row r="7878" spans="1:7" x14ac:dyDescent="0.25">
      <c r="A7878" t="s">
        <v>0</v>
      </c>
      <c r="B7878" t="s">
        <v>2141</v>
      </c>
      <c r="C7878">
        <v>8154451</v>
      </c>
      <c r="D7878" s="2">
        <v>2958465</v>
      </c>
      <c r="E7878" s="2">
        <v>44713</v>
      </c>
      <c r="F7878" s="28">
        <v>1400</v>
      </c>
      <c r="G7878" t="s">
        <v>19</v>
      </c>
    </row>
    <row r="7879" spans="1:7" x14ac:dyDescent="0.25">
      <c r="A7879" t="s">
        <v>0</v>
      </c>
      <c r="B7879" t="s">
        <v>2141</v>
      </c>
      <c r="C7879">
        <v>8154453</v>
      </c>
      <c r="D7879" s="2">
        <v>2958465</v>
      </c>
      <c r="E7879" s="2">
        <v>44713</v>
      </c>
      <c r="F7879" s="28">
        <v>1400</v>
      </c>
      <c r="G7879" t="s">
        <v>19</v>
      </c>
    </row>
    <row r="7880" spans="1:7" x14ac:dyDescent="0.25">
      <c r="A7880" t="s">
        <v>0</v>
      </c>
      <c r="B7880" t="s">
        <v>2141</v>
      </c>
      <c r="C7880">
        <v>8154841</v>
      </c>
      <c r="D7880" s="2">
        <v>2958465</v>
      </c>
      <c r="E7880" s="2">
        <v>43122</v>
      </c>
      <c r="F7880" s="28">
        <v>18487</v>
      </c>
      <c r="G7880" t="s">
        <v>3</v>
      </c>
    </row>
    <row r="7881" spans="1:7" x14ac:dyDescent="0.25">
      <c r="A7881" t="s">
        <v>0</v>
      </c>
      <c r="B7881" t="s">
        <v>2141</v>
      </c>
      <c r="C7881">
        <v>8155000</v>
      </c>
      <c r="D7881" s="2">
        <v>2958465</v>
      </c>
      <c r="E7881" s="2">
        <v>44713</v>
      </c>
      <c r="F7881" s="28">
        <v>1196</v>
      </c>
      <c r="G7881" t="s">
        <v>19</v>
      </c>
    </row>
    <row r="7882" spans="1:7" x14ac:dyDescent="0.25">
      <c r="A7882" t="s">
        <v>0</v>
      </c>
      <c r="B7882" t="s">
        <v>2141</v>
      </c>
      <c r="C7882">
        <v>8155341</v>
      </c>
      <c r="D7882" s="2">
        <v>2958465</v>
      </c>
      <c r="E7882" s="2">
        <v>44713</v>
      </c>
      <c r="F7882" s="28">
        <v>17530.5</v>
      </c>
      <c r="G7882" t="s">
        <v>3</v>
      </c>
    </row>
    <row r="7883" spans="1:7" x14ac:dyDescent="0.25">
      <c r="A7883" t="s">
        <v>0</v>
      </c>
      <c r="B7883" t="s">
        <v>2141</v>
      </c>
      <c r="C7883">
        <v>8155450</v>
      </c>
      <c r="D7883" s="2">
        <v>2958465</v>
      </c>
      <c r="E7883" s="2">
        <v>44713</v>
      </c>
      <c r="F7883" s="28">
        <v>1200</v>
      </c>
      <c r="G7883" t="s">
        <v>19</v>
      </c>
    </row>
    <row r="7884" spans="1:7" x14ac:dyDescent="0.25">
      <c r="A7884" t="s">
        <v>0</v>
      </c>
      <c r="B7884" t="s">
        <v>2141</v>
      </c>
      <c r="C7884">
        <v>8155451</v>
      </c>
      <c r="D7884" s="2">
        <v>2958465</v>
      </c>
      <c r="E7884" s="2">
        <v>44713</v>
      </c>
      <c r="F7884" s="28">
        <v>1200</v>
      </c>
      <c r="G7884" t="s">
        <v>19</v>
      </c>
    </row>
    <row r="7885" spans="1:7" x14ac:dyDescent="0.25">
      <c r="A7885" t="s">
        <v>0</v>
      </c>
      <c r="B7885" t="s">
        <v>2141</v>
      </c>
      <c r="C7885">
        <v>8155453</v>
      </c>
      <c r="D7885" s="2">
        <v>2958465</v>
      </c>
      <c r="E7885" s="2">
        <v>44713</v>
      </c>
      <c r="F7885" s="28">
        <v>1200</v>
      </c>
      <c r="G7885" t="s">
        <v>19</v>
      </c>
    </row>
    <row r="7886" spans="1:7" x14ac:dyDescent="0.25">
      <c r="A7886" t="s">
        <v>0</v>
      </c>
      <c r="B7886" t="s">
        <v>2141</v>
      </c>
      <c r="C7886">
        <v>8155841</v>
      </c>
      <c r="D7886" s="2">
        <v>2958465</v>
      </c>
      <c r="E7886" s="2">
        <v>43122</v>
      </c>
      <c r="F7886" s="28">
        <v>15073.5</v>
      </c>
      <c r="G7886" t="s">
        <v>3</v>
      </c>
    </row>
    <row r="7887" spans="1:7" x14ac:dyDescent="0.25">
      <c r="A7887" t="s">
        <v>0</v>
      </c>
      <c r="B7887" t="s">
        <v>2141</v>
      </c>
      <c r="C7887">
        <v>8156000</v>
      </c>
      <c r="D7887" s="2">
        <v>2958465</v>
      </c>
      <c r="E7887" s="2">
        <v>44305</v>
      </c>
      <c r="F7887" s="28">
        <v>291</v>
      </c>
      <c r="G7887" t="s">
        <v>19</v>
      </c>
    </row>
    <row r="7888" spans="1:7" x14ac:dyDescent="0.25">
      <c r="A7888" t="s">
        <v>0</v>
      </c>
      <c r="B7888" t="s">
        <v>2141</v>
      </c>
      <c r="C7888">
        <v>8156450</v>
      </c>
      <c r="D7888" s="2">
        <v>2958465</v>
      </c>
      <c r="E7888" s="2">
        <v>44305</v>
      </c>
      <c r="F7888" s="28">
        <v>295</v>
      </c>
      <c r="G7888" t="s">
        <v>19</v>
      </c>
    </row>
    <row r="7889" spans="1:7" x14ac:dyDescent="0.25">
      <c r="A7889" t="s">
        <v>0</v>
      </c>
      <c r="B7889" t="s">
        <v>2141</v>
      </c>
      <c r="C7889">
        <v>8156451</v>
      </c>
      <c r="D7889" s="2">
        <v>2958465</v>
      </c>
      <c r="E7889" s="2">
        <v>44305</v>
      </c>
      <c r="F7889" s="28">
        <v>295</v>
      </c>
      <c r="G7889" t="s">
        <v>19</v>
      </c>
    </row>
    <row r="7890" spans="1:7" x14ac:dyDescent="0.25">
      <c r="A7890" t="s">
        <v>0</v>
      </c>
      <c r="B7890" t="s">
        <v>2141</v>
      </c>
      <c r="C7890">
        <v>8157000</v>
      </c>
      <c r="D7890" s="2">
        <v>2958465</v>
      </c>
      <c r="E7890" s="2">
        <v>44713</v>
      </c>
      <c r="F7890" s="28">
        <v>451</v>
      </c>
      <c r="G7890" t="s">
        <v>19</v>
      </c>
    </row>
    <row r="7891" spans="1:7" x14ac:dyDescent="0.25">
      <c r="A7891" t="s">
        <v>0</v>
      </c>
      <c r="B7891" t="s">
        <v>2141</v>
      </c>
      <c r="C7891">
        <v>8157450</v>
      </c>
      <c r="D7891" s="2">
        <v>2958465</v>
      </c>
      <c r="E7891" s="2">
        <v>44713</v>
      </c>
      <c r="F7891" s="28">
        <v>455</v>
      </c>
      <c r="G7891" t="s">
        <v>19</v>
      </c>
    </row>
    <row r="7892" spans="1:7" x14ac:dyDescent="0.25">
      <c r="A7892" t="s">
        <v>0</v>
      </c>
      <c r="B7892" t="s">
        <v>2141</v>
      </c>
      <c r="C7892">
        <v>8157451</v>
      </c>
      <c r="D7892" s="2">
        <v>2958465</v>
      </c>
      <c r="E7892" s="2">
        <v>44713</v>
      </c>
      <c r="F7892" s="28">
        <v>455</v>
      </c>
      <c r="G7892" t="s">
        <v>19</v>
      </c>
    </row>
    <row r="7893" spans="1:7" x14ac:dyDescent="0.25">
      <c r="A7893" t="s">
        <v>0</v>
      </c>
      <c r="B7893" t="s">
        <v>2141</v>
      </c>
      <c r="C7893">
        <v>8158000</v>
      </c>
      <c r="D7893" s="2">
        <v>2958465</v>
      </c>
      <c r="E7893" s="2">
        <v>44713</v>
      </c>
      <c r="F7893" s="28">
        <v>396</v>
      </c>
      <c r="G7893" t="s">
        <v>19</v>
      </c>
    </row>
    <row r="7894" spans="1:7" x14ac:dyDescent="0.25">
      <c r="A7894" t="s">
        <v>0</v>
      </c>
      <c r="B7894" t="s">
        <v>2141</v>
      </c>
      <c r="C7894">
        <v>8158450</v>
      </c>
      <c r="D7894" s="2">
        <v>2958465</v>
      </c>
      <c r="E7894" s="2">
        <v>44713</v>
      </c>
      <c r="F7894" s="28">
        <v>400</v>
      </c>
      <c r="G7894" t="s">
        <v>19</v>
      </c>
    </row>
    <row r="7895" spans="1:7" x14ac:dyDescent="0.25">
      <c r="A7895" t="s">
        <v>0</v>
      </c>
      <c r="B7895" t="s">
        <v>2141</v>
      </c>
      <c r="C7895">
        <v>8158451</v>
      </c>
      <c r="D7895" s="2">
        <v>2958465</v>
      </c>
      <c r="E7895" s="2">
        <v>44713</v>
      </c>
      <c r="F7895" s="28">
        <v>400</v>
      </c>
      <c r="G7895" t="s">
        <v>19</v>
      </c>
    </row>
    <row r="7896" spans="1:7" x14ac:dyDescent="0.25">
      <c r="A7896" t="s">
        <v>0</v>
      </c>
      <c r="B7896" t="s">
        <v>2141</v>
      </c>
      <c r="C7896">
        <v>8161000</v>
      </c>
      <c r="D7896" s="2">
        <v>2958465</v>
      </c>
      <c r="E7896" s="2">
        <v>44713</v>
      </c>
      <c r="F7896" s="28">
        <v>351</v>
      </c>
      <c r="G7896" t="s">
        <v>19</v>
      </c>
    </row>
    <row r="7897" spans="1:7" x14ac:dyDescent="0.25">
      <c r="A7897" t="s">
        <v>0</v>
      </c>
      <c r="B7897" t="s">
        <v>2141</v>
      </c>
      <c r="C7897">
        <v>8161450</v>
      </c>
      <c r="D7897" s="2">
        <v>2958465</v>
      </c>
      <c r="E7897" s="2">
        <v>44713</v>
      </c>
      <c r="F7897" s="28">
        <v>355</v>
      </c>
      <c r="G7897" t="s">
        <v>19</v>
      </c>
    </row>
    <row r="7898" spans="1:7" x14ac:dyDescent="0.25">
      <c r="A7898" t="s">
        <v>0</v>
      </c>
      <c r="B7898" t="s">
        <v>2141</v>
      </c>
      <c r="C7898">
        <v>8161451</v>
      </c>
      <c r="D7898" s="2">
        <v>2958465</v>
      </c>
      <c r="E7898" s="2">
        <v>44713</v>
      </c>
      <c r="F7898" s="28">
        <v>355</v>
      </c>
      <c r="G7898" t="s">
        <v>19</v>
      </c>
    </row>
    <row r="7899" spans="1:7" x14ac:dyDescent="0.25">
      <c r="A7899" t="s">
        <v>0</v>
      </c>
      <c r="B7899" t="s">
        <v>2141</v>
      </c>
      <c r="C7899">
        <v>8162000</v>
      </c>
      <c r="D7899" s="2">
        <v>2958465</v>
      </c>
      <c r="E7899" s="2">
        <v>44713</v>
      </c>
      <c r="F7899" s="28">
        <v>396</v>
      </c>
      <c r="G7899" t="s">
        <v>19</v>
      </c>
    </row>
    <row r="7900" spans="1:7" x14ac:dyDescent="0.25">
      <c r="A7900" t="s">
        <v>0</v>
      </c>
      <c r="B7900" t="s">
        <v>2141</v>
      </c>
      <c r="C7900">
        <v>8162450</v>
      </c>
      <c r="D7900" s="2">
        <v>2958465</v>
      </c>
      <c r="E7900" s="2">
        <v>44713</v>
      </c>
      <c r="F7900" s="28">
        <v>400</v>
      </c>
      <c r="G7900" t="s">
        <v>19</v>
      </c>
    </row>
    <row r="7901" spans="1:7" x14ac:dyDescent="0.25">
      <c r="A7901" t="s">
        <v>0</v>
      </c>
      <c r="B7901" t="s">
        <v>2141</v>
      </c>
      <c r="C7901">
        <v>8162451</v>
      </c>
      <c r="D7901" s="2">
        <v>2958465</v>
      </c>
      <c r="E7901" s="2">
        <v>44713</v>
      </c>
      <c r="F7901" s="28">
        <v>400</v>
      </c>
      <c r="G7901" t="s">
        <v>19</v>
      </c>
    </row>
    <row r="7902" spans="1:7" x14ac:dyDescent="0.25">
      <c r="A7902" t="s">
        <v>0</v>
      </c>
      <c r="B7902" t="s">
        <v>2141</v>
      </c>
      <c r="C7902">
        <v>8163000</v>
      </c>
      <c r="D7902" s="2">
        <v>2958465</v>
      </c>
      <c r="E7902" s="2">
        <v>44713</v>
      </c>
      <c r="F7902" s="28">
        <v>366</v>
      </c>
      <c r="G7902" t="s">
        <v>19</v>
      </c>
    </row>
    <row r="7903" spans="1:7" x14ac:dyDescent="0.25">
      <c r="A7903" t="s">
        <v>0</v>
      </c>
      <c r="B7903" t="s">
        <v>2141</v>
      </c>
      <c r="C7903">
        <v>8163450</v>
      </c>
      <c r="D7903" s="2">
        <v>2958465</v>
      </c>
      <c r="E7903" s="2">
        <v>44713</v>
      </c>
      <c r="F7903" s="28">
        <v>370</v>
      </c>
      <c r="G7903" t="s">
        <v>19</v>
      </c>
    </row>
    <row r="7904" spans="1:7" x14ac:dyDescent="0.25">
      <c r="A7904" t="s">
        <v>0</v>
      </c>
      <c r="B7904" t="s">
        <v>2141</v>
      </c>
      <c r="C7904">
        <v>8163451</v>
      </c>
      <c r="D7904" s="2">
        <v>2958465</v>
      </c>
      <c r="E7904" s="2">
        <v>44713</v>
      </c>
      <c r="F7904" s="28">
        <v>370</v>
      </c>
      <c r="G7904" t="s">
        <v>19</v>
      </c>
    </row>
    <row r="7905" spans="1:7" x14ac:dyDescent="0.25">
      <c r="A7905" t="s">
        <v>0</v>
      </c>
      <c r="B7905" t="s">
        <v>2141</v>
      </c>
      <c r="C7905">
        <v>8164000</v>
      </c>
      <c r="D7905" s="2">
        <v>2958465</v>
      </c>
      <c r="E7905" s="2">
        <v>45207</v>
      </c>
      <c r="F7905" s="28">
        <v>461</v>
      </c>
      <c r="G7905" t="s">
        <v>19</v>
      </c>
    </row>
    <row r="7906" spans="1:7" x14ac:dyDescent="0.25">
      <c r="A7906" t="s">
        <v>0</v>
      </c>
      <c r="B7906" t="s">
        <v>2141</v>
      </c>
      <c r="C7906">
        <v>8164450</v>
      </c>
      <c r="D7906" s="2">
        <v>2958465</v>
      </c>
      <c r="E7906" s="2">
        <v>45207</v>
      </c>
      <c r="F7906" s="28">
        <v>465</v>
      </c>
      <c r="G7906" t="s">
        <v>19</v>
      </c>
    </row>
    <row r="7907" spans="1:7" x14ac:dyDescent="0.25">
      <c r="A7907" t="s">
        <v>0</v>
      </c>
      <c r="B7907" t="s">
        <v>2141</v>
      </c>
      <c r="C7907">
        <v>8164451</v>
      </c>
      <c r="D7907" s="2">
        <v>2958465</v>
      </c>
      <c r="E7907" s="2">
        <v>45207</v>
      </c>
      <c r="F7907" s="28">
        <v>465</v>
      </c>
      <c r="G7907" t="s">
        <v>19</v>
      </c>
    </row>
    <row r="7908" spans="1:7" x14ac:dyDescent="0.25">
      <c r="A7908" t="s">
        <v>0</v>
      </c>
      <c r="B7908" t="s">
        <v>2141</v>
      </c>
      <c r="C7908">
        <v>8167000</v>
      </c>
      <c r="D7908" s="2">
        <v>2958465</v>
      </c>
      <c r="E7908" s="2">
        <v>44713</v>
      </c>
      <c r="F7908" s="28">
        <v>1346</v>
      </c>
      <c r="G7908" t="s">
        <v>19</v>
      </c>
    </row>
    <row r="7909" spans="1:7" x14ac:dyDescent="0.25">
      <c r="A7909" t="s">
        <v>0</v>
      </c>
      <c r="B7909" t="s">
        <v>2141</v>
      </c>
      <c r="C7909">
        <v>8167450</v>
      </c>
      <c r="D7909" s="2">
        <v>2958465</v>
      </c>
      <c r="E7909" s="2">
        <v>44713</v>
      </c>
      <c r="F7909" s="28">
        <v>1350</v>
      </c>
      <c r="G7909" t="s">
        <v>19</v>
      </c>
    </row>
    <row r="7910" spans="1:7" x14ac:dyDescent="0.25">
      <c r="A7910" t="s">
        <v>0</v>
      </c>
      <c r="B7910" t="s">
        <v>2141</v>
      </c>
      <c r="C7910">
        <v>8167451</v>
      </c>
      <c r="D7910" s="2">
        <v>2958465</v>
      </c>
      <c r="E7910" s="2">
        <v>44713</v>
      </c>
      <c r="F7910" s="28">
        <v>1350</v>
      </c>
      <c r="G7910" t="s">
        <v>19</v>
      </c>
    </row>
    <row r="7911" spans="1:7" x14ac:dyDescent="0.25">
      <c r="A7911" t="s">
        <v>0</v>
      </c>
      <c r="B7911" t="s">
        <v>2141</v>
      </c>
      <c r="C7911">
        <v>8168000</v>
      </c>
      <c r="D7911" s="2">
        <v>2958465</v>
      </c>
      <c r="E7911" s="2">
        <v>44713</v>
      </c>
      <c r="F7911" s="28">
        <v>496</v>
      </c>
      <c r="G7911" t="s">
        <v>19</v>
      </c>
    </row>
    <row r="7912" spans="1:7" x14ac:dyDescent="0.25">
      <c r="A7912" t="s">
        <v>0</v>
      </c>
      <c r="B7912" t="s">
        <v>2141</v>
      </c>
      <c r="C7912">
        <v>8168341</v>
      </c>
      <c r="D7912" s="2">
        <v>2958465</v>
      </c>
      <c r="E7912" s="2">
        <v>44764</v>
      </c>
      <c r="F7912" s="28">
        <v>9230</v>
      </c>
      <c r="G7912" t="s">
        <v>3</v>
      </c>
    </row>
    <row r="7913" spans="1:7" x14ac:dyDescent="0.25">
      <c r="A7913" t="s">
        <v>0</v>
      </c>
      <c r="B7913" t="s">
        <v>2141</v>
      </c>
      <c r="C7913">
        <v>8168450</v>
      </c>
      <c r="D7913" s="2">
        <v>2958465</v>
      </c>
      <c r="E7913" s="2">
        <v>44713</v>
      </c>
      <c r="F7913" s="28">
        <v>500</v>
      </c>
      <c r="G7913" t="s">
        <v>19</v>
      </c>
    </row>
    <row r="7914" spans="1:7" x14ac:dyDescent="0.25">
      <c r="A7914" t="s">
        <v>0</v>
      </c>
      <c r="B7914" t="s">
        <v>2141</v>
      </c>
      <c r="C7914">
        <v>8168451</v>
      </c>
      <c r="D7914" s="2">
        <v>2958465</v>
      </c>
      <c r="E7914" s="2">
        <v>44713</v>
      </c>
      <c r="F7914" s="28">
        <v>500</v>
      </c>
      <c r="G7914" t="s">
        <v>19</v>
      </c>
    </row>
    <row r="7915" spans="1:7" x14ac:dyDescent="0.25">
      <c r="A7915" t="s">
        <v>0</v>
      </c>
      <c r="B7915" t="s">
        <v>2141</v>
      </c>
      <c r="C7915">
        <v>8582402</v>
      </c>
      <c r="D7915" s="2">
        <v>2958465</v>
      </c>
      <c r="E7915" s="2">
        <v>44208</v>
      </c>
      <c r="F7915" s="28">
        <v>873.98</v>
      </c>
      <c r="G7915" t="s">
        <v>18</v>
      </c>
    </row>
    <row r="7916" spans="1:7" x14ac:dyDescent="0.25">
      <c r="A7916" t="s">
        <v>0</v>
      </c>
      <c r="B7916" t="s">
        <v>2141</v>
      </c>
      <c r="C7916">
        <v>9899000</v>
      </c>
      <c r="D7916" s="2">
        <v>2958465</v>
      </c>
      <c r="E7916" s="2">
        <v>44713</v>
      </c>
      <c r="F7916" s="28">
        <v>230</v>
      </c>
      <c r="G7916" t="s">
        <v>18</v>
      </c>
    </row>
    <row r="7917" spans="1:7" x14ac:dyDescent="0.25">
      <c r="A7917" t="s">
        <v>0</v>
      </c>
      <c r="B7917" t="s">
        <v>2141</v>
      </c>
      <c r="C7917">
        <v>9899400</v>
      </c>
      <c r="D7917" s="2">
        <v>2958465</v>
      </c>
      <c r="E7917" s="2">
        <v>44713</v>
      </c>
      <c r="F7917" s="28">
        <v>234</v>
      </c>
      <c r="G7917" t="s">
        <v>18</v>
      </c>
    </row>
    <row r="7918" spans="1:7" x14ac:dyDescent="0.25">
      <c r="A7918" t="s">
        <v>0</v>
      </c>
      <c r="B7918" t="s">
        <v>2141</v>
      </c>
      <c r="C7918">
        <v>9899401</v>
      </c>
      <c r="D7918" s="2">
        <v>2958465</v>
      </c>
      <c r="E7918" s="2">
        <v>44713</v>
      </c>
      <c r="F7918" s="28">
        <v>234</v>
      </c>
      <c r="G7918" t="s">
        <v>18</v>
      </c>
    </row>
    <row r="7919" spans="1:7" x14ac:dyDescent="0.25">
      <c r="A7919" t="s">
        <v>0</v>
      </c>
      <c r="B7919" t="s">
        <v>2141</v>
      </c>
      <c r="C7919">
        <v>9899909</v>
      </c>
      <c r="D7919" s="2">
        <v>2958465</v>
      </c>
      <c r="E7919" s="2">
        <v>44573</v>
      </c>
      <c r="F7919" s="28">
        <v>118.3</v>
      </c>
      <c r="G7919" t="s">
        <v>2</v>
      </c>
    </row>
    <row r="7920" spans="1:7" x14ac:dyDescent="0.25">
      <c r="A7920" t="s">
        <v>0</v>
      </c>
      <c r="B7920" t="s">
        <v>2141</v>
      </c>
      <c r="C7920">
        <v>9899910</v>
      </c>
      <c r="D7920" s="2">
        <v>2958465</v>
      </c>
      <c r="E7920" s="2">
        <v>44573</v>
      </c>
      <c r="F7920" s="28">
        <v>118.3</v>
      </c>
      <c r="G7920" t="s">
        <v>2</v>
      </c>
    </row>
    <row r="7921" spans="1:7" x14ac:dyDescent="0.25">
      <c r="A7921" t="s">
        <v>0</v>
      </c>
      <c r="B7921" t="s">
        <v>2141</v>
      </c>
      <c r="C7921">
        <v>9901901</v>
      </c>
      <c r="D7921" s="2">
        <v>2958465</v>
      </c>
      <c r="E7921" s="2">
        <v>44431</v>
      </c>
      <c r="F7921" s="28">
        <v>113.75</v>
      </c>
      <c r="G7921" t="s">
        <v>2</v>
      </c>
    </row>
    <row r="7922" spans="1:7" x14ac:dyDescent="0.25">
      <c r="A7922" t="s">
        <v>0</v>
      </c>
      <c r="B7922" t="s">
        <v>2141</v>
      </c>
      <c r="C7922">
        <v>9901902</v>
      </c>
      <c r="D7922" s="2">
        <v>2958465</v>
      </c>
      <c r="E7922" s="2">
        <v>44431</v>
      </c>
      <c r="F7922" s="28">
        <v>113.75</v>
      </c>
      <c r="G7922" t="s">
        <v>2</v>
      </c>
    </row>
    <row r="7923" spans="1:7" x14ac:dyDescent="0.25">
      <c r="A7923" t="s">
        <v>0</v>
      </c>
      <c r="B7923" t="s">
        <v>2141</v>
      </c>
      <c r="C7923">
        <v>9901905</v>
      </c>
      <c r="D7923" s="2">
        <v>2958465</v>
      </c>
      <c r="E7923" s="2">
        <v>44431</v>
      </c>
      <c r="F7923" s="28">
        <v>68.25</v>
      </c>
      <c r="G7923" t="s">
        <v>2</v>
      </c>
    </row>
    <row r="7924" spans="1:7" x14ac:dyDescent="0.25">
      <c r="A7924" t="s">
        <v>0</v>
      </c>
      <c r="B7924" t="s">
        <v>2141</v>
      </c>
      <c r="C7924">
        <v>9901906</v>
      </c>
      <c r="D7924" s="2">
        <v>2958465</v>
      </c>
      <c r="E7924" s="2">
        <v>44431</v>
      </c>
      <c r="F7924" s="28">
        <v>68.25</v>
      </c>
      <c r="G7924" t="s">
        <v>2</v>
      </c>
    </row>
    <row r="7925" spans="1:7" x14ac:dyDescent="0.25">
      <c r="A7925" t="s">
        <v>0</v>
      </c>
      <c r="B7925" t="s">
        <v>2141</v>
      </c>
      <c r="C7925" t="s">
        <v>3579</v>
      </c>
      <c r="D7925" s="2">
        <v>2958465</v>
      </c>
      <c r="E7925" s="2">
        <v>44075</v>
      </c>
      <c r="F7925" s="28">
        <v>24629</v>
      </c>
      <c r="G7925" t="s">
        <v>3580</v>
      </c>
    </row>
    <row r="7926" spans="1:7" x14ac:dyDescent="0.25">
      <c r="A7926" t="s">
        <v>0</v>
      </c>
      <c r="B7926" t="s">
        <v>2141</v>
      </c>
      <c r="C7926" t="s">
        <v>3581</v>
      </c>
      <c r="D7926" s="2">
        <v>2958465</v>
      </c>
      <c r="E7926" s="2">
        <v>43932</v>
      </c>
      <c r="F7926" s="28">
        <v>1</v>
      </c>
      <c r="G7926" t="s">
        <v>2142</v>
      </c>
    </row>
    <row r="7927" spans="1:7" x14ac:dyDescent="0.25">
      <c r="A7927" t="s">
        <v>0</v>
      </c>
      <c r="B7927" t="s">
        <v>2141</v>
      </c>
      <c r="C7927" t="s">
        <v>3582</v>
      </c>
      <c r="D7927" s="2">
        <v>2958465</v>
      </c>
      <c r="E7927" s="2">
        <v>43932</v>
      </c>
      <c r="F7927" s="28">
        <v>1</v>
      </c>
      <c r="G7927" t="s">
        <v>2142</v>
      </c>
    </row>
    <row r="7928" spans="1:7" x14ac:dyDescent="0.25">
      <c r="A7928" t="s">
        <v>0</v>
      </c>
      <c r="B7928" t="s">
        <v>2141</v>
      </c>
      <c r="C7928" t="s">
        <v>3591</v>
      </c>
      <c r="D7928" s="2">
        <v>2958465</v>
      </c>
      <c r="E7928" s="2">
        <v>38322</v>
      </c>
      <c r="F7928" s="28">
        <v>1</v>
      </c>
      <c r="G7928" t="s">
        <v>3589</v>
      </c>
    </row>
    <row r="7929" spans="1:7" x14ac:dyDescent="0.25">
      <c r="A7929" t="s">
        <v>0</v>
      </c>
      <c r="B7929" t="s">
        <v>2141</v>
      </c>
      <c r="C7929" t="s">
        <v>3592</v>
      </c>
      <c r="D7929" s="2">
        <v>2958465</v>
      </c>
      <c r="E7929" s="2">
        <v>40800</v>
      </c>
      <c r="F7929" s="28">
        <v>1</v>
      </c>
      <c r="G7929" t="s">
        <v>3589</v>
      </c>
    </row>
    <row r="7930" spans="1:7" x14ac:dyDescent="0.25">
      <c r="A7930" t="s">
        <v>0</v>
      </c>
      <c r="B7930" t="s">
        <v>2141</v>
      </c>
      <c r="C7930" t="s">
        <v>3593</v>
      </c>
      <c r="D7930" s="2">
        <v>2958465</v>
      </c>
      <c r="E7930" s="2">
        <v>40800</v>
      </c>
      <c r="F7930" s="28">
        <v>1</v>
      </c>
      <c r="G7930" t="s">
        <v>3589</v>
      </c>
    </row>
    <row r="7931" spans="1:7" x14ac:dyDescent="0.25">
      <c r="A7931" t="s">
        <v>0</v>
      </c>
      <c r="B7931" t="s">
        <v>2141</v>
      </c>
      <c r="C7931" t="s">
        <v>3594</v>
      </c>
      <c r="D7931" s="2">
        <v>2958465</v>
      </c>
      <c r="E7931" s="2">
        <v>39202</v>
      </c>
      <c r="F7931" s="28">
        <v>1</v>
      </c>
      <c r="G7931" t="s">
        <v>3589</v>
      </c>
    </row>
    <row r="7932" spans="1:7" x14ac:dyDescent="0.25">
      <c r="A7932" t="s">
        <v>0</v>
      </c>
      <c r="B7932" t="s">
        <v>2141</v>
      </c>
      <c r="C7932" t="s">
        <v>3595</v>
      </c>
      <c r="D7932" s="2">
        <v>2958465</v>
      </c>
      <c r="E7932" s="2">
        <v>37834</v>
      </c>
      <c r="F7932" s="28">
        <v>1</v>
      </c>
      <c r="G7932" t="s">
        <v>3589</v>
      </c>
    </row>
    <row r="7933" spans="1:7" x14ac:dyDescent="0.25">
      <c r="A7933" t="s">
        <v>0</v>
      </c>
      <c r="B7933" t="s">
        <v>2141</v>
      </c>
      <c r="C7933" t="s">
        <v>3596</v>
      </c>
      <c r="D7933" s="2">
        <v>2958465</v>
      </c>
      <c r="E7933" s="2">
        <v>37834</v>
      </c>
      <c r="F7933" s="28">
        <v>1</v>
      </c>
      <c r="G7933" t="s">
        <v>3589</v>
      </c>
    </row>
    <row r="7934" spans="1:7" x14ac:dyDescent="0.25">
      <c r="A7934" t="s">
        <v>0</v>
      </c>
      <c r="B7934" t="s">
        <v>2141</v>
      </c>
      <c r="C7934" t="s">
        <v>3597</v>
      </c>
      <c r="D7934" s="2">
        <v>2958465</v>
      </c>
      <c r="E7934" s="2">
        <v>40044</v>
      </c>
      <c r="F7934" s="28">
        <v>1</v>
      </c>
      <c r="G7934" t="s">
        <v>3589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533"/>
  <sheetViews>
    <sheetView zoomScale="150" zoomScaleNormal="150" workbookViewId="0">
      <pane xSplit="5" ySplit="1" topLeftCell="F519" activePane="bottomRight" state="frozen"/>
      <selection activeCell="J225" sqref="J225"/>
      <selection pane="topRight" activeCell="J225" sqref="J225"/>
      <selection pane="bottomLeft" activeCell="J225" sqref="J225"/>
      <selection pane="bottomRight" activeCell="C471" sqref="C471:C533"/>
    </sheetView>
  </sheetViews>
  <sheetFormatPr defaultColWidth="8.109375" defaultRowHeight="12" x14ac:dyDescent="0.25"/>
  <cols>
    <col min="1" max="1" width="9.44140625" style="133" bestFit="1" customWidth="1"/>
    <col min="2" max="2" width="6.6640625" style="133" bestFit="1" customWidth="1"/>
    <col min="3" max="3" width="6.44140625" style="133" customWidth="1"/>
    <col min="4" max="4" width="8.109375" style="133" bestFit="1" customWidth="1"/>
    <col min="5" max="5" width="46" style="133" bestFit="1" customWidth="1"/>
    <col min="6" max="8" width="12.44140625" style="133" customWidth="1"/>
    <col min="9" max="9" width="11.109375" style="133" bestFit="1" customWidth="1"/>
    <col min="10" max="10" width="8.6640625" style="133" bestFit="1" customWidth="1"/>
    <col min="11" max="11" width="11.6640625" style="133" bestFit="1" customWidth="1"/>
    <col min="12" max="12" width="11.44140625" style="133" bestFit="1" customWidth="1"/>
    <col min="13" max="13" width="8.33203125" style="133" bestFit="1" customWidth="1"/>
    <col min="14" max="14" width="11.6640625" style="133" bestFit="1" customWidth="1"/>
    <col min="15" max="15" width="8.6640625" style="133" bestFit="1" customWidth="1"/>
    <col min="16" max="16" width="12.33203125" style="133" bestFit="1" customWidth="1"/>
    <col min="17" max="17" width="18.6640625" style="133" bestFit="1" customWidth="1"/>
    <col min="18" max="18" width="8.6640625" style="133" bestFit="1" customWidth="1"/>
    <col min="19" max="19" width="23.6640625" style="133" bestFit="1" customWidth="1"/>
    <col min="20" max="20" width="21.44140625" style="133" bestFit="1" customWidth="1"/>
    <col min="21" max="21" width="12.109375" style="133" bestFit="1" customWidth="1"/>
    <col min="22" max="22" width="9.6640625" style="133" bestFit="1" customWidth="1"/>
    <col min="23" max="23" width="13.44140625" style="136" bestFit="1" customWidth="1"/>
    <col min="24" max="24" width="10.44140625" style="133" customWidth="1"/>
    <col min="25" max="25" width="11" style="133" customWidth="1"/>
    <col min="26" max="26" width="13.44140625" style="133" customWidth="1"/>
    <col min="27" max="27" width="16.6640625" style="133" bestFit="1" customWidth="1"/>
    <col min="28" max="28" width="20" style="133" bestFit="1" customWidth="1"/>
    <col min="29" max="29" width="15.44140625" style="133" bestFit="1" customWidth="1"/>
    <col min="30" max="30" width="20.109375" style="133" bestFit="1" customWidth="1"/>
    <col min="31" max="31" width="15.44140625" style="133" bestFit="1" customWidth="1"/>
    <col min="32" max="32" width="15.44140625" style="133" customWidth="1"/>
    <col min="33" max="33" width="8.109375" style="133"/>
    <col min="34" max="34" width="9.6640625" style="133" bestFit="1" customWidth="1"/>
    <col min="35" max="16384" width="8.109375" style="133"/>
  </cols>
  <sheetData>
    <row r="1" spans="1:35" s="128" customFormat="1" ht="24" x14ac:dyDescent="0.25">
      <c r="A1" s="124" t="s">
        <v>8</v>
      </c>
      <c r="B1" s="124" t="s">
        <v>3437</v>
      </c>
      <c r="C1" s="124" t="s">
        <v>2752</v>
      </c>
      <c r="D1" s="124" t="s">
        <v>2767</v>
      </c>
      <c r="E1" s="124" t="s">
        <v>23</v>
      </c>
      <c r="F1" s="124" t="s">
        <v>2741</v>
      </c>
      <c r="G1" s="124" t="s">
        <v>2740</v>
      </c>
      <c r="H1" s="124" t="s">
        <v>2748</v>
      </c>
      <c r="I1" s="124" t="s">
        <v>2746</v>
      </c>
      <c r="J1" s="124" t="s">
        <v>2755</v>
      </c>
      <c r="K1" s="124" t="s">
        <v>21</v>
      </c>
      <c r="L1" s="124" t="s">
        <v>2760</v>
      </c>
      <c r="M1" s="124" t="s">
        <v>3044</v>
      </c>
      <c r="N1" s="125" t="s">
        <v>2761</v>
      </c>
      <c r="O1" s="124" t="s">
        <v>2753</v>
      </c>
      <c r="P1" s="124" t="s">
        <v>2143</v>
      </c>
      <c r="Q1" s="124" t="s">
        <v>3389</v>
      </c>
      <c r="R1" s="124" t="s">
        <v>2750</v>
      </c>
      <c r="S1" s="125" t="s">
        <v>2745</v>
      </c>
      <c r="T1" s="124" t="s">
        <v>3395</v>
      </c>
      <c r="U1" s="124" t="s">
        <v>2738</v>
      </c>
      <c r="V1" s="124" t="s">
        <v>2739</v>
      </c>
      <c r="W1" s="126" t="s">
        <v>2744</v>
      </c>
      <c r="X1" s="124" t="s">
        <v>2747</v>
      </c>
      <c r="Y1" s="124" t="s">
        <v>2749</v>
      </c>
      <c r="Z1" s="124" t="s">
        <v>2756</v>
      </c>
      <c r="AA1" s="127" t="s">
        <v>3392</v>
      </c>
      <c r="AB1" s="127" t="s">
        <v>3391</v>
      </c>
      <c r="AC1" s="127" t="s">
        <v>3393</v>
      </c>
      <c r="AD1" s="127" t="s">
        <v>3394</v>
      </c>
      <c r="AE1" s="127" t="s">
        <v>3576</v>
      </c>
      <c r="AF1" s="127" t="s">
        <v>3577</v>
      </c>
      <c r="AH1" s="128" t="s">
        <v>3575</v>
      </c>
    </row>
    <row r="2" spans="1:35" x14ac:dyDescent="0.25">
      <c r="A2" s="129">
        <v>1404174</v>
      </c>
      <c r="B2" s="129">
        <f t="shared" ref="B2:B28" si="0">VALUE(LEFT(A2,4))</f>
        <v>1404</v>
      </c>
      <c r="C2" s="129">
        <f t="shared" ref="C2:C28" si="1">VALUE(RIGHT(A2,3))</f>
        <v>174</v>
      </c>
      <c r="D2" s="129" t="str">
        <f>VLOOKUP(C2,Sheet1!$A$2:$K$369991,11,0)</f>
        <v>CAR</v>
      </c>
      <c r="E2" s="129" t="s">
        <v>32</v>
      </c>
      <c r="F2" s="129">
        <f>VLOOKUP(C2,'PACK MASTER'!$A$2:$I$512998,9,0)*1000</f>
        <v>20.000000000000011</v>
      </c>
      <c r="G2" s="129">
        <f>VLOOKUP(C2,'PACK MASTER'!$A$2:$G$512998,7,0)</f>
        <v>0.5</v>
      </c>
      <c r="H2" s="129">
        <f t="shared" ref="H2:H56" si="2">F2/G2</f>
        <v>40.000000000000021</v>
      </c>
      <c r="I2" s="129">
        <f>VLOOKUP($A2,ZMRP!$C$2:$F$99995,4,0)</f>
        <v>183</v>
      </c>
      <c r="J2" s="130">
        <f t="shared" ref="J2:J56" si="3">I2/G2</f>
        <v>366</v>
      </c>
      <c r="K2" s="130">
        <f>VLOOKUP($A2,ZLAM!$C$2:$F$99999,4,0)</f>
        <v>78.680000000000007</v>
      </c>
      <c r="L2" s="130">
        <f t="shared" ref="L2:L56" si="4">I2*K2/100</f>
        <v>143.98439999999999</v>
      </c>
      <c r="M2" s="130">
        <f t="shared" ref="M2:M56" si="5">L2/G2</f>
        <v>287.96879999999999</v>
      </c>
      <c r="N2" s="130">
        <f t="shared" ref="N2:N56" si="6">L2/1.18</f>
        <v>122.0206779661017</v>
      </c>
      <c r="O2" s="130">
        <f t="shared" ref="O2:O56" si="7">N2/G2</f>
        <v>244.0413559322034</v>
      </c>
      <c r="P2" s="130">
        <f>IFERROR(ABS(VLOOKUP($A2,ZTRV!$D$2:$G$99407,4,0)),0)</f>
        <v>0</v>
      </c>
      <c r="Q2" s="130">
        <f>IFERROR(ABS(VLOOKUP($A2,ZTR1!$D$2:$G$99999,4,0)),0)</f>
        <v>0</v>
      </c>
      <c r="R2" s="130">
        <f>IFERROR(ABS(VLOOKUP($A2,ZTR2!$D$2:$G$99939,4,0)),0)</f>
        <v>0</v>
      </c>
      <c r="S2" s="130">
        <f t="shared" ref="S2:S56" si="8">SUM(P2:R2)*G2</f>
        <v>0</v>
      </c>
      <c r="T2" s="130">
        <f t="shared" ref="T2:T56" si="9">N2-S2</f>
        <v>122.0206779661017</v>
      </c>
      <c r="U2" s="130">
        <f t="shared" ref="U2:U56" si="10">T2*1.18</f>
        <v>143.98439999999999</v>
      </c>
      <c r="V2" s="130">
        <f t="shared" ref="V2:V56" si="11">U2/G2</f>
        <v>287.96879999999999</v>
      </c>
      <c r="W2" s="131">
        <f t="shared" ref="W2:W56" si="12">V2*F2</f>
        <v>5759.3760000000029</v>
      </c>
      <c r="X2" s="130">
        <f t="shared" ref="X2:X56" si="13">I2-U2</f>
        <v>39.015600000000006</v>
      </c>
      <c r="Y2" s="130">
        <f t="shared" ref="Y2:Y56" si="14">X2*H2</f>
        <v>1560.6240000000012</v>
      </c>
      <c r="Z2" s="130">
        <f t="shared" ref="Z2:Z56" si="15">J2-V2</f>
        <v>78.031200000000013</v>
      </c>
      <c r="AA2" s="129">
        <f>IFERROR(ABS(VLOOKUP(A2,ZSSD!$D$2:$G$99933,4,0)),AI2)</f>
        <v>6.5</v>
      </c>
      <c r="AB2" s="130">
        <f>IFERROR(IF(VLOOKUP(A2,ZSSD!$D:$H,5,0)="L29",AA2*G2,AA2*L2/100),AA2*L2/100)</f>
        <v>9.3589859999999998</v>
      </c>
      <c r="AC2" s="130">
        <v>2</v>
      </c>
      <c r="AD2" s="132">
        <f>2*(T2-AB2)/100</f>
        <v>2.2532338393220339</v>
      </c>
      <c r="AE2" s="142">
        <f>+AB2/G2</f>
        <v>18.717972</v>
      </c>
      <c r="AF2" s="142">
        <f>+AD2/G2</f>
        <v>4.5064676786440678</v>
      </c>
      <c r="AG2" s="133" t="e">
        <f>VLOOKUP(A2,ZSSD!D:D,1,0)</f>
        <v>#N/A</v>
      </c>
      <c r="AH2" s="133" t="str">
        <f>VLOOKUP(B2,[2]GRADE!$A:$P,16,0)</f>
        <v>SILVER</v>
      </c>
      <c r="AI2" s="133">
        <f>IF(AH2="SILVER",6.5,IF(AH2="GOLD",8,IF(AH2="INDUSTRIAL",6,IF(AH2="GREEN",7,IF(AH2="BRONZE",5.5,0)))))</f>
        <v>6.5</v>
      </c>
    </row>
    <row r="3" spans="1:35" x14ac:dyDescent="0.25">
      <c r="A3" s="129">
        <v>1404184</v>
      </c>
      <c r="B3" s="129">
        <f t="shared" si="0"/>
        <v>1404</v>
      </c>
      <c r="C3" s="129">
        <f t="shared" si="1"/>
        <v>184</v>
      </c>
      <c r="D3" s="129" t="str">
        <f>VLOOKUP(C3,Sheet1!$A$2:$K$369991,11,0)</f>
        <v>CAR</v>
      </c>
      <c r="E3" s="129" t="s">
        <v>35</v>
      </c>
      <c r="F3" s="129">
        <f>VLOOKUP(C3,'PACK MASTER'!$A$2:$I$512998,9,0)*1000</f>
        <v>20.000000000000014</v>
      </c>
      <c r="G3" s="129">
        <f>VLOOKUP(C3,'PACK MASTER'!$A$2:$G$512998,7,0)</f>
        <v>1</v>
      </c>
      <c r="H3" s="129">
        <f t="shared" si="2"/>
        <v>20.000000000000014</v>
      </c>
      <c r="I3" s="129">
        <f>VLOOKUP($A3,ZMRP!$C$2:$F$99995,4,0)</f>
        <v>355</v>
      </c>
      <c r="J3" s="130">
        <f t="shared" si="3"/>
        <v>355</v>
      </c>
      <c r="K3" s="130">
        <f>VLOOKUP($A3,ZLAM!$C$2:$F$99999,4,0)</f>
        <v>79.239999999999995</v>
      </c>
      <c r="L3" s="130">
        <f t="shared" si="4"/>
        <v>281.30199999999996</v>
      </c>
      <c r="M3" s="130">
        <f t="shared" si="5"/>
        <v>281.30199999999996</v>
      </c>
      <c r="N3" s="130">
        <f t="shared" si="6"/>
        <v>238.39152542372881</v>
      </c>
      <c r="O3" s="130">
        <f t="shared" si="7"/>
        <v>238.39152542372881</v>
      </c>
      <c r="P3" s="130">
        <f>IFERROR(ABS(VLOOKUP($A3,ZTRV!$D$2:$G$99407,4,0)),0)</f>
        <v>8</v>
      </c>
      <c r="Q3" s="130">
        <f>IFERROR(ABS(VLOOKUP($A3,ZTR1!$D$2:$G$99999,4,0)),0)</f>
        <v>0</v>
      </c>
      <c r="R3" s="130">
        <f>IFERROR(ABS(VLOOKUP($A3,ZTR2!$D$2:$G$99939,4,0)),0)</f>
        <v>0</v>
      </c>
      <c r="S3" s="130">
        <f t="shared" si="8"/>
        <v>8</v>
      </c>
      <c r="T3" s="130">
        <f t="shared" si="9"/>
        <v>230.39152542372881</v>
      </c>
      <c r="U3" s="130">
        <f t="shared" si="10"/>
        <v>271.86199999999997</v>
      </c>
      <c r="V3" s="130">
        <f t="shared" si="11"/>
        <v>271.86199999999997</v>
      </c>
      <c r="W3" s="131">
        <f t="shared" si="12"/>
        <v>5437.2400000000034</v>
      </c>
      <c r="X3" s="130">
        <f t="shared" si="13"/>
        <v>83.138000000000034</v>
      </c>
      <c r="Y3" s="130">
        <f t="shared" si="14"/>
        <v>1662.7600000000018</v>
      </c>
      <c r="Z3" s="130">
        <f t="shared" si="15"/>
        <v>83.138000000000034</v>
      </c>
      <c r="AA3" s="129">
        <f>IFERROR(ABS(VLOOKUP(A3,ZSSD!$D$2:$G$99933,4,0)),AI3)</f>
        <v>6.5</v>
      </c>
      <c r="AB3" s="130">
        <f>IFERROR(IF(VLOOKUP(A3,ZSSD!$D:$H,5,0)="L29",AA3*G3,AA3*L3/100),AA3*L3/100)</f>
        <v>18.284629999999996</v>
      </c>
      <c r="AC3" s="130">
        <v>2</v>
      </c>
      <c r="AD3" s="132">
        <f t="shared" ref="AD3:AD56" si="16">2*(T3-AB3)/100</f>
        <v>4.2421379084745761</v>
      </c>
      <c r="AE3" s="142">
        <f t="shared" ref="AE3:AE66" si="17">+AB3/G3</f>
        <v>18.284629999999996</v>
      </c>
      <c r="AF3" s="142">
        <f t="shared" ref="AF3:AF66" si="18">+AD3/G3</f>
        <v>4.2421379084745761</v>
      </c>
      <c r="AG3" s="133" t="e">
        <f>VLOOKUP(A3,ZSSD!D:D,1,0)</f>
        <v>#N/A</v>
      </c>
      <c r="AH3" s="133" t="str">
        <f>VLOOKUP(B3,[2]GRADE!$A:$P,16,0)</f>
        <v>SILVER</v>
      </c>
      <c r="AI3" s="133">
        <f t="shared" ref="AI3:AI66" si="19">IF(AH3="SILVER",6.5,IF(AH3="GOLD",8,IF(AH3="INDUSTRIAL",6,IF(AH3="GREEN",7,IF(AH3="BRONZE",5.5,0)))))</f>
        <v>6.5</v>
      </c>
    </row>
    <row r="4" spans="1:35" x14ac:dyDescent="0.25">
      <c r="A4" s="129">
        <v>1404229</v>
      </c>
      <c r="B4" s="129">
        <f t="shared" si="0"/>
        <v>1404</v>
      </c>
      <c r="C4" s="129">
        <f t="shared" si="1"/>
        <v>229</v>
      </c>
      <c r="D4" s="129" t="str">
        <f>VLOOKUP(C4,Sheet1!$A$2:$K$369991,11,0)</f>
        <v>CAR</v>
      </c>
      <c r="E4" s="129" t="s">
        <v>39</v>
      </c>
      <c r="F4" s="129">
        <f>VLOOKUP(C4,'PACK MASTER'!$A$2:$I$512998,9,0)*1000</f>
        <v>20</v>
      </c>
      <c r="G4" s="129">
        <f>VLOOKUP(C4,'PACK MASTER'!$A$2:$G$512998,7,0)</f>
        <v>1</v>
      </c>
      <c r="H4" s="129">
        <f t="shared" si="2"/>
        <v>20</v>
      </c>
      <c r="I4" s="129">
        <f>VLOOKUP($A4,ZMRP!$C$2:$F$99995,4,0)</f>
        <v>355</v>
      </c>
      <c r="J4" s="130">
        <f t="shared" si="3"/>
        <v>355</v>
      </c>
      <c r="K4" s="130">
        <f>VLOOKUP($A4,ZLAM!$C$2:$F$99999,4,0)</f>
        <v>79.239999999999995</v>
      </c>
      <c r="L4" s="130">
        <f t="shared" si="4"/>
        <v>281.30199999999996</v>
      </c>
      <c r="M4" s="130">
        <f t="shared" si="5"/>
        <v>281.30199999999996</v>
      </c>
      <c r="N4" s="130">
        <f t="shared" si="6"/>
        <v>238.39152542372881</v>
      </c>
      <c r="O4" s="130">
        <f t="shared" si="7"/>
        <v>238.39152542372881</v>
      </c>
      <c r="P4" s="130">
        <f>IFERROR(ABS(VLOOKUP($A4,ZTRV!$D$2:$G$99407,4,0)),0)</f>
        <v>0</v>
      </c>
      <c r="Q4" s="130">
        <f>IFERROR(ABS(VLOOKUP($A4,ZTR1!$D$2:$G$99999,4,0)),0)</f>
        <v>0</v>
      </c>
      <c r="R4" s="130">
        <f>IFERROR(ABS(VLOOKUP($A4,ZTR2!$D$2:$G$99939,4,0)),0)</f>
        <v>0</v>
      </c>
      <c r="S4" s="130">
        <f t="shared" si="8"/>
        <v>0</v>
      </c>
      <c r="T4" s="130">
        <f t="shared" si="9"/>
        <v>238.39152542372881</v>
      </c>
      <c r="U4" s="130">
        <f t="shared" si="10"/>
        <v>281.30199999999996</v>
      </c>
      <c r="V4" s="130">
        <f t="shared" si="11"/>
        <v>281.30199999999996</v>
      </c>
      <c r="W4" s="131">
        <f t="shared" si="12"/>
        <v>5626.0399999999991</v>
      </c>
      <c r="X4" s="130">
        <f t="shared" si="13"/>
        <v>73.698000000000036</v>
      </c>
      <c r="Y4" s="130">
        <f t="shared" si="14"/>
        <v>1473.9600000000007</v>
      </c>
      <c r="Z4" s="130">
        <f t="shared" si="15"/>
        <v>73.698000000000036</v>
      </c>
      <c r="AA4" s="129">
        <f>IFERROR(ABS(VLOOKUP(A4,ZSSD!$D$2:$G$99933,4,0)),AI4)</f>
        <v>6.5</v>
      </c>
      <c r="AB4" s="130">
        <f>IFERROR(IF(VLOOKUP(A4,ZSSD!$D:$H,5,0)="L29",AA4*G4,AA4*L4/100),AA4*L4/100)</f>
        <v>18.284629999999996</v>
      </c>
      <c r="AC4" s="130">
        <v>2</v>
      </c>
      <c r="AD4" s="132">
        <f t="shared" si="16"/>
        <v>4.4021379084745762</v>
      </c>
      <c r="AE4" s="142">
        <f t="shared" si="17"/>
        <v>18.284629999999996</v>
      </c>
      <c r="AF4" s="142">
        <f t="shared" si="18"/>
        <v>4.4021379084745762</v>
      </c>
      <c r="AG4" s="133" t="e">
        <f>VLOOKUP(A4,ZSSD!D:D,1,0)</f>
        <v>#N/A</v>
      </c>
      <c r="AH4" s="133" t="str">
        <f>VLOOKUP(B4,[2]GRADE!$A:$P,16,0)</f>
        <v>SILVER</v>
      </c>
      <c r="AI4" s="133">
        <f t="shared" si="19"/>
        <v>6.5</v>
      </c>
    </row>
    <row r="5" spans="1:35" x14ac:dyDescent="0.25">
      <c r="A5" s="129">
        <v>1404234</v>
      </c>
      <c r="B5" s="129">
        <f t="shared" si="0"/>
        <v>1404</v>
      </c>
      <c r="C5" s="129">
        <f t="shared" si="1"/>
        <v>234</v>
      </c>
      <c r="D5" s="129" t="str">
        <f>VLOOKUP(C5,Sheet1!$A$2:$K$369991,11,0)</f>
        <v>CAR</v>
      </c>
      <c r="E5" s="129" t="s">
        <v>41</v>
      </c>
      <c r="F5" s="129">
        <f>VLOOKUP(C5,'PACK MASTER'!$A$2:$I$512998,9,0)*1000</f>
        <v>20.000000000000014</v>
      </c>
      <c r="G5" s="129">
        <f>VLOOKUP(C5,'PACK MASTER'!$A$2:$G$512998,7,0)</f>
        <v>5</v>
      </c>
      <c r="H5" s="129">
        <f t="shared" si="2"/>
        <v>4.0000000000000027</v>
      </c>
      <c r="I5" s="129">
        <f>VLOOKUP($A5,ZMRP!$C$2:$F$99995,4,0)</f>
        <v>1775</v>
      </c>
      <c r="J5" s="130">
        <f t="shared" si="3"/>
        <v>355</v>
      </c>
      <c r="K5" s="130">
        <f>VLOOKUP($A5,ZLAM!$C$2:$F$99999,4,0)</f>
        <v>78.16</v>
      </c>
      <c r="L5" s="130">
        <f t="shared" si="4"/>
        <v>1387.34</v>
      </c>
      <c r="M5" s="130">
        <f t="shared" si="5"/>
        <v>277.46799999999996</v>
      </c>
      <c r="N5" s="130">
        <f t="shared" si="6"/>
        <v>1175.7118644067796</v>
      </c>
      <c r="O5" s="130">
        <f t="shared" si="7"/>
        <v>235.14237288135593</v>
      </c>
      <c r="P5" s="130">
        <f>IFERROR(ABS(VLOOKUP($A5,ZTRV!$D$2:$G$99407,4,0)),0)</f>
        <v>8</v>
      </c>
      <c r="Q5" s="130">
        <f>IFERROR(ABS(VLOOKUP($A5,ZTR1!$D$2:$G$99999,4,0)),0)</f>
        <v>0</v>
      </c>
      <c r="R5" s="130">
        <f>IFERROR(ABS(VLOOKUP($A5,ZTR2!$D$2:$G$99939,4,0)),0)</f>
        <v>0</v>
      </c>
      <c r="S5" s="130">
        <f t="shared" si="8"/>
        <v>40</v>
      </c>
      <c r="T5" s="130">
        <f t="shared" si="9"/>
        <v>1135.7118644067796</v>
      </c>
      <c r="U5" s="130">
        <f t="shared" si="10"/>
        <v>1340.1399999999999</v>
      </c>
      <c r="V5" s="130">
        <f t="shared" si="11"/>
        <v>268.02799999999996</v>
      </c>
      <c r="W5" s="131">
        <f t="shared" si="12"/>
        <v>5360.5600000000031</v>
      </c>
      <c r="X5" s="130">
        <f t="shared" si="13"/>
        <v>434.86000000000013</v>
      </c>
      <c r="Y5" s="130">
        <f t="shared" si="14"/>
        <v>1739.4400000000016</v>
      </c>
      <c r="Z5" s="130">
        <f t="shared" si="15"/>
        <v>86.972000000000037</v>
      </c>
      <c r="AA5" s="129">
        <f>IFERROR(ABS(VLOOKUP(A5,ZSSD!$D$2:$G$99933,4,0)),AI5)</f>
        <v>6.5</v>
      </c>
      <c r="AB5" s="130">
        <f>IFERROR(IF(VLOOKUP(A5,ZSSD!$D:$H,5,0)="L29",AA5*G5,AA5*L5/100),AA5*L5/100)</f>
        <v>90.177099999999996</v>
      </c>
      <c r="AC5" s="130">
        <v>2</v>
      </c>
      <c r="AD5" s="132">
        <f t="shared" si="16"/>
        <v>20.910695288135592</v>
      </c>
      <c r="AE5" s="142">
        <f t="shared" si="17"/>
        <v>18.035419999999998</v>
      </c>
      <c r="AF5" s="142">
        <f t="shared" si="18"/>
        <v>4.1821390576271185</v>
      </c>
      <c r="AG5" s="133" t="e">
        <f>VLOOKUP(A5,ZSSD!D:D,1,0)</f>
        <v>#N/A</v>
      </c>
      <c r="AH5" s="133" t="str">
        <f>VLOOKUP(B5,[2]GRADE!$A:$P,16,0)</f>
        <v>SILVER</v>
      </c>
      <c r="AI5" s="133">
        <f t="shared" si="19"/>
        <v>6.5</v>
      </c>
    </row>
    <row r="6" spans="1:35" x14ac:dyDescent="0.25">
      <c r="A6" s="129">
        <v>1404240</v>
      </c>
      <c r="B6" s="129">
        <f t="shared" si="0"/>
        <v>1404</v>
      </c>
      <c r="C6" s="129">
        <f t="shared" si="1"/>
        <v>240</v>
      </c>
      <c r="D6" s="129" t="str">
        <f>VLOOKUP(C6,Sheet1!$A$2:$K$369991,11,0)</f>
        <v>CAR</v>
      </c>
      <c r="E6" s="129" t="s">
        <v>42</v>
      </c>
      <c r="F6" s="129">
        <f>VLOOKUP(C6,'PACK MASTER'!$A$2:$I$512998,9,0)*1000</f>
        <v>20</v>
      </c>
      <c r="G6" s="129">
        <f>VLOOKUP(C6,'PACK MASTER'!$A$2:$G$512998,7,0)</f>
        <v>5</v>
      </c>
      <c r="H6" s="129">
        <f t="shared" si="2"/>
        <v>4</v>
      </c>
      <c r="I6" s="129">
        <f>VLOOKUP($A6,ZMRP!$C$2:$F$99995,4,0)</f>
        <v>1775</v>
      </c>
      <c r="J6" s="130">
        <f t="shared" si="3"/>
        <v>355</v>
      </c>
      <c r="K6" s="130">
        <f>VLOOKUP($A6,ZLAM!$C$2:$F$99999,4,0)</f>
        <v>78.16</v>
      </c>
      <c r="L6" s="130">
        <f t="shared" si="4"/>
        <v>1387.34</v>
      </c>
      <c r="M6" s="130">
        <f t="shared" si="5"/>
        <v>277.46799999999996</v>
      </c>
      <c r="N6" s="130">
        <f t="shared" si="6"/>
        <v>1175.7118644067796</v>
      </c>
      <c r="O6" s="130">
        <f t="shared" si="7"/>
        <v>235.14237288135593</v>
      </c>
      <c r="P6" s="130">
        <f>IFERROR(ABS(VLOOKUP($A6,ZTRV!$D$2:$G$99407,4,0)),0)</f>
        <v>0</v>
      </c>
      <c r="Q6" s="130">
        <f>IFERROR(ABS(VLOOKUP($A6,ZTR1!$D$2:$G$99999,4,0)),0)</f>
        <v>0</v>
      </c>
      <c r="R6" s="130">
        <f>IFERROR(ABS(VLOOKUP($A6,ZTR2!$D$2:$G$99939,4,0)),0)</f>
        <v>0</v>
      </c>
      <c r="S6" s="130">
        <f t="shared" si="8"/>
        <v>0</v>
      </c>
      <c r="T6" s="130">
        <f t="shared" si="9"/>
        <v>1175.7118644067796</v>
      </c>
      <c r="U6" s="130">
        <f t="shared" si="10"/>
        <v>1387.34</v>
      </c>
      <c r="V6" s="130">
        <f t="shared" si="11"/>
        <v>277.46799999999996</v>
      </c>
      <c r="W6" s="131">
        <f t="shared" si="12"/>
        <v>5549.3599999999988</v>
      </c>
      <c r="X6" s="130">
        <f t="shared" si="13"/>
        <v>387.66000000000008</v>
      </c>
      <c r="Y6" s="130">
        <f t="shared" si="14"/>
        <v>1550.6400000000003</v>
      </c>
      <c r="Z6" s="130">
        <f t="shared" si="15"/>
        <v>77.532000000000039</v>
      </c>
      <c r="AA6" s="129">
        <f>IFERROR(ABS(VLOOKUP(A6,ZSSD!$D$2:$G$99933,4,0)),AI6)</f>
        <v>6.5</v>
      </c>
      <c r="AB6" s="130">
        <f>IFERROR(IF(VLOOKUP(A6,ZSSD!$D:$H,5,0)="L29",AA6*G6,AA6*L6/100),AA6*L6/100)</f>
        <v>90.177099999999996</v>
      </c>
      <c r="AC6" s="130">
        <v>2</v>
      </c>
      <c r="AD6" s="132">
        <f t="shared" si="16"/>
        <v>21.710695288135593</v>
      </c>
      <c r="AE6" s="142">
        <f t="shared" si="17"/>
        <v>18.035419999999998</v>
      </c>
      <c r="AF6" s="142">
        <f t="shared" si="18"/>
        <v>4.3421390576271186</v>
      </c>
      <c r="AG6" s="133" t="e">
        <f>VLOOKUP(A6,ZSSD!D:D,1,0)</f>
        <v>#N/A</v>
      </c>
      <c r="AH6" s="133" t="str">
        <f>VLOOKUP(B6,[2]GRADE!$A:$P,16,0)</f>
        <v>SILVER</v>
      </c>
      <c r="AI6" s="133">
        <f t="shared" si="19"/>
        <v>6.5</v>
      </c>
    </row>
    <row r="7" spans="1:35" x14ac:dyDescent="0.25">
      <c r="A7" s="129">
        <v>1404242</v>
      </c>
      <c r="B7" s="129">
        <f t="shared" si="0"/>
        <v>1404</v>
      </c>
      <c r="C7" s="129">
        <f t="shared" si="1"/>
        <v>242</v>
      </c>
      <c r="D7" s="129" t="str">
        <f>VLOOKUP(C7,Sheet1!$A$2:$K$369991,11,0)</f>
        <v>BUC</v>
      </c>
      <c r="E7" s="129" t="s">
        <v>43</v>
      </c>
      <c r="F7" s="129">
        <f>VLOOKUP(C7,'PACK MASTER'!$A$2:$I$512998,9,0)*1000</f>
        <v>10.000000000000005</v>
      </c>
      <c r="G7" s="129">
        <f>VLOOKUP(C7,'PACK MASTER'!$A$2:$G$512998,7,0)</f>
        <v>10</v>
      </c>
      <c r="H7" s="129">
        <f t="shared" si="2"/>
        <v>1.0000000000000004</v>
      </c>
      <c r="I7" s="129">
        <f>VLOOKUP($A7,ZMRP!$C$2:$F$99995,4,0)</f>
        <v>3550</v>
      </c>
      <c r="J7" s="130">
        <f t="shared" si="3"/>
        <v>355</v>
      </c>
      <c r="K7" s="130">
        <f>VLOOKUP($A7,ZLAM!$C$2:$F$99999,4,0)</f>
        <v>77.84</v>
      </c>
      <c r="L7" s="130">
        <f t="shared" si="4"/>
        <v>2763.32</v>
      </c>
      <c r="M7" s="130">
        <f t="shared" si="5"/>
        <v>276.33199999999999</v>
      </c>
      <c r="N7" s="130">
        <f t="shared" si="6"/>
        <v>2341.7966101694919</v>
      </c>
      <c r="O7" s="130">
        <f t="shared" si="7"/>
        <v>234.17966101694918</v>
      </c>
      <c r="P7" s="130">
        <f>IFERROR(ABS(VLOOKUP($A7,ZTRV!$D$2:$G$99407,4,0)),0)</f>
        <v>8</v>
      </c>
      <c r="Q7" s="130">
        <f>IFERROR(ABS(VLOOKUP($A7,ZTR1!$D$2:$G$99999,4,0)),0)</f>
        <v>0</v>
      </c>
      <c r="R7" s="130">
        <f>IFERROR(ABS(VLOOKUP($A7,ZTR2!$D$2:$G$99939,4,0)),0)</f>
        <v>0</v>
      </c>
      <c r="S7" s="130">
        <f t="shared" si="8"/>
        <v>80</v>
      </c>
      <c r="T7" s="130">
        <f t="shared" si="9"/>
        <v>2261.7966101694919</v>
      </c>
      <c r="U7" s="130">
        <f t="shared" si="10"/>
        <v>2668.9200000000005</v>
      </c>
      <c r="V7" s="130">
        <f t="shared" si="11"/>
        <v>266.89200000000005</v>
      </c>
      <c r="W7" s="131">
        <f t="shared" si="12"/>
        <v>2668.9200000000019</v>
      </c>
      <c r="X7" s="130">
        <f t="shared" si="13"/>
        <v>881.07999999999947</v>
      </c>
      <c r="Y7" s="130">
        <f t="shared" si="14"/>
        <v>881.07999999999981</v>
      </c>
      <c r="Z7" s="130">
        <f t="shared" si="15"/>
        <v>88.107999999999947</v>
      </c>
      <c r="AA7" s="129">
        <f>IFERROR(ABS(VLOOKUP(A7,ZSSD!$D$2:$G$99933,4,0)),AI7)</f>
        <v>6.5</v>
      </c>
      <c r="AB7" s="130">
        <f>IFERROR(IF(VLOOKUP(A7,ZSSD!$D:$H,5,0)="L29",AA7*G7,AA7*L7/100),AA7*L7/100)</f>
        <v>179.61580000000001</v>
      </c>
      <c r="AC7" s="130">
        <v>2</v>
      </c>
      <c r="AD7" s="132">
        <f t="shared" si="16"/>
        <v>41.64361620338984</v>
      </c>
      <c r="AE7" s="142">
        <f t="shared" si="17"/>
        <v>17.961580000000001</v>
      </c>
      <c r="AF7" s="142">
        <f t="shared" si="18"/>
        <v>4.1643616203389842</v>
      </c>
      <c r="AG7" s="133" t="e">
        <f>VLOOKUP(A7,ZSSD!D:D,1,0)</f>
        <v>#N/A</v>
      </c>
      <c r="AH7" s="133" t="str">
        <f>VLOOKUP(B7,[2]GRADE!$A:$P,16,0)</f>
        <v>SILVER</v>
      </c>
      <c r="AI7" s="133">
        <f t="shared" si="19"/>
        <v>6.5</v>
      </c>
    </row>
    <row r="8" spans="1:35" x14ac:dyDescent="0.25">
      <c r="A8" s="129">
        <v>1404265</v>
      </c>
      <c r="B8" s="129">
        <f t="shared" si="0"/>
        <v>1404</v>
      </c>
      <c r="C8" s="129">
        <f t="shared" si="1"/>
        <v>265</v>
      </c>
      <c r="D8" s="129" t="str">
        <f>VLOOKUP(C8,Sheet1!$A$2:$K$369991,11,0)</f>
        <v>BUC</v>
      </c>
      <c r="E8" s="129" t="s">
        <v>45</v>
      </c>
      <c r="F8" s="129">
        <f>VLOOKUP(C8,'PACK MASTER'!$A$2:$I$512998,9,0)*1000</f>
        <v>20.000000000000014</v>
      </c>
      <c r="G8" s="129">
        <f>VLOOKUP(C8,'PACK MASTER'!$A$2:$G$512998,7,0)</f>
        <v>20</v>
      </c>
      <c r="H8" s="129">
        <f t="shared" si="2"/>
        <v>1.0000000000000007</v>
      </c>
      <c r="I8" s="129">
        <f>VLOOKUP($A8,ZMRP!$C$2:$F$99995,4,0)</f>
        <v>6900</v>
      </c>
      <c r="J8" s="130">
        <f t="shared" si="3"/>
        <v>345</v>
      </c>
      <c r="K8" s="130">
        <f>VLOOKUP($A8,ZLAM!$C$2:$F$99999,4,0)</f>
        <v>79.31</v>
      </c>
      <c r="L8" s="130">
        <f t="shared" si="4"/>
        <v>5472.39</v>
      </c>
      <c r="M8" s="130">
        <f t="shared" si="5"/>
        <v>273.61950000000002</v>
      </c>
      <c r="N8" s="130">
        <f t="shared" si="6"/>
        <v>4637.6186440677975</v>
      </c>
      <c r="O8" s="130">
        <f t="shared" si="7"/>
        <v>231.88093220338988</v>
      </c>
      <c r="P8" s="130">
        <f>IFERROR(ABS(VLOOKUP($A8,ZTRV!$D$2:$G$99407,4,0)),0)</f>
        <v>8</v>
      </c>
      <c r="Q8" s="130">
        <f>IFERROR(ABS(VLOOKUP($A8,ZTR1!$D$2:$G$99999,4,0)),0)</f>
        <v>0</v>
      </c>
      <c r="R8" s="130">
        <f>IFERROR(ABS(VLOOKUP($A8,ZTR2!$D$2:$G$99939,4,0)),0)</f>
        <v>0</v>
      </c>
      <c r="S8" s="130">
        <f t="shared" si="8"/>
        <v>160</v>
      </c>
      <c r="T8" s="130">
        <f t="shared" si="9"/>
        <v>4477.6186440677975</v>
      </c>
      <c r="U8" s="130">
        <f t="shared" si="10"/>
        <v>5283.5900000000011</v>
      </c>
      <c r="V8" s="130">
        <f t="shared" si="11"/>
        <v>264.17950000000008</v>
      </c>
      <c r="W8" s="131">
        <f t="shared" si="12"/>
        <v>5283.5900000000056</v>
      </c>
      <c r="X8" s="130">
        <f t="shared" si="13"/>
        <v>1616.4099999999989</v>
      </c>
      <c r="Y8" s="130">
        <f t="shared" si="14"/>
        <v>1616.41</v>
      </c>
      <c r="Z8" s="130">
        <f t="shared" si="15"/>
        <v>80.820499999999925</v>
      </c>
      <c r="AA8" s="129">
        <f>IFERROR(ABS(VLOOKUP(A8,ZSSD!$D$2:$G$99933,4,0)),AI8)</f>
        <v>6.5</v>
      </c>
      <c r="AB8" s="130">
        <f>IFERROR(IF(VLOOKUP(A8,ZSSD!$D:$H,5,0)="L29",AA8*G8,AA8*L8/100),AA8*L8/100)</f>
        <v>355.70535000000001</v>
      </c>
      <c r="AC8" s="130">
        <v>2</v>
      </c>
      <c r="AD8" s="132">
        <f t="shared" si="16"/>
        <v>82.438265881355946</v>
      </c>
      <c r="AE8" s="142">
        <f t="shared" si="17"/>
        <v>17.7852675</v>
      </c>
      <c r="AF8" s="142">
        <f t="shared" si="18"/>
        <v>4.1219132940677969</v>
      </c>
      <c r="AG8" s="133" t="e">
        <f>VLOOKUP(A8,ZSSD!D:D,1,0)</f>
        <v>#N/A</v>
      </c>
      <c r="AH8" s="133" t="str">
        <f>VLOOKUP(B8,[2]GRADE!$A:$P,16,0)</f>
        <v>SILVER</v>
      </c>
      <c r="AI8" s="133">
        <f t="shared" si="19"/>
        <v>6.5</v>
      </c>
    </row>
    <row r="9" spans="1:35" x14ac:dyDescent="0.25">
      <c r="A9" s="129">
        <v>1408164</v>
      </c>
      <c r="B9" s="129">
        <f t="shared" si="0"/>
        <v>1408</v>
      </c>
      <c r="C9" s="129">
        <f t="shared" si="1"/>
        <v>164</v>
      </c>
      <c r="D9" s="129" t="str">
        <f>VLOOKUP(C9,Sheet1!$A$2:$K$369991,11,0)</f>
        <v>CAR</v>
      </c>
      <c r="E9" s="129" t="s">
        <v>65</v>
      </c>
      <c r="F9" s="129">
        <f>VLOOKUP(C9,'PACK MASTER'!$A$2:$I$512998,9,0)*1000</f>
        <v>10.000000000000002</v>
      </c>
      <c r="G9" s="129">
        <f>VLOOKUP(C9,'PACK MASTER'!$A$2:$G$512998,7,0)</f>
        <v>0.25</v>
      </c>
      <c r="H9" s="129">
        <f t="shared" si="2"/>
        <v>40.000000000000007</v>
      </c>
      <c r="I9" s="129">
        <f>VLOOKUP($A9,ZMRP!$C$2:$F$99995,4,0)</f>
        <v>74</v>
      </c>
      <c r="J9" s="130">
        <f t="shared" si="3"/>
        <v>296</v>
      </c>
      <c r="K9" s="130">
        <f>VLOOKUP($A9,ZLAM!$C$2:$F$99999,4,0)</f>
        <v>77.72</v>
      </c>
      <c r="L9" s="130">
        <f t="shared" si="4"/>
        <v>57.512799999999999</v>
      </c>
      <c r="M9" s="130">
        <f t="shared" si="5"/>
        <v>230.05119999999999</v>
      </c>
      <c r="N9" s="130">
        <f t="shared" si="6"/>
        <v>48.739661016949157</v>
      </c>
      <c r="O9" s="130">
        <f t="shared" si="7"/>
        <v>194.95864406779663</v>
      </c>
      <c r="P9" s="130">
        <f>IFERROR(ABS(VLOOKUP($A9,ZTRV!$D$2:$G$99407,4,0)),0)</f>
        <v>0</v>
      </c>
      <c r="Q9" s="130">
        <f>IFERROR(ABS(VLOOKUP($A9,ZTR1!$D$2:$G$99999,4,0)),0)</f>
        <v>0</v>
      </c>
      <c r="R9" s="130">
        <f>IFERROR(ABS(VLOOKUP($A9,ZTR2!$D$2:$G$99939,4,0)),0)</f>
        <v>0</v>
      </c>
      <c r="S9" s="130">
        <f t="shared" si="8"/>
        <v>0</v>
      </c>
      <c r="T9" s="130">
        <f t="shared" si="9"/>
        <v>48.739661016949157</v>
      </c>
      <c r="U9" s="130">
        <f t="shared" si="10"/>
        <v>57.512799999999999</v>
      </c>
      <c r="V9" s="130">
        <f t="shared" si="11"/>
        <v>230.05119999999999</v>
      </c>
      <c r="W9" s="131">
        <f t="shared" si="12"/>
        <v>2300.5120000000002</v>
      </c>
      <c r="X9" s="130">
        <f t="shared" si="13"/>
        <v>16.487200000000001</v>
      </c>
      <c r="Y9" s="130">
        <f t="shared" si="14"/>
        <v>659.48800000000017</v>
      </c>
      <c r="Z9" s="130">
        <f t="shared" si="15"/>
        <v>65.948800000000006</v>
      </c>
      <c r="AA9" s="129">
        <f>IFERROR(ABS(VLOOKUP(A9,ZSSD!$D$2:$G$99933,4,0)),AI9)</f>
        <v>4</v>
      </c>
      <c r="AB9" s="130">
        <f>IFERROR(IF(VLOOKUP(A9,ZSSD!$D:$H,5,0)="L29",AA9*G9,AA9*L9/100),AA9*L9/100)</f>
        <v>1</v>
      </c>
      <c r="AC9" s="130">
        <v>2</v>
      </c>
      <c r="AD9" s="132">
        <f t="shared" si="16"/>
        <v>0.95479322033898317</v>
      </c>
      <c r="AE9" s="142">
        <f t="shared" si="17"/>
        <v>4</v>
      </c>
      <c r="AF9" s="142">
        <f t="shared" si="18"/>
        <v>3.8191728813559327</v>
      </c>
      <c r="AG9" s="133">
        <f>VLOOKUP(A9,ZSSD!D:D,1,0)</f>
        <v>1408164</v>
      </c>
      <c r="AH9" s="133" t="str">
        <f>VLOOKUP(B9,[2]GRADE!$A:$P,16,0)</f>
        <v>SILVER</v>
      </c>
      <c r="AI9" s="133">
        <f t="shared" si="19"/>
        <v>6.5</v>
      </c>
    </row>
    <row r="10" spans="1:35" x14ac:dyDescent="0.25">
      <c r="A10" s="129">
        <v>1408184</v>
      </c>
      <c r="B10" s="129">
        <f t="shared" si="0"/>
        <v>1408</v>
      </c>
      <c r="C10" s="129">
        <f t="shared" si="1"/>
        <v>184</v>
      </c>
      <c r="D10" s="129" t="str">
        <f>VLOOKUP(C10,Sheet1!$A$2:$K$369991,11,0)</f>
        <v>CAR</v>
      </c>
      <c r="E10" s="129" t="s">
        <v>67</v>
      </c>
      <c r="F10" s="129">
        <f>VLOOKUP(C10,'PACK MASTER'!$A$2:$I$512998,9,0)*1000</f>
        <v>20.000000000000014</v>
      </c>
      <c r="G10" s="129">
        <f>VLOOKUP(C10,'PACK MASTER'!$A$2:$G$512998,7,0)</f>
        <v>1</v>
      </c>
      <c r="H10" s="129">
        <f t="shared" si="2"/>
        <v>20.000000000000014</v>
      </c>
      <c r="I10" s="129">
        <f>VLOOKUP($A10,ZMRP!$C$2:$F$99995,4,0)</f>
        <v>262</v>
      </c>
      <c r="J10" s="130">
        <f t="shared" si="3"/>
        <v>262</v>
      </c>
      <c r="K10" s="130">
        <f>VLOOKUP($A10,ZLAM!$C$2:$F$99999,4,0)</f>
        <v>78.760000000000005</v>
      </c>
      <c r="L10" s="130">
        <f t="shared" si="4"/>
        <v>206.35120000000003</v>
      </c>
      <c r="M10" s="130">
        <f t="shared" si="5"/>
        <v>206.35120000000003</v>
      </c>
      <c r="N10" s="130">
        <f t="shared" si="6"/>
        <v>174.87389830508479</v>
      </c>
      <c r="O10" s="130">
        <f t="shared" si="7"/>
        <v>174.87389830508479</v>
      </c>
      <c r="P10" s="130">
        <f>IFERROR(ABS(VLOOKUP($A10,ZTRV!$D$2:$G$99407,4,0)),0)</f>
        <v>0</v>
      </c>
      <c r="Q10" s="130">
        <f>IFERROR(ABS(VLOOKUP($A10,ZTR1!$D$2:$G$99999,4,0)),0)</f>
        <v>0</v>
      </c>
      <c r="R10" s="130">
        <f>IFERROR(ABS(VLOOKUP($A10,ZTR2!$D$2:$G$99939,4,0)),0)</f>
        <v>0</v>
      </c>
      <c r="S10" s="130">
        <f t="shared" si="8"/>
        <v>0</v>
      </c>
      <c r="T10" s="130">
        <f t="shared" si="9"/>
        <v>174.87389830508479</v>
      </c>
      <c r="U10" s="130">
        <f t="shared" si="10"/>
        <v>206.35120000000003</v>
      </c>
      <c r="V10" s="130">
        <f t="shared" si="11"/>
        <v>206.35120000000003</v>
      </c>
      <c r="W10" s="131">
        <f t="shared" si="12"/>
        <v>4127.024000000004</v>
      </c>
      <c r="X10" s="130">
        <f t="shared" si="13"/>
        <v>55.648799999999966</v>
      </c>
      <c r="Y10" s="130">
        <f t="shared" si="14"/>
        <v>1112.9760000000001</v>
      </c>
      <c r="Z10" s="130">
        <f t="shared" si="15"/>
        <v>55.648799999999966</v>
      </c>
      <c r="AA10" s="129">
        <f>IFERROR(ABS(VLOOKUP(A10,ZSSD!$D$2:$G$99933,4,0)),AI10)</f>
        <v>4</v>
      </c>
      <c r="AB10" s="130">
        <f>IFERROR(IF(VLOOKUP(A10,ZSSD!$D:$H,5,0)="L29",AA10*G10,AA10*L10/100),AA10*L10/100)</f>
        <v>4</v>
      </c>
      <c r="AC10" s="130">
        <v>2</v>
      </c>
      <c r="AD10" s="132">
        <f t="shared" si="16"/>
        <v>3.4174779661016959</v>
      </c>
      <c r="AE10" s="142">
        <f t="shared" si="17"/>
        <v>4</v>
      </c>
      <c r="AF10" s="142">
        <f t="shared" si="18"/>
        <v>3.4174779661016959</v>
      </c>
      <c r="AG10" s="133">
        <f>VLOOKUP(A10,ZSSD!D:D,1,0)</f>
        <v>1408184</v>
      </c>
      <c r="AH10" s="133" t="str">
        <f>VLOOKUP(B10,[2]GRADE!$A:$P,16,0)</f>
        <v>SILVER</v>
      </c>
      <c r="AI10" s="133">
        <f t="shared" si="19"/>
        <v>6.5</v>
      </c>
    </row>
    <row r="11" spans="1:35" x14ac:dyDescent="0.25">
      <c r="A11" s="129">
        <v>1408244</v>
      </c>
      <c r="B11" s="129">
        <f t="shared" si="0"/>
        <v>1408</v>
      </c>
      <c r="C11" s="129">
        <f t="shared" si="1"/>
        <v>244</v>
      </c>
      <c r="D11" s="129" t="str">
        <f>VLOOKUP(C11,Sheet1!$A$2:$K$369991,11,0)</f>
        <v>CAR</v>
      </c>
      <c r="E11" s="129" t="s">
        <v>69</v>
      </c>
      <c r="F11" s="129">
        <f>VLOOKUP(C11,'PACK MASTER'!$A$2:$I$512998,9,0)*1000</f>
        <v>24</v>
      </c>
      <c r="G11" s="129">
        <f>VLOOKUP(C11,'PACK MASTER'!$A$2:$G$512998,7,0)</f>
        <v>6</v>
      </c>
      <c r="H11" s="129">
        <f t="shared" si="2"/>
        <v>4</v>
      </c>
      <c r="I11" s="129">
        <f>VLOOKUP($A11,ZMRP!$C$2:$F$99995,4,0)</f>
        <v>1572</v>
      </c>
      <c r="J11" s="130">
        <f t="shared" si="3"/>
        <v>262</v>
      </c>
      <c r="K11" s="130">
        <f>VLOOKUP($A11,ZLAM!$C$2:$F$99999,4,0)</f>
        <v>76.489999999999995</v>
      </c>
      <c r="L11" s="130">
        <f t="shared" si="4"/>
        <v>1202.4228000000001</v>
      </c>
      <c r="M11" s="130">
        <f t="shared" si="5"/>
        <v>200.40380000000002</v>
      </c>
      <c r="N11" s="130">
        <f t="shared" si="6"/>
        <v>1019.002372881356</v>
      </c>
      <c r="O11" s="130">
        <f t="shared" si="7"/>
        <v>169.83372881355933</v>
      </c>
      <c r="P11" s="130">
        <f>IFERROR(ABS(VLOOKUP($A11,ZTRV!$D$2:$G$99407,4,0)),0)</f>
        <v>0</v>
      </c>
      <c r="Q11" s="130">
        <f>IFERROR(ABS(VLOOKUP($A11,ZTR1!$D$2:$G$99999,4,0)),0)</f>
        <v>0</v>
      </c>
      <c r="R11" s="130">
        <f>IFERROR(ABS(VLOOKUP($A11,ZTR2!$D$2:$G$99939,4,0)),0)</f>
        <v>0</v>
      </c>
      <c r="S11" s="130">
        <f t="shared" si="8"/>
        <v>0</v>
      </c>
      <c r="T11" s="130">
        <f t="shared" si="9"/>
        <v>1019.002372881356</v>
      </c>
      <c r="U11" s="130">
        <f t="shared" si="10"/>
        <v>1202.4228000000001</v>
      </c>
      <c r="V11" s="130">
        <f t="shared" si="11"/>
        <v>200.40380000000002</v>
      </c>
      <c r="W11" s="131">
        <f t="shared" si="12"/>
        <v>4809.6912000000002</v>
      </c>
      <c r="X11" s="130">
        <f t="shared" si="13"/>
        <v>369.57719999999995</v>
      </c>
      <c r="Y11" s="130">
        <f t="shared" si="14"/>
        <v>1478.3087999999998</v>
      </c>
      <c r="Z11" s="130">
        <f t="shared" si="15"/>
        <v>61.596199999999982</v>
      </c>
      <c r="AA11" s="129">
        <f>IFERROR(ABS(VLOOKUP(A11,ZSSD!$D$2:$G$99933,4,0)),AI11)</f>
        <v>4</v>
      </c>
      <c r="AB11" s="130">
        <f>IFERROR(IF(VLOOKUP(A11,ZSSD!$D:$H,5,0)="L29",AA11*G11,AA11*L11/100),AA11*L11/100)</f>
        <v>24</v>
      </c>
      <c r="AC11" s="130">
        <v>2</v>
      </c>
      <c r="AD11" s="132">
        <f t="shared" si="16"/>
        <v>19.900047457627121</v>
      </c>
      <c r="AE11" s="142">
        <f t="shared" si="17"/>
        <v>4</v>
      </c>
      <c r="AF11" s="142">
        <f t="shared" si="18"/>
        <v>3.3166745762711867</v>
      </c>
      <c r="AG11" s="133">
        <f>VLOOKUP(A11,ZSSD!D:D,1,0)</f>
        <v>1408244</v>
      </c>
      <c r="AH11" s="133" t="str">
        <f>VLOOKUP(B11,[2]GRADE!$A:$P,16,0)</f>
        <v>SILVER</v>
      </c>
      <c r="AI11" s="133">
        <f t="shared" si="19"/>
        <v>6.5</v>
      </c>
    </row>
    <row r="12" spans="1:35" x14ac:dyDescent="0.25">
      <c r="A12" s="129">
        <v>1412184</v>
      </c>
      <c r="B12" s="129">
        <f t="shared" si="0"/>
        <v>1412</v>
      </c>
      <c r="C12" s="129">
        <f t="shared" si="1"/>
        <v>184</v>
      </c>
      <c r="D12" s="129" t="str">
        <f>VLOOKUP(C12,Sheet1!$A$2:$K$369991,11,0)</f>
        <v>CAR</v>
      </c>
      <c r="E12" s="129" t="s">
        <v>77</v>
      </c>
      <c r="F12" s="129">
        <f>VLOOKUP(C12,'PACK MASTER'!$A$2:$I$512998,9,0)*1000</f>
        <v>20.000000000000014</v>
      </c>
      <c r="G12" s="129">
        <f>VLOOKUP(C12,'PACK MASTER'!$A$2:$G$512998,7,0)</f>
        <v>1</v>
      </c>
      <c r="H12" s="129">
        <f t="shared" si="2"/>
        <v>20.000000000000014</v>
      </c>
      <c r="I12" s="129">
        <f>VLOOKUP($A12,ZMRP!$C$2:$F$99995,4,0)</f>
        <v>284</v>
      </c>
      <c r="J12" s="130">
        <f t="shared" si="3"/>
        <v>284</v>
      </c>
      <c r="K12" s="130">
        <f>VLOOKUP($A12,ZLAM!$C$2:$F$99999,4,0)</f>
        <v>74.040000000000006</v>
      </c>
      <c r="L12" s="130">
        <f t="shared" si="4"/>
        <v>210.27360000000002</v>
      </c>
      <c r="M12" s="130">
        <f t="shared" si="5"/>
        <v>210.27360000000002</v>
      </c>
      <c r="N12" s="130">
        <f t="shared" si="6"/>
        <v>178.19796610169493</v>
      </c>
      <c r="O12" s="130">
        <f t="shared" si="7"/>
        <v>178.19796610169493</v>
      </c>
      <c r="P12" s="130">
        <f>IFERROR(ABS(VLOOKUP($A12,ZTRV!$D$2:$G$99407,4,0)),0)</f>
        <v>0</v>
      </c>
      <c r="Q12" s="130">
        <f>IFERROR(ABS(VLOOKUP($A12,ZTR1!$D$2:$G$99999,4,0)),0)</f>
        <v>0</v>
      </c>
      <c r="R12" s="130">
        <f>IFERROR(ABS(VLOOKUP($A12,ZTR2!$D$2:$G$99939,4,0)),0)</f>
        <v>0</v>
      </c>
      <c r="S12" s="130">
        <f t="shared" si="8"/>
        <v>0</v>
      </c>
      <c r="T12" s="130">
        <f t="shared" si="9"/>
        <v>178.19796610169493</v>
      </c>
      <c r="U12" s="130">
        <f t="shared" si="10"/>
        <v>210.27360000000002</v>
      </c>
      <c r="V12" s="130">
        <f t="shared" si="11"/>
        <v>210.27360000000002</v>
      </c>
      <c r="W12" s="131">
        <f t="shared" si="12"/>
        <v>4205.4720000000034</v>
      </c>
      <c r="X12" s="130">
        <f t="shared" si="13"/>
        <v>73.726399999999984</v>
      </c>
      <c r="Y12" s="130">
        <f t="shared" si="14"/>
        <v>1474.5280000000007</v>
      </c>
      <c r="Z12" s="130">
        <f t="shared" si="15"/>
        <v>73.726399999999984</v>
      </c>
      <c r="AA12" s="129">
        <f>IFERROR(ABS(VLOOKUP(A12,ZSSD!$D$2:$G$99933,4,0)),AI12)</f>
        <v>4</v>
      </c>
      <c r="AB12" s="130">
        <f>IFERROR(IF(VLOOKUP(A12,ZSSD!$D:$H,5,0)="L29",AA12*G12,AA12*L12/100),AA12*L12/100)</f>
        <v>4</v>
      </c>
      <c r="AC12" s="130">
        <v>2</v>
      </c>
      <c r="AD12" s="132">
        <f t="shared" si="16"/>
        <v>3.4839593220338987</v>
      </c>
      <c r="AE12" s="142">
        <f t="shared" si="17"/>
        <v>4</v>
      </c>
      <c r="AF12" s="142">
        <f t="shared" si="18"/>
        <v>3.4839593220338987</v>
      </c>
      <c r="AG12" s="133">
        <f>VLOOKUP(A12,ZSSD!D:D,1,0)</f>
        <v>1412184</v>
      </c>
      <c r="AH12" s="133" t="str">
        <f>VLOOKUP(B12,[2]GRADE!$A:$P,16,0)</f>
        <v>SILVER</v>
      </c>
      <c r="AI12" s="133">
        <f t="shared" si="19"/>
        <v>6.5</v>
      </c>
    </row>
    <row r="13" spans="1:35" x14ac:dyDescent="0.25">
      <c r="A13" s="129">
        <v>1412197</v>
      </c>
      <c r="B13" s="129">
        <f t="shared" si="0"/>
        <v>1412</v>
      </c>
      <c r="C13" s="129">
        <f t="shared" si="1"/>
        <v>197</v>
      </c>
      <c r="D13" s="129" t="str">
        <f>VLOOKUP(C13,Sheet1!$A$2:$K$369991,11,0)</f>
        <v>CAR</v>
      </c>
      <c r="E13" s="129" t="s">
        <v>79</v>
      </c>
      <c r="F13" s="129">
        <f>VLOOKUP(C13,'PACK MASTER'!$A$2:$I$512998,9,0)*1000</f>
        <v>20</v>
      </c>
      <c r="G13" s="129">
        <f>VLOOKUP(C13,'PACK MASTER'!$A$2:$G$512998,7,0)</f>
        <v>2</v>
      </c>
      <c r="H13" s="129">
        <f t="shared" si="2"/>
        <v>10</v>
      </c>
      <c r="I13" s="129">
        <f>VLOOKUP($A13,ZMRP!$C$2:$F$99995,4,0)</f>
        <v>560</v>
      </c>
      <c r="J13" s="130">
        <f t="shared" si="3"/>
        <v>280</v>
      </c>
      <c r="K13" s="130">
        <f>VLOOKUP($A13,ZLAM!$C$2:$F$99999,4,0)</f>
        <v>74.040000000000006</v>
      </c>
      <c r="L13" s="130">
        <f t="shared" si="4"/>
        <v>414.62400000000002</v>
      </c>
      <c r="M13" s="130">
        <f t="shared" si="5"/>
        <v>207.31200000000001</v>
      </c>
      <c r="N13" s="130">
        <f t="shared" si="6"/>
        <v>351.3762711864407</v>
      </c>
      <c r="O13" s="130">
        <f t="shared" si="7"/>
        <v>175.68813559322035</v>
      </c>
      <c r="P13" s="130">
        <f>IFERROR(ABS(VLOOKUP($A13,ZTRV!$D$2:$G$99407,4,0)),0)</f>
        <v>0</v>
      </c>
      <c r="Q13" s="130">
        <f>IFERROR(ABS(VLOOKUP($A13,ZTR1!$D$2:$G$99999,4,0)),0)</f>
        <v>0</v>
      </c>
      <c r="R13" s="130">
        <f>IFERROR(ABS(VLOOKUP($A13,ZTR2!$D$2:$G$99939,4,0)),0)</f>
        <v>0</v>
      </c>
      <c r="S13" s="130">
        <f t="shared" si="8"/>
        <v>0</v>
      </c>
      <c r="T13" s="130">
        <f t="shared" si="9"/>
        <v>351.3762711864407</v>
      </c>
      <c r="U13" s="130">
        <f t="shared" si="10"/>
        <v>414.62400000000002</v>
      </c>
      <c r="V13" s="130">
        <f t="shared" si="11"/>
        <v>207.31200000000001</v>
      </c>
      <c r="W13" s="131">
        <f t="shared" si="12"/>
        <v>4146.24</v>
      </c>
      <c r="X13" s="130">
        <f t="shared" si="13"/>
        <v>145.37599999999998</v>
      </c>
      <c r="Y13" s="130">
        <f t="shared" si="14"/>
        <v>1453.7599999999998</v>
      </c>
      <c r="Z13" s="130">
        <f t="shared" si="15"/>
        <v>72.687999999999988</v>
      </c>
      <c r="AA13" s="129">
        <f>IFERROR(ABS(VLOOKUP(A13,ZSSD!$D$2:$G$99933,4,0)),AI13)</f>
        <v>4</v>
      </c>
      <c r="AB13" s="130">
        <f>IFERROR(IF(VLOOKUP(A13,ZSSD!$D:$H,5,0)="L29",AA13*G13,AA13*L13/100),AA13*L13/100)</f>
        <v>8</v>
      </c>
      <c r="AC13" s="130">
        <v>2</v>
      </c>
      <c r="AD13" s="132">
        <f t="shared" si="16"/>
        <v>6.8675254237288144</v>
      </c>
      <c r="AE13" s="142">
        <f t="shared" si="17"/>
        <v>4</v>
      </c>
      <c r="AF13" s="142">
        <f t="shared" si="18"/>
        <v>3.4337627118644072</v>
      </c>
      <c r="AG13" s="133">
        <f>VLOOKUP(A13,ZSSD!D:D,1,0)</f>
        <v>1412197</v>
      </c>
      <c r="AH13" s="133" t="str">
        <f>VLOOKUP(B13,[2]GRADE!$A:$P,16,0)</f>
        <v>SILVER</v>
      </c>
      <c r="AI13" s="133">
        <f t="shared" si="19"/>
        <v>6.5</v>
      </c>
    </row>
    <row r="14" spans="1:35" x14ac:dyDescent="0.25">
      <c r="A14" s="129">
        <v>1412234</v>
      </c>
      <c r="B14" s="129">
        <f t="shared" si="0"/>
        <v>1412</v>
      </c>
      <c r="C14" s="129">
        <f t="shared" si="1"/>
        <v>234</v>
      </c>
      <c r="D14" s="129" t="str">
        <f>VLOOKUP(C14,Sheet1!$A$2:$K$369991,11,0)</f>
        <v>CAR</v>
      </c>
      <c r="E14" s="129" t="s">
        <v>81</v>
      </c>
      <c r="F14" s="129">
        <f>VLOOKUP(C14,'PACK MASTER'!$A$2:$I$512998,9,0)*1000</f>
        <v>20.000000000000014</v>
      </c>
      <c r="G14" s="129">
        <f>VLOOKUP(C14,'PACK MASTER'!$A$2:$G$512998,7,0)</f>
        <v>5</v>
      </c>
      <c r="H14" s="129">
        <f t="shared" si="2"/>
        <v>4.0000000000000027</v>
      </c>
      <c r="I14" s="129">
        <f>VLOOKUP($A14,ZMRP!$C$2:$F$99995,4,0)</f>
        <v>1385</v>
      </c>
      <c r="J14" s="130">
        <f t="shared" si="3"/>
        <v>277</v>
      </c>
      <c r="K14" s="130">
        <f>VLOOKUP($A14,ZLAM!$C$2:$F$99999,4,0)</f>
        <v>73.98</v>
      </c>
      <c r="L14" s="130">
        <f t="shared" si="4"/>
        <v>1024.623</v>
      </c>
      <c r="M14" s="130">
        <f t="shared" si="5"/>
        <v>204.9246</v>
      </c>
      <c r="N14" s="130">
        <f t="shared" si="6"/>
        <v>868.32457627118652</v>
      </c>
      <c r="O14" s="130">
        <f t="shared" si="7"/>
        <v>173.66491525423731</v>
      </c>
      <c r="P14" s="130">
        <f>IFERROR(ABS(VLOOKUP($A14,ZTRV!$D$2:$G$99407,4,0)),0)</f>
        <v>0</v>
      </c>
      <c r="Q14" s="130">
        <f>IFERROR(ABS(VLOOKUP($A14,ZTR1!$D$2:$G$99999,4,0)),0)</f>
        <v>0</v>
      </c>
      <c r="R14" s="130">
        <f>IFERROR(ABS(VLOOKUP($A14,ZTR2!$D$2:$G$99939,4,0)),0)</f>
        <v>0</v>
      </c>
      <c r="S14" s="130">
        <f t="shared" si="8"/>
        <v>0</v>
      </c>
      <c r="T14" s="130">
        <f t="shared" si="9"/>
        <v>868.32457627118652</v>
      </c>
      <c r="U14" s="130">
        <f t="shared" si="10"/>
        <v>1024.623</v>
      </c>
      <c r="V14" s="130">
        <f t="shared" si="11"/>
        <v>204.9246</v>
      </c>
      <c r="W14" s="131">
        <f t="shared" si="12"/>
        <v>4098.4920000000029</v>
      </c>
      <c r="X14" s="130">
        <f t="shared" si="13"/>
        <v>360.37699999999995</v>
      </c>
      <c r="Y14" s="130">
        <f t="shared" si="14"/>
        <v>1441.5080000000007</v>
      </c>
      <c r="Z14" s="130">
        <f t="shared" si="15"/>
        <v>72.075400000000002</v>
      </c>
      <c r="AA14" s="129">
        <f>IFERROR(ABS(VLOOKUP(A14,ZSSD!$D$2:$G$99933,4,0)),AI14)</f>
        <v>4</v>
      </c>
      <c r="AB14" s="130">
        <f>IFERROR(IF(VLOOKUP(A14,ZSSD!$D:$H,5,0)="L29",AA14*G14,AA14*L14/100),AA14*L14/100)</f>
        <v>20</v>
      </c>
      <c r="AC14" s="130">
        <v>2</v>
      </c>
      <c r="AD14" s="132">
        <f t="shared" si="16"/>
        <v>16.966491525423731</v>
      </c>
      <c r="AE14" s="142">
        <f t="shared" si="17"/>
        <v>4</v>
      </c>
      <c r="AF14" s="142">
        <f t="shared" si="18"/>
        <v>3.3932983050847461</v>
      </c>
      <c r="AG14" s="133">
        <f>VLOOKUP(A14,ZSSD!D:D,1,0)</f>
        <v>1412234</v>
      </c>
      <c r="AH14" s="133" t="str">
        <f>VLOOKUP(B14,[2]GRADE!$A:$P,16,0)</f>
        <v>SILVER</v>
      </c>
      <c r="AI14" s="133">
        <f t="shared" si="19"/>
        <v>6.5</v>
      </c>
    </row>
    <row r="15" spans="1:35" x14ac:dyDescent="0.25">
      <c r="A15" s="129">
        <v>1414197</v>
      </c>
      <c r="B15" s="129">
        <f t="shared" si="0"/>
        <v>1414</v>
      </c>
      <c r="C15" s="129">
        <f t="shared" si="1"/>
        <v>197</v>
      </c>
      <c r="D15" s="129" t="str">
        <f>VLOOKUP(C15,Sheet1!$A$2:$K$369991,11,0)</f>
        <v>CAR</v>
      </c>
      <c r="E15" s="129" t="s">
        <v>90</v>
      </c>
      <c r="F15" s="129">
        <f>VLOOKUP(C15,'PACK MASTER'!$A$2:$I$512998,9,0)*1000</f>
        <v>20</v>
      </c>
      <c r="G15" s="129">
        <f>VLOOKUP(C15,'PACK MASTER'!$A$2:$G$512998,7,0)</f>
        <v>2</v>
      </c>
      <c r="H15" s="129">
        <f t="shared" si="2"/>
        <v>10</v>
      </c>
      <c r="I15" s="129">
        <f>VLOOKUP($A15,ZMRP!$C$2:$F$99995,4,0)</f>
        <v>574</v>
      </c>
      <c r="J15" s="130">
        <f t="shared" si="3"/>
        <v>287</v>
      </c>
      <c r="K15" s="130">
        <f>VLOOKUP($A15,ZLAM!$C$2:$F$99999,4,0)</f>
        <v>74.069999999999993</v>
      </c>
      <c r="L15" s="130">
        <f t="shared" si="4"/>
        <v>425.16179999999991</v>
      </c>
      <c r="M15" s="130">
        <f t="shared" si="5"/>
        <v>212.58089999999996</v>
      </c>
      <c r="N15" s="130">
        <f t="shared" si="6"/>
        <v>360.30661016949148</v>
      </c>
      <c r="O15" s="130">
        <f t="shared" si="7"/>
        <v>180.15330508474574</v>
      </c>
      <c r="P15" s="130">
        <f>IFERROR(ABS(VLOOKUP($A15,ZTRV!$D$2:$G$99407,4,0)),0)</f>
        <v>0</v>
      </c>
      <c r="Q15" s="130">
        <f>IFERROR(ABS(VLOOKUP($A15,ZTR1!$D$2:$G$99999,4,0)),0)</f>
        <v>0</v>
      </c>
      <c r="R15" s="130">
        <f>IFERROR(ABS(VLOOKUP($A15,ZTR2!$D$2:$G$99939,4,0)),0)</f>
        <v>0</v>
      </c>
      <c r="S15" s="130">
        <f t="shared" si="8"/>
        <v>0</v>
      </c>
      <c r="T15" s="130">
        <f t="shared" si="9"/>
        <v>360.30661016949148</v>
      </c>
      <c r="U15" s="130">
        <f t="shared" si="10"/>
        <v>425.16179999999991</v>
      </c>
      <c r="V15" s="130">
        <f t="shared" si="11"/>
        <v>212.58089999999996</v>
      </c>
      <c r="W15" s="131">
        <f t="shared" si="12"/>
        <v>4251.6179999999995</v>
      </c>
      <c r="X15" s="130">
        <f t="shared" si="13"/>
        <v>148.83820000000009</v>
      </c>
      <c r="Y15" s="130">
        <f t="shared" si="14"/>
        <v>1488.382000000001</v>
      </c>
      <c r="Z15" s="130">
        <f t="shared" si="15"/>
        <v>74.419100000000043</v>
      </c>
      <c r="AA15" s="129">
        <f>IFERROR(ABS(VLOOKUP(A15,ZSSD!$D$2:$G$99933,4,0)),AI15)</f>
        <v>4</v>
      </c>
      <c r="AB15" s="130">
        <f>IFERROR(IF(VLOOKUP(A15,ZSSD!$D:$H,5,0)="L29",AA15*G15,AA15*L15/100),AA15*L15/100)</f>
        <v>8</v>
      </c>
      <c r="AC15" s="130">
        <v>2</v>
      </c>
      <c r="AD15" s="132">
        <f t="shared" si="16"/>
        <v>7.0461322033898295</v>
      </c>
      <c r="AE15" s="142">
        <f t="shared" si="17"/>
        <v>4</v>
      </c>
      <c r="AF15" s="142">
        <f t="shared" si="18"/>
        <v>3.5230661016949147</v>
      </c>
      <c r="AG15" s="133">
        <f>VLOOKUP(A15,ZSSD!D:D,1,0)</f>
        <v>1414197</v>
      </c>
      <c r="AH15" s="133" t="str">
        <f>VLOOKUP(B15,[2]GRADE!$A:$P,16,0)</f>
        <v>SILVER</v>
      </c>
      <c r="AI15" s="133">
        <f t="shared" si="19"/>
        <v>6.5</v>
      </c>
    </row>
    <row r="16" spans="1:35" x14ac:dyDescent="0.25">
      <c r="A16" s="129">
        <v>1415164</v>
      </c>
      <c r="B16" s="129">
        <f t="shared" si="0"/>
        <v>1415</v>
      </c>
      <c r="C16" s="129">
        <f t="shared" si="1"/>
        <v>164</v>
      </c>
      <c r="D16" s="129" t="str">
        <f>VLOOKUP(C16,Sheet1!$A$2:$K$369991,11,0)</f>
        <v>CAR</v>
      </c>
      <c r="E16" s="129" t="s">
        <v>94</v>
      </c>
      <c r="F16" s="129">
        <f>VLOOKUP(C16,'PACK MASTER'!$A$2:$I$512998,9,0)*1000</f>
        <v>10.000000000000002</v>
      </c>
      <c r="G16" s="129">
        <f>VLOOKUP(C16,'PACK MASTER'!$A$2:$G$512998,7,0)</f>
        <v>0.25</v>
      </c>
      <c r="H16" s="129">
        <f t="shared" si="2"/>
        <v>40.000000000000007</v>
      </c>
      <c r="I16" s="129">
        <f>VLOOKUP($A16,ZMRP!$C$2:$F$99995,4,0)</f>
        <v>86</v>
      </c>
      <c r="J16" s="130">
        <f t="shared" si="3"/>
        <v>344</v>
      </c>
      <c r="K16" s="130">
        <f>VLOOKUP($A16,ZLAM!$C$2:$F$99999,4,0)</f>
        <v>74.290000000000006</v>
      </c>
      <c r="L16" s="130">
        <f t="shared" si="4"/>
        <v>63.889400000000002</v>
      </c>
      <c r="M16" s="130">
        <f t="shared" si="5"/>
        <v>255.55760000000001</v>
      </c>
      <c r="N16" s="130">
        <f t="shared" si="6"/>
        <v>54.143559322033902</v>
      </c>
      <c r="O16" s="130">
        <f t="shared" si="7"/>
        <v>216.57423728813561</v>
      </c>
      <c r="P16" s="130">
        <f>IFERROR(ABS(VLOOKUP($A16,ZTRV!$D$2:$G$99407,4,0)),0)</f>
        <v>0</v>
      </c>
      <c r="Q16" s="130">
        <f>IFERROR(ABS(VLOOKUP($A16,ZTR1!$D$2:$G$99999,4,0)),0)</f>
        <v>0</v>
      </c>
      <c r="R16" s="130">
        <f>IFERROR(ABS(VLOOKUP($A16,ZTR2!$D$2:$G$99939,4,0)),0)</f>
        <v>0</v>
      </c>
      <c r="S16" s="130">
        <f t="shared" si="8"/>
        <v>0</v>
      </c>
      <c r="T16" s="130">
        <f t="shared" si="9"/>
        <v>54.143559322033902</v>
      </c>
      <c r="U16" s="130">
        <f t="shared" si="10"/>
        <v>63.889400000000002</v>
      </c>
      <c r="V16" s="130">
        <f t="shared" si="11"/>
        <v>255.55760000000001</v>
      </c>
      <c r="W16" s="131">
        <f t="shared" si="12"/>
        <v>2555.5760000000005</v>
      </c>
      <c r="X16" s="130">
        <f t="shared" si="13"/>
        <v>22.110599999999998</v>
      </c>
      <c r="Y16" s="130">
        <f t="shared" si="14"/>
        <v>884.42400000000009</v>
      </c>
      <c r="Z16" s="130">
        <f t="shared" si="15"/>
        <v>88.442399999999992</v>
      </c>
      <c r="AA16" s="129">
        <f>IFERROR(ABS(VLOOKUP(A16,ZSSD!$D$2:$G$99933,4,0)),AI16)</f>
        <v>4</v>
      </c>
      <c r="AB16" s="130">
        <f>IFERROR(IF(VLOOKUP(A16,ZSSD!$D:$H,5,0)="L29",AA16*G16,AA16*L16/100),AA16*L16/100)</f>
        <v>1</v>
      </c>
      <c r="AC16" s="130">
        <v>2</v>
      </c>
      <c r="AD16" s="132">
        <f t="shared" si="16"/>
        <v>1.0628711864406781</v>
      </c>
      <c r="AE16" s="142">
        <f t="shared" si="17"/>
        <v>4</v>
      </c>
      <c r="AF16" s="142">
        <f t="shared" si="18"/>
        <v>4.2514847457627125</v>
      </c>
      <c r="AG16" s="133">
        <f>VLOOKUP(A16,ZSSD!D:D,1,0)</f>
        <v>1415164</v>
      </c>
      <c r="AH16" s="133" t="str">
        <f>VLOOKUP(B16,[2]GRADE!$A:$P,16,0)</f>
        <v>SILVER</v>
      </c>
      <c r="AI16" s="133">
        <f t="shared" si="19"/>
        <v>6.5</v>
      </c>
    </row>
    <row r="17" spans="1:35" x14ac:dyDescent="0.25">
      <c r="A17" s="129">
        <v>1415184</v>
      </c>
      <c r="B17" s="129">
        <f t="shared" si="0"/>
        <v>1415</v>
      </c>
      <c r="C17" s="129">
        <f t="shared" si="1"/>
        <v>184</v>
      </c>
      <c r="D17" s="129" t="str">
        <f>VLOOKUP(C17,Sheet1!$A$2:$K$369991,11,0)</f>
        <v>CAR</v>
      </c>
      <c r="E17" s="129" t="s">
        <v>96</v>
      </c>
      <c r="F17" s="129">
        <f>VLOOKUP(C17,'PACK MASTER'!$A$2:$I$512998,9,0)*1000</f>
        <v>20.000000000000014</v>
      </c>
      <c r="G17" s="129">
        <f>VLOOKUP(C17,'PACK MASTER'!$A$2:$G$512998,7,0)</f>
        <v>1</v>
      </c>
      <c r="H17" s="129">
        <f t="shared" si="2"/>
        <v>20.000000000000014</v>
      </c>
      <c r="I17" s="129">
        <f>VLOOKUP($A17,ZMRP!$C$2:$F$99995,4,0)</f>
        <v>318</v>
      </c>
      <c r="J17" s="130">
        <f t="shared" si="3"/>
        <v>318</v>
      </c>
      <c r="K17" s="130">
        <f>VLOOKUP($A17,ZLAM!$C$2:$F$99999,4,0)</f>
        <v>73.91</v>
      </c>
      <c r="L17" s="130">
        <f t="shared" si="4"/>
        <v>235.03379999999999</v>
      </c>
      <c r="M17" s="130">
        <f t="shared" si="5"/>
        <v>235.03379999999999</v>
      </c>
      <c r="N17" s="130">
        <f t="shared" si="6"/>
        <v>199.18118644067798</v>
      </c>
      <c r="O17" s="130">
        <f t="shared" si="7"/>
        <v>199.18118644067798</v>
      </c>
      <c r="P17" s="130">
        <f>IFERROR(ABS(VLOOKUP($A17,ZTRV!$D$2:$G$99407,4,0)),0)</f>
        <v>0</v>
      </c>
      <c r="Q17" s="130">
        <f>IFERROR(ABS(VLOOKUP($A17,ZTR1!$D$2:$G$99999,4,0)),0)</f>
        <v>0</v>
      </c>
      <c r="R17" s="130">
        <f>IFERROR(ABS(VLOOKUP($A17,ZTR2!$D$2:$G$99939,4,0)),0)</f>
        <v>0</v>
      </c>
      <c r="S17" s="130">
        <f t="shared" si="8"/>
        <v>0</v>
      </c>
      <c r="T17" s="130">
        <f t="shared" si="9"/>
        <v>199.18118644067798</v>
      </c>
      <c r="U17" s="130">
        <f t="shared" si="10"/>
        <v>235.03380000000001</v>
      </c>
      <c r="V17" s="130">
        <f t="shared" si="11"/>
        <v>235.03380000000001</v>
      </c>
      <c r="W17" s="131">
        <f t="shared" si="12"/>
        <v>4700.676000000004</v>
      </c>
      <c r="X17" s="130">
        <f t="shared" si="13"/>
        <v>82.966199999999986</v>
      </c>
      <c r="Y17" s="130">
        <f t="shared" si="14"/>
        <v>1659.324000000001</v>
      </c>
      <c r="Z17" s="130">
        <f t="shared" si="15"/>
        <v>82.966199999999986</v>
      </c>
      <c r="AA17" s="129">
        <f>IFERROR(ABS(VLOOKUP(A17,ZSSD!$D$2:$G$99933,4,0)),AI17)</f>
        <v>4</v>
      </c>
      <c r="AB17" s="130">
        <f>IFERROR(IF(VLOOKUP(A17,ZSSD!$D:$H,5,0)="L29",AA17*G17,AA17*L17/100),AA17*L17/100)</f>
        <v>4</v>
      </c>
      <c r="AC17" s="130">
        <v>2</v>
      </c>
      <c r="AD17" s="132">
        <f t="shared" si="16"/>
        <v>3.9036237288135593</v>
      </c>
      <c r="AE17" s="142">
        <f t="shared" si="17"/>
        <v>4</v>
      </c>
      <c r="AF17" s="142">
        <f t="shared" si="18"/>
        <v>3.9036237288135593</v>
      </c>
      <c r="AG17" s="133">
        <f>VLOOKUP(A17,ZSSD!D:D,1,0)</f>
        <v>1415184</v>
      </c>
      <c r="AH17" s="133" t="str">
        <f>VLOOKUP(B17,[2]GRADE!$A:$P,16,0)</f>
        <v>SILVER</v>
      </c>
      <c r="AI17" s="133">
        <f t="shared" si="19"/>
        <v>6.5</v>
      </c>
    </row>
    <row r="18" spans="1:35" x14ac:dyDescent="0.25">
      <c r="A18" s="129">
        <v>1415197</v>
      </c>
      <c r="B18" s="129">
        <f t="shared" si="0"/>
        <v>1415</v>
      </c>
      <c r="C18" s="129">
        <f t="shared" si="1"/>
        <v>197</v>
      </c>
      <c r="D18" s="129" t="str">
        <f>VLOOKUP(C18,Sheet1!$A$2:$K$369991,11,0)</f>
        <v>CAR</v>
      </c>
      <c r="E18" s="129" t="s">
        <v>98</v>
      </c>
      <c r="F18" s="129">
        <f>VLOOKUP(C18,'PACK MASTER'!$A$2:$I$512998,9,0)*1000</f>
        <v>20</v>
      </c>
      <c r="G18" s="129">
        <f>VLOOKUP(C18,'PACK MASTER'!$A$2:$G$512998,7,0)</f>
        <v>2</v>
      </c>
      <c r="H18" s="129">
        <f t="shared" si="2"/>
        <v>10</v>
      </c>
      <c r="I18" s="129">
        <f>VLOOKUP($A18,ZMRP!$C$2:$F$99995,4,0)</f>
        <v>626</v>
      </c>
      <c r="J18" s="130">
        <f t="shared" si="3"/>
        <v>313</v>
      </c>
      <c r="K18" s="130">
        <f>VLOOKUP($A18,ZLAM!$C$2:$F$99999,4,0)</f>
        <v>74.12</v>
      </c>
      <c r="L18" s="130">
        <f t="shared" si="4"/>
        <v>463.99120000000005</v>
      </c>
      <c r="M18" s="130">
        <f t="shared" si="5"/>
        <v>231.99560000000002</v>
      </c>
      <c r="N18" s="130">
        <f t="shared" si="6"/>
        <v>393.21288135593227</v>
      </c>
      <c r="O18" s="130">
        <f t="shared" si="7"/>
        <v>196.60644067796613</v>
      </c>
      <c r="P18" s="130">
        <f>IFERROR(ABS(VLOOKUP($A18,ZTRV!$D$2:$G$99407,4,0)),0)</f>
        <v>0</v>
      </c>
      <c r="Q18" s="130">
        <f>IFERROR(ABS(VLOOKUP($A18,ZTR1!$D$2:$G$99999,4,0)),0)</f>
        <v>0</v>
      </c>
      <c r="R18" s="130">
        <f>IFERROR(ABS(VLOOKUP($A18,ZTR2!$D$2:$G$99939,4,0)),0)</f>
        <v>0</v>
      </c>
      <c r="S18" s="130">
        <f t="shared" si="8"/>
        <v>0</v>
      </c>
      <c r="T18" s="130">
        <f t="shared" si="9"/>
        <v>393.21288135593227</v>
      </c>
      <c r="U18" s="130">
        <f t="shared" si="10"/>
        <v>463.99120000000005</v>
      </c>
      <c r="V18" s="130">
        <f t="shared" si="11"/>
        <v>231.99560000000002</v>
      </c>
      <c r="W18" s="131">
        <f t="shared" si="12"/>
        <v>4639.9120000000003</v>
      </c>
      <c r="X18" s="130">
        <f t="shared" si="13"/>
        <v>162.00879999999995</v>
      </c>
      <c r="Y18" s="130">
        <f t="shared" si="14"/>
        <v>1620.0879999999995</v>
      </c>
      <c r="Z18" s="130">
        <f t="shared" si="15"/>
        <v>81.004399999999976</v>
      </c>
      <c r="AA18" s="129">
        <f>IFERROR(ABS(VLOOKUP(A18,ZSSD!$D$2:$G$99933,4,0)),AI18)</f>
        <v>4</v>
      </c>
      <c r="AB18" s="130">
        <f>IFERROR(IF(VLOOKUP(A18,ZSSD!$D:$H,5,0)="L29",AA18*G18,AA18*L18/100),AA18*L18/100)</f>
        <v>8</v>
      </c>
      <c r="AC18" s="130">
        <v>2</v>
      </c>
      <c r="AD18" s="132">
        <f t="shared" si="16"/>
        <v>7.7042576271186451</v>
      </c>
      <c r="AE18" s="142">
        <f t="shared" si="17"/>
        <v>4</v>
      </c>
      <c r="AF18" s="142">
        <f t="shared" si="18"/>
        <v>3.8521288135593226</v>
      </c>
      <c r="AG18" s="133">
        <f>VLOOKUP(A18,ZSSD!D:D,1,0)</f>
        <v>1415197</v>
      </c>
      <c r="AH18" s="133" t="str">
        <f>VLOOKUP(B18,[2]GRADE!$A:$P,16,0)</f>
        <v>SILVER</v>
      </c>
      <c r="AI18" s="133">
        <f t="shared" si="19"/>
        <v>6.5</v>
      </c>
    </row>
    <row r="19" spans="1:35" x14ac:dyDescent="0.25">
      <c r="A19" s="129">
        <v>1415203</v>
      </c>
      <c r="B19" s="129">
        <f t="shared" si="0"/>
        <v>1415</v>
      </c>
      <c r="C19" s="129">
        <f t="shared" si="1"/>
        <v>203</v>
      </c>
      <c r="D19" s="129" t="str">
        <f>VLOOKUP(C19,Sheet1!$A$2:$K$369991,11,0)</f>
        <v>CAR</v>
      </c>
      <c r="E19" s="129" t="s">
        <v>100</v>
      </c>
      <c r="F19" s="129">
        <f>VLOOKUP(C19,'PACK MASTER'!$A$2:$I$512998,9,0)*1000</f>
        <v>12.000000000000005</v>
      </c>
      <c r="G19" s="129">
        <f>VLOOKUP(C19,'PACK MASTER'!$A$2:$G$512998,7,0)</f>
        <v>3</v>
      </c>
      <c r="H19" s="129">
        <f t="shared" si="2"/>
        <v>4.0000000000000018</v>
      </c>
      <c r="I19" s="129">
        <f>VLOOKUP($A19,ZMRP!$C$2:$F$99995,4,0)</f>
        <v>936</v>
      </c>
      <c r="J19" s="130">
        <f t="shared" si="3"/>
        <v>312</v>
      </c>
      <c r="K19" s="130">
        <f>VLOOKUP($A19,ZLAM!$C$2:$F$99999,4,0)</f>
        <v>73.94</v>
      </c>
      <c r="L19" s="130">
        <f t="shared" si="4"/>
        <v>692.07839999999999</v>
      </c>
      <c r="M19" s="130">
        <f t="shared" si="5"/>
        <v>230.69280000000001</v>
      </c>
      <c r="N19" s="130">
        <f t="shared" si="6"/>
        <v>586.50711864406787</v>
      </c>
      <c r="O19" s="130">
        <f t="shared" si="7"/>
        <v>195.50237288135597</v>
      </c>
      <c r="P19" s="130">
        <f>IFERROR(ABS(VLOOKUP($A19,ZTRV!$D$2:$G$99407,4,0)),0)</f>
        <v>0</v>
      </c>
      <c r="Q19" s="130">
        <f>IFERROR(ABS(VLOOKUP($A19,ZTR1!$D$2:$G$99999,4,0)),0)</f>
        <v>0</v>
      </c>
      <c r="R19" s="130">
        <f>IFERROR(ABS(VLOOKUP($A19,ZTR2!$D$2:$G$99939,4,0)),0)</f>
        <v>0</v>
      </c>
      <c r="S19" s="130">
        <f t="shared" si="8"/>
        <v>0</v>
      </c>
      <c r="T19" s="130">
        <f t="shared" si="9"/>
        <v>586.50711864406787</v>
      </c>
      <c r="U19" s="130">
        <f t="shared" si="10"/>
        <v>692.0784000000001</v>
      </c>
      <c r="V19" s="130">
        <f t="shared" si="11"/>
        <v>230.69280000000003</v>
      </c>
      <c r="W19" s="131">
        <f t="shared" si="12"/>
        <v>2768.3136000000018</v>
      </c>
      <c r="X19" s="130">
        <f t="shared" si="13"/>
        <v>243.9215999999999</v>
      </c>
      <c r="Y19" s="130">
        <f t="shared" si="14"/>
        <v>975.68640000000005</v>
      </c>
      <c r="Z19" s="130">
        <f t="shared" si="15"/>
        <v>81.307199999999966</v>
      </c>
      <c r="AA19" s="129">
        <f>IFERROR(ABS(VLOOKUP(A19,ZSSD!$D$2:$G$99933,4,0)),AI19)</f>
        <v>4</v>
      </c>
      <c r="AB19" s="130">
        <f>IFERROR(IF(VLOOKUP(A19,ZSSD!$D:$H,5,0)="L29",AA19*G19,AA19*L19/100),AA19*L19/100)</f>
        <v>12</v>
      </c>
      <c r="AC19" s="130">
        <v>2</v>
      </c>
      <c r="AD19" s="132">
        <f t="shared" si="16"/>
        <v>11.490142372881358</v>
      </c>
      <c r="AE19" s="142">
        <f t="shared" si="17"/>
        <v>4</v>
      </c>
      <c r="AF19" s="142">
        <f t="shared" si="18"/>
        <v>3.8300474576271193</v>
      </c>
      <c r="AG19" s="133">
        <f>VLOOKUP(A19,ZSSD!D:D,1,0)</f>
        <v>1415203</v>
      </c>
      <c r="AH19" s="133" t="str">
        <f>VLOOKUP(B19,[2]GRADE!$A:$P,16,0)</f>
        <v>SILVER</v>
      </c>
      <c r="AI19" s="133">
        <f t="shared" si="19"/>
        <v>6.5</v>
      </c>
    </row>
    <row r="20" spans="1:35" x14ac:dyDescent="0.25">
      <c r="A20" s="129">
        <v>1415244</v>
      </c>
      <c r="B20" s="129">
        <f t="shared" si="0"/>
        <v>1415</v>
      </c>
      <c r="C20" s="129">
        <f t="shared" si="1"/>
        <v>244</v>
      </c>
      <c r="D20" s="129" t="str">
        <f>VLOOKUP(C20,Sheet1!$A$2:$K$369991,11,0)</f>
        <v>CAR</v>
      </c>
      <c r="E20" s="129" t="s">
        <v>102</v>
      </c>
      <c r="F20" s="129">
        <f>VLOOKUP(C20,'PACK MASTER'!$A$2:$I$512998,9,0)*1000</f>
        <v>24</v>
      </c>
      <c r="G20" s="129">
        <f>VLOOKUP(C20,'PACK MASTER'!$A$2:$G$512998,7,0)</f>
        <v>6</v>
      </c>
      <c r="H20" s="129">
        <f t="shared" si="2"/>
        <v>4</v>
      </c>
      <c r="I20" s="129">
        <f>VLOOKUP($A20,ZMRP!$C$2:$F$99995,4,0)</f>
        <v>1860</v>
      </c>
      <c r="J20" s="130">
        <f t="shared" si="3"/>
        <v>310</v>
      </c>
      <c r="K20" s="130">
        <f>VLOOKUP($A20,ZLAM!$C$2:$F$99999,4,0)</f>
        <v>74.08</v>
      </c>
      <c r="L20" s="130">
        <f t="shared" si="4"/>
        <v>1377.8879999999999</v>
      </c>
      <c r="M20" s="130">
        <f t="shared" si="5"/>
        <v>229.648</v>
      </c>
      <c r="N20" s="130">
        <f t="shared" si="6"/>
        <v>1167.7016949152542</v>
      </c>
      <c r="O20" s="130">
        <f t="shared" si="7"/>
        <v>194.61694915254236</v>
      </c>
      <c r="P20" s="130">
        <f>IFERROR(ABS(VLOOKUP($A20,ZTRV!$D$2:$G$99407,4,0)),0)</f>
        <v>0</v>
      </c>
      <c r="Q20" s="130">
        <f>IFERROR(ABS(VLOOKUP($A20,ZTR1!$D$2:$G$99999,4,0)),0)</f>
        <v>0</v>
      </c>
      <c r="R20" s="130">
        <f>IFERROR(ABS(VLOOKUP($A20,ZTR2!$D$2:$G$99939,4,0)),0)</f>
        <v>0</v>
      </c>
      <c r="S20" s="130">
        <f t="shared" si="8"/>
        <v>0</v>
      </c>
      <c r="T20" s="130">
        <f t="shared" si="9"/>
        <v>1167.7016949152542</v>
      </c>
      <c r="U20" s="130">
        <f t="shared" si="10"/>
        <v>1377.8879999999999</v>
      </c>
      <c r="V20" s="130">
        <f t="shared" si="11"/>
        <v>229.648</v>
      </c>
      <c r="W20" s="131">
        <f t="shared" si="12"/>
        <v>5511.5519999999997</v>
      </c>
      <c r="X20" s="130">
        <f t="shared" si="13"/>
        <v>482.11200000000008</v>
      </c>
      <c r="Y20" s="130">
        <f t="shared" si="14"/>
        <v>1928.4480000000003</v>
      </c>
      <c r="Z20" s="130">
        <f t="shared" si="15"/>
        <v>80.352000000000004</v>
      </c>
      <c r="AA20" s="129">
        <f>IFERROR(ABS(VLOOKUP(A20,ZSSD!$D$2:$G$99933,4,0)),AI20)</f>
        <v>4</v>
      </c>
      <c r="AB20" s="130">
        <f>IFERROR(IF(VLOOKUP(A20,ZSSD!$D:$H,5,0)="L29",AA20*G20,AA20*L20/100),AA20*L20/100)</f>
        <v>24</v>
      </c>
      <c r="AC20" s="130">
        <v>2</v>
      </c>
      <c r="AD20" s="132">
        <f t="shared" si="16"/>
        <v>22.874033898305083</v>
      </c>
      <c r="AE20" s="142">
        <f t="shared" si="17"/>
        <v>4</v>
      </c>
      <c r="AF20" s="142">
        <f t="shared" si="18"/>
        <v>3.812338983050847</v>
      </c>
      <c r="AG20" s="133">
        <f>VLOOKUP(A20,ZSSD!D:D,1,0)</f>
        <v>1415244</v>
      </c>
      <c r="AH20" s="133" t="str">
        <f>VLOOKUP(B20,[2]GRADE!$A:$P,16,0)</f>
        <v>SILVER</v>
      </c>
      <c r="AI20" s="133">
        <f t="shared" si="19"/>
        <v>6.5</v>
      </c>
    </row>
    <row r="21" spans="1:35" x14ac:dyDescent="0.25">
      <c r="A21" s="129">
        <v>1415290</v>
      </c>
      <c r="B21" s="129">
        <f t="shared" si="0"/>
        <v>1415</v>
      </c>
      <c r="C21" s="129">
        <f t="shared" si="1"/>
        <v>290</v>
      </c>
      <c r="D21" s="129" t="str">
        <f>VLOOKUP(C21,Sheet1!$A$2:$K$369991,11,0)</f>
        <v>CAR</v>
      </c>
      <c r="E21" s="129" t="s">
        <v>104</v>
      </c>
      <c r="F21" s="129">
        <f>VLOOKUP(C21,'PACK MASTER'!$A$2:$I$512998,9,0)*1000</f>
        <v>15</v>
      </c>
      <c r="G21" s="129">
        <f>VLOOKUP(C21,'PACK MASTER'!$A$2:$G$512998,7,0)</f>
        <v>7.5</v>
      </c>
      <c r="H21" s="129">
        <f t="shared" si="2"/>
        <v>2</v>
      </c>
      <c r="I21" s="129">
        <f>VLOOKUP($A21,ZMRP!$C$2:$F$99995,4,0)</f>
        <v>2310</v>
      </c>
      <c r="J21" s="130">
        <f t="shared" si="3"/>
        <v>308</v>
      </c>
      <c r="K21" s="130">
        <f>VLOOKUP($A21,ZLAM!$C$2:$F$99999,4,0)</f>
        <v>73.98</v>
      </c>
      <c r="L21" s="130">
        <f t="shared" si="4"/>
        <v>1708.9380000000001</v>
      </c>
      <c r="M21" s="130">
        <f t="shared" si="5"/>
        <v>227.85840000000002</v>
      </c>
      <c r="N21" s="130">
        <f t="shared" si="6"/>
        <v>1448.2525423728814</v>
      </c>
      <c r="O21" s="130">
        <f t="shared" si="7"/>
        <v>193.10033898305085</v>
      </c>
      <c r="P21" s="130">
        <f>IFERROR(ABS(VLOOKUP($A21,ZTRV!$D$2:$G$99407,4,0)),0)</f>
        <v>0</v>
      </c>
      <c r="Q21" s="130">
        <f>IFERROR(ABS(VLOOKUP($A21,ZTR1!$D$2:$G$99999,4,0)),0)</f>
        <v>0</v>
      </c>
      <c r="R21" s="130">
        <f>IFERROR(ABS(VLOOKUP($A21,ZTR2!$D$2:$G$99939,4,0)),0)</f>
        <v>0</v>
      </c>
      <c r="S21" s="130">
        <f t="shared" si="8"/>
        <v>0</v>
      </c>
      <c r="T21" s="130">
        <f t="shared" si="9"/>
        <v>1448.2525423728814</v>
      </c>
      <c r="U21" s="130">
        <f t="shared" si="10"/>
        <v>1708.9379999999999</v>
      </c>
      <c r="V21" s="130">
        <f t="shared" si="11"/>
        <v>227.85839999999999</v>
      </c>
      <c r="W21" s="131">
        <f t="shared" si="12"/>
        <v>3417.8759999999997</v>
      </c>
      <c r="X21" s="130">
        <f t="shared" si="13"/>
        <v>601.06200000000013</v>
      </c>
      <c r="Y21" s="130">
        <f t="shared" si="14"/>
        <v>1202.1240000000003</v>
      </c>
      <c r="Z21" s="130">
        <f t="shared" si="15"/>
        <v>80.141600000000011</v>
      </c>
      <c r="AA21" s="129">
        <f>IFERROR(ABS(VLOOKUP(A21,ZSSD!$D$2:$G$99933,4,0)),AI21)</f>
        <v>4</v>
      </c>
      <c r="AB21" s="130">
        <f>IFERROR(IF(VLOOKUP(A21,ZSSD!$D:$H,5,0)="L29",AA21*G21,AA21*L21/100),AA21*L21/100)</f>
        <v>30</v>
      </c>
      <c r="AC21" s="130">
        <v>2</v>
      </c>
      <c r="AD21" s="132">
        <f t="shared" si="16"/>
        <v>28.365050847457628</v>
      </c>
      <c r="AE21" s="142">
        <f t="shared" si="17"/>
        <v>4</v>
      </c>
      <c r="AF21" s="142">
        <f t="shared" si="18"/>
        <v>3.7820067796610171</v>
      </c>
      <c r="AG21" s="133">
        <f>VLOOKUP(A21,ZSSD!D:D,1,0)</f>
        <v>1415290</v>
      </c>
      <c r="AH21" s="133" t="str">
        <f>VLOOKUP(B21,[2]GRADE!$A:$P,16,0)</f>
        <v>SILVER</v>
      </c>
      <c r="AI21" s="133">
        <f t="shared" si="19"/>
        <v>6.5</v>
      </c>
    </row>
    <row r="22" spans="1:35" x14ac:dyDescent="0.25">
      <c r="A22" s="129">
        <v>1415292</v>
      </c>
      <c r="B22" s="129">
        <f t="shared" si="0"/>
        <v>1415</v>
      </c>
      <c r="C22" s="129">
        <f t="shared" si="1"/>
        <v>292</v>
      </c>
      <c r="D22" s="129" t="str">
        <f>VLOOKUP(C22,Sheet1!$A$2:$K$369991,11,0)</f>
        <v>CAR</v>
      </c>
      <c r="E22" s="129" t="s">
        <v>106</v>
      </c>
      <c r="F22" s="129">
        <f>VLOOKUP(C22,'PACK MASTER'!$A$2:$I$512998,9,0)*1000</f>
        <v>14</v>
      </c>
      <c r="G22" s="129">
        <f>VLOOKUP(C22,'PACK MASTER'!$A$2:$G$512998,7,0)</f>
        <v>7</v>
      </c>
      <c r="H22" s="129">
        <f t="shared" si="2"/>
        <v>2</v>
      </c>
      <c r="I22" s="129">
        <f>VLOOKUP($A22,ZMRP!$C$2:$F$99995,4,0)</f>
        <v>2156</v>
      </c>
      <c r="J22" s="130">
        <f t="shared" si="3"/>
        <v>308</v>
      </c>
      <c r="K22" s="130">
        <f>VLOOKUP($A22,ZLAM!$C$2:$F$99999,4,0)</f>
        <v>74.03</v>
      </c>
      <c r="L22" s="130">
        <f t="shared" si="4"/>
        <v>1596.0868</v>
      </c>
      <c r="M22" s="130">
        <f t="shared" si="5"/>
        <v>228.01240000000001</v>
      </c>
      <c r="N22" s="130">
        <f t="shared" si="6"/>
        <v>1352.61593220339</v>
      </c>
      <c r="O22" s="130">
        <f t="shared" si="7"/>
        <v>193.23084745762714</v>
      </c>
      <c r="P22" s="130">
        <f>IFERROR(ABS(VLOOKUP($A22,ZTRV!$D$2:$G$99407,4,0)),0)</f>
        <v>0</v>
      </c>
      <c r="Q22" s="130">
        <f>IFERROR(ABS(VLOOKUP($A22,ZTR1!$D$2:$G$99999,4,0)),0)</f>
        <v>0</v>
      </c>
      <c r="R22" s="130">
        <f>IFERROR(ABS(VLOOKUP($A22,ZTR2!$D$2:$G$99939,4,0)),0)</f>
        <v>0</v>
      </c>
      <c r="S22" s="130">
        <f t="shared" si="8"/>
        <v>0</v>
      </c>
      <c r="T22" s="130">
        <f t="shared" si="9"/>
        <v>1352.61593220339</v>
      </c>
      <c r="U22" s="130">
        <f t="shared" si="10"/>
        <v>1596.0868</v>
      </c>
      <c r="V22" s="130">
        <f t="shared" si="11"/>
        <v>228.01240000000001</v>
      </c>
      <c r="W22" s="131">
        <f t="shared" si="12"/>
        <v>3192.1736000000001</v>
      </c>
      <c r="X22" s="130">
        <f t="shared" si="13"/>
        <v>559.91319999999996</v>
      </c>
      <c r="Y22" s="130">
        <f t="shared" si="14"/>
        <v>1119.8263999999999</v>
      </c>
      <c r="Z22" s="130">
        <f t="shared" si="15"/>
        <v>79.987599999999986</v>
      </c>
      <c r="AA22" s="129">
        <f>IFERROR(ABS(VLOOKUP(A22,ZSSD!$D$2:$G$99933,4,0)),AI22)</f>
        <v>4</v>
      </c>
      <c r="AB22" s="130">
        <f>IFERROR(IF(VLOOKUP(A22,ZSSD!$D:$H,5,0)="L29",AA22*G22,AA22*L22/100),AA22*L22/100)</f>
        <v>28</v>
      </c>
      <c r="AC22" s="130">
        <v>2</v>
      </c>
      <c r="AD22" s="132">
        <f t="shared" si="16"/>
        <v>26.492318644067801</v>
      </c>
      <c r="AE22" s="142">
        <f t="shared" si="17"/>
        <v>4</v>
      </c>
      <c r="AF22" s="142">
        <f t="shared" si="18"/>
        <v>3.784616949152543</v>
      </c>
      <c r="AG22" s="133">
        <f>VLOOKUP(A22,ZSSD!D:D,1,0)</f>
        <v>1415292</v>
      </c>
      <c r="AH22" s="133" t="str">
        <f>VLOOKUP(B22,[2]GRADE!$A:$P,16,0)</f>
        <v>SILVER</v>
      </c>
      <c r="AI22" s="133">
        <f t="shared" si="19"/>
        <v>6.5</v>
      </c>
    </row>
    <row r="23" spans="1:35" x14ac:dyDescent="0.25">
      <c r="A23" s="129">
        <v>2485254</v>
      </c>
      <c r="B23" s="129">
        <f t="shared" si="0"/>
        <v>2485</v>
      </c>
      <c r="C23" s="129">
        <f t="shared" si="1"/>
        <v>254</v>
      </c>
      <c r="D23" s="129" t="str">
        <f>VLOOKUP(C23,Sheet1!$A$2:$K$369991,11,0)</f>
        <v>BUC</v>
      </c>
      <c r="E23" s="129" t="s">
        <v>125</v>
      </c>
      <c r="F23" s="129">
        <f>VLOOKUP(C23,'PACK MASTER'!$A$2:$I$512998,9,0)*1000</f>
        <v>17.999999999999996</v>
      </c>
      <c r="G23" s="129">
        <f>VLOOKUP(C23,'PACK MASTER'!$A$2:$G$512998,7,0)</f>
        <v>18</v>
      </c>
      <c r="H23" s="129">
        <f t="shared" si="2"/>
        <v>0.99999999999999978</v>
      </c>
      <c r="I23" s="129">
        <f>VLOOKUP($A23,ZMRP!$C$2:$F$99995,4,0)</f>
        <v>7965</v>
      </c>
      <c r="J23" s="130">
        <f t="shared" si="3"/>
        <v>442.5</v>
      </c>
      <c r="K23" s="130">
        <f>VLOOKUP($A23,ZLAM!$C$2:$F$99999,4,0)</f>
        <v>89.26</v>
      </c>
      <c r="L23" s="130">
        <f t="shared" si="4"/>
        <v>7109.5590000000002</v>
      </c>
      <c r="M23" s="130">
        <f t="shared" si="5"/>
        <v>394.97550000000001</v>
      </c>
      <c r="N23" s="130">
        <f t="shared" si="6"/>
        <v>6025.05</v>
      </c>
      <c r="O23" s="130">
        <f t="shared" si="7"/>
        <v>334.72500000000002</v>
      </c>
      <c r="P23" s="130">
        <f>IFERROR(ABS(VLOOKUP($A23,ZTRV!$D$2:$G$99407,4,0)),0)</f>
        <v>0</v>
      </c>
      <c r="Q23" s="130">
        <f>IFERROR(ABS(VLOOKUP($A23,ZTR1!$D$2:$G$99999,4,0)),0)</f>
        <v>0</v>
      </c>
      <c r="R23" s="130">
        <f>IFERROR(ABS(VLOOKUP($A23,ZTR2!$D$2:$G$99939,4,0)),0)</f>
        <v>0</v>
      </c>
      <c r="S23" s="130">
        <f t="shared" si="8"/>
        <v>0</v>
      </c>
      <c r="T23" s="130">
        <f t="shared" si="9"/>
        <v>6025.05</v>
      </c>
      <c r="U23" s="130">
        <f t="shared" si="10"/>
        <v>7109.5590000000002</v>
      </c>
      <c r="V23" s="130">
        <f t="shared" si="11"/>
        <v>394.97550000000001</v>
      </c>
      <c r="W23" s="131">
        <f t="shared" si="12"/>
        <v>7109.5589999999984</v>
      </c>
      <c r="X23" s="130">
        <f t="shared" si="13"/>
        <v>855.4409999999998</v>
      </c>
      <c r="Y23" s="130">
        <f t="shared" si="14"/>
        <v>855.44099999999958</v>
      </c>
      <c r="Z23" s="130">
        <f t="shared" si="15"/>
        <v>47.524499999999989</v>
      </c>
      <c r="AA23" s="129">
        <f>IFERROR(ABS(VLOOKUP(A23,ZSSD!$D$2:$G$99933,4,0)),AI23)</f>
        <v>4</v>
      </c>
      <c r="AB23" s="130">
        <f>IFERROR(IF(VLOOKUP(A23,ZSSD!$D:$H,5,0)="L29",AA23*G23,AA23*L23/100),AA23*L23/100)</f>
        <v>72</v>
      </c>
      <c r="AC23" s="130">
        <v>2</v>
      </c>
      <c r="AD23" s="132">
        <f t="shared" si="16"/>
        <v>119.06100000000001</v>
      </c>
      <c r="AE23" s="142">
        <f t="shared" si="17"/>
        <v>4</v>
      </c>
      <c r="AF23" s="142">
        <f t="shared" si="18"/>
        <v>6.6145000000000005</v>
      </c>
      <c r="AG23" s="133">
        <f>VLOOKUP(A23,ZSSD!D:D,1,0)</f>
        <v>2485254</v>
      </c>
      <c r="AH23" s="133" t="str">
        <f>VLOOKUP(B23,[2]GRADE!$A:$P,16,0)</f>
        <v>SILVER</v>
      </c>
      <c r="AI23" s="133">
        <f t="shared" si="19"/>
        <v>6.5</v>
      </c>
    </row>
    <row r="24" spans="1:35" x14ac:dyDescent="0.25">
      <c r="A24" s="129">
        <v>2486089</v>
      </c>
      <c r="B24" s="129">
        <f t="shared" si="0"/>
        <v>2486</v>
      </c>
      <c r="C24" s="129">
        <f t="shared" si="1"/>
        <v>89</v>
      </c>
      <c r="D24" s="129" t="str">
        <f>VLOOKUP(C24,Sheet1!$A$2:$K$369991,11,0)</f>
        <v>CAR</v>
      </c>
      <c r="E24" s="129" t="s">
        <v>127</v>
      </c>
      <c r="F24" s="129">
        <f>VLOOKUP(C24,'PACK MASTER'!$A$2:$I$512998,9,0)*1000</f>
        <v>21.6</v>
      </c>
      <c r="G24" s="129">
        <f>VLOOKUP(C24,'PACK MASTER'!$A$2:$G$512998,7,0)</f>
        <v>1.8</v>
      </c>
      <c r="H24" s="129">
        <f t="shared" si="2"/>
        <v>12</v>
      </c>
      <c r="I24" s="129">
        <f>VLOOKUP($A24,ZMRP!$C$2:$F$99995,4,0)</f>
        <v>871</v>
      </c>
      <c r="J24" s="130">
        <f t="shared" si="3"/>
        <v>483.88888888888886</v>
      </c>
      <c r="K24" s="130">
        <f>VLOOKUP($A24,ZLAM!$C$2:$F$99999,4,0)</f>
        <v>74.06</v>
      </c>
      <c r="L24" s="130">
        <f t="shared" si="4"/>
        <v>645.06259999999997</v>
      </c>
      <c r="M24" s="130">
        <f t="shared" si="5"/>
        <v>358.36811111111109</v>
      </c>
      <c r="N24" s="130">
        <f t="shared" si="6"/>
        <v>546.66322033898302</v>
      </c>
      <c r="O24" s="130">
        <f t="shared" si="7"/>
        <v>303.70178907721277</v>
      </c>
      <c r="P24" s="130">
        <f>IFERROR(ABS(VLOOKUP($A24,ZTRV!$D$2:$G$99407,4,0)),0)</f>
        <v>0</v>
      </c>
      <c r="Q24" s="130">
        <f>IFERROR(ABS(VLOOKUP($A24,ZTR1!$D$2:$G$99999,4,0)),0)</f>
        <v>0</v>
      </c>
      <c r="R24" s="130">
        <f>IFERROR(ABS(VLOOKUP($A24,ZTR2!$D$2:$G$99939,4,0)),0)</f>
        <v>0</v>
      </c>
      <c r="S24" s="130">
        <f t="shared" si="8"/>
        <v>0</v>
      </c>
      <c r="T24" s="130">
        <f t="shared" si="9"/>
        <v>546.66322033898302</v>
      </c>
      <c r="U24" s="130">
        <f t="shared" si="10"/>
        <v>645.06259999999997</v>
      </c>
      <c r="V24" s="130">
        <f t="shared" si="11"/>
        <v>358.36811111111109</v>
      </c>
      <c r="W24" s="131">
        <f t="shared" si="12"/>
        <v>7740.7511999999997</v>
      </c>
      <c r="X24" s="130">
        <f t="shared" si="13"/>
        <v>225.93740000000003</v>
      </c>
      <c r="Y24" s="130">
        <f t="shared" si="14"/>
        <v>2711.2488000000003</v>
      </c>
      <c r="Z24" s="130">
        <f t="shared" si="15"/>
        <v>125.52077777777777</v>
      </c>
      <c r="AA24" s="129">
        <f>IFERROR(ABS(VLOOKUP(A24,ZSSD!$D$2:$G$99933,4,0)),AI24)</f>
        <v>4</v>
      </c>
      <c r="AB24" s="130">
        <f>IFERROR(IF(VLOOKUP(A24,ZSSD!$D:$H,5,0)="L29",AA24*G24,AA24*L24/100),AA24*L24/100)</f>
        <v>7.2</v>
      </c>
      <c r="AC24" s="130">
        <v>2</v>
      </c>
      <c r="AD24" s="132">
        <f t="shared" si="16"/>
        <v>10.78926440677966</v>
      </c>
      <c r="AE24" s="142">
        <f t="shared" si="17"/>
        <v>4</v>
      </c>
      <c r="AF24" s="142">
        <f t="shared" si="18"/>
        <v>5.9940357815442553</v>
      </c>
      <c r="AG24" s="133">
        <f>VLOOKUP(A24,ZSSD!D:D,1,0)</f>
        <v>2486089</v>
      </c>
      <c r="AH24" s="133" t="str">
        <f>VLOOKUP(B24,[2]GRADE!$A:$P,16,0)</f>
        <v>SILVER</v>
      </c>
      <c r="AI24" s="133">
        <f t="shared" si="19"/>
        <v>6.5</v>
      </c>
    </row>
    <row r="25" spans="1:35" x14ac:dyDescent="0.25">
      <c r="A25" s="129">
        <v>2486164</v>
      </c>
      <c r="B25" s="129">
        <f t="shared" si="0"/>
        <v>2486</v>
      </c>
      <c r="C25" s="129">
        <f t="shared" si="1"/>
        <v>164</v>
      </c>
      <c r="D25" s="129" t="str">
        <f>VLOOKUP(C25,Sheet1!$A$2:$K$369991,11,0)</f>
        <v>CAR</v>
      </c>
      <c r="E25" s="129" t="s">
        <v>129</v>
      </c>
      <c r="F25" s="129">
        <f>VLOOKUP(C25,'PACK MASTER'!$A$2:$I$512998,9,0)*1000</f>
        <v>10.000000000000002</v>
      </c>
      <c r="G25" s="129">
        <f>VLOOKUP(C25,'PACK MASTER'!$A$2:$G$512998,7,0)</f>
        <v>0.25</v>
      </c>
      <c r="H25" s="129">
        <f t="shared" si="2"/>
        <v>40.000000000000007</v>
      </c>
      <c r="I25" s="129">
        <f>VLOOKUP($A25,ZMRP!$C$2:$F$99995,4,0)</f>
        <v>128</v>
      </c>
      <c r="J25" s="130">
        <f t="shared" si="3"/>
        <v>512</v>
      </c>
      <c r="K25" s="130">
        <f>VLOOKUP($A25,ZLAM!$C$2:$F$99999,4,0)</f>
        <v>74.099999999999994</v>
      </c>
      <c r="L25" s="130">
        <f t="shared" si="4"/>
        <v>94.847999999999999</v>
      </c>
      <c r="M25" s="130">
        <f t="shared" si="5"/>
        <v>379.392</v>
      </c>
      <c r="N25" s="130">
        <f t="shared" si="6"/>
        <v>80.379661016949157</v>
      </c>
      <c r="O25" s="130">
        <f t="shared" si="7"/>
        <v>321.51864406779663</v>
      </c>
      <c r="P25" s="130">
        <f>IFERROR(ABS(VLOOKUP($A25,ZTRV!$D$2:$G$99407,4,0)),0)</f>
        <v>0</v>
      </c>
      <c r="Q25" s="130">
        <f>IFERROR(ABS(VLOOKUP($A25,ZTR1!$D$2:$G$99999,4,0)),0)</f>
        <v>0</v>
      </c>
      <c r="R25" s="130">
        <f>IFERROR(ABS(VLOOKUP($A25,ZTR2!$D$2:$G$99939,4,0)),0)</f>
        <v>0</v>
      </c>
      <c r="S25" s="130">
        <f t="shared" si="8"/>
        <v>0</v>
      </c>
      <c r="T25" s="130">
        <f t="shared" si="9"/>
        <v>80.379661016949157</v>
      </c>
      <c r="U25" s="130">
        <f t="shared" si="10"/>
        <v>94.847999999999999</v>
      </c>
      <c r="V25" s="130">
        <f t="shared" si="11"/>
        <v>379.392</v>
      </c>
      <c r="W25" s="131">
        <f t="shared" si="12"/>
        <v>3793.9200000000005</v>
      </c>
      <c r="X25" s="130">
        <f t="shared" si="13"/>
        <v>33.152000000000001</v>
      </c>
      <c r="Y25" s="130">
        <f t="shared" si="14"/>
        <v>1326.0800000000004</v>
      </c>
      <c r="Z25" s="130">
        <f t="shared" si="15"/>
        <v>132.608</v>
      </c>
      <c r="AA25" s="129">
        <f>IFERROR(ABS(VLOOKUP(A25,ZSSD!$D$2:$G$99933,4,0)),AI25)</f>
        <v>4</v>
      </c>
      <c r="AB25" s="130">
        <f>IFERROR(IF(VLOOKUP(A25,ZSSD!$D:$H,5,0)="L29",AA25*G25,AA25*L25/100),AA25*L25/100)</f>
        <v>1</v>
      </c>
      <c r="AC25" s="130">
        <v>2</v>
      </c>
      <c r="AD25" s="132">
        <f t="shared" si="16"/>
        <v>1.5875932203389831</v>
      </c>
      <c r="AE25" s="142">
        <f t="shared" si="17"/>
        <v>4</v>
      </c>
      <c r="AF25" s="142">
        <f t="shared" si="18"/>
        <v>6.3503728813559324</v>
      </c>
      <c r="AG25" s="133">
        <f>VLOOKUP(A25,ZSSD!D:D,1,0)</f>
        <v>2486164</v>
      </c>
      <c r="AH25" s="133" t="str">
        <f>VLOOKUP(B25,[2]GRADE!$A:$P,16,0)</f>
        <v>SILVER</v>
      </c>
      <c r="AI25" s="133">
        <f t="shared" si="19"/>
        <v>6.5</v>
      </c>
    </row>
    <row r="26" spans="1:35" x14ac:dyDescent="0.25">
      <c r="A26" s="129">
        <v>2486184</v>
      </c>
      <c r="B26" s="129">
        <f t="shared" si="0"/>
        <v>2486</v>
      </c>
      <c r="C26" s="129">
        <f t="shared" si="1"/>
        <v>184</v>
      </c>
      <c r="D26" s="129" t="str">
        <f>VLOOKUP(C26,Sheet1!$A$2:$K$369991,11,0)</f>
        <v>CAR</v>
      </c>
      <c r="E26" s="129" t="s">
        <v>131</v>
      </c>
      <c r="F26" s="129">
        <f>VLOOKUP(C26,'PACK MASTER'!$A$2:$I$512998,9,0)*1000</f>
        <v>20.000000000000014</v>
      </c>
      <c r="G26" s="129">
        <f>VLOOKUP(C26,'PACK MASTER'!$A$2:$G$512998,7,0)</f>
        <v>1</v>
      </c>
      <c r="H26" s="129">
        <f t="shared" si="2"/>
        <v>20.000000000000014</v>
      </c>
      <c r="I26" s="129">
        <f>VLOOKUP($A26,ZMRP!$C$2:$F$99995,4,0)</f>
        <v>487</v>
      </c>
      <c r="J26" s="130">
        <f t="shared" si="3"/>
        <v>487</v>
      </c>
      <c r="K26" s="130">
        <f>VLOOKUP($A26,ZLAM!$C$2:$F$99999,4,0)</f>
        <v>73.95</v>
      </c>
      <c r="L26" s="130">
        <f t="shared" si="4"/>
        <v>360.13650000000001</v>
      </c>
      <c r="M26" s="130">
        <f t="shared" si="5"/>
        <v>360.13650000000001</v>
      </c>
      <c r="N26" s="130">
        <f t="shared" si="6"/>
        <v>305.20042372881358</v>
      </c>
      <c r="O26" s="130">
        <f t="shared" si="7"/>
        <v>305.20042372881358</v>
      </c>
      <c r="P26" s="130">
        <f>IFERROR(ABS(VLOOKUP($A26,ZTRV!$D$2:$G$99407,4,0)),0)</f>
        <v>0</v>
      </c>
      <c r="Q26" s="130">
        <f>IFERROR(ABS(VLOOKUP($A26,ZTR1!$D$2:$G$99999,4,0)),0)</f>
        <v>0</v>
      </c>
      <c r="R26" s="130">
        <f>IFERROR(ABS(VLOOKUP($A26,ZTR2!$D$2:$G$99939,4,0)),0)</f>
        <v>0</v>
      </c>
      <c r="S26" s="130">
        <f t="shared" si="8"/>
        <v>0</v>
      </c>
      <c r="T26" s="130">
        <f t="shared" si="9"/>
        <v>305.20042372881358</v>
      </c>
      <c r="U26" s="130">
        <f t="shared" si="10"/>
        <v>360.13650000000001</v>
      </c>
      <c r="V26" s="130">
        <f t="shared" si="11"/>
        <v>360.13650000000001</v>
      </c>
      <c r="W26" s="131">
        <f t="shared" si="12"/>
        <v>7202.730000000005</v>
      </c>
      <c r="X26" s="130">
        <f t="shared" si="13"/>
        <v>126.86349999999999</v>
      </c>
      <c r="Y26" s="130">
        <f t="shared" si="14"/>
        <v>2537.2700000000013</v>
      </c>
      <c r="Z26" s="130">
        <f t="shared" si="15"/>
        <v>126.86349999999999</v>
      </c>
      <c r="AA26" s="129">
        <f>IFERROR(ABS(VLOOKUP(A26,ZSSD!$D$2:$G$99933,4,0)),AI26)</f>
        <v>4</v>
      </c>
      <c r="AB26" s="130">
        <f>IFERROR(IF(VLOOKUP(A26,ZSSD!$D:$H,5,0)="L29",AA26*G26,AA26*L26/100),AA26*L26/100)</f>
        <v>4</v>
      </c>
      <c r="AC26" s="130">
        <v>2</v>
      </c>
      <c r="AD26" s="132">
        <f t="shared" si="16"/>
        <v>6.0240084745762719</v>
      </c>
      <c r="AE26" s="142">
        <f t="shared" si="17"/>
        <v>4</v>
      </c>
      <c r="AF26" s="142">
        <f t="shared" si="18"/>
        <v>6.0240084745762719</v>
      </c>
      <c r="AG26" s="133">
        <f>VLOOKUP(A26,ZSSD!D:D,1,0)</f>
        <v>2486184</v>
      </c>
      <c r="AH26" s="133" t="str">
        <f>VLOOKUP(B26,[2]GRADE!$A:$P,16,0)</f>
        <v>SILVER</v>
      </c>
      <c r="AI26" s="133">
        <f t="shared" si="19"/>
        <v>6.5</v>
      </c>
    </row>
    <row r="27" spans="1:35" x14ac:dyDescent="0.25">
      <c r="A27" s="129">
        <v>2486190</v>
      </c>
      <c r="B27" s="129">
        <f t="shared" si="0"/>
        <v>2486</v>
      </c>
      <c r="C27" s="129">
        <f t="shared" si="1"/>
        <v>190</v>
      </c>
      <c r="D27" s="129" t="str">
        <f>VLOOKUP(C27,Sheet1!$A$2:$K$369991,11,0)</f>
        <v>CAR</v>
      </c>
      <c r="E27" s="129" t="s">
        <v>133</v>
      </c>
      <c r="F27" s="129">
        <f>VLOOKUP(C27,'PACK MASTER'!$A$2:$I$512998,9,0)*1000</f>
        <v>18</v>
      </c>
      <c r="G27" s="129">
        <f>VLOOKUP(C27,'PACK MASTER'!$A$2:$G$512998,7,0)</f>
        <v>1.8</v>
      </c>
      <c r="H27" s="129">
        <f t="shared" si="2"/>
        <v>10</v>
      </c>
      <c r="I27" s="129">
        <f>VLOOKUP($A27,ZMRP!$C$2:$F$99995,4,0)</f>
        <v>871</v>
      </c>
      <c r="J27" s="130">
        <f t="shared" si="3"/>
        <v>483.88888888888886</v>
      </c>
      <c r="K27" s="130">
        <f>VLOOKUP($A27,ZLAM!$C$2:$F$99999,4,0)</f>
        <v>74.06</v>
      </c>
      <c r="L27" s="130">
        <f t="shared" si="4"/>
        <v>645.06259999999997</v>
      </c>
      <c r="M27" s="130">
        <f t="shared" si="5"/>
        <v>358.36811111111109</v>
      </c>
      <c r="N27" s="130">
        <f t="shared" si="6"/>
        <v>546.66322033898302</v>
      </c>
      <c r="O27" s="130">
        <f t="shared" si="7"/>
        <v>303.70178907721277</v>
      </c>
      <c r="P27" s="130">
        <f>IFERROR(ABS(VLOOKUP($A27,ZTRV!$D$2:$G$99407,4,0)),0)</f>
        <v>0</v>
      </c>
      <c r="Q27" s="130">
        <f>IFERROR(ABS(VLOOKUP($A27,ZTR1!$D$2:$G$99999,4,0)),0)</f>
        <v>0</v>
      </c>
      <c r="R27" s="130">
        <f>IFERROR(ABS(VLOOKUP($A27,ZTR2!$D$2:$G$99939,4,0)),0)</f>
        <v>0</v>
      </c>
      <c r="S27" s="130">
        <f t="shared" si="8"/>
        <v>0</v>
      </c>
      <c r="T27" s="130">
        <f t="shared" si="9"/>
        <v>546.66322033898302</v>
      </c>
      <c r="U27" s="130">
        <f t="shared" si="10"/>
        <v>645.06259999999997</v>
      </c>
      <c r="V27" s="130">
        <f t="shared" si="11"/>
        <v>358.36811111111109</v>
      </c>
      <c r="W27" s="131">
        <f t="shared" si="12"/>
        <v>6450.6259999999993</v>
      </c>
      <c r="X27" s="130">
        <f t="shared" si="13"/>
        <v>225.93740000000003</v>
      </c>
      <c r="Y27" s="130">
        <f t="shared" si="14"/>
        <v>2259.3740000000003</v>
      </c>
      <c r="Z27" s="130">
        <f t="shared" si="15"/>
        <v>125.52077777777777</v>
      </c>
      <c r="AA27" s="129">
        <f>IFERROR(ABS(VLOOKUP(A27,ZSSD!$D$2:$G$99933,4,0)),AI27)</f>
        <v>4</v>
      </c>
      <c r="AB27" s="130">
        <f>IFERROR(IF(VLOOKUP(A27,ZSSD!$D:$H,5,0)="L29",AA27*G27,AA27*L27/100),AA27*L27/100)</f>
        <v>7.2</v>
      </c>
      <c r="AC27" s="130">
        <v>2</v>
      </c>
      <c r="AD27" s="132">
        <f t="shared" si="16"/>
        <v>10.78926440677966</v>
      </c>
      <c r="AE27" s="142">
        <f t="shared" si="17"/>
        <v>4</v>
      </c>
      <c r="AF27" s="142">
        <f t="shared" si="18"/>
        <v>5.9940357815442553</v>
      </c>
      <c r="AG27" s="133">
        <f>VLOOKUP(A27,ZSSD!D:D,1,0)</f>
        <v>2486190</v>
      </c>
      <c r="AH27" s="133" t="str">
        <f>VLOOKUP(B27,[2]GRADE!$A:$P,16,0)</f>
        <v>SILVER</v>
      </c>
      <c r="AI27" s="133">
        <f t="shared" si="19"/>
        <v>6.5</v>
      </c>
    </row>
    <row r="28" spans="1:35" x14ac:dyDescent="0.25">
      <c r="A28" s="129">
        <v>2499184</v>
      </c>
      <c r="B28" s="129">
        <f t="shared" si="0"/>
        <v>2499</v>
      </c>
      <c r="C28" s="129">
        <f t="shared" si="1"/>
        <v>184</v>
      </c>
      <c r="D28" s="129" t="str">
        <f>VLOOKUP(C28,Sheet1!$A$2:$K$369991,11,0)</f>
        <v>CAR</v>
      </c>
      <c r="E28" s="129" t="s">
        <v>147</v>
      </c>
      <c r="F28" s="129">
        <f>VLOOKUP(C28,'PACK MASTER'!$A$2:$I$512998,9,0)*1000</f>
        <v>20.000000000000014</v>
      </c>
      <c r="G28" s="129">
        <f>VLOOKUP(C28,'PACK MASTER'!$A$2:$G$512998,7,0)</f>
        <v>1</v>
      </c>
      <c r="H28" s="129">
        <f t="shared" si="2"/>
        <v>20.000000000000014</v>
      </c>
      <c r="I28" s="129">
        <f>VLOOKUP($A28,ZMRP!$C$2:$F$99995,4,0)</f>
        <v>430</v>
      </c>
      <c r="J28" s="130">
        <f t="shared" si="3"/>
        <v>430</v>
      </c>
      <c r="K28" s="130">
        <f>VLOOKUP($A28,ZLAM!$C$2:$F$99999,4,0)</f>
        <v>79.55</v>
      </c>
      <c r="L28" s="130">
        <f t="shared" si="4"/>
        <v>342.065</v>
      </c>
      <c r="M28" s="130">
        <f t="shared" si="5"/>
        <v>342.065</v>
      </c>
      <c r="N28" s="130">
        <f t="shared" si="6"/>
        <v>289.88559322033899</v>
      </c>
      <c r="O28" s="130">
        <f t="shared" si="7"/>
        <v>289.88559322033899</v>
      </c>
      <c r="P28" s="130">
        <f>IFERROR(ABS(VLOOKUP($A28,ZTRV!$D$2:$G$99407,4,0)),0)</f>
        <v>0</v>
      </c>
      <c r="Q28" s="130">
        <f>IFERROR(ABS(VLOOKUP($A28,ZTR1!$D$2:$G$99999,4,0)),0)</f>
        <v>0</v>
      </c>
      <c r="R28" s="130">
        <f>IFERROR(ABS(VLOOKUP($A28,ZTR2!$D$2:$G$99939,4,0)),0)</f>
        <v>0</v>
      </c>
      <c r="S28" s="130">
        <f t="shared" si="8"/>
        <v>0</v>
      </c>
      <c r="T28" s="130">
        <f t="shared" si="9"/>
        <v>289.88559322033899</v>
      </c>
      <c r="U28" s="130">
        <f t="shared" si="10"/>
        <v>342.065</v>
      </c>
      <c r="V28" s="130">
        <f t="shared" si="11"/>
        <v>342.065</v>
      </c>
      <c r="W28" s="131">
        <f t="shared" si="12"/>
        <v>6841.3000000000047</v>
      </c>
      <c r="X28" s="130">
        <f t="shared" si="13"/>
        <v>87.935000000000002</v>
      </c>
      <c r="Y28" s="130">
        <f t="shared" si="14"/>
        <v>1758.7000000000012</v>
      </c>
      <c r="Z28" s="130">
        <f t="shared" si="15"/>
        <v>87.935000000000002</v>
      </c>
      <c r="AA28" s="129">
        <f>IFERROR(ABS(VLOOKUP(A28,ZSSD!$D$2:$G$99933,4,0)),AI28)</f>
        <v>6.5</v>
      </c>
      <c r="AB28" s="130">
        <f>IFERROR(IF(VLOOKUP(A28,ZSSD!$D:$H,5,0)="L29",AA28*G28,AA28*L28/100),AA28*L28/100)</f>
        <v>22.234225000000002</v>
      </c>
      <c r="AC28" s="130">
        <v>2</v>
      </c>
      <c r="AD28" s="132">
        <f t="shared" si="16"/>
        <v>5.3530273644067803</v>
      </c>
      <c r="AE28" s="142">
        <f t="shared" si="17"/>
        <v>22.234225000000002</v>
      </c>
      <c r="AF28" s="142">
        <f t="shared" si="18"/>
        <v>5.3530273644067803</v>
      </c>
      <c r="AG28" s="133" t="e">
        <f>VLOOKUP(A28,ZSSD!D:D,1,0)</f>
        <v>#N/A</v>
      </c>
      <c r="AH28" s="133" t="str">
        <f>VLOOKUP(B28,[2]GRADE!$A:$P,16,0)</f>
        <v>SILVER</v>
      </c>
      <c r="AI28" s="133">
        <f t="shared" si="19"/>
        <v>6.5</v>
      </c>
    </row>
    <row r="29" spans="1:35" x14ac:dyDescent="0.25">
      <c r="A29" s="129">
        <v>2502174</v>
      </c>
      <c r="B29" s="129">
        <f t="shared" ref="B29:B53" si="20">VALUE(LEFT(A29,4))</f>
        <v>2502</v>
      </c>
      <c r="C29" s="129">
        <f t="shared" ref="C29:C53" si="21">VALUE(RIGHT(A29,3))</f>
        <v>174</v>
      </c>
      <c r="D29" s="129" t="str">
        <f>VLOOKUP(C29,Sheet1!$A$2:$K$369991,11,0)</f>
        <v>CAR</v>
      </c>
      <c r="E29" s="129" t="s">
        <v>151</v>
      </c>
      <c r="F29" s="129">
        <f>VLOOKUP(C29,'PACK MASTER'!$A$2:$I$512998,9,0)*1000</f>
        <v>20.000000000000011</v>
      </c>
      <c r="G29" s="129">
        <f>VLOOKUP(C29,'PACK MASTER'!$A$2:$G$512998,7,0)</f>
        <v>0.5</v>
      </c>
      <c r="H29" s="129">
        <f t="shared" si="2"/>
        <v>40.000000000000021</v>
      </c>
      <c r="I29" s="129">
        <f>VLOOKUP($A29,ZMRP!$C$2:$F$99995,4,0)</f>
        <v>185</v>
      </c>
      <c r="J29" s="130">
        <f t="shared" si="3"/>
        <v>370</v>
      </c>
      <c r="K29" s="130">
        <f>VLOOKUP($A29,ZLAM!$C$2:$F$99999,4,0)</f>
        <v>76.739999999999995</v>
      </c>
      <c r="L29" s="130">
        <f t="shared" si="4"/>
        <v>141.96899999999999</v>
      </c>
      <c r="M29" s="130">
        <f t="shared" si="5"/>
        <v>283.93799999999999</v>
      </c>
      <c r="N29" s="130">
        <f t="shared" si="6"/>
        <v>120.31271186440678</v>
      </c>
      <c r="O29" s="130">
        <f t="shared" si="7"/>
        <v>240.62542372881356</v>
      </c>
      <c r="P29" s="130">
        <f>IFERROR(ABS(VLOOKUP($A29,ZTRV!$D$2:$G$99407,4,0)),0)</f>
        <v>13</v>
      </c>
      <c r="Q29" s="130">
        <f>IFERROR(ABS(VLOOKUP($A29,ZTR1!$D$2:$G$99999,4,0)),0)</f>
        <v>0</v>
      </c>
      <c r="R29" s="130">
        <f>IFERROR(ABS(VLOOKUP($A29,ZTR2!$D$2:$G$99939,4,0)),0)</f>
        <v>0</v>
      </c>
      <c r="S29" s="130">
        <f t="shared" si="8"/>
        <v>6.5</v>
      </c>
      <c r="T29" s="130">
        <f t="shared" si="9"/>
        <v>113.81271186440678</v>
      </c>
      <c r="U29" s="130">
        <f t="shared" si="10"/>
        <v>134.29900000000001</v>
      </c>
      <c r="V29" s="130">
        <f t="shared" si="11"/>
        <v>268.59800000000001</v>
      </c>
      <c r="W29" s="131">
        <f t="shared" si="12"/>
        <v>5371.9600000000028</v>
      </c>
      <c r="X29" s="130">
        <f t="shared" si="13"/>
        <v>50.700999999999993</v>
      </c>
      <c r="Y29" s="130">
        <f t="shared" si="14"/>
        <v>2028.0400000000009</v>
      </c>
      <c r="Z29" s="130">
        <f t="shared" si="15"/>
        <v>101.40199999999999</v>
      </c>
      <c r="AA29" s="129">
        <f>IFERROR(ABS(VLOOKUP(A29,ZSSD!$D$2:$G$99933,4,0)),AI29)</f>
        <v>6.5</v>
      </c>
      <c r="AB29" s="130">
        <f>IFERROR(IF(VLOOKUP(A29,ZSSD!$D:$H,5,0)="L29",AA29*G29,AA29*L29/100),AA29*L29/100)</f>
        <v>9.2279850000000003</v>
      </c>
      <c r="AC29" s="130">
        <v>2</v>
      </c>
      <c r="AD29" s="132">
        <f t="shared" si="16"/>
        <v>2.0916945372881357</v>
      </c>
      <c r="AE29" s="142">
        <f t="shared" si="17"/>
        <v>18.455970000000001</v>
      </c>
      <c r="AF29" s="142">
        <f t="shared" si="18"/>
        <v>4.1833890745762714</v>
      </c>
      <c r="AG29" s="133" t="e">
        <f>VLOOKUP(A29,ZSSD!D:D,1,0)</f>
        <v>#N/A</v>
      </c>
      <c r="AH29" s="133" t="str">
        <f>VLOOKUP(B29,[2]GRADE!$A:$P,16,0)</f>
        <v>SILVER</v>
      </c>
      <c r="AI29" s="133">
        <f t="shared" si="19"/>
        <v>6.5</v>
      </c>
    </row>
    <row r="30" spans="1:35" x14ac:dyDescent="0.25">
      <c r="A30" s="129">
        <v>2502184</v>
      </c>
      <c r="B30" s="129">
        <f t="shared" si="20"/>
        <v>2502</v>
      </c>
      <c r="C30" s="129">
        <f t="shared" si="21"/>
        <v>184</v>
      </c>
      <c r="D30" s="129" t="str">
        <f>VLOOKUP(C30,Sheet1!$A$2:$K$369991,11,0)</f>
        <v>CAR</v>
      </c>
      <c r="E30" s="129" t="s">
        <v>154</v>
      </c>
      <c r="F30" s="129">
        <f>VLOOKUP(C30,'PACK MASTER'!$A$2:$I$512998,9,0)*1000</f>
        <v>20.000000000000014</v>
      </c>
      <c r="G30" s="129">
        <f>VLOOKUP(C30,'PACK MASTER'!$A$2:$G$512998,7,0)</f>
        <v>1</v>
      </c>
      <c r="H30" s="129">
        <f t="shared" si="2"/>
        <v>20.000000000000014</v>
      </c>
      <c r="I30" s="129">
        <f>VLOOKUP($A30,ZMRP!$C$2:$F$99995,4,0)</f>
        <v>355</v>
      </c>
      <c r="J30" s="130">
        <f t="shared" si="3"/>
        <v>355</v>
      </c>
      <c r="K30" s="130">
        <f>VLOOKUP($A30,ZLAM!$C$2:$F$99999,4,0)</f>
        <v>78.209999999999994</v>
      </c>
      <c r="L30" s="130">
        <f t="shared" si="4"/>
        <v>277.64549999999997</v>
      </c>
      <c r="M30" s="130">
        <f t="shared" si="5"/>
        <v>277.64549999999997</v>
      </c>
      <c r="N30" s="130">
        <f t="shared" si="6"/>
        <v>235.29279661016949</v>
      </c>
      <c r="O30" s="130">
        <f t="shared" si="7"/>
        <v>235.29279661016949</v>
      </c>
      <c r="P30" s="130">
        <f>IFERROR(ABS(VLOOKUP($A30,ZTRV!$D$2:$G$99407,4,0)),0)</f>
        <v>23</v>
      </c>
      <c r="Q30" s="130">
        <f>IFERROR(ABS(VLOOKUP($A30,ZTR1!$D$2:$G$99999,4,0)),0)</f>
        <v>0</v>
      </c>
      <c r="R30" s="130">
        <f>IFERROR(ABS(VLOOKUP($A30,ZTR2!$D$2:$G$99939,4,0)),0)</f>
        <v>0</v>
      </c>
      <c r="S30" s="130">
        <f t="shared" si="8"/>
        <v>23</v>
      </c>
      <c r="T30" s="130">
        <f t="shared" si="9"/>
        <v>212.29279661016949</v>
      </c>
      <c r="U30" s="130">
        <f t="shared" si="10"/>
        <v>250.50549999999998</v>
      </c>
      <c r="V30" s="130">
        <f t="shared" si="11"/>
        <v>250.50549999999998</v>
      </c>
      <c r="W30" s="131">
        <f t="shared" si="12"/>
        <v>5010.1100000000033</v>
      </c>
      <c r="X30" s="130">
        <f t="shared" si="13"/>
        <v>104.49450000000002</v>
      </c>
      <c r="Y30" s="130">
        <f t="shared" si="14"/>
        <v>2089.8900000000017</v>
      </c>
      <c r="Z30" s="130">
        <f t="shared" si="15"/>
        <v>104.49450000000002</v>
      </c>
      <c r="AA30" s="129">
        <f>IFERROR(ABS(VLOOKUP(A30,ZSSD!$D$2:$G$99933,4,0)),AI30)</f>
        <v>6.5</v>
      </c>
      <c r="AB30" s="130">
        <f>IFERROR(IF(VLOOKUP(A30,ZSSD!$D:$H,5,0)="L29",AA30*G30,AA30*L30/100),AA30*L30/100)</f>
        <v>18.046957499999998</v>
      </c>
      <c r="AC30" s="130">
        <v>2</v>
      </c>
      <c r="AD30" s="132">
        <f t="shared" si="16"/>
        <v>3.8849167822033901</v>
      </c>
      <c r="AE30" s="142">
        <f t="shared" si="17"/>
        <v>18.046957499999998</v>
      </c>
      <c r="AF30" s="142">
        <f t="shared" si="18"/>
        <v>3.8849167822033901</v>
      </c>
      <c r="AG30" s="133" t="e">
        <f>VLOOKUP(A30,ZSSD!D:D,1,0)</f>
        <v>#N/A</v>
      </c>
      <c r="AH30" s="133" t="str">
        <f>VLOOKUP(B30,[2]GRADE!$A:$P,16,0)</f>
        <v>SILVER</v>
      </c>
      <c r="AI30" s="133">
        <f t="shared" si="19"/>
        <v>6.5</v>
      </c>
    </row>
    <row r="31" spans="1:35" x14ac:dyDescent="0.25">
      <c r="A31" s="129">
        <v>2502229</v>
      </c>
      <c r="B31" s="129">
        <f t="shared" si="20"/>
        <v>2502</v>
      </c>
      <c r="C31" s="129">
        <f t="shared" si="21"/>
        <v>229</v>
      </c>
      <c r="D31" s="129" t="str">
        <f>VLOOKUP(C31,Sheet1!$A$2:$K$369991,11,0)</f>
        <v>CAR</v>
      </c>
      <c r="E31" s="129" t="s">
        <v>159</v>
      </c>
      <c r="F31" s="129">
        <f>VLOOKUP(C31,'PACK MASTER'!$A$2:$I$512998,9,0)*1000</f>
        <v>20</v>
      </c>
      <c r="G31" s="129">
        <f>VLOOKUP(C31,'PACK MASTER'!$A$2:$G$512998,7,0)</f>
        <v>1</v>
      </c>
      <c r="H31" s="129">
        <f t="shared" si="2"/>
        <v>20</v>
      </c>
      <c r="I31" s="129">
        <f>VLOOKUP($A31,ZMRP!$C$2:$F$99995,4,0)</f>
        <v>355</v>
      </c>
      <c r="J31" s="130">
        <f t="shared" si="3"/>
        <v>355</v>
      </c>
      <c r="K31" s="130">
        <f>VLOOKUP($A31,ZLAM!$C$2:$F$99999,4,0)</f>
        <v>78.209999999999994</v>
      </c>
      <c r="L31" s="130">
        <f t="shared" si="4"/>
        <v>277.64549999999997</v>
      </c>
      <c r="M31" s="130">
        <f t="shared" si="5"/>
        <v>277.64549999999997</v>
      </c>
      <c r="N31" s="130">
        <f t="shared" si="6"/>
        <v>235.29279661016949</v>
      </c>
      <c r="O31" s="130">
        <f t="shared" si="7"/>
        <v>235.29279661016949</v>
      </c>
      <c r="P31" s="130">
        <f>IFERROR(ABS(VLOOKUP($A31,ZTRV!$D$2:$G$99407,4,0)),0)</f>
        <v>0</v>
      </c>
      <c r="Q31" s="130">
        <f>IFERROR(ABS(VLOOKUP($A31,ZTR1!$D$2:$G$99999,4,0)),0)</f>
        <v>0</v>
      </c>
      <c r="R31" s="130">
        <f>IFERROR(ABS(VLOOKUP($A31,ZTR2!$D$2:$G$99939,4,0)),0)</f>
        <v>0</v>
      </c>
      <c r="S31" s="130">
        <f t="shared" si="8"/>
        <v>0</v>
      </c>
      <c r="T31" s="130">
        <f t="shared" si="9"/>
        <v>235.29279661016949</v>
      </c>
      <c r="U31" s="130">
        <f t="shared" si="10"/>
        <v>277.64549999999997</v>
      </c>
      <c r="V31" s="130">
        <f t="shared" si="11"/>
        <v>277.64549999999997</v>
      </c>
      <c r="W31" s="131">
        <f t="shared" si="12"/>
        <v>5552.91</v>
      </c>
      <c r="X31" s="130">
        <f t="shared" si="13"/>
        <v>77.35450000000003</v>
      </c>
      <c r="Y31" s="130">
        <f t="shared" si="14"/>
        <v>1547.0900000000006</v>
      </c>
      <c r="Z31" s="130">
        <f t="shared" si="15"/>
        <v>77.35450000000003</v>
      </c>
      <c r="AA31" s="129">
        <f>IFERROR(ABS(VLOOKUP(A31,ZSSD!$D$2:$G$99933,4,0)),AI31)</f>
        <v>6.5</v>
      </c>
      <c r="AB31" s="130">
        <f>IFERROR(IF(VLOOKUP(A31,ZSSD!$D:$H,5,0)="L29",AA31*G31,AA31*L31/100),AA31*L31/100)</f>
        <v>18.046957499999998</v>
      </c>
      <c r="AC31" s="130">
        <v>2</v>
      </c>
      <c r="AD31" s="132">
        <f t="shared" si="16"/>
        <v>4.3449167822033896</v>
      </c>
      <c r="AE31" s="142">
        <f t="shared" si="17"/>
        <v>18.046957499999998</v>
      </c>
      <c r="AF31" s="142">
        <f t="shared" si="18"/>
        <v>4.3449167822033896</v>
      </c>
      <c r="AG31" s="133" t="e">
        <f>VLOOKUP(A31,ZSSD!D:D,1,0)</f>
        <v>#N/A</v>
      </c>
      <c r="AH31" s="133" t="str">
        <f>VLOOKUP(B31,[2]GRADE!$A:$P,16,0)</f>
        <v>SILVER</v>
      </c>
      <c r="AI31" s="133">
        <f t="shared" si="19"/>
        <v>6.5</v>
      </c>
    </row>
    <row r="32" spans="1:35" x14ac:dyDescent="0.25">
      <c r="A32" s="129">
        <v>2502234</v>
      </c>
      <c r="B32" s="129">
        <f t="shared" si="20"/>
        <v>2502</v>
      </c>
      <c r="C32" s="129">
        <f t="shared" si="21"/>
        <v>234</v>
      </c>
      <c r="D32" s="129" t="str">
        <f>VLOOKUP(C32,Sheet1!$A$2:$K$369991,11,0)</f>
        <v>CAR</v>
      </c>
      <c r="E32" s="129" t="s">
        <v>161</v>
      </c>
      <c r="F32" s="129">
        <f>VLOOKUP(C32,'PACK MASTER'!$A$2:$I$512998,9,0)*1000</f>
        <v>20.000000000000014</v>
      </c>
      <c r="G32" s="129">
        <f>VLOOKUP(C32,'PACK MASTER'!$A$2:$G$512998,7,0)</f>
        <v>5</v>
      </c>
      <c r="H32" s="129">
        <f t="shared" si="2"/>
        <v>4.0000000000000027</v>
      </c>
      <c r="I32" s="129">
        <f>VLOOKUP($A32,ZMRP!$C$2:$F$99995,4,0)</f>
        <v>1745</v>
      </c>
      <c r="J32" s="130">
        <f t="shared" si="3"/>
        <v>349</v>
      </c>
      <c r="K32" s="130">
        <f>VLOOKUP($A32,ZLAM!$C$2:$F$99999,4,0)</f>
        <v>78.02</v>
      </c>
      <c r="L32" s="130">
        <f t="shared" si="4"/>
        <v>1361.4489999999998</v>
      </c>
      <c r="M32" s="130">
        <f t="shared" si="5"/>
        <v>272.28979999999996</v>
      </c>
      <c r="N32" s="130">
        <f t="shared" si="6"/>
        <v>1153.7703389830508</v>
      </c>
      <c r="O32" s="130">
        <f t="shared" si="7"/>
        <v>230.75406779661017</v>
      </c>
      <c r="P32" s="130">
        <f>IFERROR(ABS(VLOOKUP($A32,ZTRV!$D$2:$G$99407,4,0)),0)</f>
        <v>23</v>
      </c>
      <c r="Q32" s="130">
        <f>IFERROR(ABS(VLOOKUP($A32,ZTR1!$D$2:$G$99999,4,0)),0)</f>
        <v>0</v>
      </c>
      <c r="R32" s="130">
        <f>IFERROR(ABS(VLOOKUP($A32,ZTR2!$D$2:$G$99939,4,0)),0)</f>
        <v>0</v>
      </c>
      <c r="S32" s="130">
        <f t="shared" si="8"/>
        <v>115</v>
      </c>
      <c r="T32" s="130">
        <f t="shared" si="9"/>
        <v>1038.7703389830508</v>
      </c>
      <c r="U32" s="130">
        <f t="shared" si="10"/>
        <v>1225.7489999999998</v>
      </c>
      <c r="V32" s="130">
        <f t="shared" si="11"/>
        <v>245.14979999999997</v>
      </c>
      <c r="W32" s="131">
        <f t="shared" si="12"/>
        <v>4902.9960000000028</v>
      </c>
      <c r="X32" s="130">
        <f t="shared" si="13"/>
        <v>519.2510000000002</v>
      </c>
      <c r="Y32" s="130">
        <f t="shared" si="14"/>
        <v>2077.0040000000022</v>
      </c>
      <c r="Z32" s="130">
        <f t="shared" si="15"/>
        <v>103.85020000000003</v>
      </c>
      <c r="AA32" s="129">
        <f>IFERROR(ABS(VLOOKUP(A32,ZSSD!$D$2:$G$99933,4,0)),AI32)</f>
        <v>6.5</v>
      </c>
      <c r="AB32" s="130">
        <f>IFERROR(IF(VLOOKUP(A32,ZSSD!$D:$H,5,0)="L29",AA32*G32,AA32*L32/100),AA32*L32/100)</f>
        <v>88.494185000000002</v>
      </c>
      <c r="AC32" s="130">
        <v>2</v>
      </c>
      <c r="AD32" s="132">
        <f t="shared" si="16"/>
        <v>19.005523079661018</v>
      </c>
      <c r="AE32" s="142">
        <f t="shared" si="17"/>
        <v>17.698837000000001</v>
      </c>
      <c r="AF32" s="142">
        <f t="shared" si="18"/>
        <v>3.8011046159322035</v>
      </c>
      <c r="AG32" s="133" t="e">
        <f>VLOOKUP(A32,ZSSD!D:D,1,0)</f>
        <v>#N/A</v>
      </c>
      <c r="AH32" s="133" t="str">
        <f>VLOOKUP(B32,[2]GRADE!$A:$P,16,0)</f>
        <v>SILVER</v>
      </c>
      <c r="AI32" s="133">
        <f t="shared" si="19"/>
        <v>6.5</v>
      </c>
    </row>
    <row r="33" spans="1:35" x14ac:dyDescent="0.25">
      <c r="A33" s="129">
        <v>2502240</v>
      </c>
      <c r="B33" s="129">
        <f t="shared" si="20"/>
        <v>2502</v>
      </c>
      <c r="C33" s="129">
        <f t="shared" si="21"/>
        <v>240</v>
      </c>
      <c r="D33" s="129" t="str">
        <f>VLOOKUP(C33,Sheet1!$A$2:$K$369991,11,0)</f>
        <v>CAR</v>
      </c>
      <c r="E33" s="129" t="s">
        <v>162</v>
      </c>
      <c r="F33" s="129">
        <f>VLOOKUP(C33,'PACK MASTER'!$A$2:$I$512998,9,0)*1000</f>
        <v>20</v>
      </c>
      <c r="G33" s="129">
        <f>VLOOKUP(C33,'PACK MASTER'!$A$2:$G$512998,7,0)</f>
        <v>5</v>
      </c>
      <c r="H33" s="129">
        <f t="shared" si="2"/>
        <v>4</v>
      </c>
      <c r="I33" s="129">
        <f>VLOOKUP($A33,ZMRP!$C$2:$F$99995,4,0)</f>
        <v>1745</v>
      </c>
      <c r="J33" s="130">
        <f t="shared" si="3"/>
        <v>349</v>
      </c>
      <c r="K33" s="130">
        <f>VLOOKUP($A33,ZLAM!$C$2:$F$99999,4,0)</f>
        <v>78.02</v>
      </c>
      <c r="L33" s="130">
        <f t="shared" si="4"/>
        <v>1361.4489999999998</v>
      </c>
      <c r="M33" s="130">
        <f t="shared" si="5"/>
        <v>272.28979999999996</v>
      </c>
      <c r="N33" s="130">
        <f t="shared" si="6"/>
        <v>1153.7703389830508</v>
      </c>
      <c r="O33" s="130">
        <f t="shared" si="7"/>
        <v>230.75406779661017</v>
      </c>
      <c r="P33" s="130">
        <f>IFERROR(ABS(VLOOKUP($A33,ZTRV!$D$2:$G$99407,4,0)),0)</f>
        <v>0</v>
      </c>
      <c r="Q33" s="130">
        <f>IFERROR(ABS(VLOOKUP($A33,ZTR1!$D$2:$G$99999,4,0)),0)</f>
        <v>0</v>
      </c>
      <c r="R33" s="130">
        <f>IFERROR(ABS(VLOOKUP($A33,ZTR2!$D$2:$G$99939,4,0)),0)</f>
        <v>0</v>
      </c>
      <c r="S33" s="130">
        <f t="shared" si="8"/>
        <v>0</v>
      </c>
      <c r="T33" s="130">
        <f t="shared" si="9"/>
        <v>1153.7703389830508</v>
      </c>
      <c r="U33" s="130">
        <f t="shared" si="10"/>
        <v>1361.4489999999998</v>
      </c>
      <c r="V33" s="130">
        <f t="shared" si="11"/>
        <v>272.28979999999996</v>
      </c>
      <c r="W33" s="131">
        <f t="shared" si="12"/>
        <v>5445.7959999999994</v>
      </c>
      <c r="X33" s="130">
        <f t="shared" si="13"/>
        <v>383.55100000000016</v>
      </c>
      <c r="Y33" s="130">
        <f t="shared" si="14"/>
        <v>1534.2040000000006</v>
      </c>
      <c r="Z33" s="130">
        <f t="shared" si="15"/>
        <v>76.710200000000043</v>
      </c>
      <c r="AA33" s="129">
        <f>IFERROR(ABS(VLOOKUP(A33,ZSSD!$D$2:$G$99933,4,0)),AI33)</f>
        <v>6.5</v>
      </c>
      <c r="AB33" s="130">
        <f>IFERROR(IF(VLOOKUP(A33,ZSSD!$D:$H,5,0)="L29",AA33*G33,AA33*L33/100),AA33*L33/100)</f>
        <v>88.494185000000002</v>
      </c>
      <c r="AC33" s="130">
        <v>2</v>
      </c>
      <c r="AD33" s="132">
        <f t="shared" si="16"/>
        <v>21.305523079661015</v>
      </c>
      <c r="AE33" s="142">
        <f t="shared" si="17"/>
        <v>17.698837000000001</v>
      </c>
      <c r="AF33" s="142">
        <f t="shared" si="18"/>
        <v>4.2611046159322026</v>
      </c>
      <c r="AG33" s="133" t="e">
        <f>VLOOKUP(A33,ZSSD!D:D,1,0)</f>
        <v>#N/A</v>
      </c>
      <c r="AH33" s="133" t="str">
        <f>VLOOKUP(B33,[2]GRADE!$A:$P,16,0)</f>
        <v>SILVER</v>
      </c>
      <c r="AI33" s="133">
        <f t="shared" si="19"/>
        <v>6.5</v>
      </c>
    </row>
    <row r="34" spans="1:35" x14ac:dyDescent="0.25">
      <c r="A34" s="129">
        <v>2502265</v>
      </c>
      <c r="B34" s="129">
        <f t="shared" si="20"/>
        <v>2502</v>
      </c>
      <c r="C34" s="129">
        <f t="shared" si="21"/>
        <v>265</v>
      </c>
      <c r="D34" s="129" t="str">
        <f>VLOOKUP(C34,Sheet1!$A$2:$K$369991,11,0)</f>
        <v>BUC</v>
      </c>
      <c r="E34" s="129" t="s">
        <v>163</v>
      </c>
      <c r="F34" s="129">
        <f>VLOOKUP(C34,'PACK MASTER'!$A$2:$I$512998,9,0)*1000</f>
        <v>20.000000000000014</v>
      </c>
      <c r="G34" s="129">
        <f>VLOOKUP(C34,'PACK MASTER'!$A$2:$G$512998,7,0)</f>
        <v>20</v>
      </c>
      <c r="H34" s="129">
        <f t="shared" si="2"/>
        <v>1.0000000000000007</v>
      </c>
      <c r="I34" s="129">
        <f>VLOOKUP($A34,ZMRP!$C$2:$F$99995,4,0)</f>
        <v>6830</v>
      </c>
      <c r="J34" s="130">
        <f t="shared" si="3"/>
        <v>341.5</v>
      </c>
      <c r="K34" s="130">
        <f>VLOOKUP($A34,ZLAM!$C$2:$F$99999,4,0)</f>
        <v>78.569999999999993</v>
      </c>
      <c r="L34" s="130">
        <f t="shared" si="4"/>
        <v>5366.3310000000001</v>
      </c>
      <c r="M34" s="130">
        <f t="shared" si="5"/>
        <v>268.31655000000001</v>
      </c>
      <c r="N34" s="130">
        <f t="shared" si="6"/>
        <v>4547.7381355932202</v>
      </c>
      <c r="O34" s="130">
        <f t="shared" si="7"/>
        <v>227.38690677966102</v>
      </c>
      <c r="P34" s="130">
        <f>IFERROR(ABS(VLOOKUP($A34,ZTRV!$D$2:$G$99407,4,0)),0)</f>
        <v>23</v>
      </c>
      <c r="Q34" s="130">
        <f>IFERROR(ABS(VLOOKUP($A34,ZTR1!$D$2:$G$99999,4,0)),0)</f>
        <v>0</v>
      </c>
      <c r="R34" s="130">
        <f>IFERROR(ABS(VLOOKUP($A34,ZTR2!$D$2:$G$99939,4,0)),0)</f>
        <v>0</v>
      </c>
      <c r="S34" s="130">
        <f t="shared" si="8"/>
        <v>460</v>
      </c>
      <c r="T34" s="130">
        <f t="shared" si="9"/>
        <v>4087.7381355932202</v>
      </c>
      <c r="U34" s="130">
        <f t="shared" si="10"/>
        <v>4823.5309999999999</v>
      </c>
      <c r="V34" s="130">
        <f t="shared" si="11"/>
        <v>241.17654999999999</v>
      </c>
      <c r="W34" s="131">
        <f t="shared" si="12"/>
        <v>4823.5310000000036</v>
      </c>
      <c r="X34" s="130">
        <f t="shared" si="13"/>
        <v>2006.4690000000001</v>
      </c>
      <c r="Y34" s="130">
        <f t="shared" si="14"/>
        <v>2006.4690000000014</v>
      </c>
      <c r="Z34" s="130">
        <f t="shared" si="15"/>
        <v>100.32345000000001</v>
      </c>
      <c r="AA34" s="129">
        <f>IFERROR(ABS(VLOOKUP(A34,ZSSD!$D$2:$G$99933,4,0)),AI34)</f>
        <v>6.5</v>
      </c>
      <c r="AB34" s="130">
        <f>IFERROR(IF(VLOOKUP(A34,ZSSD!$D:$H,5,0)="L29",AA34*G34,AA34*L34/100),AA34*L34/100)</f>
        <v>348.81151499999999</v>
      </c>
      <c r="AC34" s="130">
        <v>2</v>
      </c>
      <c r="AD34" s="132">
        <f t="shared" si="16"/>
        <v>74.778532411864404</v>
      </c>
      <c r="AE34" s="142">
        <f t="shared" si="17"/>
        <v>17.440575750000001</v>
      </c>
      <c r="AF34" s="142">
        <f t="shared" si="18"/>
        <v>3.7389266205932201</v>
      </c>
      <c r="AG34" s="133" t="e">
        <f>VLOOKUP(A34,ZSSD!D:D,1,0)</f>
        <v>#N/A</v>
      </c>
      <c r="AH34" s="133" t="str">
        <f>VLOOKUP(B34,[2]GRADE!$A:$P,16,0)</f>
        <v>SILVER</v>
      </c>
      <c r="AI34" s="133">
        <f t="shared" si="19"/>
        <v>6.5</v>
      </c>
    </row>
    <row r="35" spans="1:35" x14ac:dyDescent="0.25">
      <c r="A35" s="129">
        <v>2503184</v>
      </c>
      <c r="B35" s="129">
        <f t="shared" si="20"/>
        <v>2503</v>
      </c>
      <c r="C35" s="129">
        <f t="shared" si="21"/>
        <v>184</v>
      </c>
      <c r="D35" s="129" t="str">
        <f>VLOOKUP(C35,Sheet1!$A$2:$K$369991,11,0)</f>
        <v>CAR</v>
      </c>
      <c r="E35" s="129" t="s">
        <v>177</v>
      </c>
      <c r="F35" s="129">
        <f>VLOOKUP(C35,'PACK MASTER'!$A$2:$I$512998,9,0)*1000</f>
        <v>20.000000000000014</v>
      </c>
      <c r="G35" s="129">
        <f>VLOOKUP(C35,'PACK MASTER'!$A$2:$G$512998,7,0)</f>
        <v>1</v>
      </c>
      <c r="H35" s="129">
        <f t="shared" si="2"/>
        <v>20.000000000000014</v>
      </c>
      <c r="I35" s="129">
        <f>VLOOKUP($A35,ZMRP!$C$2:$F$99995,4,0)</f>
        <v>372</v>
      </c>
      <c r="J35" s="130">
        <f t="shared" si="3"/>
        <v>372</v>
      </c>
      <c r="K35" s="130">
        <f>VLOOKUP($A35,ZLAM!$C$2:$F$99999,4,0)</f>
        <v>77.8</v>
      </c>
      <c r="L35" s="130">
        <f t="shared" si="4"/>
        <v>289.416</v>
      </c>
      <c r="M35" s="130">
        <f t="shared" si="5"/>
        <v>289.416</v>
      </c>
      <c r="N35" s="130">
        <f t="shared" si="6"/>
        <v>245.26779661016951</v>
      </c>
      <c r="O35" s="130">
        <f t="shared" si="7"/>
        <v>245.26779661016951</v>
      </c>
      <c r="P35" s="130">
        <f>IFERROR(ABS(VLOOKUP($A35,ZTRV!$D$2:$G$99407,4,0)),0)</f>
        <v>18</v>
      </c>
      <c r="Q35" s="130">
        <f>IFERROR(ABS(VLOOKUP($A35,ZTR1!$D$2:$G$99999,4,0)),0)</f>
        <v>0</v>
      </c>
      <c r="R35" s="130">
        <f>IFERROR(ABS(VLOOKUP($A35,ZTR2!$D$2:$G$99939,4,0)),0)</f>
        <v>0</v>
      </c>
      <c r="S35" s="130">
        <f t="shared" si="8"/>
        <v>18</v>
      </c>
      <c r="T35" s="130">
        <f t="shared" si="9"/>
        <v>227.26779661016951</v>
      </c>
      <c r="U35" s="130">
        <f t="shared" si="10"/>
        <v>268.17599999999999</v>
      </c>
      <c r="V35" s="130">
        <f t="shared" si="11"/>
        <v>268.17599999999999</v>
      </c>
      <c r="W35" s="131">
        <f t="shared" si="12"/>
        <v>5363.5200000000032</v>
      </c>
      <c r="X35" s="130">
        <f t="shared" si="13"/>
        <v>103.82400000000001</v>
      </c>
      <c r="Y35" s="130">
        <f t="shared" si="14"/>
        <v>2076.4800000000018</v>
      </c>
      <c r="Z35" s="130">
        <f t="shared" si="15"/>
        <v>103.82400000000001</v>
      </c>
      <c r="AA35" s="129">
        <f>IFERROR(ABS(VLOOKUP(A35,ZSSD!$D$2:$G$99933,4,0)),AI35)</f>
        <v>6.5</v>
      </c>
      <c r="AB35" s="130">
        <f>IFERROR(IF(VLOOKUP(A35,ZSSD!$D:$H,5,0)="L29",AA35*G35,AA35*L35/100),AA35*L35/100)</f>
        <v>18.81204</v>
      </c>
      <c r="AC35" s="130">
        <v>2</v>
      </c>
      <c r="AD35" s="132">
        <f t="shared" si="16"/>
        <v>4.1691151322033901</v>
      </c>
      <c r="AE35" s="142">
        <f t="shared" si="17"/>
        <v>18.81204</v>
      </c>
      <c r="AF35" s="142">
        <f t="shared" si="18"/>
        <v>4.1691151322033901</v>
      </c>
      <c r="AG35" s="133" t="e">
        <f>VLOOKUP(A35,ZSSD!D:D,1,0)</f>
        <v>#N/A</v>
      </c>
      <c r="AH35" s="133" t="str">
        <f>VLOOKUP(B35,[2]GRADE!$A:$P,16,0)</f>
        <v>SILVER</v>
      </c>
      <c r="AI35" s="133">
        <f t="shared" si="19"/>
        <v>6.5</v>
      </c>
    </row>
    <row r="36" spans="1:35" x14ac:dyDescent="0.25">
      <c r="A36" s="129">
        <v>2503234</v>
      </c>
      <c r="B36" s="129">
        <f t="shared" si="20"/>
        <v>2503</v>
      </c>
      <c r="C36" s="129">
        <f t="shared" si="21"/>
        <v>234</v>
      </c>
      <c r="D36" s="129" t="str">
        <f>VLOOKUP(C36,Sheet1!$A$2:$K$369991,11,0)</f>
        <v>CAR</v>
      </c>
      <c r="E36" s="129" t="s">
        <v>179</v>
      </c>
      <c r="F36" s="129">
        <f>VLOOKUP(C36,'PACK MASTER'!$A$2:$I$512998,9,0)*1000</f>
        <v>20.000000000000014</v>
      </c>
      <c r="G36" s="129">
        <f>VLOOKUP(C36,'PACK MASTER'!$A$2:$G$512998,7,0)</f>
        <v>5</v>
      </c>
      <c r="H36" s="129">
        <f t="shared" si="2"/>
        <v>4.0000000000000027</v>
      </c>
      <c r="I36" s="129">
        <f>VLOOKUP($A36,ZMRP!$C$2:$F$99995,4,0)</f>
        <v>1795</v>
      </c>
      <c r="J36" s="130">
        <f t="shared" si="3"/>
        <v>359</v>
      </c>
      <c r="K36" s="130">
        <f>VLOOKUP($A36,ZLAM!$C$2:$F$99999,4,0)</f>
        <v>79.010000000000005</v>
      </c>
      <c r="L36" s="130">
        <f t="shared" si="4"/>
        <v>1418.2295000000001</v>
      </c>
      <c r="M36" s="130">
        <f t="shared" si="5"/>
        <v>283.64590000000004</v>
      </c>
      <c r="N36" s="130">
        <f t="shared" si="6"/>
        <v>1201.8894067796612</v>
      </c>
      <c r="O36" s="130">
        <f t="shared" si="7"/>
        <v>240.37788135593223</v>
      </c>
      <c r="P36" s="130">
        <f>IFERROR(ABS(VLOOKUP($A36,ZTRV!$D$2:$G$99407,4,0)),0)</f>
        <v>18</v>
      </c>
      <c r="Q36" s="130">
        <f>IFERROR(ABS(VLOOKUP($A36,ZTR1!$D$2:$G$99999,4,0)),0)</f>
        <v>0</v>
      </c>
      <c r="R36" s="130">
        <f>IFERROR(ABS(VLOOKUP($A36,ZTR2!$D$2:$G$99939,4,0)),0)</f>
        <v>0</v>
      </c>
      <c r="S36" s="130">
        <f t="shared" si="8"/>
        <v>90</v>
      </c>
      <c r="T36" s="130">
        <f t="shared" si="9"/>
        <v>1111.8894067796612</v>
      </c>
      <c r="U36" s="130">
        <f t="shared" si="10"/>
        <v>1312.0295000000001</v>
      </c>
      <c r="V36" s="130">
        <f t="shared" si="11"/>
        <v>262.40590000000003</v>
      </c>
      <c r="W36" s="131">
        <f t="shared" si="12"/>
        <v>5248.118000000004</v>
      </c>
      <c r="X36" s="130">
        <f t="shared" si="13"/>
        <v>482.9704999999999</v>
      </c>
      <c r="Y36" s="130">
        <f t="shared" si="14"/>
        <v>1931.882000000001</v>
      </c>
      <c r="Z36" s="130">
        <f t="shared" si="15"/>
        <v>96.594099999999969</v>
      </c>
      <c r="AA36" s="129">
        <f>IFERROR(ABS(VLOOKUP(A36,ZSSD!$D$2:$G$99933,4,0)),AI36)</f>
        <v>6.5</v>
      </c>
      <c r="AB36" s="130">
        <f>IFERROR(IF(VLOOKUP(A36,ZSSD!$D:$H,5,0)="L29",AA36*G36,AA36*L36/100),AA36*L36/100)</f>
        <v>92.184917500000012</v>
      </c>
      <c r="AC36" s="130">
        <v>2</v>
      </c>
      <c r="AD36" s="132">
        <f t="shared" si="16"/>
        <v>20.394089785593223</v>
      </c>
      <c r="AE36" s="142">
        <f t="shared" si="17"/>
        <v>18.436983500000004</v>
      </c>
      <c r="AF36" s="142">
        <f t="shared" si="18"/>
        <v>4.0788179571186447</v>
      </c>
      <c r="AG36" s="133" t="e">
        <f>VLOOKUP(A36,ZSSD!D:D,1,0)</f>
        <v>#N/A</v>
      </c>
      <c r="AH36" s="133" t="str">
        <f>VLOOKUP(B36,[2]GRADE!$A:$P,16,0)</f>
        <v>SILVER</v>
      </c>
      <c r="AI36" s="133">
        <f t="shared" si="19"/>
        <v>6.5</v>
      </c>
    </row>
    <row r="37" spans="1:35" x14ac:dyDescent="0.25">
      <c r="A37" s="129">
        <v>2503265</v>
      </c>
      <c r="B37" s="129">
        <f t="shared" si="20"/>
        <v>2503</v>
      </c>
      <c r="C37" s="129">
        <f t="shared" si="21"/>
        <v>265</v>
      </c>
      <c r="D37" s="129" t="str">
        <f>VLOOKUP(C37,Sheet1!$A$2:$K$369991,11,0)</f>
        <v>BUC</v>
      </c>
      <c r="E37" s="129" t="s">
        <v>180</v>
      </c>
      <c r="F37" s="129">
        <f>VLOOKUP(C37,'PACK MASTER'!$A$2:$I$512998,9,0)*1000</f>
        <v>20.000000000000014</v>
      </c>
      <c r="G37" s="129">
        <f>VLOOKUP(C37,'PACK MASTER'!$A$2:$G$512998,7,0)</f>
        <v>20</v>
      </c>
      <c r="H37" s="129">
        <f t="shared" si="2"/>
        <v>1.0000000000000007</v>
      </c>
      <c r="I37" s="129">
        <f>VLOOKUP($A37,ZMRP!$C$2:$F$99995,4,0)</f>
        <v>7140</v>
      </c>
      <c r="J37" s="130">
        <f t="shared" si="3"/>
        <v>357</v>
      </c>
      <c r="K37" s="130">
        <f>VLOOKUP($A37,ZLAM!$C$2:$F$99999,4,0)</f>
        <v>78.45</v>
      </c>
      <c r="L37" s="130">
        <f t="shared" si="4"/>
        <v>5601.33</v>
      </c>
      <c r="M37" s="130">
        <f t="shared" si="5"/>
        <v>280.06650000000002</v>
      </c>
      <c r="N37" s="130">
        <f t="shared" si="6"/>
        <v>4746.8898305084749</v>
      </c>
      <c r="O37" s="130">
        <f t="shared" si="7"/>
        <v>237.34449152542373</v>
      </c>
      <c r="P37" s="130">
        <f>IFERROR(ABS(VLOOKUP($A37,ZTRV!$D$2:$G$99407,4,0)),0)</f>
        <v>18</v>
      </c>
      <c r="Q37" s="130">
        <f>IFERROR(ABS(VLOOKUP($A37,ZTR1!$D$2:$G$99999,4,0)),0)</f>
        <v>0</v>
      </c>
      <c r="R37" s="130">
        <f>IFERROR(ABS(VLOOKUP($A37,ZTR2!$D$2:$G$99939,4,0)),0)</f>
        <v>0</v>
      </c>
      <c r="S37" s="130">
        <f t="shared" si="8"/>
        <v>360</v>
      </c>
      <c r="T37" s="130">
        <f t="shared" si="9"/>
        <v>4386.8898305084749</v>
      </c>
      <c r="U37" s="130">
        <f t="shared" si="10"/>
        <v>5176.53</v>
      </c>
      <c r="V37" s="130">
        <f t="shared" si="11"/>
        <v>258.82650000000001</v>
      </c>
      <c r="W37" s="131">
        <f t="shared" si="12"/>
        <v>5176.5300000000043</v>
      </c>
      <c r="X37" s="130">
        <f t="shared" si="13"/>
        <v>1963.4700000000003</v>
      </c>
      <c r="Y37" s="130">
        <f t="shared" si="14"/>
        <v>1963.4700000000016</v>
      </c>
      <c r="Z37" s="130">
        <f t="shared" si="15"/>
        <v>98.17349999999999</v>
      </c>
      <c r="AA37" s="129">
        <f>IFERROR(ABS(VLOOKUP(A37,ZSSD!$D$2:$G$99933,4,0)),AI37)</f>
        <v>6.5</v>
      </c>
      <c r="AB37" s="130">
        <f>IFERROR(IF(VLOOKUP(A37,ZSSD!$D:$H,5,0)="L29",AA37*G37,AA37*L37/100),AA37*L37/100)</f>
        <v>364.08644999999996</v>
      </c>
      <c r="AC37" s="130">
        <v>2</v>
      </c>
      <c r="AD37" s="132">
        <f t="shared" si="16"/>
        <v>80.456067610169498</v>
      </c>
      <c r="AE37" s="142">
        <f t="shared" si="17"/>
        <v>18.204322499999996</v>
      </c>
      <c r="AF37" s="142">
        <f t="shared" si="18"/>
        <v>4.0228033805084751</v>
      </c>
      <c r="AG37" s="133" t="e">
        <f>VLOOKUP(A37,ZSSD!D:D,1,0)</f>
        <v>#N/A</v>
      </c>
      <c r="AH37" s="133" t="str">
        <f>VLOOKUP(B37,[2]GRADE!$A:$P,16,0)</f>
        <v>SILVER</v>
      </c>
      <c r="AI37" s="133">
        <f t="shared" si="19"/>
        <v>6.5</v>
      </c>
    </row>
    <row r="38" spans="1:35" x14ac:dyDescent="0.25">
      <c r="A38" s="129">
        <v>2510195</v>
      </c>
      <c r="B38" s="129">
        <f t="shared" si="20"/>
        <v>2510</v>
      </c>
      <c r="C38" s="129">
        <f t="shared" si="21"/>
        <v>195</v>
      </c>
      <c r="D38" s="129" t="str">
        <f>VLOOKUP(C38,Sheet1!$A$2:$K$369991,11,0)</f>
        <v>CAR</v>
      </c>
      <c r="E38" s="129" t="s">
        <v>191</v>
      </c>
      <c r="F38" s="129">
        <f>VLOOKUP(C38,'PACK MASTER'!$A$2:$I$512998,9,0)*1000</f>
        <v>10</v>
      </c>
      <c r="G38" s="129">
        <f>VLOOKUP(C38,'PACK MASTER'!$A$2:$G$512998,7,0)</f>
        <v>2.5</v>
      </c>
      <c r="H38" s="129">
        <f t="shared" si="2"/>
        <v>4</v>
      </c>
      <c r="I38" s="129">
        <f>VLOOKUP($A38,ZMRP!$C$2:$F$99995,4,0)</f>
        <v>638</v>
      </c>
      <c r="J38" s="130">
        <f t="shared" si="3"/>
        <v>255.2</v>
      </c>
      <c r="K38" s="130">
        <f>VLOOKUP($A38,ZLAM!$C$2:$F$99999,4,0)</f>
        <v>83.39</v>
      </c>
      <c r="L38" s="130">
        <f t="shared" si="4"/>
        <v>532.02819999999997</v>
      </c>
      <c r="M38" s="130">
        <f t="shared" si="5"/>
        <v>212.81127999999998</v>
      </c>
      <c r="N38" s="130">
        <f t="shared" si="6"/>
        <v>450.87135593220341</v>
      </c>
      <c r="O38" s="130">
        <f t="shared" si="7"/>
        <v>180.34854237288135</v>
      </c>
      <c r="P38" s="130">
        <f>IFERROR(ABS(VLOOKUP($A38,ZTRV!$D$2:$G$99407,4,0)),0)</f>
        <v>0</v>
      </c>
      <c r="Q38" s="130">
        <f>IFERROR(ABS(VLOOKUP($A38,ZTR1!$D$2:$G$99999,4,0)),0)</f>
        <v>0</v>
      </c>
      <c r="R38" s="130">
        <f>IFERROR(ABS(VLOOKUP($A38,ZTR2!$D$2:$G$99939,4,0)),0)</f>
        <v>0</v>
      </c>
      <c r="S38" s="130">
        <f t="shared" si="8"/>
        <v>0</v>
      </c>
      <c r="T38" s="130">
        <f t="shared" si="9"/>
        <v>450.87135593220341</v>
      </c>
      <c r="U38" s="130">
        <f t="shared" si="10"/>
        <v>532.02819999999997</v>
      </c>
      <c r="V38" s="130">
        <f t="shared" si="11"/>
        <v>212.81127999999998</v>
      </c>
      <c r="W38" s="131">
        <f t="shared" si="12"/>
        <v>2128.1127999999999</v>
      </c>
      <c r="X38" s="130">
        <f t="shared" si="13"/>
        <v>105.97180000000003</v>
      </c>
      <c r="Y38" s="130">
        <f t="shared" si="14"/>
        <v>423.88720000000012</v>
      </c>
      <c r="Z38" s="130">
        <f t="shared" si="15"/>
        <v>42.388720000000006</v>
      </c>
      <c r="AA38" s="129">
        <f>IFERROR(ABS(VLOOKUP(A38,ZSSD!$D$2:$G$99933,4,0)),AI38)</f>
        <v>5.5</v>
      </c>
      <c r="AB38" s="130">
        <f>IFERROR(IF(VLOOKUP(A38,ZSSD!$D:$H,5,0)="L29",AA38*G38,AA38*L38/100),AA38*L38/100)</f>
        <v>29.261551000000001</v>
      </c>
      <c r="AC38" s="130">
        <v>2</v>
      </c>
      <c r="AD38" s="132">
        <f t="shared" si="16"/>
        <v>8.4321960986440683</v>
      </c>
      <c r="AE38" s="142">
        <f t="shared" si="17"/>
        <v>11.7046204</v>
      </c>
      <c r="AF38" s="142">
        <f t="shared" si="18"/>
        <v>3.3728784394576272</v>
      </c>
      <c r="AG38" s="133">
        <f>VLOOKUP(A38,ZSSD!D:D,1,0)</f>
        <v>2510195</v>
      </c>
      <c r="AH38" s="133" t="str">
        <f>VLOOKUP(B38,[2]GRADE!$A:$P,16,0)</f>
        <v>SILVER</v>
      </c>
      <c r="AI38" s="133">
        <f t="shared" si="19"/>
        <v>6.5</v>
      </c>
    </row>
    <row r="39" spans="1:35" x14ac:dyDescent="0.25">
      <c r="A39" s="129">
        <v>2527164</v>
      </c>
      <c r="B39" s="129">
        <f t="shared" si="20"/>
        <v>2527</v>
      </c>
      <c r="C39" s="129">
        <f t="shared" si="21"/>
        <v>164</v>
      </c>
      <c r="D39" s="129" t="str">
        <f>VLOOKUP(C39,Sheet1!$A$2:$K$369991,11,0)</f>
        <v>CAR</v>
      </c>
      <c r="E39" s="129" t="s">
        <v>198</v>
      </c>
      <c r="F39" s="129">
        <f>VLOOKUP(C39,'PACK MASTER'!$A$2:$I$512998,9,0)*1000</f>
        <v>10.000000000000002</v>
      </c>
      <c r="G39" s="129">
        <f>VLOOKUP(C39,'PACK MASTER'!$A$2:$G$512998,7,0)</f>
        <v>0.25</v>
      </c>
      <c r="H39" s="129">
        <f t="shared" si="2"/>
        <v>40.000000000000007</v>
      </c>
      <c r="I39" s="129">
        <f>VLOOKUP($A39,ZMRP!$C$2:$F$99995,4,0)</f>
        <v>71</v>
      </c>
      <c r="J39" s="130">
        <f t="shared" si="3"/>
        <v>284</v>
      </c>
      <c r="K39" s="130">
        <f>VLOOKUP($A39,ZLAM!$C$2:$F$99999,4,0)</f>
        <v>78.13</v>
      </c>
      <c r="L39" s="130">
        <f t="shared" si="4"/>
        <v>55.472299999999997</v>
      </c>
      <c r="M39" s="130">
        <f t="shared" si="5"/>
        <v>221.88919999999999</v>
      </c>
      <c r="N39" s="130">
        <f t="shared" si="6"/>
        <v>47.010423728813556</v>
      </c>
      <c r="O39" s="130">
        <f t="shared" si="7"/>
        <v>188.04169491525423</v>
      </c>
      <c r="P39" s="130">
        <f>IFERROR(ABS(VLOOKUP($A39,ZTRV!$D$2:$G$99407,4,0)),0)</f>
        <v>0</v>
      </c>
      <c r="Q39" s="130">
        <f>IFERROR(ABS(VLOOKUP($A39,ZTR1!$D$2:$G$99999,4,0)),0)</f>
        <v>0</v>
      </c>
      <c r="R39" s="130">
        <f>IFERROR(ABS(VLOOKUP($A39,ZTR2!$D$2:$G$99939,4,0)),0)</f>
        <v>0</v>
      </c>
      <c r="S39" s="130">
        <f t="shared" si="8"/>
        <v>0</v>
      </c>
      <c r="T39" s="130">
        <f t="shared" si="9"/>
        <v>47.010423728813556</v>
      </c>
      <c r="U39" s="130">
        <f t="shared" si="10"/>
        <v>55.472299999999997</v>
      </c>
      <c r="V39" s="130">
        <f t="shared" si="11"/>
        <v>221.88919999999999</v>
      </c>
      <c r="W39" s="131">
        <f t="shared" si="12"/>
        <v>2218.8920000000003</v>
      </c>
      <c r="X39" s="130">
        <f t="shared" si="13"/>
        <v>15.527700000000003</v>
      </c>
      <c r="Y39" s="130">
        <f t="shared" si="14"/>
        <v>621.10800000000017</v>
      </c>
      <c r="Z39" s="130">
        <f t="shared" si="15"/>
        <v>62.110800000000012</v>
      </c>
      <c r="AA39" s="129">
        <f>IFERROR(ABS(VLOOKUP(A39,ZSSD!$D$2:$G$99933,4,0)),AI39)</f>
        <v>4</v>
      </c>
      <c r="AB39" s="130">
        <f>IFERROR(IF(VLOOKUP(A39,ZSSD!$D:$H,5,0)="L29",AA39*G39,AA39*L39/100),AA39*L39/100)</f>
        <v>1</v>
      </c>
      <c r="AC39" s="130">
        <v>2</v>
      </c>
      <c r="AD39" s="132">
        <f t="shared" si="16"/>
        <v>0.92020847457627108</v>
      </c>
      <c r="AE39" s="142">
        <f t="shared" si="17"/>
        <v>4</v>
      </c>
      <c r="AF39" s="142">
        <f t="shared" si="18"/>
        <v>3.6808338983050843</v>
      </c>
      <c r="AG39" s="133">
        <f>VLOOKUP(A39,ZSSD!D:D,1,0)</f>
        <v>2527164</v>
      </c>
      <c r="AH39" s="133" t="str">
        <f>VLOOKUP(B39,[2]GRADE!$A:$P,16,0)</f>
        <v>SILVER</v>
      </c>
      <c r="AI39" s="133">
        <f t="shared" si="19"/>
        <v>6.5</v>
      </c>
    </row>
    <row r="40" spans="1:35" x14ac:dyDescent="0.25">
      <c r="A40" s="129">
        <v>2527184</v>
      </c>
      <c r="B40" s="129">
        <f t="shared" si="20"/>
        <v>2527</v>
      </c>
      <c r="C40" s="129">
        <f t="shared" si="21"/>
        <v>184</v>
      </c>
      <c r="D40" s="129" t="str">
        <f>VLOOKUP(C40,Sheet1!$A$2:$K$369991,11,0)</f>
        <v>CAR</v>
      </c>
      <c r="E40" s="129" t="s">
        <v>200</v>
      </c>
      <c r="F40" s="129">
        <f>VLOOKUP(C40,'PACK MASTER'!$A$2:$I$512998,9,0)*1000</f>
        <v>20.000000000000014</v>
      </c>
      <c r="G40" s="129">
        <f>VLOOKUP(C40,'PACK MASTER'!$A$2:$G$512998,7,0)</f>
        <v>1</v>
      </c>
      <c r="H40" s="129">
        <f t="shared" si="2"/>
        <v>20.000000000000014</v>
      </c>
      <c r="I40" s="129">
        <f>VLOOKUP($A40,ZMRP!$C$2:$F$99995,4,0)</f>
        <v>278</v>
      </c>
      <c r="J40" s="130">
        <f t="shared" si="3"/>
        <v>278</v>
      </c>
      <c r="K40" s="130">
        <f>VLOOKUP($A40,ZLAM!$C$2:$F$99999,4,0)</f>
        <v>79.569999999999993</v>
      </c>
      <c r="L40" s="130">
        <f t="shared" si="4"/>
        <v>221.2046</v>
      </c>
      <c r="M40" s="130">
        <f t="shared" si="5"/>
        <v>221.2046</v>
      </c>
      <c r="N40" s="130">
        <f t="shared" si="6"/>
        <v>187.46152542372883</v>
      </c>
      <c r="O40" s="130">
        <f t="shared" si="7"/>
        <v>187.46152542372883</v>
      </c>
      <c r="P40" s="130">
        <f>IFERROR(ABS(VLOOKUP($A40,ZTRV!$D$2:$G$99407,4,0)),0)</f>
        <v>0</v>
      </c>
      <c r="Q40" s="130">
        <f>IFERROR(ABS(VLOOKUP($A40,ZTR1!$D$2:$G$99999,4,0)),0)</f>
        <v>0</v>
      </c>
      <c r="R40" s="130">
        <f>IFERROR(ABS(VLOOKUP($A40,ZTR2!$D$2:$G$99939,4,0)),0)</f>
        <v>0</v>
      </c>
      <c r="S40" s="130">
        <f t="shared" si="8"/>
        <v>0</v>
      </c>
      <c r="T40" s="130">
        <f t="shared" si="9"/>
        <v>187.46152542372883</v>
      </c>
      <c r="U40" s="130">
        <f t="shared" si="10"/>
        <v>221.2046</v>
      </c>
      <c r="V40" s="130">
        <f t="shared" si="11"/>
        <v>221.2046</v>
      </c>
      <c r="W40" s="131">
        <f t="shared" si="12"/>
        <v>4424.0920000000033</v>
      </c>
      <c r="X40" s="130">
        <f t="shared" si="13"/>
        <v>56.795400000000001</v>
      </c>
      <c r="Y40" s="130">
        <f t="shared" si="14"/>
        <v>1135.9080000000008</v>
      </c>
      <c r="Z40" s="130">
        <f t="shared" si="15"/>
        <v>56.795400000000001</v>
      </c>
      <c r="AA40" s="129">
        <f>IFERROR(ABS(VLOOKUP(A40,ZSSD!$D$2:$G$99933,4,0)),AI40)</f>
        <v>4</v>
      </c>
      <c r="AB40" s="130">
        <f>IFERROR(IF(VLOOKUP(A40,ZSSD!$D:$H,5,0)="L29",AA40*G40,AA40*L40/100),AA40*L40/100)</f>
        <v>4</v>
      </c>
      <c r="AC40" s="130">
        <v>2</v>
      </c>
      <c r="AD40" s="132">
        <f t="shared" si="16"/>
        <v>3.6692305084745764</v>
      </c>
      <c r="AE40" s="142">
        <f t="shared" si="17"/>
        <v>4</v>
      </c>
      <c r="AF40" s="142">
        <f t="shared" si="18"/>
        <v>3.6692305084745764</v>
      </c>
      <c r="AG40" s="133">
        <f>VLOOKUP(A40,ZSSD!D:D,1,0)</f>
        <v>2527184</v>
      </c>
      <c r="AH40" s="133" t="str">
        <f>VLOOKUP(B40,[2]GRADE!$A:$P,16,0)</f>
        <v>SILVER</v>
      </c>
      <c r="AI40" s="133">
        <f t="shared" si="19"/>
        <v>6.5</v>
      </c>
    </row>
    <row r="41" spans="1:35" x14ac:dyDescent="0.25">
      <c r="A41" s="129">
        <v>2527197</v>
      </c>
      <c r="B41" s="129">
        <f t="shared" si="20"/>
        <v>2527</v>
      </c>
      <c r="C41" s="129">
        <f t="shared" si="21"/>
        <v>197</v>
      </c>
      <c r="D41" s="129" t="str">
        <f>VLOOKUP(C41,Sheet1!$A$2:$K$369991,11,0)</f>
        <v>CAR</v>
      </c>
      <c r="E41" s="129" t="s">
        <v>202</v>
      </c>
      <c r="F41" s="129">
        <f>VLOOKUP(C41,'PACK MASTER'!$A$2:$I$512998,9,0)*1000</f>
        <v>20</v>
      </c>
      <c r="G41" s="129">
        <f>VLOOKUP(C41,'PACK MASTER'!$A$2:$G$512998,7,0)</f>
        <v>2</v>
      </c>
      <c r="H41" s="129">
        <f t="shared" si="2"/>
        <v>10</v>
      </c>
      <c r="I41" s="129">
        <f>VLOOKUP($A41,ZMRP!$C$2:$F$99995,4,0)</f>
        <v>556</v>
      </c>
      <c r="J41" s="130">
        <f t="shared" si="3"/>
        <v>278</v>
      </c>
      <c r="K41" s="130">
        <f>VLOOKUP($A41,ZLAM!$C$2:$F$99999,4,0)</f>
        <v>78.3</v>
      </c>
      <c r="L41" s="130">
        <f t="shared" si="4"/>
        <v>435.34799999999996</v>
      </c>
      <c r="M41" s="130">
        <f t="shared" si="5"/>
        <v>217.67399999999998</v>
      </c>
      <c r="N41" s="130">
        <f t="shared" si="6"/>
        <v>368.93898305084741</v>
      </c>
      <c r="O41" s="130">
        <f t="shared" si="7"/>
        <v>184.46949152542371</v>
      </c>
      <c r="P41" s="130">
        <f>IFERROR(ABS(VLOOKUP($A41,ZTRV!$D$2:$G$99407,4,0)),0)</f>
        <v>0</v>
      </c>
      <c r="Q41" s="130">
        <f>IFERROR(ABS(VLOOKUP($A41,ZTR1!$D$2:$G$99999,4,0)),0)</f>
        <v>0</v>
      </c>
      <c r="R41" s="130">
        <f>IFERROR(ABS(VLOOKUP($A41,ZTR2!$D$2:$G$99939,4,0)),0)</f>
        <v>0</v>
      </c>
      <c r="S41" s="130">
        <f t="shared" si="8"/>
        <v>0</v>
      </c>
      <c r="T41" s="130">
        <f t="shared" si="9"/>
        <v>368.93898305084741</v>
      </c>
      <c r="U41" s="130">
        <f t="shared" si="10"/>
        <v>435.3479999999999</v>
      </c>
      <c r="V41" s="130">
        <f t="shared" si="11"/>
        <v>217.67399999999995</v>
      </c>
      <c r="W41" s="131">
        <f t="shared" si="12"/>
        <v>4353.4799999999987</v>
      </c>
      <c r="X41" s="130">
        <f t="shared" si="13"/>
        <v>120.6520000000001</v>
      </c>
      <c r="Y41" s="130">
        <f t="shared" si="14"/>
        <v>1206.5200000000009</v>
      </c>
      <c r="Z41" s="130">
        <f t="shared" si="15"/>
        <v>60.32600000000005</v>
      </c>
      <c r="AA41" s="129">
        <f>IFERROR(ABS(VLOOKUP(A41,ZSSD!$D$2:$G$99933,4,0)),AI41)</f>
        <v>4</v>
      </c>
      <c r="AB41" s="130">
        <f>IFERROR(IF(VLOOKUP(A41,ZSSD!$D:$H,5,0)="L29",AA41*G41,AA41*L41/100),AA41*L41/100)</f>
        <v>8</v>
      </c>
      <c r="AC41" s="130">
        <v>2</v>
      </c>
      <c r="AD41" s="132">
        <f t="shared" si="16"/>
        <v>7.2187796610169483</v>
      </c>
      <c r="AE41" s="142">
        <f t="shared" si="17"/>
        <v>4</v>
      </c>
      <c r="AF41" s="142">
        <f t="shared" si="18"/>
        <v>3.6093898305084742</v>
      </c>
      <c r="AG41" s="133">
        <f>VLOOKUP(A41,ZSSD!D:D,1,0)</f>
        <v>2527197</v>
      </c>
      <c r="AH41" s="133" t="str">
        <f>VLOOKUP(B41,[2]GRADE!$A:$P,16,0)</f>
        <v>SILVER</v>
      </c>
      <c r="AI41" s="133">
        <f t="shared" si="19"/>
        <v>6.5</v>
      </c>
    </row>
    <row r="42" spans="1:35" x14ac:dyDescent="0.25">
      <c r="A42" s="129">
        <v>2533265</v>
      </c>
      <c r="B42" s="129">
        <f t="shared" si="20"/>
        <v>2533</v>
      </c>
      <c r="C42" s="129">
        <f t="shared" si="21"/>
        <v>265</v>
      </c>
      <c r="D42" s="129" t="str">
        <f>VLOOKUP(C42,Sheet1!$A$2:$K$369991,11,0)</f>
        <v>BUC</v>
      </c>
      <c r="E42" s="129" t="s">
        <v>208</v>
      </c>
      <c r="F42" s="129">
        <f>VLOOKUP(C42,'PACK MASTER'!$A$2:$I$512998,9,0)*1000</f>
        <v>20.000000000000014</v>
      </c>
      <c r="G42" s="129">
        <f>VLOOKUP(C42,'PACK MASTER'!$A$2:$G$512998,7,0)</f>
        <v>20</v>
      </c>
      <c r="H42" s="129">
        <f t="shared" si="2"/>
        <v>1.0000000000000007</v>
      </c>
      <c r="I42" s="129">
        <f>VLOOKUP($A42,ZMRP!$C$2:$F$99995,4,0)</f>
        <v>6060</v>
      </c>
      <c r="J42" s="130">
        <f t="shared" si="3"/>
        <v>303</v>
      </c>
      <c r="K42" s="130">
        <f>VLOOKUP($A42,ZLAM!$C$2:$F$99999,4,0)</f>
        <v>86.96</v>
      </c>
      <c r="L42" s="130">
        <f t="shared" si="4"/>
        <v>5269.7759999999998</v>
      </c>
      <c r="M42" s="130">
        <f t="shared" si="5"/>
        <v>263.48879999999997</v>
      </c>
      <c r="N42" s="130">
        <f t="shared" si="6"/>
        <v>4465.9118644067794</v>
      </c>
      <c r="O42" s="130">
        <f t="shared" si="7"/>
        <v>223.29559322033896</v>
      </c>
      <c r="P42" s="130">
        <f>IFERROR(ABS(VLOOKUP($A42,ZTRV!$D$2:$G$99407,4,0)),0)</f>
        <v>0</v>
      </c>
      <c r="Q42" s="130">
        <f>IFERROR(ABS(VLOOKUP($A42,ZTR1!$D$2:$G$99999,4,0)),0)</f>
        <v>0</v>
      </c>
      <c r="R42" s="130">
        <f>IFERROR(ABS(VLOOKUP($A42,ZTR2!$D$2:$G$99939,4,0)),0)</f>
        <v>0</v>
      </c>
      <c r="S42" s="130">
        <f t="shared" si="8"/>
        <v>0</v>
      </c>
      <c r="T42" s="130">
        <f t="shared" si="9"/>
        <v>4465.9118644067794</v>
      </c>
      <c r="U42" s="130">
        <f t="shared" si="10"/>
        <v>5269.7759999999998</v>
      </c>
      <c r="V42" s="130">
        <f t="shared" si="11"/>
        <v>263.48879999999997</v>
      </c>
      <c r="W42" s="131">
        <f t="shared" si="12"/>
        <v>5269.7760000000035</v>
      </c>
      <c r="X42" s="130">
        <f t="shared" si="13"/>
        <v>790.22400000000016</v>
      </c>
      <c r="Y42" s="130">
        <f t="shared" si="14"/>
        <v>790.22400000000073</v>
      </c>
      <c r="Z42" s="130">
        <f t="shared" si="15"/>
        <v>39.511200000000031</v>
      </c>
      <c r="AA42" s="129">
        <f>IFERROR(ABS(VLOOKUP(A42,ZSSD!$D$2:$G$99933,4,0)),AI42)</f>
        <v>6.5</v>
      </c>
      <c r="AB42" s="130">
        <f>IFERROR(IF(VLOOKUP(A42,ZSSD!$D:$H,5,0)="L29",AA42*G42,AA42*L42/100),AA42*L42/100)</f>
        <v>342.53543999999999</v>
      </c>
      <c r="AC42" s="130">
        <v>2</v>
      </c>
      <c r="AD42" s="132">
        <f t="shared" si="16"/>
        <v>82.467528488135599</v>
      </c>
      <c r="AE42" s="142">
        <f t="shared" si="17"/>
        <v>17.126771999999999</v>
      </c>
      <c r="AF42" s="142">
        <f t="shared" si="18"/>
        <v>4.1233764244067803</v>
      </c>
      <c r="AG42" s="133" t="e">
        <f>VLOOKUP(A42,ZSSD!D:D,1,0)</f>
        <v>#N/A</v>
      </c>
      <c r="AH42" s="133" t="str">
        <f>VLOOKUP(B42,[2]GRADE!$A:$P,16,0)</f>
        <v>SILVER</v>
      </c>
      <c r="AI42" s="133">
        <f t="shared" si="19"/>
        <v>6.5</v>
      </c>
    </row>
    <row r="43" spans="1:35" x14ac:dyDescent="0.25">
      <c r="A43" s="129">
        <v>2540199</v>
      </c>
      <c r="B43" s="129">
        <f t="shared" si="20"/>
        <v>2540</v>
      </c>
      <c r="C43" s="129">
        <f t="shared" si="21"/>
        <v>199</v>
      </c>
      <c r="D43" s="129" t="str">
        <f>VLOOKUP(C43,Sheet1!$A$2:$K$369991,11,0)</f>
        <v>CAR</v>
      </c>
      <c r="E43" s="129" t="s">
        <v>213</v>
      </c>
      <c r="F43" s="129">
        <f>VLOOKUP(C43,'PACK MASTER'!$A$2:$I$512998,9,0)*1000</f>
        <v>8.4</v>
      </c>
      <c r="G43" s="129">
        <f>VLOOKUP(C43,'PACK MASTER'!$A$2:$G$512998,7,0)</f>
        <v>2.1</v>
      </c>
      <c r="H43" s="129">
        <f t="shared" si="2"/>
        <v>4</v>
      </c>
      <c r="I43" s="129">
        <f>VLOOKUP($A43,ZMRP!$C$2:$F$99995,4,0)</f>
        <v>750</v>
      </c>
      <c r="J43" s="130">
        <f t="shared" si="3"/>
        <v>357.14285714285711</v>
      </c>
      <c r="K43" s="130">
        <f>VLOOKUP($A43,ZLAM!$C$2:$F$99999,4,0)</f>
        <v>80.260000000000005</v>
      </c>
      <c r="L43" s="130">
        <f t="shared" si="4"/>
        <v>601.95000000000005</v>
      </c>
      <c r="M43" s="130">
        <f t="shared" si="5"/>
        <v>286.64285714285717</v>
      </c>
      <c r="N43" s="130">
        <f t="shared" si="6"/>
        <v>510.12711864406788</v>
      </c>
      <c r="O43" s="130">
        <f t="shared" si="7"/>
        <v>242.91767554479421</v>
      </c>
      <c r="P43" s="130">
        <f>IFERROR(ABS(VLOOKUP($A43,ZTRV!$D$2:$G$99407,4,0)),0)</f>
        <v>0</v>
      </c>
      <c r="Q43" s="130">
        <f>IFERROR(ABS(VLOOKUP($A43,ZTR1!$D$2:$G$99999,4,0)),0)</f>
        <v>0</v>
      </c>
      <c r="R43" s="130">
        <f>IFERROR(ABS(VLOOKUP($A43,ZTR2!$D$2:$G$99939,4,0)),0)</f>
        <v>0</v>
      </c>
      <c r="S43" s="130">
        <f t="shared" si="8"/>
        <v>0</v>
      </c>
      <c r="T43" s="130">
        <f t="shared" si="9"/>
        <v>510.12711864406788</v>
      </c>
      <c r="U43" s="130">
        <f t="shared" si="10"/>
        <v>601.95000000000005</v>
      </c>
      <c r="V43" s="130">
        <f t="shared" si="11"/>
        <v>286.64285714285717</v>
      </c>
      <c r="W43" s="131">
        <f t="shared" si="12"/>
        <v>2407.8000000000002</v>
      </c>
      <c r="X43" s="130">
        <f t="shared" si="13"/>
        <v>148.04999999999995</v>
      </c>
      <c r="Y43" s="130">
        <f t="shared" si="14"/>
        <v>592.19999999999982</v>
      </c>
      <c r="Z43" s="130">
        <f t="shared" si="15"/>
        <v>70.499999999999943</v>
      </c>
      <c r="AA43" s="129">
        <f>IFERROR(ABS(VLOOKUP(A43,ZSSD!$D$2:$G$99933,4,0)),AI43)</f>
        <v>5.5</v>
      </c>
      <c r="AB43" s="130">
        <f>IFERROR(IF(VLOOKUP(A43,ZSSD!$D:$H,5,0)="L29",AA43*G43,AA43*L43/100),AA43*L43/100)</f>
        <v>33.107250000000001</v>
      </c>
      <c r="AC43" s="130">
        <v>2</v>
      </c>
      <c r="AD43" s="132">
        <f t="shared" si="16"/>
        <v>9.5403973728813565</v>
      </c>
      <c r="AE43" s="142">
        <f t="shared" si="17"/>
        <v>15.765357142857143</v>
      </c>
      <c r="AF43" s="142">
        <f t="shared" si="18"/>
        <v>4.5430463680387412</v>
      </c>
      <c r="AG43" s="133">
        <f>VLOOKUP(A43,ZSSD!D:D,1,0)</f>
        <v>2540199</v>
      </c>
      <c r="AH43" s="133" t="str">
        <f>VLOOKUP(B43,[2]GRADE!$A:$P,16,0)</f>
        <v>SILVER</v>
      </c>
      <c r="AI43" s="133">
        <f t="shared" si="19"/>
        <v>6.5</v>
      </c>
    </row>
    <row r="44" spans="1:35" x14ac:dyDescent="0.25">
      <c r="A44" s="129">
        <v>2554164</v>
      </c>
      <c r="B44" s="129">
        <f t="shared" si="20"/>
        <v>2554</v>
      </c>
      <c r="C44" s="129">
        <f t="shared" si="21"/>
        <v>164</v>
      </c>
      <c r="D44" s="129" t="str">
        <f>VLOOKUP(C44,Sheet1!$A$2:$K$369991,11,0)</f>
        <v>CAR</v>
      </c>
      <c r="E44" s="129" t="s">
        <v>220</v>
      </c>
      <c r="F44" s="129">
        <f>VLOOKUP(C44,'PACK MASTER'!$A$2:$I$512998,9,0)*1000</f>
        <v>10.000000000000002</v>
      </c>
      <c r="G44" s="129">
        <f>VLOOKUP(C44,'PACK MASTER'!$A$2:$G$512998,7,0)</f>
        <v>0.25</v>
      </c>
      <c r="H44" s="129">
        <f t="shared" si="2"/>
        <v>40.000000000000007</v>
      </c>
      <c r="I44" s="129">
        <f>VLOOKUP($A44,ZMRP!$C$2:$F$99995,4,0)</f>
        <v>124</v>
      </c>
      <c r="J44" s="130">
        <f t="shared" si="3"/>
        <v>496</v>
      </c>
      <c r="K44" s="130">
        <f>VLOOKUP($A44,ZLAM!$C$2:$F$99999,4,0)</f>
        <v>74.23</v>
      </c>
      <c r="L44" s="130">
        <f t="shared" si="4"/>
        <v>92.045200000000008</v>
      </c>
      <c r="M44" s="130">
        <f t="shared" si="5"/>
        <v>368.18080000000003</v>
      </c>
      <c r="N44" s="130">
        <f t="shared" si="6"/>
        <v>78.004406779661025</v>
      </c>
      <c r="O44" s="130">
        <f t="shared" si="7"/>
        <v>312.0176271186441</v>
      </c>
      <c r="P44" s="130">
        <f>IFERROR(ABS(VLOOKUP($A44,ZTRV!$D$2:$G$99407,4,0)),0)</f>
        <v>0</v>
      </c>
      <c r="Q44" s="130">
        <f>IFERROR(ABS(VLOOKUP($A44,ZTR1!$D$2:$G$99999,4,0)),0)</f>
        <v>0</v>
      </c>
      <c r="R44" s="130">
        <f>IFERROR(ABS(VLOOKUP($A44,ZTR2!$D$2:$G$99939,4,0)),0)</f>
        <v>0</v>
      </c>
      <c r="S44" s="130">
        <f t="shared" si="8"/>
        <v>0</v>
      </c>
      <c r="T44" s="130">
        <f t="shared" si="9"/>
        <v>78.004406779661025</v>
      </c>
      <c r="U44" s="130">
        <f t="shared" si="10"/>
        <v>92.045200000000008</v>
      </c>
      <c r="V44" s="130">
        <f t="shared" si="11"/>
        <v>368.18080000000003</v>
      </c>
      <c r="W44" s="131">
        <f t="shared" si="12"/>
        <v>3681.8080000000009</v>
      </c>
      <c r="X44" s="130">
        <f t="shared" si="13"/>
        <v>31.954799999999992</v>
      </c>
      <c r="Y44" s="130">
        <f t="shared" si="14"/>
        <v>1278.1919999999998</v>
      </c>
      <c r="Z44" s="130">
        <f t="shared" si="15"/>
        <v>127.81919999999997</v>
      </c>
      <c r="AA44" s="129">
        <f>IFERROR(ABS(VLOOKUP(A44,ZSSD!$D$2:$G$99933,4,0)),AI44)</f>
        <v>4</v>
      </c>
      <c r="AB44" s="130">
        <f>IFERROR(IF(VLOOKUP(A44,ZSSD!$D:$H,5,0)="L29",AA44*G44,AA44*L44/100),AA44*L44/100)</f>
        <v>1</v>
      </c>
      <c r="AC44" s="130">
        <v>2</v>
      </c>
      <c r="AD44" s="132">
        <f t="shared" si="16"/>
        <v>1.5400881355932206</v>
      </c>
      <c r="AE44" s="142">
        <f t="shared" si="17"/>
        <v>4</v>
      </c>
      <c r="AF44" s="142">
        <f t="shared" si="18"/>
        <v>6.1603525423728822</v>
      </c>
      <c r="AG44" s="133">
        <f>VLOOKUP(A44,ZSSD!D:D,1,0)</f>
        <v>2554164</v>
      </c>
      <c r="AH44" s="133" t="str">
        <f>VLOOKUP(B44,[2]GRADE!$A:$P,16,0)</f>
        <v>SILVER</v>
      </c>
      <c r="AI44" s="133">
        <f t="shared" si="19"/>
        <v>6.5</v>
      </c>
    </row>
    <row r="45" spans="1:35" x14ac:dyDescent="0.25">
      <c r="A45" s="129">
        <v>2554184</v>
      </c>
      <c r="B45" s="129">
        <f t="shared" si="20"/>
        <v>2554</v>
      </c>
      <c r="C45" s="129">
        <f t="shared" si="21"/>
        <v>184</v>
      </c>
      <c r="D45" s="129" t="str">
        <f>VLOOKUP(C45,Sheet1!$A$2:$K$369991,11,0)</f>
        <v>CAR</v>
      </c>
      <c r="E45" s="129" t="s">
        <v>222</v>
      </c>
      <c r="F45" s="129">
        <f>VLOOKUP(C45,'PACK MASTER'!$A$2:$I$512998,9,0)*1000</f>
        <v>20.000000000000014</v>
      </c>
      <c r="G45" s="129">
        <f>VLOOKUP(C45,'PACK MASTER'!$A$2:$G$512998,7,0)</f>
        <v>1</v>
      </c>
      <c r="H45" s="129">
        <f t="shared" si="2"/>
        <v>20.000000000000014</v>
      </c>
      <c r="I45" s="129">
        <f>VLOOKUP($A45,ZMRP!$C$2:$F$99995,4,0)</f>
        <v>461</v>
      </c>
      <c r="J45" s="130">
        <f t="shared" si="3"/>
        <v>461</v>
      </c>
      <c r="K45" s="130">
        <f>VLOOKUP($A45,ZLAM!$C$2:$F$99999,4,0)</f>
        <v>73.959999999999994</v>
      </c>
      <c r="L45" s="130">
        <f t="shared" si="4"/>
        <v>340.9556</v>
      </c>
      <c r="M45" s="130">
        <f t="shared" si="5"/>
        <v>340.9556</v>
      </c>
      <c r="N45" s="130">
        <f t="shared" si="6"/>
        <v>288.94542372881358</v>
      </c>
      <c r="O45" s="130">
        <f t="shared" si="7"/>
        <v>288.94542372881358</v>
      </c>
      <c r="P45" s="130">
        <f>IFERROR(ABS(VLOOKUP($A45,ZTRV!$D$2:$G$99407,4,0)),0)</f>
        <v>0</v>
      </c>
      <c r="Q45" s="130">
        <f>IFERROR(ABS(VLOOKUP($A45,ZTR1!$D$2:$G$99999,4,0)),0)</f>
        <v>0</v>
      </c>
      <c r="R45" s="130">
        <f>IFERROR(ABS(VLOOKUP($A45,ZTR2!$D$2:$G$99939,4,0)),0)</f>
        <v>0</v>
      </c>
      <c r="S45" s="130">
        <f t="shared" si="8"/>
        <v>0</v>
      </c>
      <c r="T45" s="130">
        <f t="shared" si="9"/>
        <v>288.94542372881358</v>
      </c>
      <c r="U45" s="130">
        <f t="shared" si="10"/>
        <v>340.9556</v>
      </c>
      <c r="V45" s="130">
        <f t="shared" si="11"/>
        <v>340.9556</v>
      </c>
      <c r="W45" s="131">
        <f t="shared" si="12"/>
        <v>6819.1120000000046</v>
      </c>
      <c r="X45" s="130">
        <f t="shared" si="13"/>
        <v>120.0444</v>
      </c>
      <c r="Y45" s="130">
        <f t="shared" si="14"/>
        <v>2400.8880000000017</v>
      </c>
      <c r="Z45" s="130">
        <f t="shared" si="15"/>
        <v>120.0444</v>
      </c>
      <c r="AA45" s="129">
        <f>IFERROR(ABS(VLOOKUP(A45,ZSSD!$D$2:$G$99933,4,0)),AI45)</f>
        <v>4</v>
      </c>
      <c r="AB45" s="130">
        <f>IFERROR(IF(VLOOKUP(A45,ZSSD!$D:$H,5,0)="L29",AA45*G45,AA45*L45/100),AA45*L45/100)</f>
        <v>4</v>
      </c>
      <c r="AC45" s="130">
        <v>2</v>
      </c>
      <c r="AD45" s="132">
        <f t="shared" si="16"/>
        <v>5.6989084745762719</v>
      </c>
      <c r="AE45" s="142">
        <f t="shared" si="17"/>
        <v>4</v>
      </c>
      <c r="AF45" s="142">
        <f t="shared" si="18"/>
        <v>5.6989084745762719</v>
      </c>
      <c r="AG45" s="133">
        <f>VLOOKUP(A45,ZSSD!D:D,1,0)</f>
        <v>2554184</v>
      </c>
      <c r="AH45" s="133" t="str">
        <f>VLOOKUP(B45,[2]GRADE!$A:$P,16,0)</f>
        <v>SILVER</v>
      </c>
      <c r="AI45" s="133">
        <f t="shared" si="19"/>
        <v>6.5</v>
      </c>
    </row>
    <row r="46" spans="1:35" x14ac:dyDescent="0.25">
      <c r="A46" s="129">
        <v>2554197</v>
      </c>
      <c r="B46" s="129">
        <f t="shared" si="20"/>
        <v>2554</v>
      </c>
      <c r="C46" s="129">
        <f t="shared" si="21"/>
        <v>197</v>
      </c>
      <c r="D46" s="129" t="str">
        <f>VLOOKUP(C46,Sheet1!$A$2:$K$369991,11,0)</f>
        <v>CAR</v>
      </c>
      <c r="E46" s="129" t="s">
        <v>223</v>
      </c>
      <c r="F46" s="129">
        <f>VLOOKUP(C46,'PACK MASTER'!$A$2:$I$512998,9,0)*1000</f>
        <v>20</v>
      </c>
      <c r="G46" s="129">
        <f>VLOOKUP(C46,'PACK MASTER'!$A$2:$G$512998,7,0)</f>
        <v>2</v>
      </c>
      <c r="H46" s="129">
        <f t="shared" si="2"/>
        <v>10</v>
      </c>
      <c r="I46" s="129">
        <f>VLOOKUP($A46,ZMRP!$C$2:$F$99995,4,0)</f>
        <v>918</v>
      </c>
      <c r="J46" s="130">
        <f t="shared" si="3"/>
        <v>459</v>
      </c>
      <c r="K46" s="130">
        <f>VLOOKUP($A46,ZLAM!$C$2:$F$99999,4,0)</f>
        <v>74.03</v>
      </c>
      <c r="L46" s="130">
        <f t="shared" si="4"/>
        <v>679.59540000000004</v>
      </c>
      <c r="M46" s="130">
        <f t="shared" si="5"/>
        <v>339.79770000000002</v>
      </c>
      <c r="N46" s="130">
        <f t="shared" si="6"/>
        <v>575.92830508474583</v>
      </c>
      <c r="O46" s="130">
        <f t="shared" si="7"/>
        <v>287.96415254237291</v>
      </c>
      <c r="P46" s="130">
        <f>IFERROR(ABS(VLOOKUP($A46,ZTRV!$D$2:$G$99407,4,0)),0)</f>
        <v>0</v>
      </c>
      <c r="Q46" s="130">
        <f>IFERROR(ABS(VLOOKUP($A46,ZTR1!$D$2:$G$99999,4,0)),0)</f>
        <v>0</v>
      </c>
      <c r="R46" s="130">
        <f>IFERROR(ABS(VLOOKUP($A46,ZTR2!$D$2:$G$99939,4,0)),0)</f>
        <v>0</v>
      </c>
      <c r="S46" s="130">
        <f t="shared" si="8"/>
        <v>0</v>
      </c>
      <c r="T46" s="130">
        <f t="shared" si="9"/>
        <v>575.92830508474583</v>
      </c>
      <c r="U46" s="130">
        <f t="shared" si="10"/>
        <v>679.59540000000004</v>
      </c>
      <c r="V46" s="130">
        <f t="shared" si="11"/>
        <v>339.79770000000002</v>
      </c>
      <c r="W46" s="131">
        <f t="shared" si="12"/>
        <v>6795.9540000000006</v>
      </c>
      <c r="X46" s="130">
        <f t="shared" si="13"/>
        <v>238.40459999999996</v>
      </c>
      <c r="Y46" s="130">
        <f t="shared" si="14"/>
        <v>2384.0459999999994</v>
      </c>
      <c r="Z46" s="130">
        <f t="shared" si="15"/>
        <v>119.20229999999998</v>
      </c>
      <c r="AA46" s="129">
        <f>IFERROR(ABS(VLOOKUP(A46,ZSSD!$D$2:$G$99933,4,0)),AI46)</f>
        <v>4</v>
      </c>
      <c r="AB46" s="130">
        <f>IFERROR(IF(VLOOKUP(A46,ZSSD!$D:$H,5,0)="L29",AA46*G46,AA46*L46/100),AA46*L46/100)</f>
        <v>8</v>
      </c>
      <c r="AC46" s="130">
        <v>2</v>
      </c>
      <c r="AD46" s="132">
        <f t="shared" si="16"/>
        <v>11.358566101694917</v>
      </c>
      <c r="AE46" s="142">
        <f t="shared" si="17"/>
        <v>4</v>
      </c>
      <c r="AF46" s="142">
        <f t="shared" si="18"/>
        <v>5.6792830508474585</v>
      </c>
      <c r="AG46" s="133">
        <f>VLOOKUP(A46,ZSSD!D:D,1,0)</f>
        <v>2554197</v>
      </c>
      <c r="AH46" s="133" t="str">
        <f>VLOOKUP(B46,[2]GRADE!$A:$P,16,0)</f>
        <v>SILVER</v>
      </c>
      <c r="AI46" s="133">
        <f t="shared" si="19"/>
        <v>6.5</v>
      </c>
    </row>
    <row r="47" spans="1:35" x14ac:dyDescent="0.25">
      <c r="A47" s="129">
        <v>2557195</v>
      </c>
      <c r="B47" s="129">
        <f t="shared" si="20"/>
        <v>2557</v>
      </c>
      <c r="C47" s="129">
        <f t="shared" si="21"/>
        <v>195</v>
      </c>
      <c r="D47" s="129" t="str">
        <f>VLOOKUP(C47,Sheet1!$A$2:$K$369991,11,0)</f>
        <v>CAR</v>
      </c>
      <c r="E47" s="129" t="s">
        <v>227</v>
      </c>
      <c r="F47" s="129">
        <f>VLOOKUP(C47,'PACK MASTER'!$A$2:$I$512998,9,0)*1000</f>
        <v>10</v>
      </c>
      <c r="G47" s="129">
        <f>VLOOKUP(C47,'PACK MASTER'!$A$2:$G$512998,7,0)</f>
        <v>2.5</v>
      </c>
      <c r="H47" s="129">
        <f t="shared" si="2"/>
        <v>4</v>
      </c>
      <c r="I47" s="129">
        <f>VLOOKUP($A47,ZMRP!$C$2:$F$99995,4,0)</f>
        <v>1050</v>
      </c>
      <c r="J47" s="130">
        <f t="shared" si="3"/>
        <v>420</v>
      </c>
      <c r="K47" s="130">
        <f>VLOOKUP($A47,ZLAM!$C$2:$F$99999,4,0)</f>
        <v>87.97</v>
      </c>
      <c r="L47" s="130">
        <f t="shared" si="4"/>
        <v>923.68499999999995</v>
      </c>
      <c r="M47" s="130">
        <f t="shared" si="5"/>
        <v>369.47399999999999</v>
      </c>
      <c r="N47" s="130">
        <f t="shared" si="6"/>
        <v>782.78389830508479</v>
      </c>
      <c r="O47" s="130">
        <f t="shared" si="7"/>
        <v>313.11355932203389</v>
      </c>
      <c r="P47" s="130">
        <f>IFERROR(ABS(VLOOKUP($A47,ZTRV!$D$2:$G$99407,4,0)),0)</f>
        <v>0</v>
      </c>
      <c r="Q47" s="130">
        <f>IFERROR(ABS(VLOOKUP($A47,ZTR1!$D$2:$G$99999,4,0)),0)</f>
        <v>0</v>
      </c>
      <c r="R47" s="130">
        <f>IFERROR(ABS(VLOOKUP($A47,ZTR2!$D$2:$G$99939,4,0)),0)</f>
        <v>0</v>
      </c>
      <c r="S47" s="130">
        <f t="shared" si="8"/>
        <v>0</v>
      </c>
      <c r="T47" s="130">
        <f t="shared" si="9"/>
        <v>782.78389830508479</v>
      </c>
      <c r="U47" s="130">
        <f t="shared" si="10"/>
        <v>923.68500000000006</v>
      </c>
      <c r="V47" s="130">
        <f t="shared" si="11"/>
        <v>369.47400000000005</v>
      </c>
      <c r="W47" s="131">
        <f t="shared" si="12"/>
        <v>3694.7400000000007</v>
      </c>
      <c r="X47" s="130">
        <f t="shared" si="13"/>
        <v>126.31499999999994</v>
      </c>
      <c r="Y47" s="130">
        <f t="shared" si="14"/>
        <v>505.25999999999976</v>
      </c>
      <c r="Z47" s="130">
        <f t="shared" si="15"/>
        <v>50.525999999999954</v>
      </c>
      <c r="AA47" s="129">
        <f>IFERROR(ABS(VLOOKUP(A47,ZSSD!$D$2:$G$99933,4,0)),AI47)</f>
        <v>5.5</v>
      </c>
      <c r="AB47" s="130">
        <f>IFERROR(IF(VLOOKUP(A47,ZSSD!$D:$H,5,0)="L29",AA47*G47,AA47*L47/100),AA47*L47/100)</f>
        <v>50.802675000000001</v>
      </c>
      <c r="AC47" s="130">
        <v>2</v>
      </c>
      <c r="AD47" s="132">
        <f t="shared" si="16"/>
        <v>14.639624466101695</v>
      </c>
      <c r="AE47" s="142">
        <f t="shared" si="17"/>
        <v>20.321069999999999</v>
      </c>
      <c r="AF47" s="142">
        <f t="shared" si="18"/>
        <v>5.855849786440678</v>
      </c>
      <c r="AG47" s="133">
        <f>VLOOKUP(A47,ZSSD!D:D,1,0)</f>
        <v>2557195</v>
      </c>
      <c r="AH47" s="133" t="str">
        <f>VLOOKUP(B47,[2]GRADE!$A:$P,16,0)</f>
        <v>SILVER</v>
      </c>
      <c r="AI47" s="133">
        <f t="shared" si="19"/>
        <v>6.5</v>
      </c>
    </row>
    <row r="48" spans="1:35" x14ac:dyDescent="0.25">
      <c r="A48" s="129">
        <v>2560164</v>
      </c>
      <c r="B48" s="129">
        <f t="shared" si="20"/>
        <v>2560</v>
      </c>
      <c r="C48" s="129">
        <f t="shared" si="21"/>
        <v>164</v>
      </c>
      <c r="D48" s="129" t="str">
        <f>VLOOKUP(C48,Sheet1!$A$2:$K$369991,11,0)</f>
        <v>CAR</v>
      </c>
      <c r="E48" s="129" t="s">
        <v>233</v>
      </c>
      <c r="F48" s="129">
        <f>VLOOKUP(C48,'PACK MASTER'!$A$2:$I$512998,9,0)*1000</f>
        <v>10.000000000000002</v>
      </c>
      <c r="G48" s="129">
        <f>VLOOKUP(C48,'PACK MASTER'!$A$2:$G$512998,7,0)</f>
        <v>0.25</v>
      </c>
      <c r="H48" s="129">
        <f t="shared" si="2"/>
        <v>40.000000000000007</v>
      </c>
      <c r="I48" s="129">
        <f>VLOOKUP($A48,ZMRP!$C$2:$F$99995,4,0)</f>
        <v>87</v>
      </c>
      <c r="J48" s="130">
        <f t="shared" si="3"/>
        <v>348</v>
      </c>
      <c r="K48" s="130">
        <f>VLOOKUP($A48,ZLAM!$C$2:$F$99999,4,0)</f>
        <v>73.91</v>
      </c>
      <c r="L48" s="130">
        <f t="shared" si="4"/>
        <v>64.301699999999997</v>
      </c>
      <c r="M48" s="130">
        <f t="shared" si="5"/>
        <v>257.20679999999999</v>
      </c>
      <c r="N48" s="130">
        <f t="shared" si="6"/>
        <v>54.492966101694918</v>
      </c>
      <c r="O48" s="130">
        <f t="shared" si="7"/>
        <v>217.97186440677967</v>
      </c>
      <c r="P48" s="130">
        <f>IFERROR(ABS(VLOOKUP($A48,ZTRV!$D$2:$G$99407,4,0)),0)</f>
        <v>0</v>
      </c>
      <c r="Q48" s="130">
        <f>IFERROR(ABS(VLOOKUP($A48,ZTR1!$D$2:$G$99999,4,0)),0)</f>
        <v>0</v>
      </c>
      <c r="R48" s="130">
        <f>IFERROR(ABS(VLOOKUP($A48,ZTR2!$D$2:$G$99939,4,0)),0)</f>
        <v>0</v>
      </c>
      <c r="S48" s="130">
        <f t="shared" si="8"/>
        <v>0</v>
      </c>
      <c r="T48" s="130">
        <f t="shared" si="9"/>
        <v>54.492966101694918</v>
      </c>
      <c r="U48" s="130">
        <f t="shared" si="10"/>
        <v>64.301699999999997</v>
      </c>
      <c r="V48" s="130">
        <f t="shared" si="11"/>
        <v>257.20679999999999</v>
      </c>
      <c r="W48" s="131">
        <f t="shared" si="12"/>
        <v>2572.0680000000002</v>
      </c>
      <c r="X48" s="130">
        <f t="shared" si="13"/>
        <v>22.698300000000003</v>
      </c>
      <c r="Y48" s="130">
        <f t="shared" si="14"/>
        <v>907.93200000000024</v>
      </c>
      <c r="Z48" s="130">
        <f t="shared" si="15"/>
        <v>90.793200000000013</v>
      </c>
      <c r="AA48" s="129">
        <f>IFERROR(ABS(VLOOKUP(A48,ZSSD!$D$2:$G$99933,4,0)),AI48)</f>
        <v>4</v>
      </c>
      <c r="AB48" s="130">
        <f>IFERROR(IF(VLOOKUP(A48,ZSSD!$D:$H,5,0)="L29",AA48*G48,AA48*L48/100),AA48*L48/100)</f>
        <v>1</v>
      </c>
      <c r="AC48" s="130">
        <v>2</v>
      </c>
      <c r="AD48" s="132">
        <f t="shared" si="16"/>
        <v>1.0698593220338983</v>
      </c>
      <c r="AE48" s="142">
        <f t="shared" si="17"/>
        <v>4</v>
      </c>
      <c r="AF48" s="142">
        <f t="shared" si="18"/>
        <v>4.2794372881355933</v>
      </c>
      <c r="AG48" s="133">
        <f>VLOOKUP(A48,ZSSD!D:D,1,0)</f>
        <v>2560164</v>
      </c>
      <c r="AH48" s="133" t="str">
        <f>VLOOKUP(B48,[2]GRADE!$A:$P,16,0)</f>
        <v>SILVER</v>
      </c>
      <c r="AI48" s="133">
        <f t="shared" si="19"/>
        <v>6.5</v>
      </c>
    </row>
    <row r="49" spans="1:35" x14ac:dyDescent="0.25">
      <c r="A49" s="129">
        <v>2560184</v>
      </c>
      <c r="B49" s="129">
        <f t="shared" si="20"/>
        <v>2560</v>
      </c>
      <c r="C49" s="129">
        <f t="shared" si="21"/>
        <v>184</v>
      </c>
      <c r="D49" s="129" t="str">
        <f>VLOOKUP(C49,Sheet1!$A$2:$K$369991,11,0)</f>
        <v>CAR</v>
      </c>
      <c r="E49" s="129" t="s">
        <v>235</v>
      </c>
      <c r="F49" s="129">
        <f>VLOOKUP(C49,'PACK MASTER'!$A$2:$I$512998,9,0)*1000</f>
        <v>20.000000000000014</v>
      </c>
      <c r="G49" s="129">
        <f>VLOOKUP(C49,'PACK MASTER'!$A$2:$G$512998,7,0)</f>
        <v>1</v>
      </c>
      <c r="H49" s="129">
        <f t="shared" si="2"/>
        <v>20.000000000000014</v>
      </c>
      <c r="I49" s="129">
        <f>VLOOKUP($A49,ZMRP!$C$2:$F$99995,4,0)</f>
        <v>324</v>
      </c>
      <c r="J49" s="130">
        <f t="shared" si="3"/>
        <v>324</v>
      </c>
      <c r="K49" s="130">
        <f>VLOOKUP($A49,ZLAM!$C$2:$F$99999,4,0)</f>
        <v>74.11</v>
      </c>
      <c r="L49" s="130">
        <f t="shared" si="4"/>
        <v>240.1164</v>
      </c>
      <c r="M49" s="130">
        <f t="shared" si="5"/>
        <v>240.1164</v>
      </c>
      <c r="N49" s="130">
        <f t="shared" si="6"/>
        <v>203.48847457627119</v>
      </c>
      <c r="O49" s="130">
        <f t="shared" si="7"/>
        <v>203.48847457627119</v>
      </c>
      <c r="P49" s="130">
        <f>IFERROR(ABS(VLOOKUP($A49,ZTRV!$D$2:$G$99407,4,0)),0)</f>
        <v>0</v>
      </c>
      <c r="Q49" s="130">
        <f>IFERROR(ABS(VLOOKUP($A49,ZTR1!$D$2:$G$99999,4,0)),0)</f>
        <v>0</v>
      </c>
      <c r="R49" s="130">
        <f>IFERROR(ABS(VLOOKUP($A49,ZTR2!$D$2:$G$99939,4,0)),0)</f>
        <v>0</v>
      </c>
      <c r="S49" s="130">
        <f t="shared" si="8"/>
        <v>0</v>
      </c>
      <c r="T49" s="130">
        <f t="shared" si="9"/>
        <v>203.48847457627119</v>
      </c>
      <c r="U49" s="130">
        <f t="shared" si="10"/>
        <v>240.1164</v>
      </c>
      <c r="V49" s="130">
        <f t="shared" si="11"/>
        <v>240.1164</v>
      </c>
      <c r="W49" s="131">
        <f t="shared" si="12"/>
        <v>4802.3280000000032</v>
      </c>
      <c r="X49" s="130">
        <f t="shared" si="13"/>
        <v>83.883600000000001</v>
      </c>
      <c r="Y49" s="130">
        <f t="shared" si="14"/>
        <v>1677.6720000000012</v>
      </c>
      <c r="Z49" s="130">
        <f t="shared" si="15"/>
        <v>83.883600000000001</v>
      </c>
      <c r="AA49" s="129">
        <f>IFERROR(ABS(VLOOKUP(A49,ZSSD!$D$2:$G$99933,4,0)),AI49)</f>
        <v>4</v>
      </c>
      <c r="AB49" s="130">
        <f>IFERROR(IF(VLOOKUP(A49,ZSSD!$D:$H,5,0)="L29",AA49*G49,AA49*L49/100),AA49*L49/100)</f>
        <v>4</v>
      </c>
      <c r="AC49" s="130">
        <v>2</v>
      </c>
      <c r="AD49" s="132">
        <f t="shared" si="16"/>
        <v>3.9897694915254238</v>
      </c>
      <c r="AE49" s="142">
        <f t="shared" si="17"/>
        <v>4</v>
      </c>
      <c r="AF49" s="142">
        <f t="shared" si="18"/>
        <v>3.9897694915254238</v>
      </c>
      <c r="AG49" s="133">
        <f>VLOOKUP(A49,ZSSD!D:D,1,0)</f>
        <v>2560184</v>
      </c>
      <c r="AH49" s="133" t="str">
        <f>VLOOKUP(B49,[2]GRADE!$A:$P,16,0)</f>
        <v>SILVER</v>
      </c>
      <c r="AI49" s="133">
        <f t="shared" si="19"/>
        <v>6.5</v>
      </c>
    </row>
    <row r="50" spans="1:35" x14ac:dyDescent="0.25">
      <c r="A50" s="129">
        <v>2560197</v>
      </c>
      <c r="B50" s="129">
        <f t="shared" si="20"/>
        <v>2560</v>
      </c>
      <c r="C50" s="129">
        <f t="shared" si="21"/>
        <v>197</v>
      </c>
      <c r="D50" s="129" t="str">
        <f>VLOOKUP(C50,Sheet1!$A$2:$K$369991,11,0)</f>
        <v>CAR</v>
      </c>
      <c r="E50" s="129" t="s">
        <v>237</v>
      </c>
      <c r="F50" s="129">
        <f>VLOOKUP(C50,'PACK MASTER'!$A$2:$I$512998,9,0)*1000</f>
        <v>20</v>
      </c>
      <c r="G50" s="129">
        <f>VLOOKUP(C50,'PACK MASTER'!$A$2:$G$512998,7,0)</f>
        <v>2</v>
      </c>
      <c r="H50" s="129">
        <f t="shared" si="2"/>
        <v>10</v>
      </c>
      <c r="I50" s="129">
        <f>VLOOKUP($A50,ZMRP!$C$2:$F$99995,4,0)</f>
        <v>644</v>
      </c>
      <c r="J50" s="130">
        <f t="shared" si="3"/>
        <v>322</v>
      </c>
      <c r="K50" s="130">
        <f>VLOOKUP($A50,ZLAM!$C$2:$F$99999,4,0)</f>
        <v>74.08</v>
      </c>
      <c r="L50" s="130">
        <f t="shared" si="4"/>
        <v>477.0752</v>
      </c>
      <c r="M50" s="130">
        <f t="shared" si="5"/>
        <v>238.5376</v>
      </c>
      <c r="N50" s="130">
        <f t="shared" si="6"/>
        <v>404.30101694915254</v>
      </c>
      <c r="O50" s="130">
        <f t="shared" si="7"/>
        <v>202.15050847457627</v>
      </c>
      <c r="P50" s="130">
        <f>IFERROR(ABS(VLOOKUP($A50,ZTRV!$D$2:$G$99407,4,0)),0)</f>
        <v>0</v>
      </c>
      <c r="Q50" s="130">
        <f>IFERROR(ABS(VLOOKUP($A50,ZTR1!$D$2:$G$99999,4,0)),0)</f>
        <v>0</v>
      </c>
      <c r="R50" s="130">
        <f>IFERROR(ABS(VLOOKUP($A50,ZTR2!$D$2:$G$99939,4,0)),0)</f>
        <v>0</v>
      </c>
      <c r="S50" s="130">
        <f t="shared" si="8"/>
        <v>0</v>
      </c>
      <c r="T50" s="130">
        <f t="shared" si="9"/>
        <v>404.30101694915254</v>
      </c>
      <c r="U50" s="130">
        <f t="shared" si="10"/>
        <v>477.0752</v>
      </c>
      <c r="V50" s="130">
        <f t="shared" si="11"/>
        <v>238.5376</v>
      </c>
      <c r="W50" s="131">
        <f t="shared" si="12"/>
        <v>4770.7520000000004</v>
      </c>
      <c r="X50" s="130">
        <f t="shared" si="13"/>
        <v>166.9248</v>
      </c>
      <c r="Y50" s="130">
        <f t="shared" si="14"/>
        <v>1669.248</v>
      </c>
      <c r="Z50" s="130">
        <f t="shared" si="15"/>
        <v>83.462400000000002</v>
      </c>
      <c r="AA50" s="129">
        <f>IFERROR(ABS(VLOOKUP(A50,ZSSD!$D$2:$G$99933,4,0)),AI50)</f>
        <v>4</v>
      </c>
      <c r="AB50" s="130">
        <f>IFERROR(IF(VLOOKUP(A50,ZSSD!$D:$H,5,0)="L29",AA50*G50,AA50*L50/100),AA50*L50/100)</f>
        <v>8</v>
      </c>
      <c r="AC50" s="130">
        <v>2</v>
      </c>
      <c r="AD50" s="132">
        <f t="shared" si="16"/>
        <v>7.9260203389830508</v>
      </c>
      <c r="AE50" s="142">
        <f t="shared" si="17"/>
        <v>4</v>
      </c>
      <c r="AF50" s="142">
        <f t="shared" si="18"/>
        <v>3.9630101694915254</v>
      </c>
      <c r="AG50" s="133">
        <f>VLOOKUP(A50,ZSSD!D:D,1,0)</f>
        <v>2560197</v>
      </c>
      <c r="AH50" s="133" t="str">
        <f>VLOOKUP(B50,[2]GRADE!$A:$P,16,0)</f>
        <v>SILVER</v>
      </c>
      <c r="AI50" s="133">
        <f t="shared" si="19"/>
        <v>6.5</v>
      </c>
    </row>
    <row r="51" spans="1:35" x14ac:dyDescent="0.25">
      <c r="A51" s="129">
        <v>2824152</v>
      </c>
      <c r="B51" s="129">
        <f t="shared" si="20"/>
        <v>2824</v>
      </c>
      <c r="C51" s="129">
        <f t="shared" si="21"/>
        <v>152</v>
      </c>
      <c r="D51" s="129" t="str">
        <f>VLOOKUP(C51,Sheet1!$A$2:$K$369991,11,0)</f>
        <v>CAR</v>
      </c>
      <c r="E51" s="129" t="s">
        <v>3042</v>
      </c>
      <c r="F51" s="129">
        <f>VLOOKUP(C51,'PACK MASTER'!$A$2:$I$512998,9,0)*1000</f>
        <v>18</v>
      </c>
      <c r="G51" s="129">
        <f>VLOOKUP(C51,'PACK MASTER'!$A$2:$G$512998,7,0)</f>
        <v>0.9</v>
      </c>
      <c r="H51" s="129">
        <f t="shared" si="2"/>
        <v>20</v>
      </c>
      <c r="I51" s="129">
        <f>VLOOKUP($A51,ZMRP!$C$2:$F$99995,4,0)</f>
        <v>323</v>
      </c>
      <c r="J51" s="130">
        <f t="shared" si="3"/>
        <v>358.88888888888886</v>
      </c>
      <c r="K51" s="130">
        <f>VLOOKUP($A51,ZLAM!$C$2:$F$99999,4,0)</f>
        <v>77.150000000000006</v>
      </c>
      <c r="L51" s="130">
        <f t="shared" si="4"/>
        <v>249.19450000000001</v>
      </c>
      <c r="M51" s="130">
        <f t="shared" si="5"/>
        <v>276.88277777777779</v>
      </c>
      <c r="N51" s="130">
        <f t="shared" si="6"/>
        <v>211.18177966101698</v>
      </c>
      <c r="O51" s="130">
        <f t="shared" si="7"/>
        <v>234.64642184557442</v>
      </c>
      <c r="P51" s="130">
        <f>IFERROR(ABS(VLOOKUP($A51,ZTRV!$D$2:$G$99407,4,0)),0)</f>
        <v>33</v>
      </c>
      <c r="Q51" s="130">
        <f>IFERROR(ABS(VLOOKUP($A51,ZTR1!$D$2:$G$99999,4,0)),0)</f>
        <v>0</v>
      </c>
      <c r="R51" s="130">
        <f>IFERROR(ABS(VLOOKUP($A51,ZTR2!$D$2:$G$99939,4,0)),0)</f>
        <v>0</v>
      </c>
      <c r="S51" s="130">
        <f t="shared" si="8"/>
        <v>29.7</v>
      </c>
      <c r="T51" s="130">
        <f t="shared" si="9"/>
        <v>181.48177966101699</v>
      </c>
      <c r="U51" s="130">
        <f t="shared" si="10"/>
        <v>214.14850000000004</v>
      </c>
      <c r="V51" s="130">
        <f t="shared" si="11"/>
        <v>237.94277777777782</v>
      </c>
      <c r="W51" s="131">
        <f t="shared" si="12"/>
        <v>4282.9700000000012</v>
      </c>
      <c r="X51" s="130">
        <f t="shared" si="13"/>
        <v>108.85149999999996</v>
      </c>
      <c r="Y51" s="130">
        <f t="shared" si="14"/>
        <v>2177.0299999999993</v>
      </c>
      <c r="Z51" s="130">
        <f t="shared" si="15"/>
        <v>120.94611111111104</v>
      </c>
      <c r="AA51" s="129">
        <f>IFERROR(ABS(VLOOKUP(A51,ZSSD!$D$2:$G$99933,4,0)),AI51)</f>
        <v>7</v>
      </c>
      <c r="AB51" s="130">
        <f>IFERROR(IF(VLOOKUP(A51,ZSSD!$D:$H,5,0)="L29",AA51*G51,AA51*L51/100),AA51*L51/100)</f>
        <v>17.443615000000001</v>
      </c>
      <c r="AC51" s="130">
        <v>2</v>
      </c>
      <c r="AD51" s="132">
        <f t="shared" si="16"/>
        <v>3.2807632932203399</v>
      </c>
      <c r="AE51" s="142">
        <f t="shared" si="17"/>
        <v>19.381794444444445</v>
      </c>
      <c r="AF51" s="142">
        <f t="shared" si="18"/>
        <v>3.6452925480225997</v>
      </c>
      <c r="AG51" s="133">
        <f>VLOOKUP(A51,ZSSD!D:D,1,0)</f>
        <v>2824152</v>
      </c>
      <c r="AH51" s="133" t="str">
        <f>VLOOKUP(B51,[2]GRADE!$A:$P,16,0)</f>
        <v>GREEN</v>
      </c>
      <c r="AI51" s="133">
        <f t="shared" si="19"/>
        <v>7</v>
      </c>
    </row>
    <row r="52" spans="1:35" x14ac:dyDescent="0.25">
      <c r="A52" s="129">
        <v>2824184</v>
      </c>
      <c r="B52" s="129">
        <f t="shared" si="20"/>
        <v>2824</v>
      </c>
      <c r="C52" s="129">
        <f t="shared" si="21"/>
        <v>184</v>
      </c>
      <c r="D52" s="129" t="str">
        <f>VLOOKUP(C52,Sheet1!$A$2:$K$369991,11,0)</f>
        <v>CAR</v>
      </c>
      <c r="E52" s="129" t="s">
        <v>3043</v>
      </c>
      <c r="F52" s="129">
        <f>VLOOKUP(C52,'PACK MASTER'!$A$2:$I$512998,9,0)*1000</f>
        <v>20.000000000000014</v>
      </c>
      <c r="G52" s="129">
        <f>VLOOKUP(C52,'PACK MASTER'!$A$2:$G$512998,7,0)</f>
        <v>1</v>
      </c>
      <c r="H52" s="129">
        <f t="shared" si="2"/>
        <v>20.000000000000014</v>
      </c>
      <c r="I52" s="129">
        <f>VLOOKUP($A52,ZMRP!$C$2:$F$99995,4,0)</f>
        <v>358</v>
      </c>
      <c r="J52" s="130">
        <f t="shared" si="3"/>
        <v>358</v>
      </c>
      <c r="K52" s="130">
        <f>VLOOKUP($A52,ZLAM!$C$2:$F$99999,4,0)</f>
        <v>77.27</v>
      </c>
      <c r="L52" s="130">
        <f t="shared" si="4"/>
        <v>276.6266</v>
      </c>
      <c r="M52" s="130">
        <f t="shared" si="5"/>
        <v>276.6266</v>
      </c>
      <c r="N52" s="130">
        <f t="shared" si="6"/>
        <v>234.4293220338983</v>
      </c>
      <c r="O52" s="130">
        <f t="shared" si="7"/>
        <v>234.4293220338983</v>
      </c>
      <c r="P52" s="130">
        <f>IFERROR(ABS(VLOOKUP($A52,ZTRV!$D$2:$G$99407,4,0)),0)</f>
        <v>33</v>
      </c>
      <c r="Q52" s="130">
        <f>IFERROR(ABS(VLOOKUP($A52,ZTR1!$D$2:$G$99999,4,0)),0)</f>
        <v>0</v>
      </c>
      <c r="R52" s="130">
        <f>IFERROR(ABS(VLOOKUP($A52,ZTR2!$D$2:$G$99939,4,0)),0)</f>
        <v>0</v>
      </c>
      <c r="S52" s="130">
        <f t="shared" si="8"/>
        <v>33</v>
      </c>
      <c r="T52" s="130">
        <f t="shared" si="9"/>
        <v>201.4293220338983</v>
      </c>
      <c r="U52" s="130">
        <f t="shared" si="10"/>
        <v>237.68659999999997</v>
      </c>
      <c r="V52" s="130">
        <f t="shared" si="11"/>
        <v>237.68659999999997</v>
      </c>
      <c r="W52" s="131">
        <f t="shared" si="12"/>
        <v>4753.7320000000027</v>
      </c>
      <c r="X52" s="130">
        <f t="shared" si="13"/>
        <v>120.31340000000003</v>
      </c>
      <c r="Y52" s="130">
        <f t="shared" si="14"/>
        <v>2406.2680000000023</v>
      </c>
      <c r="Z52" s="130">
        <f t="shared" si="15"/>
        <v>120.31340000000003</v>
      </c>
      <c r="AA52" s="129">
        <f>IFERROR(ABS(VLOOKUP(A52,ZSSD!$D$2:$G$99933,4,0)),AI52)</f>
        <v>7</v>
      </c>
      <c r="AB52" s="130">
        <f>IFERROR(IF(VLOOKUP(A52,ZSSD!$D:$H,5,0)="L29",AA52*G52,AA52*L52/100),AA52*L52/100)</f>
        <v>19.363861999999997</v>
      </c>
      <c r="AC52" s="130">
        <v>2</v>
      </c>
      <c r="AD52" s="132">
        <f t="shared" si="16"/>
        <v>3.6413092006779664</v>
      </c>
      <c r="AE52" s="142">
        <f t="shared" si="17"/>
        <v>19.363861999999997</v>
      </c>
      <c r="AF52" s="142">
        <f t="shared" si="18"/>
        <v>3.6413092006779664</v>
      </c>
      <c r="AG52" s="133">
        <f>VLOOKUP(A52,ZSSD!D:D,1,0)</f>
        <v>2824184</v>
      </c>
      <c r="AH52" s="133" t="str">
        <f>VLOOKUP(B52,[2]GRADE!$A:$P,16,0)</f>
        <v>GREEN</v>
      </c>
      <c r="AI52" s="133">
        <f t="shared" si="19"/>
        <v>7</v>
      </c>
    </row>
    <row r="53" spans="1:35" x14ac:dyDescent="0.25">
      <c r="A53" s="129">
        <v>2825022</v>
      </c>
      <c r="B53" s="129">
        <f t="shared" si="20"/>
        <v>2825</v>
      </c>
      <c r="C53" s="129">
        <f t="shared" si="21"/>
        <v>22</v>
      </c>
      <c r="D53" s="129" t="str">
        <f>VLOOKUP(C53,Sheet1!$A$2:$K$369991,11,0)</f>
        <v>CAR</v>
      </c>
      <c r="E53" s="129" t="s">
        <v>3444</v>
      </c>
      <c r="F53" s="129">
        <f>VLOOKUP(C53,'PACK MASTER'!$A$2:$I$512998,9,0)*1000</f>
        <v>12</v>
      </c>
      <c r="G53" s="129">
        <f>VLOOKUP(C53,'PACK MASTER'!$A$2:$G$512998,7,0)</f>
        <v>1.2</v>
      </c>
      <c r="H53" s="129">
        <f t="shared" si="2"/>
        <v>10</v>
      </c>
      <c r="I53" s="129">
        <f>VLOOKUP($A53,ZMRP!$C$2:$F$99995,4,0)</f>
        <v>1054</v>
      </c>
      <c r="J53" s="130">
        <f t="shared" si="3"/>
        <v>878.33333333333337</v>
      </c>
      <c r="K53" s="130">
        <f>VLOOKUP($A53,ZLAM!$C$2:$F$99999,4,0)</f>
        <v>73.5</v>
      </c>
      <c r="L53" s="130">
        <f t="shared" si="4"/>
        <v>774.69</v>
      </c>
      <c r="M53" s="130">
        <f t="shared" si="5"/>
        <v>645.57500000000005</v>
      </c>
      <c r="N53" s="130">
        <f t="shared" si="6"/>
        <v>656.51694915254245</v>
      </c>
      <c r="O53" s="130">
        <f t="shared" si="7"/>
        <v>547.09745762711873</v>
      </c>
      <c r="P53" s="130">
        <f>IFERROR(ABS(VLOOKUP($A53,ZTRV!$D$2:$G$99407,4,0)),0)</f>
        <v>40</v>
      </c>
      <c r="Q53" s="130">
        <f>IFERROR(ABS(VLOOKUP($A53,ZTR1!$D$2:$G$99999,4,0)),0)</f>
        <v>200</v>
      </c>
      <c r="R53" s="130">
        <f>IFERROR(ABS(VLOOKUP($A53,ZTR2!$D$2:$G$99939,4,0)),0)</f>
        <v>0</v>
      </c>
      <c r="S53" s="130">
        <f t="shared" si="8"/>
        <v>288</v>
      </c>
      <c r="T53" s="130">
        <f t="shared" si="9"/>
        <v>368.51694915254245</v>
      </c>
      <c r="U53" s="130">
        <f t="shared" si="10"/>
        <v>434.85000000000008</v>
      </c>
      <c r="V53" s="130">
        <f t="shared" si="11"/>
        <v>362.37500000000006</v>
      </c>
      <c r="W53" s="131">
        <f t="shared" si="12"/>
        <v>4348.5000000000009</v>
      </c>
      <c r="X53" s="130">
        <f t="shared" si="13"/>
        <v>619.14999999999986</v>
      </c>
      <c r="Y53" s="130">
        <f t="shared" si="14"/>
        <v>6191.4999999999982</v>
      </c>
      <c r="Z53" s="130">
        <f t="shared" si="15"/>
        <v>515.95833333333326</v>
      </c>
      <c r="AA53" s="129">
        <f>IFERROR(ABS(VLOOKUP(A53,ZSSD!$D$2:$G$99933,4,0)),AI53)</f>
        <v>8</v>
      </c>
      <c r="AB53" s="130">
        <f>IFERROR(IF(VLOOKUP(A53,ZSSD!$D:$H,5,0)="L29",AA53*G53,AA53*L53/100),AA53*L53/100)</f>
        <v>61.975200000000001</v>
      </c>
      <c r="AC53" s="130">
        <v>2</v>
      </c>
      <c r="AD53" s="132">
        <f t="shared" si="16"/>
        <v>6.1308349830508497</v>
      </c>
      <c r="AE53" s="142">
        <f t="shared" si="17"/>
        <v>51.646000000000001</v>
      </c>
      <c r="AF53" s="142">
        <f t="shared" si="18"/>
        <v>5.1090291525423748</v>
      </c>
      <c r="AG53" s="133">
        <f>VLOOKUP(A53,ZSSD!D:D,1,0)</f>
        <v>2825022</v>
      </c>
      <c r="AH53" s="133" t="str">
        <f>VLOOKUP(B53,[2]GRADE!$A:$P,16,0)</f>
        <v>GOLD</v>
      </c>
      <c r="AI53" s="133">
        <f t="shared" si="19"/>
        <v>8</v>
      </c>
    </row>
    <row r="54" spans="1:35" x14ac:dyDescent="0.25">
      <c r="A54" s="137">
        <v>2825030</v>
      </c>
      <c r="B54" s="129">
        <v>2825</v>
      </c>
      <c r="C54" s="129">
        <v>30</v>
      </c>
      <c r="D54" s="129" t="s">
        <v>4</v>
      </c>
      <c r="E54" s="138" t="s">
        <v>3491</v>
      </c>
      <c r="F54" s="129">
        <f>VLOOKUP(C54,'PACK MASTER'!$A$2:$I$512998,9,0)*1000</f>
        <v>11.2</v>
      </c>
      <c r="G54" s="129">
        <f>VLOOKUP(C54,'PACK MASTER'!$A$2:$G$512998,7,0)</f>
        <v>2.8</v>
      </c>
      <c r="H54" s="129">
        <f t="shared" si="2"/>
        <v>4</v>
      </c>
      <c r="I54" s="129">
        <f>VLOOKUP($A54,ZMRP!$C$2:$F$99995,4,0)</f>
        <v>2450</v>
      </c>
      <c r="J54" s="130">
        <f t="shared" si="3"/>
        <v>875</v>
      </c>
      <c r="K54" s="130">
        <f>VLOOKUP($A54,ZLAM!$C$2:$F$99999,4,0)</f>
        <v>73.5</v>
      </c>
      <c r="L54" s="130">
        <f t="shared" si="4"/>
        <v>1800.75</v>
      </c>
      <c r="M54" s="130">
        <f t="shared" si="5"/>
        <v>643.125</v>
      </c>
      <c r="N54" s="130">
        <f t="shared" si="6"/>
        <v>1526.0593220338983</v>
      </c>
      <c r="O54" s="130">
        <f t="shared" si="7"/>
        <v>545.02118644067798</v>
      </c>
      <c r="P54" s="130">
        <f>IFERROR(ABS(VLOOKUP($A54,ZTRV!$D$2:$G$99407,4,0)),0)</f>
        <v>0</v>
      </c>
      <c r="Q54" s="130">
        <f>IFERROR(ABS(VLOOKUP($A54,ZTR1!$D$2:$G$99999,4,0)),0)</f>
        <v>0</v>
      </c>
      <c r="R54" s="130">
        <f>IFERROR(ABS(VLOOKUP($A54,ZTR2!$D$2:$G$99939,4,0)),0)</f>
        <v>0</v>
      </c>
      <c r="S54" s="130">
        <f t="shared" si="8"/>
        <v>0</v>
      </c>
      <c r="T54" s="130">
        <f t="shared" si="9"/>
        <v>1526.0593220338983</v>
      </c>
      <c r="U54" s="130">
        <f t="shared" si="10"/>
        <v>1800.75</v>
      </c>
      <c r="V54" s="130">
        <f t="shared" si="11"/>
        <v>643.125</v>
      </c>
      <c r="W54" s="131">
        <f t="shared" si="12"/>
        <v>7202.9999999999991</v>
      </c>
      <c r="X54" s="130">
        <f t="shared" si="13"/>
        <v>649.25</v>
      </c>
      <c r="Y54" s="130">
        <f t="shared" si="14"/>
        <v>2597</v>
      </c>
      <c r="Z54" s="130">
        <f t="shared" si="15"/>
        <v>231.875</v>
      </c>
      <c r="AA54" s="129">
        <f>IFERROR(ABS(VLOOKUP(A54,ZSSD!$D$2:$G$99933,4,0)),AI54)</f>
        <v>8</v>
      </c>
      <c r="AB54" s="130">
        <f>IFERROR(IF(VLOOKUP(A54,ZSSD!$D:$H,5,0)="L29",AA54*G54,AA54*L54/100),AA54*L54/100)</f>
        <v>144.06</v>
      </c>
      <c r="AC54" s="130">
        <v>2</v>
      </c>
      <c r="AD54" s="132">
        <f t="shared" si="16"/>
        <v>27.639986440677966</v>
      </c>
      <c r="AE54" s="142">
        <f t="shared" si="17"/>
        <v>51.45</v>
      </c>
      <c r="AF54" s="142">
        <f t="shared" si="18"/>
        <v>9.8714237288135589</v>
      </c>
      <c r="AG54" s="133" t="e">
        <f>VLOOKUP(A54,ZSSD!D:D,1,0)</f>
        <v>#N/A</v>
      </c>
      <c r="AH54" s="133" t="str">
        <f>VLOOKUP(B54,[2]GRADE!$A:$P,16,0)</f>
        <v>GOLD</v>
      </c>
      <c r="AI54" s="133">
        <f t="shared" si="19"/>
        <v>8</v>
      </c>
    </row>
    <row r="55" spans="1:35" x14ac:dyDescent="0.25">
      <c r="A55" s="129">
        <v>2825185</v>
      </c>
      <c r="B55" s="129">
        <f>VALUE(LEFT(A55,4))</f>
        <v>2825</v>
      </c>
      <c r="C55" s="129">
        <f>VALUE(RIGHT(A55,3))</f>
        <v>185</v>
      </c>
      <c r="D55" s="129" t="str">
        <f>VLOOKUP(C55,Sheet1!$A$2:$K$369991,11,0)</f>
        <v>CAR</v>
      </c>
      <c r="E55" s="129" t="s">
        <v>3448</v>
      </c>
      <c r="F55" s="129">
        <f>VLOOKUP(C55,'PACK MASTER'!$A$2:$I$512998,9,0)*1000</f>
        <v>10.000000000000005</v>
      </c>
      <c r="G55" s="129">
        <f>VLOOKUP(C55,'PACK MASTER'!$A$2:$G$512998,7,0)</f>
        <v>1</v>
      </c>
      <c r="H55" s="129">
        <f t="shared" si="2"/>
        <v>10.000000000000005</v>
      </c>
      <c r="I55" s="129">
        <f>VLOOKUP($A55,ZMRP!$C$2:$F$99995,4,0)</f>
        <v>880</v>
      </c>
      <c r="J55" s="130">
        <f t="shared" si="3"/>
        <v>880</v>
      </c>
      <c r="K55" s="130">
        <f>VLOOKUP($A55,ZLAM!$C$2:$F$99999,4,0)</f>
        <v>73.5</v>
      </c>
      <c r="L55" s="130">
        <f t="shared" si="4"/>
        <v>646.79999999999995</v>
      </c>
      <c r="M55" s="130">
        <f t="shared" si="5"/>
        <v>646.79999999999995</v>
      </c>
      <c r="N55" s="130">
        <f t="shared" si="6"/>
        <v>548.13559322033893</v>
      </c>
      <c r="O55" s="130">
        <f t="shared" si="7"/>
        <v>548.13559322033893</v>
      </c>
      <c r="P55" s="130">
        <f>IFERROR(ABS(VLOOKUP($A55,ZTRV!$D$2:$G$99407,4,0)),0)</f>
        <v>140</v>
      </c>
      <c r="Q55" s="130">
        <f>IFERROR(ABS(VLOOKUP($A55,ZTR1!$D$2:$G$99999,4,0)),0)</f>
        <v>200</v>
      </c>
      <c r="R55" s="130">
        <f>IFERROR(ABS(VLOOKUP($A55,ZTR2!$D$2:$G$99939,4,0)),0)</f>
        <v>0</v>
      </c>
      <c r="S55" s="130">
        <f t="shared" si="8"/>
        <v>340</v>
      </c>
      <c r="T55" s="130">
        <f t="shared" si="9"/>
        <v>208.13559322033893</v>
      </c>
      <c r="U55" s="130">
        <f t="shared" si="10"/>
        <v>245.59999999999994</v>
      </c>
      <c r="V55" s="130">
        <f t="shared" si="11"/>
        <v>245.59999999999994</v>
      </c>
      <c r="W55" s="131">
        <f t="shared" si="12"/>
        <v>2456.0000000000009</v>
      </c>
      <c r="X55" s="130">
        <f t="shared" si="13"/>
        <v>634.40000000000009</v>
      </c>
      <c r="Y55" s="130">
        <f t="shared" si="14"/>
        <v>6344.0000000000045</v>
      </c>
      <c r="Z55" s="130">
        <f t="shared" si="15"/>
        <v>634.40000000000009</v>
      </c>
      <c r="AA55" s="129">
        <f>IFERROR(ABS(VLOOKUP(A55,ZSSD!$D$2:$G$99933,4,0)),AI55)</f>
        <v>8</v>
      </c>
      <c r="AB55" s="130">
        <f>IFERROR(IF(VLOOKUP(A55,ZSSD!$D:$H,5,0)="L29",AA55*G55,AA55*L55/100),AA55*L55/100)</f>
        <v>51.744</v>
      </c>
      <c r="AC55" s="130">
        <v>2</v>
      </c>
      <c r="AD55" s="132">
        <f t="shared" si="16"/>
        <v>3.1278318644067786</v>
      </c>
      <c r="AE55" s="142">
        <f t="shared" si="17"/>
        <v>51.744</v>
      </c>
      <c r="AF55" s="142">
        <f t="shared" si="18"/>
        <v>3.1278318644067786</v>
      </c>
      <c r="AG55" s="133">
        <f>VLOOKUP(A55,ZSSD!D:D,1,0)</f>
        <v>2825185</v>
      </c>
      <c r="AH55" s="133" t="str">
        <f>VLOOKUP(B55,[2]GRADE!$A:$P,16,0)</f>
        <v>GOLD</v>
      </c>
      <c r="AI55" s="133">
        <f t="shared" si="19"/>
        <v>8</v>
      </c>
    </row>
    <row r="56" spans="1:35" x14ac:dyDescent="0.25">
      <c r="A56" s="137">
        <v>2825195</v>
      </c>
      <c r="B56" s="129">
        <v>2825</v>
      </c>
      <c r="C56" s="129">
        <v>195</v>
      </c>
      <c r="D56" s="129" t="str">
        <f>VLOOKUP(C56,Sheet1!$A$2:$K$369991,11,0)</f>
        <v>CAR</v>
      </c>
      <c r="E56" s="138" t="s">
        <v>3490</v>
      </c>
      <c r="F56" s="129">
        <f>VLOOKUP(C56,'PACK MASTER'!$A$2:$I$512998,9,0)*1000</f>
        <v>10</v>
      </c>
      <c r="G56" s="129">
        <f>VLOOKUP(C56,'PACK MASTER'!$A$2:$G$512998,7,0)</f>
        <v>2.5</v>
      </c>
      <c r="H56" s="129">
        <f t="shared" si="2"/>
        <v>4</v>
      </c>
      <c r="I56" s="129">
        <f>VLOOKUP($A56,ZMRP!$C$2:$F$99995,4,0)</f>
        <v>2190</v>
      </c>
      <c r="J56" s="130">
        <f t="shared" si="3"/>
        <v>876</v>
      </c>
      <c r="K56" s="130">
        <f>VLOOKUP($A56,ZLAM!$C$2:$F$99999,4,0)</f>
        <v>73.5</v>
      </c>
      <c r="L56" s="130">
        <f t="shared" si="4"/>
        <v>1609.65</v>
      </c>
      <c r="M56" s="130">
        <f t="shared" si="5"/>
        <v>643.86</v>
      </c>
      <c r="N56" s="130">
        <f t="shared" si="6"/>
        <v>1364.1101694915255</v>
      </c>
      <c r="O56" s="130">
        <f t="shared" si="7"/>
        <v>545.64406779661022</v>
      </c>
      <c r="P56" s="130">
        <f>IFERROR(ABS(VLOOKUP($A56,ZTRV!$D$2:$G$99407,4,0)),0)</f>
        <v>0</v>
      </c>
      <c r="Q56" s="130">
        <f>IFERROR(ABS(VLOOKUP($A56,ZTR1!$D$2:$G$99999,4,0)),0)</f>
        <v>0</v>
      </c>
      <c r="R56" s="130">
        <f>IFERROR(ABS(VLOOKUP($A56,ZTR2!$D$2:$G$99939,4,0)),0)</f>
        <v>0</v>
      </c>
      <c r="S56" s="130">
        <f t="shared" si="8"/>
        <v>0</v>
      </c>
      <c r="T56" s="130">
        <f t="shared" si="9"/>
        <v>1364.1101694915255</v>
      </c>
      <c r="U56" s="130">
        <f t="shared" si="10"/>
        <v>1609.65</v>
      </c>
      <c r="V56" s="130">
        <f t="shared" si="11"/>
        <v>643.86</v>
      </c>
      <c r="W56" s="131">
        <f t="shared" si="12"/>
        <v>6438.6</v>
      </c>
      <c r="X56" s="130">
        <f t="shared" si="13"/>
        <v>580.34999999999991</v>
      </c>
      <c r="Y56" s="130">
        <f t="shared" si="14"/>
        <v>2321.3999999999996</v>
      </c>
      <c r="Z56" s="130">
        <f t="shared" si="15"/>
        <v>232.14</v>
      </c>
      <c r="AA56" s="129">
        <f>IFERROR(ABS(VLOOKUP(A56,ZSSD!$D$2:$G$99933,4,0)),AI56)</f>
        <v>8</v>
      </c>
      <c r="AB56" s="130">
        <f>IFERROR(IF(VLOOKUP(A56,ZSSD!$D:$H,5,0)="L29",AA56*G56,AA56*L56/100),AA56*L56/100)</f>
        <v>128.77200000000002</v>
      </c>
      <c r="AC56" s="130">
        <v>2</v>
      </c>
      <c r="AD56" s="132">
        <f t="shared" si="16"/>
        <v>24.706763389830513</v>
      </c>
      <c r="AE56" s="142">
        <f t="shared" si="17"/>
        <v>51.508800000000008</v>
      </c>
      <c r="AF56" s="142">
        <f t="shared" si="18"/>
        <v>9.882705355932206</v>
      </c>
      <c r="AG56" s="133" t="e">
        <f>VLOOKUP(A56,ZSSD!D:D,1,0)</f>
        <v>#N/A</v>
      </c>
      <c r="AH56" s="133" t="str">
        <f>VLOOKUP(B56,[2]GRADE!$A:$P,16,0)</f>
        <v>GOLD</v>
      </c>
      <c r="AI56" s="133">
        <f t="shared" si="19"/>
        <v>8</v>
      </c>
    </row>
    <row r="57" spans="1:35" x14ac:dyDescent="0.25">
      <c r="A57" s="129">
        <v>2825258</v>
      </c>
      <c r="B57" s="129">
        <f>VALUE(LEFT(A57,4))</f>
        <v>2825</v>
      </c>
      <c r="C57" s="129">
        <f t="shared" ref="C57:C83" si="22">VALUE(RIGHT(A57,3))</f>
        <v>258</v>
      </c>
      <c r="D57" s="129" t="str">
        <f>VLOOKUP(C57,Sheet1!$A$2:$K$369991,11,0)</f>
        <v>CAR</v>
      </c>
      <c r="E57" s="129" t="s">
        <v>3443</v>
      </c>
      <c r="F57" s="129">
        <f>VLOOKUP(C57,'PACK MASTER'!$A$2:$I$512998,9,0)*1000</f>
        <v>10</v>
      </c>
      <c r="G57" s="129">
        <f>VLOOKUP(C57,'PACK MASTER'!$A$2:$G$512998,7,0)</f>
        <v>1</v>
      </c>
      <c r="H57" s="129">
        <f t="shared" ref="H57:H109" si="23">F57/G57</f>
        <v>10</v>
      </c>
      <c r="I57" s="129">
        <f>VLOOKUP($A57,ZMRP!$C$2:$F$99995,4,0)</f>
        <v>880</v>
      </c>
      <c r="J57" s="130">
        <f t="shared" ref="J57:J109" si="24">I57/G57</f>
        <v>880</v>
      </c>
      <c r="K57" s="130">
        <f>VLOOKUP($A57,ZLAM!$C$2:$F$99999,4,0)</f>
        <v>73.5</v>
      </c>
      <c r="L57" s="130">
        <f t="shared" ref="L57:L109" si="25">I57*K57/100</f>
        <v>646.79999999999995</v>
      </c>
      <c r="M57" s="130">
        <f t="shared" ref="M57:M109" si="26">L57/G57</f>
        <v>646.79999999999995</v>
      </c>
      <c r="N57" s="130">
        <f t="shared" ref="N57:N109" si="27">L57/1.18</f>
        <v>548.13559322033893</v>
      </c>
      <c r="O57" s="130">
        <f t="shared" ref="O57:O109" si="28">N57/G57</f>
        <v>548.13559322033893</v>
      </c>
      <c r="P57" s="130">
        <f>IFERROR(ABS(VLOOKUP($A57,ZTRV!$D$2:$G$99407,4,0)),0)</f>
        <v>40</v>
      </c>
      <c r="Q57" s="130">
        <f>IFERROR(ABS(VLOOKUP($A57,ZTR1!$D$2:$G$99999,4,0)),0)</f>
        <v>200</v>
      </c>
      <c r="R57" s="130">
        <f>IFERROR(ABS(VLOOKUP($A57,ZTR2!$D$2:$G$99939,4,0)),0)</f>
        <v>0</v>
      </c>
      <c r="S57" s="130">
        <f t="shared" ref="S57:S109" si="29">SUM(P57:R57)*G57</f>
        <v>240</v>
      </c>
      <c r="T57" s="130">
        <f t="shared" ref="T57:T109" si="30">N57-S57</f>
        <v>308.13559322033893</v>
      </c>
      <c r="U57" s="130">
        <f t="shared" ref="U57:U109" si="31">T57*1.18</f>
        <v>363.59999999999991</v>
      </c>
      <c r="V57" s="130">
        <f t="shared" ref="V57:V109" si="32">U57/G57</f>
        <v>363.59999999999991</v>
      </c>
      <c r="W57" s="131">
        <f t="shared" ref="W57:W109" si="33">V57*F57</f>
        <v>3635.9999999999991</v>
      </c>
      <c r="X57" s="130">
        <f t="shared" ref="X57:X109" si="34">I57-U57</f>
        <v>516.40000000000009</v>
      </c>
      <c r="Y57" s="130">
        <f t="shared" ref="Y57:Y109" si="35">X57*H57</f>
        <v>5164.0000000000009</v>
      </c>
      <c r="Z57" s="130">
        <f t="shared" ref="Z57:Z109" si="36">J57-V57</f>
        <v>516.40000000000009</v>
      </c>
      <c r="AA57" s="129">
        <f>IFERROR(ABS(VLOOKUP(A57,ZSSD!$D$2:$G$99933,4,0)),AI57)</f>
        <v>8</v>
      </c>
      <c r="AB57" s="130">
        <f>IFERROR(IF(VLOOKUP(A57,ZSSD!$D:$H,5,0)="L29",AA57*G57,AA57*L57/100),AA57*L57/100)</f>
        <v>51.744</v>
      </c>
      <c r="AC57" s="130">
        <v>2</v>
      </c>
      <c r="AD57" s="132">
        <f t="shared" ref="AD57:AD109" si="37">2*(T57-AB57)/100</f>
        <v>5.1278318644067777</v>
      </c>
      <c r="AE57" s="142">
        <f t="shared" si="17"/>
        <v>51.744</v>
      </c>
      <c r="AF57" s="142">
        <f t="shared" si="18"/>
        <v>5.1278318644067777</v>
      </c>
      <c r="AG57" s="133">
        <f>VLOOKUP(A57,ZSSD!D:D,1,0)</f>
        <v>2825258</v>
      </c>
      <c r="AH57" s="133" t="str">
        <f>VLOOKUP(B57,[2]GRADE!$A:$P,16,0)</f>
        <v>GOLD</v>
      </c>
      <c r="AI57" s="133">
        <f t="shared" si="19"/>
        <v>8</v>
      </c>
    </row>
    <row r="58" spans="1:35" x14ac:dyDescent="0.25">
      <c r="A58" s="129">
        <v>2828152</v>
      </c>
      <c r="B58" s="129">
        <v>2828</v>
      </c>
      <c r="C58" s="129">
        <f t="shared" si="22"/>
        <v>152</v>
      </c>
      <c r="D58" s="129" t="s">
        <v>4</v>
      </c>
      <c r="E58" s="138" t="s">
        <v>3485</v>
      </c>
      <c r="F58" s="129">
        <f>VLOOKUP(C58,'PACK MASTER'!$A$2:$I$512998,9,0)*1000</f>
        <v>18</v>
      </c>
      <c r="G58" s="129">
        <f>VLOOKUP(C58,'PACK MASTER'!$A$2:$G$512998,7,0)</f>
        <v>0.9</v>
      </c>
      <c r="H58" s="129">
        <f t="shared" si="23"/>
        <v>20</v>
      </c>
      <c r="I58" s="129">
        <f>VLOOKUP($A58,ZMRP!$C$2:$F$99995,4,0)</f>
        <v>422</v>
      </c>
      <c r="J58" s="130">
        <f t="shared" si="24"/>
        <v>468.88888888888886</v>
      </c>
      <c r="K58" s="130">
        <f>VLOOKUP($A58,ZLAM!$C$2:$F$99999,4,0)</f>
        <v>74.42</v>
      </c>
      <c r="L58" s="130">
        <f t="shared" si="25"/>
        <v>314.05240000000003</v>
      </c>
      <c r="M58" s="130">
        <f t="shared" si="26"/>
        <v>348.94711111111116</v>
      </c>
      <c r="N58" s="130">
        <f t="shared" si="27"/>
        <v>266.14610169491527</v>
      </c>
      <c r="O58" s="130">
        <f t="shared" si="28"/>
        <v>295.7178907721281</v>
      </c>
      <c r="P58" s="130">
        <f>IFERROR(ABS(VLOOKUP($A58,ZTRV!$D$2:$G$99407,4,0)),0)</f>
        <v>48</v>
      </c>
      <c r="Q58" s="130">
        <f>IFERROR(ABS(VLOOKUP($A58,ZTR1!$D$2:$G$99999,4,0)),0)</f>
        <v>0</v>
      </c>
      <c r="R58" s="130">
        <f>IFERROR(ABS(VLOOKUP($A58,ZTR2!$D$2:$G$99939,4,0)),0)</f>
        <v>0</v>
      </c>
      <c r="S58" s="130">
        <f t="shared" si="29"/>
        <v>43.2</v>
      </c>
      <c r="T58" s="130">
        <f t="shared" si="30"/>
        <v>222.94610169491528</v>
      </c>
      <c r="U58" s="130">
        <f t="shared" si="31"/>
        <v>263.07640000000004</v>
      </c>
      <c r="V58" s="130">
        <f t="shared" si="32"/>
        <v>292.30711111111117</v>
      </c>
      <c r="W58" s="131">
        <f t="shared" si="33"/>
        <v>5261.5280000000012</v>
      </c>
      <c r="X58" s="130">
        <f t="shared" si="34"/>
        <v>158.92359999999996</v>
      </c>
      <c r="Y58" s="130">
        <f t="shared" si="35"/>
        <v>3178.4719999999993</v>
      </c>
      <c r="Z58" s="130">
        <f t="shared" si="36"/>
        <v>176.58177777777769</v>
      </c>
      <c r="AA58" s="129">
        <f>IFERROR(ABS(VLOOKUP(A58,ZSSD!$D$2:$G$99933,4,0)),AI58)</f>
        <v>8</v>
      </c>
      <c r="AB58" s="130">
        <f>IFERROR(IF(VLOOKUP(A58,ZSSD!$D:$H,5,0)="L29",AA58*G58,AA58*L58/100),AA58*L58/100)</f>
        <v>25.124192000000004</v>
      </c>
      <c r="AC58" s="130">
        <v>2</v>
      </c>
      <c r="AD58" s="132">
        <f t="shared" si="37"/>
        <v>3.9564381938983058</v>
      </c>
      <c r="AE58" s="142">
        <f t="shared" si="17"/>
        <v>27.915768888888891</v>
      </c>
      <c r="AF58" s="142">
        <f t="shared" si="18"/>
        <v>4.396042437664784</v>
      </c>
      <c r="AG58" s="133">
        <f>VLOOKUP(A58,ZSSD!D:D,1,0)</f>
        <v>2828152</v>
      </c>
      <c r="AH58" s="133" t="str">
        <f>VLOOKUP(B58,[2]GRADE!$A:$P,16,0)</f>
        <v>GOLD</v>
      </c>
      <c r="AI58" s="133">
        <f t="shared" si="19"/>
        <v>8</v>
      </c>
    </row>
    <row r="59" spans="1:35" x14ac:dyDescent="0.25">
      <c r="A59" s="141">
        <v>2828181</v>
      </c>
      <c r="B59" s="141">
        <f>VALUE(LEFT(A59,4))</f>
        <v>2828</v>
      </c>
      <c r="C59" s="141">
        <f t="shared" si="22"/>
        <v>181</v>
      </c>
      <c r="D59" s="141" t="str">
        <f>VLOOKUP(C59,Sheet1!$A$2:$K$369991,11,0)</f>
        <v>CAN</v>
      </c>
      <c r="E59" s="141" t="s">
        <v>2731</v>
      </c>
      <c r="F59" s="141">
        <f>VLOOKUP(C59,'PACK MASTER'!$A$2:$I$512998,9,0)*1000</f>
        <v>1</v>
      </c>
      <c r="G59" s="141">
        <f>VLOOKUP(C59,'PACK MASTER'!$A$2:$G$512998,7,0)</f>
        <v>1</v>
      </c>
      <c r="H59" s="141">
        <f t="shared" si="23"/>
        <v>1</v>
      </c>
      <c r="I59" s="141">
        <f>VLOOKUP($A59,ZMRP!$C$2:$F$99995,4,0)</f>
        <v>464</v>
      </c>
      <c r="J59" s="131">
        <f t="shared" si="24"/>
        <v>464</v>
      </c>
      <c r="K59" s="131">
        <f>VLOOKUP($A59,ZLAM!$C$2:$F$99999,4,0)</f>
        <v>74.47</v>
      </c>
      <c r="L59" s="131">
        <f t="shared" si="25"/>
        <v>345.54079999999999</v>
      </c>
      <c r="M59" s="131">
        <f t="shared" si="26"/>
        <v>345.54079999999999</v>
      </c>
      <c r="N59" s="131">
        <f t="shared" si="27"/>
        <v>292.83118644067798</v>
      </c>
      <c r="O59" s="131">
        <f t="shared" si="28"/>
        <v>292.83118644067798</v>
      </c>
      <c r="P59" s="131">
        <f>IFERROR(ABS(VLOOKUP($A59,ZTRV!$D$2:$G$99407,4,0)),0)</f>
        <v>43</v>
      </c>
      <c r="Q59" s="131">
        <f>IFERROR(ABS(VLOOKUP($A59,ZTR1!$D$2:$G$99999,4,0)),0)</f>
        <v>0</v>
      </c>
      <c r="R59" s="131">
        <f>IFERROR(ABS(VLOOKUP($A59,ZTR2!$D$2:$G$99939,4,0)),0)</f>
        <v>0</v>
      </c>
      <c r="S59" s="131">
        <f t="shared" si="29"/>
        <v>43</v>
      </c>
      <c r="T59" s="131">
        <f t="shared" si="30"/>
        <v>249.83118644067798</v>
      </c>
      <c r="U59" s="131">
        <f t="shared" si="31"/>
        <v>294.80079999999998</v>
      </c>
      <c r="V59" s="131">
        <f t="shared" si="32"/>
        <v>294.80079999999998</v>
      </c>
      <c r="W59" s="131">
        <f t="shared" si="33"/>
        <v>294.80079999999998</v>
      </c>
      <c r="X59" s="131">
        <f t="shared" si="34"/>
        <v>169.19920000000002</v>
      </c>
      <c r="Y59" s="131">
        <f t="shared" si="35"/>
        <v>169.19920000000002</v>
      </c>
      <c r="Z59" s="131">
        <f t="shared" si="36"/>
        <v>169.19920000000002</v>
      </c>
      <c r="AA59" s="129">
        <f>IFERROR(ABS(VLOOKUP(A59,ZSSD!$D$2:$G$99933,4,0)),AI59)</f>
        <v>8</v>
      </c>
      <c r="AB59" s="130">
        <f>IFERROR(IF(VLOOKUP(A59,ZSSD!$D:$H,5,0)="L29",AA59*G59,AA59*L59/100),AA59*L59/100)</f>
        <v>27.643263999999999</v>
      </c>
      <c r="AC59" s="130">
        <v>2</v>
      </c>
      <c r="AD59" s="132">
        <f t="shared" si="37"/>
        <v>4.4437584488135595</v>
      </c>
      <c r="AE59" s="142">
        <f t="shared" si="17"/>
        <v>27.643263999999999</v>
      </c>
      <c r="AF59" s="142">
        <f t="shared" si="18"/>
        <v>4.4437584488135595</v>
      </c>
      <c r="AG59" s="133">
        <f>VLOOKUP(A59,ZSSD!D:D,1,0)</f>
        <v>2828181</v>
      </c>
      <c r="AH59" s="133" t="str">
        <f>VLOOKUP(B59,[2]GRADE!$A:$P,16,0)</f>
        <v>GOLD</v>
      </c>
      <c r="AI59" s="133">
        <f t="shared" si="19"/>
        <v>8</v>
      </c>
    </row>
    <row r="60" spans="1:35" x14ac:dyDescent="0.25">
      <c r="A60" s="129">
        <v>2828184</v>
      </c>
      <c r="B60" s="129">
        <v>2828</v>
      </c>
      <c r="C60" s="129">
        <f t="shared" si="22"/>
        <v>184</v>
      </c>
      <c r="D60" s="129" t="str">
        <f>VLOOKUP(C60,Sheet1!$A$2:$K$369991,11,0)</f>
        <v>CAR</v>
      </c>
      <c r="E60" s="129" t="s">
        <v>3483</v>
      </c>
      <c r="F60" s="129">
        <f>VLOOKUP(C60,'PACK MASTER'!$A$2:$I$512998,9,0)*1000</f>
        <v>20.000000000000014</v>
      </c>
      <c r="G60" s="129">
        <f>VLOOKUP(C60,'PACK MASTER'!$A$2:$G$512998,7,0)</f>
        <v>1</v>
      </c>
      <c r="H60" s="129">
        <f t="shared" si="23"/>
        <v>20.000000000000014</v>
      </c>
      <c r="I60" s="129">
        <f>VLOOKUP($A60,ZMRP!$C$2:$F$99995,4,0)</f>
        <v>464</v>
      </c>
      <c r="J60" s="130">
        <f t="shared" si="24"/>
        <v>464</v>
      </c>
      <c r="K60" s="130">
        <f>VLOOKUP($A60,ZLAM!$C$2:$F$99999,4,0)</f>
        <v>74.47</v>
      </c>
      <c r="L60" s="130">
        <f t="shared" si="25"/>
        <v>345.54079999999999</v>
      </c>
      <c r="M60" s="130">
        <f t="shared" si="26"/>
        <v>345.54079999999999</v>
      </c>
      <c r="N60" s="130">
        <f t="shared" si="27"/>
        <v>292.83118644067798</v>
      </c>
      <c r="O60" s="130">
        <f t="shared" si="28"/>
        <v>292.83118644067798</v>
      </c>
      <c r="P60" s="130">
        <f>IFERROR(ABS(VLOOKUP($A60,ZTRV!$D$2:$G$99407,4,0)),0)</f>
        <v>48</v>
      </c>
      <c r="Q60" s="130">
        <f>IFERROR(ABS(VLOOKUP($A60,ZTR1!$D$2:$G$99999,4,0)),0)</f>
        <v>0</v>
      </c>
      <c r="R60" s="130">
        <f>IFERROR(ABS(VLOOKUP($A60,ZTR2!$D$2:$G$99939,4,0)),0)</f>
        <v>0</v>
      </c>
      <c r="S60" s="130">
        <f t="shared" si="29"/>
        <v>48</v>
      </c>
      <c r="T60" s="130">
        <f t="shared" si="30"/>
        <v>244.83118644067798</v>
      </c>
      <c r="U60" s="130">
        <f t="shared" si="31"/>
        <v>288.9008</v>
      </c>
      <c r="V60" s="130">
        <f t="shared" si="32"/>
        <v>288.9008</v>
      </c>
      <c r="W60" s="131">
        <f t="shared" si="33"/>
        <v>5778.0160000000042</v>
      </c>
      <c r="X60" s="130">
        <f t="shared" si="34"/>
        <v>175.0992</v>
      </c>
      <c r="Y60" s="130">
        <f t="shared" si="35"/>
        <v>3501.9840000000022</v>
      </c>
      <c r="Z60" s="130">
        <f t="shared" si="36"/>
        <v>175.0992</v>
      </c>
      <c r="AA60" s="129">
        <f>IFERROR(ABS(VLOOKUP(A60,ZSSD!$D$2:$G$99933,4,0)),AI60)</f>
        <v>8</v>
      </c>
      <c r="AB60" s="130">
        <f>IFERROR(IF(VLOOKUP(A60,ZSSD!$D:$H,5,0)="L29",AA60*G60,AA60*L60/100),AA60*L60/100)</f>
        <v>27.643263999999999</v>
      </c>
      <c r="AC60" s="130">
        <v>2</v>
      </c>
      <c r="AD60" s="132">
        <f t="shared" si="37"/>
        <v>4.3437584488135599</v>
      </c>
      <c r="AE60" s="142">
        <f t="shared" si="17"/>
        <v>27.643263999999999</v>
      </c>
      <c r="AF60" s="142">
        <f t="shared" si="18"/>
        <v>4.3437584488135599</v>
      </c>
      <c r="AG60" s="133">
        <f>VLOOKUP(A60,ZSSD!D:D,1,0)</f>
        <v>2828184</v>
      </c>
      <c r="AH60" s="133" t="str">
        <f>VLOOKUP(B60,[2]GRADE!$A:$P,16,0)</f>
        <v>GOLD</v>
      </c>
      <c r="AI60" s="133">
        <f t="shared" si="19"/>
        <v>8</v>
      </c>
    </row>
    <row r="61" spans="1:35" x14ac:dyDescent="0.25">
      <c r="A61" s="129">
        <v>2828229</v>
      </c>
      <c r="B61" s="129">
        <f t="shared" ref="B61:B87" si="38">VALUE(LEFT(A61,4))</f>
        <v>2828</v>
      </c>
      <c r="C61" s="129">
        <f t="shared" si="22"/>
        <v>229</v>
      </c>
      <c r="D61" s="129" t="str">
        <f>VLOOKUP(C61,Sheet1!$A$2:$K$369991,11,0)</f>
        <v>CAR</v>
      </c>
      <c r="E61" s="129" t="s">
        <v>310</v>
      </c>
      <c r="F61" s="129">
        <f>VLOOKUP(C61,'PACK MASTER'!$A$2:$I$512998,9,0)*1000</f>
        <v>20</v>
      </c>
      <c r="G61" s="129">
        <f>VLOOKUP(C61,'PACK MASTER'!$A$2:$G$512998,7,0)</f>
        <v>1</v>
      </c>
      <c r="H61" s="129">
        <f t="shared" si="23"/>
        <v>20</v>
      </c>
      <c r="I61" s="129">
        <f>VLOOKUP($A61,ZMRP!$C$2:$F$99995,4,0)</f>
        <v>464</v>
      </c>
      <c r="J61" s="130">
        <f t="shared" si="24"/>
        <v>464</v>
      </c>
      <c r="K61" s="130">
        <f>VLOOKUP($A61,ZLAM!$C$2:$F$99999,4,0)</f>
        <v>74.47</v>
      </c>
      <c r="L61" s="130">
        <f t="shared" si="25"/>
        <v>345.54079999999999</v>
      </c>
      <c r="M61" s="130">
        <f t="shared" si="26"/>
        <v>345.54079999999999</v>
      </c>
      <c r="N61" s="130">
        <f t="shared" si="27"/>
        <v>292.83118644067798</v>
      </c>
      <c r="O61" s="130">
        <f t="shared" si="28"/>
        <v>292.83118644067798</v>
      </c>
      <c r="P61" s="130">
        <f>IFERROR(ABS(VLOOKUP($A61,ZTRV!$D$2:$G$99407,4,0)),0)</f>
        <v>43</v>
      </c>
      <c r="Q61" s="130">
        <f>IFERROR(ABS(VLOOKUP($A61,ZTR1!$D$2:$G$99999,4,0)),0)</f>
        <v>0</v>
      </c>
      <c r="R61" s="130">
        <f>IFERROR(ABS(VLOOKUP($A61,ZTR2!$D$2:$G$99939,4,0)),0)</f>
        <v>0</v>
      </c>
      <c r="S61" s="130">
        <f t="shared" si="29"/>
        <v>43</v>
      </c>
      <c r="T61" s="130">
        <f t="shared" si="30"/>
        <v>249.83118644067798</v>
      </c>
      <c r="U61" s="130">
        <f t="shared" si="31"/>
        <v>294.80079999999998</v>
      </c>
      <c r="V61" s="130">
        <f t="shared" si="32"/>
        <v>294.80079999999998</v>
      </c>
      <c r="W61" s="131">
        <f t="shared" si="33"/>
        <v>5896.0159999999996</v>
      </c>
      <c r="X61" s="130">
        <f t="shared" si="34"/>
        <v>169.19920000000002</v>
      </c>
      <c r="Y61" s="130">
        <f t="shared" si="35"/>
        <v>3383.9840000000004</v>
      </c>
      <c r="Z61" s="130">
        <f t="shared" si="36"/>
        <v>169.19920000000002</v>
      </c>
      <c r="AA61" s="129">
        <f>IFERROR(ABS(VLOOKUP(A61,ZSSD!$D$2:$G$99933,4,0)),AI61)</f>
        <v>8</v>
      </c>
      <c r="AB61" s="130">
        <f>IFERROR(IF(VLOOKUP(A61,ZSSD!$D:$H,5,0)="L29",AA61*G61,AA61*L61/100),AA61*L61/100)</f>
        <v>27.643263999999999</v>
      </c>
      <c r="AC61" s="130">
        <v>2</v>
      </c>
      <c r="AD61" s="132">
        <f t="shared" si="37"/>
        <v>4.4437584488135595</v>
      </c>
      <c r="AE61" s="142">
        <f t="shared" si="17"/>
        <v>27.643263999999999</v>
      </c>
      <c r="AF61" s="142">
        <f t="shared" si="18"/>
        <v>4.4437584488135595</v>
      </c>
      <c r="AG61" s="133">
        <f>VLOOKUP(A61,ZSSD!D:D,1,0)</f>
        <v>2828229</v>
      </c>
      <c r="AH61" s="133" t="str">
        <f>VLOOKUP(B61,[2]GRADE!$A:$P,16,0)</f>
        <v>GOLD</v>
      </c>
      <c r="AI61" s="133">
        <f t="shared" si="19"/>
        <v>8</v>
      </c>
    </row>
    <row r="62" spans="1:35" x14ac:dyDescent="0.25">
      <c r="A62" s="129">
        <v>2828230</v>
      </c>
      <c r="B62" s="129">
        <f t="shared" si="38"/>
        <v>2828</v>
      </c>
      <c r="C62" s="129">
        <f t="shared" si="22"/>
        <v>230</v>
      </c>
      <c r="D62" s="129" t="str">
        <f>VLOOKUP(C62,Sheet1!$A$2:$K$369991,11,0)</f>
        <v>CAR</v>
      </c>
      <c r="E62" s="138" t="s">
        <v>2732</v>
      </c>
      <c r="F62" s="129">
        <f>VLOOKUP(C62,'PACK MASTER'!$A$2:$I$512998,9,0)*1000</f>
        <v>18</v>
      </c>
      <c r="G62" s="129">
        <f>VLOOKUP(C62,'PACK MASTER'!$A$2:$G$512998,7,0)</f>
        <v>0.9</v>
      </c>
      <c r="H62" s="129">
        <f t="shared" si="23"/>
        <v>20</v>
      </c>
      <c r="I62" s="129">
        <f>VLOOKUP($A62,ZMRP!$C$2:$F$99995,4,0)</f>
        <v>422</v>
      </c>
      <c r="J62" s="130">
        <f t="shared" si="24"/>
        <v>468.88888888888886</v>
      </c>
      <c r="K62" s="130">
        <f>VLOOKUP($A62,ZLAM!$C$2:$F$99999,4,0)</f>
        <v>74.42</v>
      </c>
      <c r="L62" s="130">
        <f t="shared" si="25"/>
        <v>314.05240000000003</v>
      </c>
      <c r="M62" s="130">
        <f t="shared" si="26"/>
        <v>348.94711111111116</v>
      </c>
      <c r="N62" s="130">
        <f t="shared" si="27"/>
        <v>266.14610169491527</v>
      </c>
      <c r="O62" s="130">
        <f t="shared" si="28"/>
        <v>295.7178907721281</v>
      </c>
      <c r="P62" s="130">
        <f>IFERROR(ABS(VLOOKUP($A62,ZTRV!$D$2:$G$99407,4,0)),0)</f>
        <v>43</v>
      </c>
      <c r="Q62" s="130">
        <f>IFERROR(ABS(VLOOKUP($A62,ZTR1!$D$2:$G$99999,4,0)),0)</f>
        <v>0</v>
      </c>
      <c r="R62" s="130">
        <f>IFERROR(ABS(VLOOKUP($A62,ZTR2!$D$2:$G$99939,4,0)),0)</f>
        <v>0</v>
      </c>
      <c r="S62" s="130">
        <f t="shared" si="29"/>
        <v>38.700000000000003</v>
      </c>
      <c r="T62" s="130">
        <f t="shared" si="30"/>
        <v>227.44610169491528</v>
      </c>
      <c r="U62" s="130">
        <f t="shared" si="31"/>
        <v>268.38640000000004</v>
      </c>
      <c r="V62" s="130">
        <f t="shared" si="32"/>
        <v>298.20711111111115</v>
      </c>
      <c r="W62" s="131">
        <f t="shared" si="33"/>
        <v>5367.728000000001</v>
      </c>
      <c r="X62" s="130">
        <f t="shared" si="34"/>
        <v>153.61359999999996</v>
      </c>
      <c r="Y62" s="130">
        <f t="shared" si="35"/>
        <v>3072.271999999999</v>
      </c>
      <c r="Z62" s="130">
        <f t="shared" si="36"/>
        <v>170.68177777777771</v>
      </c>
      <c r="AA62" s="129">
        <f>IFERROR(ABS(VLOOKUP(A62,ZSSD!$D$2:$G$99933,4,0)),AI62)</f>
        <v>8</v>
      </c>
      <c r="AB62" s="130">
        <f>IFERROR(IF(VLOOKUP(A62,ZSSD!$D:$H,5,0)="L29",AA62*G62,AA62*L62/100),AA62*L62/100)</f>
        <v>25.124192000000004</v>
      </c>
      <c r="AC62" s="130">
        <v>2</v>
      </c>
      <c r="AD62" s="132">
        <f t="shared" si="37"/>
        <v>4.0464381938983056</v>
      </c>
      <c r="AE62" s="142">
        <f t="shared" si="17"/>
        <v>27.915768888888891</v>
      </c>
      <c r="AF62" s="142">
        <f t="shared" si="18"/>
        <v>4.4960424376647836</v>
      </c>
      <c r="AG62" s="133">
        <f>VLOOKUP(A62,ZSSD!D:D,1,0)</f>
        <v>2828230</v>
      </c>
      <c r="AH62" s="133" t="str">
        <f>VLOOKUP(B62,[2]GRADE!$A:$P,16,0)</f>
        <v>GOLD</v>
      </c>
      <c r="AI62" s="133">
        <f t="shared" si="19"/>
        <v>8</v>
      </c>
    </row>
    <row r="63" spans="1:35" x14ac:dyDescent="0.25">
      <c r="A63" s="129">
        <v>2829152</v>
      </c>
      <c r="B63" s="129">
        <f t="shared" si="38"/>
        <v>2829</v>
      </c>
      <c r="C63" s="129">
        <f t="shared" si="22"/>
        <v>152</v>
      </c>
      <c r="D63" s="129" t="str">
        <f>VLOOKUP(C63,Sheet1!$A$2:$K$369991,11,0)</f>
        <v>CAR</v>
      </c>
      <c r="E63" s="138" t="s">
        <v>3486</v>
      </c>
      <c r="F63" s="129">
        <f>VLOOKUP(C63,'PACK MASTER'!$A$2:$I$512998,9,0)*1000</f>
        <v>18</v>
      </c>
      <c r="G63" s="129">
        <f>VLOOKUP(C63,'PACK MASTER'!$A$2:$G$512998,7,0)</f>
        <v>0.9</v>
      </c>
      <c r="H63" s="129">
        <f t="shared" si="23"/>
        <v>20</v>
      </c>
      <c r="I63" s="129">
        <f>VLOOKUP($A63,ZMRP!$C$2:$F$99995,4,0)</f>
        <v>422</v>
      </c>
      <c r="J63" s="130">
        <f t="shared" si="24"/>
        <v>468.88888888888886</v>
      </c>
      <c r="K63" s="130">
        <f>VLOOKUP($A63,ZLAM!$C$2:$F$99999,4,0)</f>
        <v>74.42</v>
      </c>
      <c r="L63" s="130">
        <f t="shared" si="25"/>
        <v>314.05240000000003</v>
      </c>
      <c r="M63" s="130">
        <f t="shared" si="26"/>
        <v>348.94711111111116</v>
      </c>
      <c r="N63" s="130">
        <f t="shared" si="27"/>
        <v>266.14610169491527</v>
      </c>
      <c r="O63" s="130">
        <f t="shared" si="28"/>
        <v>295.7178907721281</v>
      </c>
      <c r="P63" s="130">
        <f>IFERROR(ABS(VLOOKUP($A63,ZTRV!$D$2:$G$99407,4,0)),0)</f>
        <v>48</v>
      </c>
      <c r="Q63" s="130">
        <f>IFERROR(ABS(VLOOKUP($A63,ZTR1!$D$2:$G$99999,4,0)),0)</f>
        <v>0</v>
      </c>
      <c r="R63" s="130">
        <f>IFERROR(ABS(VLOOKUP($A63,ZTR2!$D$2:$G$99939,4,0)),0)</f>
        <v>0</v>
      </c>
      <c r="S63" s="130">
        <f t="shared" si="29"/>
        <v>43.2</v>
      </c>
      <c r="T63" s="130">
        <f t="shared" si="30"/>
        <v>222.94610169491528</v>
      </c>
      <c r="U63" s="130">
        <f t="shared" si="31"/>
        <v>263.07640000000004</v>
      </c>
      <c r="V63" s="130">
        <f t="shared" si="32"/>
        <v>292.30711111111117</v>
      </c>
      <c r="W63" s="131">
        <f t="shared" si="33"/>
        <v>5261.5280000000012</v>
      </c>
      <c r="X63" s="130">
        <f t="shared" si="34"/>
        <v>158.92359999999996</v>
      </c>
      <c r="Y63" s="130">
        <f t="shared" si="35"/>
        <v>3178.4719999999993</v>
      </c>
      <c r="Z63" s="130">
        <f t="shared" si="36"/>
        <v>176.58177777777769</v>
      </c>
      <c r="AA63" s="129">
        <f>IFERROR(ABS(VLOOKUP(A63,ZSSD!$D$2:$G$99933,4,0)),AI63)</f>
        <v>8</v>
      </c>
      <c r="AB63" s="130">
        <f>IFERROR(IF(VLOOKUP(A63,ZSSD!$D:$H,5,0)="L29",AA63*G63,AA63*L63/100),AA63*L63/100)</f>
        <v>25.124192000000004</v>
      </c>
      <c r="AC63" s="130">
        <v>2</v>
      </c>
      <c r="AD63" s="132">
        <f t="shared" si="37"/>
        <v>3.9564381938983058</v>
      </c>
      <c r="AE63" s="142">
        <f t="shared" si="17"/>
        <v>27.915768888888891</v>
      </c>
      <c r="AF63" s="142">
        <f t="shared" si="18"/>
        <v>4.396042437664784</v>
      </c>
      <c r="AG63" s="133">
        <f>VLOOKUP(A63,ZSSD!D:D,1,0)</f>
        <v>2829152</v>
      </c>
      <c r="AH63" s="133" t="str">
        <f>VLOOKUP(B63,[2]GRADE!$A:$P,16,0)</f>
        <v>GOLD</v>
      </c>
      <c r="AI63" s="133">
        <f t="shared" si="19"/>
        <v>8</v>
      </c>
    </row>
    <row r="64" spans="1:35" x14ac:dyDescent="0.25">
      <c r="A64" s="129">
        <v>2829184</v>
      </c>
      <c r="B64" s="129">
        <f t="shared" si="38"/>
        <v>2829</v>
      </c>
      <c r="C64" s="129">
        <f t="shared" si="22"/>
        <v>184</v>
      </c>
      <c r="D64" s="129" t="str">
        <f>VLOOKUP(C64,Sheet1!$A$2:$K$369991,11,0)</f>
        <v>CAR</v>
      </c>
      <c r="E64" s="138" t="s">
        <v>3484</v>
      </c>
      <c r="F64" s="129">
        <f>VLOOKUP(C64,'PACK MASTER'!$A$2:$I$512998,9,0)*1000</f>
        <v>20.000000000000014</v>
      </c>
      <c r="G64" s="129">
        <f>VLOOKUP(C64,'PACK MASTER'!$A$2:$G$512998,7,0)</f>
        <v>1</v>
      </c>
      <c r="H64" s="129">
        <f t="shared" si="23"/>
        <v>20.000000000000014</v>
      </c>
      <c r="I64" s="129">
        <f>VLOOKUP($A64,ZMRP!$C$2:$F$99995,4,0)</f>
        <v>464</v>
      </c>
      <c r="J64" s="130">
        <f t="shared" si="24"/>
        <v>464</v>
      </c>
      <c r="K64" s="130">
        <f>VLOOKUP($A64,ZLAM!$C$2:$F$99999,4,0)</f>
        <v>74.47</v>
      </c>
      <c r="L64" s="130">
        <f t="shared" si="25"/>
        <v>345.54079999999999</v>
      </c>
      <c r="M64" s="130">
        <f t="shared" si="26"/>
        <v>345.54079999999999</v>
      </c>
      <c r="N64" s="130">
        <f t="shared" si="27"/>
        <v>292.83118644067798</v>
      </c>
      <c r="O64" s="130">
        <f t="shared" si="28"/>
        <v>292.83118644067798</v>
      </c>
      <c r="P64" s="130">
        <f>IFERROR(ABS(VLOOKUP($A64,ZTRV!$D$2:$G$99407,4,0)),0)</f>
        <v>48</v>
      </c>
      <c r="Q64" s="130">
        <f>IFERROR(ABS(VLOOKUP($A64,ZTR1!$D$2:$G$99999,4,0)),0)</f>
        <v>0</v>
      </c>
      <c r="R64" s="130">
        <f>IFERROR(ABS(VLOOKUP($A64,ZTR2!$D$2:$G$99939,4,0)),0)</f>
        <v>0</v>
      </c>
      <c r="S64" s="130">
        <f t="shared" si="29"/>
        <v>48</v>
      </c>
      <c r="T64" s="130">
        <f t="shared" si="30"/>
        <v>244.83118644067798</v>
      </c>
      <c r="U64" s="130">
        <f t="shared" si="31"/>
        <v>288.9008</v>
      </c>
      <c r="V64" s="130">
        <f t="shared" si="32"/>
        <v>288.9008</v>
      </c>
      <c r="W64" s="131">
        <f t="shared" si="33"/>
        <v>5778.0160000000042</v>
      </c>
      <c r="X64" s="130">
        <f t="shared" si="34"/>
        <v>175.0992</v>
      </c>
      <c r="Y64" s="130">
        <f t="shared" si="35"/>
        <v>3501.9840000000022</v>
      </c>
      <c r="Z64" s="130">
        <f t="shared" si="36"/>
        <v>175.0992</v>
      </c>
      <c r="AA64" s="129">
        <f>IFERROR(ABS(VLOOKUP(A64,ZSSD!$D$2:$G$99933,4,0)),AI64)</f>
        <v>8</v>
      </c>
      <c r="AB64" s="130">
        <f>IFERROR(IF(VLOOKUP(A64,ZSSD!$D:$H,5,0)="L29",AA64*G64,AA64*L64/100),AA64*L64/100)</f>
        <v>27.643263999999999</v>
      </c>
      <c r="AC64" s="130">
        <v>2</v>
      </c>
      <c r="AD64" s="132">
        <f t="shared" si="37"/>
        <v>4.3437584488135599</v>
      </c>
      <c r="AE64" s="142">
        <f t="shared" si="17"/>
        <v>27.643263999999999</v>
      </c>
      <c r="AF64" s="142">
        <f t="shared" si="18"/>
        <v>4.3437584488135599</v>
      </c>
      <c r="AG64" s="133">
        <f>VLOOKUP(A64,ZSSD!D:D,1,0)</f>
        <v>2829184</v>
      </c>
      <c r="AH64" s="133" t="str">
        <f>VLOOKUP(B64,[2]GRADE!$A:$P,16,0)</f>
        <v>GOLD</v>
      </c>
      <c r="AI64" s="133">
        <f t="shared" si="19"/>
        <v>8</v>
      </c>
    </row>
    <row r="65" spans="1:35" x14ac:dyDescent="0.25">
      <c r="A65" s="129">
        <v>2829229</v>
      </c>
      <c r="B65" s="129">
        <f t="shared" si="38"/>
        <v>2829</v>
      </c>
      <c r="C65" s="129">
        <f t="shared" si="22"/>
        <v>229</v>
      </c>
      <c r="D65" s="129" t="str">
        <f>VLOOKUP(C65,Sheet1!$A$2:$K$369991,11,0)</f>
        <v>CAR</v>
      </c>
      <c r="E65" s="138" t="s">
        <v>3058</v>
      </c>
      <c r="F65" s="129">
        <f>VLOOKUP(C65,'PACK MASTER'!$A$2:$I$512998,9,0)*1000</f>
        <v>20</v>
      </c>
      <c r="G65" s="129">
        <f>VLOOKUP(C65,'PACK MASTER'!$A$2:$G$512998,7,0)</f>
        <v>1</v>
      </c>
      <c r="H65" s="129">
        <f t="shared" si="23"/>
        <v>20</v>
      </c>
      <c r="I65" s="129">
        <f>VLOOKUP($A65,ZMRP!$C$2:$F$99995,4,0)</f>
        <v>464</v>
      </c>
      <c r="J65" s="130">
        <f t="shared" si="24"/>
        <v>464</v>
      </c>
      <c r="K65" s="130">
        <f>VLOOKUP($A65,ZLAM!$C$2:$F$99999,4,0)</f>
        <v>74.47</v>
      </c>
      <c r="L65" s="130">
        <f t="shared" si="25"/>
        <v>345.54079999999999</v>
      </c>
      <c r="M65" s="130">
        <f t="shared" si="26"/>
        <v>345.54079999999999</v>
      </c>
      <c r="N65" s="130">
        <f t="shared" si="27"/>
        <v>292.83118644067798</v>
      </c>
      <c r="O65" s="130">
        <f t="shared" si="28"/>
        <v>292.83118644067798</v>
      </c>
      <c r="P65" s="130">
        <f>IFERROR(ABS(VLOOKUP($A65,ZTRV!$D$2:$G$99407,4,0)),0)</f>
        <v>43</v>
      </c>
      <c r="Q65" s="130">
        <f>IFERROR(ABS(VLOOKUP($A65,ZTR1!$D$2:$G$99999,4,0)),0)</f>
        <v>0</v>
      </c>
      <c r="R65" s="130">
        <f>IFERROR(ABS(VLOOKUP($A65,ZTR2!$D$2:$G$99939,4,0)),0)</f>
        <v>0</v>
      </c>
      <c r="S65" s="130">
        <f t="shared" si="29"/>
        <v>43</v>
      </c>
      <c r="T65" s="130">
        <f t="shared" si="30"/>
        <v>249.83118644067798</v>
      </c>
      <c r="U65" s="130">
        <f t="shared" si="31"/>
        <v>294.80079999999998</v>
      </c>
      <c r="V65" s="130">
        <f t="shared" si="32"/>
        <v>294.80079999999998</v>
      </c>
      <c r="W65" s="131">
        <f t="shared" si="33"/>
        <v>5896.0159999999996</v>
      </c>
      <c r="X65" s="130">
        <f t="shared" si="34"/>
        <v>169.19920000000002</v>
      </c>
      <c r="Y65" s="130">
        <f t="shared" si="35"/>
        <v>3383.9840000000004</v>
      </c>
      <c r="Z65" s="130">
        <f t="shared" si="36"/>
        <v>169.19920000000002</v>
      </c>
      <c r="AA65" s="129">
        <f>IFERROR(ABS(VLOOKUP(A65,ZSSD!$D$2:$G$99933,4,0)),AI65)</f>
        <v>8</v>
      </c>
      <c r="AB65" s="130">
        <f>IFERROR(IF(VLOOKUP(A65,ZSSD!$D:$H,5,0)="L29",AA65*G65,AA65*L65/100),AA65*L65/100)</f>
        <v>27.643263999999999</v>
      </c>
      <c r="AC65" s="130">
        <v>2</v>
      </c>
      <c r="AD65" s="132">
        <f t="shared" si="37"/>
        <v>4.4437584488135595</v>
      </c>
      <c r="AE65" s="142">
        <f t="shared" si="17"/>
        <v>27.643263999999999</v>
      </c>
      <c r="AF65" s="142">
        <f t="shared" si="18"/>
        <v>4.4437584488135595</v>
      </c>
      <c r="AG65" s="133">
        <f>VLOOKUP(A65,ZSSD!D:D,1,0)</f>
        <v>2829229</v>
      </c>
      <c r="AH65" s="133" t="str">
        <f>VLOOKUP(B65,[2]GRADE!$A:$P,16,0)</f>
        <v>GOLD</v>
      </c>
      <c r="AI65" s="133">
        <f t="shared" si="19"/>
        <v>8</v>
      </c>
    </row>
    <row r="66" spans="1:35" x14ac:dyDescent="0.25">
      <c r="A66" s="129">
        <v>2829230</v>
      </c>
      <c r="B66" s="129">
        <f t="shared" si="38"/>
        <v>2829</v>
      </c>
      <c r="C66" s="129">
        <f t="shared" si="22"/>
        <v>230</v>
      </c>
      <c r="D66" s="129" t="str">
        <f>VLOOKUP(C66,Sheet1!$A$2:$K$369991,11,0)</f>
        <v>CAR</v>
      </c>
      <c r="E66" s="138" t="s">
        <v>3059</v>
      </c>
      <c r="F66" s="129">
        <f>VLOOKUP(C66,'PACK MASTER'!$A$2:$I$512998,9,0)*1000</f>
        <v>18</v>
      </c>
      <c r="G66" s="129">
        <f>VLOOKUP(C66,'PACK MASTER'!$A$2:$G$512998,7,0)</f>
        <v>0.9</v>
      </c>
      <c r="H66" s="129">
        <f t="shared" si="23"/>
        <v>20</v>
      </c>
      <c r="I66" s="129">
        <f>VLOOKUP($A66,ZMRP!$C$2:$F$99995,4,0)</f>
        <v>422</v>
      </c>
      <c r="J66" s="130">
        <f t="shared" si="24"/>
        <v>468.88888888888886</v>
      </c>
      <c r="K66" s="130">
        <f>VLOOKUP($A66,ZLAM!$C$2:$F$99999,4,0)</f>
        <v>74.42</v>
      </c>
      <c r="L66" s="130">
        <f t="shared" si="25"/>
        <v>314.05240000000003</v>
      </c>
      <c r="M66" s="130">
        <f t="shared" si="26"/>
        <v>348.94711111111116</v>
      </c>
      <c r="N66" s="130">
        <f t="shared" si="27"/>
        <v>266.14610169491527</v>
      </c>
      <c r="O66" s="130">
        <f t="shared" si="28"/>
        <v>295.7178907721281</v>
      </c>
      <c r="P66" s="130">
        <f>IFERROR(ABS(VLOOKUP($A66,ZTRV!$D$2:$G$99407,4,0)),0)</f>
        <v>43</v>
      </c>
      <c r="Q66" s="130">
        <f>IFERROR(ABS(VLOOKUP($A66,ZTR1!$D$2:$G$99999,4,0)),0)</f>
        <v>0</v>
      </c>
      <c r="R66" s="130">
        <f>IFERROR(ABS(VLOOKUP($A66,ZTR2!$D$2:$G$99939,4,0)),0)</f>
        <v>0</v>
      </c>
      <c r="S66" s="130">
        <f t="shared" si="29"/>
        <v>38.700000000000003</v>
      </c>
      <c r="T66" s="130">
        <f t="shared" si="30"/>
        <v>227.44610169491528</v>
      </c>
      <c r="U66" s="130">
        <f t="shared" si="31"/>
        <v>268.38640000000004</v>
      </c>
      <c r="V66" s="130">
        <f t="shared" si="32"/>
        <v>298.20711111111115</v>
      </c>
      <c r="W66" s="131">
        <f t="shared" si="33"/>
        <v>5367.728000000001</v>
      </c>
      <c r="X66" s="130">
        <f t="shared" si="34"/>
        <v>153.61359999999996</v>
      </c>
      <c r="Y66" s="130">
        <f t="shared" si="35"/>
        <v>3072.271999999999</v>
      </c>
      <c r="Z66" s="130">
        <f t="shared" si="36"/>
        <v>170.68177777777771</v>
      </c>
      <c r="AA66" s="129">
        <f>IFERROR(ABS(VLOOKUP(A66,ZSSD!$D$2:$G$99933,4,0)),AI66)</f>
        <v>8</v>
      </c>
      <c r="AB66" s="130">
        <f>IFERROR(IF(VLOOKUP(A66,ZSSD!$D:$H,5,0)="L29",AA66*G66,AA66*L66/100),AA66*L66/100)</f>
        <v>25.124192000000004</v>
      </c>
      <c r="AC66" s="130">
        <v>2</v>
      </c>
      <c r="AD66" s="132">
        <f t="shared" si="37"/>
        <v>4.0464381938983056</v>
      </c>
      <c r="AE66" s="142">
        <f t="shared" si="17"/>
        <v>27.915768888888891</v>
      </c>
      <c r="AF66" s="142">
        <f t="shared" si="18"/>
        <v>4.4960424376647836</v>
      </c>
      <c r="AG66" s="133">
        <f>VLOOKUP(A66,ZSSD!D:D,1,0)</f>
        <v>2829230</v>
      </c>
      <c r="AH66" s="133" t="str">
        <f>VLOOKUP(B66,[2]GRADE!$A:$P,16,0)</f>
        <v>GOLD</v>
      </c>
      <c r="AI66" s="133">
        <f t="shared" si="19"/>
        <v>8</v>
      </c>
    </row>
    <row r="67" spans="1:35" x14ac:dyDescent="0.25">
      <c r="A67" s="129">
        <v>2830229</v>
      </c>
      <c r="B67" s="129">
        <f t="shared" si="38"/>
        <v>2830</v>
      </c>
      <c r="C67" s="129">
        <f t="shared" si="22"/>
        <v>229</v>
      </c>
      <c r="D67" s="129" t="str">
        <f>VLOOKUP(C67,Sheet1!$A$2:$K$369991,11,0)</f>
        <v>CAR</v>
      </c>
      <c r="E67" s="138" t="s">
        <v>3446</v>
      </c>
      <c r="F67" s="129">
        <f>VLOOKUP(C67,'PACK MASTER'!$A$2:$I$512998,9,0)*1000</f>
        <v>20</v>
      </c>
      <c r="G67" s="129">
        <f>VLOOKUP(C67,'PACK MASTER'!$A$2:$G$512998,7,0)</f>
        <v>1</v>
      </c>
      <c r="H67" s="129">
        <f t="shared" si="23"/>
        <v>20</v>
      </c>
      <c r="I67" s="129">
        <f>VLOOKUP($A67,ZMRP!$C$2:$F$99995,4,0)</f>
        <v>464</v>
      </c>
      <c r="J67" s="130">
        <f t="shared" si="24"/>
        <v>464</v>
      </c>
      <c r="K67" s="130">
        <f>VLOOKUP($A67,ZLAM!$C$2:$F$99999,4,0)</f>
        <v>74.47</v>
      </c>
      <c r="L67" s="130">
        <f t="shared" si="25"/>
        <v>345.54079999999999</v>
      </c>
      <c r="M67" s="130">
        <f t="shared" si="26"/>
        <v>345.54079999999999</v>
      </c>
      <c r="N67" s="130">
        <f t="shared" si="27"/>
        <v>292.83118644067798</v>
      </c>
      <c r="O67" s="130">
        <f t="shared" si="28"/>
        <v>292.83118644067798</v>
      </c>
      <c r="P67" s="130">
        <f>IFERROR(ABS(VLOOKUP($A67,ZTRV!$D$2:$G$99407,4,0)),0)</f>
        <v>43</v>
      </c>
      <c r="Q67" s="130">
        <f>IFERROR(ABS(VLOOKUP($A67,ZTR1!$D$2:$G$99999,4,0)),0)</f>
        <v>0</v>
      </c>
      <c r="R67" s="130">
        <f>IFERROR(ABS(VLOOKUP($A67,ZTR2!$D$2:$G$99939,4,0)),0)</f>
        <v>0</v>
      </c>
      <c r="S67" s="130">
        <f t="shared" si="29"/>
        <v>43</v>
      </c>
      <c r="T67" s="130">
        <f t="shared" si="30"/>
        <v>249.83118644067798</v>
      </c>
      <c r="U67" s="130">
        <f t="shared" si="31"/>
        <v>294.80079999999998</v>
      </c>
      <c r="V67" s="130">
        <f t="shared" si="32"/>
        <v>294.80079999999998</v>
      </c>
      <c r="W67" s="131">
        <f t="shared" si="33"/>
        <v>5896.0159999999996</v>
      </c>
      <c r="X67" s="130">
        <f t="shared" si="34"/>
        <v>169.19920000000002</v>
      </c>
      <c r="Y67" s="130">
        <f t="shared" si="35"/>
        <v>3383.9840000000004</v>
      </c>
      <c r="Z67" s="130">
        <f t="shared" si="36"/>
        <v>169.19920000000002</v>
      </c>
      <c r="AA67" s="129">
        <f>IFERROR(ABS(VLOOKUP(A67,ZSSD!$D$2:$G$99933,4,0)),AI67)</f>
        <v>8</v>
      </c>
      <c r="AB67" s="130">
        <f>IFERROR(IF(VLOOKUP(A67,ZSSD!$D:$H,5,0)="L29",AA67*G67,AA67*L67/100),AA67*L67/100)</f>
        <v>27.643263999999999</v>
      </c>
      <c r="AC67" s="130">
        <v>2</v>
      </c>
      <c r="AD67" s="132">
        <f t="shared" si="37"/>
        <v>4.4437584488135595</v>
      </c>
      <c r="AE67" s="142">
        <f t="shared" ref="AE67:AE130" si="39">+AB67/G67</f>
        <v>27.643263999999999</v>
      </c>
      <c r="AF67" s="142">
        <f t="shared" ref="AF67:AF130" si="40">+AD67/G67</f>
        <v>4.4437584488135595</v>
      </c>
      <c r="AG67" s="133">
        <f>VLOOKUP(A67,ZSSD!D:D,1,0)</f>
        <v>2830229</v>
      </c>
      <c r="AH67" s="133" t="str">
        <f>VLOOKUP(B67,[2]GRADE!$A:$P,16,0)</f>
        <v>GOLD</v>
      </c>
      <c r="AI67" s="133">
        <f t="shared" ref="AI67:AI130" si="41">IF(AH67="SILVER",6.5,IF(AH67="GOLD",8,IF(AH67="INDUSTRIAL",6,IF(AH67="GREEN",7,IF(AH67="BRONZE",5.5,0)))))</f>
        <v>8</v>
      </c>
    </row>
    <row r="68" spans="1:35" x14ac:dyDescent="0.25">
      <c r="A68" s="129">
        <v>2830230</v>
      </c>
      <c r="B68" s="129">
        <f t="shared" si="38"/>
        <v>2830</v>
      </c>
      <c r="C68" s="129">
        <f t="shared" si="22"/>
        <v>230</v>
      </c>
      <c r="D68" s="129" t="str">
        <f>VLOOKUP(C68,Sheet1!$A$2:$K$369991,11,0)</f>
        <v>CAR</v>
      </c>
      <c r="E68" s="138" t="s">
        <v>3445</v>
      </c>
      <c r="F68" s="129">
        <f>VLOOKUP(C68,'PACK MASTER'!$A$2:$I$512998,9,0)*1000</f>
        <v>18</v>
      </c>
      <c r="G68" s="129">
        <f>VLOOKUP(C68,'PACK MASTER'!$A$2:$G$512998,7,0)</f>
        <v>0.9</v>
      </c>
      <c r="H68" s="129">
        <f t="shared" si="23"/>
        <v>20</v>
      </c>
      <c r="I68" s="129">
        <f>VLOOKUP($A68,ZMRP!$C$2:$F$99995,4,0)</f>
        <v>422</v>
      </c>
      <c r="J68" s="130">
        <f t="shared" si="24"/>
        <v>468.88888888888886</v>
      </c>
      <c r="K68" s="130">
        <f>VLOOKUP($A68,ZLAM!$C$2:$F$99999,4,0)</f>
        <v>74.42</v>
      </c>
      <c r="L68" s="130">
        <f t="shared" si="25"/>
        <v>314.05240000000003</v>
      </c>
      <c r="M68" s="130">
        <f t="shared" si="26"/>
        <v>348.94711111111116</v>
      </c>
      <c r="N68" s="130">
        <f t="shared" si="27"/>
        <v>266.14610169491527</v>
      </c>
      <c r="O68" s="130">
        <f t="shared" si="28"/>
        <v>295.7178907721281</v>
      </c>
      <c r="P68" s="130">
        <f>IFERROR(ABS(VLOOKUP($A68,ZTRV!$D$2:$G$99407,4,0)),0)</f>
        <v>43</v>
      </c>
      <c r="Q68" s="130">
        <f>IFERROR(ABS(VLOOKUP($A68,ZTR1!$D$2:$G$99999,4,0)),0)</f>
        <v>0</v>
      </c>
      <c r="R68" s="130">
        <f>IFERROR(ABS(VLOOKUP($A68,ZTR2!$D$2:$G$99939,4,0)),0)</f>
        <v>0</v>
      </c>
      <c r="S68" s="130">
        <f t="shared" si="29"/>
        <v>38.700000000000003</v>
      </c>
      <c r="T68" s="130">
        <f t="shared" si="30"/>
        <v>227.44610169491528</v>
      </c>
      <c r="U68" s="130">
        <f t="shared" si="31"/>
        <v>268.38640000000004</v>
      </c>
      <c r="V68" s="130">
        <f t="shared" si="32"/>
        <v>298.20711111111115</v>
      </c>
      <c r="W68" s="131">
        <f t="shared" si="33"/>
        <v>5367.728000000001</v>
      </c>
      <c r="X68" s="130">
        <f t="shared" si="34"/>
        <v>153.61359999999996</v>
      </c>
      <c r="Y68" s="130">
        <f t="shared" si="35"/>
        <v>3072.271999999999</v>
      </c>
      <c r="Z68" s="130">
        <f t="shared" si="36"/>
        <v>170.68177777777771</v>
      </c>
      <c r="AA68" s="129">
        <f>IFERROR(ABS(VLOOKUP(A68,ZSSD!$D$2:$G$99933,4,0)),AI68)</f>
        <v>8</v>
      </c>
      <c r="AB68" s="130">
        <f>IFERROR(IF(VLOOKUP(A68,ZSSD!$D:$H,5,0)="L29",AA68*G68,AA68*L68/100),AA68*L68/100)</f>
        <v>25.124192000000004</v>
      </c>
      <c r="AC68" s="130">
        <v>2</v>
      </c>
      <c r="AD68" s="132">
        <f t="shared" si="37"/>
        <v>4.0464381938983056</v>
      </c>
      <c r="AE68" s="142">
        <f t="shared" si="39"/>
        <v>27.915768888888891</v>
      </c>
      <c r="AF68" s="142">
        <f t="shared" si="40"/>
        <v>4.4960424376647836</v>
      </c>
      <c r="AG68" s="133">
        <f>VLOOKUP(A68,ZSSD!D:D,1,0)</f>
        <v>2830230</v>
      </c>
      <c r="AH68" s="133" t="str">
        <f>VLOOKUP(B68,[2]GRADE!$A:$P,16,0)</f>
        <v>GOLD</v>
      </c>
      <c r="AI68" s="133">
        <f t="shared" si="41"/>
        <v>8</v>
      </c>
    </row>
    <row r="69" spans="1:35" x14ac:dyDescent="0.25">
      <c r="A69" s="129">
        <v>2844024</v>
      </c>
      <c r="B69" s="129">
        <f t="shared" si="38"/>
        <v>2844</v>
      </c>
      <c r="C69" s="129">
        <f t="shared" si="22"/>
        <v>24</v>
      </c>
      <c r="D69" s="129" t="str">
        <f>VLOOKUP(C69,Sheet1!$A$2:$K$369991,11,0)</f>
        <v>CAR</v>
      </c>
      <c r="E69" s="129" t="s">
        <v>311</v>
      </c>
      <c r="F69" s="129">
        <f>VLOOKUP(C69,'PACK MASTER'!$A$2:$I$512998,9,0)*1000</f>
        <v>12</v>
      </c>
      <c r="G69" s="129">
        <f>VLOOKUP(C69,'PACK MASTER'!$A$2:$G$512998,7,0)</f>
        <v>1.2</v>
      </c>
      <c r="H69" s="129">
        <f t="shared" si="23"/>
        <v>10</v>
      </c>
      <c r="I69" s="129">
        <f>VLOOKUP($A69,ZMRP!$C$2:$F$99995,4,0)</f>
        <v>1150</v>
      </c>
      <c r="J69" s="130">
        <f t="shared" si="24"/>
        <v>958.33333333333337</v>
      </c>
      <c r="K69" s="130">
        <f>VLOOKUP($A69,ZLAM!$C$2:$F$99999,4,0)</f>
        <v>50.28</v>
      </c>
      <c r="L69" s="130">
        <f t="shared" si="25"/>
        <v>578.22</v>
      </c>
      <c r="M69" s="130">
        <f t="shared" si="26"/>
        <v>481.85</v>
      </c>
      <c r="N69" s="130">
        <f t="shared" si="27"/>
        <v>490.0169491525424</v>
      </c>
      <c r="O69" s="130">
        <f t="shared" si="28"/>
        <v>408.34745762711867</v>
      </c>
      <c r="P69" s="130">
        <f>IFERROR(ABS(VLOOKUP($A69,ZTRV!$D$2:$G$99407,4,0)),0)</f>
        <v>0</v>
      </c>
      <c r="Q69" s="130">
        <f>IFERROR(ABS(VLOOKUP($A69,ZTR1!$D$2:$G$99999,4,0)),0)</f>
        <v>0</v>
      </c>
      <c r="R69" s="130">
        <f>IFERROR(ABS(VLOOKUP($A69,ZTR2!$D$2:$G$99939,4,0)),0)</f>
        <v>0</v>
      </c>
      <c r="S69" s="130">
        <f t="shared" si="29"/>
        <v>0</v>
      </c>
      <c r="T69" s="130">
        <f t="shared" si="30"/>
        <v>490.0169491525424</v>
      </c>
      <c r="U69" s="130">
        <f t="shared" si="31"/>
        <v>578.22</v>
      </c>
      <c r="V69" s="130">
        <f t="shared" si="32"/>
        <v>481.85</v>
      </c>
      <c r="W69" s="131">
        <f t="shared" si="33"/>
        <v>5782.2000000000007</v>
      </c>
      <c r="X69" s="130">
        <f t="shared" si="34"/>
        <v>571.78</v>
      </c>
      <c r="Y69" s="130">
        <f t="shared" si="35"/>
        <v>5717.7999999999993</v>
      </c>
      <c r="Z69" s="130">
        <f t="shared" si="36"/>
        <v>476.48333333333335</v>
      </c>
      <c r="AA69" s="129">
        <f>IFERROR(ABS(VLOOKUP(A69,ZSSD!$D$2:$G$99933,4,0)),AI69)</f>
        <v>6.5</v>
      </c>
      <c r="AB69" s="130">
        <f>IFERROR(IF(VLOOKUP(A69,ZSSD!$D:$H,5,0)="L29",AA69*G69,AA69*L69/100),AA69*L69/100)</f>
        <v>37.584300000000006</v>
      </c>
      <c r="AC69" s="130">
        <v>2</v>
      </c>
      <c r="AD69" s="132">
        <f t="shared" si="37"/>
        <v>9.0486529830508484</v>
      </c>
      <c r="AE69" s="142">
        <f t="shared" si="39"/>
        <v>31.320250000000005</v>
      </c>
      <c r="AF69" s="142">
        <f t="shared" si="40"/>
        <v>7.540544152542374</v>
      </c>
      <c r="AG69" s="133" t="e">
        <f>VLOOKUP(A69,ZSSD!D:D,1,0)</f>
        <v>#N/A</v>
      </c>
      <c r="AH69" s="133" t="str">
        <f>VLOOKUP(B69,[2]GRADE!$A:$P,16,0)</f>
        <v>SILVER</v>
      </c>
      <c r="AI69" s="133">
        <f t="shared" si="41"/>
        <v>6.5</v>
      </c>
    </row>
    <row r="70" spans="1:35" x14ac:dyDescent="0.25">
      <c r="A70" s="129">
        <v>2889132</v>
      </c>
      <c r="B70" s="129">
        <f t="shared" si="38"/>
        <v>2889</v>
      </c>
      <c r="C70" s="129">
        <f t="shared" si="22"/>
        <v>132</v>
      </c>
      <c r="D70" s="129" t="str">
        <f>VLOOKUP(C70,Sheet1!$A$2:$K$369991,11,0)</f>
        <v>CAR</v>
      </c>
      <c r="E70" s="129" t="s">
        <v>314</v>
      </c>
      <c r="F70" s="129">
        <f>VLOOKUP(C70,'PACK MASTER'!$A$2:$I$512998,9,0)*1000</f>
        <v>8</v>
      </c>
      <c r="G70" s="129">
        <f>VLOOKUP(C70,'PACK MASTER'!$A$2:$G$512998,7,0)</f>
        <v>0.8</v>
      </c>
      <c r="H70" s="129">
        <f t="shared" si="23"/>
        <v>10</v>
      </c>
      <c r="I70" s="129">
        <f>VLOOKUP($A70,ZMRP!$C$2:$F$99995,4,0)</f>
        <v>342</v>
      </c>
      <c r="J70" s="130">
        <f t="shared" si="24"/>
        <v>427.5</v>
      </c>
      <c r="K70" s="130">
        <f>VLOOKUP($A70,ZLAM!$C$2:$F$99999,4,0)</f>
        <v>67.7</v>
      </c>
      <c r="L70" s="130">
        <f t="shared" si="25"/>
        <v>231.53400000000002</v>
      </c>
      <c r="M70" s="130">
        <f t="shared" si="26"/>
        <v>289.41750000000002</v>
      </c>
      <c r="N70" s="130">
        <f t="shared" si="27"/>
        <v>196.21525423728815</v>
      </c>
      <c r="O70" s="130">
        <f t="shared" si="28"/>
        <v>245.26906779661019</v>
      </c>
      <c r="P70" s="130">
        <f>IFERROR(ABS(VLOOKUP($A70,ZTRV!$D$2:$G$99407,4,0)),0)</f>
        <v>0</v>
      </c>
      <c r="Q70" s="130">
        <f>IFERROR(ABS(VLOOKUP($A70,ZTR1!$D$2:$G$99999,4,0)),0)</f>
        <v>0</v>
      </c>
      <c r="R70" s="130">
        <f>IFERROR(ABS(VLOOKUP($A70,ZTR2!$D$2:$G$99939,4,0)),0)</f>
        <v>0</v>
      </c>
      <c r="S70" s="130">
        <f t="shared" si="29"/>
        <v>0</v>
      </c>
      <c r="T70" s="130">
        <f t="shared" si="30"/>
        <v>196.21525423728815</v>
      </c>
      <c r="U70" s="130">
        <f t="shared" si="31"/>
        <v>231.53399999999999</v>
      </c>
      <c r="V70" s="130">
        <f t="shared" si="32"/>
        <v>289.41749999999996</v>
      </c>
      <c r="W70" s="131">
        <f t="shared" si="33"/>
        <v>2315.3399999999997</v>
      </c>
      <c r="X70" s="130">
        <f t="shared" si="34"/>
        <v>110.46600000000001</v>
      </c>
      <c r="Y70" s="130">
        <f t="shared" si="35"/>
        <v>1104.6600000000001</v>
      </c>
      <c r="Z70" s="130">
        <f t="shared" si="36"/>
        <v>138.08250000000004</v>
      </c>
      <c r="AA70" s="129">
        <f>IFERROR(ABS(VLOOKUP(A70,ZSSD!$D$2:$G$99933,4,0)),AI70)</f>
        <v>6.5</v>
      </c>
      <c r="AB70" s="130">
        <f>IFERROR(IF(VLOOKUP(A70,ZSSD!$D:$H,5,0)="L29",AA70*G70,AA70*L70/100),AA70*L70/100)</f>
        <v>15.049710000000003</v>
      </c>
      <c r="AC70" s="130">
        <v>2</v>
      </c>
      <c r="AD70" s="132">
        <f t="shared" si="37"/>
        <v>3.6233108847457629</v>
      </c>
      <c r="AE70" s="142">
        <f t="shared" si="39"/>
        <v>18.812137500000002</v>
      </c>
      <c r="AF70" s="142">
        <f t="shared" si="40"/>
        <v>4.5291386059322036</v>
      </c>
      <c r="AG70" s="133" t="e">
        <f>VLOOKUP(A70,ZSSD!D:D,1,0)</f>
        <v>#N/A</v>
      </c>
      <c r="AH70" s="133" t="str">
        <f>VLOOKUP(B70,[2]GRADE!$A:$P,16,0)</f>
        <v>SILVER</v>
      </c>
      <c r="AI70" s="133">
        <f t="shared" si="41"/>
        <v>6.5</v>
      </c>
    </row>
    <row r="71" spans="1:35" x14ac:dyDescent="0.25">
      <c r="A71" s="129">
        <v>2889133</v>
      </c>
      <c r="B71" s="129">
        <f t="shared" si="38"/>
        <v>2889</v>
      </c>
      <c r="C71" s="129">
        <f t="shared" si="22"/>
        <v>133</v>
      </c>
      <c r="D71" s="129" t="str">
        <f>VLOOKUP(C71,Sheet1!$A$2:$K$369991,11,0)</f>
        <v>CAR</v>
      </c>
      <c r="E71" s="129" t="s">
        <v>315</v>
      </c>
      <c r="F71" s="129">
        <f>VLOOKUP(C71,'PACK MASTER'!$A$2:$I$512998,9,0)*1000</f>
        <v>16</v>
      </c>
      <c r="G71" s="129">
        <f>VLOOKUP(C71,'PACK MASTER'!$A$2:$G$512998,7,0)</f>
        <v>0.8</v>
      </c>
      <c r="H71" s="129">
        <f t="shared" si="23"/>
        <v>20</v>
      </c>
      <c r="I71" s="129">
        <f>VLOOKUP($A71,ZMRP!$C$2:$F$99995,4,0)</f>
        <v>342</v>
      </c>
      <c r="J71" s="130">
        <f t="shared" si="24"/>
        <v>427.5</v>
      </c>
      <c r="K71" s="130">
        <f>VLOOKUP($A71,ZLAM!$C$2:$F$99999,4,0)</f>
        <v>67.7</v>
      </c>
      <c r="L71" s="130">
        <f t="shared" si="25"/>
        <v>231.53400000000002</v>
      </c>
      <c r="M71" s="130">
        <f t="shared" si="26"/>
        <v>289.41750000000002</v>
      </c>
      <c r="N71" s="130">
        <f t="shared" si="27"/>
        <v>196.21525423728815</v>
      </c>
      <c r="O71" s="130">
        <f t="shared" si="28"/>
        <v>245.26906779661019</v>
      </c>
      <c r="P71" s="130">
        <f>IFERROR(ABS(VLOOKUP($A71,ZTRV!$D$2:$G$99407,4,0)),0)</f>
        <v>0</v>
      </c>
      <c r="Q71" s="130">
        <f>IFERROR(ABS(VLOOKUP($A71,ZTR1!$D$2:$G$99999,4,0)),0)</f>
        <v>0</v>
      </c>
      <c r="R71" s="130">
        <f>IFERROR(ABS(VLOOKUP($A71,ZTR2!$D$2:$G$99939,4,0)),0)</f>
        <v>0</v>
      </c>
      <c r="S71" s="130">
        <f t="shared" si="29"/>
        <v>0</v>
      </c>
      <c r="T71" s="130">
        <f t="shared" si="30"/>
        <v>196.21525423728815</v>
      </c>
      <c r="U71" s="130">
        <f t="shared" si="31"/>
        <v>231.53399999999999</v>
      </c>
      <c r="V71" s="130">
        <f t="shared" si="32"/>
        <v>289.41749999999996</v>
      </c>
      <c r="W71" s="131">
        <f t="shared" si="33"/>
        <v>4630.6799999999994</v>
      </c>
      <c r="X71" s="130">
        <f t="shared" si="34"/>
        <v>110.46600000000001</v>
      </c>
      <c r="Y71" s="130">
        <f t="shared" si="35"/>
        <v>2209.3200000000002</v>
      </c>
      <c r="Z71" s="130">
        <f t="shared" si="36"/>
        <v>138.08250000000004</v>
      </c>
      <c r="AA71" s="129">
        <f>IFERROR(ABS(VLOOKUP(A71,ZSSD!$D$2:$G$99933,4,0)),AI71)</f>
        <v>6.5</v>
      </c>
      <c r="AB71" s="130">
        <f>IFERROR(IF(VLOOKUP(A71,ZSSD!$D:$H,5,0)="L29",AA71*G71,AA71*L71/100),AA71*L71/100)</f>
        <v>15.049710000000003</v>
      </c>
      <c r="AC71" s="130">
        <v>2</v>
      </c>
      <c r="AD71" s="132">
        <f t="shared" si="37"/>
        <v>3.6233108847457629</v>
      </c>
      <c r="AE71" s="142">
        <f t="shared" si="39"/>
        <v>18.812137500000002</v>
      </c>
      <c r="AF71" s="142">
        <f t="shared" si="40"/>
        <v>4.5291386059322036</v>
      </c>
      <c r="AG71" s="133" t="e">
        <f>VLOOKUP(A71,ZSSD!D:D,1,0)</f>
        <v>#N/A</v>
      </c>
      <c r="AH71" s="133" t="str">
        <f>VLOOKUP(B71,[2]GRADE!$A:$P,16,0)</f>
        <v>SILVER</v>
      </c>
      <c r="AI71" s="133">
        <f t="shared" si="41"/>
        <v>6.5</v>
      </c>
    </row>
    <row r="72" spans="1:35" x14ac:dyDescent="0.25">
      <c r="A72" s="129">
        <v>2889156</v>
      </c>
      <c r="B72" s="129">
        <f t="shared" si="38"/>
        <v>2889</v>
      </c>
      <c r="C72" s="129">
        <f t="shared" si="22"/>
        <v>156</v>
      </c>
      <c r="D72" s="129" t="str">
        <f>VLOOKUP(C72,Sheet1!$A$2:$K$369991,11,0)</f>
        <v>CAR</v>
      </c>
      <c r="E72" s="129" t="s">
        <v>317</v>
      </c>
      <c r="F72" s="129">
        <f>VLOOKUP(C72,'PACK MASTER'!$A$2:$I$512998,9,0)*1000</f>
        <v>16</v>
      </c>
      <c r="G72" s="129">
        <f>VLOOKUP(C72,'PACK MASTER'!$A$2:$G$512998,7,0)</f>
        <v>0.8</v>
      </c>
      <c r="H72" s="129">
        <f t="shared" si="23"/>
        <v>20</v>
      </c>
      <c r="I72" s="129">
        <f>VLOOKUP($A72,ZMRP!$C$2:$F$99995,4,0)</f>
        <v>342</v>
      </c>
      <c r="J72" s="130">
        <f t="shared" si="24"/>
        <v>427.5</v>
      </c>
      <c r="K72" s="130">
        <f>VLOOKUP($A72,ZLAM!$C$2:$F$99999,4,0)</f>
        <v>67.7</v>
      </c>
      <c r="L72" s="130">
        <f t="shared" si="25"/>
        <v>231.53400000000002</v>
      </c>
      <c r="M72" s="130">
        <f t="shared" si="26"/>
        <v>289.41750000000002</v>
      </c>
      <c r="N72" s="130">
        <f t="shared" si="27"/>
        <v>196.21525423728815</v>
      </c>
      <c r="O72" s="130">
        <f t="shared" si="28"/>
        <v>245.26906779661019</v>
      </c>
      <c r="P72" s="130">
        <f>IFERROR(ABS(VLOOKUP($A72,ZTRV!$D$2:$G$99407,4,0)),0)</f>
        <v>40</v>
      </c>
      <c r="Q72" s="130">
        <f>IFERROR(ABS(VLOOKUP($A72,ZTR1!$D$2:$G$99999,4,0)),0)</f>
        <v>0</v>
      </c>
      <c r="R72" s="130">
        <f>IFERROR(ABS(VLOOKUP($A72,ZTR2!$D$2:$G$99939,4,0)),0)</f>
        <v>0</v>
      </c>
      <c r="S72" s="130">
        <f t="shared" si="29"/>
        <v>32</v>
      </c>
      <c r="T72" s="130">
        <f t="shared" si="30"/>
        <v>164.21525423728815</v>
      </c>
      <c r="U72" s="130">
        <f t="shared" si="31"/>
        <v>193.774</v>
      </c>
      <c r="V72" s="130">
        <f t="shared" si="32"/>
        <v>242.2175</v>
      </c>
      <c r="W72" s="131">
        <f t="shared" si="33"/>
        <v>3875.48</v>
      </c>
      <c r="X72" s="130">
        <f t="shared" si="34"/>
        <v>148.226</v>
      </c>
      <c r="Y72" s="130">
        <f t="shared" si="35"/>
        <v>2964.52</v>
      </c>
      <c r="Z72" s="130">
        <f t="shared" si="36"/>
        <v>185.2825</v>
      </c>
      <c r="AA72" s="129">
        <f>IFERROR(ABS(VLOOKUP(A72,ZSSD!$D$2:$G$99933,4,0)),AI72)</f>
        <v>6.5</v>
      </c>
      <c r="AB72" s="130">
        <f>IFERROR(IF(VLOOKUP(A72,ZSSD!$D:$H,5,0)="L29",AA72*G72,AA72*L72/100),AA72*L72/100)</f>
        <v>15.049710000000003</v>
      </c>
      <c r="AC72" s="130">
        <v>2</v>
      </c>
      <c r="AD72" s="132">
        <f t="shared" si="37"/>
        <v>2.9833108847457628</v>
      </c>
      <c r="AE72" s="142">
        <f t="shared" si="39"/>
        <v>18.812137500000002</v>
      </c>
      <c r="AF72" s="142">
        <f t="shared" si="40"/>
        <v>3.7291386059322034</v>
      </c>
      <c r="AG72" s="133" t="e">
        <f>VLOOKUP(A72,ZSSD!D:D,1,0)</f>
        <v>#N/A</v>
      </c>
      <c r="AH72" s="133" t="str">
        <f>VLOOKUP(B72,[2]GRADE!$A:$P,16,0)</f>
        <v>SILVER</v>
      </c>
      <c r="AI72" s="133">
        <f t="shared" si="41"/>
        <v>6.5</v>
      </c>
    </row>
    <row r="73" spans="1:35" x14ac:dyDescent="0.25">
      <c r="A73" s="129">
        <v>2889159</v>
      </c>
      <c r="B73" s="129">
        <f t="shared" si="38"/>
        <v>2889</v>
      </c>
      <c r="C73" s="129">
        <f t="shared" si="22"/>
        <v>159</v>
      </c>
      <c r="D73" s="129" t="str">
        <f>VLOOKUP(C73,Sheet1!$A$2:$K$369991,11,0)</f>
        <v>CAR</v>
      </c>
      <c r="E73" s="129" t="s">
        <v>318</v>
      </c>
      <c r="F73" s="129">
        <f>VLOOKUP(C73,'PACK MASTER'!$A$2:$I$512998,9,0)*1000</f>
        <v>8</v>
      </c>
      <c r="G73" s="129">
        <f>VLOOKUP(C73,'PACK MASTER'!$A$2:$G$512998,7,0)</f>
        <v>0.8</v>
      </c>
      <c r="H73" s="129">
        <f t="shared" si="23"/>
        <v>10</v>
      </c>
      <c r="I73" s="129">
        <f>VLOOKUP($A73,ZMRP!$C$2:$F$99995,4,0)</f>
        <v>342</v>
      </c>
      <c r="J73" s="130">
        <f t="shared" si="24"/>
        <v>427.5</v>
      </c>
      <c r="K73" s="130">
        <f>VLOOKUP($A73,ZLAM!$C$2:$F$99999,4,0)</f>
        <v>67.7</v>
      </c>
      <c r="L73" s="130">
        <f t="shared" si="25"/>
        <v>231.53400000000002</v>
      </c>
      <c r="M73" s="130">
        <f t="shared" si="26"/>
        <v>289.41750000000002</v>
      </c>
      <c r="N73" s="130">
        <f t="shared" si="27"/>
        <v>196.21525423728815</v>
      </c>
      <c r="O73" s="130">
        <f t="shared" si="28"/>
        <v>245.26906779661019</v>
      </c>
      <c r="P73" s="130">
        <f>IFERROR(ABS(VLOOKUP($A73,ZTRV!$D$2:$G$99407,4,0)),0)</f>
        <v>0</v>
      </c>
      <c r="Q73" s="130">
        <f>IFERROR(ABS(VLOOKUP($A73,ZTR1!$D$2:$G$99999,4,0)),0)</f>
        <v>0</v>
      </c>
      <c r="R73" s="130">
        <f>IFERROR(ABS(VLOOKUP($A73,ZTR2!$D$2:$G$99939,4,0)),0)</f>
        <v>0</v>
      </c>
      <c r="S73" s="130">
        <f t="shared" si="29"/>
        <v>0</v>
      </c>
      <c r="T73" s="130">
        <f t="shared" si="30"/>
        <v>196.21525423728815</v>
      </c>
      <c r="U73" s="130">
        <f t="shared" si="31"/>
        <v>231.53399999999999</v>
      </c>
      <c r="V73" s="130">
        <f t="shared" si="32"/>
        <v>289.41749999999996</v>
      </c>
      <c r="W73" s="131">
        <f t="shared" si="33"/>
        <v>2315.3399999999997</v>
      </c>
      <c r="X73" s="130">
        <f t="shared" si="34"/>
        <v>110.46600000000001</v>
      </c>
      <c r="Y73" s="130">
        <f t="shared" si="35"/>
        <v>1104.6600000000001</v>
      </c>
      <c r="Z73" s="130">
        <f t="shared" si="36"/>
        <v>138.08250000000004</v>
      </c>
      <c r="AA73" s="129">
        <f>IFERROR(ABS(VLOOKUP(A73,ZSSD!$D$2:$G$99933,4,0)),AI73)</f>
        <v>6.5</v>
      </c>
      <c r="AB73" s="130">
        <f>IFERROR(IF(VLOOKUP(A73,ZSSD!$D:$H,5,0)="L29",AA73*G73,AA73*L73/100),AA73*L73/100)</f>
        <v>15.049710000000003</v>
      </c>
      <c r="AC73" s="130">
        <v>2</v>
      </c>
      <c r="AD73" s="132">
        <f t="shared" si="37"/>
        <v>3.6233108847457629</v>
      </c>
      <c r="AE73" s="142">
        <f t="shared" si="39"/>
        <v>18.812137500000002</v>
      </c>
      <c r="AF73" s="142">
        <f t="shared" si="40"/>
        <v>4.5291386059322036</v>
      </c>
      <c r="AG73" s="133" t="e">
        <f>VLOOKUP(A73,ZSSD!D:D,1,0)</f>
        <v>#N/A</v>
      </c>
      <c r="AH73" s="133" t="str">
        <f>VLOOKUP(B73,[2]GRADE!$A:$P,16,0)</f>
        <v>SILVER</v>
      </c>
      <c r="AI73" s="133">
        <f t="shared" si="41"/>
        <v>6.5</v>
      </c>
    </row>
    <row r="74" spans="1:35" x14ac:dyDescent="0.25">
      <c r="A74" s="129">
        <v>2895159</v>
      </c>
      <c r="B74" s="129">
        <f t="shared" si="38"/>
        <v>2895</v>
      </c>
      <c r="C74" s="129">
        <f t="shared" si="22"/>
        <v>159</v>
      </c>
      <c r="D74" s="129" t="str">
        <f>VLOOKUP(C74,Sheet1!$A$2:$K$369991,11,0)</f>
        <v>CAR</v>
      </c>
      <c r="E74" s="129" t="s">
        <v>334</v>
      </c>
      <c r="F74" s="129">
        <f>VLOOKUP(C74,'PACK MASTER'!$A$2:$I$512998,9,0)*1000</f>
        <v>8</v>
      </c>
      <c r="G74" s="129">
        <f>VLOOKUP(C74,'PACK MASTER'!$A$2:$G$512998,7,0)</f>
        <v>0.8</v>
      </c>
      <c r="H74" s="129">
        <f t="shared" si="23"/>
        <v>10</v>
      </c>
      <c r="I74" s="129">
        <f>VLOOKUP($A74,ZMRP!$C$2:$F$99995,4,0)</f>
        <v>325</v>
      </c>
      <c r="J74" s="130">
        <f t="shared" si="24"/>
        <v>406.25</v>
      </c>
      <c r="K74" s="130">
        <f>VLOOKUP($A74,ZLAM!$C$2:$F$99999,4,0)</f>
        <v>69.040000000000006</v>
      </c>
      <c r="L74" s="130">
        <f t="shared" si="25"/>
        <v>224.38000000000002</v>
      </c>
      <c r="M74" s="130">
        <f t="shared" si="26"/>
        <v>280.47500000000002</v>
      </c>
      <c r="N74" s="130">
        <f t="shared" si="27"/>
        <v>190.15254237288138</v>
      </c>
      <c r="O74" s="130">
        <f t="shared" si="28"/>
        <v>237.69067796610173</v>
      </c>
      <c r="P74" s="130">
        <f>IFERROR(ABS(VLOOKUP($A74,ZTRV!$D$2:$G$99407,4,0)),0)</f>
        <v>0</v>
      </c>
      <c r="Q74" s="130">
        <f>IFERROR(ABS(VLOOKUP($A74,ZTR1!$D$2:$G$99999,4,0)),0)</f>
        <v>0</v>
      </c>
      <c r="R74" s="130">
        <f>IFERROR(ABS(VLOOKUP($A74,ZTR2!$D$2:$G$99939,4,0)),0)</f>
        <v>0</v>
      </c>
      <c r="S74" s="130">
        <f t="shared" si="29"/>
        <v>0</v>
      </c>
      <c r="T74" s="130">
        <f t="shared" si="30"/>
        <v>190.15254237288138</v>
      </c>
      <c r="U74" s="130">
        <f t="shared" si="31"/>
        <v>224.38000000000002</v>
      </c>
      <c r="V74" s="130">
        <f t="shared" si="32"/>
        <v>280.47500000000002</v>
      </c>
      <c r="W74" s="131">
        <f t="shared" si="33"/>
        <v>2243.8000000000002</v>
      </c>
      <c r="X74" s="130">
        <f t="shared" si="34"/>
        <v>100.61999999999998</v>
      </c>
      <c r="Y74" s="130">
        <f t="shared" si="35"/>
        <v>1006.1999999999998</v>
      </c>
      <c r="Z74" s="130">
        <f t="shared" si="36"/>
        <v>125.77499999999998</v>
      </c>
      <c r="AA74" s="129">
        <f>IFERROR(ABS(VLOOKUP(A74,ZSSD!$D$2:$G$99933,4,0)),AI74)</f>
        <v>6.5</v>
      </c>
      <c r="AB74" s="130">
        <f>IFERROR(IF(VLOOKUP(A74,ZSSD!$D:$H,5,0)="L29",AA74*G74,AA74*L74/100),AA74*L74/100)</f>
        <v>14.584700000000003</v>
      </c>
      <c r="AC74" s="130">
        <v>2</v>
      </c>
      <c r="AD74" s="132">
        <f t="shared" si="37"/>
        <v>3.5113568474576278</v>
      </c>
      <c r="AE74" s="142">
        <f t="shared" si="39"/>
        <v>18.230875000000005</v>
      </c>
      <c r="AF74" s="142">
        <f t="shared" si="40"/>
        <v>4.3891960593220345</v>
      </c>
      <c r="AG74" s="133" t="e">
        <f>VLOOKUP(A74,ZSSD!D:D,1,0)</f>
        <v>#N/A</v>
      </c>
      <c r="AH74" s="133" t="str">
        <f>VLOOKUP(B74,[2]GRADE!$A:$P,16,0)</f>
        <v>SILVER</v>
      </c>
      <c r="AI74" s="133">
        <f t="shared" si="41"/>
        <v>6.5</v>
      </c>
    </row>
    <row r="75" spans="1:35" x14ac:dyDescent="0.25">
      <c r="A75" s="129">
        <v>2896150</v>
      </c>
      <c r="B75" s="129">
        <f t="shared" si="38"/>
        <v>2896</v>
      </c>
      <c r="C75" s="129">
        <f t="shared" si="22"/>
        <v>150</v>
      </c>
      <c r="D75" s="129" t="str">
        <f>VLOOKUP(C75,Sheet1!$A$2:$K$369991,11,0)</f>
        <v>CAR</v>
      </c>
      <c r="E75" s="129" t="s">
        <v>335</v>
      </c>
      <c r="F75" s="129">
        <f>VLOOKUP(C75,'PACK MASTER'!$A$2:$I$512998,9,0)*1000</f>
        <v>9</v>
      </c>
      <c r="G75" s="129">
        <f>VLOOKUP(C75,'PACK MASTER'!$A$2:$G$512998,7,0)</f>
        <v>0.9</v>
      </c>
      <c r="H75" s="129">
        <f t="shared" si="23"/>
        <v>10</v>
      </c>
      <c r="I75" s="129">
        <f>VLOOKUP($A75,ZMRP!$C$2:$F$99995,4,0)</f>
        <v>320</v>
      </c>
      <c r="J75" s="130">
        <f t="shared" si="24"/>
        <v>355.55555555555554</v>
      </c>
      <c r="K75" s="130">
        <f>VLOOKUP($A75,ZLAM!$C$2:$F$99999,4,0)</f>
        <v>78.13</v>
      </c>
      <c r="L75" s="130">
        <f t="shared" si="25"/>
        <v>250.01599999999999</v>
      </c>
      <c r="M75" s="130">
        <f t="shared" si="26"/>
        <v>277.79555555555555</v>
      </c>
      <c r="N75" s="130">
        <f t="shared" si="27"/>
        <v>211.87796610169491</v>
      </c>
      <c r="O75" s="130">
        <f t="shared" si="28"/>
        <v>235.41996233521655</v>
      </c>
      <c r="P75" s="130">
        <f>IFERROR(ABS(VLOOKUP($A75,ZTRV!$D$2:$G$99407,4,0)),0)</f>
        <v>0</v>
      </c>
      <c r="Q75" s="130">
        <f>IFERROR(ABS(VLOOKUP($A75,ZTR1!$D$2:$G$99999,4,0)),0)</f>
        <v>0</v>
      </c>
      <c r="R75" s="130">
        <f>IFERROR(ABS(VLOOKUP($A75,ZTR2!$D$2:$G$99939,4,0)),0)</f>
        <v>0</v>
      </c>
      <c r="S75" s="130">
        <f t="shared" si="29"/>
        <v>0</v>
      </c>
      <c r="T75" s="130">
        <f t="shared" si="30"/>
        <v>211.87796610169491</v>
      </c>
      <c r="U75" s="130">
        <f t="shared" si="31"/>
        <v>250.01599999999999</v>
      </c>
      <c r="V75" s="130">
        <f t="shared" si="32"/>
        <v>277.79555555555555</v>
      </c>
      <c r="W75" s="131">
        <f t="shared" si="33"/>
        <v>2500.16</v>
      </c>
      <c r="X75" s="130">
        <f t="shared" si="34"/>
        <v>69.984000000000009</v>
      </c>
      <c r="Y75" s="130">
        <f t="shared" si="35"/>
        <v>699.84000000000015</v>
      </c>
      <c r="Z75" s="130">
        <f t="shared" si="36"/>
        <v>77.759999999999991</v>
      </c>
      <c r="AA75" s="129">
        <f>IFERROR(ABS(VLOOKUP(A75,ZSSD!$D$2:$G$99933,4,0)),AI75)</f>
        <v>6.5</v>
      </c>
      <c r="AB75" s="130">
        <f>IFERROR(IF(VLOOKUP(A75,ZSSD!$D:$H,5,0)="L29",AA75*G75,AA75*L75/100),AA75*L75/100)</f>
        <v>16.25104</v>
      </c>
      <c r="AC75" s="130">
        <v>2</v>
      </c>
      <c r="AD75" s="132">
        <f t="shared" si="37"/>
        <v>3.9125385220338984</v>
      </c>
      <c r="AE75" s="142">
        <f t="shared" si="39"/>
        <v>18.05671111111111</v>
      </c>
      <c r="AF75" s="142">
        <f t="shared" si="40"/>
        <v>4.3472650244821089</v>
      </c>
      <c r="AG75" s="133" t="e">
        <f>VLOOKUP(A75,ZSSD!D:D,1,0)</f>
        <v>#N/A</v>
      </c>
      <c r="AH75" s="133" t="str">
        <f>VLOOKUP(B75,[2]GRADE!$A:$P,16,0)</f>
        <v>SILVER</v>
      </c>
      <c r="AI75" s="133">
        <f t="shared" si="41"/>
        <v>6.5</v>
      </c>
    </row>
    <row r="76" spans="1:35" x14ac:dyDescent="0.25">
      <c r="A76" s="129">
        <v>2896185</v>
      </c>
      <c r="B76" s="129">
        <f t="shared" si="38"/>
        <v>2896</v>
      </c>
      <c r="C76" s="129">
        <f t="shared" si="22"/>
        <v>185</v>
      </c>
      <c r="D76" s="129" t="str">
        <f>VLOOKUP(C76,Sheet1!$A$2:$K$369991,11,0)</f>
        <v>CAR</v>
      </c>
      <c r="E76" s="129" t="s">
        <v>339</v>
      </c>
      <c r="F76" s="129">
        <f>VLOOKUP(C76,'PACK MASTER'!$A$2:$I$512998,9,0)*1000</f>
        <v>10.000000000000005</v>
      </c>
      <c r="G76" s="129">
        <f>VLOOKUP(C76,'PACK MASTER'!$A$2:$G$512998,7,0)</f>
        <v>1</v>
      </c>
      <c r="H76" s="129">
        <f t="shared" si="23"/>
        <v>10.000000000000005</v>
      </c>
      <c r="I76" s="129">
        <f>VLOOKUP($A76,ZMRP!$C$2:$F$99995,4,0)</f>
        <v>350</v>
      </c>
      <c r="J76" s="130">
        <f t="shared" si="24"/>
        <v>350</v>
      </c>
      <c r="K76" s="130">
        <f>VLOOKUP($A76,ZLAM!$C$2:$F$99999,4,0)</f>
        <v>78.569999999999993</v>
      </c>
      <c r="L76" s="130">
        <f t="shared" si="25"/>
        <v>274.99499999999995</v>
      </c>
      <c r="M76" s="130">
        <f t="shared" si="26"/>
        <v>274.99499999999995</v>
      </c>
      <c r="N76" s="130">
        <f t="shared" si="27"/>
        <v>233.04661016949149</v>
      </c>
      <c r="O76" s="130">
        <f t="shared" si="28"/>
        <v>233.04661016949149</v>
      </c>
      <c r="P76" s="130">
        <f>IFERROR(ABS(VLOOKUP($A76,ZTRV!$D$2:$G$99407,4,0)),0)</f>
        <v>0</v>
      </c>
      <c r="Q76" s="130">
        <f>IFERROR(ABS(VLOOKUP($A76,ZTR1!$D$2:$G$99999,4,0)),0)</f>
        <v>0</v>
      </c>
      <c r="R76" s="130">
        <f>IFERROR(ABS(VLOOKUP($A76,ZTR2!$D$2:$G$99939,4,0)),0)</f>
        <v>0</v>
      </c>
      <c r="S76" s="130">
        <f t="shared" si="29"/>
        <v>0</v>
      </c>
      <c r="T76" s="130">
        <f t="shared" si="30"/>
        <v>233.04661016949149</v>
      </c>
      <c r="U76" s="130">
        <f t="shared" si="31"/>
        <v>274.99499999999995</v>
      </c>
      <c r="V76" s="130">
        <f t="shared" si="32"/>
        <v>274.99499999999995</v>
      </c>
      <c r="W76" s="131">
        <f t="shared" si="33"/>
        <v>2749.9500000000007</v>
      </c>
      <c r="X76" s="130">
        <f t="shared" si="34"/>
        <v>75.005000000000052</v>
      </c>
      <c r="Y76" s="130">
        <f t="shared" si="35"/>
        <v>750.05000000000098</v>
      </c>
      <c r="Z76" s="130">
        <f t="shared" si="36"/>
        <v>75.005000000000052</v>
      </c>
      <c r="AA76" s="129">
        <f>IFERROR(ABS(VLOOKUP(A76,ZSSD!$D$2:$G$99933,4,0)),AI76)</f>
        <v>6.5</v>
      </c>
      <c r="AB76" s="130">
        <f>IFERROR(IF(VLOOKUP(A76,ZSSD!$D:$H,5,0)="L29",AA76*G76,AA76*L76/100),AA76*L76/100)</f>
        <v>17.874674999999996</v>
      </c>
      <c r="AC76" s="130">
        <v>2</v>
      </c>
      <c r="AD76" s="132">
        <f t="shared" si="37"/>
        <v>4.3034387033898298</v>
      </c>
      <c r="AE76" s="142">
        <f t="shared" si="39"/>
        <v>17.874674999999996</v>
      </c>
      <c r="AF76" s="142">
        <f t="shared" si="40"/>
        <v>4.3034387033898298</v>
      </c>
      <c r="AG76" s="133" t="e">
        <f>VLOOKUP(A76,ZSSD!D:D,1,0)</f>
        <v>#N/A</v>
      </c>
      <c r="AH76" s="133" t="str">
        <f>VLOOKUP(B76,[2]GRADE!$A:$P,16,0)</f>
        <v>SILVER</v>
      </c>
      <c r="AI76" s="133">
        <f t="shared" si="41"/>
        <v>6.5</v>
      </c>
    </row>
    <row r="77" spans="1:35" x14ac:dyDescent="0.25">
      <c r="A77" s="129">
        <v>2900103</v>
      </c>
      <c r="B77" s="129">
        <f t="shared" si="38"/>
        <v>2900</v>
      </c>
      <c r="C77" s="129">
        <f t="shared" si="22"/>
        <v>103</v>
      </c>
      <c r="D77" s="129" t="str">
        <f>VLOOKUP(C77,Sheet1!$A$2:$K$369991,11,0)</f>
        <v>CAR</v>
      </c>
      <c r="E77" s="129" t="s">
        <v>341</v>
      </c>
      <c r="F77" s="129">
        <f>VLOOKUP(C77,'PACK MASTER'!$A$2:$I$512998,9,0)*1000</f>
        <v>12.000000000000002</v>
      </c>
      <c r="G77" s="129">
        <f>VLOOKUP(C77,'PACK MASTER'!$A$2:$G$512998,7,0)</f>
        <v>0.02</v>
      </c>
      <c r="H77" s="129">
        <f t="shared" si="23"/>
        <v>600.00000000000011</v>
      </c>
      <c r="I77" s="129">
        <f>VLOOKUP($A77,ZMRP!$C$2:$F$99995,4,0)</f>
        <v>11</v>
      </c>
      <c r="J77" s="130">
        <f t="shared" si="24"/>
        <v>550</v>
      </c>
      <c r="K77" s="130">
        <f>VLOOKUP($A77,ZLAM!$C$2:$F$99999,4,0)</f>
        <v>62.82</v>
      </c>
      <c r="L77" s="130">
        <f t="shared" si="25"/>
        <v>6.9101999999999997</v>
      </c>
      <c r="M77" s="130">
        <f t="shared" si="26"/>
        <v>345.51</v>
      </c>
      <c r="N77" s="130">
        <f t="shared" si="27"/>
        <v>5.856101694915254</v>
      </c>
      <c r="O77" s="130">
        <f t="shared" si="28"/>
        <v>292.80508474576271</v>
      </c>
      <c r="P77" s="130">
        <f>IFERROR(ABS(VLOOKUP($A77,ZTRV!$D$2:$G$99407,4,0)),0)</f>
        <v>0</v>
      </c>
      <c r="Q77" s="130">
        <f>IFERROR(ABS(VLOOKUP($A77,ZTR1!$D$2:$G$99999,4,0)),0)</f>
        <v>0</v>
      </c>
      <c r="R77" s="130">
        <f>IFERROR(ABS(VLOOKUP($A77,ZTR2!$D$2:$G$99939,4,0)),0)</f>
        <v>0</v>
      </c>
      <c r="S77" s="130">
        <f t="shared" si="29"/>
        <v>0</v>
      </c>
      <c r="T77" s="130">
        <f t="shared" si="30"/>
        <v>5.856101694915254</v>
      </c>
      <c r="U77" s="130">
        <f t="shared" si="31"/>
        <v>6.9101999999999997</v>
      </c>
      <c r="V77" s="130">
        <f t="shared" si="32"/>
        <v>345.51</v>
      </c>
      <c r="W77" s="131">
        <f t="shared" si="33"/>
        <v>4146.1200000000008</v>
      </c>
      <c r="X77" s="130">
        <f t="shared" si="34"/>
        <v>4.0898000000000003</v>
      </c>
      <c r="Y77" s="130">
        <f t="shared" si="35"/>
        <v>2453.8800000000006</v>
      </c>
      <c r="Z77" s="130">
        <f t="shared" si="36"/>
        <v>204.49</v>
      </c>
      <c r="AA77" s="129">
        <f>IFERROR(ABS(VLOOKUP(A77,ZSSD!$D$2:$G$99933,4,0)),AI77)</f>
        <v>6.5</v>
      </c>
      <c r="AB77" s="130">
        <f>IFERROR(IF(VLOOKUP(A77,ZSSD!$D:$H,5,0)="L29",AA77*G77,AA77*L77/100),AA77*L77/100)</f>
        <v>0.44916299999999998</v>
      </c>
      <c r="AC77" s="130">
        <v>2</v>
      </c>
      <c r="AD77" s="132">
        <f t="shared" si="37"/>
        <v>0.10813877389830509</v>
      </c>
      <c r="AE77" s="142">
        <f t="shared" si="39"/>
        <v>22.45815</v>
      </c>
      <c r="AF77" s="142">
        <f t="shared" si="40"/>
        <v>5.4069386949152545</v>
      </c>
      <c r="AG77" s="133" t="e">
        <f>VLOOKUP(A77,ZSSD!D:D,1,0)</f>
        <v>#N/A</v>
      </c>
      <c r="AH77" s="133" t="str">
        <f>VLOOKUP(B77,[2]GRADE!$A:$P,16,0)</f>
        <v>SILVER</v>
      </c>
      <c r="AI77" s="133">
        <f t="shared" si="41"/>
        <v>6.5</v>
      </c>
    </row>
    <row r="78" spans="1:35" x14ac:dyDescent="0.25">
      <c r="A78" s="129">
        <v>2900125</v>
      </c>
      <c r="B78" s="129">
        <f t="shared" si="38"/>
        <v>2900</v>
      </c>
      <c r="C78" s="129">
        <f t="shared" si="22"/>
        <v>125</v>
      </c>
      <c r="D78" s="129" t="str">
        <f>VLOOKUP(C78,Sheet1!$A$2:$K$369991,11,0)</f>
        <v>CAR</v>
      </c>
      <c r="E78" s="129" t="s">
        <v>342</v>
      </c>
      <c r="F78" s="129">
        <f>VLOOKUP(C78,'PACK MASTER'!$A$2:$I$512998,9,0)*1000</f>
        <v>12</v>
      </c>
      <c r="G78" s="129">
        <f>VLOOKUP(C78,'PACK MASTER'!$A$2:$G$512998,7,0)</f>
        <v>0.04</v>
      </c>
      <c r="H78" s="129">
        <f t="shared" si="23"/>
        <v>300</v>
      </c>
      <c r="I78" s="129">
        <f>VLOOKUP($A78,ZMRP!$C$2:$F$99995,4,0)</f>
        <v>18</v>
      </c>
      <c r="J78" s="130">
        <f t="shared" si="24"/>
        <v>450</v>
      </c>
      <c r="K78" s="130">
        <f>VLOOKUP($A78,ZLAM!$C$2:$F$99999,4,0)</f>
        <v>70.5</v>
      </c>
      <c r="L78" s="130">
        <f t="shared" si="25"/>
        <v>12.69</v>
      </c>
      <c r="M78" s="130">
        <f t="shared" si="26"/>
        <v>317.25</v>
      </c>
      <c r="N78" s="130">
        <f t="shared" si="27"/>
        <v>10.754237288135593</v>
      </c>
      <c r="O78" s="130">
        <f t="shared" si="28"/>
        <v>268.85593220338984</v>
      </c>
      <c r="P78" s="130">
        <f>IFERROR(ABS(VLOOKUP($A78,ZTRV!$D$2:$G$99407,4,0)),0)</f>
        <v>0</v>
      </c>
      <c r="Q78" s="130">
        <f>IFERROR(ABS(VLOOKUP($A78,ZTR1!$D$2:$G$99999,4,0)),0)</f>
        <v>0</v>
      </c>
      <c r="R78" s="130">
        <f>IFERROR(ABS(VLOOKUP($A78,ZTR2!$D$2:$G$99939,4,0)),0)</f>
        <v>0</v>
      </c>
      <c r="S78" s="130">
        <f t="shared" si="29"/>
        <v>0</v>
      </c>
      <c r="T78" s="130">
        <f t="shared" si="30"/>
        <v>10.754237288135593</v>
      </c>
      <c r="U78" s="130">
        <f t="shared" si="31"/>
        <v>12.69</v>
      </c>
      <c r="V78" s="130">
        <f t="shared" si="32"/>
        <v>317.25</v>
      </c>
      <c r="W78" s="131">
        <f t="shared" si="33"/>
        <v>3807</v>
      </c>
      <c r="X78" s="130">
        <f t="shared" si="34"/>
        <v>5.3100000000000005</v>
      </c>
      <c r="Y78" s="130">
        <f t="shared" si="35"/>
        <v>1593.0000000000002</v>
      </c>
      <c r="Z78" s="130">
        <f t="shared" si="36"/>
        <v>132.75</v>
      </c>
      <c r="AA78" s="129">
        <f>IFERROR(ABS(VLOOKUP(A78,ZSSD!$D$2:$G$99933,4,0)),AI78)</f>
        <v>6.5</v>
      </c>
      <c r="AB78" s="130">
        <f>IFERROR(IF(VLOOKUP(A78,ZSSD!$D:$H,5,0)="L29",AA78*G78,AA78*L78/100),AA78*L78/100)</f>
        <v>0.82484999999999997</v>
      </c>
      <c r="AC78" s="130">
        <v>2</v>
      </c>
      <c r="AD78" s="132">
        <f t="shared" si="37"/>
        <v>0.19858774576271188</v>
      </c>
      <c r="AE78" s="142">
        <f t="shared" si="39"/>
        <v>20.62125</v>
      </c>
      <c r="AF78" s="142">
        <f t="shared" si="40"/>
        <v>4.9646936440677969</v>
      </c>
      <c r="AG78" s="133" t="e">
        <f>VLOOKUP(A78,ZSSD!D:D,1,0)</f>
        <v>#N/A</v>
      </c>
      <c r="AH78" s="133" t="str">
        <f>VLOOKUP(B78,[2]GRADE!$A:$P,16,0)</f>
        <v>SILVER</v>
      </c>
      <c r="AI78" s="133">
        <f t="shared" si="41"/>
        <v>6.5</v>
      </c>
    </row>
    <row r="79" spans="1:35" x14ac:dyDescent="0.25">
      <c r="A79" s="129">
        <v>2900145</v>
      </c>
      <c r="B79" s="129">
        <f t="shared" si="38"/>
        <v>2900</v>
      </c>
      <c r="C79" s="129">
        <f t="shared" si="22"/>
        <v>145</v>
      </c>
      <c r="D79" s="129" t="str">
        <f>VLOOKUP(C79,Sheet1!$A$2:$K$369991,11,0)</f>
        <v>CAR</v>
      </c>
      <c r="E79" s="129" t="s">
        <v>344</v>
      </c>
      <c r="F79" s="129">
        <f>VLOOKUP(C79,'PACK MASTER'!$A$2:$I$512998,9,0)*1000</f>
        <v>12</v>
      </c>
      <c r="G79" s="129">
        <f>VLOOKUP(C79,'PACK MASTER'!$A$2:$G$512998,7,0)</f>
        <v>0.06</v>
      </c>
      <c r="H79" s="129">
        <f t="shared" si="23"/>
        <v>200</v>
      </c>
      <c r="I79" s="129">
        <f>VLOOKUP($A79,ZMRP!$C$2:$F$99995,4,0)</f>
        <v>23</v>
      </c>
      <c r="J79" s="130">
        <f t="shared" si="24"/>
        <v>383.33333333333337</v>
      </c>
      <c r="K79" s="130">
        <f>VLOOKUP($A79,ZLAM!$C$2:$F$99999,4,0)</f>
        <v>78.22</v>
      </c>
      <c r="L79" s="130">
        <f t="shared" si="25"/>
        <v>17.990600000000001</v>
      </c>
      <c r="M79" s="130">
        <f t="shared" si="26"/>
        <v>299.84333333333336</v>
      </c>
      <c r="N79" s="130">
        <f t="shared" si="27"/>
        <v>15.24627118644068</v>
      </c>
      <c r="O79" s="130">
        <f t="shared" si="28"/>
        <v>254.10451977401135</v>
      </c>
      <c r="P79" s="130">
        <f>IFERROR(ABS(VLOOKUP($A79,ZTRV!$D$2:$G$99407,4,0)),0)</f>
        <v>0</v>
      </c>
      <c r="Q79" s="130">
        <f>IFERROR(ABS(VLOOKUP($A79,ZTR1!$D$2:$G$99999,4,0)),0)</f>
        <v>0</v>
      </c>
      <c r="R79" s="130">
        <f>IFERROR(ABS(VLOOKUP($A79,ZTR2!$D$2:$G$99939,4,0)),0)</f>
        <v>0</v>
      </c>
      <c r="S79" s="130">
        <f t="shared" si="29"/>
        <v>0</v>
      </c>
      <c r="T79" s="130">
        <f t="shared" si="30"/>
        <v>15.24627118644068</v>
      </c>
      <c r="U79" s="130">
        <f t="shared" si="31"/>
        <v>17.990600000000001</v>
      </c>
      <c r="V79" s="130">
        <f t="shared" si="32"/>
        <v>299.84333333333336</v>
      </c>
      <c r="W79" s="131">
        <f t="shared" si="33"/>
        <v>3598.1200000000003</v>
      </c>
      <c r="X79" s="130">
        <f t="shared" si="34"/>
        <v>5.0093999999999994</v>
      </c>
      <c r="Y79" s="130">
        <f t="shared" si="35"/>
        <v>1001.8799999999999</v>
      </c>
      <c r="Z79" s="130">
        <f t="shared" si="36"/>
        <v>83.490000000000009</v>
      </c>
      <c r="AA79" s="129">
        <f>IFERROR(ABS(VLOOKUP(A79,ZSSD!$D$2:$G$99933,4,0)),AI79)</f>
        <v>6.5</v>
      </c>
      <c r="AB79" s="130">
        <f>IFERROR(IF(VLOOKUP(A79,ZSSD!$D:$H,5,0)="L29",AA79*G79,AA79*L79/100),AA79*L79/100)</f>
        <v>1.169389</v>
      </c>
      <c r="AC79" s="130">
        <v>2</v>
      </c>
      <c r="AD79" s="132">
        <f t="shared" si="37"/>
        <v>0.28153764372881357</v>
      </c>
      <c r="AE79" s="142">
        <f t="shared" si="39"/>
        <v>19.489816666666666</v>
      </c>
      <c r="AF79" s="142">
        <f t="shared" si="40"/>
        <v>4.6922940621468934</v>
      </c>
      <c r="AG79" s="133" t="e">
        <f>VLOOKUP(A79,ZSSD!D:D,1,0)</f>
        <v>#N/A</v>
      </c>
      <c r="AH79" s="133" t="str">
        <f>VLOOKUP(B79,[2]GRADE!$A:$P,16,0)</f>
        <v>SILVER</v>
      </c>
      <c r="AI79" s="133">
        <f t="shared" si="41"/>
        <v>6.5</v>
      </c>
    </row>
    <row r="80" spans="1:35" x14ac:dyDescent="0.25">
      <c r="A80" s="129">
        <v>2900164</v>
      </c>
      <c r="B80" s="129">
        <f t="shared" si="38"/>
        <v>2900</v>
      </c>
      <c r="C80" s="129">
        <f t="shared" si="22"/>
        <v>164</v>
      </c>
      <c r="D80" s="129" t="str">
        <f>VLOOKUP(C80,Sheet1!$A$2:$K$369991,11,0)</f>
        <v>CAR</v>
      </c>
      <c r="E80" s="129" t="s">
        <v>346</v>
      </c>
      <c r="F80" s="129">
        <f>VLOOKUP(C80,'PACK MASTER'!$A$2:$I$512998,9,0)*1000</f>
        <v>10.000000000000002</v>
      </c>
      <c r="G80" s="129">
        <f>VLOOKUP(C80,'PACK MASTER'!$A$2:$G$512998,7,0)</f>
        <v>0.25</v>
      </c>
      <c r="H80" s="129">
        <f t="shared" si="23"/>
        <v>40.000000000000007</v>
      </c>
      <c r="I80" s="129">
        <f>VLOOKUP($A80,ZMRP!$C$2:$F$99995,4,0)</f>
        <v>106</v>
      </c>
      <c r="J80" s="130">
        <f t="shared" si="24"/>
        <v>424</v>
      </c>
      <c r="K80" s="130">
        <f>VLOOKUP($A80,ZLAM!$C$2:$F$99999,4,0)</f>
        <v>70.06</v>
      </c>
      <c r="L80" s="130">
        <f t="shared" si="25"/>
        <v>74.263600000000011</v>
      </c>
      <c r="M80" s="130">
        <f t="shared" si="26"/>
        <v>297.05440000000004</v>
      </c>
      <c r="N80" s="130">
        <f t="shared" si="27"/>
        <v>62.935254237288149</v>
      </c>
      <c r="O80" s="130">
        <f t="shared" si="28"/>
        <v>251.74101694915259</v>
      </c>
      <c r="P80" s="130">
        <f>IFERROR(ABS(VLOOKUP($A80,ZTRV!$D$2:$G$99407,4,0)),0)</f>
        <v>0</v>
      </c>
      <c r="Q80" s="130">
        <f>IFERROR(ABS(VLOOKUP($A80,ZTR1!$D$2:$G$99999,4,0)),0)</f>
        <v>0</v>
      </c>
      <c r="R80" s="130">
        <f>IFERROR(ABS(VLOOKUP($A80,ZTR2!$D$2:$G$99939,4,0)),0)</f>
        <v>0</v>
      </c>
      <c r="S80" s="130">
        <f t="shared" si="29"/>
        <v>0</v>
      </c>
      <c r="T80" s="130">
        <f t="shared" si="30"/>
        <v>62.935254237288149</v>
      </c>
      <c r="U80" s="130">
        <f t="shared" si="31"/>
        <v>74.263600000000011</v>
      </c>
      <c r="V80" s="130">
        <f t="shared" si="32"/>
        <v>297.05440000000004</v>
      </c>
      <c r="W80" s="131">
        <f t="shared" si="33"/>
        <v>2970.5440000000008</v>
      </c>
      <c r="X80" s="130">
        <f t="shared" si="34"/>
        <v>31.736399999999989</v>
      </c>
      <c r="Y80" s="130">
        <f t="shared" si="35"/>
        <v>1269.4559999999997</v>
      </c>
      <c r="Z80" s="130">
        <f t="shared" si="36"/>
        <v>126.94559999999996</v>
      </c>
      <c r="AA80" s="129">
        <f>IFERROR(ABS(VLOOKUP(A80,ZSSD!$D$2:$G$99933,4,0)),AI80)</f>
        <v>6.5</v>
      </c>
      <c r="AB80" s="130">
        <f>IFERROR(IF(VLOOKUP(A80,ZSSD!$D:$H,5,0)="L29",AA80*G80,AA80*L80/100),AA80*L80/100)</f>
        <v>4.8271340000000009</v>
      </c>
      <c r="AC80" s="130">
        <v>2</v>
      </c>
      <c r="AD80" s="132">
        <f t="shared" si="37"/>
        <v>1.162162404745763</v>
      </c>
      <c r="AE80" s="142">
        <f t="shared" si="39"/>
        <v>19.308536000000004</v>
      </c>
      <c r="AF80" s="142">
        <f t="shared" si="40"/>
        <v>4.6486496189830522</v>
      </c>
      <c r="AG80" s="133" t="e">
        <f>VLOOKUP(A80,ZSSD!D:D,1,0)</f>
        <v>#N/A</v>
      </c>
      <c r="AH80" s="133" t="str">
        <f>VLOOKUP(B80,[2]GRADE!$A:$P,16,0)</f>
        <v>SILVER</v>
      </c>
      <c r="AI80" s="133">
        <f t="shared" si="41"/>
        <v>6.5</v>
      </c>
    </row>
    <row r="81" spans="1:35" x14ac:dyDescent="0.25">
      <c r="A81" s="129">
        <v>2900165</v>
      </c>
      <c r="B81" s="129">
        <f t="shared" si="38"/>
        <v>2900</v>
      </c>
      <c r="C81" s="129">
        <f t="shared" si="22"/>
        <v>165</v>
      </c>
      <c r="D81" s="129" t="str">
        <f>VLOOKUP(C81,Sheet1!$A$2:$K$369991,11,0)</f>
        <v>CAR</v>
      </c>
      <c r="E81" s="129" t="s">
        <v>347</v>
      </c>
      <c r="F81" s="129">
        <f>VLOOKUP(C81,'PACK MASTER'!$A$2:$I$512998,9,0)*1000</f>
        <v>5</v>
      </c>
      <c r="G81" s="129">
        <f>VLOOKUP(C81,'PACK MASTER'!$A$2:$G$512998,7,0)</f>
        <v>0.25</v>
      </c>
      <c r="H81" s="129">
        <f t="shared" si="23"/>
        <v>20</v>
      </c>
      <c r="I81" s="129">
        <f>VLOOKUP($A81,ZMRP!$C$2:$F$99995,4,0)</f>
        <v>106</v>
      </c>
      <c r="J81" s="130">
        <f t="shared" si="24"/>
        <v>424</v>
      </c>
      <c r="K81" s="130">
        <f>VLOOKUP($A81,ZLAM!$C$2:$F$99999,4,0)</f>
        <v>70.06</v>
      </c>
      <c r="L81" s="130">
        <f t="shared" si="25"/>
        <v>74.263600000000011</v>
      </c>
      <c r="M81" s="130">
        <f t="shared" si="26"/>
        <v>297.05440000000004</v>
      </c>
      <c r="N81" s="130">
        <f t="shared" si="27"/>
        <v>62.935254237288149</v>
      </c>
      <c r="O81" s="130">
        <f t="shared" si="28"/>
        <v>251.74101694915259</v>
      </c>
      <c r="P81" s="130">
        <f>IFERROR(ABS(VLOOKUP($A81,ZTRV!$D$2:$G$99407,4,0)),0)</f>
        <v>0</v>
      </c>
      <c r="Q81" s="130">
        <f>IFERROR(ABS(VLOOKUP($A81,ZTR1!$D$2:$G$99999,4,0)),0)</f>
        <v>0</v>
      </c>
      <c r="R81" s="130">
        <f>IFERROR(ABS(VLOOKUP($A81,ZTR2!$D$2:$G$99939,4,0)),0)</f>
        <v>0</v>
      </c>
      <c r="S81" s="130">
        <f t="shared" si="29"/>
        <v>0</v>
      </c>
      <c r="T81" s="130">
        <f t="shared" si="30"/>
        <v>62.935254237288149</v>
      </c>
      <c r="U81" s="130">
        <f t="shared" si="31"/>
        <v>74.263600000000011</v>
      </c>
      <c r="V81" s="130">
        <f t="shared" si="32"/>
        <v>297.05440000000004</v>
      </c>
      <c r="W81" s="131">
        <f t="shared" si="33"/>
        <v>1485.2720000000002</v>
      </c>
      <c r="X81" s="130">
        <f t="shared" si="34"/>
        <v>31.736399999999989</v>
      </c>
      <c r="Y81" s="130">
        <f t="shared" si="35"/>
        <v>634.72799999999984</v>
      </c>
      <c r="Z81" s="130">
        <f t="shared" si="36"/>
        <v>126.94559999999996</v>
      </c>
      <c r="AA81" s="129">
        <f>IFERROR(ABS(VLOOKUP(A81,ZSSD!$D$2:$G$99933,4,0)),AI81)</f>
        <v>6.5</v>
      </c>
      <c r="AB81" s="130">
        <f>IFERROR(IF(VLOOKUP(A81,ZSSD!$D:$H,5,0)="L29",AA81*G81,AA81*L81/100),AA81*L81/100)</f>
        <v>4.8271340000000009</v>
      </c>
      <c r="AC81" s="130">
        <v>2</v>
      </c>
      <c r="AD81" s="132">
        <f t="shared" si="37"/>
        <v>1.162162404745763</v>
      </c>
      <c r="AE81" s="142">
        <f t="shared" si="39"/>
        <v>19.308536000000004</v>
      </c>
      <c r="AF81" s="142">
        <f t="shared" si="40"/>
        <v>4.6486496189830522</v>
      </c>
      <c r="AG81" s="133" t="e">
        <f>VLOOKUP(A81,ZSSD!D:D,1,0)</f>
        <v>#N/A</v>
      </c>
      <c r="AH81" s="133" t="str">
        <f>VLOOKUP(B81,[2]GRADE!$A:$P,16,0)</f>
        <v>SILVER</v>
      </c>
      <c r="AI81" s="133">
        <f t="shared" si="41"/>
        <v>6.5</v>
      </c>
    </row>
    <row r="82" spans="1:35" x14ac:dyDescent="0.25">
      <c r="A82" s="129">
        <v>2900174</v>
      </c>
      <c r="B82" s="129">
        <f t="shared" si="38"/>
        <v>2900</v>
      </c>
      <c r="C82" s="129">
        <f t="shared" si="22"/>
        <v>174</v>
      </c>
      <c r="D82" s="129" t="str">
        <f>VLOOKUP(C82,Sheet1!$A$2:$K$369991,11,0)</f>
        <v>CAR</v>
      </c>
      <c r="E82" s="129" t="s">
        <v>349</v>
      </c>
      <c r="F82" s="129">
        <f>VLOOKUP(C82,'PACK MASTER'!$A$2:$I$512998,9,0)*1000</f>
        <v>20.000000000000011</v>
      </c>
      <c r="G82" s="129">
        <f>VLOOKUP(C82,'PACK MASTER'!$A$2:$G$512998,7,0)</f>
        <v>0.5</v>
      </c>
      <c r="H82" s="129">
        <f t="shared" si="23"/>
        <v>40.000000000000021</v>
      </c>
      <c r="I82" s="129">
        <f>VLOOKUP($A82,ZMRP!$C$2:$F$99995,4,0)</f>
        <v>188</v>
      </c>
      <c r="J82" s="130">
        <f t="shared" si="24"/>
        <v>376</v>
      </c>
      <c r="K82" s="130">
        <f>VLOOKUP($A82,ZLAM!$C$2:$F$99999,4,0)</f>
        <v>77.959999999999994</v>
      </c>
      <c r="L82" s="130">
        <f t="shared" si="25"/>
        <v>146.56479999999999</v>
      </c>
      <c r="M82" s="130">
        <f t="shared" si="26"/>
        <v>293.12959999999998</v>
      </c>
      <c r="N82" s="130">
        <f t="shared" si="27"/>
        <v>124.20745762711864</v>
      </c>
      <c r="O82" s="130">
        <f t="shared" si="28"/>
        <v>248.41491525423729</v>
      </c>
      <c r="P82" s="130">
        <f>IFERROR(ABS(VLOOKUP($A82,ZTRV!$D$2:$G$99407,4,0)),0)</f>
        <v>0</v>
      </c>
      <c r="Q82" s="130">
        <f>IFERROR(ABS(VLOOKUP($A82,ZTR1!$D$2:$G$99999,4,0)),0)</f>
        <v>0</v>
      </c>
      <c r="R82" s="130">
        <f>IFERROR(ABS(VLOOKUP($A82,ZTR2!$D$2:$G$99939,4,0)),0)</f>
        <v>0</v>
      </c>
      <c r="S82" s="130">
        <f t="shared" si="29"/>
        <v>0</v>
      </c>
      <c r="T82" s="130">
        <f t="shared" si="30"/>
        <v>124.20745762711864</v>
      </c>
      <c r="U82" s="130">
        <f t="shared" si="31"/>
        <v>146.56479999999999</v>
      </c>
      <c r="V82" s="130">
        <f t="shared" si="32"/>
        <v>293.12959999999998</v>
      </c>
      <c r="W82" s="131">
        <f t="shared" si="33"/>
        <v>5862.5920000000024</v>
      </c>
      <c r="X82" s="130">
        <f t="shared" si="34"/>
        <v>41.435200000000009</v>
      </c>
      <c r="Y82" s="130">
        <f t="shared" si="35"/>
        <v>1657.4080000000013</v>
      </c>
      <c r="Z82" s="130">
        <f t="shared" si="36"/>
        <v>82.870400000000018</v>
      </c>
      <c r="AA82" s="129">
        <f>IFERROR(ABS(VLOOKUP(A82,ZSSD!$D$2:$G$99933,4,0)),AI82)</f>
        <v>6.5</v>
      </c>
      <c r="AB82" s="130">
        <f>IFERROR(IF(VLOOKUP(A82,ZSSD!$D:$H,5,0)="L29",AA82*G82,AA82*L82/100),AA82*L82/100)</f>
        <v>9.5267119999999998</v>
      </c>
      <c r="AC82" s="130">
        <v>2</v>
      </c>
      <c r="AD82" s="132">
        <f t="shared" si="37"/>
        <v>2.2936149125423726</v>
      </c>
      <c r="AE82" s="142">
        <f t="shared" si="39"/>
        <v>19.053424</v>
      </c>
      <c r="AF82" s="142">
        <f t="shared" si="40"/>
        <v>4.5872298250847452</v>
      </c>
      <c r="AG82" s="133" t="e">
        <f>VLOOKUP(A82,ZSSD!D:D,1,0)</f>
        <v>#N/A</v>
      </c>
      <c r="AH82" s="133" t="str">
        <f>VLOOKUP(B82,[2]GRADE!$A:$P,16,0)</f>
        <v>SILVER</v>
      </c>
      <c r="AI82" s="133">
        <f t="shared" si="41"/>
        <v>6.5</v>
      </c>
    </row>
    <row r="83" spans="1:35" x14ac:dyDescent="0.25">
      <c r="A83" s="129">
        <v>2900175</v>
      </c>
      <c r="B83" s="129">
        <f t="shared" si="38"/>
        <v>2900</v>
      </c>
      <c r="C83" s="129">
        <f t="shared" si="22"/>
        <v>175</v>
      </c>
      <c r="D83" s="129" t="str">
        <f>VLOOKUP(C83,Sheet1!$A$2:$K$369991,11,0)</f>
        <v>CAR</v>
      </c>
      <c r="E83" s="129" t="s">
        <v>350</v>
      </c>
      <c r="F83" s="129">
        <f>VLOOKUP(C83,'PACK MASTER'!$A$2:$I$512998,9,0)*1000</f>
        <v>10.000000000000005</v>
      </c>
      <c r="G83" s="129">
        <f>VLOOKUP(C83,'PACK MASTER'!$A$2:$G$512998,7,0)</f>
        <v>0.5</v>
      </c>
      <c r="H83" s="129">
        <f t="shared" si="23"/>
        <v>20.000000000000011</v>
      </c>
      <c r="I83" s="129">
        <f>VLOOKUP($A83,ZMRP!$C$2:$F$99995,4,0)</f>
        <v>188</v>
      </c>
      <c r="J83" s="130">
        <f t="shared" si="24"/>
        <v>376</v>
      </c>
      <c r="K83" s="130">
        <f>VLOOKUP($A83,ZLAM!$C$2:$F$99999,4,0)</f>
        <v>77.959999999999994</v>
      </c>
      <c r="L83" s="130">
        <f t="shared" si="25"/>
        <v>146.56479999999999</v>
      </c>
      <c r="M83" s="130">
        <f t="shared" si="26"/>
        <v>293.12959999999998</v>
      </c>
      <c r="N83" s="130">
        <f t="shared" si="27"/>
        <v>124.20745762711864</v>
      </c>
      <c r="O83" s="130">
        <f t="shared" si="28"/>
        <v>248.41491525423729</v>
      </c>
      <c r="P83" s="130">
        <f>IFERROR(ABS(VLOOKUP($A83,ZTRV!$D$2:$G$99407,4,0)),0)</f>
        <v>0</v>
      </c>
      <c r="Q83" s="130">
        <f>IFERROR(ABS(VLOOKUP($A83,ZTR1!$D$2:$G$99999,4,0)),0)</f>
        <v>0</v>
      </c>
      <c r="R83" s="130">
        <f>IFERROR(ABS(VLOOKUP($A83,ZTR2!$D$2:$G$99939,4,0)),0)</f>
        <v>0</v>
      </c>
      <c r="S83" s="130">
        <f t="shared" si="29"/>
        <v>0</v>
      </c>
      <c r="T83" s="130">
        <f t="shared" si="30"/>
        <v>124.20745762711864</v>
      </c>
      <c r="U83" s="130">
        <f t="shared" si="31"/>
        <v>146.56479999999999</v>
      </c>
      <c r="V83" s="130">
        <f t="shared" si="32"/>
        <v>293.12959999999998</v>
      </c>
      <c r="W83" s="131">
        <f t="shared" si="33"/>
        <v>2931.2960000000012</v>
      </c>
      <c r="X83" s="130">
        <f t="shared" si="34"/>
        <v>41.435200000000009</v>
      </c>
      <c r="Y83" s="130">
        <f t="shared" si="35"/>
        <v>828.70400000000063</v>
      </c>
      <c r="Z83" s="130">
        <f t="shared" si="36"/>
        <v>82.870400000000018</v>
      </c>
      <c r="AA83" s="129">
        <f>IFERROR(ABS(VLOOKUP(A83,ZSSD!$D$2:$G$99933,4,0)),AI83)</f>
        <v>6.5</v>
      </c>
      <c r="AB83" s="130">
        <f>IFERROR(IF(VLOOKUP(A83,ZSSD!$D:$H,5,0)="L29",AA83*G83,AA83*L83/100),AA83*L83/100)</f>
        <v>9.5267119999999998</v>
      </c>
      <c r="AC83" s="130">
        <v>2</v>
      </c>
      <c r="AD83" s="132">
        <f t="shared" si="37"/>
        <v>2.2936149125423726</v>
      </c>
      <c r="AE83" s="142">
        <f t="shared" si="39"/>
        <v>19.053424</v>
      </c>
      <c r="AF83" s="142">
        <f t="shared" si="40"/>
        <v>4.5872298250847452</v>
      </c>
      <c r="AG83" s="133" t="e">
        <f>VLOOKUP(A83,ZSSD!D:D,1,0)</f>
        <v>#N/A</v>
      </c>
      <c r="AH83" s="133" t="str">
        <f>VLOOKUP(B83,[2]GRADE!$A:$P,16,0)</f>
        <v>SILVER</v>
      </c>
      <c r="AI83" s="133">
        <f t="shared" si="41"/>
        <v>6.5</v>
      </c>
    </row>
    <row r="84" spans="1:35" x14ac:dyDescent="0.25">
      <c r="A84" s="129">
        <v>2900184</v>
      </c>
      <c r="B84" s="129">
        <f t="shared" si="38"/>
        <v>2900</v>
      </c>
      <c r="C84" s="129">
        <f t="shared" ref="C84:C109" si="42">VALUE(RIGHT(A84,3))</f>
        <v>184</v>
      </c>
      <c r="D84" s="129" t="str">
        <f>VLOOKUP(C84,Sheet1!$A$2:$K$369991,11,0)</f>
        <v>CAR</v>
      </c>
      <c r="E84" s="129" t="s">
        <v>352</v>
      </c>
      <c r="F84" s="129">
        <f>VLOOKUP(C84,'PACK MASTER'!$A$2:$I$512998,9,0)*1000</f>
        <v>20.000000000000014</v>
      </c>
      <c r="G84" s="129">
        <f>VLOOKUP(C84,'PACK MASTER'!$A$2:$G$512998,7,0)</f>
        <v>1</v>
      </c>
      <c r="H84" s="129">
        <f t="shared" si="23"/>
        <v>20.000000000000014</v>
      </c>
      <c r="I84" s="129">
        <f>VLOOKUP($A84,ZMRP!$C$2:$F$99995,4,0)</f>
        <v>357</v>
      </c>
      <c r="J84" s="130">
        <f t="shared" si="24"/>
        <v>357</v>
      </c>
      <c r="K84" s="130">
        <f>VLOOKUP($A84,ZLAM!$C$2:$F$99999,4,0)</f>
        <v>80.42</v>
      </c>
      <c r="L84" s="130">
        <f t="shared" si="25"/>
        <v>287.0994</v>
      </c>
      <c r="M84" s="130">
        <f t="shared" si="26"/>
        <v>287.0994</v>
      </c>
      <c r="N84" s="130">
        <f t="shared" si="27"/>
        <v>243.30457627118645</v>
      </c>
      <c r="O84" s="130">
        <f t="shared" si="28"/>
        <v>243.30457627118645</v>
      </c>
      <c r="P84" s="130">
        <f>IFERROR(ABS(VLOOKUP($A84,ZTRV!$D$2:$G$99407,4,0)),0)</f>
        <v>0</v>
      </c>
      <c r="Q84" s="130">
        <f>IFERROR(ABS(VLOOKUP($A84,ZTR1!$D$2:$G$99999,4,0)),0)</f>
        <v>0</v>
      </c>
      <c r="R84" s="130">
        <f>IFERROR(ABS(VLOOKUP($A84,ZTR2!$D$2:$G$99939,4,0)),0)</f>
        <v>0</v>
      </c>
      <c r="S84" s="130">
        <f t="shared" si="29"/>
        <v>0</v>
      </c>
      <c r="T84" s="130">
        <f t="shared" si="30"/>
        <v>243.30457627118645</v>
      </c>
      <c r="U84" s="130">
        <f t="shared" si="31"/>
        <v>287.0994</v>
      </c>
      <c r="V84" s="130">
        <f t="shared" si="32"/>
        <v>287.0994</v>
      </c>
      <c r="W84" s="131">
        <f t="shared" si="33"/>
        <v>5741.9880000000039</v>
      </c>
      <c r="X84" s="130">
        <f t="shared" si="34"/>
        <v>69.900599999999997</v>
      </c>
      <c r="Y84" s="130">
        <f t="shared" si="35"/>
        <v>1398.0120000000009</v>
      </c>
      <c r="Z84" s="130">
        <f t="shared" si="36"/>
        <v>69.900599999999997</v>
      </c>
      <c r="AA84" s="129">
        <f>IFERROR(ABS(VLOOKUP(A84,ZSSD!$D$2:$G$99933,4,0)),AI84)</f>
        <v>6.5</v>
      </c>
      <c r="AB84" s="130">
        <f>IFERROR(IF(VLOOKUP(A84,ZSSD!$D:$H,5,0)="L29",AA84*G84,AA84*L84/100),AA84*L84/100)</f>
        <v>18.661460999999999</v>
      </c>
      <c r="AC84" s="130">
        <v>2</v>
      </c>
      <c r="AD84" s="132">
        <f t="shared" si="37"/>
        <v>4.4928623054237287</v>
      </c>
      <c r="AE84" s="142">
        <f t="shared" si="39"/>
        <v>18.661460999999999</v>
      </c>
      <c r="AF84" s="142">
        <f t="shared" si="40"/>
        <v>4.4928623054237287</v>
      </c>
      <c r="AG84" s="133" t="e">
        <f>VLOOKUP(A84,ZSSD!D:D,1,0)</f>
        <v>#N/A</v>
      </c>
      <c r="AH84" s="133" t="str">
        <f>VLOOKUP(B84,[2]GRADE!$A:$P,16,0)</f>
        <v>SILVER</v>
      </c>
      <c r="AI84" s="133">
        <f t="shared" si="41"/>
        <v>6.5</v>
      </c>
    </row>
    <row r="85" spans="1:35" x14ac:dyDescent="0.25">
      <c r="A85" s="129">
        <v>2900234</v>
      </c>
      <c r="B85" s="129">
        <f t="shared" si="38"/>
        <v>2900</v>
      </c>
      <c r="C85" s="129">
        <f t="shared" si="42"/>
        <v>234</v>
      </c>
      <c r="D85" s="129" t="str">
        <f>VLOOKUP(C85,Sheet1!$A$2:$K$369991,11,0)</f>
        <v>CAR</v>
      </c>
      <c r="E85" s="129" t="s">
        <v>353</v>
      </c>
      <c r="F85" s="129">
        <f>VLOOKUP(C85,'PACK MASTER'!$A$2:$I$512998,9,0)*1000</f>
        <v>20.000000000000014</v>
      </c>
      <c r="G85" s="129">
        <f>VLOOKUP(C85,'PACK MASTER'!$A$2:$G$512998,7,0)</f>
        <v>5</v>
      </c>
      <c r="H85" s="129">
        <f t="shared" si="23"/>
        <v>4.0000000000000027</v>
      </c>
      <c r="I85" s="129">
        <f>VLOOKUP($A85,ZMRP!$C$2:$F$99995,4,0)</f>
        <v>1790</v>
      </c>
      <c r="J85" s="130">
        <f t="shared" si="24"/>
        <v>358</v>
      </c>
      <c r="K85" s="130">
        <f>VLOOKUP($A85,ZLAM!$C$2:$F$99999,4,0)</f>
        <v>78.819999999999993</v>
      </c>
      <c r="L85" s="130">
        <f t="shared" si="25"/>
        <v>1410.8779999999999</v>
      </c>
      <c r="M85" s="130">
        <f t="shared" si="26"/>
        <v>282.17559999999997</v>
      </c>
      <c r="N85" s="130">
        <f t="shared" si="27"/>
        <v>1195.6593220338982</v>
      </c>
      <c r="O85" s="130">
        <f t="shared" si="28"/>
        <v>239.13186440677964</v>
      </c>
      <c r="P85" s="130">
        <f>IFERROR(ABS(VLOOKUP($A85,ZTRV!$D$2:$G$99407,4,0)),0)</f>
        <v>0</v>
      </c>
      <c r="Q85" s="130">
        <f>IFERROR(ABS(VLOOKUP($A85,ZTR1!$D$2:$G$99999,4,0)),0)</f>
        <v>0</v>
      </c>
      <c r="R85" s="130">
        <f>IFERROR(ABS(VLOOKUP($A85,ZTR2!$D$2:$G$99939,4,0)),0)</f>
        <v>0</v>
      </c>
      <c r="S85" s="130">
        <f t="shared" si="29"/>
        <v>0</v>
      </c>
      <c r="T85" s="130">
        <f t="shared" si="30"/>
        <v>1195.6593220338982</v>
      </c>
      <c r="U85" s="130">
        <f t="shared" si="31"/>
        <v>1410.8779999999997</v>
      </c>
      <c r="V85" s="130">
        <f t="shared" si="32"/>
        <v>282.17559999999992</v>
      </c>
      <c r="W85" s="131">
        <f t="shared" si="33"/>
        <v>5643.5120000000024</v>
      </c>
      <c r="X85" s="130">
        <f t="shared" si="34"/>
        <v>379.1220000000003</v>
      </c>
      <c r="Y85" s="130">
        <f t="shared" si="35"/>
        <v>1516.4880000000021</v>
      </c>
      <c r="Z85" s="130">
        <f t="shared" si="36"/>
        <v>75.824400000000082</v>
      </c>
      <c r="AA85" s="129">
        <f>IFERROR(ABS(VLOOKUP(A85,ZSSD!$D$2:$G$99933,4,0)),AI85)</f>
        <v>6.5</v>
      </c>
      <c r="AB85" s="130">
        <f>IFERROR(IF(VLOOKUP(A85,ZSSD!$D:$H,5,0)="L29",AA85*G85,AA85*L85/100),AA85*L85/100)</f>
        <v>91.707070000000002</v>
      </c>
      <c r="AC85" s="130">
        <v>2</v>
      </c>
      <c r="AD85" s="132">
        <f t="shared" si="37"/>
        <v>22.079045040677965</v>
      </c>
      <c r="AE85" s="142">
        <f t="shared" si="39"/>
        <v>18.341414</v>
      </c>
      <c r="AF85" s="142">
        <f t="shared" si="40"/>
        <v>4.415809008135593</v>
      </c>
      <c r="AG85" s="133" t="e">
        <f>VLOOKUP(A85,ZSSD!D:D,1,0)</f>
        <v>#N/A</v>
      </c>
      <c r="AH85" s="133" t="str">
        <f>VLOOKUP(B85,[2]GRADE!$A:$P,16,0)</f>
        <v>SILVER</v>
      </c>
      <c r="AI85" s="133">
        <f t="shared" si="41"/>
        <v>6.5</v>
      </c>
    </row>
    <row r="86" spans="1:35" x14ac:dyDescent="0.25">
      <c r="A86" s="129">
        <v>2909165</v>
      </c>
      <c r="B86" s="129">
        <f t="shared" si="38"/>
        <v>2909</v>
      </c>
      <c r="C86" s="129">
        <f t="shared" si="42"/>
        <v>165</v>
      </c>
      <c r="D86" s="129" t="str">
        <f>VLOOKUP(C86,Sheet1!$A$2:$K$369991,11,0)</f>
        <v>CAR</v>
      </c>
      <c r="E86" s="129" t="s">
        <v>368</v>
      </c>
      <c r="F86" s="129">
        <f>VLOOKUP(C86,'PACK MASTER'!$A$2:$I$512998,9,0)*1000</f>
        <v>5</v>
      </c>
      <c r="G86" s="129">
        <f>VLOOKUP(C86,'PACK MASTER'!$A$2:$G$512998,7,0)</f>
        <v>0.25</v>
      </c>
      <c r="H86" s="129">
        <f t="shared" si="23"/>
        <v>20</v>
      </c>
      <c r="I86" s="129">
        <f>VLOOKUP($A86,ZMRP!$C$2:$F$99995,4,0)</f>
        <v>110</v>
      </c>
      <c r="J86" s="130">
        <f t="shared" si="24"/>
        <v>440</v>
      </c>
      <c r="K86" s="130">
        <f>VLOOKUP($A86,ZLAM!$C$2:$F$99999,4,0)</f>
        <v>79.959999999999994</v>
      </c>
      <c r="L86" s="130">
        <f t="shared" si="25"/>
        <v>87.955999999999989</v>
      </c>
      <c r="M86" s="130">
        <f t="shared" si="26"/>
        <v>351.82399999999996</v>
      </c>
      <c r="N86" s="130">
        <f t="shared" si="27"/>
        <v>74.538983050847449</v>
      </c>
      <c r="O86" s="130">
        <f t="shared" si="28"/>
        <v>298.1559322033898</v>
      </c>
      <c r="P86" s="130">
        <f>IFERROR(ABS(VLOOKUP($A86,ZTRV!$D$2:$G$99407,4,0)),0)</f>
        <v>0</v>
      </c>
      <c r="Q86" s="130">
        <f>IFERROR(ABS(VLOOKUP($A86,ZTR1!$D$2:$G$99999,4,0)),0)</f>
        <v>0</v>
      </c>
      <c r="R86" s="130">
        <f>IFERROR(ABS(VLOOKUP($A86,ZTR2!$D$2:$G$99939,4,0)),0)</f>
        <v>0</v>
      </c>
      <c r="S86" s="130">
        <f t="shared" si="29"/>
        <v>0</v>
      </c>
      <c r="T86" s="130">
        <f t="shared" si="30"/>
        <v>74.538983050847449</v>
      </c>
      <c r="U86" s="130">
        <f t="shared" si="31"/>
        <v>87.955999999999989</v>
      </c>
      <c r="V86" s="130">
        <f t="shared" si="32"/>
        <v>351.82399999999996</v>
      </c>
      <c r="W86" s="131">
        <f t="shared" si="33"/>
        <v>1759.12</v>
      </c>
      <c r="X86" s="130">
        <f t="shared" si="34"/>
        <v>22.044000000000011</v>
      </c>
      <c r="Y86" s="130">
        <f t="shared" si="35"/>
        <v>440.88000000000022</v>
      </c>
      <c r="Z86" s="130">
        <f t="shared" si="36"/>
        <v>88.176000000000045</v>
      </c>
      <c r="AA86" s="129">
        <f>IFERROR(ABS(VLOOKUP(A86,ZSSD!$D$2:$G$99933,4,0)),AI86)</f>
        <v>8</v>
      </c>
      <c r="AB86" s="130">
        <f>IFERROR(IF(VLOOKUP(A86,ZSSD!$D:$H,5,0)="L29",AA86*G86,AA86*L86/100),AA86*L86/100)</f>
        <v>7.0364799999999992</v>
      </c>
      <c r="AC86" s="130">
        <v>2</v>
      </c>
      <c r="AD86" s="132">
        <f t="shared" si="37"/>
        <v>1.350050061016949</v>
      </c>
      <c r="AE86" s="142">
        <f t="shared" si="39"/>
        <v>28.145919999999997</v>
      </c>
      <c r="AF86" s="142">
        <f t="shared" si="40"/>
        <v>5.4002002440677961</v>
      </c>
      <c r="AG86" s="133">
        <f>VLOOKUP(A86,ZSSD!D:D,1,0)</f>
        <v>2909165</v>
      </c>
      <c r="AH86" s="133" t="str">
        <f>VLOOKUP(B86,[2]GRADE!$A:$P,16,0)</f>
        <v>SILVER</v>
      </c>
      <c r="AI86" s="133">
        <f t="shared" si="41"/>
        <v>6.5</v>
      </c>
    </row>
    <row r="87" spans="1:35" x14ac:dyDescent="0.25">
      <c r="A87" s="129">
        <v>2909175</v>
      </c>
      <c r="B87" s="129">
        <f t="shared" si="38"/>
        <v>2909</v>
      </c>
      <c r="C87" s="129">
        <f t="shared" si="42"/>
        <v>175</v>
      </c>
      <c r="D87" s="129" t="str">
        <f>VLOOKUP(C87,Sheet1!$A$2:$K$369991,11,0)</f>
        <v>CAR</v>
      </c>
      <c r="E87" s="129" t="s">
        <v>370</v>
      </c>
      <c r="F87" s="129">
        <f>VLOOKUP(C87,'PACK MASTER'!$A$2:$I$512998,9,0)*1000</f>
        <v>10.000000000000005</v>
      </c>
      <c r="G87" s="129">
        <f>VLOOKUP(C87,'PACK MASTER'!$A$2:$G$512998,7,0)</f>
        <v>0.5</v>
      </c>
      <c r="H87" s="129">
        <f t="shared" si="23"/>
        <v>20.000000000000011</v>
      </c>
      <c r="I87" s="129">
        <f>VLOOKUP($A87,ZMRP!$C$2:$F$99995,4,0)</f>
        <v>212</v>
      </c>
      <c r="J87" s="130">
        <f t="shared" si="24"/>
        <v>424</v>
      </c>
      <c r="K87" s="130">
        <f>VLOOKUP($A87,ZLAM!$C$2:$F$99999,4,0)</f>
        <v>80.22</v>
      </c>
      <c r="L87" s="130">
        <f t="shared" si="25"/>
        <v>170.06639999999999</v>
      </c>
      <c r="M87" s="130">
        <f t="shared" si="26"/>
        <v>340.13279999999997</v>
      </c>
      <c r="N87" s="130">
        <f t="shared" si="27"/>
        <v>144.12406779661018</v>
      </c>
      <c r="O87" s="130">
        <f t="shared" si="28"/>
        <v>288.24813559322035</v>
      </c>
      <c r="P87" s="130">
        <f>IFERROR(ABS(VLOOKUP($A87,ZTRV!$D$2:$G$99407,4,0)),0)</f>
        <v>0</v>
      </c>
      <c r="Q87" s="130">
        <f>IFERROR(ABS(VLOOKUP($A87,ZTR1!$D$2:$G$99999,4,0)),0)</f>
        <v>0</v>
      </c>
      <c r="R87" s="130">
        <f>IFERROR(ABS(VLOOKUP($A87,ZTR2!$D$2:$G$99939,4,0)),0)</f>
        <v>0</v>
      </c>
      <c r="S87" s="130">
        <f t="shared" si="29"/>
        <v>0</v>
      </c>
      <c r="T87" s="130">
        <f t="shared" si="30"/>
        <v>144.12406779661018</v>
      </c>
      <c r="U87" s="130">
        <f t="shared" si="31"/>
        <v>170.06639999999999</v>
      </c>
      <c r="V87" s="130">
        <f t="shared" si="32"/>
        <v>340.13279999999997</v>
      </c>
      <c r="W87" s="131">
        <f t="shared" si="33"/>
        <v>3401.3280000000013</v>
      </c>
      <c r="X87" s="130">
        <f t="shared" si="34"/>
        <v>41.933600000000013</v>
      </c>
      <c r="Y87" s="130">
        <f t="shared" si="35"/>
        <v>838.67200000000071</v>
      </c>
      <c r="Z87" s="130">
        <f t="shared" si="36"/>
        <v>83.867200000000025</v>
      </c>
      <c r="AA87" s="129">
        <f>IFERROR(ABS(VLOOKUP(A87,ZSSD!$D$2:$G$99933,4,0)),AI87)</f>
        <v>8</v>
      </c>
      <c r="AB87" s="130">
        <f>IFERROR(IF(VLOOKUP(A87,ZSSD!$D:$H,5,0)="L29",AA87*G87,AA87*L87/100),AA87*L87/100)</f>
        <v>13.605312</v>
      </c>
      <c r="AC87" s="130">
        <v>2</v>
      </c>
      <c r="AD87" s="132">
        <f t="shared" si="37"/>
        <v>2.6103751159322037</v>
      </c>
      <c r="AE87" s="142">
        <f t="shared" si="39"/>
        <v>27.210623999999999</v>
      </c>
      <c r="AF87" s="142">
        <f t="shared" si="40"/>
        <v>5.2207502318644075</v>
      </c>
      <c r="AG87" s="133">
        <f>VLOOKUP(A87,ZSSD!D:D,1,0)</f>
        <v>2909175</v>
      </c>
      <c r="AH87" s="133" t="str">
        <f>VLOOKUP(B87,[2]GRADE!$A:$P,16,0)</f>
        <v>SILVER</v>
      </c>
      <c r="AI87" s="133">
        <f t="shared" si="41"/>
        <v>6.5</v>
      </c>
    </row>
    <row r="88" spans="1:35" x14ac:dyDescent="0.25">
      <c r="A88" s="138">
        <v>2914165</v>
      </c>
      <c r="B88" s="129">
        <f t="shared" ref="B88:B109" si="43">VALUE(LEFT(A88,4))</f>
        <v>2914</v>
      </c>
      <c r="C88" s="129">
        <f t="shared" si="42"/>
        <v>165</v>
      </c>
      <c r="D88" s="129" t="str">
        <f>VLOOKUP(C88,Sheet1!$A$2:$K$369991,11,0)</f>
        <v>CAR</v>
      </c>
      <c r="E88" s="138" t="s">
        <v>3060</v>
      </c>
      <c r="F88" s="129">
        <f>VLOOKUP(C88,'PACK MASTER'!$A$2:$I$512998,9,0)*1000</f>
        <v>5</v>
      </c>
      <c r="G88" s="129">
        <f>VLOOKUP(C88,'PACK MASTER'!$A$2:$G$512998,7,0)</f>
        <v>0.25</v>
      </c>
      <c r="H88" s="129">
        <f t="shared" si="23"/>
        <v>20</v>
      </c>
      <c r="I88" s="129">
        <f>VLOOKUP($A88,ZMRP!$C$2:$F$99995,4,0)</f>
        <v>159</v>
      </c>
      <c r="J88" s="130">
        <f t="shared" si="24"/>
        <v>636</v>
      </c>
      <c r="K88" s="130">
        <f>VLOOKUP($A88,ZLAM!$C$2:$F$99999,4,0)</f>
        <v>70.98</v>
      </c>
      <c r="L88" s="130">
        <f t="shared" si="25"/>
        <v>112.85820000000001</v>
      </c>
      <c r="M88" s="130">
        <f t="shared" si="26"/>
        <v>451.43280000000004</v>
      </c>
      <c r="N88" s="130">
        <f t="shared" si="27"/>
        <v>95.642542372881366</v>
      </c>
      <c r="O88" s="130">
        <f t="shared" si="28"/>
        <v>382.57016949152546</v>
      </c>
      <c r="P88" s="130">
        <f>IFERROR(ABS(VLOOKUP($A88,ZTRV!$D$2:$G$99407,4,0)),0)</f>
        <v>0</v>
      </c>
      <c r="Q88" s="130">
        <f>IFERROR(ABS(VLOOKUP($A88,ZTR1!$D$2:$G$99999,4,0)),0)</f>
        <v>0</v>
      </c>
      <c r="R88" s="130">
        <f>IFERROR(ABS(VLOOKUP($A88,ZTR2!$D$2:$G$99939,4,0)),0)</f>
        <v>0</v>
      </c>
      <c r="S88" s="130">
        <f t="shared" si="29"/>
        <v>0</v>
      </c>
      <c r="T88" s="130">
        <f t="shared" si="30"/>
        <v>95.642542372881366</v>
      </c>
      <c r="U88" s="130">
        <f t="shared" si="31"/>
        <v>112.85820000000001</v>
      </c>
      <c r="V88" s="130">
        <f t="shared" si="32"/>
        <v>451.43280000000004</v>
      </c>
      <c r="W88" s="131">
        <f t="shared" si="33"/>
        <v>2257.1640000000002</v>
      </c>
      <c r="X88" s="130">
        <f t="shared" si="34"/>
        <v>46.141799999999989</v>
      </c>
      <c r="Y88" s="130">
        <f t="shared" si="35"/>
        <v>922.83599999999979</v>
      </c>
      <c r="Z88" s="130">
        <f t="shared" si="36"/>
        <v>184.56719999999996</v>
      </c>
      <c r="AA88" s="129">
        <f>IFERROR(ABS(VLOOKUP(A88,ZSSD!$D$2:$G$99933,4,0)),AI88)</f>
        <v>8</v>
      </c>
      <c r="AB88" s="130">
        <f>IFERROR(IF(VLOOKUP(A88,ZSSD!$D:$H,5,0)="L29",AA88*G88,AA88*L88/100),AA88*L88/100)</f>
        <v>9.0286560000000016</v>
      </c>
      <c r="AC88" s="130">
        <v>2</v>
      </c>
      <c r="AD88" s="132">
        <f t="shared" si="37"/>
        <v>1.7322777274576273</v>
      </c>
      <c r="AE88" s="142">
        <f t="shared" si="39"/>
        <v>36.114624000000006</v>
      </c>
      <c r="AF88" s="142">
        <f t="shared" si="40"/>
        <v>6.9291109098305093</v>
      </c>
      <c r="AG88" s="133">
        <f>VLOOKUP(A88,ZSSD!D:D,1,0)</f>
        <v>2914165</v>
      </c>
      <c r="AH88" s="133" t="str">
        <f>VLOOKUP(B88,[2]GRADE!$A:$P,16,0)</f>
        <v>GOLD</v>
      </c>
      <c r="AI88" s="133">
        <f t="shared" si="41"/>
        <v>8</v>
      </c>
    </row>
    <row r="89" spans="1:35" x14ac:dyDescent="0.25">
      <c r="A89" s="138">
        <v>2914175</v>
      </c>
      <c r="B89" s="129">
        <f t="shared" si="43"/>
        <v>2914</v>
      </c>
      <c r="C89" s="129">
        <f t="shared" si="42"/>
        <v>175</v>
      </c>
      <c r="D89" s="129" t="str">
        <f>VLOOKUP(C89,Sheet1!$A$2:$K$369991,11,0)</f>
        <v>CAR</v>
      </c>
      <c r="E89" s="138" t="s">
        <v>3061</v>
      </c>
      <c r="F89" s="129">
        <f>VLOOKUP(C89,'PACK MASTER'!$A$2:$I$512998,9,0)*1000</f>
        <v>10.000000000000005</v>
      </c>
      <c r="G89" s="129">
        <f>VLOOKUP(C89,'PACK MASTER'!$A$2:$G$512998,7,0)</f>
        <v>0.5</v>
      </c>
      <c r="H89" s="129">
        <f t="shared" si="23"/>
        <v>20.000000000000011</v>
      </c>
      <c r="I89" s="129">
        <f>VLOOKUP($A89,ZMRP!$C$2:$F$99995,4,0)</f>
        <v>302</v>
      </c>
      <c r="J89" s="130">
        <f t="shared" si="24"/>
        <v>604</v>
      </c>
      <c r="K89" s="130">
        <f>VLOOKUP($A89,ZLAM!$C$2:$F$99999,4,0)</f>
        <v>71.62</v>
      </c>
      <c r="L89" s="130">
        <f t="shared" si="25"/>
        <v>216.29240000000001</v>
      </c>
      <c r="M89" s="130">
        <f t="shared" si="26"/>
        <v>432.58480000000003</v>
      </c>
      <c r="N89" s="130">
        <f t="shared" si="27"/>
        <v>183.29864406779663</v>
      </c>
      <c r="O89" s="130">
        <f t="shared" si="28"/>
        <v>366.59728813559326</v>
      </c>
      <c r="P89" s="130">
        <f>IFERROR(ABS(VLOOKUP($A89,ZTRV!$D$2:$G$99407,4,0)),0)</f>
        <v>0</v>
      </c>
      <c r="Q89" s="130">
        <f>IFERROR(ABS(VLOOKUP($A89,ZTR1!$D$2:$G$99999,4,0)),0)</f>
        <v>0</v>
      </c>
      <c r="R89" s="130">
        <f>IFERROR(ABS(VLOOKUP($A89,ZTR2!$D$2:$G$99939,4,0)),0)</f>
        <v>0</v>
      </c>
      <c r="S89" s="130">
        <f t="shared" si="29"/>
        <v>0</v>
      </c>
      <c r="T89" s="130">
        <f t="shared" si="30"/>
        <v>183.29864406779663</v>
      </c>
      <c r="U89" s="130">
        <f t="shared" si="31"/>
        <v>216.29240000000001</v>
      </c>
      <c r="V89" s="130">
        <f t="shared" si="32"/>
        <v>432.58480000000003</v>
      </c>
      <c r="W89" s="131">
        <f t="shared" si="33"/>
        <v>4325.8480000000027</v>
      </c>
      <c r="X89" s="130">
        <f t="shared" si="34"/>
        <v>85.707599999999985</v>
      </c>
      <c r="Y89" s="130">
        <f t="shared" si="35"/>
        <v>1714.1520000000007</v>
      </c>
      <c r="Z89" s="130">
        <f t="shared" si="36"/>
        <v>171.41519999999997</v>
      </c>
      <c r="AA89" s="129">
        <f>IFERROR(ABS(VLOOKUP(A89,ZSSD!$D$2:$G$99933,4,0)),AI89)</f>
        <v>8</v>
      </c>
      <c r="AB89" s="130">
        <f>IFERROR(IF(VLOOKUP(A89,ZSSD!$D:$H,5,0)="L29",AA89*G89,AA89*L89/100),AA89*L89/100)</f>
        <v>17.303392000000002</v>
      </c>
      <c r="AC89" s="130">
        <v>2</v>
      </c>
      <c r="AD89" s="132">
        <f t="shared" si="37"/>
        <v>3.3199050413559323</v>
      </c>
      <c r="AE89" s="142">
        <f t="shared" si="39"/>
        <v>34.606784000000005</v>
      </c>
      <c r="AF89" s="142">
        <f t="shared" si="40"/>
        <v>6.6398100827118647</v>
      </c>
      <c r="AG89" s="133">
        <f>VLOOKUP(A89,ZSSD!D:D,1,0)</f>
        <v>2914175</v>
      </c>
      <c r="AH89" s="133" t="str">
        <f>VLOOKUP(B89,[2]GRADE!$A:$P,16,0)</f>
        <v>GOLD</v>
      </c>
      <c r="AI89" s="133">
        <f t="shared" si="41"/>
        <v>8</v>
      </c>
    </row>
    <row r="90" spans="1:35" x14ac:dyDescent="0.25">
      <c r="A90" s="129">
        <v>2918165</v>
      </c>
      <c r="B90" s="129">
        <f t="shared" si="43"/>
        <v>2918</v>
      </c>
      <c r="C90" s="129">
        <f t="shared" si="42"/>
        <v>165</v>
      </c>
      <c r="D90" s="129" t="str">
        <f>VLOOKUP(C90,Sheet1!$A$2:$K$369991,11,0)</f>
        <v>CAR</v>
      </c>
      <c r="E90" s="129" t="s">
        <v>378</v>
      </c>
      <c r="F90" s="129">
        <f>VLOOKUP(C90,'PACK MASTER'!$A$2:$I$512998,9,0)*1000</f>
        <v>5</v>
      </c>
      <c r="G90" s="129">
        <f>VLOOKUP(C90,'PACK MASTER'!$A$2:$G$512998,7,0)</f>
        <v>0.25</v>
      </c>
      <c r="H90" s="129">
        <f t="shared" si="23"/>
        <v>20</v>
      </c>
      <c r="I90" s="129">
        <f>VLOOKUP($A90,ZMRP!$C$2:$F$99995,4,0)</f>
        <v>81</v>
      </c>
      <c r="J90" s="130">
        <f t="shared" si="24"/>
        <v>324</v>
      </c>
      <c r="K90" s="130">
        <f>VLOOKUP($A90,ZLAM!$C$2:$F$99999,4,0)</f>
        <v>85.59</v>
      </c>
      <c r="L90" s="130">
        <f t="shared" si="25"/>
        <v>69.3279</v>
      </c>
      <c r="M90" s="130">
        <f t="shared" si="26"/>
        <v>277.3116</v>
      </c>
      <c r="N90" s="130">
        <f t="shared" si="27"/>
        <v>58.752457627118645</v>
      </c>
      <c r="O90" s="130">
        <f t="shared" si="28"/>
        <v>235.00983050847458</v>
      </c>
      <c r="P90" s="130">
        <f>IFERROR(ABS(VLOOKUP($A90,ZTRV!$D$2:$G$99407,4,0)),0)</f>
        <v>0</v>
      </c>
      <c r="Q90" s="130">
        <f>IFERROR(ABS(VLOOKUP($A90,ZTR1!$D$2:$G$99999,4,0)),0)</f>
        <v>0</v>
      </c>
      <c r="R90" s="130">
        <f>IFERROR(ABS(VLOOKUP($A90,ZTR2!$D$2:$G$99939,4,0)),0)</f>
        <v>0</v>
      </c>
      <c r="S90" s="130">
        <f t="shared" si="29"/>
        <v>0</v>
      </c>
      <c r="T90" s="130">
        <f t="shared" si="30"/>
        <v>58.752457627118645</v>
      </c>
      <c r="U90" s="130">
        <f t="shared" si="31"/>
        <v>69.3279</v>
      </c>
      <c r="V90" s="130">
        <f t="shared" si="32"/>
        <v>277.3116</v>
      </c>
      <c r="W90" s="131">
        <f t="shared" si="33"/>
        <v>1386.558</v>
      </c>
      <c r="X90" s="130">
        <f t="shared" si="34"/>
        <v>11.6721</v>
      </c>
      <c r="Y90" s="130">
        <f t="shared" si="35"/>
        <v>233.44200000000001</v>
      </c>
      <c r="Z90" s="130">
        <f t="shared" si="36"/>
        <v>46.688400000000001</v>
      </c>
      <c r="AA90" s="129">
        <f>IFERROR(ABS(VLOOKUP(A90,ZSSD!$D$2:$G$99933,4,0)),AI90)</f>
        <v>5.5</v>
      </c>
      <c r="AB90" s="130">
        <f>IFERROR(IF(VLOOKUP(A90,ZSSD!$D:$H,5,0)="L29",AA90*G90,AA90*L90/100),AA90*L90/100)</f>
        <v>3.8130345000000001</v>
      </c>
      <c r="AC90" s="130">
        <v>2</v>
      </c>
      <c r="AD90" s="132">
        <f t="shared" si="37"/>
        <v>1.0987884625423729</v>
      </c>
      <c r="AE90" s="142">
        <f t="shared" si="39"/>
        <v>15.252138</v>
      </c>
      <c r="AF90" s="142">
        <f t="shared" si="40"/>
        <v>4.3951538501694918</v>
      </c>
      <c r="AG90" s="133">
        <f>VLOOKUP(A90,ZSSD!D:D,1,0)</f>
        <v>2918165</v>
      </c>
      <c r="AH90" s="133" t="str">
        <f>VLOOKUP(B90,[2]GRADE!$A:$P,16,0)</f>
        <v>SILVER</v>
      </c>
      <c r="AI90" s="133">
        <f t="shared" si="41"/>
        <v>6.5</v>
      </c>
    </row>
    <row r="91" spans="1:35" x14ac:dyDescent="0.25">
      <c r="A91" s="129">
        <v>2918175</v>
      </c>
      <c r="B91" s="129">
        <f t="shared" si="43"/>
        <v>2918</v>
      </c>
      <c r="C91" s="129">
        <f t="shared" si="42"/>
        <v>175</v>
      </c>
      <c r="D91" s="129" t="str">
        <f>VLOOKUP(C91,Sheet1!$A$2:$K$369991,11,0)</f>
        <v>CAR</v>
      </c>
      <c r="E91" s="129" t="s">
        <v>380</v>
      </c>
      <c r="F91" s="129">
        <f>VLOOKUP(C91,'PACK MASTER'!$A$2:$I$512998,9,0)*1000</f>
        <v>10.000000000000005</v>
      </c>
      <c r="G91" s="129">
        <f>VLOOKUP(C91,'PACK MASTER'!$A$2:$G$512998,7,0)</f>
        <v>0.5</v>
      </c>
      <c r="H91" s="129">
        <f t="shared" si="23"/>
        <v>20.000000000000011</v>
      </c>
      <c r="I91" s="129">
        <f>VLOOKUP($A91,ZMRP!$C$2:$F$99995,4,0)</f>
        <v>161</v>
      </c>
      <c r="J91" s="130">
        <f t="shared" si="24"/>
        <v>322</v>
      </c>
      <c r="K91" s="130">
        <f>VLOOKUP($A91,ZLAM!$C$2:$F$99999,4,0)</f>
        <v>86.17</v>
      </c>
      <c r="L91" s="130">
        <f t="shared" si="25"/>
        <v>138.7337</v>
      </c>
      <c r="M91" s="130">
        <f t="shared" si="26"/>
        <v>277.4674</v>
      </c>
      <c r="N91" s="130">
        <f t="shared" si="27"/>
        <v>117.57093220338983</v>
      </c>
      <c r="O91" s="130">
        <f t="shared" si="28"/>
        <v>235.14186440677966</v>
      </c>
      <c r="P91" s="130">
        <f>IFERROR(ABS(VLOOKUP($A91,ZTRV!$D$2:$G$99407,4,0)),0)</f>
        <v>0</v>
      </c>
      <c r="Q91" s="130">
        <f>IFERROR(ABS(VLOOKUP($A91,ZTR1!$D$2:$G$99999,4,0)),0)</f>
        <v>0</v>
      </c>
      <c r="R91" s="130">
        <f>IFERROR(ABS(VLOOKUP($A91,ZTR2!$D$2:$G$99939,4,0)),0)</f>
        <v>0</v>
      </c>
      <c r="S91" s="130">
        <f t="shared" si="29"/>
        <v>0</v>
      </c>
      <c r="T91" s="130">
        <f t="shared" si="30"/>
        <v>117.57093220338983</v>
      </c>
      <c r="U91" s="130">
        <f t="shared" si="31"/>
        <v>138.7337</v>
      </c>
      <c r="V91" s="130">
        <f t="shared" si="32"/>
        <v>277.4674</v>
      </c>
      <c r="W91" s="131">
        <f t="shared" si="33"/>
        <v>2774.6740000000013</v>
      </c>
      <c r="X91" s="130">
        <f t="shared" si="34"/>
        <v>22.266300000000001</v>
      </c>
      <c r="Y91" s="130">
        <f t="shared" si="35"/>
        <v>445.32600000000025</v>
      </c>
      <c r="Z91" s="130">
        <f t="shared" si="36"/>
        <v>44.532600000000002</v>
      </c>
      <c r="AA91" s="129">
        <f>IFERROR(ABS(VLOOKUP(A91,ZSSD!$D$2:$G$99933,4,0)),AI91)</f>
        <v>5.5</v>
      </c>
      <c r="AB91" s="130">
        <f>IFERROR(IF(VLOOKUP(A91,ZSSD!$D:$H,5,0)="L29",AA91*G91,AA91*L91/100),AA91*L91/100)</f>
        <v>7.6303535</v>
      </c>
      <c r="AC91" s="130">
        <v>2</v>
      </c>
      <c r="AD91" s="132">
        <f t="shared" si="37"/>
        <v>2.1988115740677965</v>
      </c>
      <c r="AE91" s="142">
        <f t="shared" si="39"/>
        <v>15.260707</v>
      </c>
      <c r="AF91" s="142">
        <f t="shared" si="40"/>
        <v>4.397623148135593</v>
      </c>
      <c r="AG91" s="133">
        <f>VLOOKUP(A91,ZSSD!D:D,1,0)</f>
        <v>2918175</v>
      </c>
      <c r="AH91" s="133" t="str">
        <f>VLOOKUP(B91,[2]GRADE!$A:$P,16,0)</f>
        <v>SILVER</v>
      </c>
      <c r="AI91" s="133">
        <f t="shared" si="41"/>
        <v>6.5</v>
      </c>
    </row>
    <row r="92" spans="1:35" x14ac:dyDescent="0.25">
      <c r="A92" s="129">
        <v>2924152</v>
      </c>
      <c r="B92" s="129">
        <f t="shared" si="43"/>
        <v>2924</v>
      </c>
      <c r="C92" s="129">
        <f t="shared" si="42"/>
        <v>152</v>
      </c>
      <c r="D92" s="129" t="str">
        <f>VLOOKUP(C92,Sheet1!$A$2:$K$369991,11,0)</f>
        <v>CAR</v>
      </c>
      <c r="E92" s="129" t="s">
        <v>394</v>
      </c>
      <c r="F92" s="129">
        <f>VLOOKUP(C92,'PACK MASTER'!$A$2:$I$512998,9,0)*1000</f>
        <v>18</v>
      </c>
      <c r="G92" s="129">
        <f>VLOOKUP(C92,'PACK MASTER'!$A$2:$G$512998,7,0)</f>
        <v>0.9</v>
      </c>
      <c r="H92" s="129">
        <f t="shared" si="23"/>
        <v>20</v>
      </c>
      <c r="I92" s="129">
        <f>VLOOKUP($A92,ZMRP!$C$2:$F$99995,4,0)</f>
        <v>344</v>
      </c>
      <c r="J92" s="130">
        <f t="shared" si="24"/>
        <v>382.22222222222223</v>
      </c>
      <c r="K92" s="130">
        <f>VLOOKUP($A92,ZLAM!$C$2:$F$99999,4,0)</f>
        <v>69.7</v>
      </c>
      <c r="L92" s="130">
        <f t="shared" si="25"/>
        <v>239.768</v>
      </c>
      <c r="M92" s="130">
        <f t="shared" si="26"/>
        <v>266.4088888888889</v>
      </c>
      <c r="N92" s="130">
        <f t="shared" si="27"/>
        <v>203.19322033898305</v>
      </c>
      <c r="O92" s="130">
        <f t="shared" si="28"/>
        <v>225.77024482109226</v>
      </c>
      <c r="P92" s="130">
        <f>IFERROR(ABS(VLOOKUP($A92,ZTRV!$D$2:$G$99407,4,0)),0)</f>
        <v>20</v>
      </c>
      <c r="Q92" s="130">
        <f>IFERROR(ABS(VLOOKUP($A92,ZTR1!$D$2:$G$99999,4,0)),0)</f>
        <v>0</v>
      </c>
      <c r="R92" s="130">
        <f>IFERROR(ABS(VLOOKUP($A92,ZTR2!$D$2:$G$99939,4,0)),0)</f>
        <v>0</v>
      </c>
      <c r="S92" s="130">
        <f t="shared" si="29"/>
        <v>18</v>
      </c>
      <c r="T92" s="130">
        <f t="shared" si="30"/>
        <v>185.19322033898305</v>
      </c>
      <c r="U92" s="130">
        <f t="shared" si="31"/>
        <v>218.52799999999999</v>
      </c>
      <c r="V92" s="130">
        <f t="shared" si="32"/>
        <v>242.80888888888887</v>
      </c>
      <c r="W92" s="131">
        <f t="shared" si="33"/>
        <v>4370.5599999999995</v>
      </c>
      <c r="X92" s="130">
        <f t="shared" si="34"/>
        <v>125.47200000000001</v>
      </c>
      <c r="Y92" s="130">
        <f t="shared" si="35"/>
        <v>2509.44</v>
      </c>
      <c r="Z92" s="130">
        <f t="shared" si="36"/>
        <v>139.41333333333336</v>
      </c>
      <c r="AA92" s="129">
        <f>IFERROR(ABS(VLOOKUP(A92,ZSSD!$D$2:$G$99933,4,0)),AI92)</f>
        <v>6.5</v>
      </c>
      <c r="AB92" s="130">
        <f>IFERROR(IF(VLOOKUP(A92,ZSSD!$D:$H,5,0)="L29",AA92*G92,AA92*L92/100),AA92*L92/100)</f>
        <v>15.58492</v>
      </c>
      <c r="AC92" s="130">
        <v>2</v>
      </c>
      <c r="AD92" s="132">
        <f t="shared" si="37"/>
        <v>3.3921660067796608</v>
      </c>
      <c r="AE92" s="142">
        <f t="shared" si="39"/>
        <v>17.316577777777777</v>
      </c>
      <c r="AF92" s="142">
        <f t="shared" si="40"/>
        <v>3.7690733408662895</v>
      </c>
      <c r="AG92" s="133" t="e">
        <f>VLOOKUP(A92,ZSSD!D:D,1,0)</f>
        <v>#N/A</v>
      </c>
      <c r="AH92" s="133" t="str">
        <f>VLOOKUP(B92,[2]GRADE!$A:$P,16,0)</f>
        <v>SILVER</v>
      </c>
      <c r="AI92" s="133">
        <f t="shared" si="41"/>
        <v>6.5</v>
      </c>
    </row>
    <row r="93" spans="1:35" x14ac:dyDescent="0.25">
      <c r="A93" s="129">
        <v>2924184</v>
      </c>
      <c r="B93" s="129">
        <f t="shared" si="43"/>
        <v>2924</v>
      </c>
      <c r="C93" s="129">
        <f t="shared" si="42"/>
        <v>184</v>
      </c>
      <c r="D93" s="129" t="str">
        <f>VLOOKUP(C93,Sheet1!$A$2:$K$369991,11,0)</f>
        <v>CAR</v>
      </c>
      <c r="E93" s="129" t="s">
        <v>398</v>
      </c>
      <c r="F93" s="129">
        <f>VLOOKUP(C93,'PACK MASTER'!$A$2:$I$512998,9,0)*1000</f>
        <v>20.000000000000014</v>
      </c>
      <c r="G93" s="129">
        <f>VLOOKUP(C93,'PACK MASTER'!$A$2:$G$512998,7,0)</f>
        <v>1</v>
      </c>
      <c r="H93" s="129">
        <f t="shared" si="23"/>
        <v>20.000000000000014</v>
      </c>
      <c r="I93" s="129">
        <f>VLOOKUP($A93,ZMRP!$C$2:$F$99995,4,0)</f>
        <v>380</v>
      </c>
      <c r="J93" s="130">
        <f t="shared" si="24"/>
        <v>380</v>
      </c>
      <c r="K93" s="130">
        <f>VLOOKUP($A93,ZLAM!$C$2:$F$99999,4,0)</f>
        <v>70.099999999999994</v>
      </c>
      <c r="L93" s="130">
        <f t="shared" si="25"/>
        <v>266.37999999999994</v>
      </c>
      <c r="M93" s="130">
        <f t="shared" si="26"/>
        <v>266.37999999999994</v>
      </c>
      <c r="N93" s="130">
        <f t="shared" si="27"/>
        <v>225.74576271186436</v>
      </c>
      <c r="O93" s="130">
        <f t="shared" si="28"/>
        <v>225.74576271186436</v>
      </c>
      <c r="P93" s="130">
        <f>IFERROR(ABS(VLOOKUP($A93,ZTRV!$D$2:$G$99407,4,0)),0)</f>
        <v>20</v>
      </c>
      <c r="Q93" s="130">
        <f>IFERROR(ABS(VLOOKUP($A93,ZTR1!$D$2:$G$99999,4,0)),0)</f>
        <v>0</v>
      </c>
      <c r="R93" s="130">
        <f>IFERROR(ABS(VLOOKUP($A93,ZTR2!$D$2:$G$99939,4,0)),0)</f>
        <v>0</v>
      </c>
      <c r="S93" s="130">
        <f t="shared" si="29"/>
        <v>20</v>
      </c>
      <c r="T93" s="130">
        <f t="shared" si="30"/>
        <v>205.74576271186436</v>
      </c>
      <c r="U93" s="130">
        <f t="shared" si="31"/>
        <v>242.77999999999994</v>
      </c>
      <c r="V93" s="130">
        <f t="shared" si="32"/>
        <v>242.77999999999994</v>
      </c>
      <c r="W93" s="131">
        <f t="shared" si="33"/>
        <v>4855.6000000000022</v>
      </c>
      <c r="X93" s="130">
        <f t="shared" si="34"/>
        <v>137.22000000000006</v>
      </c>
      <c r="Y93" s="130">
        <f t="shared" si="35"/>
        <v>2744.4000000000033</v>
      </c>
      <c r="Z93" s="130">
        <f t="shared" si="36"/>
        <v>137.22000000000006</v>
      </c>
      <c r="AA93" s="129">
        <f>IFERROR(ABS(VLOOKUP(A93,ZSSD!$D$2:$G$99933,4,0)),AI93)</f>
        <v>6.5</v>
      </c>
      <c r="AB93" s="130">
        <f>IFERROR(IF(VLOOKUP(A93,ZSSD!$D:$H,5,0)="L29",AA93*G93,AA93*L93/100),AA93*L93/100)</f>
        <v>17.314699999999995</v>
      </c>
      <c r="AC93" s="130">
        <v>2</v>
      </c>
      <c r="AD93" s="132">
        <f t="shared" si="37"/>
        <v>3.7686212542372872</v>
      </c>
      <c r="AE93" s="142">
        <f t="shared" si="39"/>
        <v>17.314699999999995</v>
      </c>
      <c r="AF93" s="142">
        <f t="shared" si="40"/>
        <v>3.7686212542372872</v>
      </c>
      <c r="AG93" s="133" t="e">
        <f>VLOOKUP(A93,ZSSD!D:D,1,0)</f>
        <v>#N/A</v>
      </c>
      <c r="AH93" s="133" t="str">
        <f>VLOOKUP(B93,[2]GRADE!$A:$P,16,0)</f>
        <v>SILVER</v>
      </c>
      <c r="AI93" s="133">
        <f t="shared" si="41"/>
        <v>6.5</v>
      </c>
    </row>
    <row r="94" spans="1:35" x14ac:dyDescent="0.25">
      <c r="A94" s="129">
        <v>2924229</v>
      </c>
      <c r="B94" s="129">
        <f t="shared" si="43"/>
        <v>2924</v>
      </c>
      <c r="C94" s="129">
        <f t="shared" si="42"/>
        <v>229</v>
      </c>
      <c r="D94" s="129" t="str">
        <f>VLOOKUP(C94,Sheet1!$A$2:$K$369991,11,0)</f>
        <v>CAR</v>
      </c>
      <c r="E94" s="129" t="s">
        <v>401</v>
      </c>
      <c r="F94" s="129">
        <f>VLOOKUP(C94,'PACK MASTER'!$A$2:$I$512998,9,0)*1000</f>
        <v>20</v>
      </c>
      <c r="G94" s="129">
        <f>VLOOKUP(C94,'PACK MASTER'!$A$2:$G$512998,7,0)</f>
        <v>1</v>
      </c>
      <c r="H94" s="129">
        <f t="shared" si="23"/>
        <v>20</v>
      </c>
      <c r="I94" s="129">
        <f>VLOOKUP($A94,ZMRP!$C$2:$F$99995,4,0)</f>
        <v>380</v>
      </c>
      <c r="J94" s="130">
        <f t="shared" si="24"/>
        <v>380</v>
      </c>
      <c r="K94" s="130">
        <f>VLOOKUP($A94,ZLAM!$C$2:$F$99999,4,0)</f>
        <v>70.099999999999994</v>
      </c>
      <c r="L94" s="130">
        <f t="shared" si="25"/>
        <v>266.37999999999994</v>
      </c>
      <c r="M94" s="130">
        <f t="shared" si="26"/>
        <v>266.37999999999994</v>
      </c>
      <c r="N94" s="130">
        <f t="shared" si="27"/>
        <v>225.74576271186436</v>
      </c>
      <c r="O94" s="130">
        <f t="shared" si="28"/>
        <v>225.74576271186436</v>
      </c>
      <c r="P94" s="130">
        <f>IFERROR(ABS(VLOOKUP($A94,ZTRV!$D$2:$G$99407,4,0)),0)</f>
        <v>8</v>
      </c>
      <c r="Q94" s="130">
        <f>IFERROR(ABS(VLOOKUP($A94,ZTR1!$D$2:$G$99999,4,0)),0)</f>
        <v>0</v>
      </c>
      <c r="R94" s="130">
        <f>IFERROR(ABS(VLOOKUP($A94,ZTR2!$D$2:$G$99939,4,0)),0)</f>
        <v>0</v>
      </c>
      <c r="S94" s="130">
        <f t="shared" si="29"/>
        <v>8</v>
      </c>
      <c r="T94" s="130">
        <f t="shared" si="30"/>
        <v>217.74576271186436</v>
      </c>
      <c r="U94" s="130">
        <f t="shared" si="31"/>
        <v>256.93999999999994</v>
      </c>
      <c r="V94" s="130">
        <f t="shared" si="32"/>
        <v>256.93999999999994</v>
      </c>
      <c r="W94" s="131">
        <f t="shared" si="33"/>
        <v>5138.7999999999993</v>
      </c>
      <c r="X94" s="130">
        <f t="shared" si="34"/>
        <v>123.06000000000006</v>
      </c>
      <c r="Y94" s="130">
        <f t="shared" si="35"/>
        <v>2461.2000000000012</v>
      </c>
      <c r="Z94" s="130">
        <f t="shared" si="36"/>
        <v>123.06000000000006</v>
      </c>
      <c r="AA94" s="129">
        <f>IFERROR(ABS(VLOOKUP(A94,ZSSD!$D$2:$G$99933,4,0)),AI94)</f>
        <v>6.5</v>
      </c>
      <c r="AB94" s="130">
        <f>IFERROR(IF(VLOOKUP(A94,ZSSD!$D:$H,5,0)="L29",AA94*G94,AA94*L94/100),AA94*L94/100)</f>
        <v>17.314699999999995</v>
      </c>
      <c r="AC94" s="130">
        <v>2</v>
      </c>
      <c r="AD94" s="132">
        <f t="shared" si="37"/>
        <v>4.008621254237287</v>
      </c>
      <c r="AE94" s="142">
        <f t="shared" si="39"/>
        <v>17.314699999999995</v>
      </c>
      <c r="AF94" s="142">
        <f t="shared" si="40"/>
        <v>4.008621254237287</v>
      </c>
      <c r="AG94" s="133" t="e">
        <f>VLOOKUP(A94,ZSSD!D:D,1,0)</f>
        <v>#N/A</v>
      </c>
      <c r="AH94" s="133" t="str">
        <f>VLOOKUP(B94,[2]GRADE!$A:$P,16,0)</f>
        <v>SILVER</v>
      </c>
      <c r="AI94" s="133">
        <f t="shared" si="41"/>
        <v>6.5</v>
      </c>
    </row>
    <row r="95" spans="1:35" x14ac:dyDescent="0.25">
      <c r="A95" s="129">
        <v>2924230</v>
      </c>
      <c r="B95" s="129">
        <f t="shared" si="43"/>
        <v>2924</v>
      </c>
      <c r="C95" s="129">
        <f t="shared" si="42"/>
        <v>230</v>
      </c>
      <c r="D95" s="129" t="str">
        <f>VLOOKUP(C95,Sheet1!$A$2:$K$369991,11,0)</f>
        <v>CAR</v>
      </c>
      <c r="E95" s="129" t="s">
        <v>402</v>
      </c>
      <c r="F95" s="129">
        <f>VLOOKUP(C95,'PACK MASTER'!$A$2:$I$512998,9,0)*1000</f>
        <v>18</v>
      </c>
      <c r="G95" s="129">
        <f>VLOOKUP(C95,'PACK MASTER'!$A$2:$G$512998,7,0)</f>
        <v>0.9</v>
      </c>
      <c r="H95" s="129">
        <f t="shared" si="23"/>
        <v>20</v>
      </c>
      <c r="I95" s="129">
        <f>VLOOKUP($A95,ZMRP!$C$2:$F$99995,4,0)</f>
        <v>344</v>
      </c>
      <c r="J95" s="130">
        <f t="shared" si="24"/>
        <v>382.22222222222223</v>
      </c>
      <c r="K95" s="130">
        <f>VLOOKUP($A95,ZLAM!$C$2:$F$99999,4,0)</f>
        <v>69.7</v>
      </c>
      <c r="L95" s="130">
        <f t="shared" si="25"/>
        <v>239.768</v>
      </c>
      <c r="M95" s="130">
        <f t="shared" si="26"/>
        <v>266.4088888888889</v>
      </c>
      <c r="N95" s="130">
        <f t="shared" si="27"/>
        <v>203.19322033898305</v>
      </c>
      <c r="O95" s="130">
        <f t="shared" si="28"/>
        <v>225.77024482109226</v>
      </c>
      <c r="P95" s="130">
        <f>IFERROR(ABS(VLOOKUP($A95,ZTRV!$D$2:$G$99407,4,0)),0)</f>
        <v>8</v>
      </c>
      <c r="Q95" s="130">
        <f>IFERROR(ABS(VLOOKUP($A95,ZTR1!$D$2:$G$99999,4,0)),0)</f>
        <v>0</v>
      </c>
      <c r="R95" s="130">
        <f>IFERROR(ABS(VLOOKUP($A95,ZTR2!$D$2:$G$99939,4,0)),0)</f>
        <v>0</v>
      </c>
      <c r="S95" s="130">
        <f t="shared" si="29"/>
        <v>7.2</v>
      </c>
      <c r="T95" s="130">
        <f t="shared" si="30"/>
        <v>195.99322033898306</v>
      </c>
      <c r="U95" s="130">
        <f t="shared" si="31"/>
        <v>231.27199999999999</v>
      </c>
      <c r="V95" s="130">
        <f t="shared" si="32"/>
        <v>256.9688888888889</v>
      </c>
      <c r="W95" s="131">
        <f t="shared" si="33"/>
        <v>4625.4400000000005</v>
      </c>
      <c r="X95" s="130">
        <f t="shared" si="34"/>
        <v>112.72800000000001</v>
      </c>
      <c r="Y95" s="130">
        <f t="shared" si="35"/>
        <v>2254.5600000000004</v>
      </c>
      <c r="Z95" s="130">
        <f t="shared" si="36"/>
        <v>125.25333333333333</v>
      </c>
      <c r="AA95" s="129">
        <f>IFERROR(ABS(VLOOKUP(A95,ZSSD!$D$2:$G$99933,4,0)),AI95)</f>
        <v>6.5</v>
      </c>
      <c r="AB95" s="130">
        <f>IFERROR(IF(VLOOKUP(A95,ZSSD!$D:$H,5,0)="L29",AA95*G95,AA95*L95/100),AA95*L95/100)</f>
        <v>15.58492</v>
      </c>
      <c r="AC95" s="130">
        <v>2</v>
      </c>
      <c r="AD95" s="132">
        <f t="shared" si="37"/>
        <v>3.608166006779661</v>
      </c>
      <c r="AE95" s="142">
        <f t="shared" si="39"/>
        <v>17.316577777777777</v>
      </c>
      <c r="AF95" s="142">
        <f t="shared" si="40"/>
        <v>4.0090733408662897</v>
      </c>
      <c r="AG95" s="133" t="e">
        <f>VLOOKUP(A95,ZSSD!D:D,1,0)</f>
        <v>#N/A</v>
      </c>
      <c r="AH95" s="133" t="str">
        <f>VLOOKUP(B95,[2]GRADE!$A:$P,16,0)</f>
        <v>SILVER</v>
      </c>
      <c r="AI95" s="133">
        <f t="shared" si="41"/>
        <v>6.5</v>
      </c>
    </row>
    <row r="96" spans="1:35" x14ac:dyDescent="0.25">
      <c r="A96" s="129">
        <v>2924257</v>
      </c>
      <c r="B96" s="129">
        <f t="shared" si="43"/>
        <v>2924</v>
      </c>
      <c r="C96" s="129">
        <f t="shared" si="42"/>
        <v>257</v>
      </c>
      <c r="D96" s="129" t="str">
        <f>VLOOKUP(C96,Sheet1!$A$2:$K$369991,11,0)</f>
        <v>CAR</v>
      </c>
      <c r="E96" s="129" t="s">
        <v>403</v>
      </c>
      <c r="F96" s="129">
        <f>VLOOKUP(C96,'PACK MASTER'!$A$2:$I$512998,9,0)*1000</f>
        <v>9</v>
      </c>
      <c r="G96" s="129">
        <f>VLOOKUP(C96,'PACK MASTER'!$A$2:$G$512998,7,0)</f>
        <v>0.9</v>
      </c>
      <c r="H96" s="129">
        <f t="shared" si="23"/>
        <v>10</v>
      </c>
      <c r="I96" s="129">
        <f>VLOOKUP($A96,ZMRP!$C$2:$F$99995,4,0)</f>
        <v>330</v>
      </c>
      <c r="J96" s="130">
        <f t="shared" si="24"/>
        <v>366.66666666666669</v>
      </c>
      <c r="K96" s="130">
        <f>VLOOKUP($A96,ZLAM!$C$2:$F$99999,4,0)</f>
        <v>78.73</v>
      </c>
      <c r="L96" s="130">
        <f t="shared" si="25"/>
        <v>259.80900000000003</v>
      </c>
      <c r="M96" s="130">
        <f t="shared" si="26"/>
        <v>288.67666666666668</v>
      </c>
      <c r="N96" s="130">
        <f t="shared" si="27"/>
        <v>220.17711864406783</v>
      </c>
      <c r="O96" s="130">
        <f t="shared" si="28"/>
        <v>244.64124293785315</v>
      </c>
      <c r="P96" s="130">
        <f>IFERROR(ABS(VLOOKUP($A96,ZTRV!$D$2:$G$99407,4,0)),0)</f>
        <v>0</v>
      </c>
      <c r="Q96" s="130">
        <f>IFERROR(ABS(VLOOKUP($A96,ZTR1!$D$2:$G$99999,4,0)),0)</f>
        <v>0</v>
      </c>
      <c r="R96" s="130">
        <f>IFERROR(ABS(VLOOKUP($A96,ZTR2!$D$2:$G$99939,4,0)),0)</f>
        <v>0</v>
      </c>
      <c r="S96" s="130">
        <f t="shared" si="29"/>
        <v>0</v>
      </c>
      <c r="T96" s="130">
        <f t="shared" si="30"/>
        <v>220.17711864406783</v>
      </c>
      <c r="U96" s="130">
        <f t="shared" si="31"/>
        <v>259.80900000000003</v>
      </c>
      <c r="V96" s="130">
        <f t="shared" si="32"/>
        <v>288.67666666666668</v>
      </c>
      <c r="W96" s="131">
        <f t="shared" si="33"/>
        <v>2598.09</v>
      </c>
      <c r="X96" s="130">
        <f t="shared" si="34"/>
        <v>70.190999999999974</v>
      </c>
      <c r="Y96" s="130">
        <f t="shared" si="35"/>
        <v>701.90999999999974</v>
      </c>
      <c r="Z96" s="130">
        <f t="shared" si="36"/>
        <v>77.990000000000009</v>
      </c>
      <c r="AA96" s="129">
        <f>IFERROR(ABS(VLOOKUP(A96,ZSSD!$D$2:$G$99933,4,0)),AI96)</f>
        <v>6.5</v>
      </c>
      <c r="AB96" s="130">
        <f>IFERROR(IF(VLOOKUP(A96,ZSSD!$D:$H,5,0)="L29",AA96*G96,AA96*L96/100),AA96*L96/100)</f>
        <v>16.887585000000001</v>
      </c>
      <c r="AC96" s="130">
        <v>2</v>
      </c>
      <c r="AD96" s="132">
        <f t="shared" si="37"/>
        <v>4.0657906728813566</v>
      </c>
      <c r="AE96" s="142">
        <f t="shared" si="39"/>
        <v>18.763983333333336</v>
      </c>
      <c r="AF96" s="142">
        <f t="shared" si="40"/>
        <v>4.5175451920903962</v>
      </c>
      <c r="AG96" s="133" t="e">
        <f>VLOOKUP(A96,ZSSD!D:D,1,0)</f>
        <v>#N/A</v>
      </c>
      <c r="AH96" s="133" t="str">
        <f>VLOOKUP(B96,[2]GRADE!$A:$P,16,0)</f>
        <v>SILVER</v>
      </c>
      <c r="AI96" s="133">
        <f t="shared" si="41"/>
        <v>6.5</v>
      </c>
    </row>
    <row r="97" spans="1:35" x14ac:dyDescent="0.25">
      <c r="A97" s="129">
        <v>2924258</v>
      </c>
      <c r="B97" s="129">
        <f t="shared" si="43"/>
        <v>2924</v>
      </c>
      <c r="C97" s="129">
        <f t="shared" si="42"/>
        <v>258</v>
      </c>
      <c r="D97" s="129" t="str">
        <f>VLOOKUP(C97,Sheet1!$A$2:$K$369991,11,0)</f>
        <v>CAR</v>
      </c>
      <c r="E97" s="129" t="s">
        <v>404</v>
      </c>
      <c r="F97" s="129">
        <f>VLOOKUP(C97,'PACK MASTER'!$A$2:$I$512998,9,0)*1000</f>
        <v>10</v>
      </c>
      <c r="G97" s="129">
        <f>VLOOKUP(C97,'PACK MASTER'!$A$2:$G$512998,7,0)</f>
        <v>1</v>
      </c>
      <c r="H97" s="129">
        <f t="shared" si="23"/>
        <v>10</v>
      </c>
      <c r="I97" s="129">
        <f>VLOOKUP($A97,ZMRP!$C$2:$F$99995,4,0)</f>
        <v>380</v>
      </c>
      <c r="J97" s="130">
        <f t="shared" si="24"/>
        <v>380</v>
      </c>
      <c r="K97" s="130">
        <f>VLOOKUP($A97,ZLAM!$C$2:$F$99999,4,0)</f>
        <v>75.900000000000006</v>
      </c>
      <c r="L97" s="130">
        <f t="shared" si="25"/>
        <v>288.42</v>
      </c>
      <c r="M97" s="130">
        <f t="shared" si="26"/>
        <v>288.42</v>
      </c>
      <c r="N97" s="130">
        <f t="shared" si="27"/>
        <v>244.42372881355934</v>
      </c>
      <c r="O97" s="130">
        <f t="shared" si="28"/>
        <v>244.42372881355934</v>
      </c>
      <c r="P97" s="130">
        <f>IFERROR(ABS(VLOOKUP($A97,ZTRV!$D$2:$G$99407,4,0)),0)</f>
        <v>0</v>
      </c>
      <c r="Q97" s="130">
        <f>IFERROR(ABS(VLOOKUP($A97,ZTR1!$D$2:$G$99999,4,0)),0)</f>
        <v>0</v>
      </c>
      <c r="R97" s="130">
        <f>IFERROR(ABS(VLOOKUP($A97,ZTR2!$D$2:$G$99939,4,0)),0)</f>
        <v>0</v>
      </c>
      <c r="S97" s="130">
        <f t="shared" si="29"/>
        <v>0</v>
      </c>
      <c r="T97" s="130">
        <f t="shared" si="30"/>
        <v>244.42372881355934</v>
      </c>
      <c r="U97" s="130">
        <f t="shared" si="31"/>
        <v>288.42</v>
      </c>
      <c r="V97" s="130">
        <f t="shared" si="32"/>
        <v>288.42</v>
      </c>
      <c r="W97" s="131">
        <f t="shared" si="33"/>
        <v>2884.2000000000003</v>
      </c>
      <c r="X97" s="130">
        <f t="shared" si="34"/>
        <v>91.579999999999984</v>
      </c>
      <c r="Y97" s="130">
        <f t="shared" si="35"/>
        <v>915.79999999999984</v>
      </c>
      <c r="Z97" s="130">
        <f t="shared" si="36"/>
        <v>91.579999999999984</v>
      </c>
      <c r="AA97" s="129">
        <f>IFERROR(ABS(VLOOKUP(A97,ZSSD!$D$2:$G$99933,4,0)),AI97)</f>
        <v>6.5</v>
      </c>
      <c r="AB97" s="130">
        <f>IFERROR(IF(VLOOKUP(A97,ZSSD!$D:$H,5,0)="L29",AA97*G97,AA97*L97/100),AA97*L97/100)</f>
        <v>18.747299999999999</v>
      </c>
      <c r="AC97" s="130">
        <v>2</v>
      </c>
      <c r="AD97" s="132">
        <f t="shared" si="37"/>
        <v>4.5135285762711872</v>
      </c>
      <c r="AE97" s="142">
        <f t="shared" si="39"/>
        <v>18.747299999999999</v>
      </c>
      <c r="AF97" s="142">
        <f t="shared" si="40"/>
        <v>4.5135285762711872</v>
      </c>
      <c r="AG97" s="133" t="e">
        <f>VLOOKUP(A97,ZSSD!D:D,1,0)</f>
        <v>#N/A</v>
      </c>
      <c r="AH97" s="133" t="str">
        <f>VLOOKUP(B97,[2]GRADE!$A:$P,16,0)</f>
        <v>SILVER</v>
      </c>
      <c r="AI97" s="133">
        <f t="shared" si="41"/>
        <v>6.5</v>
      </c>
    </row>
    <row r="98" spans="1:35" x14ac:dyDescent="0.25">
      <c r="A98" s="129">
        <v>2927152</v>
      </c>
      <c r="B98" s="129">
        <f t="shared" si="43"/>
        <v>2927</v>
      </c>
      <c r="C98" s="129">
        <f t="shared" si="42"/>
        <v>152</v>
      </c>
      <c r="D98" s="129" t="str">
        <f>VLOOKUP(C98,Sheet1!$A$2:$K$369991,11,0)</f>
        <v>CAR</v>
      </c>
      <c r="E98" s="129" t="s">
        <v>422</v>
      </c>
      <c r="F98" s="129">
        <f>VLOOKUP(C98,'PACK MASTER'!$A$2:$I$512998,9,0)*1000</f>
        <v>18</v>
      </c>
      <c r="G98" s="129">
        <f>VLOOKUP(C98,'PACK MASTER'!$A$2:$G$512998,7,0)</f>
        <v>0.9</v>
      </c>
      <c r="H98" s="129">
        <f t="shared" si="23"/>
        <v>20</v>
      </c>
      <c r="I98" s="129">
        <f>VLOOKUP($A98,ZMRP!$C$2:$F$99995,4,0)</f>
        <v>342</v>
      </c>
      <c r="J98" s="130">
        <f t="shared" si="24"/>
        <v>380</v>
      </c>
      <c r="K98" s="130">
        <f>VLOOKUP($A98,ZLAM!$C$2:$F$99999,4,0)</f>
        <v>79.23</v>
      </c>
      <c r="L98" s="130">
        <f t="shared" si="25"/>
        <v>270.96659999999997</v>
      </c>
      <c r="M98" s="130">
        <f t="shared" si="26"/>
        <v>301.07399999999996</v>
      </c>
      <c r="N98" s="130">
        <f t="shared" si="27"/>
        <v>229.63271186440676</v>
      </c>
      <c r="O98" s="130">
        <f t="shared" si="28"/>
        <v>255.14745762711863</v>
      </c>
      <c r="P98" s="130">
        <f>IFERROR(ABS(VLOOKUP($A98,ZTRV!$D$2:$G$99407,4,0)),0)</f>
        <v>28</v>
      </c>
      <c r="Q98" s="130">
        <f>IFERROR(ABS(VLOOKUP($A98,ZTR1!$D$2:$G$99999,4,0)),0)</f>
        <v>0</v>
      </c>
      <c r="R98" s="130">
        <f>IFERROR(ABS(VLOOKUP($A98,ZTR2!$D$2:$G$99939,4,0)),0)</f>
        <v>0</v>
      </c>
      <c r="S98" s="130">
        <f t="shared" si="29"/>
        <v>25.2</v>
      </c>
      <c r="T98" s="130">
        <f t="shared" si="30"/>
        <v>204.43271186440677</v>
      </c>
      <c r="U98" s="130">
        <f t="shared" si="31"/>
        <v>241.23059999999998</v>
      </c>
      <c r="V98" s="130">
        <f t="shared" si="32"/>
        <v>268.03399999999999</v>
      </c>
      <c r="W98" s="131">
        <f t="shared" si="33"/>
        <v>4824.6120000000001</v>
      </c>
      <c r="X98" s="130">
        <f t="shared" si="34"/>
        <v>100.76940000000002</v>
      </c>
      <c r="Y98" s="130">
        <f t="shared" si="35"/>
        <v>2015.3880000000004</v>
      </c>
      <c r="Z98" s="130">
        <f t="shared" si="36"/>
        <v>111.96600000000001</v>
      </c>
      <c r="AA98" s="129">
        <f>IFERROR(ABS(VLOOKUP(A98,ZSSD!$D$2:$G$99933,4,0)),AI98)</f>
        <v>5.5</v>
      </c>
      <c r="AB98" s="130">
        <f>IFERROR(IF(VLOOKUP(A98,ZSSD!$D:$H,5,0)="L29",AA98*G98,AA98*L98/100),AA98*L98/100)</f>
        <v>14.903162999999999</v>
      </c>
      <c r="AC98" s="130">
        <v>2</v>
      </c>
      <c r="AD98" s="132">
        <f t="shared" si="37"/>
        <v>3.7905909772881352</v>
      </c>
      <c r="AE98" s="142">
        <f t="shared" si="39"/>
        <v>16.559069999999998</v>
      </c>
      <c r="AF98" s="142">
        <f t="shared" si="40"/>
        <v>4.2117677525423725</v>
      </c>
      <c r="AG98" s="133">
        <f>VLOOKUP(A98,ZSSD!D:D,1,0)</f>
        <v>2927152</v>
      </c>
      <c r="AH98" s="133" t="str">
        <f>VLOOKUP(B98,[2]GRADE!$A:$P,16,0)</f>
        <v>SILVER</v>
      </c>
      <c r="AI98" s="133">
        <f t="shared" si="41"/>
        <v>6.5</v>
      </c>
    </row>
    <row r="99" spans="1:35" x14ac:dyDescent="0.25">
      <c r="A99" s="129">
        <v>2927156</v>
      </c>
      <c r="B99" s="129">
        <f t="shared" si="43"/>
        <v>2927</v>
      </c>
      <c r="C99" s="129">
        <f t="shared" si="42"/>
        <v>156</v>
      </c>
      <c r="D99" s="129" t="str">
        <f>VLOOKUP(C99,Sheet1!$A$2:$K$369991,11,0)</f>
        <v>CAR</v>
      </c>
      <c r="E99" s="129" t="s">
        <v>424</v>
      </c>
      <c r="F99" s="129">
        <f>VLOOKUP(C99,'PACK MASTER'!$A$2:$I$512998,9,0)*1000</f>
        <v>16</v>
      </c>
      <c r="G99" s="129">
        <f>VLOOKUP(C99,'PACK MASTER'!$A$2:$G$512998,7,0)</f>
        <v>0.8</v>
      </c>
      <c r="H99" s="129">
        <f t="shared" si="23"/>
        <v>20</v>
      </c>
      <c r="I99" s="129">
        <f>VLOOKUP($A99,ZMRP!$C$2:$F$99995,4,0)</f>
        <v>304</v>
      </c>
      <c r="J99" s="130">
        <f t="shared" si="24"/>
        <v>380</v>
      </c>
      <c r="K99" s="130">
        <f>VLOOKUP($A99,ZLAM!$C$2:$F$99999,4,0)</f>
        <v>79.23</v>
      </c>
      <c r="L99" s="130">
        <f t="shared" si="25"/>
        <v>240.85920000000002</v>
      </c>
      <c r="M99" s="130">
        <f t="shared" si="26"/>
        <v>301.07400000000001</v>
      </c>
      <c r="N99" s="130">
        <f t="shared" si="27"/>
        <v>204.11796610169495</v>
      </c>
      <c r="O99" s="130">
        <f t="shared" si="28"/>
        <v>255.14745762711868</v>
      </c>
      <c r="P99" s="130">
        <f>IFERROR(ABS(VLOOKUP($A99,ZTRV!$D$2:$G$99407,4,0)),0)</f>
        <v>0</v>
      </c>
      <c r="Q99" s="130">
        <f>IFERROR(ABS(VLOOKUP($A99,ZTR1!$D$2:$G$99999,4,0)),0)</f>
        <v>0</v>
      </c>
      <c r="R99" s="130">
        <f>IFERROR(ABS(VLOOKUP($A99,ZTR2!$D$2:$G$99939,4,0)),0)</f>
        <v>0</v>
      </c>
      <c r="S99" s="130">
        <f t="shared" si="29"/>
        <v>0</v>
      </c>
      <c r="T99" s="130">
        <f t="shared" si="30"/>
        <v>204.11796610169495</v>
      </c>
      <c r="U99" s="130">
        <f t="shared" si="31"/>
        <v>240.85920000000002</v>
      </c>
      <c r="V99" s="130">
        <f t="shared" si="32"/>
        <v>301.07400000000001</v>
      </c>
      <c r="W99" s="131">
        <f t="shared" si="33"/>
        <v>4817.1840000000002</v>
      </c>
      <c r="X99" s="130">
        <f t="shared" si="34"/>
        <v>63.140799999999984</v>
      </c>
      <c r="Y99" s="130">
        <f t="shared" si="35"/>
        <v>1262.8159999999998</v>
      </c>
      <c r="Z99" s="130">
        <f t="shared" si="36"/>
        <v>78.925999999999988</v>
      </c>
      <c r="AA99" s="129">
        <f>IFERROR(ABS(VLOOKUP(A99,ZSSD!$D$2:$G$99933,4,0)),AI99)</f>
        <v>5.5</v>
      </c>
      <c r="AB99" s="130">
        <f>IFERROR(IF(VLOOKUP(A99,ZSSD!$D:$H,5,0)="L29",AA99*G99,AA99*L99/100),AA99*L99/100)</f>
        <v>13.247256</v>
      </c>
      <c r="AC99" s="130">
        <v>2</v>
      </c>
      <c r="AD99" s="132">
        <f t="shared" si="37"/>
        <v>3.8174142020338993</v>
      </c>
      <c r="AE99" s="142">
        <f t="shared" si="39"/>
        <v>16.559069999999998</v>
      </c>
      <c r="AF99" s="142">
        <f t="shared" si="40"/>
        <v>4.7717677525423738</v>
      </c>
      <c r="AG99" s="133">
        <f>VLOOKUP(A99,ZSSD!D:D,1,0)</f>
        <v>2927156</v>
      </c>
      <c r="AH99" s="133" t="str">
        <f>VLOOKUP(B99,[2]GRADE!$A:$P,16,0)</f>
        <v>SILVER</v>
      </c>
      <c r="AI99" s="133">
        <f t="shared" si="41"/>
        <v>6.5</v>
      </c>
    </row>
    <row r="100" spans="1:35" x14ac:dyDescent="0.25">
      <c r="A100" s="129">
        <v>2927184</v>
      </c>
      <c r="B100" s="129">
        <f t="shared" si="43"/>
        <v>2927</v>
      </c>
      <c r="C100" s="129">
        <f t="shared" si="42"/>
        <v>184</v>
      </c>
      <c r="D100" s="129" t="str">
        <f>VLOOKUP(C100,Sheet1!$A$2:$K$369991,11,0)</f>
        <v>CAR</v>
      </c>
      <c r="E100" s="129" t="s">
        <v>426</v>
      </c>
      <c r="F100" s="129">
        <f>VLOOKUP(C100,'PACK MASTER'!$A$2:$I$512998,9,0)*1000</f>
        <v>20.000000000000014</v>
      </c>
      <c r="G100" s="129">
        <f>VLOOKUP(C100,'PACK MASTER'!$A$2:$G$512998,7,0)</f>
        <v>1</v>
      </c>
      <c r="H100" s="129">
        <f t="shared" si="23"/>
        <v>20.000000000000014</v>
      </c>
      <c r="I100" s="129">
        <f>VLOOKUP($A100,ZMRP!$C$2:$F$99995,4,0)</f>
        <v>380</v>
      </c>
      <c r="J100" s="130">
        <f t="shared" si="24"/>
        <v>380</v>
      </c>
      <c r="K100" s="130">
        <f>VLOOKUP($A100,ZLAM!$C$2:$F$99999,4,0)</f>
        <v>79.23</v>
      </c>
      <c r="L100" s="130">
        <f t="shared" si="25"/>
        <v>301.07400000000001</v>
      </c>
      <c r="M100" s="130">
        <f t="shared" si="26"/>
        <v>301.07400000000001</v>
      </c>
      <c r="N100" s="130">
        <f t="shared" si="27"/>
        <v>255.14745762711865</v>
      </c>
      <c r="O100" s="130">
        <f t="shared" si="28"/>
        <v>255.14745762711865</v>
      </c>
      <c r="P100" s="130">
        <f>IFERROR(ABS(VLOOKUP($A100,ZTRV!$D$2:$G$99407,4,0)),0)</f>
        <v>28</v>
      </c>
      <c r="Q100" s="130">
        <f>IFERROR(ABS(VLOOKUP($A100,ZTR1!$D$2:$G$99999,4,0)),0)</f>
        <v>0</v>
      </c>
      <c r="R100" s="130">
        <f>IFERROR(ABS(VLOOKUP($A100,ZTR2!$D$2:$G$99939,4,0)),0)</f>
        <v>0</v>
      </c>
      <c r="S100" s="130">
        <f t="shared" si="29"/>
        <v>28</v>
      </c>
      <c r="T100" s="130">
        <f t="shared" si="30"/>
        <v>227.14745762711865</v>
      </c>
      <c r="U100" s="130">
        <f t="shared" si="31"/>
        <v>268.03399999999999</v>
      </c>
      <c r="V100" s="130">
        <f t="shared" si="32"/>
        <v>268.03399999999999</v>
      </c>
      <c r="W100" s="131">
        <f t="shared" si="33"/>
        <v>5360.6800000000039</v>
      </c>
      <c r="X100" s="130">
        <f t="shared" si="34"/>
        <v>111.96600000000001</v>
      </c>
      <c r="Y100" s="130">
        <f t="shared" si="35"/>
        <v>2239.3200000000015</v>
      </c>
      <c r="Z100" s="130">
        <f t="shared" si="36"/>
        <v>111.96600000000001</v>
      </c>
      <c r="AA100" s="129">
        <f>IFERROR(ABS(VLOOKUP(A100,ZSSD!$D$2:$G$99933,4,0)),AI100)</f>
        <v>5.5</v>
      </c>
      <c r="AB100" s="130">
        <f>IFERROR(IF(VLOOKUP(A100,ZSSD!$D:$H,5,0)="L29",AA100*G100,AA100*L100/100),AA100*L100/100)</f>
        <v>16.559070000000002</v>
      </c>
      <c r="AC100" s="130">
        <v>2</v>
      </c>
      <c r="AD100" s="132">
        <f t="shared" si="37"/>
        <v>4.2117677525423733</v>
      </c>
      <c r="AE100" s="142">
        <f t="shared" si="39"/>
        <v>16.559070000000002</v>
      </c>
      <c r="AF100" s="142">
        <f t="shared" si="40"/>
        <v>4.2117677525423733</v>
      </c>
      <c r="AG100" s="133">
        <f>VLOOKUP(A100,ZSSD!D:D,1,0)</f>
        <v>2927184</v>
      </c>
      <c r="AH100" s="133" t="str">
        <f>VLOOKUP(B100,[2]GRADE!$A:$P,16,0)</f>
        <v>SILVER</v>
      </c>
      <c r="AI100" s="133">
        <f t="shared" si="41"/>
        <v>6.5</v>
      </c>
    </row>
    <row r="101" spans="1:35" x14ac:dyDescent="0.25">
      <c r="A101" s="129">
        <v>2931184</v>
      </c>
      <c r="B101" s="129">
        <f t="shared" si="43"/>
        <v>2931</v>
      </c>
      <c r="C101" s="129">
        <f t="shared" si="42"/>
        <v>184</v>
      </c>
      <c r="D101" s="129" t="str">
        <f>VLOOKUP(C101,Sheet1!$A$2:$K$369991,11,0)</f>
        <v>CAR</v>
      </c>
      <c r="E101" s="129" t="s">
        <v>431</v>
      </c>
      <c r="F101" s="129">
        <f>VLOOKUP(C101,'PACK MASTER'!$A$2:$I$512998,9,0)*1000</f>
        <v>20.000000000000014</v>
      </c>
      <c r="G101" s="129">
        <f>VLOOKUP(C101,'PACK MASTER'!$A$2:$G$512998,7,0)</f>
        <v>1</v>
      </c>
      <c r="H101" s="129">
        <f t="shared" si="23"/>
        <v>20.000000000000014</v>
      </c>
      <c r="I101" s="129">
        <f>VLOOKUP($A101,ZMRP!$C$2:$F$99995,4,0)</f>
        <v>435</v>
      </c>
      <c r="J101" s="130">
        <f t="shared" si="24"/>
        <v>435</v>
      </c>
      <c r="K101" s="130">
        <f>VLOOKUP($A101,ZLAM!$C$2:$F$99999,4,0)</f>
        <v>63.23</v>
      </c>
      <c r="L101" s="130">
        <f t="shared" si="25"/>
        <v>275.0505</v>
      </c>
      <c r="M101" s="130">
        <f t="shared" si="26"/>
        <v>275.0505</v>
      </c>
      <c r="N101" s="130">
        <f t="shared" si="27"/>
        <v>233.09364406779662</v>
      </c>
      <c r="O101" s="130">
        <f t="shared" si="28"/>
        <v>233.09364406779662</v>
      </c>
      <c r="P101" s="130">
        <f>IFERROR(ABS(VLOOKUP($A101,ZTRV!$D$2:$G$99407,4,0)),0)</f>
        <v>18</v>
      </c>
      <c r="Q101" s="130">
        <f>IFERROR(ABS(VLOOKUP($A101,ZTR1!$D$2:$G$99999,4,0)),0)</f>
        <v>0</v>
      </c>
      <c r="R101" s="130">
        <f>IFERROR(ABS(VLOOKUP($A101,ZTR2!$D$2:$G$99939,4,0)),0)</f>
        <v>0</v>
      </c>
      <c r="S101" s="130">
        <f t="shared" si="29"/>
        <v>18</v>
      </c>
      <c r="T101" s="130">
        <f t="shared" si="30"/>
        <v>215.09364406779662</v>
      </c>
      <c r="U101" s="130">
        <f t="shared" si="31"/>
        <v>253.81049999999999</v>
      </c>
      <c r="V101" s="130">
        <f t="shared" si="32"/>
        <v>253.81049999999999</v>
      </c>
      <c r="W101" s="131">
        <f t="shared" si="33"/>
        <v>5076.2100000000037</v>
      </c>
      <c r="X101" s="130">
        <f t="shared" si="34"/>
        <v>181.18950000000001</v>
      </c>
      <c r="Y101" s="130">
        <f t="shared" si="35"/>
        <v>3623.7900000000027</v>
      </c>
      <c r="Z101" s="130">
        <f t="shared" si="36"/>
        <v>181.18950000000001</v>
      </c>
      <c r="AA101" s="129">
        <f>IFERROR(ABS(VLOOKUP(A101,ZSSD!$D$2:$G$99933,4,0)),AI101)</f>
        <v>6.5</v>
      </c>
      <c r="AB101" s="130">
        <f>IFERROR(IF(VLOOKUP(A101,ZSSD!$D:$H,5,0)="L29",AA101*G101,AA101*L101/100),AA101*L101/100)</f>
        <v>17.878282500000001</v>
      </c>
      <c r="AC101" s="130">
        <v>2</v>
      </c>
      <c r="AD101" s="132">
        <f t="shared" si="37"/>
        <v>3.944307231355932</v>
      </c>
      <c r="AE101" s="142">
        <f t="shared" si="39"/>
        <v>17.878282500000001</v>
      </c>
      <c r="AF101" s="142">
        <f t="shared" si="40"/>
        <v>3.944307231355932</v>
      </c>
      <c r="AG101" s="133" t="e">
        <f>VLOOKUP(A101,ZSSD!D:D,1,0)</f>
        <v>#N/A</v>
      </c>
      <c r="AH101" s="133" t="str">
        <f>VLOOKUP(B101,[2]GRADE!$A:$P,16,0)</f>
        <v>SILVER</v>
      </c>
      <c r="AI101" s="133">
        <f t="shared" si="41"/>
        <v>6.5</v>
      </c>
    </row>
    <row r="102" spans="1:35" x14ac:dyDescent="0.25">
      <c r="A102" s="129">
        <v>2931225</v>
      </c>
      <c r="B102" s="129">
        <f t="shared" si="43"/>
        <v>2931</v>
      </c>
      <c r="C102" s="129">
        <f t="shared" si="42"/>
        <v>225</v>
      </c>
      <c r="D102" s="129" t="str">
        <f>VLOOKUP(C102,Sheet1!$A$2:$K$369991,11,0)</f>
        <v>CAR</v>
      </c>
      <c r="E102" s="129" t="s">
        <v>432</v>
      </c>
      <c r="F102" s="129">
        <f>VLOOKUP(C102,'PACK MASTER'!$A$2:$I$512998,9,0)*1000</f>
        <v>24</v>
      </c>
      <c r="G102" s="129">
        <f>VLOOKUP(C102,'PACK MASTER'!$A$2:$G$512998,7,0)</f>
        <v>1.2</v>
      </c>
      <c r="H102" s="129">
        <f t="shared" si="23"/>
        <v>20</v>
      </c>
      <c r="I102" s="129">
        <f>VLOOKUP($A102,ZMRP!$C$2:$F$99995,4,0)</f>
        <v>518</v>
      </c>
      <c r="J102" s="130">
        <f t="shared" si="24"/>
        <v>431.66666666666669</v>
      </c>
      <c r="K102" s="130">
        <f>VLOOKUP($A102,ZLAM!$C$2:$F$99999,4,0)</f>
        <v>63.56</v>
      </c>
      <c r="L102" s="130">
        <f t="shared" si="25"/>
        <v>329.24080000000004</v>
      </c>
      <c r="M102" s="130">
        <f t="shared" si="26"/>
        <v>274.36733333333336</v>
      </c>
      <c r="N102" s="130">
        <f t="shared" si="27"/>
        <v>279.0176271186441</v>
      </c>
      <c r="O102" s="130">
        <f t="shared" si="28"/>
        <v>232.51468926553676</v>
      </c>
      <c r="P102" s="130">
        <f>IFERROR(ABS(VLOOKUP($A102,ZTRV!$D$2:$G$99407,4,0)),0)</f>
        <v>13</v>
      </c>
      <c r="Q102" s="130">
        <f>IFERROR(ABS(VLOOKUP($A102,ZTR1!$D$2:$G$99999,4,0)),0)</f>
        <v>0</v>
      </c>
      <c r="R102" s="130">
        <f>IFERROR(ABS(VLOOKUP($A102,ZTR2!$D$2:$G$99939,4,0)),0)</f>
        <v>0</v>
      </c>
      <c r="S102" s="130">
        <f t="shared" si="29"/>
        <v>15.6</v>
      </c>
      <c r="T102" s="130">
        <f t="shared" si="30"/>
        <v>263.41762711864408</v>
      </c>
      <c r="U102" s="130">
        <f t="shared" si="31"/>
        <v>310.83280000000002</v>
      </c>
      <c r="V102" s="130">
        <f t="shared" si="32"/>
        <v>259.02733333333339</v>
      </c>
      <c r="W102" s="131">
        <f t="shared" si="33"/>
        <v>6216.6560000000009</v>
      </c>
      <c r="X102" s="130">
        <f t="shared" si="34"/>
        <v>207.16719999999998</v>
      </c>
      <c r="Y102" s="130">
        <f t="shared" si="35"/>
        <v>4143.3439999999991</v>
      </c>
      <c r="Z102" s="130">
        <f t="shared" si="36"/>
        <v>172.6393333333333</v>
      </c>
      <c r="AA102" s="129">
        <f>IFERROR(ABS(VLOOKUP(A102,ZSSD!$D$2:$G$99933,4,0)),AI102)</f>
        <v>6.5</v>
      </c>
      <c r="AB102" s="130">
        <f>IFERROR(IF(VLOOKUP(A102,ZSSD!$D:$H,5,0)="L29",AA102*G102,AA102*L102/100),AA102*L102/100)</f>
        <v>21.400652000000001</v>
      </c>
      <c r="AC102" s="130">
        <v>2</v>
      </c>
      <c r="AD102" s="132">
        <f t="shared" si="37"/>
        <v>4.8403395023728812</v>
      </c>
      <c r="AE102" s="142">
        <f t="shared" si="39"/>
        <v>17.833876666666669</v>
      </c>
      <c r="AF102" s="142">
        <f t="shared" si="40"/>
        <v>4.033616251977401</v>
      </c>
      <c r="AG102" s="133" t="e">
        <f>VLOOKUP(A102,ZSSD!D:D,1,0)</f>
        <v>#N/A</v>
      </c>
      <c r="AH102" s="133" t="str">
        <f>VLOOKUP(B102,[2]GRADE!$A:$P,16,0)</f>
        <v>SILVER</v>
      </c>
      <c r="AI102" s="133">
        <f t="shared" si="41"/>
        <v>6.5</v>
      </c>
    </row>
    <row r="103" spans="1:35" x14ac:dyDescent="0.25">
      <c r="A103" s="129">
        <v>2931229</v>
      </c>
      <c r="B103" s="129">
        <f t="shared" si="43"/>
        <v>2931</v>
      </c>
      <c r="C103" s="129">
        <f t="shared" si="42"/>
        <v>229</v>
      </c>
      <c r="D103" s="129" t="str">
        <f>VLOOKUP(C103,Sheet1!$A$2:$K$369991,11,0)</f>
        <v>CAR</v>
      </c>
      <c r="E103" s="129" t="s">
        <v>433</v>
      </c>
      <c r="F103" s="129">
        <f>VLOOKUP(C103,'PACK MASTER'!$A$2:$I$512998,9,0)*1000</f>
        <v>20</v>
      </c>
      <c r="G103" s="129">
        <f>VLOOKUP(C103,'PACK MASTER'!$A$2:$G$512998,7,0)</f>
        <v>1</v>
      </c>
      <c r="H103" s="129">
        <f t="shared" si="23"/>
        <v>20</v>
      </c>
      <c r="I103" s="129">
        <f>VLOOKUP($A103,ZMRP!$C$2:$F$99995,4,0)</f>
        <v>435</v>
      </c>
      <c r="J103" s="130">
        <f t="shared" si="24"/>
        <v>435</v>
      </c>
      <c r="K103" s="130">
        <f>VLOOKUP($A103,ZLAM!$C$2:$F$99999,4,0)</f>
        <v>63.23</v>
      </c>
      <c r="L103" s="130">
        <f t="shared" si="25"/>
        <v>275.0505</v>
      </c>
      <c r="M103" s="130">
        <f t="shared" si="26"/>
        <v>275.0505</v>
      </c>
      <c r="N103" s="130">
        <f t="shared" si="27"/>
        <v>233.09364406779662</v>
      </c>
      <c r="O103" s="130">
        <f t="shared" si="28"/>
        <v>233.09364406779662</v>
      </c>
      <c r="P103" s="130">
        <f>IFERROR(ABS(VLOOKUP($A103,ZTRV!$D$2:$G$99407,4,0)),0)</f>
        <v>13</v>
      </c>
      <c r="Q103" s="130">
        <f>IFERROR(ABS(VLOOKUP($A103,ZTR1!$D$2:$G$99999,4,0)),0)</f>
        <v>0</v>
      </c>
      <c r="R103" s="130">
        <f>IFERROR(ABS(VLOOKUP($A103,ZTR2!$D$2:$G$99939,4,0)),0)</f>
        <v>0</v>
      </c>
      <c r="S103" s="130">
        <f t="shared" si="29"/>
        <v>13</v>
      </c>
      <c r="T103" s="130">
        <f t="shared" si="30"/>
        <v>220.09364406779662</v>
      </c>
      <c r="U103" s="130">
        <f t="shared" si="31"/>
        <v>259.71049999999997</v>
      </c>
      <c r="V103" s="130">
        <f t="shared" si="32"/>
        <v>259.71049999999997</v>
      </c>
      <c r="W103" s="131">
        <f t="shared" si="33"/>
        <v>5194.2099999999991</v>
      </c>
      <c r="X103" s="130">
        <f t="shared" si="34"/>
        <v>175.28950000000003</v>
      </c>
      <c r="Y103" s="130">
        <f t="shared" si="35"/>
        <v>3505.7900000000009</v>
      </c>
      <c r="Z103" s="130">
        <f t="shared" si="36"/>
        <v>175.28950000000003</v>
      </c>
      <c r="AA103" s="129">
        <f>IFERROR(ABS(VLOOKUP(A103,ZSSD!$D$2:$G$99933,4,0)),AI103)</f>
        <v>6.5</v>
      </c>
      <c r="AB103" s="130">
        <f>IFERROR(IF(VLOOKUP(A103,ZSSD!$D:$H,5,0)="L29",AA103*G103,AA103*L103/100),AA103*L103/100)</f>
        <v>17.878282500000001</v>
      </c>
      <c r="AC103" s="130">
        <v>2</v>
      </c>
      <c r="AD103" s="132">
        <f t="shared" si="37"/>
        <v>4.0443072313559325</v>
      </c>
      <c r="AE103" s="142">
        <f t="shared" si="39"/>
        <v>17.878282500000001</v>
      </c>
      <c r="AF103" s="142">
        <f t="shared" si="40"/>
        <v>4.0443072313559325</v>
      </c>
      <c r="AG103" s="133" t="e">
        <f>VLOOKUP(A103,ZSSD!D:D,1,0)</f>
        <v>#N/A</v>
      </c>
      <c r="AH103" s="133" t="str">
        <f>VLOOKUP(B103,[2]GRADE!$A:$P,16,0)</f>
        <v>SILVER</v>
      </c>
      <c r="AI103" s="133">
        <f t="shared" si="41"/>
        <v>6.5</v>
      </c>
    </row>
    <row r="104" spans="1:35" x14ac:dyDescent="0.25">
      <c r="A104" s="129">
        <v>2932230</v>
      </c>
      <c r="B104" s="129">
        <f t="shared" si="43"/>
        <v>2932</v>
      </c>
      <c r="C104" s="129">
        <f t="shared" si="42"/>
        <v>230</v>
      </c>
      <c r="D104" s="129" t="str">
        <f>VLOOKUP(C104,Sheet1!$A$2:$K$369991,11,0)</f>
        <v>CAR</v>
      </c>
      <c r="E104" s="129" t="s">
        <v>437</v>
      </c>
      <c r="F104" s="129">
        <f>VLOOKUP(C104,'PACK MASTER'!$A$2:$I$512998,9,0)*1000</f>
        <v>18</v>
      </c>
      <c r="G104" s="129">
        <f>VLOOKUP(C104,'PACK MASTER'!$A$2:$G$512998,7,0)</f>
        <v>0.9</v>
      </c>
      <c r="H104" s="129">
        <f t="shared" si="23"/>
        <v>20</v>
      </c>
      <c r="I104" s="129">
        <f>VLOOKUP($A104,ZMRP!$C$2:$F$99995,4,0)</f>
        <v>281</v>
      </c>
      <c r="J104" s="130">
        <f t="shared" si="24"/>
        <v>312.22222222222223</v>
      </c>
      <c r="K104" s="130">
        <f>VLOOKUP($A104,ZLAM!$C$2:$F$99999,4,0)</f>
        <v>79.180000000000007</v>
      </c>
      <c r="L104" s="130">
        <f t="shared" si="25"/>
        <v>222.49580000000003</v>
      </c>
      <c r="M104" s="130">
        <f t="shared" si="26"/>
        <v>247.21755555555558</v>
      </c>
      <c r="N104" s="130">
        <f t="shared" si="27"/>
        <v>188.55576271186445</v>
      </c>
      <c r="O104" s="130">
        <f t="shared" si="28"/>
        <v>209.50640301318271</v>
      </c>
      <c r="P104" s="130">
        <f>IFERROR(ABS(VLOOKUP($A104,ZTRV!$D$2:$G$99407,4,0)),0)</f>
        <v>0</v>
      </c>
      <c r="Q104" s="130">
        <f>IFERROR(ABS(VLOOKUP($A104,ZTR1!$D$2:$G$99999,4,0)),0)</f>
        <v>0</v>
      </c>
      <c r="R104" s="130">
        <f>IFERROR(ABS(VLOOKUP($A104,ZTR2!$D$2:$G$99939,4,0)),0)</f>
        <v>0</v>
      </c>
      <c r="S104" s="130">
        <f t="shared" si="29"/>
        <v>0</v>
      </c>
      <c r="T104" s="130">
        <f t="shared" si="30"/>
        <v>188.55576271186445</v>
      </c>
      <c r="U104" s="130">
        <f t="shared" si="31"/>
        <v>222.49580000000003</v>
      </c>
      <c r="V104" s="130">
        <f t="shared" si="32"/>
        <v>247.21755555555558</v>
      </c>
      <c r="W104" s="131">
        <f t="shared" si="33"/>
        <v>4449.9160000000002</v>
      </c>
      <c r="X104" s="130">
        <f t="shared" si="34"/>
        <v>58.504199999999969</v>
      </c>
      <c r="Y104" s="130">
        <f t="shared" si="35"/>
        <v>1170.0839999999994</v>
      </c>
      <c r="Z104" s="130">
        <f t="shared" si="36"/>
        <v>65.004666666666651</v>
      </c>
      <c r="AA104" s="129">
        <f>IFERROR(ABS(VLOOKUP(A104,ZSSD!$D$2:$G$99933,4,0)),AI104)</f>
        <v>6.5</v>
      </c>
      <c r="AB104" s="130">
        <f>IFERROR(IF(VLOOKUP(A104,ZSSD!$D:$H,5,0)="L29",AA104*G104,AA104*L104/100),AA104*L104/100)</f>
        <v>14.462227000000002</v>
      </c>
      <c r="AC104" s="130">
        <v>2</v>
      </c>
      <c r="AD104" s="132">
        <f t="shared" si="37"/>
        <v>3.4818707142372887</v>
      </c>
      <c r="AE104" s="142">
        <f t="shared" si="39"/>
        <v>16.069141111111112</v>
      </c>
      <c r="AF104" s="142">
        <f t="shared" si="40"/>
        <v>3.8687452380414316</v>
      </c>
      <c r="AG104" s="133" t="e">
        <f>VLOOKUP(A104,ZSSD!D:D,1,0)</f>
        <v>#N/A</v>
      </c>
      <c r="AH104" s="133" t="str">
        <f>VLOOKUP(B104,[2]GRADE!$A:$P,16,0)</f>
        <v>SILVER</v>
      </c>
      <c r="AI104" s="133">
        <f t="shared" si="41"/>
        <v>6.5</v>
      </c>
    </row>
    <row r="105" spans="1:35" x14ac:dyDescent="0.25">
      <c r="A105" s="129">
        <v>2933156</v>
      </c>
      <c r="B105" s="129">
        <f t="shared" si="43"/>
        <v>2933</v>
      </c>
      <c r="C105" s="129">
        <f t="shared" si="42"/>
        <v>156</v>
      </c>
      <c r="D105" s="129" t="str">
        <f>VLOOKUP(C105,Sheet1!$A$2:$K$369991,11,0)</f>
        <v>CAR</v>
      </c>
      <c r="E105" s="129" t="s">
        <v>440</v>
      </c>
      <c r="F105" s="129">
        <f>VLOOKUP(C105,'PACK MASTER'!$A$2:$I$512998,9,0)*1000</f>
        <v>16</v>
      </c>
      <c r="G105" s="129">
        <f>VLOOKUP(C105,'PACK MASTER'!$A$2:$G$512998,7,0)</f>
        <v>0.8</v>
      </c>
      <c r="H105" s="129">
        <f t="shared" si="23"/>
        <v>20</v>
      </c>
      <c r="I105" s="129">
        <f>VLOOKUP($A105,ZMRP!$C$2:$F$99995,4,0)</f>
        <v>324</v>
      </c>
      <c r="J105" s="130">
        <f t="shared" si="24"/>
        <v>405</v>
      </c>
      <c r="K105" s="130">
        <f>VLOOKUP($A105,ZLAM!$C$2:$F$99999,4,0)</f>
        <v>74.66</v>
      </c>
      <c r="L105" s="130">
        <f t="shared" si="25"/>
        <v>241.89840000000001</v>
      </c>
      <c r="M105" s="130">
        <f t="shared" si="26"/>
        <v>302.37299999999999</v>
      </c>
      <c r="N105" s="130">
        <f t="shared" si="27"/>
        <v>204.99864406779662</v>
      </c>
      <c r="O105" s="130">
        <f t="shared" si="28"/>
        <v>256.24830508474577</v>
      </c>
      <c r="P105" s="130">
        <f>IFERROR(ABS(VLOOKUP($A105,ZTRV!$D$2:$G$99407,4,0)),0)</f>
        <v>38</v>
      </c>
      <c r="Q105" s="130">
        <f>IFERROR(ABS(VLOOKUP($A105,ZTR1!$D$2:$G$99999,4,0)),0)</f>
        <v>0</v>
      </c>
      <c r="R105" s="130">
        <f>IFERROR(ABS(VLOOKUP($A105,ZTR2!$D$2:$G$99939,4,0)),0)</f>
        <v>0</v>
      </c>
      <c r="S105" s="130">
        <f t="shared" si="29"/>
        <v>30.400000000000002</v>
      </c>
      <c r="T105" s="130">
        <f t="shared" si="30"/>
        <v>174.59864406779661</v>
      </c>
      <c r="U105" s="130">
        <f t="shared" si="31"/>
        <v>206.0264</v>
      </c>
      <c r="V105" s="130">
        <f t="shared" si="32"/>
        <v>257.53299999999996</v>
      </c>
      <c r="W105" s="131">
        <f t="shared" si="33"/>
        <v>4120.5279999999993</v>
      </c>
      <c r="X105" s="130">
        <f t="shared" si="34"/>
        <v>117.9736</v>
      </c>
      <c r="Y105" s="130">
        <f t="shared" si="35"/>
        <v>2359.4720000000002</v>
      </c>
      <c r="Z105" s="130">
        <f t="shared" si="36"/>
        <v>147.46700000000004</v>
      </c>
      <c r="AA105" s="129">
        <f>IFERROR(ABS(VLOOKUP(A105,ZSSD!$D$2:$G$99933,4,0)),AI105)</f>
        <v>5.5</v>
      </c>
      <c r="AB105" s="130">
        <f>IFERROR(IF(VLOOKUP(A105,ZSSD!$D:$H,5,0)="L29",AA105*G105,AA105*L105/100),AA105*L105/100)</f>
        <v>13.304411999999999</v>
      </c>
      <c r="AC105" s="130">
        <v>2</v>
      </c>
      <c r="AD105" s="132">
        <f t="shared" si="37"/>
        <v>3.2258846413559321</v>
      </c>
      <c r="AE105" s="142">
        <f t="shared" si="39"/>
        <v>16.630514999999999</v>
      </c>
      <c r="AF105" s="142">
        <f t="shared" si="40"/>
        <v>4.0323558016949148</v>
      </c>
      <c r="AG105" s="133">
        <f>VLOOKUP(A105,ZSSD!D:D,1,0)</f>
        <v>2933156</v>
      </c>
      <c r="AH105" s="133" t="str">
        <f>VLOOKUP(B105,[2]GRADE!$A:$P,16,0)</f>
        <v>SILVER</v>
      </c>
      <c r="AI105" s="133">
        <f t="shared" si="41"/>
        <v>6.5</v>
      </c>
    </row>
    <row r="106" spans="1:35" x14ac:dyDescent="0.25">
      <c r="A106" s="129">
        <v>2936152</v>
      </c>
      <c r="B106" s="129">
        <f t="shared" si="43"/>
        <v>2936</v>
      </c>
      <c r="C106" s="129">
        <f t="shared" si="42"/>
        <v>152</v>
      </c>
      <c r="D106" s="129" t="str">
        <f>VLOOKUP(C106,Sheet1!$A$2:$K$369991,11,0)</f>
        <v>CAR</v>
      </c>
      <c r="E106" s="129" t="s">
        <v>447</v>
      </c>
      <c r="F106" s="129">
        <f>VLOOKUP(C106,'PACK MASTER'!$A$2:$I$512998,9,0)*1000</f>
        <v>18</v>
      </c>
      <c r="G106" s="129">
        <f>VLOOKUP(C106,'PACK MASTER'!$A$2:$G$512998,7,0)</f>
        <v>0.9</v>
      </c>
      <c r="H106" s="129">
        <f t="shared" si="23"/>
        <v>20</v>
      </c>
      <c r="I106" s="129">
        <f>VLOOKUP($A106,ZMRP!$C$2:$F$99995,4,0)</f>
        <v>354</v>
      </c>
      <c r="J106" s="130">
        <f t="shared" si="24"/>
        <v>393.33333333333331</v>
      </c>
      <c r="K106" s="130">
        <f>VLOOKUP($A106,ZLAM!$C$2:$F$99999,4,0)</f>
        <v>68.61</v>
      </c>
      <c r="L106" s="130">
        <f t="shared" si="25"/>
        <v>242.87939999999998</v>
      </c>
      <c r="M106" s="130">
        <f t="shared" si="26"/>
        <v>269.86599999999999</v>
      </c>
      <c r="N106" s="130">
        <f t="shared" si="27"/>
        <v>205.82999999999998</v>
      </c>
      <c r="O106" s="130">
        <f t="shared" si="28"/>
        <v>228.7</v>
      </c>
      <c r="P106" s="130">
        <f>IFERROR(ABS(VLOOKUP($A106,ZTRV!$D$2:$G$99407,4,0)),0)</f>
        <v>23</v>
      </c>
      <c r="Q106" s="130">
        <f>IFERROR(ABS(VLOOKUP($A106,ZTR1!$D$2:$G$99999,4,0)),0)</f>
        <v>0</v>
      </c>
      <c r="R106" s="130">
        <f>IFERROR(ABS(VLOOKUP($A106,ZTR2!$D$2:$G$99939,4,0)),0)</f>
        <v>0</v>
      </c>
      <c r="S106" s="130">
        <f t="shared" si="29"/>
        <v>20.7</v>
      </c>
      <c r="T106" s="130">
        <f t="shared" si="30"/>
        <v>185.13</v>
      </c>
      <c r="U106" s="130">
        <f t="shared" si="31"/>
        <v>218.45339999999999</v>
      </c>
      <c r="V106" s="130">
        <f t="shared" si="32"/>
        <v>242.72599999999997</v>
      </c>
      <c r="W106" s="131">
        <f t="shared" si="33"/>
        <v>4369.0679999999993</v>
      </c>
      <c r="X106" s="130">
        <f t="shared" si="34"/>
        <v>135.54660000000001</v>
      </c>
      <c r="Y106" s="130">
        <f t="shared" si="35"/>
        <v>2710.9320000000002</v>
      </c>
      <c r="Z106" s="130">
        <f t="shared" si="36"/>
        <v>150.60733333333334</v>
      </c>
      <c r="AA106" s="129">
        <f>IFERROR(ABS(VLOOKUP(A106,ZSSD!$D$2:$G$99933,4,0)),AI106)</f>
        <v>6.5</v>
      </c>
      <c r="AB106" s="130">
        <f>IFERROR(IF(VLOOKUP(A106,ZSSD!$D:$H,5,0)="L29",AA106*G106,AA106*L106/100),AA106*L106/100)</f>
        <v>15.787160999999999</v>
      </c>
      <c r="AC106" s="130">
        <v>2</v>
      </c>
      <c r="AD106" s="132">
        <f t="shared" si="37"/>
        <v>3.38685678</v>
      </c>
      <c r="AE106" s="142">
        <f t="shared" si="39"/>
        <v>17.54129</v>
      </c>
      <c r="AF106" s="142">
        <f t="shared" si="40"/>
        <v>3.7631741999999999</v>
      </c>
      <c r="AG106" s="133" t="e">
        <f>VLOOKUP(A106,ZSSD!D:D,1,0)</f>
        <v>#N/A</v>
      </c>
      <c r="AH106" s="133" t="str">
        <f>VLOOKUP(B106,[2]GRADE!$A:$P,16,0)</f>
        <v>SILVER</v>
      </c>
      <c r="AI106" s="133">
        <f t="shared" si="41"/>
        <v>6.5</v>
      </c>
    </row>
    <row r="107" spans="1:35" x14ac:dyDescent="0.25">
      <c r="A107" s="129">
        <v>2936184</v>
      </c>
      <c r="B107" s="129">
        <f t="shared" si="43"/>
        <v>2936</v>
      </c>
      <c r="C107" s="129">
        <f t="shared" si="42"/>
        <v>184</v>
      </c>
      <c r="D107" s="129" t="str">
        <f>VLOOKUP(C107,Sheet1!$A$2:$K$369991,11,0)</f>
        <v>CAR</v>
      </c>
      <c r="E107" s="129" t="s">
        <v>449</v>
      </c>
      <c r="F107" s="129">
        <f>VLOOKUP(C107,'PACK MASTER'!$A$2:$I$512998,9,0)*1000</f>
        <v>20.000000000000014</v>
      </c>
      <c r="G107" s="129">
        <f>VLOOKUP(C107,'PACK MASTER'!$A$2:$G$512998,7,0)</f>
        <v>1</v>
      </c>
      <c r="H107" s="129">
        <f t="shared" si="23"/>
        <v>20.000000000000014</v>
      </c>
      <c r="I107" s="129">
        <f>VLOOKUP($A107,ZMRP!$C$2:$F$99995,4,0)</f>
        <v>392</v>
      </c>
      <c r="J107" s="130">
        <f t="shared" si="24"/>
        <v>392</v>
      </c>
      <c r="K107" s="130">
        <f>VLOOKUP($A107,ZLAM!$C$2:$F$99999,4,0)</f>
        <v>68.7</v>
      </c>
      <c r="L107" s="130">
        <f t="shared" si="25"/>
        <v>269.30400000000003</v>
      </c>
      <c r="M107" s="130">
        <f t="shared" si="26"/>
        <v>269.30400000000003</v>
      </c>
      <c r="N107" s="130">
        <f t="shared" si="27"/>
        <v>228.22372881355935</v>
      </c>
      <c r="O107" s="130">
        <f t="shared" si="28"/>
        <v>228.22372881355935</v>
      </c>
      <c r="P107" s="130">
        <f>IFERROR(ABS(VLOOKUP($A107,ZTRV!$D$2:$G$99407,4,0)),0)</f>
        <v>23</v>
      </c>
      <c r="Q107" s="130">
        <f>IFERROR(ABS(VLOOKUP($A107,ZTR1!$D$2:$G$99999,4,0)),0)</f>
        <v>0</v>
      </c>
      <c r="R107" s="130">
        <f>IFERROR(ABS(VLOOKUP($A107,ZTR2!$D$2:$G$99939,4,0)),0)</f>
        <v>0</v>
      </c>
      <c r="S107" s="130">
        <f t="shared" si="29"/>
        <v>23</v>
      </c>
      <c r="T107" s="130">
        <f t="shared" si="30"/>
        <v>205.22372881355935</v>
      </c>
      <c r="U107" s="130">
        <f t="shared" si="31"/>
        <v>242.16400000000002</v>
      </c>
      <c r="V107" s="130">
        <f t="shared" si="32"/>
        <v>242.16400000000002</v>
      </c>
      <c r="W107" s="131">
        <f t="shared" si="33"/>
        <v>4843.2800000000034</v>
      </c>
      <c r="X107" s="130">
        <f t="shared" si="34"/>
        <v>149.83599999999998</v>
      </c>
      <c r="Y107" s="130">
        <f t="shared" si="35"/>
        <v>2996.7200000000016</v>
      </c>
      <c r="Z107" s="130">
        <f t="shared" si="36"/>
        <v>149.83599999999998</v>
      </c>
      <c r="AA107" s="129">
        <f>IFERROR(ABS(VLOOKUP(A107,ZSSD!$D$2:$G$99933,4,0)),AI107)</f>
        <v>6.5</v>
      </c>
      <c r="AB107" s="130">
        <f>IFERROR(IF(VLOOKUP(A107,ZSSD!$D:$H,5,0)="L29",AA107*G107,AA107*L107/100),AA107*L107/100)</f>
        <v>17.504760000000001</v>
      </c>
      <c r="AC107" s="130">
        <v>2</v>
      </c>
      <c r="AD107" s="132">
        <f t="shared" si="37"/>
        <v>3.7543793762711868</v>
      </c>
      <c r="AE107" s="142">
        <f t="shared" si="39"/>
        <v>17.504760000000001</v>
      </c>
      <c r="AF107" s="142">
        <f t="shared" si="40"/>
        <v>3.7543793762711868</v>
      </c>
      <c r="AG107" s="133" t="e">
        <f>VLOOKUP(A107,ZSSD!D:D,1,0)</f>
        <v>#N/A</v>
      </c>
      <c r="AH107" s="133" t="str">
        <f>VLOOKUP(B107,[2]GRADE!$A:$P,16,0)</f>
        <v>SILVER</v>
      </c>
      <c r="AI107" s="133">
        <f t="shared" si="41"/>
        <v>6.5</v>
      </c>
    </row>
    <row r="108" spans="1:35" x14ac:dyDescent="0.25">
      <c r="A108" s="129">
        <v>2936229</v>
      </c>
      <c r="B108" s="129">
        <f t="shared" si="43"/>
        <v>2936</v>
      </c>
      <c r="C108" s="129">
        <f t="shared" si="42"/>
        <v>229</v>
      </c>
      <c r="D108" s="129" t="str">
        <f>VLOOKUP(C108,Sheet1!$A$2:$K$369991,11,0)</f>
        <v>CAR</v>
      </c>
      <c r="E108" s="129" t="s">
        <v>450</v>
      </c>
      <c r="F108" s="129">
        <f>VLOOKUP(C108,'PACK MASTER'!$A$2:$I$512998,9,0)*1000</f>
        <v>20</v>
      </c>
      <c r="G108" s="129">
        <f>VLOOKUP(C108,'PACK MASTER'!$A$2:$G$512998,7,0)</f>
        <v>1</v>
      </c>
      <c r="H108" s="129">
        <f t="shared" si="23"/>
        <v>20</v>
      </c>
      <c r="I108" s="129">
        <f>VLOOKUP($A108,ZMRP!$C$2:$F$99995,4,0)</f>
        <v>392</v>
      </c>
      <c r="J108" s="130">
        <f t="shared" si="24"/>
        <v>392</v>
      </c>
      <c r="K108" s="130">
        <f>VLOOKUP($A108,ZLAM!$C$2:$F$99999,4,0)</f>
        <v>68.7</v>
      </c>
      <c r="L108" s="130">
        <f t="shared" si="25"/>
        <v>269.30400000000003</v>
      </c>
      <c r="M108" s="130">
        <f t="shared" si="26"/>
        <v>269.30400000000003</v>
      </c>
      <c r="N108" s="130">
        <f t="shared" si="27"/>
        <v>228.22372881355935</v>
      </c>
      <c r="O108" s="130">
        <f t="shared" si="28"/>
        <v>228.22372881355935</v>
      </c>
      <c r="P108" s="130">
        <f>IFERROR(ABS(VLOOKUP($A108,ZTRV!$D$2:$G$99407,4,0)),0)</f>
        <v>23</v>
      </c>
      <c r="Q108" s="130">
        <f>IFERROR(ABS(VLOOKUP($A108,ZTR1!$D$2:$G$99999,4,0)),0)</f>
        <v>0</v>
      </c>
      <c r="R108" s="130">
        <f>IFERROR(ABS(VLOOKUP($A108,ZTR2!$D$2:$G$99939,4,0)),0)</f>
        <v>0</v>
      </c>
      <c r="S108" s="130">
        <f t="shared" si="29"/>
        <v>23</v>
      </c>
      <c r="T108" s="130">
        <f t="shared" si="30"/>
        <v>205.22372881355935</v>
      </c>
      <c r="U108" s="130">
        <f t="shared" si="31"/>
        <v>242.16400000000002</v>
      </c>
      <c r="V108" s="130">
        <f t="shared" si="32"/>
        <v>242.16400000000002</v>
      </c>
      <c r="W108" s="131">
        <f t="shared" si="33"/>
        <v>4843.2800000000007</v>
      </c>
      <c r="X108" s="130">
        <f t="shared" si="34"/>
        <v>149.83599999999998</v>
      </c>
      <c r="Y108" s="130">
        <f t="shared" si="35"/>
        <v>2996.72</v>
      </c>
      <c r="Z108" s="130">
        <f t="shared" si="36"/>
        <v>149.83599999999998</v>
      </c>
      <c r="AA108" s="129">
        <f>IFERROR(ABS(VLOOKUP(A108,ZSSD!$D$2:$G$99933,4,0)),AI108)</f>
        <v>6.5</v>
      </c>
      <c r="AB108" s="130">
        <f>IFERROR(IF(VLOOKUP(A108,ZSSD!$D:$H,5,0)="L29",AA108*G108,AA108*L108/100),AA108*L108/100)</f>
        <v>17.504760000000001</v>
      </c>
      <c r="AC108" s="130">
        <v>2</v>
      </c>
      <c r="AD108" s="132">
        <f t="shared" si="37"/>
        <v>3.7543793762711868</v>
      </c>
      <c r="AE108" s="142">
        <f t="shared" si="39"/>
        <v>17.504760000000001</v>
      </c>
      <c r="AF108" s="142">
        <f t="shared" si="40"/>
        <v>3.7543793762711868</v>
      </c>
      <c r="AG108" s="133" t="e">
        <f>VLOOKUP(A108,ZSSD!D:D,1,0)</f>
        <v>#N/A</v>
      </c>
      <c r="AH108" s="133" t="str">
        <f>VLOOKUP(B108,[2]GRADE!$A:$P,16,0)</f>
        <v>SILVER</v>
      </c>
      <c r="AI108" s="133">
        <f t="shared" si="41"/>
        <v>6.5</v>
      </c>
    </row>
    <row r="109" spans="1:35" x14ac:dyDescent="0.25">
      <c r="A109" s="129">
        <v>2936230</v>
      </c>
      <c r="B109" s="129">
        <f t="shared" si="43"/>
        <v>2936</v>
      </c>
      <c r="C109" s="129">
        <f t="shared" si="42"/>
        <v>230</v>
      </c>
      <c r="D109" s="129" t="str">
        <f>VLOOKUP(C109,Sheet1!$A$2:$K$369991,11,0)</f>
        <v>CAR</v>
      </c>
      <c r="E109" s="129" t="s">
        <v>451</v>
      </c>
      <c r="F109" s="129">
        <f>VLOOKUP(C109,'PACK MASTER'!$A$2:$I$512998,9,0)*1000</f>
        <v>18</v>
      </c>
      <c r="G109" s="129">
        <f>VLOOKUP(C109,'PACK MASTER'!$A$2:$G$512998,7,0)</f>
        <v>0.9</v>
      </c>
      <c r="H109" s="129">
        <f t="shared" si="23"/>
        <v>20</v>
      </c>
      <c r="I109" s="129">
        <f>VLOOKUP($A109,ZMRP!$C$2:$F$99995,4,0)</f>
        <v>354</v>
      </c>
      <c r="J109" s="130">
        <f t="shared" si="24"/>
        <v>393.33333333333331</v>
      </c>
      <c r="K109" s="130">
        <f>VLOOKUP($A109,ZLAM!$C$2:$F$99999,4,0)</f>
        <v>68.61</v>
      </c>
      <c r="L109" s="130">
        <f t="shared" si="25"/>
        <v>242.87939999999998</v>
      </c>
      <c r="M109" s="130">
        <f t="shared" si="26"/>
        <v>269.86599999999999</v>
      </c>
      <c r="N109" s="130">
        <f t="shared" si="27"/>
        <v>205.82999999999998</v>
      </c>
      <c r="O109" s="130">
        <f t="shared" si="28"/>
        <v>228.7</v>
      </c>
      <c r="P109" s="130">
        <f>IFERROR(ABS(VLOOKUP($A109,ZTRV!$D$2:$G$99407,4,0)),0)</f>
        <v>23</v>
      </c>
      <c r="Q109" s="130">
        <f>IFERROR(ABS(VLOOKUP($A109,ZTR1!$D$2:$G$99999,4,0)),0)</f>
        <v>0</v>
      </c>
      <c r="R109" s="130">
        <f>IFERROR(ABS(VLOOKUP($A109,ZTR2!$D$2:$G$99939,4,0)),0)</f>
        <v>0</v>
      </c>
      <c r="S109" s="130">
        <f t="shared" si="29"/>
        <v>20.7</v>
      </c>
      <c r="T109" s="130">
        <f t="shared" si="30"/>
        <v>185.13</v>
      </c>
      <c r="U109" s="130">
        <f t="shared" si="31"/>
        <v>218.45339999999999</v>
      </c>
      <c r="V109" s="130">
        <f t="shared" si="32"/>
        <v>242.72599999999997</v>
      </c>
      <c r="W109" s="131">
        <f t="shared" si="33"/>
        <v>4369.0679999999993</v>
      </c>
      <c r="X109" s="130">
        <f t="shared" si="34"/>
        <v>135.54660000000001</v>
      </c>
      <c r="Y109" s="130">
        <f t="shared" si="35"/>
        <v>2710.9320000000002</v>
      </c>
      <c r="Z109" s="130">
        <f t="shared" si="36"/>
        <v>150.60733333333334</v>
      </c>
      <c r="AA109" s="129">
        <f>IFERROR(ABS(VLOOKUP(A109,ZSSD!$D$2:$G$99933,4,0)),AI109)</f>
        <v>6.5</v>
      </c>
      <c r="AB109" s="130">
        <f>IFERROR(IF(VLOOKUP(A109,ZSSD!$D:$H,5,0)="L29",AA109*G109,AA109*L109/100),AA109*L109/100)</f>
        <v>15.787160999999999</v>
      </c>
      <c r="AC109" s="130">
        <v>2</v>
      </c>
      <c r="AD109" s="132">
        <f t="shared" si="37"/>
        <v>3.38685678</v>
      </c>
      <c r="AE109" s="142">
        <f t="shared" si="39"/>
        <v>17.54129</v>
      </c>
      <c r="AF109" s="142">
        <f t="shared" si="40"/>
        <v>3.7631741999999999</v>
      </c>
      <c r="AG109" s="133" t="e">
        <f>VLOOKUP(A109,ZSSD!D:D,1,0)</f>
        <v>#N/A</v>
      </c>
      <c r="AH109" s="133" t="str">
        <f>VLOOKUP(B109,[2]GRADE!$A:$P,16,0)</f>
        <v>SILVER</v>
      </c>
      <c r="AI109" s="133">
        <f t="shared" si="41"/>
        <v>6.5</v>
      </c>
    </row>
    <row r="110" spans="1:35" x14ac:dyDescent="0.25">
      <c r="A110" s="129">
        <v>2944160</v>
      </c>
      <c r="B110" s="129">
        <f t="shared" ref="B110:B138" si="44">VALUE(LEFT(A110,4))</f>
        <v>2944</v>
      </c>
      <c r="C110" s="129">
        <f t="shared" ref="C110:C136" si="45">VALUE(RIGHT(A110,3))</f>
        <v>160</v>
      </c>
      <c r="D110" s="129" t="str">
        <f>VLOOKUP(C110,Sheet1!$A$2:$K$369991,11,0)</f>
        <v>CAN</v>
      </c>
      <c r="E110" s="129" t="s">
        <v>3066</v>
      </c>
      <c r="F110" s="129">
        <f>VLOOKUP(C110,'PACK MASTER'!$A$2:$I$512998,9,0)*1000</f>
        <v>0.9</v>
      </c>
      <c r="G110" s="129">
        <f>VLOOKUP(C110,'PACK MASTER'!$A$2:$G$512998,7,0)</f>
        <v>0.9</v>
      </c>
      <c r="H110" s="129">
        <f t="shared" ref="H110:H163" si="46">F110/G110</f>
        <v>1</v>
      </c>
      <c r="I110" s="129">
        <f>VLOOKUP($A110,ZMRP!$C$2:$F$99995,4,0)</f>
        <v>349</v>
      </c>
      <c r="J110" s="130">
        <f t="shared" ref="J110:J163" si="47">I110/G110</f>
        <v>387.77777777777777</v>
      </c>
      <c r="K110" s="130">
        <f>VLOOKUP($A110,ZLAM!$C$2:$F$99999,4,0)</f>
        <v>75.97</v>
      </c>
      <c r="L110" s="130">
        <f t="shared" ref="L110:L163" si="48">I110*K110/100</f>
        <v>265.13529999999997</v>
      </c>
      <c r="M110" s="130">
        <f t="shared" ref="M110:M163" si="49">L110/G110</f>
        <v>294.59477777777772</v>
      </c>
      <c r="N110" s="130">
        <f t="shared" ref="N110:N163" si="50">L110/1.18</f>
        <v>224.69093220338982</v>
      </c>
      <c r="O110" s="130">
        <f t="shared" ref="O110:O163" si="51">N110/G110</f>
        <v>249.6565913370998</v>
      </c>
      <c r="P110" s="130">
        <f>IFERROR(ABS(VLOOKUP($A110,ZTRV!$D$2:$G$99407,4,0)),0)</f>
        <v>13</v>
      </c>
      <c r="Q110" s="130">
        <f>IFERROR(ABS(VLOOKUP($A110,ZTR1!$D$2:$G$99999,4,0)),0)</f>
        <v>0</v>
      </c>
      <c r="R110" s="130">
        <f>IFERROR(ABS(VLOOKUP($A110,ZTR2!$D$2:$G$99939,4,0)),0)</f>
        <v>0</v>
      </c>
      <c r="S110" s="130">
        <f t="shared" ref="S110:S163" si="52">SUM(P110:R110)*G110</f>
        <v>11.700000000000001</v>
      </c>
      <c r="T110" s="130">
        <f t="shared" ref="T110:T163" si="53">N110-S110</f>
        <v>212.99093220338983</v>
      </c>
      <c r="U110" s="130">
        <f t="shared" ref="U110:U163" si="54">T110*1.18</f>
        <v>251.32929999999999</v>
      </c>
      <c r="V110" s="130">
        <f t="shared" ref="V110:V163" si="55">U110/G110</f>
        <v>279.25477777777775</v>
      </c>
      <c r="W110" s="131">
        <f t="shared" ref="W110:W163" si="56">V110*F110</f>
        <v>251.32929999999999</v>
      </c>
      <c r="X110" s="130">
        <f t="shared" ref="X110:X163" si="57">I110-U110</f>
        <v>97.670700000000011</v>
      </c>
      <c r="Y110" s="130">
        <f t="shared" ref="Y110:Y163" si="58">X110*H110</f>
        <v>97.670700000000011</v>
      </c>
      <c r="Z110" s="130">
        <f t="shared" ref="Z110:Z163" si="59">J110-V110</f>
        <v>108.52300000000002</v>
      </c>
      <c r="AA110" s="129">
        <f>IFERROR(ABS(VLOOKUP(A110,ZSSD!$D$2:$G$99933,4,0)),AI110)</f>
        <v>6.5</v>
      </c>
      <c r="AB110" s="130">
        <f>IFERROR(IF(VLOOKUP(A110,ZSSD!$D:$H,5,0)="L29",AA110*G110,AA110*L110/100),AA110*L110/100)</f>
        <v>17.233794499999998</v>
      </c>
      <c r="AC110" s="130">
        <v>2</v>
      </c>
      <c r="AD110" s="132">
        <f t="shared" ref="AD110:AD163" si="60">2*(T110-AB110)/100</f>
        <v>3.915142754067797</v>
      </c>
      <c r="AE110" s="142">
        <f t="shared" si="39"/>
        <v>19.148660555555555</v>
      </c>
      <c r="AF110" s="142">
        <f t="shared" si="40"/>
        <v>4.3501586156308854</v>
      </c>
      <c r="AG110" s="133" t="e">
        <f>VLOOKUP(A110,ZSSD!D:D,1,0)</f>
        <v>#N/A</v>
      </c>
      <c r="AH110" s="133" t="str">
        <f>VLOOKUP(B110,[2]GRADE!$A:$P,16,0)</f>
        <v>SILVER</v>
      </c>
      <c r="AI110" s="133">
        <f t="shared" si="41"/>
        <v>6.5</v>
      </c>
    </row>
    <row r="111" spans="1:35" x14ac:dyDescent="0.25">
      <c r="A111" s="129">
        <v>2944229</v>
      </c>
      <c r="B111" s="129">
        <f t="shared" si="44"/>
        <v>2944</v>
      </c>
      <c r="C111" s="129">
        <f t="shared" si="45"/>
        <v>229</v>
      </c>
      <c r="D111" s="129" t="str">
        <f>VLOOKUP(C111,Sheet1!$A$2:$K$369991,11,0)</f>
        <v>CAR</v>
      </c>
      <c r="E111" s="129" t="s">
        <v>3067</v>
      </c>
      <c r="F111" s="129">
        <f>VLOOKUP(C111,'PACK MASTER'!$A$2:$I$512998,9,0)*1000</f>
        <v>20</v>
      </c>
      <c r="G111" s="129">
        <f>VLOOKUP(C111,'PACK MASTER'!$A$2:$G$512998,7,0)</f>
        <v>1</v>
      </c>
      <c r="H111" s="129">
        <f t="shared" si="46"/>
        <v>20</v>
      </c>
      <c r="I111" s="129">
        <f>VLOOKUP($A111,ZMRP!$C$2:$F$99995,4,0)</f>
        <v>381</v>
      </c>
      <c r="J111" s="130">
        <f t="shared" si="47"/>
        <v>381</v>
      </c>
      <c r="K111" s="130">
        <f>VLOOKUP($A111,ZLAM!$C$2:$F$99999,4,0)</f>
        <v>77.25</v>
      </c>
      <c r="L111" s="130">
        <f t="shared" si="48"/>
        <v>294.32249999999999</v>
      </c>
      <c r="M111" s="130">
        <f t="shared" si="49"/>
        <v>294.32249999999999</v>
      </c>
      <c r="N111" s="130">
        <f t="shared" si="50"/>
        <v>249.42584745762713</v>
      </c>
      <c r="O111" s="130">
        <f t="shared" si="51"/>
        <v>249.42584745762713</v>
      </c>
      <c r="P111" s="130">
        <f>IFERROR(ABS(VLOOKUP($A111,ZTRV!$D$2:$G$99407,4,0)),0)</f>
        <v>13</v>
      </c>
      <c r="Q111" s="130">
        <f>IFERROR(ABS(VLOOKUP($A111,ZTR1!$D$2:$G$99999,4,0)),0)</f>
        <v>0</v>
      </c>
      <c r="R111" s="130">
        <f>IFERROR(ABS(VLOOKUP($A111,ZTR2!$D$2:$G$99939,4,0)),0)</f>
        <v>0</v>
      </c>
      <c r="S111" s="130">
        <f t="shared" si="52"/>
        <v>13</v>
      </c>
      <c r="T111" s="130">
        <f t="shared" si="53"/>
        <v>236.42584745762713</v>
      </c>
      <c r="U111" s="130">
        <f t="shared" si="54"/>
        <v>278.98250000000002</v>
      </c>
      <c r="V111" s="130">
        <f t="shared" si="55"/>
        <v>278.98250000000002</v>
      </c>
      <c r="W111" s="131">
        <f t="shared" si="56"/>
        <v>5579.6500000000005</v>
      </c>
      <c r="X111" s="130">
        <f t="shared" si="57"/>
        <v>102.01749999999998</v>
      </c>
      <c r="Y111" s="130">
        <f t="shared" si="58"/>
        <v>2040.3499999999997</v>
      </c>
      <c r="Z111" s="130">
        <f t="shared" si="59"/>
        <v>102.01749999999998</v>
      </c>
      <c r="AA111" s="129">
        <f>IFERROR(ABS(VLOOKUP(A111,ZSSD!$D$2:$G$99933,4,0)),AI111)</f>
        <v>6.5</v>
      </c>
      <c r="AB111" s="130">
        <f>IFERROR(IF(VLOOKUP(A111,ZSSD!$D:$H,5,0)="L29",AA111*G111,AA111*L111/100),AA111*L111/100)</f>
        <v>19.130962499999999</v>
      </c>
      <c r="AC111" s="130">
        <v>2</v>
      </c>
      <c r="AD111" s="132">
        <f t="shared" si="60"/>
        <v>4.345897699152542</v>
      </c>
      <c r="AE111" s="142">
        <f t="shared" si="39"/>
        <v>19.130962499999999</v>
      </c>
      <c r="AF111" s="142">
        <f t="shared" si="40"/>
        <v>4.345897699152542</v>
      </c>
      <c r="AG111" s="133" t="e">
        <f>VLOOKUP(A111,ZSSD!D:D,1,0)</f>
        <v>#N/A</v>
      </c>
      <c r="AH111" s="133" t="str">
        <f>VLOOKUP(B111,[2]GRADE!$A:$P,16,0)</f>
        <v>SILVER</v>
      </c>
      <c r="AI111" s="133">
        <f t="shared" si="41"/>
        <v>6.5</v>
      </c>
    </row>
    <row r="112" spans="1:35" x14ac:dyDescent="0.25">
      <c r="A112" s="129">
        <v>2944230</v>
      </c>
      <c r="B112" s="129">
        <f t="shared" si="44"/>
        <v>2944</v>
      </c>
      <c r="C112" s="129">
        <f t="shared" si="45"/>
        <v>230</v>
      </c>
      <c r="D112" s="129" t="str">
        <f>VLOOKUP(C112,Sheet1!$A$2:$K$369991,11,0)</f>
        <v>CAR</v>
      </c>
      <c r="E112" s="129" t="s">
        <v>460</v>
      </c>
      <c r="F112" s="129">
        <f>VLOOKUP(C112,'PACK MASTER'!$A$2:$I$512998,9,0)*1000</f>
        <v>18</v>
      </c>
      <c r="G112" s="129">
        <f>VLOOKUP(C112,'PACK MASTER'!$A$2:$G$512998,7,0)</f>
        <v>0.9</v>
      </c>
      <c r="H112" s="129">
        <f t="shared" si="46"/>
        <v>20</v>
      </c>
      <c r="I112" s="129">
        <f>VLOOKUP($A112,ZMRP!$C$2:$F$99995,4,0)</f>
        <v>349</v>
      </c>
      <c r="J112" s="130">
        <f t="shared" si="47"/>
        <v>387.77777777777777</v>
      </c>
      <c r="K112" s="130">
        <f>VLOOKUP($A112,ZLAM!$C$2:$F$99999,4,0)</f>
        <v>75.97</v>
      </c>
      <c r="L112" s="130">
        <f t="shared" si="48"/>
        <v>265.13529999999997</v>
      </c>
      <c r="M112" s="130">
        <f t="shared" si="49"/>
        <v>294.59477777777772</v>
      </c>
      <c r="N112" s="130">
        <f t="shared" si="50"/>
        <v>224.69093220338982</v>
      </c>
      <c r="O112" s="130">
        <f t="shared" si="51"/>
        <v>249.6565913370998</v>
      </c>
      <c r="P112" s="130">
        <f>IFERROR(ABS(VLOOKUP($A112,ZTRV!$D$2:$G$99407,4,0)),0)</f>
        <v>13</v>
      </c>
      <c r="Q112" s="130">
        <f>IFERROR(ABS(VLOOKUP($A112,ZTR1!$D$2:$G$99999,4,0)),0)</f>
        <v>0</v>
      </c>
      <c r="R112" s="130">
        <f>IFERROR(ABS(VLOOKUP($A112,ZTR2!$D$2:$G$99939,4,0)),0)</f>
        <v>0</v>
      </c>
      <c r="S112" s="130">
        <f t="shared" si="52"/>
        <v>11.700000000000001</v>
      </c>
      <c r="T112" s="130">
        <f t="shared" si="53"/>
        <v>212.99093220338983</v>
      </c>
      <c r="U112" s="130">
        <f t="shared" si="54"/>
        <v>251.32929999999999</v>
      </c>
      <c r="V112" s="130">
        <f t="shared" si="55"/>
        <v>279.25477777777775</v>
      </c>
      <c r="W112" s="131">
        <f t="shared" si="56"/>
        <v>5026.5859999999993</v>
      </c>
      <c r="X112" s="130">
        <f t="shared" si="57"/>
        <v>97.670700000000011</v>
      </c>
      <c r="Y112" s="130">
        <f t="shared" si="58"/>
        <v>1953.4140000000002</v>
      </c>
      <c r="Z112" s="130">
        <f t="shared" si="59"/>
        <v>108.52300000000002</v>
      </c>
      <c r="AA112" s="129">
        <f>IFERROR(ABS(VLOOKUP(A112,ZSSD!$D$2:$G$99933,4,0)),AI112)</f>
        <v>6.5</v>
      </c>
      <c r="AB112" s="130">
        <f>IFERROR(IF(VLOOKUP(A112,ZSSD!$D:$H,5,0)="L29",AA112*G112,AA112*L112/100),AA112*L112/100)</f>
        <v>17.233794499999998</v>
      </c>
      <c r="AC112" s="130">
        <v>2</v>
      </c>
      <c r="AD112" s="132">
        <f t="shared" si="60"/>
        <v>3.915142754067797</v>
      </c>
      <c r="AE112" s="142">
        <f t="shared" si="39"/>
        <v>19.148660555555555</v>
      </c>
      <c r="AF112" s="142">
        <f t="shared" si="40"/>
        <v>4.3501586156308854</v>
      </c>
      <c r="AG112" s="133" t="e">
        <f>VLOOKUP(A112,ZSSD!D:D,1,0)</f>
        <v>#N/A</v>
      </c>
      <c r="AH112" s="133" t="str">
        <f>VLOOKUP(B112,[2]GRADE!$A:$P,16,0)</f>
        <v>SILVER</v>
      </c>
      <c r="AI112" s="133">
        <f t="shared" si="41"/>
        <v>6.5</v>
      </c>
    </row>
    <row r="113" spans="1:35" x14ac:dyDescent="0.25">
      <c r="A113" s="129">
        <v>2949184</v>
      </c>
      <c r="B113" s="129">
        <f t="shared" si="44"/>
        <v>2949</v>
      </c>
      <c r="C113" s="129">
        <f t="shared" si="45"/>
        <v>184</v>
      </c>
      <c r="D113" s="129" t="str">
        <f>VLOOKUP(C113,Sheet1!$A$2:$K$369991,11,0)</f>
        <v>CAR</v>
      </c>
      <c r="E113" s="129" t="s">
        <v>468</v>
      </c>
      <c r="F113" s="129">
        <f>VLOOKUP(C113,'PACK MASTER'!$A$2:$I$512998,9,0)*1000</f>
        <v>20.000000000000014</v>
      </c>
      <c r="G113" s="129">
        <f>VLOOKUP(C113,'PACK MASTER'!$A$2:$G$512998,7,0)</f>
        <v>1</v>
      </c>
      <c r="H113" s="129">
        <f t="shared" si="46"/>
        <v>20.000000000000014</v>
      </c>
      <c r="I113" s="129">
        <f>VLOOKUP($A113,ZMRP!$C$2:$F$99995,4,0)</f>
        <v>600</v>
      </c>
      <c r="J113" s="130">
        <f t="shared" si="47"/>
        <v>600</v>
      </c>
      <c r="K113" s="130">
        <f>VLOOKUP($A113,ZLAM!$C$2:$F$99999,4,0)</f>
        <v>69.59</v>
      </c>
      <c r="L113" s="130">
        <f t="shared" si="48"/>
        <v>417.54</v>
      </c>
      <c r="M113" s="130">
        <f t="shared" si="49"/>
        <v>417.54</v>
      </c>
      <c r="N113" s="130">
        <f t="shared" si="50"/>
        <v>353.84745762711867</v>
      </c>
      <c r="O113" s="130">
        <f t="shared" si="51"/>
        <v>353.84745762711867</v>
      </c>
      <c r="P113" s="130">
        <f>IFERROR(ABS(VLOOKUP($A113,ZTRV!$D$2:$G$99407,4,0)),0)</f>
        <v>28</v>
      </c>
      <c r="Q113" s="130">
        <f>IFERROR(ABS(VLOOKUP($A113,ZTR1!$D$2:$G$99999,4,0)),0)</f>
        <v>0</v>
      </c>
      <c r="R113" s="130">
        <f>IFERROR(ABS(VLOOKUP($A113,ZTR2!$D$2:$G$99939,4,0)),0)</f>
        <v>0</v>
      </c>
      <c r="S113" s="130">
        <f t="shared" si="52"/>
        <v>28</v>
      </c>
      <c r="T113" s="130">
        <f t="shared" si="53"/>
        <v>325.84745762711867</v>
      </c>
      <c r="U113" s="130">
        <f t="shared" si="54"/>
        <v>384.5</v>
      </c>
      <c r="V113" s="130">
        <f t="shared" si="55"/>
        <v>384.5</v>
      </c>
      <c r="W113" s="131">
        <f t="shared" si="56"/>
        <v>7690.0000000000055</v>
      </c>
      <c r="X113" s="130">
        <f t="shared" si="57"/>
        <v>215.5</v>
      </c>
      <c r="Y113" s="130">
        <f t="shared" si="58"/>
        <v>4310.0000000000027</v>
      </c>
      <c r="Z113" s="130">
        <f t="shared" si="59"/>
        <v>215.5</v>
      </c>
      <c r="AA113" s="129">
        <f>IFERROR(ABS(VLOOKUP(A113,ZSSD!$D$2:$G$99933,4,0)),AI113)</f>
        <v>8</v>
      </c>
      <c r="AB113" s="130">
        <f>IFERROR(IF(VLOOKUP(A113,ZSSD!$D:$H,5,0)="L29",AA113*G113,AA113*L113/100),AA113*L113/100)</f>
        <v>33.403199999999998</v>
      </c>
      <c r="AC113" s="130">
        <v>2</v>
      </c>
      <c r="AD113" s="132">
        <f t="shared" si="60"/>
        <v>5.8488851525423726</v>
      </c>
      <c r="AE113" s="142">
        <f t="shared" si="39"/>
        <v>33.403199999999998</v>
      </c>
      <c r="AF113" s="142">
        <f t="shared" si="40"/>
        <v>5.8488851525423726</v>
      </c>
      <c r="AG113" s="133">
        <f>VLOOKUP(A113,ZSSD!D:D,1,0)</f>
        <v>2949184</v>
      </c>
      <c r="AH113" s="133" t="str">
        <f>VLOOKUP(B113,[2]GRADE!$A:$P,16,0)</f>
        <v>GOLD</v>
      </c>
      <c r="AI113" s="133">
        <f t="shared" si="41"/>
        <v>8</v>
      </c>
    </row>
    <row r="114" spans="1:35" x14ac:dyDescent="0.25">
      <c r="A114" s="129">
        <v>2949185</v>
      </c>
      <c r="B114" s="129">
        <f t="shared" si="44"/>
        <v>2949</v>
      </c>
      <c r="C114" s="129">
        <f t="shared" si="45"/>
        <v>185</v>
      </c>
      <c r="D114" s="129" t="str">
        <f>VLOOKUP(C114,Sheet1!$A$2:$K$369991,11,0)</f>
        <v>CAR</v>
      </c>
      <c r="E114" s="129" t="s">
        <v>469</v>
      </c>
      <c r="F114" s="129">
        <f>VLOOKUP(C114,'PACK MASTER'!$A$2:$I$512998,9,0)*1000</f>
        <v>10.000000000000005</v>
      </c>
      <c r="G114" s="129">
        <f>VLOOKUP(C114,'PACK MASTER'!$A$2:$G$512998,7,0)</f>
        <v>1</v>
      </c>
      <c r="H114" s="129">
        <f t="shared" si="46"/>
        <v>10.000000000000005</v>
      </c>
      <c r="I114" s="129">
        <f>VLOOKUP($A114,ZMRP!$C$2:$F$99995,4,0)</f>
        <v>600</v>
      </c>
      <c r="J114" s="130">
        <f t="shared" si="47"/>
        <v>600</v>
      </c>
      <c r="K114" s="130">
        <f>VLOOKUP($A114,ZLAM!$C$2:$F$99999,4,0)</f>
        <v>69.59</v>
      </c>
      <c r="L114" s="130">
        <f t="shared" si="48"/>
        <v>417.54</v>
      </c>
      <c r="M114" s="130">
        <f t="shared" si="49"/>
        <v>417.54</v>
      </c>
      <c r="N114" s="130">
        <f t="shared" si="50"/>
        <v>353.84745762711867</v>
      </c>
      <c r="O114" s="130">
        <f t="shared" si="51"/>
        <v>353.84745762711867</v>
      </c>
      <c r="P114" s="130">
        <f>IFERROR(ABS(VLOOKUP($A114,ZTRV!$D$2:$G$99407,4,0)),0)</f>
        <v>28</v>
      </c>
      <c r="Q114" s="130">
        <f>IFERROR(ABS(VLOOKUP($A114,ZTR1!$D$2:$G$99999,4,0)),0)</f>
        <v>0</v>
      </c>
      <c r="R114" s="130">
        <f>IFERROR(ABS(VLOOKUP($A114,ZTR2!$D$2:$G$99939,4,0)),0)</f>
        <v>0</v>
      </c>
      <c r="S114" s="130">
        <f t="shared" si="52"/>
        <v>28</v>
      </c>
      <c r="T114" s="130">
        <f t="shared" si="53"/>
        <v>325.84745762711867</v>
      </c>
      <c r="U114" s="130">
        <f t="shared" si="54"/>
        <v>384.5</v>
      </c>
      <c r="V114" s="130">
        <f t="shared" si="55"/>
        <v>384.5</v>
      </c>
      <c r="W114" s="131">
        <f t="shared" si="56"/>
        <v>3845.0000000000023</v>
      </c>
      <c r="X114" s="130">
        <f t="shared" si="57"/>
        <v>215.5</v>
      </c>
      <c r="Y114" s="130">
        <f t="shared" si="58"/>
        <v>2155.0000000000014</v>
      </c>
      <c r="Z114" s="130">
        <f t="shared" si="59"/>
        <v>215.5</v>
      </c>
      <c r="AA114" s="129">
        <f>IFERROR(ABS(VLOOKUP(A114,ZSSD!$D$2:$G$99933,4,0)),AI114)</f>
        <v>8</v>
      </c>
      <c r="AB114" s="130">
        <f>IFERROR(IF(VLOOKUP(A114,ZSSD!$D:$H,5,0)="L29",AA114*G114,AA114*L114/100),AA114*L114/100)</f>
        <v>33.403199999999998</v>
      </c>
      <c r="AC114" s="130">
        <v>2</v>
      </c>
      <c r="AD114" s="132">
        <f t="shared" si="60"/>
        <v>5.8488851525423726</v>
      </c>
      <c r="AE114" s="142">
        <f t="shared" si="39"/>
        <v>33.403199999999998</v>
      </c>
      <c r="AF114" s="142">
        <f t="shared" si="40"/>
        <v>5.8488851525423726</v>
      </c>
      <c r="AG114" s="133">
        <f>VLOOKUP(A114,ZSSD!D:D,1,0)</f>
        <v>2949185</v>
      </c>
      <c r="AH114" s="133" t="str">
        <f>VLOOKUP(B114,[2]GRADE!$A:$P,16,0)</f>
        <v>GOLD</v>
      </c>
      <c r="AI114" s="133">
        <f t="shared" si="41"/>
        <v>8</v>
      </c>
    </row>
    <row r="115" spans="1:35" x14ac:dyDescent="0.25">
      <c r="A115" s="129">
        <v>2949229</v>
      </c>
      <c r="B115" s="129">
        <f t="shared" si="44"/>
        <v>2949</v>
      </c>
      <c r="C115" s="129">
        <f t="shared" si="45"/>
        <v>229</v>
      </c>
      <c r="D115" s="129" t="str">
        <f>VLOOKUP(C115,Sheet1!$A$2:$K$369991,11,0)</f>
        <v>CAR</v>
      </c>
      <c r="E115" s="129" t="s">
        <v>470</v>
      </c>
      <c r="F115" s="129">
        <f>VLOOKUP(C115,'PACK MASTER'!$A$2:$I$512998,9,0)*1000</f>
        <v>20</v>
      </c>
      <c r="G115" s="129">
        <f>VLOOKUP(C115,'PACK MASTER'!$A$2:$G$512998,7,0)</f>
        <v>1</v>
      </c>
      <c r="H115" s="129">
        <f t="shared" si="46"/>
        <v>20</v>
      </c>
      <c r="I115" s="129">
        <f>VLOOKUP($A115,ZMRP!$C$2:$F$99995,4,0)</f>
        <v>600</v>
      </c>
      <c r="J115" s="130">
        <f t="shared" si="47"/>
        <v>600</v>
      </c>
      <c r="K115" s="130">
        <f>VLOOKUP($A115,ZLAM!$C$2:$F$99999,4,0)</f>
        <v>69.59</v>
      </c>
      <c r="L115" s="130">
        <f t="shared" si="48"/>
        <v>417.54</v>
      </c>
      <c r="M115" s="130">
        <f t="shared" si="49"/>
        <v>417.54</v>
      </c>
      <c r="N115" s="130">
        <f t="shared" si="50"/>
        <v>353.84745762711867</v>
      </c>
      <c r="O115" s="130">
        <f t="shared" si="51"/>
        <v>353.84745762711867</v>
      </c>
      <c r="P115" s="130">
        <f>IFERROR(ABS(VLOOKUP($A115,ZTRV!$D$2:$G$99407,4,0)),0)</f>
        <v>28</v>
      </c>
      <c r="Q115" s="130">
        <f>IFERROR(ABS(VLOOKUP($A115,ZTR1!$D$2:$G$99999,4,0)),0)</f>
        <v>0</v>
      </c>
      <c r="R115" s="130">
        <f>IFERROR(ABS(VLOOKUP($A115,ZTR2!$D$2:$G$99939,4,0)),0)</f>
        <v>0</v>
      </c>
      <c r="S115" s="130">
        <f t="shared" si="52"/>
        <v>28</v>
      </c>
      <c r="T115" s="130">
        <f t="shared" si="53"/>
        <v>325.84745762711867</v>
      </c>
      <c r="U115" s="130">
        <f t="shared" si="54"/>
        <v>384.5</v>
      </c>
      <c r="V115" s="130">
        <f t="shared" si="55"/>
        <v>384.5</v>
      </c>
      <c r="W115" s="131">
        <f t="shared" si="56"/>
        <v>7690</v>
      </c>
      <c r="X115" s="130">
        <f t="shared" si="57"/>
        <v>215.5</v>
      </c>
      <c r="Y115" s="130">
        <f t="shared" si="58"/>
        <v>4310</v>
      </c>
      <c r="Z115" s="130">
        <f t="shared" si="59"/>
        <v>215.5</v>
      </c>
      <c r="AA115" s="129">
        <f>IFERROR(ABS(VLOOKUP(A115,ZSSD!$D$2:$G$99933,4,0)),AI115)</f>
        <v>8</v>
      </c>
      <c r="AB115" s="130">
        <f>IFERROR(IF(VLOOKUP(A115,ZSSD!$D:$H,5,0)="L29",AA115*G115,AA115*L115/100),AA115*L115/100)</f>
        <v>33.403199999999998</v>
      </c>
      <c r="AC115" s="130">
        <v>2</v>
      </c>
      <c r="AD115" s="132">
        <f t="shared" si="60"/>
        <v>5.8488851525423726</v>
      </c>
      <c r="AE115" s="142">
        <f t="shared" si="39"/>
        <v>33.403199999999998</v>
      </c>
      <c r="AF115" s="142">
        <f t="shared" si="40"/>
        <v>5.8488851525423726</v>
      </c>
      <c r="AG115" s="133">
        <f>VLOOKUP(A115,ZSSD!D:D,1,0)</f>
        <v>2949229</v>
      </c>
      <c r="AH115" s="133" t="str">
        <f>VLOOKUP(B115,[2]GRADE!$A:$P,16,0)</f>
        <v>GOLD</v>
      </c>
      <c r="AI115" s="133">
        <f t="shared" si="41"/>
        <v>8</v>
      </c>
    </row>
    <row r="116" spans="1:35" x14ac:dyDescent="0.25">
      <c r="A116" s="129">
        <v>2949299</v>
      </c>
      <c r="B116" s="129">
        <f t="shared" si="44"/>
        <v>2949</v>
      </c>
      <c r="C116" s="129">
        <f t="shared" si="45"/>
        <v>299</v>
      </c>
      <c r="D116" s="129" t="str">
        <f>VLOOKUP(C116,Sheet1!$A$2:$K$369991,11,0)</f>
        <v>CAR</v>
      </c>
      <c r="E116" s="129" t="s">
        <v>472</v>
      </c>
      <c r="F116" s="129">
        <f>VLOOKUP(C116,'PACK MASTER'!$A$2:$I$512998,9,0)*1000</f>
        <v>20</v>
      </c>
      <c r="G116" s="129">
        <f>VLOOKUP(C116,'PACK MASTER'!$A$2:$G$512998,7,0)</f>
        <v>1</v>
      </c>
      <c r="H116" s="129">
        <f t="shared" si="46"/>
        <v>20</v>
      </c>
      <c r="I116" s="129">
        <f>VLOOKUP($A116,ZMRP!$C$2:$F$99995,4,0)</f>
        <v>585</v>
      </c>
      <c r="J116" s="130">
        <f t="shared" si="47"/>
        <v>585</v>
      </c>
      <c r="K116" s="130">
        <f>VLOOKUP($A116,ZLAM!$C$2:$F$99999,4,0)</f>
        <v>71.37</v>
      </c>
      <c r="L116" s="130">
        <f t="shared" si="48"/>
        <v>417.51450000000006</v>
      </c>
      <c r="M116" s="130">
        <f t="shared" si="49"/>
        <v>417.51450000000006</v>
      </c>
      <c r="N116" s="130">
        <f t="shared" si="50"/>
        <v>353.82584745762716</v>
      </c>
      <c r="O116" s="130">
        <f t="shared" si="51"/>
        <v>353.82584745762716</v>
      </c>
      <c r="P116" s="130">
        <f>IFERROR(ABS(VLOOKUP($A116,ZTRV!$D$2:$G$99407,4,0)),0)</f>
        <v>28</v>
      </c>
      <c r="Q116" s="130">
        <f>IFERROR(ABS(VLOOKUP($A116,ZTR1!$D$2:$G$99999,4,0)),0)</f>
        <v>0</v>
      </c>
      <c r="R116" s="130">
        <f>IFERROR(ABS(VLOOKUP($A116,ZTR2!$D$2:$G$99939,4,0)),0)</f>
        <v>0</v>
      </c>
      <c r="S116" s="130">
        <f t="shared" si="52"/>
        <v>28</v>
      </c>
      <c r="T116" s="130">
        <f t="shared" si="53"/>
        <v>325.82584745762716</v>
      </c>
      <c r="U116" s="130">
        <f t="shared" si="54"/>
        <v>384.47450000000003</v>
      </c>
      <c r="V116" s="130">
        <f t="shared" si="55"/>
        <v>384.47450000000003</v>
      </c>
      <c r="W116" s="131">
        <f t="shared" si="56"/>
        <v>7689.4900000000007</v>
      </c>
      <c r="X116" s="130">
        <f t="shared" si="57"/>
        <v>200.52549999999997</v>
      </c>
      <c r="Y116" s="130">
        <f t="shared" si="58"/>
        <v>4010.5099999999993</v>
      </c>
      <c r="Z116" s="130">
        <f t="shared" si="59"/>
        <v>200.52549999999997</v>
      </c>
      <c r="AA116" s="129">
        <f>IFERROR(ABS(VLOOKUP(A116,ZSSD!$D$2:$G$99933,4,0)),AI116)</f>
        <v>8</v>
      </c>
      <c r="AB116" s="130">
        <f>IFERROR(IF(VLOOKUP(A116,ZSSD!$D:$H,5,0)="L29",AA116*G116,AA116*L116/100),AA116*L116/100)</f>
        <v>33.401160000000004</v>
      </c>
      <c r="AC116" s="130">
        <v>2</v>
      </c>
      <c r="AD116" s="132">
        <f t="shared" si="60"/>
        <v>5.8484937491525431</v>
      </c>
      <c r="AE116" s="142">
        <f t="shared" si="39"/>
        <v>33.401160000000004</v>
      </c>
      <c r="AF116" s="142">
        <f t="shared" si="40"/>
        <v>5.8484937491525431</v>
      </c>
      <c r="AG116" s="133">
        <f>VLOOKUP(A116,ZSSD!D:D,1,0)</f>
        <v>2949299</v>
      </c>
      <c r="AH116" s="133" t="str">
        <f>VLOOKUP(B116,[2]GRADE!$A:$P,16,0)</f>
        <v>GOLD</v>
      </c>
      <c r="AI116" s="133">
        <f t="shared" si="41"/>
        <v>8</v>
      </c>
    </row>
    <row r="117" spans="1:35" x14ac:dyDescent="0.25">
      <c r="A117" s="129">
        <v>2953184</v>
      </c>
      <c r="B117" s="129">
        <f t="shared" si="44"/>
        <v>2953</v>
      </c>
      <c r="C117" s="129">
        <f t="shared" si="45"/>
        <v>184</v>
      </c>
      <c r="D117" s="129" t="str">
        <f>VLOOKUP(C117,Sheet1!$A$2:$K$369991,11,0)</f>
        <v>CAR</v>
      </c>
      <c r="E117" s="129" t="s">
        <v>476</v>
      </c>
      <c r="F117" s="129">
        <f>VLOOKUP(C117,'PACK MASTER'!$A$2:$I$512998,9,0)*1000</f>
        <v>20.000000000000014</v>
      </c>
      <c r="G117" s="129">
        <f>VLOOKUP(C117,'PACK MASTER'!$A$2:$G$512998,7,0)</f>
        <v>1</v>
      </c>
      <c r="H117" s="129">
        <f t="shared" si="46"/>
        <v>20.000000000000014</v>
      </c>
      <c r="I117" s="129">
        <f>VLOOKUP($A117,ZMRP!$C$2:$F$99995,4,0)</f>
        <v>900</v>
      </c>
      <c r="J117" s="130">
        <f t="shared" si="47"/>
        <v>900</v>
      </c>
      <c r="K117" s="130">
        <f>VLOOKUP($A117,ZLAM!$C$2:$F$99999,4,0)</f>
        <v>77.75</v>
      </c>
      <c r="L117" s="130">
        <f t="shared" si="48"/>
        <v>699.75</v>
      </c>
      <c r="M117" s="130">
        <f t="shared" si="49"/>
        <v>699.75</v>
      </c>
      <c r="N117" s="130">
        <f t="shared" si="50"/>
        <v>593.00847457627117</v>
      </c>
      <c r="O117" s="130">
        <f t="shared" si="51"/>
        <v>593.00847457627117</v>
      </c>
      <c r="P117" s="130">
        <f>IFERROR(ABS(VLOOKUP($A117,ZTRV!$D$2:$G$99407,4,0)),0)</f>
        <v>0</v>
      </c>
      <c r="Q117" s="130">
        <f>IFERROR(ABS(VLOOKUP($A117,ZTR1!$D$2:$G$99999,4,0)),0)</f>
        <v>0</v>
      </c>
      <c r="R117" s="130">
        <f>IFERROR(ABS(VLOOKUP($A117,ZTR2!$D$2:$G$99939,4,0)),0)</f>
        <v>0</v>
      </c>
      <c r="S117" s="130">
        <f t="shared" si="52"/>
        <v>0</v>
      </c>
      <c r="T117" s="130">
        <f t="shared" si="53"/>
        <v>593.00847457627117</v>
      </c>
      <c r="U117" s="130">
        <f t="shared" si="54"/>
        <v>699.74999999999989</v>
      </c>
      <c r="V117" s="130">
        <f t="shared" si="55"/>
        <v>699.74999999999989</v>
      </c>
      <c r="W117" s="131">
        <f t="shared" si="56"/>
        <v>13995.000000000007</v>
      </c>
      <c r="X117" s="130">
        <f t="shared" si="57"/>
        <v>200.25000000000011</v>
      </c>
      <c r="Y117" s="130">
        <f t="shared" si="58"/>
        <v>4005.000000000005</v>
      </c>
      <c r="Z117" s="130">
        <f t="shared" si="59"/>
        <v>200.25000000000011</v>
      </c>
      <c r="AA117" s="129">
        <f>IFERROR(ABS(VLOOKUP(A117,ZSSD!$D$2:$G$99933,4,0)),AI117)</f>
        <v>5.5</v>
      </c>
      <c r="AB117" s="130">
        <f>IFERROR(IF(VLOOKUP(A117,ZSSD!$D:$H,5,0)="L29",AA117*G117,AA117*L117/100),AA117*L117/100)</f>
        <v>38.486249999999998</v>
      </c>
      <c r="AC117" s="130">
        <v>2</v>
      </c>
      <c r="AD117" s="132">
        <f t="shared" si="60"/>
        <v>11.090444491525423</v>
      </c>
      <c r="AE117" s="142">
        <f t="shared" si="39"/>
        <v>38.486249999999998</v>
      </c>
      <c r="AF117" s="142">
        <f t="shared" si="40"/>
        <v>11.090444491525423</v>
      </c>
      <c r="AG117" s="133">
        <f>VLOOKUP(A117,ZSSD!D:D,1,0)</f>
        <v>2953184</v>
      </c>
      <c r="AH117" s="133" t="str">
        <f>VLOOKUP(B117,[2]GRADE!$A:$P,16,0)</f>
        <v>SILVER</v>
      </c>
      <c r="AI117" s="133">
        <f t="shared" si="41"/>
        <v>6.5</v>
      </c>
    </row>
    <row r="118" spans="1:35" x14ac:dyDescent="0.25">
      <c r="A118" s="129">
        <v>2953213</v>
      </c>
      <c r="B118" s="129">
        <f t="shared" si="44"/>
        <v>2953</v>
      </c>
      <c r="C118" s="129">
        <f t="shared" si="45"/>
        <v>213</v>
      </c>
      <c r="D118" s="129" t="str">
        <f>VLOOKUP(C118,Sheet1!$A$2:$K$369991,11,0)</f>
        <v>CAR</v>
      </c>
      <c r="E118" s="129" t="s">
        <v>478</v>
      </c>
      <c r="F118" s="129">
        <f>VLOOKUP(C118,'PACK MASTER'!$A$2:$I$512998,9,0)*1000</f>
        <v>14.000000000000004</v>
      </c>
      <c r="G118" s="129">
        <f>VLOOKUP(C118,'PACK MASTER'!$A$2:$G$512998,7,0)</f>
        <v>3.5</v>
      </c>
      <c r="H118" s="129">
        <f t="shared" si="46"/>
        <v>4.0000000000000009</v>
      </c>
      <c r="I118" s="129">
        <f>VLOOKUP($A118,ZMRP!$C$2:$F$99995,4,0)</f>
        <v>3255</v>
      </c>
      <c r="J118" s="130">
        <f t="shared" si="47"/>
        <v>930</v>
      </c>
      <c r="K118" s="130">
        <f>VLOOKUP($A118,ZLAM!$C$2:$F$99999,4,0)</f>
        <v>78.489999999999995</v>
      </c>
      <c r="L118" s="130">
        <f t="shared" si="48"/>
        <v>2554.8494999999998</v>
      </c>
      <c r="M118" s="130">
        <f t="shared" si="49"/>
        <v>729.95699999999999</v>
      </c>
      <c r="N118" s="130">
        <f t="shared" si="50"/>
        <v>2165.1266949152541</v>
      </c>
      <c r="O118" s="130">
        <f t="shared" si="51"/>
        <v>618.60762711864402</v>
      </c>
      <c r="P118" s="130">
        <f>IFERROR(ABS(VLOOKUP($A118,ZTRV!$D$2:$G$99407,4,0)),0)</f>
        <v>0</v>
      </c>
      <c r="Q118" s="130">
        <f>IFERROR(ABS(VLOOKUP($A118,ZTR1!$D$2:$G$99999,4,0)),0)</f>
        <v>0</v>
      </c>
      <c r="R118" s="130">
        <f>IFERROR(ABS(VLOOKUP($A118,ZTR2!$D$2:$G$99939,4,0)),0)</f>
        <v>0</v>
      </c>
      <c r="S118" s="130">
        <f t="shared" si="52"/>
        <v>0</v>
      </c>
      <c r="T118" s="130">
        <f t="shared" si="53"/>
        <v>2165.1266949152541</v>
      </c>
      <c r="U118" s="130">
        <f t="shared" si="54"/>
        <v>2554.8494999999998</v>
      </c>
      <c r="V118" s="130">
        <f t="shared" si="55"/>
        <v>729.95699999999999</v>
      </c>
      <c r="W118" s="131">
        <f t="shared" si="56"/>
        <v>10219.398000000003</v>
      </c>
      <c r="X118" s="130">
        <f t="shared" si="57"/>
        <v>700.15050000000019</v>
      </c>
      <c r="Y118" s="130">
        <f t="shared" si="58"/>
        <v>2800.6020000000012</v>
      </c>
      <c r="Z118" s="130">
        <f t="shared" si="59"/>
        <v>200.04300000000001</v>
      </c>
      <c r="AA118" s="129">
        <f>IFERROR(ABS(VLOOKUP(A118,ZSSD!$D$2:$G$99933,4,0)),AI118)</f>
        <v>5.5</v>
      </c>
      <c r="AB118" s="130">
        <f>IFERROR(IF(VLOOKUP(A118,ZSSD!$D:$H,5,0)="L29",AA118*G118,AA118*L118/100),AA118*L118/100)</f>
        <v>140.51672249999999</v>
      </c>
      <c r="AC118" s="130">
        <v>2</v>
      </c>
      <c r="AD118" s="132">
        <f t="shared" si="60"/>
        <v>40.49219944830508</v>
      </c>
      <c r="AE118" s="142">
        <f t="shared" si="39"/>
        <v>40.147634999999994</v>
      </c>
      <c r="AF118" s="142">
        <f t="shared" si="40"/>
        <v>11.56919984237288</v>
      </c>
      <c r="AG118" s="133">
        <f>VLOOKUP(A118,ZSSD!D:D,1,0)</f>
        <v>2953213</v>
      </c>
      <c r="AH118" s="133" t="str">
        <f>VLOOKUP(B118,[2]GRADE!$A:$P,16,0)</f>
        <v>SILVER</v>
      </c>
      <c r="AI118" s="133">
        <f t="shared" si="41"/>
        <v>6.5</v>
      </c>
    </row>
    <row r="119" spans="1:35" x14ac:dyDescent="0.25">
      <c r="A119" s="129">
        <v>2960184</v>
      </c>
      <c r="B119" s="129">
        <f t="shared" si="44"/>
        <v>2960</v>
      </c>
      <c r="C119" s="129">
        <f t="shared" si="45"/>
        <v>184</v>
      </c>
      <c r="D119" s="129" t="str">
        <f>VLOOKUP(C119,Sheet1!$A$2:$K$369991,11,0)</f>
        <v>CAR</v>
      </c>
      <c r="E119" s="129" t="s">
        <v>497</v>
      </c>
      <c r="F119" s="129">
        <f>VLOOKUP(C119,'PACK MASTER'!$A$2:$I$512998,9,0)*1000</f>
        <v>20.000000000000014</v>
      </c>
      <c r="G119" s="129">
        <f>VLOOKUP(C119,'PACK MASTER'!$A$2:$G$512998,7,0)</f>
        <v>1</v>
      </c>
      <c r="H119" s="129">
        <f t="shared" si="46"/>
        <v>20.000000000000014</v>
      </c>
      <c r="I119" s="129">
        <f>VLOOKUP($A119,ZMRP!$C$2:$F$99995,4,0)</f>
        <v>1165</v>
      </c>
      <c r="J119" s="130">
        <f t="shared" si="47"/>
        <v>1165</v>
      </c>
      <c r="K119" s="130">
        <f>VLOOKUP($A119,ZLAM!$C$2:$F$99999,4,0)</f>
        <v>65.03</v>
      </c>
      <c r="L119" s="130">
        <f t="shared" si="48"/>
        <v>757.59949999999992</v>
      </c>
      <c r="M119" s="130">
        <f t="shared" si="49"/>
        <v>757.59949999999992</v>
      </c>
      <c r="N119" s="130">
        <f t="shared" si="50"/>
        <v>642.03347457627115</v>
      </c>
      <c r="O119" s="130">
        <f t="shared" si="51"/>
        <v>642.03347457627115</v>
      </c>
      <c r="P119" s="130">
        <f>IFERROR(ABS(VLOOKUP($A119,ZTRV!$D$2:$G$99407,4,0)),0)</f>
        <v>0</v>
      </c>
      <c r="Q119" s="130">
        <f>IFERROR(ABS(VLOOKUP($A119,ZTR1!$D$2:$G$99999,4,0)),0)</f>
        <v>0</v>
      </c>
      <c r="R119" s="130">
        <f>IFERROR(ABS(VLOOKUP($A119,ZTR2!$D$2:$G$99939,4,0)),0)</f>
        <v>0</v>
      </c>
      <c r="S119" s="130">
        <f t="shared" si="52"/>
        <v>0</v>
      </c>
      <c r="T119" s="130">
        <f t="shared" si="53"/>
        <v>642.03347457627115</v>
      </c>
      <c r="U119" s="130">
        <f t="shared" si="54"/>
        <v>757.59949999999992</v>
      </c>
      <c r="V119" s="130">
        <f t="shared" si="55"/>
        <v>757.59949999999992</v>
      </c>
      <c r="W119" s="131">
        <f t="shared" si="56"/>
        <v>15151.990000000009</v>
      </c>
      <c r="X119" s="130">
        <f t="shared" si="57"/>
        <v>407.40050000000008</v>
      </c>
      <c r="Y119" s="130">
        <f t="shared" si="58"/>
        <v>8148.0100000000075</v>
      </c>
      <c r="Z119" s="130">
        <f t="shared" si="59"/>
        <v>407.40050000000008</v>
      </c>
      <c r="AA119" s="129">
        <f>IFERROR(ABS(VLOOKUP(A119,ZSSD!$D$2:$G$99933,4,0)),AI119)</f>
        <v>8</v>
      </c>
      <c r="AB119" s="130">
        <f>IFERROR(IF(VLOOKUP(A119,ZSSD!$D:$H,5,0)="L29",AA119*G119,AA119*L119/100),AA119*L119/100)</f>
        <v>60.607959999999991</v>
      </c>
      <c r="AC119" s="130">
        <v>2</v>
      </c>
      <c r="AD119" s="132">
        <f t="shared" si="60"/>
        <v>11.628510291525423</v>
      </c>
      <c r="AE119" s="142">
        <f t="shared" si="39"/>
        <v>60.607959999999991</v>
      </c>
      <c r="AF119" s="142">
        <f t="shared" si="40"/>
        <v>11.628510291525423</v>
      </c>
      <c r="AG119" s="133">
        <f>VLOOKUP(A119,ZSSD!D:D,1,0)</f>
        <v>2960184</v>
      </c>
      <c r="AH119" s="133" t="str">
        <f>VLOOKUP(B119,[2]GRADE!$A:$P,16,0)</f>
        <v>GOLD</v>
      </c>
      <c r="AI119" s="133">
        <f t="shared" si="41"/>
        <v>8</v>
      </c>
    </row>
    <row r="120" spans="1:35" x14ac:dyDescent="0.25">
      <c r="A120" s="129">
        <v>2960222</v>
      </c>
      <c r="B120" s="129">
        <f t="shared" si="44"/>
        <v>2960</v>
      </c>
      <c r="C120" s="129">
        <f t="shared" si="45"/>
        <v>222</v>
      </c>
      <c r="D120" s="129" t="str">
        <f>VLOOKUP(C120,Sheet1!$A$2:$K$369991,11,0)</f>
        <v>CAR</v>
      </c>
      <c r="E120" s="129" t="s">
        <v>499</v>
      </c>
      <c r="F120" s="129">
        <f>VLOOKUP(C120,'PACK MASTER'!$A$2:$I$512998,9,0)*1000</f>
        <v>16.000000000000011</v>
      </c>
      <c r="G120" s="129">
        <f>VLOOKUP(C120,'PACK MASTER'!$A$2:$G$512998,7,0)</f>
        <v>4</v>
      </c>
      <c r="H120" s="129">
        <f t="shared" si="46"/>
        <v>4.0000000000000027</v>
      </c>
      <c r="I120" s="129">
        <f>VLOOKUP($A120,ZMRP!$C$2:$F$99995,4,0)</f>
        <v>4660</v>
      </c>
      <c r="J120" s="130">
        <f t="shared" si="47"/>
        <v>1165</v>
      </c>
      <c r="K120" s="130">
        <f>VLOOKUP($A120,ZLAM!$C$2:$F$99999,4,0)</f>
        <v>65.03</v>
      </c>
      <c r="L120" s="130">
        <f t="shared" si="48"/>
        <v>3030.3979999999997</v>
      </c>
      <c r="M120" s="130">
        <f t="shared" si="49"/>
        <v>757.59949999999992</v>
      </c>
      <c r="N120" s="130">
        <f t="shared" si="50"/>
        <v>2568.1338983050846</v>
      </c>
      <c r="O120" s="130">
        <f t="shared" si="51"/>
        <v>642.03347457627115</v>
      </c>
      <c r="P120" s="130">
        <f>IFERROR(ABS(VLOOKUP($A120,ZTRV!$D$2:$G$99407,4,0)),0)</f>
        <v>0</v>
      </c>
      <c r="Q120" s="130">
        <f>IFERROR(ABS(VLOOKUP($A120,ZTR1!$D$2:$G$99999,4,0)),0)</f>
        <v>0</v>
      </c>
      <c r="R120" s="130">
        <f>IFERROR(ABS(VLOOKUP($A120,ZTR2!$D$2:$G$99939,4,0)),0)</f>
        <v>0</v>
      </c>
      <c r="S120" s="130">
        <f t="shared" si="52"/>
        <v>0</v>
      </c>
      <c r="T120" s="130">
        <f t="shared" si="53"/>
        <v>2568.1338983050846</v>
      </c>
      <c r="U120" s="130">
        <f t="shared" si="54"/>
        <v>3030.3979999999997</v>
      </c>
      <c r="V120" s="130">
        <f t="shared" si="55"/>
        <v>757.59949999999992</v>
      </c>
      <c r="W120" s="131">
        <f t="shared" si="56"/>
        <v>12121.592000000006</v>
      </c>
      <c r="X120" s="130">
        <f t="shared" si="57"/>
        <v>1629.6020000000003</v>
      </c>
      <c r="Y120" s="130">
        <f t="shared" si="58"/>
        <v>6518.4080000000058</v>
      </c>
      <c r="Z120" s="130">
        <f t="shared" si="59"/>
        <v>407.40050000000008</v>
      </c>
      <c r="AA120" s="129">
        <f>IFERROR(ABS(VLOOKUP(A120,ZSSD!$D$2:$G$99933,4,0)),AI120)</f>
        <v>8</v>
      </c>
      <c r="AB120" s="130">
        <f>IFERROR(IF(VLOOKUP(A120,ZSSD!$D:$H,5,0)="L29",AA120*G120,AA120*L120/100),AA120*L120/100)</f>
        <v>242.43183999999997</v>
      </c>
      <c r="AC120" s="130">
        <v>2</v>
      </c>
      <c r="AD120" s="132">
        <f t="shared" si="60"/>
        <v>46.514041166101691</v>
      </c>
      <c r="AE120" s="142">
        <f t="shared" si="39"/>
        <v>60.607959999999991</v>
      </c>
      <c r="AF120" s="142">
        <f t="shared" si="40"/>
        <v>11.628510291525423</v>
      </c>
      <c r="AG120" s="133">
        <f>VLOOKUP(A120,ZSSD!D:D,1,0)</f>
        <v>2960222</v>
      </c>
      <c r="AH120" s="133" t="str">
        <f>VLOOKUP(B120,[2]GRADE!$A:$P,16,0)</f>
        <v>GOLD</v>
      </c>
      <c r="AI120" s="133">
        <f t="shared" si="41"/>
        <v>8</v>
      </c>
    </row>
    <row r="121" spans="1:35" x14ac:dyDescent="0.25">
      <c r="A121" s="129">
        <v>2964184</v>
      </c>
      <c r="B121" s="129">
        <f t="shared" si="44"/>
        <v>2964</v>
      </c>
      <c r="C121" s="129">
        <f t="shared" si="45"/>
        <v>184</v>
      </c>
      <c r="D121" s="129" t="str">
        <f>VLOOKUP(C121,Sheet1!$A$2:$K$369991,11,0)</f>
        <v>CAR</v>
      </c>
      <c r="E121" s="129" t="s">
        <v>518</v>
      </c>
      <c r="F121" s="129">
        <f>VLOOKUP(C121,'PACK MASTER'!$A$2:$I$512998,9,0)*1000</f>
        <v>20.000000000000014</v>
      </c>
      <c r="G121" s="129">
        <f>VLOOKUP(C121,'PACK MASTER'!$A$2:$G$512998,7,0)</f>
        <v>1</v>
      </c>
      <c r="H121" s="129">
        <f t="shared" si="46"/>
        <v>20.000000000000014</v>
      </c>
      <c r="I121" s="129">
        <f>VLOOKUP($A121,ZMRP!$C$2:$F$99995,4,0)</f>
        <v>514</v>
      </c>
      <c r="J121" s="130">
        <f t="shared" si="47"/>
        <v>514</v>
      </c>
      <c r="K121" s="130">
        <f>VLOOKUP($A121,ZLAM!$C$2:$F$99999,4,0)</f>
        <v>62.35</v>
      </c>
      <c r="L121" s="130">
        <f t="shared" si="48"/>
        <v>320.47900000000004</v>
      </c>
      <c r="M121" s="130">
        <f t="shared" si="49"/>
        <v>320.47900000000004</v>
      </c>
      <c r="N121" s="130">
        <f t="shared" si="50"/>
        <v>271.59237288135597</v>
      </c>
      <c r="O121" s="130">
        <f t="shared" si="51"/>
        <v>271.59237288135597</v>
      </c>
      <c r="P121" s="130">
        <f>IFERROR(ABS(VLOOKUP($A121,ZTRV!$D$2:$G$99407,4,0)),0)</f>
        <v>0</v>
      </c>
      <c r="Q121" s="130">
        <f>IFERROR(ABS(VLOOKUP($A121,ZTR1!$D$2:$G$99999,4,0)),0)</f>
        <v>0</v>
      </c>
      <c r="R121" s="130">
        <f>IFERROR(ABS(VLOOKUP($A121,ZTR2!$D$2:$G$99939,4,0)),0)</f>
        <v>0</v>
      </c>
      <c r="S121" s="130">
        <f t="shared" si="52"/>
        <v>0</v>
      </c>
      <c r="T121" s="130">
        <f t="shared" si="53"/>
        <v>271.59237288135597</v>
      </c>
      <c r="U121" s="130">
        <f t="shared" si="54"/>
        <v>320.47900000000004</v>
      </c>
      <c r="V121" s="130">
        <f t="shared" si="55"/>
        <v>320.47900000000004</v>
      </c>
      <c r="W121" s="131">
        <f t="shared" si="56"/>
        <v>6409.5800000000054</v>
      </c>
      <c r="X121" s="130">
        <f t="shared" si="57"/>
        <v>193.52099999999996</v>
      </c>
      <c r="Y121" s="130">
        <f t="shared" si="58"/>
        <v>3870.4200000000019</v>
      </c>
      <c r="Z121" s="130">
        <f t="shared" si="59"/>
        <v>193.52099999999996</v>
      </c>
      <c r="AA121" s="129">
        <f>IFERROR(ABS(VLOOKUP(A121,ZSSD!$D$2:$G$99933,4,0)),AI121)</f>
        <v>5.5</v>
      </c>
      <c r="AB121" s="130">
        <f>IFERROR(IF(VLOOKUP(A121,ZSSD!$D:$H,5,0)="L29",AA121*G121,AA121*L121/100),AA121*L121/100)</f>
        <v>17.626345000000001</v>
      </c>
      <c r="AC121" s="130">
        <v>2</v>
      </c>
      <c r="AD121" s="132">
        <f t="shared" si="60"/>
        <v>5.0793205576271188</v>
      </c>
      <c r="AE121" s="142">
        <f t="shared" si="39"/>
        <v>17.626345000000001</v>
      </c>
      <c r="AF121" s="142">
        <f t="shared" si="40"/>
        <v>5.0793205576271188</v>
      </c>
      <c r="AG121" s="133">
        <f>VLOOKUP(A121,ZSSD!D:D,1,0)</f>
        <v>2964184</v>
      </c>
      <c r="AH121" s="133" t="str">
        <f>VLOOKUP(B121,[2]GRADE!$A:$P,16,0)</f>
        <v>SILVER</v>
      </c>
      <c r="AI121" s="133">
        <f t="shared" si="41"/>
        <v>6.5</v>
      </c>
    </row>
    <row r="122" spans="1:35" x14ac:dyDescent="0.25">
      <c r="A122" s="129">
        <v>2964213</v>
      </c>
      <c r="B122" s="129">
        <f t="shared" si="44"/>
        <v>2964</v>
      </c>
      <c r="C122" s="129">
        <f t="shared" si="45"/>
        <v>213</v>
      </c>
      <c r="D122" s="129" t="str">
        <f>VLOOKUP(C122,Sheet1!$A$2:$K$369991,11,0)</f>
        <v>CAR</v>
      </c>
      <c r="E122" s="129" t="s">
        <v>520</v>
      </c>
      <c r="F122" s="129">
        <f>VLOOKUP(C122,'PACK MASTER'!$A$2:$I$512998,9,0)*1000</f>
        <v>14.000000000000004</v>
      </c>
      <c r="G122" s="129">
        <f>VLOOKUP(C122,'PACK MASTER'!$A$2:$G$512998,7,0)</f>
        <v>3.5</v>
      </c>
      <c r="H122" s="129">
        <f t="shared" si="46"/>
        <v>4.0000000000000009</v>
      </c>
      <c r="I122" s="129">
        <f>VLOOKUP($A122,ZMRP!$C$2:$F$99995,4,0)</f>
        <v>1799</v>
      </c>
      <c r="J122" s="130">
        <f t="shared" si="47"/>
        <v>514</v>
      </c>
      <c r="K122" s="130">
        <f>VLOOKUP($A122,ZLAM!$C$2:$F$99999,4,0)</f>
        <v>62.39</v>
      </c>
      <c r="L122" s="130">
        <f t="shared" si="48"/>
        <v>1122.3960999999999</v>
      </c>
      <c r="M122" s="130">
        <f t="shared" si="49"/>
        <v>320.68459999999999</v>
      </c>
      <c r="N122" s="130">
        <f t="shared" si="50"/>
        <v>951.1831355932203</v>
      </c>
      <c r="O122" s="130">
        <f t="shared" si="51"/>
        <v>271.76661016949151</v>
      </c>
      <c r="P122" s="130">
        <f>IFERROR(ABS(VLOOKUP($A122,ZTRV!$D$2:$G$99407,4,0)),0)</f>
        <v>0</v>
      </c>
      <c r="Q122" s="130">
        <f>IFERROR(ABS(VLOOKUP($A122,ZTR1!$D$2:$G$99999,4,0)),0)</f>
        <v>0</v>
      </c>
      <c r="R122" s="130">
        <f>IFERROR(ABS(VLOOKUP($A122,ZTR2!$D$2:$G$99939,4,0)),0)</f>
        <v>0</v>
      </c>
      <c r="S122" s="130">
        <f t="shared" si="52"/>
        <v>0</v>
      </c>
      <c r="T122" s="130">
        <f t="shared" si="53"/>
        <v>951.1831355932203</v>
      </c>
      <c r="U122" s="130">
        <f t="shared" si="54"/>
        <v>1122.3960999999999</v>
      </c>
      <c r="V122" s="130">
        <f t="shared" si="55"/>
        <v>320.68459999999999</v>
      </c>
      <c r="W122" s="131">
        <f t="shared" si="56"/>
        <v>4489.5844000000006</v>
      </c>
      <c r="X122" s="130">
        <f t="shared" si="57"/>
        <v>676.60390000000007</v>
      </c>
      <c r="Y122" s="130">
        <f t="shared" si="58"/>
        <v>2706.4156000000007</v>
      </c>
      <c r="Z122" s="130">
        <f t="shared" si="59"/>
        <v>193.31540000000001</v>
      </c>
      <c r="AA122" s="129">
        <f>IFERROR(ABS(VLOOKUP(A122,ZSSD!$D$2:$G$99933,4,0)),AI122)</f>
        <v>5.5</v>
      </c>
      <c r="AB122" s="130">
        <f>IFERROR(IF(VLOOKUP(A122,ZSSD!$D:$H,5,0)="L29",AA122*G122,AA122*L122/100),AA122*L122/100)</f>
        <v>61.731785499999994</v>
      </c>
      <c r="AC122" s="130">
        <v>2</v>
      </c>
      <c r="AD122" s="132">
        <f t="shared" si="60"/>
        <v>17.789027001864405</v>
      </c>
      <c r="AE122" s="142">
        <f t="shared" si="39"/>
        <v>17.637652999999997</v>
      </c>
      <c r="AF122" s="142">
        <f t="shared" si="40"/>
        <v>5.0825791433898297</v>
      </c>
      <c r="AG122" s="133">
        <f>VLOOKUP(A122,ZSSD!D:D,1,0)</f>
        <v>2964213</v>
      </c>
      <c r="AH122" s="133" t="str">
        <f>VLOOKUP(B122,[2]GRADE!$A:$P,16,0)</f>
        <v>SILVER</v>
      </c>
      <c r="AI122" s="133">
        <f t="shared" si="41"/>
        <v>6.5</v>
      </c>
    </row>
    <row r="123" spans="1:35" x14ac:dyDescent="0.25">
      <c r="A123" s="129">
        <v>2967111</v>
      </c>
      <c r="B123" s="129">
        <f t="shared" si="44"/>
        <v>2967</v>
      </c>
      <c r="C123" s="129">
        <f t="shared" si="45"/>
        <v>111</v>
      </c>
      <c r="D123" s="129" t="str">
        <f>VLOOKUP(C123,Sheet1!$A$2:$K$369991,11,0)</f>
        <v>CAR</v>
      </c>
      <c r="E123" s="129" t="s">
        <v>540</v>
      </c>
      <c r="F123" s="129">
        <f>VLOOKUP(C123,'PACK MASTER'!$A$2:$I$512998,9,0)*1000</f>
        <v>14</v>
      </c>
      <c r="G123" s="129">
        <f>VLOOKUP(C123,'PACK MASTER'!$A$2:$G$512998,7,0)</f>
        <v>3.5</v>
      </c>
      <c r="H123" s="129">
        <f t="shared" si="46"/>
        <v>4</v>
      </c>
      <c r="I123" s="129">
        <f>VLOOKUP($A123,ZMRP!$C$2:$F$99995,4,0)</f>
        <v>2005</v>
      </c>
      <c r="J123" s="130">
        <f t="shared" si="47"/>
        <v>572.85714285714289</v>
      </c>
      <c r="K123" s="130">
        <f>VLOOKUP($A123,ZLAM!$C$2:$F$99999,4,0)</f>
        <v>64.900000000000006</v>
      </c>
      <c r="L123" s="130">
        <f t="shared" si="48"/>
        <v>1301.2450000000001</v>
      </c>
      <c r="M123" s="130">
        <f t="shared" si="49"/>
        <v>371.78428571428577</v>
      </c>
      <c r="N123" s="130">
        <f t="shared" si="50"/>
        <v>1102.7500000000002</v>
      </c>
      <c r="O123" s="130">
        <f t="shared" si="51"/>
        <v>315.07142857142861</v>
      </c>
      <c r="P123" s="130">
        <f>IFERROR(ABS(VLOOKUP($A123,ZTRV!$D$2:$G$99407,4,0)),0)</f>
        <v>53</v>
      </c>
      <c r="Q123" s="130">
        <f>IFERROR(ABS(VLOOKUP($A123,ZTR1!$D$2:$G$99999,4,0)),0)</f>
        <v>0</v>
      </c>
      <c r="R123" s="130">
        <f>IFERROR(ABS(VLOOKUP($A123,ZTR2!$D$2:$G$99939,4,0)),0)</f>
        <v>0</v>
      </c>
      <c r="S123" s="130">
        <f t="shared" si="52"/>
        <v>185.5</v>
      </c>
      <c r="T123" s="130">
        <f t="shared" si="53"/>
        <v>917.25000000000023</v>
      </c>
      <c r="U123" s="130">
        <f t="shared" si="54"/>
        <v>1082.3550000000002</v>
      </c>
      <c r="V123" s="130">
        <f t="shared" si="55"/>
        <v>309.24428571428581</v>
      </c>
      <c r="W123" s="130">
        <f t="shared" si="56"/>
        <v>4329.420000000001</v>
      </c>
      <c r="X123" s="130">
        <f t="shared" si="57"/>
        <v>922.64499999999975</v>
      </c>
      <c r="Y123" s="130">
        <f t="shared" si="58"/>
        <v>3690.579999999999</v>
      </c>
      <c r="Z123" s="130">
        <f t="shared" si="59"/>
        <v>263.61285714285708</v>
      </c>
      <c r="AA123" s="129">
        <f>IFERROR(ABS(VLOOKUP(A123,ZSSD!$D$2:$G$99933,4,0)),AI123)</f>
        <v>8</v>
      </c>
      <c r="AB123" s="130">
        <f>IFERROR(IF(VLOOKUP(A123,ZSSD!$D:$H,5,0)="L29",AA123*G123,AA123*L123/100),AA123*L123/100)</f>
        <v>104.09960000000001</v>
      </c>
      <c r="AC123" s="130">
        <v>2</v>
      </c>
      <c r="AD123" s="132">
        <f t="shared" si="60"/>
        <v>16.263008000000003</v>
      </c>
      <c r="AE123" s="142">
        <f t="shared" si="39"/>
        <v>29.742742857142861</v>
      </c>
      <c r="AF123" s="142">
        <f t="shared" si="40"/>
        <v>4.6465737142857151</v>
      </c>
      <c r="AG123" s="133">
        <f>VLOOKUP(A123,ZSSD!D:D,1,0)</f>
        <v>2967111</v>
      </c>
      <c r="AH123" s="133" t="str">
        <f>VLOOKUP(B123,[2]GRADE!$A:$P,16,0)</f>
        <v>GOLD</v>
      </c>
      <c r="AI123" s="133">
        <f t="shared" si="41"/>
        <v>8</v>
      </c>
    </row>
    <row r="124" spans="1:35" x14ac:dyDescent="0.25">
      <c r="A124" s="129">
        <v>2967175</v>
      </c>
      <c r="B124" s="129">
        <f t="shared" si="44"/>
        <v>2967</v>
      </c>
      <c r="C124" s="129">
        <f t="shared" si="45"/>
        <v>175</v>
      </c>
      <c r="D124" s="129" t="str">
        <f>VLOOKUP(C124,Sheet1!$A$2:$K$369991,11,0)</f>
        <v>CAR</v>
      </c>
      <c r="E124" s="129" t="s">
        <v>542</v>
      </c>
      <c r="F124" s="129">
        <f>VLOOKUP(C124,'PACK MASTER'!$A$2:$I$512998,9,0)*1000</f>
        <v>10.000000000000005</v>
      </c>
      <c r="G124" s="129">
        <f>VLOOKUP(C124,'PACK MASTER'!$A$2:$G$512998,7,0)</f>
        <v>0.5</v>
      </c>
      <c r="H124" s="129">
        <f t="shared" si="46"/>
        <v>20.000000000000011</v>
      </c>
      <c r="I124" s="129">
        <f>VLOOKUP($A124,ZMRP!$C$2:$F$99995,4,0)</f>
        <v>294</v>
      </c>
      <c r="J124" s="130">
        <f t="shared" si="47"/>
        <v>588</v>
      </c>
      <c r="K124" s="130">
        <f>VLOOKUP($A124,ZLAM!$C$2:$F$99999,4,0)</f>
        <v>64.790000000000006</v>
      </c>
      <c r="L124" s="130">
        <f t="shared" si="48"/>
        <v>190.48260000000002</v>
      </c>
      <c r="M124" s="130">
        <f t="shared" si="49"/>
        <v>380.96520000000004</v>
      </c>
      <c r="N124" s="130">
        <f t="shared" si="50"/>
        <v>161.42593220338986</v>
      </c>
      <c r="O124" s="130">
        <f t="shared" si="51"/>
        <v>322.85186440677973</v>
      </c>
      <c r="P124" s="130">
        <f>IFERROR(ABS(VLOOKUP($A124,ZTRV!$D$2:$G$99407,4,0)),0)</f>
        <v>0</v>
      </c>
      <c r="Q124" s="130">
        <f>IFERROR(ABS(VLOOKUP($A124,ZTR1!$D$2:$G$99999,4,0)),0)</f>
        <v>0</v>
      </c>
      <c r="R124" s="130">
        <f>IFERROR(ABS(VLOOKUP($A124,ZTR2!$D$2:$G$99939,4,0)),0)</f>
        <v>0</v>
      </c>
      <c r="S124" s="130">
        <f t="shared" si="52"/>
        <v>0</v>
      </c>
      <c r="T124" s="130">
        <f t="shared" si="53"/>
        <v>161.42593220338986</v>
      </c>
      <c r="U124" s="130">
        <f t="shared" si="54"/>
        <v>190.48260000000002</v>
      </c>
      <c r="V124" s="130">
        <f t="shared" si="55"/>
        <v>380.96520000000004</v>
      </c>
      <c r="W124" s="131">
        <f t="shared" si="56"/>
        <v>3809.6520000000023</v>
      </c>
      <c r="X124" s="130">
        <f t="shared" si="57"/>
        <v>103.51739999999998</v>
      </c>
      <c r="Y124" s="130">
        <f t="shared" si="58"/>
        <v>2070.3480000000009</v>
      </c>
      <c r="Z124" s="130">
        <f t="shared" si="59"/>
        <v>207.03479999999996</v>
      </c>
      <c r="AA124" s="129">
        <f>IFERROR(ABS(VLOOKUP(A124,ZSSD!$D$2:$G$99933,4,0)),AI124)</f>
        <v>8</v>
      </c>
      <c r="AB124" s="130">
        <f>IFERROR(IF(VLOOKUP(A124,ZSSD!$D:$H,5,0)="L29",AA124*G124,AA124*L124/100),AA124*L124/100)</f>
        <v>15.238608000000001</v>
      </c>
      <c r="AC124" s="130">
        <v>2</v>
      </c>
      <c r="AD124" s="132">
        <f t="shared" si="60"/>
        <v>2.9237464840677974</v>
      </c>
      <c r="AE124" s="142">
        <f t="shared" si="39"/>
        <v>30.477216000000002</v>
      </c>
      <c r="AF124" s="142">
        <f t="shared" si="40"/>
        <v>5.8474929681355947</v>
      </c>
      <c r="AG124" s="133">
        <f>VLOOKUP(A124,ZSSD!D:D,1,0)</f>
        <v>2967175</v>
      </c>
      <c r="AH124" s="133" t="str">
        <f>VLOOKUP(B124,[2]GRADE!$A:$P,16,0)</f>
        <v>GOLD</v>
      </c>
      <c r="AI124" s="133">
        <f t="shared" si="41"/>
        <v>8</v>
      </c>
    </row>
    <row r="125" spans="1:35" x14ac:dyDescent="0.25">
      <c r="A125" s="129">
        <v>2967184</v>
      </c>
      <c r="B125" s="129">
        <f t="shared" si="44"/>
        <v>2967</v>
      </c>
      <c r="C125" s="129">
        <f t="shared" si="45"/>
        <v>184</v>
      </c>
      <c r="D125" s="129" t="str">
        <f>VLOOKUP(C125,Sheet1!$A$2:$K$369991,11,0)</f>
        <v>CAR</v>
      </c>
      <c r="E125" s="129" t="s">
        <v>544</v>
      </c>
      <c r="F125" s="129">
        <f>VLOOKUP(C125,'PACK MASTER'!$A$2:$I$512998,9,0)*1000</f>
        <v>20.000000000000014</v>
      </c>
      <c r="G125" s="129">
        <f>VLOOKUP(C125,'PACK MASTER'!$A$2:$G$512998,7,0)</f>
        <v>1</v>
      </c>
      <c r="H125" s="129">
        <f t="shared" si="46"/>
        <v>20.000000000000014</v>
      </c>
      <c r="I125" s="129">
        <f>VLOOKUP($A125,ZMRP!$C$2:$F$99995,4,0)</f>
        <v>587</v>
      </c>
      <c r="J125" s="130">
        <f t="shared" si="47"/>
        <v>587</v>
      </c>
      <c r="K125" s="130">
        <f>VLOOKUP($A125,ZLAM!$C$2:$F$99999,4,0)</f>
        <v>65.010000000000005</v>
      </c>
      <c r="L125" s="130">
        <f t="shared" si="48"/>
        <v>381.6087</v>
      </c>
      <c r="M125" s="130">
        <f t="shared" si="49"/>
        <v>381.6087</v>
      </c>
      <c r="N125" s="130">
        <f t="shared" si="50"/>
        <v>323.39720338983051</v>
      </c>
      <c r="O125" s="130">
        <f t="shared" si="51"/>
        <v>323.39720338983051</v>
      </c>
      <c r="P125" s="130">
        <f>IFERROR(ABS(VLOOKUP($A125,ZTRV!$D$2:$G$99407,4,0)),0)</f>
        <v>38</v>
      </c>
      <c r="Q125" s="130">
        <f>IFERROR(ABS(VLOOKUP($A125,ZTR1!$D$2:$G$99999,4,0)),0)</f>
        <v>0</v>
      </c>
      <c r="R125" s="130">
        <f>IFERROR(ABS(VLOOKUP($A125,ZTR2!$D$2:$G$99939,4,0)),0)</f>
        <v>0</v>
      </c>
      <c r="S125" s="130">
        <f t="shared" si="52"/>
        <v>38</v>
      </c>
      <c r="T125" s="130">
        <f t="shared" si="53"/>
        <v>285.39720338983051</v>
      </c>
      <c r="U125" s="130">
        <f t="shared" si="54"/>
        <v>336.76869999999997</v>
      </c>
      <c r="V125" s="130">
        <f t="shared" si="55"/>
        <v>336.76869999999997</v>
      </c>
      <c r="W125" s="131">
        <f t="shared" si="56"/>
        <v>6735.3740000000043</v>
      </c>
      <c r="X125" s="130">
        <f t="shared" si="57"/>
        <v>250.23130000000003</v>
      </c>
      <c r="Y125" s="130">
        <f t="shared" si="58"/>
        <v>5004.6260000000038</v>
      </c>
      <c r="Z125" s="130">
        <f t="shared" si="59"/>
        <v>250.23130000000003</v>
      </c>
      <c r="AA125" s="129">
        <f>IFERROR(ABS(VLOOKUP(A125,ZSSD!$D$2:$G$99933,4,0)),AI125)</f>
        <v>8</v>
      </c>
      <c r="AB125" s="130">
        <f>IFERROR(IF(VLOOKUP(A125,ZSSD!$D:$H,5,0)="L29",AA125*G125,AA125*L125/100),AA125*L125/100)</f>
        <v>30.528696</v>
      </c>
      <c r="AC125" s="130">
        <v>2</v>
      </c>
      <c r="AD125" s="132">
        <f t="shared" si="60"/>
        <v>5.0973701477966102</v>
      </c>
      <c r="AE125" s="142">
        <f t="shared" si="39"/>
        <v>30.528696</v>
      </c>
      <c r="AF125" s="142">
        <f t="shared" si="40"/>
        <v>5.0973701477966102</v>
      </c>
      <c r="AG125" s="133">
        <f>VLOOKUP(A125,ZSSD!D:D,1,0)</f>
        <v>2967184</v>
      </c>
      <c r="AH125" s="133" t="str">
        <f>VLOOKUP(B125,[2]GRADE!$A:$P,16,0)</f>
        <v>GOLD</v>
      </c>
      <c r="AI125" s="133">
        <f t="shared" si="41"/>
        <v>8</v>
      </c>
    </row>
    <row r="126" spans="1:35" x14ac:dyDescent="0.25">
      <c r="A126" s="129">
        <v>2967204</v>
      </c>
      <c r="B126" s="129">
        <f t="shared" si="44"/>
        <v>2967</v>
      </c>
      <c r="C126" s="129">
        <f t="shared" si="45"/>
        <v>204</v>
      </c>
      <c r="D126" s="129" t="str">
        <f>VLOOKUP(C126,Sheet1!$A$2:$K$369991,11,0)</f>
        <v>CAR</v>
      </c>
      <c r="E126" s="129" t="s">
        <v>3527</v>
      </c>
      <c r="F126" s="129">
        <f>VLOOKUP(C126,'PACK MASTER'!$A$2:$I$512998,9,0)*1000</f>
        <v>12</v>
      </c>
      <c r="G126" s="129">
        <f>VLOOKUP(C126,'PACK MASTER'!$A$2:$G$512998,7,0)</f>
        <v>3</v>
      </c>
      <c r="H126" s="129">
        <f t="shared" si="46"/>
        <v>4</v>
      </c>
      <c r="I126" s="129">
        <f>VLOOKUP($A126,ZMRP!$C$2:$F$99995,4,0)</f>
        <v>1721</v>
      </c>
      <c r="J126" s="130">
        <f t="shared" si="47"/>
        <v>573.66666666666663</v>
      </c>
      <c r="K126" s="130">
        <f>VLOOKUP($A126,ZLAM!$C$2:$F$99999,4,0)</f>
        <v>64.930000000000007</v>
      </c>
      <c r="L126" s="130">
        <f t="shared" si="48"/>
        <v>1117.4453000000001</v>
      </c>
      <c r="M126" s="130">
        <f t="shared" si="49"/>
        <v>372.48176666666672</v>
      </c>
      <c r="N126" s="130">
        <f t="shared" si="50"/>
        <v>946.98754237288153</v>
      </c>
      <c r="O126" s="130">
        <f t="shared" si="51"/>
        <v>315.66251412429386</v>
      </c>
      <c r="P126" s="130">
        <f>IFERROR(ABS(VLOOKUP($A126,ZTRV!$D$2:$G$99407,4,0)),0)</f>
        <v>43</v>
      </c>
      <c r="Q126" s="130">
        <f>IFERROR(ABS(VLOOKUP($A126,ZTR1!$D$2:$G$99999,4,0)),0)</f>
        <v>0</v>
      </c>
      <c r="R126" s="130">
        <f>IFERROR(ABS(VLOOKUP($A126,ZTR2!$D$2:$G$99939,4,0)),0)</f>
        <v>0</v>
      </c>
      <c r="S126" s="130">
        <f t="shared" si="52"/>
        <v>129</v>
      </c>
      <c r="T126" s="130">
        <f t="shared" si="53"/>
        <v>817.98754237288153</v>
      </c>
      <c r="U126" s="130">
        <f t="shared" si="54"/>
        <v>965.22530000000017</v>
      </c>
      <c r="V126" s="130">
        <f t="shared" si="55"/>
        <v>321.74176666666671</v>
      </c>
      <c r="W126" s="131">
        <f t="shared" si="56"/>
        <v>3860.9012000000002</v>
      </c>
      <c r="X126" s="130">
        <f t="shared" si="57"/>
        <v>755.77469999999983</v>
      </c>
      <c r="Y126" s="130">
        <f t="shared" si="58"/>
        <v>3023.0987999999993</v>
      </c>
      <c r="Z126" s="130">
        <f t="shared" si="59"/>
        <v>251.92489999999992</v>
      </c>
      <c r="AA126" s="129">
        <f>IFERROR(ABS(VLOOKUP(A126,ZSSD!$D$2:$G$99933,4,0)),AI126)</f>
        <v>8</v>
      </c>
      <c r="AB126" s="130">
        <f>IFERROR(IF(VLOOKUP(A126,ZSSD!$D:$H,5,0)="L29",AA126*G126,AA126*L126/100),AA126*L126/100)</f>
        <v>89.395624000000012</v>
      </c>
      <c r="AC126" s="130">
        <v>2</v>
      </c>
      <c r="AD126" s="132">
        <f t="shared" si="60"/>
        <v>14.57183836745763</v>
      </c>
      <c r="AE126" s="142">
        <f t="shared" si="39"/>
        <v>29.798541333333336</v>
      </c>
      <c r="AF126" s="142">
        <f t="shared" si="40"/>
        <v>4.8572794558192101</v>
      </c>
      <c r="AG126" s="133">
        <f>VLOOKUP(A126,ZSSD!D:D,1,0)</f>
        <v>2967204</v>
      </c>
      <c r="AH126" s="133" t="str">
        <f>VLOOKUP(B126,[2]GRADE!$A:$P,16,0)</f>
        <v>GOLD</v>
      </c>
      <c r="AI126" s="133">
        <f t="shared" si="41"/>
        <v>8</v>
      </c>
    </row>
    <row r="127" spans="1:35" x14ac:dyDescent="0.25">
      <c r="A127" s="129">
        <v>2967213</v>
      </c>
      <c r="B127" s="129">
        <f t="shared" si="44"/>
        <v>2967</v>
      </c>
      <c r="C127" s="129">
        <f t="shared" si="45"/>
        <v>213</v>
      </c>
      <c r="D127" s="129" t="str">
        <f>VLOOKUP(C127,Sheet1!$A$2:$K$369991,11,0)</f>
        <v>CAR</v>
      </c>
      <c r="E127" s="129" t="s">
        <v>548</v>
      </c>
      <c r="F127" s="129">
        <f>VLOOKUP(C127,'PACK MASTER'!$A$2:$I$512998,9,0)*1000</f>
        <v>14.000000000000004</v>
      </c>
      <c r="G127" s="129">
        <f>VLOOKUP(C127,'PACK MASTER'!$A$2:$G$512998,7,0)</f>
        <v>3.5</v>
      </c>
      <c r="H127" s="129">
        <f t="shared" si="46"/>
        <v>4.0000000000000009</v>
      </c>
      <c r="I127" s="129">
        <f>VLOOKUP($A127,ZMRP!$C$2:$F$99995,4,0)</f>
        <v>2005</v>
      </c>
      <c r="J127" s="130">
        <f t="shared" si="47"/>
        <v>572.85714285714289</v>
      </c>
      <c r="K127" s="130">
        <f>VLOOKUP($A127,ZLAM!$C$2:$F$99999,4,0)</f>
        <v>64.900000000000006</v>
      </c>
      <c r="L127" s="130">
        <f t="shared" si="48"/>
        <v>1301.2450000000001</v>
      </c>
      <c r="M127" s="130">
        <f t="shared" si="49"/>
        <v>371.78428571428577</v>
      </c>
      <c r="N127" s="130">
        <f t="shared" si="50"/>
        <v>1102.7500000000002</v>
      </c>
      <c r="O127" s="130">
        <f t="shared" si="51"/>
        <v>315.07142857142861</v>
      </c>
      <c r="P127" s="130">
        <f>IFERROR(ABS(VLOOKUP($A127,ZTRV!$D$2:$G$99407,4,0)),0)</f>
        <v>53</v>
      </c>
      <c r="Q127" s="130">
        <f>IFERROR(ABS(VLOOKUP($A127,ZTR1!$D$2:$G$99999,4,0)),0)</f>
        <v>0</v>
      </c>
      <c r="R127" s="130">
        <f>IFERROR(ABS(VLOOKUP($A127,ZTR2!$D$2:$G$99939,4,0)),0)</f>
        <v>0</v>
      </c>
      <c r="S127" s="130">
        <f t="shared" si="52"/>
        <v>185.5</v>
      </c>
      <c r="T127" s="130">
        <f t="shared" si="53"/>
        <v>917.25000000000023</v>
      </c>
      <c r="U127" s="130">
        <f t="shared" si="54"/>
        <v>1082.3550000000002</v>
      </c>
      <c r="V127" s="130">
        <f t="shared" si="55"/>
        <v>309.24428571428581</v>
      </c>
      <c r="W127" s="131">
        <f t="shared" si="56"/>
        <v>4329.4200000000028</v>
      </c>
      <c r="X127" s="130">
        <f t="shared" si="57"/>
        <v>922.64499999999975</v>
      </c>
      <c r="Y127" s="130">
        <f t="shared" si="58"/>
        <v>3690.58</v>
      </c>
      <c r="Z127" s="130">
        <f t="shared" si="59"/>
        <v>263.61285714285708</v>
      </c>
      <c r="AA127" s="129">
        <f>IFERROR(ABS(VLOOKUP(A127,ZSSD!$D$2:$G$99933,4,0)),AI127)</f>
        <v>8</v>
      </c>
      <c r="AB127" s="130">
        <f>IFERROR(IF(VLOOKUP(A127,ZSSD!$D:$H,5,0)="L29",AA127*G127,AA127*L127/100),AA127*L127/100)</f>
        <v>104.09960000000001</v>
      </c>
      <c r="AC127" s="130">
        <v>2</v>
      </c>
      <c r="AD127" s="132">
        <f t="shared" si="60"/>
        <v>16.263008000000003</v>
      </c>
      <c r="AE127" s="142">
        <f t="shared" si="39"/>
        <v>29.742742857142861</v>
      </c>
      <c r="AF127" s="142">
        <f t="shared" si="40"/>
        <v>4.6465737142857151</v>
      </c>
      <c r="AG127" s="133">
        <f>VLOOKUP(A127,ZSSD!D:D,1,0)</f>
        <v>2967213</v>
      </c>
      <c r="AH127" s="133" t="str">
        <f>VLOOKUP(B127,[2]GRADE!$A:$P,16,0)</f>
        <v>GOLD</v>
      </c>
      <c r="AI127" s="133">
        <f t="shared" si="41"/>
        <v>8</v>
      </c>
    </row>
    <row r="128" spans="1:35" x14ac:dyDescent="0.25">
      <c r="A128" s="129">
        <v>2967222</v>
      </c>
      <c r="B128" s="129">
        <f t="shared" si="44"/>
        <v>2967</v>
      </c>
      <c r="C128" s="129">
        <f t="shared" si="45"/>
        <v>222</v>
      </c>
      <c r="D128" s="129" t="str">
        <f>VLOOKUP(C128,Sheet1!$A$2:$K$369991,11,0)</f>
        <v>CAR</v>
      </c>
      <c r="E128" s="129" t="s">
        <v>550</v>
      </c>
      <c r="F128" s="129">
        <f>VLOOKUP(C128,'PACK MASTER'!$A$2:$I$512998,9,0)*1000</f>
        <v>16.000000000000011</v>
      </c>
      <c r="G128" s="129">
        <f>VLOOKUP(C128,'PACK MASTER'!$A$2:$G$512998,7,0)</f>
        <v>4</v>
      </c>
      <c r="H128" s="129">
        <f t="shared" si="46"/>
        <v>4.0000000000000027</v>
      </c>
      <c r="I128" s="129">
        <f>VLOOKUP($A128,ZMRP!$C$2:$F$99995,4,0)</f>
        <v>2288</v>
      </c>
      <c r="J128" s="130">
        <f t="shared" si="47"/>
        <v>572</v>
      </c>
      <c r="K128" s="130">
        <f>VLOOKUP($A128,ZLAM!$C$2:$F$99999,4,0)</f>
        <v>64.91</v>
      </c>
      <c r="L128" s="130">
        <f t="shared" si="48"/>
        <v>1485.1407999999999</v>
      </c>
      <c r="M128" s="130">
        <f t="shared" si="49"/>
        <v>371.28519999999997</v>
      </c>
      <c r="N128" s="130">
        <f t="shared" si="50"/>
        <v>1258.5938983050846</v>
      </c>
      <c r="O128" s="130">
        <f t="shared" si="51"/>
        <v>314.64847457627116</v>
      </c>
      <c r="P128" s="130">
        <f>IFERROR(ABS(VLOOKUP($A128,ZTRV!$D$2:$G$99407,4,0)),0)</f>
        <v>53</v>
      </c>
      <c r="Q128" s="130">
        <f>IFERROR(ABS(VLOOKUP($A128,ZTR1!$D$2:$G$99999,4,0)),0)</f>
        <v>0</v>
      </c>
      <c r="R128" s="130">
        <f>IFERROR(ABS(VLOOKUP($A128,ZTR2!$D$2:$G$99939,4,0)),0)</f>
        <v>0</v>
      </c>
      <c r="S128" s="130">
        <f t="shared" si="52"/>
        <v>212</v>
      </c>
      <c r="T128" s="130">
        <f t="shared" si="53"/>
        <v>1046.5938983050846</v>
      </c>
      <c r="U128" s="130">
        <f t="shared" si="54"/>
        <v>1234.9807999999998</v>
      </c>
      <c r="V128" s="130">
        <f t="shared" si="55"/>
        <v>308.74519999999995</v>
      </c>
      <c r="W128" s="131">
        <f t="shared" si="56"/>
        <v>4939.9232000000029</v>
      </c>
      <c r="X128" s="130">
        <f t="shared" si="57"/>
        <v>1053.0192000000002</v>
      </c>
      <c r="Y128" s="130">
        <f t="shared" si="58"/>
        <v>4212.0768000000035</v>
      </c>
      <c r="Z128" s="130">
        <f t="shared" si="59"/>
        <v>263.25480000000005</v>
      </c>
      <c r="AA128" s="129">
        <f>IFERROR(ABS(VLOOKUP(A128,ZSSD!$D$2:$G$99933,4,0)),AI128)</f>
        <v>8</v>
      </c>
      <c r="AB128" s="130">
        <f>IFERROR(IF(VLOOKUP(A128,ZSSD!$D:$H,5,0)="L29",AA128*G128,AA128*L128/100),AA128*L128/100)</f>
        <v>118.81126399999999</v>
      </c>
      <c r="AC128" s="130">
        <v>2</v>
      </c>
      <c r="AD128" s="132">
        <f t="shared" si="60"/>
        <v>18.555652686101695</v>
      </c>
      <c r="AE128" s="142">
        <f t="shared" si="39"/>
        <v>29.702815999999999</v>
      </c>
      <c r="AF128" s="142">
        <f t="shared" si="40"/>
        <v>4.6389131715254237</v>
      </c>
      <c r="AG128" s="133">
        <f>VLOOKUP(A128,ZSSD!D:D,1,0)</f>
        <v>2967222</v>
      </c>
      <c r="AH128" s="133" t="str">
        <f>VLOOKUP(B128,[2]GRADE!$A:$P,16,0)</f>
        <v>GOLD</v>
      </c>
      <c r="AI128" s="133">
        <f t="shared" si="41"/>
        <v>8</v>
      </c>
    </row>
    <row r="129" spans="1:35" x14ac:dyDescent="0.25">
      <c r="A129" s="129">
        <v>2967234</v>
      </c>
      <c r="B129" s="129">
        <f t="shared" si="44"/>
        <v>2967</v>
      </c>
      <c r="C129" s="129">
        <f t="shared" si="45"/>
        <v>234</v>
      </c>
      <c r="D129" s="129" t="str">
        <f>VLOOKUP(C129,Sheet1!$A$2:$K$369991,11,0)</f>
        <v>CAR</v>
      </c>
      <c r="E129" s="129" t="s">
        <v>552</v>
      </c>
      <c r="F129" s="129">
        <f>VLOOKUP(C129,'PACK MASTER'!$A$2:$I$512998,9,0)*1000</f>
        <v>20.000000000000014</v>
      </c>
      <c r="G129" s="129">
        <f>VLOOKUP(C129,'PACK MASTER'!$A$2:$G$512998,7,0)</f>
        <v>5</v>
      </c>
      <c r="H129" s="129">
        <f t="shared" si="46"/>
        <v>4.0000000000000027</v>
      </c>
      <c r="I129" s="129">
        <f>VLOOKUP($A129,ZMRP!$C$2:$F$99995,4,0)</f>
        <v>2775</v>
      </c>
      <c r="J129" s="130">
        <f t="shared" si="47"/>
        <v>555</v>
      </c>
      <c r="K129" s="130">
        <f>VLOOKUP($A129,ZLAM!$C$2:$F$99999,4,0)</f>
        <v>64.87</v>
      </c>
      <c r="L129" s="130">
        <f t="shared" si="48"/>
        <v>1800.1424999999999</v>
      </c>
      <c r="M129" s="130">
        <f t="shared" si="49"/>
        <v>360.02850000000001</v>
      </c>
      <c r="N129" s="130">
        <f t="shared" si="50"/>
        <v>1525.5444915254238</v>
      </c>
      <c r="O129" s="130">
        <f t="shared" si="51"/>
        <v>305.10889830508478</v>
      </c>
      <c r="P129" s="130">
        <f>IFERROR(ABS(VLOOKUP($A129,ZTRV!$D$2:$G$99407,4,0)),0)</f>
        <v>0</v>
      </c>
      <c r="Q129" s="130">
        <f>IFERROR(ABS(VLOOKUP($A129,ZTR1!$D$2:$G$99999,4,0)),0)</f>
        <v>0</v>
      </c>
      <c r="R129" s="130">
        <f>IFERROR(ABS(VLOOKUP($A129,ZTR2!$D$2:$G$99939,4,0)),0)</f>
        <v>0</v>
      </c>
      <c r="S129" s="130">
        <f t="shared" si="52"/>
        <v>0</v>
      </c>
      <c r="T129" s="130">
        <f t="shared" si="53"/>
        <v>1525.5444915254238</v>
      </c>
      <c r="U129" s="130">
        <f t="shared" si="54"/>
        <v>1800.1424999999999</v>
      </c>
      <c r="V129" s="130">
        <f t="shared" si="55"/>
        <v>360.02850000000001</v>
      </c>
      <c r="W129" s="131">
        <f t="shared" si="56"/>
        <v>7200.5700000000052</v>
      </c>
      <c r="X129" s="130">
        <f t="shared" si="57"/>
        <v>974.85750000000007</v>
      </c>
      <c r="Y129" s="130">
        <f t="shared" si="58"/>
        <v>3899.430000000003</v>
      </c>
      <c r="Z129" s="130">
        <f t="shared" si="59"/>
        <v>194.97149999999999</v>
      </c>
      <c r="AA129" s="129">
        <f>IFERROR(ABS(VLOOKUP(A129,ZSSD!$D$2:$G$99933,4,0)),AI129)</f>
        <v>8</v>
      </c>
      <c r="AB129" s="130">
        <f>IFERROR(IF(VLOOKUP(A129,ZSSD!$D:$H,5,0)="L29",AA129*G129,AA129*L129/100),AA129*L129/100)</f>
        <v>144.01139999999998</v>
      </c>
      <c r="AC129" s="130">
        <v>2</v>
      </c>
      <c r="AD129" s="132">
        <f t="shared" si="60"/>
        <v>27.63066183050848</v>
      </c>
      <c r="AE129" s="142">
        <f t="shared" si="39"/>
        <v>28.802279999999996</v>
      </c>
      <c r="AF129" s="142">
        <f t="shared" si="40"/>
        <v>5.5261323661016961</v>
      </c>
      <c r="AG129" s="133">
        <f>VLOOKUP(A129,ZSSD!D:D,1,0)</f>
        <v>2967234</v>
      </c>
      <c r="AH129" s="133" t="str">
        <f>VLOOKUP(B129,[2]GRADE!$A:$P,16,0)</f>
        <v>GOLD</v>
      </c>
      <c r="AI129" s="133">
        <f t="shared" si="41"/>
        <v>8</v>
      </c>
    </row>
    <row r="130" spans="1:35" x14ac:dyDescent="0.25">
      <c r="A130" s="129">
        <v>2967244</v>
      </c>
      <c r="B130" s="129">
        <f t="shared" si="44"/>
        <v>2967</v>
      </c>
      <c r="C130" s="129">
        <f t="shared" si="45"/>
        <v>244</v>
      </c>
      <c r="D130" s="129" t="str">
        <f>VLOOKUP(C130,Sheet1!$A$2:$K$369991,11,0)</f>
        <v>CAR</v>
      </c>
      <c r="E130" s="129" t="s">
        <v>554</v>
      </c>
      <c r="F130" s="129">
        <f>VLOOKUP(C130,'PACK MASTER'!$A$2:$I$512998,9,0)*1000</f>
        <v>24</v>
      </c>
      <c r="G130" s="129">
        <f>VLOOKUP(C130,'PACK MASTER'!$A$2:$G$512998,7,0)</f>
        <v>6</v>
      </c>
      <c r="H130" s="129">
        <f t="shared" si="46"/>
        <v>4</v>
      </c>
      <c r="I130" s="129">
        <f>VLOOKUP($A130,ZMRP!$C$2:$F$99995,4,0)</f>
        <v>3331</v>
      </c>
      <c r="J130" s="130">
        <f t="shared" si="47"/>
        <v>555.16666666666663</v>
      </c>
      <c r="K130" s="130">
        <f>VLOOKUP($A130,ZLAM!$C$2:$F$99999,4,0)</f>
        <v>64.87</v>
      </c>
      <c r="L130" s="130">
        <f t="shared" si="48"/>
        <v>2160.8197</v>
      </c>
      <c r="M130" s="130">
        <f t="shared" si="49"/>
        <v>360.13661666666667</v>
      </c>
      <c r="N130" s="130">
        <f t="shared" si="50"/>
        <v>1831.2031355932204</v>
      </c>
      <c r="O130" s="130">
        <f t="shared" si="51"/>
        <v>305.20052259887007</v>
      </c>
      <c r="P130" s="130">
        <f>IFERROR(ABS(VLOOKUP($A130,ZTRV!$D$2:$G$99407,4,0)),0)</f>
        <v>0</v>
      </c>
      <c r="Q130" s="130">
        <f>IFERROR(ABS(VLOOKUP($A130,ZTR1!$D$2:$G$99999,4,0)),0)</f>
        <v>0</v>
      </c>
      <c r="R130" s="130">
        <f>IFERROR(ABS(VLOOKUP($A130,ZTR2!$D$2:$G$99939,4,0)),0)</f>
        <v>0</v>
      </c>
      <c r="S130" s="130">
        <f t="shared" si="52"/>
        <v>0</v>
      </c>
      <c r="T130" s="130">
        <f t="shared" si="53"/>
        <v>1831.2031355932204</v>
      </c>
      <c r="U130" s="130">
        <f t="shared" si="54"/>
        <v>2160.8197</v>
      </c>
      <c r="V130" s="130">
        <f t="shared" si="55"/>
        <v>360.13661666666667</v>
      </c>
      <c r="W130" s="131">
        <f t="shared" si="56"/>
        <v>8643.2788</v>
      </c>
      <c r="X130" s="130">
        <f t="shared" si="57"/>
        <v>1170.1803</v>
      </c>
      <c r="Y130" s="130">
        <f t="shared" si="58"/>
        <v>4680.7212</v>
      </c>
      <c r="Z130" s="130">
        <f t="shared" si="59"/>
        <v>195.03004999999996</v>
      </c>
      <c r="AA130" s="129">
        <f>IFERROR(ABS(VLOOKUP(A130,ZSSD!$D$2:$G$99933,4,0)),AI130)</f>
        <v>8</v>
      </c>
      <c r="AB130" s="130">
        <f>IFERROR(IF(VLOOKUP(A130,ZSSD!$D:$H,5,0)="L29",AA130*G130,AA130*L130/100),AA130*L130/100)</f>
        <v>172.865576</v>
      </c>
      <c r="AC130" s="130">
        <v>2</v>
      </c>
      <c r="AD130" s="132">
        <f t="shared" si="60"/>
        <v>33.166751191864407</v>
      </c>
      <c r="AE130" s="142">
        <f t="shared" si="39"/>
        <v>28.810929333333334</v>
      </c>
      <c r="AF130" s="142">
        <f t="shared" si="40"/>
        <v>5.5277918653107347</v>
      </c>
      <c r="AG130" s="133">
        <f>VLOOKUP(A130,ZSSD!D:D,1,0)</f>
        <v>2967244</v>
      </c>
      <c r="AH130" s="133" t="str">
        <f>VLOOKUP(B130,[2]GRADE!$A:$P,16,0)</f>
        <v>GOLD</v>
      </c>
      <c r="AI130" s="133">
        <f t="shared" si="41"/>
        <v>8</v>
      </c>
    </row>
    <row r="131" spans="1:35" x14ac:dyDescent="0.25">
      <c r="A131" s="129">
        <v>2968184</v>
      </c>
      <c r="B131" s="129">
        <f t="shared" si="44"/>
        <v>2968</v>
      </c>
      <c r="C131" s="129">
        <f t="shared" si="45"/>
        <v>184</v>
      </c>
      <c r="D131" s="129" t="str">
        <f>VLOOKUP(C131,Sheet1!$A$2:$K$369991,11,0)</f>
        <v>CAR</v>
      </c>
      <c r="E131" s="129" t="s">
        <v>560</v>
      </c>
      <c r="F131" s="129">
        <f>VLOOKUP(C131,'PACK MASTER'!$A$2:$I$512998,9,0)*1000</f>
        <v>20.000000000000014</v>
      </c>
      <c r="G131" s="129">
        <f>VLOOKUP(C131,'PACK MASTER'!$A$2:$G$512998,7,0)</f>
        <v>1</v>
      </c>
      <c r="H131" s="129">
        <f t="shared" si="46"/>
        <v>20.000000000000014</v>
      </c>
      <c r="I131" s="129">
        <f>VLOOKUP($A131,ZMRP!$C$2:$F$99995,4,0)</f>
        <v>399</v>
      </c>
      <c r="J131" s="130">
        <f t="shared" si="47"/>
        <v>399</v>
      </c>
      <c r="K131" s="130">
        <f>VLOOKUP($A131,ZLAM!$C$2:$F$99999,4,0)</f>
        <v>76.37</v>
      </c>
      <c r="L131" s="130">
        <f t="shared" si="48"/>
        <v>304.71629999999999</v>
      </c>
      <c r="M131" s="130">
        <f t="shared" si="49"/>
        <v>304.71629999999999</v>
      </c>
      <c r="N131" s="130">
        <f t="shared" si="50"/>
        <v>258.2341525423729</v>
      </c>
      <c r="O131" s="130">
        <f t="shared" si="51"/>
        <v>258.2341525423729</v>
      </c>
      <c r="P131" s="130">
        <f>IFERROR(ABS(VLOOKUP($A131,ZTRV!$D$2:$G$99407,4,0)),0)</f>
        <v>0</v>
      </c>
      <c r="Q131" s="130">
        <f>IFERROR(ABS(VLOOKUP($A131,ZTR1!$D$2:$G$99999,4,0)),0)</f>
        <v>0</v>
      </c>
      <c r="R131" s="130">
        <f>IFERROR(ABS(VLOOKUP($A131,ZTR2!$D$2:$G$99939,4,0)),0)</f>
        <v>0</v>
      </c>
      <c r="S131" s="130">
        <f t="shared" si="52"/>
        <v>0</v>
      </c>
      <c r="T131" s="130">
        <f t="shared" si="53"/>
        <v>258.2341525423729</v>
      </c>
      <c r="U131" s="130">
        <f t="shared" si="54"/>
        <v>304.71629999999999</v>
      </c>
      <c r="V131" s="130">
        <f t="shared" si="55"/>
        <v>304.71629999999999</v>
      </c>
      <c r="W131" s="131">
        <f t="shared" si="56"/>
        <v>6094.3260000000046</v>
      </c>
      <c r="X131" s="130">
        <f t="shared" si="57"/>
        <v>94.28370000000001</v>
      </c>
      <c r="Y131" s="130">
        <f t="shared" si="58"/>
        <v>1885.6740000000016</v>
      </c>
      <c r="Z131" s="130">
        <f t="shared" si="59"/>
        <v>94.28370000000001</v>
      </c>
      <c r="AA131" s="129">
        <f>IFERROR(ABS(VLOOKUP(A131,ZSSD!$D$2:$G$99933,4,0)),AI131)</f>
        <v>6.5</v>
      </c>
      <c r="AB131" s="130">
        <f>IFERROR(IF(VLOOKUP(A131,ZSSD!$D:$H,5,0)="L29",AA131*G131,AA131*L131/100),AA131*L131/100)</f>
        <v>19.806559499999999</v>
      </c>
      <c r="AC131" s="130">
        <v>2</v>
      </c>
      <c r="AD131" s="132">
        <f t="shared" si="60"/>
        <v>4.7685518608474577</v>
      </c>
      <c r="AE131" s="142">
        <f t="shared" ref="AE131:AE194" si="61">+AB131/G131</f>
        <v>19.806559499999999</v>
      </c>
      <c r="AF131" s="142">
        <f t="shared" ref="AF131:AF194" si="62">+AD131/G131</f>
        <v>4.7685518608474577</v>
      </c>
      <c r="AG131" s="133" t="e">
        <f>VLOOKUP(A131,ZSSD!D:D,1,0)</f>
        <v>#N/A</v>
      </c>
      <c r="AH131" s="133" t="str">
        <f>VLOOKUP(B131,[2]GRADE!$A:$P,16,0)</f>
        <v>SILVER</v>
      </c>
      <c r="AI131" s="133">
        <f t="shared" ref="AI131:AI194" si="63">IF(AH131="SILVER",6.5,IF(AH131="GOLD",8,IF(AH131="INDUSTRIAL",6,IF(AH131="GREEN",7,IF(AH131="BRONZE",5.5,0)))))</f>
        <v>6.5</v>
      </c>
    </row>
    <row r="132" spans="1:35" x14ac:dyDescent="0.25">
      <c r="A132" s="129">
        <v>2968213</v>
      </c>
      <c r="B132" s="129">
        <f t="shared" si="44"/>
        <v>2968</v>
      </c>
      <c r="C132" s="129">
        <f t="shared" si="45"/>
        <v>213</v>
      </c>
      <c r="D132" s="129" t="str">
        <f>VLOOKUP(C132,Sheet1!$A$2:$K$369991,11,0)</f>
        <v>CAR</v>
      </c>
      <c r="E132" s="129" t="s">
        <v>562</v>
      </c>
      <c r="F132" s="129">
        <f>VLOOKUP(C132,'PACK MASTER'!$A$2:$I$512998,9,0)*1000</f>
        <v>14.000000000000004</v>
      </c>
      <c r="G132" s="129">
        <f>VLOOKUP(C132,'PACK MASTER'!$A$2:$G$512998,7,0)</f>
        <v>3.5</v>
      </c>
      <c r="H132" s="129">
        <f t="shared" si="46"/>
        <v>4.0000000000000009</v>
      </c>
      <c r="I132" s="129">
        <f>VLOOKUP($A132,ZMRP!$C$2:$F$99995,4,0)</f>
        <v>1502</v>
      </c>
      <c r="J132" s="130">
        <f t="shared" si="47"/>
        <v>429.14285714285717</v>
      </c>
      <c r="K132" s="130">
        <f>VLOOKUP($A132,ZLAM!$C$2:$F$99999,4,0)</f>
        <v>78.010000000000005</v>
      </c>
      <c r="L132" s="130">
        <f t="shared" si="48"/>
        <v>1171.7102</v>
      </c>
      <c r="M132" s="130">
        <f t="shared" si="49"/>
        <v>334.77434285714287</v>
      </c>
      <c r="N132" s="130">
        <f t="shared" si="50"/>
        <v>992.9747457627119</v>
      </c>
      <c r="O132" s="130">
        <f t="shared" si="51"/>
        <v>283.7070702179177</v>
      </c>
      <c r="P132" s="130">
        <f>IFERROR(ABS(VLOOKUP($A132,ZTRV!$D$2:$G$99407,4,0)),0)</f>
        <v>18</v>
      </c>
      <c r="Q132" s="130">
        <f>IFERROR(ABS(VLOOKUP($A132,ZTR1!$D$2:$G$99999,4,0)),0)</f>
        <v>0</v>
      </c>
      <c r="R132" s="130">
        <f>IFERROR(ABS(VLOOKUP($A132,ZTR2!$D$2:$G$99939,4,0)),0)</f>
        <v>0</v>
      </c>
      <c r="S132" s="130">
        <f t="shared" si="52"/>
        <v>63</v>
      </c>
      <c r="T132" s="130">
        <f t="shared" si="53"/>
        <v>929.9747457627119</v>
      </c>
      <c r="U132" s="130">
        <f t="shared" si="54"/>
        <v>1097.3702000000001</v>
      </c>
      <c r="V132" s="130">
        <f t="shared" si="55"/>
        <v>313.53434285714286</v>
      </c>
      <c r="W132" s="131">
        <f t="shared" si="56"/>
        <v>4389.4808000000012</v>
      </c>
      <c r="X132" s="130">
        <f t="shared" si="57"/>
        <v>404.62979999999993</v>
      </c>
      <c r="Y132" s="130">
        <f t="shared" si="58"/>
        <v>1618.5192000000002</v>
      </c>
      <c r="Z132" s="130">
        <f t="shared" si="59"/>
        <v>115.60851428571431</v>
      </c>
      <c r="AA132" s="129">
        <f>IFERROR(ABS(VLOOKUP(A132,ZSSD!$D$2:$G$99933,4,0)),AI132)</f>
        <v>5.5</v>
      </c>
      <c r="AB132" s="130">
        <f>IFERROR(IF(VLOOKUP(A132,ZSSD!$D:$H,5,0)="L29",AA132*G132,AA132*L132/100),AA132*L132/100)</f>
        <v>64.444061000000005</v>
      </c>
      <c r="AC132" s="130">
        <v>2</v>
      </c>
      <c r="AD132" s="132">
        <f t="shared" si="60"/>
        <v>17.310613695254236</v>
      </c>
      <c r="AE132" s="142">
        <f t="shared" si="61"/>
        <v>18.412588857142858</v>
      </c>
      <c r="AF132" s="142">
        <f t="shared" si="62"/>
        <v>4.9458896272154957</v>
      </c>
      <c r="AG132" s="133">
        <f>VLOOKUP(A132,ZSSD!D:D,1,0)</f>
        <v>2968213</v>
      </c>
      <c r="AH132" s="133" t="str">
        <f>VLOOKUP(B132,[2]GRADE!$A:$P,16,0)</f>
        <v>SILVER</v>
      </c>
      <c r="AI132" s="133">
        <f t="shared" si="63"/>
        <v>6.5</v>
      </c>
    </row>
    <row r="133" spans="1:35" x14ac:dyDescent="0.25">
      <c r="A133" s="129">
        <v>2970184</v>
      </c>
      <c r="B133" s="129">
        <f t="shared" si="44"/>
        <v>2970</v>
      </c>
      <c r="C133" s="129">
        <f t="shared" si="45"/>
        <v>184</v>
      </c>
      <c r="D133" s="129" t="str">
        <f>VLOOKUP(C133,Sheet1!$A$2:$K$369991,11,0)</f>
        <v>CAR</v>
      </c>
      <c r="E133" s="129" t="s">
        <v>566</v>
      </c>
      <c r="F133" s="129">
        <f>VLOOKUP(C133,'PACK MASTER'!$A$2:$I$512998,9,0)*1000</f>
        <v>20.000000000000014</v>
      </c>
      <c r="G133" s="129">
        <f>VLOOKUP(C133,'PACK MASTER'!$A$2:$G$512998,7,0)</f>
        <v>1</v>
      </c>
      <c r="H133" s="129">
        <f t="shared" si="46"/>
        <v>20.000000000000014</v>
      </c>
      <c r="I133" s="129">
        <f>VLOOKUP($A133,ZMRP!$C$2:$F$99995,4,0)</f>
        <v>490</v>
      </c>
      <c r="J133" s="130">
        <f t="shared" si="47"/>
        <v>490</v>
      </c>
      <c r="K133" s="130">
        <f>VLOOKUP($A133,ZLAM!$C$2:$F$99999,4,0)</f>
        <v>56.12</v>
      </c>
      <c r="L133" s="130">
        <f t="shared" si="48"/>
        <v>274.988</v>
      </c>
      <c r="M133" s="130">
        <f t="shared" si="49"/>
        <v>274.988</v>
      </c>
      <c r="N133" s="130">
        <f t="shared" si="50"/>
        <v>233.0406779661017</v>
      </c>
      <c r="O133" s="130">
        <f t="shared" si="51"/>
        <v>233.0406779661017</v>
      </c>
      <c r="P133" s="130">
        <f>IFERROR(ABS(VLOOKUP($A133,ZTRV!$D$2:$G$99407,4,0)),0)</f>
        <v>0</v>
      </c>
      <c r="Q133" s="130">
        <f>IFERROR(ABS(VLOOKUP($A133,ZTR1!$D$2:$G$99999,4,0)),0)</f>
        <v>0</v>
      </c>
      <c r="R133" s="130">
        <f>IFERROR(ABS(VLOOKUP($A133,ZTR2!$D$2:$G$99939,4,0)),0)</f>
        <v>0</v>
      </c>
      <c r="S133" s="130">
        <f t="shared" si="52"/>
        <v>0</v>
      </c>
      <c r="T133" s="130">
        <f t="shared" si="53"/>
        <v>233.0406779661017</v>
      </c>
      <c r="U133" s="130">
        <f t="shared" si="54"/>
        <v>274.988</v>
      </c>
      <c r="V133" s="130">
        <f t="shared" si="55"/>
        <v>274.988</v>
      </c>
      <c r="W133" s="131">
        <f t="shared" si="56"/>
        <v>5499.7600000000039</v>
      </c>
      <c r="X133" s="130">
        <f t="shared" si="57"/>
        <v>215.012</v>
      </c>
      <c r="Y133" s="130">
        <f t="shared" si="58"/>
        <v>4300.2400000000034</v>
      </c>
      <c r="Z133" s="130">
        <f t="shared" si="59"/>
        <v>215.012</v>
      </c>
      <c r="AA133" s="129">
        <f>IFERROR(ABS(VLOOKUP(A133,ZSSD!$D$2:$G$99933,4,0)),AI133)</f>
        <v>6.5</v>
      </c>
      <c r="AB133" s="130">
        <f>IFERROR(IF(VLOOKUP(A133,ZSSD!$D:$H,5,0)="L29",AA133*G133,AA133*L133/100),AA133*L133/100)</f>
        <v>17.874220000000001</v>
      </c>
      <c r="AC133" s="130">
        <v>2</v>
      </c>
      <c r="AD133" s="132">
        <f t="shared" si="60"/>
        <v>4.3033291593220335</v>
      </c>
      <c r="AE133" s="142">
        <f t="shared" si="61"/>
        <v>17.874220000000001</v>
      </c>
      <c r="AF133" s="142">
        <f t="shared" si="62"/>
        <v>4.3033291593220335</v>
      </c>
      <c r="AG133" s="133" t="e">
        <f>VLOOKUP(A133,ZSSD!D:D,1,0)</f>
        <v>#N/A</v>
      </c>
      <c r="AH133" s="133" t="str">
        <f>VLOOKUP(B133,[2]GRADE!$A:$P,16,0)</f>
        <v>SILVER</v>
      </c>
      <c r="AI133" s="133">
        <f t="shared" si="63"/>
        <v>6.5</v>
      </c>
    </row>
    <row r="134" spans="1:35" x14ac:dyDescent="0.25">
      <c r="A134" s="129">
        <v>2970213</v>
      </c>
      <c r="B134" s="129">
        <f t="shared" si="44"/>
        <v>2970</v>
      </c>
      <c r="C134" s="129">
        <f t="shared" si="45"/>
        <v>213</v>
      </c>
      <c r="D134" s="129" t="str">
        <f>VLOOKUP(C134,Sheet1!$A$2:$K$369991,11,0)</f>
        <v>CAR</v>
      </c>
      <c r="E134" s="129" t="s">
        <v>568</v>
      </c>
      <c r="F134" s="129">
        <f>VLOOKUP(C134,'PACK MASTER'!$A$2:$I$512998,9,0)*1000</f>
        <v>14.000000000000004</v>
      </c>
      <c r="G134" s="129">
        <f>VLOOKUP(C134,'PACK MASTER'!$A$2:$G$512998,7,0)</f>
        <v>3.5</v>
      </c>
      <c r="H134" s="129">
        <f t="shared" si="46"/>
        <v>4.0000000000000009</v>
      </c>
      <c r="I134" s="129">
        <f>VLOOKUP($A134,ZMRP!$C$2:$F$99995,4,0)</f>
        <v>1715</v>
      </c>
      <c r="J134" s="130">
        <f t="shared" si="47"/>
        <v>490</v>
      </c>
      <c r="K134" s="130">
        <f>VLOOKUP($A134,ZLAM!$C$2:$F$99999,4,0)</f>
        <v>56.12</v>
      </c>
      <c r="L134" s="130">
        <f t="shared" si="48"/>
        <v>962.45799999999986</v>
      </c>
      <c r="M134" s="130">
        <f t="shared" si="49"/>
        <v>274.98799999999994</v>
      </c>
      <c r="N134" s="130">
        <f t="shared" si="50"/>
        <v>815.64237288135587</v>
      </c>
      <c r="O134" s="130">
        <f t="shared" si="51"/>
        <v>233.04067796610167</v>
      </c>
      <c r="P134" s="130">
        <f>IFERROR(ABS(VLOOKUP($A134,ZTRV!$D$2:$G$99407,4,0)),0)</f>
        <v>0</v>
      </c>
      <c r="Q134" s="130">
        <f>IFERROR(ABS(VLOOKUP($A134,ZTR1!$D$2:$G$99999,4,0)),0)</f>
        <v>0</v>
      </c>
      <c r="R134" s="130">
        <f>IFERROR(ABS(VLOOKUP($A134,ZTR2!$D$2:$G$99939,4,0)),0)</f>
        <v>0</v>
      </c>
      <c r="S134" s="130">
        <f t="shared" si="52"/>
        <v>0</v>
      </c>
      <c r="T134" s="130">
        <f t="shared" si="53"/>
        <v>815.64237288135587</v>
      </c>
      <c r="U134" s="130">
        <f t="shared" si="54"/>
        <v>962.45799999999986</v>
      </c>
      <c r="V134" s="130">
        <f t="shared" si="55"/>
        <v>274.98799999999994</v>
      </c>
      <c r="W134" s="131">
        <f t="shared" si="56"/>
        <v>3849.8320000000003</v>
      </c>
      <c r="X134" s="130">
        <f t="shared" si="57"/>
        <v>752.54200000000014</v>
      </c>
      <c r="Y134" s="130">
        <f t="shared" si="58"/>
        <v>3010.168000000001</v>
      </c>
      <c r="Z134" s="130">
        <f t="shared" si="59"/>
        <v>215.01200000000006</v>
      </c>
      <c r="AA134" s="129">
        <f>IFERROR(ABS(VLOOKUP(A134,ZSSD!$D$2:$G$99933,4,0)),AI134)</f>
        <v>6.5</v>
      </c>
      <c r="AB134" s="130">
        <f>IFERROR(IF(VLOOKUP(A134,ZSSD!$D:$H,5,0)="L29",AA134*G134,AA134*L134/100),AA134*L134/100)</f>
        <v>62.559769999999986</v>
      </c>
      <c r="AC134" s="130">
        <v>2</v>
      </c>
      <c r="AD134" s="132">
        <f t="shared" si="60"/>
        <v>15.061652057627118</v>
      </c>
      <c r="AE134" s="142">
        <f t="shared" si="61"/>
        <v>17.874219999999998</v>
      </c>
      <c r="AF134" s="142">
        <f t="shared" si="62"/>
        <v>4.3033291593220335</v>
      </c>
      <c r="AG134" s="133" t="e">
        <f>VLOOKUP(A134,ZSSD!D:D,1,0)</f>
        <v>#N/A</v>
      </c>
      <c r="AH134" s="133" t="str">
        <f>VLOOKUP(B134,[2]GRADE!$A:$P,16,0)</f>
        <v>SILVER</v>
      </c>
      <c r="AI134" s="133">
        <f t="shared" si="63"/>
        <v>6.5</v>
      </c>
    </row>
    <row r="135" spans="1:35" x14ac:dyDescent="0.25">
      <c r="A135" s="129">
        <v>2971184</v>
      </c>
      <c r="B135" s="129">
        <f t="shared" si="44"/>
        <v>2971</v>
      </c>
      <c r="C135" s="129">
        <f t="shared" si="45"/>
        <v>184</v>
      </c>
      <c r="D135" s="129" t="str">
        <f>VLOOKUP(C135,Sheet1!$A$2:$K$369991,11,0)</f>
        <v>CAR</v>
      </c>
      <c r="E135" s="129" t="s">
        <v>571</v>
      </c>
      <c r="F135" s="129">
        <f>VLOOKUP(C135,'PACK MASTER'!$A$2:$I$512998,9,0)*1000</f>
        <v>20.000000000000014</v>
      </c>
      <c r="G135" s="129">
        <f>VLOOKUP(C135,'PACK MASTER'!$A$2:$G$512998,7,0)</f>
        <v>1</v>
      </c>
      <c r="H135" s="129">
        <f t="shared" si="46"/>
        <v>20.000000000000014</v>
      </c>
      <c r="I135" s="129">
        <f>VLOOKUP($A135,ZMRP!$C$2:$F$99995,4,0)</f>
        <v>440</v>
      </c>
      <c r="J135" s="130">
        <f t="shared" si="47"/>
        <v>440</v>
      </c>
      <c r="K135" s="130">
        <f>VLOOKUP($A135,ZLAM!$C$2:$F$99999,4,0)</f>
        <v>72.959999999999994</v>
      </c>
      <c r="L135" s="130">
        <f t="shared" si="48"/>
        <v>321.024</v>
      </c>
      <c r="M135" s="130">
        <f t="shared" si="49"/>
        <v>321.024</v>
      </c>
      <c r="N135" s="130">
        <f t="shared" si="50"/>
        <v>272.0542372881356</v>
      </c>
      <c r="O135" s="130">
        <f t="shared" si="51"/>
        <v>272.0542372881356</v>
      </c>
      <c r="P135" s="130">
        <f>IFERROR(ABS(VLOOKUP($A135,ZTRV!$D$2:$G$99407,4,0)),0)</f>
        <v>0</v>
      </c>
      <c r="Q135" s="130">
        <f>IFERROR(ABS(VLOOKUP($A135,ZTR1!$D$2:$G$99999,4,0)),0)</f>
        <v>0</v>
      </c>
      <c r="R135" s="130">
        <f>IFERROR(ABS(VLOOKUP($A135,ZTR2!$D$2:$G$99939,4,0)),0)</f>
        <v>0</v>
      </c>
      <c r="S135" s="130">
        <f t="shared" si="52"/>
        <v>0</v>
      </c>
      <c r="T135" s="130">
        <f t="shared" si="53"/>
        <v>272.0542372881356</v>
      </c>
      <c r="U135" s="130">
        <f t="shared" si="54"/>
        <v>321.024</v>
      </c>
      <c r="V135" s="130">
        <f t="shared" si="55"/>
        <v>321.024</v>
      </c>
      <c r="W135" s="131">
        <f t="shared" si="56"/>
        <v>6420.480000000005</v>
      </c>
      <c r="X135" s="130">
        <f t="shared" si="57"/>
        <v>118.976</v>
      </c>
      <c r="Y135" s="130">
        <f t="shared" si="58"/>
        <v>2379.5200000000018</v>
      </c>
      <c r="Z135" s="130">
        <f t="shared" si="59"/>
        <v>118.976</v>
      </c>
      <c r="AA135" s="129">
        <f>IFERROR(ABS(VLOOKUP(A135,ZSSD!$D$2:$G$99933,4,0)),AI135)</f>
        <v>8</v>
      </c>
      <c r="AB135" s="130">
        <f>IFERROR(IF(VLOOKUP(A135,ZSSD!$D:$H,5,0)="L29",AA135*G135,AA135*L135/100),AA135*L135/100)</f>
        <v>25.681920000000002</v>
      </c>
      <c r="AC135" s="130">
        <v>2</v>
      </c>
      <c r="AD135" s="132">
        <f t="shared" si="60"/>
        <v>4.9274463457627125</v>
      </c>
      <c r="AE135" s="142">
        <f t="shared" si="61"/>
        <v>25.681920000000002</v>
      </c>
      <c r="AF135" s="142">
        <f t="shared" si="62"/>
        <v>4.9274463457627125</v>
      </c>
      <c r="AG135" s="133" t="e">
        <f>VLOOKUP(A135,ZSSD!D:D,1,0)</f>
        <v>#N/A</v>
      </c>
      <c r="AH135" s="133" t="str">
        <f>VLOOKUP(B135,[2]GRADE!$A:$P,16,0)</f>
        <v>GOLD</v>
      </c>
      <c r="AI135" s="133">
        <f t="shared" si="63"/>
        <v>8</v>
      </c>
    </row>
    <row r="136" spans="1:35" x14ac:dyDescent="0.25">
      <c r="A136" s="129">
        <v>2971195</v>
      </c>
      <c r="B136" s="129">
        <f t="shared" si="44"/>
        <v>2971</v>
      </c>
      <c r="C136" s="129">
        <f t="shared" si="45"/>
        <v>195</v>
      </c>
      <c r="D136" s="129" t="str">
        <f>VLOOKUP(C136,Sheet1!$A$2:$K$369991,11,0)</f>
        <v>CAR</v>
      </c>
      <c r="E136" s="129" t="s">
        <v>573</v>
      </c>
      <c r="F136" s="129">
        <f>VLOOKUP(C136,'PACK MASTER'!$A$2:$I$512998,9,0)*1000</f>
        <v>10</v>
      </c>
      <c r="G136" s="129">
        <f>VLOOKUP(C136,'PACK MASTER'!$A$2:$G$512998,7,0)</f>
        <v>2.5</v>
      </c>
      <c r="H136" s="129">
        <f t="shared" si="46"/>
        <v>4</v>
      </c>
      <c r="I136" s="129">
        <f>VLOOKUP($A136,ZMRP!$C$2:$F$99995,4,0)</f>
        <v>1068</v>
      </c>
      <c r="J136" s="130">
        <f t="shared" si="47"/>
        <v>427.2</v>
      </c>
      <c r="K136" s="130">
        <f>VLOOKUP($A136,ZLAM!$C$2:$F$99999,4,0)</f>
        <v>73.06</v>
      </c>
      <c r="L136" s="130">
        <f t="shared" si="48"/>
        <v>780.2808</v>
      </c>
      <c r="M136" s="130">
        <f t="shared" si="49"/>
        <v>312.11232000000001</v>
      </c>
      <c r="N136" s="130">
        <f t="shared" si="50"/>
        <v>661.25491525423729</v>
      </c>
      <c r="O136" s="130">
        <f t="shared" si="51"/>
        <v>264.5019661016949</v>
      </c>
      <c r="P136" s="130">
        <f>IFERROR(ABS(VLOOKUP($A136,ZTRV!$D$2:$G$99407,4,0)),0)</f>
        <v>43</v>
      </c>
      <c r="Q136" s="130">
        <f>IFERROR(ABS(VLOOKUP($A136,ZTR1!$D$2:$G$99999,4,0)),0)</f>
        <v>0</v>
      </c>
      <c r="R136" s="130">
        <f>IFERROR(ABS(VLOOKUP($A136,ZTR2!$D$2:$G$99939,4,0)),0)</f>
        <v>0</v>
      </c>
      <c r="S136" s="130">
        <f t="shared" si="52"/>
        <v>107.5</v>
      </c>
      <c r="T136" s="130">
        <f t="shared" si="53"/>
        <v>553.75491525423729</v>
      </c>
      <c r="U136" s="130">
        <f t="shared" si="54"/>
        <v>653.43079999999998</v>
      </c>
      <c r="V136" s="130">
        <f t="shared" si="55"/>
        <v>261.37232</v>
      </c>
      <c r="W136" s="131">
        <f t="shared" si="56"/>
        <v>2613.7231999999999</v>
      </c>
      <c r="X136" s="130">
        <f t="shared" si="57"/>
        <v>414.56920000000002</v>
      </c>
      <c r="Y136" s="130">
        <f t="shared" si="58"/>
        <v>1658.2768000000001</v>
      </c>
      <c r="Z136" s="130">
        <f t="shared" si="59"/>
        <v>165.82767999999999</v>
      </c>
      <c r="AA136" s="129">
        <f>IFERROR(ABS(VLOOKUP(A136,ZSSD!$D$2:$G$99933,4,0)),AI136)</f>
        <v>8</v>
      </c>
      <c r="AB136" s="130">
        <f>IFERROR(IF(VLOOKUP(A136,ZSSD!$D:$H,5,0)="L29",AA136*G136,AA136*L136/100),AA136*L136/100)</f>
        <v>62.422463999999998</v>
      </c>
      <c r="AC136" s="130">
        <v>2</v>
      </c>
      <c r="AD136" s="132">
        <f t="shared" si="60"/>
        <v>9.8266490250847465</v>
      </c>
      <c r="AE136" s="142">
        <f t="shared" si="61"/>
        <v>24.9689856</v>
      </c>
      <c r="AF136" s="142">
        <f t="shared" si="62"/>
        <v>3.9306596100338984</v>
      </c>
      <c r="AG136" s="133">
        <f>VLOOKUP(A136,ZSSD!D:D,1,0)</f>
        <v>2971195</v>
      </c>
      <c r="AH136" s="133" t="str">
        <f>VLOOKUP(B136,[2]GRADE!$A:$P,16,0)</f>
        <v>GOLD</v>
      </c>
      <c r="AI136" s="133">
        <f t="shared" si="63"/>
        <v>8</v>
      </c>
    </row>
    <row r="137" spans="1:35" x14ac:dyDescent="0.25">
      <c r="A137" s="129">
        <v>2971225</v>
      </c>
      <c r="B137" s="129">
        <f t="shared" si="44"/>
        <v>2971</v>
      </c>
      <c r="C137" s="129">
        <f t="shared" ref="C137:C163" si="64">VALUE(RIGHT(A137,3))</f>
        <v>225</v>
      </c>
      <c r="D137" s="129" t="str">
        <f>VLOOKUP(C137,Sheet1!$A$2:$K$369991,11,0)</f>
        <v>CAR</v>
      </c>
      <c r="E137" s="129" t="s">
        <v>575</v>
      </c>
      <c r="F137" s="129">
        <f>VLOOKUP(C137,'PACK MASTER'!$A$2:$I$512998,9,0)*1000</f>
        <v>24</v>
      </c>
      <c r="G137" s="129">
        <f>VLOOKUP(C137,'PACK MASTER'!$A$2:$G$512998,7,0)</f>
        <v>1.2</v>
      </c>
      <c r="H137" s="129">
        <f t="shared" si="46"/>
        <v>20</v>
      </c>
      <c r="I137" s="129">
        <f>VLOOKUP($A137,ZMRP!$C$2:$F$99995,4,0)</f>
        <v>538</v>
      </c>
      <c r="J137" s="130">
        <f t="shared" si="47"/>
        <v>448.33333333333337</v>
      </c>
      <c r="K137" s="130">
        <f>VLOOKUP($A137,ZLAM!$C$2:$F$99999,4,0)</f>
        <v>71.55</v>
      </c>
      <c r="L137" s="130">
        <f t="shared" si="48"/>
        <v>384.93900000000002</v>
      </c>
      <c r="M137" s="130">
        <f t="shared" si="49"/>
        <v>320.78250000000003</v>
      </c>
      <c r="N137" s="130">
        <f t="shared" si="50"/>
        <v>326.21949152542379</v>
      </c>
      <c r="O137" s="130">
        <f t="shared" si="51"/>
        <v>271.84957627118649</v>
      </c>
      <c r="P137" s="130">
        <f>IFERROR(ABS(VLOOKUP($A137,ZTRV!$D$2:$G$99407,4,0)),0)</f>
        <v>43</v>
      </c>
      <c r="Q137" s="130">
        <f>IFERROR(ABS(VLOOKUP($A137,ZTR1!$D$2:$G$99999,4,0)),0)</f>
        <v>0</v>
      </c>
      <c r="R137" s="130">
        <f>IFERROR(ABS(VLOOKUP($A137,ZTR2!$D$2:$G$99939,4,0)),0)</f>
        <v>0</v>
      </c>
      <c r="S137" s="130">
        <f t="shared" si="52"/>
        <v>51.6</v>
      </c>
      <c r="T137" s="130">
        <f t="shared" si="53"/>
        <v>274.61949152542377</v>
      </c>
      <c r="U137" s="130">
        <f t="shared" si="54"/>
        <v>324.05100000000004</v>
      </c>
      <c r="V137" s="130">
        <f t="shared" si="55"/>
        <v>270.04250000000008</v>
      </c>
      <c r="W137" s="131">
        <f t="shared" si="56"/>
        <v>6481.0200000000023</v>
      </c>
      <c r="X137" s="130">
        <f t="shared" si="57"/>
        <v>213.94899999999996</v>
      </c>
      <c r="Y137" s="130">
        <f t="shared" si="58"/>
        <v>4278.9799999999996</v>
      </c>
      <c r="Z137" s="130">
        <f t="shared" si="59"/>
        <v>178.2908333333333</v>
      </c>
      <c r="AA137" s="129">
        <f>IFERROR(ABS(VLOOKUP(A137,ZSSD!$D$2:$G$99933,4,0)),AI137)</f>
        <v>8</v>
      </c>
      <c r="AB137" s="130">
        <f>IFERROR(IF(VLOOKUP(A137,ZSSD!$D:$H,5,0)="L29",AA137*G137,AA137*L137/100),AA137*L137/100)</f>
        <v>30.795120000000001</v>
      </c>
      <c r="AC137" s="130">
        <v>2</v>
      </c>
      <c r="AD137" s="132">
        <f t="shared" si="60"/>
        <v>4.8764874305084751</v>
      </c>
      <c r="AE137" s="142">
        <f t="shared" si="61"/>
        <v>25.662600000000001</v>
      </c>
      <c r="AF137" s="142">
        <f t="shared" si="62"/>
        <v>4.0637395254237294</v>
      </c>
      <c r="AG137" s="133">
        <f>VLOOKUP(A137,ZSSD!D:D,1,0)</f>
        <v>2971225</v>
      </c>
      <c r="AH137" s="133" t="str">
        <f>VLOOKUP(B137,[2]GRADE!$A:$P,16,0)</f>
        <v>GOLD</v>
      </c>
      <c r="AI137" s="133">
        <f t="shared" si="63"/>
        <v>8</v>
      </c>
    </row>
    <row r="138" spans="1:35" x14ac:dyDescent="0.25">
      <c r="A138" s="129">
        <v>3001265</v>
      </c>
      <c r="B138" s="129">
        <f t="shared" si="44"/>
        <v>3001</v>
      </c>
      <c r="C138" s="129">
        <f t="shared" si="64"/>
        <v>265</v>
      </c>
      <c r="D138" s="129" t="str">
        <f>VLOOKUP(C138,Sheet1!$A$2:$K$369991,11,0)</f>
        <v>BUC</v>
      </c>
      <c r="E138" s="129" t="s">
        <v>582</v>
      </c>
      <c r="F138" s="129">
        <f>VLOOKUP(C138,'PACK MASTER'!$A$2:$I$512998,9,0)*1000</f>
        <v>20.000000000000014</v>
      </c>
      <c r="G138" s="129">
        <f>VLOOKUP(C138,'PACK MASTER'!$A$2:$G$512998,7,0)</f>
        <v>20</v>
      </c>
      <c r="H138" s="129">
        <f t="shared" si="46"/>
        <v>1.0000000000000007</v>
      </c>
      <c r="I138" s="129">
        <f>VLOOKUP($A138,ZMRP!$C$2:$F$99995,4,0)</f>
        <v>5010</v>
      </c>
      <c r="J138" s="130">
        <f t="shared" si="47"/>
        <v>250.5</v>
      </c>
      <c r="K138" s="130">
        <f>VLOOKUP($A138,ZLAM!$C$2:$F$99999,4,0)</f>
        <v>92.59</v>
      </c>
      <c r="L138" s="130">
        <f t="shared" si="48"/>
        <v>4638.759</v>
      </c>
      <c r="M138" s="130">
        <f t="shared" si="49"/>
        <v>231.93795</v>
      </c>
      <c r="N138" s="130">
        <f t="shared" si="50"/>
        <v>3931.1516949152547</v>
      </c>
      <c r="O138" s="130">
        <f t="shared" si="51"/>
        <v>196.55758474576274</v>
      </c>
      <c r="P138" s="130">
        <f>IFERROR(ABS(VLOOKUP($A138,ZTRV!$D$2:$G$99407,4,0)),0)</f>
        <v>69</v>
      </c>
      <c r="Q138" s="130">
        <f>IFERROR(ABS(VLOOKUP($A138,ZTR1!$D$2:$G$99999,4,0)),0)</f>
        <v>0</v>
      </c>
      <c r="R138" s="130">
        <f>IFERROR(ABS(VLOOKUP($A138,ZTR2!$D$2:$G$99939,4,0)),0)</f>
        <v>0</v>
      </c>
      <c r="S138" s="130">
        <f t="shared" si="52"/>
        <v>1380</v>
      </c>
      <c r="T138" s="130">
        <f t="shared" si="53"/>
        <v>2551.1516949152547</v>
      </c>
      <c r="U138" s="130">
        <f t="shared" si="54"/>
        <v>3010.3590000000004</v>
      </c>
      <c r="V138" s="130">
        <f t="shared" si="55"/>
        <v>150.51795000000001</v>
      </c>
      <c r="W138" s="131">
        <f t="shared" si="56"/>
        <v>3010.3590000000022</v>
      </c>
      <c r="X138" s="130">
        <f t="shared" si="57"/>
        <v>1999.6409999999996</v>
      </c>
      <c r="Y138" s="130">
        <f t="shared" si="58"/>
        <v>1999.641000000001</v>
      </c>
      <c r="Z138" s="130">
        <f t="shared" si="59"/>
        <v>99.982049999999987</v>
      </c>
      <c r="AA138" s="129">
        <f>IFERROR(ABS(VLOOKUP(A138,ZSSD!$D$2:$G$99933,4,0)),AI138)</f>
        <v>6</v>
      </c>
      <c r="AB138" s="130">
        <f>IFERROR(IF(VLOOKUP(A138,ZSSD!$D:$H,5,0)="L29",AA138*G138,AA138*L138/100),AA138*L138/100)</f>
        <v>278.32553999999999</v>
      </c>
      <c r="AC138" s="130">
        <v>2</v>
      </c>
      <c r="AD138" s="132">
        <f t="shared" si="60"/>
        <v>45.456523098305098</v>
      </c>
      <c r="AE138" s="142">
        <f t="shared" si="61"/>
        <v>13.916276999999999</v>
      </c>
      <c r="AF138" s="142">
        <f t="shared" si="62"/>
        <v>2.2728261549152551</v>
      </c>
      <c r="AG138" s="133">
        <f>VLOOKUP(A138,ZSSD!D:D,1,0)</f>
        <v>3001265</v>
      </c>
      <c r="AH138" s="133" t="str">
        <f>VLOOKUP(B138,[2]GRADE!$A:$P,16,0)</f>
        <v>INDUSTRIAL</v>
      </c>
      <c r="AI138" s="133">
        <f t="shared" si="63"/>
        <v>6</v>
      </c>
    </row>
    <row r="139" spans="1:35" x14ac:dyDescent="0.25">
      <c r="A139" s="129">
        <v>3002265</v>
      </c>
      <c r="B139" s="129">
        <f t="shared" ref="B139:B167" si="65">VALUE(LEFT(A139,4))</f>
        <v>3002</v>
      </c>
      <c r="C139" s="129">
        <f t="shared" si="64"/>
        <v>265</v>
      </c>
      <c r="D139" s="129" t="str">
        <f>VLOOKUP(C139,Sheet1!$A$2:$K$369991,11,0)</f>
        <v>BUC</v>
      </c>
      <c r="E139" s="129" t="s">
        <v>588</v>
      </c>
      <c r="F139" s="129">
        <f>VLOOKUP(C139,'PACK MASTER'!$A$2:$I$512998,9,0)*1000</f>
        <v>20.000000000000014</v>
      </c>
      <c r="G139" s="129">
        <f>VLOOKUP(C139,'PACK MASTER'!$A$2:$G$512998,7,0)</f>
        <v>20</v>
      </c>
      <c r="H139" s="129">
        <f t="shared" si="46"/>
        <v>1.0000000000000007</v>
      </c>
      <c r="I139" s="129">
        <f>VLOOKUP($A139,ZMRP!$C$2:$F$99995,4,0)</f>
        <v>5082</v>
      </c>
      <c r="J139" s="130">
        <f t="shared" si="47"/>
        <v>254.1</v>
      </c>
      <c r="K139" s="130">
        <f>VLOOKUP($A139,ZLAM!$C$2:$F$99999,4,0)</f>
        <v>92.59</v>
      </c>
      <c r="L139" s="130">
        <f t="shared" si="48"/>
        <v>4705.4238000000005</v>
      </c>
      <c r="M139" s="130">
        <f t="shared" si="49"/>
        <v>235.27119000000002</v>
      </c>
      <c r="N139" s="130">
        <f t="shared" si="50"/>
        <v>3987.647288135594</v>
      </c>
      <c r="O139" s="130">
        <f t="shared" si="51"/>
        <v>199.38236440677969</v>
      </c>
      <c r="P139" s="130">
        <f>IFERROR(ABS(VLOOKUP($A139,ZTRV!$D$2:$G$99407,4,0)),0)</f>
        <v>69</v>
      </c>
      <c r="Q139" s="130">
        <f>IFERROR(ABS(VLOOKUP($A139,ZTR1!$D$2:$G$99999,4,0)),0)</f>
        <v>0</v>
      </c>
      <c r="R139" s="130">
        <f>IFERROR(ABS(VLOOKUP($A139,ZTR2!$D$2:$G$99939,4,0)),0)</f>
        <v>0</v>
      </c>
      <c r="S139" s="130">
        <f t="shared" si="52"/>
        <v>1380</v>
      </c>
      <c r="T139" s="130">
        <f t="shared" si="53"/>
        <v>2607.647288135594</v>
      </c>
      <c r="U139" s="130">
        <f t="shared" si="54"/>
        <v>3077.0238000000008</v>
      </c>
      <c r="V139" s="130">
        <f t="shared" si="55"/>
        <v>153.85119000000003</v>
      </c>
      <c r="W139" s="131">
        <f t="shared" si="56"/>
        <v>3077.0238000000027</v>
      </c>
      <c r="X139" s="130">
        <f t="shared" si="57"/>
        <v>2004.9761999999992</v>
      </c>
      <c r="Y139" s="130">
        <f t="shared" si="58"/>
        <v>2004.9762000000005</v>
      </c>
      <c r="Z139" s="130">
        <f t="shared" si="59"/>
        <v>100.24880999999996</v>
      </c>
      <c r="AA139" s="129">
        <f>IFERROR(ABS(VLOOKUP(A139,ZSSD!$D$2:$G$99933,4,0)),AI139)</f>
        <v>6</v>
      </c>
      <c r="AB139" s="130">
        <f>IFERROR(IF(VLOOKUP(A139,ZSSD!$D:$H,5,0)="L29",AA139*G139,AA139*L139/100),AA139*L139/100)</f>
        <v>282.32542800000004</v>
      </c>
      <c r="AC139" s="130">
        <v>2</v>
      </c>
      <c r="AD139" s="132">
        <f t="shared" si="60"/>
        <v>46.506437202711879</v>
      </c>
      <c r="AE139" s="142">
        <f t="shared" si="61"/>
        <v>14.116271400000002</v>
      </c>
      <c r="AF139" s="142">
        <f t="shared" si="62"/>
        <v>2.3253218601355941</v>
      </c>
      <c r="AG139" s="133">
        <f>VLOOKUP(A139,ZSSD!D:D,1,0)</f>
        <v>3002265</v>
      </c>
      <c r="AH139" s="133" t="str">
        <f>VLOOKUP(B139,[2]GRADE!$A:$P,16,0)</f>
        <v>INDUSTRIAL</v>
      </c>
      <c r="AI139" s="133">
        <f t="shared" si="63"/>
        <v>6</v>
      </c>
    </row>
    <row r="140" spans="1:35" x14ac:dyDescent="0.25">
      <c r="A140" s="129">
        <v>3006234</v>
      </c>
      <c r="B140" s="129">
        <f t="shared" si="65"/>
        <v>3006</v>
      </c>
      <c r="C140" s="129">
        <f t="shared" si="64"/>
        <v>234</v>
      </c>
      <c r="D140" s="129" t="str">
        <f>VLOOKUP(C140,Sheet1!$A$2:$K$369991,11,0)</f>
        <v>CAR</v>
      </c>
      <c r="E140" s="129" t="s">
        <v>595</v>
      </c>
      <c r="F140" s="129">
        <f>VLOOKUP(C140,'PACK MASTER'!$A$2:$I$512998,9,0)*1000</f>
        <v>20.000000000000014</v>
      </c>
      <c r="G140" s="129">
        <f>VLOOKUP(C140,'PACK MASTER'!$A$2:$G$512998,7,0)</f>
        <v>5</v>
      </c>
      <c r="H140" s="129">
        <f t="shared" si="46"/>
        <v>4.0000000000000027</v>
      </c>
      <c r="I140" s="129">
        <f>VLOOKUP($A140,ZMRP!$C$2:$F$99995,4,0)</f>
        <v>1383</v>
      </c>
      <c r="J140" s="130">
        <f t="shared" si="47"/>
        <v>276.60000000000002</v>
      </c>
      <c r="K140" s="130">
        <f>VLOOKUP($A140,ZLAM!$C$2:$F$99999,4,0)</f>
        <v>92.56</v>
      </c>
      <c r="L140" s="130">
        <f t="shared" si="48"/>
        <v>1280.1048000000001</v>
      </c>
      <c r="M140" s="130">
        <f t="shared" si="49"/>
        <v>256.02096</v>
      </c>
      <c r="N140" s="130">
        <f t="shared" si="50"/>
        <v>1084.8345762711865</v>
      </c>
      <c r="O140" s="130">
        <f t="shared" si="51"/>
        <v>216.96691525423731</v>
      </c>
      <c r="P140" s="130">
        <f>IFERROR(ABS(VLOOKUP($A140,ZTRV!$D$2:$G$99407,4,0)),0)</f>
        <v>68</v>
      </c>
      <c r="Q140" s="130">
        <f>IFERROR(ABS(VLOOKUP($A140,ZTR1!$D$2:$G$99999,4,0)),0)</f>
        <v>0</v>
      </c>
      <c r="R140" s="130">
        <f>IFERROR(ABS(VLOOKUP($A140,ZTR2!$D$2:$G$99939,4,0)),0)</f>
        <v>0</v>
      </c>
      <c r="S140" s="130">
        <f t="shared" si="52"/>
        <v>340</v>
      </c>
      <c r="T140" s="130">
        <f t="shared" si="53"/>
        <v>744.83457627118651</v>
      </c>
      <c r="U140" s="130">
        <f t="shared" si="54"/>
        <v>878.90480000000002</v>
      </c>
      <c r="V140" s="130">
        <f t="shared" si="55"/>
        <v>175.78095999999999</v>
      </c>
      <c r="W140" s="131">
        <f t="shared" si="56"/>
        <v>3515.6192000000024</v>
      </c>
      <c r="X140" s="130">
        <f t="shared" si="57"/>
        <v>504.09519999999998</v>
      </c>
      <c r="Y140" s="130">
        <f t="shared" si="58"/>
        <v>2016.3808000000013</v>
      </c>
      <c r="Z140" s="130">
        <f t="shared" si="59"/>
        <v>100.81904000000003</v>
      </c>
      <c r="AA140" s="129">
        <f>IFERROR(ABS(VLOOKUP(A140,ZSSD!$D$2:$G$99933,4,0)),AI140)</f>
        <v>6</v>
      </c>
      <c r="AB140" s="130">
        <f>IFERROR(IF(VLOOKUP(A140,ZSSD!$D:$H,5,0)="L29",AA140*G140,AA140*L140/100),AA140*L140/100)</f>
        <v>76.806288000000009</v>
      </c>
      <c r="AC140" s="130">
        <v>2</v>
      </c>
      <c r="AD140" s="132">
        <f t="shared" si="60"/>
        <v>13.360565765423731</v>
      </c>
      <c r="AE140" s="142">
        <f t="shared" si="61"/>
        <v>15.361257600000002</v>
      </c>
      <c r="AF140" s="142">
        <f t="shared" si="62"/>
        <v>2.6721131530847462</v>
      </c>
      <c r="AG140" s="133">
        <f>VLOOKUP(A140,ZSSD!D:D,1,0)</f>
        <v>3006234</v>
      </c>
      <c r="AH140" s="133" t="str">
        <f>VLOOKUP(B140,[2]GRADE!$A:$P,16,0)</f>
        <v>INDUSTRIAL</v>
      </c>
      <c r="AI140" s="133">
        <f t="shared" si="63"/>
        <v>6</v>
      </c>
    </row>
    <row r="141" spans="1:35" x14ac:dyDescent="0.25">
      <c r="A141" s="129">
        <v>3006265</v>
      </c>
      <c r="B141" s="129">
        <f t="shared" si="65"/>
        <v>3006</v>
      </c>
      <c r="C141" s="129">
        <f t="shared" si="64"/>
        <v>265</v>
      </c>
      <c r="D141" s="129" t="str">
        <f>VLOOKUP(C141,Sheet1!$A$2:$K$369991,11,0)</f>
        <v>BUC</v>
      </c>
      <c r="E141" s="129" t="s">
        <v>597</v>
      </c>
      <c r="F141" s="129">
        <f>VLOOKUP(C141,'PACK MASTER'!$A$2:$I$512998,9,0)*1000</f>
        <v>20.000000000000014</v>
      </c>
      <c r="G141" s="129">
        <f>VLOOKUP(C141,'PACK MASTER'!$A$2:$G$512998,7,0)</f>
        <v>20</v>
      </c>
      <c r="H141" s="129">
        <f t="shared" si="46"/>
        <v>1.0000000000000007</v>
      </c>
      <c r="I141" s="129">
        <f>VLOOKUP($A141,ZMRP!$C$2:$F$99995,4,0)</f>
        <v>5336</v>
      </c>
      <c r="J141" s="130">
        <f t="shared" si="47"/>
        <v>266.8</v>
      </c>
      <c r="K141" s="130">
        <f>VLOOKUP($A141,ZLAM!$C$2:$F$99999,4,0)</f>
        <v>92.6</v>
      </c>
      <c r="L141" s="130">
        <f t="shared" si="48"/>
        <v>4941.1359999999995</v>
      </c>
      <c r="M141" s="130">
        <f t="shared" si="49"/>
        <v>247.05679999999998</v>
      </c>
      <c r="N141" s="130">
        <f t="shared" si="50"/>
        <v>4187.4033898305079</v>
      </c>
      <c r="O141" s="130">
        <f t="shared" si="51"/>
        <v>209.37016949152539</v>
      </c>
      <c r="P141" s="130">
        <f>IFERROR(ABS(VLOOKUP($A141,ZTRV!$D$2:$G$99407,4,0)),0)</f>
        <v>71</v>
      </c>
      <c r="Q141" s="130">
        <f>IFERROR(ABS(VLOOKUP($A141,ZTR1!$D$2:$G$99999,4,0)),0)</f>
        <v>0</v>
      </c>
      <c r="R141" s="130">
        <f>IFERROR(ABS(VLOOKUP($A141,ZTR2!$D$2:$G$99939,4,0)),0)</f>
        <v>0</v>
      </c>
      <c r="S141" s="130">
        <f t="shared" si="52"/>
        <v>1420</v>
      </c>
      <c r="T141" s="130">
        <f t="shared" si="53"/>
        <v>2767.4033898305079</v>
      </c>
      <c r="U141" s="130">
        <f t="shared" si="54"/>
        <v>3265.5359999999991</v>
      </c>
      <c r="V141" s="130">
        <f t="shared" si="55"/>
        <v>163.27679999999995</v>
      </c>
      <c r="W141" s="131">
        <f t="shared" si="56"/>
        <v>3265.5360000000014</v>
      </c>
      <c r="X141" s="130">
        <f t="shared" si="57"/>
        <v>2070.4640000000009</v>
      </c>
      <c r="Y141" s="130">
        <f t="shared" si="58"/>
        <v>2070.4640000000022</v>
      </c>
      <c r="Z141" s="130">
        <f t="shared" si="59"/>
        <v>103.52320000000006</v>
      </c>
      <c r="AA141" s="129">
        <f>IFERROR(ABS(VLOOKUP(A141,ZSSD!$D$2:$G$99933,4,0)),AI141)</f>
        <v>6</v>
      </c>
      <c r="AB141" s="130">
        <f>IFERROR(IF(VLOOKUP(A141,ZSSD!$D:$H,5,0)="L29",AA141*G141,AA141*L141/100),AA141*L141/100)</f>
        <v>296.46816000000001</v>
      </c>
      <c r="AC141" s="130">
        <v>2</v>
      </c>
      <c r="AD141" s="132">
        <f t="shared" si="60"/>
        <v>49.418704596610162</v>
      </c>
      <c r="AE141" s="142">
        <f t="shared" si="61"/>
        <v>14.823408000000001</v>
      </c>
      <c r="AF141" s="142">
        <f t="shared" si="62"/>
        <v>2.4709352298305083</v>
      </c>
      <c r="AG141" s="133">
        <f>VLOOKUP(A141,ZSSD!D:D,1,0)</f>
        <v>3006265</v>
      </c>
      <c r="AH141" s="133" t="str">
        <f>VLOOKUP(B141,[2]GRADE!$A:$P,16,0)</f>
        <v>INDUSTRIAL</v>
      </c>
      <c r="AI141" s="133">
        <f t="shared" si="63"/>
        <v>6</v>
      </c>
    </row>
    <row r="142" spans="1:35" x14ac:dyDescent="0.25">
      <c r="A142" s="129">
        <v>3020265</v>
      </c>
      <c r="B142" s="129">
        <f t="shared" si="65"/>
        <v>3020</v>
      </c>
      <c r="C142" s="129">
        <f t="shared" si="64"/>
        <v>265</v>
      </c>
      <c r="D142" s="129" t="str">
        <f>VLOOKUP(C142,Sheet1!$A$2:$K$369991,11,0)</f>
        <v>BUC</v>
      </c>
      <c r="E142" s="129" t="s">
        <v>620</v>
      </c>
      <c r="F142" s="129">
        <f>VLOOKUP(C142,'PACK MASTER'!$A$2:$I$512998,9,0)*1000</f>
        <v>20.000000000000014</v>
      </c>
      <c r="G142" s="129">
        <f>VLOOKUP(C142,'PACK MASTER'!$A$2:$G$512998,7,0)</f>
        <v>20</v>
      </c>
      <c r="H142" s="129">
        <f t="shared" si="46"/>
        <v>1.0000000000000007</v>
      </c>
      <c r="I142" s="129">
        <f>VLOOKUP($A142,ZMRP!$C$2:$F$99995,4,0)</f>
        <v>5153</v>
      </c>
      <c r="J142" s="130">
        <f t="shared" si="47"/>
        <v>257.64999999999998</v>
      </c>
      <c r="K142" s="130">
        <f>VLOOKUP($A142,ZLAM!$C$2:$F$99999,4,0)</f>
        <v>92.58</v>
      </c>
      <c r="L142" s="130">
        <f t="shared" si="48"/>
        <v>4770.6473999999998</v>
      </c>
      <c r="M142" s="130">
        <f t="shared" si="49"/>
        <v>238.53236999999999</v>
      </c>
      <c r="N142" s="130">
        <f t="shared" si="50"/>
        <v>4042.9215254237288</v>
      </c>
      <c r="O142" s="130">
        <f t="shared" si="51"/>
        <v>202.14607627118644</v>
      </c>
      <c r="P142" s="130">
        <f>IFERROR(ABS(VLOOKUP($A142,ZTRV!$D$2:$G$99407,4,0)),0)</f>
        <v>19</v>
      </c>
      <c r="Q142" s="130">
        <f>IFERROR(ABS(VLOOKUP($A142,ZTR1!$D$2:$G$99999,4,0)),0)</f>
        <v>0</v>
      </c>
      <c r="R142" s="130">
        <f>IFERROR(ABS(VLOOKUP($A142,ZTR2!$D$2:$G$99939,4,0)),0)</f>
        <v>0</v>
      </c>
      <c r="S142" s="130">
        <f t="shared" si="52"/>
        <v>380</v>
      </c>
      <c r="T142" s="130">
        <f t="shared" si="53"/>
        <v>3662.9215254237288</v>
      </c>
      <c r="U142" s="130">
        <f t="shared" si="54"/>
        <v>4322.2473999999993</v>
      </c>
      <c r="V142" s="130">
        <f t="shared" si="55"/>
        <v>216.11236999999997</v>
      </c>
      <c r="W142" s="131">
        <f t="shared" si="56"/>
        <v>4322.2474000000029</v>
      </c>
      <c r="X142" s="130">
        <f t="shared" si="57"/>
        <v>830.75260000000071</v>
      </c>
      <c r="Y142" s="130">
        <f t="shared" si="58"/>
        <v>830.75260000000128</v>
      </c>
      <c r="Z142" s="130">
        <f t="shared" si="59"/>
        <v>41.537630000000007</v>
      </c>
      <c r="AA142" s="129">
        <f>IFERROR(ABS(VLOOKUP(A142,ZSSD!$D$2:$G$99933,4,0)),AI142)</f>
        <v>6</v>
      </c>
      <c r="AB142" s="130">
        <f>IFERROR(IF(VLOOKUP(A142,ZSSD!$D:$H,5,0)="L29",AA142*G142,AA142*L142/100),AA142*L142/100)</f>
        <v>286.23884399999997</v>
      </c>
      <c r="AC142" s="130">
        <v>2</v>
      </c>
      <c r="AD142" s="132">
        <f t="shared" si="60"/>
        <v>67.533653628474582</v>
      </c>
      <c r="AE142" s="142">
        <f t="shared" si="61"/>
        <v>14.311942199999999</v>
      </c>
      <c r="AF142" s="142">
        <f t="shared" si="62"/>
        <v>3.3766826814237292</v>
      </c>
      <c r="AG142" s="133">
        <f>VLOOKUP(A142,ZSSD!D:D,1,0)</f>
        <v>3020265</v>
      </c>
      <c r="AH142" s="133" t="str">
        <f>VLOOKUP(B142,[2]GRADE!$A:$P,16,0)</f>
        <v>INDUSTRIAL</v>
      </c>
      <c r="AI142" s="133">
        <f t="shared" si="63"/>
        <v>6</v>
      </c>
    </row>
    <row r="143" spans="1:35" x14ac:dyDescent="0.25">
      <c r="A143" s="129">
        <v>3035265</v>
      </c>
      <c r="B143" s="129">
        <f t="shared" si="65"/>
        <v>3035</v>
      </c>
      <c r="C143" s="129">
        <f t="shared" si="64"/>
        <v>265</v>
      </c>
      <c r="D143" s="129" t="str">
        <f>VLOOKUP(C143,Sheet1!$A$2:$K$369991,11,0)</f>
        <v>BUC</v>
      </c>
      <c r="E143" s="129" t="s">
        <v>630</v>
      </c>
      <c r="F143" s="129">
        <f>VLOOKUP(C143,'PACK MASTER'!$A$2:$I$512998,9,0)*1000</f>
        <v>20.000000000000014</v>
      </c>
      <c r="G143" s="129">
        <f>VLOOKUP(C143,'PACK MASTER'!$A$2:$G$512998,7,0)</f>
        <v>20</v>
      </c>
      <c r="H143" s="129">
        <f t="shared" si="46"/>
        <v>1.0000000000000007</v>
      </c>
      <c r="I143" s="129">
        <f>VLOOKUP($A143,ZMRP!$C$2:$F$99995,4,0)</f>
        <v>35115</v>
      </c>
      <c r="J143" s="130">
        <f t="shared" si="47"/>
        <v>1755.75</v>
      </c>
      <c r="K143" s="130">
        <f>VLOOKUP($A143,ZLAM!$C$2:$F$99999,4,0)</f>
        <v>83.33</v>
      </c>
      <c r="L143" s="130">
        <f t="shared" si="48"/>
        <v>29261.329499999996</v>
      </c>
      <c r="M143" s="130">
        <f t="shared" si="49"/>
        <v>1463.0664749999999</v>
      </c>
      <c r="N143" s="130">
        <f t="shared" si="50"/>
        <v>24797.736864406779</v>
      </c>
      <c r="O143" s="130">
        <f t="shared" si="51"/>
        <v>1239.886843220339</v>
      </c>
      <c r="P143" s="130">
        <f>IFERROR(ABS(VLOOKUP($A143,ZTRV!$D$2:$G$99407,4,0)),0)</f>
        <v>0</v>
      </c>
      <c r="Q143" s="130">
        <f>IFERROR(ABS(VLOOKUP($A143,ZTR1!$D$2:$G$99999,4,0)),0)</f>
        <v>0</v>
      </c>
      <c r="R143" s="130">
        <f>IFERROR(ABS(VLOOKUP($A143,ZTR2!$D$2:$G$99939,4,0)),0)</f>
        <v>0</v>
      </c>
      <c r="S143" s="130">
        <f t="shared" si="52"/>
        <v>0</v>
      </c>
      <c r="T143" s="130">
        <f t="shared" si="53"/>
        <v>24797.736864406779</v>
      </c>
      <c r="U143" s="130">
        <f t="shared" si="54"/>
        <v>29261.329499999996</v>
      </c>
      <c r="V143" s="130">
        <f t="shared" si="55"/>
        <v>1463.0664749999999</v>
      </c>
      <c r="W143" s="131">
        <f t="shared" si="56"/>
        <v>29261.329500000018</v>
      </c>
      <c r="X143" s="130">
        <f t="shared" si="57"/>
        <v>5853.6705000000038</v>
      </c>
      <c r="Y143" s="130">
        <f t="shared" si="58"/>
        <v>5853.6705000000075</v>
      </c>
      <c r="Z143" s="130">
        <f t="shared" si="59"/>
        <v>292.68352500000015</v>
      </c>
      <c r="AA143" s="129">
        <f>IFERROR(ABS(VLOOKUP(A143,ZSSD!$D$2:$G$99933,4,0)),AI143)</f>
        <v>6.5</v>
      </c>
      <c r="AB143" s="130">
        <f>IFERROR(IF(VLOOKUP(A143,ZSSD!$D:$H,5,0)="L29",AA143*G143,AA143*L143/100),AA143*L143/100)</f>
        <v>1901.9864174999998</v>
      </c>
      <c r="AC143" s="130">
        <v>2</v>
      </c>
      <c r="AD143" s="132">
        <f t="shared" si="60"/>
        <v>457.9150089381356</v>
      </c>
      <c r="AE143" s="142">
        <f t="shared" si="61"/>
        <v>95.099320874999989</v>
      </c>
      <c r="AF143" s="142">
        <f t="shared" si="62"/>
        <v>22.895750446906781</v>
      </c>
      <c r="AG143" s="133" t="e">
        <f>VLOOKUP(A143,ZSSD!D:D,1,0)</f>
        <v>#N/A</v>
      </c>
      <c r="AH143" s="133" t="str">
        <f>VLOOKUP(B143,[2]GRADE!$A:$P,16,0)</f>
        <v>SILVER</v>
      </c>
      <c r="AI143" s="133">
        <f t="shared" si="63"/>
        <v>6.5</v>
      </c>
    </row>
    <row r="144" spans="1:35" x14ac:dyDescent="0.25">
      <c r="A144" s="129">
        <v>3036265</v>
      </c>
      <c r="B144" s="129">
        <f t="shared" si="65"/>
        <v>3036</v>
      </c>
      <c r="C144" s="129">
        <f t="shared" si="64"/>
        <v>265</v>
      </c>
      <c r="D144" s="129" t="str">
        <f>VLOOKUP(C144,Sheet1!$A$2:$K$369991,11,0)</f>
        <v>BUC</v>
      </c>
      <c r="E144" s="129" t="s">
        <v>631</v>
      </c>
      <c r="F144" s="129">
        <f>VLOOKUP(C144,'PACK MASTER'!$A$2:$I$512998,9,0)*1000</f>
        <v>20.000000000000014</v>
      </c>
      <c r="G144" s="129">
        <f>VLOOKUP(C144,'PACK MASTER'!$A$2:$G$512998,7,0)</f>
        <v>20</v>
      </c>
      <c r="H144" s="129">
        <f t="shared" si="46"/>
        <v>1.0000000000000007</v>
      </c>
      <c r="I144" s="129">
        <f>VLOOKUP($A144,ZMRP!$C$2:$F$99995,4,0)</f>
        <v>35115</v>
      </c>
      <c r="J144" s="130">
        <f t="shared" si="47"/>
        <v>1755.75</v>
      </c>
      <c r="K144" s="130">
        <f>VLOOKUP($A144,ZLAM!$C$2:$F$99999,4,0)</f>
        <v>83.33</v>
      </c>
      <c r="L144" s="130">
        <f t="shared" si="48"/>
        <v>29261.329499999996</v>
      </c>
      <c r="M144" s="130">
        <f t="shared" si="49"/>
        <v>1463.0664749999999</v>
      </c>
      <c r="N144" s="130">
        <f t="shared" si="50"/>
        <v>24797.736864406779</v>
      </c>
      <c r="O144" s="130">
        <f t="shared" si="51"/>
        <v>1239.886843220339</v>
      </c>
      <c r="P144" s="130">
        <f>IFERROR(ABS(VLOOKUP($A144,ZTRV!$D$2:$G$99407,4,0)),0)</f>
        <v>0</v>
      </c>
      <c r="Q144" s="130">
        <f>IFERROR(ABS(VLOOKUP($A144,ZTR1!$D$2:$G$99999,4,0)),0)</f>
        <v>0</v>
      </c>
      <c r="R144" s="130">
        <f>IFERROR(ABS(VLOOKUP($A144,ZTR2!$D$2:$G$99939,4,0)),0)</f>
        <v>0</v>
      </c>
      <c r="S144" s="130">
        <f t="shared" si="52"/>
        <v>0</v>
      </c>
      <c r="T144" s="130">
        <f t="shared" si="53"/>
        <v>24797.736864406779</v>
      </c>
      <c r="U144" s="130">
        <f t="shared" si="54"/>
        <v>29261.329499999996</v>
      </c>
      <c r="V144" s="130">
        <f t="shared" si="55"/>
        <v>1463.0664749999999</v>
      </c>
      <c r="W144" s="131">
        <f t="shared" si="56"/>
        <v>29261.329500000018</v>
      </c>
      <c r="X144" s="130">
        <f t="shared" si="57"/>
        <v>5853.6705000000038</v>
      </c>
      <c r="Y144" s="130">
        <f t="shared" si="58"/>
        <v>5853.6705000000075</v>
      </c>
      <c r="Z144" s="130">
        <f t="shared" si="59"/>
        <v>292.68352500000015</v>
      </c>
      <c r="AA144" s="129">
        <f>IFERROR(ABS(VLOOKUP(A144,ZSSD!$D$2:$G$99933,4,0)),AI144)</f>
        <v>6.5</v>
      </c>
      <c r="AB144" s="130">
        <f>IFERROR(IF(VLOOKUP(A144,ZSSD!$D:$H,5,0)="L29",AA144*G144,AA144*L144/100),AA144*L144/100)</f>
        <v>1901.9864174999998</v>
      </c>
      <c r="AC144" s="130">
        <v>2</v>
      </c>
      <c r="AD144" s="132">
        <f t="shared" si="60"/>
        <v>457.9150089381356</v>
      </c>
      <c r="AE144" s="142">
        <f t="shared" si="61"/>
        <v>95.099320874999989</v>
      </c>
      <c r="AF144" s="142">
        <f t="shared" si="62"/>
        <v>22.895750446906781</v>
      </c>
      <c r="AG144" s="133" t="e">
        <f>VLOOKUP(A144,ZSSD!D:D,1,0)</f>
        <v>#N/A</v>
      </c>
      <c r="AH144" s="133" t="str">
        <f>VLOOKUP(B144,[2]GRADE!$A:$P,16,0)</f>
        <v>SILVER</v>
      </c>
      <c r="AI144" s="133">
        <f t="shared" si="63"/>
        <v>6.5</v>
      </c>
    </row>
    <row r="145" spans="1:35" x14ac:dyDescent="0.25">
      <c r="A145" s="129">
        <v>3040265</v>
      </c>
      <c r="B145" s="129">
        <f t="shared" si="65"/>
        <v>3040</v>
      </c>
      <c r="C145" s="129">
        <f t="shared" si="64"/>
        <v>265</v>
      </c>
      <c r="D145" s="129" t="str">
        <f>VLOOKUP(C145,Sheet1!$A$2:$K$369991,11,0)</f>
        <v>BUC</v>
      </c>
      <c r="E145" s="129" t="s">
        <v>632</v>
      </c>
      <c r="F145" s="129">
        <f>VLOOKUP(C145,'PACK MASTER'!$A$2:$I$512998,9,0)*1000</f>
        <v>20.000000000000014</v>
      </c>
      <c r="G145" s="129">
        <f>VLOOKUP(C145,'PACK MASTER'!$A$2:$G$512998,7,0)</f>
        <v>20</v>
      </c>
      <c r="H145" s="129">
        <f t="shared" si="46"/>
        <v>1.0000000000000007</v>
      </c>
      <c r="I145" s="129">
        <f>VLOOKUP($A145,ZMRP!$C$2:$F$99995,4,0)</f>
        <v>4575</v>
      </c>
      <c r="J145" s="130">
        <f t="shared" si="47"/>
        <v>228.75</v>
      </c>
      <c r="K145" s="130">
        <f>VLOOKUP($A145,ZLAM!$C$2:$F$99999,4,0)</f>
        <v>74.8</v>
      </c>
      <c r="L145" s="130">
        <f t="shared" si="48"/>
        <v>3422.1</v>
      </c>
      <c r="M145" s="130">
        <f t="shared" si="49"/>
        <v>171.10499999999999</v>
      </c>
      <c r="N145" s="130">
        <f t="shared" si="50"/>
        <v>2900.0847457627119</v>
      </c>
      <c r="O145" s="130">
        <f t="shared" si="51"/>
        <v>145.00423728813558</v>
      </c>
      <c r="P145" s="130">
        <f>IFERROR(ABS(VLOOKUP($A145,ZTRV!$D$2:$G$99407,4,0)),0)</f>
        <v>36</v>
      </c>
      <c r="Q145" s="130">
        <f>IFERROR(ABS(VLOOKUP($A145,ZTR1!$D$2:$G$99999,4,0)),0)</f>
        <v>0</v>
      </c>
      <c r="R145" s="130">
        <f>IFERROR(ABS(VLOOKUP($A145,ZTR2!$D$2:$G$99939,4,0)),0)</f>
        <v>0</v>
      </c>
      <c r="S145" s="130">
        <f t="shared" si="52"/>
        <v>720</v>
      </c>
      <c r="T145" s="130">
        <f t="shared" si="53"/>
        <v>2180.0847457627119</v>
      </c>
      <c r="U145" s="130">
        <f t="shared" si="54"/>
        <v>2572.5</v>
      </c>
      <c r="V145" s="130">
        <f t="shared" si="55"/>
        <v>128.625</v>
      </c>
      <c r="W145" s="131">
        <f t="shared" si="56"/>
        <v>2572.5000000000018</v>
      </c>
      <c r="X145" s="130">
        <f t="shared" si="57"/>
        <v>2002.5</v>
      </c>
      <c r="Y145" s="130">
        <f t="shared" si="58"/>
        <v>2002.5000000000014</v>
      </c>
      <c r="Z145" s="130">
        <f t="shared" si="59"/>
        <v>100.125</v>
      </c>
      <c r="AA145" s="129">
        <f>IFERROR(ABS(VLOOKUP(A145,ZSSD!$D$2:$G$99933,4,0)),AI145)</f>
        <v>0</v>
      </c>
      <c r="AB145" s="130">
        <f>IFERROR(IF(VLOOKUP(A145,ZSSD!$D:$H,5,0)="L29",AA145*G145,AA145*L145/100),AA145*L145/100)</f>
        <v>0</v>
      </c>
      <c r="AC145" s="130">
        <v>2</v>
      </c>
      <c r="AD145" s="132">
        <f t="shared" si="60"/>
        <v>43.601694915254235</v>
      </c>
      <c r="AE145" s="142">
        <f t="shared" si="61"/>
        <v>0</v>
      </c>
      <c r="AF145" s="142">
        <f t="shared" si="62"/>
        <v>2.1800847457627119</v>
      </c>
      <c r="AG145" s="133">
        <f>VLOOKUP(A145,ZSSD!D:D,1,0)</f>
        <v>3040265</v>
      </c>
      <c r="AH145" s="133" t="str">
        <f>VLOOKUP(B145,[2]GRADE!$A:$P,16,0)</f>
        <v>INDUSTRIAL</v>
      </c>
      <c r="AI145" s="133">
        <f t="shared" si="63"/>
        <v>6</v>
      </c>
    </row>
    <row r="146" spans="1:35" x14ac:dyDescent="0.25">
      <c r="A146" s="129">
        <v>3057265</v>
      </c>
      <c r="B146" s="129">
        <f t="shared" si="65"/>
        <v>3057</v>
      </c>
      <c r="C146" s="129">
        <f t="shared" si="64"/>
        <v>265</v>
      </c>
      <c r="D146" s="129" t="str">
        <f>VLOOKUP(C146,Sheet1!$A$2:$K$369991,11,0)</f>
        <v>BUC</v>
      </c>
      <c r="E146" s="129" t="s">
        <v>646</v>
      </c>
      <c r="F146" s="129">
        <f>VLOOKUP(C146,'PACK MASTER'!$A$2:$I$512998,9,0)*1000</f>
        <v>20.000000000000014</v>
      </c>
      <c r="G146" s="129">
        <f>VLOOKUP(C146,'PACK MASTER'!$A$2:$G$512998,7,0)</f>
        <v>20</v>
      </c>
      <c r="H146" s="129">
        <f t="shared" si="46"/>
        <v>1.0000000000000007</v>
      </c>
      <c r="I146" s="129">
        <f>VLOOKUP($A146,ZMRP!$C$2:$F$99995,4,0)</f>
        <v>6704</v>
      </c>
      <c r="J146" s="130">
        <f t="shared" si="47"/>
        <v>335.2</v>
      </c>
      <c r="K146" s="130">
        <f>VLOOKUP($A146,ZLAM!$C$2:$F$99999,4,0)</f>
        <v>83.34</v>
      </c>
      <c r="L146" s="130">
        <f t="shared" si="48"/>
        <v>5587.1135999999997</v>
      </c>
      <c r="M146" s="130">
        <f t="shared" si="49"/>
        <v>279.35568000000001</v>
      </c>
      <c r="N146" s="130">
        <f t="shared" si="50"/>
        <v>4734.8420338983051</v>
      </c>
      <c r="O146" s="130">
        <f t="shared" si="51"/>
        <v>236.74210169491525</v>
      </c>
      <c r="P146" s="130">
        <f>IFERROR(ABS(VLOOKUP($A146,ZTRV!$D$2:$G$99407,4,0)),0)</f>
        <v>0</v>
      </c>
      <c r="Q146" s="130">
        <f>IFERROR(ABS(VLOOKUP($A146,ZTR1!$D$2:$G$99999,4,0)),0)</f>
        <v>0</v>
      </c>
      <c r="R146" s="130">
        <f>IFERROR(ABS(VLOOKUP($A146,ZTR2!$D$2:$G$99939,4,0)),0)</f>
        <v>0</v>
      </c>
      <c r="S146" s="130">
        <f t="shared" si="52"/>
        <v>0</v>
      </c>
      <c r="T146" s="130">
        <f t="shared" si="53"/>
        <v>4734.8420338983051</v>
      </c>
      <c r="U146" s="130">
        <f t="shared" si="54"/>
        <v>5587.1135999999997</v>
      </c>
      <c r="V146" s="130">
        <f t="shared" si="55"/>
        <v>279.35568000000001</v>
      </c>
      <c r="W146" s="131">
        <f t="shared" si="56"/>
        <v>5587.1136000000042</v>
      </c>
      <c r="X146" s="130">
        <f t="shared" si="57"/>
        <v>1116.8864000000003</v>
      </c>
      <c r="Y146" s="130">
        <f t="shared" si="58"/>
        <v>1116.886400000001</v>
      </c>
      <c r="Z146" s="130">
        <f t="shared" si="59"/>
        <v>55.844319999999982</v>
      </c>
      <c r="AA146" s="129">
        <f>IFERROR(ABS(VLOOKUP(A146,ZSSD!$D$2:$G$99933,4,0)),AI146)</f>
        <v>6.5</v>
      </c>
      <c r="AB146" s="130">
        <f>IFERROR(IF(VLOOKUP(A146,ZSSD!$D:$H,5,0)="L29",AA146*G146,AA146*L146/100),AA146*L146/100)</f>
        <v>363.16238399999997</v>
      </c>
      <c r="AC146" s="130">
        <v>2</v>
      </c>
      <c r="AD146" s="132">
        <f t="shared" si="60"/>
        <v>87.433592997966102</v>
      </c>
      <c r="AE146" s="142">
        <f t="shared" si="61"/>
        <v>18.158119199999998</v>
      </c>
      <c r="AF146" s="142">
        <f t="shared" si="62"/>
        <v>4.3716796498983053</v>
      </c>
      <c r="AG146" s="133" t="e">
        <f>VLOOKUP(A146,ZSSD!D:D,1,0)</f>
        <v>#N/A</v>
      </c>
      <c r="AH146" s="133" t="str">
        <f>VLOOKUP(B146,[2]GRADE!$A:$P,16,0)</f>
        <v>SILVER</v>
      </c>
      <c r="AI146" s="133">
        <f t="shared" si="63"/>
        <v>6.5</v>
      </c>
    </row>
    <row r="147" spans="1:35" x14ac:dyDescent="0.25">
      <c r="A147" s="129">
        <v>3059265</v>
      </c>
      <c r="B147" s="129">
        <f t="shared" si="65"/>
        <v>3059</v>
      </c>
      <c r="C147" s="129">
        <f t="shared" si="64"/>
        <v>265</v>
      </c>
      <c r="D147" s="129" t="str">
        <f>VLOOKUP(C147,Sheet1!$A$2:$K$369991,11,0)</f>
        <v>BUC</v>
      </c>
      <c r="E147" s="129" t="s">
        <v>650</v>
      </c>
      <c r="F147" s="129">
        <f>VLOOKUP(C147,'PACK MASTER'!$A$2:$I$512998,9,0)*1000</f>
        <v>20.000000000000014</v>
      </c>
      <c r="G147" s="129">
        <f>VLOOKUP(C147,'PACK MASTER'!$A$2:$G$512998,7,0)</f>
        <v>20</v>
      </c>
      <c r="H147" s="129">
        <f t="shared" si="46"/>
        <v>1.0000000000000007</v>
      </c>
      <c r="I147" s="129">
        <f>VLOOKUP($A147,ZMRP!$C$2:$F$99995,4,0)</f>
        <v>7303</v>
      </c>
      <c r="J147" s="130">
        <f t="shared" si="47"/>
        <v>365.15</v>
      </c>
      <c r="K147" s="130">
        <f>VLOOKUP($A147,ZLAM!$C$2:$F$99999,4,0)</f>
        <v>83.33</v>
      </c>
      <c r="L147" s="130">
        <f t="shared" si="48"/>
        <v>6085.5898999999999</v>
      </c>
      <c r="M147" s="130">
        <f t="shared" si="49"/>
        <v>304.279495</v>
      </c>
      <c r="N147" s="130">
        <f t="shared" si="50"/>
        <v>5157.2795762711867</v>
      </c>
      <c r="O147" s="130">
        <f t="shared" si="51"/>
        <v>257.86397881355936</v>
      </c>
      <c r="P147" s="130">
        <f>IFERROR(ABS(VLOOKUP($A147,ZTRV!$D$2:$G$99407,4,0)),0)</f>
        <v>53</v>
      </c>
      <c r="Q147" s="130">
        <f>IFERROR(ABS(VLOOKUP($A147,ZTR1!$D$2:$G$99999,4,0)),0)</f>
        <v>0</v>
      </c>
      <c r="R147" s="130">
        <f>IFERROR(ABS(VLOOKUP($A147,ZTR2!$D$2:$G$99939,4,0)),0)</f>
        <v>0</v>
      </c>
      <c r="S147" s="130">
        <f t="shared" si="52"/>
        <v>1060</v>
      </c>
      <c r="T147" s="130">
        <f t="shared" si="53"/>
        <v>4097.2795762711867</v>
      </c>
      <c r="U147" s="130">
        <f t="shared" si="54"/>
        <v>4834.7898999999998</v>
      </c>
      <c r="V147" s="130">
        <f t="shared" si="55"/>
        <v>241.73949499999998</v>
      </c>
      <c r="W147" s="131">
        <f t="shared" si="56"/>
        <v>4834.7899000000034</v>
      </c>
      <c r="X147" s="130">
        <f t="shared" si="57"/>
        <v>2468.2101000000002</v>
      </c>
      <c r="Y147" s="130">
        <f t="shared" si="58"/>
        <v>2468.2101000000021</v>
      </c>
      <c r="Z147" s="130">
        <f t="shared" si="59"/>
        <v>123.410505</v>
      </c>
      <c r="AA147" s="129">
        <f>IFERROR(ABS(VLOOKUP(A147,ZSSD!$D$2:$G$99933,4,0)),AI147)</f>
        <v>6</v>
      </c>
      <c r="AB147" s="130">
        <f>IFERROR(IF(VLOOKUP(A147,ZSSD!$D:$H,5,0)="L29",AA147*G147,AA147*L147/100),AA147*L147/100)</f>
        <v>365.13539400000002</v>
      </c>
      <c r="AC147" s="130">
        <v>2</v>
      </c>
      <c r="AD147" s="132">
        <f t="shared" si="60"/>
        <v>74.642883645423737</v>
      </c>
      <c r="AE147" s="142">
        <f t="shared" si="61"/>
        <v>18.2567697</v>
      </c>
      <c r="AF147" s="142">
        <f t="shared" si="62"/>
        <v>3.7321441822711869</v>
      </c>
      <c r="AG147" s="133" t="e">
        <f>VLOOKUP(A147,ZSSD!D:D,1,0)</f>
        <v>#N/A</v>
      </c>
      <c r="AH147" s="133" t="str">
        <f>VLOOKUP(B147,[2]GRADE!$A:$P,16,0)</f>
        <v>INDUSTRIAL</v>
      </c>
      <c r="AI147" s="133">
        <f t="shared" si="63"/>
        <v>6</v>
      </c>
    </row>
    <row r="148" spans="1:35" x14ac:dyDescent="0.25">
      <c r="A148" s="129">
        <v>3060265</v>
      </c>
      <c r="B148" s="129">
        <f t="shared" si="65"/>
        <v>3060</v>
      </c>
      <c r="C148" s="129">
        <f t="shared" si="64"/>
        <v>265</v>
      </c>
      <c r="D148" s="129" t="str">
        <f>VLOOKUP(C148,Sheet1!$A$2:$K$369991,11,0)</f>
        <v>BUC</v>
      </c>
      <c r="E148" s="129" t="s">
        <v>652</v>
      </c>
      <c r="F148" s="129">
        <f>VLOOKUP(C148,'PACK MASTER'!$A$2:$I$512998,9,0)*1000</f>
        <v>20.000000000000014</v>
      </c>
      <c r="G148" s="129">
        <f>VLOOKUP(C148,'PACK MASTER'!$A$2:$G$512998,7,0)</f>
        <v>20</v>
      </c>
      <c r="H148" s="129">
        <f t="shared" si="46"/>
        <v>1.0000000000000007</v>
      </c>
      <c r="I148" s="129">
        <f>VLOOKUP($A148,ZMRP!$C$2:$F$99995,4,0)</f>
        <v>7300</v>
      </c>
      <c r="J148" s="130">
        <f t="shared" si="47"/>
        <v>365</v>
      </c>
      <c r="K148" s="130">
        <f>VLOOKUP($A148,ZLAM!$C$2:$F$99999,4,0)</f>
        <v>89.26</v>
      </c>
      <c r="L148" s="130">
        <f t="shared" si="48"/>
        <v>6515.98</v>
      </c>
      <c r="M148" s="130">
        <f t="shared" si="49"/>
        <v>325.79899999999998</v>
      </c>
      <c r="N148" s="130">
        <f t="shared" si="50"/>
        <v>5522.0169491525421</v>
      </c>
      <c r="O148" s="130">
        <f t="shared" si="51"/>
        <v>276.10084745762708</v>
      </c>
      <c r="P148" s="130">
        <f>IFERROR(ABS(VLOOKUP($A148,ZTRV!$D$2:$G$99407,4,0)),0)</f>
        <v>0</v>
      </c>
      <c r="Q148" s="130">
        <f>IFERROR(ABS(VLOOKUP($A148,ZTR1!$D$2:$G$99999,4,0)),0)</f>
        <v>0</v>
      </c>
      <c r="R148" s="130">
        <f>IFERROR(ABS(VLOOKUP($A148,ZTR2!$D$2:$G$99939,4,0)),0)</f>
        <v>0</v>
      </c>
      <c r="S148" s="130">
        <f t="shared" si="52"/>
        <v>0</v>
      </c>
      <c r="T148" s="130">
        <f t="shared" si="53"/>
        <v>5522.0169491525421</v>
      </c>
      <c r="U148" s="130">
        <f t="shared" si="54"/>
        <v>6515.98</v>
      </c>
      <c r="V148" s="130">
        <f t="shared" si="55"/>
        <v>325.79899999999998</v>
      </c>
      <c r="W148" s="131">
        <f t="shared" si="56"/>
        <v>6515.9800000000041</v>
      </c>
      <c r="X148" s="130">
        <f t="shared" si="57"/>
        <v>784.02000000000044</v>
      </c>
      <c r="Y148" s="130">
        <f t="shared" si="58"/>
        <v>784.020000000001</v>
      </c>
      <c r="Z148" s="130">
        <f t="shared" si="59"/>
        <v>39.201000000000022</v>
      </c>
      <c r="AA148" s="129">
        <f>IFERROR(ABS(VLOOKUP(A148,ZSSD!$D$2:$G$99933,4,0)),AI148)</f>
        <v>4</v>
      </c>
      <c r="AB148" s="130">
        <f>IFERROR(IF(VLOOKUP(A148,ZSSD!$D:$H,5,0)="L29",AA148*G148,AA148*L148/100),AA148*L148/100)</f>
        <v>80</v>
      </c>
      <c r="AC148" s="130">
        <v>2</v>
      </c>
      <c r="AD148" s="132">
        <f t="shared" si="60"/>
        <v>108.84033898305084</v>
      </c>
      <c r="AE148" s="142">
        <f t="shared" si="61"/>
        <v>4</v>
      </c>
      <c r="AF148" s="142">
        <f t="shared" si="62"/>
        <v>5.4420169491525421</v>
      </c>
      <c r="AG148" s="133">
        <f>VLOOKUP(A148,ZSSD!D:D,1,0)</f>
        <v>3060265</v>
      </c>
      <c r="AH148" s="133" t="str">
        <f>VLOOKUP(B148,[2]GRADE!$A:$P,16,0)</f>
        <v>SILVER</v>
      </c>
      <c r="AI148" s="133">
        <f t="shared" si="63"/>
        <v>6.5</v>
      </c>
    </row>
    <row r="149" spans="1:35" x14ac:dyDescent="0.25">
      <c r="A149" s="129">
        <v>3064265</v>
      </c>
      <c r="B149" s="129">
        <f t="shared" si="65"/>
        <v>3064</v>
      </c>
      <c r="C149" s="129">
        <f t="shared" si="64"/>
        <v>265</v>
      </c>
      <c r="D149" s="129" t="str">
        <f>VLOOKUP(C149,Sheet1!$A$2:$K$369991,11,0)</f>
        <v>BUC</v>
      </c>
      <c r="E149" s="129" t="s">
        <v>655</v>
      </c>
      <c r="F149" s="129">
        <f>VLOOKUP(C149,'PACK MASTER'!$A$2:$I$512998,9,0)*1000</f>
        <v>20.000000000000014</v>
      </c>
      <c r="G149" s="129">
        <f>VLOOKUP(C149,'PACK MASTER'!$A$2:$G$512998,7,0)</f>
        <v>20</v>
      </c>
      <c r="H149" s="129">
        <f t="shared" si="46"/>
        <v>1.0000000000000007</v>
      </c>
      <c r="I149" s="129">
        <f>VLOOKUP($A149,ZMRP!$C$2:$F$99995,4,0)</f>
        <v>5892</v>
      </c>
      <c r="J149" s="130">
        <f t="shared" si="47"/>
        <v>294.60000000000002</v>
      </c>
      <c r="K149" s="130">
        <f>VLOOKUP($A149,ZLAM!$C$2:$F$99999,4,0)</f>
        <v>92.59</v>
      </c>
      <c r="L149" s="130">
        <f t="shared" si="48"/>
        <v>5455.4027999999998</v>
      </c>
      <c r="M149" s="130">
        <f t="shared" si="49"/>
        <v>272.77013999999997</v>
      </c>
      <c r="N149" s="130">
        <f t="shared" si="50"/>
        <v>4623.2227118644068</v>
      </c>
      <c r="O149" s="130">
        <f t="shared" si="51"/>
        <v>231.16113559322034</v>
      </c>
      <c r="P149" s="130">
        <f>IFERROR(ABS(VLOOKUP($A149,ZTRV!$D$2:$G$99407,4,0)),0)</f>
        <v>2</v>
      </c>
      <c r="Q149" s="130">
        <f>IFERROR(ABS(VLOOKUP($A149,ZTR1!$D$2:$G$99999,4,0)),0)</f>
        <v>0</v>
      </c>
      <c r="R149" s="130">
        <f>IFERROR(ABS(VLOOKUP($A149,ZTR2!$D$2:$G$99939,4,0)),0)</f>
        <v>0</v>
      </c>
      <c r="S149" s="130">
        <f t="shared" si="52"/>
        <v>40</v>
      </c>
      <c r="T149" s="130">
        <f t="shared" si="53"/>
        <v>4583.2227118644068</v>
      </c>
      <c r="U149" s="130">
        <f t="shared" si="54"/>
        <v>5408.2028</v>
      </c>
      <c r="V149" s="130">
        <f t="shared" si="55"/>
        <v>270.41014000000001</v>
      </c>
      <c r="W149" s="131">
        <f t="shared" si="56"/>
        <v>5408.2028000000037</v>
      </c>
      <c r="X149" s="130">
        <f t="shared" si="57"/>
        <v>483.79719999999998</v>
      </c>
      <c r="Y149" s="130">
        <f t="shared" si="58"/>
        <v>483.79720000000032</v>
      </c>
      <c r="Z149" s="130">
        <f t="shared" si="59"/>
        <v>24.18986000000001</v>
      </c>
      <c r="AA149" s="129">
        <f>IFERROR(ABS(VLOOKUP(A149,ZSSD!$D$2:$G$99933,4,0)),AI149)</f>
        <v>6</v>
      </c>
      <c r="AB149" s="130">
        <f>IFERROR(IF(VLOOKUP(A149,ZSSD!$D:$H,5,0)="L29",AA149*G149,AA149*L149/100),AA149*L149/100)</f>
        <v>327.32416799999999</v>
      </c>
      <c r="AC149" s="130">
        <v>2</v>
      </c>
      <c r="AD149" s="132">
        <f t="shared" si="60"/>
        <v>85.11797087728813</v>
      </c>
      <c r="AE149" s="142">
        <f t="shared" si="61"/>
        <v>16.366208399999998</v>
      </c>
      <c r="AF149" s="142">
        <f t="shared" si="62"/>
        <v>4.2558985438644061</v>
      </c>
      <c r="AG149" s="133">
        <f>VLOOKUP(A149,ZSSD!D:D,1,0)</f>
        <v>3064265</v>
      </c>
      <c r="AH149" s="133" t="str">
        <f>VLOOKUP(B149,[2]GRADE!$A:$P,16,0)</f>
        <v>INDUSTRIAL</v>
      </c>
      <c r="AI149" s="133">
        <f t="shared" si="63"/>
        <v>6</v>
      </c>
    </row>
    <row r="150" spans="1:35" x14ac:dyDescent="0.25">
      <c r="A150" s="129">
        <v>3084265</v>
      </c>
      <c r="B150" s="129">
        <f t="shared" si="65"/>
        <v>3084</v>
      </c>
      <c r="C150" s="129">
        <f t="shared" si="64"/>
        <v>265</v>
      </c>
      <c r="D150" s="129" t="str">
        <f>VLOOKUP(C150,Sheet1!$A$2:$K$369991,11,0)</f>
        <v>BUC</v>
      </c>
      <c r="E150" s="129" t="s">
        <v>670</v>
      </c>
      <c r="F150" s="129">
        <f>VLOOKUP(C150,'PACK MASTER'!$A$2:$I$512998,9,0)*1000</f>
        <v>20.000000000000014</v>
      </c>
      <c r="G150" s="129">
        <f>VLOOKUP(C150,'PACK MASTER'!$A$2:$G$512998,7,0)</f>
        <v>20</v>
      </c>
      <c r="H150" s="129">
        <f t="shared" si="46"/>
        <v>1.0000000000000007</v>
      </c>
      <c r="I150" s="129">
        <f>VLOOKUP($A150,ZMRP!$C$2:$F$99995,4,0)</f>
        <v>5478</v>
      </c>
      <c r="J150" s="130">
        <f t="shared" si="47"/>
        <v>273.89999999999998</v>
      </c>
      <c r="K150" s="130">
        <f>VLOOKUP($A150,ZLAM!$C$2:$F$99999,4,0)</f>
        <v>92.6</v>
      </c>
      <c r="L150" s="130">
        <f t="shared" si="48"/>
        <v>5072.6279999999997</v>
      </c>
      <c r="M150" s="130">
        <f t="shared" si="49"/>
        <v>253.63139999999999</v>
      </c>
      <c r="N150" s="130">
        <f t="shared" si="50"/>
        <v>4298.8372881355936</v>
      </c>
      <c r="O150" s="130">
        <f t="shared" si="51"/>
        <v>214.94186440677967</v>
      </c>
      <c r="P150" s="130">
        <f>IFERROR(ABS(VLOOKUP($A150,ZTRV!$D$2:$G$99407,4,0)),0)</f>
        <v>64</v>
      </c>
      <c r="Q150" s="130">
        <f>IFERROR(ABS(VLOOKUP($A150,ZTR1!$D$2:$G$99999,4,0)),0)</f>
        <v>0</v>
      </c>
      <c r="R150" s="130">
        <f>IFERROR(ABS(VLOOKUP($A150,ZTR2!$D$2:$G$99939,4,0)),0)</f>
        <v>0</v>
      </c>
      <c r="S150" s="130">
        <f t="shared" si="52"/>
        <v>1280</v>
      </c>
      <c r="T150" s="130">
        <f t="shared" si="53"/>
        <v>3018.8372881355936</v>
      </c>
      <c r="U150" s="130">
        <f t="shared" si="54"/>
        <v>3562.2280000000001</v>
      </c>
      <c r="V150" s="130">
        <f t="shared" si="55"/>
        <v>178.1114</v>
      </c>
      <c r="W150" s="131">
        <f t="shared" si="56"/>
        <v>3562.2280000000028</v>
      </c>
      <c r="X150" s="130">
        <f t="shared" si="57"/>
        <v>1915.7719999999999</v>
      </c>
      <c r="Y150" s="130">
        <f t="shared" si="58"/>
        <v>1915.7720000000013</v>
      </c>
      <c r="Z150" s="130">
        <f t="shared" si="59"/>
        <v>95.788599999999974</v>
      </c>
      <c r="AA150" s="129">
        <f>IFERROR(ABS(VLOOKUP(A150,ZSSD!$D$2:$G$99933,4,0)),AI150)</f>
        <v>6</v>
      </c>
      <c r="AB150" s="130">
        <f>IFERROR(IF(VLOOKUP(A150,ZSSD!$D:$H,5,0)="L29",AA150*G150,AA150*L150/100),AA150*L150/100)</f>
        <v>304.35767999999996</v>
      </c>
      <c r="AC150" s="130">
        <v>2</v>
      </c>
      <c r="AD150" s="132">
        <f t="shared" si="60"/>
        <v>54.28959216271187</v>
      </c>
      <c r="AE150" s="142">
        <f t="shared" si="61"/>
        <v>15.217883999999998</v>
      </c>
      <c r="AF150" s="142">
        <f t="shared" si="62"/>
        <v>2.7144796081355933</v>
      </c>
      <c r="AG150" s="133">
        <f>VLOOKUP(A150,ZSSD!D:D,1,0)</f>
        <v>3084265</v>
      </c>
      <c r="AH150" s="133" t="str">
        <f>VLOOKUP(B150,[2]GRADE!$A:$P,16,0)</f>
        <v>INDUSTRIAL</v>
      </c>
      <c r="AI150" s="133">
        <f t="shared" si="63"/>
        <v>6</v>
      </c>
    </row>
    <row r="151" spans="1:35" x14ac:dyDescent="0.25">
      <c r="A151" s="129">
        <v>3614265</v>
      </c>
      <c r="B151" s="129">
        <f t="shared" si="65"/>
        <v>3614</v>
      </c>
      <c r="C151" s="129">
        <f t="shared" si="64"/>
        <v>265</v>
      </c>
      <c r="D151" s="129" t="str">
        <f>VLOOKUP(C151,Sheet1!$A$2:$K$369991,11,0)</f>
        <v>BUC</v>
      </c>
      <c r="E151" s="129" t="s">
        <v>748</v>
      </c>
      <c r="F151" s="129">
        <f>VLOOKUP(C151,'PACK MASTER'!$A$2:$I$512998,9,0)*1000</f>
        <v>20.000000000000014</v>
      </c>
      <c r="G151" s="129">
        <f>VLOOKUP(C151,'PACK MASTER'!$A$2:$G$512998,7,0)</f>
        <v>20</v>
      </c>
      <c r="H151" s="129">
        <f t="shared" si="46"/>
        <v>1.0000000000000007</v>
      </c>
      <c r="I151" s="129">
        <f>VLOOKUP($A151,ZMRP!$C$2:$F$99995,4,0)</f>
        <v>5685</v>
      </c>
      <c r="J151" s="130">
        <f t="shared" si="47"/>
        <v>284.25</v>
      </c>
      <c r="K151" s="130">
        <f>VLOOKUP($A151,ZLAM!$C$2:$F$99999,4,0)</f>
        <v>92.6</v>
      </c>
      <c r="L151" s="130">
        <f t="shared" si="48"/>
        <v>5264.31</v>
      </c>
      <c r="M151" s="130">
        <f t="shared" si="49"/>
        <v>263.21550000000002</v>
      </c>
      <c r="N151" s="130">
        <f t="shared" si="50"/>
        <v>4461.2796610169498</v>
      </c>
      <c r="O151" s="130">
        <f t="shared" si="51"/>
        <v>223.0639830508475</v>
      </c>
      <c r="P151" s="130">
        <f>IFERROR(ABS(VLOOKUP($A151,ZTRV!$D$2:$G$99407,4,0)),0)</f>
        <v>42</v>
      </c>
      <c r="Q151" s="130">
        <f>IFERROR(ABS(VLOOKUP($A151,ZTR1!$D$2:$G$99999,4,0)),0)</f>
        <v>0</v>
      </c>
      <c r="R151" s="130">
        <f>IFERROR(ABS(VLOOKUP($A151,ZTR2!$D$2:$G$99939,4,0)),0)</f>
        <v>0</v>
      </c>
      <c r="S151" s="130">
        <f t="shared" si="52"/>
        <v>840</v>
      </c>
      <c r="T151" s="130">
        <f t="shared" si="53"/>
        <v>3621.2796610169498</v>
      </c>
      <c r="U151" s="130">
        <f t="shared" si="54"/>
        <v>4273.1100000000006</v>
      </c>
      <c r="V151" s="130">
        <f t="shared" si="55"/>
        <v>213.65550000000002</v>
      </c>
      <c r="W151" s="131">
        <f t="shared" si="56"/>
        <v>4273.1100000000033</v>
      </c>
      <c r="X151" s="130">
        <f t="shared" si="57"/>
        <v>1411.8899999999994</v>
      </c>
      <c r="Y151" s="130">
        <f t="shared" si="58"/>
        <v>1411.8900000000003</v>
      </c>
      <c r="Z151" s="130">
        <f t="shared" si="59"/>
        <v>70.594499999999982</v>
      </c>
      <c r="AA151" s="129">
        <f>IFERROR(ABS(VLOOKUP(A151,ZSSD!$D$2:$G$99933,4,0)),AI151)</f>
        <v>6</v>
      </c>
      <c r="AB151" s="130">
        <f>IFERROR(IF(VLOOKUP(A151,ZSSD!$D:$H,5,0)="L29",AA151*G151,AA151*L151/100),AA151*L151/100)</f>
        <v>315.85860000000002</v>
      </c>
      <c r="AC151" s="130">
        <v>2</v>
      </c>
      <c r="AD151" s="132">
        <f t="shared" si="60"/>
        <v>66.108421220338997</v>
      </c>
      <c r="AE151" s="142">
        <f t="shared" si="61"/>
        <v>15.792930000000002</v>
      </c>
      <c r="AF151" s="142">
        <f t="shared" si="62"/>
        <v>3.3054210610169497</v>
      </c>
      <c r="AG151" s="133">
        <f>VLOOKUP(A151,ZSSD!D:D,1,0)</f>
        <v>3614265</v>
      </c>
      <c r="AH151" s="133" t="str">
        <f>VLOOKUP(B151,[2]GRADE!$A:$P,16,0)</f>
        <v>INDUSTRIAL</v>
      </c>
      <c r="AI151" s="133">
        <f t="shared" si="63"/>
        <v>6</v>
      </c>
    </row>
    <row r="152" spans="1:35" x14ac:dyDescent="0.25">
      <c r="A152" s="129">
        <v>3617265</v>
      </c>
      <c r="B152" s="129">
        <f t="shared" si="65"/>
        <v>3617</v>
      </c>
      <c r="C152" s="129">
        <f t="shared" si="64"/>
        <v>265</v>
      </c>
      <c r="D152" s="129" t="str">
        <f>VLOOKUP(C152,Sheet1!$A$2:$K$369991,11,0)</f>
        <v>BUC</v>
      </c>
      <c r="E152" s="129" t="s">
        <v>754</v>
      </c>
      <c r="F152" s="129">
        <f>VLOOKUP(C152,'PACK MASTER'!$A$2:$I$512998,9,0)*1000</f>
        <v>20.000000000000014</v>
      </c>
      <c r="G152" s="129">
        <f>VLOOKUP(C152,'PACK MASTER'!$A$2:$G$512998,7,0)</f>
        <v>20</v>
      </c>
      <c r="H152" s="129">
        <f t="shared" si="46"/>
        <v>1.0000000000000007</v>
      </c>
      <c r="I152" s="129">
        <f>VLOOKUP($A152,ZMRP!$C$2:$F$99995,4,0)</f>
        <v>5483</v>
      </c>
      <c r="J152" s="130">
        <f t="shared" si="47"/>
        <v>274.14999999999998</v>
      </c>
      <c r="K152" s="130">
        <f>VLOOKUP($A152,ZLAM!$C$2:$F$99999,4,0)</f>
        <v>92.59</v>
      </c>
      <c r="L152" s="130">
        <f t="shared" si="48"/>
        <v>5076.7097000000003</v>
      </c>
      <c r="M152" s="130">
        <f t="shared" si="49"/>
        <v>253.83548500000001</v>
      </c>
      <c r="N152" s="130">
        <f t="shared" si="50"/>
        <v>4302.2963559322043</v>
      </c>
      <c r="O152" s="130">
        <f t="shared" si="51"/>
        <v>215.11481779661023</v>
      </c>
      <c r="P152" s="130">
        <f>IFERROR(ABS(VLOOKUP($A152,ZTRV!$D$2:$G$99407,4,0)),0)</f>
        <v>31</v>
      </c>
      <c r="Q152" s="130">
        <f>IFERROR(ABS(VLOOKUP($A152,ZTR1!$D$2:$G$99999,4,0)),0)</f>
        <v>0</v>
      </c>
      <c r="R152" s="130">
        <f>IFERROR(ABS(VLOOKUP($A152,ZTR2!$D$2:$G$99939,4,0)),0)</f>
        <v>0</v>
      </c>
      <c r="S152" s="130">
        <f t="shared" si="52"/>
        <v>620</v>
      </c>
      <c r="T152" s="130">
        <f t="shared" si="53"/>
        <v>3682.2963559322043</v>
      </c>
      <c r="U152" s="130">
        <f t="shared" si="54"/>
        <v>4345.1097000000009</v>
      </c>
      <c r="V152" s="130">
        <f t="shared" si="55"/>
        <v>217.25548500000005</v>
      </c>
      <c r="W152" s="131">
        <f t="shared" si="56"/>
        <v>4345.1097000000045</v>
      </c>
      <c r="X152" s="130">
        <f t="shared" si="57"/>
        <v>1137.8902999999991</v>
      </c>
      <c r="Y152" s="130">
        <f t="shared" si="58"/>
        <v>1137.8902999999998</v>
      </c>
      <c r="Z152" s="130">
        <f t="shared" si="59"/>
        <v>56.894514999999927</v>
      </c>
      <c r="AA152" s="129">
        <f>IFERROR(ABS(VLOOKUP(A152,ZSSD!$D$2:$G$99933,4,0)),AI152)</f>
        <v>6</v>
      </c>
      <c r="AB152" s="130">
        <f>IFERROR(IF(VLOOKUP(A152,ZSSD!$D:$H,5,0)="L29",AA152*G152,AA152*L152/100),AA152*L152/100)</f>
        <v>304.60258200000004</v>
      </c>
      <c r="AC152" s="130">
        <v>2</v>
      </c>
      <c r="AD152" s="132">
        <f t="shared" si="60"/>
        <v>67.553875478644088</v>
      </c>
      <c r="AE152" s="142">
        <f t="shared" si="61"/>
        <v>15.230129100000003</v>
      </c>
      <c r="AF152" s="142">
        <f t="shared" si="62"/>
        <v>3.3776937739322044</v>
      </c>
      <c r="AG152" s="133">
        <f>VLOOKUP(A152,ZSSD!D:D,1,0)</f>
        <v>3617265</v>
      </c>
      <c r="AH152" s="133" t="str">
        <f>VLOOKUP(B152,[2]GRADE!$A:$P,16,0)</f>
        <v>INDUSTRIAL</v>
      </c>
      <c r="AI152" s="133">
        <f t="shared" si="63"/>
        <v>6</v>
      </c>
    </row>
    <row r="153" spans="1:35" x14ac:dyDescent="0.25">
      <c r="A153" s="129">
        <v>3723213</v>
      </c>
      <c r="B153" s="129">
        <f t="shared" si="65"/>
        <v>3723</v>
      </c>
      <c r="C153" s="129">
        <f t="shared" si="64"/>
        <v>213</v>
      </c>
      <c r="D153" s="129" t="str">
        <f>VLOOKUP(C153,Sheet1!$A$2:$K$369991,11,0)</f>
        <v>CAR</v>
      </c>
      <c r="E153" s="129" t="s">
        <v>787</v>
      </c>
      <c r="F153" s="129">
        <f>VLOOKUP(C153,'PACK MASTER'!$A$2:$I$512998,9,0)*1000</f>
        <v>14.000000000000004</v>
      </c>
      <c r="G153" s="129">
        <f>VLOOKUP(C153,'PACK MASTER'!$A$2:$G$512998,7,0)</f>
        <v>3.5</v>
      </c>
      <c r="H153" s="129">
        <f t="shared" si="46"/>
        <v>4.0000000000000009</v>
      </c>
      <c r="I153" s="129">
        <f>VLOOKUP($A153,ZMRP!$C$2:$F$99995,4,0)</f>
        <v>1123</v>
      </c>
      <c r="J153" s="130">
        <f t="shared" si="47"/>
        <v>320.85714285714283</v>
      </c>
      <c r="K153" s="130">
        <f>VLOOKUP($A153,ZLAM!$C$2:$F$99999,4,0)</f>
        <v>77.180000000000007</v>
      </c>
      <c r="L153" s="130">
        <f t="shared" si="48"/>
        <v>866.73140000000012</v>
      </c>
      <c r="M153" s="130">
        <f t="shared" si="49"/>
        <v>247.6375428571429</v>
      </c>
      <c r="N153" s="130">
        <f t="shared" si="50"/>
        <v>734.51813559322045</v>
      </c>
      <c r="O153" s="130">
        <f t="shared" si="51"/>
        <v>209.86232445520585</v>
      </c>
      <c r="P153" s="130">
        <f>IFERROR(ABS(VLOOKUP($A153,ZTRV!$D$2:$G$99407,4,0)),0)</f>
        <v>18</v>
      </c>
      <c r="Q153" s="130">
        <f>IFERROR(ABS(VLOOKUP($A153,ZTR1!$D$2:$G$99999,4,0)),0)</f>
        <v>0</v>
      </c>
      <c r="R153" s="130">
        <f>IFERROR(ABS(VLOOKUP($A153,ZTR2!$D$2:$G$99939,4,0)),0)</f>
        <v>0</v>
      </c>
      <c r="S153" s="130">
        <f t="shared" si="52"/>
        <v>63</v>
      </c>
      <c r="T153" s="130">
        <f t="shared" si="53"/>
        <v>671.51813559322045</v>
      </c>
      <c r="U153" s="130">
        <f t="shared" si="54"/>
        <v>792.39140000000009</v>
      </c>
      <c r="V153" s="130">
        <f t="shared" si="55"/>
        <v>226.39754285714289</v>
      </c>
      <c r="W153" s="131">
        <f t="shared" si="56"/>
        <v>3169.5656000000013</v>
      </c>
      <c r="X153" s="130">
        <f t="shared" si="57"/>
        <v>330.60859999999991</v>
      </c>
      <c r="Y153" s="130">
        <f t="shared" si="58"/>
        <v>1322.4343999999999</v>
      </c>
      <c r="Z153" s="130">
        <f t="shared" si="59"/>
        <v>94.459599999999938</v>
      </c>
      <c r="AA153" s="129">
        <f>IFERROR(ABS(VLOOKUP(A153,ZSSD!$D$2:$G$99933,4,0)),AI153)</f>
        <v>6.5</v>
      </c>
      <c r="AB153" s="130">
        <f>IFERROR(IF(VLOOKUP(A153,ZSSD!$D:$H,5,0)="L29",AA153*G153,AA153*L153/100),AA153*L153/100)</f>
        <v>56.337541000000009</v>
      </c>
      <c r="AC153" s="130">
        <v>2</v>
      </c>
      <c r="AD153" s="132">
        <f t="shared" si="60"/>
        <v>12.30361189186441</v>
      </c>
      <c r="AE153" s="142">
        <f t="shared" si="61"/>
        <v>16.096440285714287</v>
      </c>
      <c r="AF153" s="142">
        <f t="shared" si="62"/>
        <v>3.5153176833898314</v>
      </c>
      <c r="AG153" s="133" t="e">
        <f>VLOOKUP(A153,ZSSD!D:D,1,0)</f>
        <v>#N/A</v>
      </c>
      <c r="AH153" s="133" t="str">
        <f>VLOOKUP(B153,[2]GRADE!$A:$P,16,0)</f>
        <v>SILVER</v>
      </c>
      <c r="AI153" s="133">
        <f t="shared" si="63"/>
        <v>6.5</v>
      </c>
    </row>
    <row r="154" spans="1:35" x14ac:dyDescent="0.25">
      <c r="A154" s="129">
        <v>3725213</v>
      </c>
      <c r="B154" s="129">
        <f t="shared" si="65"/>
        <v>3725</v>
      </c>
      <c r="C154" s="129">
        <f t="shared" si="64"/>
        <v>213</v>
      </c>
      <c r="D154" s="129" t="str">
        <f>VLOOKUP(C154,Sheet1!$A$2:$K$369991,11,0)</f>
        <v>CAR</v>
      </c>
      <c r="E154" s="129" t="s">
        <v>791</v>
      </c>
      <c r="F154" s="129">
        <f>VLOOKUP(C154,'PACK MASTER'!$A$2:$I$512998,9,0)*1000</f>
        <v>14.000000000000004</v>
      </c>
      <c r="G154" s="129">
        <f>VLOOKUP(C154,'PACK MASTER'!$A$2:$G$512998,7,0)</f>
        <v>3.5</v>
      </c>
      <c r="H154" s="129">
        <f t="shared" si="46"/>
        <v>4.0000000000000009</v>
      </c>
      <c r="I154" s="129">
        <f>VLOOKUP($A154,ZMRP!$C$2:$F$99995,4,0)</f>
        <v>963</v>
      </c>
      <c r="J154" s="130">
        <f t="shared" si="47"/>
        <v>275.14285714285717</v>
      </c>
      <c r="K154" s="130">
        <f>VLOOKUP($A154,ZLAM!$C$2:$F$99999,4,0)</f>
        <v>68.900000000000006</v>
      </c>
      <c r="L154" s="130">
        <f t="shared" si="48"/>
        <v>663.50700000000006</v>
      </c>
      <c r="M154" s="130">
        <f t="shared" si="49"/>
        <v>189.57342857142859</v>
      </c>
      <c r="N154" s="130">
        <f t="shared" si="50"/>
        <v>562.29406779661031</v>
      </c>
      <c r="O154" s="130">
        <f t="shared" si="51"/>
        <v>160.65544794188867</v>
      </c>
      <c r="P154" s="130">
        <f>IFERROR(ABS(VLOOKUP($A154,ZTRV!$D$2:$G$99407,4,0)),0)</f>
        <v>10</v>
      </c>
      <c r="Q154" s="130">
        <f>IFERROR(ABS(VLOOKUP($A154,ZTR1!$D$2:$G$99999,4,0)),0)</f>
        <v>0</v>
      </c>
      <c r="R154" s="130">
        <f>IFERROR(ABS(VLOOKUP($A154,ZTR2!$D$2:$G$99939,4,0)),0)</f>
        <v>0</v>
      </c>
      <c r="S154" s="130">
        <f t="shared" si="52"/>
        <v>35</v>
      </c>
      <c r="T154" s="130">
        <f t="shared" si="53"/>
        <v>527.29406779661031</v>
      </c>
      <c r="U154" s="130">
        <f t="shared" si="54"/>
        <v>622.20700000000011</v>
      </c>
      <c r="V154" s="130">
        <f t="shared" si="55"/>
        <v>177.77342857142861</v>
      </c>
      <c r="W154" s="131">
        <f t="shared" si="56"/>
        <v>2488.8280000000013</v>
      </c>
      <c r="X154" s="130">
        <f t="shared" si="57"/>
        <v>340.79299999999989</v>
      </c>
      <c r="Y154" s="130">
        <f t="shared" si="58"/>
        <v>1363.1719999999998</v>
      </c>
      <c r="Z154" s="130">
        <f t="shared" si="59"/>
        <v>97.369428571428557</v>
      </c>
      <c r="AA154" s="129">
        <f>IFERROR(ABS(VLOOKUP(A154,ZSSD!$D$2:$G$99933,4,0)),AI154)</f>
        <v>5.5</v>
      </c>
      <c r="AB154" s="130">
        <f>IFERROR(IF(VLOOKUP(A154,ZSSD!$D:$H,5,0)="L29",AA154*G154,AA154*L154/100),AA154*L154/100)</f>
        <v>36.492885000000008</v>
      </c>
      <c r="AC154" s="130">
        <v>2</v>
      </c>
      <c r="AD154" s="132">
        <f t="shared" si="60"/>
        <v>9.8160236559322058</v>
      </c>
      <c r="AE154" s="142">
        <f t="shared" si="61"/>
        <v>10.426538571428575</v>
      </c>
      <c r="AF154" s="142">
        <f t="shared" si="62"/>
        <v>2.8045781874092017</v>
      </c>
      <c r="AG154" s="133">
        <f>VLOOKUP(A154,ZSSD!D:D,1,0)</f>
        <v>3725213</v>
      </c>
      <c r="AH154" s="133" t="str">
        <f>VLOOKUP(B154,[2]GRADE!$A:$P,16,0)</f>
        <v>BRONZE</v>
      </c>
      <c r="AI154" s="133">
        <f t="shared" si="63"/>
        <v>5.5</v>
      </c>
    </row>
    <row r="155" spans="1:35" x14ac:dyDescent="0.25">
      <c r="A155" s="129">
        <v>4501265</v>
      </c>
      <c r="B155" s="129">
        <f t="shared" si="65"/>
        <v>4501</v>
      </c>
      <c r="C155" s="129">
        <f t="shared" si="64"/>
        <v>265</v>
      </c>
      <c r="D155" s="129" t="str">
        <f>VLOOKUP(C155,Sheet1!$A$2:$K$369991,11,0)</f>
        <v>BUC</v>
      </c>
      <c r="E155" s="129" t="s">
        <v>822</v>
      </c>
      <c r="F155" s="129">
        <f>VLOOKUP(C155,'PACK MASTER'!$A$2:$I$512998,9,0)*1000</f>
        <v>20.000000000000014</v>
      </c>
      <c r="G155" s="129">
        <f>VLOOKUP(C155,'PACK MASTER'!$A$2:$G$512998,7,0)</f>
        <v>20</v>
      </c>
      <c r="H155" s="129">
        <f t="shared" si="46"/>
        <v>1.0000000000000007</v>
      </c>
      <c r="I155" s="129">
        <f>VLOOKUP($A155,ZMRP!$C$2:$F$99995,4,0)</f>
        <v>5198</v>
      </c>
      <c r="J155" s="130">
        <f t="shared" si="47"/>
        <v>259.89999999999998</v>
      </c>
      <c r="K155" s="130">
        <f>VLOOKUP($A155,ZLAM!$C$2:$F$99999,4,0)</f>
        <v>90.91</v>
      </c>
      <c r="L155" s="130">
        <f t="shared" si="48"/>
        <v>4725.5018</v>
      </c>
      <c r="M155" s="130">
        <f t="shared" si="49"/>
        <v>236.27509000000001</v>
      </c>
      <c r="N155" s="130">
        <f t="shared" si="50"/>
        <v>4004.6625423728815</v>
      </c>
      <c r="O155" s="130">
        <f t="shared" si="51"/>
        <v>200.23312711864406</v>
      </c>
      <c r="P155" s="130">
        <f>IFERROR(ABS(VLOOKUP($A155,ZTRV!$D$2:$G$99407,4,0)),0)</f>
        <v>53</v>
      </c>
      <c r="Q155" s="130">
        <f>IFERROR(ABS(VLOOKUP($A155,ZTR1!$D$2:$G$99999,4,0)),0)</f>
        <v>0</v>
      </c>
      <c r="R155" s="130">
        <f>IFERROR(ABS(VLOOKUP($A155,ZTR2!$D$2:$G$99939,4,0)),0)</f>
        <v>0</v>
      </c>
      <c r="S155" s="130">
        <f t="shared" si="52"/>
        <v>1060</v>
      </c>
      <c r="T155" s="130">
        <f t="shared" si="53"/>
        <v>2944.6625423728815</v>
      </c>
      <c r="U155" s="130">
        <f t="shared" si="54"/>
        <v>3474.7017999999998</v>
      </c>
      <c r="V155" s="130">
        <f t="shared" si="55"/>
        <v>173.73508999999999</v>
      </c>
      <c r="W155" s="131">
        <f t="shared" si="56"/>
        <v>3474.7018000000021</v>
      </c>
      <c r="X155" s="130">
        <f t="shared" si="57"/>
        <v>1723.2982000000002</v>
      </c>
      <c r="Y155" s="130">
        <f t="shared" si="58"/>
        <v>1723.2982000000013</v>
      </c>
      <c r="Z155" s="130">
        <f t="shared" si="59"/>
        <v>86.164909999999992</v>
      </c>
      <c r="AA155" s="129">
        <f>IFERROR(ABS(VLOOKUP(A155,ZSSD!$D$2:$G$99933,4,0)),AI155)</f>
        <v>6</v>
      </c>
      <c r="AB155" s="130">
        <f>IFERROR(IF(VLOOKUP(A155,ZSSD!$D:$H,5,0)="L29",AA155*G155,AA155*L155/100),AA155*L155/100)</f>
        <v>283.53010799999998</v>
      </c>
      <c r="AC155" s="130">
        <v>2</v>
      </c>
      <c r="AD155" s="132">
        <f t="shared" si="60"/>
        <v>53.222648687457628</v>
      </c>
      <c r="AE155" s="142">
        <f t="shared" si="61"/>
        <v>14.1765054</v>
      </c>
      <c r="AF155" s="142">
        <f t="shared" si="62"/>
        <v>2.6611324343728815</v>
      </c>
      <c r="AG155" s="133">
        <f>VLOOKUP(A155,ZSSD!D:D,1,0)</f>
        <v>4501265</v>
      </c>
      <c r="AH155" s="133" t="str">
        <f>VLOOKUP(B155,[2]GRADE!$A:$P,16,0)</f>
        <v>INDUSTRIAL</v>
      </c>
      <c r="AI155" s="133">
        <f t="shared" si="63"/>
        <v>6</v>
      </c>
    </row>
    <row r="156" spans="1:35" x14ac:dyDescent="0.25">
      <c r="A156" s="129">
        <v>4903234</v>
      </c>
      <c r="B156" s="129">
        <f t="shared" si="65"/>
        <v>4903</v>
      </c>
      <c r="C156" s="129">
        <f t="shared" si="64"/>
        <v>234</v>
      </c>
      <c r="D156" s="129" t="str">
        <f>VLOOKUP(C156,Sheet1!$A$2:$K$369991,11,0)</f>
        <v>CAR</v>
      </c>
      <c r="E156" s="129" t="s">
        <v>872</v>
      </c>
      <c r="F156" s="129">
        <f>VLOOKUP(C156,'PACK MASTER'!$A$2:$I$512998,9,0)*1000</f>
        <v>20.000000000000014</v>
      </c>
      <c r="G156" s="129">
        <f>VLOOKUP(C156,'PACK MASTER'!$A$2:$G$512998,7,0)</f>
        <v>5</v>
      </c>
      <c r="H156" s="129">
        <f t="shared" si="46"/>
        <v>4.0000000000000027</v>
      </c>
      <c r="I156" s="129">
        <f>VLOOKUP($A156,ZMRP!$C$2:$F$99995,4,0)</f>
        <v>1300</v>
      </c>
      <c r="J156" s="130">
        <f t="shared" si="47"/>
        <v>260</v>
      </c>
      <c r="K156" s="130">
        <f>VLOOKUP($A156,ZLAM!$C$2:$F$99999,4,0)</f>
        <v>86.96</v>
      </c>
      <c r="L156" s="130">
        <f t="shared" si="48"/>
        <v>1130.4799999999998</v>
      </c>
      <c r="M156" s="130">
        <f t="shared" si="49"/>
        <v>226.09599999999995</v>
      </c>
      <c r="N156" s="130">
        <f t="shared" si="50"/>
        <v>958.03389830508456</v>
      </c>
      <c r="O156" s="130">
        <f t="shared" si="51"/>
        <v>191.6067796610169</v>
      </c>
      <c r="P156" s="130">
        <f>IFERROR(ABS(VLOOKUP($A156,ZTRV!$D$2:$G$99407,4,0)),0)</f>
        <v>0</v>
      </c>
      <c r="Q156" s="130">
        <f>IFERROR(ABS(VLOOKUP($A156,ZTR1!$D$2:$G$99999,4,0)),0)</f>
        <v>0</v>
      </c>
      <c r="R156" s="130">
        <f>IFERROR(ABS(VLOOKUP($A156,ZTR2!$D$2:$G$99939,4,0)),0)</f>
        <v>0</v>
      </c>
      <c r="S156" s="130">
        <f t="shared" si="52"/>
        <v>0</v>
      </c>
      <c r="T156" s="130">
        <f t="shared" si="53"/>
        <v>958.03389830508456</v>
      </c>
      <c r="U156" s="130">
        <f t="shared" si="54"/>
        <v>1130.4799999999998</v>
      </c>
      <c r="V156" s="130">
        <f t="shared" si="55"/>
        <v>226.09599999999995</v>
      </c>
      <c r="W156" s="131">
        <f t="shared" si="56"/>
        <v>4521.9200000000019</v>
      </c>
      <c r="X156" s="130">
        <f t="shared" si="57"/>
        <v>169.52000000000021</v>
      </c>
      <c r="Y156" s="130">
        <f t="shared" si="58"/>
        <v>678.08000000000129</v>
      </c>
      <c r="Z156" s="130">
        <f t="shared" si="59"/>
        <v>33.904000000000053</v>
      </c>
      <c r="AA156" s="129">
        <f>IFERROR(ABS(VLOOKUP(A156,ZSSD!$D$2:$G$99933,4,0)),AI156)</f>
        <v>6.5</v>
      </c>
      <c r="AB156" s="130">
        <f>IFERROR(IF(VLOOKUP(A156,ZSSD!$D:$H,5,0)="L29",AA156*G156,AA156*L156/100),AA156*L156/100)</f>
        <v>73.481199999999987</v>
      </c>
      <c r="AC156" s="130">
        <v>2</v>
      </c>
      <c r="AD156" s="132">
        <f t="shared" si="60"/>
        <v>17.691053966101691</v>
      </c>
      <c r="AE156" s="142">
        <f t="shared" si="61"/>
        <v>14.696239999999998</v>
      </c>
      <c r="AF156" s="142">
        <f t="shared" si="62"/>
        <v>3.5382107932203382</v>
      </c>
      <c r="AG156" s="133" t="e">
        <f>VLOOKUP(A156,ZSSD!D:D,1,0)</f>
        <v>#N/A</v>
      </c>
      <c r="AH156" s="133" t="str">
        <f>VLOOKUP(B156,[2]GRADE!$A:$P,16,0)</f>
        <v>SILVER</v>
      </c>
      <c r="AI156" s="133">
        <f t="shared" si="63"/>
        <v>6.5</v>
      </c>
    </row>
    <row r="157" spans="1:35" x14ac:dyDescent="0.25">
      <c r="A157" s="129">
        <v>4903265</v>
      </c>
      <c r="B157" s="129">
        <f t="shared" si="65"/>
        <v>4903</v>
      </c>
      <c r="C157" s="129">
        <f t="shared" si="64"/>
        <v>265</v>
      </c>
      <c r="D157" s="129" t="str">
        <f>VLOOKUP(C157,Sheet1!$A$2:$K$369991,11,0)</f>
        <v>BUC</v>
      </c>
      <c r="E157" s="129" t="s">
        <v>873</v>
      </c>
      <c r="F157" s="129">
        <f>VLOOKUP(C157,'PACK MASTER'!$A$2:$I$512998,9,0)*1000</f>
        <v>20.000000000000014</v>
      </c>
      <c r="G157" s="129">
        <f>VLOOKUP(C157,'PACK MASTER'!$A$2:$G$512998,7,0)</f>
        <v>20</v>
      </c>
      <c r="H157" s="129">
        <f t="shared" si="46"/>
        <v>1.0000000000000007</v>
      </c>
      <c r="I157" s="129">
        <f>VLOOKUP($A157,ZMRP!$C$2:$F$99995,4,0)</f>
        <v>5050</v>
      </c>
      <c r="J157" s="130">
        <f t="shared" si="47"/>
        <v>252.5</v>
      </c>
      <c r="K157" s="130">
        <f>VLOOKUP($A157,ZLAM!$C$2:$F$99999,4,0)</f>
        <v>86.96</v>
      </c>
      <c r="L157" s="130">
        <f t="shared" si="48"/>
        <v>4391.4799999999996</v>
      </c>
      <c r="M157" s="130">
        <f t="shared" si="49"/>
        <v>219.57399999999998</v>
      </c>
      <c r="N157" s="130">
        <f t="shared" si="50"/>
        <v>3721.593220338983</v>
      </c>
      <c r="O157" s="130">
        <f t="shared" si="51"/>
        <v>186.07966101694916</v>
      </c>
      <c r="P157" s="130">
        <f>IFERROR(ABS(VLOOKUP($A157,ZTRV!$D$2:$G$99407,4,0)),0)</f>
        <v>0</v>
      </c>
      <c r="Q157" s="130">
        <f>IFERROR(ABS(VLOOKUP($A157,ZTR1!$D$2:$G$99999,4,0)),0)</f>
        <v>0</v>
      </c>
      <c r="R157" s="130">
        <f>IFERROR(ABS(VLOOKUP($A157,ZTR2!$D$2:$G$99939,4,0)),0)</f>
        <v>0</v>
      </c>
      <c r="S157" s="130">
        <f t="shared" si="52"/>
        <v>0</v>
      </c>
      <c r="T157" s="130">
        <f t="shared" si="53"/>
        <v>3721.593220338983</v>
      </c>
      <c r="U157" s="130">
        <f t="shared" si="54"/>
        <v>4391.4799999999996</v>
      </c>
      <c r="V157" s="130">
        <f t="shared" si="55"/>
        <v>219.57399999999998</v>
      </c>
      <c r="W157" s="131">
        <f t="shared" si="56"/>
        <v>4391.4800000000032</v>
      </c>
      <c r="X157" s="130">
        <f t="shared" si="57"/>
        <v>658.52000000000044</v>
      </c>
      <c r="Y157" s="130">
        <f t="shared" si="58"/>
        <v>658.52000000000089</v>
      </c>
      <c r="Z157" s="130">
        <f t="shared" si="59"/>
        <v>32.926000000000016</v>
      </c>
      <c r="AA157" s="129">
        <f>IFERROR(ABS(VLOOKUP(A157,ZSSD!$D$2:$G$99933,4,0)),AI157)</f>
        <v>6.5</v>
      </c>
      <c r="AB157" s="130">
        <f>IFERROR(IF(VLOOKUP(A157,ZSSD!$D:$H,5,0)="L29",AA157*G157,AA157*L157/100),AA157*L157/100)</f>
        <v>285.44619999999998</v>
      </c>
      <c r="AC157" s="130">
        <v>2</v>
      </c>
      <c r="AD157" s="132">
        <f t="shared" si="60"/>
        <v>68.722940406779657</v>
      </c>
      <c r="AE157" s="142">
        <f t="shared" si="61"/>
        <v>14.272309999999999</v>
      </c>
      <c r="AF157" s="142">
        <f t="shared" si="62"/>
        <v>3.436147020338983</v>
      </c>
      <c r="AG157" s="133" t="e">
        <f>VLOOKUP(A157,ZSSD!D:D,1,0)</f>
        <v>#N/A</v>
      </c>
      <c r="AH157" s="133" t="str">
        <f>VLOOKUP(B157,[2]GRADE!$A:$P,16,0)</f>
        <v>SILVER</v>
      </c>
      <c r="AI157" s="133">
        <f t="shared" si="63"/>
        <v>6.5</v>
      </c>
    </row>
    <row r="158" spans="1:35" x14ac:dyDescent="0.25">
      <c r="A158" s="129">
        <v>4906174</v>
      </c>
      <c r="B158" s="129">
        <f t="shared" si="65"/>
        <v>4906</v>
      </c>
      <c r="C158" s="129">
        <f t="shared" si="64"/>
        <v>174</v>
      </c>
      <c r="D158" s="129" t="str">
        <f>VLOOKUP(C158,Sheet1!$A$2:$K$369991,11,0)</f>
        <v>CAR</v>
      </c>
      <c r="E158" s="129" t="s">
        <v>877</v>
      </c>
      <c r="F158" s="129">
        <f>VLOOKUP(C158,'PACK MASTER'!$A$2:$I$512998,9,0)*1000</f>
        <v>20.000000000000011</v>
      </c>
      <c r="G158" s="129">
        <f>VLOOKUP(C158,'PACK MASTER'!$A$2:$G$512998,7,0)</f>
        <v>0.5</v>
      </c>
      <c r="H158" s="129">
        <f t="shared" si="46"/>
        <v>40.000000000000021</v>
      </c>
      <c r="I158" s="129">
        <f>VLOOKUP($A158,ZMRP!$C$2:$F$99995,4,0)</f>
        <v>198</v>
      </c>
      <c r="J158" s="130">
        <f t="shared" si="47"/>
        <v>396</v>
      </c>
      <c r="K158" s="130">
        <f>VLOOKUP($A158,ZLAM!$C$2:$F$99999,4,0)</f>
        <v>75.02</v>
      </c>
      <c r="L158" s="130">
        <f t="shared" si="48"/>
        <v>148.53959999999998</v>
      </c>
      <c r="M158" s="130">
        <f t="shared" si="49"/>
        <v>297.07919999999996</v>
      </c>
      <c r="N158" s="130">
        <f t="shared" si="50"/>
        <v>125.88101694915252</v>
      </c>
      <c r="O158" s="130">
        <f t="shared" si="51"/>
        <v>251.76203389830505</v>
      </c>
      <c r="P158" s="130">
        <f>IFERROR(ABS(VLOOKUP($A158,ZTRV!$D$2:$G$99407,4,0)),0)</f>
        <v>18</v>
      </c>
      <c r="Q158" s="130">
        <f>IFERROR(ABS(VLOOKUP($A158,ZTR1!$D$2:$G$99999,4,0)),0)</f>
        <v>0</v>
      </c>
      <c r="R158" s="130">
        <f>IFERROR(ABS(VLOOKUP($A158,ZTR2!$D$2:$G$99939,4,0)),0)</f>
        <v>0</v>
      </c>
      <c r="S158" s="130">
        <f t="shared" si="52"/>
        <v>9</v>
      </c>
      <c r="T158" s="130">
        <f t="shared" si="53"/>
        <v>116.88101694915252</v>
      </c>
      <c r="U158" s="130">
        <f t="shared" si="54"/>
        <v>137.91959999999997</v>
      </c>
      <c r="V158" s="130">
        <f t="shared" si="55"/>
        <v>275.83919999999995</v>
      </c>
      <c r="W158" s="131">
        <f t="shared" si="56"/>
        <v>5516.7840000000015</v>
      </c>
      <c r="X158" s="130">
        <f t="shared" si="57"/>
        <v>60.080400000000026</v>
      </c>
      <c r="Y158" s="130">
        <f t="shared" si="58"/>
        <v>2403.2160000000022</v>
      </c>
      <c r="Z158" s="130">
        <f t="shared" si="59"/>
        <v>120.16080000000005</v>
      </c>
      <c r="AA158" s="129">
        <f>IFERROR(ABS(VLOOKUP(A158,ZSSD!$D$2:$G$99933,4,0)),AI158)</f>
        <v>6.5</v>
      </c>
      <c r="AB158" s="130">
        <f>IFERROR(IF(VLOOKUP(A158,ZSSD!$D:$H,5,0)="L29",AA158*G158,AA158*L158/100),AA158*L158/100)</f>
        <v>9.655073999999999</v>
      </c>
      <c r="AC158" s="130">
        <v>2</v>
      </c>
      <c r="AD158" s="132">
        <f t="shared" si="60"/>
        <v>2.1445188589830506</v>
      </c>
      <c r="AE158" s="142">
        <f t="shared" si="61"/>
        <v>19.310147999999998</v>
      </c>
      <c r="AF158" s="142">
        <f t="shared" si="62"/>
        <v>4.2890377179661012</v>
      </c>
      <c r="AG158" s="133" t="e">
        <f>VLOOKUP(A158,ZSSD!D:D,1,0)</f>
        <v>#N/A</v>
      </c>
      <c r="AH158" s="133" t="str">
        <f>VLOOKUP(B158,[2]GRADE!$A:$P,16,0)</f>
        <v>SILVER</v>
      </c>
      <c r="AI158" s="133">
        <f t="shared" si="63"/>
        <v>6.5</v>
      </c>
    </row>
    <row r="159" spans="1:35" x14ac:dyDescent="0.25">
      <c r="A159" s="129">
        <v>4906175</v>
      </c>
      <c r="B159" s="129">
        <f t="shared" si="65"/>
        <v>4906</v>
      </c>
      <c r="C159" s="129">
        <f t="shared" si="64"/>
        <v>175</v>
      </c>
      <c r="D159" s="129" t="str">
        <f>VLOOKUP(C159,Sheet1!$A$2:$K$369991,11,0)</f>
        <v>CAR</v>
      </c>
      <c r="E159" s="129" t="s">
        <v>878</v>
      </c>
      <c r="F159" s="129">
        <f>VLOOKUP(C159,'PACK MASTER'!$A$2:$I$512998,9,0)*1000</f>
        <v>10.000000000000005</v>
      </c>
      <c r="G159" s="129">
        <f>VLOOKUP(C159,'PACK MASTER'!$A$2:$G$512998,7,0)</f>
        <v>0.5</v>
      </c>
      <c r="H159" s="129">
        <f t="shared" si="46"/>
        <v>20.000000000000011</v>
      </c>
      <c r="I159" s="129">
        <f>VLOOKUP($A159,ZMRP!$C$2:$F$99995,4,0)</f>
        <v>198</v>
      </c>
      <c r="J159" s="130">
        <f t="shared" si="47"/>
        <v>396</v>
      </c>
      <c r="K159" s="130">
        <f>VLOOKUP($A159,ZLAM!$C$2:$F$99999,4,0)</f>
        <v>75.02</v>
      </c>
      <c r="L159" s="130">
        <f t="shared" si="48"/>
        <v>148.53959999999998</v>
      </c>
      <c r="M159" s="130">
        <f t="shared" si="49"/>
        <v>297.07919999999996</v>
      </c>
      <c r="N159" s="130">
        <f t="shared" si="50"/>
        <v>125.88101694915252</v>
      </c>
      <c r="O159" s="130">
        <f t="shared" si="51"/>
        <v>251.76203389830505</v>
      </c>
      <c r="P159" s="130">
        <f>IFERROR(ABS(VLOOKUP($A159,ZTRV!$D$2:$G$99407,4,0)),0)</f>
        <v>18</v>
      </c>
      <c r="Q159" s="130">
        <f>IFERROR(ABS(VLOOKUP($A159,ZTR1!$D$2:$G$99999,4,0)),0)</f>
        <v>0</v>
      </c>
      <c r="R159" s="130">
        <f>IFERROR(ABS(VLOOKUP($A159,ZTR2!$D$2:$G$99939,4,0)),0)</f>
        <v>0</v>
      </c>
      <c r="S159" s="130">
        <f t="shared" si="52"/>
        <v>9</v>
      </c>
      <c r="T159" s="130">
        <f t="shared" si="53"/>
        <v>116.88101694915252</v>
      </c>
      <c r="U159" s="130">
        <f t="shared" si="54"/>
        <v>137.91959999999997</v>
      </c>
      <c r="V159" s="130">
        <f t="shared" si="55"/>
        <v>275.83919999999995</v>
      </c>
      <c r="W159" s="131">
        <f t="shared" si="56"/>
        <v>2758.3920000000007</v>
      </c>
      <c r="X159" s="130">
        <f t="shared" si="57"/>
        <v>60.080400000000026</v>
      </c>
      <c r="Y159" s="130">
        <f t="shared" si="58"/>
        <v>1201.6080000000011</v>
      </c>
      <c r="Z159" s="130">
        <f t="shared" si="59"/>
        <v>120.16080000000005</v>
      </c>
      <c r="AA159" s="129">
        <f>IFERROR(ABS(VLOOKUP(A159,ZSSD!$D$2:$G$99933,4,0)),AI159)</f>
        <v>6.5</v>
      </c>
      <c r="AB159" s="130">
        <f>IFERROR(IF(VLOOKUP(A159,ZSSD!$D:$H,5,0)="L29",AA159*G159,AA159*L159/100),AA159*L159/100)</f>
        <v>9.655073999999999</v>
      </c>
      <c r="AC159" s="130">
        <v>2</v>
      </c>
      <c r="AD159" s="132">
        <f t="shared" si="60"/>
        <v>2.1445188589830506</v>
      </c>
      <c r="AE159" s="142">
        <f t="shared" si="61"/>
        <v>19.310147999999998</v>
      </c>
      <c r="AF159" s="142">
        <f t="shared" si="62"/>
        <v>4.2890377179661012</v>
      </c>
      <c r="AG159" s="133" t="e">
        <f>VLOOKUP(A159,ZSSD!D:D,1,0)</f>
        <v>#N/A</v>
      </c>
      <c r="AH159" s="133" t="str">
        <f>VLOOKUP(B159,[2]GRADE!$A:$P,16,0)</f>
        <v>SILVER</v>
      </c>
      <c r="AI159" s="133">
        <f t="shared" si="63"/>
        <v>6.5</v>
      </c>
    </row>
    <row r="160" spans="1:35" x14ac:dyDescent="0.25">
      <c r="A160" s="129">
        <v>4906184</v>
      </c>
      <c r="B160" s="129">
        <f t="shared" si="65"/>
        <v>4906</v>
      </c>
      <c r="C160" s="129">
        <f t="shared" si="64"/>
        <v>184</v>
      </c>
      <c r="D160" s="129" t="str">
        <f>VLOOKUP(C160,Sheet1!$A$2:$K$369991,11,0)</f>
        <v>CAR</v>
      </c>
      <c r="E160" s="129" t="s">
        <v>880</v>
      </c>
      <c r="F160" s="129">
        <f>VLOOKUP(C160,'PACK MASTER'!$A$2:$I$512998,9,0)*1000</f>
        <v>20.000000000000014</v>
      </c>
      <c r="G160" s="129">
        <f>VLOOKUP(C160,'PACK MASTER'!$A$2:$G$512998,7,0)</f>
        <v>1</v>
      </c>
      <c r="H160" s="129">
        <f t="shared" si="46"/>
        <v>20.000000000000014</v>
      </c>
      <c r="I160" s="129">
        <f>VLOOKUP($A160,ZMRP!$C$2:$F$99995,4,0)</f>
        <v>375</v>
      </c>
      <c r="J160" s="130">
        <f t="shared" si="47"/>
        <v>375</v>
      </c>
      <c r="K160" s="130">
        <f>VLOOKUP($A160,ZLAM!$C$2:$F$99999,4,0)</f>
        <v>76.11</v>
      </c>
      <c r="L160" s="130">
        <f t="shared" si="48"/>
        <v>285.41250000000002</v>
      </c>
      <c r="M160" s="130">
        <f t="shared" si="49"/>
        <v>285.41250000000002</v>
      </c>
      <c r="N160" s="130">
        <f t="shared" si="50"/>
        <v>241.87500000000003</v>
      </c>
      <c r="O160" s="130">
        <f t="shared" si="51"/>
        <v>241.87500000000003</v>
      </c>
      <c r="P160" s="130">
        <f>IFERROR(ABS(VLOOKUP($A160,ZTRV!$D$2:$G$99407,4,0)),0)</f>
        <v>18</v>
      </c>
      <c r="Q160" s="130">
        <f>IFERROR(ABS(VLOOKUP($A160,ZTR1!$D$2:$G$99999,4,0)),0)</f>
        <v>0</v>
      </c>
      <c r="R160" s="130">
        <f>IFERROR(ABS(VLOOKUP($A160,ZTR2!$D$2:$G$99939,4,0)),0)</f>
        <v>0</v>
      </c>
      <c r="S160" s="130">
        <f t="shared" si="52"/>
        <v>18</v>
      </c>
      <c r="T160" s="130">
        <f t="shared" si="53"/>
        <v>223.87500000000003</v>
      </c>
      <c r="U160" s="130">
        <f t="shared" si="54"/>
        <v>264.17250000000001</v>
      </c>
      <c r="V160" s="130">
        <f t="shared" si="55"/>
        <v>264.17250000000001</v>
      </c>
      <c r="W160" s="131">
        <f t="shared" si="56"/>
        <v>5283.4500000000044</v>
      </c>
      <c r="X160" s="130">
        <f t="shared" si="57"/>
        <v>110.82749999999999</v>
      </c>
      <c r="Y160" s="130">
        <f t="shared" si="58"/>
        <v>2216.5500000000011</v>
      </c>
      <c r="Z160" s="130">
        <f t="shared" si="59"/>
        <v>110.82749999999999</v>
      </c>
      <c r="AA160" s="129">
        <f>IFERROR(ABS(VLOOKUP(A160,ZSSD!$D$2:$G$99933,4,0)),AI160)</f>
        <v>6.5</v>
      </c>
      <c r="AB160" s="130">
        <f>IFERROR(IF(VLOOKUP(A160,ZSSD!$D:$H,5,0)="L29",AA160*G160,AA160*L160/100),AA160*L160/100)</f>
        <v>18.5518125</v>
      </c>
      <c r="AC160" s="130">
        <v>2</v>
      </c>
      <c r="AD160" s="132">
        <f t="shared" si="60"/>
        <v>4.1064637500000005</v>
      </c>
      <c r="AE160" s="142">
        <f t="shared" si="61"/>
        <v>18.5518125</v>
      </c>
      <c r="AF160" s="142">
        <f t="shared" si="62"/>
        <v>4.1064637500000005</v>
      </c>
      <c r="AG160" s="133" t="e">
        <f>VLOOKUP(A160,ZSSD!D:D,1,0)</f>
        <v>#N/A</v>
      </c>
      <c r="AH160" s="133" t="str">
        <f>VLOOKUP(B160,[2]GRADE!$A:$P,16,0)</f>
        <v>SILVER</v>
      </c>
      <c r="AI160" s="133">
        <f t="shared" si="63"/>
        <v>6.5</v>
      </c>
    </row>
    <row r="161" spans="1:35" x14ac:dyDescent="0.25">
      <c r="A161" s="129">
        <v>4906229</v>
      </c>
      <c r="B161" s="129">
        <f t="shared" si="65"/>
        <v>4906</v>
      </c>
      <c r="C161" s="129">
        <f t="shared" si="64"/>
        <v>229</v>
      </c>
      <c r="D161" s="129" t="str">
        <f>VLOOKUP(C161,Sheet1!$A$2:$K$369991,11,0)</f>
        <v>CAR</v>
      </c>
      <c r="E161" s="129" t="s">
        <v>881</v>
      </c>
      <c r="F161" s="129">
        <f>VLOOKUP(C161,'PACK MASTER'!$A$2:$I$512998,9,0)*1000</f>
        <v>20</v>
      </c>
      <c r="G161" s="129">
        <f>VLOOKUP(C161,'PACK MASTER'!$A$2:$G$512998,7,0)</f>
        <v>1</v>
      </c>
      <c r="H161" s="129">
        <f t="shared" si="46"/>
        <v>20</v>
      </c>
      <c r="I161" s="129">
        <f>VLOOKUP($A161,ZMRP!$C$2:$F$99995,4,0)</f>
        <v>375</v>
      </c>
      <c r="J161" s="130">
        <f t="shared" si="47"/>
        <v>375</v>
      </c>
      <c r="K161" s="130">
        <f>VLOOKUP($A161,ZLAM!$C$2:$F$99999,4,0)</f>
        <v>76.11</v>
      </c>
      <c r="L161" s="130">
        <f t="shared" si="48"/>
        <v>285.41250000000002</v>
      </c>
      <c r="M161" s="130">
        <f t="shared" si="49"/>
        <v>285.41250000000002</v>
      </c>
      <c r="N161" s="130">
        <f t="shared" si="50"/>
        <v>241.87500000000003</v>
      </c>
      <c r="O161" s="130">
        <f t="shared" si="51"/>
        <v>241.87500000000003</v>
      </c>
      <c r="P161" s="130">
        <f>IFERROR(ABS(VLOOKUP($A161,ZTRV!$D$2:$G$99407,4,0)),0)</f>
        <v>0</v>
      </c>
      <c r="Q161" s="130">
        <f>IFERROR(ABS(VLOOKUP($A161,ZTR1!$D$2:$G$99999,4,0)),0)</f>
        <v>0</v>
      </c>
      <c r="R161" s="130">
        <f>IFERROR(ABS(VLOOKUP($A161,ZTR2!$D$2:$G$99939,4,0)),0)</f>
        <v>0</v>
      </c>
      <c r="S161" s="130">
        <f t="shared" si="52"/>
        <v>0</v>
      </c>
      <c r="T161" s="130">
        <f t="shared" si="53"/>
        <v>241.87500000000003</v>
      </c>
      <c r="U161" s="130">
        <f t="shared" si="54"/>
        <v>285.41250000000002</v>
      </c>
      <c r="V161" s="130">
        <f t="shared" si="55"/>
        <v>285.41250000000002</v>
      </c>
      <c r="W161" s="131">
        <f t="shared" si="56"/>
        <v>5708.25</v>
      </c>
      <c r="X161" s="130">
        <f t="shared" si="57"/>
        <v>89.587499999999977</v>
      </c>
      <c r="Y161" s="130">
        <f t="shared" si="58"/>
        <v>1791.7499999999995</v>
      </c>
      <c r="Z161" s="130">
        <f t="shared" si="59"/>
        <v>89.587499999999977</v>
      </c>
      <c r="AA161" s="129">
        <f>IFERROR(ABS(VLOOKUP(A161,ZSSD!$D$2:$G$99933,4,0)),AI161)</f>
        <v>6.5</v>
      </c>
      <c r="AB161" s="130">
        <f>IFERROR(IF(VLOOKUP(A161,ZSSD!$D:$H,5,0)="L29",AA161*G161,AA161*L161/100),AA161*L161/100)</f>
        <v>18.5518125</v>
      </c>
      <c r="AC161" s="130">
        <v>2</v>
      </c>
      <c r="AD161" s="132">
        <f t="shared" si="60"/>
        <v>4.46646375</v>
      </c>
      <c r="AE161" s="142">
        <f t="shared" si="61"/>
        <v>18.5518125</v>
      </c>
      <c r="AF161" s="142">
        <f t="shared" si="62"/>
        <v>4.46646375</v>
      </c>
      <c r="AG161" s="133" t="e">
        <f>VLOOKUP(A161,ZSSD!D:D,1,0)</f>
        <v>#N/A</v>
      </c>
      <c r="AH161" s="133" t="str">
        <f>VLOOKUP(B161,[2]GRADE!$A:$P,16,0)</f>
        <v>SILVER</v>
      </c>
      <c r="AI161" s="133">
        <f t="shared" si="63"/>
        <v>6.5</v>
      </c>
    </row>
    <row r="162" spans="1:35" x14ac:dyDescent="0.25">
      <c r="A162" s="129">
        <v>4906234</v>
      </c>
      <c r="B162" s="129">
        <f t="shared" si="65"/>
        <v>4906</v>
      </c>
      <c r="C162" s="129">
        <f t="shared" si="64"/>
        <v>234</v>
      </c>
      <c r="D162" s="129" t="str">
        <f>VLOOKUP(C162,Sheet1!$A$2:$K$369991,11,0)</f>
        <v>CAR</v>
      </c>
      <c r="E162" s="129" t="s">
        <v>883</v>
      </c>
      <c r="F162" s="129">
        <f>VLOOKUP(C162,'PACK MASTER'!$A$2:$I$512998,9,0)*1000</f>
        <v>20.000000000000014</v>
      </c>
      <c r="G162" s="129">
        <f>VLOOKUP(C162,'PACK MASTER'!$A$2:$G$512998,7,0)</f>
        <v>5</v>
      </c>
      <c r="H162" s="129">
        <f t="shared" si="46"/>
        <v>4.0000000000000027</v>
      </c>
      <c r="I162" s="129">
        <f>VLOOKUP($A162,ZMRP!$C$2:$F$99995,4,0)</f>
        <v>1775</v>
      </c>
      <c r="J162" s="130">
        <f t="shared" si="47"/>
        <v>355</v>
      </c>
      <c r="K162" s="130">
        <f>VLOOKUP($A162,ZLAM!$C$2:$F$99999,4,0)</f>
        <v>78.42</v>
      </c>
      <c r="L162" s="130">
        <f t="shared" si="48"/>
        <v>1391.9549999999999</v>
      </c>
      <c r="M162" s="130">
        <f t="shared" si="49"/>
        <v>278.39099999999996</v>
      </c>
      <c r="N162" s="130">
        <f t="shared" si="50"/>
        <v>1179.6228813559321</v>
      </c>
      <c r="O162" s="130">
        <f t="shared" si="51"/>
        <v>235.92457627118642</v>
      </c>
      <c r="P162" s="130">
        <f>IFERROR(ABS(VLOOKUP($A162,ZTRV!$D$2:$G$99407,4,0)),0)</f>
        <v>18</v>
      </c>
      <c r="Q162" s="130">
        <f>IFERROR(ABS(VLOOKUP($A162,ZTR1!$D$2:$G$99999,4,0)),0)</f>
        <v>0</v>
      </c>
      <c r="R162" s="130">
        <f>IFERROR(ABS(VLOOKUP($A162,ZTR2!$D$2:$G$99939,4,0)),0)</f>
        <v>0</v>
      </c>
      <c r="S162" s="130">
        <f t="shared" si="52"/>
        <v>90</v>
      </c>
      <c r="T162" s="130">
        <f t="shared" si="53"/>
        <v>1089.6228813559321</v>
      </c>
      <c r="U162" s="130">
        <f t="shared" si="54"/>
        <v>1285.7549999999999</v>
      </c>
      <c r="V162" s="130">
        <f t="shared" si="55"/>
        <v>257.15099999999995</v>
      </c>
      <c r="W162" s="131">
        <f t="shared" si="56"/>
        <v>5143.0200000000032</v>
      </c>
      <c r="X162" s="130">
        <f t="shared" si="57"/>
        <v>489.24500000000012</v>
      </c>
      <c r="Y162" s="130">
        <f t="shared" si="58"/>
        <v>1956.9800000000018</v>
      </c>
      <c r="Z162" s="130">
        <f t="shared" si="59"/>
        <v>97.849000000000046</v>
      </c>
      <c r="AA162" s="129">
        <f>IFERROR(ABS(VLOOKUP(A162,ZSSD!$D$2:$G$99933,4,0)),AI162)</f>
        <v>6.5</v>
      </c>
      <c r="AB162" s="130">
        <f>IFERROR(IF(VLOOKUP(A162,ZSSD!$D:$H,5,0)="L29",AA162*G162,AA162*L162/100),AA162*L162/100)</f>
        <v>90.477074999999999</v>
      </c>
      <c r="AC162" s="130">
        <v>2</v>
      </c>
      <c r="AD162" s="132">
        <f t="shared" si="60"/>
        <v>19.982916127118642</v>
      </c>
      <c r="AE162" s="142">
        <f t="shared" si="61"/>
        <v>18.095414999999999</v>
      </c>
      <c r="AF162" s="142">
        <f t="shared" si="62"/>
        <v>3.9965832254237283</v>
      </c>
      <c r="AG162" s="133" t="e">
        <f>VLOOKUP(A162,ZSSD!D:D,1,0)</f>
        <v>#N/A</v>
      </c>
      <c r="AH162" s="133" t="str">
        <f>VLOOKUP(B162,[2]GRADE!$A:$P,16,0)</f>
        <v>SILVER</v>
      </c>
      <c r="AI162" s="133">
        <f t="shared" si="63"/>
        <v>6.5</v>
      </c>
    </row>
    <row r="163" spans="1:35" x14ac:dyDescent="0.25">
      <c r="A163" s="129">
        <v>4906240</v>
      </c>
      <c r="B163" s="129">
        <f t="shared" si="65"/>
        <v>4906</v>
      </c>
      <c r="C163" s="129">
        <f t="shared" si="64"/>
        <v>240</v>
      </c>
      <c r="D163" s="129" t="str">
        <f>VLOOKUP(C163,Sheet1!$A$2:$K$369991,11,0)</f>
        <v>CAR</v>
      </c>
      <c r="E163" s="129" t="s">
        <v>884</v>
      </c>
      <c r="F163" s="129">
        <f>VLOOKUP(C163,'PACK MASTER'!$A$2:$I$512998,9,0)*1000</f>
        <v>20</v>
      </c>
      <c r="G163" s="129">
        <f>VLOOKUP(C163,'PACK MASTER'!$A$2:$G$512998,7,0)</f>
        <v>5</v>
      </c>
      <c r="H163" s="129">
        <f t="shared" si="46"/>
        <v>4</v>
      </c>
      <c r="I163" s="129">
        <f>VLOOKUP($A163,ZMRP!$C$2:$F$99995,4,0)</f>
        <v>1775</v>
      </c>
      <c r="J163" s="130">
        <f t="shared" si="47"/>
        <v>355</v>
      </c>
      <c r="K163" s="130">
        <f>VLOOKUP($A163,ZLAM!$C$2:$F$99999,4,0)</f>
        <v>78.42</v>
      </c>
      <c r="L163" s="130">
        <f t="shared" si="48"/>
        <v>1391.9549999999999</v>
      </c>
      <c r="M163" s="130">
        <f t="shared" si="49"/>
        <v>278.39099999999996</v>
      </c>
      <c r="N163" s="130">
        <f t="shared" si="50"/>
        <v>1179.6228813559321</v>
      </c>
      <c r="O163" s="130">
        <f t="shared" si="51"/>
        <v>235.92457627118642</v>
      </c>
      <c r="P163" s="130">
        <f>IFERROR(ABS(VLOOKUP($A163,ZTRV!$D$2:$G$99407,4,0)),0)</f>
        <v>0</v>
      </c>
      <c r="Q163" s="130">
        <f>IFERROR(ABS(VLOOKUP($A163,ZTR1!$D$2:$G$99999,4,0)),0)</f>
        <v>0</v>
      </c>
      <c r="R163" s="130">
        <f>IFERROR(ABS(VLOOKUP($A163,ZTR2!$D$2:$G$99939,4,0)),0)</f>
        <v>0</v>
      </c>
      <c r="S163" s="130">
        <f t="shared" si="52"/>
        <v>0</v>
      </c>
      <c r="T163" s="130">
        <f t="shared" si="53"/>
        <v>1179.6228813559321</v>
      </c>
      <c r="U163" s="130">
        <f t="shared" si="54"/>
        <v>1391.9549999999999</v>
      </c>
      <c r="V163" s="130">
        <f t="shared" si="55"/>
        <v>278.39099999999996</v>
      </c>
      <c r="W163" s="131">
        <f t="shared" si="56"/>
        <v>5567.82</v>
      </c>
      <c r="X163" s="130">
        <f t="shared" si="57"/>
        <v>383.04500000000007</v>
      </c>
      <c r="Y163" s="130">
        <f t="shared" si="58"/>
        <v>1532.1800000000003</v>
      </c>
      <c r="Z163" s="130">
        <f t="shared" si="59"/>
        <v>76.609000000000037</v>
      </c>
      <c r="AA163" s="129">
        <f>IFERROR(ABS(VLOOKUP(A163,ZSSD!$D$2:$G$99933,4,0)),AI163)</f>
        <v>6.5</v>
      </c>
      <c r="AB163" s="130">
        <f>IFERROR(IF(VLOOKUP(A163,ZSSD!$D:$H,5,0)="L29",AA163*G163,AA163*L163/100),AA163*L163/100)</f>
        <v>90.477074999999999</v>
      </c>
      <c r="AC163" s="130">
        <v>2</v>
      </c>
      <c r="AD163" s="132">
        <f t="shared" si="60"/>
        <v>21.782916127118643</v>
      </c>
      <c r="AE163" s="142">
        <f t="shared" si="61"/>
        <v>18.095414999999999</v>
      </c>
      <c r="AF163" s="142">
        <f t="shared" si="62"/>
        <v>4.3565832254237282</v>
      </c>
      <c r="AG163" s="133" t="e">
        <f>VLOOKUP(A163,ZSSD!D:D,1,0)</f>
        <v>#N/A</v>
      </c>
      <c r="AH163" s="133" t="str">
        <f>VLOOKUP(B163,[2]GRADE!$A:$P,16,0)</f>
        <v>SILVER</v>
      </c>
      <c r="AI163" s="133">
        <f t="shared" si="63"/>
        <v>6.5</v>
      </c>
    </row>
    <row r="164" spans="1:35" x14ac:dyDescent="0.25">
      <c r="A164" s="129">
        <v>4929242</v>
      </c>
      <c r="B164" s="129">
        <f t="shared" si="65"/>
        <v>4929</v>
      </c>
      <c r="C164" s="129">
        <f t="shared" ref="C164:C184" si="66">VALUE(RIGHT(A164,3))</f>
        <v>242</v>
      </c>
      <c r="D164" s="129" t="str">
        <f>VLOOKUP(C164,Sheet1!$A$2:$K$369991,11,0)</f>
        <v>BUC</v>
      </c>
      <c r="E164" s="129" t="s">
        <v>905</v>
      </c>
      <c r="F164" s="129">
        <f>VLOOKUP(C164,'PACK MASTER'!$A$2:$I$512998,9,0)*1000</f>
        <v>10.000000000000005</v>
      </c>
      <c r="G164" s="129">
        <f>VLOOKUP(C164,'PACK MASTER'!$A$2:$G$512998,7,0)</f>
        <v>10</v>
      </c>
      <c r="H164" s="129">
        <f t="shared" ref="H164:H227" si="67">F164/G164</f>
        <v>1.0000000000000004</v>
      </c>
      <c r="I164" s="129">
        <f>VLOOKUP($A164,ZMRP!$C$2:$F$99995,4,0)</f>
        <v>4400</v>
      </c>
      <c r="J164" s="130">
        <f t="shared" ref="J164:J227" si="68">I164/G164</f>
        <v>440</v>
      </c>
      <c r="K164" s="130">
        <f>VLOOKUP($A164,ZLAM!$C$2:$F$99999,4,0)</f>
        <v>89.26</v>
      </c>
      <c r="L164" s="130">
        <f t="shared" ref="L164:L227" si="69">I164*K164/100</f>
        <v>3927.44</v>
      </c>
      <c r="M164" s="130">
        <f t="shared" ref="M164:M227" si="70">L164/G164</f>
        <v>392.74400000000003</v>
      </c>
      <c r="N164" s="130">
        <f t="shared" ref="N164:N227" si="71">L164/1.18</f>
        <v>3328.3389830508477</v>
      </c>
      <c r="O164" s="130">
        <f t="shared" ref="O164:O227" si="72">N164/G164</f>
        <v>332.83389830508474</v>
      </c>
      <c r="P164" s="130">
        <f>IFERROR(ABS(VLOOKUP($A164,ZTRV!$D$2:$G$99407,4,0)),0)</f>
        <v>0</v>
      </c>
      <c r="Q164" s="130">
        <f>IFERROR(ABS(VLOOKUP($A164,ZTR1!$D$2:$G$99999,4,0)),0)</f>
        <v>0</v>
      </c>
      <c r="R164" s="130">
        <f>IFERROR(ABS(VLOOKUP($A164,ZTR2!$D$2:$G$99939,4,0)),0)</f>
        <v>0</v>
      </c>
      <c r="S164" s="130">
        <f t="shared" ref="S164:S227" si="73">SUM(P164:R164)*G164</f>
        <v>0</v>
      </c>
      <c r="T164" s="130">
        <f t="shared" ref="T164:T227" si="74">N164-S164</f>
        <v>3328.3389830508477</v>
      </c>
      <c r="U164" s="130">
        <f t="shared" ref="U164:U227" si="75">T164*1.18</f>
        <v>3927.44</v>
      </c>
      <c r="V164" s="130">
        <f t="shared" ref="V164:V227" si="76">U164/G164</f>
        <v>392.74400000000003</v>
      </c>
      <c r="W164" s="131">
        <f t="shared" ref="W164:W227" si="77">V164*F164</f>
        <v>3927.4400000000023</v>
      </c>
      <c r="X164" s="130">
        <f t="shared" ref="X164:X227" si="78">I164-U164</f>
        <v>472.55999999999995</v>
      </c>
      <c r="Y164" s="130">
        <f t="shared" ref="Y164:Y227" si="79">X164*H164</f>
        <v>472.56000000000017</v>
      </c>
      <c r="Z164" s="130">
        <f t="shared" ref="Z164:Z227" si="80">J164-V164</f>
        <v>47.255999999999972</v>
      </c>
      <c r="AA164" s="129">
        <f>IFERROR(ABS(VLOOKUP(A164,ZSSD!$D$2:$G$99933,4,0)),AI164)</f>
        <v>4</v>
      </c>
      <c r="AB164" s="130">
        <f>IFERROR(IF(VLOOKUP(A164,ZSSD!$D:$H,5,0)="L29",AA164*G164,AA164*L164/100),AA164*L164/100)</f>
        <v>40</v>
      </c>
      <c r="AC164" s="130">
        <v>2</v>
      </c>
      <c r="AD164" s="132">
        <f t="shared" ref="AD164:AD227" si="81">2*(T164-AB164)/100</f>
        <v>65.766779661016955</v>
      </c>
      <c r="AE164" s="142">
        <f t="shared" si="61"/>
        <v>4</v>
      </c>
      <c r="AF164" s="142">
        <f t="shared" si="62"/>
        <v>6.5766779661016956</v>
      </c>
      <c r="AG164" s="133">
        <f>VLOOKUP(A164,ZSSD!D:D,1,0)</f>
        <v>4929242</v>
      </c>
      <c r="AH164" s="133" t="str">
        <f>VLOOKUP(B164,[2]GRADE!$A:$P,16,0)</f>
        <v>SILVER</v>
      </c>
      <c r="AI164" s="133">
        <f t="shared" si="63"/>
        <v>6.5</v>
      </c>
    </row>
    <row r="165" spans="1:35" x14ac:dyDescent="0.25">
      <c r="A165" s="129">
        <v>4929256</v>
      </c>
      <c r="B165" s="129">
        <f t="shared" si="65"/>
        <v>4929</v>
      </c>
      <c r="C165" s="129">
        <f t="shared" si="66"/>
        <v>256</v>
      </c>
      <c r="D165" s="129" t="str">
        <f>VLOOKUP(C165,Sheet1!$A$2:$K$369991,11,0)</f>
        <v>BUC</v>
      </c>
      <c r="E165" s="129" t="s">
        <v>907</v>
      </c>
      <c r="F165" s="129">
        <f>VLOOKUP(C165,'PACK MASTER'!$A$2:$I$512998,9,0)*1000</f>
        <v>15.000000000000009</v>
      </c>
      <c r="G165" s="129">
        <f>VLOOKUP(C165,'PACK MASTER'!$A$2:$G$512998,7,0)</f>
        <v>15</v>
      </c>
      <c r="H165" s="129">
        <f t="shared" si="67"/>
        <v>1.0000000000000007</v>
      </c>
      <c r="I165" s="129">
        <f>VLOOKUP($A165,ZMRP!$C$2:$F$99995,4,0)</f>
        <v>5985</v>
      </c>
      <c r="J165" s="130">
        <f t="shared" si="68"/>
        <v>399</v>
      </c>
      <c r="K165" s="130">
        <f>VLOOKUP($A165,ZLAM!$C$2:$F$99999,4,0)</f>
        <v>89.26</v>
      </c>
      <c r="L165" s="130">
        <f t="shared" si="69"/>
        <v>5342.2109999999993</v>
      </c>
      <c r="M165" s="130">
        <f t="shared" si="70"/>
        <v>356.14739999999995</v>
      </c>
      <c r="N165" s="130">
        <f t="shared" si="71"/>
        <v>4527.2974576271181</v>
      </c>
      <c r="O165" s="130">
        <f t="shared" si="72"/>
        <v>301.81983050847452</v>
      </c>
      <c r="P165" s="130">
        <f>IFERROR(ABS(VLOOKUP($A165,ZTRV!$D$2:$G$99407,4,0)),0)</f>
        <v>0</v>
      </c>
      <c r="Q165" s="130">
        <f>IFERROR(ABS(VLOOKUP($A165,ZTR1!$D$2:$G$99999,4,0)),0)</f>
        <v>0</v>
      </c>
      <c r="R165" s="130">
        <f>IFERROR(ABS(VLOOKUP($A165,ZTR2!$D$2:$G$99939,4,0)),0)</f>
        <v>0</v>
      </c>
      <c r="S165" s="130">
        <f t="shared" si="73"/>
        <v>0</v>
      </c>
      <c r="T165" s="130">
        <f t="shared" si="74"/>
        <v>4527.2974576271181</v>
      </c>
      <c r="U165" s="130">
        <f t="shared" si="75"/>
        <v>5342.2109999999993</v>
      </c>
      <c r="V165" s="130">
        <f t="shared" si="76"/>
        <v>356.14739999999995</v>
      </c>
      <c r="W165" s="131">
        <f t="shared" si="77"/>
        <v>5342.2110000000021</v>
      </c>
      <c r="X165" s="130">
        <f t="shared" si="78"/>
        <v>642.78900000000067</v>
      </c>
      <c r="Y165" s="130">
        <f t="shared" si="79"/>
        <v>642.78900000000112</v>
      </c>
      <c r="Z165" s="130">
        <f t="shared" si="80"/>
        <v>42.852600000000052</v>
      </c>
      <c r="AA165" s="129">
        <f>IFERROR(ABS(VLOOKUP(A165,ZSSD!$D$2:$G$99933,4,0)),AI165)</f>
        <v>4</v>
      </c>
      <c r="AB165" s="130">
        <f>IFERROR(IF(VLOOKUP(A165,ZSSD!$D:$H,5,0)="L29",AA165*G165,AA165*L165/100),AA165*L165/100)</f>
        <v>60</v>
      </c>
      <c r="AC165" s="130">
        <v>2</v>
      </c>
      <c r="AD165" s="132">
        <f t="shared" si="81"/>
        <v>89.34594915254236</v>
      </c>
      <c r="AE165" s="142">
        <f t="shared" si="61"/>
        <v>4</v>
      </c>
      <c r="AF165" s="142">
        <f t="shared" si="62"/>
        <v>5.9563966101694907</v>
      </c>
      <c r="AG165" s="133">
        <f>VLOOKUP(A165,ZSSD!D:D,1,0)</f>
        <v>4929256</v>
      </c>
      <c r="AH165" s="133" t="str">
        <f>VLOOKUP(B165,[2]GRADE!$A:$P,16,0)</f>
        <v>SILVER</v>
      </c>
      <c r="AI165" s="133">
        <f t="shared" si="63"/>
        <v>6.5</v>
      </c>
    </row>
    <row r="166" spans="1:35" x14ac:dyDescent="0.25">
      <c r="A166" s="129">
        <v>4941223</v>
      </c>
      <c r="B166" s="129">
        <f t="shared" si="65"/>
        <v>4941</v>
      </c>
      <c r="C166" s="129">
        <f t="shared" si="66"/>
        <v>223</v>
      </c>
      <c r="D166" s="129" t="str">
        <f>VLOOKUP(C166,Sheet1!$A$2:$K$369991,11,0)</f>
        <v>CAR</v>
      </c>
      <c r="E166" s="129" t="s">
        <v>916</v>
      </c>
      <c r="F166" s="129">
        <f>VLOOKUP(C166,'PACK MASTER'!$A$2:$I$512998,9,0)*1000</f>
        <v>23.999999999999996</v>
      </c>
      <c r="G166" s="129">
        <f>VLOOKUP(C166,'PACK MASTER'!$A$2:$G$512998,7,0)</f>
        <v>4</v>
      </c>
      <c r="H166" s="129">
        <f t="shared" si="67"/>
        <v>5.9999999999999991</v>
      </c>
      <c r="I166" s="129">
        <f>VLOOKUP($A166,ZMRP!$C$2:$F$99995,4,0)</f>
        <v>1168</v>
      </c>
      <c r="J166" s="130">
        <f t="shared" si="68"/>
        <v>292</v>
      </c>
      <c r="K166" s="130">
        <f>VLOOKUP($A166,ZLAM!$C$2:$F$99999,4,0)</f>
        <v>90.88</v>
      </c>
      <c r="L166" s="130">
        <f t="shared" si="69"/>
        <v>1061.4784</v>
      </c>
      <c r="M166" s="130">
        <f t="shared" si="70"/>
        <v>265.36959999999999</v>
      </c>
      <c r="N166" s="130">
        <f t="shared" si="71"/>
        <v>899.55796610169489</v>
      </c>
      <c r="O166" s="130">
        <f t="shared" si="72"/>
        <v>224.88949152542372</v>
      </c>
      <c r="P166" s="130">
        <f>IFERROR(ABS(VLOOKUP($A166,ZTRV!$D$2:$G$99407,4,0)),0)</f>
        <v>0</v>
      </c>
      <c r="Q166" s="130">
        <f>IFERROR(ABS(VLOOKUP($A166,ZTR1!$D$2:$G$99999,4,0)),0)</f>
        <v>0</v>
      </c>
      <c r="R166" s="130">
        <f>IFERROR(ABS(VLOOKUP($A166,ZTR2!$D$2:$G$99939,4,0)),0)</f>
        <v>0</v>
      </c>
      <c r="S166" s="130">
        <f t="shared" si="73"/>
        <v>0</v>
      </c>
      <c r="T166" s="130">
        <f t="shared" si="74"/>
        <v>899.55796610169489</v>
      </c>
      <c r="U166" s="130">
        <f t="shared" si="75"/>
        <v>1061.4784</v>
      </c>
      <c r="V166" s="130">
        <f t="shared" si="76"/>
        <v>265.36959999999999</v>
      </c>
      <c r="W166" s="131">
        <f t="shared" si="77"/>
        <v>6368.8703999999989</v>
      </c>
      <c r="X166" s="130">
        <f t="shared" si="78"/>
        <v>106.52160000000003</v>
      </c>
      <c r="Y166" s="130">
        <f t="shared" si="79"/>
        <v>639.1296000000001</v>
      </c>
      <c r="Z166" s="130">
        <f t="shared" si="80"/>
        <v>26.630400000000009</v>
      </c>
      <c r="AA166" s="129">
        <f>IFERROR(ABS(VLOOKUP(A166,ZSSD!$D$2:$G$99933,4,0)),AI166)</f>
        <v>6.5</v>
      </c>
      <c r="AB166" s="130">
        <f>IFERROR(IF(VLOOKUP(A166,ZSSD!$D:$H,5,0)="L29",AA166*G166,AA166*L166/100),AA166*L166/100)</f>
        <v>68.996095999999994</v>
      </c>
      <c r="AC166" s="130">
        <v>2</v>
      </c>
      <c r="AD166" s="132">
        <f t="shared" si="81"/>
        <v>16.611237402033897</v>
      </c>
      <c r="AE166" s="142">
        <f t="shared" si="61"/>
        <v>17.249023999999999</v>
      </c>
      <c r="AF166" s="142">
        <f t="shared" si="62"/>
        <v>4.1528093505084742</v>
      </c>
      <c r="AG166" s="133" t="e">
        <f>VLOOKUP(A166,ZSSD!D:D,1,0)</f>
        <v>#N/A</v>
      </c>
      <c r="AH166" s="133" t="str">
        <f>VLOOKUP(B166,[2]GRADE!$A:$P,16,0)</f>
        <v>SILVER</v>
      </c>
      <c r="AI166" s="133">
        <f t="shared" si="63"/>
        <v>6.5</v>
      </c>
    </row>
    <row r="167" spans="1:35" x14ac:dyDescent="0.25">
      <c r="A167" s="129">
        <v>4943184</v>
      </c>
      <c r="B167" s="129">
        <f t="shared" si="65"/>
        <v>4943</v>
      </c>
      <c r="C167" s="129">
        <f t="shared" si="66"/>
        <v>184</v>
      </c>
      <c r="D167" s="129" t="str">
        <f>VLOOKUP(C167,Sheet1!$A$2:$K$369991,11,0)</f>
        <v>CAR</v>
      </c>
      <c r="E167" s="129" t="s">
        <v>922</v>
      </c>
      <c r="F167" s="129">
        <f>VLOOKUP(C167,'PACK MASTER'!$A$2:$I$512998,9,0)*1000</f>
        <v>20.000000000000014</v>
      </c>
      <c r="G167" s="129">
        <f>VLOOKUP(C167,'PACK MASTER'!$A$2:$G$512998,7,0)</f>
        <v>1</v>
      </c>
      <c r="H167" s="129">
        <f t="shared" si="67"/>
        <v>20.000000000000014</v>
      </c>
      <c r="I167" s="129">
        <f>VLOOKUP($A167,ZMRP!$C$2:$F$99995,4,0)</f>
        <v>350</v>
      </c>
      <c r="J167" s="130">
        <f t="shared" si="68"/>
        <v>350</v>
      </c>
      <c r="K167" s="130">
        <f>VLOOKUP($A167,ZLAM!$C$2:$F$99999,4,0)</f>
        <v>84.76</v>
      </c>
      <c r="L167" s="130">
        <f t="shared" si="69"/>
        <v>296.66000000000003</v>
      </c>
      <c r="M167" s="130">
        <f t="shared" si="70"/>
        <v>296.66000000000003</v>
      </c>
      <c r="N167" s="130">
        <f t="shared" si="71"/>
        <v>251.40677966101697</v>
      </c>
      <c r="O167" s="130">
        <f t="shared" si="72"/>
        <v>251.40677966101697</v>
      </c>
      <c r="P167" s="130">
        <f>IFERROR(ABS(VLOOKUP($A167,ZTRV!$D$2:$G$99407,4,0)),0)</f>
        <v>0</v>
      </c>
      <c r="Q167" s="130">
        <f>IFERROR(ABS(VLOOKUP($A167,ZTR1!$D$2:$G$99999,4,0)),0)</f>
        <v>0</v>
      </c>
      <c r="R167" s="130">
        <f>IFERROR(ABS(VLOOKUP($A167,ZTR2!$D$2:$G$99939,4,0)),0)</f>
        <v>0</v>
      </c>
      <c r="S167" s="130">
        <f t="shared" si="73"/>
        <v>0</v>
      </c>
      <c r="T167" s="130">
        <f t="shared" si="74"/>
        <v>251.40677966101697</v>
      </c>
      <c r="U167" s="130">
        <f t="shared" si="75"/>
        <v>296.66000000000003</v>
      </c>
      <c r="V167" s="130">
        <f t="shared" si="76"/>
        <v>296.66000000000003</v>
      </c>
      <c r="W167" s="131">
        <f t="shared" si="77"/>
        <v>5933.2000000000044</v>
      </c>
      <c r="X167" s="130">
        <f t="shared" si="78"/>
        <v>53.339999999999975</v>
      </c>
      <c r="Y167" s="130">
        <f t="shared" si="79"/>
        <v>1066.8000000000002</v>
      </c>
      <c r="Z167" s="130">
        <f t="shared" si="80"/>
        <v>53.339999999999975</v>
      </c>
      <c r="AA167" s="129">
        <f>IFERROR(ABS(VLOOKUP(A167,ZSSD!$D$2:$G$99933,4,0)),AI167)</f>
        <v>5.5</v>
      </c>
      <c r="AB167" s="130">
        <f>IFERROR(IF(VLOOKUP(A167,ZSSD!$D:$H,5,0)="L29",AA167*G167,AA167*L167/100),AA167*L167/100)</f>
        <v>16.316300000000002</v>
      </c>
      <c r="AC167" s="130">
        <v>2</v>
      </c>
      <c r="AD167" s="132">
        <f t="shared" si="81"/>
        <v>4.7018095932203394</v>
      </c>
      <c r="AE167" s="142">
        <f t="shared" si="61"/>
        <v>16.316300000000002</v>
      </c>
      <c r="AF167" s="142">
        <f t="shared" si="62"/>
        <v>4.7018095932203394</v>
      </c>
      <c r="AG167" s="133">
        <f>VLOOKUP(A167,ZSSD!D:D,1,0)</f>
        <v>4943184</v>
      </c>
      <c r="AH167" s="133" t="str">
        <f>VLOOKUP(B167,[2]GRADE!$A:$P,16,0)</f>
        <v>SILVER</v>
      </c>
      <c r="AI167" s="133">
        <f t="shared" si="63"/>
        <v>6.5</v>
      </c>
    </row>
    <row r="168" spans="1:35" x14ac:dyDescent="0.25">
      <c r="A168" s="129">
        <v>4950184</v>
      </c>
      <c r="B168" s="129">
        <f t="shared" ref="B168:B184" si="82">VALUE(LEFT(A168,4))</f>
        <v>4950</v>
      </c>
      <c r="C168" s="129">
        <f t="shared" si="66"/>
        <v>184</v>
      </c>
      <c r="D168" s="129" t="str">
        <f>VLOOKUP(C168,Sheet1!$A$2:$K$369991,11,0)</f>
        <v>CAR</v>
      </c>
      <c r="E168" s="129" t="s">
        <v>932</v>
      </c>
      <c r="F168" s="129">
        <f>VLOOKUP(C168,'PACK MASTER'!$A$2:$I$512998,9,0)*1000</f>
        <v>20.000000000000014</v>
      </c>
      <c r="G168" s="129">
        <f>VLOOKUP(C168,'PACK MASTER'!$A$2:$G$512998,7,0)</f>
        <v>1</v>
      </c>
      <c r="H168" s="129">
        <f t="shared" si="67"/>
        <v>20.000000000000014</v>
      </c>
      <c r="I168" s="129">
        <f>VLOOKUP($A168,ZMRP!$C$2:$F$99995,4,0)</f>
        <v>340</v>
      </c>
      <c r="J168" s="130">
        <f t="shared" si="68"/>
        <v>340</v>
      </c>
      <c r="K168" s="130">
        <f>VLOOKUP($A168,ZLAM!$C$2:$F$99999,4,0)</f>
        <v>77.760000000000005</v>
      </c>
      <c r="L168" s="130">
        <f t="shared" si="69"/>
        <v>264.38400000000001</v>
      </c>
      <c r="M168" s="130">
        <f t="shared" si="70"/>
        <v>264.38400000000001</v>
      </c>
      <c r="N168" s="130">
        <f t="shared" si="71"/>
        <v>224.05423728813562</v>
      </c>
      <c r="O168" s="130">
        <f t="shared" si="72"/>
        <v>224.05423728813562</v>
      </c>
      <c r="P168" s="130">
        <f>IFERROR(ABS(VLOOKUP($A168,ZTRV!$D$2:$G$99407,4,0)),0)</f>
        <v>28</v>
      </c>
      <c r="Q168" s="130">
        <f>IFERROR(ABS(VLOOKUP($A168,ZTR1!$D$2:$G$99999,4,0)),0)</f>
        <v>0</v>
      </c>
      <c r="R168" s="130">
        <f>IFERROR(ABS(VLOOKUP($A168,ZTR2!$D$2:$G$99939,4,0)),0)</f>
        <v>0</v>
      </c>
      <c r="S168" s="130">
        <f t="shared" si="73"/>
        <v>28</v>
      </c>
      <c r="T168" s="130">
        <f t="shared" si="74"/>
        <v>196.05423728813562</v>
      </c>
      <c r="U168" s="130">
        <f t="shared" si="75"/>
        <v>231.34400000000002</v>
      </c>
      <c r="V168" s="130">
        <f t="shared" si="76"/>
        <v>231.34400000000002</v>
      </c>
      <c r="W168" s="131">
        <f t="shared" si="77"/>
        <v>4626.8800000000037</v>
      </c>
      <c r="X168" s="130">
        <f t="shared" si="78"/>
        <v>108.65599999999998</v>
      </c>
      <c r="Y168" s="130">
        <f t="shared" si="79"/>
        <v>2173.1200000000013</v>
      </c>
      <c r="Z168" s="130">
        <f t="shared" si="80"/>
        <v>108.65599999999998</v>
      </c>
      <c r="AA168" s="129">
        <f>IFERROR(ABS(VLOOKUP(A168,ZSSD!$D$2:$G$99933,4,0)),AI168)</f>
        <v>6.5</v>
      </c>
      <c r="AB168" s="130">
        <f>IFERROR(IF(VLOOKUP(A168,ZSSD!$D:$H,5,0)="L29",AA168*G168,AA168*L168/100),AA168*L168/100)</f>
        <v>17.18496</v>
      </c>
      <c r="AC168" s="130">
        <v>2</v>
      </c>
      <c r="AD168" s="132">
        <f t="shared" si="81"/>
        <v>3.5773855457627128</v>
      </c>
      <c r="AE168" s="142">
        <f t="shared" si="61"/>
        <v>17.18496</v>
      </c>
      <c r="AF168" s="142">
        <f t="shared" si="62"/>
        <v>3.5773855457627128</v>
      </c>
      <c r="AG168" s="133" t="e">
        <f>VLOOKUP(A168,ZSSD!D:D,1,0)</f>
        <v>#N/A</v>
      </c>
      <c r="AH168" s="133" t="str">
        <f>VLOOKUP(B168,[2]GRADE!$A:$P,16,0)</f>
        <v>SILVER</v>
      </c>
      <c r="AI168" s="133">
        <f t="shared" si="63"/>
        <v>6.5</v>
      </c>
    </row>
    <row r="169" spans="1:35" x14ac:dyDescent="0.25">
      <c r="A169" s="129">
        <v>4950234</v>
      </c>
      <c r="B169" s="129">
        <f t="shared" si="82"/>
        <v>4950</v>
      </c>
      <c r="C169" s="129">
        <f t="shared" si="66"/>
        <v>234</v>
      </c>
      <c r="D169" s="129" t="str">
        <f>VLOOKUP(C169,Sheet1!$A$2:$K$369991,11,0)</f>
        <v>CAR</v>
      </c>
      <c r="E169" s="129" t="s">
        <v>934</v>
      </c>
      <c r="F169" s="129">
        <f>VLOOKUP(C169,'PACK MASTER'!$A$2:$I$512998,9,0)*1000</f>
        <v>20.000000000000014</v>
      </c>
      <c r="G169" s="129">
        <f>VLOOKUP(C169,'PACK MASTER'!$A$2:$G$512998,7,0)</f>
        <v>5</v>
      </c>
      <c r="H169" s="129">
        <f t="shared" si="67"/>
        <v>4.0000000000000027</v>
      </c>
      <c r="I169" s="129">
        <f>VLOOKUP($A169,ZMRP!$C$2:$F$99995,4,0)</f>
        <v>1675</v>
      </c>
      <c r="J169" s="130">
        <f t="shared" si="68"/>
        <v>335</v>
      </c>
      <c r="K169" s="130">
        <f>VLOOKUP($A169,ZLAM!$C$2:$F$99999,4,0)</f>
        <v>77.52</v>
      </c>
      <c r="L169" s="130">
        <f t="shared" si="69"/>
        <v>1298.46</v>
      </c>
      <c r="M169" s="130">
        <f t="shared" si="70"/>
        <v>259.69200000000001</v>
      </c>
      <c r="N169" s="130">
        <f t="shared" si="71"/>
        <v>1100.3898305084747</v>
      </c>
      <c r="O169" s="130">
        <f t="shared" si="72"/>
        <v>220.07796610169493</v>
      </c>
      <c r="P169" s="130">
        <f>IFERROR(ABS(VLOOKUP($A169,ZTRV!$D$2:$G$99407,4,0)),0)</f>
        <v>48</v>
      </c>
      <c r="Q169" s="130">
        <f>IFERROR(ABS(VLOOKUP($A169,ZTR1!$D$2:$G$99999,4,0)),0)</f>
        <v>0</v>
      </c>
      <c r="R169" s="130">
        <f>IFERROR(ABS(VLOOKUP($A169,ZTR2!$D$2:$G$99939,4,0)),0)</f>
        <v>0</v>
      </c>
      <c r="S169" s="130">
        <f t="shared" si="73"/>
        <v>240</v>
      </c>
      <c r="T169" s="130">
        <f t="shared" si="74"/>
        <v>860.38983050847469</v>
      </c>
      <c r="U169" s="130">
        <f t="shared" si="75"/>
        <v>1015.2600000000001</v>
      </c>
      <c r="V169" s="130">
        <f t="shared" si="76"/>
        <v>203.05200000000002</v>
      </c>
      <c r="W169" s="131">
        <f t="shared" si="77"/>
        <v>4061.0400000000031</v>
      </c>
      <c r="X169" s="130">
        <f t="shared" si="78"/>
        <v>659.7399999999999</v>
      </c>
      <c r="Y169" s="130">
        <f t="shared" si="79"/>
        <v>2638.9600000000014</v>
      </c>
      <c r="Z169" s="130">
        <f t="shared" si="80"/>
        <v>131.94799999999998</v>
      </c>
      <c r="AA169" s="129">
        <f>IFERROR(ABS(VLOOKUP(A169,ZSSD!$D$2:$G$99933,4,0)),AI169)</f>
        <v>6.5</v>
      </c>
      <c r="AB169" s="130">
        <f>IFERROR(IF(VLOOKUP(A169,ZSSD!$D:$H,5,0)="L29",AA169*G169,AA169*L169/100),AA169*L169/100)</f>
        <v>84.399900000000002</v>
      </c>
      <c r="AC169" s="130">
        <v>2</v>
      </c>
      <c r="AD169" s="132">
        <f t="shared" si="81"/>
        <v>15.519798610169493</v>
      </c>
      <c r="AE169" s="142">
        <f t="shared" si="61"/>
        <v>16.87998</v>
      </c>
      <c r="AF169" s="142">
        <f t="shared" si="62"/>
        <v>3.1039597220338986</v>
      </c>
      <c r="AG169" s="133" t="e">
        <f>VLOOKUP(A169,ZSSD!D:D,1,0)</f>
        <v>#N/A</v>
      </c>
      <c r="AH169" s="133" t="str">
        <f>VLOOKUP(B169,[2]GRADE!$A:$P,16,0)</f>
        <v>SILVER</v>
      </c>
      <c r="AI169" s="133">
        <f t="shared" si="63"/>
        <v>6.5</v>
      </c>
    </row>
    <row r="170" spans="1:35" x14ac:dyDescent="0.25">
      <c r="A170" s="129">
        <v>4950265</v>
      </c>
      <c r="B170" s="129">
        <f t="shared" si="82"/>
        <v>4950</v>
      </c>
      <c r="C170" s="129">
        <f t="shared" si="66"/>
        <v>265</v>
      </c>
      <c r="D170" s="129" t="str">
        <f>VLOOKUP(C170,Sheet1!$A$2:$K$369991,11,0)</f>
        <v>BUC</v>
      </c>
      <c r="E170" s="129" t="s">
        <v>935</v>
      </c>
      <c r="F170" s="129">
        <f>VLOOKUP(C170,'PACK MASTER'!$A$2:$I$512998,9,0)*1000</f>
        <v>20.000000000000014</v>
      </c>
      <c r="G170" s="129">
        <f>VLOOKUP(C170,'PACK MASTER'!$A$2:$G$512998,7,0)</f>
        <v>20</v>
      </c>
      <c r="H170" s="129">
        <f t="shared" si="67"/>
        <v>1.0000000000000007</v>
      </c>
      <c r="I170" s="129">
        <f>VLOOKUP($A170,ZMRP!$C$2:$F$99995,4,0)</f>
        <v>6320</v>
      </c>
      <c r="J170" s="130">
        <f t="shared" si="68"/>
        <v>316</v>
      </c>
      <c r="K170" s="130">
        <f>VLOOKUP($A170,ZLAM!$C$2:$F$99999,4,0)</f>
        <v>79.11</v>
      </c>
      <c r="L170" s="130">
        <f t="shared" si="69"/>
        <v>4999.7520000000004</v>
      </c>
      <c r="M170" s="130">
        <f t="shared" si="70"/>
        <v>249.98760000000001</v>
      </c>
      <c r="N170" s="130">
        <f t="shared" si="71"/>
        <v>4237.0779661016959</v>
      </c>
      <c r="O170" s="130">
        <f t="shared" si="72"/>
        <v>211.85389830508478</v>
      </c>
      <c r="P170" s="130">
        <f>IFERROR(ABS(VLOOKUP($A170,ZTRV!$D$2:$G$99407,4,0)),0)</f>
        <v>48</v>
      </c>
      <c r="Q170" s="130">
        <f>IFERROR(ABS(VLOOKUP($A170,ZTR1!$D$2:$G$99999,4,0)),0)</f>
        <v>0</v>
      </c>
      <c r="R170" s="130">
        <f>IFERROR(ABS(VLOOKUP($A170,ZTR2!$D$2:$G$99939,4,0)),0)</f>
        <v>0</v>
      </c>
      <c r="S170" s="130">
        <f t="shared" si="73"/>
        <v>960</v>
      </c>
      <c r="T170" s="130">
        <f t="shared" si="74"/>
        <v>3277.0779661016959</v>
      </c>
      <c r="U170" s="130">
        <f t="shared" si="75"/>
        <v>3866.9520000000011</v>
      </c>
      <c r="V170" s="130">
        <f t="shared" si="76"/>
        <v>193.34760000000006</v>
      </c>
      <c r="W170" s="131">
        <f t="shared" si="77"/>
        <v>3866.9520000000039</v>
      </c>
      <c r="X170" s="130">
        <f t="shared" si="78"/>
        <v>2453.0479999999989</v>
      </c>
      <c r="Y170" s="130">
        <f t="shared" si="79"/>
        <v>2453.0480000000007</v>
      </c>
      <c r="Z170" s="130">
        <f t="shared" si="80"/>
        <v>122.65239999999994</v>
      </c>
      <c r="AA170" s="129">
        <f>IFERROR(ABS(VLOOKUP(A170,ZSSD!$D$2:$G$99933,4,0)),AI170)</f>
        <v>6.5</v>
      </c>
      <c r="AB170" s="130">
        <f>IFERROR(IF(VLOOKUP(A170,ZSSD!$D:$H,5,0)="L29",AA170*G170,AA170*L170/100),AA170*L170/100)</f>
        <v>324.98388</v>
      </c>
      <c r="AC170" s="130">
        <v>2</v>
      </c>
      <c r="AD170" s="132">
        <f t="shared" si="81"/>
        <v>59.041881722033921</v>
      </c>
      <c r="AE170" s="142">
        <f t="shared" si="61"/>
        <v>16.249193999999999</v>
      </c>
      <c r="AF170" s="142">
        <f t="shared" si="62"/>
        <v>2.9520940861016962</v>
      </c>
      <c r="AG170" s="133" t="e">
        <f>VLOOKUP(A170,ZSSD!D:D,1,0)</f>
        <v>#N/A</v>
      </c>
      <c r="AH170" s="133" t="str">
        <f>VLOOKUP(B170,[2]GRADE!$A:$P,16,0)</f>
        <v>SILVER</v>
      </c>
      <c r="AI170" s="133">
        <f t="shared" si="63"/>
        <v>6.5</v>
      </c>
    </row>
    <row r="171" spans="1:35" x14ac:dyDescent="0.25">
      <c r="A171" s="129">
        <v>4950269</v>
      </c>
      <c r="B171" s="129">
        <f t="shared" si="82"/>
        <v>4950</v>
      </c>
      <c r="C171" s="129">
        <f t="shared" si="66"/>
        <v>269</v>
      </c>
      <c r="D171" s="129" t="str">
        <f>VLOOKUP(C171,Sheet1!$A$2:$K$369991,11,0)</f>
        <v>BUC</v>
      </c>
      <c r="E171" s="129" t="s">
        <v>936</v>
      </c>
      <c r="F171" s="129">
        <f>VLOOKUP(C171,'PACK MASTER'!$A$2:$I$512998,9,0)*1000</f>
        <v>20</v>
      </c>
      <c r="G171" s="129">
        <f>VLOOKUP(C171,'PACK MASTER'!$A$2:$G$512998,7,0)</f>
        <v>20</v>
      </c>
      <c r="H171" s="129">
        <f t="shared" si="67"/>
        <v>1</v>
      </c>
      <c r="I171" s="129">
        <f>VLOOKUP($A171,ZMRP!$C$2:$F$99995,4,0)</f>
        <v>6320</v>
      </c>
      <c r="J171" s="130">
        <f t="shared" si="68"/>
        <v>316</v>
      </c>
      <c r="K171" s="130">
        <f>VLOOKUP($A171,ZLAM!$C$2:$F$99999,4,0)</f>
        <v>79.11</v>
      </c>
      <c r="L171" s="130">
        <f t="shared" si="69"/>
        <v>4999.7520000000004</v>
      </c>
      <c r="M171" s="130">
        <f t="shared" si="70"/>
        <v>249.98760000000001</v>
      </c>
      <c r="N171" s="130">
        <f t="shared" si="71"/>
        <v>4237.0779661016959</v>
      </c>
      <c r="O171" s="130">
        <f t="shared" si="72"/>
        <v>211.85389830508478</v>
      </c>
      <c r="P171" s="130">
        <f>IFERROR(ABS(VLOOKUP($A171,ZTRV!$D$2:$G$99407,4,0)),0)</f>
        <v>43</v>
      </c>
      <c r="Q171" s="130">
        <f>IFERROR(ABS(VLOOKUP($A171,ZTR1!$D$2:$G$99999,4,0)),0)</f>
        <v>0</v>
      </c>
      <c r="R171" s="130">
        <f>IFERROR(ABS(VLOOKUP($A171,ZTR2!$D$2:$G$99939,4,0)),0)</f>
        <v>0</v>
      </c>
      <c r="S171" s="130">
        <f t="shared" si="73"/>
        <v>860</v>
      </c>
      <c r="T171" s="130">
        <f t="shared" si="74"/>
        <v>3377.0779661016959</v>
      </c>
      <c r="U171" s="130">
        <f t="shared" si="75"/>
        <v>3984.9520000000011</v>
      </c>
      <c r="V171" s="130">
        <f t="shared" si="76"/>
        <v>199.24760000000006</v>
      </c>
      <c r="W171" s="131">
        <f t="shared" si="77"/>
        <v>3984.9520000000011</v>
      </c>
      <c r="X171" s="130">
        <f t="shared" si="78"/>
        <v>2335.0479999999989</v>
      </c>
      <c r="Y171" s="130">
        <f t="shared" si="79"/>
        <v>2335.0479999999989</v>
      </c>
      <c r="Z171" s="130">
        <f t="shared" si="80"/>
        <v>116.75239999999994</v>
      </c>
      <c r="AA171" s="129">
        <f>IFERROR(ABS(VLOOKUP(A171,ZSSD!$D$2:$G$99933,4,0)),AI171)</f>
        <v>6.5</v>
      </c>
      <c r="AB171" s="130">
        <f>IFERROR(IF(VLOOKUP(A171,ZSSD!$D:$H,5,0)="L29",AA171*G171,AA171*L171/100),AA171*L171/100)</f>
        <v>324.98388</v>
      </c>
      <c r="AC171" s="130">
        <v>2</v>
      </c>
      <c r="AD171" s="132">
        <f t="shared" si="81"/>
        <v>61.041881722033921</v>
      </c>
      <c r="AE171" s="142">
        <f t="shared" si="61"/>
        <v>16.249193999999999</v>
      </c>
      <c r="AF171" s="142">
        <f t="shared" si="62"/>
        <v>3.0520940861016959</v>
      </c>
      <c r="AG171" s="133" t="e">
        <f>VLOOKUP(A171,ZSSD!D:D,1,0)</f>
        <v>#N/A</v>
      </c>
      <c r="AH171" s="133" t="str">
        <f>VLOOKUP(B171,[2]GRADE!$A:$P,16,0)</f>
        <v>SILVER</v>
      </c>
      <c r="AI171" s="133">
        <f t="shared" si="63"/>
        <v>6.5</v>
      </c>
    </row>
    <row r="172" spans="1:35" x14ac:dyDescent="0.25">
      <c r="A172" s="129">
        <v>4956184</v>
      </c>
      <c r="B172" s="129">
        <f t="shared" si="82"/>
        <v>4956</v>
      </c>
      <c r="C172" s="129">
        <f t="shared" si="66"/>
        <v>184</v>
      </c>
      <c r="D172" s="129" t="str">
        <f>VLOOKUP(C172,Sheet1!$A$2:$K$369991,11,0)</f>
        <v>CAR</v>
      </c>
      <c r="E172" s="129" t="s">
        <v>965</v>
      </c>
      <c r="F172" s="129">
        <f>VLOOKUP(C172,'PACK MASTER'!$A$2:$I$512998,9,0)*1000</f>
        <v>20.000000000000014</v>
      </c>
      <c r="G172" s="129">
        <f>VLOOKUP(C172,'PACK MASTER'!$A$2:$G$512998,7,0)</f>
        <v>1</v>
      </c>
      <c r="H172" s="129">
        <f t="shared" si="67"/>
        <v>20.000000000000014</v>
      </c>
      <c r="I172" s="129">
        <f>VLOOKUP($A172,ZMRP!$C$2:$F$99995,4,0)</f>
        <v>416</v>
      </c>
      <c r="J172" s="130">
        <f t="shared" si="68"/>
        <v>416</v>
      </c>
      <c r="K172" s="130">
        <f>VLOOKUP($A172,ZLAM!$C$2:$F$99999,4,0)</f>
        <v>73.98</v>
      </c>
      <c r="L172" s="130">
        <f t="shared" si="69"/>
        <v>307.7568</v>
      </c>
      <c r="M172" s="130">
        <f t="shared" si="70"/>
        <v>307.7568</v>
      </c>
      <c r="N172" s="130">
        <f t="shared" si="71"/>
        <v>260.81084745762712</v>
      </c>
      <c r="O172" s="130">
        <f t="shared" si="72"/>
        <v>260.81084745762712</v>
      </c>
      <c r="P172" s="130">
        <f>IFERROR(ABS(VLOOKUP($A172,ZTRV!$D$2:$G$99407,4,0)),0)</f>
        <v>0</v>
      </c>
      <c r="Q172" s="130">
        <f>IFERROR(ABS(VLOOKUP($A172,ZTR1!$D$2:$G$99999,4,0)),0)</f>
        <v>0</v>
      </c>
      <c r="R172" s="130">
        <f>IFERROR(ABS(VLOOKUP($A172,ZTR2!$D$2:$G$99939,4,0)),0)</f>
        <v>0</v>
      </c>
      <c r="S172" s="130">
        <f t="shared" si="73"/>
        <v>0</v>
      </c>
      <c r="T172" s="130">
        <f t="shared" si="74"/>
        <v>260.81084745762712</v>
      </c>
      <c r="U172" s="130">
        <f t="shared" si="75"/>
        <v>307.7568</v>
      </c>
      <c r="V172" s="130">
        <f t="shared" si="76"/>
        <v>307.7568</v>
      </c>
      <c r="W172" s="131">
        <f t="shared" si="77"/>
        <v>6155.1360000000041</v>
      </c>
      <c r="X172" s="130">
        <f t="shared" si="78"/>
        <v>108.2432</v>
      </c>
      <c r="Y172" s="130">
        <f t="shared" si="79"/>
        <v>2164.8640000000014</v>
      </c>
      <c r="Z172" s="130">
        <f t="shared" si="80"/>
        <v>108.2432</v>
      </c>
      <c r="AA172" s="129">
        <f>IFERROR(ABS(VLOOKUP(A172,ZSSD!$D$2:$G$99933,4,0)),AI172)</f>
        <v>4</v>
      </c>
      <c r="AB172" s="130">
        <f>IFERROR(IF(VLOOKUP(A172,ZSSD!$D:$H,5,0)="L29",AA172*G172,AA172*L172/100),AA172*L172/100)</f>
        <v>4</v>
      </c>
      <c r="AC172" s="130">
        <v>2</v>
      </c>
      <c r="AD172" s="132">
        <f t="shared" si="81"/>
        <v>5.1362169491525425</v>
      </c>
      <c r="AE172" s="142">
        <f t="shared" si="61"/>
        <v>4</v>
      </c>
      <c r="AF172" s="142">
        <f t="shared" si="62"/>
        <v>5.1362169491525425</v>
      </c>
      <c r="AG172" s="133">
        <f>VLOOKUP(A172,ZSSD!D:D,1,0)</f>
        <v>4956184</v>
      </c>
      <c r="AH172" s="133" t="str">
        <f>VLOOKUP(B172,[2]GRADE!$A:$P,16,0)</f>
        <v>SILVER</v>
      </c>
      <c r="AI172" s="133">
        <f t="shared" si="63"/>
        <v>6.5</v>
      </c>
    </row>
    <row r="173" spans="1:35" x14ac:dyDescent="0.25">
      <c r="A173" s="129">
        <v>4964234</v>
      </c>
      <c r="B173" s="129">
        <f t="shared" si="82"/>
        <v>4964</v>
      </c>
      <c r="C173" s="129">
        <f t="shared" si="66"/>
        <v>234</v>
      </c>
      <c r="D173" s="129" t="str">
        <f>VLOOKUP(C173,Sheet1!$A$2:$K$369991,11,0)</f>
        <v>CAR</v>
      </c>
      <c r="E173" s="129" t="s">
        <v>3487</v>
      </c>
      <c r="F173" s="129">
        <f>VLOOKUP(C173,'PACK MASTER'!$A$2:$I$512998,9,0)*1000</f>
        <v>20.000000000000014</v>
      </c>
      <c r="G173" s="129">
        <f>VLOOKUP(C173,'PACK MASTER'!$A$2:$G$512998,7,0)</f>
        <v>5</v>
      </c>
      <c r="H173" s="129">
        <f t="shared" si="67"/>
        <v>4.0000000000000027</v>
      </c>
      <c r="I173" s="129">
        <f>VLOOKUP($A173,ZMRP!$C$2:$F$99995,4,0)</f>
        <v>1858</v>
      </c>
      <c r="J173" s="130">
        <f t="shared" si="68"/>
        <v>371.6</v>
      </c>
      <c r="K173" s="130">
        <f>VLOOKUP($A173,ZLAM!$C$2:$F$99999,4,0)</f>
        <v>81.08</v>
      </c>
      <c r="L173" s="130">
        <f t="shared" si="69"/>
        <v>1506.4663999999998</v>
      </c>
      <c r="M173" s="130">
        <f t="shared" si="70"/>
        <v>301.29327999999998</v>
      </c>
      <c r="N173" s="130">
        <f t="shared" si="71"/>
        <v>1276.666440677966</v>
      </c>
      <c r="O173" s="130">
        <f t="shared" si="72"/>
        <v>255.33328813559319</v>
      </c>
      <c r="P173" s="130">
        <f>IFERROR(ABS(VLOOKUP($A173,ZTRV!$D$2:$G$99407,4,0)),0)</f>
        <v>30</v>
      </c>
      <c r="Q173" s="130">
        <f>IFERROR(ABS(VLOOKUP($A173,ZTR1!$D$2:$G$99999,4,0)),0)</f>
        <v>0</v>
      </c>
      <c r="R173" s="130">
        <f>IFERROR(ABS(VLOOKUP($A173,ZTR2!$D$2:$G$99939,4,0)),0)</f>
        <v>0</v>
      </c>
      <c r="S173" s="130">
        <f t="shared" si="73"/>
        <v>150</v>
      </c>
      <c r="T173" s="130">
        <f t="shared" si="74"/>
        <v>1126.666440677966</v>
      </c>
      <c r="U173" s="130">
        <f t="shared" si="75"/>
        <v>1329.4663999999998</v>
      </c>
      <c r="V173" s="130">
        <f t="shared" si="76"/>
        <v>265.89327999999995</v>
      </c>
      <c r="W173" s="131">
        <f t="shared" si="77"/>
        <v>5317.8656000000028</v>
      </c>
      <c r="X173" s="130">
        <f t="shared" si="78"/>
        <v>528.53360000000021</v>
      </c>
      <c r="Y173" s="130">
        <f t="shared" si="79"/>
        <v>2114.1344000000022</v>
      </c>
      <c r="Z173" s="130">
        <f t="shared" si="80"/>
        <v>105.70672000000008</v>
      </c>
      <c r="AA173" s="129">
        <f>IFERROR(ABS(VLOOKUP(A173,ZSSD!$D$2:$G$99933,4,0)),AI173)</f>
        <v>6.5</v>
      </c>
      <c r="AB173" s="130">
        <f>IFERROR(IF(VLOOKUP(A173,ZSSD!$D:$H,5,0)="L29",AA173*G173,AA173*L173/100),AA173*L173/100)</f>
        <v>97.920315999999985</v>
      </c>
      <c r="AC173" s="130">
        <v>2</v>
      </c>
      <c r="AD173" s="132">
        <f t="shared" si="81"/>
        <v>20.57492249355932</v>
      </c>
      <c r="AE173" s="142">
        <f t="shared" si="61"/>
        <v>19.584063199999996</v>
      </c>
      <c r="AF173" s="142">
        <f t="shared" si="62"/>
        <v>4.1149844987118644</v>
      </c>
      <c r="AG173" s="133" t="e">
        <f>VLOOKUP(A173,ZSSD!D:D,1,0)</f>
        <v>#N/A</v>
      </c>
      <c r="AH173" s="133" t="str">
        <f>VLOOKUP(B173,[2]GRADE!$A:$P,16,0)</f>
        <v>SILVER</v>
      </c>
      <c r="AI173" s="133">
        <f t="shared" si="63"/>
        <v>6.5</v>
      </c>
    </row>
    <row r="174" spans="1:35" x14ac:dyDescent="0.25">
      <c r="A174" s="129">
        <v>4964265</v>
      </c>
      <c r="B174" s="129">
        <f t="shared" si="82"/>
        <v>4964</v>
      </c>
      <c r="C174" s="129">
        <f t="shared" si="66"/>
        <v>265</v>
      </c>
      <c r="D174" s="129" t="str">
        <f>VLOOKUP(C174,Sheet1!$A$2:$K$369991,11,0)</f>
        <v>BUC</v>
      </c>
      <c r="E174" s="129" t="s">
        <v>3488</v>
      </c>
      <c r="F174" s="129">
        <f>VLOOKUP(C174,'PACK MASTER'!$A$2:$I$512998,9,0)*1000</f>
        <v>20.000000000000014</v>
      </c>
      <c r="G174" s="129">
        <f>VLOOKUP(C174,'PACK MASTER'!$A$2:$G$512998,7,0)</f>
        <v>20</v>
      </c>
      <c r="H174" s="129">
        <f t="shared" si="67"/>
        <v>1.0000000000000007</v>
      </c>
      <c r="I174" s="129">
        <f>VLOOKUP($A174,ZMRP!$C$2:$F$99995,4,0)</f>
        <v>7299</v>
      </c>
      <c r="J174" s="130">
        <f t="shared" si="68"/>
        <v>364.95</v>
      </c>
      <c r="K174" s="130">
        <f>VLOOKUP($A174,ZLAM!$C$2:$F$99999,4,0)</f>
        <v>81.31</v>
      </c>
      <c r="L174" s="130">
        <f t="shared" si="69"/>
        <v>5934.8169000000007</v>
      </c>
      <c r="M174" s="130">
        <f t="shared" si="70"/>
        <v>296.74084500000004</v>
      </c>
      <c r="N174" s="130">
        <f t="shared" si="71"/>
        <v>5029.5058474576281</v>
      </c>
      <c r="O174" s="130">
        <f t="shared" si="72"/>
        <v>251.4752923728814</v>
      </c>
      <c r="P174" s="130">
        <f>IFERROR(ABS(VLOOKUP($A174,ZTRV!$D$2:$G$99407,4,0)),0)</f>
        <v>30</v>
      </c>
      <c r="Q174" s="130">
        <f>IFERROR(ABS(VLOOKUP($A174,ZTR1!$D$2:$G$99999,4,0)),0)</f>
        <v>0</v>
      </c>
      <c r="R174" s="130">
        <f>IFERROR(ABS(VLOOKUP($A174,ZTR2!$D$2:$G$99939,4,0)),0)</f>
        <v>0</v>
      </c>
      <c r="S174" s="130">
        <f t="shared" si="73"/>
        <v>600</v>
      </c>
      <c r="T174" s="130">
        <f t="shared" si="74"/>
        <v>4429.5058474576281</v>
      </c>
      <c r="U174" s="130">
        <f t="shared" si="75"/>
        <v>5226.8169000000007</v>
      </c>
      <c r="V174" s="130">
        <f t="shared" si="76"/>
        <v>261.34084500000006</v>
      </c>
      <c r="W174" s="131">
        <f t="shared" si="77"/>
        <v>5226.8169000000053</v>
      </c>
      <c r="X174" s="130">
        <f t="shared" si="78"/>
        <v>2072.1830999999993</v>
      </c>
      <c r="Y174" s="130">
        <f t="shared" si="79"/>
        <v>2072.1831000000006</v>
      </c>
      <c r="Z174" s="130">
        <f t="shared" si="80"/>
        <v>103.60915499999993</v>
      </c>
      <c r="AA174" s="129">
        <f>IFERROR(ABS(VLOOKUP(A174,ZSSD!$D$2:$G$99933,4,0)),AI174)</f>
        <v>6.5</v>
      </c>
      <c r="AB174" s="130">
        <f>IFERROR(IF(VLOOKUP(A174,ZSSD!$D:$H,5,0)="L29",AA174*G174,AA174*L174/100),AA174*L174/100)</f>
        <v>385.76309850000007</v>
      </c>
      <c r="AC174" s="130">
        <v>2</v>
      </c>
      <c r="AD174" s="132">
        <f t="shared" si="81"/>
        <v>80.874854979152559</v>
      </c>
      <c r="AE174" s="142">
        <f t="shared" si="61"/>
        <v>19.288154925000004</v>
      </c>
      <c r="AF174" s="142">
        <f t="shared" si="62"/>
        <v>4.0437427489576283</v>
      </c>
      <c r="AG174" s="133" t="e">
        <f>VLOOKUP(A174,ZSSD!D:D,1,0)</f>
        <v>#N/A</v>
      </c>
      <c r="AH174" s="133" t="str">
        <f>VLOOKUP(B174,[2]GRADE!$A:$P,16,0)</f>
        <v>SILVER</v>
      </c>
      <c r="AI174" s="133">
        <f t="shared" si="63"/>
        <v>6.5</v>
      </c>
    </row>
    <row r="175" spans="1:35" x14ac:dyDescent="0.25">
      <c r="A175" s="129">
        <v>5034174</v>
      </c>
      <c r="B175" s="129">
        <f t="shared" si="82"/>
        <v>5034</v>
      </c>
      <c r="C175" s="129">
        <f t="shared" si="66"/>
        <v>174</v>
      </c>
      <c r="D175" s="129" t="str">
        <f>VLOOKUP(C175,Sheet1!$A$2:$K$369991,11,0)</f>
        <v>CAR</v>
      </c>
      <c r="E175" s="129" t="s">
        <v>3073</v>
      </c>
      <c r="F175" s="129">
        <f>VLOOKUP(C175,'PACK MASTER'!$A$2:$I$512998,9,0)*1000</f>
        <v>20.000000000000011</v>
      </c>
      <c r="G175" s="129">
        <f>VLOOKUP(C175,'PACK MASTER'!$A$2:$G$512998,7,0)</f>
        <v>0.5</v>
      </c>
      <c r="H175" s="129">
        <f t="shared" si="67"/>
        <v>40.000000000000021</v>
      </c>
      <c r="I175" s="129">
        <f>VLOOKUP($A175,ZMRP!$C$2:$F$99995,4,0)</f>
        <v>163</v>
      </c>
      <c r="J175" s="130">
        <f t="shared" si="68"/>
        <v>326</v>
      </c>
      <c r="K175" s="130">
        <f>VLOOKUP($A175,ZLAM!$C$2:$F$99999,4,0)</f>
        <v>76.22</v>
      </c>
      <c r="L175" s="130">
        <f t="shared" si="69"/>
        <v>124.23860000000001</v>
      </c>
      <c r="M175" s="130">
        <f t="shared" si="70"/>
        <v>248.47720000000001</v>
      </c>
      <c r="N175" s="130">
        <f t="shared" si="71"/>
        <v>105.28694915254238</v>
      </c>
      <c r="O175" s="130">
        <f t="shared" si="72"/>
        <v>210.57389830508475</v>
      </c>
      <c r="P175" s="130">
        <f>IFERROR(ABS(VLOOKUP($A175,ZTRV!$D$2:$G$99407,4,0)),0)</f>
        <v>8</v>
      </c>
      <c r="Q175" s="130">
        <f>IFERROR(ABS(VLOOKUP($A175,ZTR1!$D$2:$G$99999,4,0)),0)</f>
        <v>0</v>
      </c>
      <c r="R175" s="130">
        <f>IFERROR(ABS(VLOOKUP($A175,ZTR2!$D$2:$G$99939,4,0)),0)</f>
        <v>0</v>
      </c>
      <c r="S175" s="130">
        <f t="shared" si="73"/>
        <v>4</v>
      </c>
      <c r="T175" s="130">
        <f t="shared" si="74"/>
        <v>101.28694915254238</v>
      </c>
      <c r="U175" s="130">
        <f t="shared" si="75"/>
        <v>119.51859999999999</v>
      </c>
      <c r="V175" s="130">
        <f t="shared" si="76"/>
        <v>239.03719999999998</v>
      </c>
      <c r="W175" s="131">
        <f t="shared" si="77"/>
        <v>4780.7440000000024</v>
      </c>
      <c r="X175" s="130">
        <f t="shared" si="78"/>
        <v>43.481400000000008</v>
      </c>
      <c r="Y175" s="130">
        <f t="shared" si="79"/>
        <v>1739.2560000000012</v>
      </c>
      <c r="Z175" s="130">
        <f t="shared" si="80"/>
        <v>86.962800000000016</v>
      </c>
      <c r="AA175" s="129">
        <f>IFERROR(ABS(VLOOKUP(A175,ZSSD!$D$2:$G$99933,4,0)),AI175)</f>
        <v>5.5</v>
      </c>
      <c r="AB175" s="130">
        <f>IFERROR(IF(VLOOKUP(A175,ZSSD!$D:$H,5,0)="L29",AA175*G175,AA175*L175/100),AA175*L175/100)</f>
        <v>6.8331230000000005</v>
      </c>
      <c r="AC175" s="130">
        <v>2</v>
      </c>
      <c r="AD175" s="132">
        <f t="shared" si="81"/>
        <v>1.8890765230508475</v>
      </c>
      <c r="AE175" s="142">
        <f t="shared" si="61"/>
        <v>13.666246000000001</v>
      </c>
      <c r="AF175" s="142">
        <f t="shared" si="62"/>
        <v>3.778153046101695</v>
      </c>
      <c r="AG175" s="133">
        <f>VLOOKUP(A175,ZSSD!D:D,1,0)</f>
        <v>5034174</v>
      </c>
      <c r="AH175" s="133" t="str">
        <f>VLOOKUP(B175,[2]GRADE!$A:$P,16,0)</f>
        <v>BRONZE</v>
      </c>
      <c r="AI175" s="133">
        <f t="shared" si="63"/>
        <v>5.5</v>
      </c>
    </row>
    <row r="176" spans="1:35" x14ac:dyDescent="0.25">
      <c r="A176" s="129">
        <v>5034174</v>
      </c>
      <c r="B176" s="129">
        <f t="shared" si="82"/>
        <v>5034</v>
      </c>
      <c r="C176" s="129">
        <f t="shared" si="66"/>
        <v>174</v>
      </c>
      <c r="D176" s="129" t="str">
        <f>VLOOKUP(C176,Sheet1!$A$2:$K$369991,11,0)</f>
        <v>CAR</v>
      </c>
      <c r="E176" s="129" t="s">
        <v>3073</v>
      </c>
      <c r="F176" s="129">
        <f>VLOOKUP(C176,'PACK MASTER'!$A$2:$I$512998,9,0)*1000</f>
        <v>20.000000000000011</v>
      </c>
      <c r="G176" s="129">
        <f>VLOOKUP(C176,'PACK MASTER'!$A$2:$G$512998,7,0)</f>
        <v>0.5</v>
      </c>
      <c r="H176" s="129">
        <f t="shared" si="67"/>
        <v>40.000000000000021</v>
      </c>
      <c r="I176" s="129">
        <f>VLOOKUP($A176,ZMRP!$C$2:$F$99995,4,0)</f>
        <v>163</v>
      </c>
      <c r="J176" s="130">
        <f t="shared" si="68"/>
        <v>326</v>
      </c>
      <c r="K176" s="130">
        <f>VLOOKUP($A176,ZLAM!$C$2:$F$99999,4,0)</f>
        <v>76.22</v>
      </c>
      <c r="L176" s="130">
        <f t="shared" si="69"/>
        <v>124.23860000000001</v>
      </c>
      <c r="M176" s="130">
        <f t="shared" si="70"/>
        <v>248.47720000000001</v>
      </c>
      <c r="N176" s="130">
        <f t="shared" si="71"/>
        <v>105.28694915254238</v>
      </c>
      <c r="O176" s="130">
        <f t="shared" si="72"/>
        <v>210.57389830508475</v>
      </c>
      <c r="P176" s="130">
        <f>IFERROR(ABS(VLOOKUP($A176,ZTRV!$D$2:$G$99407,4,0)),0)</f>
        <v>8</v>
      </c>
      <c r="Q176" s="130">
        <f>IFERROR(ABS(VLOOKUP($A176,ZTR1!$D$2:$G$99999,4,0)),0)</f>
        <v>0</v>
      </c>
      <c r="R176" s="130">
        <f>IFERROR(ABS(VLOOKUP($A176,ZTR2!$D$2:$G$99939,4,0)),0)</f>
        <v>0</v>
      </c>
      <c r="S176" s="130">
        <f t="shared" si="73"/>
        <v>4</v>
      </c>
      <c r="T176" s="130">
        <f t="shared" si="74"/>
        <v>101.28694915254238</v>
      </c>
      <c r="U176" s="130">
        <f t="shared" si="75"/>
        <v>119.51859999999999</v>
      </c>
      <c r="V176" s="130">
        <f t="shared" si="76"/>
        <v>239.03719999999998</v>
      </c>
      <c r="W176" s="131">
        <f t="shared" si="77"/>
        <v>4780.7440000000024</v>
      </c>
      <c r="X176" s="130">
        <f t="shared" si="78"/>
        <v>43.481400000000008</v>
      </c>
      <c r="Y176" s="130">
        <f t="shared" si="79"/>
        <v>1739.2560000000012</v>
      </c>
      <c r="Z176" s="130">
        <f t="shared" si="80"/>
        <v>86.962800000000016</v>
      </c>
      <c r="AA176" s="129">
        <f>IFERROR(ABS(VLOOKUP(A176,ZSSD!$D$2:$G$99933,4,0)),AI176)</f>
        <v>5.5</v>
      </c>
      <c r="AB176" s="130">
        <f>IFERROR(IF(VLOOKUP(A176,ZSSD!$D:$H,5,0)="L29",AA176*G176,AA176*L176/100),AA176*L176/100)</f>
        <v>6.8331230000000005</v>
      </c>
      <c r="AC176" s="130">
        <v>2</v>
      </c>
      <c r="AD176" s="132">
        <f t="shared" si="81"/>
        <v>1.8890765230508475</v>
      </c>
      <c r="AE176" s="142">
        <f t="shared" si="61"/>
        <v>13.666246000000001</v>
      </c>
      <c r="AF176" s="142">
        <f t="shared" si="62"/>
        <v>3.778153046101695</v>
      </c>
      <c r="AG176" s="133">
        <f>VLOOKUP(A176,ZSSD!D:D,1,0)</f>
        <v>5034174</v>
      </c>
      <c r="AH176" s="133" t="str">
        <f>VLOOKUP(B176,[2]GRADE!$A:$P,16,0)</f>
        <v>BRONZE</v>
      </c>
      <c r="AI176" s="133">
        <f t="shared" si="63"/>
        <v>5.5</v>
      </c>
    </row>
    <row r="177" spans="1:35" x14ac:dyDescent="0.25">
      <c r="A177" s="129">
        <v>5034184</v>
      </c>
      <c r="B177" s="129">
        <f t="shared" si="82"/>
        <v>5034</v>
      </c>
      <c r="C177" s="129">
        <f t="shared" si="66"/>
        <v>184</v>
      </c>
      <c r="D177" s="129" t="str">
        <f>VLOOKUP(C177,Sheet1!$A$2:$K$369991,11,0)</f>
        <v>CAR</v>
      </c>
      <c r="E177" s="129" t="s">
        <v>971</v>
      </c>
      <c r="F177" s="129">
        <f>VLOOKUP(C177,'PACK MASTER'!$A$2:$I$512998,9,0)*1000</f>
        <v>20.000000000000014</v>
      </c>
      <c r="G177" s="129">
        <f>VLOOKUP(C177,'PACK MASTER'!$A$2:$G$512998,7,0)</f>
        <v>1</v>
      </c>
      <c r="H177" s="129">
        <f t="shared" si="67"/>
        <v>20.000000000000014</v>
      </c>
      <c r="I177" s="129">
        <f>VLOOKUP($A177,ZMRP!$C$2:$F$99995,4,0)</f>
        <v>310</v>
      </c>
      <c r="J177" s="130">
        <f t="shared" si="68"/>
        <v>310</v>
      </c>
      <c r="K177" s="130">
        <f>VLOOKUP($A177,ZLAM!$C$2:$F$99999,4,0)</f>
        <v>68.5</v>
      </c>
      <c r="L177" s="130">
        <f t="shared" si="69"/>
        <v>212.35</v>
      </c>
      <c r="M177" s="130">
        <f t="shared" si="70"/>
        <v>212.35</v>
      </c>
      <c r="N177" s="130">
        <f t="shared" si="71"/>
        <v>179.95762711864407</v>
      </c>
      <c r="O177" s="130">
        <f t="shared" si="72"/>
        <v>179.95762711864407</v>
      </c>
      <c r="P177" s="130">
        <f>IFERROR(ABS(VLOOKUP($A177,ZTRV!$D$2:$G$99407,4,0)),0)</f>
        <v>8</v>
      </c>
      <c r="Q177" s="130">
        <f>IFERROR(ABS(VLOOKUP($A177,ZTR1!$D$2:$G$99999,4,0)),0)</f>
        <v>0</v>
      </c>
      <c r="R177" s="130">
        <f>IFERROR(ABS(VLOOKUP($A177,ZTR2!$D$2:$G$99939,4,0)),0)</f>
        <v>0</v>
      </c>
      <c r="S177" s="130">
        <f t="shared" si="73"/>
        <v>8</v>
      </c>
      <c r="T177" s="130">
        <f t="shared" si="74"/>
        <v>171.95762711864407</v>
      </c>
      <c r="U177" s="130">
        <f t="shared" si="75"/>
        <v>202.91</v>
      </c>
      <c r="V177" s="130">
        <f t="shared" si="76"/>
        <v>202.91</v>
      </c>
      <c r="W177" s="131">
        <f t="shared" si="77"/>
        <v>4058.200000000003</v>
      </c>
      <c r="X177" s="130">
        <f t="shared" si="78"/>
        <v>107.09</v>
      </c>
      <c r="Y177" s="130">
        <f t="shared" si="79"/>
        <v>2141.8000000000015</v>
      </c>
      <c r="Z177" s="130">
        <f t="shared" si="80"/>
        <v>107.09</v>
      </c>
      <c r="AA177" s="129">
        <f>IFERROR(ABS(VLOOKUP(A177,ZSSD!$D$2:$G$99933,4,0)),AI177)</f>
        <v>5.5</v>
      </c>
      <c r="AB177" s="130">
        <f>IFERROR(IF(VLOOKUP(A177,ZSSD!$D:$H,5,0)="L29",AA177*G177,AA177*L177/100),AA177*L177/100)</f>
        <v>11.67925</v>
      </c>
      <c r="AC177" s="130">
        <v>2</v>
      </c>
      <c r="AD177" s="132">
        <f t="shared" si="81"/>
        <v>3.2055675423728816</v>
      </c>
      <c r="AE177" s="142">
        <f t="shared" si="61"/>
        <v>11.67925</v>
      </c>
      <c r="AF177" s="142">
        <f t="shared" si="62"/>
        <v>3.2055675423728816</v>
      </c>
      <c r="AG177" s="133">
        <f>VLOOKUP(A177,ZSSD!D:D,1,0)</f>
        <v>5034184</v>
      </c>
      <c r="AH177" s="133" t="str">
        <f>VLOOKUP(B177,[2]GRADE!$A:$P,16,0)</f>
        <v>BRONZE</v>
      </c>
      <c r="AI177" s="133">
        <f t="shared" si="63"/>
        <v>5.5</v>
      </c>
    </row>
    <row r="178" spans="1:35" x14ac:dyDescent="0.25">
      <c r="A178" s="129">
        <v>5034203</v>
      </c>
      <c r="B178" s="129">
        <f t="shared" si="82"/>
        <v>5034</v>
      </c>
      <c r="C178" s="129">
        <f t="shared" si="66"/>
        <v>203</v>
      </c>
      <c r="D178" s="129" t="str">
        <f>VLOOKUP(C178,Sheet1!$A$2:$K$369991,11,0)</f>
        <v>CAR</v>
      </c>
      <c r="E178" s="129" t="s">
        <v>974</v>
      </c>
      <c r="F178" s="129">
        <f>VLOOKUP(C178,'PACK MASTER'!$A$2:$I$512998,9,0)*1000</f>
        <v>12.000000000000005</v>
      </c>
      <c r="G178" s="129">
        <f>VLOOKUP(C178,'PACK MASTER'!$A$2:$G$512998,7,0)</f>
        <v>3</v>
      </c>
      <c r="H178" s="129">
        <f t="shared" si="67"/>
        <v>4.0000000000000018</v>
      </c>
      <c r="I178" s="129">
        <f>VLOOKUP($A178,ZMRP!$C$2:$F$99995,4,0)</f>
        <v>905</v>
      </c>
      <c r="J178" s="130">
        <f t="shared" si="68"/>
        <v>301.66666666666669</v>
      </c>
      <c r="K178" s="130">
        <f>VLOOKUP($A178,ZLAM!$C$2:$F$99999,4,0)</f>
        <v>69.55</v>
      </c>
      <c r="L178" s="130">
        <f t="shared" si="69"/>
        <v>629.42750000000001</v>
      </c>
      <c r="M178" s="130">
        <f t="shared" si="70"/>
        <v>209.80916666666667</v>
      </c>
      <c r="N178" s="130">
        <f t="shared" si="71"/>
        <v>533.41313559322043</v>
      </c>
      <c r="O178" s="130">
        <f t="shared" si="72"/>
        <v>177.80437853107347</v>
      </c>
      <c r="P178" s="130">
        <f>IFERROR(ABS(VLOOKUP($A178,ZTRV!$D$2:$G$99407,4,0)),0)</f>
        <v>8</v>
      </c>
      <c r="Q178" s="130">
        <f>IFERROR(ABS(VLOOKUP($A178,ZTR1!$D$2:$G$99999,4,0)),0)</f>
        <v>0</v>
      </c>
      <c r="R178" s="130">
        <f>IFERROR(ABS(VLOOKUP($A178,ZTR2!$D$2:$G$99939,4,0)),0)</f>
        <v>0</v>
      </c>
      <c r="S178" s="130">
        <f t="shared" si="73"/>
        <v>24</v>
      </c>
      <c r="T178" s="130">
        <f t="shared" si="74"/>
        <v>509.41313559322043</v>
      </c>
      <c r="U178" s="130">
        <f t="shared" si="75"/>
        <v>601.10750000000007</v>
      </c>
      <c r="V178" s="130">
        <f t="shared" si="76"/>
        <v>200.3691666666667</v>
      </c>
      <c r="W178" s="131">
        <f t="shared" si="77"/>
        <v>2404.4300000000017</v>
      </c>
      <c r="X178" s="130">
        <f t="shared" si="78"/>
        <v>303.89249999999993</v>
      </c>
      <c r="Y178" s="130">
        <f t="shared" si="79"/>
        <v>1215.5700000000002</v>
      </c>
      <c r="Z178" s="130">
        <f t="shared" si="80"/>
        <v>101.29749999999999</v>
      </c>
      <c r="AA178" s="129">
        <f>IFERROR(ABS(VLOOKUP(A178,ZSSD!$D$2:$G$99933,4,0)),AI178)</f>
        <v>5.5</v>
      </c>
      <c r="AB178" s="130">
        <f>IFERROR(IF(VLOOKUP(A178,ZSSD!$D:$H,5,0)="L29",AA178*G178,AA178*L178/100),AA178*L178/100)</f>
        <v>34.618512500000001</v>
      </c>
      <c r="AC178" s="130">
        <v>2</v>
      </c>
      <c r="AD178" s="132">
        <f t="shared" si="81"/>
        <v>9.4958924618644076</v>
      </c>
      <c r="AE178" s="142">
        <f t="shared" si="61"/>
        <v>11.539504166666667</v>
      </c>
      <c r="AF178" s="142">
        <f t="shared" si="62"/>
        <v>3.1652974872881359</v>
      </c>
      <c r="AG178" s="133">
        <f>VLOOKUP(A178,ZSSD!D:D,1,0)</f>
        <v>5034203</v>
      </c>
      <c r="AH178" s="133" t="str">
        <f>VLOOKUP(B178,[2]GRADE!$A:$P,16,0)</f>
        <v>BRONZE</v>
      </c>
      <c r="AI178" s="133">
        <f t="shared" si="63"/>
        <v>5.5</v>
      </c>
    </row>
    <row r="179" spans="1:35" x14ac:dyDescent="0.25">
      <c r="A179" s="129">
        <v>5034204</v>
      </c>
      <c r="B179" s="129">
        <f t="shared" si="82"/>
        <v>5034</v>
      </c>
      <c r="C179" s="129">
        <f t="shared" si="66"/>
        <v>204</v>
      </c>
      <c r="D179" s="129" t="str">
        <f>VLOOKUP(C179,Sheet1!$A$2:$K$369991,11,0)</f>
        <v>CAR</v>
      </c>
      <c r="E179" s="129" t="s">
        <v>975</v>
      </c>
      <c r="F179" s="129">
        <f>VLOOKUP(C179,'PACK MASTER'!$A$2:$I$512998,9,0)*1000</f>
        <v>12</v>
      </c>
      <c r="G179" s="129">
        <f>VLOOKUP(C179,'PACK MASTER'!$A$2:$G$512998,7,0)</f>
        <v>3</v>
      </c>
      <c r="H179" s="129">
        <f t="shared" si="67"/>
        <v>4</v>
      </c>
      <c r="I179" s="129">
        <f>VLOOKUP($A179,ZMRP!$C$2:$F$99995,4,0)</f>
        <v>905</v>
      </c>
      <c r="J179" s="130">
        <f t="shared" si="68"/>
        <v>301.66666666666669</v>
      </c>
      <c r="K179" s="130">
        <f>VLOOKUP($A179,ZLAM!$C$2:$F$99999,4,0)</f>
        <v>69.55</v>
      </c>
      <c r="L179" s="130">
        <f t="shared" si="69"/>
        <v>629.42750000000001</v>
      </c>
      <c r="M179" s="130">
        <f t="shared" si="70"/>
        <v>209.80916666666667</v>
      </c>
      <c r="N179" s="130">
        <f t="shared" si="71"/>
        <v>533.41313559322043</v>
      </c>
      <c r="O179" s="130">
        <f t="shared" si="72"/>
        <v>177.80437853107347</v>
      </c>
      <c r="P179" s="130">
        <f>IFERROR(ABS(VLOOKUP($A179,ZTRV!$D$2:$G$99407,4,0)),0)</f>
        <v>8</v>
      </c>
      <c r="Q179" s="130">
        <f>IFERROR(ABS(VLOOKUP($A179,ZTR1!$D$2:$G$99999,4,0)),0)</f>
        <v>0</v>
      </c>
      <c r="R179" s="130">
        <f>IFERROR(ABS(VLOOKUP($A179,ZTR2!$D$2:$G$99939,4,0)),0)</f>
        <v>0</v>
      </c>
      <c r="S179" s="130">
        <f t="shared" si="73"/>
        <v>24</v>
      </c>
      <c r="T179" s="130">
        <f t="shared" si="74"/>
        <v>509.41313559322043</v>
      </c>
      <c r="U179" s="130">
        <f t="shared" si="75"/>
        <v>601.10750000000007</v>
      </c>
      <c r="V179" s="130">
        <f t="shared" si="76"/>
        <v>200.3691666666667</v>
      </c>
      <c r="W179" s="131">
        <f t="shared" si="77"/>
        <v>2404.4300000000003</v>
      </c>
      <c r="X179" s="130">
        <f t="shared" si="78"/>
        <v>303.89249999999993</v>
      </c>
      <c r="Y179" s="130">
        <f t="shared" si="79"/>
        <v>1215.5699999999997</v>
      </c>
      <c r="Z179" s="130">
        <f t="shared" si="80"/>
        <v>101.29749999999999</v>
      </c>
      <c r="AA179" s="129">
        <f>IFERROR(ABS(VLOOKUP(A179,ZSSD!$D$2:$G$99933,4,0)),AI179)</f>
        <v>5.5</v>
      </c>
      <c r="AB179" s="130">
        <f>IFERROR(IF(VLOOKUP(A179,ZSSD!$D:$H,5,0)="L29",AA179*G179,AA179*L179/100),AA179*L179/100)</f>
        <v>34.618512500000001</v>
      </c>
      <c r="AC179" s="130">
        <v>2</v>
      </c>
      <c r="AD179" s="132">
        <f t="shared" si="81"/>
        <v>9.4958924618644076</v>
      </c>
      <c r="AE179" s="142">
        <f t="shared" si="61"/>
        <v>11.539504166666667</v>
      </c>
      <c r="AF179" s="142">
        <f t="shared" si="62"/>
        <v>3.1652974872881359</v>
      </c>
      <c r="AG179" s="133">
        <f>VLOOKUP(A179,ZSSD!D:D,1,0)</f>
        <v>5034204</v>
      </c>
      <c r="AH179" s="133" t="str">
        <f>VLOOKUP(B179,[2]GRADE!$A:$P,16,0)</f>
        <v>BRONZE</v>
      </c>
      <c r="AI179" s="133">
        <f t="shared" si="63"/>
        <v>5.5</v>
      </c>
    </row>
    <row r="180" spans="1:35" x14ac:dyDescent="0.25">
      <c r="A180" s="129">
        <v>5034229</v>
      </c>
      <c r="B180" s="129">
        <f t="shared" si="82"/>
        <v>5034</v>
      </c>
      <c r="C180" s="129">
        <f t="shared" si="66"/>
        <v>229</v>
      </c>
      <c r="D180" s="129" t="str">
        <f>VLOOKUP(C180,Sheet1!$A$2:$K$369991,11,0)</f>
        <v>CAR</v>
      </c>
      <c r="E180" s="129" t="s">
        <v>977</v>
      </c>
      <c r="F180" s="129">
        <f>VLOOKUP(C180,'PACK MASTER'!$A$2:$I$512998,9,0)*1000</f>
        <v>20</v>
      </c>
      <c r="G180" s="129">
        <f>VLOOKUP(C180,'PACK MASTER'!$A$2:$G$512998,7,0)</f>
        <v>1</v>
      </c>
      <c r="H180" s="129">
        <f t="shared" si="67"/>
        <v>20</v>
      </c>
      <c r="I180" s="129">
        <f>VLOOKUP($A180,ZMRP!$C$2:$F$99995,4,0)</f>
        <v>310</v>
      </c>
      <c r="J180" s="130">
        <f t="shared" si="68"/>
        <v>310</v>
      </c>
      <c r="K180" s="130">
        <f>VLOOKUP($A180,ZLAM!$C$2:$F$99999,4,0)</f>
        <v>68.5</v>
      </c>
      <c r="L180" s="130">
        <f t="shared" si="69"/>
        <v>212.35</v>
      </c>
      <c r="M180" s="130">
        <f t="shared" si="70"/>
        <v>212.35</v>
      </c>
      <c r="N180" s="130">
        <f t="shared" si="71"/>
        <v>179.95762711864407</v>
      </c>
      <c r="O180" s="130">
        <f t="shared" si="72"/>
        <v>179.95762711864407</v>
      </c>
      <c r="P180" s="130">
        <f>IFERROR(ABS(VLOOKUP($A180,ZTRV!$D$2:$G$99407,4,0)),0)</f>
        <v>8</v>
      </c>
      <c r="Q180" s="130">
        <f>IFERROR(ABS(VLOOKUP($A180,ZTR1!$D$2:$G$99999,4,0)),0)</f>
        <v>0</v>
      </c>
      <c r="R180" s="130">
        <f>IFERROR(ABS(VLOOKUP($A180,ZTR2!$D$2:$G$99939,4,0)),0)</f>
        <v>0</v>
      </c>
      <c r="S180" s="130">
        <f t="shared" si="73"/>
        <v>8</v>
      </c>
      <c r="T180" s="130">
        <f t="shared" si="74"/>
        <v>171.95762711864407</v>
      </c>
      <c r="U180" s="130">
        <f t="shared" si="75"/>
        <v>202.91</v>
      </c>
      <c r="V180" s="130">
        <f t="shared" si="76"/>
        <v>202.91</v>
      </c>
      <c r="W180" s="131">
        <f t="shared" si="77"/>
        <v>4058.2</v>
      </c>
      <c r="X180" s="130">
        <f t="shared" si="78"/>
        <v>107.09</v>
      </c>
      <c r="Y180" s="130">
        <f t="shared" si="79"/>
        <v>2141.8000000000002</v>
      </c>
      <c r="Z180" s="130">
        <f t="shared" si="80"/>
        <v>107.09</v>
      </c>
      <c r="AA180" s="129">
        <f>IFERROR(ABS(VLOOKUP(A180,ZSSD!$D$2:$G$99933,4,0)),AI180)</f>
        <v>5.5</v>
      </c>
      <c r="AB180" s="130">
        <f>IFERROR(IF(VLOOKUP(A180,ZSSD!$D:$H,5,0)="L29",AA180*G180,AA180*L180/100),AA180*L180/100)</f>
        <v>11.67925</v>
      </c>
      <c r="AC180" s="130">
        <v>2</v>
      </c>
      <c r="AD180" s="132">
        <f t="shared" si="81"/>
        <v>3.2055675423728816</v>
      </c>
      <c r="AE180" s="142">
        <f t="shared" si="61"/>
        <v>11.67925</v>
      </c>
      <c r="AF180" s="142">
        <f t="shared" si="62"/>
        <v>3.2055675423728816</v>
      </c>
      <c r="AG180" s="133">
        <f>VLOOKUP(A180,ZSSD!D:D,1,0)</f>
        <v>5034229</v>
      </c>
      <c r="AH180" s="133" t="str">
        <f>VLOOKUP(B180,[2]GRADE!$A:$P,16,0)</f>
        <v>BRONZE</v>
      </c>
      <c r="AI180" s="133">
        <f t="shared" si="63"/>
        <v>5.5</v>
      </c>
    </row>
    <row r="181" spans="1:35" x14ac:dyDescent="0.25">
      <c r="A181" s="129">
        <v>5034265</v>
      </c>
      <c r="B181" s="129">
        <f t="shared" si="82"/>
        <v>5034</v>
      </c>
      <c r="C181" s="129">
        <f t="shared" si="66"/>
        <v>265</v>
      </c>
      <c r="D181" s="129" t="str">
        <f>VLOOKUP(C181,Sheet1!$A$2:$K$369991,11,0)</f>
        <v>BUC</v>
      </c>
      <c r="E181" s="129" t="s">
        <v>3461</v>
      </c>
      <c r="F181" s="129">
        <f>VLOOKUP(C181,'PACK MASTER'!$A$2:$I$512998,9,0)*1000</f>
        <v>20.000000000000014</v>
      </c>
      <c r="G181" s="129">
        <f>VLOOKUP(C181,'PACK MASTER'!$A$2:$G$512998,7,0)</f>
        <v>20</v>
      </c>
      <c r="H181" s="129">
        <f t="shared" si="67"/>
        <v>1.0000000000000007</v>
      </c>
      <c r="I181" s="129">
        <f>VLOOKUP($A181,ZMRP!$C$2:$F$99995,4,0)</f>
        <v>5800</v>
      </c>
      <c r="J181" s="130">
        <f t="shared" si="68"/>
        <v>290</v>
      </c>
      <c r="K181" s="130">
        <f>VLOOKUP($A181,ZLAM!$C$2:$F$99999,4,0)</f>
        <v>78.11</v>
      </c>
      <c r="L181" s="130">
        <f t="shared" si="69"/>
        <v>4530.38</v>
      </c>
      <c r="M181" s="130">
        <f t="shared" si="70"/>
        <v>226.51900000000001</v>
      </c>
      <c r="N181" s="130">
        <f t="shared" si="71"/>
        <v>3839.305084745763</v>
      </c>
      <c r="O181" s="130">
        <f t="shared" si="72"/>
        <v>191.96525423728815</v>
      </c>
      <c r="P181" s="130">
        <f>IFERROR(ABS(VLOOKUP($A181,ZTRV!$D$2:$G$99407,4,0)),0)</f>
        <v>8</v>
      </c>
      <c r="Q181" s="130">
        <f>IFERROR(ABS(VLOOKUP($A181,ZTR1!$D$2:$G$99999,4,0)),0)</f>
        <v>0</v>
      </c>
      <c r="R181" s="130">
        <f>IFERROR(ABS(VLOOKUP($A181,ZTR2!$D$2:$G$99939,4,0)),0)</f>
        <v>0</v>
      </c>
      <c r="S181" s="130">
        <f t="shared" si="73"/>
        <v>160</v>
      </c>
      <c r="T181" s="130">
        <f t="shared" si="74"/>
        <v>3679.305084745763</v>
      </c>
      <c r="U181" s="130">
        <f t="shared" si="75"/>
        <v>4341.58</v>
      </c>
      <c r="V181" s="130">
        <f t="shared" si="76"/>
        <v>217.07900000000001</v>
      </c>
      <c r="W181" s="131">
        <f t="shared" si="77"/>
        <v>4341.5800000000036</v>
      </c>
      <c r="X181" s="130">
        <f t="shared" si="78"/>
        <v>1458.42</v>
      </c>
      <c r="Y181" s="130">
        <f t="shared" si="79"/>
        <v>1458.420000000001</v>
      </c>
      <c r="Z181" s="130">
        <f t="shared" si="80"/>
        <v>72.920999999999992</v>
      </c>
      <c r="AA181" s="129">
        <f>IFERROR(ABS(VLOOKUP(A181,ZSSD!$D$2:$G$99933,4,0)),AI181)</f>
        <v>5.5</v>
      </c>
      <c r="AB181" s="130">
        <f>IFERROR(IF(VLOOKUP(A181,ZSSD!$D:$H,5,0)="L29",AA181*G181,AA181*L181/100),AA181*L181/100)</f>
        <v>249.17089999999999</v>
      </c>
      <c r="AC181" s="130">
        <v>2</v>
      </c>
      <c r="AD181" s="132">
        <f t="shared" si="81"/>
        <v>68.602683694915257</v>
      </c>
      <c r="AE181" s="142">
        <f t="shared" si="61"/>
        <v>12.458544999999999</v>
      </c>
      <c r="AF181" s="142">
        <f t="shared" si="62"/>
        <v>3.4301341847457629</v>
      </c>
      <c r="AG181" s="133">
        <f>VLOOKUP(A181,ZSSD!D:D,1,0)</f>
        <v>5034265</v>
      </c>
      <c r="AH181" s="133" t="str">
        <f>VLOOKUP(B181,[2]GRADE!$A:$P,16,0)</f>
        <v>BRONZE</v>
      </c>
      <c r="AI181" s="133">
        <f t="shared" si="63"/>
        <v>5.5</v>
      </c>
    </row>
    <row r="182" spans="1:35" x14ac:dyDescent="0.25">
      <c r="A182" s="129">
        <v>5034269</v>
      </c>
      <c r="B182" s="129">
        <f t="shared" si="82"/>
        <v>5034</v>
      </c>
      <c r="C182" s="129">
        <f t="shared" si="66"/>
        <v>269</v>
      </c>
      <c r="D182" s="129" t="str">
        <f>VLOOKUP(C182,Sheet1!$A$2:$K$369991,11,0)</f>
        <v>BUC</v>
      </c>
      <c r="E182" s="129" t="s">
        <v>978</v>
      </c>
      <c r="F182" s="129">
        <f>VLOOKUP(C182,'PACK MASTER'!$A$2:$I$512998,9,0)*1000</f>
        <v>20</v>
      </c>
      <c r="G182" s="129">
        <f>VLOOKUP(C182,'PACK MASTER'!$A$2:$G$512998,7,0)</f>
        <v>20</v>
      </c>
      <c r="H182" s="129">
        <f t="shared" si="67"/>
        <v>1</v>
      </c>
      <c r="I182" s="129">
        <f>VLOOKUP($A182,ZMRP!$C$2:$F$99995,4,0)</f>
        <v>5800</v>
      </c>
      <c r="J182" s="130">
        <f t="shared" si="68"/>
        <v>290</v>
      </c>
      <c r="K182" s="130">
        <f>VLOOKUP($A182,ZLAM!$C$2:$F$99999,4,0)</f>
        <v>78.11</v>
      </c>
      <c r="L182" s="130">
        <f t="shared" si="69"/>
        <v>4530.38</v>
      </c>
      <c r="M182" s="130">
        <f t="shared" si="70"/>
        <v>226.51900000000001</v>
      </c>
      <c r="N182" s="130">
        <f t="shared" si="71"/>
        <v>3839.305084745763</v>
      </c>
      <c r="O182" s="130">
        <f t="shared" si="72"/>
        <v>191.96525423728815</v>
      </c>
      <c r="P182" s="130">
        <f>IFERROR(ABS(VLOOKUP($A182,ZTRV!$D$2:$G$99407,4,0)),0)</f>
        <v>0</v>
      </c>
      <c r="Q182" s="130">
        <f>IFERROR(ABS(VLOOKUP($A182,ZTR1!$D$2:$G$99999,4,0)),0)</f>
        <v>0</v>
      </c>
      <c r="R182" s="130">
        <f>IFERROR(ABS(VLOOKUP($A182,ZTR2!$D$2:$G$99939,4,0)),0)</f>
        <v>0</v>
      </c>
      <c r="S182" s="130">
        <f t="shared" si="73"/>
        <v>0</v>
      </c>
      <c r="T182" s="130">
        <f t="shared" si="74"/>
        <v>3839.305084745763</v>
      </c>
      <c r="U182" s="130">
        <f t="shared" si="75"/>
        <v>4530.38</v>
      </c>
      <c r="V182" s="130">
        <f t="shared" si="76"/>
        <v>226.51900000000001</v>
      </c>
      <c r="W182" s="131">
        <f t="shared" si="77"/>
        <v>4530.38</v>
      </c>
      <c r="X182" s="130">
        <f t="shared" si="78"/>
        <v>1269.6199999999999</v>
      </c>
      <c r="Y182" s="130">
        <f t="shared" si="79"/>
        <v>1269.6199999999999</v>
      </c>
      <c r="Z182" s="130">
        <f t="shared" si="80"/>
        <v>63.480999999999995</v>
      </c>
      <c r="AA182" s="129">
        <f>IFERROR(ABS(VLOOKUP(A182,ZSSD!$D$2:$G$99933,4,0)),AI182)</f>
        <v>5.5</v>
      </c>
      <c r="AB182" s="130">
        <f>IFERROR(IF(VLOOKUP(A182,ZSSD!$D:$H,5,0)="L29",AA182*G182,AA182*L182/100),AA182*L182/100)</f>
        <v>249.17089999999999</v>
      </c>
      <c r="AC182" s="130">
        <v>2</v>
      </c>
      <c r="AD182" s="132">
        <f t="shared" si="81"/>
        <v>71.80268369491526</v>
      </c>
      <c r="AE182" s="142">
        <f t="shared" si="61"/>
        <v>12.458544999999999</v>
      </c>
      <c r="AF182" s="142">
        <f t="shared" si="62"/>
        <v>3.5901341847457631</v>
      </c>
      <c r="AG182" s="133">
        <f>VLOOKUP(A182,ZSSD!D:D,1,0)</f>
        <v>5034269</v>
      </c>
      <c r="AH182" s="133" t="str">
        <f>VLOOKUP(B182,[2]GRADE!$A:$P,16,0)</f>
        <v>BRONZE</v>
      </c>
      <c r="AI182" s="133">
        <f t="shared" si="63"/>
        <v>5.5</v>
      </c>
    </row>
    <row r="183" spans="1:35" x14ac:dyDescent="0.25">
      <c r="A183" s="129">
        <v>5049184</v>
      </c>
      <c r="B183" s="129">
        <f t="shared" si="82"/>
        <v>5049</v>
      </c>
      <c r="C183" s="129">
        <f t="shared" si="66"/>
        <v>184</v>
      </c>
      <c r="D183" s="129" t="str">
        <f>VLOOKUP(C183,Sheet1!$A$2:$K$369991,11,0)</f>
        <v>CAR</v>
      </c>
      <c r="E183" s="129" t="s">
        <v>986</v>
      </c>
      <c r="F183" s="129">
        <f>VLOOKUP(C183,'PACK MASTER'!$A$2:$I$512998,9,0)*1000</f>
        <v>20.000000000000014</v>
      </c>
      <c r="G183" s="129">
        <f>VLOOKUP(C183,'PACK MASTER'!$A$2:$G$512998,7,0)</f>
        <v>1</v>
      </c>
      <c r="H183" s="129">
        <f t="shared" si="67"/>
        <v>20.000000000000014</v>
      </c>
      <c r="I183" s="129">
        <f>VLOOKUP($A183,ZMRP!$C$2:$F$99995,4,0)</f>
        <v>369</v>
      </c>
      <c r="J183" s="130">
        <f t="shared" si="68"/>
        <v>369</v>
      </c>
      <c r="K183" s="130">
        <f>VLOOKUP($A183,ZLAM!$C$2:$F$99999,4,0)</f>
        <v>55.56</v>
      </c>
      <c r="L183" s="130">
        <f t="shared" si="69"/>
        <v>205.0164</v>
      </c>
      <c r="M183" s="130">
        <f t="shared" si="70"/>
        <v>205.0164</v>
      </c>
      <c r="N183" s="130">
        <f t="shared" si="71"/>
        <v>173.7427118644068</v>
      </c>
      <c r="O183" s="130">
        <f t="shared" si="72"/>
        <v>173.7427118644068</v>
      </c>
      <c r="P183" s="130">
        <f>IFERROR(ABS(VLOOKUP($A183,ZTRV!$D$2:$G$99407,4,0)),0)</f>
        <v>0</v>
      </c>
      <c r="Q183" s="130">
        <f>IFERROR(ABS(VLOOKUP($A183,ZTR1!$D$2:$G$99999,4,0)),0)</f>
        <v>0</v>
      </c>
      <c r="R183" s="130">
        <f>IFERROR(ABS(VLOOKUP($A183,ZTR2!$D$2:$G$99939,4,0)),0)</f>
        <v>0</v>
      </c>
      <c r="S183" s="130">
        <f t="shared" si="73"/>
        <v>0</v>
      </c>
      <c r="T183" s="130">
        <f t="shared" si="74"/>
        <v>173.7427118644068</v>
      </c>
      <c r="U183" s="130">
        <f t="shared" si="75"/>
        <v>205.0164</v>
      </c>
      <c r="V183" s="130">
        <f t="shared" si="76"/>
        <v>205.0164</v>
      </c>
      <c r="W183" s="131">
        <f t="shared" si="77"/>
        <v>4100.3280000000032</v>
      </c>
      <c r="X183" s="130">
        <f t="shared" si="78"/>
        <v>163.9836</v>
      </c>
      <c r="Y183" s="130">
        <f t="shared" si="79"/>
        <v>3279.6720000000023</v>
      </c>
      <c r="Z183" s="130">
        <f t="shared" si="80"/>
        <v>163.9836</v>
      </c>
      <c r="AA183" s="129">
        <f>IFERROR(ABS(VLOOKUP(A183,ZSSD!$D$2:$G$99933,4,0)),AI183)</f>
        <v>6.5</v>
      </c>
      <c r="AB183" s="130">
        <f>IFERROR(IF(VLOOKUP(A183,ZSSD!$D:$H,5,0)="L29",AA183*G183,AA183*L183/100),AA183*L183/100)</f>
        <v>13.326066000000001</v>
      </c>
      <c r="AC183" s="130">
        <v>2</v>
      </c>
      <c r="AD183" s="132">
        <f t="shared" si="81"/>
        <v>3.2083329172881361</v>
      </c>
      <c r="AE183" s="142">
        <f t="shared" si="61"/>
        <v>13.326066000000001</v>
      </c>
      <c r="AF183" s="142">
        <f t="shared" si="62"/>
        <v>3.2083329172881361</v>
      </c>
      <c r="AG183" s="133" t="e">
        <f>VLOOKUP(A183,ZSSD!D:D,1,0)</f>
        <v>#N/A</v>
      </c>
      <c r="AH183" s="133" t="str">
        <f>VLOOKUP(B183,[2]GRADE!$A:$P,16,0)</f>
        <v>SILVER</v>
      </c>
      <c r="AI183" s="133">
        <f t="shared" si="63"/>
        <v>6.5</v>
      </c>
    </row>
    <row r="184" spans="1:35" x14ac:dyDescent="0.25">
      <c r="A184" s="129">
        <v>5049203</v>
      </c>
      <c r="B184" s="129">
        <f t="shared" si="82"/>
        <v>5049</v>
      </c>
      <c r="C184" s="129">
        <f t="shared" si="66"/>
        <v>203</v>
      </c>
      <c r="D184" s="129" t="str">
        <f>VLOOKUP(C184,Sheet1!$A$2:$K$369991,11,0)</f>
        <v>CAR</v>
      </c>
      <c r="E184" s="129" t="s">
        <v>988</v>
      </c>
      <c r="F184" s="129">
        <f>VLOOKUP(C184,'PACK MASTER'!$A$2:$I$512998,9,0)*1000</f>
        <v>12.000000000000005</v>
      </c>
      <c r="G184" s="129">
        <f>VLOOKUP(C184,'PACK MASTER'!$A$2:$G$512998,7,0)</f>
        <v>3</v>
      </c>
      <c r="H184" s="129">
        <f t="shared" si="67"/>
        <v>4.0000000000000018</v>
      </c>
      <c r="I184" s="129">
        <f>VLOOKUP($A184,ZMRP!$C$2:$F$99995,4,0)</f>
        <v>1039</v>
      </c>
      <c r="J184" s="130">
        <f t="shared" si="68"/>
        <v>346.33333333333331</v>
      </c>
      <c r="K184" s="130">
        <f>VLOOKUP($A184,ZLAM!$C$2:$F$99999,4,0)</f>
        <v>66.67</v>
      </c>
      <c r="L184" s="130">
        <f t="shared" si="69"/>
        <v>692.70130000000006</v>
      </c>
      <c r="M184" s="130">
        <f t="shared" si="70"/>
        <v>230.90043333333335</v>
      </c>
      <c r="N184" s="130">
        <f t="shared" si="71"/>
        <v>587.03500000000008</v>
      </c>
      <c r="O184" s="130">
        <f t="shared" si="72"/>
        <v>195.67833333333337</v>
      </c>
      <c r="P184" s="130">
        <f>IFERROR(ABS(VLOOKUP($A184,ZTRV!$D$2:$G$99407,4,0)),0)</f>
        <v>0</v>
      </c>
      <c r="Q184" s="130">
        <f>IFERROR(ABS(VLOOKUP($A184,ZTR1!$D$2:$G$99999,4,0)),0)</f>
        <v>0</v>
      </c>
      <c r="R184" s="130">
        <f>IFERROR(ABS(VLOOKUP($A184,ZTR2!$D$2:$G$99939,4,0)),0)</f>
        <v>0</v>
      </c>
      <c r="S184" s="130">
        <f t="shared" si="73"/>
        <v>0</v>
      </c>
      <c r="T184" s="130">
        <f t="shared" si="74"/>
        <v>587.03500000000008</v>
      </c>
      <c r="U184" s="130">
        <f t="shared" si="75"/>
        <v>692.70130000000006</v>
      </c>
      <c r="V184" s="130">
        <f t="shared" si="76"/>
        <v>230.90043333333335</v>
      </c>
      <c r="W184" s="131">
        <f t="shared" si="77"/>
        <v>2770.8052000000016</v>
      </c>
      <c r="X184" s="130">
        <f t="shared" si="78"/>
        <v>346.29869999999994</v>
      </c>
      <c r="Y184" s="130">
        <f t="shared" si="79"/>
        <v>1385.1948000000004</v>
      </c>
      <c r="Z184" s="130">
        <f t="shared" si="80"/>
        <v>115.43289999999996</v>
      </c>
      <c r="AA184" s="129">
        <f>IFERROR(ABS(VLOOKUP(A184,ZSSD!$D$2:$G$99933,4,0)),AI184)</f>
        <v>6.5</v>
      </c>
      <c r="AB184" s="130">
        <f>IFERROR(IF(VLOOKUP(A184,ZSSD!$D:$H,5,0)="L29",AA184*G184,AA184*L184/100),AA184*L184/100)</f>
        <v>45.025584500000008</v>
      </c>
      <c r="AC184" s="130">
        <v>2</v>
      </c>
      <c r="AD184" s="132">
        <f t="shared" si="81"/>
        <v>10.84018831</v>
      </c>
      <c r="AE184" s="142">
        <f t="shared" si="61"/>
        <v>15.00852816666667</v>
      </c>
      <c r="AF184" s="142">
        <f t="shared" si="62"/>
        <v>3.6133961033333333</v>
      </c>
      <c r="AG184" s="133" t="e">
        <f>VLOOKUP(A184,ZSSD!D:D,1,0)</f>
        <v>#N/A</v>
      </c>
      <c r="AH184" s="133" t="str">
        <f>VLOOKUP(B184,[2]GRADE!$A:$P,16,0)</f>
        <v>SILVER</v>
      </c>
      <c r="AI184" s="133">
        <f t="shared" si="63"/>
        <v>6.5</v>
      </c>
    </row>
    <row r="185" spans="1:35" x14ac:dyDescent="0.25">
      <c r="A185" s="129">
        <v>6488184</v>
      </c>
      <c r="B185" s="129">
        <v>6488</v>
      </c>
      <c r="C185" s="129">
        <v>184</v>
      </c>
      <c r="D185" s="129" t="str">
        <f>VLOOKUP(C185,Sheet1!$A$2:$K$369991,11,0)</f>
        <v>CAR</v>
      </c>
      <c r="E185" s="129" t="s">
        <v>3500</v>
      </c>
      <c r="F185" s="129">
        <f>VLOOKUP(C185,'PACK MASTER'!$A$2:$I$512998,9,0)*1000</f>
        <v>20.000000000000014</v>
      </c>
      <c r="G185" s="129">
        <f>VLOOKUP(C185,'PACK MASTER'!$A$2:$G$512998,7,0)</f>
        <v>1</v>
      </c>
      <c r="H185" s="129">
        <f t="shared" si="67"/>
        <v>20.000000000000014</v>
      </c>
      <c r="I185" s="129">
        <f>VLOOKUP($A185,ZMRP!$C$2:$F$99995,4,0)</f>
        <v>250</v>
      </c>
      <c r="J185" s="130">
        <f t="shared" si="68"/>
        <v>250</v>
      </c>
      <c r="K185" s="130">
        <f>VLOOKUP($A185,ZLAM!$C$2:$F$99999,4,0)</f>
        <v>50</v>
      </c>
      <c r="L185" s="130">
        <f t="shared" si="69"/>
        <v>125</v>
      </c>
      <c r="M185" s="139">
        <f t="shared" si="70"/>
        <v>125</v>
      </c>
      <c r="N185" s="130">
        <f t="shared" si="71"/>
        <v>105.93220338983052</v>
      </c>
      <c r="O185" s="130">
        <f t="shared" si="72"/>
        <v>105.93220338983052</v>
      </c>
      <c r="P185" s="130">
        <f>IFERROR(ABS(VLOOKUP($A185,ZTRV!$D$2:$G$99407,4,0)),0)</f>
        <v>0</v>
      </c>
      <c r="Q185" s="130">
        <f>IFERROR(ABS(VLOOKUP($A185,ZTR1!$D$2:$G$99999,4,0)),0)</f>
        <v>0</v>
      </c>
      <c r="R185" s="130">
        <f>IFERROR(ABS(VLOOKUP($A185,ZTR2!$D$2:$G$99939,4,0)),0)</f>
        <v>0</v>
      </c>
      <c r="S185" s="130">
        <f t="shared" si="73"/>
        <v>0</v>
      </c>
      <c r="T185" s="130">
        <f t="shared" si="74"/>
        <v>105.93220338983052</v>
      </c>
      <c r="U185" s="130">
        <f t="shared" si="75"/>
        <v>125</v>
      </c>
      <c r="V185" s="130">
        <f t="shared" si="76"/>
        <v>125</v>
      </c>
      <c r="W185" s="131">
        <f t="shared" si="77"/>
        <v>2500.0000000000018</v>
      </c>
      <c r="X185" s="130">
        <f t="shared" si="78"/>
        <v>125</v>
      </c>
      <c r="Y185" s="130">
        <f t="shared" si="79"/>
        <v>2500.0000000000018</v>
      </c>
      <c r="Z185" s="130">
        <f t="shared" si="80"/>
        <v>125</v>
      </c>
      <c r="AA185" s="129">
        <f>IFERROR(ABS(VLOOKUP(A185,ZSSD!$D$2:$G$99933,4,0)),AI185)</f>
        <v>5.5</v>
      </c>
      <c r="AB185" s="130">
        <f>IFERROR(IF(VLOOKUP(A185,ZSSD!$D:$H,5,0)="L29",AA185*G185,AA185*L185/100),AA185*L185/100)</f>
        <v>6.875</v>
      </c>
      <c r="AC185" s="130">
        <v>2</v>
      </c>
      <c r="AD185" s="132">
        <f t="shared" si="81"/>
        <v>1.9811440677966103</v>
      </c>
      <c r="AE185" s="142">
        <f t="shared" si="61"/>
        <v>6.875</v>
      </c>
      <c r="AF185" s="142">
        <f t="shared" si="62"/>
        <v>1.9811440677966103</v>
      </c>
      <c r="AG185" s="133">
        <f>VLOOKUP(A185,ZSSD!D:D,1,0)</f>
        <v>6488184</v>
      </c>
      <c r="AH185" s="133" t="str">
        <f>VLOOKUP(B185,[2]GRADE!$A:$P,16,0)</f>
        <v>SILVER</v>
      </c>
      <c r="AI185" s="133">
        <f t="shared" si="63"/>
        <v>6.5</v>
      </c>
    </row>
    <row r="186" spans="1:35" x14ac:dyDescent="0.25">
      <c r="A186" s="129">
        <v>6489184</v>
      </c>
      <c r="B186" s="129">
        <v>6489</v>
      </c>
      <c r="C186" s="129">
        <v>184</v>
      </c>
      <c r="D186" s="129" t="str">
        <f>VLOOKUP(C186,Sheet1!$A$2:$K$369991,11,0)</f>
        <v>CAR</v>
      </c>
      <c r="E186" s="129" t="s">
        <v>3501</v>
      </c>
      <c r="F186" s="129">
        <f>VLOOKUP(C186,'PACK MASTER'!$A$2:$I$512998,9,0)*1000</f>
        <v>20.000000000000014</v>
      </c>
      <c r="G186" s="129">
        <f>VLOOKUP(C186,'PACK MASTER'!$A$2:$G$512998,7,0)</f>
        <v>1</v>
      </c>
      <c r="H186" s="129">
        <f t="shared" si="67"/>
        <v>20.000000000000014</v>
      </c>
      <c r="I186" s="129">
        <f>VLOOKUP($A186,ZMRP!$C$2:$F$99995,4,0)</f>
        <v>225</v>
      </c>
      <c r="J186" s="130">
        <f t="shared" si="68"/>
        <v>225</v>
      </c>
      <c r="K186" s="130">
        <f>VLOOKUP($A186,ZLAM!$C$2:$F$99999,4,0)</f>
        <v>45</v>
      </c>
      <c r="L186" s="130">
        <f t="shared" si="69"/>
        <v>101.25</v>
      </c>
      <c r="M186" s="139">
        <f t="shared" si="70"/>
        <v>101.25</v>
      </c>
      <c r="N186" s="130">
        <f t="shared" si="71"/>
        <v>85.805084745762713</v>
      </c>
      <c r="O186" s="130">
        <f t="shared" si="72"/>
        <v>85.805084745762713</v>
      </c>
      <c r="P186" s="130">
        <f>IFERROR(ABS(VLOOKUP($A186,ZTRV!$D$2:$G$99407,4,0)),0)</f>
        <v>0</v>
      </c>
      <c r="Q186" s="130">
        <f>IFERROR(ABS(VLOOKUP($A186,ZTR1!$D$2:$G$99999,4,0)),0)</f>
        <v>0</v>
      </c>
      <c r="R186" s="130">
        <f>IFERROR(ABS(VLOOKUP($A186,ZTR2!$D$2:$G$99939,4,0)),0)</f>
        <v>0</v>
      </c>
      <c r="S186" s="130">
        <f t="shared" si="73"/>
        <v>0</v>
      </c>
      <c r="T186" s="130">
        <f t="shared" si="74"/>
        <v>85.805084745762713</v>
      </c>
      <c r="U186" s="130">
        <f t="shared" si="75"/>
        <v>101.25</v>
      </c>
      <c r="V186" s="130">
        <f t="shared" si="76"/>
        <v>101.25</v>
      </c>
      <c r="W186" s="131">
        <f t="shared" si="77"/>
        <v>2025.0000000000014</v>
      </c>
      <c r="X186" s="130">
        <f t="shared" si="78"/>
        <v>123.75</v>
      </c>
      <c r="Y186" s="130">
        <f t="shared" si="79"/>
        <v>2475.0000000000018</v>
      </c>
      <c r="Z186" s="130">
        <f t="shared" si="80"/>
        <v>123.75</v>
      </c>
      <c r="AA186" s="129">
        <f>IFERROR(ABS(VLOOKUP(A186,ZSSD!$D$2:$G$99933,4,0)),AI186)</f>
        <v>6.5</v>
      </c>
      <c r="AB186" s="130">
        <f>IFERROR(IF(VLOOKUP(A186,ZSSD!$D:$H,5,0)="L29",AA186*G186,AA186*L186/100),AA186*L186/100)</f>
        <v>6.5812499999999998</v>
      </c>
      <c r="AC186" s="130">
        <v>2</v>
      </c>
      <c r="AD186" s="132">
        <f t="shared" si="81"/>
        <v>1.5844766949152542</v>
      </c>
      <c r="AE186" s="142">
        <f t="shared" si="61"/>
        <v>6.5812499999999998</v>
      </c>
      <c r="AF186" s="142">
        <f t="shared" si="62"/>
        <v>1.5844766949152542</v>
      </c>
      <c r="AG186" s="133" t="e">
        <f>VLOOKUP(A186,ZSSD!D:D,1,0)</f>
        <v>#N/A</v>
      </c>
      <c r="AH186" s="133" t="str">
        <f>VLOOKUP(B186,[2]GRADE!$A:$P,16,0)</f>
        <v>SILVER</v>
      </c>
      <c r="AI186" s="133">
        <f t="shared" si="63"/>
        <v>6.5</v>
      </c>
    </row>
    <row r="187" spans="1:35" x14ac:dyDescent="0.25">
      <c r="A187" s="129">
        <v>7205222</v>
      </c>
      <c r="B187" s="129">
        <f t="shared" ref="B187:B218" si="83">VALUE(LEFT(A187,4))</f>
        <v>7205</v>
      </c>
      <c r="C187" s="129">
        <f t="shared" ref="C187:C218" si="84">VALUE(RIGHT(A187,3))</f>
        <v>222</v>
      </c>
      <c r="D187" s="129" t="str">
        <f>VLOOKUP(C187,Sheet1!$A$2:$K$369991,11,0)</f>
        <v>CAR</v>
      </c>
      <c r="E187" s="129" t="s">
        <v>3105</v>
      </c>
      <c r="F187" s="129">
        <f>VLOOKUP(C187,'PACK MASTER'!$A$2:$I$512998,9,0)*1000</f>
        <v>16.000000000000011</v>
      </c>
      <c r="G187" s="129">
        <f>VLOOKUP(C187,'PACK MASTER'!$A$2:$G$512998,7,0)</f>
        <v>4</v>
      </c>
      <c r="H187" s="129">
        <f t="shared" si="67"/>
        <v>4.0000000000000027</v>
      </c>
      <c r="I187" s="129">
        <f>VLOOKUP($A187,ZMRP!$C$2:$F$99995,4,0)</f>
        <v>1960</v>
      </c>
      <c r="J187" s="130">
        <f t="shared" si="68"/>
        <v>490</v>
      </c>
      <c r="K187" s="130">
        <f>VLOOKUP($A187,ZLAM!$C$2:$F$99999,4,0)</f>
        <v>82.45</v>
      </c>
      <c r="L187" s="130">
        <f t="shared" si="69"/>
        <v>1616.02</v>
      </c>
      <c r="M187" s="130">
        <f t="shared" si="70"/>
        <v>404.005</v>
      </c>
      <c r="N187" s="130">
        <f t="shared" si="71"/>
        <v>1369.5084745762713</v>
      </c>
      <c r="O187" s="130">
        <f t="shared" si="72"/>
        <v>342.37711864406782</v>
      </c>
      <c r="P187" s="130">
        <f>IFERROR(ABS(VLOOKUP($A187,ZTRV!$D$2:$G$99407,4,0)),0)</f>
        <v>0</v>
      </c>
      <c r="Q187" s="130">
        <f>IFERROR(ABS(VLOOKUP($A187,ZTR1!$D$2:$G$99999,4,0)),0)</f>
        <v>0</v>
      </c>
      <c r="R187" s="130">
        <f>IFERROR(ABS(VLOOKUP($A187,ZTR2!$D$2:$G$99939,4,0)),0)</f>
        <v>0</v>
      </c>
      <c r="S187" s="130">
        <f t="shared" si="73"/>
        <v>0</v>
      </c>
      <c r="T187" s="130">
        <f t="shared" si="74"/>
        <v>1369.5084745762713</v>
      </c>
      <c r="U187" s="130">
        <f t="shared" si="75"/>
        <v>1616.02</v>
      </c>
      <c r="V187" s="130">
        <f t="shared" si="76"/>
        <v>404.005</v>
      </c>
      <c r="W187" s="131">
        <f t="shared" si="77"/>
        <v>6464.0800000000045</v>
      </c>
      <c r="X187" s="130">
        <f t="shared" si="78"/>
        <v>343.98</v>
      </c>
      <c r="Y187" s="130">
        <f t="shared" si="79"/>
        <v>1375.920000000001</v>
      </c>
      <c r="Z187" s="130">
        <f t="shared" si="80"/>
        <v>85.995000000000005</v>
      </c>
      <c r="AA187" s="129">
        <f>IFERROR(ABS(VLOOKUP(A187,ZSSD!$D$2:$G$99933,4,0)),AI187)</f>
        <v>5.5</v>
      </c>
      <c r="AB187" s="130">
        <f>IFERROR(IF(VLOOKUP(A187,ZSSD!$D:$H,5,0)="L29",AA187*G187,AA187*L187/100),AA187*L187/100)</f>
        <v>88.881100000000004</v>
      </c>
      <c r="AC187" s="130">
        <v>2</v>
      </c>
      <c r="AD187" s="132">
        <f t="shared" si="81"/>
        <v>25.612547491525426</v>
      </c>
      <c r="AE187" s="142">
        <f t="shared" si="61"/>
        <v>22.220275000000001</v>
      </c>
      <c r="AF187" s="142">
        <f t="shared" si="62"/>
        <v>6.4031368728813565</v>
      </c>
      <c r="AG187" s="133">
        <f>VLOOKUP(A187,ZSSD!D:D,1,0)</f>
        <v>7205222</v>
      </c>
      <c r="AH187" s="133" t="str">
        <f>VLOOKUP(B187,[2]GRADE!$A:$P,16,0)</f>
        <v>SILVER</v>
      </c>
      <c r="AI187" s="133">
        <f t="shared" si="63"/>
        <v>6.5</v>
      </c>
    </row>
    <row r="188" spans="1:35" x14ac:dyDescent="0.25">
      <c r="A188" s="129">
        <v>7209213</v>
      </c>
      <c r="B188" s="129">
        <f t="shared" si="83"/>
        <v>7209</v>
      </c>
      <c r="C188" s="129">
        <f t="shared" si="84"/>
        <v>213</v>
      </c>
      <c r="D188" s="129" t="str">
        <f>VLOOKUP(C188,Sheet1!$A$2:$K$369991,11,0)</f>
        <v>CAR</v>
      </c>
      <c r="E188" s="129" t="s">
        <v>3470</v>
      </c>
      <c r="F188" s="129">
        <f>VLOOKUP(C188,'PACK MASTER'!$A$2:$I$512998,9,0)*1000</f>
        <v>14.000000000000004</v>
      </c>
      <c r="G188" s="129">
        <f>VLOOKUP(C188,'PACK MASTER'!$A$2:$G$512998,7,0)</f>
        <v>3.5</v>
      </c>
      <c r="H188" s="129">
        <f t="shared" si="67"/>
        <v>4.0000000000000009</v>
      </c>
      <c r="I188" s="129">
        <f>VLOOKUP($A188,ZMRP!$C$2:$F$99995,4,0)</f>
        <v>3885</v>
      </c>
      <c r="J188" s="130">
        <f t="shared" si="68"/>
        <v>1110</v>
      </c>
      <c r="K188" s="130">
        <f>VLOOKUP($A188,ZLAM!$C$2:$F$99999,4,0)</f>
        <v>80.59</v>
      </c>
      <c r="L188" s="130">
        <f t="shared" si="69"/>
        <v>3130.9215000000004</v>
      </c>
      <c r="M188" s="130">
        <f t="shared" si="70"/>
        <v>894.54900000000009</v>
      </c>
      <c r="N188" s="130">
        <f t="shared" si="71"/>
        <v>2653.3233050847462</v>
      </c>
      <c r="O188" s="130">
        <f t="shared" si="72"/>
        <v>758.09237288135603</v>
      </c>
      <c r="P188" s="130">
        <f>IFERROR(ABS(VLOOKUP($A188,ZTRV!$D$2:$G$99407,4,0)),0)</f>
        <v>0</v>
      </c>
      <c r="Q188" s="130">
        <f>IFERROR(ABS(VLOOKUP($A188,ZTR1!$D$2:$G$99999,4,0)),0)</f>
        <v>0</v>
      </c>
      <c r="R188" s="130">
        <f>IFERROR(ABS(VLOOKUP($A188,ZTR2!$D$2:$G$99939,4,0)),0)</f>
        <v>0</v>
      </c>
      <c r="S188" s="130">
        <f t="shared" si="73"/>
        <v>0</v>
      </c>
      <c r="T188" s="130">
        <f t="shared" si="74"/>
        <v>2653.3233050847462</v>
      </c>
      <c r="U188" s="130">
        <f t="shared" si="75"/>
        <v>3130.9215000000004</v>
      </c>
      <c r="V188" s="130">
        <f t="shared" si="76"/>
        <v>894.54900000000009</v>
      </c>
      <c r="W188" s="131">
        <f t="shared" si="77"/>
        <v>12523.686000000005</v>
      </c>
      <c r="X188" s="130">
        <f t="shared" si="78"/>
        <v>754.07849999999962</v>
      </c>
      <c r="Y188" s="130">
        <f t="shared" si="79"/>
        <v>3016.3139999999989</v>
      </c>
      <c r="Z188" s="130">
        <f t="shared" si="80"/>
        <v>215.45099999999991</v>
      </c>
      <c r="AA188" s="129">
        <f>IFERROR(ABS(VLOOKUP(A188,ZSSD!$D$2:$G$99933,4,0)),AI188)</f>
        <v>5.5</v>
      </c>
      <c r="AB188" s="130">
        <f>IFERROR(IF(VLOOKUP(A188,ZSSD!$D:$H,5,0)="L29",AA188*G188,AA188*L188/100),AA188*L188/100)</f>
        <v>172.20068250000003</v>
      </c>
      <c r="AC188" s="130">
        <v>2</v>
      </c>
      <c r="AD188" s="132">
        <f t="shared" si="81"/>
        <v>49.622452451694926</v>
      </c>
      <c r="AE188" s="142">
        <f t="shared" si="61"/>
        <v>49.200195000000008</v>
      </c>
      <c r="AF188" s="142">
        <f t="shared" si="62"/>
        <v>14.177843557627122</v>
      </c>
      <c r="AG188" s="133">
        <f>VLOOKUP(A188,ZSSD!D:D,1,0)</f>
        <v>7209213</v>
      </c>
      <c r="AH188" s="133" t="str">
        <f>VLOOKUP(B188,[2]GRADE!$A:$P,16,0)</f>
        <v>SILVER</v>
      </c>
      <c r="AI188" s="133">
        <f t="shared" si="63"/>
        <v>6.5</v>
      </c>
    </row>
    <row r="189" spans="1:35" x14ac:dyDescent="0.25">
      <c r="A189" s="129">
        <v>7211213</v>
      </c>
      <c r="B189" s="129">
        <f t="shared" si="83"/>
        <v>7211</v>
      </c>
      <c r="C189" s="129">
        <f t="shared" si="84"/>
        <v>213</v>
      </c>
      <c r="D189" s="129" t="str">
        <f>VLOOKUP(C189,Sheet1!$A$2:$K$369991,11,0)</f>
        <v>CAR</v>
      </c>
      <c r="E189" s="129" t="s">
        <v>1006</v>
      </c>
      <c r="F189" s="129">
        <f>VLOOKUP(C189,'PACK MASTER'!$A$2:$I$512998,9,0)*1000</f>
        <v>14.000000000000004</v>
      </c>
      <c r="G189" s="129">
        <f>VLOOKUP(C189,'PACK MASTER'!$A$2:$G$512998,7,0)</f>
        <v>3.5</v>
      </c>
      <c r="H189" s="129">
        <f t="shared" si="67"/>
        <v>4.0000000000000009</v>
      </c>
      <c r="I189" s="129">
        <f>VLOOKUP($A189,ZMRP!$C$2:$F$99995,4,0)</f>
        <v>1628</v>
      </c>
      <c r="J189" s="130">
        <f t="shared" si="68"/>
        <v>465.14285714285717</v>
      </c>
      <c r="K189" s="130">
        <f>VLOOKUP($A189,ZLAM!$C$2:$F$99999,4,0)</f>
        <v>78.66</v>
      </c>
      <c r="L189" s="130">
        <f t="shared" si="69"/>
        <v>1280.5847999999999</v>
      </c>
      <c r="M189" s="130">
        <f t="shared" si="70"/>
        <v>365.88137142857141</v>
      </c>
      <c r="N189" s="130">
        <f t="shared" si="71"/>
        <v>1085.2413559322033</v>
      </c>
      <c r="O189" s="130">
        <f t="shared" si="72"/>
        <v>310.06895883777236</v>
      </c>
      <c r="P189" s="130">
        <f>IFERROR(ABS(VLOOKUP($A189,ZTRV!$D$2:$G$99407,4,0)),0)</f>
        <v>58</v>
      </c>
      <c r="Q189" s="130">
        <f>IFERROR(ABS(VLOOKUP($A189,ZTR1!$D$2:$G$99999,4,0)),0)</f>
        <v>0</v>
      </c>
      <c r="R189" s="130">
        <f>IFERROR(ABS(VLOOKUP($A189,ZTR2!$D$2:$G$99939,4,0)),0)</f>
        <v>0</v>
      </c>
      <c r="S189" s="130">
        <f t="shared" si="73"/>
        <v>203</v>
      </c>
      <c r="T189" s="130">
        <f t="shared" si="74"/>
        <v>882.24135593220331</v>
      </c>
      <c r="U189" s="130">
        <f t="shared" si="75"/>
        <v>1041.0447999999999</v>
      </c>
      <c r="V189" s="130">
        <f t="shared" si="76"/>
        <v>297.44137142857141</v>
      </c>
      <c r="W189" s="131">
        <f t="shared" si="77"/>
        <v>4164.1792000000005</v>
      </c>
      <c r="X189" s="130">
        <f t="shared" si="78"/>
        <v>586.9552000000001</v>
      </c>
      <c r="Y189" s="130">
        <f t="shared" si="79"/>
        <v>2347.8208000000009</v>
      </c>
      <c r="Z189" s="130">
        <f t="shared" si="80"/>
        <v>167.70148571428575</v>
      </c>
      <c r="AA189" s="129">
        <f>IFERROR(ABS(VLOOKUP(A189,ZSSD!$D$2:$G$99933,4,0)),AI189)</f>
        <v>7</v>
      </c>
      <c r="AB189" s="130">
        <f>IFERROR(IF(VLOOKUP(A189,ZSSD!$D:$H,5,0)="L29",AA189*G189,AA189*L189/100),AA189*L189/100)</f>
        <v>89.640935999999982</v>
      </c>
      <c r="AC189" s="130">
        <v>2</v>
      </c>
      <c r="AD189" s="132">
        <f t="shared" si="81"/>
        <v>15.852008398644067</v>
      </c>
      <c r="AE189" s="142">
        <f t="shared" si="61"/>
        <v>25.611695999999995</v>
      </c>
      <c r="AF189" s="142">
        <f t="shared" si="62"/>
        <v>4.5291452567554478</v>
      </c>
      <c r="AG189" s="133">
        <f>VLOOKUP(A189,ZSSD!D:D,1,0)</f>
        <v>7211213</v>
      </c>
      <c r="AH189" s="133" t="str">
        <f>VLOOKUP(B189,[2]GRADE!$A:$P,16,0)</f>
        <v>GREEN</v>
      </c>
      <c r="AI189" s="133">
        <f t="shared" si="63"/>
        <v>7</v>
      </c>
    </row>
    <row r="190" spans="1:35" x14ac:dyDescent="0.25">
      <c r="A190" s="129">
        <v>7226184</v>
      </c>
      <c r="B190" s="129">
        <f t="shared" si="83"/>
        <v>7226</v>
      </c>
      <c r="C190" s="129">
        <f t="shared" si="84"/>
        <v>184</v>
      </c>
      <c r="D190" s="129" t="str">
        <f>VLOOKUP(C190,Sheet1!$A$2:$K$369991,11,0)</f>
        <v>CAR</v>
      </c>
      <c r="E190" s="129" t="s">
        <v>3468</v>
      </c>
      <c r="F190" s="129">
        <f>VLOOKUP(C190,'PACK MASTER'!$A$2:$I$512998,9,0)*1000</f>
        <v>20.000000000000014</v>
      </c>
      <c r="G190" s="129">
        <f>VLOOKUP(C190,'PACK MASTER'!$A$2:$G$512998,7,0)</f>
        <v>1</v>
      </c>
      <c r="H190" s="129">
        <f t="shared" si="67"/>
        <v>20.000000000000014</v>
      </c>
      <c r="I190" s="129">
        <f>VLOOKUP($A190,ZMRP!$C$2:$F$99995,4,0)</f>
        <v>369</v>
      </c>
      <c r="J190" s="130">
        <f t="shared" si="68"/>
        <v>369</v>
      </c>
      <c r="K190" s="130">
        <f>VLOOKUP($A190,ZLAM!$C$2:$F$99999,4,0)</f>
        <v>81.75</v>
      </c>
      <c r="L190" s="130">
        <f t="shared" si="69"/>
        <v>301.65750000000003</v>
      </c>
      <c r="M190" s="130">
        <f t="shared" si="70"/>
        <v>301.65750000000003</v>
      </c>
      <c r="N190" s="130">
        <f t="shared" si="71"/>
        <v>255.64194915254242</v>
      </c>
      <c r="O190" s="130">
        <f t="shared" si="72"/>
        <v>255.64194915254242</v>
      </c>
      <c r="P190" s="130">
        <f>IFERROR(ABS(VLOOKUP($A190,ZTRV!$D$2:$G$99407,4,0)),0)</f>
        <v>43</v>
      </c>
      <c r="Q190" s="130">
        <f>IFERROR(ABS(VLOOKUP($A190,ZTR1!$D$2:$G$99999,4,0)),0)</f>
        <v>0</v>
      </c>
      <c r="R190" s="130">
        <f>IFERROR(ABS(VLOOKUP($A190,ZTR2!$D$2:$G$99939,4,0)),0)</f>
        <v>0</v>
      </c>
      <c r="S190" s="130">
        <f t="shared" si="73"/>
        <v>43</v>
      </c>
      <c r="T190" s="130">
        <f t="shared" si="74"/>
        <v>212.64194915254242</v>
      </c>
      <c r="U190" s="130">
        <f t="shared" si="75"/>
        <v>250.91750000000005</v>
      </c>
      <c r="V190" s="130">
        <f t="shared" si="76"/>
        <v>250.91750000000005</v>
      </c>
      <c r="W190" s="131">
        <f t="shared" si="77"/>
        <v>5018.3500000000049</v>
      </c>
      <c r="X190" s="130">
        <f t="shared" si="78"/>
        <v>118.08249999999995</v>
      </c>
      <c r="Y190" s="130">
        <f t="shared" si="79"/>
        <v>2361.6500000000005</v>
      </c>
      <c r="Z190" s="130">
        <f t="shared" si="80"/>
        <v>118.08249999999995</v>
      </c>
      <c r="AA190" s="129">
        <f>IFERROR(ABS(VLOOKUP(A190,ZSSD!$D$2:$G$99933,4,0)),AI190)</f>
        <v>6.5</v>
      </c>
      <c r="AB190" s="130">
        <f>IFERROR(IF(VLOOKUP(A190,ZSSD!$D:$H,5,0)="L29",AA190*G190,AA190*L190/100),AA190*L190/100)</f>
        <v>19.607737500000002</v>
      </c>
      <c r="AC190" s="130">
        <v>2</v>
      </c>
      <c r="AD190" s="132">
        <f t="shared" si="81"/>
        <v>3.8606842330508484</v>
      </c>
      <c r="AE190" s="142">
        <f t="shared" si="61"/>
        <v>19.607737500000002</v>
      </c>
      <c r="AF190" s="142">
        <f t="shared" si="62"/>
        <v>3.8606842330508484</v>
      </c>
      <c r="AG190" s="133" t="e">
        <f>VLOOKUP(A190,ZSSD!D:D,1,0)</f>
        <v>#N/A</v>
      </c>
      <c r="AH190" s="133" t="str">
        <f>VLOOKUP(B190,[2]GRADE!$A:$P,16,0)</f>
        <v>SILVER</v>
      </c>
      <c r="AI190" s="133">
        <f t="shared" si="63"/>
        <v>6.5</v>
      </c>
    </row>
    <row r="191" spans="1:35" x14ac:dyDescent="0.25">
      <c r="A191" s="129">
        <v>7226251</v>
      </c>
      <c r="B191" s="129">
        <f t="shared" si="83"/>
        <v>7226</v>
      </c>
      <c r="C191" s="129">
        <f t="shared" si="84"/>
        <v>251</v>
      </c>
      <c r="D191" s="129" t="str">
        <f>VLOOKUP(C191,Sheet1!$A$2:$K$369991,11,0)</f>
        <v>BUC</v>
      </c>
      <c r="E191" s="129" t="s">
        <v>3469</v>
      </c>
      <c r="F191" s="129">
        <f>VLOOKUP(C191,'PACK MASTER'!$A$2:$I$512998,9,0)*1000</f>
        <v>7.5000000000000053</v>
      </c>
      <c r="G191" s="129">
        <f>VLOOKUP(C191,'PACK MASTER'!$A$2:$G$512998,7,0)</f>
        <v>7.5</v>
      </c>
      <c r="H191" s="129">
        <f t="shared" si="67"/>
        <v>1.0000000000000007</v>
      </c>
      <c r="I191" s="129">
        <f>VLOOKUP($A191,ZMRP!$C$2:$F$99995,4,0)</f>
        <v>2629</v>
      </c>
      <c r="J191" s="130">
        <f t="shared" si="68"/>
        <v>350.53333333333336</v>
      </c>
      <c r="K191" s="130">
        <f>VLOOKUP($A191,ZLAM!$C$2:$F$99999,4,0)</f>
        <v>82.53</v>
      </c>
      <c r="L191" s="130">
        <f t="shared" si="69"/>
        <v>2169.7136999999998</v>
      </c>
      <c r="M191" s="130">
        <f t="shared" si="70"/>
        <v>289.29515999999995</v>
      </c>
      <c r="N191" s="130">
        <f t="shared" si="71"/>
        <v>1838.7404237288135</v>
      </c>
      <c r="O191" s="130">
        <f t="shared" si="72"/>
        <v>245.16538983050847</v>
      </c>
      <c r="P191" s="130">
        <f>IFERROR(ABS(VLOOKUP($A191,ZTRV!$D$2:$G$99407,4,0)),0)</f>
        <v>30</v>
      </c>
      <c r="Q191" s="130">
        <f>IFERROR(ABS(VLOOKUP($A191,ZTR1!$D$2:$G$99999,4,0)),0)</f>
        <v>0</v>
      </c>
      <c r="R191" s="130">
        <f>IFERROR(ABS(VLOOKUP($A191,ZTR2!$D$2:$G$99939,4,0)),0)</f>
        <v>0</v>
      </c>
      <c r="S191" s="130">
        <f t="shared" si="73"/>
        <v>225</v>
      </c>
      <c r="T191" s="130">
        <f t="shared" si="74"/>
        <v>1613.7404237288135</v>
      </c>
      <c r="U191" s="130">
        <f t="shared" si="75"/>
        <v>1904.2136999999998</v>
      </c>
      <c r="V191" s="130">
        <f t="shared" si="76"/>
        <v>253.89515999999998</v>
      </c>
      <c r="W191" s="131">
        <f t="shared" si="77"/>
        <v>1904.2137000000012</v>
      </c>
      <c r="X191" s="130">
        <f t="shared" si="78"/>
        <v>724.78630000000021</v>
      </c>
      <c r="Y191" s="130">
        <f t="shared" si="79"/>
        <v>724.78630000000067</v>
      </c>
      <c r="Z191" s="130">
        <f t="shared" si="80"/>
        <v>96.638173333333384</v>
      </c>
      <c r="AA191" s="129">
        <f>IFERROR(ABS(VLOOKUP(A191,ZSSD!$D$2:$G$99933,4,0)),AI191)</f>
        <v>6.5</v>
      </c>
      <c r="AB191" s="130">
        <f>IFERROR(IF(VLOOKUP(A191,ZSSD!$D:$H,5,0)="L29",AA191*G191,AA191*L191/100),AA191*L191/100)</f>
        <v>141.03139049999999</v>
      </c>
      <c r="AC191" s="130">
        <v>2</v>
      </c>
      <c r="AD191" s="132">
        <f t="shared" si="81"/>
        <v>29.45418066457627</v>
      </c>
      <c r="AE191" s="142">
        <f t="shared" si="61"/>
        <v>18.804185399999998</v>
      </c>
      <c r="AF191" s="142">
        <f t="shared" si="62"/>
        <v>3.9272240886101693</v>
      </c>
      <c r="AG191" s="133" t="e">
        <f>VLOOKUP(A191,ZSSD!D:D,1,0)</f>
        <v>#N/A</v>
      </c>
      <c r="AH191" s="133" t="str">
        <f>VLOOKUP(B191,[2]GRADE!$A:$P,16,0)</f>
        <v>SILVER</v>
      </c>
      <c r="AI191" s="133">
        <f t="shared" si="63"/>
        <v>6.5</v>
      </c>
    </row>
    <row r="192" spans="1:35" x14ac:dyDescent="0.25">
      <c r="A192" s="129">
        <v>7227184</v>
      </c>
      <c r="B192" s="129">
        <f t="shared" si="83"/>
        <v>7227</v>
      </c>
      <c r="C192" s="129">
        <f t="shared" si="84"/>
        <v>184</v>
      </c>
      <c r="D192" s="129" t="str">
        <f>VLOOKUP(C192,Sheet1!$A$2:$K$369991,11,0)</f>
        <v>CAR</v>
      </c>
      <c r="E192" s="129" t="s">
        <v>3068</v>
      </c>
      <c r="F192" s="129">
        <f>VLOOKUP(C192,'PACK MASTER'!$A$2:$I$512998,9,0)*1000</f>
        <v>20.000000000000014</v>
      </c>
      <c r="G192" s="129">
        <f>VLOOKUP(C192,'PACK MASTER'!$A$2:$G$512998,7,0)</f>
        <v>1</v>
      </c>
      <c r="H192" s="129">
        <f t="shared" si="67"/>
        <v>20.000000000000014</v>
      </c>
      <c r="I192" s="129">
        <f>VLOOKUP($A192,ZMRP!$C$2:$F$99995,4,0)</f>
        <v>415</v>
      </c>
      <c r="J192" s="130">
        <f t="shared" si="68"/>
        <v>415</v>
      </c>
      <c r="K192" s="130">
        <f>VLOOKUP($A192,ZLAM!$C$2:$F$99999,4,0)</f>
        <v>74.22</v>
      </c>
      <c r="L192" s="130">
        <f t="shared" si="69"/>
        <v>308.01299999999998</v>
      </c>
      <c r="M192" s="130">
        <f t="shared" si="70"/>
        <v>308.01299999999998</v>
      </c>
      <c r="N192" s="130">
        <f t="shared" si="71"/>
        <v>261.02796610169491</v>
      </c>
      <c r="O192" s="130">
        <f t="shared" si="72"/>
        <v>261.02796610169491</v>
      </c>
      <c r="P192" s="130">
        <f>IFERROR(ABS(VLOOKUP($A192,ZTRV!$D$2:$G$99407,4,0)),0)</f>
        <v>53</v>
      </c>
      <c r="Q192" s="130">
        <f>IFERROR(ABS(VLOOKUP($A192,ZTR1!$D$2:$G$99999,4,0)),0)</f>
        <v>0</v>
      </c>
      <c r="R192" s="130">
        <f>IFERROR(ABS(VLOOKUP($A192,ZTR2!$D$2:$G$99939,4,0)),0)</f>
        <v>0</v>
      </c>
      <c r="S192" s="130">
        <f t="shared" si="73"/>
        <v>53</v>
      </c>
      <c r="T192" s="130">
        <f t="shared" si="74"/>
        <v>208.02796610169491</v>
      </c>
      <c r="U192" s="130">
        <f t="shared" si="75"/>
        <v>245.47299999999998</v>
      </c>
      <c r="V192" s="130">
        <f t="shared" si="76"/>
        <v>245.47299999999998</v>
      </c>
      <c r="W192" s="131">
        <f t="shared" si="77"/>
        <v>4909.4600000000028</v>
      </c>
      <c r="X192" s="130">
        <f t="shared" si="78"/>
        <v>169.52700000000002</v>
      </c>
      <c r="Y192" s="130">
        <f t="shared" si="79"/>
        <v>3390.5400000000027</v>
      </c>
      <c r="Z192" s="130">
        <f t="shared" si="80"/>
        <v>169.52700000000002</v>
      </c>
      <c r="AA192" s="129">
        <f>IFERROR(ABS(VLOOKUP(A192,ZSSD!$D$2:$G$99933,4,0)),AI192)</f>
        <v>7</v>
      </c>
      <c r="AB192" s="130">
        <f>IFERROR(IF(VLOOKUP(A192,ZSSD!$D:$H,5,0)="L29",AA192*G192,AA192*L192/100),AA192*L192/100)</f>
        <v>21.56091</v>
      </c>
      <c r="AC192" s="130">
        <v>2</v>
      </c>
      <c r="AD192" s="132">
        <f t="shared" si="81"/>
        <v>3.7293411220338983</v>
      </c>
      <c r="AE192" s="142">
        <f t="shared" si="61"/>
        <v>21.56091</v>
      </c>
      <c r="AF192" s="142">
        <f t="shared" si="62"/>
        <v>3.7293411220338983</v>
      </c>
      <c r="AG192" s="133">
        <f>VLOOKUP(A192,ZSSD!D:D,1,0)</f>
        <v>7227184</v>
      </c>
      <c r="AH192" s="133" t="str">
        <f>VLOOKUP(B192,[2]GRADE!$A:$P,16,0)</f>
        <v>GREEN</v>
      </c>
      <c r="AI192" s="133">
        <f t="shared" si="63"/>
        <v>7</v>
      </c>
    </row>
    <row r="193" spans="1:35" x14ac:dyDescent="0.25">
      <c r="A193" s="129">
        <v>7227251</v>
      </c>
      <c r="B193" s="129">
        <f t="shared" si="83"/>
        <v>7227</v>
      </c>
      <c r="C193" s="129">
        <f t="shared" si="84"/>
        <v>251</v>
      </c>
      <c r="D193" s="129" t="str">
        <f>VLOOKUP(C193,Sheet1!$A$2:$K$369991,11,0)</f>
        <v>BUC</v>
      </c>
      <c r="E193" s="129" t="s">
        <v>3069</v>
      </c>
      <c r="F193" s="129">
        <f>VLOOKUP(C193,'PACK MASTER'!$A$2:$I$512998,9,0)*1000</f>
        <v>7.5000000000000053</v>
      </c>
      <c r="G193" s="129">
        <f>VLOOKUP(C193,'PACK MASTER'!$A$2:$G$512998,7,0)</f>
        <v>7.5</v>
      </c>
      <c r="H193" s="129">
        <f t="shared" si="67"/>
        <v>1.0000000000000007</v>
      </c>
      <c r="I193" s="129">
        <f>VLOOKUP($A193,ZMRP!$C$2:$F$99995,4,0)</f>
        <v>3073</v>
      </c>
      <c r="J193" s="130">
        <f t="shared" si="68"/>
        <v>409.73333333333335</v>
      </c>
      <c r="K193" s="130">
        <f>VLOOKUP($A193,ZLAM!$C$2:$F$99999,4,0)</f>
        <v>74.2</v>
      </c>
      <c r="L193" s="130">
        <f t="shared" si="69"/>
        <v>2280.1660000000002</v>
      </c>
      <c r="M193" s="130">
        <f t="shared" si="70"/>
        <v>304.02213333333333</v>
      </c>
      <c r="N193" s="130">
        <f t="shared" si="71"/>
        <v>1932.3440677966105</v>
      </c>
      <c r="O193" s="130">
        <f t="shared" si="72"/>
        <v>257.64587570621472</v>
      </c>
      <c r="P193" s="130">
        <f>IFERROR(ABS(VLOOKUP($A193,ZTRV!$D$2:$G$99407,4,0)),0)</f>
        <v>58</v>
      </c>
      <c r="Q193" s="130">
        <f>IFERROR(ABS(VLOOKUP($A193,ZTR1!$D$2:$G$99999,4,0)),0)</f>
        <v>0</v>
      </c>
      <c r="R193" s="130">
        <f>IFERROR(ABS(VLOOKUP($A193,ZTR2!$D$2:$G$99939,4,0)),0)</f>
        <v>0</v>
      </c>
      <c r="S193" s="130">
        <f t="shared" si="73"/>
        <v>435</v>
      </c>
      <c r="T193" s="130">
        <f t="shared" si="74"/>
        <v>1497.3440677966105</v>
      </c>
      <c r="U193" s="130">
        <f t="shared" si="75"/>
        <v>1766.8660000000002</v>
      </c>
      <c r="V193" s="130">
        <f t="shared" si="76"/>
        <v>235.58213333333336</v>
      </c>
      <c r="W193" s="131">
        <f t="shared" si="77"/>
        <v>1766.8660000000013</v>
      </c>
      <c r="X193" s="130">
        <f t="shared" si="78"/>
        <v>1306.1339999999998</v>
      </c>
      <c r="Y193" s="130">
        <f t="shared" si="79"/>
        <v>1306.1340000000007</v>
      </c>
      <c r="Z193" s="130">
        <f t="shared" si="80"/>
        <v>174.15119999999999</v>
      </c>
      <c r="AA193" s="129">
        <f>IFERROR(ABS(VLOOKUP(A193,ZSSD!$D$2:$G$99933,4,0)),AI193)</f>
        <v>7</v>
      </c>
      <c r="AB193" s="130">
        <f>IFERROR(IF(VLOOKUP(A193,ZSSD!$D:$H,5,0)="L29",AA193*G193,AA193*L193/100),AA193*L193/100)</f>
        <v>159.61162000000002</v>
      </c>
      <c r="AC193" s="130">
        <v>2</v>
      </c>
      <c r="AD193" s="132">
        <f t="shared" si="81"/>
        <v>26.754648955932208</v>
      </c>
      <c r="AE193" s="142">
        <f t="shared" si="61"/>
        <v>21.281549333333334</v>
      </c>
      <c r="AF193" s="142">
        <f t="shared" si="62"/>
        <v>3.5672865274576275</v>
      </c>
      <c r="AG193" s="133">
        <f>VLOOKUP(A193,ZSSD!D:D,1,0)</f>
        <v>7227251</v>
      </c>
      <c r="AH193" s="133" t="str">
        <f>VLOOKUP(B193,[2]GRADE!$A:$P,16,0)</f>
        <v>GREEN</v>
      </c>
      <c r="AI193" s="133">
        <f t="shared" si="63"/>
        <v>7</v>
      </c>
    </row>
    <row r="194" spans="1:35" x14ac:dyDescent="0.25">
      <c r="A194" s="129">
        <v>7227252</v>
      </c>
      <c r="B194" s="129">
        <f t="shared" si="83"/>
        <v>7227</v>
      </c>
      <c r="C194" s="129">
        <f t="shared" si="84"/>
        <v>252</v>
      </c>
      <c r="D194" s="129" t="str">
        <f>VLOOKUP(C194,Sheet1!$A$2:$K$369991,11,0)</f>
        <v>BUC</v>
      </c>
      <c r="E194" s="129" t="s">
        <v>3502</v>
      </c>
      <c r="F194" s="129">
        <f>VLOOKUP(C194,'PACK MASTER'!$A$2:$I$512998,9,0)*1000</f>
        <v>8.5</v>
      </c>
      <c r="G194" s="129">
        <f>VLOOKUP(C194,'PACK MASTER'!$A$2:$G$512998,7,0)</f>
        <v>8.5</v>
      </c>
      <c r="H194" s="129">
        <f t="shared" si="67"/>
        <v>1</v>
      </c>
      <c r="I194" s="129">
        <f>VLOOKUP($A194,ZMRP!$C$2:$F$99995,4,0)</f>
        <v>3468</v>
      </c>
      <c r="J194" s="130">
        <f t="shared" si="68"/>
        <v>408</v>
      </c>
      <c r="K194" s="130">
        <f>VLOOKUP($A194,ZLAM!$C$2:$F$99999,4,0)</f>
        <v>74.25</v>
      </c>
      <c r="L194" s="130">
        <f t="shared" si="69"/>
        <v>2574.9899999999998</v>
      </c>
      <c r="M194" s="130">
        <f t="shared" si="70"/>
        <v>302.94</v>
      </c>
      <c r="N194" s="130">
        <f t="shared" si="71"/>
        <v>2182.194915254237</v>
      </c>
      <c r="O194" s="130">
        <f t="shared" si="72"/>
        <v>256.72881355932202</v>
      </c>
      <c r="P194" s="130">
        <f>IFERROR(ABS(VLOOKUP($A194,ZTRV!$D$2:$G$99407,4,0)),0)</f>
        <v>58</v>
      </c>
      <c r="Q194" s="130">
        <f>IFERROR(ABS(VLOOKUP($A194,ZTR1!$D$2:$G$99999,4,0)),0)</f>
        <v>0</v>
      </c>
      <c r="R194" s="130">
        <f>IFERROR(ABS(VLOOKUP($A194,ZTR2!$D$2:$G$99939,4,0)),0)</f>
        <v>0</v>
      </c>
      <c r="S194" s="130">
        <f t="shared" si="73"/>
        <v>493</v>
      </c>
      <c r="T194" s="130">
        <f t="shared" si="74"/>
        <v>1689.194915254237</v>
      </c>
      <c r="U194" s="130">
        <f t="shared" si="75"/>
        <v>1993.2499999999995</v>
      </c>
      <c r="V194" s="130">
        <f t="shared" si="76"/>
        <v>234.49999999999994</v>
      </c>
      <c r="W194" s="131">
        <f t="shared" si="77"/>
        <v>1993.2499999999995</v>
      </c>
      <c r="X194" s="130">
        <f t="shared" si="78"/>
        <v>1474.7500000000005</v>
      </c>
      <c r="Y194" s="130">
        <f t="shared" si="79"/>
        <v>1474.7500000000005</v>
      </c>
      <c r="Z194" s="130">
        <f t="shared" si="80"/>
        <v>173.50000000000006</v>
      </c>
      <c r="AA194" s="129">
        <f>IFERROR(ABS(VLOOKUP(A194,ZSSD!$D$2:$G$99933,4,0)),AI194)</f>
        <v>7</v>
      </c>
      <c r="AB194" s="130">
        <f>IFERROR(IF(VLOOKUP(A194,ZSSD!$D:$H,5,0)="L29",AA194*G194,AA194*L194/100),AA194*L194/100)</f>
        <v>180.24930000000001</v>
      </c>
      <c r="AC194" s="130">
        <v>2</v>
      </c>
      <c r="AD194" s="132">
        <f t="shared" si="81"/>
        <v>30.17891230508474</v>
      </c>
      <c r="AE194" s="142">
        <f t="shared" si="61"/>
        <v>21.2058</v>
      </c>
      <c r="AF194" s="142">
        <f t="shared" si="62"/>
        <v>3.5504602711864401</v>
      </c>
      <c r="AG194" s="133">
        <f>VLOOKUP(A194,ZSSD!D:D,1,0)</f>
        <v>7227252</v>
      </c>
      <c r="AH194" s="133" t="str">
        <f>VLOOKUP(B194,[2]GRADE!$A:$P,16,0)</f>
        <v>GREEN</v>
      </c>
      <c r="AI194" s="133">
        <f t="shared" si="63"/>
        <v>7</v>
      </c>
    </row>
    <row r="195" spans="1:35" x14ac:dyDescent="0.25">
      <c r="A195" s="129">
        <v>7231256</v>
      </c>
      <c r="B195" s="129">
        <f t="shared" si="83"/>
        <v>7231</v>
      </c>
      <c r="C195" s="129">
        <f t="shared" si="84"/>
        <v>256</v>
      </c>
      <c r="D195" s="129" t="str">
        <f>VLOOKUP(C195,Sheet1!$A$2:$K$369991,11,0)</f>
        <v>BUC</v>
      </c>
      <c r="E195" s="129" t="s">
        <v>1007</v>
      </c>
      <c r="F195" s="129">
        <f>VLOOKUP(C195,'PACK MASTER'!$A$2:$I$512998,9,0)*1000</f>
        <v>15.000000000000009</v>
      </c>
      <c r="G195" s="129">
        <f>VLOOKUP(C195,'PACK MASTER'!$A$2:$G$512998,7,0)</f>
        <v>15</v>
      </c>
      <c r="H195" s="129">
        <f t="shared" si="67"/>
        <v>1.0000000000000007</v>
      </c>
      <c r="I195" s="129">
        <f>VLOOKUP($A195,ZMRP!$C$2:$F$99995,4,0)</f>
        <v>5625</v>
      </c>
      <c r="J195" s="130">
        <f t="shared" si="68"/>
        <v>375</v>
      </c>
      <c r="K195" s="130">
        <f>VLOOKUP($A195,ZLAM!$C$2:$F$99999,4,0)</f>
        <v>80.069999999999993</v>
      </c>
      <c r="L195" s="130">
        <f t="shared" si="69"/>
        <v>4503.9374999999991</v>
      </c>
      <c r="M195" s="130">
        <f t="shared" si="70"/>
        <v>300.26249999999993</v>
      </c>
      <c r="N195" s="130">
        <f t="shared" si="71"/>
        <v>3816.8961864406774</v>
      </c>
      <c r="O195" s="130">
        <f t="shared" si="72"/>
        <v>254.45974576271183</v>
      </c>
      <c r="P195" s="130">
        <f>IFERROR(ABS(VLOOKUP($A195,ZTRV!$D$2:$G$99407,4,0)),0)</f>
        <v>48</v>
      </c>
      <c r="Q195" s="130">
        <f>IFERROR(ABS(VLOOKUP($A195,ZTR1!$D$2:$G$99999,4,0)),0)</f>
        <v>0</v>
      </c>
      <c r="R195" s="130">
        <f>IFERROR(ABS(VLOOKUP($A195,ZTR2!$D$2:$G$99939,4,0)),0)</f>
        <v>0</v>
      </c>
      <c r="S195" s="130">
        <f t="shared" si="73"/>
        <v>720</v>
      </c>
      <c r="T195" s="130">
        <f t="shared" si="74"/>
        <v>3096.8961864406774</v>
      </c>
      <c r="U195" s="130">
        <f t="shared" si="75"/>
        <v>3654.3374999999992</v>
      </c>
      <c r="V195" s="130">
        <f t="shared" si="76"/>
        <v>243.62249999999995</v>
      </c>
      <c r="W195" s="131">
        <f t="shared" si="77"/>
        <v>3654.3375000000015</v>
      </c>
      <c r="X195" s="130">
        <f t="shared" si="78"/>
        <v>1970.6625000000008</v>
      </c>
      <c r="Y195" s="130">
        <f t="shared" si="79"/>
        <v>1970.6625000000022</v>
      </c>
      <c r="Z195" s="130">
        <f t="shared" si="80"/>
        <v>131.37750000000005</v>
      </c>
      <c r="AA195" s="129">
        <f>IFERROR(ABS(VLOOKUP(A195,ZSSD!$D$2:$G$99933,4,0)),AI195)</f>
        <v>7</v>
      </c>
      <c r="AB195" s="130">
        <f>IFERROR(IF(VLOOKUP(A195,ZSSD!$D:$H,5,0)="L29",AA195*G195,AA195*L195/100),AA195*L195/100)</f>
        <v>315.27562499999993</v>
      </c>
      <c r="AC195" s="130">
        <v>2</v>
      </c>
      <c r="AD195" s="132">
        <f t="shared" si="81"/>
        <v>55.632411228813552</v>
      </c>
      <c r="AE195" s="142">
        <f t="shared" ref="AE195:AE258" si="85">+AB195/G195</f>
        <v>21.018374999999995</v>
      </c>
      <c r="AF195" s="142">
        <f t="shared" ref="AF195:AF258" si="86">+AD195/G195</f>
        <v>3.7088274152542366</v>
      </c>
      <c r="AG195" s="133">
        <f>VLOOKUP(A195,ZSSD!D:D,1,0)</f>
        <v>7231256</v>
      </c>
      <c r="AH195" s="133" t="str">
        <f>VLOOKUP(B195,[2]GRADE!$A:$P,16,0)</f>
        <v>GREEN</v>
      </c>
      <c r="AI195" s="133">
        <f t="shared" ref="AI195:AI258" si="87">IF(AH195="SILVER",6.5,IF(AH195="GOLD",8,IF(AH195="INDUSTRIAL",6,IF(AH195="GREEN",7,IF(AH195="BRONZE",5.5,0)))))</f>
        <v>7</v>
      </c>
    </row>
    <row r="196" spans="1:35" x14ac:dyDescent="0.25">
      <c r="A196" s="129">
        <v>7232184</v>
      </c>
      <c r="B196" s="129">
        <f t="shared" si="83"/>
        <v>7232</v>
      </c>
      <c r="C196" s="129">
        <f t="shared" si="84"/>
        <v>184</v>
      </c>
      <c r="D196" s="129" t="str">
        <f>VLOOKUP(C196,Sheet1!$A$2:$K$369991,11,0)</f>
        <v>CAR</v>
      </c>
      <c r="E196" s="129" t="s">
        <v>3489</v>
      </c>
      <c r="F196" s="129">
        <f>VLOOKUP(C196,'PACK MASTER'!$A$2:$I$512998,9,0)*1000</f>
        <v>20.000000000000014</v>
      </c>
      <c r="G196" s="129">
        <f>VLOOKUP(C196,'PACK MASTER'!$A$2:$G$512998,7,0)</f>
        <v>1</v>
      </c>
      <c r="H196" s="129">
        <f t="shared" si="67"/>
        <v>20.000000000000014</v>
      </c>
      <c r="I196" s="129">
        <f>VLOOKUP($A196,ZMRP!$C$2:$F$99995,4,0)</f>
        <v>301</v>
      </c>
      <c r="J196" s="130">
        <f t="shared" si="68"/>
        <v>301</v>
      </c>
      <c r="K196" s="130">
        <f>VLOOKUP($A196,ZLAM!$C$2:$F$99999,4,0)</f>
        <v>85.38</v>
      </c>
      <c r="L196" s="130">
        <f t="shared" si="69"/>
        <v>256.99379999999996</v>
      </c>
      <c r="M196" s="130">
        <f t="shared" si="70"/>
        <v>256.99379999999996</v>
      </c>
      <c r="N196" s="130">
        <f t="shared" si="71"/>
        <v>217.79135593220337</v>
      </c>
      <c r="O196" s="130">
        <f t="shared" si="72"/>
        <v>217.79135593220337</v>
      </c>
      <c r="P196" s="130">
        <f>IFERROR(ABS(VLOOKUP($A196,ZTRV!$D$2:$G$99407,4,0)),0)</f>
        <v>0</v>
      </c>
      <c r="Q196" s="130">
        <f>IFERROR(ABS(VLOOKUP($A196,ZTR1!$D$2:$G$99999,4,0)),0)</f>
        <v>0</v>
      </c>
      <c r="R196" s="130">
        <f>IFERROR(ABS(VLOOKUP($A196,ZTR2!$D$2:$G$99939,4,0)),0)</f>
        <v>0</v>
      </c>
      <c r="S196" s="130">
        <f t="shared" si="73"/>
        <v>0</v>
      </c>
      <c r="T196" s="130">
        <f t="shared" si="74"/>
        <v>217.79135593220337</v>
      </c>
      <c r="U196" s="130">
        <f t="shared" si="75"/>
        <v>256.99379999999996</v>
      </c>
      <c r="V196" s="130">
        <f t="shared" si="76"/>
        <v>256.99379999999996</v>
      </c>
      <c r="W196" s="131">
        <f t="shared" si="77"/>
        <v>5139.8760000000029</v>
      </c>
      <c r="X196" s="130">
        <f t="shared" si="78"/>
        <v>44.006200000000035</v>
      </c>
      <c r="Y196" s="130">
        <f t="shared" si="79"/>
        <v>880.12400000000139</v>
      </c>
      <c r="Z196" s="130">
        <f t="shared" si="80"/>
        <v>44.006200000000035</v>
      </c>
      <c r="AA196" s="129">
        <f>IFERROR(ABS(VLOOKUP(A196,ZSSD!$D$2:$G$99933,4,0)),AI196)</f>
        <v>5.5</v>
      </c>
      <c r="AB196" s="130">
        <f>IFERROR(IF(VLOOKUP(A196,ZSSD!$D:$H,5,0)="L29",AA196*G196,AA196*L196/100),AA196*L196/100)</f>
        <v>14.134658999999997</v>
      </c>
      <c r="AC196" s="130">
        <v>2</v>
      </c>
      <c r="AD196" s="132">
        <f t="shared" si="81"/>
        <v>4.0731339386440677</v>
      </c>
      <c r="AE196" s="142">
        <f t="shared" si="85"/>
        <v>14.134658999999997</v>
      </c>
      <c r="AF196" s="142">
        <f t="shared" si="86"/>
        <v>4.0731339386440677</v>
      </c>
      <c r="AG196" s="133">
        <f>VLOOKUP(A196,ZSSD!D:D,1,0)</f>
        <v>7232184</v>
      </c>
      <c r="AH196" s="133" t="str">
        <f>VLOOKUP(B196,[2]GRADE!$A:$P,16,0)</f>
        <v>SILVER</v>
      </c>
      <c r="AI196" s="133">
        <f t="shared" si="87"/>
        <v>6.5</v>
      </c>
    </row>
    <row r="197" spans="1:35" x14ac:dyDescent="0.25">
      <c r="A197" s="129">
        <v>7264222</v>
      </c>
      <c r="B197" s="129">
        <f t="shared" si="83"/>
        <v>7264</v>
      </c>
      <c r="C197" s="129">
        <f t="shared" si="84"/>
        <v>222</v>
      </c>
      <c r="D197" s="129" t="str">
        <f>VLOOKUP(C197,Sheet1!$A$2:$K$369991,11,0)</f>
        <v>CAR</v>
      </c>
      <c r="E197" s="129" t="s">
        <v>3220</v>
      </c>
      <c r="F197" s="129">
        <f>VLOOKUP(C197,'PACK MASTER'!$A$2:$I$512998,9,0)*1000</f>
        <v>16.000000000000011</v>
      </c>
      <c r="G197" s="129">
        <f>VLOOKUP(C197,'PACK MASTER'!$A$2:$G$512998,7,0)</f>
        <v>4</v>
      </c>
      <c r="H197" s="129">
        <f t="shared" si="67"/>
        <v>4.0000000000000027</v>
      </c>
      <c r="I197" s="129">
        <f>VLOOKUP($A197,ZMRP!$C$2:$F$99995,4,0)</f>
        <v>1760</v>
      </c>
      <c r="J197" s="130">
        <f t="shared" si="68"/>
        <v>440</v>
      </c>
      <c r="K197" s="130">
        <f>VLOOKUP($A197,ZLAM!$C$2:$F$99999,4,0)</f>
        <v>84.43</v>
      </c>
      <c r="L197" s="130">
        <f t="shared" si="69"/>
        <v>1485.9680000000001</v>
      </c>
      <c r="M197" s="130">
        <f t="shared" si="70"/>
        <v>371.49200000000002</v>
      </c>
      <c r="N197" s="130">
        <f t="shared" si="71"/>
        <v>1259.2949152542374</v>
      </c>
      <c r="O197" s="130">
        <f t="shared" si="72"/>
        <v>314.82372881355934</v>
      </c>
      <c r="P197" s="130">
        <f>IFERROR(ABS(VLOOKUP($A197,ZTRV!$D$2:$G$99407,4,0)),0)</f>
        <v>14.83</v>
      </c>
      <c r="Q197" s="130">
        <f>IFERROR(ABS(VLOOKUP($A197,ZTR1!$D$2:$G$99999,4,0)),0)</f>
        <v>0</v>
      </c>
      <c r="R197" s="130">
        <f>IFERROR(ABS(VLOOKUP($A197,ZTR2!$D$2:$G$99939,4,0)),0)</f>
        <v>0</v>
      </c>
      <c r="S197" s="130">
        <f t="shared" si="73"/>
        <v>59.32</v>
      </c>
      <c r="T197" s="130">
        <f t="shared" si="74"/>
        <v>1199.9749152542374</v>
      </c>
      <c r="U197" s="130">
        <f t="shared" si="75"/>
        <v>1415.9704000000002</v>
      </c>
      <c r="V197" s="130">
        <f t="shared" si="76"/>
        <v>353.99260000000004</v>
      </c>
      <c r="W197" s="131">
        <f t="shared" si="77"/>
        <v>5663.8816000000043</v>
      </c>
      <c r="X197" s="130">
        <f t="shared" si="78"/>
        <v>344.02959999999985</v>
      </c>
      <c r="Y197" s="130">
        <f t="shared" si="79"/>
        <v>1376.1184000000003</v>
      </c>
      <c r="Z197" s="130">
        <f t="shared" si="80"/>
        <v>86.007399999999961</v>
      </c>
      <c r="AA197" s="129">
        <f>IFERROR(ABS(VLOOKUP(A197,ZSSD!$D$2:$G$99933,4,0)),AI197)</f>
        <v>10</v>
      </c>
      <c r="AB197" s="130">
        <f>IFERROR(IF(VLOOKUP(A197,ZSSD!$D:$H,5,0)="L29",AA197*G197,AA197*L197/100),AA197*L197/100)</f>
        <v>40</v>
      </c>
      <c r="AC197" s="130">
        <v>2</v>
      </c>
      <c r="AD197" s="132">
        <f t="shared" si="81"/>
        <v>23.199498305084749</v>
      </c>
      <c r="AE197" s="142">
        <f t="shared" si="85"/>
        <v>10</v>
      </c>
      <c r="AF197" s="142">
        <f t="shared" si="86"/>
        <v>5.7998745762711872</v>
      </c>
      <c r="AG197" s="133">
        <f>VLOOKUP(A197,ZSSD!D:D,1,0)</f>
        <v>7264222</v>
      </c>
      <c r="AH197" s="133" t="str">
        <f>VLOOKUP(B197,[2]GRADE!$A:$P,16,0)</f>
        <v>SILVER</v>
      </c>
      <c r="AI197" s="133">
        <f t="shared" si="87"/>
        <v>6.5</v>
      </c>
    </row>
    <row r="198" spans="1:35" x14ac:dyDescent="0.25">
      <c r="A198" s="129">
        <v>7265234</v>
      </c>
      <c r="B198" s="129">
        <f t="shared" si="83"/>
        <v>7265</v>
      </c>
      <c r="C198" s="129">
        <f t="shared" si="84"/>
        <v>234</v>
      </c>
      <c r="D198" s="129" t="str">
        <f>VLOOKUP(C198,Sheet1!$A$2:$K$369991,11,0)</f>
        <v>CAR</v>
      </c>
      <c r="E198" s="129" t="s">
        <v>3439</v>
      </c>
      <c r="F198" s="129">
        <f>VLOOKUP(C198,'PACK MASTER'!$A$2:$I$512998,9,0)*1000</f>
        <v>20.000000000000014</v>
      </c>
      <c r="G198" s="129">
        <f>VLOOKUP(C198,'PACK MASTER'!$A$2:$G$512998,7,0)</f>
        <v>5</v>
      </c>
      <c r="H198" s="129">
        <f t="shared" si="67"/>
        <v>4.0000000000000027</v>
      </c>
      <c r="I198" s="129">
        <f>VLOOKUP($A198,ZMRP!$C$2:$F$99995,4,0)</f>
        <v>3215</v>
      </c>
      <c r="J198" s="130">
        <f t="shared" si="68"/>
        <v>643</v>
      </c>
      <c r="K198" s="130">
        <f>VLOOKUP($A198,ZLAM!$C$2:$F$99999,4,0)</f>
        <v>83.76</v>
      </c>
      <c r="L198" s="130">
        <f t="shared" si="69"/>
        <v>2692.884</v>
      </c>
      <c r="M198" s="130">
        <f t="shared" si="70"/>
        <v>538.57680000000005</v>
      </c>
      <c r="N198" s="130">
        <f t="shared" si="71"/>
        <v>2282.1050847457627</v>
      </c>
      <c r="O198" s="130">
        <f t="shared" si="72"/>
        <v>456.42101694915254</v>
      </c>
      <c r="P198" s="130">
        <f>IFERROR(ABS(VLOOKUP($A198,ZTRV!$D$2:$G$99407,4,0)),0)</f>
        <v>22.44</v>
      </c>
      <c r="Q198" s="130">
        <f>IFERROR(ABS(VLOOKUP($A198,ZTR1!$D$2:$G$99999,4,0)),0)</f>
        <v>0</v>
      </c>
      <c r="R198" s="130">
        <f>IFERROR(ABS(VLOOKUP($A198,ZTR2!$D$2:$G$99939,4,0)),0)</f>
        <v>0</v>
      </c>
      <c r="S198" s="130">
        <f t="shared" si="73"/>
        <v>112.2</v>
      </c>
      <c r="T198" s="130">
        <f t="shared" si="74"/>
        <v>2169.9050847457629</v>
      </c>
      <c r="U198" s="130">
        <f t="shared" si="75"/>
        <v>2560.4880000000003</v>
      </c>
      <c r="V198" s="130">
        <f t="shared" si="76"/>
        <v>512.09760000000006</v>
      </c>
      <c r="W198" s="131">
        <f t="shared" si="77"/>
        <v>10241.952000000008</v>
      </c>
      <c r="X198" s="130">
        <f t="shared" si="78"/>
        <v>654.51199999999972</v>
      </c>
      <c r="Y198" s="130">
        <f t="shared" si="79"/>
        <v>2618.0480000000007</v>
      </c>
      <c r="Z198" s="130">
        <f t="shared" si="80"/>
        <v>130.90239999999994</v>
      </c>
      <c r="AA198" s="129">
        <f>IFERROR(ABS(VLOOKUP(A198,ZSSD!$D$2:$G$99933,4,0)),AI198)</f>
        <v>10</v>
      </c>
      <c r="AB198" s="130">
        <f>IFERROR(IF(VLOOKUP(A198,ZSSD!$D:$H,5,0)="L29",AA198*G198,AA198*L198/100),AA198*L198/100)</f>
        <v>50</v>
      </c>
      <c r="AC198" s="130">
        <v>2</v>
      </c>
      <c r="AD198" s="132">
        <f t="shared" si="81"/>
        <v>42.398101694915255</v>
      </c>
      <c r="AE198" s="142">
        <f t="shared" si="85"/>
        <v>10</v>
      </c>
      <c r="AF198" s="142">
        <f t="shared" si="86"/>
        <v>8.4796203389830502</v>
      </c>
      <c r="AG198" s="133">
        <f>VLOOKUP(A198,ZSSD!D:D,1,0)</f>
        <v>7265234</v>
      </c>
      <c r="AH198" s="133" t="str">
        <f>VLOOKUP(B198,[2]GRADE!$A:$P,16,0)</f>
        <v>SILVER</v>
      </c>
      <c r="AI198" s="133">
        <f t="shared" si="87"/>
        <v>6.5</v>
      </c>
    </row>
    <row r="199" spans="1:35" x14ac:dyDescent="0.25">
      <c r="A199" s="129">
        <v>7271111</v>
      </c>
      <c r="B199" s="129">
        <f t="shared" si="83"/>
        <v>7271</v>
      </c>
      <c r="C199" s="129">
        <f t="shared" si="84"/>
        <v>111</v>
      </c>
      <c r="D199" s="129" t="str">
        <f>VLOOKUP(C199,Sheet1!$A$2:$K$369991,11,0)</f>
        <v>CAR</v>
      </c>
      <c r="E199" s="129" t="s">
        <v>2762</v>
      </c>
      <c r="F199" s="129">
        <f>VLOOKUP(C199,'PACK MASTER'!$A$2:$I$512998,9,0)*1000</f>
        <v>14</v>
      </c>
      <c r="G199" s="129">
        <f>VLOOKUP(C199,'PACK MASTER'!$A$2:$G$512998,7,0)</f>
        <v>3.5</v>
      </c>
      <c r="H199" s="129">
        <f t="shared" si="67"/>
        <v>4</v>
      </c>
      <c r="I199" s="129">
        <f>VLOOKUP($A199,ZMRP!$C$2:$F$99995,4,0)</f>
        <v>2520</v>
      </c>
      <c r="J199" s="130">
        <f t="shared" si="68"/>
        <v>720</v>
      </c>
      <c r="K199" s="130">
        <f>VLOOKUP($A199,ZLAM!$C$2:$F$99999,4,0)</f>
        <v>74.290000000000006</v>
      </c>
      <c r="L199" s="130">
        <f t="shared" si="69"/>
        <v>1872.1080000000002</v>
      </c>
      <c r="M199" s="130">
        <f t="shared" si="70"/>
        <v>534.88800000000003</v>
      </c>
      <c r="N199" s="130">
        <f t="shared" si="71"/>
        <v>1586.5322033898308</v>
      </c>
      <c r="O199" s="130">
        <f t="shared" si="72"/>
        <v>453.29491525423737</v>
      </c>
      <c r="P199" s="130">
        <f>IFERROR(ABS(VLOOKUP($A199,ZTRV!$D$2:$G$99407,4,0)),0)</f>
        <v>28</v>
      </c>
      <c r="Q199" s="130">
        <f>IFERROR(ABS(VLOOKUP($A199,ZTR1!$D$2:$G$99999,4,0)),0)</f>
        <v>0</v>
      </c>
      <c r="R199" s="130">
        <f>IFERROR(ABS(VLOOKUP($A199,ZTR2!$D$2:$G$99939,4,0)),0)</f>
        <v>0</v>
      </c>
      <c r="S199" s="130">
        <f t="shared" si="73"/>
        <v>98</v>
      </c>
      <c r="T199" s="130">
        <f t="shared" si="74"/>
        <v>1488.5322033898308</v>
      </c>
      <c r="U199" s="130">
        <f t="shared" si="75"/>
        <v>1756.4680000000003</v>
      </c>
      <c r="V199" s="130">
        <f t="shared" si="76"/>
        <v>501.84800000000007</v>
      </c>
      <c r="W199" s="131">
        <f t="shared" si="77"/>
        <v>7025.8720000000012</v>
      </c>
      <c r="X199" s="130">
        <f t="shared" si="78"/>
        <v>763.5319999999997</v>
      </c>
      <c r="Y199" s="130">
        <f t="shared" si="79"/>
        <v>3054.1279999999988</v>
      </c>
      <c r="Z199" s="130">
        <f t="shared" si="80"/>
        <v>218.15199999999993</v>
      </c>
      <c r="AA199" s="129">
        <f>IFERROR(ABS(VLOOKUP(A199,ZSSD!$D$2:$G$99933,4,0)),AI199)</f>
        <v>8</v>
      </c>
      <c r="AB199" s="130">
        <f>IFERROR(IF(VLOOKUP(A199,ZSSD!$D:$H,5,0)="L29",AA199*G199,AA199*L199/100),AA199*L199/100)</f>
        <v>149.76864</v>
      </c>
      <c r="AC199" s="130">
        <v>2</v>
      </c>
      <c r="AD199" s="132">
        <f t="shared" si="81"/>
        <v>26.775271267796615</v>
      </c>
      <c r="AE199" s="142">
        <f t="shared" si="85"/>
        <v>42.791040000000002</v>
      </c>
      <c r="AF199" s="142">
        <f t="shared" si="86"/>
        <v>7.6500775050847469</v>
      </c>
      <c r="AG199" s="133">
        <f>VLOOKUP(A199,ZSSD!D:D,1,0)</f>
        <v>7271111</v>
      </c>
      <c r="AH199" s="133" t="str">
        <f>VLOOKUP(B199,[2]GRADE!$A:$P,16,0)</f>
        <v>GOLD</v>
      </c>
      <c r="AI199" s="133">
        <f t="shared" si="87"/>
        <v>8</v>
      </c>
    </row>
    <row r="200" spans="1:35" x14ac:dyDescent="0.25">
      <c r="A200" s="129">
        <v>7271184</v>
      </c>
      <c r="B200" s="129">
        <f t="shared" si="83"/>
        <v>7271</v>
      </c>
      <c r="C200" s="129">
        <f t="shared" si="84"/>
        <v>184</v>
      </c>
      <c r="D200" s="129" t="str">
        <f>VLOOKUP(C200,Sheet1!$A$2:$K$369991,11,0)</f>
        <v>CAR</v>
      </c>
      <c r="E200" s="129" t="s">
        <v>2758</v>
      </c>
      <c r="F200" s="129">
        <f>VLOOKUP(C200,'PACK MASTER'!$A$2:$I$512998,9,0)*1000</f>
        <v>20.000000000000014</v>
      </c>
      <c r="G200" s="129">
        <f>VLOOKUP(C200,'PACK MASTER'!$A$2:$G$512998,7,0)</f>
        <v>1</v>
      </c>
      <c r="H200" s="129">
        <f t="shared" si="67"/>
        <v>20.000000000000014</v>
      </c>
      <c r="I200" s="129">
        <f>VLOOKUP($A200,ZMRP!$C$2:$F$99995,4,0)</f>
        <v>720</v>
      </c>
      <c r="J200" s="130">
        <f t="shared" si="68"/>
        <v>720</v>
      </c>
      <c r="K200" s="130">
        <f>VLOOKUP($A200,ZLAM!$C$2:$F$99999,4,0)</f>
        <v>74.290000000000006</v>
      </c>
      <c r="L200" s="130">
        <f t="shared" si="69"/>
        <v>534.88800000000003</v>
      </c>
      <c r="M200" s="130">
        <f t="shared" si="70"/>
        <v>534.88800000000003</v>
      </c>
      <c r="N200" s="130">
        <f t="shared" si="71"/>
        <v>453.29491525423737</v>
      </c>
      <c r="O200" s="130">
        <f t="shared" si="72"/>
        <v>453.29491525423737</v>
      </c>
      <c r="P200" s="130">
        <f>IFERROR(ABS(VLOOKUP($A200,ZTRV!$D$2:$G$99407,4,0)),0)</f>
        <v>0</v>
      </c>
      <c r="Q200" s="130">
        <f>IFERROR(ABS(VLOOKUP($A200,ZTR1!$D$2:$G$99999,4,0)),0)</f>
        <v>0</v>
      </c>
      <c r="R200" s="130">
        <f>IFERROR(ABS(VLOOKUP($A200,ZTR2!$D$2:$G$99939,4,0)),0)</f>
        <v>0</v>
      </c>
      <c r="S200" s="130">
        <f t="shared" si="73"/>
        <v>0</v>
      </c>
      <c r="T200" s="130">
        <f t="shared" si="74"/>
        <v>453.29491525423737</v>
      </c>
      <c r="U200" s="130">
        <f t="shared" si="75"/>
        <v>534.88800000000003</v>
      </c>
      <c r="V200" s="130">
        <f t="shared" si="76"/>
        <v>534.88800000000003</v>
      </c>
      <c r="W200" s="131">
        <f t="shared" si="77"/>
        <v>10697.760000000007</v>
      </c>
      <c r="X200" s="130">
        <f t="shared" si="78"/>
        <v>185.11199999999997</v>
      </c>
      <c r="Y200" s="130">
        <f t="shared" si="79"/>
        <v>3702.2400000000021</v>
      </c>
      <c r="Z200" s="130">
        <f t="shared" si="80"/>
        <v>185.11199999999997</v>
      </c>
      <c r="AA200" s="129">
        <f>IFERROR(ABS(VLOOKUP(A200,ZSSD!$D$2:$G$99933,4,0)),AI200)</f>
        <v>8</v>
      </c>
      <c r="AB200" s="130">
        <f>IFERROR(IF(VLOOKUP(A200,ZSSD!$D:$H,5,0)="L29",AA200*G200,AA200*L200/100),AA200*L200/100)</f>
        <v>42.791040000000002</v>
      </c>
      <c r="AC200" s="130">
        <v>2</v>
      </c>
      <c r="AD200" s="132">
        <f t="shared" si="81"/>
        <v>8.2100775050847474</v>
      </c>
      <c r="AE200" s="142">
        <f t="shared" si="85"/>
        <v>42.791040000000002</v>
      </c>
      <c r="AF200" s="142">
        <f t="shared" si="86"/>
        <v>8.2100775050847474</v>
      </c>
      <c r="AG200" s="133" t="e">
        <f>VLOOKUP(A200,ZSSD!D:D,1,0)</f>
        <v>#N/A</v>
      </c>
      <c r="AH200" s="133" t="str">
        <f>VLOOKUP(B200,[2]GRADE!$A:$P,16,0)</f>
        <v>GOLD</v>
      </c>
      <c r="AI200" s="133">
        <f t="shared" si="87"/>
        <v>8</v>
      </c>
    </row>
    <row r="201" spans="1:35" x14ac:dyDescent="0.25">
      <c r="A201" s="129">
        <v>7271213</v>
      </c>
      <c r="B201" s="129">
        <f t="shared" si="83"/>
        <v>7271</v>
      </c>
      <c r="C201" s="129">
        <f t="shared" si="84"/>
        <v>213</v>
      </c>
      <c r="D201" s="129" t="str">
        <f>VLOOKUP(C201,Sheet1!$A$2:$K$369991,11,0)</f>
        <v>CAR</v>
      </c>
      <c r="E201" s="129" t="s">
        <v>2759</v>
      </c>
      <c r="F201" s="129">
        <f>VLOOKUP(C201,'PACK MASTER'!$A$2:$I$512998,9,0)*1000</f>
        <v>14.000000000000004</v>
      </c>
      <c r="G201" s="129">
        <f>VLOOKUP(C201,'PACK MASTER'!$A$2:$G$512998,7,0)</f>
        <v>3.5</v>
      </c>
      <c r="H201" s="129">
        <f t="shared" si="67"/>
        <v>4.0000000000000009</v>
      </c>
      <c r="I201" s="129">
        <f>VLOOKUP($A201,ZMRP!$C$2:$F$99995,4,0)</f>
        <v>2520</v>
      </c>
      <c r="J201" s="130">
        <f t="shared" si="68"/>
        <v>720</v>
      </c>
      <c r="K201" s="130">
        <f>VLOOKUP($A201,ZLAM!$C$2:$F$99999,4,0)</f>
        <v>74.290000000000006</v>
      </c>
      <c r="L201" s="130">
        <f t="shared" si="69"/>
        <v>1872.1080000000002</v>
      </c>
      <c r="M201" s="130">
        <f t="shared" si="70"/>
        <v>534.88800000000003</v>
      </c>
      <c r="N201" s="130">
        <f t="shared" si="71"/>
        <v>1586.5322033898308</v>
      </c>
      <c r="O201" s="130">
        <f t="shared" si="72"/>
        <v>453.29491525423737</v>
      </c>
      <c r="P201" s="130">
        <f>IFERROR(ABS(VLOOKUP($A201,ZTRV!$D$2:$G$99407,4,0)),0)</f>
        <v>28</v>
      </c>
      <c r="Q201" s="130">
        <f>IFERROR(ABS(VLOOKUP($A201,ZTR1!$D$2:$G$99999,4,0)),0)</f>
        <v>0</v>
      </c>
      <c r="R201" s="130">
        <f>IFERROR(ABS(VLOOKUP($A201,ZTR2!$D$2:$G$99939,4,0)),0)</f>
        <v>0</v>
      </c>
      <c r="S201" s="130">
        <f t="shared" si="73"/>
        <v>98</v>
      </c>
      <c r="T201" s="130">
        <f t="shared" si="74"/>
        <v>1488.5322033898308</v>
      </c>
      <c r="U201" s="130">
        <f t="shared" si="75"/>
        <v>1756.4680000000003</v>
      </c>
      <c r="V201" s="130">
        <f t="shared" si="76"/>
        <v>501.84800000000007</v>
      </c>
      <c r="W201" s="131">
        <f t="shared" si="77"/>
        <v>7025.872000000003</v>
      </c>
      <c r="X201" s="130">
        <f t="shared" si="78"/>
        <v>763.5319999999997</v>
      </c>
      <c r="Y201" s="130">
        <f t="shared" si="79"/>
        <v>3054.1279999999992</v>
      </c>
      <c r="Z201" s="130">
        <f t="shared" si="80"/>
        <v>218.15199999999993</v>
      </c>
      <c r="AA201" s="129">
        <f>IFERROR(ABS(VLOOKUP(A201,ZSSD!$D$2:$G$99933,4,0)),AI201)</f>
        <v>8</v>
      </c>
      <c r="AB201" s="130">
        <f>IFERROR(IF(VLOOKUP(A201,ZSSD!$D:$H,5,0)="L29",AA201*G201,AA201*L201/100),AA201*L201/100)</f>
        <v>149.76864</v>
      </c>
      <c r="AC201" s="130">
        <v>2</v>
      </c>
      <c r="AD201" s="132">
        <f t="shared" si="81"/>
        <v>26.775271267796615</v>
      </c>
      <c r="AE201" s="142">
        <f t="shared" si="85"/>
        <v>42.791040000000002</v>
      </c>
      <c r="AF201" s="142">
        <f t="shared" si="86"/>
        <v>7.6500775050847469</v>
      </c>
      <c r="AG201" s="133">
        <f>VLOOKUP(A201,ZSSD!D:D,1,0)</f>
        <v>7271213</v>
      </c>
      <c r="AH201" s="133" t="str">
        <f>VLOOKUP(B201,[2]GRADE!$A:$P,16,0)</f>
        <v>GOLD</v>
      </c>
      <c r="AI201" s="133">
        <f t="shared" si="87"/>
        <v>8</v>
      </c>
    </row>
    <row r="202" spans="1:35" x14ac:dyDescent="0.25">
      <c r="A202" s="129">
        <v>7271229</v>
      </c>
      <c r="B202" s="129">
        <f t="shared" si="83"/>
        <v>7271</v>
      </c>
      <c r="C202" s="129">
        <f t="shared" si="84"/>
        <v>229</v>
      </c>
      <c r="D202" s="129" t="str">
        <f>VLOOKUP(C202,Sheet1!$A$2:$K$369991,11,0)</f>
        <v>CAR</v>
      </c>
      <c r="E202" s="129" t="s">
        <v>2763</v>
      </c>
      <c r="F202" s="129">
        <f>VLOOKUP(C202,'PACK MASTER'!$A$2:$I$512998,9,0)*1000</f>
        <v>20</v>
      </c>
      <c r="G202" s="129">
        <f>VLOOKUP(C202,'PACK MASTER'!$A$2:$G$512998,7,0)</f>
        <v>1</v>
      </c>
      <c r="H202" s="129">
        <f t="shared" si="67"/>
        <v>20</v>
      </c>
      <c r="I202" s="129">
        <f>VLOOKUP($A202,ZMRP!$C$2:$F$99995,4,0)</f>
        <v>436</v>
      </c>
      <c r="J202" s="130">
        <f t="shared" si="68"/>
        <v>436</v>
      </c>
      <c r="K202" s="130">
        <f>VLOOKUP($A202,ZLAM!$C$2:$F$99999,4,0)</f>
        <v>74.28</v>
      </c>
      <c r="L202" s="130">
        <f t="shared" si="69"/>
        <v>323.86080000000004</v>
      </c>
      <c r="M202" s="130">
        <f t="shared" si="70"/>
        <v>323.86080000000004</v>
      </c>
      <c r="N202" s="130">
        <f t="shared" si="71"/>
        <v>274.4583050847458</v>
      </c>
      <c r="O202" s="130">
        <f t="shared" si="72"/>
        <v>274.4583050847458</v>
      </c>
      <c r="P202" s="130">
        <f>IFERROR(ABS(VLOOKUP($A202,ZTRV!$D$2:$G$99407,4,0)),0)</f>
        <v>28</v>
      </c>
      <c r="Q202" s="130">
        <f>IFERROR(ABS(VLOOKUP($A202,ZTR1!$D$2:$G$99999,4,0)),0)</f>
        <v>0</v>
      </c>
      <c r="R202" s="130">
        <f>IFERROR(ABS(VLOOKUP($A202,ZTR2!$D$2:$G$99939,4,0)),0)</f>
        <v>0</v>
      </c>
      <c r="S202" s="130">
        <f t="shared" si="73"/>
        <v>28</v>
      </c>
      <c r="T202" s="130">
        <f t="shared" si="74"/>
        <v>246.4583050847458</v>
      </c>
      <c r="U202" s="130">
        <f t="shared" si="75"/>
        <v>290.82080000000002</v>
      </c>
      <c r="V202" s="130">
        <f t="shared" si="76"/>
        <v>290.82080000000002</v>
      </c>
      <c r="W202" s="131">
        <f t="shared" si="77"/>
        <v>5816.4160000000002</v>
      </c>
      <c r="X202" s="130">
        <f t="shared" si="78"/>
        <v>145.17919999999998</v>
      </c>
      <c r="Y202" s="130">
        <f t="shared" si="79"/>
        <v>2903.5839999999998</v>
      </c>
      <c r="Z202" s="130">
        <f t="shared" si="80"/>
        <v>145.17919999999998</v>
      </c>
      <c r="AA202" s="129">
        <f>IFERROR(ABS(VLOOKUP(A202,ZSSD!$D$2:$G$99933,4,0)),AI202)</f>
        <v>8</v>
      </c>
      <c r="AB202" s="130">
        <f>IFERROR(IF(VLOOKUP(A202,ZSSD!$D:$H,5,0)="L29",AA202*G202,AA202*L202/100),AA202*L202/100)</f>
        <v>25.908864000000005</v>
      </c>
      <c r="AC202" s="130">
        <v>2</v>
      </c>
      <c r="AD202" s="132">
        <f t="shared" si="81"/>
        <v>4.4109888216949162</v>
      </c>
      <c r="AE202" s="142">
        <f t="shared" si="85"/>
        <v>25.908864000000005</v>
      </c>
      <c r="AF202" s="142">
        <f t="shared" si="86"/>
        <v>4.4109888216949162</v>
      </c>
      <c r="AG202" s="133">
        <f>VLOOKUP(A202,ZSSD!D:D,1,0)</f>
        <v>7271229</v>
      </c>
      <c r="AH202" s="133" t="str">
        <f>VLOOKUP(B202,[2]GRADE!$A:$P,16,0)</f>
        <v>GOLD</v>
      </c>
      <c r="AI202" s="133">
        <f t="shared" si="87"/>
        <v>8</v>
      </c>
    </row>
    <row r="203" spans="1:35" x14ac:dyDescent="0.25">
      <c r="A203" s="129">
        <v>7275111</v>
      </c>
      <c r="B203" s="129">
        <f t="shared" si="83"/>
        <v>7275</v>
      </c>
      <c r="C203" s="129">
        <f t="shared" si="84"/>
        <v>111</v>
      </c>
      <c r="D203" s="129" t="str">
        <f>VLOOKUP(C203,Sheet1!$A$2:$K$369991,11,0)</f>
        <v>CAR</v>
      </c>
      <c r="E203" s="129" t="s">
        <v>3480</v>
      </c>
      <c r="F203" s="129">
        <f>VLOOKUP(C203,'PACK MASTER'!$A$2:$I$512998,9,0)*1000</f>
        <v>14</v>
      </c>
      <c r="G203" s="129">
        <f>VLOOKUP(C203,'PACK MASTER'!$A$2:$G$512998,7,0)</f>
        <v>3.5</v>
      </c>
      <c r="H203" s="129">
        <f t="shared" si="67"/>
        <v>4</v>
      </c>
      <c r="I203" s="129">
        <f>VLOOKUP($A203,ZMRP!$C$2:$F$99995,4,0)</f>
        <v>4549</v>
      </c>
      <c r="J203" s="130">
        <f t="shared" si="68"/>
        <v>1299.7142857142858</v>
      </c>
      <c r="K203" s="130">
        <f>VLOOKUP($A203,ZLAM!$C$2:$F$99999,4,0)</f>
        <v>64.44</v>
      </c>
      <c r="L203" s="130">
        <f t="shared" si="69"/>
        <v>2931.3755999999998</v>
      </c>
      <c r="M203" s="130">
        <f t="shared" si="70"/>
        <v>837.53588571428566</v>
      </c>
      <c r="N203" s="130">
        <f t="shared" si="71"/>
        <v>2484.2166101694916</v>
      </c>
      <c r="O203" s="130">
        <f t="shared" si="72"/>
        <v>709.77617433414048</v>
      </c>
      <c r="P203" s="130">
        <f>IFERROR(ABS(VLOOKUP($A203,ZTRV!$D$2:$G$99407,4,0)),0)</f>
        <v>98</v>
      </c>
      <c r="Q203" s="130">
        <f>IFERROR(ABS(VLOOKUP($A203,ZTR1!$D$2:$G$99999,4,0)),0)</f>
        <v>0</v>
      </c>
      <c r="R203" s="130">
        <f>IFERROR(ABS(VLOOKUP($A203,ZTR2!$D$2:$G$99939,4,0)),0)</f>
        <v>0</v>
      </c>
      <c r="S203" s="130">
        <f t="shared" si="73"/>
        <v>343</v>
      </c>
      <c r="T203" s="130">
        <f t="shared" si="74"/>
        <v>2141.2166101694916</v>
      </c>
      <c r="U203" s="130">
        <f t="shared" si="75"/>
        <v>2526.6356000000001</v>
      </c>
      <c r="V203" s="130">
        <f t="shared" si="76"/>
        <v>721.89588571428578</v>
      </c>
      <c r="W203" s="131">
        <f t="shared" si="77"/>
        <v>10106.5424</v>
      </c>
      <c r="X203" s="130">
        <f t="shared" si="78"/>
        <v>2022.3643999999999</v>
      </c>
      <c r="Y203" s="130">
        <f t="shared" si="79"/>
        <v>8089.4575999999997</v>
      </c>
      <c r="Z203" s="130">
        <f t="shared" si="80"/>
        <v>577.8184</v>
      </c>
      <c r="AA203" s="129">
        <f>IFERROR(ABS(VLOOKUP(A203,ZSSD!$D$2:$G$99933,4,0)),AI203)</f>
        <v>8</v>
      </c>
      <c r="AB203" s="130">
        <f>IFERROR(IF(VLOOKUP(A203,ZSSD!$D:$H,5,0)="L29",AA203*G203,AA203*L203/100),AA203*L203/100)</f>
        <v>234.51004799999998</v>
      </c>
      <c r="AC203" s="130">
        <v>2</v>
      </c>
      <c r="AD203" s="132">
        <f t="shared" si="81"/>
        <v>38.134131243389831</v>
      </c>
      <c r="AE203" s="142">
        <f t="shared" si="85"/>
        <v>67.002870857142852</v>
      </c>
      <c r="AF203" s="142">
        <f t="shared" si="86"/>
        <v>10.895466069539951</v>
      </c>
      <c r="AG203" s="133">
        <f>VLOOKUP(A203,ZSSD!D:D,1,0)</f>
        <v>7275111</v>
      </c>
      <c r="AH203" s="133" t="str">
        <f>VLOOKUP(B203,[2]GRADE!$A:$P,16,0)</f>
        <v>GOLD</v>
      </c>
      <c r="AI203" s="133">
        <f t="shared" si="87"/>
        <v>8</v>
      </c>
    </row>
    <row r="204" spans="1:35" x14ac:dyDescent="0.25">
      <c r="A204" s="129">
        <v>7275220</v>
      </c>
      <c r="B204" s="129">
        <f t="shared" si="83"/>
        <v>7275</v>
      </c>
      <c r="C204" s="129">
        <f t="shared" si="84"/>
        <v>220</v>
      </c>
      <c r="D204" s="129" t="str">
        <f>VLOOKUP(C204,Sheet1!$A$2:$K$369991,11,0)</f>
        <v>CAR</v>
      </c>
      <c r="E204" s="129" t="s">
        <v>3481</v>
      </c>
      <c r="F204" s="129">
        <f>VLOOKUP(C204,'PACK MASTER'!$A$2:$I$512998,9,0)*1000</f>
        <v>16</v>
      </c>
      <c r="G204" s="129">
        <f>VLOOKUP(C204,'PACK MASTER'!$A$2:$G$512998,7,0)</f>
        <v>4</v>
      </c>
      <c r="H204" s="129">
        <f t="shared" si="67"/>
        <v>4</v>
      </c>
      <c r="I204" s="129">
        <f>VLOOKUP($A204,ZMRP!$C$2:$F$99995,4,0)</f>
        <v>5199</v>
      </c>
      <c r="J204" s="130">
        <f t="shared" si="68"/>
        <v>1299.75</v>
      </c>
      <c r="K204" s="130">
        <f>VLOOKUP($A204,ZLAM!$C$2:$F$99999,4,0)</f>
        <v>64.44</v>
      </c>
      <c r="L204" s="130">
        <f t="shared" si="69"/>
        <v>3350.2356</v>
      </c>
      <c r="M204" s="130">
        <f t="shared" si="70"/>
        <v>837.55889999999999</v>
      </c>
      <c r="N204" s="130">
        <f t="shared" si="71"/>
        <v>2839.1827118644069</v>
      </c>
      <c r="O204" s="130">
        <f t="shared" si="72"/>
        <v>709.79567796610172</v>
      </c>
      <c r="P204" s="130">
        <f>IFERROR(ABS(VLOOKUP($A204,ZTRV!$D$2:$G$99407,4,0)),0)</f>
        <v>98</v>
      </c>
      <c r="Q204" s="130">
        <f>IFERROR(ABS(VLOOKUP($A204,ZTR1!$D$2:$G$99999,4,0)),0)</f>
        <v>0</v>
      </c>
      <c r="R204" s="130">
        <f>IFERROR(ABS(VLOOKUP($A204,ZTR2!$D$2:$G$99939,4,0)),0)</f>
        <v>0</v>
      </c>
      <c r="S204" s="130">
        <f t="shared" si="73"/>
        <v>392</v>
      </c>
      <c r="T204" s="130">
        <f t="shared" si="74"/>
        <v>2447.1827118644069</v>
      </c>
      <c r="U204" s="130">
        <f t="shared" si="75"/>
        <v>2887.6756</v>
      </c>
      <c r="V204" s="130">
        <f t="shared" si="76"/>
        <v>721.91890000000001</v>
      </c>
      <c r="W204" s="131">
        <f t="shared" si="77"/>
        <v>11550.7024</v>
      </c>
      <c r="X204" s="130">
        <f t="shared" si="78"/>
        <v>2311.3244</v>
      </c>
      <c r="Y204" s="130">
        <f t="shared" si="79"/>
        <v>9245.2975999999999</v>
      </c>
      <c r="Z204" s="130">
        <f t="shared" si="80"/>
        <v>577.83109999999999</v>
      </c>
      <c r="AA204" s="129">
        <f>IFERROR(ABS(VLOOKUP(A204,ZSSD!$D$2:$G$99933,4,0)),AI204)</f>
        <v>8</v>
      </c>
      <c r="AB204" s="130">
        <f>IFERROR(IF(VLOOKUP(A204,ZSSD!$D:$H,5,0)="L29",AA204*G204,AA204*L204/100),AA204*L204/100)</f>
        <v>268.01884799999999</v>
      </c>
      <c r="AC204" s="130">
        <v>2</v>
      </c>
      <c r="AD204" s="132">
        <f t="shared" si="81"/>
        <v>43.583277277288133</v>
      </c>
      <c r="AE204" s="142">
        <f t="shared" si="85"/>
        <v>67.004711999999998</v>
      </c>
      <c r="AF204" s="142">
        <f t="shared" si="86"/>
        <v>10.895819319322033</v>
      </c>
      <c r="AG204" s="133">
        <f>VLOOKUP(A204,ZSSD!D:D,1,0)</f>
        <v>7275220</v>
      </c>
      <c r="AH204" s="133" t="str">
        <f>VLOOKUP(B204,[2]GRADE!$A:$P,16,0)</f>
        <v>GOLD</v>
      </c>
      <c r="AI204" s="133">
        <f t="shared" si="87"/>
        <v>8</v>
      </c>
    </row>
    <row r="205" spans="1:35" x14ac:dyDescent="0.25">
      <c r="A205" s="129">
        <v>7330242</v>
      </c>
      <c r="B205" s="129">
        <f t="shared" si="83"/>
        <v>7330</v>
      </c>
      <c r="C205" s="129">
        <f t="shared" si="84"/>
        <v>242</v>
      </c>
      <c r="D205" s="129" t="str">
        <f>VLOOKUP(C205,Sheet1!$A$2:$K$369991,11,0)</f>
        <v>BUC</v>
      </c>
      <c r="E205" s="129" t="s">
        <v>1008</v>
      </c>
      <c r="F205" s="129">
        <f>VLOOKUP(C205,'PACK MASTER'!$A$2:$I$512998,9,0)*1000</f>
        <v>10.000000000000005</v>
      </c>
      <c r="G205" s="129">
        <f>VLOOKUP(C205,'PACK MASTER'!$A$2:$G$512998,7,0)</f>
        <v>10</v>
      </c>
      <c r="H205" s="129">
        <f t="shared" si="67"/>
        <v>1.0000000000000004</v>
      </c>
      <c r="I205" s="129">
        <f>VLOOKUP($A205,ZMRP!$C$2:$F$99995,4,0)</f>
        <v>670</v>
      </c>
      <c r="J205" s="130">
        <f t="shared" si="68"/>
        <v>67</v>
      </c>
      <c r="K205" s="130">
        <f>VLOOKUP($A205,ZLAM!$C$2:$F$99999,4,0)</f>
        <v>87.5</v>
      </c>
      <c r="L205" s="130">
        <f t="shared" si="69"/>
        <v>586.25</v>
      </c>
      <c r="M205" s="130">
        <f t="shared" si="70"/>
        <v>58.625</v>
      </c>
      <c r="N205" s="130">
        <f t="shared" si="71"/>
        <v>496.82203389830511</v>
      </c>
      <c r="O205" s="130">
        <f t="shared" si="72"/>
        <v>49.682203389830512</v>
      </c>
      <c r="P205" s="130">
        <f>IFERROR(ABS(VLOOKUP($A205,ZTRV!$D$2:$G$99407,4,0)),0)</f>
        <v>0</v>
      </c>
      <c r="Q205" s="130">
        <f>IFERROR(ABS(VLOOKUP($A205,ZTR1!$D$2:$G$99999,4,0)),0)</f>
        <v>0</v>
      </c>
      <c r="R205" s="130">
        <f>IFERROR(ABS(VLOOKUP($A205,ZTR2!$D$2:$G$99939,4,0)),0)</f>
        <v>0</v>
      </c>
      <c r="S205" s="130">
        <f t="shared" si="73"/>
        <v>0</v>
      </c>
      <c r="T205" s="130">
        <f t="shared" si="74"/>
        <v>496.82203389830511</v>
      </c>
      <c r="U205" s="130">
        <f t="shared" si="75"/>
        <v>586.25</v>
      </c>
      <c r="V205" s="130">
        <f t="shared" si="76"/>
        <v>58.625</v>
      </c>
      <c r="W205" s="131">
        <f t="shared" si="77"/>
        <v>586.25000000000034</v>
      </c>
      <c r="X205" s="130">
        <f t="shared" si="78"/>
        <v>83.75</v>
      </c>
      <c r="Y205" s="130">
        <f t="shared" si="79"/>
        <v>83.750000000000043</v>
      </c>
      <c r="Z205" s="130">
        <f t="shared" si="80"/>
        <v>8.375</v>
      </c>
      <c r="AA205" s="129">
        <f>IFERROR(ABS(VLOOKUP(A205,ZSSD!$D$2:$G$99933,4,0)),AI205)</f>
        <v>3</v>
      </c>
      <c r="AB205" s="130">
        <f>IFERROR(IF(VLOOKUP(A205,ZSSD!$D:$H,5,0)="L29",AA205*G205,AA205*L205/100),AA205*L205/100)</f>
        <v>17.587499999999999</v>
      </c>
      <c r="AC205" s="130">
        <v>2</v>
      </c>
      <c r="AD205" s="132">
        <f t="shared" si="81"/>
        <v>9.584690677966103</v>
      </c>
      <c r="AE205" s="142">
        <f t="shared" si="85"/>
        <v>1.7587499999999998</v>
      </c>
      <c r="AF205" s="142">
        <f t="shared" si="86"/>
        <v>0.95846906779661034</v>
      </c>
      <c r="AG205" s="133">
        <f>VLOOKUP(A205,ZSSD!D:D,1,0)</f>
        <v>7330242</v>
      </c>
      <c r="AH205" s="133" t="str">
        <f>VLOOKUP(B205,[2]GRADE!$A:$P,16,0)</f>
        <v>DEF</v>
      </c>
      <c r="AI205" s="133">
        <f t="shared" si="87"/>
        <v>0</v>
      </c>
    </row>
    <row r="206" spans="1:35" x14ac:dyDescent="0.25">
      <c r="A206" s="129">
        <v>7330265</v>
      </c>
      <c r="B206" s="129">
        <f t="shared" si="83"/>
        <v>7330</v>
      </c>
      <c r="C206" s="129">
        <f t="shared" si="84"/>
        <v>265</v>
      </c>
      <c r="D206" s="129" t="str">
        <f>VLOOKUP(C206,Sheet1!$A$2:$K$369991,11,0)</f>
        <v>BUC</v>
      </c>
      <c r="E206" s="129" t="s">
        <v>1009</v>
      </c>
      <c r="F206" s="129">
        <f>VLOOKUP(C206,'PACK MASTER'!$A$2:$I$512998,9,0)*1000</f>
        <v>20.000000000000014</v>
      </c>
      <c r="G206" s="129">
        <f>VLOOKUP(C206,'PACK MASTER'!$A$2:$G$512998,7,0)</f>
        <v>20</v>
      </c>
      <c r="H206" s="129">
        <f t="shared" si="67"/>
        <v>1.0000000000000007</v>
      </c>
      <c r="I206" s="129">
        <f>VLOOKUP($A206,ZMRP!$C$2:$F$99995,4,0)</f>
        <v>1300</v>
      </c>
      <c r="J206" s="130">
        <f t="shared" si="68"/>
        <v>65</v>
      </c>
      <c r="K206" s="130">
        <f>VLOOKUP($A206,ZLAM!$C$2:$F$99999,4,0)</f>
        <v>87.5</v>
      </c>
      <c r="L206" s="130">
        <f t="shared" si="69"/>
        <v>1137.5</v>
      </c>
      <c r="M206" s="130">
        <f t="shared" si="70"/>
        <v>56.875</v>
      </c>
      <c r="N206" s="130">
        <f t="shared" si="71"/>
        <v>963.98305084745766</v>
      </c>
      <c r="O206" s="130">
        <f t="shared" si="72"/>
        <v>48.199152542372886</v>
      </c>
      <c r="P206" s="130">
        <f>IFERROR(ABS(VLOOKUP($A206,ZTRV!$D$2:$G$99407,4,0)),0)</f>
        <v>0</v>
      </c>
      <c r="Q206" s="130">
        <f>IFERROR(ABS(VLOOKUP($A206,ZTR1!$D$2:$G$99999,4,0)),0)</f>
        <v>0</v>
      </c>
      <c r="R206" s="130">
        <f>IFERROR(ABS(VLOOKUP($A206,ZTR2!$D$2:$G$99939,4,0)),0)</f>
        <v>0</v>
      </c>
      <c r="S206" s="130">
        <f t="shared" si="73"/>
        <v>0</v>
      </c>
      <c r="T206" s="130">
        <f t="shared" si="74"/>
        <v>963.98305084745766</v>
      </c>
      <c r="U206" s="130">
        <f t="shared" si="75"/>
        <v>1137.5</v>
      </c>
      <c r="V206" s="130">
        <f t="shared" si="76"/>
        <v>56.875</v>
      </c>
      <c r="W206" s="131">
        <f t="shared" si="77"/>
        <v>1137.5000000000009</v>
      </c>
      <c r="X206" s="130">
        <f t="shared" si="78"/>
        <v>162.5</v>
      </c>
      <c r="Y206" s="130">
        <f t="shared" si="79"/>
        <v>162.50000000000011</v>
      </c>
      <c r="Z206" s="130">
        <f t="shared" si="80"/>
        <v>8.125</v>
      </c>
      <c r="AA206" s="129">
        <f>IFERROR(ABS(VLOOKUP(A206,ZSSD!$D$2:$G$99933,4,0)),AI206)</f>
        <v>3</v>
      </c>
      <c r="AB206" s="130">
        <f>IFERROR(IF(VLOOKUP(A206,ZSSD!$D:$H,5,0)="L29",AA206*G206,AA206*L206/100),AA206*L206/100)</f>
        <v>34.125</v>
      </c>
      <c r="AC206" s="130">
        <v>2</v>
      </c>
      <c r="AD206" s="132">
        <f t="shared" si="81"/>
        <v>18.597161016949155</v>
      </c>
      <c r="AE206" s="142">
        <f t="shared" si="85"/>
        <v>1.70625</v>
      </c>
      <c r="AF206" s="142">
        <f t="shared" si="86"/>
        <v>0.92985805084745776</v>
      </c>
      <c r="AG206" s="133">
        <f>VLOOKUP(A206,ZSSD!D:D,1,0)</f>
        <v>7330265</v>
      </c>
      <c r="AH206" s="133" t="str">
        <f>VLOOKUP(B206,[2]GRADE!$A:$P,16,0)</f>
        <v>DEF</v>
      </c>
      <c r="AI206" s="133">
        <f t="shared" si="87"/>
        <v>0</v>
      </c>
    </row>
    <row r="207" spans="1:35" x14ac:dyDescent="0.25">
      <c r="A207" s="129">
        <v>7388253</v>
      </c>
      <c r="B207" s="129">
        <f t="shared" si="83"/>
        <v>7388</v>
      </c>
      <c r="C207" s="129">
        <f t="shared" si="84"/>
        <v>253</v>
      </c>
      <c r="D207" s="129" t="str">
        <f>VLOOKUP(C207,Sheet1!$A$2:$K$369991,11,0)</f>
        <v>BUC</v>
      </c>
      <c r="E207" s="129" t="s">
        <v>3232</v>
      </c>
      <c r="F207" s="129">
        <f>VLOOKUP(C207,'PACK MASTER'!$A$2:$I$512998,9,0)*1000</f>
        <v>15</v>
      </c>
      <c r="G207" s="129">
        <f>VLOOKUP(C207,'PACK MASTER'!$A$2:$G$512998,7,0)</f>
        <v>15</v>
      </c>
      <c r="H207" s="129">
        <f t="shared" si="67"/>
        <v>1</v>
      </c>
      <c r="I207" s="129">
        <f>VLOOKUP($A207,ZMRP!$C$2:$F$99995,4,0)</f>
        <v>6625</v>
      </c>
      <c r="J207" s="130">
        <f t="shared" si="68"/>
        <v>441.66666666666669</v>
      </c>
      <c r="K207" s="130">
        <f>VLOOKUP($A207,ZLAM!$C$2:$F$99999,4,0)</f>
        <v>78.77</v>
      </c>
      <c r="L207" s="130">
        <f t="shared" si="69"/>
        <v>5218.5124999999998</v>
      </c>
      <c r="M207" s="130">
        <f t="shared" si="70"/>
        <v>347.90083333333331</v>
      </c>
      <c r="N207" s="130">
        <f t="shared" si="71"/>
        <v>4422.468220338983</v>
      </c>
      <c r="O207" s="130">
        <f t="shared" si="72"/>
        <v>294.83121468926555</v>
      </c>
      <c r="P207" s="130">
        <f>IFERROR(ABS(VLOOKUP($A207,ZTRV!$D$2:$G$99407,4,0)),0)</f>
        <v>48</v>
      </c>
      <c r="Q207" s="130">
        <f>IFERROR(ABS(VLOOKUP($A207,ZTR1!$D$2:$G$99999,4,0)),0)</f>
        <v>0</v>
      </c>
      <c r="R207" s="130">
        <f>IFERROR(ABS(VLOOKUP($A207,ZTR2!$D$2:$G$99939,4,0)),0)</f>
        <v>0</v>
      </c>
      <c r="S207" s="130">
        <f t="shared" si="73"/>
        <v>720</v>
      </c>
      <c r="T207" s="130">
        <f t="shared" si="74"/>
        <v>3702.468220338983</v>
      </c>
      <c r="U207" s="130">
        <f t="shared" si="75"/>
        <v>4368.9124999999995</v>
      </c>
      <c r="V207" s="130">
        <f t="shared" si="76"/>
        <v>291.26083333333332</v>
      </c>
      <c r="W207" s="131">
        <f t="shared" si="77"/>
        <v>4368.9124999999995</v>
      </c>
      <c r="X207" s="130">
        <f t="shared" si="78"/>
        <v>2256.0875000000005</v>
      </c>
      <c r="Y207" s="130">
        <f t="shared" si="79"/>
        <v>2256.0875000000005</v>
      </c>
      <c r="Z207" s="130">
        <f t="shared" si="80"/>
        <v>150.40583333333336</v>
      </c>
      <c r="AA207" s="129">
        <f>IFERROR(ABS(VLOOKUP(A207,ZSSD!$D$2:$G$99933,4,0)),AI207)</f>
        <v>8</v>
      </c>
      <c r="AB207" s="130">
        <f>IFERROR(IF(VLOOKUP(A207,ZSSD!$D:$H,5,0)="L29",AA207*G207,AA207*L207/100),AA207*L207/100)</f>
        <v>417.48099999999999</v>
      </c>
      <c r="AC207" s="130">
        <v>2</v>
      </c>
      <c r="AD207" s="132">
        <f t="shared" si="81"/>
        <v>65.699744406779658</v>
      </c>
      <c r="AE207" s="142">
        <f t="shared" si="85"/>
        <v>27.832066666666666</v>
      </c>
      <c r="AF207" s="142">
        <f t="shared" si="86"/>
        <v>4.3799829604519775</v>
      </c>
      <c r="AG207" s="133">
        <f>VLOOKUP(A207,ZSSD!D:D,1,0)</f>
        <v>7388253</v>
      </c>
      <c r="AH207" s="133" t="str">
        <f>VLOOKUP(B207,[2]GRADE!$A:$P,16,0)</f>
        <v>GOLD</v>
      </c>
      <c r="AI207" s="133">
        <f t="shared" si="87"/>
        <v>8</v>
      </c>
    </row>
    <row r="208" spans="1:35" x14ac:dyDescent="0.25">
      <c r="A208" s="129">
        <v>7393164</v>
      </c>
      <c r="B208" s="129">
        <f t="shared" si="83"/>
        <v>7393</v>
      </c>
      <c r="C208" s="129">
        <f t="shared" si="84"/>
        <v>164</v>
      </c>
      <c r="D208" s="129" t="str">
        <f>VLOOKUP(C208,Sheet1!$A$2:$K$369991,11,0)</f>
        <v>CAR</v>
      </c>
      <c r="E208" s="129" t="s">
        <v>1019</v>
      </c>
      <c r="F208" s="129">
        <f>VLOOKUP(C208,'PACK MASTER'!$A$2:$I$512998,9,0)*1000</f>
        <v>10.000000000000002</v>
      </c>
      <c r="G208" s="129">
        <f>VLOOKUP(C208,'PACK MASTER'!$A$2:$G$512998,7,0)</f>
        <v>0.25</v>
      </c>
      <c r="H208" s="129">
        <f t="shared" si="67"/>
        <v>40.000000000000007</v>
      </c>
      <c r="I208" s="129">
        <f>VLOOKUP($A208,ZMRP!$C$2:$F$99995,4,0)</f>
        <v>103</v>
      </c>
      <c r="J208" s="130">
        <f t="shared" si="68"/>
        <v>412</v>
      </c>
      <c r="K208" s="130">
        <f>VLOOKUP($A208,ZLAM!$C$2:$F$99999,4,0)</f>
        <v>73.77</v>
      </c>
      <c r="L208" s="130">
        <f t="shared" si="69"/>
        <v>75.983099999999993</v>
      </c>
      <c r="M208" s="130">
        <f t="shared" si="70"/>
        <v>303.93239999999997</v>
      </c>
      <c r="N208" s="130">
        <f t="shared" si="71"/>
        <v>64.392457627118645</v>
      </c>
      <c r="O208" s="130">
        <f t="shared" si="72"/>
        <v>257.56983050847458</v>
      </c>
      <c r="P208" s="130">
        <f>IFERROR(ABS(VLOOKUP($A208,ZTRV!$D$2:$G$99407,4,0)),0)</f>
        <v>0</v>
      </c>
      <c r="Q208" s="130">
        <f>IFERROR(ABS(VLOOKUP($A208,ZTR1!$D$2:$G$99999,4,0)),0)</f>
        <v>0</v>
      </c>
      <c r="R208" s="130">
        <f>IFERROR(ABS(VLOOKUP($A208,ZTR2!$D$2:$G$99939,4,0)),0)</f>
        <v>0</v>
      </c>
      <c r="S208" s="130">
        <f t="shared" si="73"/>
        <v>0</v>
      </c>
      <c r="T208" s="130">
        <f t="shared" si="74"/>
        <v>64.392457627118645</v>
      </c>
      <c r="U208" s="130">
        <f t="shared" si="75"/>
        <v>75.983099999999993</v>
      </c>
      <c r="V208" s="130">
        <f t="shared" si="76"/>
        <v>303.93239999999997</v>
      </c>
      <c r="W208" s="131">
        <f t="shared" si="77"/>
        <v>3039.3240000000001</v>
      </c>
      <c r="X208" s="130">
        <f t="shared" si="78"/>
        <v>27.016900000000007</v>
      </c>
      <c r="Y208" s="130">
        <f t="shared" si="79"/>
        <v>1080.6760000000004</v>
      </c>
      <c r="Z208" s="130">
        <f t="shared" si="80"/>
        <v>108.06760000000003</v>
      </c>
      <c r="AA208" s="129">
        <f>IFERROR(ABS(VLOOKUP(A208,ZSSD!$D$2:$G$99933,4,0)),AI208)</f>
        <v>4</v>
      </c>
      <c r="AB208" s="130">
        <f>IFERROR(IF(VLOOKUP(A208,ZSSD!$D:$H,5,0)="L29",AA208*G208,AA208*L208/100),AA208*L208/100)</f>
        <v>1</v>
      </c>
      <c r="AC208" s="130">
        <v>2</v>
      </c>
      <c r="AD208" s="132">
        <f t="shared" si="81"/>
        <v>1.267849152542373</v>
      </c>
      <c r="AE208" s="142">
        <f t="shared" si="85"/>
        <v>4</v>
      </c>
      <c r="AF208" s="142">
        <f t="shared" si="86"/>
        <v>5.0713966101694918</v>
      </c>
      <c r="AG208" s="133">
        <f>VLOOKUP(A208,ZSSD!D:D,1,0)</f>
        <v>7393164</v>
      </c>
      <c r="AH208" s="133" t="str">
        <f>VLOOKUP(B208,[2]GRADE!$A:$P,16,0)</f>
        <v>SILVER</v>
      </c>
      <c r="AI208" s="133">
        <f t="shared" si="87"/>
        <v>6.5</v>
      </c>
    </row>
    <row r="209" spans="1:35" x14ac:dyDescent="0.25">
      <c r="A209" s="129">
        <v>7393184</v>
      </c>
      <c r="B209" s="129">
        <f t="shared" si="83"/>
        <v>7393</v>
      </c>
      <c r="C209" s="129">
        <f t="shared" si="84"/>
        <v>184</v>
      </c>
      <c r="D209" s="129" t="str">
        <f>VLOOKUP(C209,Sheet1!$A$2:$K$369991,11,0)</f>
        <v>CAR</v>
      </c>
      <c r="E209" s="129" t="s">
        <v>1021</v>
      </c>
      <c r="F209" s="129">
        <f>VLOOKUP(C209,'PACK MASTER'!$A$2:$I$512998,9,0)*1000</f>
        <v>20.000000000000014</v>
      </c>
      <c r="G209" s="129">
        <f>VLOOKUP(C209,'PACK MASTER'!$A$2:$G$512998,7,0)</f>
        <v>1</v>
      </c>
      <c r="H209" s="129">
        <f t="shared" si="67"/>
        <v>20.000000000000014</v>
      </c>
      <c r="I209" s="129">
        <f>VLOOKUP($A209,ZMRP!$C$2:$F$99995,4,0)</f>
        <v>379</v>
      </c>
      <c r="J209" s="130">
        <f t="shared" si="68"/>
        <v>379</v>
      </c>
      <c r="K209" s="130">
        <f>VLOOKUP($A209,ZLAM!$C$2:$F$99999,4,0)</f>
        <v>73.98</v>
      </c>
      <c r="L209" s="130">
        <f t="shared" si="69"/>
        <v>280.38420000000002</v>
      </c>
      <c r="M209" s="130">
        <f t="shared" si="70"/>
        <v>280.38420000000002</v>
      </c>
      <c r="N209" s="130">
        <f t="shared" si="71"/>
        <v>237.61372881355936</v>
      </c>
      <c r="O209" s="130">
        <f t="shared" si="72"/>
        <v>237.61372881355936</v>
      </c>
      <c r="P209" s="130">
        <f>IFERROR(ABS(VLOOKUP($A209,ZTRV!$D$2:$G$99407,4,0)),0)</f>
        <v>0</v>
      </c>
      <c r="Q209" s="130">
        <f>IFERROR(ABS(VLOOKUP($A209,ZTR1!$D$2:$G$99999,4,0)),0)</f>
        <v>0</v>
      </c>
      <c r="R209" s="130">
        <f>IFERROR(ABS(VLOOKUP($A209,ZTR2!$D$2:$G$99939,4,0)),0)</f>
        <v>0</v>
      </c>
      <c r="S209" s="130">
        <f t="shared" si="73"/>
        <v>0</v>
      </c>
      <c r="T209" s="130">
        <f t="shared" si="74"/>
        <v>237.61372881355936</v>
      </c>
      <c r="U209" s="130">
        <f t="shared" si="75"/>
        <v>280.38420000000002</v>
      </c>
      <c r="V209" s="130">
        <f t="shared" si="76"/>
        <v>280.38420000000002</v>
      </c>
      <c r="W209" s="131">
        <f t="shared" si="77"/>
        <v>5607.6840000000047</v>
      </c>
      <c r="X209" s="130">
        <f t="shared" si="78"/>
        <v>98.615799999999979</v>
      </c>
      <c r="Y209" s="130">
        <f t="shared" si="79"/>
        <v>1972.3160000000009</v>
      </c>
      <c r="Z209" s="130">
        <f t="shared" si="80"/>
        <v>98.615799999999979</v>
      </c>
      <c r="AA209" s="129">
        <f>IFERROR(ABS(VLOOKUP(A209,ZSSD!$D$2:$G$99933,4,0)),AI209)</f>
        <v>4</v>
      </c>
      <c r="AB209" s="130">
        <f>IFERROR(IF(VLOOKUP(A209,ZSSD!$D:$H,5,0)="L29",AA209*G209,AA209*L209/100),AA209*L209/100)</f>
        <v>4</v>
      </c>
      <c r="AC209" s="130">
        <v>2</v>
      </c>
      <c r="AD209" s="132">
        <f t="shared" si="81"/>
        <v>4.672274576271187</v>
      </c>
      <c r="AE209" s="142">
        <f t="shared" si="85"/>
        <v>4</v>
      </c>
      <c r="AF209" s="142">
        <f t="shared" si="86"/>
        <v>4.672274576271187</v>
      </c>
      <c r="AG209" s="133">
        <f>VLOOKUP(A209,ZSSD!D:D,1,0)</f>
        <v>7393184</v>
      </c>
      <c r="AH209" s="133" t="str">
        <f>VLOOKUP(B209,[2]GRADE!$A:$P,16,0)</f>
        <v>SILVER</v>
      </c>
      <c r="AI209" s="133">
        <f t="shared" si="87"/>
        <v>6.5</v>
      </c>
    </row>
    <row r="210" spans="1:35" x14ac:dyDescent="0.25">
      <c r="A210" s="129">
        <v>7393197</v>
      </c>
      <c r="B210" s="129">
        <f t="shared" si="83"/>
        <v>7393</v>
      </c>
      <c r="C210" s="129">
        <f t="shared" si="84"/>
        <v>197</v>
      </c>
      <c r="D210" s="129" t="str">
        <f>VLOOKUP(C210,Sheet1!$A$2:$K$369991,11,0)</f>
        <v>CAR</v>
      </c>
      <c r="E210" s="129" t="s">
        <v>1023</v>
      </c>
      <c r="F210" s="129">
        <f>VLOOKUP(C210,'PACK MASTER'!$A$2:$I$512998,9,0)*1000</f>
        <v>20</v>
      </c>
      <c r="G210" s="129">
        <f>VLOOKUP(C210,'PACK MASTER'!$A$2:$G$512998,7,0)</f>
        <v>2</v>
      </c>
      <c r="H210" s="129">
        <f t="shared" si="67"/>
        <v>10</v>
      </c>
      <c r="I210" s="129">
        <f>VLOOKUP($A210,ZMRP!$C$2:$F$99995,4,0)</f>
        <v>750</v>
      </c>
      <c r="J210" s="130">
        <f t="shared" si="68"/>
        <v>375</v>
      </c>
      <c r="K210" s="130">
        <f>VLOOKUP($A210,ZLAM!$C$2:$F$99999,4,0)</f>
        <v>73.98</v>
      </c>
      <c r="L210" s="130">
        <f t="shared" si="69"/>
        <v>554.85</v>
      </c>
      <c r="M210" s="130">
        <f t="shared" si="70"/>
        <v>277.42500000000001</v>
      </c>
      <c r="N210" s="130">
        <f t="shared" si="71"/>
        <v>470.21186440677968</v>
      </c>
      <c r="O210" s="130">
        <f t="shared" si="72"/>
        <v>235.10593220338984</v>
      </c>
      <c r="P210" s="130">
        <f>IFERROR(ABS(VLOOKUP($A210,ZTRV!$D$2:$G$99407,4,0)),0)</f>
        <v>0</v>
      </c>
      <c r="Q210" s="130">
        <f>IFERROR(ABS(VLOOKUP($A210,ZTR1!$D$2:$G$99999,4,0)),0)</f>
        <v>0</v>
      </c>
      <c r="R210" s="130">
        <f>IFERROR(ABS(VLOOKUP($A210,ZTR2!$D$2:$G$99939,4,0)),0)</f>
        <v>0</v>
      </c>
      <c r="S210" s="130">
        <f t="shared" si="73"/>
        <v>0</v>
      </c>
      <c r="T210" s="130">
        <f t="shared" si="74"/>
        <v>470.21186440677968</v>
      </c>
      <c r="U210" s="130">
        <f t="shared" si="75"/>
        <v>554.85</v>
      </c>
      <c r="V210" s="130">
        <f t="shared" si="76"/>
        <v>277.42500000000001</v>
      </c>
      <c r="W210" s="131">
        <f t="shared" si="77"/>
        <v>5548.5</v>
      </c>
      <c r="X210" s="130">
        <f t="shared" si="78"/>
        <v>195.14999999999998</v>
      </c>
      <c r="Y210" s="130">
        <f t="shared" si="79"/>
        <v>1951.4999999999998</v>
      </c>
      <c r="Z210" s="130">
        <f t="shared" si="80"/>
        <v>97.574999999999989</v>
      </c>
      <c r="AA210" s="129">
        <f>IFERROR(ABS(VLOOKUP(A210,ZSSD!$D$2:$G$99933,4,0)),AI210)</f>
        <v>6.5</v>
      </c>
      <c r="AB210" s="130">
        <f>IFERROR(IF(VLOOKUP(A210,ZSSD!$D:$H,5,0)="L29",AA210*G210,AA210*L210/100),AA210*L210/100)</f>
        <v>36.065249999999999</v>
      </c>
      <c r="AC210" s="130">
        <v>2</v>
      </c>
      <c r="AD210" s="132">
        <f t="shared" si="81"/>
        <v>8.6829322881355946</v>
      </c>
      <c r="AE210" s="142">
        <f t="shared" si="85"/>
        <v>18.032624999999999</v>
      </c>
      <c r="AF210" s="142">
        <f t="shared" si="86"/>
        <v>4.3414661440677973</v>
      </c>
      <c r="AG210" s="133" t="e">
        <f>VLOOKUP(A210,ZSSD!D:D,1,0)</f>
        <v>#N/A</v>
      </c>
      <c r="AH210" s="133" t="str">
        <f>VLOOKUP(B210,[2]GRADE!$A:$P,16,0)</f>
        <v>SILVER</v>
      </c>
      <c r="AI210" s="133">
        <f t="shared" si="87"/>
        <v>6.5</v>
      </c>
    </row>
    <row r="211" spans="1:35" x14ac:dyDescent="0.25">
      <c r="A211" s="129">
        <v>7393213</v>
      </c>
      <c r="B211" s="129">
        <f t="shared" si="83"/>
        <v>7393</v>
      </c>
      <c r="C211" s="129">
        <f t="shared" si="84"/>
        <v>213</v>
      </c>
      <c r="D211" s="129" t="str">
        <f>VLOOKUP(C211,Sheet1!$A$2:$K$369991,11,0)</f>
        <v>CAR</v>
      </c>
      <c r="E211" s="129" t="s">
        <v>1025</v>
      </c>
      <c r="F211" s="129">
        <f>VLOOKUP(C211,'PACK MASTER'!$A$2:$I$512998,9,0)*1000</f>
        <v>14.000000000000004</v>
      </c>
      <c r="G211" s="129">
        <f>VLOOKUP(C211,'PACK MASTER'!$A$2:$G$512998,7,0)</f>
        <v>3.5</v>
      </c>
      <c r="H211" s="129">
        <f t="shared" si="67"/>
        <v>4.0000000000000009</v>
      </c>
      <c r="I211" s="129">
        <f>VLOOKUP($A211,ZMRP!$C$2:$F$99995,4,0)</f>
        <v>1295</v>
      </c>
      <c r="J211" s="130">
        <f t="shared" si="68"/>
        <v>370</v>
      </c>
      <c r="K211" s="130">
        <f>VLOOKUP($A211,ZLAM!$C$2:$F$99999,4,0)</f>
        <v>74.099999999999994</v>
      </c>
      <c r="L211" s="130">
        <f t="shared" si="69"/>
        <v>959.5949999999998</v>
      </c>
      <c r="M211" s="130">
        <f t="shared" si="70"/>
        <v>274.16999999999996</v>
      </c>
      <c r="N211" s="130">
        <f t="shared" si="71"/>
        <v>813.2161016949151</v>
      </c>
      <c r="O211" s="130">
        <f t="shared" si="72"/>
        <v>232.34745762711859</v>
      </c>
      <c r="P211" s="130">
        <f>IFERROR(ABS(VLOOKUP($A211,ZTRV!$D$2:$G$99407,4,0)),0)</f>
        <v>0</v>
      </c>
      <c r="Q211" s="130">
        <f>IFERROR(ABS(VLOOKUP($A211,ZTR1!$D$2:$G$99999,4,0)),0)</f>
        <v>0</v>
      </c>
      <c r="R211" s="130">
        <f>IFERROR(ABS(VLOOKUP($A211,ZTR2!$D$2:$G$99939,4,0)),0)</f>
        <v>0</v>
      </c>
      <c r="S211" s="130">
        <f t="shared" si="73"/>
        <v>0</v>
      </c>
      <c r="T211" s="130">
        <f t="shared" si="74"/>
        <v>813.2161016949151</v>
      </c>
      <c r="U211" s="130">
        <f t="shared" si="75"/>
        <v>959.5949999999998</v>
      </c>
      <c r="V211" s="130">
        <f t="shared" si="76"/>
        <v>274.16999999999996</v>
      </c>
      <c r="W211" s="131">
        <f t="shared" si="77"/>
        <v>3838.3800000000006</v>
      </c>
      <c r="X211" s="130">
        <f t="shared" si="78"/>
        <v>335.4050000000002</v>
      </c>
      <c r="Y211" s="130">
        <f t="shared" si="79"/>
        <v>1341.620000000001</v>
      </c>
      <c r="Z211" s="130">
        <f t="shared" si="80"/>
        <v>95.830000000000041</v>
      </c>
      <c r="AA211" s="129">
        <f>IFERROR(ABS(VLOOKUP(A211,ZSSD!$D$2:$G$99933,4,0)),AI211)</f>
        <v>4</v>
      </c>
      <c r="AB211" s="130">
        <f>IFERROR(IF(VLOOKUP(A211,ZSSD!$D:$H,5,0)="L29",AA211*G211,AA211*L211/100),AA211*L211/100)</f>
        <v>14</v>
      </c>
      <c r="AC211" s="130">
        <v>2</v>
      </c>
      <c r="AD211" s="132">
        <f t="shared" si="81"/>
        <v>15.984322033898302</v>
      </c>
      <c r="AE211" s="142">
        <f t="shared" si="85"/>
        <v>4</v>
      </c>
      <c r="AF211" s="142">
        <f t="shared" si="86"/>
        <v>4.5669491525423718</v>
      </c>
      <c r="AG211" s="133">
        <f>VLOOKUP(A211,ZSSD!D:D,1,0)</f>
        <v>7393213</v>
      </c>
      <c r="AH211" s="133" t="str">
        <f>VLOOKUP(B211,[2]GRADE!$A:$P,16,0)</f>
        <v>SILVER</v>
      </c>
      <c r="AI211" s="133">
        <f t="shared" si="87"/>
        <v>6.5</v>
      </c>
    </row>
    <row r="212" spans="1:35" x14ac:dyDescent="0.25">
      <c r="A212" s="129">
        <v>7393222</v>
      </c>
      <c r="B212" s="129">
        <f t="shared" si="83"/>
        <v>7393</v>
      </c>
      <c r="C212" s="129">
        <f t="shared" si="84"/>
        <v>222</v>
      </c>
      <c r="D212" s="129" t="str">
        <f>VLOOKUP(C212,Sheet1!$A$2:$K$369991,11,0)</f>
        <v>CAR</v>
      </c>
      <c r="E212" s="129" t="s">
        <v>1027</v>
      </c>
      <c r="F212" s="129">
        <f>VLOOKUP(C212,'PACK MASTER'!$A$2:$I$512998,9,0)*1000</f>
        <v>16.000000000000011</v>
      </c>
      <c r="G212" s="129">
        <f>VLOOKUP(C212,'PACK MASTER'!$A$2:$G$512998,7,0)</f>
        <v>4</v>
      </c>
      <c r="H212" s="129">
        <f t="shared" si="67"/>
        <v>4.0000000000000027</v>
      </c>
      <c r="I212" s="129">
        <f>VLOOKUP($A212,ZMRP!$C$2:$F$99995,4,0)</f>
        <v>1480</v>
      </c>
      <c r="J212" s="130">
        <f t="shared" si="68"/>
        <v>370</v>
      </c>
      <c r="K212" s="130">
        <f>VLOOKUP($A212,ZLAM!$C$2:$F$99999,4,0)</f>
        <v>74.06</v>
      </c>
      <c r="L212" s="130">
        <f t="shared" si="69"/>
        <v>1096.088</v>
      </c>
      <c r="M212" s="130">
        <f t="shared" si="70"/>
        <v>274.02199999999999</v>
      </c>
      <c r="N212" s="130">
        <f t="shared" si="71"/>
        <v>928.88813559322034</v>
      </c>
      <c r="O212" s="130">
        <f t="shared" si="72"/>
        <v>232.22203389830509</v>
      </c>
      <c r="P212" s="130">
        <f>IFERROR(ABS(VLOOKUP($A212,ZTRV!$D$2:$G$99407,4,0)),0)</f>
        <v>0</v>
      </c>
      <c r="Q212" s="130">
        <f>IFERROR(ABS(VLOOKUP($A212,ZTR1!$D$2:$G$99999,4,0)),0)</f>
        <v>0</v>
      </c>
      <c r="R212" s="130">
        <f>IFERROR(ABS(VLOOKUP($A212,ZTR2!$D$2:$G$99939,4,0)),0)</f>
        <v>0</v>
      </c>
      <c r="S212" s="130">
        <f t="shared" si="73"/>
        <v>0</v>
      </c>
      <c r="T212" s="130">
        <f t="shared" si="74"/>
        <v>928.88813559322034</v>
      </c>
      <c r="U212" s="130">
        <f t="shared" si="75"/>
        <v>1096.088</v>
      </c>
      <c r="V212" s="130">
        <f t="shared" si="76"/>
        <v>274.02199999999999</v>
      </c>
      <c r="W212" s="131">
        <f t="shared" si="77"/>
        <v>4384.3520000000026</v>
      </c>
      <c r="X212" s="130">
        <f t="shared" si="78"/>
        <v>383.91200000000003</v>
      </c>
      <c r="Y212" s="130">
        <f t="shared" si="79"/>
        <v>1535.648000000001</v>
      </c>
      <c r="Z212" s="130">
        <f t="shared" si="80"/>
        <v>95.978000000000009</v>
      </c>
      <c r="AA212" s="129">
        <f>IFERROR(ABS(VLOOKUP(A212,ZSSD!$D$2:$G$99933,4,0)),AI212)</f>
        <v>4</v>
      </c>
      <c r="AB212" s="130">
        <f>IFERROR(IF(VLOOKUP(A212,ZSSD!$D:$H,5,0)="L29",AA212*G212,AA212*L212/100),AA212*L212/100)</f>
        <v>16</v>
      </c>
      <c r="AC212" s="130">
        <v>2</v>
      </c>
      <c r="AD212" s="132">
        <f t="shared" si="81"/>
        <v>18.257762711864405</v>
      </c>
      <c r="AE212" s="142">
        <f t="shared" si="85"/>
        <v>4</v>
      </c>
      <c r="AF212" s="142">
        <f t="shared" si="86"/>
        <v>4.5644406779661013</v>
      </c>
      <c r="AG212" s="133">
        <f>VLOOKUP(A212,ZSSD!D:D,1,0)</f>
        <v>7393222</v>
      </c>
      <c r="AH212" s="133" t="str">
        <f>VLOOKUP(B212,[2]GRADE!$A:$P,16,0)</f>
        <v>SILVER</v>
      </c>
      <c r="AI212" s="133">
        <f t="shared" si="87"/>
        <v>6.5</v>
      </c>
    </row>
    <row r="213" spans="1:35" x14ac:dyDescent="0.25">
      <c r="A213" s="129">
        <v>7393244</v>
      </c>
      <c r="B213" s="129">
        <f t="shared" si="83"/>
        <v>7393</v>
      </c>
      <c r="C213" s="129">
        <f t="shared" si="84"/>
        <v>244</v>
      </c>
      <c r="D213" s="129" t="str">
        <f>VLOOKUP(C213,Sheet1!$A$2:$K$369991,11,0)</f>
        <v>CAR</v>
      </c>
      <c r="E213" s="129" t="s">
        <v>1029</v>
      </c>
      <c r="F213" s="129">
        <f>VLOOKUP(C213,'PACK MASTER'!$A$2:$I$512998,9,0)*1000</f>
        <v>24</v>
      </c>
      <c r="G213" s="129">
        <f>VLOOKUP(C213,'PACK MASTER'!$A$2:$G$512998,7,0)</f>
        <v>6</v>
      </c>
      <c r="H213" s="129">
        <f t="shared" si="67"/>
        <v>4</v>
      </c>
      <c r="I213" s="129">
        <f>VLOOKUP($A213,ZMRP!$C$2:$F$99995,4,0)</f>
        <v>2226</v>
      </c>
      <c r="J213" s="130">
        <f t="shared" si="68"/>
        <v>371</v>
      </c>
      <c r="K213" s="130">
        <f>VLOOKUP($A213,ZLAM!$C$2:$F$99999,4,0)</f>
        <v>73.98</v>
      </c>
      <c r="L213" s="130">
        <f t="shared" si="69"/>
        <v>1646.7948000000001</v>
      </c>
      <c r="M213" s="130">
        <f t="shared" si="70"/>
        <v>274.4658</v>
      </c>
      <c r="N213" s="130">
        <f t="shared" si="71"/>
        <v>1395.5888135593223</v>
      </c>
      <c r="O213" s="130">
        <f t="shared" si="72"/>
        <v>232.59813559322038</v>
      </c>
      <c r="P213" s="130">
        <f>IFERROR(ABS(VLOOKUP($A213,ZTRV!$D$2:$G$99407,4,0)),0)</f>
        <v>0</v>
      </c>
      <c r="Q213" s="130">
        <f>IFERROR(ABS(VLOOKUP($A213,ZTR1!$D$2:$G$99999,4,0)),0)</f>
        <v>0</v>
      </c>
      <c r="R213" s="130">
        <f>IFERROR(ABS(VLOOKUP($A213,ZTR2!$D$2:$G$99939,4,0)),0)</f>
        <v>0</v>
      </c>
      <c r="S213" s="130">
        <f t="shared" si="73"/>
        <v>0</v>
      </c>
      <c r="T213" s="130">
        <f t="shared" si="74"/>
        <v>1395.5888135593223</v>
      </c>
      <c r="U213" s="130">
        <f t="shared" si="75"/>
        <v>1646.7948000000001</v>
      </c>
      <c r="V213" s="130">
        <f t="shared" si="76"/>
        <v>274.4658</v>
      </c>
      <c r="W213" s="131">
        <f t="shared" si="77"/>
        <v>6587.1792000000005</v>
      </c>
      <c r="X213" s="130">
        <f t="shared" si="78"/>
        <v>579.20519999999988</v>
      </c>
      <c r="Y213" s="130">
        <f t="shared" si="79"/>
        <v>2316.8207999999995</v>
      </c>
      <c r="Z213" s="130">
        <f t="shared" si="80"/>
        <v>96.534199999999998</v>
      </c>
      <c r="AA213" s="129">
        <f>IFERROR(ABS(VLOOKUP(A213,ZSSD!$D$2:$G$99933,4,0)),AI213)</f>
        <v>4</v>
      </c>
      <c r="AB213" s="130">
        <f>IFERROR(IF(VLOOKUP(A213,ZSSD!$D:$H,5,0)="L29",AA213*G213,AA213*L213/100),AA213*L213/100)</f>
        <v>24</v>
      </c>
      <c r="AC213" s="130">
        <v>2</v>
      </c>
      <c r="AD213" s="132">
        <f t="shared" si="81"/>
        <v>27.431776271186447</v>
      </c>
      <c r="AE213" s="142">
        <f t="shared" si="85"/>
        <v>4</v>
      </c>
      <c r="AF213" s="142">
        <f t="shared" si="86"/>
        <v>4.5719627118644075</v>
      </c>
      <c r="AG213" s="133">
        <f>VLOOKUP(A213,ZSSD!D:D,1,0)</f>
        <v>7393244</v>
      </c>
      <c r="AH213" s="133" t="str">
        <f>VLOOKUP(B213,[2]GRADE!$A:$P,16,0)</f>
        <v>SILVER</v>
      </c>
      <c r="AI213" s="133">
        <f t="shared" si="87"/>
        <v>6.5</v>
      </c>
    </row>
    <row r="214" spans="1:35" x14ac:dyDescent="0.25">
      <c r="A214" s="129">
        <v>7403265</v>
      </c>
      <c r="B214" s="129">
        <f t="shared" si="83"/>
        <v>7403</v>
      </c>
      <c r="C214" s="129">
        <f t="shared" si="84"/>
        <v>265</v>
      </c>
      <c r="D214" s="129" t="str">
        <f>VLOOKUP(C214,Sheet1!$A$2:$K$369991,11,0)</f>
        <v>BUC</v>
      </c>
      <c r="E214" s="129" t="s">
        <v>1057</v>
      </c>
      <c r="F214" s="129">
        <f>VLOOKUP(C214,'PACK MASTER'!$A$2:$I$512998,9,0)*1000</f>
        <v>20.000000000000014</v>
      </c>
      <c r="G214" s="129">
        <f>VLOOKUP(C214,'PACK MASTER'!$A$2:$G$512998,7,0)</f>
        <v>20</v>
      </c>
      <c r="H214" s="129">
        <f t="shared" si="67"/>
        <v>1.0000000000000007</v>
      </c>
      <c r="I214" s="129">
        <f>VLOOKUP($A214,ZMRP!$C$2:$F$99995,4,0)</f>
        <v>4029</v>
      </c>
      <c r="J214" s="130">
        <f t="shared" si="68"/>
        <v>201.45</v>
      </c>
      <c r="K214" s="130">
        <f>VLOOKUP($A214,ZLAM!$C$2:$F$99999,4,0)</f>
        <v>92.6</v>
      </c>
      <c r="L214" s="130">
        <f t="shared" si="69"/>
        <v>3730.8539999999998</v>
      </c>
      <c r="M214" s="130">
        <f t="shared" si="70"/>
        <v>186.5427</v>
      </c>
      <c r="N214" s="130">
        <f t="shared" si="71"/>
        <v>3161.7406779661019</v>
      </c>
      <c r="O214" s="130">
        <f t="shared" si="72"/>
        <v>158.08703389830509</v>
      </c>
      <c r="P214" s="130">
        <f>IFERROR(ABS(VLOOKUP($A214,ZTRV!$D$2:$G$99407,4,0)),0)</f>
        <v>0</v>
      </c>
      <c r="Q214" s="130">
        <f>IFERROR(ABS(VLOOKUP($A214,ZTR1!$D$2:$G$99999,4,0)),0)</f>
        <v>0</v>
      </c>
      <c r="R214" s="130">
        <f>IFERROR(ABS(VLOOKUP($A214,ZTR2!$D$2:$G$99939,4,0)),0)</f>
        <v>0</v>
      </c>
      <c r="S214" s="130">
        <f t="shared" si="73"/>
        <v>0</v>
      </c>
      <c r="T214" s="130">
        <f t="shared" si="74"/>
        <v>3161.7406779661019</v>
      </c>
      <c r="U214" s="130">
        <f t="shared" si="75"/>
        <v>3730.8539999999998</v>
      </c>
      <c r="V214" s="130">
        <f t="shared" si="76"/>
        <v>186.5427</v>
      </c>
      <c r="W214" s="131">
        <f t="shared" si="77"/>
        <v>3730.8540000000025</v>
      </c>
      <c r="X214" s="130">
        <f t="shared" si="78"/>
        <v>298.14600000000019</v>
      </c>
      <c r="Y214" s="130">
        <f t="shared" si="79"/>
        <v>298.14600000000036</v>
      </c>
      <c r="Z214" s="130">
        <f t="shared" si="80"/>
        <v>14.907299999999992</v>
      </c>
      <c r="AA214" s="129">
        <f>IFERROR(ABS(VLOOKUP(A214,ZSSD!$D$2:$G$99933,4,0)),AI214)</f>
        <v>6</v>
      </c>
      <c r="AB214" s="130">
        <f>IFERROR(IF(VLOOKUP(A214,ZSSD!$D:$H,5,0)="L29",AA214*G214,AA214*L214/100),AA214*L214/100)</f>
        <v>223.85123999999999</v>
      </c>
      <c r="AC214" s="130">
        <v>2</v>
      </c>
      <c r="AD214" s="132">
        <f t="shared" si="81"/>
        <v>58.75778875932204</v>
      </c>
      <c r="AE214" s="142">
        <f t="shared" si="85"/>
        <v>11.192561999999999</v>
      </c>
      <c r="AF214" s="142">
        <f t="shared" si="86"/>
        <v>2.9378894379661018</v>
      </c>
      <c r="AG214" s="133">
        <f>VLOOKUP(A214,ZSSD!D:D,1,0)</f>
        <v>7403265</v>
      </c>
      <c r="AH214" s="133" t="str">
        <f>VLOOKUP(B214,[2]GRADE!$A:$P,16,0)</f>
        <v>INDUSTRIAL</v>
      </c>
      <c r="AI214" s="133">
        <f t="shared" si="87"/>
        <v>6</v>
      </c>
    </row>
    <row r="215" spans="1:35" x14ac:dyDescent="0.25">
      <c r="A215" s="129">
        <v>7420184</v>
      </c>
      <c r="B215" s="129">
        <f t="shared" si="83"/>
        <v>7420</v>
      </c>
      <c r="C215" s="129">
        <f t="shared" si="84"/>
        <v>184</v>
      </c>
      <c r="D215" s="129" t="str">
        <f>VLOOKUP(C215,Sheet1!$A$2:$K$369991,11,0)</f>
        <v>CAR</v>
      </c>
      <c r="E215" s="129" t="s">
        <v>2766</v>
      </c>
      <c r="F215" s="129">
        <f>VLOOKUP(C215,'PACK MASTER'!$A$2:$I$512998,9,0)*1000</f>
        <v>20.000000000000014</v>
      </c>
      <c r="G215" s="129">
        <f>VLOOKUP(C215,'PACK MASTER'!$A$2:$G$512998,7,0)</f>
        <v>1</v>
      </c>
      <c r="H215" s="129">
        <f t="shared" si="67"/>
        <v>20.000000000000014</v>
      </c>
      <c r="I215" s="129">
        <f>VLOOKUP($A215,ZMRP!$C$2:$F$99995,4,0)</f>
        <v>415</v>
      </c>
      <c r="J215" s="130">
        <f t="shared" si="68"/>
        <v>415</v>
      </c>
      <c r="K215" s="130">
        <f>VLOOKUP($A215,ZLAM!$C$2:$F$99999,4,0)</f>
        <v>80</v>
      </c>
      <c r="L215" s="130">
        <f t="shared" si="69"/>
        <v>332</v>
      </c>
      <c r="M215" s="130">
        <f t="shared" si="70"/>
        <v>332</v>
      </c>
      <c r="N215" s="130">
        <f t="shared" si="71"/>
        <v>281.35593220338984</v>
      </c>
      <c r="O215" s="130">
        <f t="shared" si="72"/>
        <v>281.35593220338984</v>
      </c>
      <c r="P215" s="130">
        <f>IFERROR(ABS(VLOOKUP($A215,ZTRV!$D$2:$G$99407,4,0)),0)</f>
        <v>0</v>
      </c>
      <c r="Q215" s="130">
        <f>IFERROR(ABS(VLOOKUP($A215,ZTR1!$D$2:$G$99999,4,0)),0)</f>
        <v>0</v>
      </c>
      <c r="R215" s="130">
        <f>IFERROR(ABS(VLOOKUP($A215,ZTR2!$D$2:$G$99939,4,0)),0)</f>
        <v>0</v>
      </c>
      <c r="S215" s="130">
        <f t="shared" si="73"/>
        <v>0</v>
      </c>
      <c r="T215" s="130">
        <f t="shared" si="74"/>
        <v>281.35593220338984</v>
      </c>
      <c r="U215" s="130">
        <f t="shared" si="75"/>
        <v>332</v>
      </c>
      <c r="V215" s="130">
        <f t="shared" si="76"/>
        <v>332</v>
      </c>
      <c r="W215" s="131">
        <f t="shared" si="77"/>
        <v>6640.0000000000045</v>
      </c>
      <c r="X215" s="130">
        <f t="shared" si="78"/>
        <v>83</v>
      </c>
      <c r="Y215" s="130">
        <f t="shared" si="79"/>
        <v>1660.0000000000011</v>
      </c>
      <c r="Z215" s="130">
        <f t="shared" si="80"/>
        <v>83</v>
      </c>
      <c r="AA215" s="129">
        <f>IFERROR(ABS(VLOOKUP(A215,ZSSD!$D$2:$G$99933,4,0)),AI215)</f>
        <v>6.5</v>
      </c>
      <c r="AB215" s="130">
        <f>IFERROR(IF(VLOOKUP(A215,ZSSD!$D:$H,5,0)="L29",AA215*G215,AA215*L215/100),AA215*L215/100)</f>
        <v>21.58</v>
      </c>
      <c r="AC215" s="130">
        <v>2</v>
      </c>
      <c r="AD215" s="132">
        <f t="shared" si="81"/>
        <v>5.1955186440677972</v>
      </c>
      <c r="AE215" s="142">
        <f t="shared" si="85"/>
        <v>21.58</v>
      </c>
      <c r="AF215" s="142">
        <f t="shared" si="86"/>
        <v>5.1955186440677972</v>
      </c>
      <c r="AG215" s="133" t="e">
        <f>VLOOKUP(A215,ZSSD!D:D,1,0)</f>
        <v>#N/A</v>
      </c>
      <c r="AH215" s="133" t="str">
        <f>VLOOKUP(B215,[2]GRADE!$A:$P,16,0)</f>
        <v>SILVER</v>
      </c>
      <c r="AI215" s="133">
        <f t="shared" si="87"/>
        <v>6.5</v>
      </c>
    </row>
    <row r="216" spans="1:35" x14ac:dyDescent="0.25">
      <c r="A216" s="129">
        <v>7420213</v>
      </c>
      <c r="B216" s="129">
        <f t="shared" si="83"/>
        <v>7420</v>
      </c>
      <c r="C216" s="129">
        <f t="shared" si="84"/>
        <v>213</v>
      </c>
      <c r="D216" s="129" t="str">
        <f>VLOOKUP(C216,Sheet1!$A$2:$K$369991,11,0)</f>
        <v>CAR</v>
      </c>
      <c r="E216" s="129" t="s">
        <v>3436</v>
      </c>
      <c r="F216" s="129">
        <f>VLOOKUP(C216,'PACK MASTER'!$A$2:$I$512998,9,0)*1000</f>
        <v>14.000000000000004</v>
      </c>
      <c r="G216" s="129">
        <f>VLOOKUP(C216,'PACK MASTER'!$A$2:$G$512998,7,0)</f>
        <v>3.5</v>
      </c>
      <c r="H216" s="129">
        <f t="shared" si="67"/>
        <v>4.0000000000000009</v>
      </c>
      <c r="I216" s="129">
        <f>VLOOKUP($A216,ZMRP!$C$2:$F$99995,4,0)</f>
        <v>1575</v>
      </c>
      <c r="J216" s="130">
        <f t="shared" si="68"/>
        <v>450</v>
      </c>
      <c r="K216" s="130">
        <f>VLOOKUP($A216,ZLAM!$C$2:$F$99999,4,0)</f>
        <v>81.55</v>
      </c>
      <c r="L216" s="130">
        <f t="shared" si="69"/>
        <v>1284.4124999999999</v>
      </c>
      <c r="M216" s="130">
        <f t="shared" si="70"/>
        <v>366.97499999999997</v>
      </c>
      <c r="N216" s="130">
        <f t="shared" si="71"/>
        <v>1088.4851694915253</v>
      </c>
      <c r="O216" s="130">
        <f t="shared" si="72"/>
        <v>310.99576271186436</v>
      </c>
      <c r="P216" s="130">
        <f>IFERROR(ABS(VLOOKUP($A216,ZTRV!$D$2:$G$99407,4,0)),0)</f>
        <v>0</v>
      </c>
      <c r="Q216" s="130">
        <f>IFERROR(ABS(VLOOKUP($A216,ZTR1!$D$2:$G$99999,4,0)),0)</f>
        <v>0</v>
      </c>
      <c r="R216" s="130">
        <f>IFERROR(ABS(VLOOKUP($A216,ZTR2!$D$2:$G$99939,4,0)),0)</f>
        <v>0</v>
      </c>
      <c r="S216" s="130">
        <f t="shared" si="73"/>
        <v>0</v>
      </c>
      <c r="T216" s="130">
        <f t="shared" si="74"/>
        <v>1088.4851694915253</v>
      </c>
      <c r="U216" s="130">
        <f t="shared" si="75"/>
        <v>1284.4124999999999</v>
      </c>
      <c r="V216" s="130">
        <f t="shared" si="76"/>
        <v>366.97499999999997</v>
      </c>
      <c r="W216" s="131">
        <f t="shared" si="77"/>
        <v>5137.6500000000005</v>
      </c>
      <c r="X216" s="130">
        <f t="shared" si="78"/>
        <v>290.58750000000009</v>
      </c>
      <c r="Y216" s="130">
        <f t="shared" si="79"/>
        <v>1162.3500000000006</v>
      </c>
      <c r="Z216" s="130">
        <f t="shared" si="80"/>
        <v>83.025000000000034</v>
      </c>
      <c r="AA216" s="129">
        <f>IFERROR(ABS(VLOOKUP(A216,ZSSD!$D$2:$G$99933,4,0)),AI216)</f>
        <v>5.5</v>
      </c>
      <c r="AB216" s="130">
        <f>IFERROR(IF(VLOOKUP(A216,ZSSD!$D:$H,5,0)="L29",AA216*G216,AA216*L216/100),AA216*L216/100)</f>
        <v>70.642687499999994</v>
      </c>
      <c r="AC216" s="130">
        <v>2</v>
      </c>
      <c r="AD216" s="132">
        <f t="shared" si="81"/>
        <v>20.356849639830507</v>
      </c>
      <c r="AE216" s="142">
        <f t="shared" si="85"/>
        <v>20.183624999999999</v>
      </c>
      <c r="AF216" s="142">
        <f t="shared" si="86"/>
        <v>5.8162427542372876</v>
      </c>
      <c r="AG216" s="133">
        <f>VLOOKUP(A216,ZSSD!D:D,1,0)</f>
        <v>7420213</v>
      </c>
      <c r="AH216" s="133" t="str">
        <f>VLOOKUP(B216,[2]GRADE!$A:$P,16,0)</f>
        <v>SILVER</v>
      </c>
      <c r="AI216" s="133">
        <f t="shared" si="87"/>
        <v>6.5</v>
      </c>
    </row>
    <row r="217" spans="1:35" x14ac:dyDescent="0.25">
      <c r="A217" s="129">
        <v>7420222</v>
      </c>
      <c r="B217" s="129">
        <f t="shared" si="83"/>
        <v>7420</v>
      </c>
      <c r="C217" s="129">
        <f t="shared" si="84"/>
        <v>222</v>
      </c>
      <c r="D217" s="129" t="str">
        <f>VLOOKUP(C217,Sheet1!$A$2:$K$369991,11,0)</f>
        <v>CAR</v>
      </c>
      <c r="E217" s="129" t="s">
        <v>1070</v>
      </c>
      <c r="F217" s="129">
        <f>VLOOKUP(C217,'PACK MASTER'!$A$2:$I$512998,9,0)*1000</f>
        <v>16.000000000000011</v>
      </c>
      <c r="G217" s="129">
        <f>VLOOKUP(C217,'PACK MASTER'!$A$2:$G$512998,7,0)</f>
        <v>4</v>
      </c>
      <c r="H217" s="129">
        <f t="shared" si="67"/>
        <v>4.0000000000000027</v>
      </c>
      <c r="I217" s="129">
        <f>VLOOKUP($A217,ZMRP!$C$2:$F$99995,4,0)</f>
        <v>1800</v>
      </c>
      <c r="J217" s="130">
        <f t="shared" si="68"/>
        <v>450</v>
      </c>
      <c r="K217" s="130">
        <f>VLOOKUP($A217,ZLAM!$C$2:$F$99999,4,0)</f>
        <v>81.56</v>
      </c>
      <c r="L217" s="130">
        <f t="shared" si="69"/>
        <v>1468.08</v>
      </c>
      <c r="M217" s="130">
        <f t="shared" si="70"/>
        <v>367.02</v>
      </c>
      <c r="N217" s="130">
        <f t="shared" si="71"/>
        <v>1244.1355932203389</v>
      </c>
      <c r="O217" s="130">
        <f t="shared" si="72"/>
        <v>311.03389830508473</v>
      </c>
      <c r="P217" s="130">
        <f>IFERROR(ABS(VLOOKUP($A217,ZTRV!$D$2:$G$99407,4,0)),0)</f>
        <v>0</v>
      </c>
      <c r="Q217" s="130">
        <f>IFERROR(ABS(VLOOKUP($A217,ZTR1!$D$2:$G$99999,4,0)),0)</f>
        <v>0</v>
      </c>
      <c r="R217" s="130">
        <f>IFERROR(ABS(VLOOKUP($A217,ZTR2!$D$2:$G$99939,4,0)),0)</f>
        <v>0</v>
      </c>
      <c r="S217" s="130">
        <f t="shared" si="73"/>
        <v>0</v>
      </c>
      <c r="T217" s="130">
        <f t="shared" si="74"/>
        <v>1244.1355932203389</v>
      </c>
      <c r="U217" s="130">
        <f t="shared" si="75"/>
        <v>1468.08</v>
      </c>
      <c r="V217" s="130">
        <f t="shared" si="76"/>
        <v>367.02</v>
      </c>
      <c r="W217" s="131">
        <f t="shared" si="77"/>
        <v>5872.3200000000033</v>
      </c>
      <c r="X217" s="130">
        <f t="shared" si="78"/>
        <v>331.92000000000007</v>
      </c>
      <c r="Y217" s="130">
        <f t="shared" si="79"/>
        <v>1327.6800000000012</v>
      </c>
      <c r="Z217" s="130">
        <f t="shared" si="80"/>
        <v>82.980000000000018</v>
      </c>
      <c r="AA217" s="129">
        <f>IFERROR(ABS(VLOOKUP(A217,ZSSD!$D$2:$G$99933,4,0)),AI217)</f>
        <v>5.5</v>
      </c>
      <c r="AB217" s="130">
        <f>IFERROR(IF(VLOOKUP(A217,ZSSD!$D:$H,5,0)="L29",AA217*G217,AA217*L217/100),AA217*L217/100)</f>
        <v>80.744399999999999</v>
      </c>
      <c r="AC217" s="130">
        <v>2</v>
      </c>
      <c r="AD217" s="132">
        <f t="shared" si="81"/>
        <v>23.267823864406779</v>
      </c>
      <c r="AE217" s="142">
        <f t="shared" si="85"/>
        <v>20.1861</v>
      </c>
      <c r="AF217" s="142">
        <f t="shared" si="86"/>
        <v>5.8169559661016947</v>
      </c>
      <c r="AG217" s="133">
        <f>VLOOKUP(A217,ZSSD!D:D,1,0)</f>
        <v>7420222</v>
      </c>
      <c r="AH217" s="133" t="str">
        <f>VLOOKUP(B217,[2]GRADE!$A:$P,16,0)</f>
        <v>SILVER</v>
      </c>
      <c r="AI217" s="133">
        <f t="shared" si="87"/>
        <v>6.5</v>
      </c>
    </row>
    <row r="218" spans="1:35" x14ac:dyDescent="0.25">
      <c r="A218" s="129">
        <v>7421234</v>
      </c>
      <c r="B218" s="129">
        <f t="shared" si="83"/>
        <v>7421</v>
      </c>
      <c r="C218" s="129">
        <f t="shared" si="84"/>
        <v>234</v>
      </c>
      <c r="D218" s="129" t="str">
        <f>VLOOKUP(C218,Sheet1!$A$2:$K$369991,11,0)</f>
        <v>CAR</v>
      </c>
      <c r="E218" s="129" t="s">
        <v>1073</v>
      </c>
      <c r="F218" s="129">
        <f>VLOOKUP(C218,'PACK MASTER'!$A$2:$I$512998,9,0)*1000</f>
        <v>20.000000000000014</v>
      </c>
      <c r="G218" s="129">
        <f>VLOOKUP(C218,'PACK MASTER'!$A$2:$G$512998,7,0)</f>
        <v>5</v>
      </c>
      <c r="H218" s="129">
        <f t="shared" si="67"/>
        <v>4.0000000000000027</v>
      </c>
      <c r="I218" s="129">
        <f>VLOOKUP($A218,ZMRP!$C$2:$F$99995,4,0)</f>
        <v>2400</v>
      </c>
      <c r="J218" s="130">
        <f t="shared" si="68"/>
        <v>480</v>
      </c>
      <c r="K218" s="130">
        <f>VLOOKUP($A218,ZLAM!$C$2:$F$99999,4,0)</f>
        <v>82.29</v>
      </c>
      <c r="L218" s="130">
        <f t="shared" si="69"/>
        <v>1974.9600000000003</v>
      </c>
      <c r="M218" s="130">
        <f t="shared" si="70"/>
        <v>394.99200000000008</v>
      </c>
      <c r="N218" s="130">
        <f t="shared" si="71"/>
        <v>1673.6949152542377</v>
      </c>
      <c r="O218" s="130">
        <f t="shared" si="72"/>
        <v>334.73898305084754</v>
      </c>
      <c r="P218" s="130">
        <f>IFERROR(ABS(VLOOKUP($A218,ZTRV!$D$2:$G$99407,4,0)),0)</f>
        <v>0</v>
      </c>
      <c r="Q218" s="130">
        <f>IFERROR(ABS(VLOOKUP($A218,ZTR1!$D$2:$G$99999,4,0)),0)</f>
        <v>0</v>
      </c>
      <c r="R218" s="130">
        <f>IFERROR(ABS(VLOOKUP($A218,ZTR2!$D$2:$G$99939,4,0)),0)</f>
        <v>0</v>
      </c>
      <c r="S218" s="130">
        <f t="shared" si="73"/>
        <v>0</v>
      </c>
      <c r="T218" s="130">
        <f t="shared" si="74"/>
        <v>1673.6949152542377</v>
      </c>
      <c r="U218" s="130">
        <f t="shared" si="75"/>
        <v>1974.9600000000003</v>
      </c>
      <c r="V218" s="130">
        <f t="shared" si="76"/>
        <v>394.99200000000008</v>
      </c>
      <c r="W218" s="131">
        <f t="shared" si="77"/>
        <v>7899.8400000000074</v>
      </c>
      <c r="X218" s="130">
        <f t="shared" si="78"/>
        <v>425.03999999999974</v>
      </c>
      <c r="Y218" s="130">
        <f t="shared" si="79"/>
        <v>1700.16</v>
      </c>
      <c r="Z218" s="130">
        <f t="shared" si="80"/>
        <v>85.007999999999925</v>
      </c>
      <c r="AA218" s="129">
        <f>IFERROR(ABS(VLOOKUP(A218,ZSSD!$D$2:$G$99933,4,0)),AI218)</f>
        <v>5.5</v>
      </c>
      <c r="AB218" s="130">
        <f>IFERROR(IF(VLOOKUP(A218,ZSSD!$D:$H,5,0)="L29",AA218*G218,AA218*L218/100),AA218*L218/100)</f>
        <v>108.62280000000001</v>
      </c>
      <c r="AC218" s="130">
        <v>2</v>
      </c>
      <c r="AD218" s="132">
        <f t="shared" si="81"/>
        <v>31.301442305084752</v>
      </c>
      <c r="AE218" s="142">
        <f t="shared" si="85"/>
        <v>21.724560000000004</v>
      </c>
      <c r="AF218" s="142">
        <f t="shared" si="86"/>
        <v>6.26028846101695</v>
      </c>
      <c r="AG218" s="133">
        <f>VLOOKUP(A218,ZSSD!D:D,1,0)</f>
        <v>7421234</v>
      </c>
      <c r="AH218" s="133" t="str">
        <f>VLOOKUP(B218,[2]GRADE!$A:$P,16,0)</f>
        <v>SILVER</v>
      </c>
      <c r="AI218" s="133">
        <f t="shared" si="87"/>
        <v>6.5</v>
      </c>
    </row>
    <row r="219" spans="1:35" x14ac:dyDescent="0.25">
      <c r="A219" s="129">
        <v>7427184</v>
      </c>
      <c r="B219" s="129">
        <f t="shared" ref="B219:B250" si="88">VALUE(LEFT(A219,4))</f>
        <v>7427</v>
      </c>
      <c r="C219" s="129">
        <f t="shared" ref="C219:C250" si="89">VALUE(RIGHT(A219,3))</f>
        <v>184</v>
      </c>
      <c r="D219" s="129" t="str">
        <f>VLOOKUP(C219,Sheet1!$A$2:$K$369991,11,0)</f>
        <v>CAR</v>
      </c>
      <c r="E219" s="129" t="s">
        <v>1085</v>
      </c>
      <c r="F219" s="129">
        <f>VLOOKUP(C219,'PACK MASTER'!$A$2:$I$512998,9,0)*1000</f>
        <v>20.000000000000014</v>
      </c>
      <c r="G219" s="129">
        <f>VLOOKUP(C219,'PACK MASTER'!$A$2:$G$512998,7,0)</f>
        <v>1</v>
      </c>
      <c r="H219" s="129">
        <f t="shared" si="67"/>
        <v>20.000000000000014</v>
      </c>
      <c r="I219" s="129">
        <f>VLOOKUP($A219,ZMRP!$C$2:$F$99995,4,0)</f>
        <v>461</v>
      </c>
      <c r="J219" s="130">
        <f t="shared" si="68"/>
        <v>461</v>
      </c>
      <c r="K219" s="130">
        <f>VLOOKUP($A219,ZLAM!$C$2:$F$99999,4,0)</f>
        <v>87.72</v>
      </c>
      <c r="L219" s="130">
        <f t="shared" si="69"/>
        <v>404.38919999999996</v>
      </c>
      <c r="M219" s="130">
        <f t="shared" si="70"/>
        <v>404.38919999999996</v>
      </c>
      <c r="N219" s="130">
        <f t="shared" si="71"/>
        <v>342.70271186440675</v>
      </c>
      <c r="O219" s="130">
        <f t="shared" si="72"/>
        <v>342.70271186440675</v>
      </c>
      <c r="P219" s="130">
        <f>IFERROR(ABS(VLOOKUP($A219,ZTRV!$D$2:$G$99407,4,0)),0)</f>
        <v>0</v>
      </c>
      <c r="Q219" s="130">
        <f>IFERROR(ABS(VLOOKUP($A219,ZTR1!$D$2:$G$99999,4,0)),0)</f>
        <v>0</v>
      </c>
      <c r="R219" s="130">
        <f>IFERROR(ABS(VLOOKUP($A219,ZTR2!$D$2:$G$99939,4,0)),0)</f>
        <v>0</v>
      </c>
      <c r="S219" s="130">
        <f t="shared" si="73"/>
        <v>0</v>
      </c>
      <c r="T219" s="130">
        <f t="shared" si="74"/>
        <v>342.70271186440675</v>
      </c>
      <c r="U219" s="130">
        <f t="shared" si="75"/>
        <v>404.38919999999996</v>
      </c>
      <c r="V219" s="130">
        <f t="shared" si="76"/>
        <v>404.38919999999996</v>
      </c>
      <c r="W219" s="131">
        <f t="shared" si="77"/>
        <v>8087.7840000000051</v>
      </c>
      <c r="X219" s="130">
        <f t="shared" si="78"/>
        <v>56.61080000000004</v>
      </c>
      <c r="Y219" s="130">
        <f t="shared" si="79"/>
        <v>1132.2160000000017</v>
      </c>
      <c r="Z219" s="130">
        <f t="shared" si="80"/>
        <v>56.61080000000004</v>
      </c>
      <c r="AA219" s="129">
        <f>IFERROR(ABS(VLOOKUP(A219,ZSSD!$D$2:$G$99933,4,0)),AI219)</f>
        <v>6.5</v>
      </c>
      <c r="AB219" s="130">
        <f>IFERROR(IF(VLOOKUP(A219,ZSSD!$D:$H,5,0)="L29",AA219*G219,AA219*L219/100),AA219*L219/100)</f>
        <v>26.285297999999997</v>
      </c>
      <c r="AC219" s="130">
        <v>2</v>
      </c>
      <c r="AD219" s="132">
        <f t="shared" si="81"/>
        <v>6.3283482772881348</v>
      </c>
      <c r="AE219" s="142">
        <f t="shared" si="85"/>
        <v>26.285297999999997</v>
      </c>
      <c r="AF219" s="142">
        <f t="shared" si="86"/>
        <v>6.3283482772881348</v>
      </c>
      <c r="AG219" s="133" t="e">
        <f>VLOOKUP(A219,ZSSD!D:D,1,0)</f>
        <v>#N/A</v>
      </c>
      <c r="AH219" s="133" t="str">
        <f>VLOOKUP(B219,[2]GRADE!$A:$P,16,0)</f>
        <v>SILVER</v>
      </c>
      <c r="AI219" s="133">
        <f t="shared" si="87"/>
        <v>6.5</v>
      </c>
    </row>
    <row r="220" spans="1:35" x14ac:dyDescent="0.25">
      <c r="A220" s="129">
        <v>7427213</v>
      </c>
      <c r="B220" s="129">
        <f t="shared" si="88"/>
        <v>7427</v>
      </c>
      <c r="C220" s="129">
        <f t="shared" si="89"/>
        <v>213</v>
      </c>
      <c r="D220" s="129" t="str">
        <f>VLOOKUP(C220,Sheet1!$A$2:$K$369991,11,0)</f>
        <v>CAR</v>
      </c>
      <c r="E220" s="129" t="s">
        <v>1087</v>
      </c>
      <c r="F220" s="129">
        <f>VLOOKUP(C220,'PACK MASTER'!$A$2:$I$512998,9,0)*1000</f>
        <v>14.000000000000004</v>
      </c>
      <c r="G220" s="129">
        <f>VLOOKUP(C220,'PACK MASTER'!$A$2:$G$512998,7,0)</f>
        <v>3.5</v>
      </c>
      <c r="H220" s="129">
        <f t="shared" si="67"/>
        <v>4.0000000000000009</v>
      </c>
      <c r="I220" s="129">
        <f>VLOOKUP($A220,ZMRP!$C$2:$F$99995,4,0)</f>
        <v>1614</v>
      </c>
      <c r="J220" s="130">
        <f t="shared" si="68"/>
        <v>461.14285714285717</v>
      </c>
      <c r="K220" s="130">
        <f>VLOOKUP($A220,ZLAM!$C$2:$F$99999,4,0)</f>
        <v>87.72</v>
      </c>
      <c r="L220" s="130">
        <f t="shared" si="69"/>
        <v>1415.8008</v>
      </c>
      <c r="M220" s="130">
        <f t="shared" si="70"/>
        <v>404.51451428571426</v>
      </c>
      <c r="N220" s="130">
        <f t="shared" si="71"/>
        <v>1199.831186440678</v>
      </c>
      <c r="O220" s="130">
        <f t="shared" si="72"/>
        <v>342.80891041162232</v>
      </c>
      <c r="P220" s="130">
        <f>IFERROR(ABS(VLOOKUP($A220,ZTRV!$D$2:$G$99407,4,0)),0)</f>
        <v>48</v>
      </c>
      <c r="Q220" s="130">
        <f>IFERROR(ABS(VLOOKUP($A220,ZTR1!$D$2:$G$99999,4,0)),0)</f>
        <v>0</v>
      </c>
      <c r="R220" s="130">
        <f>IFERROR(ABS(VLOOKUP($A220,ZTR2!$D$2:$G$99939,4,0)),0)</f>
        <v>0</v>
      </c>
      <c r="S220" s="130">
        <f t="shared" si="73"/>
        <v>168</v>
      </c>
      <c r="T220" s="130">
        <f t="shared" si="74"/>
        <v>1031.831186440678</v>
      </c>
      <c r="U220" s="130">
        <f t="shared" si="75"/>
        <v>1217.5608</v>
      </c>
      <c r="V220" s="130">
        <f t="shared" si="76"/>
        <v>347.87451428571427</v>
      </c>
      <c r="W220" s="131">
        <f t="shared" si="77"/>
        <v>4870.2432000000008</v>
      </c>
      <c r="X220" s="130">
        <f t="shared" si="78"/>
        <v>396.43920000000003</v>
      </c>
      <c r="Y220" s="130">
        <f t="shared" si="79"/>
        <v>1585.7568000000006</v>
      </c>
      <c r="Z220" s="130">
        <f t="shared" si="80"/>
        <v>113.2683428571429</v>
      </c>
      <c r="AA220" s="129">
        <f>IFERROR(ABS(VLOOKUP(A220,ZSSD!$D$2:$G$99933,4,0)),AI220)</f>
        <v>5.5</v>
      </c>
      <c r="AB220" s="130">
        <f>IFERROR(IF(VLOOKUP(A220,ZSSD!$D:$H,5,0)="L29",AA220*G220,AA220*L220/100),AA220*L220/100)</f>
        <v>77.869043999999988</v>
      </c>
      <c r="AC220" s="130">
        <v>2</v>
      </c>
      <c r="AD220" s="132">
        <f t="shared" si="81"/>
        <v>19.079242848813561</v>
      </c>
      <c r="AE220" s="142">
        <f t="shared" si="85"/>
        <v>22.248298285714281</v>
      </c>
      <c r="AF220" s="142">
        <f t="shared" si="86"/>
        <v>5.4512122425181602</v>
      </c>
      <c r="AG220" s="133">
        <f>VLOOKUP(A220,ZSSD!D:D,1,0)</f>
        <v>7427213</v>
      </c>
      <c r="AH220" s="133" t="str">
        <f>VLOOKUP(B220,[2]GRADE!$A:$P,16,0)</f>
        <v>SILVER</v>
      </c>
      <c r="AI220" s="133">
        <f t="shared" si="87"/>
        <v>6.5</v>
      </c>
    </row>
    <row r="221" spans="1:35" x14ac:dyDescent="0.25">
      <c r="A221" s="129">
        <v>7428184</v>
      </c>
      <c r="B221" s="129">
        <f t="shared" si="88"/>
        <v>7428</v>
      </c>
      <c r="C221" s="129">
        <f t="shared" si="89"/>
        <v>184</v>
      </c>
      <c r="D221" s="129" t="str">
        <f>VLOOKUP(C221,Sheet1!$A$2:$K$369991,11,0)</f>
        <v>CAR</v>
      </c>
      <c r="E221" s="129" t="s">
        <v>1090</v>
      </c>
      <c r="F221" s="129">
        <f>VLOOKUP(C221,'PACK MASTER'!$A$2:$I$512998,9,0)*1000</f>
        <v>20.000000000000014</v>
      </c>
      <c r="G221" s="129">
        <f>VLOOKUP(C221,'PACK MASTER'!$A$2:$G$512998,7,0)</f>
        <v>1</v>
      </c>
      <c r="H221" s="129">
        <f t="shared" si="67"/>
        <v>20.000000000000014</v>
      </c>
      <c r="I221" s="129">
        <f>VLOOKUP($A221,ZMRP!$C$2:$F$99995,4,0)</f>
        <v>619</v>
      </c>
      <c r="J221" s="130">
        <f t="shared" si="68"/>
        <v>619</v>
      </c>
      <c r="K221" s="130">
        <f>VLOOKUP($A221,ZLAM!$C$2:$F$99999,4,0)</f>
        <v>87.72</v>
      </c>
      <c r="L221" s="130">
        <f t="shared" si="69"/>
        <v>542.98680000000002</v>
      </c>
      <c r="M221" s="130">
        <f t="shared" si="70"/>
        <v>542.98680000000002</v>
      </c>
      <c r="N221" s="130">
        <f t="shared" si="71"/>
        <v>460.15830508474579</v>
      </c>
      <c r="O221" s="130">
        <f t="shared" si="72"/>
        <v>460.15830508474579</v>
      </c>
      <c r="P221" s="130">
        <f>IFERROR(ABS(VLOOKUP($A221,ZTRV!$D$2:$G$99407,4,0)),0)</f>
        <v>0</v>
      </c>
      <c r="Q221" s="130">
        <f>IFERROR(ABS(VLOOKUP($A221,ZTR1!$D$2:$G$99999,4,0)),0)</f>
        <v>0</v>
      </c>
      <c r="R221" s="130">
        <f>IFERROR(ABS(VLOOKUP($A221,ZTR2!$D$2:$G$99939,4,0)),0)</f>
        <v>0</v>
      </c>
      <c r="S221" s="130">
        <f t="shared" si="73"/>
        <v>0</v>
      </c>
      <c r="T221" s="130">
        <f t="shared" si="74"/>
        <v>460.15830508474579</v>
      </c>
      <c r="U221" s="130">
        <f t="shared" si="75"/>
        <v>542.98680000000002</v>
      </c>
      <c r="V221" s="130">
        <f t="shared" si="76"/>
        <v>542.98680000000002</v>
      </c>
      <c r="W221" s="131">
        <f t="shared" si="77"/>
        <v>10859.736000000008</v>
      </c>
      <c r="X221" s="130">
        <f t="shared" si="78"/>
        <v>76.013199999999983</v>
      </c>
      <c r="Y221" s="130">
        <f t="shared" si="79"/>
        <v>1520.2640000000008</v>
      </c>
      <c r="Z221" s="130">
        <f t="shared" si="80"/>
        <v>76.013199999999983</v>
      </c>
      <c r="AA221" s="129">
        <f>IFERROR(ABS(VLOOKUP(A221,ZSSD!$D$2:$G$99933,4,0)),AI221)</f>
        <v>6.5</v>
      </c>
      <c r="AB221" s="130">
        <f>IFERROR(IF(VLOOKUP(A221,ZSSD!$D:$H,5,0)="L29",AA221*G221,AA221*L221/100),AA221*L221/100)</f>
        <v>35.294142000000001</v>
      </c>
      <c r="AC221" s="130">
        <v>2</v>
      </c>
      <c r="AD221" s="132">
        <f t="shared" si="81"/>
        <v>8.4972832616949159</v>
      </c>
      <c r="AE221" s="142">
        <f t="shared" si="85"/>
        <v>35.294142000000001</v>
      </c>
      <c r="AF221" s="142">
        <f t="shared" si="86"/>
        <v>8.4972832616949159</v>
      </c>
      <c r="AG221" s="133" t="e">
        <f>VLOOKUP(A221,ZSSD!D:D,1,0)</f>
        <v>#N/A</v>
      </c>
      <c r="AH221" s="133" t="str">
        <f>VLOOKUP(B221,[2]GRADE!$A:$P,16,0)</f>
        <v>SILVER</v>
      </c>
      <c r="AI221" s="133">
        <f t="shared" si="87"/>
        <v>6.5</v>
      </c>
    </row>
    <row r="222" spans="1:35" x14ac:dyDescent="0.25">
      <c r="A222" s="129">
        <v>7428213</v>
      </c>
      <c r="B222" s="129">
        <f t="shared" si="88"/>
        <v>7428</v>
      </c>
      <c r="C222" s="129">
        <f t="shared" si="89"/>
        <v>213</v>
      </c>
      <c r="D222" s="129" t="str">
        <f>VLOOKUP(C222,Sheet1!$A$2:$K$369991,11,0)</f>
        <v>CAR</v>
      </c>
      <c r="E222" s="129" t="s">
        <v>1092</v>
      </c>
      <c r="F222" s="129">
        <f>VLOOKUP(C222,'PACK MASTER'!$A$2:$I$512998,9,0)*1000</f>
        <v>14.000000000000004</v>
      </c>
      <c r="G222" s="129">
        <f>VLOOKUP(C222,'PACK MASTER'!$A$2:$G$512998,7,0)</f>
        <v>3.5</v>
      </c>
      <c r="H222" s="129">
        <f t="shared" si="67"/>
        <v>4.0000000000000009</v>
      </c>
      <c r="I222" s="129">
        <f>VLOOKUP($A222,ZMRP!$C$2:$F$99995,4,0)</f>
        <v>2167</v>
      </c>
      <c r="J222" s="130">
        <f t="shared" si="68"/>
        <v>619.14285714285711</v>
      </c>
      <c r="K222" s="130">
        <f>VLOOKUP($A222,ZLAM!$C$2:$F$99999,4,0)</f>
        <v>80.739999999999995</v>
      </c>
      <c r="L222" s="130">
        <f t="shared" si="69"/>
        <v>1749.6357999999998</v>
      </c>
      <c r="M222" s="130">
        <f t="shared" si="70"/>
        <v>499.89594285714281</v>
      </c>
      <c r="N222" s="130">
        <f t="shared" si="71"/>
        <v>1482.7422033898304</v>
      </c>
      <c r="O222" s="130">
        <f t="shared" si="72"/>
        <v>423.64062953995153</v>
      </c>
      <c r="P222" s="130">
        <f>IFERROR(ABS(VLOOKUP($A222,ZTRV!$D$2:$G$99407,4,0)),0)</f>
        <v>23</v>
      </c>
      <c r="Q222" s="130">
        <f>IFERROR(ABS(VLOOKUP($A222,ZTR1!$D$2:$G$99999,4,0)),0)</f>
        <v>0</v>
      </c>
      <c r="R222" s="130">
        <f>IFERROR(ABS(VLOOKUP($A222,ZTR2!$D$2:$G$99939,4,0)),0)</f>
        <v>0</v>
      </c>
      <c r="S222" s="130">
        <f t="shared" si="73"/>
        <v>80.5</v>
      </c>
      <c r="T222" s="130">
        <f t="shared" si="74"/>
        <v>1402.2422033898304</v>
      </c>
      <c r="U222" s="130">
        <f t="shared" si="75"/>
        <v>1654.6457999999998</v>
      </c>
      <c r="V222" s="130">
        <f t="shared" si="76"/>
        <v>472.75594285714277</v>
      </c>
      <c r="W222" s="131">
        <f t="shared" si="77"/>
        <v>6618.5832</v>
      </c>
      <c r="X222" s="130">
        <f t="shared" si="78"/>
        <v>512.35420000000022</v>
      </c>
      <c r="Y222" s="130">
        <f t="shared" si="79"/>
        <v>2049.4168000000013</v>
      </c>
      <c r="Z222" s="130">
        <f t="shared" si="80"/>
        <v>146.38691428571434</v>
      </c>
      <c r="AA222" s="129">
        <f>IFERROR(ABS(VLOOKUP(A222,ZSSD!$D$2:$G$99933,4,0)),AI222)</f>
        <v>5.5</v>
      </c>
      <c r="AB222" s="130">
        <f>IFERROR(IF(VLOOKUP(A222,ZSSD!$D:$H,5,0)="L29",AA222*G222,AA222*L222/100),AA222*L222/100)</f>
        <v>96.229968999999983</v>
      </c>
      <c r="AC222" s="130">
        <v>2</v>
      </c>
      <c r="AD222" s="132">
        <f t="shared" si="81"/>
        <v>26.120244687796607</v>
      </c>
      <c r="AE222" s="142">
        <f t="shared" si="85"/>
        <v>27.494276857142854</v>
      </c>
      <c r="AF222" s="142">
        <f t="shared" si="86"/>
        <v>7.4629270536561734</v>
      </c>
      <c r="AG222" s="133">
        <f>VLOOKUP(A222,ZSSD!D:D,1,0)</f>
        <v>7428213</v>
      </c>
      <c r="AH222" s="133" t="str">
        <f>VLOOKUP(B222,[2]GRADE!$A:$P,16,0)</f>
        <v>SILVER</v>
      </c>
      <c r="AI222" s="133">
        <f t="shared" si="87"/>
        <v>6.5</v>
      </c>
    </row>
    <row r="223" spans="1:35" x14ac:dyDescent="0.25">
      <c r="A223" s="129">
        <v>7429184</v>
      </c>
      <c r="B223" s="129">
        <f t="shared" si="88"/>
        <v>7429</v>
      </c>
      <c r="C223" s="129">
        <f t="shared" si="89"/>
        <v>184</v>
      </c>
      <c r="D223" s="129" t="str">
        <f>VLOOKUP(C223,Sheet1!$A$2:$K$369991,11,0)</f>
        <v>CAR</v>
      </c>
      <c r="E223" s="129" t="s">
        <v>1095</v>
      </c>
      <c r="F223" s="129">
        <f>VLOOKUP(C223,'PACK MASTER'!$A$2:$I$512998,9,0)*1000</f>
        <v>20.000000000000014</v>
      </c>
      <c r="G223" s="129">
        <f>VLOOKUP(C223,'PACK MASTER'!$A$2:$G$512998,7,0)</f>
        <v>1</v>
      </c>
      <c r="H223" s="129">
        <f t="shared" si="67"/>
        <v>20.000000000000014</v>
      </c>
      <c r="I223" s="129">
        <f>VLOOKUP($A223,ZMRP!$C$2:$F$99995,4,0)</f>
        <v>415</v>
      </c>
      <c r="J223" s="130">
        <f t="shared" si="68"/>
        <v>415</v>
      </c>
      <c r="K223" s="130">
        <f>VLOOKUP($A223,ZLAM!$C$2:$F$99999,4,0)</f>
        <v>66.349999999999994</v>
      </c>
      <c r="L223" s="130">
        <f t="shared" si="69"/>
        <v>275.35249999999996</v>
      </c>
      <c r="M223" s="130">
        <f t="shared" si="70"/>
        <v>275.35249999999996</v>
      </c>
      <c r="N223" s="130">
        <f t="shared" si="71"/>
        <v>233.34957627118644</v>
      </c>
      <c r="O223" s="130">
        <f t="shared" si="72"/>
        <v>233.34957627118644</v>
      </c>
      <c r="P223" s="130">
        <f>IFERROR(ABS(VLOOKUP($A223,ZTRV!$D$2:$G$99407,4,0)),0)</f>
        <v>13</v>
      </c>
      <c r="Q223" s="130">
        <f>IFERROR(ABS(VLOOKUP($A223,ZTR1!$D$2:$G$99999,4,0)),0)</f>
        <v>0</v>
      </c>
      <c r="R223" s="130">
        <f>IFERROR(ABS(VLOOKUP($A223,ZTR2!$D$2:$G$99939,4,0)),0)</f>
        <v>0</v>
      </c>
      <c r="S223" s="130">
        <f t="shared" si="73"/>
        <v>13</v>
      </c>
      <c r="T223" s="130">
        <f t="shared" si="74"/>
        <v>220.34957627118644</v>
      </c>
      <c r="U223" s="130">
        <f t="shared" si="75"/>
        <v>260.01249999999999</v>
      </c>
      <c r="V223" s="130">
        <f t="shared" si="76"/>
        <v>260.01249999999999</v>
      </c>
      <c r="W223" s="131">
        <f t="shared" si="77"/>
        <v>5200.2500000000036</v>
      </c>
      <c r="X223" s="130">
        <f t="shared" si="78"/>
        <v>154.98750000000001</v>
      </c>
      <c r="Y223" s="130">
        <f t="shared" si="79"/>
        <v>3099.7500000000023</v>
      </c>
      <c r="Z223" s="130">
        <f t="shared" si="80"/>
        <v>154.98750000000001</v>
      </c>
      <c r="AA223" s="129">
        <f>IFERROR(ABS(VLOOKUP(A223,ZSSD!$D$2:$G$99933,4,0)),AI223)</f>
        <v>6.5</v>
      </c>
      <c r="AB223" s="130">
        <f>IFERROR(IF(VLOOKUP(A223,ZSSD!$D:$H,5,0)="L29",AA223*G223,AA223*L223/100),AA223*L223/100)</f>
        <v>17.897912499999997</v>
      </c>
      <c r="AC223" s="130">
        <v>2</v>
      </c>
      <c r="AD223" s="132">
        <f t="shared" si="81"/>
        <v>4.0490332754237288</v>
      </c>
      <c r="AE223" s="142">
        <f t="shared" si="85"/>
        <v>17.897912499999997</v>
      </c>
      <c r="AF223" s="142">
        <f t="shared" si="86"/>
        <v>4.0490332754237288</v>
      </c>
      <c r="AG223" s="133" t="e">
        <f>VLOOKUP(A223,ZSSD!D:D,1,0)</f>
        <v>#N/A</v>
      </c>
      <c r="AH223" s="133" t="str">
        <f>VLOOKUP(B223,[2]GRADE!$A:$P,16,0)</f>
        <v>SILVER</v>
      </c>
      <c r="AI223" s="133">
        <f t="shared" si="87"/>
        <v>6.5</v>
      </c>
    </row>
    <row r="224" spans="1:35" x14ac:dyDescent="0.25">
      <c r="A224" s="129">
        <v>7429234</v>
      </c>
      <c r="B224" s="129">
        <f t="shared" si="88"/>
        <v>7429</v>
      </c>
      <c r="C224" s="129">
        <f t="shared" si="89"/>
        <v>234</v>
      </c>
      <c r="D224" s="129" t="str">
        <f>VLOOKUP(C224,Sheet1!$A$2:$K$369991,11,0)</f>
        <v>CAR</v>
      </c>
      <c r="E224" s="129" t="s">
        <v>1097</v>
      </c>
      <c r="F224" s="129">
        <f>VLOOKUP(C224,'PACK MASTER'!$A$2:$I$512998,9,0)*1000</f>
        <v>20.000000000000014</v>
      </c>
      <c r="G224" s="129">
        <f>VLOOKUP(C224,'PACK MASTER'!$A$2:$G$512998,7,0)</f>
        <v>5</v>
      </c>
      <c r="H224" s="129">
        <f t="shared" si="67"/>
        <v>4.0000000000000027</v>
      </c>
      <c r="I224" s="129">
        <f>VLOOKUP($A224,ZMRP!$C$2:$F$99995,4,0)</f>
        <v>2075</v>
      </c>
      <c r="J224" s="130">
        <f t="shared" si="68"/>
        <v>415</v>
      </c>
      <c r="K224" s="130">
        <f>VLOOKUP($A224,ZLAM!$C$2:$F$99999,4,0)</f>
        <v>66.25</v>
      </c>
      <c r="L224" s="130">
        <f t="shared" si="69"/>
        <v>1374.6875</v>
      </c>
      <c r="M224" s="130">
        <f t="shared" si="70"/>
        <v>274.9375</v>
      </c>
      <c r="N224" s="130">
        <f t="shared" si="71"/>
        <v>1164.9894067796611</v>
      </c>
      <c r="O224" s="130">
        <f t="shared" si="72"/>
        <v>232.99788135593221</v>
      </c>
      <c r="P224" s="130">
        <f>IFERROR(ABS(VLOOKUP($A224,ZTRV!$D$2:$G$99407,4,0)),0)</f>
        <v>13</v>
      </c>
      <c r="Q224" s="130">
        <f>IFERROR(ABS(VLOOKUP($A224,ZTR1!$D$2:$G$99999,4,0)),0)</f>
        <v>0</v>
      </c>
      <c r="R224" s="130">
        <f>IFERROR(ABS(VLOOKUP($A224,ZTR2!$D$2:$G$99939,4,0)),0)</f>
        <v>0</v>
      </c>
      <c r="S224" s="130">
        <f t="shared" si="73"/>
        <v>65</v>
      </c>
      <c r="T224" s="130">
        <f t="shared" si="74"/>
        <v>1099.9894067796611</v>
      </c>
      <c r="U224" s="130">
        <f t="shared" si="75"/>
        <v>1297.9875</v>
      </c>
      <c r="V224" s="130">
        <f t="shared" si="76"/>
        <v>259.59749999999997</v>
      </c>
      <c r="W224" s="131">
        <f t="shared" si="77"/>
        <v>5191.9500000000035</v>
      </c>
      <c r="X224" s="130">
        <f t="shared" si="78"/>
        <v>777.01250000000005</v>
      </c>
      <c r="Y224" s="130">
        <f t="shared" si="79"/>
        <v>3108.0500000000025</v>
      </c>
      <c r="Z224" s="130">
        <f t="shared" si="80"/>
        <v>155.40250000000003</v>
      </c>
      <c r="AA224" s="129">
        <f>IFERROR(ABS(VLOOKUP(A224,ZSSD!$D$2:$G$99933,4,0)),AI224)</f>
        <v>6.5</v>
      </c>
      <c r="AB224" s="130">
        <f>IFERROR(IF(VLOOKUP(A224,ZSSD!$D:$H,5,0)="L29",AA224*G224,AA224*L224/100),AA224*L224/100)</f>
        <v>89.354687499999997</v>
      </c>
      <c r="AC224" s="130">
        <v>2</v>
      </c>
      <c r="AD224" s="132">
        <f t="shared" si="81"/>
        <v>20.212694385593224</v>
      </c>
      <c r="AE224" s="142">
        <f t="shared" si="85"/>
        <v>17.8709375</v>
      </c>
      <c r="AF224" s="142">
        <f t="shared" si="86"/>
        <v>4.0425388771186448</v>
      </c>
      <c r="AG224" s="133" t="e">
        <f>VLOOKUP(A224,ZSSD!D:D,1,0)</f>
        <v>#N/A</v>
      </c>
      <c r="AH224" s="133" t="str">
        <f>VLOOKUP(B224,[2]GRADE!$A:$P,16,0)</f>
        <v>SILVER</v>
      </c>
      <c r="AI224" s="133">
        <f t="shared" si="87"/>
        <v>6.5</v>
      </c>
    </row>
    <row r="225" spans="1:35" x14ac:dyDescent="0.25">
      <c r="A225" s="129">
        <v>7429240</v>
      </c>
      <c r="B225" s="129">
        <f t="shared" si="88"/>
        <v>7429</v>
      </c>
      <c r="C225" s="129">
        <f t="shared" si="89"/>
        <v>240</v>
      </c>
      <c r="D225" s="129" t="str">
        <f>VLOOKUP(C225,Sheet1!$A$2:$K$369991,11,0)</f>
        <v>CAR</v>
      </c>
      <c r="E225" s="129" t="s">
        <v>1098</v>
      </c>
      <c r="F225" s="129">
        <f>VLOOKUP(C225,'PACK MASTER'!$A$2:$I$512998,9,0)*1000</f>
        <v>20</v>
      </c>
      <c r="G225" s="129">
        <f>VLOOKUP(C225,'PACK MASTER'!$A$2:$G$512998,7,0)</f>
        <v>5</v>
      </c>
      <c r="H225" s="129">
        <f t="shared" si="67"/>
        <v>4</v>
      </c>
      <c r="I225" s="129">
        <f>VLOOKUP($A225,ZMRP!$C$2:$F$99995,4,0)</f>
        <v>2075</v>
      </c>
      <c r="J225" s="130">
        <f t="shared" si="68"/>
        <v>415</v>
      </c>
      <c r="K225" s="130">
        <f>VLOOKUP($A225,ZLAM!$C$2:$F$99999,4,0)</f>
        <v>66.25</v>
      </c>
      <c r="L225" s="130">
        <f t="shared" si="69"/>
        <v>1374.6875</v>
      </c>
      <c r="M225" s="130">
        <f t="shared" si="70"/>
        <v>274.9375</v>
      </c>
      <c r="N225" s="130">
        <f t="shared" si="71"/>
        <v>1164.9894067796611</v>
      </c>
      <c r="O225" s="130">
        <f t="shared" si="72"/>
        <v>232.99788135593221</v>
      </c>
      <c r="P225" s="130">
        <f>IFERROR(ABS(VLOOKUP($A225,ZTRV!$D$2:$G$99407,4,0)),0)</f>
        <v>13</v>
      </c>
      <c r="Q225" s="130">
        <f>IFERROR(ABS(VLOOKUP($A225,ZTR1!$D$2:$G$99999,4,0)),0)</f>
        <v>0</v>
      </c>
      <c r="R225" s="130">
        <f>IFERROR(ABS(VLOOKUP($A225,ZTR2!$D$2:$G$99939,4,0)),0)</f>
        <v>0</v>
      </c>
      <c r="S225" s="130">
        <f t="shared" si="73"/>
        <v>65</v>
      </c>
      <c r="T225" s="130">
        <f t="shared" si="74"/>
        <v>1099.9894067796611</v>
      </c>
      <c r="U225" s="130">
        <f t="shared" si="75"/>
        <v>1297.9875</v>
      </c>
      <c r="V225" s="130">
        <f t="shared" si="76"/>
        <v>259.59749999999997</v>
      </c>
      <c r="W225" s="131">
        <f t="shared" si="77"/>
        <v>5191.9499999999989</v>
      </c>
      <c r="X225" s="130">
        <f t="shared" si="78"/>
        <v>777.01250000000005</v>
      </c>
      <c r="Y225" s="130">
        <f t="shared" si="79"/>
        <v>3108.05</v>
      </c>
      <c r="Z225" s="130">
        <f t="shared" si="80"/>
        <v>155.40250000000003</v>
      </c>
      <c r="AA225" s="129">
        <f>IFERROR(ABS(VLOOKUP(A225,ZSSD!$D$2:$G$99933,4,0)),AI225)</f>
        <v>6.5</v>
      </c>
      <c r="AB225" s="130">
        <f>IFERROR(IF(VLOOKUP(A225,ZSSD!$D:$H,5,0)="L29",AA225*G225,AA225*L225/100),AA225*L225/100)</f>
        <v>89.354687499999997</v>
      </c>
      <c r="AC225" s="130">
        <v>2</v>
      </c>
      <c r="AD225" s="132">
        <f t="shared" si="81"/>
        <v>20.212694385593224</v>
      </c>
      <c r="AE225" s="142">
        <f t="shared" si="85"/>
        <v>17.8709375</v>
      </c>
      <c r="AF225" s="142">
        <f t="shared" si="86"/>
        <v>4.0425388771186448</v>
      </c>
      <c r="AG225" s="133" t="e">
        <f>VLOOKUP(A225,ZSSD!D:D,1,0)</f>
        <v>#N/A</v>
      </c>
      <c r="AH225" s="133" t="str">
        <f>VLOOKUP(B225,[2]GRADE!$A:$P,16,0)</f>
        <v>SILVER</v>
      </c>
      <c r="AI225" s="133">
        <f t="shared" si="87"/>
        <v>6.5</v>
      </c>
    </row>
    <row r="226" spans="1:35" x14ac:dyDescent="0.25">
      <c r="A226" s="129">
        <v>7429244</v>
      </c>
      <c r="B226" s="129">
        <f t="shared" si="88"/>
        <v>7429</v>
      </c>
      <c r="C226" s="129">
        <f t="shared" si="89"/>
        <v>244</v>
      </c>
      <c r="D226" s="129" t="str">
        <f>VLOOKUP(C226,Sheet1!$A$2:$K$369991,11,0)</f>
        <v>CAR</v>
      </c>
      <c r="E226" s="129" t="s">
        <v>3078</v>
      </c>
      <c r="F226" s="129">
        <f>VLOOKUP(C226,'PACK MASTER'!$A$2:$I$512998,9,0)*1000</f>
        <v>24</v>
      </c>
      <c r="G226" s="129">
        <f>VLOOKUP(C226,'PACK MASTER'!$A$2:$G$512998,7,0)</f>
        <v>6</v>
      </c>
      <c r="H226" s="129">
        <f t="shared" si="67"/>
        <v>4</v>
      </c>
      <c r="I226" s="129">
        <f>VLOOKUP($A226,ZMRP!$C$2:$F$99995,4,0)</f>
        <v>2290</v>
      </c>
      <c r="J226" s="130">
        <f t="shared" si="68"/>
        <v>381.66666666666669</v>
      </c>
      <c r="K226" s="130">
        <f>VLOOKUP($A226,ZLAM!$C$2:$F$99999,4,0)</f>
        <v>68.56</v>
      </c>
      <c r="L226" s="130">
        <f t="shared" si="69"/>
        <v>1570.0239999999999</v>
      </c>
      <c r="M226" s="130">
        <f t="shared" si="70"/>
        <v>261.67066666666665</v>
      </c>
      <c r="N226" s="130">
        <f t="shared" si="71"/>
        <v>1330.5288135593221</v>
      </c>
      <c r="O226" s="130">
        <f t="shared" si="72"/>
        <v>221.75480225988701</v>
      </c>
      <c r="P226" s="130">
        <f>IFERROR(ABS(VLOOKUP($A226,ZTRV!$D$2:$G$99407,4,0)),0)</f>
        <v>13</v>
      </c>
      <c r="Q226" s="130">
        <f>IFERROR(ABS(VLOOKUP($A226,ZTR1!$D$2:$G$99999,4,0)),0)</f>
        <v>0</v>
      </c>
      <c r="R226" s="130">
        <f>IFERROR(ABS(VLOOKUP($A226,ZTR2!$D$2:$G$99939,4,0)),0)</f>
        <v>0</v>
      </c>
      <c r="S226" s="130">
        <f t="shared" si="73"/>
        <v>78</v>
      </c>
      <c r="T226" s="130">
        <f t="shared" si="74"/>
        <v>1252.5288135593221</v>
      </c>
      <c r="U226" s="130">
        <f t="shared" si="75"/>
        <v>1477.9839999999999</v>
      </c>
      <c r="V226" s="130">
        <f t="shared" si="76"/>
        <v>246.33066666666664</v>
      </c>
      <c r="W226" s="131">
        <f t="shared" si="77"/>
        <v>5911.9359999999997</v>
      </c>
      <c r="X226" s="130">
        <f t="shared" si="78"/>
        <v>812.01600000000008</v>
      </c>
      <c r="Y226" s="130">
        <f t="shared" si="79"/>
        <v>3248.0640000000003</v>
      </c>
      <c r="Z226" s="130">
        <f t="shared" si="80"/>
        <v>135.33600000000004</v>
      </c>
      <c r="AA226" s="129">
        <f>IFERROR(ABS(VLOOKUP(A226,ZSSD!$D$2:$G$99933,4,0)),AI226)</f>
        <v>6.5</v>
      </c>
      <c r="AB226" s="130">
        <f>IFERROR(IF(VLOOKUP(A226,ZSSD!$D:$H,5,0)="L29",AA226*G226,AA226*L226/100),AA226*L226/100)</f>
        <v>102.05155999999999</v>
      </c>
      <c r="AC226" s="130">
        <v>2</v>
      </c>
      <c r="AD226" s="132">
        <f t="shared" si="81"/>
        <v>23.009545071186441</v>
      </c>
      <c r="AE226" s="142">
        <f t="shared" si="85"/>
        <v>17.008593333333334</v>
      </c>
      <c r="AF226" s="142">
        <f t="shared" si="86"/>
        <v>3.8349241785310735</v>
      </c>
      <c r="AG226" s="133" t="e">
        <f>VLOOKUP(A226,ZSSD!D:D,1,0)</f>
        <v>#N/A</v>
      </c>
      <c r="AH226" s="133" t="str">
        <f>VLOOKUP(B226,[2]GRADE!$A:$P,16,0)</f>
        <v>SILVER</v>
      </c>
      <c r="AI226" s="133">
        <f t="shared" si="87"/>
        <v>6.5</v>
      </c>
    </row>
    <row r="227" spans="1:35" x14ac:dyDescent="0.25">
      <c r="A227" s="129">
        <v>7429296</v>
      </c>
      <c r="B227" s="129">
        <f t="shared" si="88"/>
        <v>7429</v>
      </c>
      <c r="C227" s="129">
        <f t="shared" si="89"/>
        <v>296</v>
      </c>
      <c r="D227" s="129" t="e">
        <f>VLOOKUP(C227,Sheet1!$A$2:$K$369991,11,0)</f>
        <v>#N/A</v>
      </c>
      <c r="E227" s="129" t="s">
        <v>1100</v>
      </c>
      <c r="F227" s="129">
        <f>VLOOKUP(C227,'PACK MASTER'!$A$2:$I$512998,9,0)*1000</f>
        <v>7</v>
      </c>
      <c r="G227" s="129">
        <f>VLOOKUP(C227,'PACK MASTER'!$A$2:$G$512998,7,0)</f>
        <v>7</v>
      </c>
      <c r="H227" s="129">
        <f t="shared" si="67"/>
        <v>1</v>
      </c>
      <c r="I227" s="129">
        <f>VLOOKUP($A227,ZMRP!$C$2:$F$99995,4,0)</f>
        <v>2805</v>
      </c>
      <c r="J227" s="130">
        <f t="shared" si="68"/>
        <v>400.71428571428572</v>
      </c>
      <c r="K227" s="130">
        <f>VLOOKUP($A227,ZLAM!$C$2:$F$99999,4,0)</f>
        <v>67.75</v>
      </c>
      <c r="L227" s="130">
        <f t="shared" si="69"/>
        <v>1900.3875</v>
      </c>
      <c r="M227" s="130">
        <f t="shared" si="70"/>
        <v>271.48392857142858</v>
      </c>
      <c r="N227" s="130">
        <f t="shared" si="71"/>
        <v>1610.4978813559323</v>
      </c>
      <c r="O227" s="130">
        <f t="shared" si="72"/>
        <v>230.07112590799034</v>
      </c>
      <c r="P227" s="130">
        <f>IFERROR(ABS(VLOOKUP($A227,ZTRV!$D$2:$G$99407,4,0)),0)</f>
        <v>0</v>
      </c>
      <c r="Q227" s="130">
        <f>IFERROR(ABS(VLOOKUP($A227,ZTR1!$D$2:$G$99999,4,0)),0)</f>
        <v>0</v>
      </c>
      <c r="R227" s="130">
        <f>IFERROR(ABS(VLOOKUP($A227,ZTR2!$D$2:$G$99939,4,0)),0)</f>
        <v>0</v>
      </c>
      <c r="S227" s="130">
        <f t="shared" si="73"/>
        <v>0</v>
      </c>
      <c r="T227" s="130">
        <f t="shared" si="74"/>
        <v>1610.4978813559323</v>
      </c>
      <c r="U227" s="130">
        <f t="shared" si="75"/>
        <v>1900.3875</v>
      </c>
      <c r="V227" s="130">
        <f t="shared" si="76"/>
        <v>271.48392857142858</v>
      </c>
      <c r="W227" s="131">
        <f t="shared" si="77"/>
        <v>1900.3875</v>
      </c>
      <c r="X227" s="130">
        <f t="shared" si="78"/>
        <v>904.61249999999995</v>
      </c>
      <c r="Y227" s="130">
        <f t="shared" si="79"/>
        <v>904.61249999999995</v>
      </c>
      <c r="Z227" s="130">
        <f t="shared" si="80"/>
        <v>129.23035714285714</v>
      </c>
      <c r="AA227" s="129">
        <f>IFERROR(ABS(VLOOKUP(A227,ZSSD!$D$2:$G$99933,4,0)),AI227)</f>
        <v>6.5</v>
      </c>
      <c r="AB227" s="130">
        <f>IFERROR(IF(VLOOKUP(A227,ZSSD!$D:$H,5,0)="L29",AA227*G227,AA227*L227/100),AA227*L227/100)</f>
        <v>123.52518750000002</v>
      </c>
      <c r="AC227" s="130">
        <v>2</v>
      </c>
      <c r="AD227" s="132">
        <f t="shared" si="81"/>
        <v>29.739453877118649</v>
      </c>
      <c r="AE227" s="142">
        <f t="shared" si="85"/>
        <v>17.646455357142859</v>
      </c>
      <c r="AF227" s="142">
        <f t="shared" si="86"/>
        <v>4.2484934110169501</v>
      </c>
      <c r="AG227" s="133" t="e">
        <f>VLOOKUP(A227,ZSSD!D:D,1,0)</f>
        <v>#N/A</v>
      </c>
      <c r="AH227" s="133" t="str">
        <f>VLOOKUP(B227,[2]GRADE!$A:$P,16,0)</f>
        <v>SILVER</v>
      </c>
      <c r="AI227" s="133">
        <f t="shared" si="87"/>
        <v>6.5</v>
      </c>
    </row>
    <row r="228" spans="1:35" x14ac:dyDescent="0.25">
      <c r="A228" s="129">
        <v>7429297</v>
      </c>
      <c r="B228" s="129">
        <f t="shared" si="88"/>
        <v>7429</v>
      </c>
      <c r="C228" s="129">
        <f t="shared" si="89"/>
        <v>297</v>
      </c>
      <c r="D228" s="129" t="str">
        <f>VLOOKUP(C228,Sheet1!$A$2:$K$369991,11,0)</f>
        <v>BUC</v>
      </c>
      <c r="E228" s="129" t="s">
        <v>1101</v>
      </c>
      <c r="F228" s="129">
        <f>VLOOKUP(C228,'PACK MASTER'!$A$2:$I$512998,9,0)*1000</f>
        <v>7</v>
      </c>
      <c r="G228" s="129">
        <f>VLOOKUP(C228,'PACK MASTER'!$A$2:$G$512998,7,0)</f>
        <v>7</v>
      </c>
      <c r="H228" s="129">
        <f t="shared" ref="H228:H291" si="90">F228/G228</f>
        <v>1</v>
      </c>
      <c r="I228" s="129">
        <f>VLOOKUP($A228,ZMRP!$C$2:$F$99995,4,0)</f>
        <v>2805</v>
      </c>
      <c r="J228" s="130">
        <f t="shared" ref="J228:J291" si="91">I228/G228</f>
        <v>400.71428571428572</v>
      </c>
      <c r="K228" s="130">
        <f>VLOOKUP($A228,ZLAM!$C$2:$F$99999,4,0)</f>
        <v>67.75</v>
      </c>
      <c r="L228" s="130">
        <f t="shared" ref="L228:L291" si="92">I228*K228/100</f>
        <v>1900.3875</v>
      </c>
      <c r="M228" s="130">
        <f t="shared" ref="M228:M291" si="93">L228/G228</f>
        <v>271.48392857142858</v>
      </c>
      <c r="N228" s="130">
        <f t="shared" ref="N228:N291" si="94">L228/1.18</f>
        <v>1610.4978813559323</v>
      </c>
      <c r="O228" s="130">
        <f t="shared" ref="O228:O291" si="95">N228/G228</f>
        <v>230.07112590799034</v>
      </c>
      <c r="P228" s="130">
        <f>IFERROR(ABS(VLOOKUP($A228,ZTRV!$D$2:$G$99407,4,0)),0)</f>
        <v>13</v>
      </c>
      <c r="Q228" s="130">
        <f>IFERROR(ABS(VLOOKUP($A228,ZTR1!$D$2:$G$99999,4,0)),0)</f>
        <v>0</v>
      </c>
      <c r="R228" s="130">
        <f>IFERROR(ABS(VLOOKUP($A228,ZTR2!$D$2:$G$99939,4,0)),0)</f>
        <v>0</v>
      </c>
      <c r="S228" s="130">
        <f t="shared" ref="S228:S291" si="96">SUM(P228:R228)*G228</f>
        <v>91</v>
      </c>
      <c r="T228" s="130">
        <f t="shared" ref="T228:T291" si="97">N228-S228</f>
        <v>1519.4978813559323</v>
      </c>
      <c r="U228" s="130">
        <f t="shared" ref="U228:U291" si="98">T228*1.18</f>
        <v>1793.0075000000002</v>
      </c>
      <c r="V228" s="130">
        <f t="shared" ref="V228:V291" si="99">U228/G228</f>
        <v>256.1439285714286</v>
      </c>
      <c r="W228" s="131">
        <f t="shared" ref="W228:W291" si="100">V228*F228</f>
        <v>1793.0075000000002</v>
      </c>
      <c r="X228" s="130">
        <f t="shared" ref="X228:X291" si="101">I228-U228</f>
        <v>1011.9924999999998</v>
      </c>
      <c r="Y228" s="130">
        <f t="shared" ref="Y228:Y291" si="102">X228*H228</f>
        <v>1011.9924999999998</v>
      </c>
      <c r="Z228" s="130">
        <f t="shared" ref="Z228:Z291" si="103">J228-V228</f>
        <v>144.57035714285712</v>
      </c>
      <c r="AA228" s="129">
        <f>IFERROR(ABS(VLOOKUP(A228,ZSSD!$D$2:$G$99933,4,0)),AI228)</f>
        <v>6.5</v>
      </c>
      <c r="AB228" s="130">
        <f>IFERROR(IF(VLOOKUP(A228,ZSSD!$D:$H,5,0)="L29",AA228*G228,AA228*L228/100),AA228*L228/100)</f>
        <v>123.52518750000002</v>
      </c>
      <c r="AC228" s="130">
        <v>2</v>
      </c>
      <c r="AD228" s="132">
        <f t="shared" ref="AD228:AD291" si="104">2*(T228-AB228)/100</f>
        <v>27.919453877118649</v>
      </c>
      <c r="AE228" s="142">
        <f t="shared" si="85"/>
        <v>17.646455357142859</v>
      </c>
      <c r="AF228" s="142">
        <f t="shared" si="86"/>
        <v>3.9884934110169499</v>
      </c>
      <c r="AG228" s="133" t="e">
        <f>VLOOKUP(A228,ZSSD!D:D,1,0)</f>
        <v>#N/A</v>
      </c>
      <c r="AH228" s="133" t="str">
        <f>VLOOKUP(B228,[2]GRADE!$A:$P,16,0)</f>
        <v>SILVER</v>
      </c>
      <c r="AI228" s="133">
        <f t="shared" si="87"/>
        <v>6.5</v>
      </c>
    </row>
    <row r="229" spans="1:35" x14ac:dyDescent="0.25">
      <c r="A229" s="129">
        <v>7430184</v>
      </c>
      <c r="B229" s="129">
        <f t="shared" si="88"/>
        <v>7430</v>
      </c>
      <c r="C229" s="129">
        <f t="shared" si="89"/>
        <v>184</v>
      </c>
      <c r="D229" s="129" t="str">
        <f>VLOOKUP(C229,Sheet1!$A$2:$K$369991,11,0)</f>
        <v>CAR</v>
      </c>
      <c r="E229" s="129" t="s">
        <v>1104</v>
      </c>
      <c r="F229" s="129">
        <f>VLOOKUP(C229,'PACK MASTER'!$A$2:$I$512998,9,0)*1000</f>
        <v>20.000000000000014</v>
      </c>
      <c r="G229" s="129">
        <f>VLOOKUP(C229,'PACK MASTER'!$A$2:$G$512998,7,0)</f>
        <v>1</v>
      </c>
      <c r="H229" s="129">
        <f t="shared" si="90"/>
        <v>20.000000000000014</v>
      </c>
      <c r="I229" s="129">
        <f>VLOOKUP($A229,ZMRP!$C$2:$F$99995,4,0)</f>
        <v>440</v>
      </c>
      <c r="J229" s="130">
        <f t="shared" si="91"/>
        <v>440</v>
      </c>
      <c r="K229" s="130">
        <f>VLOOKUP($A229,ZLAM!$C$2:$F$99999,4,0)</f>
        <v>68.31</v>
      </c>
      <c r="L229" s="130">
        <f t="shared" si="92"/>
        <v>300.56400000000002</v>
      </c>
      <c r="M229" s="130">
        <f t="shared" si="93"/>
        <v>300.56400000000002</v>
      </c>
      <c r="N229" s="130">
        <f t="shared" si="94"/>
        <v>254.71525423728818</v>
      </c>
      <c r="O229" s="130">
        <f t="shared" si="95"/>
        <v>254.71525423728818</v>
      </c>
      <c r="P229" s="130">
        <f>IFERROR(ABS(VLOOKUP($A229,ZTRV!$D$2:$G$99407,4,0)),0)</f>
        <v>23</v>
      </c>
      <c r="Q229" s="130">
        <f>IFERROR(ABS(VLOOKUP($A229,ZTR1!$D$2:$G$99999,4,0)),0)</f>
        <v>0</v>
      </c>
      <c r="R229" s="130">
        <f>IFERROR(ABS(VLOOKUP($A229,ZTR2!$D$2:$G$99939,4,0)),0)</f>
        <v>0</v>
      </c>
      <c r="S229" s="130">
        <f t="shared" si="96"/>
        <v>23</v>
      </c>
      <c r="T229" s="130">
        <f t="shared" si="97"/>
        <v>231.71525423728818</v>
      </c>
      <c r="U229" s="130">
        <f t="shared" si="98"/>
        <v>273.42400000000004</v>
      </c>
      <c r="V229" s="130">
        <f t="shared" si="99"/>
        <v>273.42400000000004</v>
      </c>
      <c r="W229" s="131">
        <f t="shared" si="100"/>
        <v>5468.480000000005</v>
      </c>
      <c r="X229" s="130">
        <f t="shared" si="101"/>
        <v>166.57599999999996</v>
      </c>
      <c r="Y229" s="130">
        <f t="shared" si="102"/>
        <v>3331.5200000000018</v>
      </c>
      <c r="Z229" s="130">
        <f t="shared" si="103"/>
        <v>166.57599999999996</v>
      </c>
      <c r="AA229" s="129">
        <f>IFERROR(ABS(VLOOKUP(A229,ZSSD!$D$2:$G$99933,4,0)),AI229)</f>
        <v>8</v>
      </c>
      <c r="AB229" s="130">
        <f>IFERROR(IF(VLOOKUP(A229,ZSSD!$D:$H,5,0)="L29",AA229*G229,AA229*L229/100),AA229*L229/100)</f>
        <v>24.045120000000001</v>
      </c>
      <c r="AC229" s="130">
        <v>2</v>
      </c>
      <c r="AD229" s="132">
        <f t="shared" si="104"/>
        <v>4.1534026847457639</v>
      </c>
      <c r="AE229" s="142">
        <f t="shared" si="85"/>
        <v>24.045120000000001</v>
      </c>
      <c r="AF229" s="142">
        <f t="shared" si="86"/>
        <v>4.1534026847457639</v>
      </c>
      <c r="AG229" s="133">
        <f>VLOOKUP(A229,ZSSD!D:D,1,0)</f>
        <v>7430184</v>
      </c>
      <c r="AH229" s="133" t="str">
        <f>VLOOKUP(B229,[2]GRADE!$A:$P,16,0)</f>
        <v>GOLD</v>
      </c>
      <c r="AI229" s="133">
        <f t="shared" si="87"/>
        <v>8</v>
      </c>
    </row>
    <row r="230" spans="1:35" x14ac:dyDescent="0.25">
      <c r="A230" s="129">
        <v>7430234</v>
      </c>
      <c r="B230" s="129">
        <f t="shared" si="88"/>
        <v>7430</v>
      </c>
      <c r="C230" s="129">
        <f t="shared" si="89"/>
        <v>234</v>
      </c>
      <c r="D230" s="129" t="str">
        <f>VLOOKUP(C230,Sheet1!$A$2:$K$369991,11,0)</f>
        <v>CAR</v>
      </c>
      <c r="E230" s="129" t="s">
        <v>1106</v>
      </c>
      <c r="F230" s="129">
        <f>VLOOKUP(C230,'PACK MASTER'!$A$2:$I$512998,9,0)*1000</f>
        <v>20.000000000000014</v>
      </c>
      <c r="G230" s="129">
        <f>VLOOKUP(C230,'PACK MASTER'!$A$2:$G$512998,7,0)</f>
        <v>5</v>
      </c>
      <c r="H230" s="129">
        <f t="shared" si="90"/>
        <v>4.0000000000000027</v>
      </c>
      <c r="I230" s="129">
        <f>VLOOKUP($A230,ZMRP!$C$2:$F$99995,4,0)</f>
        <v>2175</v>
      </c>
      <c r="J230" s="130">
        <f t="shared" si="91"/>
        <v>435</v>
      </c>
      <c r="K230" s="130">
        <f>VLOOKUP($A230,ZLAM!$C$2:$F$99999,4,0)</f>
        <v>68.63</v>
      </c>
      <c r="L230" s="130">
        <f t="shared" si="92"/>
        <v>1492.7025000000001</v>
      </c>
      <c r="M230" s="130">
        <f t="shared" si="93"/>
        <v>298.54050000000001</v>
      </c>
      <c r="N230" s="130">
        <f t="shared" si="94"/>
        <v>1265.0021186440679</v>
      </c>
      <c r="O230" s="130">
        <f t="shared" si="95"/>
        <v>253.00042372881359</v>
      </c>
      <c r="P230" s="130">
        <f>IFERROR(ABS(VLOOKUP($A230,ZTRV!$D$2:$G$99407,4,0)),0)</f>
        <v>40</v>
      </c>
      <c r="Q230" s="130">
        <f>IFERROR(ABS(VLOOKUP($A230,ZTR1!$D$2:$G$99999,4,0)),0)</f>
        <v>0</v>
      </c>
      <c r="R230" s="130">
        <f>IFERROR(ABS(VLOOKUP($A230,ZTR2!$D$2:$G$99939,4,0)),0)</f>
        <v>0</v>
      </c>
      <c r="S230" s="130">
        <f t="shared" si="96"/>
        <v>200</v>
      </c>
      <c r="T230" s="130">
        <f t="shared" si="97"/>
        <v>1065.0021186440679</v>
      </c>
      <c r="U230" s="130">
        <f t="shared" si="98"/>
        <v>1256.7025000000001</v>
      </c>
      <c r="V230" s="130">
        <f t="shared" si="99"/>
        <v>251.34050000000002</v>
      </c>
      <c r="W230" s="131">
        <f t="shared" si="100"/>
        <v>5026.810000000004</v>
      </c>
      <c r="X230" s="130">
        <f t="shared" si="101"/>
        <v>918.2974999999999</v>
      </c>
      <c r="Y230" s="130">
        <f t="shared" si="102"/>
        <v>3673.1900000000019</v>
      </c>
      <c r="Z230" s="130">
        <f t="shared" si="103"/>
        <v>183.65949999999998</v>
      </c>
      <c r="AA230" s="129">
        <f>IFERROR(ABS(VLOOKUP(A230,ZSSD!$D$2:$G$99933,4,0)),AI230)</f>
        <v>8</v>
      </c>
      <c r="AB230" s="130">
        <f>IFERROR(IF(VLOOKUP(A230,ZSSD!$D:$H,5,0)="L29",AA230*G230,AA230*L230/100),AA230*L230/100)</f>
        <v>119.4162</v>
      </c>
      <c r="AC230" s="130">
        <v>2</v>
      </c>
      <c r="AD230" s="132">
        <f t="shared" si="104"/>
        <v>18.911718372881356</v>
      </c>
      <c r="AE230" s="142">
        <f t="shared" si="85"/>
        <v>23.883240000000001</v>
      </c>
      <c r="AF230" s="142">
        <f t="shared" si="86"/>
        <v>3.7823436745762713</v>
      </c>
      <c r="AG230" s="133">
        <f>VLOOKUP(A230,ZSSD!D:D,1,0)</f>
        <v>7430234</v>
      </c>
      <c r="AH230" s="133" t="str">
        <f>VLOOKUP(B230,[2]GRADE!$A:$P,16,0)</f>
        <v>GOLD</v>
      </c>
      <c r="AI230" s="133">
        <f t="shared" si="87"/>
        <v>8</v>
      </c>
    </row>
    <row r="231" spans="1:35" x14ac:dyDescent="0.25">
      <c r="A231" s="129">
        <v>7430240</v>
      </c>
      <c r="B231" s="129">
        <f t="shared" si="88"/>
        <v>7430</v>
      </c>
      <c r="C231" s="129">
        <f t="shared" si="89"/>
        <v>240</v>
      </c>
      <c r="D231" s="129" t="str">
        <f>VLOOKUP(C231,Sheet1!$A$2:$K$369991,11,0)</f>
        <v>CAR</v>
      </c>
      <c r="E231" s="129" t="s">
        <v>1107</v>
      </c>
      <c r="F231" s="129">
        <f>VLOOKUP(C231,'PACK MASTER'!$A$2:$I$512998,9,0)*1000</f>
        <v>20</v>
      </c>
      <c r="G231" s="129">
        <f>VLOOKUP(C231,'PACK MASTER'!$A$2:$G$512998,7,0)</f>
        <v>5</v>
      </c>
      <c r="H231" s="129">
        <f t="shared" si="90"/>
        <v>4</v>
      </c>
      <c r="I231" s="129">
        <f>VLOOKUP($A231,ZMRP!$C$2:$F$99995,4,0)</f>
        <v>2175</v>
      </c>
      <c r="J231" s="130">
        <f t="shared" si="91"/>
        <v>435</v>
      </c>
      <c r="K231" s="130">
        <f>VLOOKUP($A231,ZLAM!$C$2:$F$99999,4,0)</f>
        <v>68.63</v>
      </c>
      <c r="L231" s="130">
        <f t="shared" si="92"/>
        <v>1492.7025000000001</v>
      </c>
      <c r="M231" s="130">
        <f t="shared" si="93"/>
        <v>298.54050000000001</v>
      </c>
      <c r="N231" s="130">
        <f t="shared" si="94"/>
        <v>1265.0021186440679</v>
      </c>
      <c r="O231" s="130">
        <f t="shared" si="95"/>
        <v>253.00042372881359</v>
      </c>
      <c r="P231" s="130">
        <f>IFERROR(ABS(VLOOKUP($A231,ZTRV!$D$2:$G$99407,4,0)),0)</f>
        <v>35</v>
      </c>
      <c r="Q231" s="130">
        <f>IFERROR(ABS(VLOOKUP($A231,ZTR1!$D$2:$G$99999,4,0)),0)</f>
        <v>0</v>
      </c>
      <c r="R231" s="130">
        <f>IFERROR(ABS(VLOOKUP($A231,ZTR2!$D$2:$G$99939,4,0)),0)</f>
        <v>0</v>
      </c>
      <c r="S231" s="130">
        <f t="shared" si="96"/>
        <v>175</v>
      </c>
      <c r="T231" s="130">
        <f t="shared" si="97"/>
        <v>1090.0021186440679</v>
      </c>
      <c r="U231" s="130">
        <f t="shared" si="98"/>
        <v>1286.2025000000001</v>
      </c>
      <c r="V231" s="130">
        <f t="shared" si="99"/>
        <v>257.2405</v>
      </c>
      <c r="W231" s="131">
        <f t="shared" si="100"/>
        <v>5144.8099999999995</v>
      </c>
      <c r="X231" s="130">
        <f t="shared" si="101"/>
        <v>888.7974999999999</v>
      </c>
      <c r="Y231" s="130">
        <f t="shared" si="102"/>
        <v>3555.1899999999996</v>
      </c>
      <c r="Z231" s="130">
        <f t="shared" si="103"/>
        <v>177.7595</v>
      </c>
      <c r="AA231" s="129">
        <f>IFERROR(ABS(VLOOKUP(A231,ZSSD!$D$2:$G$99933,4,0)),AI231)</f>
        <v>8</v>
      </c>
      <c r="AB231" s="130">
        <f>IFERROR(IF(VLOOKUP(A231,ZSSD!$D:$H,5,0)="L29",AA231*G231,AA231*L231/100),AA231*L231/100)</f>
        <v>119.4162</v>
      </c>
      <c r="AC231" s="130">
        <v>2</v>
      </c>
      <c r="AD231" s="132">
        <f t="shared" si="104"/>
        <v>19.411718372881356</v>
      </c>
      <c r="AE231" s="142">
        <f t="shared" si="85"/>
        <v>23.883240000000001</v>
      </c>
      <c r="AF231" s="142">
        <f t="shared" si="86"/>
        <v>3.8823436745762714</v>
      </c>
      <c r="AG231" s="133">
        <f>VLOOKUP(A231,ZSSD!D:D,1,0)</f>
        <v>7430240</v>
      </c>
      <c r="AH231" s="133" t="str">
        <f>VLOOKUP(B231,[2]GRADE!$A:$P,16,0)</f>
        <v>GOLD</v>
      </c>
      <c r="AI231" s="133">
        <f t="shared" si="87"/>
        <v>8</v>
      </c>
    </row>
    <row r="232" spans="1:35" x14ac:dyDescent="0.25">
      <c r="A232" s="129">
        <v>7430296</v>
      </c>
      <c r="B232" s="129">
        <f t="shared" si="88"/>
        <v>7430</v>
      </c>
      <c r="C232" s="129">
        <f t="shared" si="89"/>
        <v>296</v>
      </c>
      <c r="D232" s="129" t="e">
        <f>VLOOKUP(C232,Sheet1!$A$2:$K$369991,11,0)</f>
        <v>#N/A</v>
      </c>
      <c r="E232" s="129" t="s">
        <v>1109</v>
      </c>
      <c r="F232" s="129">
        <f>VLOOKUP(C232,'PACK MASTER'!$A$2:$I$512998,9,0)*1000</f>
        <v>7</v>
      </c>
      <c r="G232" s="129">
        <f>VLOOKUP(C232,'PACK MASTER'!$A$2:$G$512998,7,0)</f>
        <v>7</v>
      </c>
      <c r="H232" s="129">
        <f t="shared" si="90"/>
        <v>1</v>
      </c>
      <c r="I232" s="129">
        <f>VLOOKUP($A232,ZMRP!$C$2:$F$99995,4,0)</f>
        <v>3005</v>
      </c>
      <c r="J232" s="130">
        <f t="shared" si="91"/>
        <v>429.28571428571428</v>
      </c>
      <c r="K232" s="130">
        <f>VLOOKUP($A232,ZLAM!$C$2:$F$99999,4,0)</f>
        <v>68.28</v>
      </c>
      <c r="L232" s="130">
        <f t="shared" si="92"/>
        <v>2051.8139999999999</v>
      </c>
      <c r="M232" s="130">
        <f t="shared" si="93"/>
        <v>293.11628571428571</v>
      </c>
      <c r="N232" s="130">
        <f t="shared" si="94"/>
        <v>1738.8254237288136</v>
      </c>
      <c r="O232" s="130">
        <f t="shared" si="95"/>
        <v>248.40363196125909</v>
      </c>
      <c r="P232" s="130">
        <f>IFERROR(ABS(VLOOKUP($A232,ZTRV!$D$2:$G$99407,4,0)),0)</f>
        <v>45</v>
      </c>
      <c r="Q232" s="130">
        <f>IFERROR(ABS(VLOOKUP($A232,ZTR1!$D$2:$G$99999,4,0)),0)</f>
        <v>0</v>
      </c>
      <c r="R232" s="130">
        <f>IFERROR(ABS(VLOOKUP($A232,ZTR2!$D$2:$G$99939,4,0)),0)</f>
        <v>0</v>
      </c>
      <c r="S232" s="130">
        <f t="shared" si="96"/>
        <v>315</v>
      </c>
      <c r="T232" s="130">
        <f t="shared" si="97"/>
        <v>1423.8254237288136</v>
      </c>
      <c r="U232" s="130">
        <f t="shared" si="98"/>
        <v>1680.114</v>
      </c>
      <c r="V232" s="130">
        <f t="shared" si="99"/>
        <v>240.01628571428571</v>
      </c>
      <c r="W232" s="131">
        <f t="shared" si="100"/>
        <v>1680.114</v>
      </c>
      <c r="X232" s="130">
        <f t="shared" si="101"/>
        <v>1324.886</v>
      </c>
      <c r="Y232" s="130">
        <f t="shared" si="102"/>
        <v>1324.886</v>
      </c>
      <c r="Z232" s="130">
        <f t="shared" si="103"/>
        <v>189.26942857142856</v>
      </c>
      <c r="AA232" s="129">
        <f>IFERROR(ABS(VLOOKUP(A232,ZSSD!$D$2:$G$99933,4,0)),AI232)</f>
        <v>8</v>
      </c>
      <c r="AB232" s="130">
        <f>IFERROR(IF(VLOOKUP(A232,ZSSD!$D:$H,5,0)="L29",AA232*G232,AA232*L232/100),AA232*L232/100)</f>
        <v>164.14511999999999</v>
      </c>
      <c r="AC232" s="130">
        <v>2</v>
      </c>
      <c r="AD232" s="132">
        <f t="shared" si="104"/>
        <v>25.193606074576273</v>
      </c>
      <c r="AE232" s="142">
        <f t="shared" si="85"/>
        <v>23.449302857142857</v>
      </c>
      <c r="AF232" s="142">
        <f t="shared" si="86"/>
        <v>3.5990865820823248</v>
      </c>
      <c r="AG232" s="133">
        <f>VLOOKUP(A232,ZSSD!D:D,1,0)</f>
        <v>7430296</v>
      </c>
      <c r="AH232" s="133" t="str">
        <f>VLOOKUP(B232,[2]GRADE!$A:$P,16,0)</f>
        <v>GOLD</v>
      </c>
      <c r="AI232" s="133">
        <f t="shared" si="87"/>
        <v>8</v>
      </c>
    </row>
    <row r="233" spans="1:35" x14ac:dyDescent="0.25">
      <c r="A233" s="129">
        <v>7430297</v>
      </c>
      <c r="B233" s="129">
        <f t="shared" si="88"/>
        <v>7430</v>
      </c>
      <c r="C233" s="129">
        <f t="shared" si="89"/>
        <v>297</v>
      </c>
      <c r="D233" s="129" t="str">
        <f>VLOOKUP(C233,Sheet1!$A$2:$K$369991,11,0)</f>
        <v>BUC</v>
      </c>
      <c r="E233" s="129" t="s">
        <v>1110</v>
      </c>
      <c r="F233" s="129">
        <f>VLOOKUP(C233,'PACK MASTER'!$A$2:$I$512998,9,0)*1000</f>
        <v>7</v>
      </c>
      <c r="G233" s="129">
        <f>VLOOKUP(C233,'PACK MASTER'!$A$2:$G$512998,7,0)</f>
        <v>7</v>
      </c>
      <c r="H233" s="129">
        <f t="shared" si="90"/>
        <v>1</v>
      </c>
      <c r="I233" s="129">
        <f>VLOOKUP($A233,ZMRP!$C$2:$F$99995,4,0)</f>
        <v>3005</v>
      </c>
      <c r="J233" s="130">
        <f t="shared" si="91"/>
        <v>429.28571428571428</v>
      </c>
      <c r="K233" s="130">
        <f>VLOOKUP($A233,ZLAM!$C$2:$F$99999,4,0)</f>
        <v>68.28</v>
      </c>
      <c r="L233" s="130">
        <f t="shared" si="92"/>
        <v>2051.8139999999999</v>
      </c>
      <c r="M233" s="130">
        <f t="shared" si="93"/>
        <v>293.11628571428571</v>
      </c>
      <c r="N233" s="130">
        <f t="shared" si="94"/>
        <v>1738.8254237288136</v>
      </c>
      <c r="O233" s="130">
        <f t="shared" si="95"/>
        <v>248.40363196125909</v>
      </c>
      <c r="P233" s="130">
        <f>IFERROR(ABS(VLOOKUP($A233,ZTRV!$D$2:$G$99407,4,0)),0)</f>
        <v>40</v>
      </c>
      <c r="Q233" s="130">
        <f>IFERROR(ABS(VLOOKUP($A233,ZTR1!$D$2:$G$99999,4,0)),0)</f>
        <v>0</v>
      </c>
      <c r="R233" s="130">
        <f>IFERROR(ABS(VLOOKUP($A233,ZTR2!$D$2:$G$99939,4,0)),0)</f>
        <v>0</v>
      </c>
      <c r="S233" s="130">
        <f t="shared" si="96"/>
        <v>280</v>
      </c>
      <c r="T233" s="130">
        <f t="shared" si="97"/>
        <v>1458.8254237288136</v>
      </c>
      <c r="U233" s="130">
        <f t="shared" si="98"/>
        <v>1721.414</v>
      </c>
      <c r="V233" s="130">
        <f t="shared" si="99"/>
        <v>245.91628571428572</v>
      </c>
      <c r="W233" s="131">
        <f t="shared" si="100"/>
        <v>1721.414</v>
      </c>
      <c r="X233" s="130">
        <f t="shared" si="101"/>
        <v>1283.586</v>
      </c>
      <c r="Y233" s="130">
        <f t="shared" si="102"/>
        <v>1283.586</v>
      </c>
      <c r="Z233" s="130">
        <f t="shared" si="103"/>
        <v>183.36942857142856</v>
      </c>
      <c r="AA233" s="129">
        <f>IFERROR(ABS(VLOOKUP(A233,ZSSD!$D$2:$G$99933,4,0)),AI233)</f>
        <v>8</v>
      </c>
      <c r="AB233" s="130">
        <f>IFERROR(IF(VLOOKUP(A233,ZSSD!$D:$H,5,0)="L29",AA233*G233,AA233*L233/100),AA233*L233/100)</f>
        <v>164.14511999999999</v>
      </c>
      <c r="AC233" s="130">
        <v>2</v>
      </c>
      <c r="AD233" s="132">
        <f t="shared" si="104"/>
        <v>25.893606074576272</v>
      </c>
      <c r="AE233" s="142">
        <f t="shared" si="85"/>
        <v>23.449302857142857</v>
      </c>
      <c r="AF233" s="142">
        <f t="shared" si="86"/>
        <v>3.6990865820823244</v>
      </c>
      <c r="AG233" s="133">
        <f>VLOOKUP(A233,ZSSD!D:D,1,0)</f>
        <v>7430297</v>
      </c>
      <c r="AH233" s="133" t="str">
        <f>VLOOKUP(B233,[2]GRADE!$A:$P,16,0)</f>
        <v>GOLD</v>
      </c>
      <c r="AI233" s="133">
        <f t="shared" si="87"/>
        <v>8</v>
      </c>
    </row>
    <row r="234" spans="1:35" x14ac:dyDescent="0.25">
      <c r="A234" s="129">
        <v>7434256</v>
      </c>
      <c r="B234" s="129">
        <f t="shared" si="88"/>
        <v>7434</v>
      </c>
      <c r="C234" s="129">
        <f t="shared" si="89"/>
        <v>256</v>
      </c>
      <c r="D234" s="129" t="str">
        <f>VLOOKUP(C234,Sheet1!$A$2:$K$369991,11,0)</f>
        <v>BUC</v>
      </c>
      <c r="E234" s="129" t="s">
        <v>1114</v>
      </c>
      <c r="F234" s="129">
        <f>VLOOKUP(C234,'PACK MASTER'!$A$2:$I$512998,9,0)*1000</f>
        <v>15.000000000000009</v>
      </c>
      <c r="G234" s="129">
        <f>VLOOKUP(C234,'PACK MASTER'!$A$2:$G$512998,7,0)</f>
        <v>15</v>
      </c>
      <c r="H234" s="129">
        <f t="shared" si="90"/>
        <v>1.0000000000000007</v>
      </c>
      <c r="I234" s="129">
        <f>VLOOKUP($A234,ZMRP!$C$2:$F$99995,4,0)</f>
        <v>6175</v>
      </c>
      <c r="J234" s="130">
        <f t="shared" si="91"/>
        <v>411.66666666666669</v>
      </c>
      <c r="K234" s="130">
        <f>VLOOKUP($A234,ZLAM!$C$2:$F$99999,4,0)</f>
        <v>73.23</v>
      </c>
      <c r="L234" s="130">
        <f t="shared" si="92"/>
        <v>4521.9525000000003</v>
      </c>
      <c r="M234" s="130">
        <f t="shared" si="93"/>
        <v>301.46350000000001</v>
      </c>
      <c r="N234" s="130">
        <f t="shared" si="94"/>
        <v>3832.1631355932209</v>
      </c>
      <c r="O234" s="130">
        <f t="shared" si="95"/>
        <v>255.4775423728814</v>
      </c>
      <c r="P234" s="130">
        <f>IFERROR(ABS(VLOOKUP($A234,ZTRV!$D$2:$G$99407,4,0)),0)</f>
        <v>48</v>
      </c>
      <c r="Q234" s="130">
        <f>IFERROR(ABS(VLOOKUP($A234,ZTR1!$D$2:$G$99999,4,0)),0)</f>
        <v>0</v>
      </c>
      <c r="R234" s="130">
        <f>IFERROR(ABS(VLOOKUP($A234,ZTR2!$D$2:$G$99939,4,0)),0)</f>
        <v>0</v>
      </c>
      <c r="S234" s="130">
        <f t="shared" si="96"/>
        <v>720</v>
      </c>
      <c r="T234" s="130">
        <f t="shared" si="97"/>
        <v>3112.1631355932209</v>
      </c>
      <c r="U234" s="130">
        <f t="shared" si="98"/>
        <v>3672.3525000000004</v>
      </c>
      <c r="V234" s="130">
        <f t="shared" si="99"/>
        <v>244.82350000000002</v>
      </c>
      <c r="W234" s="131">
        <f t="shared" si="100"/>
        <v>3672.3525000000027</v>
      </c>
      <c r="X234" s="130">
        <f t="shared" si="101"/>
        <v>2502.6474999999996</v>
      </c>
      <c r="Y234" s="130">
        <f t="shared" si="102"/>
        <v>2502.6475000000014</v>
      </c>
      <c r="Z234" s="130">
        <f t="shared" si="103"/>
        <v>166.84316666666666</v>
      </c>
      <c r="AA234" s="129">
        <f>IFERROR(ABS(VLOOKUP(A234,ZSSD!$D$2:$G$99933,4,0)),AI234)</f>
        <v>8</v>
      </c>
      <c r="AB234" s="130">
        <f>IFERROR(IF(VLOOKUP(A234,ZSSD!$D:$H,5,0)="L29",AA234*G234,AA234*L234/100),AA234*L234/100)</f>
        <v>361.75620000000004</v>
      </c>
      <c r="AC234" s="130">
        <v>2</v>
      </c>
      <c r="AD234" s="132">
        <f t="shared" si="104"/>
        <v>55.008138711864412</v>
      </c>
      <c r="AE234" s="142">
        <f t="shared" si="85"/>
        <v>24.117080000000001</v>
      </c>
      <c r="AF234" s="142">
        <f t="shared" si="86"/>
        <v>3.6672092474576274</v>
      </c>
      <c r="AG234" s="133">
        <f>VLOOKUP(A234,ZSSD!D:D,1,0)</f>
        <v>7434256</v>
      </c>
      <c r="AH234" s="133" t="str">
        <f>VLOOKUP(B234,[2]GRADE!$A:$P,16,0)</f>
        <v>GOLD</v>
      </c>
      <c r="AI234" s="133">
        <f t="shared" si="87"/>
        <v>8</v>
      </c>
    </row>
    <row r="235" spans="1:35" x14ac:dyDescent="0.25">
      <c r="A235" s="129">
        <v>7435175</v>
      </c>
      <c r="B235" s="129">
        <f t="shared" si="88"/>
        <v>7435</v>
      </c>
      <c r="C235" s="129">
        <f t="shared" si="89"/>
        <v>175</v>
      </c>
      <c r="D235" s="129" t="str">
        <f>VLOOKUP(C235,Sheet1!$A$2:$K$369991,11,0)</f>
        <v>CAR</v>
      </c>
      <c r="E235" s="129" t="s">
        <v>1117</v>
      </c>
      <c r="F235" s="129">
        <f>VLOOKUP(C235,'PACK MASTER'!$A$2:$I$512998,9,0)*1000</f>
        <v>10.000000000000005</v>
      </c>
      <c r="G235" s="129">
        <f>VLOOKUP(C235,'PACK MASTER'!$A$2:$G$512998,7,0)</f>
        <v>0.5</v>
      </c>
      <c r="H235" s="129">
        <f t="shared" si="90"/>
        <v>20.000000000000011</v>
      </c>
      <c r="I235" s="129">
        <f>VLOOKUP($A235,ZMRP!$C$2:$F$99995,4,0)</f>
        <v>216</v>
      </c>
      <c r="J235" s="130">
        <f t="shared" si="91"/>
        <v>432</v>
      </c>
      <c r="K235" s="130">
        <f>VLOOKUP($A235,ZLAM!$C$2:$F$99999,4,0)</f>
        <v>73.13</v>
      </c>
      <c r="L235" s="130">
        <f t="shared" si="92"/>
        <v>157.96079999999998</v>
      </c>
      <c r="M235" s="130">
        <f t="shared" si="93"/>
        <v>315.92159999999996</v>
      </c>
      <c r="N235" s="130">
        <f t="shared" si="94"/>
        <v>133.86508474576269</v>
      </c>
      <c r="O235" s="130">
        <f t="shared" si="95"/>
        <v>267.73016949152537</v>
      </c>
      <c r="P235" s="130">
        <f>IFERROR(ABS(VLOOKUP($A235,ZTRV!$D$2:$G$99407,4,0)),0)</f>
        <v>0</v>
      </c>
      <c r="Q235" s="130">
        <f>IFERROR(ABS(VLOOKUP($A235,ZTR1!$D$2:$G$99999,4,0)),0)</f>
        <v>0</v>
      </c>
      <c r="R235" s="130">
        <f>IFERROR(ABS(VLOOKUP($A235,ZTR2!$D$2:$G$99939,4,0)),0)</f>
        <v>0</v>
      </c>
      <c r="S235" s="130">
        <f t="shared" si="96"/>
        <v>0</v>
      </c>
      <c r="T235" s="130">
        <f t="shared" si="97"/>
        <v>133.86508474576269</v>
      </c>
      <c r="U235" s="130">
        <f t="shared" si="98"/>
        <v>157.96079999999995</v>
      </c>
      <c r="V235" s="130">
        <f t="shared" si="99"/>
        <v>315.9215999999999</v>
      </c>
      <c r="W235" s="131">
        <f t="shared" si="100"/>
        <v>3159.2160000000008</v>
      </c>
      <c r="X235" s="130">
        <f t="shared" si="101"/>
        <v>58.039200000000051</v>
      </c>
      <c r="Y235" s="130">
        <f t="shared" si="102"/>
        <v>1160.7840000000017</v>
      </c>
      <c r="Z235" s="130">
        <f t="shared" si="103"/>
        <v>116.0784000000001</v>
      </c>
      <c r="AA235" s="129">
        <f>IFERROR(ABS(VLOOKUP(A235,ZSSD!$D$2:$G$99933,4,0)),AI235)</f>
        <v>8</v>
      </c>
      <c r="AB235" s="130">
        <f>IFERROR(IF(VLOOKUP(A235,ZSSD!$D:$H,5,0)="L29",AA235*G235,AA235*L235/100),AA235*L235/100)</f>
        <v>12.636863999999997</v>
      </c>
      <c r="AC235" s="130">
        <v>2</v>
      </c>
      <c r="AD235" s="132">
        <f t="shared" si="104"/>
        <v>2.4245644149152539</v>
      </c>
      <c r="AE235" s="142">
        <f t="shared" si="85"/>
        <v>25.273727999999995</v>
      </c>
      <c r="AF235" s="142">
        <f t="shared" si="86"/>
        <v>4.8491288298305077</v>
      </c>
      <c r="AG235" s="133" t="e">
        <f>VLOOKUP(A235,ZSSD!D:D,1,0)</f>
        <v>#N/A</v>
      </c>
      <c r="AH235" s="133" t="str">
        <f>VLOOKUP(B235,[2]GRADE!$A:$P,16,0)</f>
        <v>GOLD</v>
      </c>
      <c r="AI235" s="133">
        <f t="shared" si="87"/>
        <v>8</v>
      </c>
    </row>
    <row r="236" spans="1:35" x14ac:dyDescent="0.25">
      <c r="A236" s="129">
        <v>7435184</v>
      </c>
      <c r="B236" s="129">
        <f t="shared" si="88"/>
        <v>7435</v>
      </c>
      <c r="C236" s="129">
        <f t="shared" si="89"/>
        <v>184</v>
      </c>
      <c r="D236" s="129" t="str">
        <f>VLOOKUP(C236,Sheet1!$A$2:$K$369991,11,0)</f>
        <v>CAR</v>
      </c>
      <c r="E236" s="129" t="s">
        <v>1119</v>
      </c>
      <c r="F236" s="129">
        <f>VLOOKUP(C236,'PACK MASTER'!$A$2:$I$512998,9,0)*1000</f>
        <v>20.000000000000014</v>
      </c>
      <c r="G236" s="129">
        <f>VLOOKUP(C236,'PACK MASTER'!$A$2:$G$512998,7,0)</f>
        <v>1</v>
      </c>
      <c r="H236" s="129">
        <f t="shared" si="90"/>
        <v>20.000000000000014</v>
      </c>
      <c r="I236" s="129">
        <f>VLOOKUP($A236,ZMRP!$C$2:$F$99995,4,0)</f>
        <v>425</v>
      </c>
      <c r="J236" s="130">
        <f t="shared" si="91"/>
        <v>425</v>
      </c>
      <c r="K236" s="130">
        <f>VLOOKUP($A236,ZLAM!$C$2:$F$99999,4,0)</f>
        <v>73.430000000000007</v>
      </c>
      <c r="L236" s="130">
        <f t="shared" si="92"/>
        <v>312.07750000000004</v>
      </c>
      <c r="M236" s="130">
        <f t="shared" si="93"/>
        <v>312.07750000000004</v>
      </c>
      <c r="N236" s="130">
        <f t="shared" si="94"/>
        <v>264.47245762711867</v>
      </c>
      <c r="O236" s="130">
        <f t="shared" si="95"/>
        <v>264.47245762711867</v>
      </c>
      <c r="P236" s="130">
        <f>IFERROR(ABS(VLOOKUP($A236,ZTRV!$D$2:$G$99407,4,0)),0)</f>
        <v>0</v>
      </c>
      <c r="Q236" s="130">
        <f>IFERROR(ABS(VLOOKUP($A236,ZTR1!$D$2:$G$99999,4,0)),0)</f>
        <v>0</v>
      </c>
      <c r="R236" s="130">
        <f>IFERROR(ABS(VLOOKUP($A236,ZTR2!$D$2:$G$99939,4,0)),0)</f>
        <v>0</v>
      </c>
      <c r="S236" s="130">
        <f t="shared" si="96"/>
        <v>0</v>
      </c>
      <c r="T236" s="130">
        <f t="shared" si="97"/>
        <v>264.47245762711867</v>
      </c>
      <c r="U236" s="130">
        <f t="shared" si="98"/>
        <v>312.07750000000004</v>
      </c>
      <c r="V236" s="130">
        <f t="shared" si="99"/>
        <v>312.07750000000004</v>
      </c>
      <c r="W236" s="131">
        <f t="shared" si="100"/>
        <v>6241.5500000000056</v>
      </c>
      <c r="X236" s="130">
        <f t="shared" si="101"/>
        <v>112.92249999999996</v>
      </c>
      <c r="Y236" s="130">
        <f t="shared" si="102"/>
        <v>2258.4500000000007</v>
      </c>
      <c r="Z236" s="130">
        <f t="shared" si="103"/>
        <v>112.92249999999996</v>
      </c>
      <c r="AA236" s="129">
        <f>IFERROR(ABS(VLOOKUP(A236,ZSSD!$D$2:$G$99933,4,0)),AI236)</f>
        <v>8</v>
      </c>
      <c r="AB236" s="130">
        <f>IFERROR(IF(VLOOKUP(A236,ZSSD!$D:$H,5,0)="L29",AA236*G236,AA236*L236/100),AA236*L236/100)</f>
        <v>24.966200000000004</v>
      </c>
      <c r="AC236" s="130">
        <v>2</v>
      </c>
      <c r="AD236" s="132">
        <f t="shared" si="104"/>
        <v>4.7901251525423731</v>
      </c>
      <c r="AE236" s="142">
        <f t="shared" si="85"/>
        <v>24.966200000000004</v>
      </c>
      <c r="AF236" s="142">
        <f t="shared" si="86"/>
        <v>4.7901251525423731</v>
      </c>
      <c r="AG236" s="133" t="e">
        <f>VLOOKUP(A236,ZSSD!D:D,1,0)</f>
        <v>#N/A</v>
      </c>
      <c r="AH236" s="133" t="str">
        <f>VLOOKUP(B236,[2]GRADE!$A:$P,16,0)</f>
        <v>GOLD</v>
      </c>
      <c r="AI236" s="133">
        <f t="shared" si="87"/>
        <v>8</v>
      </c>
    </row>
    <row r="237" spans="1:35" x14ac:dyDescent="0.25">
      <c r="A237" s="129">
        <v>7435203</v>
      </c>
      <c r="B237" s="129">
        <f t="shared" si="88"/>
        <v>7435</v>
      </c>
      <c r="C237" s="129">
        <f t="shared" si="89"/>
        <v>203</v>
      </c>
      <c r="D237" s="129" t="str">
        <f>VLOOKUP(C237,Sheet1!$A$2:$K$369991,11,0)</f>
        <v>CAR</v>
      </c>
      <c r="E237" s="129" t="s">
        <v>1121</v>
      </c>
      <c r="F237" s="129">
        <f>VLOOKUP(C237,'PACK MASTER'!$A$2:$I$512998,9,0)*1000</f>
        <v>12.000000000000005</v>
      </c>
      <c r="G237" s="129">
        <f>VLOOKUP(C237,'PACK MASTER'!$A$2:$G$512998,7,0)</f>
        <v>3</v>
      </c>
      <c r="H237" s="129">
        <f t="shared" si="90"/>
        <v>4.0000000000000018</v>
      </c>
      <c r="I237" s="129">
        <f>VLOOKUP($A237,ZMRP!$C$2:$F$99995,4,0)</f>
        <v>1265</v>
      </c>
      <c r="J237" s="130">
        <f t="shared" si="91"/>
        <v>421.66666666666669</v>
      </c>
      <c r="K237" s="130">
        <f>VLOOKUP($A237,ZLAM!$C$2:$F$99999,4,0)</f>
        <v>73.099999999999994</v>
      </c>
      <c r="L237" s="130">
        <f t="shared" si="92"/>
        <v>924.71500000000003</v>
      </c>
      <c r="M237" s="130">
        <f t="shared" si="93"/>
        <v>308.23833333333334</v>
      </c>
      <c r="N237" s="130">
        <f t="shared" si="94"/>
        <v>783.65677966101703</v>
      </c>
      <c r="O237" s="130">
        <f t="shared" si="95"/>
        <v>261.21892655367236</v>
      </c>
      <c r="P237" s="130">
        <f>IFERROR(ABS(VLOOKUP($A237,ZTRV!$D$2:$G$99407,4,0)),0)</f>
        <v>0</v>
      </c>
      <c r="Q237" s="130">
        <f>IFERROR(ABS(VLOOKUP($A237,ZTR1!$D$2:$G$99999,4,0)),0)</f>
        <v>0</v>
      </c>
      <c r="R237" s="130">
        <f>IFERROR(ABS(VLOOKUP($A237,ZTR2!$D$2:$G$99939,4,0)),0)</f>
        <v>0</v>
      </c>
      <c r="S237" s="130">
        <f t="shared" si="96"/>
        <v>0</v>
      </c>
      <c r="T237" s="130">
        <f t="shared" si="97"/>
        <v>783.65677966101703</v>
      </c>
      <c r="U237" s="130">
        <f t="shared" si="98"/>
        <v>924.71500000000003</v>
      </c>
      <c r="V237" s="130">
        <f t="shared" si="99"/>
        <v>308.23833333333334</v>
      </c>
      <c r="W237" s="131">
        <f t="shared" si="100"/>
        <v>3698.8600000000019</v>
      </c>
      <c r="X237" s="130">
        <f t="shared" si="101"/>
        <v>340.28499999999997</v>
      </c>
      <c r="Y237" s="130">
        <f t="shared" si="102"/>
        <v>1361.1400000000006</v>
      </c>
      <c r="Z237" s="130">
        <f t="shared" si="103"/>
        <v>113.42833333333334</v>
      </c>
      <c r="AA237" s="129">
        <f>IFERROR(ABS(VLOOKUP(A237,ZSSD!$D$2:$G$99933,4,0)),AI237)</f>
        <v>8</v>
      </c>
      <c r="AB237" s="130">
        <f>IFERROR(IF(VLOOKUP(A237,ZSSD!$D:$H,5,0)="L29",AA237*G237,AA237*L237/100),AA237*L237/100)</f>
        <v>73.977199999999996</v>
      </c>
      <c r="AC237" s="130">
        <v>2</v>
      </c>
      <c r="AD237" s="132">
        <f t="shared" si="104"/>
        <v>14.19359159322034</v>
      </c>
      <c r="AE237" s="142">
        <f t="shared" si="85"/>
        <v>24.659066666666664</v>
      </c>
      <c r="AF237" s="142">
        <f t="shared" si="86"/>
        <v>4.731197197740113</v>
      </c>
      <c r="AG237" s="133" t="e">
        <f>VLOOKUP(A237,ZSSD!D:D,1,0)</f>
        <v>#N/A</v>
      </c>
      <c r="AH237" s="133" t="str">
        <f>VLOOKUP(B237,[2]GRADE!$A:$P,16,0)</f>
        <v>GOLD</v>
      </c>
      <c r="AI237" s="133">
        <f t="shared" si="87"/>
        <v>8</v>
      </c>
    </row>
    <row r="238" spans="1:35" x14ac:dyDescent="0.25">
      <c r="A238" s="129">
        <v>7435234</v>
      </c>
      <c r="B238" s="129">
        <f t="shared" si="88"/>
        <v>7435</v>
      </c>
      <c r="C238" s="129">
        <f t="shared" si="89"/>
        <v>234</v>
      </c>
      <c r="D238" s="129" t="str">
        <f>VLOOKUP(C238,Sheet1!$A$2:$K$369991,11,0)</f>
        <v>CAR</v>
      </c>
      <c r="E238" s="129" t="s">
        <v>1123</v>
      </c>
      <c r="F238" s="129">
        <f>VLOOKUP(C238,'PACK MASTER'!$A$2:$I$512998,9,0)*1000</f>
        <v>20.000000000000014</v>
      </c>
      <c r="G238" s="129">
        <f>VLOOKUP(C238,'PACK MASTER'!$A$2:$G$512998,7,0)</f>
        <v>5</v>
      </c>
      <c r="H238" s="129">
        <f t="shared" si="90"/>
        <v>4.0000000000000027</v>
      </c>
      <c r="I238" s="129">
        <f>VLOOKUP($A238,ZMRP!$C$2:$F$99995,4,0)</f>
        <v>2125</v>
      </c>
      <c r="J238" s="130">
        <f t="shared" si="91"/>
        <v>425</v>
      </c>
      <c r="K238" s="130">
        <f>VLOOKUP($A238,ZLAM!$C$2:$F$99999,4,0)</f>
        <v>72.16</v>
      </c>
      <c r="L238" s="130">
        <f t="shared" si="92"/>
        <v>1533.4</v>
      </c>
      <c r="M238" s="130">
        <f t="shared" si="93"/>
        <v>306.68</v>
      </c>
      <c r="N238" s="130">
        <f t="shared" si="94"/>
        <v>1299.4915254237289</v>
      </c>
      <c r="O238" s="130">
        <f t="shared" si="95"/>
        <v>259.8983050847458</v>
      </c>
      <c r="P238" s="130">
        <f>IFERROR(ABS(VLOOKUP($A238,ZTRV!$D$2:$G$99407,4,0)),0)</f>
        <v>0</v>
      </c>
      <c r="Q238" s="130">
        <f>IFERROR(ABS(VLOOKUP($A238,ZTR1!$D$2:$G$99999,4,0)),0)</f>
        <v>0</v>
      </c>
      <c r="R238" s="130">
        <f>IFERROR(ABS(VLOOKUP($A238,ZTR2!$D$2:$G$99939,4,0)),0)</f>
        <v>0</v>
      </c>
      <c r="S238" s="130">
        <f t="shared" si="96"/>
        <v>0</v>
      </c>
      <c r="T238" s="130">
        <f t="shared" si="97"/>
        <v>1299.4915254237289</v>
      </c>
      <c r="U238" s="130">
        <f t="shared" si="98"/>
        <v>1533.4</v>
      </c>
      <c r="V238" s="130">
        <f t="shared" si="99"/>
        <v>306.68</v>
      </c>
      <c r="W238" s="131">
        <f t="shared" si="100"/>
        <v>6133.6000000000049</v>
      </c>
      <c r="X238" s="130">
        <f t="shared" si="101"/>
        <v>591.59999999999991</v>
      </c>
      <c r="Y238" s="130">
        <f t="shared" si="102"/>
        <v>2366.400000000001</v>
      </c>
      <c r="Z238" s="130">
        <f t="shared" si="103"/>
        <v>118.32</v>
      </c>
      <c r="AA238" s="129">
        <f>IFERROR(ABS(VLOOKUP(A238,ZSSD!$D$2:$G$99933,4,0)),AI238)</f>
        <v>8</v>
      </c>
      <c r="AB238" s="130">
        <f>IFERROR(IF(VLOOKUP(A238,ZSSD!$D:$H,5,0)="L29",AA238*G238,AA238*L238/100),AA238*L238/100)</f>
        <v>122.67200000000001</v>
      </c>
      <c r="AC238" s="130">
        <v>2</v>
      </c>
      <c r="AD238" s="132">
        <f t="shared" si="104"/>
        <v>23.536390508474579</v>
      </c>
      <c r="AE238" s="142">
        <f t="shared" si="85"/>
        <v>24.534400000000002</v>
      </c>
      <c r="AF238" s="142">
        <f t="shared" si="86"/>
        <v>4.7072781016949161</v>
      </c>
      <c r="AG238" s="133" t="e">
        <f>VLOOKUP(A238,ZSSD!D:D,1,0)</f>
        <v>#N/A</v>
      </c>
      <c r="AH238" s="133" t="str">
        <f>VLOOKUP(B238,[2]GRADE!$A:$P,16,0)</f>
        <v>GOLD</v>
      </c>
      <c r="AI238" s="133">
        <f t="shared" si="87"/>
        <v>8</v>
      </c>
    </row>
    <row r="239" spans="1:35" x14ac:dyDescent="0.25">
      <c r="A239" s="129">
        <v>7435242</v>
      </c>
      <c r="B239" s="129">
        <f t="shared" si="88"/>
        <v>7435</v>
      </c>
      <c r="C239" s="129">
        <f t="shared" si="89"/>
        <v>242</v>
      </c>
      <c r="D239" s="129" t="str">
        <f>VLOOKUP(C239,Sheet1!$A$2:$K$369991,11,0)</f>
        <v>BUC</v>
      </c>
      <c r="E239" s="129" t="s">
        <v>1124</v>
      </c>
      <c r="F239" s="129">
        <f>VLOOKUP(C239,'PACK MASTER'!$A$2:$I$512998,9,0)*1000</f>
        <v>10.000000000000005</v>
      </c>
      <c r="G239" s="129">
        <f>VLOOKUP(C239,'PACK MASTER'!$A$2:$G$512998,7,0)</f>
        <v>10</v>
      </c>
      <c r="H239" s="129">
        <f t="shared" si="90"/>
        <v>1.0000000000000004</v>
      </c>
      <c r="I239" s="129">
        <f>VLOOKUP($A239,ZMRP!$C$2:$F$99995,4,0)</f>
        <v>4150</v>
      </c>
      <c r="J239" s="130">
        <f t="shared" si="91"/>
        <v>415</v>
      </c>
      <c r="K239" s="130">
        <f>VLOOKUP($A239,ZLAM!$C$2:$F$99999,4,0)</f>
        <v>73.23</v>
      </c>
      <c r="L239" s="130">
        <f t="shared" si="92"/>
        <v>3039.0450000000001</v>
      </c>
      <c r="M239" s="130">
        <f t="shared" si="93"/>
        <v>303.90449999999998</v>
      </c>
      <c r="N239" s="130">
        <f t="shared" si="94"/>
        <v>2575.46186440678</v>
      </c>
      <c r="O239" s="130">
        <f t="shared" si="95"/>
        <v>257.54618644067801</v>
      </c>
      <c r="P239" s="130">
        <f>IFERROR(ABS(VLOOKUP($A239,ZTRV!$D$2:$G$99407,4,0)),0)</f>
        <v>0</v>
      </c>
      <c r="Q239" s="130">
        <f>IFERROR(ABS(VLOOKUP($A239,ZTR1!$D$2:$G$99999,4,0)),0)</f>
        <v>0</v>
      </c>
      <c r="R239" s="130">
        <f>IFERROR(ABS(VLOOKUP($A239,ZTR2!$D$2:$G$99939,4,0)),0)</f>
        <v>0</v>
      </c>
      <c r="S239" s="130">
        <f t="shared" si="96"/>
        <v>0</v>
      </c>
      <c r="T239" s="130">
        <f t="shared" si="97"/>
        <v>2575.46186440678</v>
      </c>
      <c r="U239" s="130">
        <f t="shared" si="98"/>
        <v>3039.0450000000001</v>
      </c>
      <c r="V239" s="130">
        <f t="shared" si="99"/>
        <v>303.90449999999998</v>
      </c>
      <c r="W239" s="131">
        <f t="shared" si="100"/>
        <v>3039.0450000000014</v>
      </c>
      <c r="X239" s="130">
        <f t="shared" si="101"/>
        <v>1110.9549999999999</v>
      </c>
      <c r="Y239" s="130">
        <f t="shared" si="102"/>
        <v>1110.9550000000004</v>
      </c>
      <c r="Z239" s="130">
        <f t="shared" si="103"/>
        <v>111.09550000000002</v>
      </c>
      <c r="AA239" s="129">
        <f>IFERROR(ABS(VLOOKUP(A239,ZSSD!$D$2:$G$99933,4,0)),AI239)</f>
        <v>8</v>
      </c>
      <c r="AB239" s="130">
        <f>IFERROR(IF(VLOOKUP(A239,ZSSD!$D:$H,5,0)="L29",AA239*G239,AA239*L239/100),AA239*L239/100)</f>
        <v>243.12360000000001</v>
      </c>
      <c r="AC239" s="130">
        <v>2</v>
      </c>
      <c r="AD239" s="132">
        <f t="shared" si="104"/>
        <v>46.646765288135605</v>
      </c>
      <c r="AE239" s="142">
        <f t="shared" si="85"/>
        <v>24.312360000000002</v>
      </c>
      <c r="AF239" s="142">
        <f t="shared" si="86"/>
        <v>4.6646765288135601</v>
      </c>
      <c r="AG239" s="133" t="e">
        <f>VLOOKUP(A239,ZSSD!D:D,1,0)</f>
        <v>#N/A</v>
      </c>
      <c r="AH239" s="133" t="str">
        <f>VLOOKUP(B239,[2]GRADE!$A:$P,16,0)</f>
        <v>GOLD</v>
      </c>
      <c r="AI239" s="133">
        <f t="shared" si="87"/>
        <v>8</v>
      </c>
    </row>
    <row r="240" spans="1:35" x14ac:dyDescent="0.25">
      <c r="A240" s="129">
        <v>7435251</v>
      </c>
      <c r="B240" s="129">
        <f t="shared" si="88"/>
        <v>7435</v>
      </c>
      <c r="C240" s="129">
        <f t="shared" si="89"/>
        <v>251</v>
      </c>
      <c r="D240" s="129" t="str">
        <f>VLOOKUP(C240,Sheet1!$A$2:$K$369991,11,0)</f>
        <v>BUC</v>
      </c>
      <c r="E240" s="129" t="s">
        <v>1125</v>
      </c>
      <c r="F240" s="129">
        <f>VLOOKUP(C240,'PACK MASTER'!$A$2:$I$512998,9,0)*1000</f>
        <v>7.5000000000000053</v>
      </c>
      <c r="G240" s="129">
        <f>VLOOKUP(C240,'PACK MASTER'!$A$2:$G$512998,7,0)</f>
        <v>7.5</v>
      </c>
      <c r="H240" s="129">
        <f t="shared" si="90"/>
        <v>1.0000000000000007</v>
      </c>
      <c r="I240" s="129">
        <f>VLOOKUP($A240,ZMRP!$C$2:$F$99995,4,0)</f>
        <v>3113</v>
      </c>
      <c r="J240" s="130">
        <f t="shared" si="91"/>
        <v>415.06666666666666</v>
      </c>
      <c r="K240" s="130">
        <f>VLOOKUP($A240,ZLAM!$C$2:$F$99999,4,0)</f>
        <v>73.64</v>
      </c>
      <c r="L240" s="130">
        <f t="shared" si="92"/>
        <v>2292.4132</v>
      </c>
      <c r="M240" s="130">
        <f t="shared" si="93"/>
        <v>305.65509333333335</v>
      </c>
      <c r="N240" s="130">
        <f t="shared" si="94"/>
        <v>1942.7230508474577</v>
      </c>
      <c r="O240" s="130">
        <f t="shared" si="95"/>
        <v>259.02974011299438</v>
      </c>
      <c r="P240" s="130">
        <f>IFERROR(ABS(VLOOKUP($A240,ZTRV!$D$2:$G$99407,4,0)),0)</f>
        <v>0</v>
      </c>
      <c r="Q240" s="130">
        <f>IFERROR(ABS(VLOOKUP($A240,ZTR1!$D$2:$G$99999,4,0)),0)</f>
        <v>0</v>
      </c>
      <c r="R240" s="130">
        <f>IFERROR(ABS(VLOOKUP($A240,ZTR2!$D$2:$G$99939,4,0)),0)</f>
        <v>0</v>
      </c>
      <c r="S240" s="130">
        <f t="shared" si="96"/>
        <v>0</v>
      </c>
      <c r="T240" s="130">
        <f t="shared" si="97"/>
        <v>1942.7230508474577</v>
      </c>
      <c r="U240" s="130">
        <f t="shared" si="98"/>
        <v>2292.4132</v>
      </c>
      <c r="V240" s="130">
        <f t="shared" si="99"/>
        <v>305.65509333333335</v>
      </c>
      <c r="W240" s="131">
        <f t="shared" si="100"/>
        <v>2292.4132000000018</v>
      </c>
      <c r="X240" s="130">
        <f t="shared" si="101"/>
        <v>820.58680000000004</v>
      </c>
      <c r="Y240" s="130">
        <f t="shared" si="102"/>
        <v>820.58680000000061</v>
      </c>
      <c r="Z240" s="130">
        <f t="shared" si="103"/>
        <v>109.41157333333331</v>
      </c>
      <c r="AA240" s="129">
        <f>IFERROR(ABS(VLOOKUP(A240,ZSSD!$D$2:$G$99933,4,0)),AI240)</f>
        <v>8</v>
      </c>
      <c r="AB240" s="130">
        <f>IFERROR(IF(VLOOKUP(A240,ZSSD!$D:$H,5,0)="L29",AA240*G240,AA240*L240/100),AA240*L240/100)</f>
        <v>183.393056</v>
      </c>
      <c r="AC240" s="130">
        <v>2</v>
      </c>
      <c r="AD240" s="132">
        <f t="shared" si="104"/>
        <v>35.186599896949154</v>
      </c>
      <c r="AE240" s="142">
        <f t="shared" si="85"/>
        <v>24.452407466666667</v>
      </c>
      <c r="AF240" s="142">
        <f t="shared" si="86"/>
        <v>4.6915466529265535</v>
      </c>
      <c r="AG240" s="133" t="e">
        <f>VLOOKUP(A240,ZSSD!D:D,1,0)</f>
        <v>#N/A</v>
      </c>
      <c r="AH240" s="133" t="str">
        <f>VLOOKUP(B240,[2]GRADE!$A:$P,16,0)</f>
        <v>GOLD</v>
      </c>
      <c r="AI240" s="133">
        <f t="shared" si="87"/>
        <v>8</v>
      </c>
    </row>
    <row r="241" spans="1:35" x14ac:dyDescent="0.25">
      <c r="A241" s="129">
        <v>7435256</v>
      </c>
      <c r="B241" s="129">
        <f t="shared" si="88"/>
        <v>7435</v>
      </c>
      <c r="C241" s="129">
        <f t="shared" si="89"/>
        <v>256</v>
      </c>
      <c r="D241" s="129" t="str">
        <f>VLOOKUP(C241,Sheet1!$A$2:$K$369991,11,0)</f>
        <v>BUC</v>
      </c>
      <c r="E241" s="129" t="s">
        <v>1126</v>
      </c>
      <c r="F241" s="129">
        <f>VLOOKUP(C241,'PACK MASTER'!$A$2:$I$512998,9,0)*1000</f>
        <v>15.000000000000009</v>
      </c>
      <c r="G241" s="129">
        <f>VLOOKUP(C241,'PACK MASTER'!$A$2:$G$512998,7,0)</f>
        <v>15</v>
      </c>
      <c r="H241" s="129">
        <f t="shared" si="90"/>
        <v>1.0000000000000007</v>
      </c>
      <c r="I241" s="129">
        <f>VLOOKUP($A241,ZMRP!$C$2:$F$99995,4,0)</f>
        <v>6175</v>
      </c>
      <c r="J241" s="130">
        <f t="shared" si="91"/>
        <v>411.66666666666669</v>
      </c>
      <c r="K241" s="130">
        <f>VLOOKUP($A241,ZLAM!$C$2:$F$99999,4,0)</f>
        <v>73.23</v>
      </c>
      <c r="L241" s="130">
        <f t="shared" si="92"/>
        <v>4521.9525000000003</v>
      </c>
      <c r="M241" s="130">
        <f t="shared" si="93"/>
        <v>301.46350000000001</v>
      </c>
      <c r="N241" s="130">
        <f t="shared" si="94"/>
        <v>3832.1631355932209</v>
      </c>
      <c r="O241" s="130">
        <f t="shared" si="95"/>
        <v>255.4775423728814</v>
      </c>
      <c r="P241" s="130">
        <f>IFERROR(ABS(VLOOKUP($A241,ZTRV!$D$2:$G$99407,4,0)),0)</f>
        <v>0</v>
      </c>
      <c r="Q241" s="130">
        <f>IFERROR(ABS(VLOOKUP($A241,ZTR1!$D$2:$G$99999,4,0)),0)</f>
        <v>0</v>
      </c>
      <c r="R241" s="130">
        <f>IFERROR(ABS(VLOOKUP($A241,ZTR2!$D$2:$G$99939,4,0)),0)</f>
        <v>0</v>
      </c>
      <c r="S241" s="130">
        <f t="shared" si="96"/>
        <v>0</v>
      </c>
      <c r="T241" s="130">
        <f t="shared" si="97"/>
        <v>3832.1631355932209</v>
      </c>
      <c r="U241" s="130">
        <f t="shared" si="98"/>
        <v>4521.9525000000003</v>
      </c>
      <c r="V241" s="130">
        <f t="shared" si="99"/>
        <v>301.46350000000001</v>
      </c>
      <c r="W241" s="131">
        <f t="shared" si="100"/>
        <v>4521.9525000000031</v>
      </c>
      <c r="X241" s="130">
        <f t="shared" si="101"/>
        <v>1653.0474999999997</v>
      </c>
      <c r="Y241" s="130">
        <f t="shared" si="102"/>
        <v>1653.0475000000008</v>
      </c>
      <c r="Z241" s="130">
        <f t="shared" si="103"/>
        <v>110.20316666666668</v>
      </c>
      <c r="AA241" s="129">
        <f>IFERROR(ABS(VLOOKUP(A241,ZSSD!$D$2:$G$99933,4,0)),AI241)</f>
        <v>8</v>
      </c>
      <c r="AB241" s="130">
        <f>IFERROR(IF(VLOOKUP(A241,ZSSD!$D:$H,5,0)="L29",AA241*G241,AA241*L241/100),AA241*L241/100)</f>
        <v>361.75620000000004</v>
      </c>
      <c r="AC241" s="130">
        <v>2</v>
      </c>
      <c r="AD241" s="132">
        <f t="shared" si="104"/>
        <v>69.40813871186441</v>
      </c>
      <c r="AE241" s="142">
        <f t="shared" si="85"/>
        <v>24.117080000000001</v>
      </c>
      <c r="AF241" s="142">
        <f t="shared" si="86"/>
        <v>4.6272092474576274</v>
      </c>
      <c r="AG241" s="133" t="e">
        <f>VLOOKUP(A241,ZSSD!D:D,1,0)</f>
        <v>#N/A</v>
      </c>
      <c r="AH241" s="133" t="str">
        <f>VLOOKUP(B241,[2]GRADE!$A:$P,16,0)</f>
        <v>GOLD</v>
      </c>
      <c r="AI241" s="133">
        <f t="shared" si="87"/>
        <v>8</v>
      </c>
    </row>
    <row r="242" spans="1:35" x14ac:dyDescent="0.25">
      <c r="A242" s="129">
        <v>7435265</v>
      </c>
      <c r="B242" s="129">
        <f t="shared" si="88"/>
        <v>7435</v>
      </c>
      <c r="C242" s="129">
        <f t="shared" si="89"/>
        <v>265</v>
      </c>
      <c r="D242" s="129" t="str">
        <f>VLOOKUP(C242,Sheet1!$A$2:$K$369991,11,0)</f>
        <v>BUC</v>
      </c>
      <c r="E242" s="129" t="s">
        <v>1127</v>
      </c>
      <c r="F242" s="129">
        <f>VLOOKUP(C242,'PACK MASTER'!$A$2:$I$512998,9,0)*1000</f>
        <v>20.000000000000014</v>
      </c>
      <c r="G242" s="129">
        <f>VLOOKUP(C242,'PACK MASTER'!$A$2:$G$512998,7,0)</f>
        <v>20</v>
      </c>
      <c r="H242" s="129">
        <f t="shared" si="90"/>
        <v>1.0000000000000007</v>
      </c>
      <c r="I242" s="129">
        <f>VLOOKUP($A242,ZMRP!$C$2:$F$99995,4,0)</f>
        <v>8200</v>
      </c>
      <c r="J242" s="130">
        <f t="shared" si="91"/>
        <v>410</v>
      </c>
      <c r="K242" s="130">
        <f>VLOOKUP($A242,ZLAM!$C$2:$F$99999,4,0)</f>
        <v>73.37</v>
      </c>
      <c r="L242" s="130">
        <f t="shared" si="92"/>
        <v>6016.34</v>
      </c>
      <c r="M242" s="130">
        <f t="shared" si="93"/>
        <v>300.81700000000001</v>
      </c>
      <c r="N242" s="130">
        <f t="shared" si="94"/>
        <v>5098.5932203389839</v>
      </c>
      <c r="O242" s="130">
        <f t="shared" si="95"/>
        <v>254.92966101694918</v>
      </c>
      <c r="P242" s="130">
        <f>IFERROR(ABS(VLOOKUP($A242,ZTRV!$D$2:$G$99407,4,0)),0)</f>
        <v>0</v>
      </c>
      <c r="Q242" s="130">
        <f>IFERROR(ABS(VLOOKUP($A242,ZTR1!$D$2:$G$99999,4,0)),0)</f>
        <v>0</v>
      </c>
      <c r="R242" s="130">
        <f>IFERROR(ABS(VLOOKUP($A242,ZTR2!$D$2:$G$99939,4,0)),0)</f>
        <v>0</v>
      </c>
      <c r="S242" s="130">
        <f t="shared" si="96"/>
        <v>0</v>
      </c>
      <c r="T242" s="130">
        <f t="shared" si="97"/>
        <v>5098.5932203389839</v>
      </c>
      <c r="U242" s="130">
        <f t="shared" si="98"/>
        <v>6016.3400000000011</v>
      </c>
      <c r="V242" s="130">
        <f t="shared" si="99"/>
        <v>300.81700000000006</v>
      </c>
      <c r="W242" s="131">
        <f t="shared" si="100"/>
        <v>6016.3400000000056</v>
      </c>
      <c r="X242" s="130">
        <f t="shared" si="101"/>
        <v>2183.6599999999989</v>
      </c>
      <c r="Y242" s="130">
        <f t="shared" si="102"/>
        <v>2183.6600000000003</v>
      </c>
      <c r="Z242" s="130">
        <f t="shared" si="103"/>
        <v>109.18299999999994</v>
      </c>
      <c r="AA242" s="129">
        <f>IFERROR(ABS(VLOOKUP(A242,ZSSD!$D$2:$G$99933,4,0)),AI242)</f>
        <v>8</v>
      </c>
      <c r="AB242" s="130">
        <f>IFERROR(IF(VLOOKUP(A242,ZSSD!$D:$H,5,0)="L29",AA242*G242,AA242*L242/100),AA242*L242/100)</f>
        <v>481.30720000000002</v>
      </c>
      <c r="AC242" s="130">
        <v>2</v>
      </c>
      <c r="AD242" s="132">
        <f t="shared" si="104"/>
        <v>92.345720406779677</v>
      </c>
      <c r="AE242" s="142">
        <f t="shared" si="85"/>
        <v>24.065360000000002</v>
      </c>
      <c r="AF242" s="142">
        <f t="shared" si="86"/>
        <v>4.6172860203389838</v>
      </c>
      <c r="AG242" s="133" t="e">
        <f>VLOOKUP(A242,ZSSD!D:D,1,0)</f>
        <v>#N/A</v>
      </c>
      <c r="AH242" s="133" t="str">
        <f>VLOOKUP(B242,[2]GRADE!$A:$P,16,0)</f>
        <v>GOLD</v>
      </c>
      <c r="AI242" s="133">
        <f t="shared" si="87"/>
        <v>8</v>
      </c>
    </row>
    <row r="243" spans="1:35" x14ac:dyDescent="0.25">
      <c r="A243" s="129">
        <v>7436184</v>
      </c>
      <c r="B243" s="129">
        <f t="shared" si="88"/>
        <v>7436</v>
      </c>
      <c r="C243" s="129">
        <f t="shared" si="89"/>
        <v>184</v>
      </c>
      <c r="D243" s="129" t="str">
        <f>VLOOKUP(C243,Sheet1!$A$2:$K$369991,11,0)</f>
        <v>CAR</v>
      </c>
      <c r="E243" s="129" t="s">
        <v>1130</v>
      </c>
      <c r="F243" s="129">
        <f>VLOOKUP(C243,'PACK MASTER'!$A$2:$I$512998,9,0)*1000</f>
        <v>20.000000000000014</v>
      </c>
      <c r="G243" s="129">
        <f>VLOOKUP(C243,'PACK MASTER'!$A$2:$G$512998,7,0)</f>
        <v>1</v>
      </c>
      <c r="H243" s="129">
        <f t="shared" si="90"/>
        <v>20.000000000000014</v>
      </c>
      <c r="I243" s="129">
        <f>VLOOKUP($A243,ZMRP!$C$2:$F$99995,4,0)</f>
        <v>425</v>
      </c>
      <c r="J243" s="130">
        <f t="shared" si="91"/>
        <v>425</v>
      </c>
      <c r="K243" s="130">
        <f>VLOOKUP($A243,ZLAM!$C$2:$F$99999,4,0)</f>
        <v>73.430000000000007</v>
      </c>
      <c r="L243" s="130">
        <f t="shared" si="92"/>
        <v>312.07750000000004</v>
      </c>
      <c r="M243" s="130">
        <f t="shared" si="93"/>
        <v>312.07750000000004</v>
      </c>
      <c r="N243" s="130">
        <f t="shared" si="94"/>
        <v>264.47245762711867</v>
      </c>
      <c r="O243" s="130">
        <f t="shared" si="95"/>
        <v>264.47245762711867</v>
      </c>
      <c r="P243" s="130">
        <f>IFERROR(ABS(VLOOKUP($A243,ZTRV!$D$2:$G$99407,4,0)),0)</f>
        <v>38</v>
      </c>
      <c r="Q243" s="130">
        <f>IFERROR(ABS(VLOOKUP($A243,ZTR1!$D$2:$G$99999,4,0)),0)</f>
        <v>0</v>
      </c>
      <c r="R243" s="130">
        <f>IFERROR(ABS(VLOOKUP($A243,ZTR2!$D$2:$G$99939,4,0)),0)</f>
        <v>0</v>
      </c>
      <c r="S243" s="130">
        <f t="shared" si="96"/>
        <v>38</v>
      </c>
      <c r="T243" s="130">
        <f t="shared" si="97"/>
        <v>226.47245762711867</v>
      </c>
      <c r="U243" s="130">
        <f t="shared" si="98"/>
        <v>267.23750000000001</v>
      </c>
      <c r="V243" s="130">
        <f t="shared" si="99"/>
        <v>267.23750000000001</v>
      </c>
      <c r="W243" s="131">
        <f t="shared" si="100"/>
        <v>5344.7500000000036</v>
      </c>
      <c r="X243" s="130">
        <f t="shared" si="101"/>
        <v>157.76249999999999</v>
      </c>
      <c r="Y243" s="130">
        <f t="shared" si="102"/>
        <v>3155.2500000000018</v>
      </c>
      <c r="Z243" s="130">
        <f t="shared" si="103"/>
        <v>157.76249999999999</v>
      </c>
      <c r="AA243" s="129">
        <f>IFERROR(ABS(VLOOKUP(A243,ZSSD!$D$2:$G$99933,4,0)),AI243)</f>
        <v>8</v>
      </c>
      <c r="AB243" s="130">
        <f>IFERROR(IF(VLOOKUP(A243,ZSSD!$D:$H,5,0)="L29",AA243*G243,AA243*L243/100),AA243*L243/100)</f>
        <v>24.966200000000004</v>
      </c>
      <c r="AC243" s="130">
        <v>2</v>
      </c>
      <c r="AD243" s="132">
        <f t="shared" si="104"/>
        <v>4.0301251525423734</v>
      </c>
      <c r="AE243" s="142">
        <f t="shared" si="85"/>
        <v>24.966200000000004</v>
      </c>
      <c r="AF243" s="142">
        <f t="shared" si="86"/>
        <v>4.0301251525423734</v>
      </c>
      <c r="AG243" s="133">
        <f>VLOOKUP(A243,ZSSD!D:D,1,0)</f>
        <v>7436184</v>
      </c>
      <c r="AH243" s="133" t="str">
        <f>VLOOKUP(B243,[2]GRADE!$A:$P,16,0)</f>
        <v>GOLD</v>
      </c>
      <c r="AI243" s="133">
        <f t="shared" si="87"/>
        <v>8</v>
      </c>
    </row>
    <row r="244" spans="1:35" x14ac:dyDescent="0.25">
      <c r="A244" s="129">
        <v>7436229</v>
      </c>
      <c r="B244" s="129">
        <f t="shared" si="88"/>
        <v>7436</v>
      </c>
      <c r="C244" s="129">
        <f t="shared" si="89"/>
        <v>229</v>
      </c>
      <c r="D244" s="129" t="str">
        <f>VLOOKUP(C244,Sheet1!$A$2:$K$369991,11,0)</f>
        <v>CAR</v>
      </c>
      <c r="E244" s="129" t="s">
        <v>3242</v>
      </c>
      <c r="F244" s="129">
        <f>VLOOKUP(C244,'PACK MASTER'!$A$2:$I$512998,9,0)*1000</f>
        <v>20</v>
      </c>
      <c r="G244" s="129">
        <f>VLOOKUP(C244,'PACK MASTER'!$A$2:$G$512998,7,0)</f>
        <v>1</v>
      </c>
      <c r="H244" s="129">
        <f t="shared" si="90"/>
        <v>20</v>
      </c>
      <c r="I244" s="129">
        <f>VLOOKUP($A244,ZMRP!$C$2:$F$99995,4,0)</f>
        <v>425</v>
      </c>
      <c r="J244" s="130">
        <f t="shared" si="91"/>
        <v>425</v>
      </c>
      <c r="K244" s="130">
        <f>VLOOKUP($A244,ZLAM!$C$2:$F$99999,4,0)</f>
        <v>73.430000000000007</v>
      </c>
      <c r="L244" s="130">
        <f t="shared" si="92"/>
        <v>312.07750000000004</v>
      </c>
      <c r="M244" s="130">
        <f t="shared" si="93"/>
        <v>312.07750000000004</v>
      </c>
      <c r="N244" s="130">
        <f t="shared" si="94"/>
        <v>264.47245762711867</v>
      </c>
      <c r="O244" s="130">
        <f t="shared" si="95"/>
        <v>264.47245762711867</v>
      </c>
      <c r="P244" s="130">
        <f>IFERROR(ABS(VLOOKUP($A244,ZTRV!$D$2:$G$99407,4,0)),0)</f>
        <v>30</v>
      </c>
      <c r="Q244" s="130">
        <f>IFERROR(ABS(VLOOKUP($A244,ZTR1!$D$2:$G$99999,4,0)),0)</f>
        <v>0</v>
      </c>
      <c r="R244" s="130">
        <f>IFERROR(ABS(VLOOKUP($A244,ZTR2!$D$2:$G$99939,4,0)),0)</f>
        <v>0</v>
      </c>
      <c r="S244" s="130">
        <f t="shared" si="96"/>
        <v>30</v>
      </c>
      <c r="T244" s="130">
        <f t="shared" si="97"/>
        <v>234.47245762711867</v>
      </c>
      <c r="U244" s="130">
        <f t="shared" si="98"/>
        <v>276.67750000000001</v>
      </c>
      <c r="V244" s="130">
        <f t="shared" si="99"/>
        <v>276.67750000000001</v>
      </c>
      <c r="W244" s="131">
        <f t="shared" si="100"/>
        <v>5533.55</v>
      </c>
      <c r="X244" s="130">
        <f t="shared" si="101"/>
        <v>148.32249999999999</v>
      </c>
      <c r="Y244" s="130">
        <f t="shared" si="102"/>
        <v>2966.45</v>
      </c>
      <c r="Z244" s="130">
        <f t="shared" si="103"/>
        <v>148.32249999999999</v>
      </c>
      <c r="AA244" s="129">
        <f>IFERROR(ABS(VLOOKUP(A244,ZSSD!$D$2:$G$99933,4,0)),AI244)</f>
        <v>8</v>
      </c>
      <c r="AB244" s="130">
        <f>IFERROR(IF(VLOOKUP(A244,ZSSD!$D:$H,5,0)="L29",AA244*G244,AA244*L244/100),AA244*L244/100)</f>
        <v>24.966200000000004</v>
      </c>
      <c r="AC244" s="130">
        <v>2</v>
      </c>
      <c r="AD244" s="132">
        <f t="shared" si="104"/>
        <v>4.1901251525423735</v>
      </c>
      <c r="AE244" s="142">
        <f t="shared" si="85"/>
        <v>24.966200000000004</v>
      </c>
      <c r="AF244" s="142">
        <f t="shared" si="86"/>
        <v>4.1901251525423735</v>
      </c>
      <c r="AG244" s="133">
        <f>VLOOKUP(A244,ZSSD!D:D,1,0)</f>
        <v>7436229</v>
      </c>
      <c r="AH244" s="133" t="str">
        <f>VLOOKUP(B244,[2]GRADE!$A:$P,16,0)</f>
        <v>GOLD</v>
      </c>
      <c r="AI244" s="133">
        <f t="shared" si="87"/>
        <v>8</v>
      </c>
    </row>
    <row r="245" spans="1:35" x14ac:dyDescent="0.25">
      <c r="A245" s="129">
        <v>7436250</v>
      </c>
      <c r="B245" s="129">
        <f t="shared" si="88"/>
        <v>7436</v>
      </c>
      <c r="C245" s="129">
        <f t="shared" si="89"/>
        <v>250</v>
      </c>
      <c r="D245" s="129" t="str">
        <f>VLOOKUP(C245,Sheet1!$A$2:$K$369991,11,0)</f>
        <v>BUC</v>
      </c>
      <c r="E245" s="129" t="s">
        <v>1131</v>
      </c>
      <c r="F245" s="129">
        <f>VLOOKUP(C245,'PACK MASTER'!$A$2:$I$512998,9,0)*1000</f>
        <v>7.5</v>
      </c>
      <c r="G245" s="129">
        <f>VLOOKUP(C245,'PACK MASTER'!$A$2:$G$512998,7,0)</f>
        <v>7.5</v>
      </c>
      <c r="H245" s="129">
        <f t="shared" si="90"/>
        <v>1</v>
      </c>
      <c r="I245" s="129">
        <f>VLOOKUP($A245,ZMRP!$C$2:$F$99995,4,0)</f>
        <v>3113</v>
      </c>
      <c r="J245" s="130">
        <f t="shared" si="91"/>
        <v>415.06666666666666</v>
      </c>
      <c r="K245" s="130">
        <f>VLOOKUP($A245,ZLAM!$C$2:$F$99999,4,0)</f>
        <v>73.64</v>
      </c>
      <c r="L245" s="130">
        <f t="shared" si="92"/>
        <v>2292.4132</v>
      </c>
      <c r="M245" s="130">
        <f t="shared" si="93"/>
        <v>305.65509333333335</v>
      </c>
      <c r="N245" s="130">
        <f t="shared" si="94"/>
        <v>1942.7230508474577</v>
      </c>
      <c r="O245" s="130">
        <f t="shared" si="95"/>
        <v>259.02974011299438</v>
      </c>
      <c r="P245" s="130">
        <f>IFERROR(ABS(VLOOKUP($A245,ZTRV!$D$2:$G$99407,4,0)),0)</f>
        <v>43</v>
      </c>
      <c r="Q245" s="130">
        <f>IFERROR(ABS(VLOOKUP($A245,ZTR1!$D$2:$G$99999,4,0)),0)</f>
        <v>0</v>
      </c>
      <c r="R245" s="130">
        <f>IFERROR(ABS(VLOOKUP($A245,ZTR2!$D$2:$G$99939,4,0)),0)</f>
        <v>0</v>
      </c>
      <c r="S245" s="130">
        <f t="shared" si="96"/>
        <v>322.5</v>
      </c>
      <c r="T245" s="130">
        <f t="shared" si="97"/>
        <v>1620.2230508474577</v>
      </c>
      <c r="U245" s="130">
        <f t="shared" si="98"/>
        <v>1911.8632</v>
      </c>
      <c r="V245" s="130">
        <f t="shared" si="99"/>
        <v>254.91509333333335</v>
      </c>
      <c r="W245" s="131">
        <f t="shared" si="100"/>
        <v>1911.8632</v>
      </c>
      <c r="X245" s="130">
        <f t="shared" si="101"/>
        <v>1201.1368</v>
      </c>
      <c r="Y245" s="130">
        <f t="shared" si="102"/>
        <v>1201.1368</v>
      </c>
      <c r="Z245" s="130">
        <f t="shared" si="103"/>
        <v>160.15157333333332</v>
      </c>
      <c r="AA245" s="129">
        <f>IFERROR(ABS(VLOOKUP(A245,ZSSD!$D$2:$G$99933,4,0)),AI245)</f>
        <v>8</v>
      </c>
      <c r="AB245" s="130">
        <f>IFERROR(IF(VLOOKUP(A245,ZSSD!$D:$H,5,0)="L29",AA245*G245,AA245*L245/100),AA245*L245/100)</f>
        <v>183.393056</v>
      </c>
      <c r="AC245" s="130">
        <v>2</v>
      </c>
      <c r="AD245" s="132">
        <f t="shared" si="104"/>
        <v>28.736599896949155</v>
      </c>
      <c r="AE245" s="142">
        <f t="shared" si="85"/>
        <v>24.452407466666667</v>
      </c>
      <c r="AF245" s="142">
        <f t="shared" si="86"/>
        <v>3.8315466529265541</v>
      </c>
      <c r="AG245" s="133">
        <f>VLOOKUP(A245,ZSSD!D:D,1,0)</f>
        <v>7436250</v>
      </c>
      <c r="AH245" s="133" t="str">
        <f>VLOOKUP(B245,[2]GRADE!$A:$P,16,0)</f>
        <v>GOLD</v>
      </c>
      <c r="AI245" s="133">
        <f t="shared" si="87"/>
        <v>8</v>
      </c>
    </row>
    <row r="246" spans="1:35" x14ac:dyDescent="0.25">
      <c r="A246" s="129">
        <v>7436253</v>
      </c>
      <c r="B246" s="129">
        <f t="shared" si="88"/>
        <v>7436</v>
      </c>
      <c r="C246" s="129">
        <f t="shared" si="89"/>
        <v>253</v>
      </c>
      <c r="D246" s="129" t="str">
        <f>VLOOKUP(C246,Sheet1!$A$2:$K$369991,11,0)</f>
        <v>BUC</v>
      </c>
      <c r="E246" s="129" t="s">
        <v>1132</v>
      </c>
      <c r="F246" s="129">
        <f>VLOOKUP(C246,'PACK MASTER'!$A$2:$I$512998,9,0)*1000</f>
        <v>15</v>
      </c>
      <c r="G246" s="129">
        <f>VLOOKUP(C246,'PACK MASTER'!$A$2:$G$512998,7,0)</f>
        <v>15</v>
      </c>
      <c r="H246" s="129">
        <f t="shared" si="90"/>
        <v>1</v>
      </c>
      <c r="I246" s="129">
        <f>VLOOKUP($A246,ZMRP!$C$2:$F$99995,4,0)</f>
        <v>6175</v>
      </c>
      <c r="J246" s="130">
        <f t="shared" si="91"/>
        <v>411.66666666666669</v>
      </c>
      <c r="K246" s="130">
        <f>VLOOKUP($A246,ZLAM!$C$2:$F$99999,4,0)</f>
        <v>73.23</v>
      </c>
      <c r="L246" s="130">
        <f t="shared" si="92"/>
        <v>4521.9525000000003</v>
      </c>
      <c r="M246" s="130">
        <f t="shared" si="93"/>
        <v>301.46350000000001</v>
      </c>
      <c r="N246" s="130">
        <f t="shared" si="94"/>
        <v>3832.1631355932209</v>
      </c>
      <c r="O246" s="130">
        <f t="shared" si="95"/>
        <v>255.4775423728814</v>
      </c>
      <c r="P246" s="130">
        <f>IFERROR(ABS(VLOOKUP($A246,ZTRV!$D$2:$G$99407,4,0)),0)</f>
        <v>43</v>
      </c>
      <c r="Q246" s="130">
        <f>IFERROR(ABS(VLOOKUP($A246,ZTR1!$D$2:$G$99999,4,0)),0)</f>
        <v>0</v>
      </c>
      <c r="R246" s="130">
        <f>IFERROR(ABS(VLOOKUP($A246,ZTR2!$D$2:$G$99939,4,0)),0)</f>
        <v>0</v>
      </c>
      <c r="S246" s="130">
        <f t="shared" si="96"/>
        <v>645</v>
      </c>
      <c r="T246" s="130">
        <f t="shared" si="97"/>
        <v>3187.1631355932209</v>
      </c>
      <c r="U246" s="130">
        <f t="shared" si="98"/>
        <v>3760.8525000000004</v>
      </c>
      <c r="V246" s="130">
        <f t="shared" si="99"/>
        <v>250.72350000000003</v>
      </c>
      <c r="W246" s="131">
        <f t="shared" si="100"/>
        <v>3760.8525000000004</v>
      </c>
      <c r="X246" s="130">
        <f t="shared" si="101"/>
        <v>2414.1474999999996</v>
      </c>
      <c r="Y246" s="130">
        <f t="shared" si="102"/>
        <v>2414.1474999999996</v>
      </c>
      <c r="Z246" s="130">
        <f t="shared" si="103"/>
        <v>160.94316666666666</v>
      </c>
      <c r="AA246" s="129">
        <f>IFERROR(ABS(VLOOKUP(A246,ZSSD!$D$2:$G$99933,4,0)),AI246)</f>
        <v>8</v>
      </c>
      <c r="AB246" s="130">
        <f>IFERROR(IF(VLOOKUP(A246,ZSSD!$D:$H,5,0)="L29",AA246*G246,AA246*L246/100),AA246*L246/100)</f>
        <v>361.75620000000004</v>
      </c>
      <c r="AC246" s="130">
        <v>2</v>
      </c>
      <c r="AD246" s="132">
        <f t="shared" si="104"/>
        <v>56.508138711864412</v>
      </c>
      <c r="AE246" s="142">
        <f t="shared" si="85"/>
        <v>24.117080000000001</v>
      </c>
      <c r="AF246" s="142">
        <f t="shared" si="86"/>
        <v>3.7672092474576275</v>
      </c>
      <c r="AG246" s="133">
        <f>VLOOKUP(A246,ZSSD!D:D,1,0)</f>
        <v>7436253</v>
      </c>
      <c r="AH246" s="133" t="str">
        <f>VLOOKUP(B246,[2]GRADE!$A:$P,16,0)</f>
        <v>GOLD</v>
      </c>
      <c r="AI246" s="133">
        <f t="shared" si="87"/>
        <v>8</v>
      </c>
    </row>
    <row r="247" spans="1:35" x14ac:dyDescent="0.25">
      <c r="A247" s="129">
        <v>7436256</v>
      </c>
      <c r="B247" s="129">
        <f t="shared" si="88"/>
        <v>7436</v>
      </c>
      <c r="C247" s="129">
        <f t="shared" si="89"/>
        <v>256</v>
      </c>
      <c r="D247" s="129" t="str">
        <f>VLOOKUP(C247,Sheet1!$A$2:$K$369991,11,0)</f>
        <v>BUC</v>
      </c>
      <c r="E247" s="129" t="s">
        <v>1133</v>
      </c>
      <c r="F247" s="129">
        <f>VLOOKUP(C247,'PACK MASTER'!$A$2:$I$512998,9,0)*1000</f>
        <v>15.000000000000009</v>
      </c>
      <c r="G247" s="129">
        <f>VLOOKUP(C247,'PACK MASTER'!$A$2:$G$512998,7,0)</f>
        <v>15</v>
      </c>
      <c r="H247" s="129">
        <f t="shared" si="90"/>
        <v>1.0000000000000007</v>
      </c>
      <c r="I247" s="129">
        <f>VLOOKUP($A247,ZMRP!$C$2:$F$99995,4,0)</f>
        <v>6175</v>
      </c>
      <c r="J247" s="130">
        <f t="shared" si="91"/>
        <v>411.66666666666669</v>
      </c>
      <c r="K247" s="130">
        <f>VLOOKUP($A247,ZLAM!$C$2:$F$99999,4,0)</f>
        <v>73.23</v>
      </c>
      <c r="L247" s="130">
        <f t="shared" si="92"/>
        <v>4521.9525000000003</v>
      </c>
      <c r="M247" s="130">
        <f t="shared" si="93"/>
        <v>301.46350000000001</v>
      </c>
      <c r="N247" s="130">
        <f t="shared" si="94"/>
        <v>3832.1631355932209</v>
      </c>
      <c r="O247" s="130">
        <f t="shared" si="95"/>
        <v>255.4775423728814</v>
      </c>
      <c r="P247" s="130">
        <f>IFERROR(ABS(VLOOKUP($A247,ZTRV!$D$2:$G$99407,4,0)),0)</f>
        <v>43</v>
      </c>
      <c r="Q247" s="130">
        <f>IFERROR(ABS(VLOOKUP($A247,ZTR1!$D$2:$G$99999,4,0)),0)</f>
        <v>0</v>
      </c>
      <c r="R247" s="130">
        <f>IFERROR(ABS(VLOOKUP($A247,ZTR2!$D$2:$G$99939,4,0)),0)</f>
        <v>0</v>
      </c>
      <c r="S247" s="130">
        <f t="shared" si="96"/>
        <v>645</v>
      </c>
      <c r="T247" s="130">
        <f t="shared" si="97"/>
        <v>3187.1631355932209</v>
      </c>
      <c r="U247" s="130">
        <f t="shared" si="98"/>
        <v>3760.8525000000004</v>
      </c>
      <c r="V247" s="130">
        <f t="shared" si="99"/>
        <v>250.72350000000003</v>
      </c>
      <c r="W247" s="131">
        <f t="shared" si="100"/>
        <v>3760.8525000000027</v>
      </c>
      <c r="X247" s="130">
        <f t="shared" si="101"/>
        <v>2414.1474999999996</v>
      </c>
      <c r="Y247" s="130">
        <f t="shared" si="102"/>
        <v>2414.1475000000014</v>
      </c>
      <c r="Z247" s="130">
        <f t="shared" si="103"/>
        <v>160.94316666666666</v>
      </c>
      <c r="AA247" s="129">
        <f>IFERROR(ABS(VLOOKUP(A247,ZSSD!$D$2:$G$99933,4,0)),AI247)</f>
        <v>8</v>
      </c>
      <c r="AB247" s="130">
        <f>IFERROR(IF(VLOOKUP(A247,ZSSD!$D:$H,5,0)="L29",AA247*G247,AA247*L247/100),AA247*L247/100)</f>
        <v>361.75620000000004</v>
      </c>
      <c r="AC247" s="130">
        <v>2</v>
      </c>
      <c r="AD247" s="132">
        <f t="shared" si="104"/>
        <v>56.508138711864412</v>
      </c>
      <c r="AE247" s="142">
        <f t="shared" si="85"/>
        <v>24.117080000000001</v>
      </c>
      <c r="AF247" s="142">
        <f t="shared" si="86"/>
        <v>3.7672092474576275</v>
      </c>
      <c r="AG247" s="133">
        <f>VLOOKUP(A247,ZSSD!D:D,1,0)</f>
        <v>7436256</v>
      </c>
      <c r="AH247" s="133" t="str">
        <f>VLOOKUP(B247,[2]GRADE!$A:$P,16,0)</f>
        <v>GOLD</v>
      </c>
      <c r="AI247" s="133">
        <f t="shared" si="87"/>
        <v>8</v>
      </c>
    </row>
    <row r="248" spans="1:35" x14ac:dyDescent="0.25">
      <c r="A248" s="129">
        <v>7469184</v>
      </c>
      <c r="B248" s="129">
        <f t="shared" si="88"/>
        <v>7469</v>
      </c>
      <c r="C248" s="129">
        <f t="shared" si="89"/>
        <v>184</v>
      </c>
      <c r="D248" s="129" t="str">
        <f>VLOOKUP(C248,Sheet1!$A$2:$K$369991,11,0)</f>
        <v>CAR</v>
      </c>
      <c r="E248" s="129" t="s">
        <v>1282</v>
      </c>
      <c r="F248" s="129">
        <f>VLOOKUP(C248,'PACK MASTER'!$A$2:$I$512998,9,0)*1000</f>
        <v>20.000000000000014</v>
      </c>
      <c r="G248" s="129">
        <f>VLOOKUP(C248,'PACK MASTER'!$A$2:$G$512998,7,0)</f>
        <v>1</v>
      </c>
      <c r="H248" s="129">
        <f t="shared" si="90"/>
        <v>20.000000000000014</v>
      </c>
      <c r="I248" s="129">
        <f>VLOOKUP($A248,ZMRP!$C$2:$F$99995,4,0)</f>
        <v>361</v>
      </c>
      <c r="J248" s="130">
        <f t="shared" si="91"/>
        <v>361</v>
      </c>
      <c r="K248" s="130">
        <f>VLOOKUP($A248,ZLAM!$C$2:$F$99999,4,0)</f>
        <v>74.11</v>
      </c>
      <c r="L248" s="130">
        <f t="shared" si="92"/>
        <v>267.53710000000001</v>
      </c>
      <c r="M248" s="130">
        <f t="shared" si="93"/>
        <v>267.53710000000001</v>
      </c>
      <c r="N248" s="130">
        <f t="shared" si="94"/>
        <v>226.7263559322034</v>
      </c>
      <c r="O248" s="130">
        <f t="shared" si="95"/>
        <v>226.7263559322034</v>
      </c>
      <c r="P248" s="130">
        <f>IFERROR(ABS(VLOOKUP($A248,ZTRV!$D$2:$G$99407,4,0)),0)</f>
        <v>0</v>
      </c>
      <c r="Q248" s="130">
        <f>IFERROR(ABS(VLOOKUP($A248,ZTR1!$D$2:$G$99999,4,0)),0)</f>
        <v>0</v>
      </c>
      <c r="R248" s="130">
        <f>IFERROR(ABS(VLOOKUP($A248,ZTR2!$D$2:$G$99939,4,0)),0)</f>
        <v>0</v>
      </c>
      <c r="S248" s="130">
        <f t="shared" si="96"/>
        <v>0</v>
      </c>
      <c r="T248" s="130">
        <f t="shared" si="97"/>
        <v>226.7263559322034</v>
      </c>
      <c r="U248" s="130">
        <f t="shared" si="98"/>
        <v>267.53710000000001</v>
      </c>
      <c r="V248" s="130">
        <f t="shared" si="99"/>
        <v>267.53710000000001</v>
      </c>
      <c r="W248" s="131">
        <f t="shared" si="100"/>
        <v>5350.7420000000038</v>
      </c>
      <c r="X248" s="130">
        <f t="shared" si="101"/>
        <v>93.462899999999991</v>
      </c>
      <c r="Y248" s="130">
        <f t="shared" si="102"/>
        <v>1869.2580000000012</v>
      </c>
      <c r="Z248" s="130">
        <f t="shared" si="103"/>
        <v>93.462899999999991</v>
      </c>
      <c r="AA248" s="129">
        <f>IFERROR(ABS(VLOOKUP(A248,ZSSD!$D$2:$G$99933,4,0)),AI248)</f>
        <v>4</v>
      </c>
      <c r="AB248" s="130">
        <f>IFERROR(IF(VLOOKUP(A248,ZSSD!$D:$H,5,0)="L29",AA248*G248,AA248*L248/100),AA248*L248/100)</f>
        <v>4</v>
      </c>
      <c r="AC248" s="130">
        <v>2</v>
      </c>
      <c r="AD248" s="132">
        <f t="shared" si="104"/>
        <v>4.4545271186440685</v>
      </c>
      <c r="AE248" s="142">
        <f t="shared" si="85"/>
        <v>4</v>
      </c>
      <c r="AF248" s="142">
        <f t="shared" si="86"/>
        <v>4.4545271186440685</v>
      </c>
      <c r="AG248" s="133">
        <f>VLOOKUP(A248,ZSSD!D:D,1,0)</f>
        <v>7469184</v>
      </c>
      <c r="AH248" s="133" t="str">
        <f>VLOOKUP(B248,[2]GRADE!$A:$P,16,0)</f>
        <v>SILVER</v>
      </c>
      <c r="AI248" s="133">
        <f t="shared" si="87"/>
        <v>6.5</v>
      </c>
    </row>
    <row r="249" spans="1:35" x14ac:dyDescent="0.25">
      <c r="A249" s="129">
        <v>7469213</v>
      </c>
      <c r="B249" s="129">
        <f t="shared" si="88"/>
        <v>7469</v>
      </c>
      <c r="C249" s="129">
        <f t="shared" si="89"/>
        <v>213</v>
      </c>
      <c r="D249" s="129" t="str">
        <f>VLOOKUP(C249,Sheet1!$A$2:$K$369991,11,0)</f>
        <v>CAR</v>
      </c>
      <c r="E249" s="129" t="s">
        <v>1284</v>
      </c>
      <c r="F249" s="129">
        <f>VLOOKUP(C249,'PACK MASTER'!$A$2:$I$512998,9,0)*1000</f>
        <v>14.000000000000004</v>
      </c>
      <c r="G249" s="129">
        <f>VLOOKUP(C249,'PACK MASTER'!$A$2:$G$512998,7,0)</f>
        <v>3.5</v>
      </c>
      <c r="H249" s="129">
        <f t="shared" si="90"/>
        <v>4.0000000000000009</v>
      </c>
      <c r="I249" s="129">
        <f>VLOOKUP($A249,ZMRP!$C$2:$F$99995,4,0)</f>
        <v>1239</v>
      </c>
      <c r="J249" s="130">
        <f t="shared" si="91"/>
        <v>354</v>
      </c>
      <c r="K249" s="130">
        <f>VLOOKUP($A249,ZLAM!$C$2:$F$99999,4,0)</f>
        <v>73.989999999999995</v>
      </c>
      <c r="L249" s="130">
        <f t="shared" si="92"/>
        <v>916.73609999999996</v>
      </c>
      <c r="M249" s="130">
        <f t="shared" si="93"/>
        <v>261.9246</v>
      </c>
      <c r="N249" s="130">
        <f t="shared" si="94"/>
        <v>776.89499999999998</v>
      </c>
      <c r="O249" s="130">
        <f t="shared" si="95"/>
        <v>221.97</v>
      </c>
      <c r="P249" s="130">
        <f>IFERROR(ABS(VLOOKUP($A249,ZTRV!$D$2:$G$99407,4,0)),0)</f>
        <v>0</v>
      </c>
      <c r="Q249" s="130">
        <f>IFERROR(ABS(VLOOKUP($A249,ZTR1!$D$2:$G$99999,4,0)),0)</f>
        <v>0</v>
      </c>
      <c r="R249" s="130">
        <f>IFERROR(ABS(VLOOKUP($A249,ZTR2!$D$2:$G$99939,4,0)),0)</f>
        <v>0</v>
      </c>
      <c r="S249" s="130">
        <f t="shared" si="96"/>
        <v>0</v>
      </c>
      <c r="T249" s="130">
        <f t="shared" si="97"/>
        <v>776.89499999999998</v>
      </c>
      <c r="U249" s="130">
        <f t="shared" si="98"/>
        <v>916.73609999999996</v>
      </c>
      <c r="V249" s="130">
        <f t="shared" si="99"/>
        <v>261.9246</v>
      </c>
      <c r="W249" s="131">
        <f t="shared" si="100"/>
        <v>3666.9444000000008</v>
      </c>
      <c r="X249" s="130">
        <f t="shared" si="101"/>
        <v>322.26390000000004</v>
      </c>
      <c r="Y249" s="130">
        <f t="shared" si="102"/>
        <v>1289.0556000000004</v>
      </c>
      <c r="Z249" s="130">
        <f t="shared" si="103"/>
        <v>92.075400000000002</v>
      </c>
      <c r="AA249" s="129">
        <f>IFERROR(ABS(VLOOKUP(A249,ZSSD!$D$2:$G$99933,4,0)),AI249)</f>
        <v>4</v>
      </c>
      <c r="AB249" s="130">
        <f>IFERROR(IF(VLOOKUP(A249,ZSSD!$D:$H,5,0)="L29",AA249*G249,AA249*L249/100),AA249*L249/100)</f>
        <v>14</v>
      </c>
      <c r="AC249" s="130">
        <v>2</v>
      </c>
      <c r="AD249" s="132">
        <f t="shared" si="104"/>
        <v>15.257899999999999</v>
      </c>
      <c r="AE249" s="142">
        <f t="shared" si="85"/>
        <v>4</v>
      </c>
      <c r="AF249" s="142">
        <f t="shared" si="86"/>
        <v>4.3593999999999999</v>
      </c>
      <c r="AG249" s="133">
        <f>VLOOKUP(A249,ZSSD!D:D,1,0)</f>
        <v>7469213</v>
      </c>
      <c r="AH249" s="133" t="str">
        <f>VLOOKUP(B249,[2]GRADE!$A:$P,16,0)</f>
        <v>SILVER</v>
      </c>
      <c r="AI249" s="133">
        <f t="shared" si="87"/>
        <v>6.5</v>
      </c>
    </row>
    <row r="250" spans="1:35" x14ac:dyDescent="0.25">
      <c r="A250" s="129">
        <v>7469234</v>
      </c>
      <c r="B250" s="129">
        <f t="shared" si="88"/>
        <v>7469</v>
      </c>
      <c r="C250" s="129">
        <f t="shared" si="89"/>
        <v>234</v>
      </c>
      <c r="D250" s="129" t="str">
        <f>VLOOKUP(C250,Sheet1!$A$2:$K$369991,11,0)</f>
        <v>CAR</v>
      </c>
      <c r="E250" s="129" t="s">
        <v>1286</v>
      </c>
      <c r="F250" s="129">
        <f>VLOOKUP(C250,'PACK MASTER'!$A$2:$I$512998,9,0)*1000</f>
        <v>20.000000000000014</v>
      </c>
      <c r="G250" s="129">
        <f>VLOOKUP(C250,'PACK MASTER'!$A$2:$G$512998,7,0)</f>
        <v>5</v>
      </c>
      <c r="H250" s="129">
        <f t="shared" si="90"/>
        <v>4.0000000000000027</v>
      </c>
      <c r="I250" s="129">
        <f>VLOOKUP($A250,ZMRP!$C$2:$F$99995,4,0)</f>
        <v>1760</v>
      </c>
      <c r="J250" s="130">
        <f t="shared" si="91"/>
        <v>352</v>
      </c>
      <c r="K250" s="130">
        <f>VLOOKUP($A250,ZLAM!$C$2:$F$99999,4,0)</f>
        <v>74.099999999999994</v>
      </c>
      <c r="L250" s="130">
        <f t="shared" si="92"/>
        <v>1304.1599999999999</v>
      </c>
      <c r="M250" s="130">
        <f t="shared" si="93"/>
        <v>260.83199999999999</v>
      </c>
      <c r="N250" s="130">
        <f t="shared" si="94"/>
        <v>1105.2203389830509</v>
      </c>
      <c r="O250" s="130">
        <f t="shared" si="95"/>
        <v>221.04406779661016</v>
      </c>
      <c r="P250" s="130">
        <f>IFERROR(ABS(VLOOKUP($A250,ZTRV!$D$2:$G$99407,4,0)),0)</f>
        <v>0</v>
      </c>
      <c r="Q250" s="130">
        <f>IFERROR(ABS(VLOOKUP($A250,ZTR1!$D$2:$G$99999,4,0)),0)</f>
        <v>0</v>
      </c>
      <c r="R250" s="130">
        <f>IFERROR(ABS(VLOOKUP($A250,ZTR2!$D$2:$G$99939,4,0)),0)</f>
        <v>0</v>
      </c>
      <c r="S250" s="130">
        <f t="shared" si="96"/>
        <v>0</v>
      </c>
      <c r="T250" s="130">
        <f t="shared" si="97"/>
        <v>1105.2203389830509</v>
      </c>
      <c r="U250" s="130">
        <f t="shared" si="98"/>
        <v>1304.1599999999999</v>
      </c>
      <c r="V250" s="130">
        <f t="shared" si="99"/>
        <v>260.83199999999999</v>
      </c>
      <c r="W250" s="131">
        <f t="shared" si="100"/>
        <v>5216.640000000004</v>
      </c>
      <c r="X250" s="130">
        <f t="shared" si="101"/>
        <v>455.84000000000015</v>
      </c>
      <c r="Y250" s="130">
        <f t="shared" si="102"/>
        <v>1823.3600000000017</v>
      </c>
      <c r="Z250" s="130">
        <f t="shared" si="103"/>
        <v>91.168000000000006</v>
      </c>
      <c r="AA250" s="129">
        <f>IFERROR(ABS(VLOOKUP(A250,ZSSD!$D$2:$G$99933,4,0)),AI250)</f>
        <v>4</v>
      </c>
      <c r="AB250" s="130">
        <f>IFERROR(IF(VLOOKUP(A250,ZSSD!$D:$H,5,0)="L29",AA250*G250,AA250*L250/100),AA250*L250/100)</f>
        <v>20</v>
      </c>
      <c r="AC250" s="130">
        <v>2</v>
      </c>
      <c r="AD250" s="132">
        <f t="shared" si="104"/>
        <v>21.704406779661017</v>
      </c>
      <c r="AE250" s="142">
        <f t="shared" si="85"/>
        <v>4</v>
      </c>
      <c r="AF250" s="142">
        <f t="shared" si="86"/>
        <v>4.3408813559322033</v>
      </c>
      <c r="AG250" s="133">
        <f>VLOOKUP(A250,ZSSD!D:D,1,0)</f>
        <v>7469234</v>
      </c>
      <c r="AH250" s="133" t="str">
        <f>VLOOKUP(B250,[2]GRADE!$A:$P,16,0)</f>
        <v>SILVER</v>
      </c>
      <c r="AI250" s="133">
        <f t="shared" si="87"/>
        <v>6.5</v>
      </c>
    </row>
    <row r="251" spans="1:35" x14ac:dyDescent="0.25">
      <c r="A251" s="129">
        <v>7469244</v>
      </c>
      <c r="B251" s="129">
        <f t="shared" ref="B251:B282" si="105">VALUE(LEFT(A251,4))</f>
        <v>7469</v>
      </c>
      <c r="C251" s="129">
        <f t="shared" ref="C251:C282" si="106">VALUE(RIGHT(A251,3))</f>
        <v>244</v>
      </c>
      <c r="D251" s="129" t="str">
        <f>VLOOKUP(C251,Sheet1!$A$2:$K$369991,11,0)</f>
        <v>CAR</v>
      </c>
      <c r="E251" s="129" t="s">
        <v>1288</v>
      </c>
      <c r="F251" s="129">
        <f>VLOOKUP(C251,'PACK MASTER'!$A$2:$I$512998,9,0)*1000</f>
        <v>24</v>
      </c>
      <c r="G251" s="129">
        <f>VLOOKUP(C251,'PACK MASTER'!$A$2:$G$512998,7,0)</f>
        <v>6</v>
      </c>
      <c r="H251" s="129">
        <f t="shared" si="90"/>
        <v>4</v>
      </c>
      <c r="I251" s="129">
        <f>VLOOKUP($A251,ZMRP!$C$2:$F$99995,4,0)</f>
        <v>2112</v>
      </c>
      <c r="J251" s="130">
        <f t="shared" si="91"/>
        <v>352</v>
      </c>
      <c r="K251" s="130">
        <f>VLOOKUP($A251,ZLAM!$C$2:$F$99999,4,0)</f>
        <v>73.930000000000007</v>
      </c>
      <c r="L251" s="130">
        <f t="shared" si="92"/>
        <v>1561.4016000000001</v>
      </c>
      <c r="M251" s="130">
        <f t="shared" si="93"/>
        <v>260.23360000000002</v>
      </c>
      <c r="N251" s="130">
        <f t="shared" si="94"/>
        <v>1323.2216949152544</v>
      </c>
      <c r="O251" s="130">
        <f t="shared" si="95"/>
        <v>220.53694915254241</v>
      </c>
      <c r="P251" s="130">
        <f>IFERROR(ABS(VLOOKUP($A251,ZTRV!$D$2:$G$99407,4,0)),0)</f>
        <v>0</v>
      </c>
      <c r="Q251" s="130">
        <f>IFERROR(ABS(VLOOKUP($A251,ZTR1!$D$2:$G$99999,4,0)),0)</f>
        <v>0</v>
      </c>
      <c r="R251" s="130">
        <f>IFERROR(ABS(VLOOKUP($A251,ZTR2!$D$2:$G$99939,4,0)),0)</f>
        <v>0</v>
      </c>
      <c r="S251" s="130">
        <f t="shared" si="96"/>
        <v>0</v>
      </c>
      <c r="T251" s="130">
        <f t="shared" si="97"/>
        <v>1323.2216949152544</v>
      </c>
      <c r="U251" s="130">
        <f t="shared" si="98"/>
        <v>1561.4016000000001</v>
      </c>
      <c r="V251" s="130">
        <f t="shared" si="99"/>
        <v>260.23360000000002</v>
      </c>
      <c r="W251" s="131">
        <f t="shared" si="100"/>
        <v>6245.6064000000006</v>
      </c>
      <c r="X251" s="130">
        <f t="shared" si="101"/>
        <v>550.59839999999986</v>
      </c>
      <c r="Y251" s="130">
        <f t="shared" si="102"/>
        <v>2202.3935999999994</v>
      </c>
      <c r="Z251" s="130">
        <f t="shared" si="103"/>
        <v>91.766399999999976</v>
      </c>
      <c r="AA251" s="129">
        <f>IFERROR(ABS(VLOOKUP(A251,ZSSD!$D$2:$G$99933,4,0)),AI251)</f>
        <v>4</v>
      </c>
      <c r="AB251" s="130">
        <f>IFERROR(IF(VLOOKUP(A251,ZSSD!$D:$H,5,0)="L29",AA251*G251,AA251*L251/100),AA251*L251/100)</f>
        <v>24</v>
      </c>
      <c r="AC251" s="130">
        <v>2</v>
      </c>
      <c r="AD251" s="132">
        <f t="shared" si="104"/>
        <v>25.984433898305088</v>
      </c>
      <c r="AE251" s="142">
        <f t="shared" si="85"/>
        <v>4</v>
      </c>
      <c r="AF251" s="142">
        <f t="shared" si="86"/>
        <v>4.330738983050848</v>
      </c>
      <c r="AG251" s="133">
        <f>VLOOKUP(A251,ZSSD!D:D,1,0)</f>
        <v>7469244</v>
      </c>
      <c r="AH251" s="133" t="str">
        <f>VLOOKUP(B251,[2]GRADE!$A:$P,16,0)</f>
        <v>SILVER</v>
      </c>
      <c r="AI251" s="133">
        <f t="shared" si="87"/>
        <v>6.5</v>
      </c>
    </row>
    <row r="252" spans="1:35" x14ac:dyDescent="0.25">
      <c r="A252" s="129">
        <v>7469290</v>
      </c>
      <c r="B252" s="129">
        <f t="shared" si="105"/>
        <v>7469</v>
      </c>
      <c r="C252" s="129">
        <f t="shared" si="106"/>
        <v>290</v>
      </c>
      <c r="D252" s="129" t="str">
        <f>VLOOKUP(C252,Sheet1!$A$2:$K$369991,11,0)</f>
        <v>CAR</v>
      </c>
      <c r="E252" s="129" t="s">
        <v>1290</v>
      </c>
      <c r="F252" s="129">
        <f>VLOOKUP(C252,'PACK MASTER'!$A$2:$I$512998,9,0)*1000</f>
        <v>15</v>
      </c>
      <c r="G252" s="129">
        <f>VLOOKUP(C252,'PACK MASTER'!$A$2:$G$512998,7,0)</f>
        <v>7.5</v>
      </c>
      <c r="H252" s="129">
        <f t="shared" si="90"/>
        <v>2</v>
      </c>
      <c r="I252" s="129">
        <f>VLOOKUP($A252,ZMRP!$C$2:$F$99995,4,0)</f>
        <v>2625</v>
      </c>
      <c r="J252" s="130">
        <f t="shared" si="91"/>
        <v>350</v>
      </c>
      <c r="K252" s="130">
        <f>VLOOKUP($A252,ZLAM!$C$2:$F$99999,4,0)</f>
        <v>74.11</v>
      </c>
      <c r="L252" s="130">
        <f t="shared" si="92"/>
        <v>1945.3875</v>
      </c>
      <c r="M252" s="130">
        <f t="shared" si="93"/>
        <v>259.38499999999999</v>
      </c>
      <c r="N252" s="130">
        <f t="shared" si="94"/>
        <v>1648.6334745762713</v>
      </c>
      <c r="O252" s="130">
        <f t="shared" si="95"/>
        <v>219.81779661016949</v>
      </c>
      <c r="P252" s="130">
        <f>IFERROR(ABS(VLOOKUP($A252,ZTRV!$D$2:$G$99407,4,0)),0)</f>
        <v>0</v>
      </c>
      <c r="Q252" s="130">
        <f>IFERROR(ABS(VLOOKUP($A252,ZTR1!$D$2:$G$99999,4,0)),0)</f>
        <v>0</v>
      </c>
      <c r="R252" s="130">
        <f>IFERROR(ABS(VLOOKUP($A252,ZTR2!$D$2:$G$99939,4,0)),0)</f>
        <v>0</v>
      </c>
      <c r="S252" s="130">
        <f t="shared" si="96"/>
        <v>0</v>
      </c>
      <c r="T252" s="130">
        <f t="shared" si="97"/>
        <v>1648.6334745762713</v>
      </c>
      <c r="U252" s="130">
        <f t="shared" si="98"/>
        <v>1945.3875</v>
      </c>
      <c r="V252" s="130">
        <f t="shared" si="99"/>
        <v>259.38499999999999</v>
      </c>
      <c r="W252" s="131">
        <f t="shared" si="100"/>
        <v>3890.7749999999996</v>
      </c>
      <c r="X252" s="130">
        <f t="shared" si="101"/>
        <v>679.61249999999995</v>
      </c>
      <c r="Y252" s="130">
        <f t="shared" si="102"/>
        <v>1359.2249999999999</v>
      </c>
      <c r="Z252" s="130">
        <f t="shared" si="103"/>
        <v>90.615000000000009</v>
      </c>
      <c r="AA252" s="129">
        <f>IFERROR(ABS(VLOOKUP(A252,ZSSD!$D$2:$G$99933,4,0)),AI252)</f>
        <v>6.5</v>
      </c>
      <c r="AB252" s="130">
        <f>IFERROR(IF(VLOOKUP(A252,ZSSD!$D:$H,5,0)="L29",AA252*G252,AA252*L252/100),AA252*L252/100)</f>
        <v>126.45018750000001</v>
      </c>
      <c r="AC252" s="130">
        <v>2</v>
      </c>
      <c r="AD252" s="132">
        <f t="shared" si="104"/>
        <v>30.443665741525425</v>
      </c>
      <c r="AE252" s="142">
        <f t="shared" si="85"/>
        <v>16.860025</v>
      </c>
      <c r="AF252" s="142">
        <f t="shared" si="86"/>
        <v>4.05915543220339</v>
      </c>
      <c r="AG252" s="133" t="e">
        <f>VLOOKUP(A252,ZSSD!D:D,1,0)</f>
        <v>#N/A</v>
      </c>
      <c r="AH252" s="133" t="str">
        <f>VLOOKUP(B252,[2]GRADE!$A:$P,16,0)</f>
        <v>SILVER</v>
      </c>
      <c r="AI252" s="133">
        <f t="shared" si="87"/>
        <v>6.5</v>
      </c>
    </row>
    <row r="253" spans="1:35" x14ac:dyDescent="0.25">
      <c r="A253" s="129">
        <v>7469292</v>
      </c>
      <c r="B253" s="129">
        <f t="shared" si="105"/>
        <v>7469</v>
      </c>
      <c r="C253" s="129">
        <f t="shared" si="106"/>
        <v>292</v>
      </c>
      <c r="D253" s="129" t="str">
        <f>VLOOKUP(C253,Sheet1!$A$2:$K$369991,11,0)</f>
        <v>CAR</v>
      </c>
      <c r="E253" s="129" t="s">
        <v>1292</v>
      </c>
      <c r="F253" s="129">
        <f>VLOOKUP(C253,'PACK MASTER'!$A$2:$I$512998,9,0)*1000</f>
        <v>14</v>
      </c>
      <c r="G253" s="129">
        <f>VLOOKUP(C253,'PACK MASTER'!$A$2:$G$512998,7,0)</f>
        <v>7</v>
      </c>
      <c r="H253" s="129">
        <f t="shared" si="90"/>
        <v>2</v>
      </c>
      <c r="I253" s="129">
        <f>VLOOKUP($A253,ZMRP!$C$2:$F$99995,4,0)</f>
        <v>2457</v>
      </c>
      <c r="J253" s="130">
        <f t="shared" si="91"/>
        <v>351</v>
      </c>
      <c r="K253" s="130">
        <f>VLOOKUP($A253,ZLAM!$C$2:$F$99999,4,0)</f>
        <v>73.95</v>
      </c>
      <c r="L253" s="130">
        <f t="shared" si="92"/>
        <v>1816.9514999999999</v>
      </c>
      <c r="M253" s="130">
        <f t="shared" si="93"/>
        <v>259.56450000000001</v>
      </c>
      <c r="N253" s="130">
        <f t="shared" si="94"/>
        <v>1539.789406779661</v>
      </c>
      <c r="O253" s="130">
        <f t="shared" si="95"/>
        <v>219.96991525423729</v>
      </c>
      <c r="P253" s="130">
        <f>IFERROR(ABS(VLOOKUP($A253,ZTRV!$D$2:$G$99407,4,0)),0)</f>
        <v>0</v>
      </c>
      <c r="Q253" s="130">
        <f>IFERROR(ABS(VLOOKUP($A253,ZTR1!$D$2:$G$99999,4,0)),0)</f>
        <v>0</v>
      </c>
      <c r="R253" s="130">
        <f>IFERROR(ABS(VLOOKUP($A253,ZTR2!$D$2:$G$99939,4,0)),0)</f>
        <v>0</v>
      </c>
      <c r="S253" s="130">
        <f t="shared" si="96"/>
        <v>0</v>
      </c>
      <c r="T253" s="130">
        <f t="shared" si="97"/>
        <v>1539.789406779661</v>
      </c>
      <c r="U253" s="130">
        <f t="shared" si="98"/>
        <v>1816.9514999999999</v>
      </c>
      <c r="V253" s="130">
        <f t="shared" si="99"/>
        <v>259.56450000000001</v>
      </c>
      <c r="W253" s="131">
        <f t="shared" si="100"/>
        <v>3633.9030000000002</v>
      </c>
      <c r="X253" s="130">
        <f t="shared" si="101"/>
        <v>640.0485000000001</v>
      </c>
      <c r="Y253" s="130">
        <f t="shared" si="102"/>
        <v>1280.0970000000002</v>
      </c>
      <c r="Z253" s="130">
        <f t="shared" si="103"/>
        <v>91.43549999999999</v>
      </c>
      <c r="AA253" s="129">
        <f>IFERROR(ABS(VLOOKUP(A253,ZSSD!$D$2:$G$99933,4,0)),AI253)</f>
        <v>6.5</v>
      </c>
      <c r="AB253" s="130">
        <f>IFERROR(IF(VLOOKUP(A253,ZSSD!$D:$H,5,0)="L29",AA253*G253,AA253*L253/100),AA253*L253/100)</f>
        <v>118.10184749999999</v>
      </c>
      <c r="AC253" s="130">
        <v>2</v>
      </c>
      <c r="AD253" s="132">
        <f t="shared" si="104"/>
        <v>28.43375118559322</v>
      </c>
      <c r="AE253" s="142">
        <f t="shared" si="85"/>
        <v>16.871692499999998</v>
      </c>
      <c r="AF253" s="142">
        <f t="shared" si="86"/>
        <v>4.0619644550847456</v>
      </c>
      <c r="AG253" s="133" t="e">
        <f>VLOOKUP(A253,ZSSD!D:D,1,0)</f>
        <v>#N/A</v>
      </c>
      <c r="AH253" s="133" t="str">
        <f>VLOOKUP(B253,[2]GRADE!$A:$P,16,0)</f>
        <v>SILVER</v>
      </c>
      <c r="AI253" s="133">
        <f t="shared" si="87"/>
        <v>6.5</v>
      </c>
    </row>
    <row r="254" spans="1:35" x14ac:dyDescent="0.25">
      <c r="A254" s="129">
        <v>7470251</v>
      </c>
      <c r="B254" s="129">
        <f t="shared" si="105"/>
        <v>7470</v>
      </c>
      <c r="C254" s="129">
        <f t="shared" si="106"/>
        <v>251</v>
      </c>
      <c r="D254" s="129" t="str">
        <f>VLOOKUP(C254,Sheet1!$A$2:$K$369991,11,0)</f>
        <v>BUC</v>
      </c>
      <c r="E254" s="129" t="s">
        <v>1297</v>
      </c>
      <c r="F254" s="129">
        <f>VLOOKUP(C254,'PACK MASTER'!$A$2:$I$512998,9,0)*1000</f>
        <v>7.5000000000000053</v>
      </c>
      <c r="G254" s="129">
        <f>VLOOKUP(C254,'PACK MASTER'!$A$2:$G$512998,7,0)</f>
        <v>7.5</v>
      </c>
      <c r="H254" s="129">
        <f t="shared" si="90"/>
        <v>1.0000000000000007</v>
      </c>
      <c r="I254" s="129">
        <f>VLOOKUP($A254,ZMRP!$C$2:$F$99995,4,0)</f>
        <v>2363</v>
      </c>
      <c r="J254" s="130">
        <f t="shared" si="91"/>
        <v>315.06666666666666</v>
      </c>
      <c r="K254" s="130">
        <f>VLOOKUP($A254,ZLAM!$C$2:$F$99999,4,0)</f>
        <v>75.91</v>
      </c>
      <c r="L254" s="130">
        <f t="shared" si="92"/>
        <v>1793.7532999999999</v>
      </c>
      <c r="M254" s="130">
        <f t="shared" si="93"/>
        <v>239.16710666666665</v>
      </c>
      <c r="N254" s="130">
        <f t="shared" si="94"/>
        <v>1520.1299152542372</v>
      </c>
      <c r="O254" s="130">
        <f t="shared" si="95"/>
        <v>202.68398870056495</v>
      </c>
      <c r="P254" s="130">
        <f>IFERROR(ABS(VLOOKUP($A254,ZTRV!$D$2:$G$99407,4,0)),0)</f>
        <v>10</v>
      </c>
      <c r="Q254" s="130">
        <f>IFERROR(ABS(VLOOKUP($A254,ZTR1!$D$2:$G$99999,4,0)),0)</f>
        <v>0</v>
      </c>
      <c r="R254" s="130">
        <f>IFERROR(ABS(VLOOKUP($A254,ZTR2!$D$2:$G$99939,4,0)),0)</f>
        <v>0</v>
      </c>
      <c r="S254" s="130">
        <f t="shared" si="96"/>
        <v>75</v>
      </c>
      <c r="T254" s="130">
        <f t="shared" si="97"/>
        <v>1445.1299152542372</v>
      </c>
      <c r="U254" s="130">
        <f t="shared" si="98"/>
        <v>1705.2532999999999</v>
      </c>
      <c r="V254" s="130">
        <f t="shared" si="99"/>
        <v>227.36710666666664</v>
      </c>
      <c r="W254" s="131">
        <f t="shared" si="100"/>
        <v>1705.253300000001</v>
      </c>
      <c r="X254" s="130">
        <f t="shared" si="101"/>
        <v>657.74670000000015</v>
      </c>
      <c r="Y254" s="130">
        <f t="shared" si="102"/>
        <v>657.7467000000006</v>
      </c>
      <c r="Z254" s="130">
        <f t="shared" si="103"/>
        <v>87.699560000000019</v>
      </c>
      <c r="AA254" s="129">
        <f>IFERROR(ABS(VLOOKUP(A254,ZSSD!$D$2:$G$99933,4,0)),AI254)</f>
        <v>5.5</v>
      </c>
      <c r="AB254" s="130">
        <f>IFERROR(IF(VLOOKUP(A254,ZSSD!$D:$H,5,0)="L29",AA254*G254,AA254*L254/100),AA254*L254/100)</f>
        <v>98.656431499999997</v>
      </c>
      <c r="AC254" s="130">
        <v>2</v>
      </c>
      <c r="AD254" s="132">
        <f t="shared" si="104"/>
        <v>26.929469675084743</v>
      </c>
      <c r="AE254" s="142">
        <f t="shared" si="85"/>
        <v>13.154190866666665</v>
      </c>
      <c r="AF254" s="142">
        <f t="shared" si="86"/>
        <v>3.5905959566779657</v>
      </c>
      <c r="AG254" s="133">
        <f>VLOOKUP(A254,ZSSD!D:D,1,0)</f>
        <v>7470251</v>
      </c>
      <c r="AH254" s="133" t="str">
        <f>VLOOKUP(B254,[2]GRADE!$A:$P,16,0)</f>
        <v>BRONZE</v>
      </c>
      <c r="AI254" s="133">
        <f t="shared" si="87"/>
        <v>5.5</v>
      </c>
    </row>
    <row r="255" spans="1:35" x14ac:dyDescent="0.25">
      <c r="A255" s="129">
        <v>7470256</v>
      </c>
      <c r="B255" s="129">
        <f t="shared" si="105"/>
        <v>7470</v>
      </c>
      <c r="C255" s="129">
        <f t="shared" si="106"/>
        <v>256</v>
      </c>
      <c r="D255" s="129" t="str">
        <f>VLOOKUP(C255,Sheet1!$A$2:$K$369991,11,0)</f>
        <v>BUC</v>
      </c>
      <c r="E255" s="129" t="s">
        <v>1298</v>
      </c>
      <c r="F255" s="129">
        <f>VLOOKUP(C255,'PACK MASTER'!$A$2:$I$512998,9,0)*1000</f>
        <v>15.000000000000009</v>
      </c>
      <c r="G255" s="129">
        <f>VLOOKUP(C255,'PACK MASTER'!$A$2:$G$512998,7,0)</f>
        <v>15</v>
      </c>
      <c r="H255" s="129">
        <f t="shared" si="90"/>
        <v>1.0000000000000007</v>
      </c>
      <c r="I255" s="129">
        <f>VLOOKUP($A255,ZMRP!$C$2:$F$99995,4,0)</f>
        <v>4725</v>
      </c>
      <c r="J255" s="130">
        <f t="shared" si="91"/>
        <v>315</v>
      </c>
      <c r="K255" s="130">
        <f>VLOOKUP($A255,ZLAM!$C$2:$F$99999,4,0)</f>
        <v>75.67</v>
      </c>
      <c r="L255" s="130">
        <f t="shared" si="92"/>
        <v>3575.4074999999998</v>
      </c>
      <c r="M255" s="130">
        <f t="shared" si="93"/>
        <v>238.36049999999997</v>
      </c>
      <c r="N255" s="130">
        <f t="shared" si="94"/>
        <v>3030.0063559322034</v>
      </c>
      <c r="O255" s="130">
        <f t="shared" si="95"/>
        <v>202.00042372881356</v>
      </c>
      <c r="P255" s="130">
        <f>IFERROR(ABS(VLOOKUP($A255,ZTRV!$D$2:$G$99407,4,0)),0)</f>
        <v>20</v>
      </c>
      <c r="Q255" s="130">
        <f>IFERROR(ABS(VLOOKUP($A255,ZTR1!$D$2:$G$99999,4,0)),0)</f>
        <v>0</v>
      </c>
      <c r="R255" s="130">
        <f>IFERROR(ABS(VLOOKUP($A255,ZTR2!$D$2:$G$99939,4,0)),0)</f>
        <v>0</v>
      </c>
      <c r="S255" s="130">
        <f t="shared" si="96"/>
        <v>300</v>
      </c>
      <c r="T255" s="130">
        <f t="shared" si="97"/>
        <v>2730.0063559322034</v>
      </c>
      <c r="U255" s="130">
        <f t="shared" si="98"/>
        <v>3221.4074999999998</v>
      </c>
      <c r="V255" s="130">
        <f t="shared" si="99"/>
        <v>214.76049999999998</v>
      </c>
      <c r="W255" s="131">
        <f t="shared" si="100"/>
        <v>3221.4075000000016</v>
      </c>
      <c r="X255" s="130">
        <f t="shared" si="101"/>
        <v>1503.5925000000002</v>
      </c>
      <c r="Y255" s="130">
        <f t="shared" si="102"/>
        <v>1503.5925000000011</v>
      </c>
      <c r="Z255" s="130">
        <f t="shared" si="103"/>
        <v>100.23950000000002</v>
      </c>
      <c r="AA255" s="129">
        <f>IFERROR(ABS(VLOOKUP(A255,ZSSD!$D$2:$G$99933,4,0)),AI255)</f>
        <v>5.5</v>
      </c>
      <c r="AB255" s="130">
        <f>IFERROR(IF(VLOOKUP(A255,ZSSD!$D:$H,5,0)="L29",AA255*G255,AA255*L255/100),AA255*L255/100)</f>
        <v>196.6474125</v>
      </c>
      <c r="AC255" s="130">
        <v>2</v>
      </c>
      <c r="AD255" s="132">
        <f t="shared" si="104"/>
        <v>50.667178868644072</v>
      </c>
      <c r="AE255" s="142">
        <f t="shared" si="85"/>
        <v>13.1098275</v>
      </c>
      <c r="AF255" s="142">
        <f t="shared" si="86"/>
        <v>3.3778119245762714</v>
      </c>
      <c r="AG255" s="133">
        <f>VLOOKUP(A255,ZSSD!D:D,1,0)</f>
        <v>7470256</v>
      </c>
      <c r="AH255" s="133" t="str">
        <f>VLOOKUP(B255,[2]GRADE!$A:$P,16,0)</f>
        <v>BRONZE</v>
      </c>
      <c r="AI255" s="133">
        <f t="shared" si="87"/>
        <v>5.5</v>
      </c>
    </row>
    <row r="256" spans="1:35" x14ac:dyDescent="0.25">
      <c r="A256" s="129">
        <v>7472184</v>
      </c>
      <c r="B256" s="129">
        <f t="shared" si="105"/>
        <v>7472</v>
      </c>
      <c r="C256" s="129">
        <f t="shared" si="106"/>
        <v>184</v>
      </c>
      <c r="D256" s="129" t="str">
        <f>VLOOKUP(C256,Sheet1!$A$2:$K$369991,11,0)</f>
        <v>CAR</v>
      </c>
      <c r="E256" s="129" t="s">
        <v>1299</v>
      </c>
      <c r="F256" s="129">
        <f>VLOOKUP(C256,'PACK MASTER'!$A$2:$I$512998,9,0)*1000</f>
        <v>20.000000000000014</v>
      </c>
      <c r="G256" s="129">
        <f>VLOOKUP(C256,'PACK MASTER'!$A$2:$G$512998,7,0)</f>
        <v>1</v>
      </c>
      <c r="H256" s="129">
        <f t="shared" si="90"/>
        <v>20.000000000000014</v>
      </c>
      <c r="I256" s="129">
        <f>VLOOKUP($A256,ZMRP!$C$2:$F$99995,4,0)</f>
        <v>319</v>
      </c>
      <c r="J256" s="130">
        <f t="shared" si="91"/>
        <v>319</v>
      </c>
      <c r="K256" s="130">
        <f>VLOOKUP($A256,ZLAM!$C$2:$F$99999,4,0)</f>
        <v>72.64</v>
      </c>
      <c r="L256" s="130">
        <f t="shared" si="92"/>
        <v>231.7216</v>
      </c>
      <c r="M256" s="130">
        <f t="shared" si="93"/>
        <v>231.7216</v>
      </c>
      <c r="N256" s="130">
        <f t="shared" si="94"/>
        <v>196.37423728813559</v>
      </c>
      <c r="O256" s="130">
        <f t="shared" si="95"/>
        <v>196.37423728813559</v>
      </c>
      <c r="P256" s="130">
        <f>IFERROR(ABS(VLOOKUP($A256,ZTRV!$D$2:$G$99407,4,0)),0)</f>
        <v>0</v>
      </c>
      <c r="Q256" s="130">
        <f>IFERROR(ABS(VLOOKUP($A256,ZTR1!$D$2:$G$99999,4,0)),0)</f>
        <v>0</v>
      </c>
      <c r="R256" s="130">
        <f>IFERROR(ABS(VLOOKUP($A256,ZTR2!$D$2:$G$99939,4,0)),0)</f>
        <v>0</v>
      </c>
      <c r="S256" s="130">
        <f t="shared" si="96"/>
        <v>0</v>
      </c>
      <c r="T256" s="130">
        <f t="shared" si="97"/>
        <v>196.37423728813559</v>
      </c>
      <c r="U256" s="130">
        <f t="shared" si="98"/>
        <v>231.7216</v>
      </c>
      <c r="V256" s="130">
        <f t="shared" si="99"/>
        <v>231.7216</v>
      </c>
      <c r="W256" s="131">
        <f t="shared" si="100"/>
        <v>4634.4320000000034</v>
      </c>
      <c r="X256" s="130">
        <f t="shared" si="101"/>
        <v>87.278400000000005</v>
      </c>
      <c r="Y256" s="130">
        <f t="shared" si="102"/>
        <v>1745.5680000000013</v>
      </c>
      <c r="Z256" s="130">
        <f t="shared" si="103"/>
        <v>87.278400000000005</v>
      </c>
      <c r="AA256" s="129">
        <f>IFERROR(ABS(VLOOKUP(A256,ZSSD!$D$2:$G$99933,4,0)),AI256)</f>
        <v>5.5</v>
      </c>
      <c r="AB256" s="130">
        <f>IFERROR(IF(VLOOKUP(A256,ZSSD!$D:$H,5,0)="L29",AA256*G256,AA256*L256/100),AA256*L256/100)</f>
        <v>12.744687999999998</v>
      </c>
      <c r="AC256" s="130">
        <v>2</v>
      </c>
      <c r="AD256" s="132">
        <f t="shared" si="104"/>
        <v>3.6725909857627119</v>
      </c>
      <c r="AE256" s="142">
        <f t="shared" si="85"/>
        <v>12.744687999999998</v>
      </c>
      <c r="AF256" s="142">
        <f t="shared" si="86"/>
        <v>3.6725909857627119</v>
      </c>
      <c r="AG256" s="133">
        <f>VLOOKUP(A256,ZSSD!D:D,1,0)</f>
        <v>7472184</v>
      </c>
      <c r="AH256" s="133" t="str">
        <f>VLOOKUP(B256,[2]GRADE!$A:$P,16,0)</f>
        <v>BRONZE</v>
      </c>
      <c r="AI256" s="133">
        <f t="shared" si="87"/>
        <v>5.5</v>
      </c>
    </row>
    <row r="257" spans="1:35" x14ac:dyDescent="0.25">
      <c r="A257" s="129">
        <v>7472203</v>
      </c>
      <c r="B257" s="129">
        <f t="shared" si="105"/>
        <v>7472</v>
      </c>
      <c r="C257" s="129">
        <f t="shared" si="106"/>
        <v>203</v>
      </c>
      <c r="D257" s="129" t="str">
        <f>VLOOKUP(C257,Sheet1!$A$2:$K$369991,11,0)</f>
        <v>CAR</v>
      </c>
      <c r="E257" s="129" t="s">
        <v>1300</v>
      </c>
      <c r="F257" s="129">
        <f>VLOOKUP(C257,'PACK MASTER'!$A$2:$I$512998,9,0)*1000</f>
        <v>12.000000000000005</v>
      </c>
      <c r="G257" s="129">
        <f>VLOOKUP(C257,'PACK MASTER'!$A$2:$G$512998,7,0)</f>
        <v>3</v>
      </c>
      <c r="H257" s="129">
        <f t="shared" si="90"/>
        <v>4.0000000000000018</v>
      </c>
      <c r="I257" s="129">
        <f>VLOOKUP($A257,ZMRP!$C$2:$F$99995,4,0)</f>
        <v>930</v>
      </c>
      <c r="J257" s="130">
        <f t="shared" si="91"/>
        <v>310</v>
      </c>
      <c r="K257" s="130">
        <f>VLOOKUP($A257,ZLAM!$C$2:$F$99999,4,0)</f>
        <v>73.5</v>
      </c>
      <c r="L257" s="130">
        <f t="shared" si="92"/>
        <v>683.55</v>
      </c>
      <c r="M257" s="130">
        <f t="shared" si="93"/>
        <v>227.85</v>
      </c>
      <c r="N257" s="130">
        <f t="shared" si="94"/>
        <v>579.27966101694915</v>
      </c>
      <c r="O257" s="130">
        <f t="shared" si="95"/>
        <v>193.09322033898306</v>
      </c>
      <c r="P257" s="130">
        <f>IFERROR(ABS(VLOOKUP($A257,ZTRV!$D$2:$G$99407,4,0)),0)</f>
        <v>0</v>
      </c>
      <c r="Q257" s="130">
        <f>IFERROR(ABS(VLOOKUP($A257,ZTR1!$D$2:$G$99999,4,0)),0)</f>
        <v>0</v>
      </c>
      <c r="R257" s="130">
        <f>IFERROR(ABS(VLOOKUP($A257,ZTR2!$D$2:$G$99939,4,0)),0)</f>
        <v>0</v>
      </c>
      <c r="S257" s="130">
        <f t="shared" si="96"/>
        <v>0</v>
      </c>
      <c r="T257" s="130">
        <f t="shared" si="97"/>
        <v>579.27966101694915</v>
      </c>
      <c r="U257" s="130">
        <f t="shared" si="98"/>
        <v>683.55</v>
      </c>
      <c r="V257" s="130">
        <f t="shared" si="99"/>
        <v>227.85</v>
      </c>
      <c r="W257" s="131">
        <f t="shared" si="100"/>
        <v>2734.2000000000012</v>
      </c>
      <c r="X257" s="130">
        <f t="shared" si="101"/>
        <v>246.45000000000005</v>
      </c>
      <c r="Y257" s="130">
        <f t="shared" si="102"/>
        <v>985.80000000000064</v>
      </c>
      <c r="Z257" s="130">
        <f t="shared" si="103"/>
        <v>82.15</v>
      </c>
      <c r="AA257" s="129">
        <f>IFERROR(ABS(VLOOKUP(A257,ZSSD!$D$2:$G$99933,4,0)),AI257)</f>
        <v>5.5</v>
      </c>
      <c r="AB257" s="130">
        <f>IFERROR(IF(VLOOKUP(A257,ZSSD!$D:$H,5,0)="L29",AA257*G257,AA257*L257/100),AA257*L257/100)</f>
        <v>37.595249999999993</v>
      </c>
      <c r="AC257" s="130">
        <v>2</v>
      </c>
      <c r="AD257" s="132">
        <f t="shared" si="104"/>
        <v>10.833688220338983</v>
      </c>
      <c r="AE257" s="142">
        <f t="shared" si="85"/>
        <v>12.531749999999997</v>
      </c>
      <c r="AF257" s="142">
        <f t="shared" si="86"/>
        <v>3.6112294067796609</v>
      </c>
      <c r="AG257" s="133">
        <f>VLOOKUP(A257,ZSSD!D:D,1,0)</f>
        <v>7472203</v>
      </c>
      <c r="AH257" s="133" t="str">
        <f>VLOOKUP(B257,[2]GRADE!$A:$P,16,0)</f>
        <v>BRONZE</v>
      </c>
      <c r="AI257" s="133">
        <f t="shared" si="87"/>
        <v>5.5</v>
      </c>
    </row>
    <row r="258" spans="1:35" x14ac:dyDescent="0.25">
      <c r="A258" s="129">
        <v>7472234</v>
      </c>
      <c r="B258" s="129">
        <f t="shared" si="105"/>
        <v>7472</v>
      </c>
      <c r="C258" s="129">
        <f t="shared" si="106"/>
        <v>234</v>
      </c>
      <c r="D258" s="129" t="str">
        <f>VLOOKUP(C258,Sheet1!$A$2:$K$369991,11,0)</f>
        <v>CAR</v>
      </c>
      <c r="E258" s="129" t="s">
        <v>1301</v>
      </c>
      <c r="F258" s="129">
        <f>VLOOKUP(C258,'PACK MASTER'!$A$2:$I$512998,9,0)*1000</f>
        <v>20.000000000000014</v>
      </c>
      <c r="G258" s="129">
        <f>VLOOKUP(C258,'PACK MASTER'!$A$2:$G$512998,7,0)</f>
        <v>5</v>
      </c>
      <c r="H258" s="129">
        <f t="shared" si="90"/>
        <v>4.0000000000000027</v>
      </c>
      <c r="I258" s="129">
        <f>VLOOKUP($A258,ZMRP!$C$2:$F$99995,4,0)</f>
        <v>1545</v>
      </c>
      <c r="J258" s="130">
        <f t="shared" si="91"/>
        <v>309</v>
      </c>
      <c r="K258" s="130">
        <f>VLOOKUP($A258,ZLAM!$C$2:$F$99999,4,0)</f>
        <v>73.23</v>
      </c>
      <c r="L258" s="130">
        <f t="shared" si="92"/>
        <v>1131.4035000000001</v>
      </c>
      <c r="M258" s="130">
        <f t="shared" si="93"/>
        <v>226.28070000000002</v>
      </c>
      <c r="N258" s="130">
        <f t="shared" si="94"/>
        <v>958.81652542372899</v>
      </c>
      <c r="O258" s="130">
        <f t="shared" si="95"/>
        <v>191.76330508474581</v>
      </c>
      <c r="P258" s="130">
        <f>IFERROR(ABS(VLOOKUP($A258,ZTRV!$D$2:$G$99407,4,0)),0)</f>
        <v>3</v>
      </c>
      <c r="Q258" s="130">
        <f>IFERROR(ABS(VLOOKUP($A258,ZTR1!$D$2:$G$99999,4,0)),0)</f>
        <v>0</v>
      </c>
      <c r="R258" s="130">
        <f>IFERROR(ABS(VLOOKUP($A258,ZTR2!$D$2:$G$99939,4,0)),0)</f>
        <v>0</v>
      </c>
      <c r="S258" s="130">
        <f t="shared" si="96"/>
        <v>15</v>
      </c>
      <c r="T258" s="130">
        <f t="shared" si="97"/>
        <v>943.81652542372899</v>
      </c>
      <c r="U258" s="130">
        <f t="shared" si="98"/>
        <v>1113.7035000000001</v>
      </c>
      <c r="V258" s="130">
        <f t="shared" si="99"/>
        <v>222.7407</v>
      </c>
      <c r="W258" s="131">
        <f t="shared" si="100"/>
        <v>4454.814000000003</v>
      </c>
      <c r="X258" s="130">
        <f t="shared" si="101"/>
        <v>431.29649999999992</v>
      </c>
      <c r="Y258" s="130">
        <f t="shared" si="102"/>
        <v>1725.1860000000008</v>
      </c>
      <c r="Z258" s="130">
        <f t="shared" si="103"/>
        <v>86.259299999999996</v>
      </c>
      <c r="AA258" s="129">
        <f>IFERROR(ABS(VLOOKUP(A258,ZSSD!$D$2:$G$99933,4,0)),AI258)</f>
        <v>5.5</v>
      </c>
      <c r="AB258" s="130">
        <f>IFERROR(IF(VLOOKUP(A258,ZSSD!$D:$H,5,0)="L29",AA258*G258,AA258*L258/100),AA258*L258/100)</f>
        <v>62.227192500000008</v>
      </c>
      <c r="AC258" s="130">
        <v>2</v>
      </c>
      <c r="AD258" s="132">
        <f t="shared" si="104"/>
        <v>17.631786658474581</v>
      </c>
      <c r="AE258" s="142">
        <f t="shared" si="85"/>
        <v>12.445438500000002</v>
      </c>
      <c r="AF258" s="142">
        <f t="shared" si="86"/>
        <v>3.5263573316949164</v>
      </c>
      <c r="AG258" s="133">
        <f>VLOOKUP(A258,ZSSD!D:D,1,0)</f>
        <v>7472234</v>
      </c>
      <c r="AH258" s="133" t="str">
        <f>VLOOKUP(B258,[2]GRADE!$A:$P,16,0)</f>
        <v>BRONZE</v>
      </c>
      <c r="AI258" s="133">
        <f t="shared" si="87"/>
        <v>5.5</v>
      </c>
    </row>
    <row r="259" spans="1:35" x14ac:dyDescent="0.25">
      <c r="A259" s="129">
        <v>7472251</v>
      </c>
      <c r="B259" s="129">
        <f t="shared" si="105"/>
        <v>7472</v>
      </c>
      <c r="C259" s="129">
        <f t="shared" si="106"/>
        <v>251</v>
      </c>
      <c r="D259" s="129" t="str">
        <f>VLOOKUP(C259,Sheet1!$A$2:$K$369991,11,0)</f>
        <v>BUC</v>
      </c>
      <c r="E259" s="129" t="s">
        <v>1302</v>
      </c>
      <c r="F259" s="129">
        <f>VLOOKUP(C259,'PACK MASTER'!$A$2:$I$512998,9,0)*1000</f>
        <v>7.5000000000000053</v>
      </c>
      <c r="G259" s="129">
        <f>VLOOKUP(C259,'PACK MASTER'!$A$2:$G$512998,7,0)</f>
        <v>7.5</v>
      </c>
      <c r="H259" s="129">
        <f t="shared" si="90"/>
        <v>1.0000000000000007</v>
      </c>
      <c r="I259" s="129">
        <f>VLOOKUP($A259,ZMRP!$C$2:$F$99995,4,0)</f>
        <v>2253</v>
      </c>
      <c r="J259" s="130">
        <f t="shared" si="91"/>
        <v>300.39999999999998</v>
      </c>
      <c r="K259" s="130">
        <f>VLOOKUP($A259,ZLAM!$C$2:$F$99999,4,0)</f>
        <v>74.03</v>
      </c>
      <c r="L259" s="130">
        <f t="shared" si="92"/>
        <v>1667.8959</v>
      </c>
      <c r="M259" s="130">
        <f t="shared" si="93"/>
        <v>222.38612000000001</v>
      </c>
      <c r="N259" s="130">
        <f t="shared" si="94"/>
        <v>1413.4711016949152</v>
      </c>
      <c r="O259" s="130">
        <f t="shared" si="95"/>
        <v>188.46281355932203</v>
      </c>
      <c r="P259" s="130">
        <f>IFERROR(ABS(VLOOKUP($A259,ZTRV!$D$2:$G$99407,4,0)),0)</f>
        <v>8</v>
      </c>
      <c r="Q259" s="130">
        <f>IFERROR(ABS(VLOOKUP($A259,ZTR1!$D$2:$G$99999,4,0)),0)</f>
        <v>0</v>
      </c>
      <c r="R259" s="130">
        <f>IFERROR(ABS(VLOOKUP($A259,ZTR2!$D$2:$G$99939,4,0)),0)</f>
        <v>0</v>
      </c>
      <c r="S259" s="130">
        <f t="shared" si="96"/>
        <v>60</v>
      </c>
      <c r="T259" s="130">
        <f t="shared" si="97"/>
        <v>1353.4711016949152</v>
      </c>
      <c r="U259" s="130">
        <f t="shared" si="98"/>
        <v>1597.0958999999998</v>
      </c>
      <c r="V259" s="130">
        <f t="shared" si="99"/>
        <v>212.94611999999998</v>
      </c>
      <c r="W259" s="131">
        <f t="shared" si="100"/>
        <v>1597.0959000000009</v>
      </c>
      <c r="X259" s="130">
        <f t="shared" si="101"/>
        <v>655.9041000000002</v>
      </c>
      <c r="Y259" s="130">
        <f t="shared" si="102"/>
        <v>655.90410000000065</v>
      </c>
      <c r="Z259" s="130">
        <f t="shared" si="103"/>
        <v>87.453879999999998</v>
      </c>
      <c r="AA259" s="129">
        <f>IFERROR(ABS(VLOOKUP(A259,ZSSD!$D$2:$G$99933,4,0)),AI259)</f>
        <v>5.5</v>
      </c>
      <c r="AB259" s="130">
        <f>IFERROR(IF(VLOOKUP(A259,ZSSD!$D:$H,5,0)="L29",AA259*G259,AA259*L259/100),AA259*L259/100)</f>
        <v>91.734274499999998</v>
      </c>
      <c r="AC259" s="130">
        <v>2</v>
      </c>
      <c r="AD259" s="132">
        <f t="shared" si="104"/>
        <v>25.234736543898304</v>
      </c>
      <c r="AE259" s="142">
        <f t="shared" ref="AE259:AE322" si="107">+AB259/G259</f>
        <v>12.231236599999999</v>
      </c>
      <c r="AF259" s="142">
        <f t="shared" ref="AF259:AF322" si="108">+AD259/G259</f>
        <v>3.3646315391864405</v>
      </c>
      <c r="AG259" s="133">
        <f>VLOOKUP(A259,ZSSD!D:D,1,0)</f>
        <v>7472251</v>
      </c>
      <c r="AH259" s="133" t="str">
        <f>VLOOKUP(B259,[2]GRADE!$A:$P,16,0)</f>
        <v>BRONZE</v>
      </c>
      <c r="AI259" s="133">
        <f t="shared" ref="AI259:AI322" si="109">IF(AH259="SILVER",6.5,IF(AH259="GOLD",8,IF(AH259="INDUSTRIAL",6,IF(AH259="GREEN",7,IF(AH259="BRONZE",5.5,0)))))</f>
        <v>5.5</v>
      </c>
    </row>
    <row r="260" spans="1:35" x14ac:dyDescent="0.25">
      <c r="A260" s="129">
        <v>7472256</v>
      </c>
      <c r="B260" s="129">
        <f t="shared" si="105"/>
        <v>7472</v>
      </c>
      <c r="C260" s="129">
        <f t="shared" si="106"/>
        <v>256</v>
      </c>
      <c r="D260" s="129" t="str">
        <f>VLOOKUP(C260,Sheet1!$A$2:$K$369991,11,0)</f>
        <v>BUC</v>
      </c>
      <c r="E260" s="129" t="s">
        <v>1303</v>
      </c>
      <c r="F260" s="129">
        <f>VLOOKUP(C260,'PACK MASTER'!$A$2:$I$512998,9,0)*1000</f>
        <v>15.000000000000009</v>
      </c>
      <c r="G260" s="129">
        <f>VLOOKUP(C260,'PACK MASTER'!$A$2:$G$512998,7,0)</f>
        <v>15</v>
      </c>
      <c r="H260" s="129">
        <f t="shared" si="90"/>
        <v>1.0000000000000007</v>
      </c>
      <c r="I260" s="129">
        <f>VLOOKUP($A260,ZMRP!$C$2:$F$99995,4,0)</f>
        <v>4475</v>
      </c>
      <c r="J260" s="130">
        <f t="shared" si="91"/>
        <v>298.33333333333331</v>
      </c>
      <c r="K260" s="130">
        <f>VLOOKUP($A260,ZLAM!$C$2:$F$99999,4,0)</f>
        <v>73.569999999999993</v>
      </c>
      <c r="L260" s="130">
        <f t="shared" si="92"/>
        <v>3292.2574999999993</v>
      </c>
      <c r="M260" s="130">
        <f t="shared" si="93"/>
        <v>219.48383333333328</v>
      </c>
      <c r="N260" s="130">
        <f t="shared" si="94"/>
        <v>2790.0487288135587</v>
      </c>
      <c r="O260" s="130">
        <f t="shared" si="95"/>
        <v>186.00324858757057</v>
      </c>
      <c r="P260" s="130">
        <f>IFERROR(ABS(VLOOKUP($A260,ZTRV!$D$2:$G$99407,4,0)),0)</f>
        <v>8</v>
      </c>
      <c r="Q260" s="130">
        <f>IFERROR(ABS(VLOOKUP($A260,ZTR1!$D$2:$G$99999,4,0)),0)</f>
        <v>0</v>
      </c>
      <c r="R260" s="130">
        <f>IFERROR(ABS(VLOOKUP($A260,ZTR2!$D$2:$G$99939,4,0)),0)</f>
        <v>0</v>
      </c>
      <c r="S260" s="130">
        <f t="shared" si="96"/>
        <v>120</v>
      </c>
      <c r="T260" s="130">
        <f t="shared" si="97"/>
        <v>2670.0487288135587</v>
      </c>
      <c r="U260" s="130">
        <f t="shared" si="98"/>
        <v>3150.6574999999989</v>
      </c>
      <c r="V260" s="130">
        <f t="shared" si="99"/>
        <v>210.04383333333325</v>
      </c>
      <c r="W260" s="131">
        <f t="shared" si="100"/>
        <v>3150.6575000000007</v>
      </c>
      <c r="X260" s="130">
        <f t="shared" si="101"/>
        <v>1324.3425000000011</v>
      </c>
      <c r="Y260" s="130">
        <f t="shared" si="102"/>
        <v>1324.342500000002</v>
      </c>
      <c r="Z260" s="130">
        <f t="shared" si="103"/>
        <v>88.289500000000061</v>
      </c>
      <c r="AA260" s="129">
        <f>IFERROR(ABS(VLOOKUP(A260,ZSSD!$D$2:$G$99933,4,0)),AI260)</f>
        <v>5.5</v>
      </c>
      <c r="AB260" s="130">
        <f>IFERROR(IF(VLOOKUP(A260,ZSSD!$D:$H,5,0)="L29",AA260*G260,AA260*L260/100),AA260*L260/100)</f>
        <v>181.07416249999994</v>
      </c>
      <c r="AC260" s="130">
        <v>2</v>
      </c>
      <c r="AD260" s="132">
        <f t="shared" si="104"/>
        <v>49.77949132627117</v>
      </c>
      <c r="AE260" s="142">
        <f t="shared" si="107"/>
        <v>12.071610833333329</v>
      </c>
      <c r="AF260" s="142">
        <f t="shared" si="108"/>
        <v>3.3186327550847445</v>
      </c>
      <c r="AG260" s="133">
        <f>VLOOKUP(A260,ZSSD!D:D,1,0)</f>
        <v>7472256</v>
      </c>
      <c r="AH260" s="133" t="str">
        <f>VLOOKUP(B260,[2]GRADE!$A:$P,16,0)</f>
        <v>BRONZE</v>
      </c>
      <c r="AI260" s="133">
        <f t="shared" si="109"/>
        <v>5.5</v>
      </c>
    </row>
    <row r="261" spans="1:35" x14ac:dyDescent="0.25">
      <c r="A261" s="129">
        <v>7475184</v>
      </c>
      <c r="B261" s="129">
        <f t="shared" si="105"/>
        <v>7475</v>
      </c>
      <c r="C261" s="129">
        <f t="shared" si="106"/>
        <v>184</v>
      </c>
      <c r="D261" s="129" t="str">
        <f>VLOOKUP(C261,Sheet1!$A$2:$K$369991,11,0)</f>
        <v>CAR</v>
      </c>
      <c r="E261" s="129" t="s">
        <v>1308</v>
      </c>
      <c r="F261" s="129">
        <f>VLOOKUP(C261,'PACK MASTER'!$A$2:$I$512998,9,0)*1000</f>
        <v>20.000000000000014</v>
      </c>
      <c r="G261" s="129">
        <f>VLOOKUP(C261,'PACK MASTER'!$A$2:$G$512998,7,0)</f>
        <v>1</v>
      </c>
      <c r="H261" s="129">
        <f t="shared" si="90"/>
        <v>20.000000000000014</v>
      </c>
      <c r="I261" s="129">
        <f>VLOOKUP($A261,ZMRP!$C$2:$F$99995,4,0)</f>
        <v>401</v>
      </c>
      <c r="J261" s="130">
        <f t="shared" si="91"/>
        <v>401</v>
      </c>
      <c r="K261" s="130">
        <f>VLOOKUP($A261,ZLAM!$C$2:$F$99999,4,0)</f>
        <v>81.5</v>
      </c>
      <c r="L261" s="130">
        <f t="shared" si="92"/>
        <v>326.815</v>
      </c>
      <c r="M261" s="130">
        <f t="shared" si="93"/>
        <v>326.815</v>
      </c>
      <c r="N261" s="130">
        <f t="shared" si="94"/>
        <v>276.96186440677968</v>
      </c>
      <c r="O261" s="130">
        <f t="shared" si="95"/>
        <v>276.96186440677968</v>
      </c>
      <c r="P261" s="130">
        <f>IFERROR(ABS(VLOOKUP($A261,ZTRV!$D$2:$G$99407,4,0)),0)</f>
        <v>0</v>
      </c>
      <c r="Q261" s="130">
        <f>IFERROR(ABS(VLOOKUP($A261,ZTR1!$D$2:$G$99999,4,0)),0)</f>
        <v>0</v>
      </c>
      <c r="R261" s="130">
        <f>IFERROR(ABS(VLOOKUP($A261,ZTR2!$D$2:$G$99939,4,0)),0)</f>
        <v>0</v>
      </c>
      <c r="S261" s="130">
        <f t="shared" si="96"/>
        <v>0</v>
      </c>
      <c r="T261" s="130">
        <f t="shared" si="97"/>
        <v>276.96186440677968</v>
      </c>
      <c r="U261" s="130">
        <f t="shared" si="98"/>
        <v>326.815</v>
      </c>
      <c r="V261" s="130">
        <f t="shared" si="99"/>
        <v>326.815</v>
      </c>
      <c r="W261" s="131">
        <f t="shared" si="100"/>
        <v>6536.3000000000047</v>
      </c>
      <c r="X261" s="130">
        <f t="shared" si="101"/>
        <v>74.185000000000002</v>
      </c>
      <c r="Y261" s="130">
        <f t="shared" si="102"/>
        <v>1483.7000000000012</v>
      </c>
      <c r="Z261" s="130">
        <f t="shared" si="103"/>
        <v>74.185000000000002</v>
      </c>
      <c r="AA261" s="129">
        <f>IFERROR(ABS(VLOOKUP(A261,ZSSD!$D$2:$G$99933,4,0)),AI261)</f>
        <v>5.5</v>
      </c>
      <c r="AB261" s="130">
        <f>IFERROR(IF(VLOOKUP(A261,ZSSD!$D:$H,5,0)="L29",AA261*G261,AA261*L261/100),AA261*L261/100)</f>
        <v>17.974824999999999</v>
      </c>
      <c r="AC261" s="130">
        <v>2</v>
      </c>
      <c r="AD261" s="132">
        <f t="shared" si="104"/>
        <v>5.179740788135593</v>
      </c>
      <c r="AE261" s="142">
        <f t="shared" si="107"/>
        <v>17.974824999999999</v>
      </c>
      <c r="AF261" s="142">
        <f t="shared" si="108"/>
        <v>5.179740788135593</v>
      </c>
      <c r="AG261" s="133">
        <f>VLOOKUP(A261,ZSSD!D:D,1,0)</f>
        <v>7475184</v>
      </c>
      <c r="AH261" s="133" t="str">
        <f>VLOOKUP(B261,[2]GRADE!$A:$P,16,0)</f>
        <v>SILVER</v>
      </c>
      <c r="AI261" s="133">
        <f t="shared" si="109"/>
        <v>6.5</v>
      </c>
    </row>
    <row r="262" spans="1:35" x14ac:dyDescent="0.25">
      <c r="A262" s="129">
        <v>7475213</v>
      </c>
      <c r="B262" s="129">
        <f t="shared" si="105"/>
        <v>7475</v>
      </c>
      <c r="C262" s="129">
        <f t="shared" si="106"/>
        <v>213</v>
      </c>
      <c r="D262" s="129" t="str">
        <f>VLOOKUP(C262,Sheet1!$A$2:$K$369991,11,0)</f>
        <v>CAR</v>
      </c>
      <c r="E262" s="129" t="s">
        <v>1310</v>
      </c>
      <c r="F262" s="129">
        <f>VLOOKUP(C262,'PACK MASTER'!$A$2:$I$512998,9,0)*1000</f>
        <v>14.000000000000004</v>
      </c>
      <c r="G262" s="129">
        <f>VLOOKUP(C262,'PACK MASTER'!$A$2:$G$512998,7,0)</f>
        <v>3.5</v>
      </c>
      <c r="H262" s="129">
        <f t="shared" si="90"/>
        <v>4.0000000000000009</v>
      </c>
      <c r="I262" s="129">
        <f>VLOOKUP($A262,ZMRP!$C$2:$F$99995,4,0)</f>
        <v>1404</v>
      </c>
      <c r="J262" s="130">
        <f t="shared" si="91"/>
        <v>401.14285714285717</v>
      </c>
      <c r="K262" s="130">
        <f>VLOOKUP($A262,ZLAM!$C$2:$F$99999,4,0)</f>
        <v>81.47</v>
      </c>
      <c r="L262" s="130">
        <f t="shared" si="92"/>
        <v>1143.8388</v>
      </c>
      <c r="M262" s="130">
        <f t="shared" si="93"/>
        <v>326.8110857142857</v>
      </c>
      <c r="N262" s="130">
        <f t="shared" si="94"/>
        <v>969.35491525423731</v>
      </c>
      <c r="O262" s="130">
        <f t="shared" si="95"/>
        <v>276.95854721549637</v>
      </c>
      <c r="P262" s="130">
        <f>IFERROR(ABS(VLOOKUP($A262,ZTRV!$D$2:$G$99407,4,0)),0)</f>
        <v>0</v>
      </c>
      <c r="Q262" s="130">
        <f>IFERROR(ABS(VLOOKUP($A262,ZTR1!$D$2:$G$99999,4,0)),0)</f>
        <v>0</v>
      </c>
      <c r="R262" s="130">
        <f>IFERROR(ABS(VLOOKUP($A262,ZTR2!$D$2:$G$99939,4,0)),0)</f>
        <v>0</v>
      </c>
      <c r="S262" s="130">
        <f t="shared" si="96"/>
        <v>0</v>
      </c>
      <c r="T262" s="130">
        <f t="shared" si="97"/>
        <v>969.35491525423731</v>
      </c>
      <c r="U262" s="130">
        <f t="shared" si="98"/>
        <v>1143.8388</v>
      </c>
      <c r="V262" s="130">
        <f t="shared" si="99"/>
        <v>326.8110857142857</v>
      </c>
      <c r="W262" s="131">
        <f t="shared" si="100"/>
        <v>4575.3552000000009</v>
      </c>
      <c r="X262" s="130">
        <f t="shared" si="101"/>
        <v>260.16120000000001</v>
      </c>
      <c r="Y262" s="130">
        <f t="shared" si="102"/>
        <v>1040.6448000000003</v>
      </c>
      <c r="Z262" s="130">
        <f t="shared" si="103"/>
        <v>74.331771428571471</v>
      </c>
      <c r="AA262" s="129">
        <f>IFERROR(ABS(VLOOKUP(A262,ZSSD!$D$2:$G$99933,4,0)),AI262)</f>
        <v>5.5</v>
      </c>
      <c r="AB262" s="130">
        <f>IFERROR(IF(VLOOKUP(A262,ZSSD!$D:$H,5,0)="L29",AA262*G262,AA262*L262/100),AA262*L262/100)</f>
        <v>62.911134000000004</v>
      </c>
      <c r="AC262" s="130">
        <v>2</v>
      </c>
      <c r="AD262" s="132">
        <f t="shared" si="104"/>
        <v>18.128875625084746</v>
      </c>
      <c r="AE262" s="142">
        <f t="shared" si="107"/>
        <v>17.974609714285716</v>
      </c>
      <c r="AF262" s="142">
        <f t="shared" si="108"/>
        <v>5.1796787500242134</v>
      </c>
      <c r="AG262" s="133">
        <f>VLOOKUP(A262,ZSSD!D:D,1,0)</f>
        <v>7475213</v>
      </c>
      <c r="AH262" s="133" t="str">
        <f>VLOOKUP(B262,[2]GRADE!$A:$P,16,0)</f>
        <v>SILVER</v>
      </c>
      <c r="AI262" s="133">
        <f t="shared" si="109"/>
        <v>6.5</v>
      </c>
    </row>
    <row r="263" spans="1:35" x14ac:dyDescent="0.25">
      <c r="A263" s="129">
        <v>7476184</v>
      </c>
      <c r="B263" s="129">
        <f t="shared" si="105"/>
        <v>7476</v>
      </c>
      <c r="C263" s="129">
        <f t="shared" si="106"/>
        <v>184</v>
      </c>
      <c r="D263" s="129" t="str">
        <f>VLOOKUP(C263,Sheet1!$A$2:$K$369991,11,0)</f>
        <v>CAR</v>
      </c>
      <c r="E263" s="129" t="s">
        <v>1316</v>
      </c>
      <c r="F263" s="129">
        <f>VLOOKUP(C263,'PACK MASTER'!$A$2:$I$512998,9,0)*1000</f>
        <v>20.000000000000014</v>
      </c>
      <c r="G263" s="129">
        <f>VLOOKUP(C263,'PACK MASTER'!$A$2:$G$512998,7,0)</f>
        <v>1</v>
      </c>
      <c r="H263" s="129">
        <f t="shared" si="90"/>
        <v>20.000000000000014</v>
      </c>
      <c r="I263" s="129">
        <f>VLOOKUP($A263,ZMRP!$C$2:$F$99995,4,0)</f>
        <v>390</v>
      </c>
      <c r="J263" s="130">
        <f t="shared" si="91"/>
        <v>390</v>
      </c>
      <c r="K263" s="130">
        <f>VLOOKUP($A263,ZLAM!$C$2:$F$99999,4,0)</f>
        <v>83.33</v>
      </c>
      <c r="L263" s="130">
        <f t="shared" si="92"/>
        <v>324.98700000000002</v>
      </c>
      <c r="M263" s="130">
        <f t="shared" si="93"/>
        <v>324.98700000000002</v>
      </c>
      <c r="N263" s="130">
        <f t="shared" si="94"/>
        <v>275.41271186440679</v>
      </c>
      <c r="O263" s="130">
        <f t="shared" si="95"/>
        <v>275.41271186440679</v>
      </c>
      <c r="P263" s="130">
        <f>IFERROR(ABS(VLOOKUP($A263,ZTRV!$D$2:$G$99407,4,0)),0)</f>
        <v>0</v>
      </c>
      <c r="Q263" s="130">
        <f>IFERROR(ABS(VLOOKUP($A263,ZTR1!$D$2:$G$99999,4,0)),0)</f>
        <v>0</v>
      </c>
      <c r="R263" s="130">
        <f>IFERROR(ABS(VLOOKUP($A263,ZTR2!$D$2:$G$99939,4,0)),0)</f>
        <v>0</v>
      </c>
      <c r="S263" s="130">
        <f t="shared" si="96"/>
        <v>0</v>
      </c>
      <c r="T263" s="130">
        <f t="shared" si="97"/>
        <v>275.41271186440679</v>
      </c>
      <c r="U263" s="130">
        <f t="shared" si="98"/>
        <v>324.98699999999997</v>
      </c>
      <c r="V263" s="130">
        <f t="shared" si="99"/>
        <v>324.98699999999997</v>
      </c>
      <c r="W263" s="131">
        <f t="shared" si="100"/>
        <v>6499.7400000000043</v>
      </c>
      <c r="X263" s="130">
        <f t="shared" si="101"/>
        <v>65.013000000000034</v>
      </c>
      <c r="Y263" s="130">
        <f t="shared" si="102"/>
        <v>1300.2600000000016</v>
      </c>
      <c r="Z263" s="130">
        <f t="shared" si="103"/>
        <v>65.013000000000034</v>
      </c>
      <c r="AA263" s="129">
        <f>IFERROR(ABS(VLOOKUP(A263,ZSSD!$D$2:$G$99933,4,0)),AI263)</f>
        <v>5.5</v>
      </c>
      <c r="AB263" s="130">
        <f>IFERROR(IF(VLOOKUP(A263,ZSSD!$D:$H,5,0)="L29",AA263*G263,AA263*L263/100),AA263*L263/100)</f>
        <v>17.874285</v>
      </c>
      <c r="AC263" s="130">
        <v>2</v>
      </c>
      <c r="AD263" s="132">
        <f t="shared" si="104"/>
        <v>5.150768537288136</v>
      </c>
      <c r="AE263" s="142">
        <f t="shared" si="107"/>
        <v>17.874285</v>
      </c>
      <c r="AF263" s="142">
        <f t="shared" si="108"/>
        <v>5.150768537288136</v>
      </c>
      <c r="AG263" s="133">
        <f>VLOOKUP(A263,ZSSD!D:D,1,0)</f>
        <v>7476184</v>
      </c>
      <c r="AH263" s="133" t="str">
        <f>VLOOKUP(B263,[2]GRADE!$A:$P,16,0)</f>
        <v>SILVER</v>
      </c>
      <c r="AI263" s="133">
        <f t="shared" si="109"/>
        <v>6.5</v>
      </c>
    </row>
    <row r="264" spans="1:35" x14ac:dyDescent="0.25">
      <c r="A264" s="129">
        <v>7476203</v>
      </c>
      <c r="B264" s="129">
        <f t="shared" si="105"/>
        <v>7476</v>
      </c>
      <c r="C264" s="129">
        <f t="shared" si="106"/>
        <v>203</v>
      </c>
      <c r="D264" s="129" t="str">
        <f>VLOOKUP(C264,Sheet1!$A$2:$K$369991,11,0)</f>
        <v>CAR</v>
      </c>
      <c r="E264" s="129" t="s">
        <v>1317</v>
      </c>
      <c r="F264" s="129">
        <f>VLOOKUP(C264,'PACK MASTER'!$A$2:$I$512998,9,0)*1000</f>
        <v>12.000000000000005</v>
      </c>
      <c r="G264" s="129">
        <f>VLOOKUP(C264,'PACK MASTER'!$A$2:$G$512998,7,0)</f>
        <v>3</v>
      </c>
      <c r="H264" s="129">
        <f t="shared" si="90"/>
        <v>4.0000000000000018</v>
      </c>
      <c r="I264" s="129">
        <f>VLOOKUP($A264,ZMRP!$C$2:$F$99995,4,0)</f>
        <v>1170</v>
      </c>
      <c r="J264" s="130">
        <f t="shared" si="91"/>
        <v>390</v>
      </c>
      <c r="K264" s="130">
        <f>VLOOKUP($A264,ZLAM!$C$2:$F$99999,4,0)</f>
        <v>83.33</v>
      </c>
      <c r="L264" s="130">
        <f t="shared" si="92"/>
        <v>974.9609999999999</v>
      </c>
      <c r="M264" s="130">
        <f t="shared" si="93"/>
        <v>324.98699999999997</v>
      </c>
      <c r="N264" s="130">
        <f t="shared" si="94"/>
        <v>826.23813559322025</v>
      </c>
      <c r="O264" s="130">
        <f t="shared" si="95"/>
        <v>275.41271186440673</v>
      </c>
      <c r="P264" s="130">
        <f>IFERROR(ABS(VLOOKUP($A264,ZTRV!$D$2:$G$99407,4,0)),0)</f>
        <v>0</v>
      </c>
      <c r="Q264" s="130">
        <f>IFERROR(ABS(VLOOKUP($A264,ZTR1!$D$2:$G$99999,4,0)),0)</f>
        <v>0</v>
      </c>
      <c r="R264" s="130">
        <f>IFERROR(ABS(VLOOKUP($A264,ZTR2!$D$2:$G$99939,4,0)),0)</f>
        <v>0</v>
      </c>
      <c r="S264" s="130">
        <f t="shared" si="96"/>
        <v>0</v>
      </c>
      <c r="T264" s="130">
        <f t="shared" si="97"/>
        <v>826.23813559322025</v>
      </c>
      <c r="U264" s="130">
        <f t="shared" si="98"/>
        <v>974.9609999999999</v>
      </c>
      <c r="V264" s="130">
        <f t="shared" si="99"/>
        <v>324.98699999999997</v>
      </c>
      <c r="W264" s="131">
        <f t="shared" si="100"/>
        <v>3899.8440000000014</v>
      </c>
      <c r="X264" s="130">
        <f t="shared" si="101"/>
        <v>195.0390000000001</v>
      </c>
      <c r="Y264" s="130">
        <f t="shared" si="102"/>
        <v>780.15600000000074</v>
      </c>
      <c r="Z264" s="130">
        <f t="shared" si="103"/>
        <v>65.013000000000034</v>
      </c>
      <c r="AA264" s="129">
        <f>IFERROR(ABS(VLOOKUP(A264,ZSSD!$D$2:$G$99933,4,0)),AI264)</f>
        <v>5.5</v>
      </c>
      <c r="AB264" s="130">
        <f>IFERROR(IF(VLOOKUP(A264,ZSSD!$D:$H,5,0)="L29",AA264*G264,AA264*L264/100),AA264*L264/100)</f>
        <v>53.622854999999987</v>
      </c>
      <c r="AC264" s="130">
        <v>2</v>
      </c>
      <c r="AD264" s="132">
        <f t="shared" si="104"/>
        <v>15.452305611864405</v>
      </c>
      <c r="AE264" s="142">
        <f t="shared" si="107"/>
        <v>17.874284999999997</v>
      </c>
      <c r="AF264" s="142">
        <f t="shared" si="108"/>
        <v>5.1507685372881351</v>
      </c>
      <c r="AG264" s="133">
        <f>VLOOKUP(A264,ZSSD!D:D,1,0)</f>
        <v>7476203</v>
      </c>
      <c r="AH264" s="133" t="str">
        <f>VLOOKUP(B264,[2]GRADE!$A:$P,16,0)</f>
        <v>SILVER</v>
      </c>
      <c r="AI264" s="133">
        <f t="shared" si="109"/>
        <v>6.5</v>
      </c>
    </row>
    <row r="265" spans="1:35" x14ac:dyDescent="0.25">
      <c r="A265" s="129">
        <v>7477184</v>
      </c>
      <c r="B265" s="129">
        <f t="shared" si="105"/>
        <v>7477</v>
      </c>
      <c r="C265" s="129">
        <f t="shared" si="106"/>
        <v>184</v>
      </c>
      <c r="D265" s="129" t="str">
        <f>VLOOKUP(C265,Sheet1!$A$2:$K$369991,11,0)</f>
        <v>CAR</v>
      </c>
      <c r="E265" s="129" t="s">
        <v>1320</v>
      </c>
      <c r="F265" s="129">
        <f>VLOOKUP(C265,'PACK MASTER'!$A$2:$I$512998,9,0)*1000</f>
        <v>20.000000000000014</v>
      </c>
      <c r="G265" s="129">
        <f>VLOOKUP(C265,'PACK MASTER'!$A$2:$G$512998,7,0)</f>
        <v>1</v>
      </c>
      <c r="H265" s="129">
        <f t="shared" si="90"/>
        <v>20.000000000000014</v>
      </c>
      <c r="I265" s="129">
        <f>VLOOKUP($A265,ZMRP!$C$2:$F$99995,4,0)</f>
        <v>390</v>
      </c>
      <c r="J265" s="130">
        <f t="shared" si="91"/>
        <v>390</v>
      </c>
      <c r="K265" s="130">
        <f>VLOOKUP($A265,ZLAM!$C$2:$F$99999,4,0)</f>
        <v>80.95</v>
      </c>
      <c r="L265" s="130">
        <f t="shared" si="92"/>
        <v>315.70499999999998</v>
      </c>
      <c r="M265" s="130">
        <f t="shared" si="93"/>
        <v>315.70499999999998</v>
      </c>
      <c r="N265" s="130">
        <f t="shared" si="94"/>
        <v>267.54661016949154</v>
      </c>
      <c r="O265" s="130">
        <f t="shared" si="95"/>
        <v>267.54661016949154</v>
      </c>
      <c r="P265" s="130">
        <f>IFERROR(ABS(VLOOKUP($A265,ZTRV!$D$2:$G$99407,4,0)),0)</f>
        <v>0</v>
      </c>
      <c r="Q265" s="130">
        <f>IFERROR(ABS(VLOOKUP($A265,ZTR1!$D$2:$G$99999,4,0)),0)</f>
        <v>0</v>
      </c>
      <c r="R265" s="130">
        <f>IFERROR(ABS(VLOOKUP($A265,ZTR2!$D$2:$G$99939,4,0)),0)</f>
        <v>0</v>
      </c>
      <c r="S265" s="130">
        <f t="shared" si="96"/>
        <v>0</v>
      </c>
      <c r="T265" s="130">
        <f t="shared" si="97"/>
        <v>267.54661016949154</v>
      </c>
      <c r="U265" s="130">
        <f t="shared" si="98"/>
        <v>315.70499999999998</v>
      </c>
      <c r="V265" s="130">
        <f t="shared" si="99"/>
        <v>315.70499999999998</v>
      </c>
      <c r="W265" s="131">
        <f t="shared" si="100"/>
        <v>6314.100000000004</v>
      </c>
      <c r="X265" s="130">
        <f t="shared" si="101"/>
        <v>74.295000000000016</v>
      </c>
      <c r="Y265" s="130">
        <f t="shared" si="102"/>
        <v>1485.9000000000015</v>
      </c>
      <c r="Z265" s="130">
        <f t="shared" si="103"/>
        <v>74.295000000000016</v>
      </c>
      <c r="AA265" s="129">
        <f>IFERROR(ABS(VLOOKUP(A265,ZSSD!$D$2:$G$99933,4,0)),AI265)</f>
        <v>5.5</v>
      </c>
      <c r="AB265" s="130">
        <f>IFERROR(IF(VLOOKUP(A265,ZSSD!$D:$H,5,0)="L29",AA265*G265,AA265*L265/100),AA265*L265/100)</f>
        <v>17.363774999999997</v>
      </c>
      <c r="AC265" s="130">
        <v>2</v>
      </c>
      <c r="AD265" s="132">
        <f t="shared" si="104"/>
        <v>5.0036567033898312</v>
      </c>
      <c r="AE265" s="142">
        <f t="shared" si="107"/>
        <v>17.363774999999997</v>
      </c>
      <c r="AF265" s="142">
        <f t="shared" si="108"/>
        <v>5.0036567033898312</v>
      </c>
      <c r="AG265" s="133">
        <f>VLOOKUP(A265,ZSSD!D:D,1,0)</f>
        <v>7477184</v>
      </c>
      <c r="AH265" s="133" t="str">
        <f>VLOOKUP(B265,[2]GRADE!$A:$P,16,0)</f>
        <v>SILVER</v>
      </c>
      <c r="AI265" s="133">
        <f t="shared" si="109"/>
        <v>6.5</v>
      </c>
    </row>
    <row r="266" spans="1:35" x14ac:dyDescent="0.25">
      <c r="A266" s="129">
        <v>7477203</v>
      </c>
      <c r="B266" s="129">
        <f t="shared" si="105"/>
        <v>7477</v>
      </c>
      <c r="C266" s="129">
        <f t="shared" si="106"/>
        <v>203</v>
      </c>
      <c r="D266" s="129" t="str">
        <f>VLOOKUP(C266,Sheet1!$A$2:$K$369991,11,0)</f>
        <v>CAR</v>
      </c>
      <c r="E266" s="129" t="s">
        <v>1322</v>
      </c>
      <c r="F266" s="129">
        <f>VLOOKUP(C266,'PACK MASTER'!$A$2:$I$512998,9,0)*1000</f>
        <v>12.000000000000005</v>
      </c>
      <c r="G266" s="129">
        <f>VLOOKUP(C266,'PACK MASTER'!$A$2:$G$512998,7,0)</f>
        <v>3</v>
      </c>
      <c r="H266" s="129">
        <f t="shared" si="90"/>
        <v>4.0000000000000018</v>
      </c>
      <c r="I266" s="129">
        <f>VLOOKUP($A266,ZMRP!$C$2:$F$99995,4,0)</f>
        <v>1260</v>
      </c>
      <c r="J266" s="130">
        <f t="shared" si="91"/>
        <v>420</v>
      </c>
      <c r="K266" s="130">
        <f>VLOOKUP($A266,ZLAM!$C$2:$F$99999,4,0)</f>
        <v>82.31</v>
      </c>
      <c r="L266" s="130">
        <f t="shared" si="92"/>
        <v>1037.106</v>
      </c>
      <c r="M266" s="130">
        <f t="shared" si="93"/>
        <v>345.702</v>
      </c>
      <c r="N266" s="130">
        <f t="shared" si="94"/>
        <v>878.90338983050856</v>
      </c>
      <c r="O266" s="130">
        <f t="shared" si="95"/>
        <v>292.9677966101695</v>
      </c>
      <c r="P266" s="130">
        <f>IFERROR(ABS(VLOOKUP($A266,ZTRV!$D$2:$G$99407,4,0)),0)</f>
        <v>18</v>
      </c>
      <c r="Q266" s="130">
        <f>IFERROR(ABS(VLOOKUP($A266,ZTR1!$D$2:$G$99999,4,0)),0)</f>
        <v>0</v>
      </c>
      <c r="R266" s="130">
        <f>IFERROR(ABS(VLOOKUP($A266,ZTR2!$D$2:$G$99939,4,0)),0)</f>
        <v>0</v>
      </c>
      <c r="S266" s="130">
        <f t="shared" si="96"/>
        <v>54</v>
      </c>
      <c r="T266" s="130">
        <f t="shared" si="97"/>
        <v>824.90338983050856</v>
      </c>
      <c r="U266" s="130">
        <f t="shared" si="98"/>
        <v>973.38600000000008</v>
      </c>
      <c r="V266" s="130">
        <f t="shared" si="99"/>
        <v>324.46200000000005</v>
      </c>
      <c r="W266" s="131">
        <f t="shared" si="100"/>
        <v>3893.5440000000021</v>
      </c>
      <c r="X266" s="130">
        <f t="shared" si="101"/>
        <v>286.61399999999992</v>
      </c>
      <c r="Y266" s="130">
        <f t="shared" si="102"/>
        <v>1146.4560000000001</v>
      </c>
      <c r="Z266" s="130">
        <f t="shared" si="103"/>
        <v>95.537999999999954</v>
      </c>
      <c r="AA266" s="129">
        <f>IFERROR(ABS(VLOOKUP(A266,ZSSD!$D$2:$G$99933,4,0)),AI266)</f>
        <v>5.5</v>
      </c>
      <c r="AB266" s="130">
        <f>IFERROR(IF(VLOOKUP(A266,ZSSD!$D:$H,5,0)="L29",AA266*G266,AA266*L266/100),AA266*L266/100)</f>
        <v>57.04083</v>
      </c>
      <c r="AC266" s="130">
        <v>2</v>
      </c>
      <c r="AD266" s="132">
        <f t="shared" si="104"/>
        <v>15.357251196610171</v>
      </c>
      <c r="AE266" s="142">
        <f t="shared" si="107"/>
        <v>19.01361</v>
      </c>
      <c r="AF266" s="142">
        <f t="shared" si="108"/>
        <v>5.1190837322033902</v>
      </c>
      <c r="AG266" s="133">
        <f>VLOOKUP(A266,ZSSD!D:D,1,0)</f>
        <v>7477203</v>
      </c>
      <c r="AH266" s="133" t="str">
        <f>VLOOKUP(B266,[2]GRADE!$A:$P,16,0)</f>
        <v>SILVER</v>
      </c>
      <c r="AI266" s="133">
        <f t="shared" si="109"/>
        <v>6.5</v>
      </c>
    </row>
    <row r="267" spans="1:35" x14ac:dyDescent="0.25">
      <c r="A267" s="129">
        <v>7481184</v>
      </c>
      <c r="B267" s="129">
        <f t="shared" si="105"/>
        <v>7481</v>
      </c>
      <c r="C267" s="129">
        <f t="shared" si="106"/>
        <v>184</v>
      </c>
      <c r="D267" s="129" t="str">
        <f>VLOOKUP(C267,Sheet1!$A$2:$K$369991,11,0)</f>
        <v>CAR</v>
      </c>
      <c r="E267" s="129" t="s">
        <v>1327</v>
      </c>
      <c r="F267" s="129">
        <f>VLOOKUP(C267,'PACK MASTER'!$A$2:$I$512998,9,0)*1000</f>
        <v>20.000000000000014</v>
      </c>
      <c r="G267" s="129">
        <f>VLOOKUP(C267,'PACK MASTER'!$A$2:$G$512998,7,0)</f>
        <v>1</v>
      </c>
      <c r="H267" s="129">
        <f t="shared" si="90"/>
        <v>20.000000000000014</v>
      </c>
      <c r="I267" s="129">
        <f>VLOOKUP($A267,ZMRP!$C$2:$F$99995,4,0)</f>
        <v>365</v>
      </c>
      <c r="J267" s="130">
        <f t="shared" si="91"/>
        <v>365</v>
      </c>
      <c r="K267" s="130">
        <f>VLOOKUP($A267,ZLAM!$C$2:$F$99999,4,0)</f>
        <v>82.91</v>
      </c>
      <c r="L267" s="130">
        <f t="shared" si="92"/>
        <v>302.62149999999997</v>
      </c>
      <c r="M267" s="130">
        <f t="shared" si="93"/>
        <v>302.62149999999997</v>
      </c>
      <c r="N267" s="130">
        <f t="shared" si="94"/>
        <v>256.45889830508474</v>
      </c>
      <c r="O267" s="130">
        <f t="shared" si="95"/>
        <v>256.45889830508474</v>
      </c>
      <c r="P267" s="130">
        <f>IFERROR(ABS(VLOOKUP($A267,ZTRV!$D$2:$G$99407,4,0)),0)</f>
        <v>0</v>
      </c>
      <c r="Q267" s="130">
        <f>IFERROR(ABS(VLOOKUP($A267,ZTR1!$D$2:$G$99999,4,0)),0)</f>
        <v>0</v>
      </c>
      <c r="R267" s="130">
        <f>IFERROR(ABS(VLOOKUP($A267,ZTR2!$D$2:$G$99939,4,0)),0)</f>
        <v>0</v>
      </c>
      <c r="S267" s="130">
        <f t="shared" si="96"/>
        <v>0</v>
      </c>
      <c r="T267" s="130">
        <f t="shared" si="97"/>
        <v>256.45889830508474</v>
      </c>
      <c r="U267" s="130">
        <f t="shared" si="98"/>
        <v>302.62149999999997</v>
      </c>
      <c r="V267" s="130">
        <f t="shared" si="99"/>
        <v>302.62149999999997</v>
      </c>
      <c r="W267" s="131">
        <f t="shared" si="100"/>
        <v>6052.4300000000039</v>
      </c>
      <c r="X267" s="130">
        <f t="shared" si="101"/>
        <v>62.378500000000031</v>
      </c>
      <c r="Y267" s="130">
        <f t="shared" si="102"/>
        <v>1247.5700000000015</v>
      </c>
      <c r="Z267" s="130">
        <f t="shared" si="103"/>
        <v>62.378500000000031</v>
      </c>
      <c r="AA267" s="129">
        <f>IFERROR(ABS(VLOOKUP(A267,ZSSD!$D$2:$G$99933,4,0)),AI267)</f>
        <v>5.5</v>
      </c>
      <c r="AB267" s="130">
        <f>IFERROR(IF(VLOOKUP(A267,ZSSD!$D:$H,5,0)="L29",AA267*G267,AA267*L267/100),AA267*L267/100)</f>
        <v>16.644182499999996</v>
      </c>
      <c r="AC267" s="130">
        <v>2</v>
      </c>
      <c r="AD267" s="132">
        <f t="shared" si="104"/>
        <v>4.7962943161016947</v>
      </c>
      <c r="AE267" s="142">
        <f t="shared" si="107"/>
        <v>16.644182499999996</v>
      </c>
      <c r="AF267" s="142">
        <f t="shared" si="108"/>
        <v>4.7962943161016947</v>
      </c>
      <c r="AG267" s="133">
        <f>VLOOKUP(A267,ZSSD!D:D,1,0)</f>
        <v>7481184</v>
      </c>
      <c r="AH267" s="133" t="str">
        <f>VLOOKUP(B267,[2]GRADE!$A:$P,16,0)</f>
        <v>SILVER</v>
      </c>
      <c r="AI267" s="133">
        <f t="shared" si="109"/>
        <v>6.5</v>
      </c>
    </row>
    <row r="268" spans="1:35" x14ac:dyDescent="0.25">
      <c r="A268" s="129">
        <v>7481185</v>
      </c>
      <c r="B268" s="129">
        <f t="shared" si="105"/>
        <v>7481</v>
      </c>
      <c r="C268" s="129">
        <f t="shared" si="106"/>
        <v>185</v>
      </c>
      <c r="D268" s="129" t="str">
        <f>VLOOKUP(C268,Sheet1!$A$2:$K$369991,11,0)</f>
        <v>CAR</v>
      </c>
      <c r="E268" s="129" t="s">
        <v>1328</v>
      </c>
      <c r="F268" s="129">
        <f>VLOOKUP(C268,'PACK MASTER'!$A$2:$I$512998,9,0)*1000</f>
        <v>10.000000000000005</v>
      </c>
      <c r="G268" s="129">
        <f>VLOOKUP(C268,'PACK MASTER'!$A$2:$G$512998,7,0)</f>
        <v>1</v>
      </c>
      <c r="H268" s="129">
        <f t="shared" si="90"/>
        <v>10.000000000000005</v>
      </c>
      <c r="I268" s="129">
        <f>VLOOKUP($A268,ZMRP!$C$2:$F$99995,4,0)</f>
        <v>318</v>
      </c>
      <c r="J268" s="130">
        <f t="shared" si="91"/>
        <v>318</v>
      </c>
      <c r="K268" s="130">
        <f>VLOOKUP($A268,ZLAM!$C$2:$F$99999,4,0)</f>
        <v>82.91</v>
      </c>
      <c r="L268" s="130">
        <f t="shared" si="92"/>
        <v>263.65379999999999</v>
      </c>
      <c r="M268" s="130">
        <f t="shared" si="93"/>
        <v>263.65379999999999</v>
      </c>
      <c r="N268" s="130">
        <f t="shared" si="94"/>
        <v>223.43542372881356</v>
      </c>
      <c r="O268" s="130">
        <f t="shared" si="95"/>
        <v>223.43542372881356</v>
      </c>
      <c r="P268" s="130">
        <f>IFERROR(ABS(VLOOKUP($A268,ZTRV!$D$2:$G$99407,4,0)),0)</f>
        <v>0</v>
      </c>
      <c r="Q268" s="130">
        <f>IFERROR(ABS(VLOOKUP($A268,ZTR1!$D$2:$G$99999,4,0)),0)</f>
        <v>0</v>
      </c>
      <c r="R268" s="130">
        <f>IFERROR(ABS(VLOOKUP($A268,ZTR2!$D$2:$G$99939,4,0)),0)</f>
        <v>0</v>
      </c>
      <c r="S268" s="130">
        <f t="shared" si="96"/>
        <v>0</v>
      </c>
      <c r="T268" s="130">
        <f t="shared" si="97"/>
        <v>223.43542372881356</v>
      </c>
      <c r="U268" s="130">
        <f t="shared" si="98"/>
        <v>263.65379999999999</v>
      </c>
      <c r="V268" s="130">
        <f t="shared" si="99"/>
        <v>263.65379999999999</v>
      </c>
      <c r="W268" s="131">
        <f t="shared" si="100"/>
        <v>2636.5380000000014</v>
      </c>
      <c r="X268" s="130">
        <f t="shared" si="101"/>
        <v>54.34620000000001</v>
      </c>
      <c r="Y268" s="130">
        <f t="shared" si="102"/>
        <v>543.46200000000044</v>
      </c>
      <c r="Z268" s="130">
        <f t="shared" si="103"/>
        <v>54.34620000000001</v>
      </c>
      <c r="AA268" s="129">
        <f>IFERROR(ABS(VLOOKUP(A268,ZSSD!$D$2:$G$99933,4,0)),AI268)</f>
        <v>5.5</v>
      </c>
      <c r="AB268" s="130">
        <f>IFERROR(IF(VLOOKUP(A268,ZSSD!$D:$H,5,0)="L29",AA268*G268,AA268*L268/100),AA268*L268/100)</f>
        <v>14.500959</v>
      </c>
      <c r="AC268" s="130">
        <v>2</v>
      </c>
      <c r="AD268" s="132">
        <f t="shared" si="104"/>
        <v>4.1786892945762713</v>
      </c>
      <c r="AE268" s="142">
        <f t="shared" si="107"/>
        <v>14.500959</v>
      </c>
      <c r="AF268" s="142">
        <f t="shared" si="108"/>
        <v>4.1786892945762713</v>
      </c>
      <c r="AG268" s="133">
        <f>VLOOKUP(A268,ZSSD!D:D,1,0)</f>
        <v>7481185</v>
      </c>
      <c r="AH268" s="133" t="str">
        <f>VLOOKUP(B268,[2]GRADE!$A:$P,16,0)</f>
        <v>SILVER</v>
      </c>
      <c r="AI268" s="133">
        <f t="shared" si="109"/>
        <v>6.5</v>
      </c>
    </row>
    <row r="269" spans="1:35" x14ac:dyDescent="0.25">
      <c r="A269" s="129">
        <v>7485174</v>
      </c>
      <c r="B269" s="129">
        <f t="shared" si="105"/>
        <v>7485</v>
      </c>
      <c r="C269" s="129">
        <f t="shared" si="106"/>
        <v>174</v>
      </c>
      <c r="D269" s="129" t="str">
        <f>VLOOKUP(C269,Sheet1!$A$2:$K$369991,11,0)</f>
        <v>CAR</v>
      </c>
      <c r="E269" s="129" t="s">
        <v>1332</v>
      </c>
      <c r="F269" s="129">
        <f>VLOOKUP(C269,'PACK MASTER'!$A$2:$I$512998,9,0)*1000</f>
        <v>20.000000000000011</v>
      </c>
      <c r="G269" s="129">
        <f>VLOOKUP(C269,'PACK MASTER'!$A$2:$G$512998,7,0)</f>
        <v>0.5</v>
      </c>
      <c r="H269" s="129">
        <f t="shared" si="90"/>
        <v>40.000000000000021</v>
      </c>
      <c r="I269" s="129">
        <f>VLOOKUP($A269,ZMRP!$C$2:$F$99995,4,0)</f>
        <v>156</v>
      </c>
      <c r="J269" s="130">
        <f t="shared" si="91"/>
        <v>312</v>
      </c>
      <c r="K269" s="130">
        <f>VLOOKUP($A269,ZLAM!$C$2:$F$99999,4,0)</f>
        <v>76.14</v>
      </c>
      <c r="L269" s="130">
        <f t="shared" si="92"/>
        <v>118.7784</v>
      </c>
      <c r="M269" s="130">
        <f t="shared" si="93"/>
        <v>237.55680000000001</v>
      </c>
      <c r="N269" s="130">
        <f t="shared" si="94"/>
        <v>100.65966101694916</v>
      </c>
      <c r="O269" s="130">
        <f t="shared" si="95"/>
        <v>201.31932203389832</v>
      </c>
      <c r="P269" s="130">
        <f>IFERROR(ABS(VLOOKUP($A269,ZTRV!$D$2:$G$99407,4,0)),0)</f>
        <v>0</v>
      </c>
      <c r="Q269" s="130">
        <f>IFERROR(ABS(VLOOKUP($A269,ZTR1!$D$2:$G$99999,4,0)),0)</f>
        <v>0</v>
      </c>
      <c r="R269" s="130">
        <f>IFERROR(ABS(VLOOKUP($A269,ZTR2!$D$2:$G$99939,4,0)),0)</f>
        <v>0</v>
      </c>
      <c r="S269" s="130">
        <f t="shared" si="96"/>
        <v>0</v>
      </c>
      <c r="T269" s="130">
        <f t="shared" si="97"/>
        <v>100.65966101694916</v>
      </c>
      <c r="U269" s="130">
        <f t="shared" si="98"/>
        <v>118.7784</v>
      </c>
      <c r="V269" s="130">
        <f t="shared" si="99"/>
        <v>237.55680000000001</v>
      </c>
      <c r="W269" s="131">
        <f t="shared" si="100"/>
        <v>4751.1360000000032</v>
      </c>
      <c r="X269" s="130">
        <f t="shared" si="101"/>
        <v>37.221599999999995</v>
      </c>
      <c r="Y269" s="130">
        <f t="shared" si="102"/>
        <v>1488.8640000000005</v>
      </c>
      <c r="Z269" s="130">
        <f t="shared" si="103"/>
        <v>74.44319999999999</v>
      </c>
      <c r="AA269" s="129">
        <f>IFERROR(ABS(VLOOKUP(A269,ZSSD!$D$2:$G$99933,4,0)),AI269)</f>
        <v>6.5</v>
      </c>
      <c r="AB269" s="130">
        <f>IFERROR(IF(VLOOKUP(A269,ZSSD!$D:$H,5,0)="L29",AA269*G269,AA269*L269/100),AA269*L269/100)</f>
        <v>7.7205960000000005</v>
      </c>
      <c r="AC269" s="130">
        <v>2</v>
      </c>
      <c r="AD269" s="132">
        <f t="shared" si="104"/>
        <v>1.8587813003389833</v>
      </c>
      <c r="AE269" s="142">
        <f t="shared" si="107"/>
        <v>15.441192000000001</v>
      </c>
      <c r="AF269" s="142">
        <f t="shared" si="108"/>
        <v>3.7175626006779665</v>
      </c>
      <c r="AG269" s="133" t="e">
        <f>VLOOKUP(A269,ZSSD!D:D,1,0)</f>
        <v>#N/A</v>
      </c>
      <c r="AH269" s="133" t="str">
        <f>VLOOKUP(B269,[2]GRADE!$A:$P,16,0)</f>
        <v>SILVER</v>
      </c>
      <c r="AI269" s="133">
        <f t="shared" si="109"/>
        <v>6.5</v>
      </c>
    </row>
    <row r="270" spans="1:35" x14ac:dyDescent="0.25">
      <c r="A270" s="129">
        <v>7485184</v>
      </c>
      <c r="B270" s="129">
        <f t="shared" si="105"/>
        <v>7485</v>
      </c>
      <c r="C270" s="129">
        <f t="shared" si="106"/>
        <v>184</v>
      </c>
      <c r="D270" s="129" t="str">
        <f>VLOOKUP(C270,Sheet1!$A$2:$K$369991,11,0)</f>
        <v>CAR</v>
      </c>
      <c r="E270" s="129" t="s">
        <v>1334</v>
      </c>
      <c r="F270" s="129">
        <f>VLOOKUP(C270,'PACK MASTER'!$A$2:$I$512998,9,0)*1000</f>
        <v>20.000000000000014</v>
      </c>
      <c r="G270" s="129">
        <f>VLOOKUP(C270,'PACK MASTER'!$A$2:$G$512998,7,0)</f>
        <v>1</v>
      </c>
      <c r="H270" s="129">
        <f t="shared" si="90"/>
        <v>20.000000000000014</v>
      </c>
      <c r="I270" s="129">
        <f>VLOOKUP($A270,ZMRP!$C$2:$F$99995,4,0)</f>
        <v>302</v>
      </c>
      <c r="J270" s="130">
        <f t="shared" si="91"/>
        <v>302</v>
      </c>
      <c r="K270" s="130">
        <f>VLOOKUP($A270,ZLAM!$C$2:$F$99999,4,0)</f>
        <v>76.69</v>
      </c>
      <c r="L270" s="130">
        <f t="shared" si="92"/>
        <v>231.60380000000001</v>
      </c>
      <c r="M270" s="130">
        <f t="shared" si="93"/>
        <v>231.60380000000001</v>
      </c>
      <c r="N270" s="130">
        <f t="shared" si="94"/>
        <v>196.27440677966104</v>
      </c>
      <c r="O270" s="130">
        <f t="shared" si="95"/>
        <v>196.27440677966104</v>
      </c>
      <c r="P270" s="130">
        <f>IFERROR(ABS(VLOOKUP($A270,ZTRV!$D$2:$G$99407,4,0)),0)</f>
        <v>15</v>
      </c>
      <c r="Q270" s="130">
        <f>IFERROR(ABS(VLOOKUP($A270,ZTR1!$D$2:$G$99999,4,0)),0)</f>
        <v>0</v>
      </c>
      <c r="R270" s="130">
        <f>IFERROR(ABS(VLOOKUP($A270,ZTR2!$D$2:$G$99939,4,0)),0)</f>
        <v>0</v>
      </c>
      <c r="S270" s="130">
        <f t="shared" si="96"/>
        <v>15</v>
      </c>
      <c r="T270" s="130">
        <f t="shared" si="97"/>
        <v>181.27440677966104</v>
      </c>
      <c r="U270" s="130">
        <f t="shared" si="98"/>
        <v>213.90380000000002</v>
      </c>
      <c r="V270" s="130">
        <f t="shared" si="99"/>
        <v>213.90380000000002</v>
      </c>
      <c r="W270" s="131">
        <f t="shared" si="100"/>
        <v>4278.0760000000037</v>
      </c>
      <c r="X270" s="130">
        <f t="shared" si="101"/>
        <v>88.096199999999982</v>
      </c>
      <c r="Y270" s="130">
        <f t="shared" si="102"/>
        <v>1761.9240000000009</v>
      </c>
      <c r="Z270" s="130">
        <f t="shared" si="103"/>
        <v>88.096199999999982</v>
      </c>
      <c r="AA270" s="129">
        <f>IFERROR(ABS(VLOOKUP(A270,ZSSD!$D$2:$G$99933,4,0)),AI270)</f>
        <v>6.5</v>
      </c>
      <c r="AB270" s="130">
        <f>IFERROR(IF(VLOOKUP(A270,ZSSD!$D:$H,5,0)="L29",AA270*G270,AA270*L270/100),AA270*L270/100)</f>
        <v>15.054247</v>
      </c>
      <c r="AC270" s="130">
        <v>2</v>
      </c>
      <c r="AD270" s="132">
        <f t="shared" si="104"/>
        <v>3.3244031955932205</v>
      </c>
      <c r="AE270" s="142">
        <f t="shared" si="107"/>
        <v>15.054247</v>
      </c>
      <c r="AF270" s="142">
        <f t="shared" si="108"/>
        <v>3.3244031955932205</v>
      </c>
      <c r="AG270" s="133" t="e">
        <f>VLOOKUP(A270,ZSSD!D:D,1,0)</f>
        <v>#N/A</v>
      </c>
      <c r="AH270" s="133" t="str">
        <f>VLOOKUP(B270,[2]GRADE!$A:$P,16,0)</f>
        <v>SILVER</v>
      </c>
      <c r="AI270" s="133">
        <f t="shared" si="109"/>
        <v>6.5</v>
      </c>
    </row>
    <row r="271" spans="1:35" x14ac:dyDescent="0.25">
      <c r="A271" s="129">
        <v>7485234</v>
      </c>
      <c r="B271" s="129">
        <f t="shared" si="105"/>
        <v>7485</v>
      </c>
      <c r="C271" s="129">
        <f t="shared" si="106"/>
        <v>234</v>
      </c>
      <c r="D271" s="129" t="str">
        <f>VLOOKUP(C271,Sheet1!$A$2:$K$369991,11,0)</f>
        <v>CAR</v>
      </c>
      <c r="E271" s="129" t="s">
        <v>1336</v>
      </c>
      <c r="F271" s="129">
        <f>VLOOKUP(C271,'PACK MASTER'!$A$2:$I$512998,9,0)*1000</f>
        <v>20.000000000000014</v>
      </c>
      <c r="G271" s="129">
        <f>VLOOKUP(C271,'PACK MASTER'!$A$2:$G$512998,7,0)</f>
        <v>5</v>
      </c>
      <c r="H271" s="129">
        <f t="shared" si="90"/>
        <v>4.0000000000000027</v>
      </c>
      <c r="I271" s="129">
        <f>VLOOKUP($A271,ZMRP!$C$2:$F$99995,4,0)</f>
        <v>1505</v>
      </c>
      <c r="J271" s="130">
        <f t="shared" si="91"/>
        <v>301</v>
      </c>
      <c r="K271" s="130">
        <f>VLOOKUP($A271,ZLAM!$C$2:$F$99999,4,0)</f>
        <v>76.11</v>
      </c>
      <c r="L271" s="130">
        <f t="shared" si="92"/>
        <v>1145.4555</v>
      </c>
      <c r="M271" s="130">
        <f t="shared" si="93"/>
        <v>229.09110000000001</v>
      </c>
      <c r="N271" s="130">
        <f t="shared" si="94"/>
        <v>970.72500000000002</v>
      </c>
      <c r="O271" s="130">
        <f t="shared" si="95"/>
        <v>194.14500000000001</v>
      </c>
      <c r="P271" s="130">
        <f>IFERROR(ABS(VLOOKUP($A271,ZTRV!$D$2:$G$99407,4,0)),0)</f>
        <v>25</v>
      </c>
      <c r="Q271" s="130">
        <f>IFERROR(ABS(VLOOKUP($A271,ZTR1!$D$2:$G$99999,4,0)),0)</f>
        <v>0</v>
      </c>
      <c r="R271" s="130">
        <f>IFERROR(ABS(VLOOKUP($A271,ZTR2!$D$2:$G$99939,4,0)),0)</f>
        <v>0</v>
      </c>
      <c r="S271" s="130">
        <f t="shared" si="96"/>
        <v>125</v>
      </c>
      <c r="T271" s="130">
        <f t="shared" si="97"/>
        <v>845.72500000000002</v>
      </c>
      <c r="U271" s="130">
        <f t="shared" si="98"/>
        <v>997.95550000000003</v>
      </c>
      <c r="V271" s="130">
        <f t="shared" si="99"/>
        <v>199.59110000000001</v>
      </c>
      <c r="W271" s="131">
        <f t="shared" si="100"/>
        <v>3991.8220000000028</v>
      </c>
      <c r="X271" s="130">
        <f t="shared" si="101"/>
        <v>507.04449999999997</v>
      </c>
      <c r="Y271" s="130">
        <f t="shared" si="102"/>
        <v>2028.1780000000012</v>
      </c>
      <c r="Z271" s="130">
        <f t="shared" si="103"/>
        <v>101.40889999999999</v>
      </c>
      <c r="AA271" s="129">
        <f>IFERROR(ABS(VLOOKUP(A271,ZSSD!$D$2:$G$99933,4,0)),AI271)</f>
        <v>6.5</v>
      </c>
      <c r="AB271" s="130">
        <f>IFERROR(IF(VLOOKUP(A271,ZSSD!$D:$H,5,0)="L29",AA271*G271,AA271*L271/100),AA271*L271/100)</f>
        <v>74.454607500000009</v>
      </c>
      <c r="AC271" s="130">
        <v>2</v>
      </c>
      <c r="AD271" s="132">
        <f t="shared" si="104"/>
        <v>15.425407850000001</v>
      </c>
      <c r="AE271" s="142">
        <f t="shared" si="107"/>
        <v>14.890921500000001</v>
      </c>
      <c r="AF271" s="142">
        <f t="shared" si="108"/>
        <v>3.0850815700000003</v>
      </c>
      <c r="AG271" s="133" t="e">
        <f>VLOOKUP(A271,ZSSD!D:D,1,0)</f>
        <v>#N/A</v>
      </c>
      <c r="AH271" s="133" t="str">
        <f>VLOOKUP(B271,[2]GRADE!$A:$P,16,0)</f>
        <v>SILVER</v>
      </c>
      <c r="AI271" s="133">
        <f t="shared" si="109"/>
        <v>6.5</v>
      </c>
    </row>
    <row r="272" spans="1:35" x14ac:dyDescent="0.25">
      <c r="A272" s="129">
        <v>7485242</v>
      </c>
      <c r="B272" s="129">
        <f t="shared" si="105"/>
        <v>7485</v>
      </c>
      <c r="C272" s="129">
        <f t="shared" si="106"/>
        <v>242</v>
      </c>
      <c r="D272" s="129" t="str">
        <f>VLOOKUP(C272,Sheet1!$A$2:$K$369991,11,0)</f>
        <v>BUC</v>
      </c>
      <c r="E272" s="129" t="s">
        <v>1337</v>
      </c>
      <c r="F272" s="129">
        <f>VLOOKUP(C272,'PACK MASTER'!$A$2:$I$512998,9,0)*1000</f>
        <v>10.000000000000005</v>
      </c>
      <c r="G272" s="129">
        <f>VLOOKUP(C272,'PACK MASTER'!$A$2:$G$512998,7,0)</f>
        <v>10</v>
      </c>
      <c r="H272" s="129">
        <f t="shared" si="90"/>
        <v>1.0000000000000004</v>
      </c>
      <c r="I272" s="129">
        <f>VLOOKUP($A272,ZMRP!$C$2:$F$99995,4,0)</f>
        <v>2890</v>
      </c>
      <c r="J272" s="130">
        <f t="shared" si="91"/>
        <v>289</v>
      </c>
      <c r="K272" s="130">
        <f>VLOOKUP($A272,ZLAM!$C$2:$F$99999,4,0)</f>
        <v>77.7</v>
      </c>
      <c r="L272" s="130">
        <f t="shared" si="92"/>
        <v>2245.5300000000002</v>
      </c>
      <c r="M272" s="130">
        <f t="shared" si="93"/>
        <v>224.55300000000003</v>
      </c>
      <c r="N272" s="130">
        <f t="shared" si="94"/>
        <v>1902.9915254237292</v>
      </c>
      <c r="O272" s="130">
        <f t="shared" si="95"/>
        <v>190.29915254237292</v>
      </c>
      <c r="P272" s="130">
        <f>IFERROR(ABS(VLOOKUP($A272,ZTRV!$D$2:$G$99407,4,0)),0)</f>
        <v>25</v>
      </c>
      <c r="Q272" s="130">
        <f>IFERROR(ABS(VLOOKUP($A272,ZTR1!$D$2:$G$99999,4,0)),0)</f>
        <v>0</v>
      </c>
      <c r="R272" s="130">
        <f>IFERROR(ABS(VLOOKUP($A272,ZTR2!$D$2:$G$99939,4,0)),0)</f>
        <v>0</v>
      </c>
      <c r="S272" s="130">
        <f t="shared" si="96"/>
        <v>250</v>
      </c>
      <c r="T272" s="130">
        <f t="shared" si="97"/>
        <v>1652.9915254237292</v>
      </c>
      <c r="U272" s="130">
        <f t="shared" si="98"/>
        <v>1950.5300000000004</v>
      </c>
      <c r="V272" s="130">
        <f t="shared" si="99"/>
        <v>195.05300000000005</v>
      </c>
      <c r="W272" s="131">
        <f t="shared" si="100"/>
        <v>1950.5300000000016</v>
      </c>
      <c r="X272" s="130">
        <f t="shared" si="101"/>
        <v>939.46999999999957</v>
      </c>
      <c r="Y272" s="130">
        <f t="shared" si="102"/>
        <v>939.47</v>
      </c>
      <c r="Z272" s="130">
        <f t="shared" si="103"/>
        <v>93.946999999999946</v>
      </c>
      <c r="AA272" s="129">
        <f>IFERROR(ABS(VLOOKUP(A272,ZSSD!$D$2:$G$99933,4,0)),AI272)</f>
        <v>6.5</v>
      </c>
      <c r="AB272" s="130">
        <f>IFERROR(IF(VLOOKUP(A272,ZSSD!$D:$H,5,0)="L29",AA272*G272,AA272*L272/100),AA272*L272/100)</f>
        <v>145.95945</v>
      </c>
      <c r="AC272" s="130">
        <v>2</v>
      </c>
      <c r="AD272" s="132">
        <f t="shared" si="104"/>
        <v>30.140641508474584</v>
      </c>
      <c r="AE272" s="142">
        <f t="shared" si="107"/>
        <v>14.595945</v>
      </c>
      <c r="AF272" s="142">
        <f t="shared" si="108"/>
        <v>3.0140641508474584</v>
      </c>
      <c r="AG272" s="133" t="e">
        <f>VLOOKUP(A272,ZSSD!D:D,1,0)</f>
        <v>#N/A</v>
      </c>
      <c r="AH272" s="133" t="str">
        <f>VLOOKUP(B272,[2]GRADE!$A:$P,16,0)</f>
        <v>SILVER</v>
      </c>
      <c r="AI272" s="133">
        <f t="shared" si="109"/>
        <v>6.5</v>
      </c>
    </row>
    <row r="273" spans="1:35" x14ac:dyDescent="0.25">
      <c r="A273" s="129">
        <v>7485248</v>
      </c>
      <c r="B273" s="129">
        <f t="shared" si="105"/>
        <v>7485</v>
      </c>
      <c r="C273" s="129">
        <f t="shared" si="106"/>
        <v>248</v>
      </c>
      <c r="D273" s="129" t="str">
        <f>VLOOKUP(C273,Sheet1!$A$2:$K$369991,11,0)</f>
        <v>BUC</v>
      </c>
      <c r="E273" s="129" t="s">
        <v>1338</v>
      </c>
      <c r="F273" s="129">
        <f>VLOOKUP(C273,'PACK MASTER'!$A$2:$I$512998,9,0)*1000</f>
        <v>7.5</v>
      </c>
      <c r="G273" s="129">
        <f>VLOOKUP(C273,'PACK MASTER'!$A$2:$G$512998,7,0)</f>
        <v>7.5</v>
      </c>
      <c r="H273" s="129">
        <f t="shared" si="90"/>
        <v>1</v>
      </c>
      <c r="I273" s="129">
        <f>VLOOKUP($A273,ZMRP!$C$2:$F$99995,4,0)</f>
        <v>2213</v>
      </c>
      <c r="J273" s="130">
        <f t="shared" si="91"/>
        <v>295.06666666666666</v>
      </c>
      <c r="K273" s="130">
        <f>VLOOKUP($A273,ZLAM!$C$2:$F$99999,4,0)</f>
        <v>78.63</v>
      </c>
      <c r="L273" s="130">
        <f t="shared" si="92"/>
        <v>1740.0819000000001</v>
      </c>
      <c r="M273" s="130">
        <f t="shared" si="93"/>
        <v>232.01092000000003</v>
      </c>
      <c r="N273" s="130">
        <f t="shared" si="94"/>
        <v>1474.6456779661019</v>
      </c>
      <c r="O273" s="130">
        <f t="shared" si="95"/>
        <v>196.61942372881359</v>
      </c>
      <c r="P273" s="130">
        <f>IFERROR(ABS(VLOOKUP($A273,ZTRV!$D$2:$G$99407,4,0)),0)</f>
        <v>0</v>
      </c>
      <c r="Q273" s="130">
        <f>IFERROR(ABS(VLOOKUP($A273,ZTR1!$D$2:$G$99999,4,0)),0)</f>
        <v>0</v>
      </c>
      <c r="R273" s="130">
        <f>IFERROR(ABS(VLOOKUP($A273,ZTR2!$D$2:$G$99939,4,0)),0)</f>
        <v>0</v>
      </c>
      <c r="S273" s="130">
        <f t="shared" si="96"/>
        <v>0</v>
      </c>
      <c r="T273" s="130">
        <f t="shared" si="97"/>
        <v>1474.6456779661019</v>
      </c>
      <c r="U273" s="130">
        <f t="shared" si="98"/>
        <v>1740.0819000000001</v>
      </c>
      <c r="V273" s="130">
        <f t="shared" si="99"/>
        <v>232.01092000000003</v>
      </c>
      <c r="W273" s="131">
        <f t="shared" si="100"/>
        <v>1740.0819000000001</v>
      </c>
      <c r="X273" s="130">
        <f t="shared" si="101"/>
        <v>472.91809999999987</v>
      </c>
      <c r="Y273" s="130">
        <f t="shared" si="102"/>
        <v>472.91809999999987</v>
      </c>
      <c r="Z273" s="130">
        <f t="shared" si="103"/>
        <v>63.055746666666636</v>
      </c>
      <c r="AA273" s="129">
        <f>IFERROR(ABS(VLOOKUP(A273,ZSSD!$D$2:$G$99933,4,0)),AI273)</f>
        <v>6.5</v>
      </c>
      <c r="AB273" s="130">
        <f>IFERROR(IF(VLOOKUP(A273,ZSSD!$D:$H,5,0)="L29",AA273*G273,AA273*L273/100),AA273*L273/100)</f>
        <v>113.10532350000001</v>
      </c>
      <c r="AC273" s="130">
        <v>2</v>
      </c>
      <c r="AD273" s="132">
        <f t="shared" si="104"/>
        <v>27.230807089322038</v>
      </c>
      <c r="AE273" s="142">
        <f t="shared" si="107"/>
        <v>15.080709800000001</v>
      </c>
      <c r="AF273" s="142">
        <f t="shared" si="108"/>
        <v>3.6307742785762716</v>
      </c>
      <c r="AG273" s="133" t="e">
        <f>VLOOKUP(A273,ZSSD!D:D,1,0)</f>
        <v>#N/A</v>
      </c>
      <c r="AH273" s="133" t="str">
        <f>VLOOKUP(B273,[2]GRADE!$A:$P,16,0)</f>
        <v>SILVER</v>
      </c>
      <c r="AI273" s="133">
        <f t="shared" si="109"/>
        <v>6.5</v>
      </c>
    </row>
    <row r="274" spans="1:35" x14ac:dyDescent="0.25">
      <c r="A274" s="129">
        <v>7485249</v>
      </c>
      <c r="B274" s="129">
        <f t="shared" si="105"/>
        <v>7485</v>
      </c>
      <c r="C274" s="129">
        <f t="shared" si="106"/>
        <v>249</v>
      </c>
      <c r="D274" s="129" t="str">
        <f>VLOOKUP(C274,Sheet1!$A$2:$K$369991,11,0)</f>
        <v>BUC</v>
      </c>
      <c r="E274" s="129" t="s">
        <v>1339</v>
      </c>
      <c r="F274" s="129">
        <f>VLOOKUP(C274,'PACK MASTER'!$A$2:$I$512998,9,0)*1000</f>
        <v>10</v>
      </c>
      <c r="G274" s="129">
        <f>VLOOKUP(C274,'PACK MASTER'!$A$2:$G$512998,7,0)</f>
        <v>10</v>
      </c>
      <c r="H274" s="129">
        <f t="shared" si="90"/>
        <v>1</v>
      </c>
      <c r="I274" s="129">
        <f>VLOOKUP($A274,ZMRP!$C$2:$F$99995,4,0)</f>
        <v>2950</v>
      </c>
      <c r="J274" s="130">
        <f t="shared" si="91"/>
        <v>295</v>
      </c>
      <c r="K274" s="130">
        <f>VLOOKUP($A274,ZLAM!$C$2:$F$99999,4,0)</f>
        <v>78.52</v>
      </c>
      <c r="L274" s="130">
        <f t="shared" si="92"/>
        <v>2316.34</v>
      </c>
      <c r="M274" s="130">
        <f t="shared" si="93"/>
        <v>231.63400000000001</v>
      </c>
      <c r="N274" s="130">
        <f t="shared" si="94"/>
        <v>1963.0000000000002</v>
      </c>
      <c r="O274" s="130">
        <f t="shared" si="95"/>
        <v>196.3</v>
      </c>
      <c r="P274" s="130">
        <f>IFERROR(ABS(VLOOKUP($A274,ZTRV!$D$2:$G$99407,4,0)),0)</f>
        <v>0</v>
      </c>
      <c r="Q274" s="130">
        <f>IFERROR(ABS(VLOOKUP($A274,ZTR1!$D$2:$G$99999,4,0)),0)</f>
        <v>0</v>
      </c>
      <c r="R274" s="130">
        <f>IFERROR(ABS(VLOOKUP($A274,ZTR2!$D$2:$G$99939,4,0)),0)</f>
        <v>0</v>
      </c>
      <c r="S274" s="130">
        <f t="shared" si="96"/>
        <v>0</v>
      </c>
      <c r="T274" s="130">
        <f t="shared" si="97"/>
        <v>1963.0000000000002</v>
      </c>
      <c r="U274" s="130">
        <f t="shared" si="98"/>
        <v>2316.34</v>
      </c>
      <c r="V274" s="130">
        <f t="shared" si="99"/>
        <v>231.63400000000001</v>
      </c>
      <c r="W274" s="131">
        <f t="shared" si="100"/>
        <v>2316.34</v>
      </c>
      <c r="X274" s="130">
        <f t="shared" si="101"/>
        <v>633.65999999999985</v>
      </c>
      <c r="Y274" s="130">
        <f t="shared" si="102"/>
        <v>633.65999999999985</v>
      </c>
      <c r="Z274" s="130">
        <f t="shared" si="103"/>
        <v>63.365999999999985</v>
      </c>
      <c r="AA274" s="129">
        <f>IFERROR(ABS(VLOOKUP(A274,ZSSD!$D$2:$G$99933,4,0)),AI274)</f>
        <v>6.5</v>
      </c>
      <c r="AB274" s="130">
        <f>IFERROR(IF(VLOOKUP(A274,ZSSD!$D:$H,5,0)="L29",AA274*G274,AA274*L274/100),AA274*L274/100)</f>
        <v>150.56210000000002</v>
      </c>
      <c r="AC274" s="130">
        <v>2</v>
      </c>
      <c r="AD274" s="132">
        <f t="shared" si="104"/>
        <v>36.248758000000002</v>
      </c>
      <c r="AE274" s="142">
        <f t="shared" si="107"/>
        <v>15.056210000000002</v>
      </c>
      <c r="AF274" s="142">
        <f t="shared" si="108"/>
        <v>3.6248758000000003</v>
      </c>
      <c r="AG274" s="133" t="e">
        <f>VLOOKUP(A274,ZSSD!D:D,1,0)</f>
        <v>#N/A</v>
      </c>
      <c r="AH274" s="133" t="str">
        <f>VLOOKUP(B274,[2]GRADE!$A:$P,16,0)</f>
        <v>SILVER</v>
      </c>
      <c r="AI274" s="133">
        <f t="shared" si="109"/>
        <v>6.5</v>
      </c>
    </row>
    <row r="275" spans="1:35" x14ac:dyDescent="0.25">
      <c r="A275" s="129">
        <v>7485251</v>
      </c>
      <c r="B275" s="129">
        <f t="shared" si="105"/>
        <v>7485</v>
      </c>
      <c r="C275" s="129">
        <f t="shared" si="106"/>
        <v>251</v>
      </c>
      <c r="D275" s="129" t="str">
        <f>VLOOKUP(C275,Sheet1!$A$2:$K$369991,11,0)</f>
        <v>BUC</v>
      </c>
      <c r="E275" s="129" t="s">
        <v>1340</v>
      </c>
      <c r="F275" s="129">
        <f>VLOOKUP(C275,'PACK MASTER'!$A$2:$I$512998,9,0)*1000</f>
        <v>7.5000000000000053</v>
      </c>
      <c r="G275" s="129">
        <f>VLOOKUP(C275,'PACK MASTER'!$A$2:$G$512998,7,0)</f>
        <v>7.5</v>
      </c>
      <c r="H275" s="129">
        <f t="shared" si="90"/>
        <v>1.0000000000000007</v>
      </c>
      <c r="I275" s="129">
        <f>VLOOKUP($A275,ZMRP!$C$2:$F$99995,4,0)</f>
        <v>2176</v>
      </c>
      <c r="J275" s="130">
        <f t="shared" si="91"/>
        <v>290.13333333333333</v>
      </c>
      <c r="K275" s="130">
        <f>VLOOKUP($A275,ZLAM!$C$2:$F$99999,4,0)</f>
        <v>77.94</v>
      </c>
      <c r="L275" s="130">
        <f t="shared" si="92"/>
        <v>1695.9744000000001</v>
      </c>
      <c r="M275" s="130">
        <f t="shared" si="93"/>
        <v>226.12992</v>
      </c>
      <c r="N275" s="130">
        <f t="shared" si="94"/>
        <v>1437.2664406779663</v>
      </c>
      <c r="O275" s="130">
        <f t="shared" si="95"/>
        <v>191.63552542372884</v>
      </c>
      <c r="P275" s="130">
        <f>IFERROR(ABS(VLOOKUP($A275,ZTRV!$D$2:$G$99407,4,0)),0)</f>
        <v>25</v>
      </c>
      <c r="Q275" s="130">
        <f>IFERROR(ABS(VLOOKUP($A275,ZTR1!$D$2:$G$99999,4,0)),0)</f>
        <v>0</v>
      </c>
      <c r="R275" s="130">
        <f>IFERROR(ABS(VLOOKUP($A275,ZTR2!$D$2:$G$99939,4,0)),0)</f>
        <v>0</v>
      </c>
      <c r="S275" s="130">
        <f t="shared" si="96"/>
        <v>187.5</v>
      </c>
      <c r="T275" s="130">
        <f t="shared" si="97"/>
        <v>1249.7664406779663</v>
      </c>
      <c r="U275" s="130">
        <f t="shared" si="98"/>
        <v>1474.7244000000003</v>
      </c>
      <c r="V275" s="130">
        <f t="shared" si="99"/>
        <v>196.62992000000003</v>
      </c>
      <c r="W275" s="131">
        <f t="shared" si="100"/>
        <v>1474.7244000000012</v>
      </c>
      <c r="X275" s="130">
        <f t="shared" si="101"/>
        <v>701.27559999999971</v>
      </c>
      <c r="Y275" s="130">
        <f t="shared" si="102"/>
        <v>701.27560000000017</v>
      </c>
      <c r="Z275" s="130">
        <f t="shared" si="103"/>
        <v>93.503413333333299</v>
      </c>
      <c r="AA275" s="129">
        <f>IFERROR(ABS(VLOOKUP(A275,ZSSD!$D$2:$G$99933,4,0)),AI275)</f>
        <v>6.5</v>
      </c>
      <c r="AB275" s="130">
        <f>IFERROR(IF(VLOOKUP(A275,ZSSD!$D:$H,5,0)="L29",AA275*G275,AA275*L275/100),AA275*L275/100)</f>
        <v>110.238336</v>
      </c>
      <c r="AC275" s="130">
        <v>2</v>
      </c>
      <c r="AD275" s="132">
        <f t="shared" si="104"/>
        <v>22.79056209355933</v>
      </c>
      <c r="AE275" s="142">
        <f t="shared" si="107"/>
        <v>14.698444800000001</v>
      </c>
      <c r="AF275" s="142">
        <f t="shared" si="108"/>
        <v>3.0387416124745772</v>
      </c>
      <c r="AG275" s="133" t="e">
        <f>VLOOKUP(A275,ZSSD!D:D,1,0)</f>
        <v>#N/A</v>
      </c>
      <c r="AH275" s="133" t="str">
        <f>VLOOKUP(B275,[2]GRADE!$A:$P,16,0)</f>
        <v>SILVER</v>
      </c>
      <c r="AI275" s="133">
        <f t="shared" si="109"/>
        <v>6.5</v>
      </c>
    </row>
    <row r="276" spans="1:35" x14ac:dyDescent="0.25">
      <c r="A276" s="129">
        <v>7485265</v>
      </c>
      <c r="B276" s="129">
        <f t="shared" si="105"/>
        <v>7485</v>
      </c>
      <c r="C276" s="129">
        <f t="shared" si="106"/>
        <v>265</v>
      </c>
      <c r="D276" s="129" t="str">
        <f>VLOOKUP(C276,Sheet1!$A$2:$K$369991,11,0)</f>
        <v>BUC</v>
      </c>
      <c r="E276" s="129" t="s">
        <v>1343</v>
      </c>
      <c r="F276" s="129">
        <f>VLOOKUP(C276,'PACK MASTER'!$A$2:$I$512998,9,0)*1000</f>
        <v>20.000000000000014</v>
      </c>
      <c r="G276" s="129">
        <f>VLOOKUP(C276,'PACK MASTER'!$A$2:$G$512998,7,0)</f>
        <v>20</v>
      </c>
      <c r="H276" s="129">
        <f t="shared" si="90"/>
        <v>1.0000000000000007</v>
      </c>
      <c r="I276" s="129">
        <f>VLOOKUP($A276,ZMRP!$C$2:$F$99995,4,0)</f>
        <v>5740</v>
      </c>
      <c r="J276" s="130">
        <f t="shared" si="91"/>
        <v>287</v>
      </c>
      <c r="K276" s="130">
        <f>VLOOKUP($A276,ZLAM!$C$2:$F$99999,4,0)</f>
        <v>76.55</v>
      </c>
      <c r="L276" s="130">
        <f t="shared" si="92"/>
        <v>4393.97</v>
      </c>
      <c r="M276" s="130">
        <f t="shared" si="93"/>
        <v>219.69850000000002</v>
      </c>
      <c r="N276" s="130">
        <f t="shared" si="94"/>
        <v>3723.703389830509</v>
      </c>
      <c r="O276" s="130">
        <f t="shared" si="95"/>
        <v>186.18516949152544</v>
      </c>
      <c r="P276" s="130">
        <f>IFERROR(ABS(VLOOKUP($A276,ZTRV!$D$2:$G$99407,4,0)),0)</f>
        <v>25</v>
      </c>
      <c r="Q276" s="130">
        <f>IFERROR(ABS(VLOOKUP($A276,ZTR1!$D$2:$G$99999,4,0)),0)</f>
        <v>0</v>
      </c>
      <c r="R276" s="130">
        <f>IFERROR(ABS(VLOOKUP($A276,ZTR2!$D$2:$G$99939,4,0)),0)</f>
        <v>0</v>
      </c>
      <c r="S276" s="130">
        <f t="shared" si="96"/>
        <v>500</v>
      </c>
      <c r="T276" s="130">
        <f t="shared" si="97"/>
        <v>3223.703389830509</v>
      </c>
      <c r="U276" s="130">
        <f t="shared" si="98"/>
        <v>3803.9700000000003</v>
      </c>
      <c r="V276" s="130">
        <f t="shared" si="99"/>
        <v>190.19850000000002</v>
      </c>
      <c r="W276" s="131">
        <f t="shared" si="100"/>
        <v>3803.970000000003</v>
      </c>
      <c r="X276" s="130">
        <f t="shared" si="101"/>
        <v>1936.0299999999997</v>
      </c>
      <c r="Y276" s="130">
        <f t="shared" si="102"/>
        <v>1936.0300000000011</v>
      </c>
      <c r="Z276" s="130">
        <f t="shared" si="103"/>
        <v>96.801499999999976</v>
      </c>
      <c r="AA276" s="129">
        <f>IFERROR(ABS(VLOOKUP(A276,ZSSD!$D$2:$G$99933,4,0)),AI276)</f>
        <v>6.5</v>
      </c>
      <c r="AB276" s="130">
        <f>IFERROR(IF(VLOOKUP(A276,ZSSD!$D:$H,5,0)="L29",AA276*G276,AA276*L276/100),AA276*L276/100)</f>
        <v>285.60804999999999</v>
      </c>
      <c r="AC276" s="130">
        <v>2</v>
      </c>
      <c r="AD276" s="132">
        <f t="shared" si="104"/>
        <v>58.761906796610184</v>
      </c>
      <c r="AE276" s="142">
        <f t="shared" si="107"/>
        <v>14.280402499999999</v>
      </c>
      <c r="AF276" s="142">
        <f t="shared" si="108"/>
        <v>2.9380953398305092</v>
      </c>
      <c r="AG276" s="133" t="e">
        <f>VLOOKUP(A276,ZSSD!D:D,1,0)</f>
        <v>#N/A</v>
      </c>
      <c r="AH276" s="133" t="str">
        <f>VLOOKUP(B276,[2]GRADE!$A:$P,16,0)</f>
        <v>SILVER</v>
      </c>
      <c r="AI276" s="133">
        <f t="shared" si="109"/>
        <v>6.5</v>
      </c>
    </row>
    <row r="277" spans="1:35" x14ac:dyDescent="0.25">
      <c r="A277" s="129">
        <v>7485273</v>
      </c>
      <c r="B277" s="129">
        <f t="shared" si="105"/>
        <v>7485</v>
      </c>
      <c r="C277" s="129">
        <f t="shared" si="106"/>
        <v>273</v>
      </c>
      <c r="D277" s="129" t="str">
        <f>VLOOKUP(C277,Sheet1!$A$2:$K$369991,11,0)</f>
        <v>BUC</v>
      </c>
      <c r="E277" s="129" t="s">
        <v>1344</v>
      </c>
      <c r="F277" s="129">
        <f>VLOOKUP(C277,'PACK MASTER'!$A$2:$I$512998,9,0)*1000</f>
        <v>20</v>
      </c>
      <c r="G277" s="129">
        <f>VLOOKUP(C277,'PACK MASTER'!$A$2:$G$512998,7,0)</f>
        <v>20</v>
      </c>
      <c r="H277" s="129">
        <f t="shared" si="90"/>
        <v>1</v>
      </c>
      <c r="I277" s="129">
        <f>VLOOKUP($A277,ZMRP!$C$2:$F$99995,4,0)</f>
        <v>5900</v>
      </c>
      <c r="J277" s="130">
        <f t="shared" si="91"/>
        <v>295</v>
      </c>
      <c r="K277" s="130">
        <f>VLOOKUP($A277,ZLAM!$C$2:$F$99999,4,0)</f>
        <v>77.67</v>
      </c>
      <c r="L277" s="130">
        <f t="shared" si="92"/>
        <v>4582.53</v>
      </c>
      <c r="M277" s="130">
        <f t="shared" si="93"/>
        <v>229.12649999999999</v>
      </c>
      <c r="N277" s="130">
        <f t="shared" si="94"/>
        <v>3883.5</v>
      </c>
      <c r="O277" s="130">
        <f t="shared" si="95"/>
        <v>194.17500000000001</v>
      </c>
      <c r="P277" s="130">
        <f>IFERROR(ABS(VLOOKUP($A277,ZTRV!$D$2:$G$99407,4,0)),0)</f>
        <v>0</v>
      </c>
      <c r="Q277" s="130">
        <f>IFERROR(ABS(VLOOKUP($A277,ZTR1!$D$2:$G$99999,4,0)),0)</f>
        <v>0</v>
      </c>
      <c r="R277" s="130">
        <f>IFERROR(ABS(VLOOKUP($A277,ZTR2!$D$2:$G$99939,4,0)),0)</f>
        <v>0</v>
      </c>
      <c r="S277" s="130">
        <f t="shared" si="96"/>
        <v>0</v>
      </c>
      <c r="T277" s="130">
        <f t="shared" si="97"/>
        <v>3883.5</v>
      </c>
      <c r="U277" s="130">
        <f t="shared" si="98"/>
        <v>4582.53</v>
      </c>
      <c r="V277" s="130">
        <f t="shared" si="99"/>
        <v>229.12649999999999</v>
      </c>
      <c r="W277" s="131">
        <f t="shared" si="100"/>
        <v>4582.53</v>
      </c>
      <c r="X277" s="130">
        <f t="shared" si="101"/>
        <v>1317.4700000000003</v>
      </c>
      <c r="Y277" s="130">
        <f t="shared" si="102"/>
        <v>1317.4700000000003</v>
      </c>
      <c r="Z277" s="130">
        <f t="shared" si="103"/>
        <v>65.873500000000007</v>
      </c>
      <c r="AA277" s="129">
        <f>IFERROR(ABS(VLOOKUP(A277,ZSSD!$D$2:$G$99933,4,0)),AI277)</f>
        <v>6.5</v>
      </c>
      <c r="AB277" s="130">
        <f>IFERROR(IF(VLOOKUP(A277,ZSSD!$D:$H,5,0)="L29",AA277*G277,AA277*L277/100),AA277*L277/100)</f>
        <v>297.86444999999998</v>
      </c>
      <c r="AC277" s="130">
        <v>2</v>
      </c>
      <c r="AD277" s="132">
        <f t="shared" si="104"/>
        <v>71.712710999999999</v>
      </c>
      <c r="AE277" s="142">
        <f t="shared" si="107"/>
        <v>14.893222499999998</v>
      </c>
      <c r="AF277" s="142">
        <f t="shared" si="108"/>
        <v>3.5856355500000001</v>
      </c>
      <c r="AG277" s="133" t="e">
        <f>VLOOKUP(A277,ZSSD!D:D,1,0)</f>
        <v>#N/A</v>
      </c>
      <c r="AH277" s="133" t="str">
        <f>VLOOKUP(B277,[2]GRADE!$A:$P,16,0)</f>
        <v>SILVER</v>
      </c>
      <c r="AI277" s="133">
        <f t="shared" si="109"/>
        <v>6.5</v>
      </c>
    </row>
    <row r="278" spans="1:35" x14ac:dyDescent="0.25">
      <c r="A278" s="129">
        <v>7486184</v>
      </c>
      <c r="B278" s="129">
        <f t="shared" si="105"/>
        <v>7486</v>
      </c>
      <c r="C278" s="129">
        <f t="shared" si="106"/>
        <v>184</v>
      </c>
      <c r="D278" s="129" t="str">
        <f>VLOOKUP(C278,Sheet1!$A$2:$K$369991,11,0)</f>
        <v>CAR</v>
      </c>
      <c r="E278" s="129" t="s">
        <v>1360</v>
      </c>
      <c r="F278" s="129">
        <f>VLOOKUP(C278,'PACK MASTER'!$A$2:$I$512998,9,0)*1000</f>
        <v>20.000000000000014</v>
      </c>
      <c r="G278" s="129">
        <f>VLOOKUP(C278,'PACK MASTER'!$A$2:$G$512998,7,0)</f>
        <v>1</v>
      </c>
      <c r="H278" s="129">
        <f t="shared" si="90"/>
        <v>20.000000000000014</v>
      </c>
      <c r="I278" s="129">
        <f>VLOOKUP($A278,ZMRP!$C$2:$F$99995,4,0)</f>
        <v>240</v>
      </c>
      <c r="J278" s="130">
        <f t="shared" si="91"/>
        <v>240</v>
      </c>
      <c r="K278" s="130">
        <f>VLOOKUP($A278,ZLAM!$C$2:$F$99999,4,0)</f>
        <v>87.62</v>
      </c>
      <c r="L278" s="130">
        <f t="shared" si="92"/>
        <v>210.28800000000004</v>
      </c>
      <c r="M278" s="130">
        <f t="shared" si="93"/>
        <v>210.28800000000004</v>
      </c>
      <c r="N278" s="130">
        <f t="shared" si="94"/>
        <v>178.21016949152548</v>
      </c>
      <c r="O278" s="130">
        <f t="shared" si="95"/>
        <v>178.21016949152548</v>
      </c>
      <c r="P278" s="130">
        <f>IFERROR(ABS(VLOOKUP($A278,ZTRV!$D$2:$G$99407,4,0)),0)</f>
        <v>0</v>
      </c>
      <c r="Q278" s="130">
        <f>IFERROR(ABS(VLOOKUP($A278,ZTR1!$D$2:$G$99999,4,0)),0)</f>
        <v>0</v>
      </c>
      <c r="R278" s="130">
        <f>IFERROR(ABS(VLOOKUP($A278,ZTR2!$D$2:$G$99939,4,0)),0)</f>
        <v>0</v>
      </c>
      <c r="S278" s="130">
        <f t="shared" si="96"/>
        <v>0</v>
      </c>
      <c r="T278" s="130">
        <f t="shared" si="97"/>
        <v>178.21016949152548</v>
      </c>
      <c r="U278" s="130">
        <f t="shared" si="98"/>
        <v>210.28800000000004</v>
      </c>
      <c r="V278" s="130">
        <f t="shared" si="99"/>
        <v>210.28800000000004</v>
      </c>
      <c r="W278" s="131">
        <f t="shared" si="100"/>
        <v>4205.7600000000039</v>
      </c>
      <c r="X278" s="130">
        <f t="shared" si="101"/>
        <v>29.711999999999961</v>
      </c>
      <c r="Y278" s="130">
        <f t="shared" si="102"/>
        <v>594.23999999999967</v>
      </c>
      <c r="Z278" s="130">
        <f t="shared" si="103"/>
        <v>29.711999999999961</v>
      </c>
      <c r="AA278" s="129">
        <f>IFERROR(ABS(VLOOKUP(A278,ZSSD!$D$2:$G$99933,4,0)),AI278)</f>
        <v>6.5</v>
      </c>
      <c r="AB278" s="130">
        <f>IFERROR(IF(VLOOKUP(A278,ZSSD!$D:$H,5,0)="L29",AA278*G278,AA278*L278/100),AA278*L278/100)</f>
        <v>13.668720000000002</v>
      </c>
      <c r="AC278" s="130">
        <v>2</v>
      </c>
      <c r="AD278" s="132">
        <f t="shared" si="104"/>
        <v>3.2908289898305094</v>
      </c>
      <c r="AE278" s="142">
        <f t="shared" si="107"/>
        <v>13.668720000000002</v>
      </c>
      <c r="AF278" s="142">
        <f t="shared" si="108"/>
        <v>3.2908289898305094</v>
      </c>
      <c r="AG278" s="133" t="e">
        <f>VLOOKUP(A278,ZSSD!D:D,1,0)</f>
        <v>#N/A</v>
      </c>
      <c r="AH278" s="133" t="str">
        <f>VLOOKUP(B278,[2]GRADE!$A:$P,16,0)</f>
        <v>SILVER</v>
      </c>
      <c r="AI278" s="133">
        <f t="shared" si="109"/>
        <v>6.5</v>
      </c>
    </row>
    <row r="279" spans="1:35" x14ac:dyDescent="0.25">
      <c r="A279" s="129">
        <v>7486203</v>
      </c>
      <c r="B279" s="129">
        <f t="shared" si="105"/>
        <v>7486</v>
      </c>
      <c r="C279" s="129">
        <f t="shared" si="106"/>
        <v>203</v>
      </c>
      <c r="D279" s="129" t="str">
        <f>VLOOKUP(C279,Sheet1!$A$2:$K$369991,11,0)</f>
        <v>CAR</v>
      </c>
      <c r="E279" s="129" t="s">
        <v>1362</v>
      </c>
      <c r="F279" s="129">
        <f>VLOOKUP(C279,'PACK MASTER'!$A$2:$I$512998,9,0)*1000</f>
        <v>12.000000000000005</v>
      </c>
      <c r="G279" s="129">
        <f>VLOOKUP(C279,'PACK MASTER'!$A$2:$G$512998,7,0)</f>
        <v>3</v>
      </c>
      <c r="H279" s="129">
        <f t="shared" si="90"/>
        <v>4.0000000000000018</v>
      </c>
      <c r="I279" s="129">
        <f>VLOOKUP($A279,ZMRP!$C$2:$F$99995,4,0)</f>
        <v>706</v>
      </c>
      <c r="J279" s="130">
        <f t="shared" si="91"/>
        <v>235.33333333333334</v>
      </c>
      <c r="K279" s="130">
        <f>VLOOKUP($A279,ZLAM!$C$2:$F$99999,4,0)</f>
        <v>87.74</v>
      </c>
      <c r="L279" s="130">
        <f t="shared" si="92"/>
        <v>619.44439999999997</v>
      </c>
      <c r="M279" s="130">
        <f t="shared" si="93"/>
        <v>206.48146666666665</v>
      </c>
      <c r="N279" s="130">
        <f t="shared" si="94"/>
        <v>524.95288135593216</v>
      </c>
      <c r="O279" s="130">
        <f t="shared" si="95"/>
        <v>174.98429378531071</v>
      </c>
      <c r="P279" s="130">
        <f>IFERROR(ABS(VLOOKUP($A279,ZTRV!$D$2:$G$99407,4,0)),0)</f>
        <v>0</v>
      </c>
      <c r="Q279" s="130">
        <f>IFERROR(ABS(VLOOKUP($A279,ZTR1!$D$2:$G$99999,4,0)),0)</f>
        <v>0</v>
      </c>
      <c r="R279" s="130">
        <f>IFERROR(ABS(VLOOKUP($A279,ZTR2!$D$2:$G$99939,4,0)),0)</f>
        <v>0</v>
      </c>
      <c r="S279" s="130">
        <f t="shared" si="96"/>
        <v>0</v>
      </c>
      <c r="T279" s="130">
        <f t="shared" si="97"/>
        <v>524.95288135593216</v>
      </c>
      <c r="U279" s="130">
        <f t="shared" si="98"/>
        <v>619.44439999999997</v>
      </c>
      <c r="V279" s="130">
        <f t="shared" si="99"/>
        <v>206.48146666666665</v>
      </c>
      <c r="W279" s="131">
        <f t="shared" si="100"/>
        <v>2477.7776000000008</v>
      </c>
      <c r="X279" s="130">
        <f t="shared" si="101"/>
        <v>86.555600000000027</v>
      </c>
      <c r="Y279" s="130">
        <f t="shared" si="102"/>
        <v>346.22240000000028</v>
      </c>
      <c r="Z279" s="130">
        <f t="shared" si="103"/>
        <v>28.851866666666695</v>
      </c>
      <c r="AA279" s="129">
        <f>IFERROR(ABS(VLOOKUP(A279,ZSSD!$D$2:$G$99933,4,0)),AI279)</f>
        <v>6.5</v>
      </c>
      <c r="AB279" s="130">
        <f>IFERROR(IF(VLOOKUP(A279,ZSSD!$D:$H,5,0)="L29",AA279*G279,AA279*L279/100),AA279*L279/100)</f>
        <v>40.263885999999999</v>
      </c>
      <c r="AC279" s="130">
        <v>2</v>
      </c>
      <c r="AD279" s="132">
        <f t="shared" si="104"/>
        <v>9.6937799071186426</v>
      </c>
      <c r="AE279" s="142">
        <f t="shared" si="107"/>
        <v>13.421295333333333</v>
      </c>
      <c r="AF279" s="142">
        <f t="shared" si="108"/>
        <v>3.2312599690395474</v>
      </c>
      <c r="AG279" s="133" t="e">
        <f>VLOOKUP(A279,ZSSD!D:D,1,0)</f>
        <v>#N/A</v>
      </c>
      <c r="AH279" s="133" t="str">
        <f>VLOOKUP(B279,[2]GRADE!$A:$P,16,0)</f>
        <v>SILVER</v>
      </c>
      <c r="AI279" s="133">
        <f t="shared" si="109"/>
        <v>6.5</v>
      </c>
    </row>
    <row r="280" spans="1:35" x14ac:dyDescent="0.25">
      <c r="A280" s="129">
        <v>7486251</v>
      </c>
      <c r="B280" s="129">
        <f t="shared" si="105"/>
        <v>7486</v>
      </c>
      <c r="C280" s="129">
        <f t="shared" si="106"/>
        <v>251</v>
      </c>
      <c r="D280" s="129" t="str">
        <f>VLOOKUP(C280,Sheet1!$A$2:$K$369991,11,0)</f>
        <v>BUC</v>
      </c>
      <c r="E280" s="129" t="s">
        <v>1363</v>
      </c>
      <c r="F280" s="129">
        <f>VLOOKUP(C280,'PACK MASTER'!$A$2:$I$512998,9,0)*1000</f>
        <v>7.5000000000000053</v>
      </c>
      <c r="G280" s="129">
        <f>VLOOKUP(C280,'PACK MASTER'!$A$2:$G$512998,7,0)</f>
        <v>7.5</v>
      </c>
      <c r="H280" s="129">
        <f t="shared" si="90"/>
        <v>1.0000000000000007</v>
      </c>
      <c r="I280" s="129">
        <f>VLOOKUP($A280,ZMRP!$C$2:$F$99995,4,0)</f>
        <v>1669</v>
      </c>
      <c r="J280" s="130">
        <f t="shared" si="91"/>
        <v>222.53333333333333</v>
      </c>
      <c r="K280" s="130">
        <f>VLOOKUP($A280,ZLAM!$C$2:$F$99999,4,0)</f>
        <v>87.74</v>
      </c>
      <c r="L280" s="130">
        <f t="shared" si="92"/>
        <v>1464.3806</v>
      </c>
      <c r="M280" s="130">
        <f t="shared" si="93"/>
        <v>195.25074666666666</v>
      </c>
      <c r="N280" s="130">
        <f t="shared" si="94"/>
        <v>1241.0005084745762</v>
      </c>
      <c r="O280" s="130">
        <f t="shared" si="95"/>
        <v>165.46673446327682</v>
      </c>
      <c r="P280" s="130">
        <f>IFERROR(ABS(VLOOKUP($A280,ZTRV!$D$2:$G$99407,4,0)),0)</f>
        <v>0</v>
      </c>
      <c r="Q280" s="130">
        <f>IFERROR(ABS(VLOOKUP($A280,ZTR1!$D$2:$G$99999,4,0)),0)</f>
        <v>0</v>
      </c>
      <c r="R280" s="130">
        <f>IFERROR(ABS(VLOOKUP($A280,ZTR2!$D$2:$G$99939,4,0)),0)</f>
        <v>0</v>
      </c>
      <c r="S280" s="130">
        <f t="shared" si="96"/>
        <v>0</v>
      </c>
      <c r="T280" s="130">
        <f t="shared" si="97"/>
        <v>1241.0005084745762</v>
      </c>
      <c r="U280" s="130">
        <f t="shared" si="98"/>
        <v>1464.3806</v>
      </c>
      <c r="V280" s="130">
        <f t="shared" si="99"/>
        <v>195.25074666666666</v>
      </c>
      <c r="W280" s="131">
        <f t="shared" si="100"/>
        <v>1464.3806000000009</v>
      </c>
      <c r="X280" s="130">
        <f t="shared" si="101"/>
        <v>204.61940000000004</v>
      </c>
      <c r="Y280" s="130">
        <f t="shared" si="102"/>
        <v>204.61940000000018</v>
      </c>
      <c r="Z280" s="130">
        <f t="shared" si="103"/>
        <v>27.282586666666674</v>
      </c>
      <c r="AA280" s="129">
        <f>IFERROR(ABS(VLOOKUP(A280,ZSSD!$D$2:$G$99933,4,0)),AI280)</f>
        <v>6.5</v>
      </c>
      <c r="AB280" s="130">
        <f>IFERROR(IF(VLOOKUP(A280,ZSSD!$D:$H,5,0)="L29",AA280*G280,AA280*L280/100),AA280*L280/100)</f>
        <v>95.184738999999993</v>
      </c>
      <c r="AC280" s="130">
        <v>2</v>
      </c>
      <c r="AD280" s="132">
        <f t="shared" si="104"/>
        <v>22.916315389491523</v>
      </c>
      <c r="AE280" s="142">
        <f t="shared" si="107"/>
        <v>12.691298533333333</v>
      </c>
      <c r="AF280" s="142">
        <f t="shared" si="108"/>
        <v>3.0555087185988699</v>
      </c>
      <c r="AG280" s="133" t="e">
        <f>VLOOKUP(A280,ZSSD!D:D,1,0)</f>
        <v>#N/A</v>
      </c>
      <c r="AH280" s="133" t="str">
        <f>VLOOKUP(B280,[2]GRADE!$A:$P,16,0)</f>
        <v>SILVER</v>
      </c>
      <c r="AI280" s="133">
        <f t="shared" si="109"/>
        <v>6.5</v>
      </c>
    </row>
    <row r="281" spans="1:35" x14ac:dyDescent="0.25">
      <c r="A281" s="129">
        <v>7488184</v>
      </c>
      <c r="B281" s="129">
        <f t="shared" si="105"/>
        <v>7488</v>
      </c>
      <c r="C281" s="129">
        <f t="shared" si="106"/>
        <v>184</v>
      </c>
      <c r="D281" s="129" t="str">
        <f>VLOOKUP(C281,Sheet1!$A$2:$K$369991,11,0)</f>
        <v>CAR</v>
      </c>
      <c r="E281" s="129" t="s">
        <v>1370</v>
      </c>
      <c r="F281" s="129">
        <f>VLOOKUP(C281,'PACK MASTER'!$A$2:$I$512998,9,0)*1000</f>
        <v>20.000000000000014</v>
      </c>
      <c r="G281" s="129">
        <f>VLOOKUP(C281,'PACK MASTER'!$A$2:$G$512998,7,0)</f>
        <v>1</v>
      </c>
      <c r="H281" s="129">
        <f t="shared" si="90"/>
        <v>20.000000000000014</v>
      </c>
      <c r="I281" s="129">
        <f>VLOOKUP($A281,ZMRP!$C$2:$F$99995,4,0)</f>
        <v>247</v>
      </c>
      <c r="J281" s="130">
        <f t="shared" si="91"/>
        <v>247</v>
      </c>
      <c r="K281" s="130">
        <f>VLOOKUP($A281,ZLAM!$C$2:$F$99999,4,0)</f>
        <v>83.33</v>
      </c>
      <c r="L281" s="130">
        <f t="shared" si="92"/>
        <v>205.82509999999999</v>
      </c>
      <c r="M281" s="130">
        <f t="shared" si="93"/>
        <v>205.82509999999999</v>
      </c>
      <c r="N281" s="130">
        <f t="shared" si="94"/>
        <v>174.42805084745763</v>
      </c>
      <c r="O281" s="130">
        <f t="shared" si="95"/>
        <v>174.42805084745763</v>
      </c>
      <c r="P281" s="130">
        <f>IFERROR(ABS(VLOOKUP($A281,ZTRV!$D$2:$G$99407,4,0)),0)</f>
        <v>0</v>
      </c>
      <c r="Q281" s="130">
        <f>IFERROR(ABS(VLOOKUP($A281,ZTR1!$D$2:$G$99999,4,0)),0)</f>
        <v>0</v>
      </c>
      <c r="R281" s="130">
        <f>IFERROR(ABS(VLOOKUP($A281,ZTR2!$D$2:$G$99939,4,0)),0)</f>
        <v>0</v>
      </c>
      <c r="S281" s="130">
        <f t="shared" si="96"/>
        <v>0</v>
      </c>
      <c r="T281" s="130">
        <f t="shared" si="97"/>
        <v>174.42805084745763</v>
      </c>
      <c r="U281" s="130">
        <f t="shared" si="98"/>
        <v>205.82509999999999</v>
      </c>
      <c r="V281" s="130">
        <f t="shared" si="99"/>
        <v>205.82509999999999</v>
      </c>
      <c r="W281" s="131">
        <f t="shared" si="100"/>
        <v>4116.5020000000031</v>
      </c>
      <c r="X281" s="130">
        <f t="shared" si="101"/>
        <v>41.174900000000008</v>
      </c>
      <c r="Y281" s="130">
        <f t="shared" si="102"/>
        <v>823.49800000000073</v>
      </c>
      <c r="Z281" s="130">
        <f t="shared" si="103"/>
        <v>41.174900000000008</v>
      </c>
      <c r="AA281" s="129">
        <f>IFERROR(ABS(VLOOKUP(A281,ZSSD!$D$2:$G$99933,4,0)),AI281)</f>
        <v>6.5</v>
      </c>
      <c r="AB281" s="130">
        <f>IFERROR(IF(VLOOKUP(A281,ZSSD!$D:$H,5,0)="L29",AA281*G281,AA281*L281/100),AA281*L281/100)</f>
        <v>13.378631499999999</v>
      </c>
      <c r="AC281" s="130">
        <v>2</v>
      </c>
      <c r="AD281" s="132">
        <f t="shared" si="104"/>
        <v>3.2209883869491525</v>
      </c>
      <c r="AE281" s="142">
        <f t="shared" si="107"/>
        <v>13.378631499999999</v>
      </c>
      <c r="AF281" s="142">
        <f t="shared" si="108"/>
        <v>3.2209883869491525</v>
      </c>
      <c r="AG281" s="133" t="e">
        <f>VLOOKUP(A281,ZSSD!D:D,1,0)</f>
        <v>#N/A</v>
      </c>
      <c r="AH281" s="133" t="str">
        <f>VLOOKUP(B281,[2]GRADE!$A:$P,16,0)</f>
        <v>SILVER</v>
      </c>
      <c r="AI281" s="133">
        <f t="shared" si="109"/>
        <v>6.5</v>
      </c>
    </row>
    <row r="282" spans="1:35" x14ac:dyDescent="0.25">
      <c r="A282" s="129">
        <v>7488203</v>
      </c>
      <c r="B282" s="129">
        <f t="shared" si="105"/>
        <v>7488</v>
      </c>
      <c r="C282" s="129">
        <f t="shared" si="106"/>
        <v>203</v>
      </c>
      <c r="D282" s="129" t="str">
        <f>VLOOKUP(C282,Sheet1!$A$2:$K$369991,11,0)</f>
        <v>CAR</v>
      </c>
      <c r="E282" s="129" t="s">
        <v>1372</v>
      </c>
      <c r="F282" s="129">
        <f>VLOOKUP(C282,'PACK MASTER'!$A$2:$I$512998,9,0)*1000</f>
        <v>12.000000000000005</v>
      </c>
      <c r="G282" s="129">
        <f>VLOOKUP(C282,'PACK MASTER'!$A$2:$G$512998,7,0)</f>
        <v>3</v>
      </c>
      <c r="H282" s="129">
        <f t="shared" si="90"/>
        <v>4.0000000000000018</v>
      </c>
      <c r="I282" s="129">
        <f>VLOOKUP($A282,ZMRP!$C$2:$F$99995,4,0)</f>
        <v>735</v>
      </c>
      <c r="J282" s="130">
        <f t="shared" si="91"/>
        <v>245</v>
      </c>
      <c r="K282" s="130">
        <f>VLOOKUP($A282,ZLAM!$C$2:$F$99999,4,0)</f>
        <v>83.33</v>
      </c>
      <c r="L282" s="130">
        <f t="shared" si="92"/>
        <v>612.47550000000001</v>
      </c>
      <c r="M282" s="130">
        <f t="shared" si="93"/>
        <v>204.1585</v>
      </c>
      <c r="N282" s="130">
        <f t="shared" si="94"/>
        <v>519.04703389830513</v>
      </c>
      <c r="O282" s="130">
        <f t="shared" si="95"/>
        <v>173.01567796610172</v>
      </c>
      <c r="P282" s="130">
        <f>IFERROR(ABS(VLOOKUP($A282,ZTRV!$D$2:$G$99407,4,0)),0)</f>
        <v>0</v>
      </c>
      <c r="Q282" s="130">
        <f>IFERROR(ABS(VLOOKUP($A282,ZTR1!$D$2:$G$99999,4,0)),0)</f>
        <v>0</v>
      </c>
      <c r="R282" s="130">
        <f>IFERROR(ABS(VLOOKUP($A282,ZTR2!$D$2:$G$99939,4,0)),0)</f>
        <v>0</v>
      </c>
      <c r="S282" s="130">
        <f t="shared" si="96"/>
        <v>0</v>
      </c>
      <c r="T282" s="130">
        <f t="shared" si="97"/>
        <v>519.04703389830513</v>
      </c>
      <c r="U282" s="130">
        <f t="shared" si="98"/>
        <v>612.47550000000001</v>
      </c>
      <c r="V282" s="130">
        <f t="shared" si="99"/>
        <v>204.1585</v>
      </c>
      <c r="W282" s="131">
        <f t="shared" si="100"/>
        <v>2449.902000000001</v>
      </c>
      <c r="X282" s="130">
        <f t="shared" si="101"/>
        <v>122.52449999999999</v>
      </c>
      <c r="Y282" s="130">
        <f t="shared" si="102"/>
        <v>490.09800000000018</v>
      </c>
      <c r="Z282" s="130">
        <f t="shared" si="103"/>
        <v>40.841499999999996</v>
      </c>
      <c r="AA282" s="129">
        <f>IFERROR(ABS(VLOOKUP(A282,ZSSD!$D$2:$G$99933,4,0)),AI282)</f>
        <v>6.5</v>
      </c>
      <c r="AB282" s="130">
        <f>IFERROR(IF(VLOOKUP(A282,ZSSD!$D:$H,5,0)="L29",AA282*G282,AA282*L282/100),AA282*L282/100)</f>
        <v>39.810907500000006</v>
      </c>
      <c r="AC282" s="130">
        <v>2</v>
      </c>
      <c r="AD282" s="132">
        <f t="shared" si="104"/>
        <v>9.5847225279661021</v>
      </c>
      <c r="AE282" s="142">
        <f t="shared" si="107"/>
        <v>13.270302500000001</v>
      </c>
      <c r="AF282" s="142">
        <f t="shared" si="108"/>
        <v>3.194907509322034</v>
      </c>
      <c r="AG282" s="133" t="e">
        <f>VLOOKUP(A282,ZSSD!D:D,1,0)</f>
        <v>#N/A</v>
      </c>
      <c r="AH282" s="133" t="str">
        <f>VLOOKUP(B282,[2]GRADE!$A:$P,16,0)</f>
        <v>SILVER</v>
      </c>
      <c r="AI282" s="133">
        <f t="shared" si="109"/>
        <v>6.5</v>
      </c>
    </row>
    <row r="283" spans="1:35" x14ac:dyDescent="0.25">
      <c r="A283" s="129">
        <v>7488250</v>
      </c>
      <c r="B283" s="129">
        <f t="shared" ref="B283:B294" si="110">VALUE(LEFT(A283,4))</f>
        <v>7488</v>
      </c>
      <c r="C283" s="129">
        <f t="shared" ref="C283:C294" si="111">VALUE(RIGHT(A283,3))</f>
        <v>250</v>
      </c>
      <c r="D283" s="129" t="str">
        <f>VLOOKUP(C283,Sheet1!$A$2:$K$369991,11,0)</f>
        <v>BUC</v>
      </c>
      <c r="E283" s="129" t="s">
        <v>1373</v>
      </c>
      <c r="F283" s="129">
        <f>VLOOKUP(C283,'PACK MASTER'!$A$2:$I$512998,9,0)*1000</f>
        <v>7.5</v>
      </c>
      <c r="G283" s="129">
        <f>VLOOKUP(C283,'PACK MASTER'!$A$2:$G$512998,7,0)</f>
        <v>7.5</v>
      </c>
      <c r="H283" s="129">
        <f t="shared" si="90"/>
        <v>1</v>
      </c>
      <c r="I283" s="129">
        <f>VLOOKUP($A283,ZMRP!$C$2:$F$99995,4,0)</f>
        <v>1800</v>
      </c>
      <c r="J283" s="130">
        <f t="shared" si="91"/>
        <v>240</v>
      </c>
      <c r="K283" s="130">
        <f>VLOOKUP($A283,ZLAM!$C$2:$F$99999,4,0)</f>
        <v>83.33</v>
      </c>
      <c r="L283" s="130">
        <f t="shared" si="92"/>
        <v>1499.94</v>
      </c>
      <c r="M283" s="130">
        <f t="shared" si="93"/>
        <v>199.99200000000002</v>
      </c>
      <c r="N283" s="130">
        <f t="shared" si="94"/>
        <v>1271.1355932203392</v>
      </c>
      <c r="O283" s="130">
        <f t="shared" si="95"/>
        <v>169.4847457627119</v>
      </c>
      <c r="P283" s="130">
        <f>IFERROR(ABS(VLOOKUP($A283,ZTRV!$D$2:$G$99407,4,0)),0)</f>
        <v>0</v>
      </c>
      <c r="Q283" s="130">
        <f>IFERROR(ABS(VLOOKUP($A283,ZTR1!$D$2:$G$99999,4,0)),0)</f>
        <v>0</v>
      </c>
      <c r="R283" s="130">
        <f>IFERROR(ABS(VLOOKUP($A283,ZTR2!$D$2:$G$99939,4,0)),0)</f>
        <v>0</v>
      </c>
      <c r="S283" s="130">
        <f t="shared" si="96"/>
        <v>0</v>
      </c>
      <c r="T283" s="130">
        <f t="shared" si="97"/>
        <v>1271.1355932203392</v>
      </c>
      <c r="U283" s="130">
        <f t="shared" si="98"/>
        <v>1499.94</v>
      </c>
      <c r="V283" s="130">
        <f t="shared" si="99"/>
        <v>199.99200000000002</v>
      </c>
      <c r="W283" s="131">
        <f t="shared" si="100"/>
        <v>1499.94</v>
      </c>
      <c r="X283" s="130">
        <f t="shared" si="101"/>
        <v>300.05999999999995</v>
      </c>
      <c r="Y283" s="130">
        <f t="shared" si="102"/>
        <v>300.05999999999995</v>
      </c>
      <c r="Z283" s="130">
        <f t="shared" si="103"/>
        <v>40.007999999999981</v>
      </c>
      <c r="AA283" s="129">
        <f>IFERROR(ABS(VLOOKUP(A283,ZSSD!$D$2:$G$99933,4,0)),AI283)</f>
        <v>6.5</v>
      </c>
      <c r="AB283" s="130">
        <f>IFERROR(IF(VLOOKUP(A283,ZSSD!$D:$H,5,0)="L29",AA283*G283,AA283*L283/100),AA283*L283/100)</f>
        <v>97.496100000000013</v>
      </c>
      <c r="AC283" s="130">
        <v>2</v>
      </c>
      <c r="AD283" s="132">
        <f t="shared" si="104"/>
        <v>23.472789864406781</v>
      </c>
      <c r="AE283" s="142">
        <f t="shared" si="107"/>
        <v>12.999480000000002</v>
      </c>
      <c r="AF283" s="142">
        <f t="shared" si="108"/>
        <v>3.1297053152542373</v>
      </c>
      <c r="AG283" s="133" t="e">
        <f>VLOOKUP(A283,ZSSD!D:D,1,0)</f>
        <v>#N/A</v>
      </c>
      <c r="AH283" s="133" t="str">
        <f>VLOOKUP(B283,[2]GRADE!$A:$P,16,0)</f>
        <v>SILVER</v>
      </c>
      <c r="AI283" s="133">
        <f t="shared" si="109"/>
        <v>6.5</v>
      </c>
    </row>
    <row r="284" spans="1:35" x14ac:dyDescent="0.25">
      <c r="A284" s="129">
        <v>7488251</v>
      </c>
      <c r="B284" s="129">
        <f t="shared" si="110"/>
        <v>7488</v>
      </c>
      <c r="C284" s="129">
        <f t="shared" si="111"/>
        <v>251</v>
      </c>
      <c r="D284" s="129" t="str">
        <f>VLOOKUP(C284,Sheet1!$A$2:$K$369991,11,0)</f>
        <v>BUC</v>
      </c>
      <c r="E284" s="129" t="s">
        <v>1374</v>
      </c>
      <c r="F284" s="129">
        <f>VLOOKUP(C284,'PACK MASTER'!$A$2:$I$512998,9,0)*1000</f>
        <v>7.5000000000000053</v>
      </c>
      <c r="G284" s="129">
        <f>VLOOKUP(C284,'PACK MASTER'!$A$2:$G$512998,7,0)</f>
        <v>7.5</v>
      </c>
      <c r="H284" s="129">
        <f t="shared" si="90"/>
        <v>1.0000000000000007</v>
      </c>
      <c r="I284" s="129">
        <f>VLOOKUP($A284,ZMRP!$C$2:$F$99995,4,0)</f>
        <v>1800</v>
      </c>
      <c r="J284" s="130">
        <f t="shared" si="91"/>
        <v>240</v>
      </c>
      <c r="K284" s="130">
        <f>VLOOKUP($A284,ZLAM!$C$2:$F$99999,4,0)</f>
        <v>83.33</v>
      </c>
      <c r="L284" s="130">
        <f t="shared" si="92"/>
        <v>1499.94</v>
      </c>
      <c r="M284" s="130">
        <f t="shared" si="93"/>
        <v>199.99200000000002</v>
      </c>
      <c r="N284" s="130">
        <f t="shared" si="94"/>
        <v>1271.1355932203392</v>
      </c>
      <c r="O284" s="130">
        <f t="shared" si="95"/>
        <v>169.4847457627119</v>
      </c>
      <c r="P284" s="130">
        <f>IFERROR(ABS(VLOOKUP($A284,ZTRV!$D$2:$G$99407,4,0)),0)</f>
        <v>0</v>
      </c>
      <c r="Q284" s="130">
        <f>IFERROR(ABS(VLOOKUP($A284,ZTR1!$D$2:$G$99999,4,0)),0)</f>
        <v>0</v>
      </c>
      <c r="R284" s="130">
        <f>IFERROR(ABS(VLOOKUP($A284,ZTR2!$D$2:$G$99939,4,0)),0)</f>
        <v>0</v>
      </c>
      <c r="S284" s="130">
        <f t="shared" si="96"/>
        <v>0</v>
      </c>
      <c r="T284" s="130">
        <f t="shared" si="97"/>
        <v>1271.1355932203392</v>
      </c>
      <c r="U284" s="130">
        <f t="shared" si="98"/>
        <v>1499.94</v>
      </c>
      <c r="V284" s="130">
        <f t="shared" si="99"/>
        <v>199.99200000000002</v>
      </c>
      <c r="W284" s="131">
        <f t="shared" si="100"/>
        <v>1499.9400000000012</v>
      </c>
      <c r="X284" s="130">
        <f t="shared" si="101"/>
        <v>300.05999999999995</v>
      </c>
      <c r="Y284" s="130">
        <f t="shared" si="102"/>
        <v>300.06000000000017</v>
      </c>
      <c r="Z284" s="130">
        <f t="shared" si="103"/>
        <v>40.007999999999981</v>
      </c>
      <c r="AA284" s="129">
        <f>IFERROR(ABS(VLOOKUP(A284,ZSSD!$D$2:$G$99933,4,0)),AI284)</f>
        <v>6.5</v>
      </c>
      <c r="AB284" s="130">
        <f>IFERROR(IF(VLOOKUP(A284,ZSSD!$D:$H,5,0)="L29",AA284*G284,AA284*L284/100),AA284*L284/100)</f>
        <v>97.496100000000013</v>
      </c>
      <c r="AC284" s="130">
        <v>2</v>
      </c>
      <c r="AD284" s="132">
        <f t="shared" si="104"/>
        <v>23.472789864406781</v>
      </c>
      <c r="AE284" s="142">
        <f t="shared" si="107"/>
        <v>12.999480000000002</v>
      </c>
      <c r="AF284" s="142">
        <f t="shared" si="108"/>
        <v>3.1297053152542373</v>
      </c>
      <c r="AG284" s="133" t="e">
        <f>VLOOKUP(A284,ZSSD!D:D,1,0)</f>
        <v>#N/A</v>
      </c>
      <c r="AH284" s="133" t="str">
        <f>VLOOKUP(B284,[2]GRADE!$A:$P,16,0)</f>
        <v>SILVER</v>
      </c>
      <c r="AI284" s="133">
        <f t="shared" si="109"/>
        <v>6.5</v>
      </c>
    </row>
    <row r="285" spans="1:35" x14ac:dyDescent="0.25">
      <c r="A285" s="129">
        <v>7488253</v>
      </c>
      <c r="B285" s="129">
        <f t="shared" si="110"/>
        <v>7488</v>
      </c>
      <c r="C285" s="129">
        <f t="shared" si="111"/>
        <v>253</v>
      </c>
      <c r="D285" s="129" t="str">
        <f>VLOOKUP(C285,Sheet1!$A$2:$K$369991,11,0)</f>
        <v>BUC</v>
      </c>
      <c r="E285" s="129" t="s">
        <v>1375</v>
      </c>
      <c r="F285" s="129">
        <f>VLOOKUP(C285,'PACK MASTER'!$A$2:$I$512998,9,0)*1000</f>
        <v>15</v>
      </c>
      <c r="G285" s="129">
        <f>VLOOKUP(C285,'PACK MASTER'!$A$2:$G$512998,7,0)</f>
        <v>15</v>
      </c>
      <c r="H285" s="129">
        <f t="shared" si="90"/>
        <v>1</v>
      </c>
      <c r="I285" s="129">
        <f>VLOOKUP($A285,ZMRP!$C$2:$F$99995,4,0)</f>
        <v>3570</v>
      </c>
      <c r="J285" s="130">
        <f t="shared" si="91"/>
        <v>238</v>
      </c>
      <c r="K285" s="130">
        <f>VLOOKUP($A285,ZLAM!$C$2:$F$99999,4,0)</f>
        <v>83.33</v>
      </c>
      <c r="L285" s="130">
        <f t="shared" si="92"/>
        <v>2974.8809999999999</v>
      </c>
      <c r="M285" s="130">
        <f t="shared" si="93"/>
        <v>198.3254</v>
      </c>
      <c r="N285" s="130">
        <f t="shared" si="94"/>
        <v>2521.085593220339</v>
      </c>
      <c r="O285" s="130">
        <f t="shared" si="95"/>
        <v>168.07237288135593</v>
      </c>
      <c r="P285" s="130">
        <f>IFERROR(ABS(VLOOKUP($A285,ZTRV!$D$2:$G$99407,4,0)),0)</f>
        <v>0</v>
      </c>
      <c r="Q285" s="130">
        <f>IFERROR(ABS(VLOOKUP($A285,ZTR1!$D$2:$G$99999,4,0)),0)</f>
        <v>0</v>
      </c>
      <c r="R285" s="130">
        <f>IFERROR(ABS(VLOOKUP($A285,ZTR2!$D$2:$G$99939,4,0)),0)</f>
        <v>0</v>
      </c>
      <c r="S285" s="130">
        <f t="shared" si="96"/>
        <v>0</v>
      </c>
      <c r="T285" s="130">
        <f t="shared" si="97"/>
        <v>2521.085593220339</v>
      </c>
      <c r="U285" s="130">
        <f t="shared" si="98"/>
        <v>2974.8809999999999</v>
      </c>
      <c r="V285" s="130">
        <f t="shared" si="99"/>
        <v>198.3254</v>
      </c>
      <c r="W285" s="131">
        <f t="shared" si="100"/>
        <v>2974.8809999999999</v>
      </c>
      <c r="X285" s="130">
        <f t="shared" si="101"/>
        <v>595.11900000000014</v>
      </c>
      <c r="Y285" s="130">
        <f t="shared" si="102"/>
        <v>595.11900000000014</v>
      </c>
      <c r="Z285" s="130">
        <f t="shared" si="103"/>
        <v>39.674599999999998</v>
      </c>
      <c r="AA285" s="129">
        <f>IFERROR(ABS(VLOOKUP(A285,ZSSD!$D$2:$G$99933,4,0)),AI285)</f>
        <v>6.5</v>
      </c>
      <c r="AB285" s="130">
        <f>IFERROR(IF(VLOOKUP(A285,ZSSD!$D:$H,5,0)="L29",AA285*G285,AA285*L285/100),AA285*L285/100)</f>
        <v>193.367265</v>
      </c>
      <c r="AC285" s="130">
        <v>2</v>
      </c>
      <c r="AD285" s="132">
        <f t="shared" si="104"/>
        <v>46.554366564406784</v>
      </c>
      <c r="AE285" s="142">
        <f t="shared" si="107"/>
        <v>12.891151000000001</v>
      </c>
      <c r="AF285" s="142">
        <f t="shared" si="108"/>
        <v>3.1036244376271189</v>
      </c>
      <c r="AG285" s="133" t="e">
        <f>VLOOKUP(A285,ZSSD!D:D,1,0)</f>
        <v>#N/A</v>
      </c>
      <c r="AH285" s="133" t="str">
        <f>VLOOKUP(B285,[2]GRADE!$A:$P,16,0)</f>
        <v>SILVER</v>
      </c>
      <c r="AI285" s="133">
        <f t="shared" si="109"/>
        <v>6.5</v>
      </c>
    </row>
    <row r="286" spans="1:35" x14ac:dyDescent="0.25">
      <c r="A286" s="129">
        <v>7488256</v>
      </c>
      <c r="B286" s="129">
        <f t="shared" si="110"/>
        <v>7488</v>
      </c>
      <c r="C286" s="129">
        <f t="shared" si="111"/>
        <v>256</v>
      </c>
      <c r="D286" s="129" t="str">
        <f>VLOOKUP(C286,Sheet1!$A$2:$K$369991,11,0)</f>
        <v>BUC</v>
      </c>
      <c r="E286" s="129" t="s">
        <v>1376</v>
      </c>
      <c r="F286" s="129">
        <f>VLOOKUP(C286,'PACK MASTER'!$A$2:$I$512998,9,0)*1000</f>
        <v>15.000000000000009</v>
      </c>
      <c r="G286" s="129">
        <f>VLOOKUP(C286,'PACK MASTER'!$A$2:$G$512998,7,0)</f>
        <v>15</v>
      </c>
      <c r="H286" s="129">
        <f t="shared" si="90"/>
        <v>1.0000000000000007</v>
      </c>
      <c r="I286" s="129">
        <f>VLOOKUP($A286,ZMRP!$C$2:$F$99995,4,0)</f>
        <v>3570</v>
      </c>
      <c r="J286" s="130">
        <f t="shared" si="91"/>
        <v>238</v>
      </c>
      <c r="K286" s="130">
        <f>VLOOKUP($A286,ZLAM!$C$2:$F$99999,4,0)</f>
        <v>83.33</v>
      </c>
      <c r="L286" s="130">
        <f t="shared" si="92"/>
        <v>2974.8809999999999</v>
      </c>
      <c r="M286" s="130">
        <f t="shared" si="93"/>
        <v>198.3254</v>
      </c>
      <c r="N286" s="130">
        <f t="shared" si="94"/>
        <v>2521.085593220339</v>
      </c>
      <c r="O286" s="130">
        <f t="shared" si="95"/>
        <v>168.07237288135593</v>
      </c>
      <c r="P286" s="130">
        <f>IFERROR(ABS(VLOOKUP($A286,ZTRV!$D$2:$G$99407,4,0)),0)</f>
        <v>0</v>
      </c>
      <c r="Q286" s="130">
        <f>IFERROR(ABS(VLOOKUP($A286,ZTR1!$D$2:$G$99999,4,0)),0)</f>
        <v>0</v>
      </c>
      <c r="R286" s="130">
        <f>IFERROR(ABS(VLOOKUP($A286,ZTR2!$D$2:$G$99939,4,0)),0)</f>
        <v>0</v>
      </c>
      <c r="S286" s="130">
        <f t="shared" si="96"/>
        <v>0</v>
      </c>
      <c r="T286" s="130">
        <f t="shared" si="97"/>
        <v>2521.085593220339</v>
      </c>
      <c r="U286" s="130">
        <f t="shared" si="98"/>
        <v>2974.8809999999999</v>
      </c>
      <c r="V286" s="130">
        <f t="shared" si="99"/>
        <v>198.3254</v>
      </c>
      <c r="W286" s="131">
        <f t="shared" si="100"/>
        <v>2974.8810000000017</v>
      </c>
      <c r="X286" s="130">
        <f t="shared" si="101"/>
        <v>595.11900000000014</v>
      </c>
      <c r="Y286" s="130">
        <f t="shared" si="102"/>
        <v>595.11900000000048</v>
      </c>
      <c r="Z286" s="130">
        <f t="shared" si="103"/>
        <v>39.674599999999998</v>
      </c>
      <c r="AA286" s="129">
        <f>IFERROR(ABS(VLOOKUP(A286,ZSSD!$D$2:$G$99933,4,0)),AI286)</f>
        <v>6.5</v>
      </c>
      <c r="AB286" s="130">
        <f>IFERROR(IF(VLOOKUP(A286,ZSSD!$D:$H,5,0)="L29",AA286*G286,AA286*L286/100),AA286*L286/100)</f>
        <v>193.367265</v>
      </c>
      <c r="AC286" s="130">
        <v>2</v>
      </c>
      <c r="AD286" s="132">
        <f t="shared" si="104"/>
        <v>46.554366564406784</v>
      </c>
      <c r="AE286" s="142">
        <f t="shared" si="107"/>
        <v>12.891151000000001</v>
      </c>
      <c r="AF286" s="142">
        <f t="shared" si="108"/>
        <v>3.1036244376271189</v>
      </c>
      <c r="AG286" s="133" t="e">
        <f>VLOOKUP(A286,ZSSD!D:D,1,0)</f>
        <v>#N/A</v>
      </c>
      <c r="AH286" s="133" t="str">
        <f>VLOOKUP(B286,[2]GRADE!$A:$P,16,0)</f>
        <v>SILVER</v>
      </c>
      <c r="AI286" s="133">
        <f t="shared" si="109"/>
        <v>6.5</v>
      </c>
    </row>
    <row r="287" spans="1:35" x14ac:dyDescent="0.25">
      <c r="A287" s="129">
        <v>7489184</v>
      </c>
      <c r="B287" s="129">
        <f t="shared" si="110"/>
        <v>7489</v>
      </c>
      <c r="C287" s="129">
        <f t="shared" si="111"/>
        <v>184</v>
      </c>
      <c r="D287" s="129" t="str">
        <f>VLOOKUP(C287,Sheet1!$A$2:$K$369991,11,0)</f>
        <v>CAR</v>
      </c>
      <c r="E287" s="129" t="s">
        <v>1383</v>
      </c>
      <c r="F287" s="129">
        <f>VLOOKUP(C287,'PACK MASTER'!$A$2:$I$512998,9,0)*1000</f>
        <v>20.000000000000014</v>
      </c>
      <c r="G287" s="129">
        <f>VLOOKUP(C287,'PACK MASTER'!$A$2:$G$512998,7,0)</f>
        <v>1</v>
      </c>
      <c r="H287" s="129">
        <f t="shared" si="90"/>
        <v>20.000000000000014</v>
      </c>
      <c r="I287" s="129">
        <f>VLOOKUP($A287,ZMRP!$C$2:$F$99995,4,0)</f>
        <v>395</v>
      </c>
      <c r="J287" s="130">
        <f t="shared" si="91"/>
        <v>395</v>
      </c>
      <c r="K287" s="130">
        <f>VLOOKUP($A287,ZLAM!$C$2:$F$99999,4,0)</f>
        <v>78.09</v>
      </c>
      <c r="L287" s="130">
        <f t="shared" si="92"/>
        <v>308.45550000000003</v>
      </c>
      <c r="M287" s="130">
        <f t="shared" si="93"/>
        <v>308.45550000000003</v>
      </c>
      <c r="N287" s="130">
        <f t="shared" si="94"/>
        <v>261.40296610169497</v>
      </c>
      <c r="O287" s="130">
        <f t="shared" si="95"/>
        <v>261.40296610169497</v>
      </c>
      <c r="P287" s="130">
        <f>IFERROR(ABS(VLOOKUP($A287,ZTRV!$D$2:$G$99407,4,0)),0)</f>
        <v>43</v>
      </c>
      <c r="Q287" s="130">
        <f>IFERROR(ABS(VLOOKUP($A287,ZTR1!$D$2:$G$99999,4,0)),0)</f>
        <v>0</v>
      </c>
      <c r="R287" s="130">
        <f>IFERROR(ABS(VLOOKUP($A287,ZTR2!$D$2:$G$99939,4,0)),0)</f>
        <v>0</v>
      </c>
      <c r="S287" s="130">
        <f t="shared" si="96"/>
        <v>43</v>
      </c>
      <c r="T287" s="130">
        <f t="shared" si="97"/>
        <v>218.40296610169497</v>
      </c>
      <c r="U287" s="130">
        <f t="shared" si="98"/>
        <v>257.71550000000008</v>
      </c>
      <c r="V287" s="130">
        <f t="shared" si="99"/>
        <v>257.71550000000008</v>
      </c>
      <c r="W287" s="131">
        <f t="shared" si="100"/>
        <v>5154.3100000000049</v>
      </c>
      <c r="X287" s="130">
        <f t="shared" si="101"/>
        <v>137.28449999999992</v>
      </c>
      <c r="Y287" s="130">
        <f t="shared" si="102"/>
        <v>2745.6900000000005</v>
      </c>
      <c r="Z287" s="130">
        <f t="shared" si="103"/>
        <v>137.28449999999992</v>
      </c>
      <c r="AA287" s="129">
        <f>IFERROR(ABS(VLOOKUP(A287,ZSSD!$D$2:$G$99933,4,0)),AI287)</f>
        <v>6.5</v>
      </c>
      <c r="AB287" s="130">
        <f>IFERROR(IF(VLOOKUP(A287,ZSSD!$D:$H,5,0)="L29",AA287*G287,AA287*L287/100),AA287*L287/100)</f>
        <v>20.0496075</v>
      </c>
      <c r="AC287" s="130">
        <v>2</v>
      </c>
      <c r="AD287" s="132">
        <f t="shared" si="104"/>
        <v>3.9670671720338992</v>
      </c>
      <c r="AE287" s="142">
        <f t="shared" si="107"/>
        <v>20.0496075</v>
      </c>
      <c r="AF287" s="142">
        <f t="shared" si="108"/>
        <v>3.9670671720338992</v>
      </c>
      <c r="AG287" s="133" t="e">
        <f>VLOOKUP(A287,ZSSD!D:D,1,0)</f>
        <v>#N/A</v>
      </c>
      <c r="AH287" s="133" t="str">
        <f>VLOOKUP(B287,[2]GRADE!$A:$P,16,0)</f>
        <v>SILVER</v>
      </c>
      <c r="AI287" s="133">
        <f t="shared" si="109"/>
        <v>6.5</v>
      </c>
    </row>
    <row r="288" spans="1:35" x14ac:dyDescent="0.25">
      <c r="A288" s="129">
        <v>7489203</v>
      </c>
      <c r="B288" s="129">
        <f t="shared" si="110"/>
        <v>7489</v>
      </c>
      <c r="C288" s="129">
        <f t="shared" si="111"/>
        <v>203</v>
      </c>
      <c r="D288" s="129" t="str">
        <f>VLOOKUP(C288,Sheet1!$A$2:$K$369991,11,0)</f>
        <v>CAR</v>
      </c>
      <c r="E288" s="129" t="s">
        <v>1385</v>
      </c>
      <c r="F288" s="129">
        <f>VLOOKUP(C288,'PACK MASTER'!$A$2:$I$512998,9,0)*1000</f>
        <v>12.000000000000005</v>
      </c>
      <c r="G288" s="129">
        <f>VLOOKUP(C288,'PACK MASTER'!$A$2:$G$512998,7,0)</f>
        <v>3</v>
      </c>
      <c r="H288" s="129">
        <f t="shared" si="90"/>
        <v>4.0000000000000018</v>
      </c>
      <c r="I288" s="129">
        <f>VLOOKUP($A288,ZMRP!$C$2:$F$99995,4,0)</f>
        <v>1175</v>
      </c>
      <c r="J288" s="130">
        <f t="shared" si="91"/>
        <v>391.66666666666669</v>
      </c>
      <c r="K288" s="130">
        <f>VLOOKUP($A288,ZLAM!$C$2:$F$99999,4,0)</f>
        <v>78.19</v>
      </c>
      <c r="L288" s="130">
        <f t="shared" si="92"/>
        <v>918.73249999999996</v>
      </c>
      <c r="M288" s="130">
        <f t="shared" si="93"/>
        <v>306.24416666666667</v>
      </c>
      <c r="N288" s="130">
        <f t="shared" si="94"/>
        <v>778.58686440677968</v>
      </c>
      <c r="O288" s="130">
        <f t="shared" si="95"/>
        <v>259.52895480225988</v>
      </c>
      <c r="P288" s="130">
        <f>IFERROR(ABS(VLOOKUP($A288,ZTRV!$D$2:$G$99407,4,0)),0)</f>
        <v>43</v>
      </c>
      <c r="Q288" s="130">
        <f>IFERROR(ABS(VLOOKUP($A288,ZTR1!$D$2:$G$99999,4,0)),0)</f>
        <v>0</v>
      </c>
      <c r="R288" s="130">
        <f>IFERROR(ABS(VLOOKUP($A288,ZTR2!$D$2:$G$99939,4,0)),0)</f>
        <v>0</v>
      </c>
      <c r="S288" s="130">
        <f t="shared" si="96"/>
        <v>129</v>
      </c>
      <c r="T288" s="130">
        <f t="shared" si="97"/>
        <v>649.58686440677968</v>
      </c>
      <c r="U288" s="130">
        <f t="shared" si="98"/>
        <v>766.51249999999993</v>
      </c>
      <c r="V288" s="130">
        <f t="shared" si="99"/>
        <v>255.50416666666663</v>
      </c>
      <c r="W288" s="131">
        <f t="shared" si="100"/>
        <v>3066.0500000000011</v>
      </c>
      <c r="X288" s="130">
        <f t="shared" si="101"/>
        <v>408.48750000000007</v>
      </c>
      <c r="Y288" s="130">
        <f t="shared" si="102"/>
        <v>1633.950000000001</v>
      </c>
      <c r="Z288" s="130">
        <f t="shared" si="103"/>
        <v>136.16250000000005</v>
      </c>
      <c r="AA288" s="129">
        <f>IFERROR(ABS(VLOOKUP(A288,ZSSD!$D$2:$G$99933,4,0)),AI288)</f>
        <v>6.5</v>
      </c>
      <c r="AB288" s="130">
        <f>IFERROR(IF(VLOOKUP(A288,ZSSD!$D:$H,5,0)="L29",AA288*G288,AA288*L288/100),AA288*L288/100)</f>
        <v>59.717612499999994</v>
      </c>
      <c r="AC288" s="130">
        <v>2</v>
      </c>
      <c r="AD288" s="132">
        <f t="shared" si="104"/>
        <v>11.797385038135594</v>
      </c>
      <c r="AE288" s="142">
        <f t="shared" si="107"/>
        <v>19.905870833333331</v>
      </c>
      <c r="AF288" s="142">
        <f t="shared" si="108"/>
        <v>3.9324616793785316</v>
      </c>
      <c r="AG288" s="133" t="e">
        <f>VLOOKUP(A288,ZSSD!D:D,1,0)</f>
        <v>#N/A</v>
      </c>
      <c r="AH288" s="133" t="str">
        <f>VLOOKUP(B288,[2]GRADE!$A:$P,16,0)</f>
        <v>SILVER</v>
      </c>
      <c r="AI288" s="133">
        <f t="shared" si="109"/>
        <v>6.5</v>
      </c>
    </row>
    <row r="289" spans="1:35" x14ac:dyDescent="0.25">
      <c r="A289" s="129">
        <v>7489234</v>
      </c>
      <c r="B289" s="129">
        <f t="shared" si="110"/>
        <v>7489</v>
      </c>
      <c r="C289" s="129">
        <f t="shared" si="111"/>
        <v>234</v>
      </c>
      <c r="D289" s="129" t="str">
        <f>VLOOKUP(C289,Sheet1!$A$2:$K$369991,11,0)</f>
        <v>CAR</v>
      </c>
      <c r="E289" s="129" t="s">
        <v>1387</v>
      </c>
      <c r="F289" s="129">
        <f>VLOOKUP(C289,'PACK MASTER'!$A$2:$I$512998,9,0)*1000</f>
        <v>20.000000000000014</v>
      </c>
      <c r="G289" s="129">
        <f>VLOOKUP(C289,'PACK MASTER'!$A$2:$G$512998,7,0)</f>
        <v>5</v>
      </c>
      <c r="H289" s="129">
        <f t="shared" si="90"/>
        <v>4.0000000000000027</v>
      </c>
      <c r="I289" s="129">
        <f>VLOOKUP($A289,ZMRP!$C$2:$F$99995,4,0)</f>
        <v>1925</v>
      </c>
      <c r="J289" s="130">
        <f t="shared" si="91"/>
        <v>385</v>
      </c>
      <c r="K289" s="130">
        <f>VLOOKUP($A289,ZLAM!$C$2:$F$99999,4,0)</f>
        <v>79.209999999999994</v>
      </c>
      <c r="L289" s="130">
        <f t="shared" si="92"/>
        <v>1524.7925</v>
      </c>
      <c r="M289" s="130">
        <f t="shared" si="93"/>
        <v>304.95850000000002</v>
      </c>
      <c r="N289" s="130">
        <f t="shared" si="94"/>
        <v>1292.1970338983051</v>
      </c>
      <c r="O289" s="130">
        <f t="shared" si="95"/>
        <v>258.439406779661</v>
      </c>
      <c r="P289" s="130">
        <f>IFERROR(ABS(VLOOKUP($A289,ZTRV!$D$2:$G$99407,4,0)),0)</f>
        <v>43</v>
      </c>
      <c r="Q289" s="130">
        <f>IFERROR(ABS(VLOOKUP($A289,ZTR1!$D$2:$G$99999,4,0)),0)</f>
        <v>0</v>
      </c>
      <c r="R289" s="130">
        <f>IFERROR(ABS(VLOOKUP($A289,ZTR2!$D$2:$G$99939,4,0)),0)</f>
        <v>0</v>
      </c>
      <c r="S289" s="130">
        <f t="shared" si="96"/>
        <v>215</v>
      </c>
      <c r="T289" s="130">
        <f t="shared" si="97"/>
        <v>1077.1970338983051</v>
      </c>
      <c r="U289" s="130">
        <f t="shared" si="98"/>
        <v>1271.0925</v>
      </c>
      <c r="V289" s="130">
        <f t="shared" si="99"/>
        <v>254.21850000000001</v>
      </c>
      <c r="W289" s="131">
        <f t="shared" si="100"/>
        <v>5084.3700000000035</v>
      </c>
      <c r="X289" s="130">
        <f t="shared" si="101"/>
        <v>653.90750000000003</v>
      </c>
      <c r="Y289" s="130">
        <f t="shared" si="102"/>
        <v>2615.6300000000019</v>
      </c>
      <c r="Z289" s="130">
        <f t="shared" si="103"/>
        <v>130.78149999999999</v>
      </c>
      <c r="AA289" s="129">
        <f>IFERROR(ABS(VLOOKUP(A289,ZSSD!$D$2:$G$99933,4,0)),AI289)</f>
        <v>6.5</v>
      </c>
      <c r="AB289" s="130">
        <f>IFERROR(IF(VLOOKUP(A289,ZSSD!$D:$H,5,0)="L29",AA289*G289,AA289*L289/100),AA289*L289/100)</f>
        <v>99.111512500000003</v>
      </c>
      <c r="AC289" s="130">
        <v>2</v>
      </c>
      <c r="AD289" s="132">
        <f t="shared" si="104"/>
        <v>19.561710427966101</v>
      </c>
      <c r="AE289" s="142">
        <f t="shared" si="107"/>
        <v>19.822302499999999</v>
      </c>
      <c r="AF289" s="142">
        <f t="shared" si="108"/>
        <v>3.9123420855932203</v>
      </c>
      <c r="AG289" s="133" t="e">
        <f>VLOOKUP(A289,ZSSD!D:D,1,0)</f>
        <v>#N/A</v>
      </c>
      <c r="AH289" s="133" t="str">
        <f>VLOOKUP(B289,[2]GRADE!$A:$P,16,0)</f>
        <v>SILVER</v>
      </c>
      <c r="AI289" s="133">
        <f t="shared" si="109"/>
        <v>6.5</v>
      </c>
    </row>
    <row r="290" spans="1:35" x14ac:dyDescent="0.25">
      <c r="A290" s="129">
        <v>7489241</v>
      </c>
      <c r="B290" s="129">
        <f t="shared" si="110"/>
        <v>7489</v>
      </c>
      <c r="C290" s="129">
        <f t="shared" si="111"/>
        <v>241</v>
      </c>
      <c r="D290" s="129" t="str">
        <f>VLOOKUP(C290,Sheet1!$A$2:$K$369991,11,0)</f>
        <v>BUC</v>
      </c>
      <c r="E290" s="129" t="s">
        <v>1388</v>
      </c>
      <c r="F290" s="129">
        <f>VLOOKUP(C290,'PACK MASTER'!$A$2:$I$512998,9,0)*1000</f>
        <v>10</v>
      </c>
      <c r="G290" s="129">
        <f>VLOOKUP(C290,'PACK MASTER'!$A$2:$G$512998,7,0)</f>
        <v>10</v>
      </c>
      <c r="H290" s="129">
        <f t="shared" si="90"/>
        <v>1</v>
      </c>
      <c r="I290" s="129">
        <f>VLOOKUP($A290,ZMRP!$C$2:$F$99995,4,0)</f>
        <v>3800</v>
      </c>
      <c r="J290" s="130">
        <f t="shared" si="91"/>
        <v>380</v>
      </c>
      <c r="K290" s="130">
        <f>VLOOKUP($A290,ZLAM!$C$2:$F$99999,4,0)</f>
        <v>79.64</v>
      </c>
      <c r="L290" s="130">
        <f t="shared" si="92"/>
        <v>3026.32</v>
      </c>
      <c r="M290" s="130">
        <f t="shared" si="93"/>
        <v>302.63200000000001</v>
      </c>
      <c r="N290" s="130">
        <f t="shared" si="94"/>
        <v>2564.6779661016953</v>
      </c>
      <c r="O290" s="130">
        <f t="shared" si="95"/>
        <v>256.46779661016956</v>
      </c>
      <c r="P290" s="130">
        <f>IFERROR(ABS(VLOOKUP($A290,ZTRV!$D$2:$G$99407,4,0)),0)</f>
        <v>53</v>
      </c>
      <c r="Q290" s="130">
        <f>IFERROR(ABS(VLOOKUP($A290,ZTR1!$D$2:$G$99999,4,0)),0)</f>
        <v>0</v>
      </c>
      <c r="R290" s="130">
        <f>IFERROR(ABS(VLOOKUP($A290,ZTR2!$D$2:$G$99939,4,0)),0)</f>
        <v>0</v>
      </c>
      <c r="S290" s="130">
        <f t="shared" si="96"/>
        <v>530</v>
      </c>
      <c r="T290" s="130">
        <f t="shared" si="97"/>
        <v>2034.6779661016953</v>
      </c>
      <c r="U290" s="130">
        <f t="shared" si="98"/>
        <v>2400.9200000000005</v>
      </c>
      <c r="V290" s="130">
        <f t="shared" si="99"/>
        <v>240.09200000000004</v>
      </c>
      <c r="W290" s="131">
        <f t="shared" si="100"/>
        <v>2400.9200000000005</v>
      </c>
      <c r="X290" s="130">
        <f t="shared" si="101"/>
        <v>1399.0799999999995</v>
      </c>
      <c r="Y290" s="130">
        <f t="shared" si="102"/>
        <v>1399.0799999999995</v>
      </c>
      <c r="Z290" s="130">
        <f t="shared" si="103"/>
        <v>139.90799999999996</v>
      </c>
      <c r="AA290" s="129">
        <f>IFERROR(ABS(VLOOKUP(A290,ZSSD!$D$2:$G$99933,4,0)),AI290)</f>
        <v>6.5</v>
      </c>
      <c r="AB290" s="130">
        <f>IFERROR(IF(VLOOKUP(A290,ZSSD!$D:$H,5,0)="L29",AA290*G290,AA290*L290/100),AA290*L290/100)</f>
        <v>196.71080000000001</v>
      </c>
      <c r="AC290" s="130">
        <v>2</v>
      </c>
      <c r="AD290" s="132">
        <f t="shared" si="104"/>
        <v>36.759343322033907</v>
      </c>
      <c r="AE290" s="142">
        <f t="shared" si="107"/>
        <v>19.67108</v>
      </c>
      <c r="AF290" s="142">
        <f t="shared" si="108"/>
        <v>3.6759343322033908</v>
      </c>
      <c r="AG290" s="133" t="e">
        <f>VLOOKUP(A290,ZSSD!D:D,1,0)</f>
        <v>#N/A</v>
      </c>
      <c r="AH290" s="133" t="str">
        <f>VLOOKUP(B290,[2]GRADE!$A:$P,16,0)</f>
        <v>SILVER</v>
      </c>
      <c r="AI290" s="133">
        <f t="shared" si="109"/>
        <v>6.5</v>
      </c>
    </row>
    <row r="291" spans="1:35" x14ac:dyDescent="0.25">
      <c r="A291" s="129">
        <v>7489242</v>
      </c>
      <c r="B291" s="129">
        <f t="shared" si="110"/>
        <v>7489</v>
      </c>
      <c r="C291" s="129">
        <f t="shared" si="111"/>
        <v>242</v>
      </c>
      <c r="D291" s="129" t="str">
        <f>VLOOKUP(C291,Sheet1!$A$2:$K$369991,11,0)</f>
        <v>BUC</v>
      </c>
      <c r="E291" s="129" t="s">
        <v>1389</v>
      </c>
      <c r="F291" s="129">
        <f>VLOOKUP(C291,'PACK MASTER'!$A$2:$I$512998,9,0)*1000</f>
        <v>10.000000000000005</v>
      </c>
      <c r="G291" s="129">
        <f>VLOOKUP(C291,'PACK MASTER'!$A$2:$G$512998,7,0)</f>
        <v>10</v>
      </c>
      <c r="H291" s="129">
        <f t="shared" si="90"/>
        <v>1.0000000000000004</v>
      </c>
      <c r="I291" s="129">
        <f>VLOOKUP($A291,ZMRP!$C$2:$F$99995,4,0)</f>
        <v>3800</v>
      </c>
      <c r="J291" s="130">
        <f t="shared" si="91"/>
        <v>380</v>
      </c>
      <c r="K291" s="130">
        <f>VLOOKUP($A291,ZLAM!$C$2:$F$99999,4,0)</f>
        <v>79.64</v>
      </c>
      <c r="L291" s="130">
        <f t="shared" si="92"/>
        <v>3026.32</v>
      </c>
      <c r="M291" s="130">
        <f t="shared" si="93"/>
        <v>302.63200000000001</v>
      </c>
      <c r="N291" s="130">
        <f t="shared" si="94"/>
        <v>2564.6779661016953</v>
      </c>
      <c r="O291" s="130">
        <f t="shared" si="95"/>
        <v>256.46779661016956</v>
      </c>
      <c r="P291" s="130">
        <f>IFERROR(ABS(VLOOKUP($A291,ZTRV!$D$2:$G$99407,4,0)),0)</f>
        <v>53</v>
      </c>
      <c r="Q291" s="130">
        <f>IFERROR(ABS(VLOOKUP($A291,ZTR1!$D$2:$G$99999,4,0)),0)</f>
        <v>0</v>
      </c>
      <c r="R291" s="130">
        <f>IFERROR(ABS(VLOOKUP($A291,ZTR2!$D$2:$G$99939,4,0)),0)</f>
        <v>0</v>
      </c>
      <c r="S291" s="130">
        <f t="shared" si="96"/>
        <v>530</v>
      </c>
      <c r="T291" s="130">
        <f t="shared" si="97"/>
        <v>2034.6779661016953</v>
      </c>
      <c r="U291" s="130">
        <f t="shared" si="98"/>
        <v>2400.9200000000005</v>
      </c>
      <c r="V291" s="130">
        <f t="shared" si="99"/>
        <v>240.09200000000004</v>
      </c>
      <c r="W291" s="131">
        <f t="shared" si="100"/>
        <v>2400.9200000000019</v>
      </c>
      <c r="X291" s="130">
        <f t="shared" si="101"/>
        <v>1399.0799999999995</v>
      </c>
      <c r="Y291" s="130">
        <f t="shared" si="102"/>
        <v>1399.0800000000002</v>
      </c>
      <c r="Z291" s="130">
        <f t="shared" si="103"/>
        <v>139.90799999999996</v>
      </c>
      <c r="AA291" s="129">
        <f>IFERROR(ABS(VLOOKUP(A291,ZSSD!$D$2:$G$99933,4,0)),AI291)</f>
        <v>6.5</v>
      </c>
      <c r="AB291" s="130">
        <f>IFERROR(IF(VLOOKUP(A291,ZSSD!$D:$H,5,0)="L29",AA291*G291,AA291*L291/100),AA291*L291/100)</f>
        <v>196.71080000000001</v>
      </c>
      <c r="AC291" s="130">
        <v>2</v>
      </c>
      <c r="AD291" s="132">
        <f t="shared" si="104"/>
        <v>36.759343322033907</v>
      </c>
      <c r="AE291" s="142">
        <f t="shared" si="107"/>
        <v>19.67108</v>
      </c>
      <c r="AF291" s="142">
        <f t="shared" si="108"/>
        <v>3.6759343322033908</v>
      </c>
      <c r="AG291" s="133" t="e">
        <f>VLOOKUP(A291,ZSSD!D:D,1,0)</f>
        <v>#N/A</v>
      </c>
      <c r="AH291" s="133" t="str">
        <f>VLOOKUP(B291,[2]GRADE!$A:$P,16,0)</f>
        <v>SILVER</v>
      </c>
      <c r="AI291" s="133">
        <f t="shared" si="109"/>
        <v>6.5</v>
      </c>
    </row>
    <row r="292" spans="1:35" x14ac:dyDescent="0.25">
      <c r="A292" s="129">
        <v>7489250</v>
      </c>
      <c r="B292" s="129">
        <f t="shared" si="110"/>
        <v>7489</v>
      </c>
      <c r="C292" s="129">
        <f t="shared" si="111"/>
        <v>250</v>
      </c>
      <c r="D292" s="129" t="str">
        <f>VLOOKUP(C292,Sheet1!$A$2:$K$369991,11,0)</f>
        <v>BUC</v>
      </c>
      <c r="E292" s="129" t="s">
        <v>1390</v>
      </c>
      <c r="F292" s="129">
        <f>VLOOKUP(C292,'PACK MASTER'!$A$2:$I$512998,9,0)*1000</f>
        <v>7.5</v>
      </c>
      <c r="G292" s="129">
        <f>VLOOKUP(C292,'PACK MASTER'!$A$2:$G$512998,7,0)</f>
        <v>7.5</v>
      </c>
      <c r="H292" s="129">
        <f t="shared" ref="H292:H355" si="112">F292/G292</f>
        <v>1</v>
      </c>
      <c r="I292" s="129">
        <f>VLOOKUP($A292,ZMRP!$C$2:$F$99995,4,0)</f>
        <v>2863</v>
      </c>
      <c r="J292" s="130">
        <f t="shared" ref="J292:J355" si="113">I292/G292</f>
        <v>381.73333333333335</v>
      </c>
      <c r="K292" s="130">
        <f>VLOOKUP($A292,ZLAM!$C$2:$F$99999,4,0)</f>
        <v>79.56</v>
      </c>
      <c r="L292" s="130">
        <f t="shared" ref="L292:L355" si="114">I292*K292/100</f>
        <v>2277.8027999999999</v>
      </c>
      <c r="M292" s="130">
        <f t="shared" ref="M292:M355" si="115">L292/G292</f>
        <v>303.70704000000001</v>
      </c>
      <c r="N292" s="130">
        <f t="shared" ref="N292:N355" si="116">L292/1.18</f>
        <v>1930.3413559322034</v>
      </c>
      <c r="O292" s="130">
        <f t="shared" ref="O292:O355" si="117">N292/G292</f>
        <v>257.3788474576271</v>
      </c>
      <c r="P292" s="130">
        <f>IFERROR(ABS(VLOOKUP($A292,ZTRV!$D$2:$G$99407,4,0)),0)</f>
        <v>53</v>
      </c>
      <c r="Q292" s="130">
        <f>IFERROR(ABS(VLOOKUP($A292,ZTR1!$D$2:$G$99999,4,0)),0)</f>
        <v>0</v>
      </c>
      <c r="R292" s="130">
        <f>IFERROR(ABS(VLOOKUP($A292,ZTR2!$D$2:$G$99939,4,0)),0)</f>
        <v>0</v>
      </c>
      <c r="S292" s="130">
        <f t="shared" ref="S292:S355" si="118">SUM(P292:R292)*G292</f>
        <v>397.5</v>
      </c>
      <c r="T292" s="130">
        <f t="shared" ref="T292:T355" si="119">N292-S292</f>
        <v>1532.8413559322034</v>
      </c>
      <c r="U292" s="130">
        <f t="shared" ref="U292:U355" si="120">T292*1.18</f>
        <v>1808.7528</v>
      </c>
      <c r="V292" s="130">
        <f t="shared" ref="V292:V355" si="121">U292/G292</f>
        <v>241.16703999999999</v>
      </c>
      <c r="W292" s="131">
        <f t="shared" ref="W292:W355" si="122">V292*F292</f>
        <v>1808.7528</v>
      </c>
      <c r="X292" s="130">
        <f t="shared" ref="X292:X355" si="123">I292-U292</f>
        <v>1054.2472</v>
      </c>
      <c r="Y292" s="130">
        <f t="shared" ref="Y292:Y355" si="124">X292*H292</f>
        <v>1054.2472</v>
      </c>
      <c r="Z292" s="130">
        <f t="shared" ref="Z292:Z355" si="125">J292-V292</f>
        <v>140.56629333333336</v>
      </c>
      <c r="AA292" s="129">
        <f>IFERROR(ABS(VLOOKUP(A292,ZSSD!$D$2:$G$99933,4,0)),AI292)</f>
        <v>6.5</v>
      </c>
      <c r="AB292" s="130">
        <f>IFERROR(IF(VLOOKUP(A292,ZSSD!$D:$H,5,0)="L29",AA292*G292,AA292*L292/100),AA292*L292/100)</f>
        <v>148.05718199999998</v>
      </c>
      <c r="AC292" s="130">
        <v>2</v>
      </c>
      <c r="AD292" s="132">
        <f t="shared" ref="AD292:AD355" si="126">2*(T292-AB292)/100</f>
        <v>27.695683478644067</v>
      </c>
      <c r="AE292" s="142">
        <f t="shared" si="107"/>
        <v>19.740957599999998</v>
      </c>
      <c r="AF292" s="142">
        <f t="shared" si="108"/>
        <v>3.6927577971525425</v>
      </c>
      <c r="AG292" s="133" t="e">
        <f>VLOOKUP(A292,ZSSD!D:D,1,0)</f>
        <v>#N/A</v>
      </c>
      <c r="AH292" s="133" t="str">
        <f>VLOOKUP(B292,[2]GRADE!$A:$P,16,0)</f>
        <v>SILVER</v>
      </c>
      <c r="AI292" s="133">
        <f t="shared" si="109"/>
        <v>6.5</v>
      </c>
    </row>
    <row r="293" spans="1:35" x14ac:dyDescent="0.25">
      <c r="A293" s="129">
        <v>7489251</v>
      </c>
      <c r="B293" s="129">
        <f t="shared" si="110"/>
        <v>7489</v>
      </c>
      <c r="C293" s="129">
        <f t="shared" si="111"/>
        <v>251</v>
      </c>
      <c r="D293" s="129" t="str">
        <f>VLOOKUP(C293,Sheet1!$A$2:$K$369991,11,0)</f>
        <v>BUC</v>
      </c>
      <c r="E293" s="129" t="s">
        <v>1391</v>
      </c>
      <c r="F293" s="129">
        <f>VLOOKUP(C293,'PACK MASTER'!$A$2:$I$512998,9,0)*1000</f>
        <v>7.5000000000000053</v>
      </c>
      <c r="G293" s="129">
        <f>VLOOKUP(C293,'PACK MASTER'!$A$2:$G$512998,7,0)</f>
        <v>7.5</v>
      </c>
      <c r="H293" s="129">
        <f t="shared" si="112"/>
        <v>1.0000000000000007</v>
      </c>
      <c r="I293" s="129">
        <f>VLOOKUP($A293,ZMRP!$C$2:$F$99995,4,0)</f>
        <v>2863</v>
      </c>
      <c r="J293" s="130">
        <f t="shared" si="113"/>
        <v>381.73333333333335</v>
      </c>
      <c r="K293" s="130">
        <f>VLOOKUP($A293,ZLAM!$C$2:$F$99999,4,0)</f>
        <v>79.56</v>
      </c>
      <c r="L293" s="130">
        <f t="shared" si="114"/>
        <v>2277.8027999999999</v>
      </c>
      <c r="M293" s="130">
        <f t="shared" si="115"/>
        <v>303.70704000000001</v>
      </c>
      <c r="N293" s="130">
        <f t="shared" si="116"/>
        <v>1930.3413559322034</v>
      </c>
      <c r="O293" s="130">
        <f t="shared" si="117"/>
        <v>257.3788474576271</v>
      </c>
      <c r="P293" s="130">
        <f>IFERROR(ABS(VLOOKUP($A293,ZTRV!$D$2:$G$99407,4,0)),0)</f>
        <v>53</v>
      </c>
      <c r="Q293" s="130">
        <f>IFERROR(ABS(VLOOKUP($A293,ZTR1!$D$2:$G$99999,4,0)),0)</f>
        <v>0</v>
      </c>
      <c r="R293" s="130">
        <f>IFERROR(ABS(VLOOKUP($A293,ZTR2!$D$2:$G$99939,4,0)),0)</f>
        <v>0</v>
      </c>
      <c r="S293" s="130">
        <f t="shared" si="118"/>
        <v>397.5</v>
      </c>
      <c r="T293" s="130">
        <f t="shared" si="119"/>
        <v>1532.8413559322034</v>
      </c>
      <c r="U293" s="130">
        <f t="shared" si="120"/>
        <v>1808.7528</v>
      </c>
      <c r="V293" s="130">
        <f t="shared" si="121"/>
        <v>241.16703999999999</v>
      </c>
      <c r="W293" s="131">
        <f t="shared" si="122"/>
        <v>1808.7528000000011</v>
      </c>
      <c r="X293" s="130">
        <f t="shared" si="123"/>
        <v>1054.2472</v>
      </c>
      <c r="Y293" s="130">
        <f t="shared" si="124"/>
        <v>1054.2472000000007</v>
      </c>
      <c r="Z293" s="130">
        <f t="shared" si="125"/>
        <v>140.56629333333336</v>
      </c>
      <c r="AA293" s="129">
        <f>IFERROR(ABS(VLOOKUP(A293,ZSSD!$D$2:$G$99933,4,0)),AI293)</f>
        <v>6.5</v>
      </c>
      <c r="AB293" s="130">
        <f>IFERROR(IF(VLOOKUP(A293,ZSSD!$D:$H,5,0)="L29",AA293*G293,AA293*L293/100),AA293*L293/100)</f>
        <v>148.05718199999998</v>
      </c>
      <c r="AC293" s="130">
        <v>2</v>
      </c>
      <c r="AD293" s="132">
        <f t="shared" si="126"/>
        <v>27.695683478644067</v>
      </c>
      <c r="AE293" s="142">
        <f t="shared" si="107"/>
        <v>19.740957599999998</v>
      </c>
      <c r="AF293" s="142">
        <f t="shared" si="108"/>
        <v>3.6927577971525425</v>
      </c>
      <c r="AG293" s="133" t="e">
        <f>VLOOKUP(A293,ZSSD!D:D,1,0)</f>
        <v>#N/A</v>
      </c>
      <c r="AH293" s="133" t="str">
        <f>VLOOKUP(B293,[2]GRADE!$A:$P,16,0)</f>
        <v>SILVER</v>
      </c>
      <c r="AI293" s="133">
        <f t="shared" si="109"/>
        <v>6.5</v>
      </c>
    </row>
    <row r="294" spans="1:35" x14ac:dyDescent="0.25">
      <c r="A294" s="129">
        <v>7489253</v>
      </c>
      <c r="B294" s="129">
        <f t="shared" si="110"/>
        <v>7489</v>
      </c>
      <c r="C294" s="129">
        <f t="shared" si="111"/>
        <v>253</v>
      </c>
      <c r="D294" s="129" t="str">
        <f>VLOOKUP(C294,Sheet1!$A$2:$K$369991,11,0)</f>
        <v>BUC</v>
      </c>
      <c r="E294" s="129" t="s">
        <v>1392</v>
      </c>
      <c r="F294" s="129">
        <f>VLOOKUP(C294,'PACK MASTER'!$A$2:$I$512998,9,0)*1000</f>
        <v>15</v>
      </c>
      <c r="G294" s="129">
        <f>VLOOKUP(C294,'PACK MASTER'!$A$2:$G$512998,7,0)</f>
        <v>15</v>
      </c>
      <c r="H294" s="129">
        <f t="shared" si="112"/>
        <v>1</v>
      </c>
      <c r="I294" s="129">
        <f>VLOOKUP($A294,ZMRP!$C$2:$F$99995,4,0)</f>
        <v>5675</v>
      </c>
      <c r="J294" s="130">
        <f t="shared" si="113"/>
        <v>378.33333333333331</v>
      </c>
      <c r="K294" s="130">
        <f>VLOOKUP($A294,ZLAM!$C$2:$F$99999,4,0)</f>
        <v>79.36</v>
      </c>
      <c r="L294" s="130">
        <f t="shared" si="114"/>
        <v>4503.68</v>
      </c>
      <c r="M294" s="130">
        <f t="shared" si="115"/>
        <v>300.24533333333335</v>
      </c>
      <c r="N294" s="130">
        <f t="shared" si="116"/>
        <v>3816.6779661016953</v>
      </c>
      <c r="O294" s="130">
        <f t="shared" si="117"/>
        <v>254.44519774011303</v>
      </c>
      <c r="P294" s="130">
        <f>IFERROR(ABS(VLOOKUP($A294,ZTRV!$D$2:$G$99407,4,0)),0)</f>
        <v>53</v>
      </c>
      <c r="Q294" s="130">
        <f>IFERROR(ABS(VLOOKUP($A294,ZTR1!$D$2:$G$99999,4,0)),0)</f>
        <v>0</v>
      </c>
      <c r="R294" s="130">
        <f>IFERROR(ABS(VLOOKUP($A294,ZTR2!$D$2:$G$99939,4,0)),0)</f>
        <v>0</v>
      </c>
      <c r="S294" s="130">
        <f t="shared" si="118"/>
        <v>795</v>
      </c>
      <c r="T294" s="130">
        <f t="shared" si="119"/>
        <v>3021.6779661016953</v>
      </c>
      <c r="U294" s="130">
        <f t="shared" si="120"/>
        <v>3565.5800000000004</v>
      </c>
      <c r="V294" s="130">
        <f t="shared" si="121"/>
        <v>237.70533333333336</v>
      </c>
      <c r="W294" s="131">
        <f t="shared" si="122"/>
        <v>3565.5800000000004</v>
      </c>
      <c r="X294" s="130">
        <f t="shared" si="123"/>
        <v>2109.4199999999996</v>
      </c>
      <c r="Y294" s="130">
        <f t="shared" si="124"/>
        <v>2109.4199999999996</v>
      </c>
      <c r="Z294" s="130">
        <f t="shared" si="125"/>
        <v>140.62799999999996</v>
      </c>
      <c r="AA294" s="129">
        <f>IFERROR(ABS(VLOOKUP(A294,ZSSD!$D$2:$G$99933,4,0)),AI294)</f>
        <v>6.5</v>
      </c>
      <c r="AB294" s="130">
        <f>IFERROR(IF(VLOOKUP(A294,ZSSD!$D:$H,5,0)="L29",AA294*G294,AA294*L294/100),AA294*L294/100)</f>
        <v>292.73920000000004</v>
      </c>
      <c r="AC294" s="130">
        <v>2</v>
      </c>
      <c r="AD294" s="132">
        <f t="shared" si="126"/>
        <v>54.578775322033906</v>
      </c>
      <c r="AE294" s="142">
        <f t="shared" si="107"/>
        <v>19.515946666666668</v>
      </c>
      <c r="AF294" s="142">
        <f t="shared" si="108"/>
        <v>3.638585021468927</v>
      </c>
      <c r="AG294" s="133" t="e">
        <f>VLOOKUP(A294,ZSSD!D:D,1,0)</f>
        <v>#N/A</v>
      </c>
      <c r="AH294" s="133" t="str">
        <f>VLOOKUP(B294,[2]GRADE!$A:$P,16,0)</f>
        <v>SILVER</v>
      </c>
      <c r="AI294" s="133">
        <f t="shared" si="109"/>
        <v>6.5</v>
      </c>
    </row>
    <row r="295" spans="1:35" x14ac:dyDescent="0.25">
      <c r="A295" s="137">
        <v>7489254</v>
      </c>
      <c r="B295" s="129">
        <v>7489</v>
      </c>
      <c r="C295" s="129">
        <v>254</v>
      </c>
      <c r="D295" s="129" t="str">
        <f>VLOOKUP(C295,Sheet1!$A$2:$K$369991,11,0)</f>
        <v>BUC</v>
      </c>
      <c r="E295" s="138" t="s">
        <v>3492</v>
      </c>
      <c r="F295" s="129">
        <f>VLOOKUP(C295,'PACK MASTER'!$A$2:$I$512998,9,0)*1000</f>
        <v>17.999999999999996</v>
      </c>
      <c r="G295" s="129">
        <f>VLOOKUP(C295,'PACK MASTER'!$A$2:$G$512998,7,0)</f>
        <v>18</v>
      </c>
      <c r="H295" s="129">
        <f t="shared" si="112"/>
        <v>0.99999999999999978</v>
      </c>
      <c r="I295" s="129">
        <f>VLOOKUP($A295,ZMRP!$C$2:$F$99995,4,0)</f>
        <v>7000</v>
      </c>
      <c r="J295" s="130">
        <f t="shared" si="113"/>
        <v>388.88888888888891</v>
      </c>
      <c r="K295" s="130">
        <f>VLOOKUP($A295,ZLAM!$C$2:$F$99999,4,0)</f>
        <v>76.430000000000007</v>
      </c>
      <c r="L295" s="130">
        <f t="shared" si="114"/>
        <v>5350.1</v>
      </c>
      <c r="M295" s="130">
        <f t="shared" si="115"/>
        <v>297.22777777777782</v>
      </c>
      <c r="N295" s="130">
        <f t="shared" si="116"/>
        <v>4533.9830508474579</v>
      </c>
      <c r="O295" s="130">
        <f t="shared" si="117"/>
        <v>251.88794726930323</v>
      </c>
      <c r="P295" s="130">
        <f>IFERROR(ABS(VLOOKUP($A295,ZTRV!$D$2:$G$99407,4,0)),0)</f>
        <v>0</v>
      </c>
      <c r="Q295" s="130">
        <f>IFERROR(ABS(VLOOKUP($A295,ZTR1!$D$2:$G$99999,4,0)),0)</f>
        <v>0</v>
      </c>
      <c r="R295" s="130">
        <f>IFERROR(ABS(VLOOKUP($A295,ZTR2!$D$2:$G$99939,4,0)),0)</f>
        <v>0</v>
      </c>
      <c r="S295" s="130">
        <f t="shared" si="118"/>
        <v>0</v>
      </c>
      <c r="T295" s="130">
        <f t="shared" si="119"/>
        <v>4533.9830508474579</v>
      </c>
      <c r="U295" s="130">
        <f t="shared" si="120"/>
        <v>5350.1</v>
      </c>
      <c r="V295" s="130">
        <f t="shared" si="121"/>
        <v>297.22777777777782</v>
      </c>
      <c r="W295" s="131">
        <f t="shared" si="122"/>
        <v>5350.0999999999995</v>
      </c>
      <c r="X295" s="130">
        <f t="shared" si="123"/>
        <v>1649.8999999999996</v>
      </c>
      <c r="Y295" s="130">
        <f t="shared" si="124"/>
        <v>1649.8999999999992</v>
      </c>
      <c r="Z295" s="130">
        <f t="shared" si="125"/>
        <v>91.661111111111097</v>
      </c>
      <c r="AA295" s="129">
        <f>IFERROR(ABS(VLOOKUP(A295,ZSSD!$D$2:$G$99933,4,0)),AI295)</f>
        <v>6.5</v>
      </c>
      <c r="AB295" s="130">
        <f>IFERROR(IF(VLOOKUP(A295,ZSSD!$D:$H,5,0)="L29",AA295*G295,AA295*L295/100),AA295*L295/100)</f>
        <v>347.75650000000002</v>
      </c>
      <c r="AC295" s="130">
        <v>2</v>
      </c>
      <c r="AD295" s="132">
        <f t="shared" si="126"/>
        <v>83.724531016949143</v>
      </c>
      <c r="AE295" s="142">
        <f t="shared" si="107"/>
        <v>19.319805555555558</v>
      </c>
      <c r="AF295" s="142">
        <f t="shared" si="108"/>
        <v>4.651362834274952</v>
      </c>
      <c r="AG295" s="133" t="e">
        <f>VLOOKUP(A295,ZSSD!D:D,1,0)</f>
        <v>#N/A</v>
      </c>
      <c r="AH295" s="133" t="str">
        <f>VLOOKUP(B295,[2]GRADE!$A:$P,16,0)</f>
        <v>SILVER</v>
      </c>
      <c r="AI295" s="133">
        <f t="shared" si="109"/>
        <v>6.5</v>
      </c>
    </row>
    <row r="296" spans="1:35" x14ac:dyDescent="0.25">
      <c r="A296" s="129">
        <v>7489256</v>
      </c>
      <c r="B296" s="129">
        <f t="shared" ref="B296:B324" si="127">VALUE(LEFT(A296,4))</f>
        <v>7489</v>
      </c>
      <c r="C296" s="129">
        <f t="shared" ref="C296:C324" si="128">VALUE(RIGHT(A296,3))</f>
        <v>256</v>
      </c>
      <c r="D296" s="129" t="str">
        <f>VLOOKUP(C296,Sheet1!$A$2:$K$369991,11,0)</f>
        <v>BUC</v>
      </c>
      <c r="E296" s="129" t="s">
        <v>1393</v>
      </c>
      <c r="F296" s="129">
        <f>VLOOKUP(C296,'PACK MASTER'!$A$2:$I$512998,9,0)*1000</f>
        <v>15.000000000000009</v>
      </c>
      <c r="G296" s="129">
        <f>VLOOKUP(C296,'PACK MASTER'!$A$2:$G$512998,7,0)</f>
        <v>15</v>
      </c>
      <c r="H296" s="129">
        <f t="shared" si="112"/>
        <v>1.0000000000000007</v>
      </c>
      <c r="I296" s="129">
        <f>VLOOKUP($A296,ZMRP!$C$2:$F$99995,4,0)</f>
        <v>5675</v>
      </c>
      <c r="J296" s="130">
        <f t="shared" si="113"/>
        <v>378.33333333333331</v>
      </c>
      <c r="K296" s="130">
        <f>VLOOKUP($A296,ZLAM!$C$2:$F$99999,4,0)</f>
        <v>79.36</v>
      </c>
      <c r="L296" s="130">
        <f t="shared" si="114"/>
        <v>4503.68</v>
      </c>
      <c r="M296" s="130">
        <f t="shared" si="115"/>
        <v>300.24533333333335</v>
      </c>
      <c r="N296" s="130">
        <f t="shared" si="116"/>
        <v>3816.6779661016953</v>
      </c>
      <c r="O296" s="130">
        <f t="shared" si="117"/>
        <v>254.44519774011303</v>
      </c>
      <c r="P296" s="130">
        <f>IFERROR(ABS(VLOOKUP($A296,ZTRV!$D$2:$G$99407,4,0)),0)</f>
        <v>53</v>
      </c>
      <c r="Q296" s="130">
        <f>IFERROR(ABS(VLOOKUP($A296,ZTR1!$D$2:$G$99999,4,0)),0)</f>
        <v>0</v>
      </c>
      <c r="R296" s="130">
        <f>IFERROR(ABS(VLOOKUP($A296,ZTR2!$D$2:$G$99939,4,0)),0)</f>
        <v>0</v>
      </c>
      <c r="S296" s="130">
        <f t="shared" si="118"/>
        <v>795</v>
      </c>
      <c r="T296" s="130">
        <f t="shared" si="119"/>
        <v>3021.6779661016953</v>
      </c>
      <c r="U296" s="130">
        <f t="shared" si="120"/>
        <v>3565.5800000000004</v>
      </c>
      <c r="V296" s="130">
        <f t="shared" si="121"/>
        <v>237.70533333333336</v>
      </c>
      <c r="W296" s="131">
        <f t="shared" si="122"/>
        <v>3565.5800000000027</v>
      </c>
      <c r="X296" s="130">
        <f t="shared" si="123"/>
        <v>2109.4199999999996</v>
      </c>
      <c r="Y296" s="130">
        <f t="shared" si="124"/>
        <v>2109.420000000001</v>
      </c>
      <c r="Z296" s="130">
        <f t="shared" si="125"/>
        <v>140.62799999999996</v>
      </c>
      <c r="AA296" s="129">
        <f>IFERROR(ABS(VLOOKUP(A296,ZSSD!$D$2:$G$99933,4,0)),AI296)</f>
        <v>6.5</v>
      </c>
      <c r="AB296" s="130">
        <f>IFERROR(IF(VLOOKUP(A296,ZSSD!$D:$H,5,0)="L29",AA296*G296,AA296*L296/100),AA296*L296/100)</f>
        <v>292.73920000000004</v>
      </c>
      <c r="AC296" s="130">
        <v>2</v>
      </c>
      <c r="AD296" s="132">
        <f t="shared" si="126"/>
        <v>54.578775322033906</v>
      </c>
      <c r="AE296" s="142">
        <f t="shared" si="107"/>
        <v>19.515946666666668</v>
      </c>
      <c r="AF296" s="142">
        <f t="shared" si="108"/>
        <v>3.638585021468927</v>
      </c>
      <c r="AG296" s="133" t="e">
        <f>VLOOKUP(A296,ZSSD!D:D,1,0)</f>
        <v>#N/A</v>
      </c>
      <c r="AH296" s="133" t="str">
        <f>VLOOKUP(B296,[2]GRADE!$A:$P,16,0)</f>
        <v>SILVER</v>
      </c>
      <c r="AI296" s="133">
        <f t="shared" si="109"/>
        <v>6.5</v>
      </c>
    </row>
    <row r="297" spans="1:35" x14ac:dyDescent="0.25">
      <c r="A297" s="129">
        <v>7489265</v>
      </c>
      <c r="B297" s="129">
        <f t="shared" si="127"/>
        <v>7489</v>
      </c>
      <c r="C297" s="129">
        <f t="shared" si="128"/>
        <v>265</v>
      </c>
      <c r="D297" s="129" t="str">
        <f>VLOOKUP(C297,Sheet1!$A$2:$K$369991,11,0)</f>
        <v>BUC</v>
      </c>
      <c r="E297" s="129" t="s">
        <v>1394</v>
      </c>
      <c r="F297" s="129">
        <f>VLOOKUP(C297,'PACK MASTER'!$A$2:$I$512998,9,0)*1000</f>
        <v>20.000000000000014</v>
      </c>
      <c r="G297" s="129">
        <f>VLOOKUP(C297,'PACK MASTER'!$A$2:$G$512998,7,0)</f>
        <v>20</v>
      </c>
      <c r="H297" s="129">
        <f t="shared" si="112"/>
        <v>1.0000000000000007</v>
      </c>
      <c r="I297" s="129">
        <f>VLOOKUP($A297,ZMRP!$C$2:$F$99995,4,0)</f>
        <v>7500</v>
      </c>
      <c r="J297" s="130">
        <f t="shared" si="113"/>
        <v>375</v>
      </c>
      <c r="K297" s="130">
        <f>VLOOKUP($A297,ZLAM!$C$2:$F$99999,4,0)</f>
        <v>79.849999999999994</v>
      </c>
      <c r="L297" s="130">
        <f t="shared" si="114"/>
        <v>5988.75</v>
      </c>
      <c r="M297" s="130">
        <f t="shared" si="115"/>
        <v>299.4375</v>
      </c>
      <c r="N297" s="130">
        <f t="shared" si="116"/>
        <v>5075.2118644067796</v>
      </c>
      <c r="O297" s="130">
        <f t="shared" si="117"/>
        <v>253.76059322033899</v>
      </c>
      <c r="P297" s="130">
        <f>IFERROR(ABS(VLOOKUP($A297,ZTRV!$D$2:$G$99407,4,0)),0)</f>
        <v>48</v>
      </c>
      <c r="Q297" s="130">
        <f>IFERROR(ABS(VLOOKUP($A297,ZTR1!$D$2:$G$99999,4,0)),0)</f>
        <v>0</v>
      </c>
      <c r="R297" s="130">
        <f>IFERROR(ABS(VLOOKUP($A297,ZTR2!$D$2:$G$99939,4,0)),0)</f>
        <v>0</v>
      </c>
      <c r="S297" s="130">
        <f t="shared" si="118"/>
        <v>960</v>
      </c>
      <c r="T297" s="130">
        <f t="shared" si="119"/>
        <v>4115.2118644067796</v>
      </c>
      <c r="U297" s="130">
        <f t="shared" si="120"/>
        <v>4855.95</v>
      </c>
      <c r="V297" s="130">
        <f t="shared" si="121"/>
        <v>242.79749999999999</v>
      </c>
      <c r="W297" s="131">
        <f t="shared" si="122"/>
        <v>4855.9500000000035</v>
      </c>
      <c r="X297" s="130">
        <f t="shared" si="123"/>
        <v>2644.05</v>
      </c>
      <c r="Y297" s="130">
        <f t="shared" si="124"/>
        <v>2644.050000000002</v>
      </c>
      <c r="Z297" s="130">
        <f t="shared" si="125"/>
        <v>132.20250000000001</v>
      </c>
      <c r="AA297" s="129">
        <f>IFERROR(ABS(VLOOKUP(A297,ZSSD!$D$2:$G$99933,4,0)),AI297)</f>
        <v>6.5</v>
      </c>
      <c r="AB297" s="130">
        <f>IFERROR(IF(VLOOKUP(A297,ZSSD!$D:$H,5,0)="L29",AA297*G297,AA297*L297/100),AA297*L297/100)</f>
        <v>389.26875000000001</v>
      </c>
      <c r="AC297" s="130">
        <v>2</v>
      </c>
      <c r="AD297" s="132">
        <f t="shared" si="126"/>
        <v>74.518862288135594</v>
      </c>
      <c r="AE297" s="142">
        <f t="shared" si="107"/>
        <v>19.463437500000001</v>
      </c>
      <c r="AF297" s="142">
        <f t="shared" si="108"/>
        <v>3.7259431144067796</v>
      </c>
      <c r="AG297" s="133" t="e">
        <f>VLOOKUP(A297,ZSSD!D:D,1,0)</f>
        <v>#N/A</v>
      </c>
      <c r="AH297" s="133" t="str">
        <f>VLOOKUP(B297,[2]GRADE!$A:$P,16,0)</f>
        <v>SILVER</v>
      </c>
      <c r="AI297" s="133">
        <f t="shared" si="109"/>
        <v>6.5</v>
      </c>
    </row>
    <row r="298" spans="1:35" x14ac:dyDescent="0.25">
      <c r="A298" s="129">
        <v>7489269</v>
      </c>
      <c r="B298" s="129">
        <f t="shared" si="127"/>
        <v>7489</v>
      </c>
      <c r="C298" s="129">
        <f t="shared" si="128"/>
        <v>269</v>
      </c>
      <c r="D298" s="129" t="str">
        <f>VLOOKUP(C298,Sheet1!$A$2:$K$369991,11,0)</f>
        <v>BUC</v>
      </c>
      <c r="E298" s="129" t="s">
        <v>1395</v>
      </c>
      <c r="F298" s="129">
        <f>VLOOKUP(C298,'PACK MASTER'!$A$2:$I$512998,9,0)*1000</f>
        <v>20</v>
      </c>
      <c r="G298" s="129">
        <f>VLOOKUP(C298,'PACK MASTER'!$A$2:$G$512998,7,0)</f>
        <v>20</v>
      </c>
      <c r="H298" s="129">
        <f t="shared" si="112"/>
        <v>1</v>
      </c>
      <c r="I298" s="129">
        <f>VLOOKUP($A298,ZMRP!$C$2:$F$99995,4,0)</f>
        <v>7500</v>
      </c>
      <c r="J298" s="130">
        <f t="shared" si="113"/>
        <v>375</v>
      </c>
      <c r="K298" s="130">
        <f>VLOOKUP($A298,ZLAM!$C$2:$F$99999,4,0)</f>
        <v>79.849999999999994</v>
      </c>
      <c r="L298" s="130">
        <f t="shared" si="114"/>
        <v>5988.75</v>
      </c>
      <c r="M298" s="130">
        <f t="shared" si="115"/>
        <v>299.4375</v>
      </c>
      <c r="N298" s="130">
        <f t="shared" si="116"/>
        <v>5075.2118644067796</v>
      </c>
      <c r="O298" s="130">
        <f t="shared" si="117"/>
        <v>253.76059322033899</v>
      </c>
      <c r="P298" s="130">
        <f>IFERROR(ABS(VLOOKUP($A298,ZTRV!$D$2:$G$99407,4,0)),0)</f>
        <v>0</v>
      </c>
      <c r="Q298" s="130">
        <f>IFERROR(ABS(VLOOKUP($A298,ZTR1!$D$2:$G$99999,4,0)),0)</f>
        <v>0</v>
      </c>
      <c r="R298" s="130">
        <f>IFERROR(ABS(VLOOKUP($A298,ZTR2!$D$2:$G$99939,4,0)),0)</f>
        <v>0</v>
      </c>
      <c r="S298" s="130">
        <f t="shared" si="118"/>
        <v>0</v>
      </c>
      <c r="T298" s="130">
        <f t="shared" si="119"/>
        <v>5075.2118644067796</v>
      </c>
      <c r="U298" s="130">
        <f t="shared" si="120"/>
        <v>5988.75</v>
      </c>
      <c r="V298" s="130">
        <f t="shared" si="121"/>
        <v>299.4375</v>
      </c>
      <c r="W298" s="131">
        <f t="shared" si="122"/>
        <v>5988.75</v>
      </c>
      <c r="X298" s="130">
        <f t="shared" si="123"/>
        <v>1511.25</v>
      </c>
      <c r="Y298" s="130">
        <f t="shared" si="124"/>
        <v>1511.25</v>
      </c>
      <c r="Z298" s="130">
        <f t="shared" si="125"/>
        <v>75.5625</v>
      </c>
      <c r="AA298" s="129">
        <f>IFERROR(ABS(VLOOKUP(A298,ZSSD!$D$2:$G$99933,4,0)),AI298)</f>
        <v>6.5</v>
      </c>
      <c r="AB298" s="130">
        <f>IFERROR(IF(VLOOKUP(A298,ZSSD!$D:$H,5,0)="L29",AA298*G298,AA298*L298/100),AA298*L298/100)</f>
        <v>389.26875000000001</v>
      </c>
      <c r="AC298" s="130">
        <v>2</v>
      </c>
      <c r="AD298" s="132">
        <f t="shared" si="126"/>
        <v>93.718862288135583</v>
      </c>
      <c r="AE298" s="142">
        <f t="shared" si="107"/>
        <v>19.463437500000001</v>
      </c>
      <c r="AF298" s="142">
        <f t="shared" si="108"/>
        <v>4.6859431144067791</v>
      </c>
      <c r="AG298" s="133" t="e">
        <f>VLOOKUP(A298,ZSSD!D:D,1,0)</f>
        <v>#N/A</v>
      </c>
      <c r="AH298" s="133" t="str">
        <f>VLOOKUP(B298,[2]GRADE!$A:$P,16,0)</f>
        <v>SILVER</v>
      </c>
      <c r="AI298" s="133">
        <f t="shared" si="109"/>
        <v>6.5</v>
      </c>
    </row>
    <row r="299" spans="1:35" x14ac:dyDescent="0.25">
      <c r="A299" s="129">
        <v>7489272</v>
      </c>
      <c r="B299" s="129">
        <f t="shared" si="127"/>
        <v>7489</v>
      </c>
      <c r="C299" s="129">
        <f t="shared" si="128"/>
        <v>272</v>
      </c>
      <c r="D299" s="129" t="str">
        <f>VLOOKUP(C299,Sheet1!$A$2:$K$369991,11,0)</f>
        <v>BUC</v>
      </c>
      <c r="E299" s="129" t="s">
        <v>1397</v>
      </c>
      <c r="F299" s="129">
        <f>VLOOKUP(C299,'PACK MASTER'!$A$2:$I$512998,9,0)*1000</f>
        <v>15</v>
      </c>
      <c r="G299" s="129">
        <f>VLOOKUP(C299,'PACK MASTER'!$A$2:$G$512998,7,0)</f>
        <v>15</v>
      </c>
      <c r="H299" s="129">
        <f t="shared" si="112"/>
        <v>1</v>
      </c>
      <c r="I299" s="129">
        <f>VLOOKUP($A299,ZMRP!$C$2:$F$99995,4,0)</f>
        <v>5675</v>
      </c>
      <c r="J299" s="130">
        <f t="shared" si="113"/>
        <v>378.33333333333331</v>
      </c>
      <c r="K299" s="130">
        <f>VLOOKUP($A299,ZLAM!$C$2:$F$99999,4,0)</f>
        <v>79.36</v>
      </c>
      <c r="L299" s="130">
        <f t="shared" si="114"/>
        <v>4503.68</v>
      </c>
      <c r="M299" s="130">
        <f t="shared" si="115"/>
        <v>300.24533333333335</v>
      </c>
      <c r="N299" s="130">
        <f t="shared" si="116"/>
        <v>3816.6779661016953</v>
      </c>
      <c r="O299" s="130">
        <f t="shared" si="117"/>
        <v>254.44519774011303</v>
      </c>
      <c r="P299" s="130">
        <f>IFERROR(ABS(VLOOKUP($A299,ZTRV!$D$2:$G$99407,4,0)),0)</f>
        <v>0</v>
      </c>
      <c r="Q299" s="130">
        <f>IFERROR(ABS(VLOOKUP($A299,ZTR1!$D$2:$G$99999,4,0)),0)</f>
        <v>0</v>
      </c>
      <c r="R299" s="130">
        <f>IFERROR(ABS(VLOOKUP($A299,ZTR2!$D$2:$G$99939,4,0)),0)</f>
        <v>0</v>
      </c>
      <c r="S299" s="130">
        <f t="shared" si="118"/>
        <v>0</v>
      </c>
      <c r="T299" s="130">
        <f t="shared" si="119"/>
        <v>3816.6779661016953</v>
      </c>
      <c r="U299" s="130">
        <f t="shared" si="120"/>
        <v>4503.68</v>
      </c>
      <c r="V299" s="130">
        <f t="shared" si="121"/>
        <v>300.24533333333335</v>
      </c>
      <c r="W299" s="131">
        <f t="shared" si="122"/>
        <v>4503.68</v>
      </c>
      <c r="X299" s="130">
        <f t="shared" si="123"/>
        <v>1171.3199999999997</v>
      </c>
      <c r="Y299" s="130">
        <f t="shared" si="124"/>
        <v>1171.3199999999997</v>
      </c>
      <c r="Z299" s="130">
        <f t="shared" si="125"/>
        <v>78.087999999999965</v>
      </c>
      <c r="AA299" s="129">
        <f>IFERROR(ABS(VLOOKUP(A299,ZSSD!$D$2:$G$99933,4,0)),AI299)</f>
        <v>6.5</v>
      </c>
      <c r="AB299" s="130">
        <f>IFERROR(IF(VLOOKUP(A299,ZSSD!$D:$H,5,0)="L29",AA299*G299,AA299*L299/100),AA299*L299/100)</f>
        <v>292.73920000000004</v>
      </c>
      <c r="AC299" s="130">
        <v>2</v>
      </c>
      <c r="AD299" s="132">
        <f t="shared" si="126"/>
        <v>70.478775322033911</v>
      </c>
      <c r="AE299" s="142">
        <f t="shared" si="107"/>
        <v>19.515946666666668</v>
      </c>
      <c r="AF299" s="142">
        <f t="shared" si="108"/>
        <v>4.6985850214689275</v>
      </c>
      <c r="AG299" s="133" t="e">
        <f>VLOOKUP(A299,ZSSD!D:D,1,0)</f>
        <v>#N/A</v>
      </c>
      <c r="AH299" s="133" t="str">
        <f>VLOOKUP(B299,[2]GRADE!$A:$P,16,0)</f>
        <v>SILVER</v>
      </c>
      <c r="AI299" s="133">
        <f t="shared" si="109"/>
        <v>6.5</v>
      </c>
    </row>
    <row r="300" spans="1:35" x14ac:dyDescent="0.25">
      <c r="A300" s="129">
        <v>7489734</v>
      </c>
      <c r="B300" s="129">
        <f t="shared" si="127"/>
        <v>7489</v>
      </c>
      <c r="C300" s="129">
        <f t="shared" si="128"/>
        <v>734</v>
      </c>
      <c r="D300" s="129" t="str">
        <f>VLOOKUP(C300,Sheet1!$A$2:$K$369991,11,0)</f>
        <v>CAR</v>
      </c>
      <c r="E300" s="129" t="s">
        <v>1404</v>
      </c>
      <c r="F300" s="129">
        <f>VLOOKUP(C300,'PACK MASTER'!$A$2:$I$512998,9,0)*1000</f>
        <v>20.000000000000014</v>
      </c>
      <c r="G300" s="129">
        <f>VLOOKUP(C300,'PACK MASTER'!$A$2:$G$512998,7,0)</f>
        <v>5</v>
      </c>
      <c r="H300" s="129">
        <f t="shared" si="112"/>
        <v>4.0000000000000027</v>
      </c>
      <c r="I300" s="129">
        <f>VLOOKUP($A300,ZMRP!$C$2:$F$99995,4,0)</f>
        <v>1433</v>
      </c>
      <c r="J300" s="130">
        <f t="shared" si="113"/>
        <v>286.60000000000002</v>
      </c>
      <c r="K300" s="130">
        <f>VLOOKUP($A300,ZLAM!$C$2:$F$99999,4,0)</f>
        <v>87.72</v>
      </c>
      <c r="L300" s="130">
        <f t="shared" si="114"/>
        <v>1257.0275999999999</v>
      </c>
      <c r="M300" s="130">
        <f t="shared" si="115"/>
        <v>251.40551999999997</v>
      </c>
      <c r="N300" s="130">
        <f t="shared" si="116"/>
        <v>1065.277627118644</v>
      </c>
      <c r="O300" s="130">
        <f t="shared" si="117"/>
        <v>213.0555254237288</v>
      </c>
      <c r="P300" s="130">
        <f>IFERROR(ABS(VLOOKUP($A300,ZTRV!$D$2:$G$99407,4,0)),0)</f>
        <v>0</v>
      </c>
      <c r="Q300" s="130">
        <f>IFERROR(ABS(VLOOKUP($A300,ZTR1!$D$2:$G$99999,4,0)),0)</f>
        <v>0</v>
      </c>
      <c r="R300" s="130">
        <f>IFERROR(ABS(VLOOKUP($A300,ZTR2!$D$2:$G$99939,4,0)),0)</f>
        <v>0</v>
      </c>
      <c r="S300" s="130">
        <f t="shared" si="118"/>
        <v>0</v>
      </c>
      <c r="T300" s="130">
        <f t="shared" si="119"/>
        <v>1065.277627118644</v>
      </c>
      <c r="U300" s="130">
        <f t="shared" si="120"/>
        <v>1257.0275999999999</v>
      </c>
      <c r="V300" s="130">
        <f t="shared" si="121"/>
        <v>251.40551999999997</v>
      </c>
      <c r="W300" s="131">
        <f t="shared" si="122"/>
        <v>5028.1104000000032</v>
      </c>
      <c r="X300" s="130">
        <f t="shared" si="123"/>
        <v>175.97240000000011</v>
      </c>
      <c r="Y300" s="130">
        <f t="shared" si="124"/>
        <v>703.88960000000088</v>
      </c>
      <c r="Z300" s="130">
        <f t="shared" si="125"/>
        <v>35.194480000000055</v>
      </c>
      <c r="AA300" s="129">
        <f>IFERROR(ABS(VLOOKUP(A300,ZSSD!$D$2:$G$99933,4,0)),AI300)</f>
        <v>6.5</v>
      </c>
      <c r="AB300" s="130">
        <f>IFERROR(IF(VLOOKUP(A300,ZSSD!$D:$H,5,0)="L29",AA300*G300,AA300*L300/100),AA300*L300/100)</f>
        <v>81.706793999999988</v>
      </c>
      <c r="AC300" s="130">
        <v>2</v>
      </c>
      <c r="AD300" s="132">
        <f t="shared" si="126"/>
        <v>19.671416662372881</v>
      </c>
      <c r="AE300" s="142">
        <f t="shared" si="107"/>
        <v>16.341358799999998</v>
      </c>
      <c r="AF300" s="142">
        <f t="shared" si="108"/>
        <v>3.9342833324745761</v>
      </c>
      <c r="AG300" s="133" t="e">
        <f>VLOOKUP(A300,ZSSD!D:D,1,0)</f>
        <v>#N/A</v>
      </c>
      <c r="AH300" s="133" t="str">
        <f>VLOOKUP(B300,[2]GRADE!$A:$P,16,0)</f>
        <v>SILVER</v>
      </c>
      <c r="AI300" s="133">
        <f t="shared" si="109"/>
        <v>6.5</v>
      </c>
    </row>
    <row r="301" spans="1:35" x14ac:dyDescent="0.25">
      <c r="A301" s="129">
        <v>7494174</v>
      </c>
      <c r="B301" s="129">
        <f t="shared" si="127"/>
        <v>7494</v>
      </c>
      <c r="C301" s="129">
        <f t="shared" si="128"/>
        <v>174</v>
      </c>
      <c r="D301" s="129" t="str">
        <f>VLOOKUP(C301,Sheet1!$A$2:$K$369991,11,0)</f>
        <v>CAR</v>
      </c>
      <c r="E301" s="129" t="s">
        <v>1415</v>
      </c>
      <c r="F301" s="129">
        <f>VLOOKUP(C301,'PACK MASTER'!$A$2:$I$512998,9,0)*1000</f>
        <v>20.000000000000011</v>
      </c>
      <c r="G301" s="129">
        <f>VLOOKUP(C301,'PACK MASTER'!$A$2:$G$512998,7,0)</f>
        <v>0.5</v>
      </c>
      <c r="H301" s="129">
        <f t="shared" si="112"/>
        <v>40.000000000000021</v>
      </c>
      <c r="I301" s="129">
        <f>VLOOKUP($A301,ZMRP!$C$2:$F$99995,4,0)</f>
        <v>176</v>
      </c>
      <c r="J301" s="130">
        <f t="shared" si="113"/>
        <v>352</v>
      </c>
      <c r="K301" s="130">
        <f>VLOOKUP($A301,ZLAM!$C$2:$F$99999,4,0)</f>
        <v>81.010000000000005</v>
      </c>
      <c r="L301" s="130">
        <f t="shared" si="114"/>
        <v>142.57759999999999</v>
      </c>
      <c r="M301" s="130">
        <f t="shared" si="115"/>
        <v>285.15519999999998</v>
      </c>
      <c r="N301" s="130">
        <f t="shared" si="116"/>
        <v>120.82847457627119</v>
      </c>
      <c r="O301" s="130">
        <f t="shared" si="117"/>
        <v>241.65694915254238</v>
      </c>
      <c r="P301" s="130">
        <f>IFERROR(ABS(VLOOKUP($A301,ZTRV!$D$2:$G$99407,4,0)),0)</f>
        <v>0</v>
      </c>
      <c r="Q301" s="130">
        <f>IFERROR(ABS(VLOOKUP($A301,ZTR1!$D$2:$G$99999,4,0)),0)</f>
        <v>0</v>
      </c>
      <c r="R301" s="130">
        <f>IFERROR(ABS(VLOOKUP($A301,ZTR2!$D$2:$G$99939,4,0)),0)</f>
        <v>0</v>
      </c>
      <c r="S301" s="130">
        <f t="shared" si="118"/>
        <v>0</v>
      </c>
      <c r="T301" s="130">
        <f t="shared" si="119"/>
        <v>120.82847457627119</v>
      </c>
      <c r="U301" s="130">
        <f t="shared" si="120"/>
        <v>142.57759999999999</v>
      </c>
      <c r="V301" s="130">
        <f t="shared" si="121"/>
        <v>285.15519999999998</v>
      </c>
      <c r="W301" s="131">
        <f t="shared" si="122"/>
        <v>5703.104000000003</v>
      </c>
      <c r="X301" s="130">
        <f t="shared" si="123"/>
        <v>33.42240000000001</v>
      </c>
      <c r="Y301" s="130">
        <f t="shared" si="124"/>
        <v>1336.8960000000011</v>
      </c>
      <c r="Z301" s="130">
        <f t="shared" si="125"/>
        <v>66.844800000000021</v>
      </c>
      <c r="AA301" s="129">
        <f>IFERROR(ABS(VLOOKUP(A301,ZSSD!$D$2:$G$99933,4,0)),AI301)</f>
        <v>6.5</v>
      </c>
      <c r="AB301" s="130">
        <f>IFERROR(IF(VLOOKUP(A301,ZSSD!$D:$H,5,0)="L29",AA301*G301,AA301*L301/100),AA301*L301/100)</f>
        <v>9.2675439999999991</v>
      </c>
      <c r="AC301" s="130">
        <v>2</v>
      </c>
      <c r="AD301" s="132">
        <f t="shared" si="126"/>
        <v>2.2312186115254238</v>
      </c>
      <c r="AE301" s="142">
        <f t="shared" si="107"/>
        <v>18.535087999999998</v>
      </c>
      <c r="AF301" s="142">
        <f t="shared" si="108"/>
        <v>4.4624372230508476</v>
      </c>
      <c r="AG301" s="133" t="e">
        <f>VLOOKUP(A301,ZSSD!D:D,1,0)</f>
        <v>#N/A</v>
      </c>
      <c r="AH301" s="133" t="str">
        <f>VLOOKUP(B301,[2]GRADE!$A:$P,16,0)</f>
        <v>SILVER</v>
      </c>
      <c r="AI301" s="133">
        <f t="shared" si="109"/>
        <v>6.5</v>
      </c>
    </row>
    <row r="302" spans="1:35" x14ac:dyDescent="0.25">
      <c r="A302" s="129">
        <v>7494178</v>
      </c>
      <c r="B302" s="129">
        <f t="shared" si="127"/>
        <v>7494</v>
      </c>
      <c r="C302" s="129">
        <f t="shared" si="128"/>
        <v>178</v>
      </c>
      <c r="D302" s="129" t="str">
        <f>VLOOKUP(C302,Sheet1!$A$2:$K$369991,11,0)</f>
        <v>CAR</v>
      </c>
      <c r="E302" s="129" t="s">
        <v>1416</v>
      </c>
      <c r="F302" s="129">
        <f>VLOOKUP(C302,'PACK MASTER'!$A$2:$I$512998,9,0)*1000</f>
        <v>10</v>
      </c>
      <c r="G302" s="129">
        <f>VLOOKUP(C302,'PACK MASTER'!$A$2:$G$512998,7,0)</f>
        <v>0.5</v>
      </c>
      <c r="H302" s="129">
        <f t="shared" si="112"/>
        <v>20</v>
      </c>
      <c r="I302" s="129">
        <f>VLOOKUP($A302,ZMRP!$C$2:$F$99995,4,0)</f>
        <v>172</v>
      </c>
      <c r="J302" s="130">
        <f t="shared" si="113"/>
        <v>344</v>
      </c>
      <c r="K302" s="130">
        <f>VLOOKUP($A302,ZLAM!$C$2:$F$99999,4,0)</f>
        <v>80.47</v>
      </c>
      <c r="L302" s="130">
        <f t="shared" si="114"/>
        <v>138.4084</v>
      </c>
      <c r="M302" s="130">
        <f t="shared" si="115"/>
        <v>276.8168</v>
      </c>
      <c r="N302" s="130">
        <f t="shared" si="116"/>
        <v>117.29525423728815</v>
      </c>
      <c r="O302" s="130">
        <f t="shared" si="117"/>
        <v>234.5905084745763</v>
      </c>
      <c r="P302" s="130">
        <f>IFERROR(ABS(VLOOKUP($A302,ZTRV!$D$2:$G$99407,4,0)),0)</f>
        <v>0</v>
      </c>
      <c r="Q302" s="130">
        <f>IFERROR(ABS(VLOOKUP($A302,ZTR1!$D$2:$G$99999,4,0)),0)</f>
        <v>0</v>
      </c>
      <c r="R302" s="130">
        <f>IFERROR(ABS(VLOOKUP($A302,ZTR2!$D$2:$G$99939,4,0)),0)</f>
        <v>0</v>
      </c>
      <c r="S302" s="130">
        <f t="shared" si="118"/>
        <v>0</v>
      </c>
      <c r="T302" s="130">
        <f t="shared" si="119"/>
        <v>117.29525423728815</v>
      </c>
      <c r="U302" s="130">
        <f t="shared" si="120"/>
        <v>138.4084</v>
      </c>
      <c r="V302" s="130">
        <f t="shared" si="121"/>
        <v>276.8168</v>
      </c>
      <c r="W302" s="131">
        <f t="shared" si="122"/>
        <v>2768.1680000000001</v>
      </c>
      <c r="X302" s="130">
        <f t="shared" si="123"/>
        <v>33.5916</v>
      </c>
      <c r="Y302" s="130">
        <f t="shared" si="124"/>
        <v>671.83199999999999</v>
      </c>
      <c r="Z302" s="130">
        <f t="shared" si="125"/>
        <v>67.183199999999999</v>
      </c>
      <c r="AA302" s="129">
        <f>IFERROR(ABS(VLOOKUP(A302,ZSSD!$D$2:$G$99933,4,0)),AI302)</f>
        <v>6.5</v>
      </c>
      <c r="AB302" s="130">
        <f>IFERROR(IF(VLOOKUP(A302,ZSSD!$D:$H,5,0)="L29",AA302*G302,AA302*L302/100),AA302*L302/100)</f>
        <v>8.9965460000000004</v>
      </c>
      <c r="AC302" s="130">
        <v>2</v>
      </c>
      <c r="AD302" s="132">
        <f t="shared" si="126"/>
        <v>2.1659741647457631</v>
      </c>
      <c r="AE302" s="142">
        <f t="shared" si="107"/>
        <v>17.993092000000001</v>
      </c>
      <c r="AF302" s="142">
        <f t="shared" si="108"/>
        <v>4.3319483294915262</v>
      </c>
      <c r="AG302" s="133" t="e">
        <f>VLOOKUP(A302,ZSSD!D:D,1,0)</f>
        <v>#N/A</v>
      </c>
      <c r="AH302" s="133" t="str">
        <f>VLOOKUP(B302,[2]GRADE!$A:$P,16,0)</f>
        <v>SILVER</v>
      </c>
      <c r="AI302" s="133">
        <f t="shared" si="109"/>
        <v>6.5</v>
      </c>
    </row>
    <row r="303" spans="1:35" x14ac:dyDescent="0.25">
      <c r="A303" s="129">
        <v>7494184</v>
      </c>
      <c r="B303" s="129">
        <f t="shared" si="127"/>
        <v>7494</v>
      </c>
      <c r="C303" s="129">
        <f t="shared" si="128"/>
        <v>184</v>
      </c>
      <c r="D303" s="129" t="str">
        <f>VLOOKUP(C303,Sheet1!$A$2:$K$369991,11,0)</f>
        <v>CAR</v>
      </c>
      <c r="E303" s="129" t="s">
        <v>1418</v>
      </c>
      <c r="F303" s="129">
        <f>VLOOKUP(C303,'PACK MASTER'!$A$2:$I$512998,9,0)*1000</f>
        <v>20.000000000000014</v>
      </c>
      <c r="G303" s="129">
        <f>VLOOKUP(C303,'PACK MASTER'!$A$2:$G$512998,7,0)</f>
        <v>1</v>
      </c>
      <c r="H303" s="129">
        <f t="shared" si="112"/>
        <v>20.000000000000014</v>
      </c>
      <c r="I303" s="129">
        <f>VLOOKUP($A303,ZMRP!$C$2:$F$99995,4,0)</f>
        <v>330</v>
      </c>
      <c r="J303" s="130">
        <f t="shared" si="113"/>
        <v>330</v>
      </c>
      <c r="K303" s="130">
        <f>VLOOKUP($A303,ZLAM!$C$2:$F$99999,4,0)</f>
        <v>80.09</v>
      </c>
      <c r="L303" s="130">
        <f t="shared" si="114"/>
        <v>264.29700000000003</v>
      </c>
      <c r="M303" s="130">
        <f t="shared" si="115"/>
        <v>264.29700000000003</v>
      </c>
      <c r="N303" s="130">
        <f t="shared" si="116"/>
        <v>223.98050847457631</v>
      </c>
      <c r="O303" s="130">
        <f t="shared" si="117"/>
        <v>223.98050847457631</v>
      </c>
      <c r="P303" s="130">
        <f>IFERROR(ABS(VLOOKUP($A303,ZTRV!$D$2:$G$99407,4,0)),0)</f>
        <v>0</v>
      </c>
      <c r="Q303" s="130">
        <f>IFERROR(ABS(VLOOKUP($A303,ZTR1!$D$2:$G$99999,4,0)),0)</f>
        <v>0</v>
      </c>
      <c r="R303" s="130">
        <f>IFERROR(ABS(VLOOKUP($A303,ZTR2!$D$2:$G$99939,4,0)),0)</f>
        <v>0</v>
      </c>
      <c r="S303" s="130">
        <f t="shared" si="118"/>
        <v>0</v>
      </c>
      <c r="T303" s="130">
        <f t="shared" si="119"/>
        <v>223.98050847457631</v>
      </c>
      <c r="U303" s="130">
        <f t="shared" si="120"/>
        <v>264.29700000000003</v>
      </c>
      <c r="V303" s="130">
        <f t="shared" si="121"/>
        <v>264.29700000000003</v>
      </c>
      <c r="W303" s="131">
        <f t="shared" si="122"/>
        <v>5285.9400000000041</v>
      </c>
      <c r="X303" s="130">
        <f t="shared" si="123"/>
        <v>65.702999999999975</v>
      </c>
      <c r="Y303" s="130">
        <f t="shared" si="124"/>
        <v>1314.0600000000004</v>
      </c>
      <c r="Z303" s="130">
        <f t="shared" si="125"/>
        <v>65.702999999999975</v>
      </c>
      <c r="AA303" s="129">
        <f>IFERROR(ABS(VLOOKUP(A303,ZSSD!$D$2:$G$99933,4,0)),AI303)</f>
        <v>6.5</v>
      </c>
      <c r="AB303" s="130">
        <f>IFERROR(IF(VLOOKUP(A303,ZSSD!$D:$H,5,0)="L29",AA303*G303,AA303*L303/100),AA303*L303/100)</f>
        <v>17.179305000000003</v>
      </c>
      <c r="AC303" s="130">
        <v>2</v>
      </c>
      <c r="AD303" s="132">
        <f t="shared" si="126"/>
        <v>4.1360240694915262</v>
      </c>
      <c r="AE303" s="142">
        <f t="shared" si="107"/>
        <v>17.179305000000003</v>
      </c>
      <c r="AF303" s="142">
        <f t="shared" si="108"/>
        <v>4.1360240694915262</v>
      </c>
      <c r="AG303" s="133" t="e">
        <f>VLOOKUP(A303,ZSSD!D:D,1,0)</f>
        <v>#N/A</v>
      </c>
      <c r="AH303" s="133" t="str">
        <f>VLOOKUP(B303,[2]GRADE!$A:$P,16,0)</f>
        <v>SILVER</v>
      </c>
      <c r="AI303" s="133">
        <f t="shared" si="109"/>
        <v>6.5</v>
      </c>
    </row>
    <row r="304" spans="1:35" x14ac:dyDescent="0.25">
      <c r="A304" s="129">
        <v>7494188</v>
      </c>
      <c r="B304" s="129">
        <f t="shared" si="127"/>
        <v>7494</v>
      </c>
      <c r="C304" s="129">
        <f t="shared" si="128"/>
        <v>188</v>
      </c>
      <c r="D304" s="129" t="str">
        <f>VLOOKUP(C304,Sheet1!$A$2:$K$369991,11,0)</f>
        <v>CAR</v>
      </c>
      <c r="E304" s="129" t="s">
        <v>1420</v>
      </c>
      <c r="F304" s="129">
        <f>VLOOKUP(C304,'PACK MASTER'!$A$2:$I$512998,9,0)*1000</f>
        <v>20.000000000000004</v>
      </c>
      <c r="G304" s="129">
        <f>VLOOKUP(C304,'PACK MASTER'!$A$2:$G$512998,7,0)</f>
        <v>1</v>
      </c>
      <c r="H304" s="129">
        <f t="shared" si="112"/>
        <v>20.000000000000004</v>
      </c>
      <c r="I304" s="129">
        <f>VLOOKUP($A304,ZMRP!$C$2:$F$99995,4,0)</f>
        <v>330</v>
      </c>
      <c r="J304" s="130">
        <f t="shared" si="113"/>
        <v>330</v>
      </c>
      <c r="K304" s="130">
        <f>VLOOKUP($A304,ZLAM!$C$2:$F$99999,4,0)</f>
        <v>78.83</v>
      </c>
      <c r="L304" s="130">
        <f t="shared" si="114"/>
        <v>260.13899999999995</v>
      </c>
      <c r="M304" s="130">
        <f t="shared" si="115"/>
        <v>260.13899999999995</v>
      </c>
      <c r="N304" s="130">
        <f t="shared" si="116"/>
        <v>220.45677966101692</v>
      </c>
      <c r="O304" s="130">
        <f t="shared" si="117"/>
        <v>220.45677966101692</v>
      </c>
      <c r="P304" s="130">
        <f>IFERROR(ABS(VLOOKUP($A304,ZTRV!$D$2:$G$99407,4,0)),0)</f>
        <v>0</v>
      </c>
      <c r="Q304" s="130">
        <f>IFERROR(ABS(VLOOKUP($A304,ZTR1!$D$2:$G$99999,4,0)),0)</f>
        <v>0</v>
      </c>
      <c r="R304" s="130">
        <f>IFERROR(ABS(VLOOKUP($A304,ZTR2!$D$2:$G$99939,4,0)),0)</f>
        <v>0</v>
      </c>
      <c r="S304" s="130">
        <f t="shared" si="118"/>
        <v>0</v>
      </c>
      <c r="T304" s="130">
        <f t="shared" si="119"/>
        <v>220.45677966101692</v>
      </c>
      <c r="U304" s="130">
        <f t="shared" si="120"/>
        <v>260.13899999999995</v>
      </c>
      <c r="V304" s="130">
        <f t="shared" si="121"/>
        <v>260.13899999999995</v>
      </c>
      <c r="W304" s="131">
        <f t="shared" si="122"/>
        <v>5202.78</v>
      </c>
      <c r="X304" s="130">
        <f t="shared" si="123"/>
        <v>69.861000000000047</v>
      </c>
      <c r="Y304" s="130">
        <f t="shared" si="124"/>
        <v>1397.2200000000012</v>
      </c>
      <c r="Z304" s="130">
        <f t="shared" si="125"/>
        <v>69.861000000000047</v>
      </c>
      <c r="AA304" s="129">
        <f>IFERROR(ABS(VLOOKUP(A304,ZSSD!$D$2:$G$99933,4,0)),AI304)</f>
        <v>6.5</v>
      </c>
      <c r="AB304" s="130">
        <f>IFERROR(IF(VLOOKUP(A304,ZSSD!$D:$H,5,0)="L29",AA304*G304,AA304*L304/100),AA304*L304/100)</f>
        <v>16.909034999999996</v>
      </c>
      <c r="AC304" s="130">
        <v>2</v>
      </c>
      <c r="AD304" s="132">
        <f t="shared" si="126"/>
        <v>4.070954893220339</v>
      </c>
      <c r="AE304" s="142">
        <f t="shared" si="107"/>
        <v>16.909034999999996</v>
      </c>
      <c r="AF304" s="142">
        <f t="shared" si="108"/>
        <v>4.070954893220339</v>
      </c>
      <c r="AG304" s="133" t="e">
        <f>VLOOKUP(A304,ZSSD!D:D,1,0)</f>
        <v>#N/A</v>
      </c>
      <c r="AH304" s="133" t="str">
        <f>VLOOKUP(B304,[2]GRADE!$A:$P,16,0)</f>
        <v>SILVER</v>
      </c>
      <c r="AI304" s="133">
        <f t="shared" si="109"/>
        <v>6.5</v>
      </c>
    </row>
    <row r="305" spans="1:35" x14ac:dyDescent="0.25">
      <c r="A305" s="129">
        <v>7494207</v>
      </c>
      <c r="B305" s="129">
        <f t="shared" si="127"/>
        <v>7494</v>
      </c>
      <c r="C305" s="129">
        <f t="shared" si="128"/>
        <v>207</v>
      </c>
      <c r="D305" s="129" t="str">
        <f>VLOOKUP(C305,Sheet1!$A$2:$K$369991,11,0)</f>
        <v>CAR</v>
      </c>
      <c r="E305" s="129" t="s">
        <v>1422</v>
      </c>
      <c r="F305" s="129">
        <f>VLOOKUP(C305,'PACK MASTER'!$A$2:$I$512998,9,0)*1000</f>
        <v>20</v>
      </c>
      <c r="G305" s="129">
        <f>VLOOKUP(C305,'PACK MASTER'!$A$2:$G$512998,7,0)</f>
        <v>1</v>
      </c>
      <c r="H305" s="129">
        <f t="shared" si="112"/>
        <v>20</v>
      </c>
      <c r="I305" s="129">
        <f>VLOOKUP($A305,ZMRP!$C$2:$F$99995,4,0)</f>
        <v>330</v>
      </c>
      <c r="J305" s="130">
        <f t="shared" si="113"/>
        <v>330</v>
      </c>
      <c r="K305" s="130">
        <f>VLOOKUP($A305,ZLAM!$C$2:$F$99999,4,0)</f>
        <v>80.09</v>
      </c>
      <c r="L305" s="130">
        <f t="shared" si="114"/>
        <v>264.29700000000003</v>
      </c>
      <c r="M305" s="130">
        <f t="shared" si="115"/>
        <v>264.29700000000003</v>
      </c>
      <c r="N305" s="130">
        <f t="shared" si="116"/>
        <v>223.98050847457631</v>
      </c>
      <c r="O305" s="130">
        <f t="shared" si="117"/>
        <v>223.98050847457631</v>
      </c>
      <c r="P305" s="130">
        <f>IFERROR(ABS(VLOOKUP($A305,ZTRV!$D$2:$G$99407,4,0)),0)</f>
        <v>0</v>
      </c>
      <c r="Q305" s="130">
        <f>IFERROR(ABS(VLOOKUP($A305,ZTR1!$D$2:$G$99999,4,0)),0)</f>
        <v>0</v>
      </c>
      <c r="R305" s="130">
        <f>IFERROR(ABS(VLOOKUP($A305,ZTR2!$D$2:$G$99939,4,0)),0)</f>
        <v>0</v>
      </c>
      <c r="S305" s="130">
        <f t="shared" si="118"/>
        <v>0</v>
      </c>
      <c r="T305" s="130">
        <f t="shared" si="119"/>
        <v>223.98050847457631</v>
      </c>
      <c r="U305" s="130">
        <f t="shared" si="120"/>
        <v>264.29700000000003</v>
      </c>
      <c r="V305" s="130">
        <f t="shared" si="121"/>
        <v>264.29700000000003</v>
      </c>
      <c r="W305" s="131">
        <f t="shared" si="122"/>
        <v>5285.9400000000005</v>
      </c>
      <c r="X305" s="130">
        <f t="shared" si="123"/>
        <v>65.702999999999975</v>
      </c>
      <c r="Y305" s="130">
        <f t="shared" si="124"/>
        <v>1314.0599999999995</v>
      </c>
      <c r="Z305" s="130">
        <f t="shared" si="125"/>
        <v>65.702999999999975</v>
      </c>
      <c r="AA305" s="129">
        <f>IFERROR(ABS(VLOOKUP(A305,ZSSD!$D$2:$G$99933,4,0)),AI305)</f>
        <v>6.5</v>
      </c>
      <c r="AB305" s="130">
        <f>IFERROR(IF(VLOOKUP(A305,ZSSD!$D:$H,5,0)="L29",AA305*G305,AA305*L305/100),AA305*L305/100)</f>
        <v>17.179305000000003</v>
      </c>
      <c r="AC305" s="130">
        <v>2</v>
      </c>
      <c r="AD305" s="132">
        <f t="shared" si="126"/>
        <v>4.1360240694915262</v>
      </c>
      <c r="AE305" s="142">
        <f t="shared" si="107"/>
        <v>17.179305000000003</v>
      </c>
      <c r="AF305" s="142">
        <f t="shared" si="108"/>
        <v>4.1360240694915262</v>
      </c>
      <c r="AG305" s="133" t="e">
        <f>VLOOKUP(A305,ZSSD!D:D,1,0)</f>
        <v>#N/A</v>
      </c>
      <c r="AH305" s="133" t="str">
        <f>VLOOKUP(B305,[2]GRADE!$A:$P,16,0)</f>
        <v>SILVER</v>
      </c>
      <c r="AI305" s="133">
        <f t="shared" si="109"/>
        <v>6.5</v>
      </c>
    </row>
    <row r="306" spans="1:35" x14ac:dyDescent="0.25">
      <c r="A306" s="129">
        <v>7494215</v>
      </c>
      <c r="B306" s="129">
        <f t="shared" si="127"/>
        <v>7494</v>
      </c>
      <c r="C306" s="129">
        <f t="shared" si="128"/>
        <v>215</v>
      </c>
      <c r="D306" s="129" t="str">
        <f>VLOOKUP(C306,Sheet1!$A$2:$K$369991,11,0)</f>
        <v>CAR</v>
      </c>
      <c r="E306" s="129" t="s">
        <v>1424</v>
      </c>
      <c r="F306" s="129">
        <f>VLOOKUP(C306,'PACK MASTER'!$A$2:$I$512998,9,0)*1000</f>
        <v>20</v>
      </c>
      <c r="G306" s="129">
        <f>VLOOKUP(C306,'PACK MASTER'!$A$2:$G$512998,7,0)</f>
        <v>5</v>
      </c>
      <c r="H306" s="129">
        <f t="shared" si="112"/>
        <v>4</v>
      </c>
      <c r="I306" s="129">
        <f>VLOOKUP($A306,ZMRP!$C$2:$F$99995,4,0)</f>
        <v>1600</v>
      </c>
      <c r="J306" s="130">
        <f t="shared" si="113"/>
        <v>320</v>
      </c>
      <c r="K306" s="130">
        <f>VLOOKUP($A306,ZLAM!$C$2:$F$99999,4,0)</f>
        <v>82.44</v>
      </c>
      <c r="L306" s="130">
        <f t="shared" si="114"/>
        <v>1319.04</v>
      </c>
      <c r="M306" s="130">
        <f t="shared" si="115"/>
        <v>263.80799999999999</v>
      </c>
      <c r="N306" s="130">
        <f t="shared" si="116"/>
        <v>1117.8305084745764</v>
      </c>
      <c r="O306" s="130">
        <f t="shared" si="117"/>
        <v>223.56610169491529</v>
      </c>
      <c r="P306" s="130">
        <f>IFERROR(ABS(VLOOKUP($A306,ZTRV!$D$2:$G$99407,4,0)),0)</f>
        <v>0</v>
      </c>
      <c r="Q306" s="130">
        <f>IFERROR(ABS(VLOOKUP($A306,ZTR1!$D$2:$G$99999,4,0)),0)</f>
        <v>0</v>
      </c>
      <c r="R306" s="130">
        <f>IFERROR(ABS(VLOOKUP($A306,ZTR2!$D$2:$G$99939,4,0)),0)</f>
        <v>0</v>
      </c>
      <c r="S306" s="130">
        <f t="shared" si="118"/>
        <v>0</v>
      </c>
      <c r="T306" s="130">
        <f t="shared" si="119"/>
        <v>1117.8305084745764</v>
      </c>
      <c r="U306" s="130">
        <f t="shared" si="120"/>
        <v>1319.04</v>
      </c>
      <c r="V306" s="130">
        <f t="shared" si="121"/>
        <v>263.80799999999999</v>
      </c>
      <c r="W306" s="131">
        <f t="shared" si="122"/>
        <v>5276.16</v>
      </c>
      <c r="X306" s="130">
        <f t="shared" si="123"/>
        <v>280.96000000000004</v>
      </c>
      <c r="Y306" s="130">
        <f t="shared" si="124"/>
        <v>1123.8400000000001</v>
      </c>
      <c r="Z306" s="130">
        <f t="shared" si="125"/>
        <v>56.192000000000007</v>
      </c>
      <c r="AA306" s="129">
        <f>IFERROR(ABS(VLOOKUP(A306,ZSSD!$D$2:$G$99933,4,0)),AI306)</f>
        <v>6.5</v>
      </c>
      <c r="AB306" s="130">
        <f>IFERROR(IF(VLOOKUP(A306,ZSSD!$D:$H,5,0)="L29",AA306*G306,AA306*L306/100),AA306*L306/100)</f>
        <v>85.7376</v>
      </c>
      <c r="AC306" s="130">
        <v>2</v>
      </c>
      <c r="AD306" s="132">
        <f t="shared" si="126"/>
        <v>20.641858169491528</v>
      </c>
      <c r="AE306" s="142">
        <f t="shared" si="107"/>
        <v>17.14752</v>
      </c>
      <c r="AF306" s="142">
        <f t="shared" si="108"/>
        <v>4.1283716338983059</v>
      </c>
      <c r="AG306" s="133" t="e">
        <f>VLOOKUP(A306,ZSSD!D:D,1,0)</f>
        <v>#N/A</v>
      </c>
      <c r="AH306" s="133" t="str">
        <f>VLOOKUP(B306,[2]GRADE!$A:$P,16,0)</f>
        <v>SILVER</v>
      </c>
      <c r="AI306" s="133">
        <f t="shared" si="109"/>
        <v>6.5</v>
      </c>
    </row>
    <row r="307" spans="1:35" x14ac:dyDescent="0.25">
      <c r="A307" s="129">
        <v>7494229</v>
      </c>
      <c r="B307" s="129">
        <f t="shared" si="127"/>
        <v>7494</v>
      </c>
      <c r="C307" s="129">
        <f t="shared" si="128"/>
        <v>229</v>
      </c>
      <c r="D307" s="129" t="str">
        <f>VLOOKUP(C307,Sheet1!$A$2:$K$369991,11,0)</f>
        <v>CAR</v>
      </c>
      <c r="E307" s="129" t="s">
        <v>1425</v>
      </c>
      <c r="F307" s="129">
        <f>VLOOKUP(C307,'PACK MASTER'!$A$2:$I$512998,9,0)*1000</f>
        <v>20</v>
      </c>
      <c r="G307" s="129">
        <f>VLOOKUP(C307,'PACK MASTER'!$A$2:$G$512998,7,0)</f>
        <v>1</v>
      </c>
      <c r="H307" s="129">
        <f t="shared" si="112"/>
        <v>20</v>
      </c>
      <c r="I307" s="129">
        <f>VLOOKUP($A307,ZMRP!$C$2:$F$99995,4,0)</f>
        <v>330</v>
      </c>
      <c r="J307" s="130">
        <f t="shared" si="113"/>
        <v>330</v>
      </c>
      <c r="K307" s="130">
        <f>VLOOKUP($A307,ZLAM!$C$2:$F$99999,4,0)</f>
        <v>80.09</v>
      </c>
      <c r="L307" s="130">
        <f t="shared" si="114"/>
        <v>264.29700000000003</v>
      </c>
      <c r="M307" s="130">
        <f t="shared" si="115"/>
        <v>264.29700000000003</v>
      </c>
      <c r="N307" s="130">
        <f t="shared" si="116"/>
        <v>223.98050847457631</v>
      </c>
      <c r="O307" s="130">
        <f t="shared" si="117"/>
        <v>223.98050847457631</v>
      </c>
      <c r="P307" s="130">
        <f>IFERROR(ABS(VLOOKUP($A307,ZTRV!$D$2:$G$99407,4,0)),0)</f>
        <v>0</v>
      </c>
      <c r="Q307" s="130">
        <f>IFERROR(ABS(VLOOKUP($A307,ZTR1!$D$2:$G$99999,4,0)),0)</f>
        <v>0</v>
      </c>
      <c r="R307" s="130">
        <f>IFERROR(ABS(VLOOKUP($A307,ZTR2!$D$2:$G$99939,4,0)),0)</f>
        <v>0</v>
      </c>
      <c r="S307" s="130">
        <f t="shared" si="118"/>
        <v>0</v>
      </c>
      <c r="T307" s="130">
        <f t="shared" si="119"/>
        <v>223.98050847457631</v>
      </c>
      <c r="U307" s="130">
        <f t="shared" si="120"/>
        <v>264.29700000000003</v>
      </c>
      <c r="V307" s="130">
        <f t="shared" si="121"/>
        <v>264.29700000000003</v>
      </c>
      <c r="W307" s="131">
        <f t="shared" si="122"/>
        <v>5285.9400000000005</v>
      </c>
      <c r="X307" s="130">
        <f t="shared" si="123"/>
        <v>65.702999999999975</v>
      </c>
      <c r="Y307" s="130">
        <f t="shared" si="124"/>
        <v>1314.0599999999995</v>
      </c>
      <c r="Z307" s="130">
        <f t="shared" si="125"/>
        <v>65.702999999999975</v>
      </c>
      <c r="AA307" s="129">
        <f>IFERROR(ABS(VLOOKUP(A307,ZSSD!$D$2:$G$99933,4,0)),AI307)</f>
        <v>6.5</v>
      </c>
      <c r="AB307" s="130">
        <f>IFERROR(IF(VLOOKUP(A307,ZSSD!$D:$H,5,0)="L29",AA307*G307,AA307*L307/100),AA307*L307/100)</f>
        <v>17.179305000000003</v>
      </c>
      <c r="AC307" s="130">
        <v>2</v>
      </c>
      <c r="AD307" s="132">
        <f t="shared" si="126"/>
        <v>4.1360240694915262</v>
      </c>
      <c r="AE307" s="142">
        <f t="shared" si="107"/>
        <v>17.179305000000003</v>
      </c>
      <c r="AF307" s="142">
        <f t="shared" si="108"/>
        <v>4.1360240694915262</v>
      </c>
      <c r="AG307" s="133" t="e">
        <f>VLOOKUP(A307,ZSSD!D:D,1,0)</f>
        <v>#N/A</v>
      </c>
      <c r="AH307" s="133" t="str">
        <f>VLOOKUP(B307,[2]GRADE!$A:$P,16,0)</f>
        <v>SILVER</v>
      </c>
      <c r="AI307" s="133">
        <f t="shared" si="109"/>
        <v>6.5</v>
      </c>
    </row>
    <row r="308" spans="1:35" x14ac:dyDescent="0.25">
      <c r="A308" s="129">
        <v>7494234</v>
      </c>
      <c r="B308" s="129">
        <f t="shared" si="127"/>
        <v>7494</v>
      </c>
      <c r="C308" s="129">
        <f t="shared" si="128"/>
        <v>234</v>
      </c>
      <c r="D308" s="129" t="str">
        <f>VLOOKUP(C308,Sheet1!$A$2:$K$369991,11,0)</f>
        <v>CAR</v>
      </c>
      <c r="E308" s="129" t="s">
        <v>1427</v>
      </c>
      <c r="F308" s="129">
        <f>VLOOKUP(C308,'PACK MASTER'!$A$2:$I$512998,9,0)*1000</f>
        <v>20.000000000000014</v>
      </c>
      <c r="G308" s="129">
        <f>VLOOKUP(C308,'PACK MASTER'!$A$2:$G$512998,7,0)</f>
        <v>5</v>
      </c>
      <c r="H308" s="129">
        <f t="shared" si="112"/>
        <v>4.0000000000000027</v>
      </c>
      <c r="I308" s="129">
        <f>VLOOKUP($A308,ZMRP!$C$2:$F$99995,4,0)</f>
        <v>1600</v>
      </c>
      <c r="J308" s="130">
        <f t="shared" si="113"/>
        <v>320</v>
      </c>
      <c r="K308" s="130">
        <f>VLOOKUP($A308,ZLAM!$C$2:$F$99999,4,0)</f>
        <v>82.44</v>
      </c>
      <c r="L308" s="130">
        <f t="shared" si="114"/>
        <v>1319.04</v>
      </c>
      <c r="M308" s="130">
        <f t="shared" si="115"/>
        <v>263.80799999999999</v>
      </c>
      <c r="N308" s="130">
        <f t="shared" si="116"/>
        <v>1117.8305084745764</v>
      </c>
      <c r="O308" s="130">
        <f t="shared" si="117"/>
        <v>223.56610169491529</v>
      </c>
      <c r="P308" s="130">
        <f>IFERROR(ABS(VLOOKUP($A308,ZTRV!$D$2:$G$99407,4,0)),0)</f>
        <v>0</v>
      </c>
      <c r="Q308" s="130">
        <f>IFERROR(ABS(VLOOKUP($A308,ZTR1!$D$2:$G$99999,4,0)),0)</f>
        <v>0</v>
      </c>
      <c r="R308" s="130">
        <f>IFERROR(ABS(VLOOKUP($A308,ZTR2!$D$2:$G$99939,4,0)),0)</f>
        <v>0</v>
      </c>
      <c r="S308" s="130">
        <f t="shared" si="118"/>
        <v>0</v>
      </c>
      <c r="T308" s="130">
        <f t="shared" si="119"/>
        <v>1117.8305084745764</v>
      </c>
      <c r="U308" s="130">
        <f t="shared" si="120"/>
        <v>1319.04</v>
      </c>
      <c r="V308" s="130">
        <f t="shared" si="121"/>
        <v>263.80799999999999</v>
      </c>
      <c r="W308" s="131">
        <f t="shared" si="122"/>
        <v>5276.1600000000035</v>
      </c>
      <c r="X308" s="130">
        <f t="shared" si="123"/>
        <v>280.96000000000004</v>
      </c>
      <c r="Y308" s="130">
        <f t="shared" si="124"/>
        <v>1123.8400000000008</v>
      </c>
      <c r="Z308" s="130">
        <f t="shared" si="125"/>
        <v>56.192000000000007</v>
      </c>
      <c r="AA308" s="129">
        <f>IFERROR(ABS(VLOOKUP(A308,ZSSD!$D$2:$G$99933,4,0)),AI308)</f>
        <v>6.5</v>
      </c>
      <c r="AB308" s="130">
        <f>IFERROR(IF(VLOOKUP(A308,ZSSD!$D:$H,5,0)="L29",AA308*G308,AA308*L308/100),AA308*L308/100)</f>
        <v>85.7376</v>
      </c>
      <c r="AC308" s="130">
        <v>2</v>
      </c>
      <c r="AD308" s="132">
        <f t="shared" si="126"/>
        <v>20.641858169491528</v>
      </c>
      <c r="AE308" s="142">
        <f t="shared" si="107"/>
        <v>17.14752</v>
      </c>
      <c r="AF308" s="142">
        <f t="shared" si="108"/>
        <v>4.1283716338983059</v>
      </c>
      <c r="AG308" s="133" t="e">
        <f>VLOOKUP(A308,ZSSD!D:D,1,0)</f>
        <v>#N/A</v>
      </c>
      <c r="AH308" s="133" t="str">
        <f>VLOOKUP(B308,[2]GRADE!$A:$P,16,0)</f>
        <v>SILVER</v>
      </c>
      <c r="AI308" s="133">
        <f t="shared" si="109"/>
        <v>6.5</v>
      </c>
    </row>
    <row r="309" spans="1:35" x14ac:dyDescent="0.25">
      <c r="A309" s="129">
        <v>7494242</v>
      </c>
      <c r="B309" s="129">
        <f t="shared" si="127"/>
        <v>7494</v>
      </c>
      <c r="C309" s="129">
        <f t="shared" si="128"/>
        <v>242</v>
      </c>
      <c r="D309" s="129" t="str">
        <f>VLOOKUP(C309,Sheet1!$A$2:$K$369991,11,0)</f>
        <v>BUC</v>
      </c>
      <c r="E309" s="129" t="s">
        <v>1428</v>
      </c>
      <c r="F309" s="129">
        <f>VLOOKUP(C309,'PACK MASTER'!$A$2:$I$512998,9,0)*1000</f>
        <v>10.000000000000005</v>
      </c>
      <c r="G309" s="129">
        <f>VLOOKUP(C309,'PACK MASTER'!$A$2:$G$512998,7,0)</f>
        <v>10</v>
      </c>
      <c r="H309" s="129">
        <f t="shared" si="112"/>
        <v>1.0000000000000004</v>
      </c>
      <c r="I309" s="129">
        <f>VLOOKUP($A309,ZMRP!$C$2:$F$99995,4,0)</f>
        <v>3170</v>
      </c>
      <c r="J309" s="130">
        <f t="shared" si="113"/>
        <v>317</v>
      </c>
      <c r="K309" s="130">
        <f>VLOOKUP($A309,ZLAM!$C$2:$F$99999,4,0)</f>
        <v>82.53</v>
      </c>
      <c r="L309" s="130">
        <f t="shared" si="114"/>
        <v>2616.201</v>
      </c>
      <c r="M309" s="130">
        <f t="shared" si="115"/>
        <v>261.62009999999998</v>
      </c>
      <c r="N309" s="130">
        <f t="shared" si="116"/>
        <v>2217.1194915254237</v>
      </c>
      <c r="O309" s="130">
        <f t="shared" si="117"/>
        <v>221.71194915254236</v>
      </c>
      <c r="P309" s="130">
        <f>IFERROR(ABS(VLOOKUP($A309,ZTRV!$D$2:$G$99407,4,0)),0)</f>
        <v>0</v>
      </c>
      <c r="Q309" s="130">
        <f>IFERROR(ABS(VLOOKUP($A309,ZTR1!$D$2:$G$99999,4,0)),0)</f>
        <v>0</v>
      </c>
      <c r="R309" s="130">
        <f>IFERROR(ABS(VLOOKUP($A309,ZTR2!$D$2:$G$99939,4,0)),0)</f>
        <v>0</v>
      </c>
      <c r="S309" s="130">
        <f t="shared" si="118"/>
        <v>0</v>
      </c>
      <c r="T309" s="130">
        <f t="shared" si="119"/>
        <v>2217.1194915254237</v>
      </c>
      <c r="U309" s="130">
        <f t="shared" si="120"/>
        <v>2616.2009999999996</v>
      </c>
      <c r="V309" s="130">
        <f t="shared" si="121"/>
        <v>261.62009999999998</v>
      </c>
      <c r="W309" s="131">
        <f t="shared" si="122"/>
        <v>2616.2010000000014</v>
      </c>
      <c r="X309" s="130">
        <f t="shared" si="123"/>
        <v>553.79900000000043</v>
      </c>
      <c r="Y309" s="130">
        <f t="shared" si="124"/>
        <v>553.79900000000066</v>
      </c>
      <c r="Z309" s="130">
        <f t="shared" si="125"/>
        <v>55.379900000000021</v>
      </c>
      <c r="AA309" s="129">
        <f>IFERROR(ABS(VLOOKUP(A309,ZSSD!$D$2:$G$99933,4,0)),AI309)</f>
        <v>6.5</v>
      </c>
      <c r="AB309" s="130">
        <f>IFERROR(IF(VLOOKUP(A309,ZSSD!$D:$H,5,0)="L29",AA309*G309,AA309*L309/100),AA309*L309/100)</f>
        <v>170.05306499999998</v>
      </c>
      <c r="AC309" s="130">
        <v>2</v>
      </c>
      <c r="AD309" s="132">
        <f t="shared" si="126"/>
        <v>40.941328530508471</v>
      </c>
      <c r="AE309" s="142">
        <f t="shared" si="107"/>
        <v>17.005306499999996</v>
      </c>
      <c r="AF309" s="142">
        <f t="shared" si="108"/>
        <v>4.094132853050847</v>
      </c>
      <c r="AG309" s="133" t="e">
        <f>VLOOKUP(A309,ZSSD!D:D,1,0)</f>
        <v>#N/A</v>
      </c>
      <c r="AH309" s="133" t="str">
        <f>VLOOKUP(B309,[2]GRADE!$A:$P,16,0)</f>
        <v>SILVER</v>
      </c>
      <c r="AI309" s="133">
        <f t="shared" si="109"/>
        <v>6.5</v>
      </c>
    </row>
    <row r="310" spans="1:35" x14ac:dyDescent="0.25">
      <c r="A310" s="129">
        <v>7494246</v>
      </c>
      <c r="B310" s="129">
        <f t="shared" si="127"/>
        <v>7494</v>
      </c>
      <c r="C310" s="129">
        <f t="shared" si="128"/>
        <v>246</v>
      </c>
      <c r="D310" s="129" t="str">
        <f>VLOOKUP(C310,Sheet1!$A$2:$K$369991,11,0)</f>
        <v>BUC</v>
      </c>
      <c r="E310" s="129" t="s">
        <v>1429</v>
      </c>
      <c r="F310" s="129">
        <f>VLOOKUP(C310,'PACK MASTER'!$A$2:$I$512998,9,0)*1000</f>
        <v>7.5</v>
      </c>
      <c r="G310" s="129">
        <f>VLOOKUP(C310,'PACK MASTER'!$A$2:$G$512998,7,0)</f>
        <v>7.5</v>
      </c>
      <c r="H310" s="129">
        <f t="shared" si="112"/>
        <v>1</v>
      </c>
      <c r="I310" s="129">
        <f>VLOOKUP($A310,ZMRP!$C$2:$F$99995,4,0)</f>
        <v>2400</v>
      </c>
      <c r="J310" s="130">
        <f t="shared" si="113"/>
        <v>320</v>
      </c>
      <c r="K310" s="130">
        <f>VLOOKUP($A310,ZLAM!$C$2:$F$99999,4,0)</f>
        <v>82.23</v>
      </c>
      <c r="L310" s="130">
        <f t="shared" si="114"/>
        <v>1973.52</v>
      </c>
      <c r="M310" s="130">
        <f t="shared" si="115"/>
        <v>263.13600000000002</v>
      </c>
      <c r="N310" s="130">
        <f t="shared" si="116"/>
        <v>1672.4745762711866</v>
      </c>
      <c r="O310" s="130">
        <f t="shared" si="117"/>
        <v>222.99661016949156</v>
      </c>
      <c r="P310" s="130">
        <f>IFERROR(ABS(VLOOKUP($A310,ZTRV!$D$2:$G$99407,4,0)),0)</f>
        <v>0</v>
      </c>
      <c r="Q310" s="130">
        <f>IFERROR(ABS(VLOOKUP($A310,ZTR1!$D$2:$G$99999,4,0)),0)</f>
        <v>0</v>
      </c>
      <c r="R310" s="130">
        <f>IFERROR(ABS(VLOOKUP($A310,ZTR2!$D$2:$G$99939,4,0)),0)</f>
        <v>0</v>
      </c>
      <c r="S310" s="130">
        <f t="shared" si="118"/>
        <v>0</v>
      </c>
      <c r="T310" s="130">
        <f t="shared" si="119"/>
        <v>1672.4745762711866</v>
      </c>
      <c r="U310" s="130">
        <f t="shared" si="120"/>
        <v>1973.52</v>
      </c>
      <c r="V310" s="130">
        <f t="shared" si="121"/>
        <v>263.13600000000002</v>
      </c>
      <c r="W310" s="131">
        <f t="shared" si="122"/>
        <v>1973.5200000000002</v>
      </c>
      <c r="X310" s="130">
        <f t="shared" si="123"/>
        <v>426.48</v>
      </c>
      <c r="Y310" s="130">
        <f t="shared" si="124"/>
        <v>426.48</v>
      </c>
      <c r="Z310" s="130">
        <f t="shared" si="125"/>
        <v>56.863999999999976</v>
      </c>
      <c r="AA310" s="129">
        <f>IFERROR(ABS(VLOOKUP(A310,ZSSD!$D$2:$G$99933,4,0)),AI310)</f>
        <v>6.5</v>
      </c>
      <c r="AB310" s="130">
        <f>IFERROR(IF(VLOOKUP(A310,ZSSD!$D:$H,5,0)="L29",AA310*G310,AA310*L310/100),AA310*L310/100)</f>
        <v>128.27879999999999</v>
      </c>
      <c r="AC310" s="130">
        <v>2</v>
      </c>
      <c r="AD310" s="132">
        <f t="shared" si="126"/>
        <v>30.883915525423731</v>
      </c>
      <c r="AE310" s="142">
        <f t="shared" si="107"/>
        <v>17.103839999999998</v>
      </c>
      <c r="AF310" s="142">
        <f t="shared" si="108"/>
        <v>4.1178554033898305</v>
      </c>
      <c r="AG310" s="133" t="e">
        <f>VLOOKUP(A310,ZSSD!D:D,1,0)</f>
        <v>#N/A</v>
      </c>
      <c r="AH310" s="133" t="str">
        <f>VLOOKUP(B310,[2]GRADE!$A:$P,16,0)</f>
        <v>SILVER</v>
      </c>
      <c r="AI310" s="133">
        <f t="shared" si="109"/>
        <v>6.5</v>
      </c>
    </row>
    <row r="311" spans="1:35" x14ac:dyDescent="0.25">
      <c r="A311" s="129">
        <v>7494247</v>
      </c>
      <c r="B311" s="129">
        <f t="shared" si="127"/>
        <v>7494</v>
      </c>
      <c r="C311" s="129">
        <f t="shared" si="128"/>
        <v>247</v>
      </c>
      <c r="D311" s="129" t="str">
        <f>VLOOKUP(C311,Sheet1!$A$2:$K$369991,11,0)</f>
        <v>BUC</v>
      </c>
      <c r="E311" s="129" t="s">
        <v>1430</v>
      </c>
      <c r="F311" s="129">
        <f>VLOOKUP(C311,'PACK MASTER'!$A$2:$I$512998,9,0)*1000</f>
        <v>10</v>
      </c>
      <c r="G311" s="129">
        <f>VLOOKUP(C311,'PACK MASTER'!$A$2:$G$512998,7,0)</f>
        <v>10</v>
      </c>
      <c r="H311" s="129">
        <f t="shared" si="112"/>
        <v>1</v>
      </c>
      <c r="I311" s="129">
        <f>VLOOKUP($A311,ZMRP!$C$2:$F$99995,4,0)</f>
        <v>3170</v>
      </c>
      <c r="J311" s="130">
        <f t="shared" si="113"/>
        <v>317</v>
      </c>
      <c r="K311" s="130">
        <f>VLOOKUP($A311,ZLAM!$C$2:$F$99999,4,0)</f>
        <v>82.53</v>
      </c>
      <c r="L311" s="130">
        <f t="shared" si="114"/>
        <v>2616.201</v>
      </c>
      <c r="M311" s="130">
        <f t="shared" si="115"/>
        <v>261.62009999999998</v>
      </c>
      <c r="N311" s="130">
        <f t="shared" si="116"/>
        <v>2217.1194915254237</v>
      </c>
      <c r="O311" s="130">
        <f t="shared" si="117"/>
        <v>221.71194915254236</v>
      </c>
      <c r="P311" s="130">
        <f>IFERROR(ABS(VLOOKUP($A311,ZTRV!$D$2:$G$99407,4,0)),0)</f>
        <v>0</v>
      </c>
      <c r="Q311" s="130">
        <f>IFERROR(ABS(VLOOKUP($A311,ZTR1!$D$2:$G$99999,4,0)),0)</f>
        <v>0</v>
      </c>
      <c r="R311" s="130">
        <f>IFERROR(ABS(VLOOKUP($A311,ZTR2!$D$2:$G$99939,4,0)),0)</f>
        <v>0</v>
      </c>
      <c r="S311" s="130">
        <f t="shared" si="118"/>
        <v>0</v>
      </c>
      <c r="T311" s="130">
        <f t="shared" si="119"/>
        <v>2217.1194915254237</v>
      </c>
      <c r="U311" s="130">
        <f t="shared" si="120"/>
        <v>2616.2009999999996</v>
      </c>
      <c r="V311" s="130">
        <f t="shared" si="121"/>
        <v>261.62009999999998</v>
      </c>
      <c r="W311" s="131">
        <f t="shared" si="122"/>
        <v>2616.201</v>
      </c>
      <c r="X311" s="130">
        <f t="shared" si="123"/>
        <v>553.79900000000043</v>
      </c>
      <c r="Y311" s="130">
        <f t="shared" si="124"/>
        <v>553.79900000000043</v>
      </c>
      <c r="Z311" s="130">
        <f t="shared" si="125"/>
        <v>55.379900000000021</v>
      </c>
      <c r="AA311" s="129">
        <f>IFERROR(ABS(VLOOKUP(A311,ZSSD!$D$2:$G$99933,4,0)),AI311)</f>
        <v>6.5</v>
      </c>
      <c r="AB311" s="130">
        <f>IFERROR(IF(VLOOKUP(A311,ZSSD!$D:$H,5,0)="L29",AA311*G311,AA311*L311/100),AA311*L311/100)</f>
        <v>170.05306499999998</v>
      </c>
      <c r="AC311" s="130">
        <v>2</v>
      </c>
      <c r="AD311" s="132">
        <f t="shared" si="126"/>
        <v>40.941328530508471</v>
      </c>
      <c r="AE311" s="142">
        <f t="shared" si="107"/>
        <v>17.005306499999996</v>
      </c>
      <c r="AF311" s="142">
        <f t="shared" si="108"/>
        <v>4.094132853050847</v>
      </c>
      <c r="AG311" s="133" t="e">
        <f>VLOOKUP(A311,ZSSD!D:D,1,0)</f>
        <v>#N/A</v>
      </c>
      <c r="AH311" s="133" t="str">
        <f>VLOOKUP(B311,[2]GRADE!$A:$P,16,0)</f>
        <v>SILVER</v>
      </c>
      <c r="AI311" s="133">
        <f t="shared" si="109"/>
        <v>6.5</v>
      </c>
    </row>
    <row r="312" spans="1:35" x14ac:dyDescent="0.25">
      <c r="A312" s="129">
        <v>7494248</v>
      </c>
      <c r="B312" s="129">
        <f t="shared" si="127"/>
        <v>7494</v>
      </c>
      <c r="C312" s="129">
        <f t="shared" si="128"/>
        <v>248</v>
      </c>
      <c r="D312" s="129" t="str">
        <f>VLOOKUP(C312,Sheet1!$A$2:$K$369991,11,0)</f>
        <v>BUC</v>
      </c>
      <c r="E312" s="129" t="s">
        <v>1431</v>
      </c>
      <c r="F312" s="129">
        <f>VLOOKUP(C312,'PACK MASTER'!$A$2:$I$512998,9,0)*1000</f>
        <v>7.5</v>
      </c>
      <c r="G312" s="129">
        <f>VLOOKUP(C312,'PACK MASTER'!$A$2:$G$512998,7,0)</f>
        <v>7.5</v>
      </c>
      <c r="H312" s="129">
        <f t="shared" si="112"/>
        <v>1</v>
      </c>
      <c r="I312" s="129">
        <f>VLOOKUP($A312,ZMRP!$C$2:$F$99995,4,0)</f>
        <v>2400</v>
      </c>
      <c r="J312" s="130">
        <f t="shared" si="113"/>
        <v>320</v>
      </c>
      <c r="K312" s="130">
        <f>VLOOKUP($A312,ZLAM!$C$2:$F$99999,4,0)</f>
        <v>82.23</v>
      </c>
      <c r="L312" s="130">
        <f t="shared" si="114"/>
        <v>1973.52</v>
      </c>
      <c r="M312" s="130">
        <f t="shared" si="115"/>
        <v>263.13600000000002</v>
      </c>
      <c r="N312" s="130">
        <f t="shared" si="116"/>
        <v>1672.4745762711866</v>
      </c>
      <c r="O312" s="130">
        <f t="shared" si="117"/>
        <v>222.99661016949156</v>
      </c>
      <c r="P312" s="130">
        <f>IFERROR(ABS(VLOOKUP($A312,ZTRV!$D$2:$G$99407,4,0)),0)</f>
        <v>0</v>
      </c>
      <c r="Q312" s="130">
        <f>IFERROR(ABS(VLOOKUP($A312,ZTR1!$D$2:$G$99999,4,0)),0)</f>
        <v>0</v>
      </c>
      <c r="R312" s="130">
        <f>IFERROR(ABS(VLOOKUP($A312,ZTR2!$D$2:$G$99939,4,0)),0)</f>
        <v>0</v>
      </c>
      <c r="S312" s="130">
        <f t="shared" si="118"/>
        <v>0</v>
      </c>
      <c r="T312" s="130">
        <f t="shared" si="119"/>
        <v>1672.4745762711866</v>
      </c>
      <c r="U312" s="130">
        <f t="shared" si="120"/>
        <v>1973.52</v>
      </c>
      <c r="V312" s="130">
        <f t="shared" si="121"/>
        <v>263.13600000000002</v>
      </c>
      <c r="W312" s="131">
        <f t="shared" si="122"/>
        <v>1973.5200000000002</v>
      </c>
      <c r="X312" s="130">
        <f t="shared" si="123"/>
        <v>426.48</v>
      </c>
      <c r="Y312" s="130">
        <f t="shared" si="124"/>
        <v>426.48</v>
      </c>
      <c r="Z312" s="130">
        <f t="shared" si="125"/>
        <v>56.863999999999976</v>
      </c>
      <c r="AA312" s="129">
        <f>IFERROR(ABS(VLOOKUP(A312,ZSSD!$D$2:$G$99933,4,0)),AI312)</f>
        <v>6.5</v>
      </c>
      <c r="AB312" s="130">
        <f>IFERROR(IF(VLOOKUP(A312,ZSSD!$D:$H,5,0)="L29",AA312*G312,AA312*L312/100),AA312*L312/100)</f>
        <v>128.27879999999999</v>
      </c>
      <c r="AC312" s="130">
        <v>2</v>
      </c>
      <c r="AD312" s="132">
        <f t="shared" si="126"/>
        <v>30.883915525423731</v>
      </c>
      <c r="AE312" s="142">
        <f t="shared" si="107"/>
        <v>17.103839999999998</v>
      </c>
      <c r="AF312" s="142">
        <f t="shared" si="108"/>
        <v>4.1178554033898305</v>
      </c>
      <c r="AG312" s="133" t="e">
        <f>VLOOKUP(A312,ZSSD!D:D,1,0)</f>
        <v>#N/A</v>
      </c>
      <c r="AH312" s="133" t="str">
        <f>VLOOKUP(B312,[2]GRADE!$A:$P,16,0)</f>
        <v>SILVER</v>
      </c>
      <c r="AI312" s="133">
        <f t="shared" si="109"/>
        <v>6.5</v>
      </c>
    </row>
    <row r="313" spans="1:35" x14ac:dyDescent="0.25">
      <c r="A313" s="129">
        <v>7494249</v>
      </c>
      <c r="B313" s="129">
        <f t="shared" si="127"/>
        <v>7494</v>
      </c>
      <c r="C313" s="129">
        <f t="shared" si="128"/>
        <v>249</v>
      </c>
      <c r="D313" s="129" t="str">
        <f>VLOOKUP(C313,Sheet1!$A$2:$K$369991,11,0)</f>
        <v>BUC</v>
      </c>
      <c r="E313" s="129" t="s">
        <v>1432</v>
      </c>
      <c r="F313" s="129">
        <f>VLOOKUP(C313,'PACK MASTER'!$A$2:$I$512998,9,0)*1000</f>
        <v>10</v>
      </c>
      <c r="G313" s="129">
        <f>VLOOKUP(C313,'PACK MASTER'!$A$2:$G$512998,7,0)</f>
        <v>10</v>
      </c>
      <c r="H313" s="129">
        <f t="shared" si="112"/>
        <v>1</v>
      </c>
      <c r="I313" s="129">
        <f>VLOOKUP($A313,ZMRP!$C$2:$F$99995,4,0)</f>
        <v>3170</v>
      </c>
      <c r="J313" s="130">
        <f t="shared" si="113"/>
        <v>317</v>
      </c>
      <c r="K313" s="130">
        <f>VLOOKUP($A313,ZLAM!$C$2:$F$99999,4,0)</f>
        <v>82.53</v>
      </c>
      <c r="L313" s="130">
        <f t="shared" si="114"/>
        <v>2616.201</v>
      </c>
      <c r="M313" s="130">
        <f t="shared" si="115"/>
        <v>261.62009999999998</v>
      </c>
      <c r="N313" s="130">
        <f t="shared" si="116"/>
        <v>2217.1194915254237</v>
      </c>
      <c r="O313" s="130">
        <f t="shared" si="117"/>
        <v>221.71194915254236</v>
      </c>
      <c r="P313" s="130">
        <f>IFERROR(ABS(VLOOKUP($A313,ZTRV!$D$2:$G$99407,4,0)),0)</f>
        <v>0</v>
      </c>
      <c r="Q313" s="130">
        <f>IFERROR(ABS(VLOOKUP($A313,ZTR1!$D$2:$G$99999,4,0)),0)</f>
        <v>0</v>
      </c>
      <c r="R313" s="130">
        <f>IFERROR(ABS(VLOOKUP($A313,ZTR2!$D$2:$G$99939,4,0)),0)</f>
        <v>0</v>
      </c>
      <c r="S313" s="130">
        <f t="shared" si="118"/>
        <v>0</v>
      </c>
      <c r="T313" s="130">
        <f t="shared" si="119"/>
        <v>2217.1194915254237</v>
      </c>
      <c r="U313" s="130">
        <f t="shared" si="120"/>
        <v>2616.2009999999996</v>
      </c>
      <c r="V313" s="130">
        <f t="shared" si="121"/>
        <v>261.62009999999998</v>
      </c>
      <c r="W313" s="131">
        <f t="shared" si="122"/>
        <v>2616.201</v>
      </c>
      <c r="X313" s="130">
        <f t="shared" si="123"/>
        <v>553.79900000000043</v>
      </c>
      <c r="Y313" s="130">
        <f t="shared" si="124"/>
        <v>553.79900000000043</v>
      </c>
      <c r="Z313" s="130">
        <f t="shared" si="125"/>
        <v>55.379900000000021</v>
      </c>
      <c r="AA313" s="129">
        <f>IFERROR(ABS(VLOOKUP(A313,ZSSD!$D$2:$G$99933,4,0)),AI313)</f>
        <v>6.5</v>
      </c>
      <c r="AB313" s="130">
        <f>IFERROR(IF(VLOOKUP(A313,ZSSD!$D:$H,5,0)="L29",AA313*G313,AA313*L313/100),AA313*L313/100)</f>
        <v>170.05306499999998</v>
      </c>
      <c r="AC313" s="130">
        <v>2</v>
      </c>
      <c r="AD313" s="132">
        <f t="shared" si="126"/>
        <v>40.941328530508471</v>
      </c>
      <c r="AE313" s="142">
        <f t="shared" si="107"/>
        <v>17.005306499999996</v>
      </c>
      <c r="AF313" s="142">
        <f t="shared" si="108"/>
        <v>4.094132853050847</v>
      </c>
      <c r="AG313" s="133" t="e">
        <f>VLOOKUP(A313,ZSSD!D:D,1,0)</f>
        <v>#N/A</v>
      </c>
      <c r="AH313" s="133" t="str">
        <f>VLOOKUP(B313,[2]GRADE!$A:$P,16,0)</f>
        <v>SILVER</v>
      </c>
      <c r="AI313" s="133">
        <f t="shared" si="109"/>
        <v>6.5</v>
      </c>
    </row>
    <row r="314" spans="1:35" x14ac:dyDescent="0.25">
      <c r="A314" s="129">
        <v>7494251</v>
      </c>
      <c r="B314" s="129">
        <f t="shared" si="127"/>
        <v>7494</v>
      </c>
      <c r="C314" s="129">
        <f t="shared" si="128"/>
        <v>251</v>
      </c>
      <c r="D314" s="129" t="str">
        <f>VLOOKUP(C314,Sheet1!$A$2:$K$369991,11,0)</f>
        <v>BUC</v>
      </c>
      <c r="E314" s="129" t="s">
        <v>1433</v>
      </c>
      <c r="F314" s="129">
        <f>VLOOKUP(C314,'PACK MASTER'!$A$2:$I$512998,9,0)*1000</f>
        <v>7.5000000000000053</v>
      </c>
      <c r="G314" s="129">
        <f>VLOOKUP(C314,'PACK MASTER'!$A$2:$G$512998,7,0)</f>
        <v>7.5</v>
      </c>
      <c r="H314" s="129">
        <f t="shared" si="112"/>
        <v>1.0000000000000007</v>
      </c>
      <c r="I314" s="129">
        <f>VLOOKUP($A314,ZMRP!$C$2:$F$99995,4,0)</f>
        <v>2400</v>
      </c>
      <c r="J314" s="130">
        <f t="shared" si="113"/>
        <v>320</v>
      </c>
      <c r="K314" s="130">
        <f>VLOOKUP($A314,ZLAM!$C$2:$F$99999,4,0)</f>
        <v>82.23</v>
      </c>
      <c r="L314" s="130">
        <f t="shared" si="114"/>
        <v>1973.52</v>
      </c>
      <c r="M314" s="130">
        <f t="shared" si="115"/>
        <v>263.13600000000002</v>
      </c>
      <c r="N314" s="130">
        <f t="shared" si="116"/>
        <v>1672.4745762711866</v>
      </c>
      <c r="O314" s="130">
        <f t="shared" si="117"/>
        <v>222.99661016949156</v>
      </c>
      <c r="P314" s="130">
        <f>IFERROR(ABS(VLOOKUP($A314,ZTRV!$D$2:$G$99407,4,0)),0)</f>
        <v>0</v>
      </c>
      <c r="Q314" s="130">
        <f>IFERROR(ABS(VLOOKUP($A314,ZTR1!$D$2:$G$99999,4,0)),0)</f>
        <v>0</v>
      </c>
      <c r="R314" s="130">
        <f>IFERROR(ABS(VLOOKUP($A314,ZTR2!$D$2:$G$99939,4,0)),0)</f>
        <v>0</v>
      </c>
      <c r="S314" s="130">
        <f t="shared" si="118"/>
        <v>0</v>
      </c>
      <c r="T314" s="130">
        <f t="shared" si="119"/>
        <v>1672.4745762711866</v>
      </c>
      <c r="U314" s="130">
        <f t="shared" si="120"/>
        <v>1973.52</v>
      </c>
      <c r="V314" s="130">
        <f t="shared" si="121"/>
        <v>263.13600000000002</v>
      </c>
      <c r="W314" s="131">
        <f t="shared" si="122"/>
        <v>1973.5200000000016</v>
      </c>
      <c r="X314" s="130">
        <f t="shared" si="123"/>
        <v>426.48</v>
      </c>
      <c r="Y314" s="130">
        <f t="shared" si="124"/>
        <v>426.4800000000003</v>
      </c>
      <c r="Z314" s="130">
        <f t="shared" si="125"/>
        <v>56.863999999999976</v>
      </c>
      <c r="AA314" s="129">
        <f>IFERROR(ABS(VLOOKUP(A314,ZSSD!$D$2:$G$99933,4,0)),AI314)</f>
        <v>6.5</v>
      </c>
      <c r="AB314" s="130">
        <f>IFERROR(IF(VLOOKUP(A314,ZSSD!$D:$H,5,0)="L29",AA314*G314,AA314*L314/100),AA314*L314/100)</f>
        <v>128.27879999999999</v>
      </c>
      <c r="AC314" s="130">
        <v>2</v>
      </c>
      <c r="AD314" s="132">
        <f t="shared" si="126"/>
        <v>30.883915525423731</v>
      </c>
      <c r="AE314" s="142">
        <f t="shared" si="107"/>
        <v>17.103839999999998</v>
      </c>
      <c r="AF314" s="142">
        <f t="shared" si="108"/>
        <v>4.1178554033898305</v>
      </c>
      <c r="AG314" s="133" t="e">
        <f>VLOOKUP(A314,ZSSD!D:D,1,0)</f>
        <v>#N/A</v>
      </c>
      <c r="AH314" s="133" t="str">
        <f>VLOOKUP(B314,[2]GRADE!$A:$P,16,0)</f>
        <v>SILVER</v>
      </c>
      <c r="AI314" s="133">
        <f t="shared" si="109"/>
        <v>6.5</v>
      </c>
    </row>
    <row r="315" spans="1:35" x14ac:dyDescent="0.25">
      <c r="A315" s="129">
        <v>7494261</v>
      </c>
      <c r="B315" s="129">
        <f t="shared" si="127"/>
        <v>7494</v>
      </c>
      <c r="C315" s="129">
        <f t="shared" si="128"/>
        <v>261</v>
      </c>
      <c r="D315" s="129" t="str">
        <f>VLOOKUP(C315,Sheet1!$A$2:$K$369991,11,0)</f>
        <v>BUC</v>
      </c>
      <c r="E315" s="129" t="s">
        <v>1434</v>
      </c>
      <c r="F315" s="129">
        <f>VLOOKUP(C315,'PACK MASTER'!$A$2:$I$512998,9,0)*1000</f>
        <v>20</v>
      </c>
      <c r="G315" s="129">
        <f>VLOOKUP(C315,'PACK MASTER'!$A$2:$G$512998,7,0)</f>
        <v>20</v>
      </c>
      <c r="H315" s="129">
        <f t="shared" si="112"/>
        <v>1</v>
      </c>
      <c r="I315" s="129">
        <f>VLOOKUP($A315,ZMRP!$C$2:$F$99995,4,0)</f>
        <v>6300</v>
      </c>
      <c r="J315" s="130">
        <f t="shared" si="113"/>
        <v>315</v>
      </c>
      <c r="K315" s="130">
        <f>VLOOKUP($A315,ZLAM!$C$2:$F$99999,4,0)</f>
        <v>82.86</v>
      </c>
      <c r="L315" s="130">
        <f t="shared" si="114"/>
        <v>5220.18</v>
      </c>
      <c r="M315" s="130">
        <f t="shared" si="115"/>
        <v>261.00900000000001</v>
      </c>
      <c r="N315" s="130">
        <f t="shared" si="116"/>
        <v>4423.8813559322043</v>
      </c>
      <c r="O315" s="130">
        <f t="shared" si="117"/>
        <v>221.19406779661023</v>
      </c>
      <c r="P315" s="130">
        <f>IFERROR(ABS(VLOOKUP($A315,ZTRV!$D$2:$G$99407,4,0)),0)</f>
        <v>0</v>
      </c>
      <c r="Q315" s="130">
        <f>IFERROR(ABS(VLOOKUP($A315,ZTR1!$D$2:$G$99999,4,0)),0)</f>
        <v>0</v>
      </c>
      <c r="R315" s="130">
        <f>IFERROR(ABS(VLOOKUP($A315,ZTR2!$D$2:$G$99939,4,0)),0)</f>
        <v>0</v>
      </c>
      <c r="S315" s="130">
        <f t="shared" si="118"/>
        <v>0</v>
      </c>
      <c r="T315" s="130">
        <f t="shared" si="119"/>
        <v>4423.8813559322043</v>
      </c>
      <c r="U315" s="130">
        <f t="shared" si="120"/>
        <v>5220.1800000000012</v>
      </c>
      <c r="V315" s="130">
        <f t="shared" si="121"/>
        <v>261.00900000000007</v>
      </c>
      <c r="W315" s="131">
        <f t="shared" si="122"/>
        <v>5220.1800000000012</v>
      </c>
      <c r="X315" s="130">
        <f t="shared" si="123"/>
        <v>1079.8199999999988</v>
      </c>
      <c r="Y315" s="130">
        <f t="shared" si="124"/>
        <v>1079.8199999999988</v>
      </c>
      <c r="Z315" s="130">
        <f t="shared" si="125"/>
        <v>53.990999999999929</v>
      </c>
      <c r="AA315" s="129">
        <f>IFERROR(ABS(VLOOKUP(A315,ZSSD!$D$2:$G$99933,4,0)),AI315)</f>
        <v>6.5</v>
      </c>
      <c r="AB315" s="130">
        <f>IFERROR(IF(VLOOKUP(A315,ZSSD!$D:$H,5,0)="L29",AA315*G315,AA315*L315/100),AA315*L315/100)</f>
        <v>339.31169999999997</v>
      </c>
      <c r="AC315" s="130">
        <v>2</v>
      </c>
      <c r="AD315" s="132">
        <f t="shared" si="126"/>
        <v>81.691393118644086</v>
      </c>
      <c r="AE315" s="142">
        <f t="shared" si="107"/>
        <v>16.965584999999997</v>
      </c>
      <c r="AF315" s="142">
        <f t="shared" si="108"/>
        <v>4.0845696559322047</v>
      </c>
      <c r="AG315" s="133" t="e">
        <f>VLOOKUP(A315,ZSSD!D:D,1,0)</f>
        <v>#N/A</v>
      </c>
      <c r="AH315" s="133" t="str">
        <f>VLOOKUP(B315,[2]GRADE!$A:$P,16,0)</f>
        <v>SILVER</v>
      </c>
      <c r="AI315" s="133">
        <f t="shared" si="109"/>
        <v>6.5</v>
      </c>
    </row>
    <row r="316" spans="1:35" x14ac:dyDescent="0.25">
      <c r="A316" s="129">
        <v>7494265</v>
      </c>
      <c r="B316" s="129">
        <f t="shared" si="127"/>
        <v>7494</v>
      </c>
      <c r="C316" s="129">
        <f t="shared" si="128"/>
        <v>265</v>
      </c>
      <c r="D316" s="129" t="str">
        <f>VLOOKUP(C316,Sheet1!$A$2:$K$369991,11,0)</f>
        <v>BUC</v>
      </c>
      <c r="E316" s="129" t="s">
        <v>1435</v>
      </c>
      <c r="F316" s="129">
        <f>VLOOKUP(C316,'PACK MASTER'!$A$2:$I$512998,9,0)*1000</f>
        <v>20.000000000000014</v>
      </c>
      <c r="G316" s="129">
        <f>VLOOKUP(C316,'PACK MASTER'!$A$2:$G$512998,7,0)</f>
        <v>20</v>
      </c>
      <c r="H316" s="129">
        <f t="shared" si="112"/>
        <v>1.0000000000000007</v>
      </c>
      <c r="I316" s="129">
        <f>VLOOKUP($A316,ZMRP!$C$2:$F$99995,4,0)</f>
        <v>6300</v>
      </c>
      <c r="J316" s="130">
        <f t="shared" si="113"/>
        <v>315</v>
      </c>
      <c r="K316" s="130">
        <f>VLOOKUP($A316,ZLAM!$C$2:$F$99999,4,0)</f>
        <v>82.86</v>
      </c>
      <c r="L316" s="130">
        <f t="shared" si="114"/>
        <v>5220.18</v>
      </c>
      <c r="M316" s="130">
        <f t="shared" si="115"/>
        <v>261.00900000000001</v>
      </c>
      <c r="N316" s="130">
        <f t="shared" si="116"/>
        <v>4423.8813559322043</v>
      </c>
      <c r="O316" s="130">
        <f t="shared" si="117"/>
        <v>221.19406779661023</v>
      </c>
      <c r="P316" s="130">
        <f>IFERROR(ABS(VLOOKUP($A316,ZTRV!$D$2:$G$99407,4,0)),0)</f>
        <v>0</v>
      </c>
      <c r="Q316" s="130">
        <f>IFERROR(ABS(VLOOKUP($A316,ZTR1!$D$2:$G$99999,4,0)),0)</f>
        <v>0</v>
      </c>
      <c r="R316" s="130">
        <f>IFERROR(ABS(VLOOKUP($A316,ZTR2!$D$2:$G$99939,4,0)),0)</f>
        <v>0</v>
      </c>
      <c r="S316" s="130">
        <f t="shared" si="118"/>
        <v>0</v>
      </c>
      <c r="T316" s="130">
        <f t="shared" si="119"/>
        <v>4423.8813559322043</v>
      </c>
      <c r="U316" s="130">
        <f t="shared" si="120"/>
        <v>5220.1800000000012</v>
      </c>
      <c r="V316" s="130">
        <f t="shared" si="121"/>
        <v>261.00900000000007</v>
      </c>
      <c r="W316" s="131">
        <f t="shared" si="122"/>
        <v>5220.1800000000048</v>
      </c>
      <c r="X316" s="130">
        <f t="shared" si="123"/>
        <v>1079.8199999999988</v>
      </c>
      <c r="Y316" s="130">
        <f t="shared" si="124"/>
        <v>1079.8199999999995</v>
      </c>
      <c r="Z316" s="130">
        <f t="shared" si="125"/>
        <v>53.990999999999929</v>
      </c>
      <c r="AA316" s="129">
        <f>IFERROR(ABS(VLOOKUP(A316,ZSSD!$D$2:$G$99933,4,0)),AI316)</f>
        <v>6.5</v>
      </c>
      <c r="AB316" s="130">
        <f>IFERROR(IF(VLOOKUP(A316,ZSSD!$D:$H,5,0)="L29",AA316*G316,AA316*L316/100),AA316*L316/100)</f>
        <v>339.31169999999997</v>
      </c>
      <c r="AC316" s="130">
        <v>2</v>
      </c>
      <c r="AD316" s="132">
        <f t="shared" si="126"/>
        <v>81.691393118644086</v>
      </c>
      <c r="AE316" s="142">
        <f t="shared" si="107"/>
        <v>16.965584999999997</v>
      </c>
      <c r="AF316" s="142">
        <f t="shared" si="108"/>
        <v>4.0845696559322047</v>
      </c>
      <c r="AG316" s="133" t="e">
        <f>VLOOKUP(A316,ZSSD!D:D,1,0)</f>
        <v>#N/A</v>
      </c>
      <c r="AH316" s="133" t="str">
        <f>VLOOKUP(B316,[2]GRADE!$A:$P,16,0)</f>
        <v>SILVER</v>
      </c>
      <c r="AI316" s="133">
        <f t="shared" si="109"/>
        <v>6.5</v>
      </c>
    </row>
    <row r="317" spans="1:35" x14ac:dyDescent="0.25">
      <c r="A317" s="129">
        <v>7494273</v>
      </c>
      <c r="B317" s="129">
        <f t="shared" si="127"/>
        <v>7494</v>
      </c>
      <c r="C317" s="129">
        <f t="shared" si="128"/>
        <v>273</v>
      </c>
      <c r="D317" s="129" t="str">
        <f>VLOOKUP(C317,Sheet1!$A$2:$K$369991,11,0)</f>
        <v>BUC</v>
      </c>
      <c r="E317" s="129" t="s">
        <v>1437</v>
      </c>
      <c r="F317" s="129">
        <f>VLOOKUP(C317,'PACK MASTER'!$A$2:$I$512998,9,0)*1000</f>
        <v>20</v>
      </c>
      <c r="G317" s="129">
        <f>VLOOKUP(C317,'PACK MASTER'!$A$2:$G$512998,7,0)</f>
        <v>20</v>
      </c>
      <c r="H317" s="129">
        <f t="shared" si="112"/>
        <v>1</v>
      </c>
      <c r="I317" s="129">
        <f>VLOOKUP($A317,ZMRP!$C$2:$F$99995,4,0)</f>
        <v>6300</v>
      </c>
      <c r="J317" s="130">
        <f t="shared" si="113"/>
        <v>315</v>
      </c>
      <c r="K317" s="130">
        <f>VLOOKUP($A317,ZLAM!$C$2:$F$99999,4,0)</f>
        <v>82.86</v>
      </c>
      <c r="L317" s="130">
        <f t="shared" si="114"/>
        <v>5220.18</v>
      </c>
      <c r="M317" s="130">
        <f t="shared" si="115"/>
        <v>261.00900000000001</v>
      </c>
      <c r="N317" s="130">
        <f t="shared" si="116"/>
        <v>4423.8813559322043</v>
      </c>
      <c r="O317" s="130">
        <f t="shared" si="117"/>
        <v>221.19406779661023</v>
      </c>
      <c r="P317" s="130">
        <f>IFERROR(ABS(VLOOKUP($A317,ZTRV!$D$2:$G$99407,4,0)),0)</f>
        <v>0</v>
      </c>
      <c r="Q317" s="130">
        <f>IFERROR(ABS(VLOOKUP($A317,ZTR1!$D$2:$G$99999,4,0)),0)</f>
        <v>0</v>
      </c>
      <c r="R317" s="130">
        <f>IFERROR(ABS(VLOOKUP($A317,ZTR2!$D$2:$G$99939,4,0)),0)</f>
        <v>0</v>
      </c>
      <c r="S317" s="130">
        <f t="shared" si="118"/>
        <v>0</v>
      </c>
      <c r="T317" s="130">
        <f t="shared" si="119"/>
        <v>4423.8813559322043</v>
      </c>
      <c r="U317" s="130">
        <f t="shared" si="120"/>
        <v>5220.1800000000012</v>
      </c>
      <c r="V317" s="130">
        <f t="shared" si="121"/>
        <v>261.00900000000007</v>
      </c>
      <c r="W317" s="131">
        <f t="shared" si="122"/>
        <v>5220.1800000000012</v>
      </c>
      <c r="X317" s="130">
        <f t="shared" si="123"/>
        <v>1079.8199999999988</v>
      </c>
      <c r="Y317" s="130">
        <f t="shared" si="124"/>
        <v>1079.8199999999988</v>
      </c>
      <c r="Z317" s="130">
        <f t="shared" si="125"/>
        <v>53.990999999999929</v>
      </c>
      <c r="AA317" s="129">
        <f>IFERROR(ABS(VLOOKUP(A317,ZSSD!$D$2:$G$99933,4,0)),AI317)</f>
        <v>6.5</v>
      </c>
      <c r="AB317" s="130">
        <f>IFERROR(IF(VLOOKUP(A317,ZSSD!$D:$H,5,0)="L29",AA317*G317,AA317*L317/100),AA317*L317/100)</f>
        <v>339.31169999999997</v>
      </c>
      <c r="AC317" s="130">
        <v>2</v>
      </c>
      <c r="AD317" s="132">
        <f t="shared" si="126"/>
        <v>81.691393118644086</v>
      </c>
      <c r="AE317" s="142">
        <f t="shared" si="107"/>
        <v>16.965584999999997</v>
      </c>
      <c r="AF317" s="142">
        <f t="shared" si="108"/>
        <v>4.0845696559322047</v>
      </c>
      <c r="AG317" s="133" t="e">
        <f>VLOOKUP(A317,ZSSD!D:D,1,0)</f>
        <v>#N/A</v>
      </c>
      <c r="AH317" s="133" t="str">
        <f>VLOOKUP(B317,[2]GRADE!$A:$P,16,0)</f>
        <v>SILVER</v>
      </c>
      <c r="AI317" s="133">
        <f t="shared" si="109"/>
        <v>6.5</v>
      </c>
    </row>
    <row r="318" spans="1:35" x14ac:dyDescent="0.25">
      <c r="A318" s="129">
        <v>7494678</v>
      </c>
      <c r="B318" s="129">
        <f t="shared" si="127"/>
        <v>7494</v>
      </c>
      <c r="C318" s="129">
        <f t="shared" si="128"/>
        <v>678</v>
      </c>
      <c r="D318" s="129" t="str">
        <f>VLOOKUP(C318,Sheet1!$A$2:$K$369991,11,0)</f>
        <v>CAR</v>
      </c>
      <c r="E318" s="129" t="s">
        <v>1443</v>
      </c>
      <c r="F318" s="129">
        <f>VLOOKUP(C318,'PACK MASTER'!$A$2:$I$512998,9,0)*1000</f>
        <v>10</v>
      </c>
      <c r="G318" s="129">
        <f>VLOOKUP(C318,'PACK MASTER'!$A$2:$G$512998,7,0)</f>
        <v>0.5</v>
      </c>
      <c r="H318" s="129">
        <f t="shared" si="112"/>
        <v>20</v>
      </c>
      <c r="I318" s="129">
        <f>VLOOKUP($A318,ZMRP!$C$2:$F$99995,4,0)</f>
        <v>128</v>
      </c>
      <c r="J318" s="130">
        <f t="shared" si="113"/>
        <v>256</v>
      </c>
      <c r="K318" s="130">
        <f>VLOOKUP($A318,ZLAM!$C$2:$F$99999,4,0)</f>
        <v>87.72</v>
      </c>
      <c r="L318" s="130">
        <f t="shared" si="114"/>
        <v>112.2816</v>
      </c>
      <c r="M318" s="130">
        <f t="shared" si="115"/>
        <v>224.56319999999999</v>
      </c>
      <c r="N318" s="130">
        <f t="shared" si="116"/>
        <v>95.153898305084752</v>
      </c>
      <c r="O318" s="130">
        <f t="shared" si="117"/>
        <v>190.3077966101695</v>
      </c>
      <c r="P318" s="130">
        <f>IFERROR(ABS(VLOOKUP($A318,ZTRV!$D$2:$G$99407,4,0)),0)</f>
        <v>0</v>
      </c>
      <c r="Q318" s="130">
        <f>IFERROR(ABS(VLOOKUP($A318,ZTR1!$D$2:$G$99999,4,0)),0)</f>
        <v>0</v>
      </c>
      <c r="R318" s="130">
        <f>IFERROR(ABS(VLOOKUP($A318,ZTR2!$D$2:$G$99939,4,0)),0)</f>
        <v>0</v>
      </c>
      <c r="S318" s="130">
        <f t="shared" si="118"/>
        <v>0</v>
      </c>
      <c r="T318" s="130">
        <f t="shared" si="119"/>
        <v>95.153898305084752</v>
      </c>
      <c r="U318" s="130">
        <f t="shared" si="120"/>
        <v>112.2816</v>
      </c>
      <c r="V318" s="130">
        <f t="shared" si="121"/>
        <v>224.56319999999999</v>
      </c>
      <c r="W318" s="131">
        <f t="shared" si="122"/>
        <v>2245.6320000000001</v>
      </c>
      <c r="X318" s="130">
        <f t="shared" si="123"/>
        <v>15.718400000000003</v>
      </c>
      <c r="Y318" s="130">
        <f t="shared" si="124"/>
        <v>314.36800000000005</v>
      </c>
      <c r="Z318" s="130">
        <f t="shared" si="125"/>
        <v>31.436800000000005</v>
      </c>
      <c r="AA318" s="129">
        <f>IFERROR(ABS(VLOOKUP(A318,ZSSD!$D$2:$G$99933,4,0)),AI318)</f>
        <v>6.5</v>
      </c>
      <c r="AB318" s="130">
        <f>IFERROR(IF(VLOOKUP(A318,ZSSD!$D:$H,5,0)="L29",AA318*G318,AA318*L318/100),AA318*L318/100)</f>
        <v>7.298303999999999</v>
      </c>
      <c r="AC318" s="130">
        <v>2</v>
      </c>
      <c r="AD318" s="132">
        <f t="shared" si="126"/>
        <v>1.757111886101695</v>
      </c>
      <c r="AE318" s="142">
        <f t="shared" si="107"/>
        <v>14.596607999999998</v>
      </c>
      <c r="AF318" s="142">
        <f t="shared" si="108"/>
        <v>3.51422377220339</v>
      </c>
      <c r="AG318" s="133" t="e">
        <f>VLOOKUP(A318,ZSSD!D:D,1,0)</f>
        <v>#N/A</v>
      </c>
      <c r="AH318" s="133" t="str">
        <f>VLOOKUP(B318,[2]GRADE!$A:$P,16,0)</f>
        <v>SILVER</v>
      </c>
      <c r="AI318" s="133">
        <f t="shared" si="109"/>
        <v>6.5</v>
      </c>
    </row>
    <row r="319" spans="1:35" x14ac:dyDescent="0.25">
      <c r="A319" s="129">
        <v>7494688</v>
      </c>
      <c r="B319" s="129">
        <f t="shared" si="127"/>
        <v>7494</v>
      </c>
      <c r="C319" s="129">
        <f t="shared" si="128"/>
        <v>688</v>
      </c>
      <c r="D319" s="129" t="str">
        <f>VLOOKUP(C319,Sheet1!$A$2:$K$369991,11,0)</f>
        <v>CAR</v>
      </c>
      <c r="E319" s="129" t="s">
        <v>1446</v>
      </c>
      <c r="F319" s="129">
        <f>VLOOKUP(C319,'PACK MASTER'!$A$2:$I$512998,9,0)*1000</f>
        <v>20.000000000000004</v>
      </c>
      <c r="G319" s="129">
        <f>VLOOKUP(C319,'PACK MASTER'!$A$2:$G$512998,7,0)</f>
        <v>1</v>
      </c>
      <c r="H319" s="129">
        <f t="shared" si="112"/>
        <v>20.000000000000004</v>
      </c>
      <c r="I319" s="129">
        <f>VLOOKUP($A319,ZMRP!$C$2:$F$99995,4,0)</f>
        <v>236</v>
      </c>
      <c r="J319" s="130">
        <f t="shared" si="113"/>
        <v>236</v>
      </c>
      <c r="K319" s="130">
        <f>VLOOKUP($A319,ZLAM!$C$2:$F$99999,4,0)</f>
        <v>87.72</v>
      </c>
      <c r="L319" s="130">
        <f t="shared" si="114"/>
        <v>207.01919999999998</v>
      </c>
      <c r="M319" s="130">
        <f t="shared" si="115"/>
        <v>207.01919999999998</v>
      </c>
      <c r="N319" s="130">
        <f t="shared" si="116"/>
        <v>175.44</v>
      </c>
      <c r="O319" s="130">
        <f t="shared" si="117"/>
        <v>175.44</v>
      </c>
      <c r="P319" s="130">
        <f>IFERROR(ABS(VLOOKUP($A319,ZTRV!$D$2:$G$99407,4,0)),0)</f>
        <v>0</v>
      </c>
      <c r="Q319" s="130">
        <f>IFERROR(ABS(VLOOKUP($A319,ZTR1!$D$2:$G$99999,4,0)),0)</f>
        <v>0</v>
      </c>
      <c r="R319" s="130">
        <f>IFERROR(ABS(VLOOKUP($A319,ZTR2!$D$2:$G$99939,4,0)),0)</f>
        <v>0</v>
      </c>
      <c r="S319" s="130">
        <f t="shared" si="118"/>
        <v>0</v>
      </c>
      <c r="T319" s="130">
        <f t="shared" si="119"/>
        <v>175.44</v>
      </c>
      <c r="U319" s="130">
        <f t="shared" si="120"/>
        <v>207.01919999999998</v>
      </c>
      <c r="V319" s="130">
        <f t="shared" si="121"/>
        <v>207.01919999999998</v>
      </c>
      <c r="W319" s="131">
        <f t="shared" si="122"/>
        <v>4140.384</v>
      </c>
      <c r="X319" s="130">
        <f t="shared" si="123"/>
        <v>28.980800000000016</v>
      </c>
      <c r="Y319" s="130">
        <f t="shared" si="124"/>
        <v>579.61600000000044</v>
      </c>
      <c r="Z319" s="130">
        <f t="shared" si="125"/>
        <v>28.980800000000016</v>
      </c>
      <c r="AA319" s="129">
        <f>IFERROR(ABS(VLOOKUP(A319,ZSSD!$D$2:$G$99933,4,0)),AI319)</f>
        <v>6.5</v>
      </c>
      <c r="AB319" s="130">
        <f>IFERROR(IF(VLOOKUP(A319,ZSSD!$D:$H,5,0)="L29",AA319*G319,AA319*L319/100),AA319*L319/100)</f>
        <v>13.456247999999999</v>
      </c>
      <c r="AC319" s="130">
        <v>2</v>
      </c>
      <c r="AD319" s="132">
        <f t="shared" si="126"/>
        <v>3.2396750400000003</v>
      </c>
      <c r="AE319" s="142">
        <f t="shared" si="107"/>
        <v>13.456247999999999</v>
      </c>
      <c r="AF319" s="142">
        <f t="shared" si="108"/>
        <v>3.2396750400000003</v>
      </c>
      <c r="AG319" s="133" t="e">
        <f>VLOOKUP(A319,ZSSD!D:D,1,0)</f>
        <v>#N/A</v>
      </c>
      <c r="AH319" s="133" t="str">
        <f>VLOOKUP(B319,[2]GRADE!$A:$P,16,0)</f>
        <v>SILVER</v>
      </c>
      <c r="AI319" s="133">
        <f t="shared" si="109"/>
        <v>6.5</v>
      </c>
    </row>
    <row r="320" spans="1:35" x14ac:dyDescent="0.25">
      <c r="A320" s="129">
        <v>7494707</v>
      </c>
      <c r="B320" s="129">
        <f t="shared" si="127"/>
        <v>7494</v>
      </c>
      <c r="C320" s="129">
        <f t="shared" si="128"/>
        <v>707</v>
      </c>
      <c r="D320" s="129" t="str">
        <f>VLOOKUP(C320,Sheet1!$A$2:$K$369991,11,0)</f>
        <v>CAR</v>
      </c>
      <c r="E320" s="129" t="s">
        <v>1448</v>
      </c>
      <c r="F320" s="129">
        <f>VLOOKUP(C320,'PACK MASTER'!$A$2:$I$512998,9,0)*1000</f>
        <v>20</v>
      </c>
      <c r="G320" s="129">
        <f>VLOOKUP(C320,'PACK MASTER'!$A$2:$G$512998,7,0)</f>
        <v>1</v>
      </c>
      <c r="H320" s="129">
        <f t="shared" si="112"/>
        <v>20</v>
      </c>
      <c r="I320" s="129">
        <f>VLOOKUP($A320,ZMRP!$C$2:$F$99995,4,0)</f>
        <v>238</v>
      </c>
      <c r="J320" s="130">
        <f t="shared" si="113"/>
        <v>238</v>
      </c>
      <c r="K320" s="130">
        <f>VLOOKUP($A320,ZLAM!$C$2:$F$99999,4,0)</f>
        <v>83.33</v>
      </c>
      <c r="L320" s="130">
        <f t="shared" si="114"/>
        <v>198.3254</v>
      </c>
      <c r="M320" s="130">
        <f t="shared" si="115"/>
        <v>198.3254</v>
      </c>
      <c r="N320" s="130">
        <f t="shared" si="116"/>
        <v>168.07237288135593</v>
      </c>
      <c r="O320" s="130">
        <f t="shared" si="117"/>
        <v>168.07237288135593</v>
      </c>
      <c r="P320" s="130">
        <f>IFERROR(ABS(VLOOKUP($A320,ZTRV!$D$2:$G$99407,4,0)),0)</f>
        <v>0</v>
      </c>
      <c r="Q320" s="130">
        <f>IFERROR(ABS(VLOOKUP($A320,ZTR1!$D$2:$G$99999,4,0)),0)</f>
        <v>0</v>
      </c>
      <c r="R320" s="130">
        <f>IFERROR(ABS(VLOOKUP($A320,ZTR2!$D$2:$G$99939,4,0)),0)</f>
        <v>0</v>
      </c>
      <c r="S320" s="130">
        <f t="shared" si="118"/>
        <v>0</v>
      </c>
      <c r="T320" s="130">
        <f t="shared" si="119"/>
        <v>168.07237288135593</v>
      </c>
      <c r="U320" s="130">
        <f t="shared" si="120"/>
        <v>198.3254</v>
      </c>
      <c r="V320" s="130">
        <f t="shared" si="121"/>
        <v>198.3254</v>
      </c>
      <c r="W320" s="131">
        <f t="shared" si="122"/>
        <v>3966.5079999999998</v>
      </c>
      <c r="X320" s="130">
        <f t="shared" si="123"/>
        <v>39.674599999999998</v>
      </c>
      <c r="Y320" s="130">
        <f t="shared" si="124"/>
        <v>793.49199999999996</v>
      </c>
      <c r="Z320" s="130">
        <f t="shared" si="125"/>
        <v>39.674599999999998</v>
      </c>
      <c r="AA320" s="129">
        <f>IFERROR(ABS(VLOOKUP(A320,ZSSD!$D$2:$G$99933,4,0)),AI320)</f>
        <v>6.5</v>
      </c>
      <c r="AB320" s="130">
        <f>IFERROR(IF(VLOOKUP(A320,ZSSD!$D:$H,5,0)="L29",AA320*G320,AA320*L320/100),AA320*L320/100)</f>
        <v>12.891151000000001</v>
      </c>
      <c r="AC320" s="130">
        <v>2</v>
      </c>
      <c r="AD320" s="132">
        <f t="shared" si="126"/>
        <v>3.1036244376271185</v>
      </c>
      <c r="AE320" s="142">
        <f t="shared" si="107"/>
        <v>12.891151000000001</v>
      </c>
      <c r="AF320" s="142">
        <f t="shared" si="108"/>
        <v>3.1036244376271185</v>
      </c>
      <c r="AG320" s="133" t="e">
        <f>VLOOKUP(A320,ZSSD!D:D,1,0)</f>
        <v>#N/A</v>
      </c>
      <c r="AH320" s="133" t="str">
        <f>VLOOKUP(B320,[2]GRADE!$A:$P,16,0)</f>
        <v>SILVER</v>
      </c>
      <c r="AI320" s="133">
        <f t="shared" si="109"/>
        <v>6.5</v>
      </c>
    </row>
    <row r="321" spans="1:35" x14ac:dyDescent="0.25">
      <c r="A321" s="129">
        <v>7494715</v>
      </c>
      <c r="B321" s="129">
        <f t="shared" si="127"/>
        <v>7494</v>
      </c>
      <c r="C321" s="129">
        <f t="shared" si="128"/>
        <v>715</v>
      </c>
      <c r="D321" s="129" t="str">
        <f>VLOOKUP(C321,Sheet1!$A$2:$K$369991,11,0)</f>
        <v>CAR</v>
      </c>
      <c r="E321" s="129" t="s">
        <v>1449</v>
      </c>
      <c r="F321" s="129">
        <f>VLOOKUP(C321,'PACK MASTER'!$A$2:$I$512998,9,0)*1000</f>
        <v>20</v>
      </c>
      <c r="G321" s="129">
        <f>VLOOKUP(C321,'PACK MASTER'!$A$2:$G$512998,7,0)</f>
        <v>5</v>
      </c>
      <c r="H321" s="129">
        <f t="shared" si="112"/>
        <v>4</v>
      </c>
      <c r="I321" s="129">
        <f>VLOOKUP($A321,ZMRP!$C$2:$F$99995,4,0)</f>
        <v>1126</v>
      </c>
      <c r="J321" s="130">
        <f t="shared" si="113"/>
        <v>225.2</v>
      </c>
      <c r="K321" s="130">
        <f>VLOOKUP($A321,ZLAM!$C$2:$F$99999,4,0)</f>
        <v>86.96</v>
      </c>
      <c r="L321" s="130">
        <f t="shared" si="114"/>
        <v>979.16959999999995</v>
      </c>
      <c r="M321" s="130">
        <f t="shared" si="115"/>
        <v>195.83391999999998</v>
      </c>
      <c r="N321" s="130">
        <f t="shared" si="116"/>
        <v>829.80474576271183</v>
      </c>
      <c r="O321" s="130">
        <f t="shared" si="117"/>
        <v>165.96094915254236</v>
      </c>
      <c r="P321" s="130">
        <f>IFERROR(ABS(VLOOKUP($A321,ZTRV!$D$2:$G$99407,4,0)),0)</f>
        <v>0</v>
      </c>
      <c r="Q321" s="130">
        <f>IFERROR(ABS(VLOOKUP($A321,ZTR1!$D$2:$G$99999,4,0)),0)</f>
        <v>0</v>
      </c>
      <c r="R321" s="130">
        <f>IFERROR(ABS(VLOOKUP($A321,ZTR2!$D$2:$G$99939,4,0)),0)</f>
        <v>0</v>
      </c>
      <c r="S321" s="130">
        <f t="shared" si="118"/>
        <v>0</v>
      </c>
      <c r="T321" s="130">
        <f t="shared" si="119"/>
        <v>829.80474576271183</v>
      </c>
      <c r="U321" s="130">
        <f t="shared" si="120"/>
        <v>979.16959999999995</v>
      </c>
      <c r="V321" s="130">
        <f t="shared" si="121"/>
        <v>195.83391999999998</v>
      </c>
      <c r="W321" s="131">
        <f t="shared" si="122"/>
        <v>3916.6783999999998</v>
      </c>
      <c r="X321" s="130">
        <f t="shared" si="123"/>
        <v>146.83040000000005</v>
      </c>
      <c r="Y321" s="130">
        <f t="shared" si="124"/>
        <v>587.32160000000022</v>
      </c>
      <c r="Z321" s="130">
        <f t="shared" si="125"/>
        <v>29.366080000000011</v>
      </c>
      <c r="AA321" s="129">
        <f>IFERROR(ABS(VLOOKUP(A321,ZSSD!$D$2:$G$99933,4,0)),AI321)</f>
        <v>6.5</v>
      </c>
      <c r="AB321" s="130">
        <f>IFERROR(IF(VLOOKUP(A321,ZSSD!$D:$H,5,0)="L29",AA321*G321,AA321*L321/100),AA321*L321/100)</f>
        <v>63.646023999999997</v>
      </c>
      <c r="AC321" s="130">
        <v>2</v>
      </c>
      <c r="AD321" s="132">
        <f t="shared" si="126"/>
        <v>15.323174435254236</v>
      </c>
      <c r="AE321" s="142">
        <f t="shared" si="107"/>
        <v>12.7292048</v>
      </c>
      <c r="AF321" s="142">
        <f t="shared" si="108"/>
        <v>3.0646348870508473</v>
      </c>
      <c r="AG321" s="133" t="e">
        <f>VLOOKUP(A321,ZSSD!D:D,1,0)</f>
        <v>#N/A</v>
      </c>
      <c r="AH321" s="133" t="str">
        <f>VLOOKUP(B321,[2]GRADE!$A:$P,16,0)</f>
        <v>SILVER</v>
      </c>
      <c r="AI321" s="133">
        <f t="shared" si="109"/>
        <v>6.5</v>
      </c>
    </row>
    <row r="322" spans="1:35" x14ac:dyDescent="0.25">
      <c r="A322" s="129">
        <v>7494734</v>
      </c>
      <c r="B322" s="129">
        <f t="shared" si="127"/>
        <v>7494</v>
      </c>
      <c r="C322" s="129">
        <f t="shared" si="128"/>
        <v>734</v>
      </c>
      <c r="D322" s="129" t="str">
        <f>VLOOKUP(C322,Sheet1!$A$2:$K$369991,11,0)</f>
        <v>CAR</v>
      </c>
      <c r="E322" s="129" t="s">
        <v>1451</v>
      </c>
      <c r="F322" s="129">
        <f>VLOOKUP(C322,'PACK MASTER'!$A$2:$I$512998,9,0)*1000</f>
        <v>20.000000000000014</v>
      </c>
      <c r="G322" s="129">
        <f>VLOOKUP(C322,'PACK MASTER'!$A$2:$G$512998,7,0)</f>
        <v>5</v>
      </c>
      <c r="H322" s="129">
        <f t="shared" si="112"/>
        <v>4.0000000000000027</v>
      </c>
      <c r="I322" s="129">
        <f>VLOOKUP($A322,ZMRP!$C$2:$F$99995,4,0)</f>
        <v>1203</v>
      </c>
      <c r="J322" s="130">
        <f t="shared" si="113"/>
        <v>240.6</v>
      </c>
      <c r="K322" s="130">
        <f>VLOOKUP($A322,ZLAM!$C$2:$F$99999,4,0)</f>
        <v>87.72</v>
      </c>
      <c r="L322" s="130">
        <f t="shared" si="114"/>
        <v>1055.2716</v>
      </c>
      <c r="M322" s="130">
        <f t="shared" si="115"/>
        <v>211.05432000000002</v>
      </c>
      <c r="N322" s="130">
        <f t="shared" si="116"/>
        <v>894.29796610169501</v>
      </c>
      <c r="O322" s="130">
        <f t="shared" si="117"/>
        <v>178.85959322033901</v>
      </c>
      <c r="P322" s="130">
        <f>IFERROR(ABS(VLOOKUP($A322,ZTRV!$D$2:$G$99407,4,0)),0)</f>
        <v>0</v>
      </c>
      <c r="Q322" s="130">
        <f>IFERROR(ABS(VLOOKUP($A322,ZTR1!$D$2:$G$99999,4,0)),0)</f>
        <v>0</v>
      </c>
      <c r="R322" s="130">
        <f>IFERROR(ABS(VLOOKUP($A322,ZTR2!$D$2:$G$99939,4,0)),0)</f>
        <v>0</v>
      </c>
      <c r="S322" s="130">
        <f t="shared" si="118"/>
        <v>0</v>
      </c>
      <c r="T322" s="130">
        <f t="shared" si="119"/>
        <v>894.29796610169501</v>
      </c>
      <c r="U322" s="130">
        <f t="shared" si="120"/>
        <v>1055.2716</v>
      </c>
      <c r="V322" s="130">
        <f t="shared" si="121"/>
        <v>211.05432000000002</v>
      </c>
      <c r="W322" s="131">
        <f t="shared" si="122"/>
        <v>4221.0864000000038</v>
      </c>
      <c r="X322" s="130">
        <f t="shared" si="123"/>
        <v>147.72839999999997</v>
      </c>
      <c r="Y322" s="130">
        <f t="shared" si="124"/>
        <v>590.9136000000002</v>
      </c>
      <c r="Z322" s="130">
        <f t="shared" si="125"/>
        <v>29.545679999999976</v>
      </c>
      <c r="AA322" s="129">
        <f>IFERROR(ABS(VLOOKUP(A322,ZSSD!$D$2:$G$99933,4,0)),AI322)</f>
        <v>6.5</v>
      </c>
      <c r="AB322" s="130">
        <f>IFERROR(IF(VLOOKUP(A322,ZSSD!$D:$H,5,0)="L29",AA322*G322,AA322*L322/100),AA322*L322/100)</f>
        <v>68.592653999999996</v>
      </c>
      <c r="AC322" s="130">
        <v>2</v>
      </c>
      <c r="AD322" s="132">
        <f t="shared" si="126"/>
        <v>16.5141062420339</v>
      </c>
      <c r="AE322" s="142">
        <f t="shared" si="107"/>
        <v>13.7185308</v>
      </c>
      <c r="AF322" s="142">
        <f t="shared" si="108"/>
        <v>3.3028212484067803</v>
      </c>
      <c r="AG322" s="133" t="e">
        <f>VLOOKUP(A322,ZSSD!D:D,1,0)</f>
        <v>#N/A</v>
      </c>
      <c r="AH322" s="133" t="str">
        <f>VLOOKUP(B322,[2]GRADE!$A:$P,16,0)</f>
        <v>SILVER</v>
      </c>
      <c r="AI322" s="133">
        <f t="shared" si="109"/>
        <v>6.5</v>
      </c>
    </row>
    <row r="323" spans="1:35" x14ac:dyDescent="0.25">
      <c r="A323" s="129">
        <v>7505195</v>
      </c>
      <c r="B323" s="129">
        <f t="shared" si="127"/>
        <v>7505</v>
      </c>
      <c r="C323" s="129">
        <f t="shared" si="128"/>
        <v>195</v>
      </c>
      <c r="D323" s="129" t="str">
        <f>VLOOKUP(C323,Sheet1!$A$2:$K$369991,11,0)</f>
        <v>CAR</v>
      </c>
      <c r="E323" s="129" t="s">
        <v>1464</v>
      </c>
      <c r="F323" s="129">
        <f>VLOOKUP(C323,'PACK MASTER'!$A$2:$I$512998,9,0)*1000</f>
        <v>10</v>
      </c>
      <c r="G323" s="129">
        <f>VLOOKUP(C323,'PACK MASTER'!$A$2:$G$512998,7,0)</f>
        <v>2.5</v>
      </c>
      <c r="H323" s="129">
        <f t="shared" si="112"/>
        <v>4</v>
      </c>
      <c r="I323" s="129">
        <f>VLOOKUP($A323,ZMRP!$C$2:$F$99995,4,0)</f>
        <v>838</v>
      </c>
      <c r="J323" s="130">
        <f t="shared" si="113"/>
        <v>335.2</v>
      </c>
      <c r="K323" s="130">
        <f>VLOOKUP($A323,ZLAM!$C$2:$F$99999,4,0)</f>
        <v>77.61</v>
      </c>
      <c r="L323" s="130">
        <f t="shared" si="114"/>
        <v>650.37180000000001</v>
      </c>
      <c r="M323" s="130">
        <f t="shared" si="115"/>
        <v>260.14872000000003</v>
      </c>
      <c r="N323" s="130">
        <f t="shared" si="116"/>
        <v>551.16254237288138</v>
      </c>
      <c r="O323" s="130">
        <f t="shared" si="117"/>
        <v>220.46501694915256</v>
      </c>
      <c r="P323" s="130">
        <f>IFERROR(ABS(VLOOKUP($A323,ZTRV!$D$2:$G$99407,4,0)),0)</f>
        <v>18</v>
      </c>
      <c r="Q323" s="130">
        <f>IFERROR(ABS(VLOOKUP($A323,ZTR1!$D$2:$G$99999,4,0)),0)</f>
        <v>0</v>
      </c>
      <c r="R323" s="130">
        <f>IFERROR(ABS(VLOOKUP($A323,ZTR2!$D$2:$G$99939,4,0)),0)</f>
        <v>0</v>
      </c>
      <c r="S323" s="130">
        <f t="shared" si="118"/>
        <v>45</v>
      </c>
      <c r="T323" s="130">
        <f t="shared" si="119"/>
        <v>506.16254237288138</v>
      </c>
      <c r="U323" s="130">
        <f t="shared" si="120"/>
        <v>597.27179999999998</v>
      </c>
      <c r="V323" s="130">
        <f t="shared" si="121"/>
        <v>238.90871999999999</v>
      </c>
      <c r="W323" s="131">
        <f t="shared" si="122"/>
        <v>2389.0871999999999</v>
      </c>
      <c r="X323" s="130">
        <f t="shared" si="123"/>
        <v>240.72820000000002</v>
      </c>
      <c r="Y323" s="130">
        <f t="shared" si="124"/>
        <v>962.91280000000006</v>
      </c>
      <c r="Z323" s="130">
        <f t="shared" si="125"/>
        <v>96.29128</v>
      </c>
      <c r="AA323" s="129">
        <f>IFERROR(ABS(VLOOKUP(A323,ZSSD!$D$2:$G$99933,4,0)),AI323)</f>
        <v>6.5</v>
      </c>
      <c r="AB323" s="130">
        <f>IFERROR(IF(VLOOKUP(A323,ZSSD!$D:$H,5,0)="L29",AA323*G323,AA323*L323/100),AA323*L323/100)</f>
        <v>42.274166999999998</v>
      </c>
      <c r="AC323" s="130">
        <v>2</v>
      </c>
      <c r="AD323" s="132">
        <f t="shared" si="126"/>
        <v>9.2777675074576287</v>
      </c>
      <c r="AE323" s="142">
        <f t="shared" ref="AE323:AE386" si="129">+AB323/G323</f>
        <v>16.9096668</v>
      </c>
      <c r="AF323" s="142">
        <f t="shared" ref="AF323:AF386" si="130">+AD323/G323</f>
        <v>3.7111070029830513</v>
      </c>
      <c r="AG323" s="133" t="e">
        <f>VLOOKUP(A323,ZSSD!D:D,1,0)</f>
        <v>#N/A</v>
      </c>
      <c r="AH323" s="133" t="str">
        <f>VLOOKUP(B323,[2]GRADE!$A:$P,16,0)</f>
        <v>SILVER</v>
      </c>
      <c r="AI323" s="133">
        <f t="shared" ref="AI323:AI386" si="131">IF(AH323="SILVER",6.5,IF(AH323="GOLD",8,IF(AH323="INDUSTRIAL",6,IF(AH323="GREEN",7,IF(AH323="BRONZE",5.5,0)))))</f>
        <v>6.5</v>
      </c>
    </row>
    <row r="324" spans="1:35" x14ac:dyDescent="0.25">
      <c r="A324" s="129">
        <v>7511184</v>
      </c>
      <c r="B324" s="129">
        <f t="shared" si="127"/>
        <v>7511</v>
      </c>
      <c r="C324" s="129">
        <f t="shared" si="128"/>
        <v>184</v>
      </c>
      <c r="D324" s="129" t="str">
        <f>VLOOKUP(C324,Sheet1!$A$2:$K$369991,11,0)</f>
        <v>CAR</v>
      </c>
      <c r="E324" s="129" t="s">
        <v>1478</v>
      </c>
      <c r="F324" s="129">
        <f>VLOOKUP(C324,'PACK MASTER'!$A$2:$I$512998,9,0)*1000</f>
        <v>20.000000000000014</v>
      </c>
      <c r="G324" s="129">
        <f>VLOOKUP(C324,'PACK MASTER'!$A$2:$G$512998,7,0)</f>
        <v>1</v>
      </c>
      <c r="H324" s="129">
        <f t="shared" si="112"/>
        <v>20.000000000000014</v>
      </c>
      <c r="I324" s="129">
        <f>VLOOKUP($A324,ZMRP!$C$2:$F$99995,4,0)</f>
        <v>390</v>
      </c>
      <c r="J324" s="130">
        <f t="shared" si="113"/>
        <v>390</v>
      </c>
      <c r="K324" s="130">
        <f>VLOOKUP($A324,ZLAM!$C$2:$F$99999,4,0)</f>
        <v>76.989999999999995</v>
      </c>
      <c r="L324" s="130">
        <f t="shared" si="114"/>
        <v>300.26099999999997</v>
      </c>
      <c r="M324" s="130">
        <f t="shared" si="115"/>
        <v>300.26099999999997</v>
      </c>
      <c r="N324" s="130">
        <f t="shared" si="116"/>
        <v>254.45847457627119</v>
      </c>
      <c r="O324" s="130">
        <f t="shared" si="117"/>
        <v>254.45847457627119</v>
      </c>
      <c r="P324" s="130">
        <f>IFERROR(ABS(VLOOKUP($A324,ZTRV!$D$2:$G$99407,4,0)),0)</f>
        <v>28</v>
      </c>
      <c r="Q324" s="130">
        <f>IFERROR(ABS(VLOOKUP($A324,ZTR1!$D$2:$G$99999,4,0)),0)</f>
        <v>0</v>
      </c>
      <c r="R324" s="130">
        <f>IFERROR(ABS(VLOOKUP($A324,ZTR2!$D$2:$G$99939,4,0)),0)</f>
        <v>0</v>
      </c>
      <c r="S324" s="130">
        <f t="shared" si="118"/>
        <v>28</v>
      </c>
      <c r="T324" s="130">
        <f t="shared" si="119"/>
        <v>226.45847457627119</v>
      </c>
      <c r="U324" s="130">
        <f t="shared" si="120"/>
        <v>267.221</v>
      </c>
      <c r="V324" s="130">
        <f t="shared" si="121"/>
        <v>267.221</v>
      </c>
      <c r="W324" s="131">
        <f t="shared" si="122"/>
        <v>5344.4200000000037</v>
      </c>
      <c r="X324" s="130">
        <f t="shared" si="123"/>
        <v>122.779</v>
      </c>
      <c r="Y324" s="130">
        <f t="shared" si="124"/>
        <v>2455.5800000000017</v>
      </c>
      <c r="Z324" s="130">
        <f t="shared" si="125"/>
        <v>122.779</v>
      </c>
      <c r="AA324" s="129">
        <f>IFERROR(ABS(VLOOKUP(A324,ZSSD!$D$2:$G$99933,4,0)),AI324)</f>
        <v>6.5</v>
      </c>
      <c r="AB324" s="130">
        <f>IFERROR(IF(VLOOKUP(A324,ZSSD!$D:$H,5,0)="L29",AA324*G324,AA324*L324/100),AA324*L324/100)</f>
        <v>19.516964999999999</v>
      </c>
      <c r="AC324" s="130">
        <v>2</v>
      </c>
      <c r="AD324" s="132">
        <f t="shared" si="126"/>
        <v>4.1388301915254235</v>
      </c>
      <c r="AE324" s="142">
        <f t="shared" si="129"/>
        <v>19.516964999999999</v>
      </c>
      <c r="AF324" s="142">
        <f t="shared" si="130"/>
        <v>4.1388301915254235</v>
      </c>
      <c r="AG324" s="133" t="e">
        <f>VLOOKUP(A324,ZSSD!D:D,1,0)</f>
        <v>#N/A</v>
      </c>
      <c r="AH324" s="133" t="str">
        <f>VLOOKUP(B324,[2]GRADE!$A:$P,16,0)</f>
        <v>SILVER</v>
      </c>
      <c r="AI324" s="133">
        <f t="shared" si="131"/>
        <v>6.5</v>
      </c>
    </row>
    <row r="325" spans="1:35" x14ac:dyDescent="0.25">
      <c r="A325" s="137">
        <v>7511195</v>
      </c>
      <c r="B325" s="129">
        <v>7511</v>
      </c>
      <c r="C325" s="129">
        <v>195</v>
      </c>
      <c r="D325" s="129" t="str">
        <f>VLOOKUP(C325,Sheet1!$A$2:$K$369991,11,0)</f>
        <v>CAR</v>
      </c>
      <c r="E325" s="138" t="s">
        <v>3493</v>
      </c>
      <c r="F325" s="129">
        <f>VLOOKUP(C325,'PACK MASTER'!$A$2:$I$512998,9,0)*1000</f>
        <v>10</v>
      </c>
      <c r="G325" s="129">
        <f>VLOOKUP(C325,'PACK MASTER'!$A$2:$G$512998,7,0)</f>
        <v>2.5</v>
      </c>
      <c r="H325" s="129">
        <f t="shared" si="112"/>
        <v>4</v>
      </c>
      <c r="I325" s="129">
        <f>VLOOKUP($A325,ZMRP!$C$2:$F$99995,4,0)</f>
        <v>960</v>
      </c>
      <c r="J325" s="130">
        <f t="shared" si="113"/>
        <v>384</v>
      </c>
      <c r="K325" s="130">
        <f>VLOOKUP($A325,ZLAM!$C$2:$F$99999,4,0)</f>
        <v>72</v>
      </c>
      <c r="L325" s="130">
        <f t="shared" si="114"/>
        <v>691.2</v>
      </c>
      <c r="M325" s="130">
        <f t="shared" si="115"/>
        <v>276.48</v>
      </c>
      <c r="N325" s="130">
        <f t="shared" si="116"/>
        <v>585.76271186440681</v>
      </c>
      <c r="O325" s="130">
        <f t="shared" si="117"/>
        <v>234.30508474576271</v>
      </c>
      <c r="P325" s="130">
        <f>IFERROR(ABS(VLOOKUP($A325,ZTRV!$D$2:$G$99407,4,0)),0)</f>
        <v>33</v>
      </c>
      <c r="Q325" s="130">
        <f>IFERROR(ABS(VLOOKUP($A325,ZTR1!$D$2:$G$99999,4,0)),0)</f>
        <v>0</v>
      </c>
      <c r="R325" s="130">
        <f>IFERROR(ABS(VLOOKUP($A325,ZTR2!$D$2:$G$99939,4,0)),0)</f>
        <v>0</v>
      </c>
      <c r="S325" s="130">
        <f t="shared" si="118"/>
        <v>82.5</v>
      </c>
      <c r="T325" s="130">
        <f t="shared" si="119"/>
        <v>503.26271186440681</v>
      </c>
      <c r="U325" s="130">
        <f t="shared" si="120"/>
        <v>593.85</v>
      </c>
      <c r="V325" s="130">
        <f t="shared" si="121"/>
        <v>237.54000000000002</v>
      </c>
      <c r="W325" s="131">
        <f t="shared" si="122"/>
        <v>2375.4</v>
      </c>
      <c r="X325" s="130">
        <f t="shared" si="123"/>
        <v>366.15</v>
      </c>
      <c r="Y325" s="130">
        <f t="shared" si="124"/>
        <v>1464.6</v>
      </c>
      <c r="Z325" s="130">
        <f t="shared" si="125"/>
        <v>146.45999999999998</v>
      </c>
      <c r="AA325" s="129">
        <f>IFERROR(ABS(VLOOKUP(A325,ZSSD!$D$2:$G$99933,4,0)),AI325)</f>
        <v>6.5</v>
      </c>
      <c r="AB325" s="130">
        <f>IFERROR(IF(VLOOKUP(A325,ZSSD!$D:$H,5,0)="L29",AA325*G325,AA325*L325/100),AA325*L325/100)</f>
        <v>44.928000000000004</v>
      </c>
      <c r="AC325" s="130">
        <v>2</v>
      </c>
      <c r="AD325" s="132">
        <f t="shared" si="126"/>
        <v>9.1666942372881355</v>
      </c>
      <c r="AE325" s="142">
        <f t="shared" si="129"/>
        <v>17.971200000000003</v>
      </c>
      <c r="AF325" s="142">
        <f t="shared" si="130"/>
        <v>3.6666776949152542</v>
      </c>
      <c r="AG325" s="133" t="e">
        <f>VLOOKUP(A325,ZSSD!D:D,1,0)</f>
        <v>#N/A</v>
      </c>
      <c r="AH325" s="133" t="str">
        <f>VLOOKUP(B325,[2]GRADE!$A:$P,16,0)</f>
        <v>SILVER</v>
      </c>
      <c r="AI325" s="133">
        <f t="shared" si="131"/>
        <v>6.5</v>
      </c>
    </row>
    <row r="326" spans="1:35" x14ac:dyDescent="0.25">
      <c r="A326" s="129">
        <v>7511234</v>
      </c>
      <c r="B326" s="129">
        <f t="shared" ref="B326:B334" si="132">VALUE(LEFT(A326,4))</f>
        <v>7511</v>
      </c>
      <c r="C326" s="129">
        <f t="shared" ref="C326:C334" si="133">VALUE(RIGHT(A326,3))</f>
        <v>234</v>
      </c>
      <c r="D326" s="129" t="str">
        <f>VLOOKUP(C326,Sheet1!$A$2:$K$369991,11,0)</f>
        <v>CAR</v>
      </c>
      <c r="E326" s="129" t="s">
        <v>1480</v>
      </c>
      <c r="F326" s="129">
        <f>VLOOKUP(C326,'PACK MASTER'!$A$2:$I$512998,9,0)*1000</f>
        <v>20.000000000000014</v>
      </c>
      <c r="G326" s="129">
        <f>VLOOKUP(C326,'PACK MASTER'!$A$2:$G$512998,7,0)</f>
        <v>5</v>
      </c>
      <c r="H326" s="129">
        <f t="shared" si="112"/>
        <v>4.0000000000000027</v>
      </c>
      <c r="I326" s="129">
        <f>VLOOKUP($A326,ZMRP!$C$2:$F$99995,4,0)</f>
        <v>1875</v>
      </c>
      <c r="J326" s="130">
        <f t="shared" si="113"/>
        <v>375</v>
      </c>
      <c r="K326" s="130">
        <f>VLOOKUP($A326,ZLAM!$C$2:$F$99999,4,0)</f>
        <v>77.72</v>
      </c>
      <c r="L326" s="130">
        <f t="shared" si="114"/>
        <v>1457.25</v>
      </c>
      <c r="M326" s="130">
        <f t="shared" si="115"/>
        <v>291.45</v>
      </c>
      <c r="N326" s="130">
        <f t="shared" si="116"/>
        <v>1234.957627118644</v>
      </c>
      <c r="O326" s="130">
        <f t="shared" si="117"/>
        <v>246.9915254237288</v>
      </c>
      <c r="P326" s="130">
        <f>IFERROR(ABS(VLOOKUP($A326,ZTRV!$D$2:$G$99407,4,0)),0)</f>
        <v>33</v>
      </c>
      <c r="Q326" s="130">
        <f>IFERROR(ABS(VLOOKUP($A326,ZTR1!$D$2:$G$99999,4,0)),0)</f>
        <v>0</v>
      </c>
      <c r="R326" s="130">
        <f>IFERROR(ABS(VLOOKUP($A326,ZTR2!$D$2:$G$99939,4,0)),0)</f>
        <v>0</v>
      </c>
      <c r="S326" s="130">
        <f t="shared" si="118"/>
        <v>165</v>
      </c>
      <c r="T326" s="130">
        <f t="shared" si="119"/>
        <v>1069.957627118644</v>
      </c>
      <c r="U326" s="130">
        <f t="shared" si="120"/>
        <v>1262.55</v>
      </c>
      <c r="V326" s="130">
        <f t="shared" si="121"/>
        <v>252.51</v>
      </c>
      <c r="W326" s="131">
        <f t="shared" si="122"/>
        <v>5050.2000000000035</v>
      </c>
      <c r="X326" s="130">
        <f t="shared" si="123"/>
        <v>612.45000000000005</v>
      </c>
      <c r="Y326" s="130">
        <f t="shared" si="124"/>
        <v>2449.800000000002</v>
      </c>
      <c r="Z326" s="130">
        <f t="shared" si="125"/>
        <v>122.49000000000001</v>
      </c>
      <c r="AA326" s="129">
        <f>IFERROR(ABS(VLOOKUP(A326,ZSSD!$D$2:$G$99933,4,0)),AI326)</f>
        <v>6.5</v>
      </c>
      <c r="AB326" s="130">
        <f>IFERROR(IF(VLOOKUP(A326,ZSSD!$D:$H,5,0)="L29",AA326*G326,AA326*L326/100),AA326*L326/100)</f>
        <v>94.721249999999998</v>
      </c>
      <c r="AC326" s="130">
        <v>2</v>
      </c>
      <c r="AD326" s="132">
        <f t="shared" si="126"/>
        <v>19.50472754237288</v>
      </c>
      <c r="AE326" s="142">
        <f t="shared" si="129"/>
        <v>18.94425</v>
      </c>
      <c r="AF326" s="142">
        <f t="shared" si="130"/>
        <v>3.9009455084745759</v>
      </c>
      <c r="AG326" s="133" t="e">
        <f>VLOOKUP(A326,ZSSD!D:D,1,0)</f>
        <v>#N/A</v>
      </c>
      <c r="AH326" s="133" t="str">
        <f>VLOOKUP(B326,[2]GRADE!$A:$P,16,0)</f>
        <v>SILVER</v>
      </c>
      <c r="AI326" s="133">
        <f t="shared" si="131"/>
        <v>6.5</v>
      </c>
    </row>
    <row r="327" spans="1:35" x14ac:dyDescent="0.25">
      <c r="A327" s="129">
        <v>7511240</v>
      </c>
      <c r="B327" s="129">
        <f t="shared" si="132"/>
        <v>7511</v>
      </c>
      <c r="C327" s="129">
        <f t="shared" si="133"/>
        <v>240</v>
      </c>
      <c r="D327" s="129" t="str">
        <f>VLOOKUP(C327,Sheet1!$A$2:$K$369991,11,0)</f>
        <v>CAR</v>
      </c>
      <c r="E327" s="129" t="s">
        <v>1481</v>
      </c>
      <c r="F327" s="129">
        <f>VLOOKUP(C327,'PACK MASTER'!$A$2:$I$512998,9,0)*1000</f>
        <v>20</v>
      </c>
      <c r="G327" s="129">
        <f>VLOOKUP(C327,'PACK MASTER'!$A$2:$G$512998,7,0)</f>
        <v>5</v>
      </c>
      <c r="H327" s="129">
        <f t="shared" si="112"/>
        <v>4</v>
      </c>
      <c r="I327" s="129">
        <f>VLOOKUP($A327,ZMRP!$C$2:$F$99995,4,0)</f>
        <v>1875</v>
      </c>
      <c r="J327" s="130">
        <f t="shared" si="113"/>
        <v>375</v>
      </c>
      <c r="K327" s="130">
        <f>VLOOKUP($A327,ZLAM!$C$2:$F$99999,4,0)</f>
        <v>77.72</v>
      </c>
      <c r="L327" s="130">
        <f t="shared" si="114"/>
        <v>1457.25</v>
      </c>
      <c r="M327" s="130">
        <f t="shared" si="115"/>
        <v>291.45</v>
      </c>
      <c r="N327" s="130">
        <f t="shared" si="116"/>
        <v>1234.957627118644</v>
      </c>
      <c r="O327" s="130">
        <f t="shared" si="117"/>
        <v>246.9915254237288</v>
      </c>
      <c r="P327" s="130">
        <f>IFERROR(ABS(VLOOKUP($A327,ZTRV!$D$2:$G$99407,4,0)),0)</f>
        <v>33</v>
      </c>
      <c r="Q327" s="130">
        <f>IFERROR(ABS(VLOOKUP($A327,ZTR1!$D$2:$G$99999,4,0)),0)</f>
        <v>0</v>
      </c>
      <c r="R327" s="130">
        <f>IFERROR(ABS(VLOOKUP($A327,ZTR2!$D$2:$G$99939,4,0)),0)</f>
        <v>0</v>
      </c>
      <c r="S327" s="130">
        <f t="shared" si="118"/>
        <v>165</v>
      </c>
      <c r="T327" s="130">
        <f t="shared" si="119"/>
        <v>1069.957627118644</v>
      </c>
      <c r="U327" s="130">
        <f t="shared" si="120"/>
        <v>1262.55</v>
      </c>
      <c r="V327" s="130">
        <f t="shared" si="121"/>
        <v>252.51</v>
      </c>
      <c r="W327" s="131">
        <f t="shared" si="122"/>
        <v>5050.2</v>
      </c>
      <c r="X327" s="130">
        <f t="shared" si="123"/>
        <v>612.45000000000005</v>
      </c>
      <c r="Y327" s="130">
        <f t="shared" si="124"/>
        <v>2449.8000000000002</v>
      </c>
      <c r="Z327" s="130">
        <f t="shared" si="125"/>
        <v>122.49000000000001</v>
      </c>
      <c r="AA327" s="129">
        <f>IFERROR(ABS(VLOOKUP(A327,ZSSD!$D$2:$G$99933,4,0)),AI327)</f>
        <v>6.5</v>
      </c>
      <c r="AB327" s="130">
        <f>IFERROR(IF(VLOOKUP(A327,ZSSD!$D:$H,5,0)="L29",AA327*G327,AA327*L327/100),AA327*L327/100)</f>
        <v>94.721249999999998</v>
      </c>
      <c r="AC327" s="130">
        <v>2</v>
      </c>
      <c r="AD327" s="132">
        <f t="shared" si="126"/>
        <v>19.50472754237288</v>
      </c>
      <c r="AE327" s="142">
        <f t="shared" si="129"/>
        <v>18.94425</v>
      </c>
      <c r="AF327" s="142">
        <f t="shared" si="130"/>
        <v>3.9009455084745759</v>
      </c>
      <c r="AG327" s="133" t="e">
        <f>VLOOKUP(A327,ZSSD!D:D,1,0)</f>
        <v>#N/A</v>
      </c>
      <c r="AH327" s="133" t="str">
        <f>VLOOKUP(B327,[2]GRADE!$A:$P,16,0)</f>
        <v>SILVER</v>
      </c>
      <c r="AI327" s="133">
        <f t="shared" si="131"/>
        <v>6.5</v>
      </c>
    </row>
    <row r="328" spans="1:35" x14ac:dyDescent="0.25">
      <c r="A328" s="129">
        <v>7511242</v>
      </c>
      <c r="B328" s="129">
        <f t="shared" si="132"/>
        <v>7511</v>
      </c>
      <c r="C328" s="129">
        <f t="shared" si="133"/>
        <v>242</v>
      </c>
      <c r="D328" s="129" t="str">
        <f>VLOOKUP(C328,Sheet1!$A$2:$K$369991,11,0)</f>
        <v>BUC</v>
      </c>
      <c r="E328" s="129" t="s">
        <v>1482</v>
      </c>
      <c r="F328" s="129">
        <f>VLOOKUP(C328,'PACK MASTER'!$A$2:$I$512998,9,0)*1000</f>
        <v>10.000000000000005</v>
      </c>
      <c r="G328" s="129">
        <f>VLOOKUP(C328,'PACK MASTER'!$A$2:$G$512998,7,0)</f>
        <v>10</v>
      </c>
      <c r="H328" s="129">
        <f t="shared" si="112"/>
        <v>1.0000000000000004</v>
      </c>
      <c r="I328" s="129">
        <f>VLOOKUP($A328,ZMRP!$C$2:$F$99995,4,0)</f>
        <v>3600</v>
      </c>
      <c r="J328" s="130">
        <f t="shared" si="113"/>
        <v>360</v>
      </c>
      <c r="K328" s="130">
        <f>VLOOKUP($A328,ZLAM!$C$2:$F$99999,4,0)</f>
        <v>79.59</v>
      </c>
      <c r="L328" s="130">
        <f t="shared" si="114"/>
        <v>2865.24</v>
      </c>
      <c r="M328" s="130">
        <f t="shared" si="115"/>
        <v>286.524</v>
      </c>
      <c r="N328" s="130">
        <f t="shared" si="116"/>
        <v>2428.1694915254238</v>
      </c>
      <c r="O328" s="130">
        <f t="shared" si="117"/>
        <v>242.81694915254238</v>
      </c>
      <c r="P328" s="130">
        <f>IFERROR(ABS(VLOOKUP($A328,ZTRV!$D$2:$G$99407,4,0)),0)</f>
        <v>33</v>
      </c>
      <c r="Q328" s="130">
        <f>IFERROR(ABS(VLOOKUP($A328,ZTR1!$D$2:$G$99999,4,0)),0)</f>
        <v>0</v>
      </c>
      <c r="R328" s="130">
        <f>IFERROR(ABS(VLOOKUP($A328,ZTR2!$D$2:$G$99939,4,0)),0)</f>
        <v>0</v>
      </c>
      <c r="S328" s="130">
        <f t="shared" si="118"/>
        <v>330</v>
      </c>
      <c r="T328" s="130">
        <f t="shared" si="119"/>
        <v>2098.1694915254238</v>
      </c>
      <c r="U328" s="130">
        <f t="shared" si="120"/>
        <v>2475.84</v>
      </c>
      <c r="V328" s="130">
        <f t="shared" si="121"/>
        <v>247.584</v>
      </c>
      <c r="W328" s="131">
        <f t="shared" si="122"/>
        <v>2475.8400000000015</v>
      </c>
      <c r="X328" s="130">
        <f t="shared" si="123"/>
        <v>1124.1599999999999</v>
      </c>
      <c r="Y328" s="130">
        <f t="shared" si="124"/>
        <v>1124.1600000000003</v>
      </c>
      <c r="Z328" s="130">
        <f t="shared" si="125"/>
        <v>112.416</v>
      </c>
      <c r="AA328" s="129">
        <f>IFERROR(ABS(VLOOKUP(A328,ZSSD!$D$2:$G$99933,4,0)),AI328)</f>
        <v>6.5</v>
      </c>
      <c r="AB328" s="130">
        <f>IFERROR(IF(VLOOKUP(A328,ZSSD!$D:$H,5,0)="L29",AA328*G328,AA328*L328/100),AA328*L328/100)</f>
        <v>186.24059999999997</v>
      </c>
      <c r="AC328" s="130">
        <v>2</v>
      </c>
      <c r="AD328" s="132">
        <f t="shared" si="126"/>
        <v>38.238577830508476</v>
      </c>
      <c r="AE328" s="142">
        <f t="shared" si="129"/>
        <v>18.624059999999997</v>
      </c>
      <c r="AF328" s="142">
        <f t="shared" si="130"/>
        <v>3.8238577830508476</v>
      </c>
      <c r="AG328" s="133" t="e">
        <f>VLOOKUP(A328,ZSSD!D:D,1,0)</f>
        <v>#N/A</v>
      </c>
      <c r="AH328" s="133" t="str">
        <f>VLOOKUP(B328,[2]GRADE!$A:$P,16,0)</f>
        <v>SILVER</v>
      </c>
      <c r="AI328" s="133">
        <f t="shared" si="131"/>
        <v>6.5</v>
      </c>
    </row>
    <row r="329" spans="1:35" x14ac:dyDescent="0.25">
      <c r="A329" s="129">
        <v>7511251</v>
      </c>
      <c r="B329" s="129">
        <f t="shared" si="132"/>
        <v>7511</v>
      </c>
      <c r="C329" s="129">
        <f t="shared" si="133"/>
        <v>251</v>
      </c>
      <c r="D329" s="129" t="str">
        <f>VLOOKUP(C329,Sheet1!$A$2:$K$369991,11,0)</f>
        <v>BUC</v>
      </c>
      <c r="E329" s="129" t="s">
        <v>1484</v>
      </c>
      <c r="F329" s="129">
        <f>VLOOKUP(C329,'PACK MASTER'!$A$2:$I$512998,9,0)*1000</f>
        <v>7.5000000000000053</v>
      </c>
      <c r="G329" s="129">
        <f>VLOOKUP(C329,'PACK MASTER'!$A$2:$G$512998,7,0)</f>
        <v>7.5</v>
      </c>
      <c r="H329" s="129">
        <f t="shared" si="112"/>
        <v>1.0000000000000007</v>
      </c>
      <c r="I329" s="129">
        <f>VLOOKUP($A329,ZMRP!$C$2:$F$99995,4,0)</f>
        <v>2763</v>
      </c>
      <c r="J329" s="130">
        <f t="shared" si="113"/>
        <v>368.4</v>
      </c>
      <c r="K329" s="130">
        <f>VLOOKUP($A329,ZLAM!$C$2:$F$99999,4,0)</f>
        <v>78.16</v>
      </c>
      <c r="L329" s="130">
        <f t="shared" si="114"/>
        <v>2159.5607999999997</v>
      </c>
      <c r="M329" s="130">
        <f t="shared" si="115"/>
        <v>287.94143999999994</v>
      </c>
      <c r="N329" s="130">
        <f t="shared" si="116"/>
        <v>1830.1362711864406</v>
      </c>
      <c r="O329" s="130">
        <f t="shared" si="117"/>
        <v>244.01816949152541</v>
      </c>
      <c r="P329" s="130">
        <f>IFERROR(ABS(VLOOKUP($A329,ZTRV!$D$2:$G$99407,4,0)),0)</f>
        <v>33</v>
      </c>
      <c r="Q329" s="130">
        <f>IFERROR(ABS(VLOOKUP($A329,ZTR1!$D$2:$G$99999,4,0)),0)</f>
        <v>0</v>
      </c>
      <c r="R329" s="130">
        <f>IFERROR(ABS(VLOOKUP($A329,ZTR2!$D$2:$G$99939,4,0)),0)</f>
        <v>0</v>
      </c>
      <c r="S329" s="130">
        <f t="shared" si="118"/>
        <v>247.5</v>
      </c>
      <c r="T329" s="130">
        <f t="shared" si="119"/>
        <v>1582.6362711864406</v>
      </c>
      <c r="U329" s="130">
        <f t="shared" si="120"/>
        <v>1867.5107999999998</v>
      </c>
      <c r="V329" s="130">
        <f t="shared" si="121"/>
        <v>249.00143999999997</v>
      </c>
      <c r="W329" s="131">
        <f t="shared" si="122"/>
        <v>1867.5108000000012</v>
      </c>
      <c r="X329" s="130">
        <f t="shared" si="123"/>
        <v>895.48920000000021</v>
      </c>
      <c r="Y329" s="130">
        <f t="shared" si="124"/>
        <v>895.48920000000078</v>
      </c>
      <c r="Z329" s="130">
        <f t="shared" si="125"/>
        <v>119.39856</v>
      </c>
      <c r="AA329" s="129">
        <f>IFERROR(ABS(VLOOKUP(A329,ZSSD!$D$2:$G$99933,4,0)),AI329)</f>
        <v>6.5</v>
      </c>
      <c r="AB329" s="130">
        <f>IFERROR(IF(VLOOKUP(A329,ZSSD!$D:$H,5,0)="L29",AA329*G329,AA329*L329/100),AA329*L329/100)</f>
        <v>140.37145199999998</v>
      </c>
      <c r="AC329" s="130">
        <v>2</v>
      </c>
      <c r="AD329" s="132">
        <f t="shared" si="126"/>
        <v>28.845296383728808</v>
      </c>
      <c r="AE329" s="142">
        <f t="shared" si="129"/>
        <v>18.716193599999997</v>
      </c>
      <c r="AF329" s="142">
        <f t="shared" si="130"/>
        <v>3.8460395178305076</v>
      </c>
      <c r="AG329" s="133" t="e">
        <f>VLOOKUP(A329,ZSSD!D:D,1,0)</f>
        <v>#N/A</v>
      </c>
      <c r="AH329" s="133" t="str">
        <f>VLOOKUP(B329,[2]GRADE!$A:$P,16,0)</f>
        <v>SILVER</v>
      </c>
      <c r="AI329" s="133">
        <f t="shared" si="131"/>
        <v>6.5</v>
      </c>
    </row>
    <row r="330" spans="1:35" x14ac:dyDescent="0.25">
      <c r="A330" s="129">
        <v>7511265</v>
      </c>
      <c r="B330" s="129">
        <f t="shared" si="132"/>
        <v>7511</v>
      </c>
      <c r="C330" s="129">
        <f t="shared" si="133"/>
        <v>265</v>
      </c>
      <c r="D330" s="129" t="str">
        <f>VLOOKUP(C330,Sheet1!$A$2:$K$369991,11,0)</f>
        <v>BUC</v>
      </c>
      <c r="E330" s="129" t="s">
        <v>1485</v>
      </c>
      <c r="F330" s="129">
        <f>VLOOKUP(C330,'PACK MASTER'!$A$2:$I$512998,9,0)*1000</f>
        <v>20.000000000000014</v>
      </c>
      <c r="G330" s="129">
        <f>VLOOKUP(C330,'PACK MASTER'!$A$2:$G$512998,7,0)</f>
        <v>20</v>
      </c>
      <c r="H330" s="129">
        <f t="shared" si="112"/>
        <v>1.0000000000000007</v>
      </c>
      <c r="I330" s="129">
        <f>VLOOKUP($A330,ZMRP!$C$2:$F$99995,4,0)</f>
        <v>7200</v>
      </c>
      <c r="J330" s="130">
        <f t="shared" si="113"/>
        <v>360</v>
      </c>
      <c r="K330" s="130">
        <f>VLOOKUP($A330,ZLAM!$C$2:$F$99999,4,0)</f>
        <v>79.59</v>
      </c>
      <c r="L330" s="130">
        <f t="shared" si="114"/>
        <v>5730.48</v>
      </c>
      <c r="M330" s="130">
        <f t="shared" si="115"/>
        <v>286.524</v>
      </c>
      <c r="N330" s="130">
        <f t="shared" si="116"/>
        <v>4856.3389830508477</v>
      </c>
      <c r="O330" s="130">
        <f t="shared" si="117"/>
        <v>242.81694915254238</v>
      </c>
      <c r="P330" s="130">
        <f>IFERROR(ABS(VLOOKUP($A330,ZTRV!$D$2:$G$99407,4,0)),0)</f>
        <v>48</v>
      </c>
      <c r="Q330" s="130">
        <f>IFERROR(ABS(VLOOKUP($A330,ZTR1!$D$2:$G$99999,4,0)),0)</f>
        <v>0</v>
      </c>
      <c r="R330" s="130">
        <f>IFERROR(ABS(VLOOKUP($A330,ZTR2!$D$2:$G$99939,4,0)),0)</f>
        <v>0</v>
      </c>
      <c r="S330" s="130">
        <f t="shared" si="118"/>
        <v>960</v>
      </c>
      <c r="T330" s="130">
        <f t="shared" si="119"/>
        <v>3896.3389830508477</v>
      </c>
      <c r="U330" s="130">
        <f t="shared" si="120"/>
        <v>4597.68</v>
      </c>
      <c r="V330" s="130">
        <f t="shared" si="121"/>
        <v>229.88400000000001</v>
      </c>
      <c r="W330" s="131">
        <f t="shared" si="122"/>
        <v>4597.6800000000039</v>
      </c>
      <c r="X330" s="130">
        <f t="shared" si="123"/>
        <v>2602.3199999999997</v>
      </c>
      <c r="Y330" s="130">
        <f t="shared" si="124"/>
        <v>2602.3200000000015</v>
      </c>
      <c r="Z330" s="130">
        <f t="shared" si="125"/>
        <v>130.11599999999999</v>
      </c>
      <c r="AA330" s="129">
        <f>IFERROR(ABS(VLOOKUP(A330,ZSSD!$D$2:$G$99933,4,0)),AI330)</f>
        <v>6.5</v>
      </c>
      <c r="AB330" s="130">
        <f>IFERROR(IF(VLOOKUP(A330,ZSSD!$D:$H,5,0)="L29",AA330*G330,AA330*L330/100),AA330*L330/100)</f>
        <v>372.48119999999994</v>
      </c>
      <c r="AC330" s="130">
        <v>2</v>
      </c>
      <c r="AD330" s="132">
        <f t="shared" si="126"/>
        <v>70.477155661016951</v>
      </c>
      <c r="AE330" s="142">
        <f t="shared" si="129"/>
        <v>18.624059999999997</v>
      </c>
      <c r="AF330" s="142">
        <f t="shared" si="130"/>
        <v>3.5238577830508477</v>
      </c>
      <c r="AG330" s="133" t="e">
        <f>VLOOKUP(A330,ZSSD!D:D,1,0)</f>
        <v>#N/A</v>
      </c>
      <c r="AH330" s="133" t="str">
        <f>VLOOKUP(B330,[2]GRADE!$A:$P,16,0)</f>
        <v>SILVER</v>
      </c>
      <c r="AI330" s="133">
        <f t="shared" si="131"/>
        <v>6.5</v>
      </c>
    </row>
    <row r="331" spans="1:35" x14ac:dyDescent="0.25">
      <c r="A331" s="129">
        <v>7511269</v>
      </c>
      <c r="B331" s="129">
        <f t="shared" si="132"/>
        <v>7511</v>
      </c>
      <c r="C331" s="129">
        <f t="shared" si="133"/>
        <v>269</v>
      </c>
      <c r="D331" s="129" t="str">
        <f>VLOOKUP(C331,Sheet1!$A$2:$K$369991,11,0)</f>
        <v>BUC</v>
      </c>
      <c r="E331" s="129" t="s">
        <v>1486</v>
      </c>
      <c r="F331" s="129">
        <f>VLOOKUP(C331,'PACK MASTER'!$A$2:$I$512998,9,0)*1000</f>
        <v>20</v>
      </c>
      <c r="G331" s="129">
        <f>VLOOKUP(C331,'PACK MASTER'!$A$2:$G$512998,7,0)</f>
        <v>20</v>
      </c>
      <c r="H331" s="129">
        <f t="shared" si="112"/>
        <v>1</v>
      </c>
      <c r="I331" s="129">
        <f>VLOOKUP($A331,ZMRP!$C$2:$F$99995,4,0)</f>
        <v>7200</v>
      </c>
      <c r="J331" s="130">
        <f t="shared" si="113"/>
        <v>360</v>
      </c>
      <c r="K331" s="130">
        <f>VLOOKUP($A331,ZLAM!$C$2:$F$99999,4,0)</f>
        <v>79.59</v>
      </c>
      <c r="L331" s="130">
        <f t="shared" si="114"/>
        <v>5730.48</v>
      </c>
      <c r="M331" s="130">
        <f t="shared" si="115"/>
        <v>286.524</v>
      </c>
      <c r="N331" s="130">
        <f t="shared" si="116"/>
        <v>4856.3389830508477</v>
      </c>
      <c r="O331" s="130">
        <f t="shared" si="117"/>
        <v>242.81694915254238</v>
      </c>
      <c r="P331" s="130">
        <f>IFERROR(ABS(VLOOKUP($A331,ZTRV!$D$2:$G$99407,4,0)),0)</f>
        <v>48</v>
      </c>
      <c r="Q331" s="130">
        <f>IFERROR(ABS(VLOOKUP($A331,ZTR1!$D$2:$G$99999,4,0)),0)</f>
        <v>0</v>
      </c>
      <c r="R331" s="130">
        <f>IFERROR(ABS(VLOOKUP($A331,ZTR2!$D$2:$G$99939,4,0)),0)</f>
        <v>0</v>
      </c>
      <c r="S331" s="130">
        <f t="shared" si="118"/>
        <v>960</v>
      </c>
      <c r="T331" s="130">
        <f t="shared" si="119"/>
        <v>3896.3389830508477</v>
      </c>
      <c r="U331" s="130">
        <f t="shared" si="120"/>
        <v>4597.68</v>
      </c>
      <c r="V331" s="130">
        <f t="shared" si="121"/>
        <v>229.88400000000001</v>
      </c>
      <c r="W331" s="131">
        <f t="shared" si="122"/>
        <v>4597.68</v>
      </c>
      <c r="X331" s="130">
        <f t="shared" si="123"/>
        <v>2602.3199999999997</v>
      </c>
      <c r="Y331" s="130">
        <f t="shared" si="124"/>
        <v>2602.3199999999997</v>
      </c>
      <c r="Z331" s="130">
        <f t="shared" si="125"/>
        <v>130.11599999999999</v>
      </c>
      <c r="AA331" s="129">
        <f>IFERROR(ABS(VLOOKUP(A331,ZSSD!$D$2:$G$99933,4,0)),AI331)</f>
        <v>6.5</v>
      </c>
      <c r="AB331" s="130">
        <f>IFERROR(IF(VLOOKUP(A331,ZSSD!$D:$H,5,0)="L29",AA331*G331,AA331*L331/100),AA331*L331/100)</f>
        <v>372.48119999999994</v>
      </c>
      <c r="AC331" s="130">
        <v>2</v>
      </c>
      <c r="AD331" s="132">
        <f t="shared" si="126"/>
        <v>70.477155661016951</v>
      </c>
      <c r="AE331" s="142">
        <f t="shared" si="129"/>
        <v>18.624059999999997</v>
      </c>
      <c r="AF331" s="142">
        <f t="shared" si="130"/>
        <v>3.5238577830508477</v>
      </c>
      <c r="AG331" s="133" t="e">
        <f>VLOOKUP(A331,ZSSD!D:D,1,0)</f>
        <v>#N/A</v>
      </c>
      <c r="AH331" s="133" t="str">
        <f>VLOOKUP(B331,[2]GRADE!$A:$P,16,0)</f>
        <v>SILVER</v>
      </c>
      <c r="AI331" s="133">
        <f t="shared" si="131"/>
        <v>6.5</v>
      </c>
    </row>
    <row r="332" spans="1:35" x14ac:dyDescent="0.25">
      <c r="A332" s="129">
        <v>7511684</v>
      </c>
      <c r="B332" s="129">
        <f t="shared" si="132"/>
        <v>7511</v>
      </c>
      <c r="C332" s="129">
        <f t="shared" si="133"/>
        <v>684</v>
      </c>
      <c r="D332" s="129" t="str">
        <f>VLOOKUP(C332,Sheet1!$A$2:$K$369991,11,0)</f>
        <v>CAR</v>
      </c>
      <c r="E332" s="129" t="s">
        <v>1478</v>
      </c>
      <c r="F332" s="129">
        <f>VLOOKUP(C332,'PACK MASTER'!$A$2:$I$512998,9,0)*1000</f>
        <v>20.000000000000014</v>
      </c>
      <c r="G332" s="129">
        <f>VLOOKUP(C332,'PACK MASTER'!$A$2:$G$512998,7,0)</f>
        <v>1</v>
      </c>
      <c r="H332" s="129">
        <f t="shared" si="112"/>
        <v>20.000000000000014</v>
      </c>
      <c r="I332" s="129">
        <f>VLOOKUP($A332,ZMRP!$C$2:$F$99995,4,0)</f>
        <v>250</v>
      </c>
      <c r="J332" s="130">
        <f t="shared" si="113"/>
        <v>250</v>
      </c>
      <c r="K332" s="130">
        <f>VLOOKUP($A332,ZLAM!$C$2:$F$99999,4,0)</f>
        <v>88.5</v>
      </c>
      <c r="L332" s="130">
        <f t="shared" si="114"/>
        <v>221.25</v>
      </c>
      <c r="M332" s="130">
        <f t="shared" si="115"/>
        <v>221.25</v>
      </c>
      <c r="N332" s="130">
        <f t="shared" si="116"/>
        <v>187.5</v>
      </c>
      <c r="O332" s="130">
        <f t="shared" si="117"/>
        <v>187.5</v>
      </c>
      <c r="P332" s="130">
        <f>IFERROR(ABS(VLOOKUP($A332,ZTRV!$D$2:$G$99407,4,0)),0)</f>
        <v>0</v>
      </c>
      <c r="Q332" s="130">
        <f>IFERROR(ABS(VLOOKUP($A332,ZTR1!$D$2:$G$99999,4,0)),0)</f>
        <v>0</v>
      </c>
      <c r="R332" s="130">
        <f>IFERROR(ABS(VLOOKUP($A332,ZTR2!$D$2:$G$99939,4,0)),0)</f>
        <v>0</v>
      </c>
      <c r="S332" s="130">
        <f t="shared" si="118"/>
        <v>0</v>
      </c>
      <c r="T332" s="130">
        <f t="shared" si="119"/>
        <v>187.5</v>
      </c>
      <c r="U332" s="130">
        <f t="shared" si="120"/>
        <v>221.25</v>
      </c>
      <c r="V332" s="130">
        <f t="shared" si="121"/>
        <v>221.25</v>
      </c>
      <c r="W332" s="131">
        <f t="shared" si="122"/>
        <v>4425.0000000000027</v>
      </c>
      <c r="X332" s="130">
        <f t="shared" si="123"/>
        <v>28.75</v>
      </c>
      <c r="Y332" s="130">
        <f t="shared" si="124"/>
        <v>575.00000000000045</v>
      </c>
      <c r="Z332" s="130">
        <f t="shared" si="125"/>
        <v>28.75</v>
      </c>
      <c r="AA332" s="129">
        <f>IFERROR(ABS(VLOOKUP(A332,ZSSD!$D$2:$G$99933,4,0)),AI332)</f>
        <v>6.5</v>
      </c>
      <c r="AB332" s="130">
        <f>IFERROR(IF(VLOOKUP(A332,ZSSD!$D:$H,5,0)="L29",AA332*G332,AA332*L332/100),AA332*L332/100)</f>
        <v>14.38125</v>
      </c>
      <c r="AC332" s="130">
        <v>2</v>
      </c>
      <c r="AD332" s="132">
        <f t="shared" si="126"/>
        <v>3.4623750000000002</v>
      </c>
      <c r="AE332" s="142">
        <f t="shared" si="129"/>
        <v>14.38125</v>
      </c>
      <c r="AF332" s="142">
        <f t="shared" si="130"/>
        <v>3.4623750000000002</v>
      </c>
      <c r="AG332" s="133" t="e">
        <f>VLOOKUP(A332,ZSSD!D:D,1,0)</f>
        <v>#N/A</v>
      </c>
      <c r="AH332" s="133" t="str">
        <f>VLOOKUP(B332,[2]GRADE!$A:$P,16,0)</f>
        <v>SILVER</v>
      </c>
      <c r="AI332" s="133">
        <f t="shared" si="131"/>
        <v>6.5</v>
      </c>
    </row>
    <row r="333" spans="1:35" x14ac:dyDescent="0.25">
      <c r="A333" s="129">
        <v>7513174</v>
      </c>
      <c r="B333" s="129">
        <f t="shared" si="132"/>
        <v>7513</v>
      </c>
      <c r="C333" s="129">
        <f t="shared" si="133"/>
        <v>174</v>
      </c>
      <c r="D333" s="129" t="str">
        <f>VLOOKUP(C333,Sheet1!$A$2:$K$369991,11,0)</f>
        <v>CAR</v>
      </c>
      <c r="E333" s="129" t="s">
        <v>1494</v>
      </c>
      <c r="F333" s="129">
        <f>VLOOKUP(C333,'PACK MASTER'!$A$2:$I$512998,9,0)*1000</f>
        <v>20.000000000000011</v>
      </c>
      <c r="G333" s="129">
        <f>VLOOKUP(C333,'PACK MASTER'!$A$2:$G$512998,7,0)</f>
        <v>0.5</v>
      </c>
      <c r="H333" s="129">
        <f t="shared" si="112"/>
        <v>40.000000000000021</v>
      </c>
      <c r="I333" s="129">
        <f>VLOOKUP($A333,ZMRP!$C$2:$F$99995,4,0)</f>
        <v>118</v>
      </c>
      <c r="J333" s="130">
        <f t="shared" si="113"/>
        <v>236</v>
      </c>
      <c r="K333" s="130">
        <f>VLOOKUP($A333,ZLAM!$C$2:$F$99999,4,0)</f>
        <v>83.33</v>
      </c>
      <c r="L333" s="130">
        <f t="shared" si="114"/>
        <v>98.329400000000007</v>
      </c>
      <c r="M333" s="130">
        <f t="shared" si="115"/>
        <v>196.65880000000001</v>
      </c>
      <c r="N333" s="130">
        <f t="shared" si="116"/>
        <v>83.330000000000013</v>
      </c>
      <c r="O333" s="130">
        <f t="shared" si="117"/>
        <v>166.66000000000003</v>
      </c>
      <c r="P333" s="130">
        <f>IFERROR(ABS(VLOOKUP($A333,ZTRV!$D$2:$G$99407,4,0)),0)</f>
        <v>0</v>
      </c>
      <c r="Q333" s="130">
        <f>IFERROR(ABS(VLOOKUP($A333,ZTR1!$D$2:$G$99999,4,0)),0)</f>
        <v>0</v>
      </c>
      <c r="R333" s="130">
        <f>IFERROR(ABS(VLOOKUP($A333,ZTR2!$D$2:$G$99939,4,0)),0)</f>
        <v>0</v>
      </c>
      <c r="S333" s="130">
        <f t="shared" si="118"/>
        <v>0</v>
      </c>
      <c r="T333" s="130">
        <f t="shared" si="119"/>
        <v>83.330000000000013</v>
      </c>
      <c r="U333" s="130">
        <f t="shared" si="120"/>
        <v>98.329400000000007</v>
      </c>
      <c r="V333" s="130">
        <f t="shared" si="121"/>
        <v>196.65880000000001</v>
      </c>
      <c r="W333" s="131">
        <f t="shared" si="122"/>
        <v>3933.1760000000022</v>
      </c>
      <c r="X333" s="130">
        <f t="shared" si="123"/>
        <v>19.670599999999993</v>
      </c>
      <c r="Y333" s="130">
        <f t="shared" si="124"/>
        <v>786.82400000000018</v>
      </c>
      <c r="Z333" s="130">
        <f t="shared" si="125"/>
        <v>39.341199999999986</v>
      </c>
      <c r="AA333" s="129">
        <f>IFERROR(ABS(VLOOKUP(A333,ZSSD!$D$2:$G$99933,4,0)),AI333)</f>
        <v>6.5</v>
      </c>
      <c r="AB333" s="130">
        <f>IFERROR(IF(VLOOKUP(A333,ZSSD!$D:$H,5,0)="L29",AA333*G333,AA333*L333/100),AA333*L333/100)</f>
        <v>6.3914110000000006</v>
      </c>
      <c r="AC333" s="130">
        <v>2</v>
      </c>
      <c r="AD333" s="132">
        <f t="shared" si="126"/>
        <v>1.5387717800000003</v>
      </c>
      <c r="AE333" s="142">
        <f t="shared" si="129"/>
        <v>12.782822000000001</v>
      </c>
      <c r="AF333" s="142">
        <f t="shared" si="130"/>
        <v>3.0775435600000005</v>
      </c>
      <c r="AG333" s="133" t="e">
        <f>VLOOKUP(A333,ZSSD!D:D,1,0)</f>
        <v>#N/A</v>
      </c>
      <c r="AH333" s="133" t="str">
        <f>VLOOKUP(B333,[2]GRADE!$A:$P,16,0)</f>
        <v>SILVER</v>
      </c>
      <c r="AI333" s="133">
        <f t="shared" si="131"/>
        <v>6.5</v>
      </c>
    </row>
    <row r="334" spans="1:35" x14ac:dyDescent="0.25">
      <c r="A334" s="129">
        <v>7513234</v>
      </c>
      <c r="B334" s="129">
        <f t="shared" si="132"/>
        <v>7513</v>
      </c>
      <c r="C334" s="129">
        <f t="shared" si="133"/>
        <v>234</v>
      </c>
      <c r="D334" s="129" t="str">
        <f>VLOOKUP(C334,Sheet1!$A$2:$K$369991,11,0)</f>
        <v>CAR</v>
      </c>
      <c r="E334" s="129" t="s">
        <v>1496</v>
      </c>
      <c r="F334" s="129">
        <f>VLOOKUP(C334,'PACK MASTER'!$A$2:$I$512998,9,0)*1000</f>
        <v>20.000000000000014</v>
      </c>
      <c r="G334" s="129">
        <f>VLOOKUP(C334,'PACK MASTER'!$A$2:$G$512998,7,0)</f>
        <v>5</v>
      </c>
      <c r="H334" s="129">
        <f t="shared" si="112"/>
        <v>4.0000000000000027</v>
      </c>
      <c r="I334" s="129">
        <f>VLOOKUP($A334,ZMRP!$C$2:$F$99995,4,0)</f>
        <v>1075</v>
      </c>
      <c r="J334" s="130">
        <f t="shared" si="113"/>
        <v>215</v>
      </c>
      <c r="K334" s="130">
        <f>VLOOKUP($A334,ZLAM!$C$2:$F$99999,4,0)</f>
        <v>86.96</v>
      </c>
      <c r="L334" s="130">
        <f t="shared" si="114"/>
        <v>934.82</v>
      </c>
      <c r="M334" s="130">
        <f t="shared" si="115"/>
        <v>186.964</v>
      </c>
      <c r="N334" s="130">
        <f t="shared" si="116"/>
        <v>792.22033898305096</v>
      </c>
      <c r="O334" s="130">
        <f t="shared" si="117"/>
        <v>158.4440677966102</v>
      </c>
      <c r="P334" s="130">
        <f>IFERROR(ABS(VLOOKUP($A334,ZTRV!$D$2:$G$99407,4,0)),0)</f>
        <v>0</v>
      </c>
      <c r="Q334" s="130">
        <f>IFERROR(ABS(VLOOKUP($A334,ZTR1!$D$2:$G$99999,4,0)),0)</f>
        <v>0</v>
      </c>
      <c r="R334" s="130">
        <f>IFERROR(ABS(VLOOKUP($A334,ZTR2!$D$2:$G$99939,4,0)),0)</f>
        <v>0</v>
      </c>
      <c r="S334" s="130">
        <f t="shared" si="118"/>
        <v>0</v>
      </c>
      <c r="T334" s="130">
        <f t="shared" si="119"/>
        <v>792.22033898305096</v>
      </c>
      <c r="U334" s="130">
        <f t="shared" si="120"/>
        <v>934.82</v>
      </c>
      <c r="V334" s="130">
        <f t="shared" si="121"/>
        <v>186.964</v>
      </c>
      <c r="W334" s="131">
        <f t="shared" si="122"/>
        <v>3739.2800000000025</v>
      </c>
      <c r="X334" s="130">
        <f t="shared" si="123"/>
        <v>140.17999999999995</v>
      </c>
      <c r="Y334" s="130">
        <f t="shared" si="124"/>
        <v>560.72000000000014</v>
      </c>
      <c r="Z334" s="130">
        <f t="shared" si="125"/>
        <v>28.036000000000001</v>
      </c>
      <c r="AA334" s="129">
        <f>IFERROR(ABS(VLOOKUP(A334,ZSSD!$D$2:$G$99933,4,0)),AI334)</f>
        <v>6.5</v>
      </c>
      <c r="AB334" s="130">
        <f>IFERROR(IF(VLOOKUP(A334,ZSSD!$D:$H,5,0)="L29",AA334*G334,AA334*L334/100),AA334*L334/100)</f>
        <v>60.763300000000001</v>
      </c>
      <c r="AC334" s="130">
        <v>2</v>
      </c>
      <c r="AD334" s="132">
        <f t="shared" si="126"/>
        <v>14.62914077966102</v>
      </c>
      <c r="AE334" s="142">
        <f t="shared" si="129"/>
        <v>12.152660000000001</v>
      </c>
      <c r="AF334" s="142">
        <f t="shared" si="130"/>
        <v>2.9258281559322041</v>
      </c>
      <c r="AG334" s="133" t="e">
        <f>VLOOKUP(A334,ZSSD!D:D,1,0)</f>
        <v>#N/A</v>
      </c>
      <c r="AH334" s="133" t="str">
        <f>VLOOKUP(B334,[2]GRADE!$A:$P,16,0)</f>
        <v>SILVER</v>
      </c>
      <c r="AI334" s="133">
        <f t="shared" si="131"/>
        <v>6.5</v>
      </c>
    </row>
    <row r="335" spans="1:35" x14ac:dyDescent="0.25">
      <c r="A335" s="137">
        <v>7515052</v>
      </c>
      <c r="B335" s="129">
        <v>7515</v>
      </c>
      <c r="C335" s="129">
        <v>52</v>
      </c>
      <c r="D335" s="129" t="str">
        <f>VLOOKUP(C335,Sheet1!$A$2:$K$369991,11,0)</f>
        <v>BUC</v>
      </c>
      <c r="E335" s="138" t="s">
        <v>3494</v>
      </c>
      <c r="F335" s="129">
        <f>VLOOKUP(C335,'PACK MASTER'!$A$2:$I$512998,9,0)*1000</f>
        <v>12</v>
      </c>
      <c r="G335" s="129">
        <f>VLOOKUP(C335,'PACK MASTER'!$A$2:$G$512998,7,0)</f>
        <v>12</v>
      </c>
      <c r="H335" s="129">
        <f t="shared" si="112"/>
        <v>1</v>
      </c>
      <c r="I335" s="129">
        <f>VLOOKUP($A335,ZMRP!$C$2:$F$99995,4,0)</f>
        <v>4890</v>
      </c>
      <c r="J335" s="130">
        <f t="shared" si="113"/>
        <v>407.5</v>
      </c>
      <c r="K335" s="130">
        <f>VLOOKUP($A335,ZLAM!$C$2:$F$99999,4,0)</f>
        <v>75</v>
      </c>
      <c r="L335" s="130">
        <f t="shared" si="114"/>
        <v>3667.5</v>
      </c>
      <c r="M335" s="130">
        <f t="shared" si="115"/>
        <v>305.625</v>
      </c>
      <c r="N335" s="130">
        <f t="shared" si="116"/>
        <v>3108.0508474576272</v>
      </c>
      <c r="O335" s="130">
        <f t="shared" si="117"/>
        <v>259.00423728813558</v>
      </c>
      <c r="P335" s="130">
        <f>IFERROR(ABS(VLOOKUP($A335,ZTRV!$D$2:$G$99407,4,0)),0)</f>
        <v>33</v>
      </c>
      <c r="Q335" s="130">
        <f>IFERROR(ABS(VLOOKUP($A335,ZTR1!$D$2:$G$99999,4,0)),0)</f>
        <v>0</v>
      </c>
      <c r="R335" s="130">
        <f>IFERROR(ABS(VLOOKUP($A335,ZTR2!$D$2:$G$99939,4,0)),0)</f>
        <v>0</v>
      </c>
      <c r="S335" s="130">
        <f t="shared" si="118"/>
        <v>396</v>
      </c>
      <c r="T335" s="130">
        <f t="shared" si="119"/>
        <v>2712.0508474576272</v>
      </c>
      <c r="U335" s="130">
        <f t="shared" si="120"/>
        <v>3200.22</v>
      </c>
      <c r="V335" s="130">
        <f t="shared" si="121"/>
        <v>266.685</v>
      </c>
      <c r="W335" s="131">
        <f t="shared" si="122"/>
        <v>3200.2200000000003</v>
      </c>
      <c r="X335" s="130">
        <f t="shared" si="123"/>
        <v>1689.7800000000002</v>
      </c>
      <c r="Y335" s="130">
        <f t="shared" si="124"/>
        <v>1689.7800000000002</v>
      </c>
      <c r="Z335" s="130">
        <f t="shared" si="125"/>
        <v>140.815</v>
      </c>
      <c r="AA335" s="129">
        <f>IFERROR(ABS(VLOOKUP(A335,ZSSD!$D$2:$G$99933,4,0)),AI335)</f>
        <v>6.5</v>
      </c>
      <c r="AB335" s="130">
        <f>IFERROR(IF(VLOOKUP(A335,ZSSD!$D:$H,5,0)="L29",AA335*G335,AA335*L335/100),AA335*L335/100)</f>
        <v>238.38749999999999</v>
      </c>
      <c r="AC335" s="130">
        <v>2</v>
      </c>
      <c r="AD335" s="132">
        <f t="shared" si="126"/>
        <v>49.473266949152546</v>
      </c>
      <c r="AE335" s="142">
        <f t="shared" si="129"/>
        <v>19.865624999999998</v>
      </c>
      <c r="AF335" s="142">
        <f t="shared" si="130"/>
        <v>4.1227722457627118</v>
      </c>
      <c r="AG335" s="133" t="e">
        <f>VLOOKUP(A335,ZSSD!D:D,1,0)</f>
        <v>#N/A</v>
      </c>
      <c r="AH335" s="133" t="str">
        <f>VLOOKUP(B335,[2]GRADE!$A:$P,16,0)</f>
        <v>SILVER</v>
      </c>
      <c r="AI335" s="133">
        <f t="shared" si="131"/>
        <v>6.5</v>
      </c>
    </row>
    <row r="336" spans="1:35" x14ac:dyDescent="0.25">
      <c r="A336" s="129">
        <v>7515184</v>
      </c>
      <c r="B336" s="129">
        <f t="shared" ref="B336:B352" si="134">VALUE(LEFT(A336,4))</f>
        <v>7515</v>
      </c>
      <c r="C336" s="129">
        <f t="shared" ref="C336:C352" si="135">VALUE(RIGHT(A336,3))</f>
        <v>184</v>
      </c>
      <c r="D336" s="129" t="str">
        <f>VLOOKUP(C336,Sheet1!$A$2:$K$369991,11,0)</f>
        <v>CAR</v>
      </c>
      <c r="E336" s="129" t="s">
        <v>1513</v>
      </c>
      <c r="F336" s="129">
        <f>VLOOKUP(C336,'PACK MASTER'!$A$2:$I$512998,9,0)*1000</f>
        <v>20.000000000000014</v>
      </c>
      <c r="G336" s="129">
        <f>VLOOKUP(C336,'PACK MASTER'!$A$2:$G$512998,7,0)</f>
        <v>1</v>
      </c>
      <c r="H336" s="129">
        <f t="shared" si="112"/>
        <v>20.000000000000014</v>
      </c>
      <c r="I336" s="129">
        <f>VLOOKUP($A336,ZMRP!$C$2:$F$99995,4,0)</f>
        <v>445</v>
      </c>
      <c r="J336" s="130">
        <f t="shared" si="113"/>
        <v>445</v>
      </c>
      <c r="K336" s="130">
        <f>VLOOKUP($A336,ZLAM!$C$2:$F$99999,4,0)</f>
        <v>74.59</v>
      </c>
      <c r="L336" s="130">
        <f t="shared" si="114"/>
        <v>331.92550000000006</v>
      </c>
      <c r="M336" s="130">
        <f t="shared" si="115"/>
        <v>331.92550000000006</v>
      </c>
      <c r="N336" s="130">
        <f t="shared" si="116"/>
        <v>281.29279661016955</v>
      </c>
      <c r="O336" s="130">
        <f t="shared" si="117"/>
        <v>281.29279661016955</v>
      </c>
      <c r="P336" s="130">
        <f>IFERROR(ABS(VLOOKUP($A336,ZTRV!$D$2:$G$99407,4,0)),0)</f>
        <v>28</v>
      </c>
      <c r="Q336" s="130">
        <f>IFERROR(ABS(VLOOKUP($A336,ZTR1!$D$2:$G$99999,4,0)),0)</f>
        <v>0</v>
      </c>
      <c r="R336" s="130">
        <f>IFERROR(ABS(VLOOKUP($A336,ZTR2!$D$2:$G$99939,4,0)),0)</f>
        <v>0</v>
      </c>
      <c r="S336" s="130">
        <f t="shared" si="118"/>
        <v>28</v>
      </c>
      <c r="T336" s="130">
        <f t="shared" si="119"/>
        <v>253.29279661016955</v>
      </c>
      <c r="U336" s="130">
        <f t="shared" si="120"/>
        <v>298.88550000000004</v>
      </c>
      <c r="V336" s="130">
        <f t="shared" si="121"/>
        <v>298.88550000000004</v>
      </c>
      <c r="W336" s="131">
        <f t="shared" si="122"/>
        <v>5977.7100000000046</v>
      </c>
      <c r="X336" s="130">
        <f t="shared" si="123"/>
        <v>146.11449999999996</v>
      </c>
      <c r="Y336" s="130">
        <f t="shared" si="124"/>
        <v>2922.2900000000013</v>
      </c>
      <c r="Z336" s="130">
        <f t="shared" si="125"/>
        <v>146.11449999999996</v>
      </c>
      <c r="AA336" s="129">
        <f>IFERROR(ABS(VLOOKUP(A336,ZSSD!$D$2:$G$99933,4,0)),AI336)</f>
        <v>6.5</v>
      </c>
      <c r="AB336" s="130">
        <f>IFERROR(IF(VLOOKUP(A336,ZSSD!$D:$H,5,0)="L29",AA336*G336,AA336*L336/100),AA336*L336/100)</f>
        <v>21.575157500000003</v>
      </c>
      <c r="AC336" s="130">
        <v>2</v>
      </c>
      <c r="AD336" s="132">
        <f t="shared" si="126"/>
        <v>4.6343527822033908</v>
      </c>
      <c r="AE336" s="142">
        <f t="shared" si="129"/>
        <v>21.575157500000003</v>
      </c>
      <c r="AF336" s="142">
        <f t="shared" si="130"/>
        <v>4.6343527822033908</v>
      </c>
      <c r="AG336" s="133" t="e">
        <f>VLOOKUP(A336,ZSSD!D:D,1,0)</f>
        <v>#N/A</v>
      </c>
      <c r="AH336" s="133" t="str">
        <f>VLOOKUP(B336,[2]GRADE!$A:$P,16,0)</f>
        <v>SILVER</v>
      </c>
      <c r="AI336" s="133">
        <f t="shared" si="131"/>
        <v>6.5</v>
      </c>
    </row>
    <row r="337" spans="1:35" x14ac:dyDescent="0.25">
      <c r="A337" s="129">
        <v>7515234</v>
      </c>
      <c r="B337" s="129">
        <f t="shared" si="134"/>
        <v>7515</v>
      </c>
      <c r="C337" s="129">
        <f t="shared" si="135"/>
        <v>234</v>
      </c>
      <c r="D337" s="129" t="str">
        <f>VLOOKUP(C337,Sheet1!$A$2:$K$369991,11,0)</f>
        <v>CAR</v>
      </c>
      <c r="E337" s="129" t="s">
        <v>1515</v>
      </c>
      <c r="F337" s="129">
        <f>VLOOKUP(C337,'PACK MASTER'!$A$2:$I$512998,9,0)*1000</f>
        <v>20.000000000000014</v>
      </c>
      <c r="G337" s="129">
        <f>VLOOKUP(C337,'PACK MASTER'!$A$2:$G$512998,7,0)</f>
        <v>5</v>
      </c>
      <c r="H337" s="129">
        <f t="shared" si="112"/>
        <v>4.0000000000000027</v>
      </c>
      <c r="I337" s="129">
        <f>VLOOKUP($A337,ZMRP!$C$2:$F$99995,4,0)</f>
        <v>2025</v>
      </c>
      <c r="J337" s="130">
        <f t="shared" si="113"/>
        <v>405</v>
      </c>
      <c r="K337" s="130">
        <f>VLOOKUP($A337,ZLAM!$C$2:$F$99999,4,0)</f>
        <v>79.2</v>
      </c>
      <c r="L337" s="130">
        <f t="shared" si="114"/>
        <v>1603.8</v>
      </c>
      <c r="M337" s="130">
        <f t="shared" si="115"/>
        <v>320.76</v>
      </c>
      <c r="N337" s="130">
        <f t="shared" si="116"/>
        <v>1359.1525423728815</v>
      </c>
      <c r="O337" s="130">
        <f t="shared" si="117"/>
        <v>271.83050847457628</v>
      </c>
      <c r="P337" s="130">
        <f>IFERROR(ABS(VLOOKUP($A337,ZTRV!$D$2:$G$99407,4,0)),0)</f>
        <v>38</v>
      </c>
      <c r="Q337" s="130">
        <f>IFERROR(ABS(VLOOKUP($A337,ZTR1!$D$2:$G$99999,4,0)),0)</f>
        <v>0</v>
      </c>
      <c r="R337" s="130">
        <f>IFERROR(ABS(VLOOKUP($A337,ZTR2!$D$2:$G$99939,4,0)),0)</f>
        <v>0</v>
      </c>
      <c r="S337" s="130">
        <f t="shared" si="118"/>
        <v>190</v>
      </c>
      <c r="T337" s="130">
        <f t="shared" si="119"/>
        <v>1169.1525423728815</v>
      </c>
      <c r="U337" s="130">
        <f t="shared" si="120"/>
        <v>1379.6000000000001</v>
      </c>
      <c r="V337" s="130">
        <f t="shared" si="121"/>
        <v>275.92</v>
      </c>
      <c r="W337" s="131">
        <f t="shared" si="122"/>
        <v>5518.4000000000042</v>
      </c>
      <c r="X337" s="130">
        <f t="shared" si="123"/>
        <v>645.39999999999986</v>
      </c>
      <c r="Y337" s="130">
        <f t="shared" si="124"/>
        <v>2581.6000000000013</v>
      </c>
      <c r="Z337" s="130">
        <f t="shared" si="125"/>
        <v>129.07999999999998</v>
      </c>
      <c r="AA337" s="129">
        <f>IFERROR(ABS(VLOOKUP(A337,ZSSD!$D$2:$G$99933,4,0)),AI337)</f>
        <v>6.5</v>
      </c>
      <c r="AB337" s="130">
        <f>IFERROR(IF(VLOOKUP(A337,ZSSD!$D:$H,5,0)="L29",AA337*G337,AA337*L337/100),AA337*L337/100)</f>
        <v>104.24699999999999</v>
      </c>
      <c r="AC337" s="130">
        <v>2</v>
      </c>
      <c r="AD337" s="132">
        <f t="shared" si="126"/>
        <v>21.298110847457629</v>
      </c>
      <c r="AE337" s="142">
        <f t="shared" si="129"/>
        <v>20.849399999999996</v>
      </c>
      <c r="AF337" s="142">
        <f t="shared" si="130"/>
        <v>4.2596221694915259</v>
      </c>
      <c r="AG337" s="133" t="e">
        <f>VLOOKUP(A337,ZSSD!D:D,1,0)</f>
        <v>#N/A</v>
      </c>
      <c r="AH337" s="133" t="str">
        <f>VLOOKUP(B337,[2]GRADE!$A:$P,16,0)</f>
        <v>SILVER</v>
      </c>
      <c r="AI337" s="133">
        <f t="shared" si="131"/>
        <v>6.5</v>
      </c>
    </row>
    <row r="338" spans="1:35" x14ac:dyDescent="0.25">
      <c r="A338" s="129">
        <v>7515240</v>
      </c>
      <c r="B338" s="129">
        <f t="shared" si="134"/>
        <v>7515</v>
      </c>
      <c r="C338" s="129">
        <f t="shared" si="135"/>
        <v>240</v>
      </c>
      <c r="D338" s="129" t="str">
        <f>VLOOKUP(C338,Sheet1!$A$2:$K$369991,11,0)</f>
        <v>CAR</v>
      </c>
      <c r="E338" s="129" t="s">
        <v>1516</v>
      </c>
      <c r="F338" s="129">
        <f>VLOOKUP(C338,'PACK MASTER'!$A$2:$I$512998,9,0)*1000</f>
        <v>20</v>
      </c>
      <c r="G338" s="129">
        <f>VLOOKUP(C338,'PACK MASTER'!$A$2:$G$512998,7,0)</f>
        <v>5</v>
      </c>
      <c r="H338" s="129">
        <f t="shared" si="112"/>
        <v>4</v>
      </c>
      <c r="I338" s="129">
        <f>VLOOKUP($A338,ZMRP!$C$2:$F$99995,4,0)</f>
        <v>2025</v>
      </c>
      <c r="J338" s="130">
        <f t="shared" si="113"/>
        <v>405</v>
      </c>
      <c r="K338" s="130">
        <f>VLOOKUP($A338,ZLAM!$C$2:$F$99999,4,0)</f>
        <v>79.2</v>
      </c>
      <c r="L338" s="130">
        <f t="shared" si="114"/>
        <v>1603.8</v>
      </c>
      <c r="M338" s="130">
        <f t="shared" si="115"/>
        <v>320.76</v>
      </c>
      <c r="N338" s="130">
        <f t="shared" si="116"/>
        <v>1359.1525423728815</v>
      </c>
      <c r="O338" s="130">
        <f t="shared" si="117"/>
        <v>271.83050847457628</v>
      </c>
      <c r="P338" s="130">
        <f>IFERROR(ABS(VLOOKUP($A338,ZTRV!$D$2:$G$99407,4,0)),0)</f>
        <v>33</v>
      </c>
      <c r="Q338" s="130">
        <f>IFERROR(ABS(VLOOKUP($A338,ZTR1!$D$2:$G$99999,4,0)),0)</f>
        <v>0</v>
      </c>
      <c r="R338" s="130">
        <f>IFERROR(ABS(VLOOKUP($A338,ZTR2!$D$2:$G$99939,4,0)),0)</f>
        <v>0</v>
      </c>
      <c r="S338" s="130">
        <f t="shared" si="118"/>
        <v>165</v>
      </c>
      <c r="T338" s="130">
        <f t="shared" si="119"/>
        <v>1194.1525423728815</v>
      </c>
      <c r="U338" s="130">
        <f t="shared" si="120"/>
        <v>1409.1000000000001</v>
      </c>
      <c r="V338" s="130">
        <f t="shared" si="121"/>
        <v>281.82000000000005</v>
      </c>
      <c r="W338" s="131">
        <f t="shared" si="122"/>
        <v>5636.4000000000015</v>
      </c>
      <c r="X338" s="130">
        <f t="shared" si="123"/>
        <v>615.89999999999986</v>
      </c>
      <c r="Y338" s="130">
        <f t="shared" si="124"/>
        <v>2463.5999999999995</v>
      </c>
      <c r="Z338" s="130">
        <f t="shared" si="125"/>
        <v>123.17999999999995</v>
      </c>
      <c r="AA338" s="129">
        <f>IFERROR(ABS(VLOOKUP(A338,ZSSD!$D$2:$G$99933,4,0)),AI338)</f>
        <v>6.5</v>
      </c>
      <c r="AB338" s="130">
        <f>IFERROR(IF(VLOOKUP(A338,ZSSD!$D:$H,5,0)="L29",AA338*G338,AA338*L338/100),AA338*L338/100)</f>
        <v>104.24699999999999</v>
      </c>
      <c r="AC338" s="130">
        <v>2</v>
      </c>
      <c r="AD338" s="132">
        <f t="shared" si="126"/>
        <v>21.798110847457629</v>
      </c>
      <c r="AE338" s="142">
        <f t="shared" si="129"/>
        <v>20.849399999999996</v>
      </c>
      <c r="AF338" s="142">
        <f t="shared" si="130"/>
        <v>4.3596221694915256</v>
      </c>
      <c r="AG338" s="133" t="e">
        <f>VLOOKUP(A338,ZSSD!D:D,1,0)</f>
        <v>#N/A</v>
      </c>
      <c r="AH338" s="133" t="str">
        <f>VLOOKUP(B338,[2]GRADE!$A:$P,16,0)</f>
        <v>SILVER</v>
      </c>
      <c r="AI338" s="133">
        <f t="shared" si="131"/>
        <v>6.5</v>
      </c>
    </row>
    <row r="339" spans="1:35" x14ac:dyDescent="0.25">
      <c r="A339" s="129">
        <v>7515242</v>
      </c>
      <c r="B339" s="129">
        <f t="shared" si="134"/>
        <v>7515</v>
      </c>
      <c r="C339" s="129">
        <f t="shared" si="135"/>
        <v>242</v>
      </c>
      <c r="D339" s="129" t="str">
        <f>VLOOKUP(C339,Sheet1!$A$2:$K$369991,11,0)</f>
        <v>BUC</v>
      </c>
      <c r="E339" s="129" t="s">
        <v>1517</v>
      </c>
      <c r="F339" s="129">
        <f>VLOOKUP(C339,'PACK MASTER'!$A$2:$I$512998,9,0)*1000</f>
        <v>10.000000000000005</v>
      </c>
      <c r="G339" s="129">
        <f>VLOOKUP(C339,'PACK MASTER'!$A$2:$G$512998,7,0)</f>
        <v>10</v>
      </c>
      <c r="H339" s="129">
        <f t="shared" si="112"/>
        <v>1.0000000000000004</v>
      </c>
      <c r="I339" s="129">
        <f>VLOOKUP($A339,ZMRP!$C$2:$F$99995,4,0)</f>
        <v>4050</v>
      </c>
      <c r="J339" s="130">
        <f t="shared" si="113"/>
        <v>405</v>
      </c>
      <c r="K339" s="130">
        <f>VLOOKUP($A339,ZLAM!$C$2:$F$99999,4,0)</f>
        <v>78.790000000000006</v>
      </c>
      <c r="L339" s="130">
        <f t="shared" si="114"/>
        <v>3190.9949999999999</v>
      </c>
      <c r="M339" s="130">
        <f t="shared" si="115"/>
        <v>319.09949999999998</v>
      </c>
      <c r="N339" s="130">
        <f t="shared" si="116"/>
        <v>2704.2330508474579</v>
      </c>
      <c r="O339" s="130">
        <f t="shared" si="117"/>
        <v>270.42330508474578</v>
      </c>
      <c r="P339" s="130">
        <f>IFERROR(ABS(VLOOKUP($A339,ZTRV!$D$2:$G$99407,4,0)),0)</f>
        <v>33</v>
      </c>
      <c r="Q339" s="130">
        <f>IFERROR(ABS(VLOOKUP($A339,ZTR1!$D$2:$G$99999,4,0)),0)</f>
        <v>0</v>
      </c>
      <c r="R339" s="130">
        <f>IFERROR(ABS(VLOOKUP($A339,ZTR2!$D$2:$G$99939,4,0)),0)</f>
        <v>0</v>
      </c>
      <c r="S339" s="130">
        <f t="shared" si="118"/>
        <v>330</v>
      </c>
      <c r="T339" s="130">
        <f t="shared" si="119"/>
        <v>2374.2330508474579</v>
      </c>
      <c r="U339" s="130">
        <f t="shared" si="120"/>
        <v>2801.5950000000003</v>
      </c>
      <c r="V339" s="130">
        <f t="shared" si="121"/>
        <v>280.15950000000004</v>
      </c>
      <c r="W339" s="131">
        <f t="shared" si="122"/>
        <v>2801.5950000000021</v>
      </c>
      <c r="X339" s="130">
        <f t="shared" si="123"/>
        <v>1248.4049999999997</v>
      </c>
      <c r="Y339" s="130">
        <f t="shared" si="124"/>
        <v>1248.4050000000002</v>
      </c>
      <c r="Z339" s="130">
        <f t="shared" si="125"/>
        <v>124.84049999999996</v>
      </c>
      <c r="AA339" s="129">
        <f>IFERROR(ABS(VLOOKUP(A339,ZSSD!$D$2:$G$99933,4,0)),AI339)</f>
        <v>6.5</v>
      </c>
      <c r="AB339" s="130">
        <f>IFERROR(IF(VLOOKUP(A339,ZSSD!$D:$H,5,0)="L29",AA339*G339,AA339*L339/100),AA339*L339/100)</f>
        <v>207.41467499999999</v>
      </c>
      <c r="AC339" s="130">
        <v>2</v>
      </c>
      <c r="AD339" s="132">
        <f t="shared" si="126"/>
        <v>43.33636751694916</v>
      </c>
      <c r="AE339" s="142">
        <f t="shared" si="129"/>
        <v>20.741467499999999</v>
      </c>
      <c r="AF339" s="142">
        <f t="shared" si="130"/>
        <v>4.3336367516949164</v>
      </c>
      <c r="AG339" s="133" t="e">
        <f>VLOOKUP(A339,ZSSD!D:D,1,0)</f>
        <v>#N/A</v>
      </c>
      <c r="AH339" s="133" t="str">
        <f>VLOOKUP(B339,[2]GRADE!$A:$P,16,0)</f>
        <v>SILVER</v>
      </c>
      <c r="AI339" s="133">
        <f t="shared" si="131"/>
        <v>6.5</v>
      </c>
    </row>
    <row r="340" spans="1:35" x14ac:dyDescent="0.25">
      <c r="A340" s="129">
        <v>7515251</v>
      </c>
      <c r="B340" s="129">
        <f t="shared" si="134"/>
        <v>7515</v>
      </c>
      <c r="C340" s="129">
        <f t="shared" si="135"/>
        <v>251</v>
      </c>
      <c r="D340" s="129" t="str">
        <f>VLOOKUP(C340,Sheet1!$A$2:$K$369991,11,0)</f>
        <v>BUC</v>
      </c>
      <c r="E340" s="129" t="s">
        <v>1519</v>
      </c>
      <c r="F340" s="129">
        <f>VLOOKUP(C340,'PACK MASTER'!$A$2:$I$512998,9,0)*1000</f>
        <v>7.5000000000000053</v>
      </c>
      <c r="G340" s="129">
        <f>VLOOKUP(C340,'PACK MASTER'!$A$2:$G$512998,7,0)</f>
        <v>7.5</v>
      </c>
      <c r="H340" s="129">
        <f t="shared" si="112"/>
        <v>1.0000000000000007</v>
      </c>
      <c r="I340" s="129">
        <f>VLOOKUP($A340,ZMRP!$C$2:$F$99995,4,0)</f>
        <v>3033</v>
      </c>
      <c r="J340" s="130">
        <f t="shared" si="113"/>
        <v>404.4</v>
      </c>
      <c r="K340" s="130">
        <f>VLOOKUP($A340,ZLAM!$C$2:$F$99999,4,0)</f>
        <v>79.11</v>
      </c>
      <c r="L340" s="130">
        <f t="shared" si="114"/>
        <v>2399.4063000000001</v>
      </c>
      <c r="M340" s="130">
        <f t="shared" si="115"/>
        <v>319.92084</v>
      </c>
      <c r="N340" s="130">
        <f t="shared" si="116"/>
        <v>2033.3951694915256</v>
      </c>
      <c r="O340" s="130">
        <f t="shared" si="117"/>
        <v>271.1193559322034</v>
      </c>
      <c r="P340" s="130">
        <f>IFERROR(ABS(VLOOKUP($A340,ZTRV!$D$2:$G$99407,4,0)),0)</f>
        <v>33</v>
      </c>
      <c r="Q340" s="130">
        <f>IFERROR(ABS(VLOOKUP($A340,ZTR1!$D$2:$G$99999,4,0)),0)</f>
        <v>0</v>
      </c>
      <c r="R340" s="130">
        <f>IFERROR(ABS(VLOOKUP($A340,ZTR2!$D$2:$G$99939,4,0)),0)</f>
        <v>0</v>
      </c>
      <c r="S340" s="130">
        <f t="shared" si="118"/>
        <v>247.5</v>
      </c>
      <c r="T340" s="130">
        <f t="shared" si="119"/>
        <v>1785.8951694915256</v>
      </c>
      <c r="U340" s="130">
        <f t="shared" si="120"/>
        <v>2107.3562999999999</v>
      </c>
      <c r="V340" s="130">
        <f t="shared" si="121"/>
        <v>280.98084</v>
      </c>
      <c r="W340" s="131">
        <f t="shared" si="122"/>
        <v>2107.3563000000013</v>
      </c>
      <c r="X340" s="130">
        <f t="shared" si="123"/>
        <v>925.64370000000008</v>
      </c>
      <c r="Y340" s="130">
        <f t="shared" si="124"/>
        <v>925.64370000000065</v>
      </c>
      <c r="Z340" s="130">
        <f t="shared" si="125"/>
        <v>123.41915999999998</v>
      </c>
      <c r="AA340" s="129">
        <f>IFERROR(ABS(VLOOKUP(A340,ZSSD!$D$2:$G$99933,4,0)),AI340)</f>
        <v>6.5</v>
      </c>
      <c r="AB340" s="130">
        <f>IFERROR(IF(VLOOKUP(A340,ZSSD!$D:$H,5,0)="L29",AA340*G340,AA340*L340/100),AA340*L340/100)</f>
        <v>155.9614095</v>
      </c>
      <c r="AC340" s="130">
        <v>2</v>
      </c>
      <c r="AD340" s="132">
        <f t="shared" si="126"/>
        <v>32.598675199830517</v>
      </c>
      <c r="AE340" s="142">
        <f t="shared" si="129"/>
        <v>20.794854600000001</v>
      </c>
      <c r="AF340" s="142">
        <f t="shared" si="130"/>
        <v>4.3464900266440685</v>
      </c>
      <c r="AG340" s="133" t="e">
        <f>VLOOKUP(A340,ZSSD!D:D,1,0)</f>
        <v>#N/A</v>
      </c>
      <c r="AH340" s="133" t="str">
        <f>VLOOKUP(B340,[2]GRADE!$A:$P,16,0)</f>
        <v>SILVER</v>
      </c>
      <c r="AI340" s="133">
        <f t="shared" si="131"/>
        <v>6.5</v>
      </c>
    </row>
    <row r="341" spans="1:35" x14ac:dyDescent="0.25">
      <c r="A341" s="129">
        <v>7515265</v>
      </c>
      <c r="B341" s="129">
        <f t="shared" si="134"/>
        <v>7515</v>
      </c>
      <c r="C341" s="129">
        <f t="shared" si="135"/>
        <v>265</v>
      </c>
      <c r="D341" s="129" t="str">
        <f>VLOOKUP(C341,Sheet1!$A$2:$K$369991,11,0)</f>
        <v>BUC</v>
      </c>
      <c r="E341" s="129" t="s">
        <v>1520</v>
      </c>
      <c r="F341" s="129">
        <f>VLOOKUP(C341,'PACK MASTER'!$A$2:$I$512998,9,0)*1000</f>
        <v>20.000000000000014</v>
      </c>
      <c r="G341" s="129">
        <f>VLOOKUP(C341,'PACK MASTER'!$A$2:$G$512998,7,0)</f>
        <v>20</v>
      </c>
      <c r="H341" s="129">
        <f t="shared" si="112"/>
        <v>1.0000000000000007</v>
      </c>
      <c r="I341" s="129">
        <f>VLOOKUP($A341,ZMRP!$C$2:$F$99995,4,0)</f>
        <v>7950</v>
      </c>
      <c r="J341" s="130">
        <f t="shared" si="113"/>
        <v>397.5</v>
      </c>
      <c r="K341" s="130">
        <f>VLOOKUP($A341,ZLAM!$C$2:$F$99999,4,0)</f>
        <v>79.59</v>
      </c>
      <c r="L341" s="130">
        <f t="shared" si="114"/>
        <v>6327.4049999999997</v>
      </c>
      <c r="M341" s="130">
        <f t="shared" si="115"/>
        <v>316.37025</v>
      </c>
      <c r="N341" s="130">
        <f t="shared" si="116"/>
        <v>5362.2076271186443</v>
      </c>
      <c r="O341" s="130">
        <f t="shared" si="117"/>
        <v>268.11038135593219</v>
      </c>
      <c r="P341" s="130">
        <f>IFERROR(ABS(VLOOKUP($A341,ZTRV!$D$2:$G$99407,4,0)),0)</f>
        <v>48</v>
      </c>
      <c r="Q341" s="130">
        <f>IFERROR(ABS(VLOOKUP($A341,ZTR1!$D$2:$G$99999,4,0)),0)</f>
        <v>0</v>
      </c>
      <c r="R341" s="130">
        <f>IFERROR(ABS(VLOOKUP($A341,ZTR2!$D$2:$G$99939,4,0)),0)</f>
        <v>0</v>
      </c>
      <c r="S341" s="130">
        <f t="shared" si="118"/>
        <v>960</v>
      </c>
      <c r="T341" s="130">
        <f t="shared" si="119"/>
        <v>4402.2076271186443</v>
      </c>
      <c r="U341" s="130">
        <f t="shared" si="120"/>
        <v>5194.6049999999996</v>
      </c>
      <c r="V341" s="130">
        <f t="shared" si="121"/>
        <v>259.73024999999996</v>
      </c>
      <c r="W341" s="131">
        <f t="shared" si="122"/>
        <v>5194.6050000000032</v>
      </c>
      <c r="X341" s="130">
        <f t="shared" si="123"/>
        <v>2755.3950000000004</v>
      </c>
      <c r="Y341" s="130">
        <f t="shared" si="124"/>
        <v>2755.3950000000023</v>
      </c>
      <c r="Z341" s="130">
        <f t="shared" si="125"/>
        <v>137.76975000000004</v>
      </c>
      <c r="AA341" s="129">
        <f>IFERROR(ABS(VLOOKUP(A341,ZSSD!$D$2:$G$99933,4,0)),AI341)</f>
        <v>6.5</v>
      </c>
      <c r="AB341" s="130">
        <f>IFERROR(IF(VLOOKUP(A341,ZSSD!$D:$H,5,0)="L29",AA341*G341,AA341*L341/100),AA341*L341/100)</f>
        <v>411.28132499999998</v>
      </c>
      <c r="AC341" s="130">
        <v>2</v>
      </c>
      <c r="AD341" s="132">
        <f t="shared" si="126"/>
        <v>79.818526042372881</v>
      </c>
      <c r="AE341" s="142">
        <f t="shared" si="129"/>
        <v>20.56406625</v>
      </c>
      <c r="AF341" s="142">
        <f t="shared" si="130"/>
        <v>3.9909263021186439</v>
      </c>
      <c r="AG341" s="133" t="e">
        <f>VLOOKUP(A341,ZSSD!D:D,1,0)</f>
        <v>#N/A</v>
      </c>
      <c r="AH341" s="133" t="str">
        <f>VLOOKUP(B341,[2]GRADE!$A:$P,16,0)</f>
        <v>SILVER</v>
      </c>
      <c r="AI341" s="133">
        <f t="shared" si="131"/>
        <v>6.5</v>
      </c>
    </row>
    <row r="342" spans="1:35" x14ac:dyDescent="0.25">
      <c r="A342" s="129">
        <v>7515269</v>
      </c>
      <c r="B342" s="129">
        <f t="shared" si="134"/>
        <v>7515</v>
      </c>
      <c r="C342" s="129">
        <f t="shared" si="135"/>
        <v>269</v>
      </c>
      <c r="D342" s="129" t="str">
        <f>VLOOKUP(C342,Sheet1!$A$2:$K$369991,11,0)</f>
        <v>BUC</v>
      </c>
      <c r="E342" s="129" t="s">
        <v>1521</v>
      </c>
      <c r="F342" s="129">
        <f>VLOOKUP(C342,'PACK MASTER'!$A$2:$I$512998,9,0)*1000</f>
        <v>20</v>
      </c>
      <c r="G342" s="129">
        <f>VLOOKUP(C342,'PACK MASTER'!$A$2:$G$512998,7,0)</f>
        <v>20</v>
      </c>
      <c r="H342" s="129">
        <f t="shared" si="112"/>
        <v>1</v>
      </c>
      <c r="I342" s="129">
        <f>VLOOKUP($A342,ZMRP!$C$2:$F$99995,4,0)</f>
        <v>7950</v>
      </c>
      <c r="J342" s="130">
        <f t="shared" si="113"/>
        <v>397.5</v>
      </c>
      <c r="K342" s="130">
        <f>VLOOKUP($A342,ZLAM!$C$2:$F$99999,4,0)</f>
        <v>79.59</v>
      </c>
      <c r="L342" s="130">
        <f t="shared" si="114"/>
        <v>6327.4049999999997</v>
      </c>
      <c r="M342" s="130">
        <f t="shared" si="115"/>
        <v>316.37025</v>
      </c>
      <c r="N342" s="130">
        <f t="shared" si="116"/>
        <v>5362.2076271186443</v>
      </c>
      <c r="O342" s="130">
        <f t="shared" si="117"/>
        <v>268.11038135593219</v>
      </c>
      <c r="P342" s="130">
        <f>IFERROR(ABS(VLOOKUP($A342,ZTRV!$D$2:$G$99407,4,0)),0)</f>
        <v>48</v>
      </c>
      <c r="Q342" s="130">
        <f>IFERROR(ABS(VLOOKUP($A342,ZTR1!$D$2:$G$99999,4,0)),0)</f>
        <v>0</v>
      </c>
      <c r="R342" s="130">
        <f>IFERROR(ABS(VLOOKUP($A342,ZTR2!$D$2:$G$99939,4,0)),0)</f>
        <v>0</v>
      </c>
      <c r="S342" s="130">
        <f t="shared" si="118"/>
        <v>960</v>
      </c>
      <c r="T342" s="130">
        <f t="shared" si="119"/>
        <v>4402.2076271186443</v>
      </c>
      <c r="U342" s="130">
        <f t="shared" si="120"/>
        <v>5194.6049999999996</v>
      </c>
      <c r="V342" s="130">
        <f t="shared" si="121"/>
        <v>259.73024999999996</v>
      </c>
      <c r="W342" s="131">
        <f t="shared" si="122"/>
        <v>5194.6049999999996</v>
      </c>
      <c r="X342" s="130">
        <f t="shared" si="123"/>
        <v>2755.3950000000004</v>
      </c>
      <c r="Y342" s="130">
        <f t="shared" si="124"/>
        <v>2755.3950000000004</v>
      </c>
      <c r="Z342" s="130">
        <f t="shared" si="125"/>
        <v>137.76975000000004</v>
      </c>
      <c r="AA342" s="129">
        <f>IFERROR(ABS(VLOOKUP(A342,ZSSD!$D$2:$G$99933,4,0)),AI342)</f>
        <v>6.5</v>
      </c>
      <c r="AB342" s="130">
        <f>IFERROR(IF(VLOOKUP(A342,ZSSD!$D:$H,5,0)="L29",AA342*G342,AA342*L342/100),AA342*L342/100)</f>
        <v>411.28132499999998</v>
      </c>
      <c r="AC342" s="130">
        <v>2</v>
      </c>
      <c r="AD342" s="132">
        <f t="shared" si="126"/>
        <v>79.818526042372881</v>
      </c>
      <c r="AE342" s="142">
        <f t="shared" si="129"/>
        <v>20.56406625</v>
      </c>
      <c r="AF342" s="142">
        <f t="shared" si="130"/>
        <v>3.9909263021186439</v>
      </c>
      <c r="AG342" s="133" t="e">
        <f>VLOOKUP(A342,ZSSD!D:D,1,0)</f>
        <v>#N/A</v>
      </c>
      <c r="AH342" s="133" t="str">
        <f>VLOOKUP(B342,[2]GRADE!$A:$P,16,0)</f>
        <v>SILVER</v>
      </c>
      <c r="AI342" s="133">
        <f t="shared" si="131"/>
        <v>6.5</v>
      </c>
    </row>
    <row r="343" spans="1:35" x14ac:dyDescent="0.25">
      <c r="A343" s="129">
        <v>7515765</v>
      </c>
      <c r="B343" s="129">
        <f t="shared" si="134"/>
        <v>7515</v>
      </c>
      <c r="C343" s="129">
        <f t="shared" si="135"/>
        <v>765</v>
      </c>
      <c r="D343" s="129" t="str">
        <f>VLOOKUP(C343,Sheet1!$A$2:$K$369991,11,0)</f>
        <v>BUC</v>
      </c>
      <c r="E343" s="129" t="s">
        <v>1526</v>
      </c>
      <c r="F343" s="129">
        <f>VLOOKUP(C343,'PACK MASTER'!$A$2:$I$512998,9,0)*1000</f>
        <v>20.000000000000014</v>
      </c>
      <c r="G343" s="129">
        <f>VLOOKUP(C343,'PACK MASTER'!$A$2:$G$512998,7,0)</f>
        <v>20</v>
      </c>
      <c r="H343" s="129">
        <f t="shared" si="112"/>
        <v>1.0000000000000007</v>
      </c>
      <c r="I343" s="129">
        <f>VLOOKUP($A343,ZMRP!$C$2:$F$99995,4,0)</f>
        <v>5315</v>
      </c>
      <c r="J343" s="130">
        <f t="shared" si="113"/>
        <v>265.75</v>
      </c>
      <c r="K343" s="130">
        <f>VLOOKUP($A343,ZLAM!$C$2:$F$99999,4,0)</f>
        <v>87.72</v>
      </c>
      <c r="L343" s="130">
        <f t="shared" si="114"/>
        <v>4662.3180000000002</v>
      </c>
      <c r="M343" s="130">
        <f t="shared" si="115"/>
        <v>233.11590000000001</v>
      </c>
      <c r="N343" s="130">
        <f t="shared" si="116"/>
        <v>3951.1169491525429</v>
      </c>
      <c r="O343" s="130">
        <f t="shared" si="117"/>
        <v>197.55584745762715</v>
      </c>
      <c r="P343" s="130">
        <f>IFERROR(ABS(VLOOKUP($A343,ZTRV!$D$2:$G$99407,4,0)),0)</f>
        <v>0</v>
      </c>
      <c r="Q343" s="130">
        <f>IFERROR(ABS(VLOOKUP($A343,ZTR1!$D$2:$G$99999,4,0)),0)</f>
        <v>0</v>
      </c>
      <c r="R343" s="130">
        <f>IFERROR(ABS(VLOOKUP($A343,ZTR2!$D$2:$G$99939,4,0)),0)</f>
        <v>0</v>
      </c>
      <c r="S343" s="130">
        <f t="shared" si="118"/>
        <v>0</v>
      </c>
      <c r="T343" s="130">
        <f t="shared" si="119"/>
        <v>3951.1169491525429</v>
      </c>
      <c r="U343" s="130">
        <f t="shared" si="120"/>
        <v>4662.3180000000002</v>
      </c>
      <c r="V343" s="130">
        <f t="shared" si="121"/>
        <v>233.11590000000001</v>
      </c>
      <c r="W343" s="131">
        <f t="shared" si="122"/>
        <v>4662.3180000000038</v>
      </c>
      <c r="X343" s="130">
        <f t="shared" si="123"/>
        <v>652.68199999999979</v>
      </c>
      <c r="Y343" s="130">
        <f t="shared" si="124"/>
        <v>652.68200000000024</v>
      </c>
      <c r="Z343" s="130">
        <f t="shared" si="125"/>
        <v>32.634099999999989</v>
      </c>
      <c r="AA343" s="129">
        <f>IFERROR(ABS(VLOOKUP(A343,ZSSD!$D$2:$G$99933,4,0)),AI343)</f>
        <v>6.5</v>
      </c>
      <c r="AB343" s="130">
        <f>IFERROR(IF(VLOOKUP(A343,ZSSD!$D:$H,5,0)="L29",AA343*G343,AA343*L343/100),AA343*L343/100)</f>
        <v>303.05067000000003</v>
      </c>
      <c r="AC343" s="130">
        <v>2</v>
      </c>
      <c r="AD343" s="132">
        <f t="shared" si="126"/>
        <v>72.961325583050851</v>
      </c>
      <c r="AE343" s="142">
        <f t="shared" si="129"/>
        <v>15.152533500000001</v>
      </c>
      <c r="AF343" s="142">
        <f t="shared" si="130"/>
        <v>3.6480662791525424</v>
      </c>
      <c r="AG343" s="133" t="e">
        <f>VLOOKUP(A343,ZSSD!D:D,1,0)</f>
        <v>#N/A</v>
      </c>
      <c r="AH343" s="133" t="str">
        <f>VLOOKUP(B343,[2]GRADE!$A:$P,16,0)</f>
        <v>SILVER</v>
      </c>
      <c r="AI343" s="133">
        <f t="shared" si="131"/>
        <v>6.5</v>
      </c>
    </row>
    <row r="344" spans="1:35" x14ac:dyDescent="0.25">
      <c r="A344" s="129">
        <v>7530228</v>
      </c>
      <c r="B344" s="129">
        <f t="shared" si="134"/>
        <v>7530</v>
      </c>
      <c r="C344" s="129">
        <f t="shared" si="135"/>
        <v>228</v>
      </c>
      <c r="D344" s="129" t="str">
        <f>VLOOKUP(C344,Sheet1!$A$2:$K$369991,11,0)</f>
        <v>CAR</v>
      </c>
      <c r="E344" s="129" t="s">
        <v>1533</v>
      </c>
      <c r="F344" s="129">
        <f>VLOOKUP(C344,'PACK MASTER'!$A$2:$I$512998,9,0)*1000</f>
        <v>24</v>
      </c>
      <c r="G344" s="129">
        <f>VLOOKUP(C344,'PACK MASTER'!$A$2:$G$512998,7,0)</f>
        <v>1.2</v>
      </c>
      <c r="H344" s="129">
        <f t="shared" si="112"/>
        <v>20</v>
      </c>
      <c r="I344" s="129">
        <f>VLOOKUP($A344,ZMRP!$C$2:$F$99995,4,0)</f>
        <v>378</v>
      </c>
      <c r="J344" s="130">
        <f t="shared" si="113"/>
        <v>315</v>
      </c>
      <c r="K344" s="130">
        <f>VLOOKUP($A344,ZLAM!$C$2:$F$99999,4,0)</f>
        <v>81.349999999999994</v>
      </c>
      <c r="L344" s="130">
        <f t="shared" si="114"/>
        <v>307.50299999999999</v>
      </c>
      <c r="M344" s="130">
        <f t="shared" si="115"/>
        <v>256.2525</v>
      </c>
      <c r="N344" s="130">
        <f t="shared" si="116"/>
        <v>260.59576271186438</v>
      </c>
      <c r="O344" s="130">
        <f t="shared" si="117"/>
        <v>217.16313559322032</v>
      </c>
      <c r="P344" s="130">
        <f>IFERROR(ABS(VLOOKUP($A344,ZTRV!$D$2:$G$99407,4,0)),0)</f>
        <v>0</v>
      </c>
      <c r="Q344" s="130">
        <f>IFERROR(ABS(VLOOKUP($A344,ZTR1!$D$2:$G$99999,4,0)),0)</f>
        <v>0</v>
      </c>
      <c r="R344" s="130">
        <f>IFERROR(ABS(VLOOKUP($A344,ZTR2!$D$2:$G$99939,4,0)),0)</f>
        <v>0</v>
      </c>
      <c r="S344" s="130">
        <f t="shared" si="118"/>
        <v>0</v>
      </c>
      <c r="T344" s="130">
        <f t="shared" si="119"/>
        <v>260.59576271186438</v>
      </c>
      <c r="U344" s="130">
        <f t="shared" si="120"/>
        <v>307.50299999999993</v>
      </c>
      <c r="V344" s="130">
        <f t="shared" si="121"/>
        <v>256.25249999999994</v>
      </c>
      <c r="W344" s="131">
        <f t="shared" si="122"/>
        <v>6150.0599999999986</v>
      </c>
      <c r="X344" s="130">
        <f t="shared" si="123"/>
        <v>70.497000000000071</v>
      </c>
      <c r="Y344" s="130">
        <f t="shared" si="124"/>
        <v>1409.9400000000014</v>
      </c>
      <c r="Z344" s="130">
        <f t="shared" si="125"/>
        <v>58.747500000000059</v>
      </c>
      <c r="AA344" s="129">
        <f>IFERROR(ABS(VLOOKUP(A344,ZSSD!$D$2:$G$99933,4,0)),AI344)</f>
        <v>6.5</v>
      </c>
      <c r="AB344" s="130">
        <f>IFERROR(IF(VLOOKUP(A344,ZSSD!$D:$H,5,0)="L29",AA344*G344,AA344*L344/100),AA344*L344/100)</f>
        <v>19.987694999999999</v>
      </c>
      <c r="AC344" s="130">
        <v>2</v>
      </c>
      <c r="AD344" s="132">
        <f t="shared" si="126"/>
        <v>4.8121613542372872</v>
      </c>
      <c r="AE344" s="142">
        <f t="shared" si="129"/>
        <v>16.656412499999998</v>
      </c>
      <c r="AF344" s="142">
        <f t="shared" si="130"/>
        <v>4.0101344618644061</v>
      </c>
      <c r="AG344" s="133" t="e">
        <f>VLOOKUP(A344,ZSSD!D:D,1,0)</f>
        <v>#N/A</v>
      </c>
      <c r="AH344" s="133" t="str">
        <f>VLOOKUP(B344,[2]GRADE!$A:$P,16,0)</f>
        <v>SILVER</v>
      </c>
      <c r="AI344" s="133">
        <f t="shared" si="131"/>
        <v>6.5</v>
      </c>
    </row>
    <row r="345" spans="1:35" x14ac:dyDescent="0.25">
      <c r="A345" s="129">
        <v>7553175</v>
      </c>
      <c r="B345" s="129">
        <f t="shared" si="134"/>
        <v>7553</v>
      </c>
      <c r="C345" s="129">
        <f t="shared" si="135"/>
        <v>175</v>
      </c>
      <c r="D345" s="129" t="str">
        <f>VLOOKUP(C345,Sheet1!$A$2:$K$369991,11,0)</f>
        <v>CAR</v>
      </c>
      <c r="E345" s="129" t="s">
        <v>1559</v>
      </c>
      <c r="F345" s="129">
        <f>VLOOKUP(C345,'PACK MASTER'!$A$2:$I$512998,9,0)*1000</f>
        <v>10.000000000000005</v>
      </c>
      <c r="G345" s="129">
        <f>VLOOKUP(C345,'PACK MASTER'!$A$2:$G$512998,7,0)</f>
        <v>0.5</v>
      </c>
      <c r="H345" s="129">
        <f t="shared" si="112"/>
        <v>20.000000000000011</v>
      </c>
      <c r="I345" s="129">
        <f>VLOOKUP($A345,ZMRP!$C$2:$F$99995,4,0)</f>
        <v>188</v>
      </c>
      <c r="J345" s="130">
        <f t="shared" si="113"/>
        <v>376</v>
      </c>
      <c r="K345" s="130">
        <f>VLOOKUP($A345,ZLAM!$C$2:$F$99999,4,0)</f>
        <v>68.61</v>
      </c>
      <c r="L345" s="130">
        <f t="shared" si="114"/>
        <v>128.98680000000002</v>
      </c>
      <c r="M345" s="130">
        <f t="shared" si="115"/>
        <v>257.97360000000003</v>
      </c>
      <c r="N345" s="130">
        <f t="shared" si="116"/>
        <v>109.31084745762713</v>
      </c>
      <c r="O345" s="130">
        <f t="shared" si="117"/>
        <v>218.62169491525427</v>
      </c>
      <c r="P345" s="130">
        <f>IFERROR(ABS(VLOOKUP($A345,ZTRV!$D$2:$G$99407,4,0)),0)</f>
        <v>0</v>
      </c>
      <c r="Q345" s="130">
        <f>IFERROR(ABS(VLOOKUP($A345,ZTR1!$D$2:$G$99999,4,0)),0)</f>
        <v>0</v>
      </c>
      <c r="R345" s="130">
        <f>IFERROR(ABS(VLOOKUP($A345,ZTR2!$D$2:$G$99939,4,0)),0)</f>
        <v>0</v>
      </c>
      <c r="S345" s="130">
        <f t="shared" si="118"/>
        <v>0</v>
      </c>
      <c r="T345" s="130">
        <f t="shared" si="119"/>
        <v>109.31084745762713</v>
      </c>
      <c r="U345" s="130">
        <f t="shared" si="120"/>
        <v>128.98680000000002</v>
      </c>
      <c r="V345" s="130">
        <f t="shared" si="121"/>
        <v>257.97360000000003</v>
      </c>
      <c r="W345" s="131">
        <f t="shared" si="122"/>
        <v>2579.7360000000017</v>
      </c>
      <c r="X345" s="130">
        <f t="shared" si="123"/>
        <v>59.013199999999983</v>
      </c>
      <c r="Y345" s="130">
        <f t="shared" si="124"/>
        <v>1180.2640000000004</v>
      </c>
      <c r="Z345" s="130">
        <f t="shared" si="125"/>
        <v>118.02639999999997</v>
      </c>
      <c r="AA345" s="129">
        <f>IFERROR(ABS(VLOOKUP(A345,ZSSD!$D$2:$G$99933,4,0)),AI345)</f>
        <v>6.5</v>
      </c>
      <c r="AB345" s="130">
        <f>IFERROR(IF(VLOOKUP(A345,ZSSD!$D:$H,5,0)="L29",AA345*G345,AA345*L345/100),AA345*L345/100)</f>
        <v>8.3841420000000024</v>
      </c>
      <c r="AC345" s="130">
        <v>2</v>
      </c>
      <c r="AD345" s="132">
        <f t="shared" si="126"/>
        <v>2.0185341091525428</v>
      </c>
      <c r="AE345" s="142">
        <f t="shared" si="129"/>
        <v>16.768284000000005</v>
      </c>
      <c r="AF345" s="142">
        <f t="shared" si="130"/>
        <v>4.0370682183050857</v>
      </c>
      <c r="AG345" s="133" t="e">
        <f>VLOOKUP(A345,ZSSD!D:D,1,0)</f>
        <v>#N/A</v>
      </c>
      <c r="AH345" s="133" t="str">
        <f>VLOOKUP(B345,[2]GRADE!$A:$P,16,0)</f>
        <v>SILVER</v>
      </c>
      <c r="AI345" s="133">
        <f t="shared" si="131"/>
        <v>6.5</v>
      </c>
    </row>
    <row r="346" spans="1:35" x14ac:dyDescent="0.25">
      <c r="A346" s="129">
        <v>7553184</v>
      </c>
      <c r="B346" s="129">
        <f t="shared" si="134"/>
        <v>7553</v>
      </c>
      <c r="C346" s="129">
        <f t="shared" si="135"/>
        <v>184</v>
      </c>
      <c r="D346" s="129" t="str">
        <f>VLOOKUP(C346,Sheet1!$A$2:$K$369991,11,0)</f>
        <v>CAR</v>
      </c>
      <c r="E346" s="129" t="s">
        <v>1561</v>
      </c>
      <c r="F346" s="129">
        <f>VLOOKUP(C346,'PACK MASTER'!$A$2:$I$512998,9,0)*1000</f>
        <v>20.000000000000014</v>
      </c>
      <c r="G346" s="129">
        <f>VLOOKUP(C346,'PACK MASTER'!$A$2:$G$512998,7,0)</f>
        <v>1</v>
      </c>
      <c r="H346" s="129">
        <f t="shared" si="112"/>
        <v>20.000000000000014</v>
      </c>
      <c r="I346" s="129">
        <f>VLOOKUP($A346,ZMRP!$C$2:$F$99995,4,0)</f>
        <v>355</v>
      </c>
      <c r="J346" s="130">
        <f t="shared" si="113"/>
        <v>355</v>
      </c>
      <c r="K346" s="130">
        <f>VLOOKUP($A346,ZLAM!$C$2:$F$99999,4,0)</f>
        <v>70.709999999999994</v>
      </c>
      <c r="L346" s="130">
        <f t="shared" si="114"/>
        <v>251.0205</v>
      </c>
      <c r="M346" s="130">
        <f t="shared" si="115"/>
        <v>251.0205</v>
      </c>
      <c r="N346" s="130">
        <f t="shared" si="116"/>
        <v>212.72923728813561</v>
      </c>
      <c r="O346" s="130">
        <f t="shared" si="117"/>
        <v>212.72923728813561</v>
      </c>
      <c r="P346" s="130">
        <f>IFERROR(ABS(VLOOKUP($A346,ZTRV!$D$2:$G$99407,4,0)),0)</f>
        <v>0</v>
      </c>
      <c r="Q346" s="130">
        <f>IFERROR(ABS(VLOOKUP($A346,ZTR1!$D$2:$G$99999,4,0)),0)</f>
        <v>0</v>
      </c>
      <c r="R346" s="130">
        <f>IFERROR(ABS(VLOOKUP($A346,ZTR2!$D$2:$G$99939,4,0)),0)</f>
        <v>0</v>
      </c>
      <c r="S346" s="130">
        <f t="shared" si="118"/>
        <v>0</v>
      </c>
      <c r="T346" s="130">
        <f t="shared" si="119"/>
        <v>212.72923728813561</v>
      </c>
      <c r="U346" s="130">
        <f t="shared" si="120"/>
        <v>251.0205</v>
      </c>
      <c r="V346" s="130">
        <f t="shared" si="121"/>
        <v>251.0205</v>
      </c>
      <c r="W346" s="131">
        <f t="shared" si="122"/>
        <v>5020.4100000000035</v>
      </c>
      <c r="X346" s="130">
        <f t="shared" si="123"/>
        <v>103.9795</v>
      </c>
      <c r="Y346" s="130">
        <f t="shared" si="124"/>
        <v>2079.5900000000015</v>
      </c>
      <c r="Z346" s="130">
        <f t="shared" si="125"/>
        <v>103.9795</v>
      </c>
      <c r="AA346" s="129">
        <f>IFERROR(ABS(VLOOKUP(A346,ZSSD!$D$2:$G$99933,4,0)),AI346)</f>
        <v>6.5</v>
      </c>
      <c r="AB346" s="130">
        <f>IFERROR(IF(VLOOKUP(A346,ZSSD!$D:$H,5,0)="L29",AA346*G346,AA346*L346/100),AA346*L346/100)</f>
        <v>16.316332500000001</v>
      </c>
      <c r="AC346" s="130">
        <v>2</v>
      </c>
      <c r="AD346" s="132">
        <f t="shared" si="126"/>
        <v>3.9282580957627125</v>
      </c>
      <c r="AE346" s="142">
        <f t="shared" si="129"/>
        <v>16.316332500000001</v>
      </c>
      <c r="AF346" s="142">
        <f t="shared" si="130"/>
        <v>3.9282580957627125</v>
      </c>
      <c r="AG346" s="133" t="e">
        <f>VLOOKUP(A346,ZSSD!D:D,1,0)</f>
        <v>#N/A</v>
      </c>
      <c r="AH346" s="133" t="str">
        <f>VLOOKUP(B346,[2]GRADE!$A:$P,16,0)</f>
        <v>SILVER</v>
      </c>
      <c r="AI346" s="133">
        <f t="shared" si="131"/>
        <v>6.5</v>
      </c>
    </row>
    <row r="347" spans="1:35" x14ac:dyDescent="0.25">
      <c r="A347" s="129">
        <v>7553203</v>
      </c>
      <c r="B347" s="129">
        <f t="shared" si="134"/>
        <v>7553</v>
      </c>
      <c r="C347" s="129">
        <f t="shared" si="135"/>
        <v>203</v>
      </c>
      <c r="D347" s="129" t="str">
        <f>VLOOKUP(C347,Sheet1!$A$2:$K$369991,11,0)</f>
        <v>CAR</v>
      </c>
      <c r="E347" s="129" t="s">
        <v>1563</v>
      </c>
      <c r="F347" s="129">
        <f>VLOOKUP(C347,'PACK MASTER'!$A$2:$I$512998,9,0)*1000</f>
        <v>12.000000000000005</v>
      </c>
      <c r="G347" s="129">
        <f>VLOOKUP(C347,'PACK MASTER'!$A$2:$G$512998,7,0)</f>
        <v>3</v>
      </c>
      <c r="H347" s="129">
        <f t="shared" si="112"/>
        <v>4.0000000000000018</v>
      </c>
      <c r="I347" s="129">
        <f>VLOOKUP($A347,ZMRP!$C$2:$F$99995,4,0)</f>
        <v>1025</v>
      </c>
      <c r="J347" s="130">
        <f t="shared" si="113"/>
        <v>341.66666666666669</v>
      </c>
      <c r="K347" s="130">
        <f>VLOOKUP($A347,ZLAM!$C$2:$F$99999,4,0)</f>
        <v>72.12</v>
      </c>
      <c r="L347" s="130">
        <f t="shared" si="114"/>
        <v>739.23</v>
      </c>
      <c r="M347" s="130">
        <f t="shared" si="115"/>
        <v>246.41</v>
      </c>
      <c r="N347" s="130">
        <f t="shared" si="116"/>
        <v>626.46610169491532</v>
      </c>
      <c r="O347" s="130">
        <f t="shared" si="117"/>
        <v>208.82203389830511</v>
      </c>
      <c r="P347" s="130">
        <f>IFERROR(ABS(VLOOKUP($A347,ZTRV!$D$2:$G$99407,4,0)),0)</f>
        <v>28</v>
      </c>
      <c r="Q347" s="130">
        <f>IFERROR(ABS(VLOOKUP($A347,ZTR1!$D$2:$G$99999,4,0)),0)</f>
        <v>0</v>
      </c>
      <c r="R347" s="130">
        <f>IFERROR(ABS(VLOOKUP($A347,ZTR2!$D$2:$G$99939,4,0)),0)</f>
        <v>0</v>
      </c>
      <c r="S347" s="130">
        <f t="shared" si="118"/>
        <v>84</v>
      </c>
      <c r="T347" s="130">
        <f t="shared" si="119"/>
        <v>542.46610169491532</v>
      </c>
      <c r="U347" s="130">
        <f t="shared" si="120"/>
        <v>640.11</v>
      </c>
      <c r="V347" s="130">
        <f t="shared" si="121"/>
        <v>213.37</v>
      </c>
      <c r="W347" s="131">
        <f t="shared" si="122"/>
        <v>2560.4400000000014</v>
      </c>
      <c r="X347" s="130">
        <f t="shared" si="123"/>
        <v>384.89</v>
      </c>
      <c r="Y347" s="130">
        <f t="shared" si="124"/>
        <v>1539.5600000000006</v>
      </c>
      <c r="Z347" s="130">
        <f t="shared" si="125"/>
        <v>128.29666666666668</v>
      </c>
      <c r="AA347" s="129">
        <f>IFERROR(ABS(VLOOKUP(A347,ZSSD!$D$2:$G$99933,4,0)),AI347)</f>
        <v>6.5</v>
      </c>
      <c r="AB347" s="130">
        <f>IFERROR(IF(VLOOKUP(A347,ZSSD!$D:$H,5,0)="L29",AA347*G347,AA347*L347/100),AA347*L347/100)</f>
        <v>48.049949999999995</v>
      </c>
      <c r="AC347" s="130">
        <v>2</v>
      </c>
      <c r="AD347" s="132">
        <f t="shared" si="126"/>
        <v>9.8883230338983079</v>
      </c>
      <c r="AE347" s="142">
        <f t="shared" si="129"/>
        <v>16.016649999999998</v>
      </c>
      <c r="AF347" s="142">
        <f t="shared" si="130"/>
        <v>3.2961076779661025</v>
      </c>
      <c r="AG347" s="133" t="e">
        <f>VLOOKUP(A347,ZSSD!D:D,1,0)</f>
        <v>#N/A</v>
      </c>
      <c r="AH347" s="133" t="str">
        <f>VLOOKUP(B347,[2]GRADE!$A:$P,16,0)</f>
        <v>SILVER</v>
      </c>
      <c r="AI347" s="133">
        <f t="shared" si="131"/>
        <v>6.5</v>
      </c>
    </row>
    <row r="348" spans="1:35" x14ac:dyDescent="0.25">
      <c r="A348" s="129">
        <v>7553213</v>
      </c>
      <c r="B348" s="129">
        <f t="shared" si="134"/>
        <v>7553</v>
      </c>
      <c r="C348" s="129">
        <f t="shared" si="135"/>
        <v>213</v>
      </c>
      <c r="D348" s="129" t="str">
        <f>VLOOKUP(C348,Sheet1!$A$2:$K$369991,11,0)</f>
        <v>CAR</v>
      </c>
      <c r="E348" s="129" t="s">
        <v>1565</v>
      </c>
      <c r="F348" s="129">
        <f>VLOOKUP(C348,'PACK MASTER'!$A$2:$I$512998,9,0)*1000</f>
        <v>14.000000000000004</v>
      </c>
      <c r="G348" s="129">
        <f>VLOOKUP(C348,'PACK MASTER'!$A$2:$G$512998,7,0)</f>
        <v>3.5</v>
      </c>
      <c r="H348" s="129">
        <f t="shared" si="112"/>
        <v>4.0000000000000009</v>
      </c>
      <c r="I348" s="129">
        <f>VLOOKUP($A348,ZMRP!$C$2:$F$99995,4,0)</f>
        <v>1183</v>
      </c>
      <c r="J348" s="130">
        <f t="shared" si="113"/>
        <v>338</v>
      </c>
      <c r="K348" s="130">
        <f>VLOOKUP($A348,ZLAM!$C$2:$F$99999,4,0)</f>
        <v>72.87</v>
      </c>
      <c r="L348" s="130">
        <f t="shared" si="114"/>
        <v>862.05210000000011</v>
      </c>
      <c r="M348" s="130">
        <f t="shared" si="115"/>
        <v>246.30060000000003</v>
      </c>
      <c r="N348" s="130">
        <f t="shared" si="116"/>
        <v>730.55262711864418</v>
      </c>
      <c r="O348" s="130">
        <f t="shared" si="117"/>
        <v>208.72932203389834</v>
      </c>
      <c r="P348" s="130">
        <f>IFERROR(ABS(VLOOKUP($A348,ZTRV!$D$2:$G$99407,4,0)),0)</f>
        <v>28</v>
      </c>
      <c r="Q348" s="130">
        <f>IFERROR(ABS(VLOOKUP($A348,ZTR1!$D$2:$G$99999,4,0)),0)</f>
        <v>0</v>
      </c>
      <c r="R348" s="130">
        <f>IFERROR(ABS(VLOOKUP($A348,ZTR2!$D$2:$G$99939,4,0)),0)</f>
        <v>0</v>
      </c>
      <c r="S348" s="130">
        <f t="shared" si="118"/>
        <v>98</v>
      </c>
      <c r="T348" s="130">
        <f t="shared" si="119"/>
        <v>632.55262711864418</v>
      </c>
      <c r="U348" s="130">
        <f t="shared" si="120"/>
        <v>746.41210000000012</v>
      </c>
      <c r="V348" s="130">
        <f t="shared" si="121"/>
        <v>213.26060000000004</v>
      </c>
      <c r="W348" s="131">
        <f t="shared" si="122"/>
        <v>2985.6484000000014</v>
      </c>
      <c r="X348" s="130">
        <f t="shared" si="123"/>
        <v>436.58789999999988</v>
      </c>
      <c r="Y348" s="130">
        <f t="shared" si="124"/>
        <v>1746.3516</v>
      </c>
      <c r="Z348" s="130">
        <f t="shared" si="125"/>
        <v>124.73939999999996</v>
      </c>
      <c r="AA348" s="129">
        <f>IFERROR(ABS(VLOOKUP(A348,ZSSD!$D$2:$G$99933,4,0)),AI348)</f>
        <v>6.5</v>
      </c>
      <c r="AB348" s="130">
        <f>IFERROR(IF(VLOOKUP(A348,ZSSD!$D:$H,5,0)="L29",AA348*G348,AA348*L348/100),AA348*L348/100)</f>
        <v>56.033386500000006</v>
      </c>
      <c r="AC348" s="130">
        <v>2</v>
      </c>
      <c r="AD348" s="132">
        <f t="shared" si="126"/>
        <v>11.530384812372883</v>
      </c>
      <c r="AE348" s="142">
        <f t="shared" si="129"/>
        <v>16.009539</v>
      </c>
      <c r="AF348" s="142">
        <f t="shared" si="130"/>
        <v>3.2943956606779667</v>
      </c>
      <c r="AG348" s="133" t="e">
        <f>VLOOKUP(A348,ZSSD!D:D,1,0)</f>
        <v>#N/A</v>
      </c>
      <c r="AH348" s="133" t="str">
        <f>VLOOKUP(B348,[2]GRADE!$A:$P,16,0)</f>
        <v>SILVER</v>
      </c>
      <c r="AI348" s="133">
        <f t="shared" si="131"/>
        <v>6.5</v>
      </c>
    </row>
    <row r="349" spans="1:35" x14ac:dyDescent="0.25">
      <c r="A349" s="129">
        <v>7554117</v>
      </c>
      <c r="B349" s="129">
        <f t="shared" si="134"/>
        <v>7554</v>
      </c>
      <c r="C349" s="129">
        <f t="shared" si="135"/>
        <v>117</v>
      </c>
      <c r="D349" s="129" t="str">
        <f>VLOOKUP(C349,Sheet1!$A$2:$K$369991,11,0)</f>
        <v>BUC</v>
      </c>
      <c r="E349" s="129" t="s">
        <v>1567</v>
      </c>
      <c r="F349" s="129">
        <f>VLOOKUP(C349,'PACK MASTER'!$A$2:$I$512998,9,0)*1000</f>
        <v>8.5</v>
      </c>
      <c r="G349" s="129">
        <f>VLOOKUP(C349,'PACK MASTER'!$A$2:$G$512998,7,0)</f>
        <v>8.5</v>
      </c>
      <c r="H349" s="129">
        <f t="shared" si="112"/>
        <v>1</v>
      </c>
      <c r="I349" s="129">
        <f>VLOOKUP($A349,ZMRP!$C$2:$F$99995,4,0)</f>
        <v>2800</v>
      </c>
      <c r="J349" s="130">
        <f t="shared" si="113"/>
        <v>329.41176470588238</v>
      </c>
      <c r="K349" s="130">
        <f>VLOOKUP($A349,ZLAM!$C$2:$F$99999,4,0)</f>
        <v>82.27</v>
      </c>
      <c r="L349" s="130">
        <f t="shared" si="114"/>
        <v>2303.56</v>
      </c>
      <c r="M349" s="130">
        <f t="shared" si="115"/>
        <v>271.00705882352941</v>
      </c>
      <c r="N349" s="130">
        <f t="shared" si="116"/>
        <v>1952.1694915254238</v>
      </c>
      <c r="O349" s="130">
        <f t="shared" si="117"/>
        <v>229.66699900299105</v>
      </c>
      <c r="P349" s="130">
        <f>IFERROR(ABS(VLOOKUP($A349,ZTRV!$D$2:$G$99407,4,0)),0)</f>
        <v>0</v>
      </c>
      <c r="Q349" s="130">
        <f>IFERROR(ABS(VLOOKUP($A349,ZTR1!$D$2:$G$99999,4,0)),0)</f>
        <v>0</v>
      </c>
      <c r="R349" s="130">
        <f>IFERROR(ABS(VLOOKUP($A349,ZTR2!$D$2:$G$99939,4,0)),0)</f>
        <v>0</v>
      </c>
      <c r="S349" s="130">
        <f t="shared" si="118"/>
        <v>0</v>
      </c>
      <c r="T349" s="130">
        <f t="shared" si="119"/>
        <v>1952.1694915254238</v>
      </c>
      <c r="U349" s="130">
        <f t="shared" si="120"/>
        <v>2303.56</v>
      </c>
      <c r="V349" s="130">
        <f t="shared" si="121"/>
        <v>271.00705882352941</v>
      </c>
      <c r="W349" s="131">
        <f t="shared" si="122"/>
        <v>2303.56</v>
      </c>
      <c r="X349" s="130">
        <f t="shared" si="123"/>
        <v>496.44000000000005</v>
      </c>
      <c r="Y349" s="130">
        <f t="shared" si="124"/>
        <v>496.44000000000005</v>
      </c>
      <c r="Z349" s="130">
        <f t="shared" si="125"/>
        <v>58.404705882352971</v>
      </c>
      <c r="AA349" s="129">
        <f>IFERROR(ABS(VLOOKUP(A349,ZSSD!$D$2:$G$99933,4,0)),AI349)</f>
        <v>6.5</v>
      </c>
      <c r="AB349" s="130">
        <f>IFERROR(IF(VLOOKUP(A349,ZSSD!$D:$H,5,0)="L29",AA349*G349,AA349*L349/100),AA349*L349/100)</f>
        <v>149.73140000000001</v>
      </c>
      <c r="AC349" s="130">
        <v>2</v>
      </c>
      <c r="AD349" s="132">
        <f t="shared" si="126"/>
        <v>36.048761830508475</v>
      </c>
      <c r="AE349" s="142">
        <f t="shared" si="129"/>
        <v>17.615458823529412</v>
      </c>
      <c r="AF349" s="142">
        <f t="shared" si="130"/>
        <v>4.2410308035892328</v>
      </c>
      <c r="AG349" s="133" t="e">
        <f>VLOOKUP(A349,ZSSD!D:D,1,0)</f>
        <v>#N/A</v>
      </c>
      <c r="AH349" s="133" t="str">
        <f>VLOOKUP(B349,[2]GRADE!$A:$P,16,0)</f>
        <v>SILVER</v>
      </c>
      <c r="AI349" s="133">
        <f t="shared" si="131"/>
        <v>6.5</v>
      </c>
    </row>
    <row r="350" spans="1:35" x14ac:dyDescent="0.25">
      <c r="A350" s="129">
        <v>7554250</v>
      </c>
      <c r="B350" s="129">
        <f t="shared" si="134"/>
        <v>7554</v>
      </c>
      <c r="C350" s="129">
        <f t="shared" si="135"/>
        <v>250</v>
      </c>
      <c r="D350" s="129" t="str">
        <f>VLOOKUP(C350,Sheet1!$A$2:$K$369991,11,0)</f>
        <v>BUC</v>
      </c>
      <c r="E350" s="129" t="s">
        <v>1568</v>
      </c>
      <c r="F350" s="129">
        <f>VLOOKUP(C350,'PACK MASTER'!$A$2:$I$512998,9,0)*1000</f>
        <v>7.5</v>
      </c>
      <c r="G350" s="129">
        <f>VLOOKUP(C350,'PACK MASTER'!$A$2:$G$512998,7,0)</f>
        <v>7.5</v>
      </c>
      <c r="H350" s="129">
        <f t="shared" si="112"/>
        <v>1</v>
      </c>
      <c r="I350" s="129">
        <f>VLOOKUP($A350,ZMRP!$C$2:$F$99995,4,0)</f>
        <v>2450</v>
      </c>
      <c r="J350" s="130">
        <f t="shared" si="113"/>
        <v>326.66666666666669</v>
      </c>
      <c r="K350" s="130">
        <f>VLOOKUP($A350,ZLAM!$C$2:$F$99999,4,0)</f>
        <v>82.86</v>
      </c>
      <c r="L350" s="130">
        <f t="shared" si="114"/>
        <v>2030.07</v>
      </c>
      <c r="M350" s="130">
        <f t="shared" si="115"/>
        <v>270.67599999999999</v>
      </c>
      <c r="N350" s="130">
        <f t="shared" si="116"/>
        <v>1720.3983050847457</v>
      </c>
      <c r="O350" s="130">
        <f t="shared" si="117"/>
        <v>229.38644067796611</v>
      </c>
      <c r="P350" s="130">
        <f>IFERROR(ABS(VLOOKUP($A350,ZTRV!$D$2:$G$99407,4,0)),0)</f>
        <v>0</v>
      </c>
      <c r="Q350" s="130">
        <f>IFERROR(ABS(VLOOKUP($A350,ZTR1!$D$2:$G$99999,4,0)),0)</f>
        <v>0</v>
      </c>
      <c r="R350" s="130">
        <f>IFERROR(ABS(VLOOKUP($A350,ZTR2!$D$2:$G$99939,4,0)),0)</f>
        <v>0</v>
      </c>
      <c r="S350" s="130">
        <f t="shared" si="118"/>
        <v>0</v>
      </c>
      <c r="T350" s="130">
        <f t="shared" si="119"/>
        <v>1720.3983050847457</v>
      </c>
      <c r="U350" s="130">
        <f t="shared" si="120"/>
        <v>2030.07</v>
      </c>
      <c r="V350" s="130">
        <f t="shared" si="121"/>
        <v>270.67599999999999</v>
      </c>
      <c r="W350" s="131">
        <f t="shared" si="122"/>
        <v>2030.07</v>
      </c>
      <c r="X350" s="130">
        <f t="shared" si="123"/>
        <v>419.93000000000006</v>
      </c>
      <c r="Y350" s="130">
        <f t="shared" si="124"/>
        <v>419.93000000000006</v>
      </c>
      <c r="Z350" s="130">
        <f t="shared" si="125"/>
        <v>55.990666666666698</v>
      </c>
      <c r="AA350" s="129">
        <f>IFERROR(ABS(VLOOKUP(A350,ZSSD!$D$2:$G$99933,4,0)),AI350)</f>
        <v>6.5</v>
      </c>
      <c r="AB350" s="130">
        <f>IFERROR(IF(VLOOKUP(A350,ZSSD!$D:$H,5,0)="L29",AA350*G350,AA350*L350/100),AA350*L350/100)</f>
        <v>131.95455000000001</v>
      </c>
      <c r="AC350" s="130">
        <v>2</v>
      </c>
      <c r="AD350" s="132">
        <f t="shared" si="126"/>
        <v>31.768875101694917</v>
      </c>
      <c r="AE350" s="142">
        <f t="shared" si="129"/>
        <v>17.59394</v>
      </c>
      <c r="AF350" s="142">
        <f t="shared" si="130"/>
        <v>4.2358500135593227</v>
      </c>
      <c r="AG350" s="133" t="e">
        <f>VLOOKUP(A350,ZSSD!D:D,1,0)</f>
        <v>#N/A</v>
      </c>
      <c r="AH350" s="133" t="str">
        <f>VLOOKUP(B350,[2]GRADE!$A:$P,16,0)</f>
        <v>SILVER</v>
      </c>
      <c r="AI350" s="133">
        <f t="shared" si="131"/>
        <v>6.5</v>
      </c>
    </row>
    <row r="351" spans="1:35" x14ac:dyDescent="0.25">
      <c r="A351" s="129">
        <v>7554251</v>
      </c>
      <c r="B351" s="129">
        <f t="shared" si="134"/>
        <v>7554</v>
      </c>
      <c r="C351" s="129">
        <f t="shared" si="135"/>
        <v>251</v>
      </c>
      <c r="D351" s="129" t="str">
        <f>VLOOKUP(C351,Sheet1!$A$2:$K$369991,11,0)</f>
        <v>BUC</v>
      </c>
      <c r="E351" s="129" t="s">
        <v>1569</v>
      </c>
      <c r="F351" s="129">
        <f>VLOOKUP(C351,'PACK MASTER'!$A$2:$I$512998,9,0)*1000</f>
        <v>7.5000000000000053</v>
      </c>
      <c r="G351" s="129">
        <f>VLOOKUP(C351,'PACK MASTER'!$A$2:$G$512998,7,0)</f>
        <v>7.5</v>
      </c>
      <c r="H351" s="129">
        <f t="shared" si="112"/>
        <v>1.0000000000000007</v>
      </c>
      <c r="I351" s="129">
        <f>VLOOKUP($A351,ZMRP!$C$2:$F$99995,4,0)</f>
        <v>2450</v>
      </c>
      <c r="J351" s="130">
        <f t="shared" si="113"/>
        <v>326.66666666666669</v>
      </c>
      <c r="K351" s="130">
        <f>VLOOKUP($A351,ZLAM!$C$2:$F$99999,4,0)</f>
        <v>82.86</v>
      </c>
      <c r="L351" s="130">
        <f t="shared" si="114"/>
        <v>2030.07</v>
      </c>
      <c r="M351" s="130">
        <f t="shared" si="115"/>
        <v>270.67599999999999</v>
      </c>
      <c r="N351" s="130">
        <f t="shared" si="116"/>
        <v>1720.3983050847457</v>
      </c>
      <c r="O351" s="130">
        <f t="shared" si="117"/>
        <v>229.38644067796611</v>
      </c>
      <c r="P351" s="130">
        <f>IFERROR(ABS(VLOOKUP($A351,ZTRV!$D$2:$G$99407,4,0)),0)</f>
        <v>0</v>
      </c>
      <c r="Q351" s="130">
        <f>IFERROR(ABS(VLOOKUP($A351,ZTR1!$D$2:$G$99999,4,0)),0)</f>
        <v>0</v>
      </c>
      <c r="R351" s="130">
        <f>IFERROR(ABS(VLOOKUP($A351,ZTR2!$D$2:$G$99939,4,0)),0)</f>
        <v>0</v>
      </c>
      <c r="S351" s="130">
        <f t="shared" si="118"/>
        <v>0</v>
      </c>
      <c r="T351" s="130">
        <f t="shared" si="119"/>
        <v>1720.3983050847457</v>
      </c>
      <c r="U351" s="130">
        <f t="shared" si="120"/>
        <v>2030.07</v>
      </c>
      <c r="V351" s="130">
        <f t="shared" si="121"/>
        <v>270.67599999999999</v>
      </c>
      <c r="W351" s="131">
        <f t="shared" si="122"/>
        <v>2030.0700000000013</v>
      </c>
      <c r="X351" s="130">
        <f t="shared" si="123"/>
        <v>419.93000000000006</v>
      </c>
      <c r="Y351" s="130">
        <f t="shared" si="124"/>
        <v>419.93000000000035</v>
      </c>
      <c r="Z351" s="130">
        <f t="shared" si="125"/>
        <v>55.990666666666698</v>
      </c>
      <c r="AA351" s="129">
        <f>IFERROR(ABS(VLOOKUP(A351,ZSSD!$D$2:$G$99933,4,0)),AI351)</f>
        <v>6.5</v>
      </c>
      <c r="AB351" s="130">
        <f>IFERROR(IF(VLOOKUP(A351,ZSSD!$D:$H,5,0)="L29",AA351*G351,AA351*L351/100),AA351*L351/100)</f>
        <v>131.95455000000001</v>
      </c>
      <c r="AC351" s="130">
        <v>2</v>
      </c>
      <c r="AD351" s="132">
        <f t="shared" si="126"/>
        <v>31.768875101694917</v>
      </c>
      <c r="AE351" s="142">
        <f t="shared" si="129"/>
        <v>17.59394</v>
      </c>
      <c r="AF351" s="142">
        <f t="shared" si="130"/>
        <v>4.2358500135593227</v>
      </c>
      <c r="AG351" s="133" t="e">
        <f>VLOOKUP(A351,ZSSD!D:D,1,0)</f>
        <v>#N/A</v>
      </c>
      <c r="AH351" s="133" t="str">
        <f>VLOOKUP(B351,[2]GRADE!$A:$P,16,0)</f>
        <v>SILVER</v>
      </c>
      <c r="AI351" s="133">
        <f t="shared" si="131"/>
        <v>6.5</v>
      </c>
    </row>
    <row r="352" spans="1:35" x14ac:dyDescent="0.25">
      <c r="A352" s="129">
        <v>7554252</v>
      </c>
      <c r="B352" s="129">
        <f t="shared" si="134"/>
        <v>7554</v>
      </c>
      <c r="C352" s="129">
        <f t="shared" si="135"/>
        <v>252</v>
      </c>
      <c r="D352" s="129" t="str">
        <f>VLOOKUP(C352,Sheet1!$A$2:$K$369991,11,0)</f>
        <v>BUC</v>
      </c>
      <c r="E352" s="129" t="s">
        <v>1570</v>
      </c>
      <c r="F352" s="129">
        <f>VLOOKUP(C352,'PACK MASTER'!$A$2:$I$512998,9,0)*1000</f>
        <v>8.5</v>
      </c>
      <c r="G352" s="129">
        <f>VLOOKUP(C352,'PACK MASTER'!$A$2:$G$512998,7,0)</f>
        <v>8.5</v>
      </c>
      <c r="H352" s="129">
        <f t="shared" si="112"/>
        <v>1</v>
      </c>
      <c r="I352" s="129">
        <f>VLOOKUP($A352,ZMRP!$C$2:$F$99995,4,0)</f>
        <v>2800</v>
      </c>
      <c r="J352" s="130">
        <f t="shared" si="113"/>
        <v>329.41176470588238</v>
      </c>
      <c r="K352" s="130">
        <f>VLOOKUP($A352,ZLAM!$C$2:$F$99999,4,0)</f>
        <v>82.27</v>
      </c>
      <c r="L352" s="130">
        <f t="shared" si="114"/>
        <v>2303.56</v>
      </c>
      <c r="M352" s="130">
        <f t="shared" si="115"/>
        <v>271.00705882352941</v>
      </c>
      <c r="N352" s="130">
        <f t="shared" si="116"/>
        <v>1952.1694915254238</v>
      </c>
      <c r="O352" s="130">
        <f t="shared" si="117"/>
        <v>229.66699900299105</v>
      </c>
      <c r="P352" s="130">
        <f>IFERROR(ABS(VLOOKUP($A352,ZTRV!$D$2:$G$99407,4,0)),0)</f>
        <v>0</v>
      </c>
      <c r="Q352" s="130">
        <f>IFERROR(ABS(VLOOKUP($A352,ZTR1!$D$2:$G$99999,4,0)),0)</f>
        <v>0</v>
      </c>
      <c r="R352" s="130">
        <f>IFERROR(ABS(VLOOKUP($A352,ZTR2!$D$2:$G$99939,4,0)),0)</f>
        <v>0</v>
      </c>
      <c r="S352" s="130">
        <f t="shared" si="118"/>
        <v>0</v>
      </c>
      <c r="T352" s="130">
        <f t="shared" si="119"/>
        <v>1952.1694915254238</v>
      </c>
      <c r="U352" s="130">
        <f t="shared" si="120"/>
        <v>2303.56</v>
      </c>
      <c r="V352" s="130">
        <f t="shared" si="121"/>
        <v>271.00705882352941</v>
      </c>
      <c r="W352" s="131">
        <f t="shared" si="122"/>
        <v>2303.56</v>
      </c>
      <c r="X352" s="130">
        <f t="shared" si="123"/>
        <v>496.44000000000005</v>
      </c>
      <c r="Y352" s="130">
        <f t="shared" si="124"/>
        <v>496.44000000000005</v>
      </c>
      <c r="Z352" s="130">
        <f t="shared" si="125"/>
        <v>58.404705882352971</v>
      </c>
      <c r="AA352" s="129">
        <f>IFERROR(ABS(VLOOKUP(A352,ZSSD!$D$2:$G$99933,4,0)),AI352)</f>
        <v>6.5</v>
      </c>
      <c r="AB352" s="130">
        <f>IFERROR(IF(VLOOKUP(A352,ZSSD!$D:$H,5,0)="L29",AA352*G352,AA352*L352/100),AA352*L352/100)</f>
        <v>149.73140000000001</v>
      </c>
      <c r="AC352" s="130">
        <v>2</v>
      </c>
      <c r="AD352" s="132">
        <f t="shared" si="126"/>
        <v>36.048761830508475</v>
      </c>
      <c r="AE352" s="142">
        <f t="shared" si="129"/>
        <v>17.615458823529412</v>
      </c>
      <c r="AF352" s="142">
        <f t="shared" si="130"/>
        <v>4.2410308035892328</v>
      </c>
      <c r="AG352" s="133" t="e">
        <f>VLOOKUP(A352,ZSSD!D:D,1,0)</f>
        <v>#N/A</v>
      </c>
      <c r="AH352" s="133" t="str">
        <f>VLOOKUP(B352,[2]GRADE!$A:$P,16,0)</f>
        <v>SILVER</v>
      </c>
      <c r="AI352" s="133">
        <f t="shared" si="131"/>
        <v>6.5</v>
      </c>
    </row>
    <row r="353" spans="1:35" x14ac:dyDescent="0.25">
      <c r="A353" s="137">
        <v>7556051</v>
      </c>
      <c r="B353" s="129">
        <v>7556</v>
      </c>
      <c r="C353" s="129">
        <v>51</v>
      </c>
      <c r="D353" s="129" t="e">
        <f>VLOOKUP(C353,Sheet1!$A$2:$K$369991,11,0)</f>
        <v>#N/A</v>
      </c>
      <c r="E353" s="138" t="s">
        <v>3495</v>
      </c>
      <c r="F353" s="129">
        <f>VLOOKUP(C353,'PACK MASTER'!$A$2:$I$512998,9,0)*1000</f>
        <v>6</v>
      </c>
      <c r="G353" s="129">
        <f>VLOOKUP(C353,'PACK MASTER'!$A$2:$G$512998,7,0)</f>
        <v>6</v>
      </c>
      <c r="H353" s="129">
        <f t="shared" si="112"/>
        <v>1</v>
      </c>
      <c r="I353" s="129">
        <f>VLOOKUP($A353,ZMRP!$C$2:$F$99995,4,0)</f>
        <v>2070</v>
      </c>
      <c r="J353" s="130">
        <f t="shared" si="113"/>
        <v>345</v>
      </c>
      <c r="K353" s="130">
        <f>VLOOKUP($A353,ZLAM!$C$2:$F$99999,4,0)</f>
        <v>76.81</v>
      </c>
      <c r="L353" s="130">
        <f t="shared" si="114"/>
        <v>1589.9670000000001</v>
      </c>
      <c r="M353" s="130">
        <f t="shared" si="115"/>
        <v>264.99450000000002</v>
      </c>
      <c r="N353" s="130">
        <f t="shared" si="116"/>
        <v>1347.4296610169492</v>
      </c>
      <c r="O353" s="130">
        <f t="shared" si="117"/>
        <v>224.57161016949155</v>
      </c>
      <c r="P353" s="130">
        <f>IFERROR(ABS(VLOOKUP($A353,ZTRV!$D$2:$G$99407,4,0)),0)</f>
        <v>0</v>
      </c>
      <c r="Q353" s="130">
        <f>IFERROR(ABS(VLOOKUP($A353,ZTR1!$D$2:$G$99999,4,0)),0)</f>
        <v>0</v>
      </c>
      <c r="R353" s="130">
        <f>IFERROR(ABS(VLOOKUP($A353,ZTR2!$D$2:$G$99939,4,0)),0)</f>
        <v>0</v>
      </c>
      <c r="S353" s="130">
        <f t="shared" si="118"/>
        <v>0</v>
      </c>
      <c r="T353" s="130">
        <f t="shared" si="119"/>
        <v>1347.4296610169492</v>
      </c>
      <c r="U353" s="130">
        <f t="shared" si="120"/>
        <v>1589.9670000000001</v>
      </c>
      <c r="V353" s="130">
        <f t="shared" si="121"/>
        <v>264.99450000000002</v>
      </c>
      <c r="W353" s="131">
        <f t="shared" si="122"/>
        <v>1589.9670000000001</v>
      </c>
      <c r="X353" s="130">
        <f t="shared" si="123"/>
        <v>480.0329999999999</v>
      </c>
      <c r="Y353" s="130">
        <f t="shared" si="124"/>
        <v>480.0329999999999</v>
      </c>
      <c r="Z353" s="130">
        <f t="shared" si="125"/>
        <v>80.005499999999984</v>
      </c>
      <c r="AA353" s="129">
        <f>IFERROR(ABS(VLOOKUP(A353,ZSSD!$D$2:$G$99933,4,0)),AI353)</f>
        <v>6.5</v>
      </c>
      <c r="AB353" s="130">
        <f>IFERROR(IF(VLOOKUP(A353,ZSSD!$D:$H,5,0)="L29",AA353*G353,AA353*L353/100),AA353*L353/100)</f>
        <v>103.347855</v>
      </c>
      <c r="AC353" s="130">
        <v>2</v>
      </c>
      <c r="AD353" s="132">
        <f t="shared" si="126"/>
        <v>24.881636120338985</v>
      </c>
      <c r="AE353" s="142">
        <f t="shared" si="129"/>
        <v>17.224642499999998</v>
      </c>
      <c r="AF353" s="142">
        <f t="shared" si="130"/>
        <v>4.1469393533898309</v>
      </c>
      <c r="AG353" s="133" t="e">
        <f>VLOOKUP(A353,ZSSD!D:D,1,0)</f>
        <v>#N/A</v>
      </c>
      <c r="AH353" s="133" t="str">
        <f>VLOOKUP(B353,[2]GRADE!$A:$P,16,0)</f>
        <v>SILVER</v>
      </c>
      <c r="AI353" s="133">
        <f t="shared" si="131"/>
        <v>6.5</v>
      </c>
    </row>
    <row r="354" spans="1:35" x14ac:dyDescent="0.25">
      <c r="A354" s="129">
        <v>7556184</v>
      </c>
      <c r="B354" s="129">
        <f t="shared" ref="B354:B385" si="136">VALUE(LEFT(A354,4))</f>
        <v>7556</v>
      </c>
      <c r="C354" s="129">
        <f t="shared" ref="C354:C385" si="137">VALUE(RIGHT(A354,3))</f>
        <v>184</v>
      </c>
      <c r="D354" s="129" t="str">
        <f>VLOOKUP(C354,Sheet1!$A$2:$K$369991,11,0)</f>
        <v>CAR</v>
      </c>
      <c r="E354" s="129" t="s">
        <v>1580</v>
      </c>
      <c r="F354" s="129">
        <f>VLOOKUP(C354,'PACK MASTER'!$A$2:$I$512998,9,0)*1000</f>
        <v>20.000000000000014</v>
      </c>
      <c r="G354" s="129">
        <f>VLOOKUP(C354,'PACK MASTER'!$A$2:$G$512998,7,0)</f>
        <v>1</v>
      </c>
      <c r="H354" s="129">
        <f t="shared" si="112"/>
        <v>20.000000000000014</v>
      </c>
      <c r="I354" s="129">
        <f>VLOOKUP($A354,ZMRP!$C$2:$F$99995,4,0)</f>
        <v>355</v>
      </c>
      <c r="J354" s="130">
        <f t="shared" si="113"/>
        <v>355</v>
      </c>
      <c r="K354" s="130">
        <f>VLOOKUP($A354,ZLAM!$C$2:$F$99999,4,0)</f>
        <v>77.739999999999995</v>
      </c>
      <c r="L354" s="130">
        <f t="shared" si="114"/>
        <v>275.97699999999998</v>
      </c>
      <c r="M354" s="130">
        <f t="shared" si="115"/>
        <v>275.97699999999998</v>
      </c>
      <c r="N354" s="130">
        <f t="shared" si="116"/>
        <v>233.87881355932203</v>
      </c>
      <c r="O354" s="130">
        <f t="shared" si="117"/>
        <v>233.87881355932203</v>
      </c>
      <c r="P354" s="130">
        <f>IFERROR(ABS(VLOOKUP($A354,ZTRV!$D$2:$G$99407,4,0)),0)</f>
        <v>13</v>
      </c>
      <c r="Q354" s="130">
        <f>IFERROR(ABS(VLOOKUP($A354,ZTR1!$D$2:$G$99999,4,0)),0)</f>
        <v>0</v>
      </c>
      <c r="R354" s="130">
        <f>IFERROR(ABS(VLOOKUP($A354,ZTR2!$D$2:$G$99939,4,0)),0)</f>
        <v>0</v>
      </c>
      <c r="S354" s="130">
        <f t="shared" si="118"/>
        <v>13</v>
      </c>
      <c r="T354" s="130">
        <f t="shared" si="119"/>
        <v>220.87881355932203</v>
      </c>
      <c r="U354" s="130">
        <f t="shared" si="120"/>
        <v>260.637</v>
      </c>
      <c r="V354" s="130">
        <f t="shared" si="121"/>
        <v>260.637</v>
      </c>
      <c r="W354" s="131">
        <f t="shared" si="122"/>
        <v>5212.7400000000034</v>
      </c>
      <c r="X354" s="130">
        <f t="shared" si="123"/>
        <v>94.363</v>
      </c>
      <c r="Y354" s="130">
        <f t="shared" si="124"/>
        <v>1887.2600000000014</v>
      </c>
      <c r="Z354" s="130">
        <f t="shared" si="125"/>
        <v>94.363</v>
      </c>
      <c r="AA354" s="129">
        <f>IFERROR(ABS(VLOOKUP(A354,ZSSD!$D$2:$G$99933,4,0)),AI354)</f>
        <v>6.5</v>
      </c>
      <c r="AB354" s="130">
        <f>IFERROR(IF(VLOOKUP(A354,ZSSD!$D:$H,5,0)="L29",AA354*G354,AA354*L354/100),AA354*L354/100)</f>
        <v>17.938504999999999</v>
      </c>
      <c r="AC354" s="130">
        <v>2</v>
      </c>
      <c r="AD354" s="132">
        <f t="shared" si="126"/>
        <v>4.0588061711864407</v>
      </c>
      <c r="AE354" s="142">
        <f t="shared" si="129"/>
        <v>17.938504999999999</v>
      </c>
      <c r="AF354" s="142">
        <f t="shared" si="130"/>
        <v>4.0588061711864407</v>
      </c>
      <c r="AG354" s="133" t="e">
        <f>VLOOKUP(A354,ZSSD!D:D,1,0)</f>
        <v>#N/A</v>
      </c>
      <c r="AH354" s="133" t="str">
        <f>VLOOKUP(B354,[2]GRADE!$A:$P,16,0)</f>
        <v>SILVER</v>
      </c>
      <c r="AI354" s="133">
        <f t="shared" si="131"/>
        <v>6.5</v>
      </c>
    </row>
    <row r="355" spans="1:35" x14ac:dyDescent="0.25">
      <c r="A355" s="129">
        <v>7556195</v>
      </c>
      <c r="B355" s="129">
        <f t="shared" si="136"/>
        <v>7556</v>
      </c>
      <c r="C355" s="129">
        <f t="shared" si="137"/>
        <v>195</v>
      </c>
      <c r="D355" s="129" t="str">
        <f>VLOOKUP(C355,Sheet1!$A$2:$K$369991,11,0)</f>
        <v>CAR</v>
      </c>
      <c r="E355" s="129" t="s">
        <v>1581</v>
      </c>
      <c r="F355" s="129">
        <f>VLOOKUP(C355,'PACK MASTER'!$A$2:$I$512998,9,0)*1000</f>
        <v>10</v>
      </c>
      <c r="G355" s="129">
        <f>VLOOKUP(C355,'PACK MASTER'!$A$2:$G$512998,7,0)</f>
        <v>2.5</v>
      </c>
      <c r="H355" s="129">
        <f t="shared" si="112"/>
        <v>4</v>
      </c>
      <c r="I355" s="129">
        <f>VLOOKUP($A355,ZMRP!$C$2:$F$99995,4,0)</f>
        <v>888</v>
      </c>
      <c r="J355" s="130">
        <f t="shared" si="113"/>
        <v>355.2</v>
      </c>
      <c r="K355" s="130">
        <f>VLOOKUP($A355,ZLAM!$C$2:$F$99999,4,0)</f>
        <v>77.739999999999995</v>
      </c>
      <c r="L355" s="130">
        <f t="shared" si="114"/>
        <v>690.33119999999997</v>
      </c>
      <c r="M355" s="130">
        <f t="shared" si="115"/>
        <v>276.13247999999999</v>
      </c>
      <c r="N355" s="130">
        <f t="shared" si="116"/>
        <v>585.02644067796609</v>
      </c>
      <c r="O355" s="130">
        <f t="shared" si="117"/>
        <v>234.01057627118644</v>
      </c>
      <c r="P355" s="130">
        <f>IFERROR(ABS(VLOOKUP($A355,ZTRV!$D$2:$G$99407,4,0)),0)</f>
        <v>13</v>
      </c>
      <c r="Q355" s="130">
        <f>IFERROR(ABS(VLOOKUP($A355,ZTR1!$D$2:$G$99999,4,0)),0)</f>
        <v>0</v>
      </c>
      <c r="R355" s="130">
        <f>IFERROR(ABS(VLOOKUP($A355,ZTR2!$D$2:$G$99939,4,0)),0)</f>
        <v>0</v>
      </c>
      <c r="S355" s="130">
        <f t="shared" si="118"/>
        <v>32.5</v>
      </c>
      <c r="T355" s="130">
        <f t="shared" si="119"/>
        <v>552.52644067796609</v>
      </c>
      <c r="U355" s="130">
        <f t="shared" si="120"/>
        <v>651.98119999999994</v>
      </c>
      <c r="V355" s="130">
        <f t="shared" si="121"/>
        <v>260.79247999999995</v>
      </c>
      <c r="W355" s="131">
        <f t="shared" si="122"/>
        <v>2607.9247999999998</v>
      </c>
      <c r="X355" s="130">
        <f t="shared" si="123"/>
        <v>236.01880000000006</v>
      </c>
      <c r="Y355" s="130">
        <f t="shared" si="124"/>
        <v>944.07520000000022</v>
      </c>
      <c r="Z355" s="130">
        <f t="shared" si="125"/>
        <v>94.407520000000034</v>
      </c>
      <c r="AA355" s="129">
        <f>IFERROR(ABS(VLOOKUP(A355,ZSSD!$D$2:$G$99933,4,0)),AI355)</f>
        <v>6.5</v>
      </c>
      <c r="AB355" s="130">
        <f>IFERROR(IF(VLOOKUP(A355,ZSSD!$D:$H,5,0)="L29",AA355*G355,AA355*L355/100),AA355*L355/100)</f>
        <v>44.871527999999998</v>
      </c>
      <c r="AC355" s="130">
        <v>2</v>
      </c>
      <c r="AD355" s="132">
        <f t="shared" si="126"/>
        <v>10.153098253559321</v>
      </c>
      <c r="AE355" s="142">
        <f t="shared" si="129"/>
        <v>17.948611199999998</v>
      </c>
      <c r="AF355" s="142">
        <f t="shared" si="130"/>
        <v>4.0612393014237282</v>
      </c>
      <c r="AG355" s="133" t="e">
        <f>VLOOKUP(A355,ZSSD!D:D,1,0)</f>
        <v>#N/A</v>
      </c>
      <c r="AH355" s="133" t="str">
        <f>VLOOKUP(B355,[2]GRADE!$A:$P,16,0)</f>
        <v>SILVER</v>
      </c>
      <c r="AI355" s="133">
        <f t="shared" si="131"/>
        <v>6.5</v>
      </c>
    </row>
    <row r="356" spans="1:35" x14ac:dyDescent="0.25">
      <c r="A356" s="129">
        <v>7556203</v>
      </c>
      <c r="B356" s="129">
        <f t="shared" si="136"/>
        <v>7556</v>
      </c>
      <c r="C356" s="129">
        <f t="shared" si="137"/>
        <v>203</v>
      </c>
      <c r="D356" s="129" t="str">
        <f>VLOOKUP(C356,Sheet1!$A$2:$K$369991,11,0)</f>
        <v>CAR</v>
      </c>
      <c r="E356" s="129" t="s">
        <v>1583</v>
      </c>
      <c r="F356" s="129">
        <f>VLOOKUP(C356,'PACK MASTER'!$A$2:$I$512998,9,0)*1000</f>
        <v>12.000000000000005</v>
      </c>
      <c r="G356" s="129">
        <f>VLOOKUP(C356,'PACK MASTER'!$A$2:$G$512998,7,0)</f>
        <v>3</v>
      </c>
      <c r="H356" s="129">
        <f t="shared" ref="H356:H419" si="138">F356/G356</f>
        <v>4.0000000000000018</v>
      </c>
      <c r="I356" s="129">
        <f>VLOOKUP($A356,ZMRP!$C$2:$F$99995,4,0)</f>
        <v>1045</v>
      </c>
      <c r="J356" s="130">
        <f t="shared" ref="J356:J419" si="139">I356/G356</f>
        <v>348.33333333333331</v>
      </c>
      <c r="K356" s="130">
        <f>VLOOKUP($A356,ZLAM!$C$2:$F$99999,4,0)</f>
        <v>78.27</v>
      </c>
      <c r="L356" s="130">
        <f t="shared" ref="L356:L419" si="140">I356*K356/100</f>
        <v>817.92149999999992</v>
      </c>
      <c r="M356" s="130">
        <f t="shared" ref="M356:M419" si="141">L356/G356</f>
        <v>272.64049999999997</v>
      </c>
      <c r="N356" s="130">
        <f t="shared" ref="N356:N419" si="142">L356/1.18</f>
        <v>693.15381355932197</v>
      </c>
      <c r="O356" s="130">
        <f t="shared" ref="O356:O419" si="143">N356/G356</f>
        <v>231.05127118644066</v>
      </c>
      <c r="P356" s="130">
        <f>IFERROR(ABS(VLOOKUP($A356,ZTRV!$D$2:$G$99407,4,0)),0)</f>
        <v>50</v>
      </c>
      <c r="Q356" s="130">
        <f>IFERROR(ABS(VLOOKUP($A356,ZTR1!$D$2:$G$99999,4,0)),0)</f>
        <v>0</v>
      </c>
      <c r="R356" s="130">
        <f>IFERROR(ABS(VLOOKUP($A356,ZTR2!$D$2:$G$99939,4,0)),0)</f>
        <v>0</v>
      </c>
      <c r="S356" s="130">
        <f t="shared" ref="S356:S419" si="144">SUM(P356:R356)*G356</f>
        <v>150</v>
      </c>
      <c r="T356" s="130">
        <f t="shared" ref="T356:T419" si="145">N356-S356</f>
        <v>543.15381355932197</v>
      </c>
      <c r="U356" s="130">
        <f t="shared" ref="U356:U419" si="146">T356*1.18</f>
        <v>640.92149999999992</v>
      </c>
      <c r="V356" s="130">
        <f t="shared" ref="V356:V419" si="147">U356/G356</f>
        <v>213.64049999999997</v>
      </c>
      <c r="W356" s="131">
        <f t="shared" ref="W356:W419" si="148">V356*F356</f>
        <v>2563.6860000000011</v>
      </c>
      <c r="X356" s="130">
        <f t="shared" ref="X356:X419" si="149">I356-U356</f>
        <v>404.07850000000008</v>
      </c>
      <c r="Y356" s="130">
        <f t="shared" ref="Y356:Y419" si="150">X356*H356</f>
        <v>1616.314000000001</v>
      </c>
      <c r="Z356" s="130">
        <f t="shared" ref="Z356:Z419" si="151">J356-V356</f>
        <v>134.69283333333334</v>
      </c>
      <c r="AA356" s="129">
        <f>IFERROR(ABS(VLOOKUP(A356,ZSSD!$D$2:$G$99933,4,0)),AI356)</f>
        <v>6.5</v>
      </c>
      <c r="AB356" s="130">
        <f>IFERROR(IF(VLOOKUP(A356,ZSSD!$D:$H,5,0)="L29",AA356*G356,AA356*L356/100),AA356*L356/100)</f>
        <v>53.164897499999995</v>
      </c>
      <c r="AC356" s="130">
        <v>2</v>
      </c>
      <c r="AD356" s="132">
        <f t="shared" ref="AD356:AD419" si="152">2*(T356-AB356)/100</f>
        <v>9.7997783211864391</v>
      </c>
      <c r="AE356" s="142">
        <f t="shared" si="129"/>
        <v>17.721632499999998</v>
      </c>
      <c r="AF356" s="142">
        <f t="shared" si="130"/>
        <v>3.2665927737288132</v>
      </c>
      <c r="AG356" s="133" t="e">
        <f>VLOOKUP(A356,ZSSD!D:D,1,0)</f>
        <v>#N/A</v>
      </c>
      <c r="AH356" s="133" t="str">
        <f>VLOOKUP(B356,[2]GRADE!$A:$P,16,0)</f>
        <v>SILVER</v>
      </c>
      <c r="AI356" s="133">
        <f t="shared" si="131"/>
        <v>6.5</v>
      </c>
    </row>
    <row r="357" spans="1:35" x14ac:dyDescent="0.25">
      <c r="A357" s="129">
        <v>7556204</v>
      </c>
      <c r="B357" s="129">
        <f t="shared" si="136"/>
        <v>7556</v>
      </c>
      <c r="C357" s="129">
        <f t="shared" si="137"/>
        <v>204</v>
      </c>
      <c r="D357" s="129" t="str">
        <f>VLOOKUP(C357,Sheet1!$A$2:$K$369991,11,0)</f>
        <v>CAR</v>
      </c>
      <c r="E357" s="129" t="s">
        <v>1584</v>
      </c>
      <c r="F357" s="129">
        <f>VLOOKUP(C357,'PACK MASTER'!$A$2:$I$512998,9,0)*1000</f>
        <v>12</v>
      </c>
      <c r="G357" s="129">
        <f>VLOOKUP(C357,'PACK MASTER'!$A$2:$G$512998,7,0)</f>
        <v>3</v>
      </c>
      <c r="H357" s="129">
        <f t="shared" si="138"/>
        <v>4</v>
      </c>
      <c r="I357" s="129">
        <f>VLOOKUP($A357,ZMRP!$C$2:$F$99995,4,0)</f>
        <v>1045</v>
      </c>
      <c r="J357" s="130">
        <f t="shared" si="139"/>
        <v>348.33333333333331</v>
      </c>
      <c r="K357" s="130">
        <f>VLOOKUP($A357,ZLAM!$C$2:$F$99999,4,0)</f>
        <v>78.27</v>
      </c>
      <c r="L357" s="130">
        <f t="shared" si="140"/>
        <v>817.92149999999992</v>
      </c>
      <c r="M357" s="130">
        <f t="shared" si="141"/>
        <v>272.64049999999997</v>
      </c>
      <c r="N357" s="130">
        <f t="shared" si="142"/>
        <v>693.15381355932197</v>
      </c>
      <c r="O357" s="130">
        <f t="shared" si="143"/>
        <v>231.05127118644066</v>
      </c>
      <c r="P357" s="130">
        <f>IFERROR(ABS(VLOOKUP($A357,ZTRV!$D$2:$G$99407,4,0)),0)</f>
        <v>50</v>
      </c>
      <c r="Q357" s="130">
        <f>IFERROR(ABS(VLOOKUP($A357,ZTR1!$D$2:$G$99999,4,0)),0)</f>
        <v>0</v>
      </c>
      <c r="R357" s="130">
        <f>IFERROR(ABS(VLOOKUP($A357,ZTR2!$D$2:$G$99939,4,0)),0)</f>
        <v>0</v>
      </c>
      <c r="S357" s="130">
        <f t="shared" si="144"/>
        <v>150</v>
      </c>
      <c r="T357" s="130">
        <f t="shared" si="145"/>
        <v>543.15381355932197</v>
      </c>
      <c r="U357" s="130">
        <f t="shared" si="146"/>
        <v>640.92149999999992</v>
      </c>
      <c r="V357" s="130">
        <f t="shared" si="147"/>
        <v>213.64049999999997</v>
      </c>
      <c r="W357" s="131">
        <f t="shared" si="148"/>
        <v>2563.6859999999997</v>
      </c>
      <c r="X357" s="130">
        <f t="shared" si="149"/>
        <v>404.07850000000008</v>
      </c>
      <c r="Y357" s="130">
        <f t="shared" si="150"/>
        <v>1616.3140000000003</v>
      </c>
      <c r="Z357" s="130">
        <f t="shared" si="151"/>
        <v>134.69283333333334</v>
      </c>
      <c r="AA357" s="129">
        <f>IFERROR(ABS(VLOOKUP(A357,ZSSD!$D$2:$G$99933,4,0)),AI357)</f>
        <v>6.5</v>
      </c>
      <c r="AB357" s="130">
        <f>IFERROR(IF(VLOOKUP(A357,ZSSD!$D:$H,5,0)="L29",AA357*G357,AA357*L357/100),AA357*L357/100)</f>
        <v>53.164897499999995</v>
      </c>
      <c r="AC357" s="130">
        <v>2</v>
      </c>
      <c r="AD357" s="132">
        <f t="shared" si="152"/>
        <v>9.7997783211864391</v>
      </c>
      <c r="AE357" s="142">
        <f t="shared" si="129"/>
        <v>17.721632499999998</v>
      </c>
      <c r="AF357" s="142">
        <f t="shared" si="130"/>
        <v>3.2665927737288132</v>
      </c>
      <c r="AG357" s="133" t="e">
        <f>VLOOKUP(A357,ZSSD!D:D,1,0)</f>
        <v>#N/A</v>
      </c>
      <c r="AH357" s="133" t="str">
        <f>VLOOKUP(B357,[2]GRADE!$A:$P,16,0)</f>
        <v>SILVER</v>
      </c>
      <c r="AI357" s="133">
        <f t="shared" si="131"/>
        <v>6.5</v>
      </c>
    </row>
    <row r="358" spans="1:35" x14ac:dyDescent="0.25">
      <c r="A358" s="129">
        <v>7556234</v>
      </c>
      <c r="B358" s="129">
        <f t="shared" si="136"/>
        <v>7556</v>
      </c>
      <c r="C358" s="129">
        <f t="shared" si="137"/>
        <v>234</v>
      </c>
      <c r="D358" s="129" t="str">
        <f>VLOOKUP(C358,Sheet1!$A$2:$K$369991,11,0)</f>
        <v>CAR</v>
      </c>
      <c r="E358" s="129" t="s">
        <v>1586</v>
      </c>
      <c r="F358" s="129">
        <f>VLOOKUP(C358,'PACK MASTER'!$A$2:$I$512998,9,0)*1000</f>
        <v>20.000000000000014</v>
      </c>
      <c r="G358" s="129">
        <f>VLOOKUP(C358,'PACK MASTER'!$A$2:$G$512998,7,0)</f>
        <v>5</v>
      </c>
      <c r="H358" s="129">
        <f t="shared" si="138"/>
        <v>4.0000000000000027</v>
      </c>
      <c r="I358" s="129">
        <f>VLOOKUP($A358,ZMRP!$C$2:$F$99995,4,0)</f>
        <v>1725</v>
      </c>
      <c r="J358" s="130">
        <f t="shared" si="139"/>
        <v>345</v>
      </c>
      <c r="K358" s="130">
        <f>VLOOKUP($A358,ZLAM!$C$2:$F$99999,4,0)</f>
        <v>78.400000000000006</v>
      </c>
      <c r="L358" s="130">
        <f t="shared" si="140"/>
        <v>1352.4</v>
      </c>
      <c r="M358" s="130">
        <f t="shared" si="141"/>
        <v>270.48</v>
      </c>
      <c r="N358" s="130">
        <f t="shared" si="142"/>
        <v>1146.1016949152545</v>
      </c>
      <c r="O358" s="130">
        <f t="shared" si="143"/>
        <v>229.22033898305091</v>
      </c>
      <c r="P358" s="130">
        <f>IFERROR(ABS(VLOOKUP($A358,ZTRV!$D$2:$G$99407,4,0)),0)</f>
        <v>23</v>
      </c>
      <c r="Q358" s="130">
        <f>IFERROR(ABS(VLOOKUP($A358,ZTR1!$D$2:$G$99999,4,0)),0)</f>
        <v>0</v>
      </c>
      <c r="R358" s="130">
        <f>IFERROR(ABS(VLOOKUP($A358,ZTR2!$D$2:$G$99939,4,0)),0)</f>
        <v>0</v>
      </c>
      <c r="S358" s="130">
        <f t="shared" si="144"/>
        <v>115</v>
      </c>
      <c r="T358" s="130">
        <f t="shared" si="145"/>
        <v>1031.1016949152545</v>
      </c>
      <c r="U358" s="130">
        <f t="shared" si="146"/>
        <v>1216.7000000000003</v>
      </c>
      <c r="V358" s="130">
        <f t="shared" si="147"/>
        <v>243.34000000000006</v>
      </c>
      <c r="W358" s="131">
        <f t="shared" si="148"/>
        <v>4866.8000000000047</v>
      </c>
      <c r="X358" s="130">
        <f t="shared" si="149"/>
        <v>508.29999999999973</v>
      </c>
      <c r="Y358" s="130">
        <f t="shared" si="150"/>
        <v>2033.2000000000003</v>
      </c>
      <c r="Z358" s="130">
        <f t="shared" si="151"/>
        <v>101.65999999999994</v>
      </c>
      <c r="AA358" s="129">
        <f>IFERROR(ABS(VLOOKUP(A358,ZSSD!$D$2:$G$99933,4,0)),AI358)</f>
        <v>6.5</v>
      </c>
      <c r="AB358" s="130">
        <f>IFERROR(IF(VLOOKUP(A358,ZSSD!$D:$H,5,0)="L29",AA358*G358,AA358*L358/100),AA358*L358/100)</f>
        <v>87.906000000000006</v>
      </c>
      <c r="AC358" s="130">
        <v>2</v>
      </c>
      <c r="AD358" s="132">
        <f t="shared" si="152"/>
        <v>18.863913898305089</v>
      </c>
      <c r="AE358" s="142">
        <f t="shared" si="129"/>
        <v>17.581200000000003</v>
      </c>
      <c r="AF358" s="142">
        <f t="shared" si="130"/>
        <v>3.7727827796610178</v>
      </c>
      <c r="AG358" s="133" t="e">
        <f>VLOOKUP(A358,ZSSD!D:D,1,0)</f>
        <v>#N/A</v>
      </c>
      <c r="AH358" s="133" t="str">
        <f>VLOOKUP(B358,[2]GRADE!$A:$P,16,0)</f>
        <v>SILVER</v>
      </c>
      <c r="AI358" s="133">
        <f t="shared" si="131"/>
        <v>6.5</v>
      </c>
    </row>
    <row r="359" spans="1:35" x14ac:dyDescent="0.25">
      <c r="A359" s="129">
        <v>7556241</v>
      </c>
      <c r="B359" s="129">
        <f t="shared" si="136"/>
        <v>7556</v>
      </c>
      <c r="C359" s="129">
        <f t="shared" si="137"/>
        <v>241</v>
      </c>
      <c r="D359" s="129" t="str">
        <f>VLOOKUP(C359,Sheet1!$A$2:$K$369991,11,0)</f>
        <v>BUC</v>
      </c>
      <c r="E359" s="129" t="s">
        <v>1587</v>
      </c>
      <c r="F359" s="129">
        <f>VLOOKUP(C359,'PACK MASTER'!$A$2:$I$512998,9,0)*1000</f>
        <v>10</v>
      </c>
      <c r="G359" s="129">
        <f>VLOOKUP(C359,'PACK MASTER'!$A$2:$G$512998,7,0)</f>
        <v>10</v>
      </c>
      <c r="H359" s="129">
        <f t="shared" si="138"/>
        <v>1</v>
      </c>
      <c r="I359" s="129">
        <f>VLOOKUP($A359,ZMRP!$C$2:$F$99995,4,0)</f>
        <v>3400</v>
      </c>
      <c r="J359" s="130">
        <f t="shared" si="139"/>
        <v>340</v>
      </c>
      <c r="K359" s="130">
        <f>VLOOKUP($A359,ZLAM!$C$2:$F$99999,4,0)</f>
        <v>78.62</v>
      </c>
      <c r="L359" s="130">
        <f t="shared" si="140"/>
        <v>2673.08</v>
      </c>
      <c r="M359" s="130">
        <f t="shared" si="141"/>
        <v>267.30799999999999</v>
      </c>
      <c r="N359" s="130">
        <f t="shared" si="142"/>
        <v>2265.3220338983051</v>
      </c>
      <c r="O359" s="130">
        <f t="shared" si="143"/>
        <v>226.5322033898305</v>
      </c>
      <c r="P359" s="130">
        <f>IFERROR(ABS(VLOOKUP($A359,ZTRV!$D$2:$G$99407,4,0)),0)</f>
        <v>48</v>
      </c>
      <c r="Q359" s="130">
        <f>IFERROR(ABS(VLOOKUP($A359,ZTR1!$D$2:$G$99999,4,0)),0)</f>
        <v>0</v>
      </c>
      <c r="R359" s="130">
        <f>IFERROR(ABS(VLOOKUP($A359,ZTR2!$D$2:$G$99939,4,0)),0)</f>
        <v>0</v>
      </c>
      <c r="S359" s="130">
        <f t="shared" si="144"/>
        <v>480</v>
      </c>
      <c r="T359" s="130">
        <f t="shared" si="145"/>
        <v>1785.3220338983051</v>
      </c>
      <c r="U359" s="130">
        <f t="shared" si="146"/>
        <v>2106.6799999999998</v>
      </c>
      <c r="V359" s="130">
        <f t="shared" si="147"/>
        <v>210.66799999999998</v>
      </c>
      <c r="W359" s="131">
        <f t="shared" si="148"/>
        <v>2106.6799999999998</v>
      </c>
      <c r="X359" s="130">
        <f t="shared" si="149"/>
        <v>1293.3200000000002</v>
      </c>
      <c r="Y359" s="130">
        <f t="shared" si="150"/>
        <v>1293.3200000000002</v>
      </c>
      <c r="Z359" s="130">
        <f t="shared" si="151"/>
        <v>129.33200000000002</v>
      </c>
      <c r="AA359" s="129">
        <f>IFERROR(ABS(VLOOKUP(A359,ZSSD!$D$2:$G$99933,4,0)),AI359)</f>
        <v>6.5</v>
      </c>
      <c r="AB359" s="130">
        <f>IFERROR(IF(VLOOKUP(A359,ZSSD!$D:$H,5,0)="L29",AA359*G359,AA359*L359/100),AA359*L359/100)</f>
        <v>173.75020000000001</v>
      </c>
      <c r="AC359" s="130">
        <v>2</v>
      </c>
      <c r="AD359" s="132">
        <f t="shared" si="152"/>
        <v>32.231436677966101</v>
      </c>
      <c r="AE359" s="142">
        <f t="shared" si="129"/>
        <v>17.375019999999999</v>
      </c>
      <c r="AF359" s="142">
        <f t="shared" si="130"/>
        <v>3.2231436677966103</v>
      </c>
      <c r="AG359" s="133" t="e">
        <f>VLOOKUP(A359,ZSSD!D:D,1,0)</f>
        <v>#N/A</v>
      </c>
      <c r="AH359" s="133" t="str">
        <f>VLOOKUP(B359,[2]GRADE!$A:$P,16,0)</f>
        <v>SILVER</v>
      </c>
      <c r="AI359" s="133">
        <f t="shared" si="131"/>
        <v>6.5</v>
      </c>
    </row>
    <row r="360" spans="1:35" x14ac:dyDescent="0.25">
      <c r="A360" s="129">
        <v>7556242</v>
      </c>
      <c r="B360" s="129">
        <f t="shared" si="136"/>
        <v>7556</v>
      </c>
      <c r="C360" s="129">
        <f t="shared" si="137"/>
        <v>242</v>
      </c>
      <c r="D360" s="129" t="str">
        <f>VLOOKUP(C360,Sheet1!$A$2:$K$369991,11,0)</f>
        <v>BUC</v>
      </c>
      <c r="E360" s="129" t="s">
        <v>1588</v>
      </c>
      <c r="F360" s="129">
        <f>VLOOKUP(C360,'PACK MASTER'!$A$2:$I$512998,9,0)*1000</f>
        <v>10.000000000000005</v>
      </c>
      <c r="G360" s="129">
        <f>VLOOKUP(C360,'PACK MASTER'!$A$2:$G$512998,7,0)</f>
        <v>10</v>
      </c>
      <c r="H360" s="129">
        <f t="shared" si="138"/>
        <v>1.0000000000000004</v>
      </c>
      <c r="I360" s="129">
        <f>VLOOKUP($A360,ZMRP!$C$2:$F$99995,4,0)</f>
        <v>3400</v>
      </c>
      <c r="J360" s="130">
        <f t="shared" si="139"/>
        <v>340</v>
      </c>
      <c r="K360" s="130">
        <f>VLOOKUP($A360,ZLAM!$C$2:$F$99999,4,0)</f>
        <v>78.62</v>
      </c>
      <c r="L360" s="130">
        <f t="shared" si="140"/>
        <v>2673.08</v>
      </c>
      <c r="M360" s="130">
        <f t="shared" si="141"/>
        <v>267.30799999999999</v>
      </c>
      <c r="N360" s="130">
        <f t="shared" si="142"/>
        <v>2265.3220338983051</v>
      </c>
      <c r="O360" s="130">
        <f t="shared" si="143"/>
        <v>226.5322033898305</v>
      </c>
      <c r="P360" s="130">
        <f>IFERROR(ABS(VLOOKUP($A360,ZTRV!$D$2:$G$99407,4,0)),0)</f>
        <v>48</v>
      </c>
      <c r="Q360" s="130">
        <f>IFERROR(ABS(VLOOKUP($A360,ZTR1!$D$2:$G$99999,4,0)),0)</f>
        <v>0</v>
      </c>
      <c r="R360" s="130">
        <f>IFERROR(ABS(VLOOKUP($A360,ZTR2!$D$2:$G$99939,4,0)),0)</f>
        <v>0</v>
      </c>
      <c r="S360" s="130">
        <f t="shared" si="144"/>
        <v>480</v>
      </c>
      <c r="T360" s="130">
        <f t="shared" si="145"/>
        <v>1785.3220338983051</v>
      </c>
      <c r="U360" s="130">
        <f t="shared" si="146"/>
        <v>2106.6799999999998</v>
      </c>
      <c r="V360" s="130">
        <f t="shared" si="147"/>
        <v>210.66799999999998</v>
      </c>
      <c r="W360" s="131">
        <f t="shared" si="148"/>
        <v>2106.6800000000007</v>
      </c>
      <c r="X360" s="130">
        <f t="shared" si="149"/>
        <v>1293.3200000000002</v>
      </c>
      <c r="Y360" s="130">
        <f t="shared" si="150"/>
        <v>1293.3200000000008</v>
      </c>
      <c r="Z360" s="130">
        <f t="shared" si="151"/>
        <v>129.33200000000002</v>
      </c>
      <c r="AA360" s="129">
        <f>IFERROR(ABS(VLOOKUP(A360,ZSSD!$D$2:$G$99933,4,0)),AI360)</f>
        <v>6.5</v>
      </c>
      <c r="AB360" s="130">
        <f>IFERROR(IF(VLOOKUP(A360,ZSSD!$D:$H,5,0)="L29",AA360*G360,AA360*L360/100),AA360*L360/100)</f>
        <v>173.75020000000001</v>
      </c>
      <c r="AC360" s="130">
        <v>2</v>
      </c>
      <c r="AD360" s="132">
        <f t="shared" si="152"/>
        <v>32.231436677966101</v>
      </c>
      <c r="AE360" s="142">
        <f t="shared" si="129"/>
        <v>17.375019999999999</v>
      </c>
      <c r="AF360" s="142">
        <f t="shared" si="130"/>
        <v>3.2231436677966103</v>
      </c>
      <c r="AG360" s="133" t="e">
        <f>VLOOKUP(A360,ZSSD!D:D,1,0)</f>
        <v>#N/A</v>
      </c>
      <c r="AH360" s="133" t="str">
        <f>VLOOKUP(B360,[2]GRADE!$A:$P,16,0)</f>
        <v>SILVER</v>
      </c>
      <c r="AI360" s="133">
        <f t="shared" si="131"/>
        <v>6.5</v>
      </c>
    </row>
    <row r="361" spans="1:35" x14ac:dyDescent="0.25">
      <c r="A361" s="129">
        <v>7556250</v>
      </c>
      <c r="B361" s="129">
        <f t="shared" si="136"/>
        <v>7556</v>
      </c>
      <c r="C361" s="129">
        <f t="shared" si="137"/>
        <v>250</v>
      </c>
      <c r="D361" s="129" t="str">
        <f>VLOOKUP(C361,Sheet1!$A$2:$K$369991,11,0)</f>
        <v>BUC</v>
      </c>
      <c r="E361" s="129" t="s">
        <v>1591</v>
      </c>
      <c r="F361" s="129">
        <f>VLOOKUP(C361,'PACK MASTER'!$A$2:$I$512998,9,0)*1000</f>
        <v>7.5</v>
      </c>
      <c r="G361" s="129">
        <f>VLOOKUP(C361,'PACK MASTER'!$A$2:$G$512998,7,0)</f>
        <v>7.5</v>
      </c>
      <c r="H361" s="129">
        <f t="shared" si="138"/>
        <v>1</v>
      </c>
      <c r="I361" s="129">
        <f>VLOOKUP($A361,ZMRP!$C$2:$F$99995,4,0)</f>
        <v>2563</v>
      </c>
      <c r="J361" s="130">
        <f t="shared" si="139"/>
        <v>341.73333333333335</v>
      </c>
      <c r="K361" s="130">
        <f>VLOOKUP($A361,ZLAM!$C$2:$F$99999,4,0)</f>
        <v>78.72</v>
      </c>
      <c r="L361" s="130">
        <f t="shared" si="140"/>
        <v>2017.5935999999999</v>
      </c>
      <c r="M361" s="130">
        <f t="shared" si="141"/>
        <v>269.01247999999998</v>
      </c>
      <c r="N361" s="130">
        <f t="shared" si="142"/>
        <v>1709.8250847457628</v>
      </c>
      <c r="O361" s="130">
        <f t="shared" si="143"/>
        <v>227.9766779661017</v>
      </c>
      <c r="P361" s="130">
        <f>IFERROR(ABS(VLOOKUP($A361,ZTRV!$D$2:$G$99407,4,0)),0)</f>
        <v>50</v>
      </c>
      <c r="Q361" s="130">
        <f>IFERROR(ABS(VLOOKUP($A361,ZTR1!$D$2:$G$99999,4,0)),0)</f>
        <v>0</v>
      </c>
      <c r="R361" s="130">
        <f>IFERROR(ABS(VLOOKUP($A361,ZTR2!$D$2:$G$99939,4,0)),0)</f>
        <v>0</v>
      </c>
      <c r="S361" s="130">
        <f t="shared" si="144"/>
        <v>375</v>
      </c>
      <c r="T361" s="130">
        <f t="shared" si="145"/>
        <v>1334.8250847457628</v>
      </c>
      <c r="U361" s="130">
        <f t="shared" si="146"/>
        <v>1575.0935999999999</v>
      </c>
      <c r="V361" s="130">
        <f t="shared" si="147"/>
        <v>210.01247999999998</v>
      </c>
      <c r="W361" s="131">
        <f t="shared" si="148"/>
        <v>1575.0935999999999</v>
      </c>
      <c r="X361" s="130">
        <f t="shared" si="149"/>
        <v>987.90640000000008</v>
      </c>
      <c r="Y361" s="130">
        <f t="shared" si="150"/>
        <v>987.90640000000008</v>
      </c>
      <c r="Z361" s="130">
        <f t="shared" si="151"/>
        <v>131.72085333333337</v>
      </c>
      <c r="AA361" s="129">
        <f>IFERROR(ABS(VLOOKUP(A361,ZSSD!$D$2:$G$99933,4,0)),AI361)</f>
        <v>6.5</v>
      </c>
      <c r="AB361" s="130">
        <f>IFERROR(IF(VLOOKUP(A361,ZSSD!$D:$H,5,0)="L29",AA361*G361,AA361*L361/100),AA361*L361/100)</f>
        <v>131.143584</v>
      </c>
      <c r="AC361" s="130">
        <v>2</v>
      </c>
      <c r="AD361" s="132">
        <f t="shared" si="152"/>
        <v>24.073630014915256</v>
      </c>
      <c r="AE361" s="142">
        <f t="shared" si="129"/>
        <v>17.485811200000001</v>
      </c>
      <c r="AF361" s="142">
        <f t="shared" si="130"/>
        <v>3.2098173353220343</v>
      </c>
      <c r="AG361" s="133" t="e">
        <f>VLOOKUP(A361,ZSSD!D:D,1,0)</f>
        <v>#N/A</v>
      </c>
      <c r="AH361" s="133" t="str">
        <f>VLOOKUP(B361,[2]GRADE!$A:$P,16,0)</f>
        <v>SILVER</v>
      </c>
      <c r="AI361" s="133">
        <f t="shared" si="131"/>
        <v>6.5</v>
      </c>
    </row>
    <row r="362" spans="1:35" x14ac:dyDescent="0.25">
      <c r="A362" s="129">
        <v>7556251</v>
      </c>
      <c r="B362" s="129">
        <f t="shared" si="136"/>
        <v>7556</v>
      </c>
      <c r="C362" s="129">
        <f t="shared" si="137"/>
        <v>251</v>
      </c>
      <c r="D362" s="129" t="str">
        <f>VLOOKUP(C362,Sheet1!$A$2:$K$369991,11,0)</f>
        <v>BUC</v>
      </c>
      <c r="E362" s="129" t="s">
        <v>1592</v>
      </c>
      <c r="F362" s="129">
        <f>VLOOKUP(C362,'PACK MASTER'!$A$2:$I$512998,9,0)*1000</f>
        <v>7.5000000000000053</v>
      </c>
      <c r="G362" s="129">
        <f>VLOOKUP(C362,'PACK MASTER'!$A$2:$G$512998,7,0)</f>
        <v>7.5</v>
      </c>
      <c r="H362" s="129">
        <f t="shared" si="138"/>
        <v>1.0000000000000007</v>
      </c>
      <c r="I362" s="129">
        <f>VLOOKUP($A362,ZMRP!$C$2:$F$99995,4,0)</f>
        <v>2563</v>
      </c>
      <c r="J362" s="130">
        <f t="shared" si="139"/>
        <v>341.73333333333335</v>
      </c>
      <c r="K362" s="130">
        <f>VLOOKUP($A362,ZLAM!$C$2:$F$99999,4,0)</f>
        <v>78.72</v>
      </c>
      <c r="L362" s="130">
        <f t="shared" si="140"/>
        <v>2017.5935999999999</v>
      </c>
      <c r="M362" s="130">
        <f t="shared" si="141"/>
        <v>269.01247999999998</v>
      </c>
      <c r="N362" s="130">
        <f t="shared" si="142"/>
        <v>1709.8250847457628</v>
      </c>
      <c r="O362" s="130">
        <f t="shared" si="143"/>
        <v>227.9766779661017</v>
      </c>
      <c r="P362" s="130">
        <f>IFERROR(ABS(VLOOKUP($A362,ZTRV!$D$2:$G$99407,4,0)),0)</f>
        <v>50</v>
      </c>
      <c r="Q362" s="130">
        <f>IFERROR(ABS(VLOOKUP($A362,ZTR1!$D$2:$G$99999,4,0)),0)</f>
        <v>0</v>
      </c>
      <c r="R362" s="130">
        <f>IFERROR(ABS(VLOOKUP($A362,ZTR2!$D$2:$G$99939,4,0)),0)</f>
        <v>0</v>
      </c>
      <c r="S362" s="130">
        <f t="shared" si="144"/>
        <v>375</v>
      </c>
      <c r="T362" s="130">
        <f t="shared" si="145"/>
        <v>1334.8250847457628</v>
      </c>
      <c r="U362" s="130">
        <f t="shared" si="146"/>
        <v>1575.0935999999999</v>
      </c>
      <c r="V362" s="130">
        <f t="shared" si="147"/>
        <v>210.01247999999998</v>
      </c>
      <c r="W362" s="131">
        <f t="shared" si="148"/>
        <v>1575.0936000000011</v>
      </c>
      <c r="X362" s="130">
        <f t="shared" si="149"/>
        <v>987.90640000000008</v>
      </c>
      <c r="Y362" s="130">
        <f t="shared" si="150"/>
        <v>987.90640000000076</v>
      </c>
      <c r="Z362" s="130">
        <f t="shared" si="151"/>
        <v>131.72085333333337</v>
      </c>
      <c r="AA362" s="129">
        <f>IFERROR(ABS(VLOOKUP(A362,ZSSD!$D$2:$G$99933,4,0)),AI362)</f>
        <v>6.5</v>
      </c>
      <c r="AB362" s="130">
        <f>IFERROR(IF(VLOOKUP(A362,ZSSD!$D:$H,5,0)="L29",AA362*G362,AA362*L362/100),AA362*L362/100)</f>
        <v>131.143584</v>
      </c>
      <c r="AC362" s="130">
        <v>2</v>
      </c>
      <c r="AD362" s="132">
        <f t="shared" si="152"/>
        <v>24.073630014915256</v>
      </c>
      <c r="AE362" s="142">
        <f t="shared" si="129"/>
        <v>17.485811200000001</v>
      </c>
      <c r="AF362" s="142">
        <f t="shared" si="130"/>
        <v>3.2098173353220343</v>
      </c>
      <c r="AG362" s="133" t="e">
        <f>VLOOKUP(A362,ZSSD!D:D,1,0)</f>
        <v>#N/A</v>
      </c>
      <c r="AH362" s="133" t="str">
        <f>VLOOKUP(B362,[2]GRADE!$A:$P,16,0)</f>
        <v>SILVER</v>
      </c>
      <c r="AI362" s="133">
        <f t="shared" si="131"/>
        <v>6.5</v>
      </c>
    </row>
    <row r="363" spans="1:35" x14ac:dyDescent="0.25">
      <c r="A363" s="129">
        <v>7556253</v>
      </c>
      <c r="B363" s="129">
        <f t="shared" si="136"/>
        <v>7556</v>
      </c>
      <c r="C363" s="129">
        <f t="shared" si="137"/>
        <v>253</v>
      </c>
      <c r="D363" s="129" t="str">
        <f>VLOOKUP(C363,Sheet1!$A$2:$K$369991,11,0)</f>
        <v>BUC</v>
      </c>
      <c r="E363" s="129" t="s">
        <v>1593</v>
      </c>
      <c r="F363" s="129">
        <f>VLOOKUP(C363,'PACK MASTER'!$A$2:$I$512998,9,0)*1000</f>
        <v>15</v>
      </c>
      <c r="G363" s="129">
        <f>VLOOKUP(C363,'PACK MASTER'!$A$2:$G$512998,7,0)</f>
        <v>15</v>
      </c>
      <c r="H363" s="129">
        <f t="shared" si="138"/>
        <v>1</v>
      </c>
      <c r="I363" s="129">
        <f>VLOOKUP($A363,ZMRP!$C$2:$F$99995,4,0)</f>
        <v>5025</v>
      </c>
      <c r="J363" s="130">
        <f t="shared" si="139"/>
        <v>335</v>
      </c>
      <c r="K363" s="130">
        <f>VLOOKUP($A363,ZLAM!$C$2:$F$99999,4,0)</f>
        <v>79.510000000000005</v>
      </c>
      <c r="L363" s="130">
        <f t="shared" si="140"/>
        <v>3995.3775000000001</v>
      </c>
      <c r="M363" s="130">
        <f t="shared" si="141"/>
        <v>266.35849999999999</v>
      </c>
      <c r="N363" s="130">
        <f t="shared" si="142"/>
        <v>3385.9131355932204</v>
      </c>
      <c r="O363" s="130">
        <f t="shared" si="143"/>
        <v>225.72754237288137</v>
      </c>
      <c r="P363" s="130">
        <f>IFERROR(ABS(VLOOKUP($A363,ZTRV!$D$2:$G$99407,4,0)),0)</f>
        <v>55</v>
      </c>
      <c r="Q363" s="130">
        <f>IFERROR(ABS(VLOOKUP($A363,ZTR1!$D$2:$G$99999,4,0)),0)</f>
        <v>0</v>
      </c>
      <c r="R363" s="130">
        <f>IFERROR(ABS(VLOOKUP($A363,ZTR2!$D$2:$G$99939,4,0)),0)</f>
        <v>0</v>
      </c>
      <c r="S363" s="130">
        <f t="shared" si="144"/>
        <v>825</v>
      </c>
      <c r="T363" s="130">
        <f t="shared" si="145"/>
        <v>2560.9131355932204</v>
      </c>
      <c r="U363" s="130">
        <f t="shared" si="146"/>
        <v>3021.8775000000001</v>
      </c>
      <c r="V363" s="130">
        <f t="shared" si="147"/>
        <v>201.45850000000002</v>
      </c>
      <c r="W363" s="131">
        <f t="shared" si="148"/>
        <v>3021.8775000000001</v>
      </c>
      <c r="X363" s="130">
        <f t="shared" si="149"/>
        <v>2003.1224999999999</v>
      </c>
      <c r="Y363" s="130">
        <f t="shared" si="150"/>
        <v>2003.1224999999999</v>
      </c>
      <c r="Z363" s="130">
        <f t="shared" si="151"/>
        <v>133.54149999999998</v>
      </c>
      <c r="AA363" s="129">
        <f>IFERROR(ABS(VLOOKUP(A363,ZSSD!$D$2:$G$99933,4,0)),AI363)</f>
        <v>6.5</v>
      </c>
      <c r="AB363" s="130">
        <f>IFERROR(IF(VLOOKUP(A363,ZSSD!$D:$H,5,0)="L29",AA363*G363,AA363*L363/100),AA363*L363/100)</f>
        <v>259.69953750000002</v>
      </c>
      <c r="AC363" s="130">
        <v>2</v>
      </c>
      <c r="AD363" s="132">
        <f t="shared" si="152"/>
        <v>46.024271961864407</v>
      </c>
      <c r="AE363" s="142">
        <f t="shared" si="129"/>
        <v>17.313302500000002</v>
      </c>
      <c r="AF363" s="142">
        <f t="shared" si="130"/>
        <v>3.0682847974576273</v>
      </c>
      <c r="AG363" s="133" t="e">
        <f>VLOOKUP(A363,ZSSD!D:D,1,0)</f>
        <v>#N/A</v>
      </c>
      <c r="AH363" s="133" t="str">
        <f>VLOOKUP(B363,[2]GRADE!$A:$P,16,0)</f>
        <v>SILVER</v>
      </c>
      <c r="AI363" s="133">
        <f t="shared" si="131"/>
        <v>6.5</v>
      </c>
    </row>
    <row r="364" spans="1:35" x14ac:dyDescent="0.25">
      <c r="A364" s="129">
        <v>7556256</v>
      </c>
      <c r="B364" s="129">
        <f t="shared" si="136"/>
        <v>7556</v>
      </c>
      <c r="C364" s="129">
        <f t="shared" si="137"/>
        <v>256</v>
      </c>
      <c r="D364" s="129" t="str">
        <f>VLOOKUP(C364,Sheet1!$A$2:$K$369991,11,0)</f>
        <v>BUC</v>
      </c>
      <c r="E364" s="129" t="s">
        <v>1594</v>
      </c>
      <c r="F364" s="129">
        <f>VLOOKUP(C364,'PACK MASTER'!$A$2:$I$512998,9,0)*1000</f>
        <v>15.000000000000009</v>
      </c>
      <c r="G364" s="129">
        <f>VLOOKUP(C364,'PACK MASTER'!$A$2:$G$512998,7,0)</f>
        <v>15</v>
      </c>
      <c r="H364" s="129">
        <f t="shared" si="138"/>
        <v>1.0000000000000007</v>
      </c>
      <c r="I364" s="129">
        <f>VLOOKUP($A364,ZMRP!$C$2:$F$99995,4,0)</f>
        <v>5025</v>
      </c>
      <c r="J364" s="130">
        <f t="shared" si="139"/>
        <v>335</v>
      </c>
      <c r="K364" s="130">
        <f>VLOOKUP($A364,ZLAM!$C$2:$F$99999,4,0)</f>
        <v>79.510000000000005</v>
      </c>
      <c r="L364" s="130">
        <f t="shared" si="140"/>
        <v>3995.3775000000001</v>
      </c>
      <c r="M364" s="130">
        <f t="shared" si="141"/>
        <v>266.35849999999999</v>
      </c>
      <c r="N364" s="130">
        <f t="shared" si="142"/>
        <v>3385.9131355932204</v>
      </c>
      <c r="O364" s="130">
        <f t="shared" si="143"/>
        <v>225.72754237288137</v>
      </c>
      <c r="P364" s="130">
        <f>IFERROR(ABS(VLOOKUP($A364,ZTRV!$D$2:$G$99407,4,0)),0)</f>
        <v>55</v>
      </c>
      <c r="Q364" s="130">
        <f>IFERROR(ABS(VLOOKUP($A364,ZTR1!$D$2:$G$99999,4,0)),0)</f>
        <v>0</v>
      </c>
      <c r="R364" s="130">
        <f>IFERROR(ABS(VLOOKUP($A364,ZTR2!$D$2:$G$99939,4,0)),0)</f>
        <v>0</v>
      </c>
      <c r="S364" s="130">
        <f t="shared" si="144"/>
        <v>825</v>
      </c>
      <c r="T364" s="130">
        <f t="shared" si="145"/>
        <v>2560.9131355932204</v>
      </c>
      <c r="U364" s="130">
        <f t="shared" si="146"/>
        <v>3021.8775000000001</v>
      </c>
      <c r="V364" s="130">
        <f t="shared" si="147"/>
        <v>201.45850000000002</v>
      </c>
      <c r="W364" s="131">
        <f t="shared" si="148"/>
        <v>3021.8775000000019</v>
      </c>
      <c r="X364" s="130">
        <f t="shared" si="149"/>
        <v>2003.1224999999999</v>
      </c>
      <c r="Y364" s="130">
        <f t="shared" si="150"/>
        <v>2003.1225000000013</v>
      </c>
      <c r="Z364" s="130">
        <f t="shared" si="151"/>
        <v>133.54149999999998</v>
      </c>
      <c r="AA364" s="129">
        <f>IFERROR(ABS(VLOOKUP(A364,ZSSD!$D$2:$G$99933,4,0)),AI364)</f>
        <v>6.5</v>
      </c>
      <c r="AB364" s="130">
        <f>IFERROR(IF(VLOOKUP(A364,ZSSD!$D:$H,5,0)="L29",AA364*G364,AA364*L364/100),AA364*L364/100)</f>
        <v>259.69953750000002</v>
      </c>
      <c r="AC364" s="130">
        <v>2</v>
      </c>
      <c r="AD364" s="132">
        <f t="shared" si="152"/>
        <v>46.024271961864407</v>
      </c>
      <c r="AE364" s="142">
        <f t="shared" si="129"/>
        <v>17.313302500000002</v>
      </c>
      <c r="AF364" s="142">
        <f t="shared" si="130"/>
        <v>3.0682847974576273</v>
      </c>
      <c r="AG364" s="133" t="e">
        <f>VLOOKUP(A364,ZSSD!D:D,1,0)</f>
        <v>#N/A</v>
      </c>
      <c r="AH364" s="133" t="str">
        <f>VLOOKUP(B364,[2]GRADE!$A:$P,16,0)</f>
        <v>SILVER</v>
      </c>
      <c r="AI364" s="133">
        <f t="shared" si="131"/>
        <v>6.5</v>
      </c>
    </row>
    <row r="365" spans="1:35" x14ac:dyDescent="0.25">
      <c r="A365" s="129">
        <v>7556265</v>
      </c>
      <c r="B365" s="129">
        <f t="shared" si="136"/>
        <v>7556</v>
      </c>
      <c r="C365" s="129">
        <f t="shared" si="137"/>
        <v>265</v>
      </c>
      <c r="D365" s="129" t="str">
        <f>VLOOKUP(C365,Sheet1!$A$2:$K$369991,11,0)</f>
        <v>BUC</v>
      </c>
      <c r="E365" s="129" t="s">
        <v>1595</v>
      </c>
      <c r="F365" s="129">
        <f>VLOOKUP(C365,'PACK MASTER'!$A$2:$I$512998,9,0)*1000</f>
        <v>20.000000000000014</v>
      </c>
      <c r="G365" s="129">
        <f>VLOOKUP(C365,'PACK MASTER'!$A$2:$G$512998,7,0)</f>
        <v>20</v>
      </c>
      <c r="H365" s="129">
        <f t="shared" si="138"/>
        <v>1.0000000000000007</v>
      </c>
      <c r="I365" s="129">
        <f>VLOOKUP($A365,ZMRP!$C$2:$F$99995,4,0)</f>
        <v>6700</v>
      </c>
      <c r="J365" s="130">
        <f t="shared" si="139"/>
        <v>335</v>
      </c>
      <c r="K365" s="130">
        <f>VLOOKUP($A365,ZLAM!$C$2:$F$99999,4,0)</f>
        <v>79.34</v>
      </c>
      <c r="L365" s="130">
        <f t="shared" si="140"/>
        <v>5315.78</v>
      </c>
      <c r="M365" s="130">
        <f t="shared" si="141"/>
        <v>265.78899999999999</v>
      </c>
      <c r="N365" s="130">
        <f t="shared" si="142"/>
        <v>4504.8983050847455</v>
      </c>
      <c r="O365" s="130">
        <f t="shared" si="143"/>
        <v>225.24491525423727</v>
      </c>
      <c r="P365" s="130">
        <f>IFERROR(ABS(VLOOKUP($A365,ZTRV!$D$2:$G$99407,4,0)),0)</f>
        <v>45</v>
      </c>
      <c r="Q365" s="130">
        <f>IFERROR(ABS(VLOOKUP($A365,ZTR1!$D$2:$G$99999,4,0)),0)</f>
        <v>0</v>
      </c>
      <c r="R365" s="130">
        <f>IFERROR(ABS(VLOOKUP($A365,ZTR2!$D$2:$G$99939,4,0)),0)</f>
        <v>0</v>
      </c>
      <c r="S365" s="130">
        <f t="shared" si="144"/>
        <v>900</v>
      </c>
      <c r="T365" s="130">
        <f t="shared" si="145"/>
        <v>3604.8983050847455</v>
      </c>
      <c r="U365" s="130">
        <f t="shared" si="146"/>
        <v>4253.78</v>
      </c>
      <c r="V365" s="130">
        <f t="shared" si="147"/>
        <v>212.68899999999999</v>
      </c>
      <c r="W365" s="131">
        <f t="shared" si="148"/>
        <v>4253.7800000000025</v>
      </c>
      <c r="X365" s="130">
        <f t="shared" si="149"/>
        <v>2446.2200000000003</v>
      </c>
      <c r="Y365" s="130">
        <f t="shared" si="150"/>
        <v>2446.2200000000021</v>
      </c>
      <c r="Z365" s="130">
        <f t="shared" si="151"/>
        <v>122.31100000000001</v>
      </c>
      <c r="AA365" s="129">
        <f>IFERROR(ABS(VLOOKUP(A365,ZSSD!$D$2:$G$99933,4,0)),AI365)</f>
        <v>6.5</v>
      </c>
      <c r="AB365" s="130">
        <f>IFERROR(IF(VLOOKUP(A365,ZSSD!$D:$H,5,0)="L29",AA365*G365,AA365*L365/100),AA365*L365/100)</f>
        <v>345.52569999999997</v>
      </c>
      <c r="AC365" s="130">
        <v>2</v>
      </c>
      <c r="AD365" s="132">
        <f t="shared" si="152"/>
        <v>65.187452101694902</v>
      </c>
      <c r="AE365" s="142">
        <f t="shared" si="129"/>
        <v>17.276284999999998</v>
      </c>
      <c r="AF365" s="142">
        <f t="shared" si="130"/>
        <v>3.2593726050847449</v>
      </c>
      <c r="AG365" s="133" t="e">
        <f>VLOOKUP(A365,ZSSD!D:D,1,0)</f>
        <v>#N/A</v>
      </c>
      <c r="AH365" s="133" t="str">
        <f>VLOOKUP(B365,[2]GRADE!$A:$P,16,0)</f>
        <v>SILVER</v>
      </c>
      <c r="AI365" s="133">
        <f t="shared" si="131"/>
        <v>6.5</v>
      </c>
    </row>
    <row r="366" spans="1:35" x14ac:dyDescent="0.25">
      <c r="A366" s="129">
        <v>7556269</v>
      </c>
      <c r="B366" s="129">
        <f t="shared" si="136"/>
        <v>7556</v>
      </c>
      <c r="C366" s="129">
        <f t="shared" si="137"/>
        <v>269</v>
      </c>
      <c r="D366" s="129" t="str">
        <f>VLOOKUP(C366,Sheet1!$A$2:$K$369991,11,0)</f>
        <v>BUC</v>
      </c>
      <c r="E366" s="129" t="s">
        <v>1596</v>
      </c>
      <c r="F366" s="129">
        <f>VLOOKUP(C366,'PACK MASTER'!$A$2:$I$512998,9,0)*1000</f>
        <v>20</v>
      </c>
      <c r="G366" s="129">
        <f>VLOOKUP(C366,'PACK MASTER'!$A$2:$G$512998,7,0)</f>
        <v>20</v>
      </c>
      <c r="H366" s="129">
        <f t="shared" si="138"/>
        <v>1</v>
      </c>
      <c r="I366" s="129">
        <f>VLOOKUP($A366,ZMRP!$C$2:$F$99995,4,0)</f>
        <v>6700</v>
      </c>
      <c r="J366" s="130">
        <f t="shared" si="139"/>
        <v>335</v>
      </c>
      <c r="K366" s="130">
        <f>VLOOKUP($A366,ZLAM!$C$2:$F$99999,4,0)</f>
        <v>79.34</v>
      </c>
      <c r="L366" s="130">
        <f t="shared" si="140"/>
        <v>5315.78</v>
      </c>
      <c r="M366" s="130">
        <f t="shared" si="141"/>
        <v>265.78899999999999</v>
      </c>
      <c r="N366" s="130">
        <f t="shared" si="142"/>
        <v>4504.8983050847455</v>
      </c>
      <c r="O366" s="130">
        <f t="shared" si="143"/>
        <v>225.24491525423727</v>
      </c>
      <c r="P366" s="130">
        <f>IFERROR(ABS(VLOOKUP($A366,ZTRV!$D$2:$G$99407,4,0)),0)</f>
        <v>0</v>
      </c>
      <c r="Q366" s="130">
        <f>IFERROR(ABS(VLOOKUP($A366,ZTR1!$D$2:$G$99999,4,0)),0)</f>
        <v>0</v>
      </c>
      <c r="R366" s="130">
        <f>IFERROR(ABS(VLOOKUP($A366,ZTR2!$D$2:$G$99939,4,0)),0)</f>
        <v>0</v>
      </c>
      <c r="S366" s="130">
        <f t="shared" si="144"/>
        <v>0</v>
      </c>
      <c r="T366" s="130">
        <f t="shared" si="145"/>
        <v>4504.8983050847455</v>
      </c>
      <c r="U366" s="130">
        <f t="shared" si="146"/>
        <v>5315.78</v>
      </c>
      <c r="V366" s="130">
        <f t="shared" si="147"/>
        <v>265.78899999999999</v>
      </c>
      <c r="W366" s="131">
        <f t="shared" si="148"/>
        <v>5315.78</v>
      </c>
      <c r="X366" s="130">
        <f t="shared" si="149"/>
        <v>1384.2200000000003</v>
      </c>
      <c r="Y366" s="130">
        <f t="shared" si="150"/>
        <v>1384.2200000000003</v>
      </c>
      <c r="Z366" s="130">
        <f t="shared" si="151"/>
        <v>69.211000000000013</v>
      </c>
      <c r="AA366" s="129">
        <f>IFERROR(ABS(VLOOKUP(A366,ZSSD!$D$2:$G$99933,4,0)),AI366)</f>
        <v>6.5</v>
      </c>
      <c r="AB366" s="130">
        <f>IFERROR(IF(VLOOKUP(A366,ZSSD!$D:$H,5,0)="L29",AA366*G366,AA366*L366/100),AA366*L366/100)</f>
        <v>345.52569999999997</v>
      </c>
      <c r="AC366" s="130">
        <v>2</v>
      </c>
      <c r="AD366" s="132">
        <f t="shared" si="152"/>
        <v>83.187452101694902</v>
      </c>
      <c r="AE366" s="142">
        <f t="shared" si="129"/>
        <v>17.276284999999998</v>
      </c>
      <c r="AF366" s="142">
        <f t="shared" si="130"/>
        <v>4.1593726050847453</v>
      </c>
      <c r="AG366" s="133" t="e">
        <f>VLOOKUP(A366,ZSSD!D:D,1,0)</f>
        <v>#N/A</v>
      </c>
      <c r="AH366" s="133" t="str">
        <f>VLOOKUP(B366,[2]GRADE!$A:$P,16,0)</f>
        <v>SILVER</v>
      </c>
      <c r="AI366" s="133">
        <f t="shared" si="131"/>
        <v>6.5</v>
      </c>
    </row>
    <row r="367" spans="1:35" x14ac:dyDescent="0.25">
      <c r="A367" s="129">
        <v>7558184</v>
      </c>
      <c r="B367" s="129">
        <f t="shared" si="136"/>
        <v>7558</v>
      </c>
      <c r="C367" s="129">
        <f t="shared" si="137"/>
        <v>184</v>
      </c>
      <c r="D367" s="129" t="str">
        <f>VLOOKUP(C367,Sheet1!$A$2:$K$369991,11,0)</f>
        <v>CAR</v>
      </c>
      <c r="E367" s="129" t="s">
        <v>1621</v>
      </c>
      <c r="F367" s="129">
        <f>VLOOKUP(C367,'PACK MASTER'!$A$2:$I$512998,9,0)*1000</f>
        <v>20.000000000000014</v>
      </c>
      <c r="G367" s="129">
        <f>VLOOKUP(C367,'PACK MASTER'!$A$2:$G$512998,7,0)</f>
        <v>1</v>
      </c>
      <c r="H367" s="129">
        <f t="shared" si="138"/>
        <v>20.000000000000014</v>
      </c>
      <c r="I367" s="129">
        <f>VLOOKUP($A367,ZMRP!$C$2:$F$99995,4,0)</f>
        <v>276</v>
      </c>
      <c r="J367" s="130">
        <f t="shared" si="139"/>
        <v>276</v>
      </c>
      <c r="K367" s="130">
        <f>VLOOKUP($A367,ZLAM!$C$2:$F$99999,4,0)</f>
        <v>83.33</v>
      </c>
      <c r="L367" s="130">
        <f t="shared" si="140"/>
        <v>229.99079999999998</v>
      </c>
      <c r="M367" s="130">
        <f t="shared" si="141"/>
        <v>229.99079999999998</v>
      </c>
      <c r="N367" s="130">
        <f t="shared" si="142"/>
        <v>194.90745762711865</v>
      </c>
      <c r="O367" s="130">
        <f t="shared" si="143"/>
        <v>194.90745762711865</v>
      </c>
      <c r="P367" s="130">
        <f>IFERROR(ABS(VLOOKUP($A367,ZTRV!$D$2:$G$99407,4,0)),0)</f>
        <v>0</v>
      </c>
      <c r="Q367" s="130">
        <f>IFERROR(ABS(VLOOKUP($A367,ZTR1!$D$2:$G$99999,4,0)),0)</f>
        <v>0</v>
      </c>
      <c r="R367" s="130">
        <f>IFERROR(ABS(VLOOKUP($A367,ZTR2!$D$2:$G$99939,4,0)),0)</f>
        <v>0</v>
      </c>
      <c r="S367" s="130">
        <f t="shared" si="144"/>
        <v>0</v>
      </c>
      <c r="T367" s="130">
        <f t="shared" si="145"/>
        <v>194.90745762711865</v>
      </c>
      <c r="U367" s="130">
        <f t="shared" si="146"/>
        <v>229.99079999999998</v>
      </c>
      <c r="V367" s="130">
        <f t="shared" si="147"/>
        <v>229.99079999999998</v>
      </c>
      <c r="W367" s="131">
        <f t="shared" si="148"/>
        <v>4599.8160000000025</v>
      </c>
      <c r="X367" s="130">
        <f t="shared" si="149"/>
        <v>46.009200000000021</v>
      </c>
      <c r="Y367" s="130">
        <f t="shared" si="150"/>
        <v>920.18400000000111</v>
      </c>
      <c r="Z367" s="130">
        <f t="shared" si="151"/>
        <v>46.009200000000021</v>
      </c>
      <c r="AA367" s="129">
        <f>IFERROR(ABS(VLOOKUP(A367,ZSSD!$D$2:$G$99933,4,0)),AI367)</f>
        <v>5.5</v>
      </c>
      <c r="AB367" s="130">
        <f>IFERROR(IF(VLOOKUP(A367,ZSSD!$D:$H,5,0)="L29",AA367*G367,AA367*L367/100),AA367*L367/100)</f>
        <v>12.649493999999999</v>
      </c>
      <c r="AC367" s="130">
        <v>2</v>
      </c>
      <c r="AD367" s="132">
        <f t="shared" si="152"/>
        <v>3.6451592725423727</v>
      </c>
      <c r="AE367" s="142">
        <f t="shared" si="129"/>
        <v>12.649493999999999</v>
      </c>
      <c r="AF367" s="142">
        <f t="shared" si="130"/>
        <v>3.6451592725423727</v>
      </c>
      <c r="AG367" s="133">
        <f>VLOOKUP(A367,ZSSD!D:D,1,0)</f>
        <v>7558184</v>
      </c>
      <c r="AH367" s="133" t="str">
        <f>VLOOKUP(B367,[2]GRADE!$A:$P,16,0)</f>
        <v>SILVER</v>
      </c>
      <c r="AI367" s="133">
        <f t="shared" si="131"/>
        <v>6.5</v>
      </c>
    </row>
    <row r="368" spans="1:35" x14ac:dyDescent="0.25">
      <c r="A368" s="129">
        <v>7563250</v>
      </c>
      <c r="B368" s="129">
        <f t="shared" si="136"/>
        <v>7563</v>
      </c>
      <c r="C368" s="129">
        <f t="shared" si="137"/>
        <v>250</v>
      </c>
      <c r="D368" s="129" t="str">
        <f>VLOOKUP(C368,Sheet1!$A$2:$K$369991,11,0)</f>
        <v>BUC</v>
      </c>
      <c r="E368" s="129" t="s">
        <v>1626</v>
      </c>
      <c r="F368" s="129">
        <f>VLOOKUP(C368,'PACK MASTER'!$A$2:$I$512998,9,0)*1000</f>
        <v>7.5</v>
      </c>
      <c r="G368" s="129">
        <f>VLOOKUP(C368,'PACK MASTER'!$A$2:$G$512998,7,0)</f>
        <v>7.5</v>
      </c>
      <c r="H368" s="129">
        <f t="shared" si="138"/>
        <v>1</v>
      </c>
      <c r="I368" s="129">
        <f>VLOOKUP($A368,ZMRP!$C$2:$F$99995,4,0)</f>
        <v>2413</v>
      </c>
      <c r="J368" s="130">
        <f t="shared" si="139"/>
        <v>321.73333333333335</v>
      </c>
      <c r="K368" s="130">
        <f>VLOOKUP($A368,ZLAM!$C$2:$F$99999,4,0)</f>
        <v>77.849999999999994</v>
      </c>
      <c r="L368" s="130">
        <f t="shared" si="140"/>
        <v>1878.5204999999999</v>
      </c>
      <c r="M368" s="130">
        <f t="shared" si="141"/>
        <v>250.46939999999998</v>
      </c>
      <c r="N368" s="130">
        <f t="shared" si="142"/>
        <v>1591.9665254237289</v>
      </c>
      <c r="O368" s="130">
        <f t="shared" si="143"/>
        <v>212.26220338983052</v>
      </c>
      <c r="P368" s="130">
        <f>IFERROR(ABS(VLOOKUP($A368,ZTRV!$D$2:$G$99407,4,0)),0)</f>
        <v>40</v>
      </c>
      <c r="Q368" s="130">
        <f>IFERROR(ABS(VLOOKUP($A368,ZTR1!$D$2:$G$99999,4,0)),0)</f>
        <v>0</v>
      </c>
      <c r="R368" s="130">
        <f>IFERROR(ABS(VLOOKUP($A368,ZTR2!$D$2:$G$99939,4,0)),0)</f>
        <v>0</v>
      </c>
      <c r="S368" s="130">
        <f t="shared" si="144"/>
        <v>300</v>
      </c>
      <c r="T368" s="130">
        <f t="shared" si="145"/>
        <v>1291.9665254237289</v>
      </c>
      <c r="U368" s="130">
        <f t="shared" si="146"/>
        <v>1524.5204999999999</v>
      </c>
      <c r="V368" s="130">
        <f t="shared" si="147"/>
        <v>203.26939999999999</v>
      </c>
      <c r="W368" s="131">
        <f t="shared" si="148"/>
        <v>1524.5204999999999</v>
      </c>
      <c r="X368" s="130">
        <f t="shared" si="149"/>
        <v>888.47950000000014</v>
      </c>
      <c r="Y368" s="130">
        <f t="shared" si="150"/>
        <v>888.47950000000014</v>
      </c>
      <c r="Z368" s="130">
        <f t="shared" si="151"/>
        <v>118.46393333333336</v>
      </c>
      <c r="AA368" s="129">
        <f>IFERROR(ABS(VLOOKUP(A368,ZSSD!$D$2:$G$99933,4,0)),AI368)</f>
        <v>6.5</v>
      </c>
      <c r="AB368" s="130">
        <f>IFERROR(IF(VLOOKUP(A368,ZSSD!$D:$H,5,0)="L29",AA368*G368,AA368*L368/100),AA368*L368/100)</f>
        <v>122.1038325</v>
      </c>
      <c r="AC368" s="130">
        <v>2</v>
      </c>
      <c r="AD368" s="132">
        <f t="shared" si="152"/>
        <v>23.397253858474578</v>
      </c>
      <c r="AE368" s="142">
        <f t="shared" si="129"/>
        <v>16.280511000000001</v>
      </c>
      <c r="AF368" s="142">
        <f t="shared" si="130"/>
        <v>3.1196338477966106</v>
      </c>
      <c r="AG368" s="133" t="e">
        <f>VLOOKUP(A368,ZSSD!D:D,1,0)</f>
        <v>#N/A</v>
      </c>
      <c r="AH368" s="133" t="str">
        <f>VLOOKUP(B368,[2]GRADE!$A:$P,16,0)</f>
        <v>SILVER</v>
      </c>
      <c r="AI368" s="133">
        <f t="shared" si="131"/>
        <v>6.5</v>
      </c>
    </row>
    <row r="369" spans="1:35" x14ac:dyDescent="0.25">
      <c r="A369" s="129">
        <v>7563251</v>
      </c>
      <c r="B369" s="129">
        <f t="shared" si="136"/>
        <v>7563</v>
      </c>
      <c r="C369" s="129">
        <f t="shared" si="137"/>
        <v>251</v>
      </c>
      <c r="D369" s="129" t="str">
        <f>VLOOKUP(C369,Sheet1!$A$2:$K$369991,11,0)</f>
        <v>BUC</v>
      </c>
      <c r="E369" s="129" t="s">
        <v>1627</v>
      </c>
      <c r="F369" s="129">
        <f>VLOOKUP(C369,'PACK MASTER'!$A$2:$I$512998,9,0)*1000</f>
        <v>7.5000000000000053</v>
      </c>
      <c r="G369" s="129">
        <f>VLOOKUP(C369,'PACK MASTER'!$A$2:$G$512998,7,0)</f>
        <v>7.5</v>
      </c>
      <c r="H369" s="129">
        <f t="shared" si="138"/>
        <v>1.0000000000000007</v>
      </c>
      <c r="I369" s="129">
        <f>VLOOKUP($A369,ZMRP!$C$2:$F$99995,4,0)</f>
        <v>2413</v>
      </c>
      <c r="J369" s="130">
        <f t="shared" si="139"/>
        <v>321.73333333333335</v>
      </c>
      <c r="K369" s="130">
        <f>VLOOKUP($A369,ZLAM!$C$2:$F$99999,4,0)</f>
        <v>77.849999999999994</v>
      </c>
      <c r="L369" s="130">
        <f t="shared" si="140"/>
        <v>1878.5204999999999</v>
      </c>
      <c r="M369" s="130">
        <f t="shared" si="141"/>
        <v>250.46939999999998</v>
      </c>
      <c r="N369" s="130">
        <f t="shared" si="142"/>
        <v>1591.9665254237289</v>
      </c>
      <c r="O369" s="130">
        <f t="shared" si="143"/>
        <v>212.26220338983052</v>
      </c>
      <c r="P369" s="130">
        <f>IFERROR(ABS(VLOOKUP($A369,ZTRV!$D$2:$G$99407,4,0)),0)</f>
        <v>43</v>
      </c>
      <c r="Q369" s="130">
        <f>IFERROR(ABS(VLOOKUP($A369,ZTR1!$D$2:$G$99999,4,0)),0)</f>
        <v>0</v>
      </c>
      <c r="R369" s="130">
        <f>IFERROR(ABS(VLOOKUP($A369,ZTR2!$D$2:$G$99939,4,0)),0)</f>
        <v>0</v>
      </c>
      <c r="S369" s="130">
        <f t="shared" si="144"/>
        <v>322.5</v>
      </c>
      <c r="T369" s="130">
        <f t="shared" si="145"/>
        <v>1269.4665254237289</v>
      </c>
      <c r="U369" s="130">
        <f t="shared" si="146"/>
        <v>1497.9704999999999</v>
      </c>
      <c r="V369" s="130">
        <f t="shared" si="147"/>
        <v>199.7294</v>
      </c>
      <c r="W369" s="131">
        <f t="shared" si="148"/>
        <v>1497.970500000001</v>
      </c>
      <c r="X369" s="130">
        <f t="shared" si="149"/>
        <v>915.0295000000001</v>
      </c>
      <c r="Y369" s="130">
        <f t="shared" si="150"/>
        <v>915.02950000000067</v>
      </c>
      <c r="Z369" s="130">
        <f t="shared" si="151"/>
        <v>122.00393333333335</v>
      </c>
      <c r="AA369" s="129">
        <f>IFERROR(ABS(VLOOKUP(A369,ZSSD!$D$2:$G$99933,4,0)),AI369)</f>
        <v>6.5</v>
      </c>
      <c r="AB369" s="130">
        <f>IFERROR(IF(VLOOKUP(A369,ZSSD!$D:$H,5,0)="L29",AA369*G369,AA369*L369/100),AA369*L369/100)</f>
        <v>122.1038325</v>
      </c>
      <c r="AC369" s="130">
        <v>2</v>
      </c>
      <c r="AD369" s="132">
        <f t="shared" si="152"/>
        <v>22.947253858474578</v>
      </c>
      <c r="AE369" s="142">
        <f t="shared" si="129"/>
        <v>16.280511000000001</v>
      </c>
      <c r="AF369" s="142">
        <f t="shared" si="130"/>
        <v>3.0596338477966105</v>
      </c>
      <c r="AG369" s="133" t="e">
        <f>VLOOKUP(A369,ZSSD!D:D,1,0)</f>
        <v>#N/A</v>
      </c>
      <c r="AH369" s="133" t="str">
        <f>VLOOKUP(B369,[2]GRADE!$A:$P,16,0)</f>
        <v>SILVER</v>
      </c>
      <c r="AI369" s="133">
        <f t="shared" si="131"/>
        <v>6.5</v>
      </c>
    </row>
    <row r="370" spans="1:35" x14ac:dyDescent="0.25">
      <c r="A370" s="129">
        <v>7577174</v>
      </c>
      <c r="B370" s="129">
        <f t="shared" si="136"/>
        <v>7577</v>
      </c>
      <c r="C370" s="129">
        <f t="shared" si="137"/>
        <v>174</v>
      </c>
      <c r="D370" s="129" t="str">
        <f>VLOOKUP(C370,Sheet1!$A$2:$K$369991,11,0)</f>
        <v>CAR</v>
      </c>
      <c r="E370" s="129" t="s">
        <v>1639</v>
      </c>
      <c r="F370" s="129">
        <f>VLOOKUP(C370,'PACK MASTER'!$A$2:$I$512998,9,0)*1000</f>
        <v>20.000000000000011</v>
      </c>
      <c r="G370" s="129">
        <f>VLOOKUP(C370,'PACK MASTER'!$A$2:$G$512998,7,0)</f>
        <v>0.5</v>
      </c>
      <c r="H370" s="129">
        <f t="shared" si="138"/>
        <v>40.000000000000021</v>
      </c>
      <c r="I370" s="129">
        <f>VLOOKUP($A370,ZMRP!$C$2:$F$99995,4,0)</f>
        <v>183</v>
      </c>
      <c r="J370" s="130">
        <f t="shared" si="139"/>
        <v>366</v>
      </c>
      <c r="K370" s="130">
        <f>VLOOKUP($A370,ZLAM!$C$2:$F$99999,4,0)</f>
        <v>76.08</v>
      </c>
      <c r="L370" s="130">
        <f t="shared" si="140"/>
        <v>139.22639999999998</v>
      </c>
      <c r="M370" s="130">
        <f t="shared" si="141"/>
        <v>278.45279999999997</v>
      </c>
      <c r="N370" s="130">
        <f t="shared" si="142"/>
        <v>117.98847457627117</v>
      </c>
      <c r="O370" s="130">
        <f t="shared" si="143"/>
        <v>235.97694915254235</v>
      </c>
      <c r="P370" s="130">
        <f>IFERROR(ABS(VLOOKUP($A370,ZTRV!$D$2:$G$99407,4,0)),0)</f>
        <v>8</v>
      </c>
      <c r="Q370" s="130">
        <f>IFERROR(ABS(VLOOKUP($A370,ZTR1!$D$2:$G$99999,4,0)),0)</f>
        <v>0</v>
      </c>
      <c r="R370" s="130">
        <f>IFERROR(ABS(VLOOKUP($A370,ZTR2!$D$2:$G$99939,4,0)),0)</f>
        <v>0</v>
      </c>
      <c r="S370" s="130">
        <f t="shared" si="144"/>
        <v>4</v>
      </c>
      <c r="T370" s="130">
        <f t="shared" si="145"/>
        <v>113.98847457627117</v>
      </c>
      <c r="U370" s="130">
        <f t="shared" si="146"/>
        <v>134.50639999999999</v>
      </c>
      <c r="V370" s="130">
        <f t="shared" si="147"/>
        <v>269.01279999999997</v>
      </c>
      <c r="W370" s="131">
        <f t="shared" si="148"/>
        <v>5380.2560000000021</v>
      </c>
      <c r="X370" s="130">
        <f t="shared" si="149"/>
        <v>48.493600000000015</v>
      </c>
      <c r="Y370" s="130">
        <f t="shared" si="150"/>
        <v>1939.7440000000017</v>
      </c>
      <c r="Z370" s="130">
        <f t="shared" si="151"/>
        <v>96.98720000000003</v>
      </c>
      <c r="AA370" s="129">
        <f>IFERROR(ABS(VLOOKUP(A370,ZSSD!$D$2:$G$99933,4,0)),AI370)</f>
        <v>6.5</v>
      </c>
      <c r="AB370" s="130">
        <f>IFERROR(IF(VLOOKUP(A370,ZSSD!$D:$H,5,0)="L29",AA370*G370,AA370*L370/100),AA370*L370/100)</f>
        <v>9.0497159999999983</v>
      </c>
      <c r="AC370" s="130">
        <v>2</v>
      </c>
      <c r="AD370" s="132">
        <f t="shared" si="152"/>
        <v>2.0987751715254235</v>
      </c>
      <c r="AE370" s="142">
        <f t="shared" si="129"/>
        <v>18.099431999999997</v>
      </c>
      <c r="AF370" s="142">
        <f t="shared" si="130"/>
        <v>4.197550343050847</v>
      </c>
      <c r="AG370" s="133" t="e">
        <f>VLOOKUP(A370,ZSSD!D:D,1,0)</f>
        <v>#N/A</v>
      </c>
      <c r="AH370" s="133" t="str">
        <f>VLOOKUP(B370,[2]GRADE!$A:$P,16,0)</f>
        <v>SILVER</v>
      </c>
      <c r="AI370" s="133">
        <f t="shared" si="131"/>
        <v>6.5</v>
      </c>
    </row>
    <row r="371" spans="1:35" x14ac:dyDescent="0.25">
      <c r="A371" s="129">
        <v>7577184</v>
      </c>
      <c r="B371" s="129">
        <f t="shared" si="136"/>
        <v>7577</v>
      </c>
      <c r="C371" s="129">
        <f t="shared" si="137"/>
        <v>184</v>
      </c>
      <c r="D371" s="129" t="str">
        <f>VLOOKUP(C371,Sheet1!$A$2:$K$369991,11,0)</f>
        <v>CAR</v>
      </c>
      <c r="E371" s="129" t="s">
        <v>1641</v>
      </c>
      <c r="F371" s="129">
        <f>VLOOKUP(C371,'PACK MASTER'!$A$2:$I$512998,9,0)*1000</f>
        <v>20.000000000000014</v>
      </c>
      <c r="G371" s="129">
        <f>VLOOKUP(C371,'PACK MASTER'!$A$2:$G$512998,7,0)</f>
        <v>1</v>
      </c>
      <c r="H371" s="129">
        <f t="shared" si="138"/>
        <v>20.000000000000014</v>
      </c>
      <c r="I371" s="129">
        <f>VLOOKUP($A371,ZMRP!$C$2:$F$99995,4,0)</f>
        <v>345</v>
      </c>
      <c r="J371" s="130">
        <f t="shared" si="139"/>
        <v>345</v>
      </c>
      <c r="K371" s="130">
        <f>VLOOKUP($A371,ZLAM!$C$2:$F$99999,4,0)</f>
        <v>78.3</v>
      </c>
      <c r="L371" s="130">
        <f t="shared" si="140"/>
        <v>270.13499999999999</v>
      </c>
      <c r="M371" s="130">
        <f t="shared" si="141"/>
        <v>270.13499999999999</v>
      </c>
      <c r="N371" s="130">
        <f t="shared" si="142"/>
        <v>228.92796610169492</v>
      </c>
      <c r="O371" s="130">
        <f t="shared" si="143"/>
        <v>228.92796610169492</v>
      </c>
      <c r="P371" s="130">
        <f>IFERROR(ABS(VLOOKUP($A371,ZTRV!$D$2:$G$99407,4,0)),0)</f>
        <v>8</v>
      </c>
      <c r="Q371" s="130">
        <f>IFERROR(ABS(VLOOKUP($A371,ZTR1!$D$2:$G$99999,4,0)),0)</f>
        <v>0</v>
      </c>
      <c r="R371" s="130">
        <f>IFERROR(ABS(VLOOKUP($A371,ZTR2!$D$2:$G$99939,4,0)),0)</f>
        <v>0</v>
      </c>
      <c r="S371" s="130">
        <f t="shared" si="144"/>
        <v>8</v>
      </c>
      <c r="T371" s="130">
        <f t="shared" si="145"/>
        <v>220.92796610169492</v>
      </c>
      <c r="U371" s="130">
        <f t="shared" si="146"/>
        <v>260.69499999999999</v>
      </c>
      <c r="V371" s="130">
        <f t="shared" si="147"/>
        <v>260.69499999999999</v>
      </c>
      <c r="W371" s="131">
        <f t="shared" si="148"/>
        <v>5213.9000000000033</v>
      </c>
      <c r="X371" s="130">
        <f t="shared" si="149"/>
        <v>84.305000000000007</v>
      </c>
      <c r="Y371" s="130">
        <f t="shared" si="150"/>
        <v>1686.1000000000013</v>
      </c>
      <c r="Z371" s="130">
        <f t="shared" si="151"/>
        <v>84.305000000000007</v>
      </c>
      <c r="AA371" s="129">
        <f>IFERROR(ABS(VLOOKUP(A371,ZSSD!$D$2:$G$99933,4,0)),AI371)</f>
        <v>6.5</v>
      </c>
      <c r="AB371" s="130">
        <f>IFERROR(IF(VLOOKUP(A371,ZSSD!$D:$H,5,0)="L29",AA371*G371,AA371*L371/100),AA371*L371/100)</f>
        <v>17.558775000000001</v>
      </c>
      <c r="AC371" s="130">
        <v>2</v>
      </c>
      <c r="AD371" s="132">
        <f t="shared" si="152"/>
        <v>4.0673838220338983</v>
      </c>
      <c r="AE371" s="142">
        <f t="shared" si="129"/>
        <v>17.558775000000001</v>
      </c>
      <c r="AF371" s="142">
        <f t="shared" si="130"/>
        <v>4.0673838220338983</v>
      </c>
      <c r="AG371" s="133" t="e">
        <f>VLOOKUP(A371,ZSSD!D:D,1,0)</f>
        <v>#N/A</v>
      </c>
      <c r="AH371" s="133" t="str">
        <f>VLOOKUP(B371,[2]GRADE!$A:$P,16,0)</f>
        <v>SILVER</v>
      </c>
      <c r="AI371" s="133">
        <f t="shared" si="131"/>
        <v>6.5</v>
      </c>
    </row>
    <row r="372" spans="1:35" x14ac:dyDescent="0.25">
      <c r="A372" s="129">
        <v>7577203</v>
      </c>
      <c r="B372" s="129">
        <f t="shared" si="136"/>
        <v>7577</v>
      </c>
      <c r="C372" s="129">
        <f t="shared" si="137"/>
        <v>203</v>
      </c>
      <c r="D372" s="129" t="str">
        <f>VLOOKUP(C372,Sheet1!$A$2:$K$369991,11,0)</f>
        <v>CAR</v>
      </c>
      <c r="E372" s="129" t="s">
        <v>1642</v>
      </c>
      <c r="F372" s="129">
        <f>VLOOKUP(C372,'PACK MASTER'!$A$2:$I$512998,9,0)*1000</f>
        <v>12.000000000000005</v>
      </c>
      <c r="G372" s="129">
        <f>VLOOKUP(C372,'PACK MASTER'!$A$2:$G$512998,7,0)</f>
        <v>3</v>
      </c>
      <c r="H372" s="129">
        <f t="shared" si="138"/>
        <v>4.0000000000000018</v>
      </c>
      <c r="I372" s="129">
        <f>VLOOKUP($A372,ZMRP!$C$2:$F$99995,4,0)</f>
        <v>1025</v>
      </c>
      <c r="J372" s="130">
        <f t="shared" si="139"/>
        <v>341.66666666666669</v>
      </c>
      <c r="K372" s="130">
        <f>VLOOKUP($A372,ZLAM!$C$2:$F$99999,4,0)</f>
        <v>78.010000000000005</v>
      </c>
      <c r="L372" s="130">
        <f t="shared" si="140"/>
        <v>799.60249999999996</v>
      </c>
      <c r="M372" s="130">
        <f t="shared" si="141"/>
        <v>266.53416666666664</v>
      </c>
      <c r="N372" s="130">
        <f t="shared" si="142"/>
        <v>677.62923728813564</v>
      </c>
      <c r="O372" s="130">
        <f t="shared" si="143"/>
        <v>225.87641242937855</v>
      </c>
      <c r="P372" s="130">
        <f>IFERROR(ABS(VLOOKUP($A372,ZTRV!$D$2:$G$99407,4,0)),0)</f>
        <v>23</v>
      </c>
      <c r="Q372" s="130">
        <f>IFERROR(ABS(VLOOKUP($A372,ZTR1!$D$2:$G$99999,4,0)),0)</f>
        <v>0</v>
      </c>
      <c r="R372" s="130">
        <f>IFERROR(ABS(VLOOKUP($A372,ZTR2!$D$2:$G$99939,4,0)),0)</f>
        <v>0</v>
      </c>
      <c r="S372" s="130">
        <f t="shared" si="144"/>
        <v>69</v>
      </c>
      <c r="T372" s="130">
        <f t="shared" si="145"/>
        <v>608.62923728813564</v>
      </c>
      <c r="U372" s="130">
        <f t="shared" si="146"/>
        <v>718.1825</v>
      </c>
      <c r="V372" s="130">
        <f t="shared" si="147"/>
        <v>239.39416666666668</v>
      </c>
      <c r="W372" s="131">
        <f t="shared" si="148"/>
        <v>2872.7300000000014</v>
      </c>
      <c r="X372" s="130">
        <f t="shared" si="149"/>
        <v>306.8175</v>
      </c>
      <c r="Y372" s="130">
        <f t="shared" si="150"/>
        <v>1227.2700000000004</v>
      </c>
      <c r="Z372" s="130">
        <f t="shared" si="151"/>
        <v>102.27250000000001</v>
      </c>
      <c r="AA372" s="129">
        <f>IFERROR(ABS(VLOOKUP(A372,ZSSD!$D$2:$G$99933,4,0)),AI372)</f>
        <v>6.5</v>
      </c>
      <c r="AB372" s="130">
        <f>IFERROR(IF(VLOOKUP(A372,ZSSD!$D:$H,5,0)="L29",AA372*G372,AA372*L372/100),AA372*L372/100)</f>
        <v>51.974162500000006</v>
      </c>
      <c r="AC372" s="130">
        <v>2</v>
      </c>
      <c r="AD372" s="132">
        <f t="shared" si="152"/>
        <v>11.133101495762713</v>
      </c>
      <c r="AE372" s="142">
        <f t="shared" si="129"/>
        <v>17.324720833333334</v>
      </c>
      <c r="AF372" s="142">
        <f t="shared" si="130"/>
        <v>3.7110338319209042</v>
      </c>
      <c r="AG372" s="133" t="e">
        <f>VLOOKUP(A372,ZSSD!D:D,1,0)</f>
        <v>#N/A</v>
      </c>
      <c r="AH372" s="133" t="str">
        <f>VLOOKUP(B372,[2]GRADE!$A:$P,16,0)</f>
        <v>SILVER</v>
      </c>
      <c r="AI372" s="133">
        <f t="shared" si="131"/>
        <v>6.5</v>
      </c>
    </row>
    <row r="373" spans="1:35" x14ac:dyDescent="0.25">
      <c r="A373" s="129">
        <v>7577234</v>
      </c>
      <c r="B373" s="129">
        <f t="shared" si="136"/>
        <v>7577</v>
      </c>
      <c r="C373" s="129">
        <f t="shared" si="137"/>
        <v>234</v>
      </c>
      <c r="D373" s="129" t="str">
        <f>VLOOKUP(C373,Sheet1!$A$2:$K$369991,11,0)</f>
        <v>CAR</v>
      </c>
      <c r="E373" s="129" t="s">
        <v>1648</v>
      </c>
      <c r="F373" s="129">
        <f>VLOOKUP(C373,'PACK MASTER'!$A$2:$I$512998,9,0)*1000</f>
        <v>20.000000000000014</v>
      </c>
      <c r="G373" s="129">
        <f>VLOOKUP(C373,'PACK MASTER'!$A$2:$G$512998,7,0)</f>
        <v>5</v>
      </c>
      <c r="H373" s="129">
        <f t="shared" si="138"/>
        <v>4.0000000000000027</v>
      </c>
      <c r="I373" s="129">
        <f>VLOOKUP($A373,ZMRP!$C$2:$F$99995,4,0)</f>
        <v>1695</v>
      </c>
      <c r="J373" s="130">
        <f t="shared" si="139"/>
        <v>339</v>
      </c>
      <c r="K373" s="130">
        <f>VLOOKUP($A373,ZLAM!$C$2:$F$99999,4,0)</f>
        <v>78.599999999999994</v>
      </c>
      <c r="L373" s="130">
        <f t="shared" si="140"/>
        <v>1332.27</v>
      </c>
      <c r="M373" s="130">
        <f t="shared" si="141"/>
        <v>266.45400000000001</v>
      </c>
      <c r="N373" s="130">
        <f t="shared" si="142"/>
        <v>1129.042372881356</v>
      </c>
      <c r="O373" s="130">
        <f t="shared" si="143"/>
        <v>225.80847457627118</v>
      </c>
      <c r="P373" s="130">
        <f>IFERROR(ABS(VLOOKUP($A373,ZTRV!$D$2:$G$99407,4,0)),0)</f>
        <v>33</v>
      </c>
      <c r="Q373" s="130">
        <f>IFERROR(ABS(VLOOKUP($A373,ZTR1!$D$2:$G$99999,4,0)),0)</f>
        <v>0</v>
      </c>
      <c r="R373" s="130">
        <f>IFERROR(ABS(VLOOKUP($A373,ZTR2!$D$2:$G$99939,4,0)),0)</f>
        <v>0</v>
      </c>
      <c r="S373" s="130">
        <f t="shared" si="144"/>
        <v>165</v>
      </c>
      <c r="T373" s="130">
        <f t="shared" si="145"/>
        <v>964.04237288135596</v>
      </c>
      <c r="U373" s="130">
        <f t="shared" si="146"/>
        <v>1137.57</v>
      </c>
      <c r="V373" s="130">
        <f t="shared" si="147"/>
        <v>227.51399999999998</v>
      </c>
      <c r="W373" s="131">
        <f t="shared" si="148"/>
        <v>4550.2800000000025</v>
      </c>
      <c r="X373" s="130">
        <f t="shared" si="149"/>
        <v>557.43000000000006</v>
      </c>
      <c r="Y373" s="130">
        <f t="shared" si="150"/>
        <v>2229.7200000000016</v>
      </c>
      <c r="Z373" s="130">
        <f t="shared" si="151"/>
        <v>111.48600000000002</v>
      </c>
      <c r="AA373" s="129">
        <f>IFERROR(ABS(VLOOKUP(A373,ZSSD!$D$2:$G$99933,4,0)),AI373)</f>
        <v>6.5</v>
      </c>
      <c r="AB373" s="130">
        <f>IFERROR(IF(VLOOKUP(A373,ZSSD!$D:$H,5,0)="L29",AA373*G373,AA373*L373/100),AA373*L373/100)</f>
        <v>86.597549999999998</v>
      </c>
      <c r="AC373" s="130">
        <v>2</v>
      </c>
      <c r="AD373" s="132">
        <f t="shared" si="152"/>
        <v>17.548896457627119</v>
      </c>
      <c r="AE373" s="142">
        <f t="shared" si="129"/>
        <v>17.319510000000001</v>
      </c>
      <c r="AF373" s="142">
        <f t="shared" si="130"/>
        <v>3.5097792915254238</v>
      </c>
      <c r="AG373" s="133" t="e">
        <f>VLOOKUP(A373,ZSSD!D:D,1,0)</f>
        <v>#N/A</v>
      </c>
      <c r="AH373" s="133" t="str">
        <f>VLOOKUP(B373,[2]GRADE!$A:$P,16,0)</f>
        <v>SILVER</v>
      </c>
      <c r="AI373" s="133">
        <f t="shared" si="131"/>
        <v>6.5</v>
      </c>
    </row>
    <row r="374" spans="1:35" x14ac:dyDescent="0.25">
      <c r="A374" s="129">
        <v>7577241</v>
      </c>
      <c r="B374" s="129">
        <f t="shared" si="136"/>
        <v>7577</v>
      </c>
      <c r="C374" s="129">
        <f t="shared" si="137"/>
        <v>241</v>
      </c>
      <c r="D374" s="129" t="str">
        <f>VLOOKUP(C374,Sheet1!$A$2:$K$369991,11,0)</f>
        <v>BUC</v>
      </c>
      <c r="E374" s="129" t="s">
        <v>1649</v>
      </c>
      <c r="F374" s="129">
        <f>VLOOKUP(C374,'PACK MASTER'!$A$2:$I$512998,9,0)*1000</f>
        <v>10</v>
      </c>
      <c r="G374" s="129">
        <f>VLOOKUP(C374,'PACK MASTER'!$A$2:$G$512998,7,0)</f>
        <v>10</v>
      </c>
      <c r="H374" s="129">
        <f t="shared" si="138"/>
        <v>1</v>
      </c>
      <c r="I374" s="129">
        <f>VLOOKUP($A374,ZMRP!$C$2:$F$99995,4,0)</f>
        <v>3350</v>
      </c>
      <c r="J374" s="130">
        <f t="shared" si="139"/>
        <v>335</v>
      </c>
      <c r="K374" s="130">
        <f>VLOOKUP($A374,ZLAM!$C$2:$F$99999,4,0)</f>
        <v>79.12</v>
      </c>
      <c r="L374" s="130">
        <f t="shared" si="140"/>
        <v>2650.52</v>
      </c>
      <c r="M374" s="130">
        <f t="shared" si="141"/>
        <v>265.05200000000002</v>
      </c>
      <c r="N374" s="130">
        <f t="shared" si="142"/>
        <v>2246.2033898305085</v>
      </c>
      <c r="O374" s="130">
        <f t="shared" si="143"/>
        <v>224.62033898305086</v>
      </c>
      <c r="P374" s="130">
        <f>IFERROR(ABS(VLOOKUP($A374,ZTRV!$D$2:$G$99407,4,0)),0)</f>
        <v>0</v>
      </c>
      <c r="Q374" s="130">
        <f>IFERROR(ABS(VLOOKUP($A374,ZTR1!$D$2:$G$99999,4,0)),0)</f>
        <v>0</v>
      </c>
      <c r="R374" s="130">
        <f>IFERROR(ABS(VLOOKUP($A374,ZTR2!$D$2:$G$99939,4,0)),0)</f>
        <v>0</v>
      </c>
      <c r="S374" s="130">
        <f t="shared" si="144"/>
        <v>0</v>
      </c>
      <c r="T374" s="130">
        <f t="shared" si="145"/>
        <v>2246.2033898305085</v>
      </c>
      <c r="U374" s="130">
        <f t="shared" si="146"/>
        <v>2650.52</v>
      </c>
      <c r="V374" s="130">
        <f t="shared" si="147"/>
        <v>265.05200000000002</v>
      </c>
      <c r="W374" s="131">
        <f t="shared" si="148"/>
        <v>2650.5200000000004</v>
      </c>
      <c r="X374" s="130">
        <f t="shared" si="149"/>
        <v>699.48</v>
      </c>
      <c r="Y374" s="130">
        <f t="shared" si="150"/>
        <v>699.48</v>
      </c>
      <c r="Z374" s="130">
        <f t="shared" si="151"/>
        <v>69.947999999999979</v>
      </c>
      <c r="AA374" s="129">
        <f>IFERROR(ABS(VLOOKUP(A374,ZSSD!$D$2:$G$99933,4,0)),AI374)</f>
        <v>6.5</v>
      </c>
      <c r="AB374" s="130">
        <f>IFERROR(IF(VLOOKUP(A374,ZSSD!$D:$H,5,0)="L29",AA374*G374,AA374*L374/100),AA374*L374/100)</f>
        <v>172.28380000000001</v>
      </c>
      <c r="AC374" s="130">
        <v>2</v>
      </c>
      <c r="AD374" s="132">
        <f t="shared" si="152"/>
        <v>41.478391796610168</v>
      </c>
      <c r="AE374" s="142">
        <f t="shared" si="129"/>
        <v>17.228380000000001</v>
      </c>
      <c r="AF374" s="142">
        <f t="shared" si="130"/>
        <v>4.147839179661017</v>
      </c>
      <c r="AG374" s="133" t="e">
        <f>VLOOKUP(A374,ZSSD!D:D,1,0)</f>
        <v>#N/A</v>
      </c>
      <c r="AH374" s="133" t="str">
        <f>VLOOKUP(B374,[2]GRADE!$A:$P,16,0)</f>
        <v>SILVER</v>
      </c>
      <c r="AI374" s="133">
        <f t="shared" si="131"/>
        <v>6.5</v>
      </c>
    </row>
    <row r="375" spans="1:35" x14ac:dyDescent="0.25">
      <c r="A375" s="129">
        <v>7577242</v>
      </c>
      <c r="B375" s="129">
        <f t="shared" si="136"/>
        <v>7577</v>
      </c>
      <c r="C375" s="129">
        <f t="shared" si="137"/>
        <v>242</v>
      </c>
      <c r="D375" s="129" t="str">
        <f>VLOOKUP(C375,Sheet1!$A$2:$K$369991,11,0)</f>
        <v>BUC</v>
      </c>
      <c r="E375" s="129" t="s">
        <v>1650</v>
      </c>
      <c r="F375" s="129">
        <f>VLOOKUP(C375,'PACK MASTER'!$A$2:$I$512998,9,0)*1000</f>
        <v>10.000000000000005</v>
      </c>
      <c r="G375" s="129">
        <f>VLOOKUP(C375,'PACK MASTER'!$A$2:$G$512998,7,0)</f>
        <v>10</v>
      </c>
      <c r="H375" s="129">
        <f t="shared" si="138"/>
        <v>1.0000000000000004</v>
      </c>
      <c r="I375" s="129">
        <f>VLOOKUP($A375,ZMRP!$C$2:$F$99995,4,0)</f>
        <v>3350</v>
      </c>
      <c r="J375" s="130">
        <f t="shared" si="139"/>
        <v>335</v>
      </c>
      <c r="K375" s="130">
        <f>VLOOKUP($A375,ZLAM!$C$2:$F$99999,4,0)</f>
        <v>79.12</v>
      </c>
      <c r="L375" s="130">
        <f t="shared" si="140"/>
        <v>2650.52</v>
      </c>
      <c r="M375" s="130">
        <f t="shared" si="141"/>
        <v>265.05200000000002</v>
      </c>
      <c r="N375" s="130">
        <f t="shared" si="142"/>
        <v>2246.2033898305085</v>
      </c>
      <c r="O375" s="130">
        <f t="shared" si="143"/>
        <v>224.62033898305086</v>
      </c>
      <c r="P375" s="130">
        <f>IFERROR(ABS(VLOOKUP($A375,ZTRV!$D$2:$G$99407,4,0)),0)</f>
        <v>33</v>
      </c>
      <c r="Q375" s="130">
        <f>IFERROR(ABS(VLOOKUP($A375,ZTR1!$D$2:$G$99999,4,0)),0)</f>
        <v>0</v>
      </c>
      <c r="R375" s="130">
        <f>IFERROR(ABS(VLOOKUP($A375,ZTR2!$D$2:$G$99939,4,0)),0)</f>
        <v>0</v>
      </c>
      <c r="S375" s="130">
        <f t="shared" si="144"/>
        <v>330</v>
      </c>
      <c r="T375" s="130">
        <f t="shared" si="145"/>
        <v>1916.2033898305085</v>
      </c>
      <c r="U375" s="130">
        <f t="shared" si="146"/>
        <v>2261.12</v>
      </c>
      <c r="V375" s="130">
        <f t="shared" si="147"/>
        <v>226.11199999999999</v>
      </c>
      <c r="W375" s="131">
        <f t="shared" si="148"/>
        <v>2261.1200000000013</v>
      </c>
      <c r="X375" s="130">
        <f t="shared" si="149"/>
        <v>1088.8800000000001</v>
      </c>
      <c r="Y375" s="130">
        <f t="shared" si="150"/>
        <v>1088.8800000000006</v>
      </c>
      <c r="Z375" s="130">
        <f t="shared" si="151"/>
        <v>108.88800000000001</v>
      </c>
      <c r="AA375" s="129">
        <f>IFERROR(ABS(VLOOKUP(A375,ZSSD!$D$2:$G$99933,4,0)),AI375)</f>
        <v>6.5</v>
      </c>
      <c r="AB375" s="130">
        <f>IFERROR(IF(VLOOKUP(A375,ZSSD!$D:$H,5,0)="L29",AA375*G375,AA375*L375/100),AA375*L375/100)</f>
        <v>172.28380000000001</v>
      </c>
      <c r="AC375" s="130">
        <v>2</v>
      </c>
      <c r="AD375" s="132">
        <f t="shared" si="152"/>
        <v>34.878391796610174</v>
      </c>
      <c r="AE375" s="142">
        <f t="shared" si="129"/>
        <v>17.228380000000001</v>
      </c>
      <c r="AF375" s="142">
        <f t="shared" si="130"/>
        <v>3.4878391796610173</v>
      </c>
      <c r="AG375" s="133" t="e">
        <f>VLOOKUP(A375,ZSSD!D:D,1,0)</f>
        <v>#N/A</v>
      </c>
      <c r="AH375" s="133" t="str">
        <f>VLOOKUP(B375,[2]GRADE!$A:$P,16,0)</f>
        <v>SILVER</v>
      </c>
      <c r="AI375" s="133">
        <f t="shared" si="131"/>
        <v>6.5</v>
      </c>
    </row>
    <row r="376" spans="1:35" x14ac:dyDescent="0.25">
      <c r="A376" s="129">
        <v>7577250</v>
      </c>
      <c r="B376" s="129">
        <f t="shared" si="136"/>
        <v>7577</v>
      </c>
      <c r="C376" s="129">
        <f t="shared" si="137"/>
        <v>250</v>
      </c>
      <c r="D376" s="129" t="str">
        <f>VLOOKUP(C376,Sheet1!$A$2:$K$369991,11,0)</f>
        <v>BUC</v>
      </c>
      <c r="E376" s="129" t="s">
        <v>1652</v>
      </c>
      <c r="F376" s="129">
        <f>VLOOKUP(C376,'PACK MASTER'!$A$2:$I$512998,9,0)*1000</f>
        <v>7.5</v>
      </c>
      <c r="G376" s="129">
        <f>VLOOKUP(C376,'PACK MASTER'!$A$2:$G$512998,7,0)</f>
        <v>7.5</v>
      </c>
      <c r="H376" s="129">
        <f t="shared" si="138"/>
        <v>1</v>
      </c>
      <c r="I376" s="129">
        <f>VLOOKUP($A376,ZMRP!$C$2:$F$99995,4,0)</f>
        <v>2513</v>
      </c>
      <c r="J376" s="130">
        <f t="shared" si="139"/>
        <v>335.06666666666666</v>
      </c>
      <c r="K376" s="130">
        <f>VLOOKUP($A376,ZLAM!$C$2:$F$99999,4,0)</f>
        <v>79.099999999999994</v>
      </c>
      <c r="L376" s="130">
        <f t="shared" si="140"/>
        <v>1987.7829999999999</v>
      </c>
      <c r="M376" s="130">
        <f t="shared" si="141"/>
        <v>265.03773333333334</v>
      </c>
      <c r="N376" s="130">
        <f t="shared" si="142"/>
        <v>1684.5618644067797</v>
      </c>
      <c r="O376" s="130">
        <f t="shared" si="143"/>
        <v>224.60824858757061</v>
      </c>
      <c r="P376" s="130">
        <f>IFERROR(ABS(VLOOKUP($A376,ZTRV!$D$2:$G$99407,4,0)),0)</f>
        <v>0</v>
      </c>
      <c r="Q376" s="130">
        <f>IFERROR(ABS(VLOOKUP($A376,ZTR1!$D$2:$G$99999,4,0)),0)</f>
        <v>0</v>
      </c>
      <c r="R376" s="130">
        <f>IFERROR(ABS(VLOOKUP($A376,ZTR2!$D$2:$G$99939,4,0)),0)</f>
        <v>0</v>
      </c>
      <c r="S376" s="130">
        <f t="shared" si="144"/>
        <v>0</v>
      </c>
      <c r="T376" s="130">
        <f t="shared" si="145"/>
        <v>1684.5618644067797</v>
      </c>
      <c r="U376" s="130">
        <f t="shared" si="146"/>
        <v>1987.7829999999999</v>
      </c>
      <c r="V376" s="130">
        <f t="shared" si="147"/>
        <v>265.03773333333334</v>
      </c>
      <c r="W376" s="131">
        <f t="shared" si="148"/>
        <v>1987.7829999999999</v>
      </c>
      <c r="X376" s="130">
        <f t="shared" si="149"/>
        <v>525.2170000000001</v>
      </c>
      <c r="Y376" s="130">
        <f t="shared" si="150"/>
        <v>525.2170000000001</v>
      </c>
      <c r="Z376" s="130">
        <f t="shared" si="151"/>
        <v>70.028933333333327</v>
      </c>
      <c r="AA376" s="129">
        <f>IFERROR(ABS(VLOOKUP(A376,ZSSD!$D$2:$G$99933,4,0)),AI376)</f>
        <v>6.5</v>
      </c>
      <c r="AB376" s="130">
        <f>IFERROR(IF(VLOOKUP(A376,ZSSD!$D:$H,5,0)="L29",AA376*G376,AA376*L376/100),AA376*L376/100)</f>
        <v>129.205895</v>
      </c>
      <c r="AC376" s="130">
        <v>2</v>
      </c>
      <c r="AD376" s="132">
        <f t="shared" si="152"/>
        <v>31.107119388135594</v>
      </c>
      <c r="AE376" s="142">
        <f t="shared" si="129"/>
        <v>17.227452666666668</v>
      </c>
      <c r="AF376" s="142">
        <f t="shared" si="130"/>
        <v>4.1476159184180794</v>
      </c>
      <c r="AG376" s="133" t="e">
        <f>VLOOKUP(A376,ZSSD!D:D,1,0)</f>
        <v>#N/A</v>
      </c>
      <c r="AH376" s="133" t="str">
        <f>VLOOKUP(B376,[2]GRADE!$A:$P,16,0)</f>
        <v>SILVER</v>
      </c>
      <c r="AI376" s="133">
        <f t="shared" si="131"/>
        <v>6.5</v>
      </c>
    </row>
    <row r="377" spans="1:35" x14ac:dyDescent="0.25">
      <c r="A377" s="129">
        <v>7577251</v>
      </c>
      <c r="B377" s="129">
        <f t="shared" si="136"/>
        <v>7577</v>
      </c>
      <c r="C377" s="129">
        <f t="shared" si="137"/>
        <v>251</v>
      </c>
      <c r="D377" s="129" t="str">
        <f>VLOOKUP(C377,Sheet1!$A$2:$K$369991,11,0)</f>
        <v>BUC</v>
      </c>
      <c r="E377" s="129" t="s">
        <v>1653</v>
      </c>
      <c r="F377" s="129">
        <f>VLOOKUP(C377,'PACK MASTER'!$A$2:$I$512998,9,0)*1000</f>
        <v>7.5000000000000053</v>
      </c>
      <c r="G377" s="129">
        <f>VLOOKUP(C377,'PACK MASTER'!$A$2:$G$512998,7,0)</f>
        <v>7.5</v>
      </c>
      <c r="H377" s="129">
        <f t="shared" si="138"/>
        <v>1.0000000000000007</v>
      </c>
      <c r="I377" s="129">
        <f>VLOOKUP($A377,ZMRP!$C$2:$F$99995,4,0)</f>
        <v>2513</v>
      </c>
      <c r="J377" s="130">
        <f t="shared" si="139"/>
        <v>335.06666666666666</v>
      </c>
      <c r="K377" s="130">
        <f>VLOOKUP($A377,ZLAM!$C$2:$F$99999,4,0)</f>
        <v>79.099999999999994</v>
      </c>
      <c r="L377" s="130">
        <f t="shared" si="140"/>
        <v>1987.7829999999999</v>
      </c>
      <c r="M377" s="130">
        <f t="shared" si="141"/>
        <v>265.03773333333334</v>
      </c>
      <c r="N377" s="130">
        <f t="shared" si="142"/>
        <v>1684.5618644067797</v>
      </c>
      <c r="O377" s="130">
        <f t="shared" si="143"/>
        <v>224.60824858757061</v>
      </c>
      <c r="P377" s="130">
        <f>IFERROR(ABS(VLOOKUP($A377,ZTRV!$D$2:$G$99407,4,0)),0)</f>
        <v>33</v>
      </c>
      <c r="Q377" s="130">
        <f>IFERROR(ABS(VLOOKUP($A377,ZTR1!$D$2:$G$99999,4,0)),0)</f>
        <v>0</v>
      </c>
      <c r="R377" s="130">
        <f>IFERROR(ABS(VLOOKUP($A377,ZTR2!$D$2:$G$99939,4,0)),0)</f>
        <v>0</v>
      </c>
      <c r="S377" s="130">
        <f t="shared" si="144"/>
        <v>247.5</v>
      </c>
      <c r="T377" s="130">
        <f t="shared" si="145"/>
        <v>1437.0618644067797</v>
      </c>
      <c r="U377" s="130">
        <f t="shared" si="146"/>
        <v>1695.7329999999999</v>
      </c>
      <c r="V377" s="130">
        <f t="shared" si="147"/>
        <v>226.09773333333334</v>
      </c>
      <c r="W377" s="131">
        <f t="shared" si="148"/>
        <v>1695.7330000000013</v>
      </c>
      <c r="X377" s="130">
        <f t="shared" si="149"/>
        <v>817.26700000000005</v>
      </c>
      <c r="Y377" s="130">
        <f t="shared" si="150"/>
        <v>817.26700000000062</v>
      </c>
      <c r="Z377" s="130">
        <f t="shared" si="151"/>
        <v>108.96893333333333</v>
      </c>
      <c r="AA377" s="129">
        <f>IFERROR(ABS(VLOOKUP(A377,ZSSD!$D$2:$G$99933,4,0)),AI377)</f>
        <v>6.5</v>
      </c>
      <c r="AB377" s="130">
        <f>IFERROR(IF(VLOOKUP(A377,ZSSD!$D:$H,5,0)="L29",AA377*G377,AA377*L377/100),AA377*L377/100)</f>
        <v>129.205895</v>
      </c>
      <c r="AC377" s="130">
        <v>2</v>
      </c>
      <c r="AD377" s="132">
        <f t="shared" si="152"/>
        <v>26.157119388135595</v>
      </c>
      <c r="AE377" s="142">
        <f t="shared" si="129"/>
        <v>17.227452666666668</v>
      </c>
      <c r="AF377" s="142">
        <f t="shared" si="130"/>
        <v>3.4876159184180793</v>
      </c>
      <c r="AG377" s="133" t="e">
        <f>VLOOKUP(A377,ZSSD!D:D,1,0)</f>
        <v>#N/A</v>
      </c>
      <c r="AH377" s="133" t="str">
        <f>VLOOKUP(B377,[2]GRADE!$A:$P,16,0)</f>
        <v>SILVER</v>
      </c>
      <c r="AI377" s="133">
        <f t="shared" si="131"/>
        <v>6.5</v>
      </c>
    </row>
    <row r="378" spans="1:35" x14ac:dyDescent="0.25">
      <c r="A378" s="129">
        <v>7577253</v>
      </c>
      <c r="B378" s="129">
        <f t="shared" si="136"/>
        <v>7577</v>
      </c>
      <c r="C378" s="129">
        <f t="shared" si="137"/>
        <v>253</v>
      </c>
      <c r="D378" s="129" t="str">
        <f>VLOOKUP(C378,Sheet1!$A$2:$K$369991,11,0)</f>
        <v>BUC</v>
      </c>
      <c r="E378" s="129" t="s">
        <v>1654</v>
      </c>
      <c r="F378" s="129">
        <f>VLOOKUP(C378,'PACK MASTER'!$A$2:$I$512998,9,0)*1000</f>
        <v>15</v>
      </c>
      <c r="G378" s="129">
        <f>VLOOKUP(C378,'PACK MASTER'!$A$2:$G$512998,7,0)</f>
        <v>15</v>
      </c>
      <c r="H378" s="129">
        <f t="shared" si="138"/>
        <v>1</v>
      </c>
      <c r="I378" s="129">
        <f>VLOOKUP($A378,ZMRP!$C$2:$F$99995,4,0)</f>
        <v>5025</v>
      </c>
      <c r="J378" s="130">
        <f t="shared" si="139"/>
        <v>335</v>
      </c>
      <c r="K378" s="130">
        <f>VLOOKUP($A378,ZLAM!$C$2:$F$99999,4,0)</f>
        <v>78.95</v>
      </c>
      <c r="L378" s="130">
        <f t="shared" si="140"/>
        <v>3967.2375000000002</v>
      </c>
      <c r="M378" s="130">
        <f t="shared" si="141"/>
        <v>264.48250000000002</v>
      </c>
      <c r="N378" s="130">
        <f t="shared" si="142"/>
        <v>3362.0656779661022</v>
      </c>
      <c r="O378" s="130">
        <f t="shared" si="143"/>
        <v>224.13771186440681</v>
      </c>
      <c r="P378" s="130">
        <f>IFERROR(ABS(VLOOKUP($A378,ZTRV!$D$2:$G$99407,4,0)),0)</f>
        <v>0</v>
      </c>
      <c r="Q378" s="130">
        <f>IFERROR(ABS(VLOOKUP($A378,ZTR1!$D$2:$G$99999,4,0)),0)</f>
        <v>0</v>
      </c>
      <c r="R378" s="130">
        <f>IFERROR(ABS(VLOOKUP($A378,ZTR2!$D$2:$G$99939,4,0)),0)</f>
        <v>0</v>
      </c>
      <c r="S378" s="130">
        <f t="shared" si="144"/>
        <v>0</v>
      </c>
      <c r="T378" s="130">
        <f t="shared" si="145"/>
        <v>3362.0656779661022</v>
      </c>
      <c r="U378" s="130">
        <f t="shared" si="146"/>
        <v>3967.2375000000002</v>
      </c>
      <c r="V378" s="130">
        <f t="shared" si="147"/>
        <v>264.48250000000002</v>
      </c>
      <c r="W378" s="131">
        <f t="shared" si="148"/>
        <v>3967.2375000000002</v>
      </c>
      <c r="X378" s="130">
        <f t="shared" si="149"/>
        <v>1057.7624999999998</v>
      </c>
      <c r="Y378" s="130">
        <f t="shared" si="150"/>
        <v>1057.7624999999998</v>
      </c>
      <c r="Z378" s="130">
        <f t="shared" si="151"/>
        <v>70.517499999999984</v>
      </c>
      <c r="AA378" s="129">
        <f>IFERROR(ABS(VLOOKUP(A378,ZSSD!$D$2:$G$99933,4,0)),AI378)</f>
        <v>6.5</v>
      </c>
      <c r="AB378" s="130">
        <f>IFERROR(IF(VLOOKUP(A378,ZSSD!$D:$H,5,0)="L29",AA378*G378,AA378*L378/100),AA378*L378/100)</f>
        <v>257.87043749999998</v>
      </c>
      <c r="AC378" s="130">
        <v>2</v>
      </c>
      <c r="AD378" s="132">
        <f t="shared" si="152"/>
        <v>62.08390480932205</v>
      </c>
      <c r="AE378" s="142">
        <f t="shared" si="129"/>
        <v>17.1913625</v>
      </c>
      <c r="AF378" s="142">
        <f t="shared" si="130"/>
        <v>4.1389269872881362</v>
      </c>
      <c r="AG378" s="133" t="e">
        <f>VLOOKUP(A378,ZSSD!D:D,1,0)</f>
        <v>#N/A</v>
      </c>
      <c r="AH378" s="133" t="str">
        <f>VLOOKUP(B378,[2]GRADE!$A:$P,16,0)</f>
        <v>SILVER</v>
      </c>
      <c r="AI378" s="133">
        <f t="shared" si="131"/>
        <v>6.5</v>
      </c>
    </row>
    <row r="379" spans="1:35" x14ac:dyDescent="0.25">
      <c r="A379" s="129">
        <v>7577256</v>
      </c>
      <c r="B379" s="129">
        <f t="shared" si="136"/>
        <v>7577</v>
      </c>
      <c r="C379" s="129">
        <f t="shared" si="137"/>
        <v>256</v>
      </c>
      <c r="D379" s="129" t="str">
        <f>VLOOKUP(C379,Sheet1!$A$2:$K$369991,11,0)</f>
        <v>BUC</v>
      </c>
      <c r="E379" s="129" t="s">
        <v>1655</v>
      </c>
      <c r="F379" s="129">
        <f>VLOOKUP(C379,'PACK MASTER'!$A$2:$I$512998,9,0)*1000</f>
        <v>15.000000000000009</v>
      </c>
      <c r="G379" s="129">
        <f>VLOOKUP(C379,'PACK MASTER'!$A$2:$G$512998,7,0)</f>
        <v>15</v>
      </c>
      <c r="H379" s="129">
        <f t="shared" si="138"/>
        <v>1.0000000000000007</v>
      </c>
      <c r="I379" s="129">
        <f>VLOOKUP($A379,ZMRP!$C$2:$F$99995,4,0)</f>
        <v>5025</v>
      </c>
      <c r="J379" s="130">
        <f t="shared" si="139"/>
        <v>335</v>
      </c>
      <c r="K379" s="130">
        <f>VLOOKUP($A379,ZLAM!$C$2:$F$99999,4,0)</f>
        <v>78.95</v>
      </c>
      <c r="L379" s="130">
        <f t="shared" si="140"/>
        <v>3967.2375000000002</v>
      </c>
      <c r="M379" s="130">
        <f t="shared" si="141"/>
        <v>264.48250000000002</v>
      </c>
      <c r="N379" s="130">
        <f t="shared" si="142"/>
        <v>3362.0656779661022</v>
      </c>
      <c r="O379" s="130">
        <f t="shared" si="143"/>
        <v>224.13771186440681</v>
      </c>
      <c r="P379" s="130">
        <f>IFERROR(ABS(VLOOKUP($A379,ZTRV!$D$2:$G$99407,4,0)),0)</f>
        <v>28</v>
      </c>
      <c r="Q379" s="130">
        <f>IFERROR(ABS(VLOOKUP($A379,ZTR1!$D$2:$G$99999,4,0)),0)</f>
        <v>0</v>
      </c>
      <c r="R379" s="130">
        <f>IFERROR(ABS(VLOOKUP($A379,ZTR2!$D$2:$G$99939,4,0)),0)</f>
        <v>0</v>
      </c>
      <c r="S379" s="130">
        <f t="shared" si="144"/>
        <v>420</v>
      </c>
      <c r="T379" s="130">
        <f t="shared" si="145"/>
        <v>2942.0656779661022</v>
      </c>
      <c r="U379" s="130">
        <f t="shared" si="146"/>
        <v>3471.6375000000003</v>
      </c>
      <c r="V379" s="130">
        <f t="shared" si="147"/>
        <v>231.44250000000002</v>
      </c>
      <c r="W379" s="131">
        <f t="shared" si="148"/>
        <v>3471.6375000000025</v>
      </c>
      <c r="X379" s="130">
        <f t="shared" si="149"/>
        <v>1553.3624999999997</v>
      </c>
      <c r="Y379" s="130">
        <f t="shared" si="150"/>
        <v>1553.3625000000009</v>
      </c>
      <c r="Z379" s="130">
        <f t="shared" si="151"/>
        <v>103.55749999999998</v>
      </c>
      <c r="AA379" s="129">
        <f>IFERROR(ABS(VLOOKUP(A379,ZSSD!$D$2:$G$99933,4,0)),AI379)</f>
        <v>6.5</v>
      </c>
      <c r="AB379" s="130">
        <f>IFERROR(IF(VLOOKUP(A379,ZSSD!$D:$H,5,0)="L29",AA379*G379,AA379*L379/100),AA379*L379/100)</f>
        <v>257.87043749999998</v>
      </c>
      <c r="AC379" s="130">
        <v>2</v>
      </c>
      <c r="AD379" s="132">
        <f t="shared" si="152"/>
        <v>53.683904809322051</v>
      </c>
      <c r="AE379" s="142">
        <f t="shared" si="129"/>
        <v>17.1913625</v>
      </c>
      <c r="AF379" s="142">
        <f t="shared" si="130"/>
        <v>3.5789269872881366</v>
      </c>
      <c r="AG379" s="133" t="e">
        <f>VLOOKUP(A379,ZSSD!D:D,1,0)</f>
        <v>#N/A</v>
      </c>
      <c r="AH379" s="133" t="str">
        <f>VLOOKUP(B379,[2]GRADE!$A:$P,16,0)</f>
        <v>SILVER</v>
      </c>
      <c r="AI379" s="133">
        <f t="shared" si="131"/>
        <v>6.5</v>
      </c>
    </row>
    <row r="380" spans="1:35" x14ac:dyDescent="0.25">
      <c r="A380" s="129">
        <v>7577265</v>
      </c>
      <c r="B380" s="129">
        <f t="shared" si="136"/>
        <v>7577</v>
      </c>
      <c r="C380" s="129">
        <f t="shared" si="137"/>
        <v>265</v>
      </c>
      <c r="D380" s="129" t="str">
        <f>VLOOKUP(C380,Sheet1!$A$2:$K$369991,11,0)</f>
        <v>BUC</v>
      </c>
      <c r="E380" s="129" t="s">
        <v>1656</v>
      </c>
      <c r="F380" s="129">
        <f>VLOOKUP(C380,'PACK MASTER'!$A$2:$I$512998,9,0)*1000</f>
        <v>20.000000000000014</v>
      </c>
      <c r="G380" s="129">
        <f>VLOOKUP(C380,'PACK MASTER'!$A$2:$G$512998,7,0)</f>
        <v>20</v>
      </c>
      <c r="H380" s="129">
        <f t="shared" si="138"/>
        <v>1.0000000000000007</v>
      </c>
      <c r="I380" s="129">
        <f>VLOOKUP($A380,ZMRP!$C$2:$F$99995,4,0)</f>
        <v>6600</v>
      </c>
      <c r="J380" s="130">
        <f t="shared" si="139"/>
        <v>330</v>
      </c>
      <c r="K380" s="130">
        <f>VLOOKUP($A380,ZLAM!$C$2:$F$99999,4,0)</f>
        <v>78.41</v>
      </c>
      <c r="L380" s="130">
        <f t="shared" si="140"/>
        <v>5175.0600000000004</v>
      </c>
      <c r="M380" s="130">
        <f t="shared" si="141"/>
        <v>258.75300000000004</v>
      </c>
      <c r="N380" s="130">
        <f t="shared" si="142"/>
        <v>4385.6440677966111</v>
      </c>
      <c r="O380" s="130">
        <f t="shared" si="143"/>
        <v>219.28220338983056</v>
      </c>
      <c r="P380" s="130">
        <f>IFERROR(ABS(VLOOKUP($A380,ZTRV!$D$2:$G$99407,4,0)),0)</f>
        <v>33</v>
      </c>
      <c r="Q380" s="130">
        <f>IFERROR(ABS(VLOOKUP($A380,ZTR1!$D$2:$G$99999,4,0)),0)</f>
        <v>0</v>
      </c>
      <c r="R380" s="130">
        <f>IFERROR(ABS(VLOOKUP($A380,ZTR2!$D$2:$G$99939,4,0)),0)</f>
        <v>0</v>
      </c>
      <c r="S380" s="130">
        <f t="shared" si="144"/>
        <v>660</v>
      </c>
      <c r="T380" s="130">
        <f t="shared" si="145"/>
        <v>3725.6440677966111</v>
      </c>
      <c r="U380" s="130">
        <f t="shared" si="146"/>
        <v>4396.2600000000011</v>
      </c>
      <c r="V380" s="130">
        <f t="shared" si="147"/>
        <v>219.81300000000005</v>
      </c>
      <c r="W380" s="131">
        <f t="shared" si="148"/>
        <v>4396.2600000000039</v>
      </c>
      <c r="X380" s="130">
        <f t="shared" si="149"/>
        <v>2203.7399999999989</v>
      </c>
      <c r="Y380" s="130">
        <f t="shared" si="150"/>
        <v>2203.7400000000002</v>
      </c>
      <c r="Z380" s="130">
        <f t="shared" si="151"/>
        <v>110.18699999999995</v>
      </c>
      <c r="AA380" s="129">
        <f>IFERROR(ABS(VLOOKUP(A380,ZSSD!$D$2:$G$99933,4,0)),AI380)</f>
        <v>6.5</v>
      </c>
      <c r="AB380" s="130">
        <f>IFERROR(IF(VLOOKUP(A380,ZSSD!$D:$H,5,0)="L29",AA380*G380,AA380*L380/100),AA380*L380/100)</f>
        <v>336.37889999999999</v>
      </c>
      <c r="AC380" s="130">
        <v>2</v>
      </c>
      <c r="AD380" s="132">
        <f t="shared" si="152"/>
        <v>67.785303355932214</v>
      </c>
      <c r="AE380" s="142">
        <f t="shared" si="129"/>
        <v>16.818944999999999</v>
      </c>
      <c r="AF380" s="142">
        <f t="shared" si="130"/>
        <v>3.3892651677966108</v>
      </c>
      <c r="AG380" s="133" t="e">
        <f>VLOOKUP(A380,ZSSD!D:D,1,0)</f>
        <v>#N/A</v>
      </c>
      <c r="AH380" s="133" t="str">
        <f>VLOOKUP(B380,[2]GRADE!$A:$P,16,0)</f>
        <v>SILVER</v>
      </c>
      <c r="AI380" s="133">
        <f t="shared" si="131"/>
        <v>6.5</v>
      </c>
    </row>
    <row r="381" spans="1:35" x14ac:dyDescent="0.25">
      <c r="A381" s="129">
        <v>7577269</v>
      </c>
      <c r="B381" s="129">
        <f t="shared" si="136"/>
        <v>7577</v>
      </c>
      <c r="C381" s="129">
        <f t="shared" si="137"/>
        <v>269</v>
      </c>
      <c r="D381" s="129" t="str">
        <f>VLOOKUP(C381,Sheet1!$A$2:$K$369991,11,0)</f>
        <v>BUC</v>
      </c>
      <c r="E381" s="129" t="s">
        <v>1657</v>
      </c>
      <c r="F381" s="129">
        <f>VLOOKUP(C381,'PACK MASTER'!$A$2:$I$512998,9,0)*1000</f>
        <v>20</v>
      </c>
      <c r="G381" s="129">
        <f>VLOOKUP(C381,'PACK MASTER'!$A$2:$G$512998,7,0)</f>
        <v>20</v>
      </c>
      <c r="H381" s="129">
        <f t="shared" si="138"/>
        <v>1</v>
      </c>
      <c r="I381" s="129">
        <f>VLOOKUP($A381,ZMRP!$C$2:$F$99995,4,0)</f>
        <v>6600</v>
      </c>
      <c r="J381" s="130">
        <f t="shared" si="139"/>
        <v>330</v>
      </c>
      <c r="K381" s="130">
        <f>VLOOKUP($A381,ZLAM!$C$2:$F$99999,4,0)</f>
        <v>78.41</v>
      </c>
      <c r="L381" s="130">
        <f t="shared" si="140"/>
        <v>5175.0600000000004</v>
      </c>
      <c r="M381" s="130">
        <f t="shared" si="141"/>
        <v>258.75300000000004</v>
      </c>
      <c r="N381" s="130">
        <f t="shared" si="142"/>
        <v>4385.6440677966111</v>
      </c>
      <c r="O381" s="130">
        <f t="shared" si="143"/>
        <v>219.28220338983056</v>
      </c>
      <c r="P381" s="130">
        <f>IFERROR(ABS(VLOOKUP($A381,ZTRV!$D$2:$G$99407,4,0)),0)</f>
        <v>0</v>
      </c>
      <c r="Q381" s="130">
        <f>IFERROR(ABS(VLOOKUP($A381,ZTR1!$D$2:$G$99999,4,0)),0)</f>
        <v>0</v>
      </c>
      <c r="R381" s="130">
        <f>IFERROR(ABS(VLOOKUP($A381,ZTR2!$D$2:$G$99939,4,0)),0)</f>
        <v>0</v>
      </c>
      <c r="S381" s="130">
        <f t="shared" si="144"/>
        <v>0</v>
      </c>
      <c r="T381" s="130">
        <f t="shared" si="145"/>
        <v>4385.6440677966111</v>
      </c>
      <c r="U381" s="130">
        <f t="shared" si="146"/>
        <v>5175.0600000000013</v>
      </c>
      <c r="V381" s="130">
        <f t="shared" si="147"/>
        <v>258.75300000000004</v>
      </c>
      <c r="W381" s="131">
        <f t="shared" si="148"/>
        <v>5175.0600000000013</v>
      </c>
      <c r="X381" s="130">
        <f t="shared" si="149"/>
        <v>1424.9399999999987</v>
      </c>
      <c r="Y381" s="130">
        <f t="shared" si="150"/>
        <v>1424.9399999999987</v>
      </c>
      <c r="Z381" s="130">
        <f t="shared" si="151"/>
        <v>71.246999999999957</v>
      </c>
      <c r="AA381" s="129">
        <f>IFERROR(ABS(VLOOKUP(A381,ZSSD!$D$2:$G$99933,4,0)),AI381)</f>
        <v>6.5</v>
      </c>
      <c r="AB381" s="130">
        <f>IFERROR(IF(VLOOKUP(A381,ZSSD!$D:$H,5,0)="L29",AA381*G381,AA381*L381/100),AA381*L381/100)</f>
        <v>336.37889999999999</v>
      </c>
      <c r="AC381" s="130">
        <v>2</v>
      </c>
      <c r="AD381" s="132">
        <f t="shared" si="152"/>
        <v>80.985303355932217</v>
      </c>
      <c r="AE381" s="142">
        <f t="shared" si="129"/>
        <v>16.818944999999999</v>
      </c>
      <c r="AF381" s="142">
        <f t="shared" si="130"/>
        <v>4.0492651677966105</v>
      </c>
      <c r="AG381" s="133" t="e">
        <f>VLOOKUP(A381,ZSSD!D:D,1,0)</f>
        <v>#N/A</v>
      </c>
      <c r="AH381" s="133" t="str">
        <f>VLOOKUP(B381,[2]GRADE!$A:$P,16,0)</f>
        <v>SILVER</v>
      </c>
      <c r="AI381" s="133">
        <f t="shared" si="131"/>
        <v>6.5</v>
      </c>
    </row>
    <row r="382" spans="1:35" x14ac:dyDescent="0.25">
      <c r="A382" s="129">
        <v>7584165</v>
      </c>
      <c r="B382" s="129">
        <f t="shared" si="136"/>
        <v>7584</v>
      </c>
      <c r="C382" s="129">
        <f t="shared" si="137"/>
        <v>165</v>
      </c>
      <c r="D382" s="129" t="str">
        <f>VLOOKUP(C382,Sheet1!$A$2:$K$369991,11,0)</f>
        <v>CAR</v>
      </c>
      <c r="E382" s="129" t="s">
        <v>1679</v>
      </c>
      <c r="F382" s="129">
        <f>VLOOKUP(C382,'PACK MASTER'!$A$2:$I$512998,9,0)*1000</f>
        <v>5</v>
      </c>
      <c r="G382" s="129">
        <f>VLOOKUP(C382,'PACK MASTER'!$A$2:$G$512998,7,0)</f>
        <v>0.25</v>
      </c>
      <c r="H382" s="129">
        <f t="shared" si="138"/>
        <v>20</v>
      </c>
      <c r="I382" s="129">
        <f>VLOOKUP($A382,ZMRP!$C$2:$F$99995,4,0)</f>
        <v>104</v>
      </c>
      <c r="J382" s="130">
        <f t="shared" si="139"/>
        <v>416</v>
      </c>
      <c r="K382" s="130">
        <f>VLOOKUP($A382,ZLAM!$C$2:$F$99999,4,0)</f>
        <v>75.75</v>
      </c>
      <c r="L382" s="130">
        <f t="shared" si="140"/>
        <v>78.78</v>
      </c>
      <c r="M382" s="130">
        <f t="shared" si="141"/>
        <v>315.12</v>
      </c>
      <c r="N382" s="130">
        <f t="shared" si="142"/>
        <v>66.762711864406782</v>
      </c>
      <c r="O382" s="130">
        <f t="shared" si="143"/>
        <v>267.05084745762713</v>
      </c>
      <c r="P382" s="130">
        <f>IFERROR(ABS(VLOOKUP($A382,ZTRV!$D$2:$G$99407,4,0)),0)</f>
        <v>0</v>
      </c>
      <c r="Q382" s="130">
        <f>IFERROR(ABS(VLOOKUP($A382,ZTR1!$D$2:$G$99999,4,0)),0)</f>
        <v>0</v>
      </c>
      <c r="R382" s="130">
        <f>IFERROR(ABS(VLOOKUP($A382,ZTR2!$D$2:$G$99939,4,0)),0)</f>
        <v>0</v>
      </c>
      <c r="S382" s="130">
        <f t="shared" si="144"/>
        <v>0</v>
      </c>
      <c r="T382" s="130">
        <f t="shared" si="145"/>
        <v>66.762711864406782</v>
      </c>
      <c r="U382" s="130">
        <f t="shared" si="146"/>
        <v>78.78</v>
      </c>
      <c r="V382" s="130">
        <f t="shared" si="147"/>
        <v>315.12</v>
      </c>
      <c r="W382" s="131">
        <f t="shared" si="148"/>
        <v>1575.6</v>
      </c>
      <c r="X382" s="130">
        <f t="shared" si="149"/>
        <v>25.22</v>
      </c>
      <c r="Y382" s="130">
        <f t="shared" si="150"/>
        <v>504.4</v>
      </c>
      <c r="Z382" s="130">
        <f t="shared" si="151"/>
        <v>100.88</v>
      </c>
      <c r="AA382" s="129">
        <f>IFERROR(ABS(VLOOKUP(A382,ZSSD!$D$2:$G$99933,4,0)),AI382)</f>
        <v>8</v>
      </c>
      <c r="AB382" s="130">
        <f>IFERROR(IF(VLOOKUP(A382,ZSSD!$D:$H,5,0)="L29",AA382*G382,AA382*L382/100),AA382*L382/100)</f>
        <v>6.3024000000000004</v>
      </c>
      <c r="AC382" s="130">
        <v>2</v>
      </c>
      <c r="AD382" s="132">
        <f t="shared" si="152"/>
        <v>1.2092062372881356</v>
      </c>
      <c r="AE382" s="142">
        <f t="shared" si="129"/>
        <v>25.209600000000002</v>
      </c>
      <c r="AF382" s="142">
        <f t="shared" si="130"/>
        <v>4.8368249491525424</v>
      </c>
      <c r="AG382" s="133">
        <f>VLOOKUP(A382,ZSSD!D:D,1,0)</f>
        <v>7584165</v>
      </c>
      <c r="AH382" s="133" t="str">
        <f>VLOOKUP(B382,[2]GRADE!$A:$P,16,0)</f>
        <v>GOLD</v>
      </c>
      <c r="AI382" s="133">
        <f t="shared" si="131"/>
        <v>8</v>
      </c>
    </row>
    <row r="383" spans="1:35" x14ac:dyDescent="0.25">
      <c r="A383" s="129">
        <v>7584175</v>
      </c>
      <c r="B383" s="129">
        <f t="shared" si="136"/>
        <v>7584</v>
      </c>
      <c r="C383" s="129">
        <f t="shared" si="137"/>
        <v>175</v>
      </c>
      <c r="D383" s="129" t="str">
        <f>VLOOKUP(C383,Sheet1!$A$2:$K$369991,11,0)</f>
        <v>CAR</v>
      </c>
      <c r="E383" s="129" t="s">
        <v>1681</v>
      </c>
      <c r="F383" s="129">
        <f>VLOOKUP(C383,'PACK MASTER'!$A$2:$I$512998,9,0)*1000</f>
        <v>10.000000000000005</v>
      </c>
      <c r="G383" s="129">
        <f>VLOOKUP(C383,'PACK MASTER'!$A$2:$G$512998,7,0)</f>
        <v>0.5</v>
      </c>
      <c r="H383" s="129">
        <f t="shared" si="138"/>
        <v>20.000000000000011</v>
      </c>
      <c r="I383" s="129">
        <f>VLOOKUP($A383,ZMRP!$C$2:$F$99995,4,0)</f>
        <v>203</v>
      </c>
      <c r="J383" s="130">
        <f t="shared" si="139"/>
        <v>406</v>
      </c>
      <c r="K383" s="130">
        <f>VLOOKUP($A383,ZLAM!$C$2:$F$99999,4,0)</f>
        <v>77.62</v>
      </c>
      <c r="L383" s="130">
        <f t="shared" si="140"/>
        <v>157.5686</v>
      </c>
      <c r="M383" s="130">
        <f t="shared" si="141"/>
        <v>315.13720000000001</v>
      </c>
      <c r="N383" s="130">
        <f t="shared" si="142"/>
        <v>133.53271186440679</v>
      </c>
      <c r="O383" s="130">
        <f t="shared" si="143"/>
        <v>267.06542372881358</v>
      </c>
      <c r="P383" s="130">
        <f>IFERROR(ABS(VLOOKUP($A383,ZTRV!$D$2:$G$99407,4,0)),0)</f>
        <v>0</v>
      </c>
      <c r="Q383" s="130">
        <f>IFERROR(ABS(VLOOKUP($A383,ZTR1!$D$2:$G$99999,4,0)),0)</f>
        <v>0</v>
      </c>
      <c r="R383" s="130">
        <f>IFERROR(ABS(VLOOKUP($A383,ZTR2!$D$2:$G$99939,4,0)),0)</f>
        <v>0</v>
      </c>
      <c r="S383" s="130">
        <f t="shared" si="144"/>
        <v>0</v>
      </c>
      <c r="T383" s="130">
        <f t="shared" si="145"/>
        <v>133.53271186440679</v>
      </c>
      <c r="U383" s="130">
        <f t="shared" si="146"/>
        <v>157.5686</v>
      </c>
      <c r="V383" s="130">
        <f t="shared" si="147"/>
        <v>315.13720000000001</v>
      </c>
      <c r="W383" s="131">
        <f t="shared" si="148"/>
        <v>3151.3720000000017</v>
      </c>
      <c r="X383" s="130">
        <f t="shared" si="149"/>
        <v>45.431399999999996</v>
      </c>
      <c r="Y383" s="130">
        <f t="shared" si="150"/>
        <v>908.62800000000038</v>
      </c>
      <c r="Z383" s="130">
        <f t="shared" si="151"/>
        <v>90.862799999999993</v>
      </c>
      <c r="AA383" s="129">
        <f>IFERROR(ABS(VLOOKUP(A383,ZSSD!$D$2:$G$99933,4,0)),AI383)</f>
        <v>8</v>
      </c>
      <c r="AB383" s="130">
        <f>IFERROR(IF(VLOOKUP(A383,ZSSD!$D:$H,5,0)="L29",AA383*G383,AA383*L383/100),AA383*L383/100)</f>
        <v>12.605488000000001</v>
      </c>
      <c r="AC383" s="130">
        <v>2</v>
      </c>
      <c r="AD383" s="132">
        <f t="shared" si="152"/>
        <v>2.4185444772881355</v>
      </c>
      <c r="AE383" s="142">
        <f t="shared" si="129"/>
        <v>25.210976000000002</v>
      </c>
      <c r="AF383" s="142">
        <f t="shared" si="130"/>
        <v>4.837088954576271</v>
      </c>
      <c r="AG383" s="133">
        <f>VLOOKUP(A383,ZSSD!D:D,1,0)</f>
        <v>7584175</v>
      </c>
      <c r="AH383" s="133" t="str">
        <f>VLOOKUP(B383,[2]GRADE!$A:$P,16,0)</f>
        <v>GOLD</v>
      </c>
      <c r="AI383" s="133">
        <f t="shared" si="131"/>
        <v>8</v>
      </c>
    </row>
    <row r="384" spans="1:35" x14ac:dyDescent="0.25">
      <c r="A384" s="129">
        <v>7584184</v>
      </c>
      <c r="B384" s="129">
        <f t="shared" si="136"/>
        <v>7584</v>
      </c>
      <c r="C384" s="129">
        <f t="shared" si="137"/>
        <v>184</v>
      </c>
      <c r="D384" s="129" t="str">
        <f>VLOOKUP(C384,Sheet1!$A$2:$K$369991,11,0)</f>
        <v>CAR</v>
      </c>
      <c r="E384" s="129" t="s">
        <v>1683</v>
      </c>
      <c r="F384" s="129">
        <f>VLOOKUP(C384,'PACK MASTER'!$A$2:$I$512998,9,0)*1000</f>
        <v>20.000000000000014</v>
      </c>
      <c r="G384" s="129">
        <f>VLOOKUP(C384,'PACK MASTER'!$A$2:$G$512998,7,0)</f>
        <v>1</v>
      </c>
      <c r="H384" s="129">
        <f t="shared" si="138"/>
        <v>20.000000000000014</v>
      </c>
      <c r="I384" s="129">
        <f>VLOOKUP($A384,ZMRP!$C$2:$F$99995,4,0)</f>
        <v>370</v>
      </c>
      <c r="J384" s="130">
        <f t="shared" si="139"/>
        <v>370</v>
      </c>
      <c r="K384" s="130">
        <f>VLOOKUP($A384,ZLAM!$C$2:$F$99999,4,0)</f>
        <v>77.739999999999995</v>
      </c>
      <c r="L384" s="130">
        <f t="shared" si="140"/>
        <v>287.63799999999998</v>
      </c>
      <c r="M384" s="130">
        <f t="shared" si="141"/>
        <v>287.63799999999998</v>
      </c>
      <c r="N384" s="130">
        <f t="shared" si="142"/>
        <v>243.76101694915255</v>
      </c>
      <c r="O384" s="130">
        <f t="shared" si="143"/>
        <v>243.76101694915255</v>
      </c>
      <c r="P384" s="130">
        <f>IFERROR(ABS(VLOOKUP($A384,ZTRV!$D$2:$G$99407,4,0)),0)</f>
        <v>0</v>
      </c>
      <c r="Q384" s="130">
        <f>IFERROR(ABS(VLOOKUP($A384,ZTR1!$D$2:$G$99999,4,0)),0)</f>
        <v>0</v>
      </c>
      <c r="R384" s="130">
        <f>IFERROR(ABS(VLOOKUP($A384,ZTR2!$D$2:$G$99939,4,0)),0)</f>
        <v>0</v>
      </c>
      <c r="S384" s="130">
        <f t="shared" si="144"/>
        <v>0</v>
      </c>
      <c r="T384" s="130">
        <f t="shared" si="145"/>
        <v>243.76101694915255</v>
      </c>
      <c r="U384" s="130">
        <f t="shared" si="146"/>
        <v>287.63799999999998</v>
      </c>
      <c r="V384" s="130">
        <f t="shared" si="147"/>
        <v>287.63799999999998</v>
      </c>
      <c r="W384" s="131">
        <f t="shared" si="148"/>
        <v>5752.7600000000039</v>
      </c>
      <c r="X384" s="130">
        <f t="shared" si="149"/>
        <v>82.362000000000023</v>
      </c>
      <c r="Y384" s="130">
        <f t="shared" si="150"/>
        <v>1647.2400000000016</v>
      </c>
      <c r="Z384" s="130">
        <f t="shared" si="151"/>
        <v>82.362000000000023</v>
      </c>
      <c r="AA384" s="129">
        <f>IFERROR(ABS(VLOOKUP(A384,ZSSD!$D$2:$G$99933,4,0)),AI384)</f>
        <v>8</v>
      </c>
      <c r="AB384" s="130">
        <f>IFERROR(IF(VLOOKUP(A384,ZSSD!$D:$H,5,0)="L29",AA384*G384,AA384*L384/100),AA384*L384/100)</f>
        <v>23.011039999999998</v>
      </c>
      <c r="AC384" s="130">
        <v>2</v>
      </c>
      <c r="AD384" s="132">
        <f t="shared" si="152"/>
        <v>4.414999538983051</v>
      </c>
      <c r="AE384" s="142">
        <f t="shared" si="129"/>
        <v>23.011039999999998</v>
      </c>
      <c r="AF384" s="142">
        <f t="shared" si="130"/>
        <v>4.414999538983051</v>
      </c>
      <c r="AG384" s="133">
        <f>VLOOKUP(A384,ZSSD!D:D,1,0)</f>
        <v>7584184</v>
      </c>
      <c r="AH384" s="133" t="str">
        <f>VLOOKUP(B384,[2]GRADE!$A:$P,16,0)</f>
        <v>GOLD</v>
      </c>
      <c r="AI384" s="133">
        <f t="shared" si="131"/>
        <v>8</v>
      </c>
    </row>
    <row r="385" spans="1:35" x14ac:dyDescent="0.25">
      <c r="A385" s="129">
        <v>7584185</v>
      </c>
      <c r="B385" s="129">
        <f t="shared" si="136"/>
        <v>7584</v>
      </c>
      <c r="C385" s="129">
        <f t="shared" si="137"/>
        <v>185</v>
      </c>
      <c r="D385" s="129" t="str">
        <f>VLOOKUP(C385,Sheet1!$A$2:$K$369991,11,0)</f>
        <v>CAR</v>
      </c>
      <c r="E385" s="129" t="s">
        <v>1684</v>
      </c>
      <c r="F385" s="129">
        <f>VLOOKUP(C385,'PACK MASTER'!$A$2:$I$512998,9,0)*1000</f>
        <v>10.000000000000005</v>
      </c>
      <c r="G385" s="129">
        <f>VLOOKUP(C385,'PACK MASTER'!$A$2:$G$512998,7,0)</f>
        <v>1</v>
      </c>
      <c r="H385" s="129">
        <f t="shared" si="138"/>
        <v>10.000000000000005</v>
      </c>
      <c r="I385" s="129">
        <f>VLOOKUP($A385,ZMRP!$C$2:$F$99995,4,0)</f>
        <v>370</v>
      </c>
      <c r="J385" s="130">
        <f t="shared" si="139"/>
        <v>370</v>
      </c>
      <c r="K385" s="130">
        <f>VLOOKUP($A385,ZLAM!$C$2:$F$99999,4,0)</f>
        <v>77.739999999999995</v>
      </c>
      <c r="L385" s="130">
        <f t="shared" si="140"/>
        <v>287.63799999999998</v>
      </c>
      <c r="M385" s="130">
        <f t="shared" si="141"/>
        <v>287.63799999999998</v>
      </c>
      <c r="N385" s="130">
        <f t="shared" si="142"/>
        <v>243.76101694915255</v>
      </c>
      <c r="O385" s="130">
        <f t="shared" si="143"/>
        <v>243.76101694915255</v>
      </c>
      <c r="P385" s="130">
        <f>IFERROR(ABS(VLOOKUP($A385,ZTRV!$D$2:$G$99407,4,0)),0)</f>
        <v>0</v>
      </c>
      <c r="Q385" s="130">
        <f>IFERROR(ABS(VLOOKUP($A385,ZTR1!$D$2:$G$99999,4,0)),0)</f>
        <v>0</v>
      </c>
      <c r="R385" s="130">
        <f>IFERROR(ABS(VLOOKUP($A385,ZTR2!$D$2:$G$99939,4,0)),0)</f>
        <v>0</v>
      </c>
      <c r="S385" s="130">
        <f t="shared" si="144"/>
        <v>0</v>
      </c>
      <c r="T385" s="130">
        <f t="shared" si="145"/>
        <v>243.76101694915255</v>
      </c>
      <c r="U385" s="130">
        <f t="shared" si="146"/>
        <v>287.63799999999998</v>
      </c>
      <c r="V385" s="130">
        <f t="shared" si="147"/>
        <v>287.63799999999998</v>
      </c>
      <c r="W385" s="131">
        <f t="shared" si="148"/>
        <v>2876.3800000000015</v>
      </c>
      <c r="X385" s="130">
        <f t="shared" si="149"/>
        <v>82.362000000000023</v>
      </c>
      <c r="Y385" s="130">
        <f t="shared" si="150"/>
        <v>823.62000000000069</v>
      </c>
      <c r="Z385" s="130">
        <f t="shared" si="151"/>
        <v>82.362000000000023</v>
      </c>
      <c r="AA385" s="129">
        <f>IFERROR(ABS(VLOOKUP(A385,ZSSD!$D$2:$G$99933,4,0)),AI385)</f>
        <v>8</v>
      </c>
      <c r="AB385" s="130">
        <f>IFERROR(IF(VLOOKUP(A385,ZSSD!$D:$H,5,0)="L29",AA385*G385,AA385*L385/100),AA385*L385/100)</f>
        <v>23.011039999999998</v>
      </c>
      <c r="AC385" s="130">
        <v>2</v>
      </c>
      <c r="AD385" s="132">
        <f t="shared" si="152"/>
        <v>4.414999538983051</v>
      </c>
      <c r="AE385" s="142">
        <f t="shared" si="129"/>
        <v>23.011039999999998</v>
      </c>
      <c r="AF385" s="142">
        <f t="shared" si="130"/>
        <v>4.414999538983051</v>
      </c>
      <c r="AG385" s="133">
        <f>VLOOKUP(A385,ZSSD!D:D,1,0)</f>
        <v>7584185</v>
      </c>
      <c r="AH385" s="133" t="str">
        <f>VLOOKUP(B385,[2]GRADE!$A:$P,16,0)</f>
        <v>GOLD</v>
      </c>
      <c r="AI385" s="133">
        <f t="shared" si="131"/>
        <v>8</v>
      </c>
    </row>
    <row r="386" spans="1:35" x14ac:dyDescent="0.25">
      <c r="A386" s="138">
        <v>7586234</v>
      </c>
      <c r="B386" s="129">
        <f t="shared" ref="B386:B417" si="153">VALUE(LEFT(A386,4))</f>
        <v>7586</v>
      </c>
      <c r="C386" s="129">
        <f t="shared" ref="C386:C417" si="154">VALUE(RIGHT(A386,3))</f>
        <v>234</v>
      </c>
      <c r="D386" s="129" t="str">
        <f>VLOOKUP(C386,Sheet1!$A$2:$K$369991,11,0)</f>
        <v>CAR</v>
      </c>
      <c r="E386" s="138" t="s">
        <v>3119</v>
      </c>
      <c r="F386" s="129">
        <f>VLOOKUP(C386,'PACK MASTER'!$A$2:$I$512998,9,0)*1000</f>
        <v>20.000000000000014</v>
      </c>
      <c r="G386" s="129">
        <f>VLOOKUP(C386,'PACK MASTER'!$A$2:$G$512998,7,0)</f>
        <v>5</v>
      </c>
      <c r="H386" s="129">
        <f t="shared" si="138"/>
        <v>4.0000000000000027</v>
      </c>
      <c r="I386" s="129">
        <f>VLOOKUP($A386,ZMRP!$C$2:$F$99995,4,0)</f>
        <v>1392</v>
      </c>
      <c r="J386" s="130">
        <f t="shared" si="139"/>
        <v>278.39999999999998</v>
      </c>
      <c r="K386" s="130">
        <f>VLOOKUP($A386,ZLAM!$C$2:$F$99999,4,0)</f>
        <v>79.38</v>
      </c>
      <c r="L386" s="130">
        <f t="shared" si="140"/>
        <v>1104.9695999999999</v>
      </c>
      <c r="M386" s="130">
        <f t="shared" si="141"/>
        <v>220.99391999999997</v>
      </c>
      <c r="N386" s="130">
        <f t="shared" si="142"/>
        <v>936.41491525423726</v>
      </c>
      <c r="O386" s="130">
        <f t="shared" si="143"/>
        <v>187.28298305084746</v>
      </c>
      <c r="P386" s="130">
        <f>IFERROR(ABS(VLOOKUP($A386,ZTRV!$D$2:$G$99407,4,0)),0)</f>
        <v>0</v>
      </c>
      <c r="Q386" s="130">
        <f>IFERROR(ABS(VLOOKUP($A386,ZTR1!$D$2:$G$99999,4,0)),0)</f>
        <v>0</v>
      </c>
      <c r="R386" s="130">
        <f>IFERROR(ABS(VLOOKUP($A386,ZTR2!$D$2:$G$99939,4,0)),0)</f>
        <v>0</v>
      </c>
      <c r="S386" s="130">
        <f t="shared" si="144"/>
        <v>0</v>
      </c>
      <c r="T386" s="130">
        <f t="shared" si="145"/>
        <v>936.41491525423726</v>
      </c>
      <c r="U386" s="130">
        <f t="shared" si="146"/>
        <v>1104.9695999999999</v>
      </c>
      <c r="V386" s="130">
        <f t="shared" si="147"/>
        <v>220.99391999999997</v>
      </c>
      <c r="W386" s="131">
        <f t="shared" si="148"/>
        <v>4419.8784000000023</v>
      </c>
      <c r="X386" s="130">
        <f t="shared" si="149"/>
        <v>287.0304000000001</v>
      </c>
      <c r="Y386" s="130">
        <f t="shared" si="150"/>
        <v>1148.1216000000011</v>
      </c>
      <c r="Z386" s="130">
        <f t="shared" si="151"/>
        <v>57.406080000000003</v>
      </c>
      <c r="AA386" s="129">
        <f>IFERROR(ABS(VLOOKUP(A386,ZSSD!$D$2:$G$99933,4,0)),AI386)</f>
        <v>6.5</v>
      </c>
      <c r="AB386" s="130">
        <f>IFERROR(IF(VLOOKUP(A386,ZSSD!$D:$H,5,0)="L29",AA386*G386,AA386*L386/100),AA386*L386/100)</f>
        <v>71.82302399999999</v>
      </c>
      <c r="AC386" s="130">
        <v>2</v>
      </c>
      <c r="AD386" s="132">
        <f t="shared" si="152"/>
        <v>17.291837825084745</v>
      </c>
      <c r="AE386" s="142">
        <f t="shared" si="129"/>
        <v>14.364604799999999</v>
      </c>
      <c r="AF386" s="142">
        <f t="shared" si="130"/>
        <v>3.4583675650169488</v>
      </c>
      <c r="AG386" s="133" t="e">
        <f>VLOOKUP(A386,ZSSD!D:D,1,0)</f>
        <v>#N/A</v>
      </c>
      <c r="AH386" s="133" t="str">
        <f>VLOOKUP(B386,[2]GRADE!$A:$P,16,0)</f>
        <v>SILVER</v>
      </c>
      <c r="AI386" s="133">
        <f t="shared" si="131"/>
        <v>6.5</v>
      </c>
    </row>
    <row r="387" spans="1:35" x14ac:dyDescent="0.25">
      <c r="A387" s="137">
        <v>7586234</v>
      </c>
      <c r="B387" s="129">
        <f t="shared" si="153"/>
        <v>7586</v>
      </c>
      <c r="C387" s="129">
        <f t="shared" si="154"/>
        <v>234</v>
      </c>
      <c r="D387" s="129" t="str">
        <f>VLOOKUP(C387,Sheet1!$A$2:$K$369991,11,0)</f>
        <v>CAR</v>
      </c>
      <c r="E387" s="138" t="s">
        <v>3119</v>
      </c>
      <c r="F387" s="129">
        <f>VLOOKUP(C387,'PACK MASTER'!$A$2:$I$512998,9,0)*1000</f>
        <v>20.000000000000014</v>
      </c>
      <c r="G387" s="129">
        <f>VLOOKUP(C387,'PACK MASTER'!$A$2:$G$512998,7,0)</f>
        <v>5</v>
      </c>
      <c r="H387" s="129">
        <f t="shared" si="138"/>
        <v>4.0000000000000027</v>
      </c>
      <c r="I387" s="129">
        <f>VLOOKUP($A387,ZMRP!$C$2:$F$99995,4,0)</f>
        <v>1392</v>
      </c>
      <c r="J387" s="130">
        <f t="shared" si="139"/>
        <v>278.39999999999998</v>
      </c>
      <c r="K387" s="130">
        <f>VLOOKUP($A387,ZLAM!$C$2:$F$99999,4,0)</f>
        <v>79.38</v>
      </c>
      <c r="L387" s="130">
        <f t="shared" si="140"/>
        <v>1104.9695999999999</v>
      </c>
      <c r="M387" s="130">
        <f t="shared" si="141"/>
        <v>220.99391999999997</v>
      </c>
      <c r="N387" s="130">
        <f t="shared" si="142"/>
        <v>936.41491525423726</v>
      </c>
      <c r="O387" s="130">
        <f t="shared" si="143"/>
        <v>187.28298305084746</v>
      </c>
      <c r="P387" s="130">
        <f>IFERROR(ABS(VLOOKUP($A387,ZTRV!$D$2:$G$99407,4,0)),0)</f>
        <v>0</v>
      </c>
      <c r="Q387" s="130">
        <f>IFERROR(ABS(VLOOKUP($A387,ZTR1!$D$2:$G$99999,4,0)),0)</f>
        <v>0</v>
      </c>
      <c r="R387" s="130">
        <f>IFERROR(ABS(VLOOKUP($A387,ZTR2!$D$2:$G$99939,4,0)),0)</f>
        <v>0</v>
      </c>
      <c r="S387" s="130">
        <f t="shared" si="144"/>
        <v>0</v>
      </c>
      <c r="T387" s="130">
        <f t="shared" si="145"/>
        <v>936.41491525423726</v>
      </c>
      <c r="U387" s="130">
        <f t="shared" si="146"/>
        <v>1104.9695999999999</v>
      </c>
      <c r="V387" s="130">
        <f t="shared" si="147"/>
        <v>220.99391999999997</v>
      </c>
      <c r="W387" s="131">
        <f t="shared" si="148"/>
        <v>4419.8784000000023</v>
      </c>
      <c r="X387" s="130">
        <f t="shared" si="149"/>
        <v>287.0304000000001</v>
      </c>
      <c r="Y387" s="130">
        <f t="shared" si="150"/>
        <v>1148.1216000000011</v>
      </c>
      <c r="Z387" s="130">
        <f t="shared" si="151"/>
        <v>57.406080000000003</v>
      </c>
      <c r="AA387" s="129">
        <f>IFERROR(ABS(VLOOKUP(A387,ZSSD!$D$2:$G$99933,4,0)),AI387)</f>
        <v>6.5</v>
      </c>
      <c r="AB387" s="130">
        <f>IFERROR(IF(VLOOKUP(A387,ZSSD!$D:$H,5,0)="L29",AA387*G387,AA387*L387/100),AA387*L387/100)</f>
        <v>71.82302399999999</v>
      </c>
      <c r="AC387" s="130">
        <v>2</v>
      </c>
      <c r="AD387" s="132">
        <f t="shared" si="152"/>
        <v>17.291837825084745</v>
      </c>
      <c r="AE387" s="142">
        <f t="shared" ref="AE387:AE450" si="155">+AB387/G387</f>
        <v>14.364604799999999</v>
      </c>
      <c r="AF387" s="142">
        <f t="shared" ref="AF387:AF450" si="156">+AD387/G387</f>
        <v>3.4583675650169488</v>
      </c>
      <c r="AG387" s="133" t="e">
        <f>VLOOKUP(A387,ZSSD!D:D,1,0)</f>
        <v>#N/A</v>
      </c>
      <c r="AH387" s="133" t="str">
        <f>VLOOKUP(B387,[2]GRADE!$A:$P,16,0)</f>
        <v>SILVER</v>
      </c>
      <c r="AI387" s="133">
        <f t="shared" ref="AI387:AI450" si="157">IF(AH387="SILVER",6.5,IF(AH387="GOLD",8,IF(AH387="INDUSTRIAL",6,IF(AH387="GREEN",7,IF(AH387="BRONZE",5.5,0)))))</f>
        <v>6.5</v>
      </c>
    </row>
    <row r="388" spans="1:35" x14ac:dyDescent="0.25">
      <c r="A388" s="138">
        <v>7586242</v>
      </c>
      <c r="B388" s="129">
        <f t="shared" si="153"/>
        <v>7586</v>
      </c>
      <c r="C388" s="129">
        <f t="shared" si="154"/>
        <v>242</v>
      </c>
      <c r="D388" s="129" t="str">
        <f>VLOOKUP(C388,Sheet1!$A$2:$K$369991,11,0)</f>
        <v>BUC</v>
      </c>
      <c r="E388" s="138" t="s">
        <v>3120</v>
      </c>
      <c r="F388" s="129">
        <f>VLOOKUP(C388,'PACK MASTER'!$A$2:$I$512998,9,0)*1000</f>
        <v>10.000000000000005</v>
      </c>
      <c r="G388" s="129">
        <f>VLOOKUP(C388,'PACK MASTER'!$A$2:$G$512998,7,0)</f>
        <v>10</v>
      </c>
      <c r="H388" s="129">
        <f t="shared" si="138"/>
        <v>1.0000000000000004</v>
      </c>
      <c r="I388" s="129">
        <f>VLOOKUP($A388,ZMRP!$C$2:$F$99995,4,0)</f>
        <v>2743</v>
      </c>
      <c r="J388" s="130">
        <f t="shared" si="139"/>
        <v>274.3</v>
      </c>
      <c r="K388" s="130">
        <f>VLOOKUP($A388,ZLAM!$C$2:$F$99999,4,0)</f>
        <v>79.38</v>
      </c>
      <c r="L388" s="130">
        <f t="shared" si="140"/>
        <v>2177.3933999999999</v>
      </c>
      <c r="M388" s="130">
        <f t="shared" si="141"/>
        <v>217.73934</v>
      </c>
      <c r="N388" s="130">
        <f t="shared" si="142"/>
        <v>1845.2486440677967</v>
      </c>
      <c r="O388" s="130">
        <f t="shared" si="143"/>
        <v>184.52486440677967</v>
      </c>
      <c r="P388" s="130">
        <f>IFERROR(ABS(VLOOKUP($A388,ZTRV!$D$2:$G$99407,4,0)),0)</f>
        <v>0</v>
      </c>
      <c r="Q388" s="130">
        <f>IFERROR(ABS(VLOOKUP($A388,ZTR1!$D$2:$G$99999,4,0)),0)</f>
        <v>0</v>
      </c>
      <c r="R388" s="130">
        <f>IFERROR(ABS(VLOOKUP($A388,ZTR2!$D$2:$G$99939,4,0)),0)</f>
        <v>0</v>
      </c>
      <c r="S388" s="130">
        <f t="shared" si="144"/>
        <v>0</v>
      </c>
      <c r="T388" s="130">
        <f t="shared" si="145"/>
        <v>1845.2486440677967</v>
      </c>
      <c r="U388" s="130">
        <f t="shared" si="146"/>
        <v>2177.3933999999999</v>
      </c>
      <c r="V388" s="130">
        <f t="shared" si="147"/>
        <v>217.73934</v>
      </c>
      <c r="W388" s="131">
        <f t="shared" si="148"/>
        <v>2177.3934000000013</v>
      </c>
      <c r="X388" s="130">
        <f t="shared" si="149"/>
        <v>565.60660000000007</v>
      </c>
      <c r="Y388" s="130">
        <f t="shared" si="150"/>
        <v>565.6066000000003</v>
      </c>
      <c r="Z388" s="130">
        <f t="shared" si="151"/>
        <v>56.560660000000013</v>
      </c>
      <c r="AA388" s="129">
        <f>IFERROR(ABS(VLOOKUP(A388,ZSSD!$D$2:$G$99933,4,0)),AI388)</f>
        <v>6.5</v>
      </c>
      <c r="AB388" s="130">
        <f>IFERROR(IF(VLOOKUP(A388,ZSSD!$D:$H,5,0)="L29",AA388*G388,AA388*L388/100),AA388*L388/100)</f>
        <v>141.53057100000001</v>
      </c>
      <c r="AC388" s="130">
        <v>2</v>
      </c>
      <c r="AD388" s="132">
        <f t="shared" si="152"/>
        <v>34.074361461355934</v>
      </c>
      <c r="AE388" s="142">
        <f t="shared" si="155"/>
        <v>14.153057100000002</v>
      </c>
      <c r="AF388" s="142">
        <f t="shared" si="156"/>
        <v>3.4074361461355935</v>
      </c>
      <c r="AG388" s="133" t="e">
        <f>VLOOKUP(A388,ZSSD!D:D,1,0)</f>
        <v>#N/A</v>
      </c>
      <c r="AH388" s="133" t="str">
        <f>VLOOKUP(B388,[2]GRADE!$A:$P,16,0)</f>
        <v>SILVER</v>
      </c>
      <c r="AI388" s="133">
        <f t="shared" si="157"/>
        <v>6.5</v>
      </c>
    </row>
    <row r="389" spans="1:35" x14ac:dyDescent="0.25">
      <c r="A389" s="137">
        <v>7586242</v>
      </c>
      <c r="B389" s="129">
        <f t="shared" si="153"/>
        <v>7586</v>
      </c>
      <c r="C389" s="129">
        <f t="shared" si="154"/>
        <v>242</v>
      </c>
      <c r="D389" s="129" t="str">
        <f>VLOOKUP(C389,Sheet1!$A$2:$K$369991,11,0)</f>
        <v>BUC</v>
      </c>
      <c r="E389" s="138" t="s">
        <v>3120</v>
      </c>
      <c r="F389" s="129">
        <f>VLOOKUP(C389,'PACK MASTER'!$A$2:$I$512998,9,0)*1000</f>
        <v>10.000000000000005</v>
      </c>
      <c r="G389" s="129">
        <f>VLOOKUP(C389,'PACK MASTER'!$A$2:$G$512998,7,0)</f>
        <v>10</v>
      </c>
      <c r="H389" s="129">
        <f t="shared" si="138"/>
        <v>1.0000000000000004</v>
      </c>
      <c r="I389" s="129">
        <f>VLOOKUP($A389,ZMRP!$C$2:$F$99995,4,0)</f>
        <v>2743</v>
      </c>
      <c r="J389" s="130">
        <f t="shared" si="139"/>
        <v>274.3</v>
      </c>
      <c r="K389" s="130">
        <f>VLOOKUP($A389,ZLAM!$C$2:$F$99999,4,0)</f>
        <v>79.38</v>
      </c>
      <c r="L389" s="130">
        <f t="shared" si="140"/>
        <v>2177.3933999999999</v>
      </c>
      <c r="M389" s="130">
        <f t="shared" si="141"/>
        <v>217.73934</v>
      </c>
      <c r="N389" s="130">
        <f t="shared" si="142"/>
        <v>1845.2486440677967</v>
      </c>
      <c r="O389" s="130">
        <f t="shared" si="143"/>
        <v>184.52486440677967</v>
      </c>
      <c r="P389" s="130">
        <f>IFERROR(ABS(VLOOKUP($A389,ZTRV!$D$2:$G$99407,4,0)),0)</f>
        <v>0</v>
      </c>
      <c r="Q389" s="130">
        <f>IFERROR(ABS(VLOOKUP($A389,ZTR1!$D$2:$G$99999,4,0)),0)</f>
        <v>0</v>
      </c>
      <c r="R389" s="130">
        <f>IFERROR(ABS(VLOOKUP($A389,ZTR2!$D$2:$G$99939,4,0)),0)</f>
        <v>0</v>
      </c>
      <c r="S389" s="130">
        <f t="shared" si="144"/>
        <v>0</v>
      </c>
      <c r="T389" s="130">
        <f t="shared" si="145"/>
        <v>1845.2486440677967</v>
      </c>
      <c r="U389" s="130">
        <f t="shared" si="146"/>
        <v>2177.3933999999999</v>
      </c>
      <c r="V389" s="130">
        <f t="shared" si="147"/>
        <v>217.73934</v>
      </c>
      <c r="W389" s="131">
        <f t="shared" si="148"/>
        <v>2177.3934000000013</v>
      </c>
      <c r="X389" s="130">
        <f t="shared" si="149"/>
        <v>565.60660000000007</v>
      </c>
      <c r="Y389" s="130">
        <f t="shared" si="150"/>
        <v>565.6066000000003</v>
      </c>
      <c r="Z389" s="130">
        <f t="shared" si="151"/>
        <v>56.560660000000013</v>
      </c>
      <c r="AA389" s="129">
        <f>IFERROR(ABS(VLOOKUP(A389,ZSSD!$D$2:$G$99933,4,0)),AI389)</f>
        <v>6.5</v>
      </c>
      <c r="AB389" s="130">
        <f>IFERROR(IF(VLOOKUP(A389,ZSSD!$D:$H,5,0)="L29",AA389*G389,AA389*L389/100),AA389*L389/100)</f>
        <v>141.53057100000001</v>
      </c>
      <c r="AC389" s="130">
        <v>2</v>
      </c>
      <c r="AD389" s="132">
        <f t="shared" si="152"/>
        <v>34.074361461355934</v>
      </c>
      <c r="AE389" s="142">
        <f t="shared" si="155"/>
        <v>14.153057100000002</v>
      </c>
      <c r="AF389" s="142">
        <f t="shared" si="156"/>
        <v>3.4074361461355935</v>
      </c>
      <c r="AG389" s="133" t="e">
        <f>VLOOKUP(A389,ZSSD!D:D,1,0)</f>
        <v>#N/A</v>
      </c>
      <c r="AH389" s="133" t="str">
        <f>VLOOKUP(B389,[2]GRADE!$A:$P,16,0)</f>
        <v>SILVER</v>
      </c>
      <c r="AI389" s="133">
        <f t="shared" si="157"/>
        <v>6.5</v>
      </c>
    </row>
    <row r="390" spans="1:35" x14ac:dyDescent="0.25">
      <c r="A390" s="138">
        <v>7586265</v>
      </c>
      <c r="B390" s="129">
        <f t="shared" si="153"/>
        <v>7586</v>
      </c>
      <c r="C390" s="129">
        <f t="shared" si="154"/>
        <v>265</v>
      </c>
      <c r="D390" s="129" t="str">
        <f>VLOOKUP(C390,Sheet1!$A$2:$K$369991,11,0)</f>
        <v>BUC</v>
      </c>
      <c r="E390" s="138" t="s">
        <v>3121</v>
      </c>
      <c r="F390" s="129">
        <f>VLOOKUP(C390,'PACK MASTER'!$A$2:$I$512998,9,0)*1000</f>
        <v>20.000000000000014</v>
      </c>
      <c r="G390" s="129">
        <f>VLOOKUP(C390,'PACK MASTER'!$A$2:$G$512998,7,0)</f>
        <v>20</v>
      </c>
      <c r="H390" s="129">
        <f t="shared" si="138"/>
        <v>1.0000000000000007</v>
      </c>
      <c r="I390" s="129">
        <f>VLOOKUP($A390,ZMRP!$C$2:$F$99995,4,0)</f>
        <v>5377</v>
      </c>
      <c r="J390" s="130">
        <f t="shared" si="139"/>
        <v>268.85000000000002</v>
      </c>
      <c r="K390" s="130">
        <f>VLOOKUP($A390,ZLAM!$C$2:$F$99999,4,0)</f>
        <v>79.36</v>
      </c>
      <c r="L390" s="130">
        <f t="shared" si="140"/>
        <v>4267.1871999999994</v>
      </c>
      <c r="M390" s="130">
        <f t="shared" si="141"/>
        <v>213.35935999999998</v>
      </c>
      <c r="N390" s="130">
        <f t="shared" si="142"/>
        <v>3616.2603389830506</v>
      </c>
      <c r="O390" s="130">
        <f t="shared" si="143"/>
        <v>180.81301694915254</v>
      </c>
      <c r="P390" s="130">
        <f>IFERROR(ABS(VLOOKUP($A390,ZTRV!$D$2:$G$99407,4,0)),0)</f>
        <v>0</v>
      </c>
      <c r="Q390" s="130">
        <f>IFERROR(ABS(VLOOKUP($A390,ZTR1!$D$2:$G$99999,4,0)),0)</f>
        <v>0</v>
      </c>
      <c r="R390" s="130">
        <f>IFERROR(ABS(VLOOKUP($A390,ZTR2!$D$2:$G$99939,4,0)),0)</f>
        <v>0</v>
      </c>
      <c r="S390" s="130">
        <f t="shared" si="144"/>
        <v>0</v>
      </c>
      <c r="T390" s="130">
        <f t="shared" si="145"/>
        <v>3616.2603389830506</v>
      </c>
      <c r="U390" s="130">
        <f t="shared" si="146"/>
        <v>4267.1871999999994</v>
      </c>
      <c r="V390" s="130">
        <f t="shared" si="147"/>
        <v>213.35935999999998</v>
      </c>
      <c r="W390" s="131">
        <f t="shared" si="148"/>
        <v>4267.187200000003</v>
      </c>
      <c r="X390" s="130">
        <f t="shared" si="149"/>
        <v>1109.8128000000006</v>
      </c>
      <c r="Y390" s="130">
        <f t="shared" si="150"/>
        <v>1109.8128000000013</v>
      </c>
      <c r="Z390" s="130">
        <f t="shared" si="151"/>
        <v>55.490640000000042</v>
      </c>
      <c r="AA390" s="129">
        <f>IFERROR(ABS(VLOOKUP(A390,ZSSD!$D$2:$G$99933,4,0)),AI390)</f>
        <v>6.5</v>
      </c>
      <c r="AB390" s="130">
        <f>IFERROR(IF(VLOOKUP(A390,ZSSD!$D:$H,5,0)="L29",AA390*G390,AA390*L390/100),AA390*L390/100)</f>
        <v>277.36716799999994</v>
      </c>
      <c r="AC390" s="130">
        <v>2</v>
      </c>
      <c r="AD390" s="132">
        <f t="shared" si="152"/>
        <v>66.777863419661017</v>
      </c>
      <c r="AE390" s="142">
        <f t="shared" si="155"/>
        <v>13.868358399999996</v>
      </c>
      <c r="AF390" s="142">
        <f t="shared" si="156"/>
        <v>3.3388931709830509</v>
      </c>
      <c r="AG390" s="133" t="e">
        <f>VLOOKUP(A390,ZSSD!D:D,1,0)</f>
        <v>#N/A</v>
      </c>
      <c r="AH390" s="133" t="str">
        <f>VLOOKUP(B390,[2]GRADE!$A:$P,16,0)</f>
        <v>SILVER</v>
      </c>
      <c r="AI390" s="133">
        <f t="shared" si="157"/>
        <v>6.5</v>
      </c>
    </row>
    <row r="391" spans="1:35" x14ac:dyDescent="0.25">
      <c r="A391" s="137">
        <v>7586265</v>
      </c>
      <c r="B391" s="129">
        <f t="shared" si="153"/>
        <v>7586</v>
      </c>
      <c r="C391" s="129">
        <f t="shared" si="154"/>
        <v>265</v>
      </c>
      <c r="D391" s="129" t="str">
        <f>VLOOKUP(C391,Sheet1!$A$2:$K$369991,11,0)</f>
        <v>BUC</v>
      </c>
      <c r="E391" s="138" t="s">
        <v>3121</v>
      </c>
      <c r="F391" s="129">
        <f>VLOOKUP(C391,'PACK MASTER'!$A$2:$I$512998,9,0)*1000</f>
        <v>20.000000000000014</v>
      </c>
      <c r="G391" s="129">
        <f>VLOOKUP(C391,'PACK MASTER'!$A$2:$G$512998,7,0)</f>
        <v>20</v>
      </c>
      <c r="H391" s="129">
        <f t="shared" si="138"/>
        <v>1.0000000000000007</v>
      </c>
      <c r="I391" s="129">
        <f>VLOOKUP($A391,ZMRP!$C$2:$F$99995,4,0)</f>
        <v>5377</v>
      </c>
      <c r="J391" s="130">
        <f t="shared" si="139"/>
        <v>268.85000000000002</v>
      </c>
      <c r="K391" s="130">
        <f>VLOOKUP($A391,ZLAM!$C$2:$F$99999,4,0)</f>
        <v>79.36</v>
      </c>
      <c r="L391" s="130">
        <f t="shared" si="140"/>
        <v>4267.1871999999994</v>
      </c>
      <c r="M391" s="130">
        <f t="shared" si="141"/>
        <v>213.35935999999998</v>
      </c>
      <c r="N391" s="130">
        <f t="shared" si="142"/>
        <v>3616.2603389830506</v>
      </c>
      <c r="O391" s="130">
        <f t="shared" si="143"/>
        <v>180.81301694915254</v>
      </c>
      <c r="P391" s="130">
        <f>IFERROR(ABS(VLOOKUP($A391,ZTRV!$D$2:$G$99407,4,0)),0)</f>
        <v>0</v>
      </c>
      <c r="Q391" s="130">
        <f>IFERROR(ABS(VLOOKUP($A391,ZTR1!$D$2:$G$99999,4,0)),0)</f>
        <v>0</v>
      </c>
      <c r="R391" s="130">
        <f>IFERROR(ABS(VLOOKUP($A391,ZTR2!$D$2:$G$99939,4,0)),0)</f>
        <v>0</v>
      </c>
      <c r="S391" s="130">
        <f t="shared" si="144"/>
        <v>0</v>
      </c>
      <c r="T391" s="130">
        <f t="shared" si="145"/>
        <v>3616.2603389830506</v>
      </c>
      <c r="U391" s="130">
        <f t="shared" si="146"/>
        <v>4267.1871999999994</v>
      </c>
      <c r="V391" s="130">
        <f t="shared" si="147"/>
        <v>213.35935999999998</v>
      </c>
      <c r="W391" s="131">
        <f t="shared" si="148"/>
        <v>4267.187200000003</v>
      </c>
      <c r="X391" s="130">
        <f t="shared" si="149"/>
        <v>1109.8128000000006</v>
      </c>
      <c r="Y391" s="130">
        <f t="shared" si="150"/>
        <v>1109.8128000000013</v>
      </c>
      <c r="Z391" s="130">
        <f t="shared" si="151"/>
        <v>55.490640000000042</v>
      </c>
      <c r="AA391" s="129">
        <f>IFERROR(ABS(VLOOKUP(A391,ZSSD!$D$2:$G$99933,4,0)),AI391)</f>
        <v>6.5</v>
      </c>
      <c r="AB391" s="130">
        <f>IFERROR(IF(VLOOKUP(A391,ZSSD!$D:$H,5,0)="L29",AA391*G391,AA391*L391/100),AA391*L391/100)</f>
        <v>277.36716799999994</v>
      </c>
      <c r="AC391" s="130">
        <v>2</v>
      </c>
      <c r="AD391" s="132">
        <f t="shared" si="152"/>
        <v>66.777863419661017</v>
      </c>
      <c r="AE391" s="142">
        <f t="shared" si="155"/>
        <v>13.868358399999996</v>
      </c>
      <c r="AF391" s="142">
        <f t="shared" si="156"/>
        <v>3.3388931709830509</v>
      </c>
      <c r="AG391" s="133" t="e">
        <f>VLOOKUP(A391,ZSSD!D:D,1,0)</f>
        <v>#N/A</v>
      </c>
      <c r="AH391" s="133" t="str">
        <f>VLOOKUP(B391,[2]GRADE!$A:$P,16,0)</f>
        <v>SILVER</v>
      </c>
      <c r="AI391" s="133">
        <f t="shared" si="157"/>
        <v>6.5</v>
      </c>
    </row>
    <row r="392" spans="1:35" x14ac:dyDescent="0.25">
      <c r="A392" s="129">
        <v>7600184</v>
      </c>
      <c r="B392" s="129">
        <f t="shared" si="153"/>
        <v>7600</v>
      </c>
      <c r="C392" s="129">
        <f t="shared" si="154"/>
        <v>184</v>
      </c>
      <c r="D392" s="129" t="str">
        <f>VLOOKUP(C392,Sheet1!$A$2:$K$369991,11,0)</f>
        <v>CAR</v>
      </c>
      <c r="E392" s="129" t="s">
        <v>1697</v>
      </c>
      <c r="F392" s="129">
        <f>VLOOKUP(C392,'PACK MASTER'!$A$2:$I$512998,9,0)*1000</f>
        <v>20.000000000000014</v>
      </c>
      <c r="G392" s="129">
        <f>VLOOKUP(C392,'PACK MASTER'!$A$2:$G$512998,7,0)</f>
        <v>1</v>
      </c>
      <c r="H392" s="129">
        <f t="shared" si="138"/>
        <v>20.000000000000014</v>
      </c>
      <c r="I392" s="129">
        <f>VLOOKUP($A392,ZMRP!$C$2:$F$99995,4,0)</f>
        <v>339</v>
      </c>
      <c r="J392" s="130">
        <f t="shared" si="139"/>
        <v>339</v>
      </c>
      <c r="K392" s="130">
        <f>VLOOKUP($A392,ZLAM!$C$2:$F$99999,4,0)</f>
        <v>77.05</v>
      </c>
      <c r="L392" s="130">
        <f t="shared" si="140"/>
        <v>261.1995</v>
      </c>
      <c r="M392" s="130">
        <f t="shared" si="141"/>
        <v>261.1995</v>
      </c>
      <c r="N392" s="130">
        <f t="shared" si="142"/>
        <v>221.35550847457628</v>
      </c>
      <c r="O392" s="130">
        <f t="shared" si="143"/>
        <v>221.35550847457628</v>
      </c>
      <c r="P392" s="130">
        <f>IFERROR(ABS(VLOOKUP($A392,ZTRV!$D$2:$G$99407,4,0)),0)</f>
        <v>8</v>
      </c>
      <c r="Q392" s="130">
        <f>IFERROR(ABS(VLOOKUP($A392,ZTR1!$D$2:$G$99999,4,0)),0)</f>
        <v>0</v>
      </c>
      <c r="R392" s="130">
        <f>IFERROR(ABS(VLOOKUP($A392,ZTR2!$D$2:$G$99939,4,0)),0)</f>
        <v>0</v>
      </c>
      <c r="S392" s="130">
        <f t="shared" si="144"/>
        <v>8</v>
      </c>
      <c r="T392" s="130">
        <f t="shared" si="145"/>
        <v>213.35550847457628</v>
      </c>
      <c r="U392" s="130">
        <f t="shared" si="146"/>
        <v>251.7595</v>
      </c>
      <c r="V392" s="130">
        <f t="shared" si="147"/>
        <v>251.7595</v>
      </c>
      <c r="W392" s="131">
        <f t="shared" si="148"/>
        <v>5035.1900000000032</v>
      </c>
      <c r="X392" s="130">
        <f t="shared" si="149"/>
        <v>87.240499999999997</v>
      </c>
      <c r="Y392" s="130">
        <f t="shared" si="150"/>
        <v>1744.8100000000011</v>
      </c>
      <c r="Z392" s="130">
        <f t="shared" si="151"/>
        <v>87.240499999999997</v>
      </c>
      <c r="AA392" s="129">
        <f>IFERROR(ABS(VLOOKUP(A392,ZSSD!$D$2:$G$99933,4,0)),AI392)</f>
        <v>5.5</v>
      </c>
      <c r="AB392" s="130">
        <f>IFERROR(IF(VLOOKUP(A392,ZSSD!$D:$H,5,0)="L29",AA392*G392,AA392*L392/100),AA392*L392/100)</f>
        <v>14.3659725</v>
      </c>
      <c r="AC392" s="130">
        <v>2</v>
      </c>
      <c r="AD392" s="132">
        <f t="shared" si="152"/>
        <v>3.9797907194915259</v>
      </c>
      <c r="AE392" s="142">
        <f t="shared" si="155"/>
        <v>14.3659725</v>
      </c>
      <c r="AF392" s="142">
        <f t="shared" si="156"/>
        <v>3.9797907194915259</v>
      </c>
      <c r="AG392" s="133">
        <f>VLOOKUP(A392,ZSSD!D:D,1,0)</f>
        <v>7600184</v>
      </c>
      <c r="AH392" s="133" t="str">
        <f>VLOOKUP(B392,[2]GRADE!$A:$P,16,0)</f>
        <v>SILVER</v>
      </c>
      <c r="AI392" s="133">
        <f t="shared" si="157"/>
        <v>6.5</v>
      </c>
    </row>
    <row r="393" spans="1:35" x14ac:dyDescent="0.25">
      <c r="A393" s="129">
        <v>7600203</v>
      </c>
      <c r="B393" s="129">
        <f t="shared" si="153"/>
        <v>7600</v>
      </c>
      <c r="C393" s="129">
        <f t="shared" si="154"/>
        <v>203</v>
      </c>
      <c r="D393" s="129" t="str">
        <f>VLOOKUP(C393,Sheet1!$A$2:$K$369991,11,0)</f>
        <v>CAR</v>
      </c>
      <c r="E393" s="129" t="s">
        <v>1700</v>
      </c>
      <c r="F393" s="129">
        <f>VLOOKUP(C393,'PACK MASTER'!$A$2:$I$512998,9,0)*1000</f>
        <v>12.000000000000005</v>
      </c>
      <c r="G393" s="129">
        <f>VLOOKUP(C393,'PACK MASTER'!$A$2:$G$512998,7,0)</f>
        <v>3</v>
      </c>
      <c r="H393" s="129">
        <f t="shared" si="138"/>
        <v>4.0000000000000018</v>
      </c>
      <c r="I393" s="129">
        <f>VLOOKUP($A393,ZMRP!$C$2:$F$99995,4,0)</f>
        <v>1017</v>
      </c>
      <c r="J393" s="130">
        <f t="shared" si="139"/>
        <v>339</v>
      </c>
      <c r="K393" s="130">
        <f>VLOOKUP($A393,ZLAM!$C$2:$F$99999,4,0)</f>
        <v>74.67</v>
      </c>
      <c r="L393" s="130">
        <f t="shared" si="140"/>
        <v>759.39390000000003</v>
      </c>
      <c r="M393" s="130">
        <f t="shared" si="141"/>
        <v>253.13130000000001</v>
      </c>
      <c r="N393" s="130">
        <f t="shared" si="142"/>
        <v>643.55415254237289</v>
      </c>
      <c r="O393" s="130">
        <f t="shared" si="143"/>
        <v>214.51805084745763</v>
      </c>
      <c r="P393" s="130">
        <f>IFERROR(ABS(VLOOKUP($A393,ZTRV!$D$2:$G$99407,4,0)),0)</f>
        <v>23</v>
      </c>
      <c r="Q393" s="130">
        <f>IFERROR(ABS(VLOOKUP($A393,ZTR1!$D$2:$G$99999,4,0)),0)</f>
        <v>0</v>
      </c>
      <c r="R393" s="130">
        <f>IFERROR(ABS(VLOOKUP($A393,ZTR2!$D$2:$G$99939,4,0)),0)</f>
        <v>0</v>
      </c>
      <c r="S393" s="130">
        <f t="shared" si="144"/>
        <v>69</v>
      </c>
      <c r="T393" s="130">
        <f t="shared" si="145"/>
        <v>574.55415254237289</v>
      </c>
      <c r="U393" s="130">
        <f t="shared" si="146"/>
        <v>677.97389999999996</v>
      </c>
      <c r="V393" s="130">
        <f t="shared" si="147"/>
        <v>225.9913</v>
      </c>
      <c r="W393" s="131">
        <f t="shared" si="148"/>
        <v>2711.8956000000012</v>
      </c>
      <c r="X393" s="130">
        <f t="shared" si="149"/>
        <v>339.02610000000004</v>
      </c>
      <c r="Y393" s="130">
        <f t="shared" si="150"/>
        <v>1356.1044000000009</v>
      </c>
      <c r="Z393" s="130">
        <f t="shared" si="151"/>
        <v>113.0087</v>
      </c>
      <c r="AA393" s="129">
        <f>IFERROR(ABS(VLOOKUP(A393,ZSSD!$D$2:$G$99933,4,0)),AI393)</f>
        <v>5.5</v>
      </c>
      <c r="AB393" s="130">
        <f>IFERROR(IF(VLOOKUP(A393,ZSSD!$D:$H,5,0)="L29",AA393*G393,AA393*L393/100),AA393*L393/100)</f>
        <v>41.766664500000005</v>
      </c>
      <c r="AC393" s="130">
        <v>2</v>
      </c>
      <c r="AD393" s="132">
        <f t="shared" si="152"/>
        <v>10.655749760847456</v>
      </c>
      <c r="AE393" s="142">
        <f t="shared" si="155"/>
        <v>13.922221500000001</v>
      </c>
      <c r="AF393" s="142">
        <f t="shared" si="156"/>
        <v>3.5519165869491522</v>
      </c>
      <c r="AG393" s="133">
        <f>VLOOKUP(A393,ZSSD!D:D,1,0)</f>
        <v>7600203</v>
      </c>
      <c r="AH393" s="133" t="str">
        <f>VLOOKUP(B393,[2]GRADE!$A:$P,16,0)</f>
        <v>SILVER</v>
      </c>
      <c r="AI393" s="133">
        <f t="shared" si="157"/>
        <v>6.5</v>
      </c>
    </row>
    <row r="394" spans="1:35" x14ac:dyDescent="0.25">
      <c r="A394" s="129">
        <v>7601203</v>
      </c>
      <c r="B394" s="129">
        <f t="shared" si="153"/>
        <v>7601</v>
      </c>
      <c r="C394" s="129">
        <f t="shared" si="154"/>
        <v>203</v>
      </c>
      <c r="D394" s="129" t="str">
        <f>VLOOKUP(C394,Sheet1!$A$2:$K$369991,11,0)</f>
        <v>CAR</v>
      </c>
      <c r="E394" s="129" t="s">
        <v>1705</v>
      </c>
      <c r="F394" s="129">
        <f>VLOOKUP(C394,'PACK MASTER'!$A$2:$I$512998,9,0)*1000</f>
        <v>12.000000000000005</v>
      </c>
      <c r="G394" s="129">
        <f>VLOOKUP(C394,'PACK MASTER'!$A$2:$G$512998,7,0)</f>
        <v>3</v>
      </c>
      <c r="H394" s="129">
        <f t="shared" si="138"/>
        <v>4.0000000000000018</v>
      </c>
      <c r="I394" s="129">
        <f>VLOOKUP($A394,ZMRP!$C$2:$F$99995,4,0)</f>
        <v>402</v>
      </c>
      <c r="J394" s="130">
        <f t="shared" si="139"/>
        <v>134</v>
      </c>
      <c r="K394" s="130">
        <f>VLOOKUP($A394,ZLAM!$C$2:$F$99999,4,0)</f>
        <v>83.33</v>
      </c>
      <c r="L394" s="130">
        <f t="shared" si="140"/>
        <v>334.98659999999995</v>
      </c>
      <c r="M394" s="130">
        <f t="shared" si="141"/>
        <v>111.66219999999998</v>
      </c>
      <c r="N394" s="130">
        <f t="shared" si="142"/>
        <v>283.88694915254234</v>
      </c>
      <c r="O394" s="130">
        <f t="shared" si="143"/>
        <v>94.628983050847452</v>
      </c>
      <c r="P394" s="130">
        <f>IFERROR(ABS(VLOOKUP($A394,ZTRV!$D$2:$G$99407,4,0)),0)</f>
        <v>0</v>
      </c>
      <c r="Q394" s="130">
        <f>IFERROR(ABS(VLOOKUP($A394,ZTR1!$D$2:$G$99999,4,0)),0)</f>
        <v>0</v>
      </c>
      <c r="R394" s="130">
        <f>IFERROR(ABS(VLOOKUP($A394,ZTR2!$D$2:$G$99939,4,0)),0)</f>
        <v>0</v>
      </c>
      <c r="S394" s="130">
        <f t="shared" si="144"/>
        <v>0</v>
      </c>
      <c r="T394" s="130">
        <f t="shared" si="145"/>
        <v>283.88694915254234</v>
      </c>
      <c r="U394" s="130">
        <f t="shared" si="146"/>
        <v>334.98659999999995</v>
      </c>
      <c r="V394" s="130">
        <f t="shared" si="147"/>
        <v>111.66219999999998</v>
      </c>
      <c r="W394" s="131">
        <f t="shared" si="148"/>
        <v>1339.9464000000005</v>
      </c>
      <c r="X394" s="130">
        <f t="shared" si="149"/>
        <v>67.013400000000047</v>
      </c>
      <c r="Y394" s="130">
        <f t="shared" si="150"/>
        <v>268.0536000000003</v>
      </c>
      <c r="Z394" s="130">
        <f t="shared" si="151"/>
        <v>22.337800000000016</v>
      </c>
      <c r="AA394" s="129">
        <f>IFERROR(ABS(VLOOKUP(A394,ZSSD!$D$2:$G$99933,4,0)),AI394)</f>
        <v>5.5</v>
      </c>
      <c r="AB394" s="130">
        <f>IFERROR(IF(VLOOKUP(A394,ZSSD!$D:$H,5,0)="L29",AA394*G394,AA394*L394/100),AA394*L394/100)</f>
        <v>18.424262999999996</v>
      </c>
      <c r="AC394" s="130">
        <v>2</v>
      </c>
      <c r="AD394" s="132">
        <f t="shared" si="152"/>
        <v>5.3092537230508468</v>
      </c>
      <c r="AE394" s="142">
        <f t="shared" si="155"/>
        <v>6.1414209999999985</v>
      </c>
      <c r="AF394" s="142">
        <f t="shared" si="156"/>
        <v>1.7697512410169489</v>
      </c>
      <c r="AG394" s="133">
        <f>VLOOKUP(A394,ZSSD!D:D,1,0)</f>
        <v>7601203</v>
      </c>
      <c r="AH394" s="133" t="str">
        <f>VLOOKUP(B394,[2]GRADE!$A:$P,16,0)</f>
        <v>SILVER</v>
      </c>
      <c r="AI394" s="133">
        <f t="shared" si="157"/>
        <v>6.5</v>
      </c>
    </row>
    <row r="395" spans="1:35" x14ac:dyDescent="0.25">
      <c r="A395" s="137">
        <v>7607184</v>
      </c>
      <c r="B395" s="129">
        <f t="shared" si="153"/>
        <v>7607</v>
      </c>
      <c r="C395" s="129">
        <f t="shared" si="154"/>
        <v>184</v>
      </c>
      <c r="D395" s="129" t="str">
        <f>VLOOKUP(C395,Sheet1!$A$2:$K$369991,11,0)</f>
        <v>CAR</v>
      </c>
      <c r="E395" s="129" t="s">
        <v>3070</v>
      </c>
      <c r="F395" s="129">
        <f>VLOOKUP(C395,'PACK MASTER'!$A$2:$I$512998,9,0)*1000</f>
        <v>20.000000000000014</v>
      </c>
      <c r="G395" s="129">
        <f>VLOOKUP(C395,'PACK MASTER'!$A$2:$G$512998,7,0)</f>
        <v>1</v>
      </c>
      <c r="H395" s="129">
        <f t="shared" si="138"/>
        <v>20.000000000000014</v>
      </c>
      <c r="I395" s="129">
        <f>VLOOKUP($A395,ZMRP!$C$2:$F$99995,4,0)</f>
        <v>270</v>
      </c>
      <c r="J395" s="130">
        <f t="shared" si="139"/>
        <v>270</v>
      </c>
      <c r="K395" s="130">
        <f>VLOOKUP($A395,ZLAM!$C$2:$F$99999,4,0)</f>
        <v>76.900000000000006</v>
      </c>
      <c r="L395" s="130">
        <f t="shared" si="140"/>
        <v>207.63</v>
      </c>
      <c r="M395" s="130">
        <f t="shared" si="141"/>
        <v>207.63</v>
      </c>
      <c r="N395" s="130">
        <f t="shared" si="142"/>
        <v>175.95762711864407</v>
      </c>
      <c r="O395" s="130">
        <f t="shared" si="143"/>
        <v>175.95762711864407</v>
      </c>
      <c r="P395" s="130">
        <f>IFERROR(ABS(VLOOKUP($A395,ZTRV!$D$2:$G$99407,4,0)),0)</f>
        <v>0</v>
      </c>
      <c r="Q395" s="130">
        <f>IFERROR(ABS(VLOOKUP($A395,ZTR1!$D$2:$G$99999,4,0)),0)</f>
        <v>0</v>
      </c>
      <c r="R395" s="130">
        <f>IFERROR(ABS(VLOOKUP($A395,ZTR2!$D$2:$G$99939,4,0)),0)</f>
        <v>0</v>
      </c>
      <c r="S395" s="130">
        <f t="shared" si="144"/>
        <v>0</v>
      </c>
      <c r="T395" s="130">
        <f t="shared" si="145"/>
        <v>175.95762711864407</v>
      </c>
      <c r="U395" s="130">
        <f t="shared" si="146"/>
        <v>207.63</v>
      </c>
      <c r="V395" s="130">
        <f t="shared" si="147"/>
        <v>207.63</v>
      </c>
      <c r="W395" s="131">
        <f t="shared" si="148"/>
        <v>4152.6000000000031</v>
      </c>
      <c r="X395" s="130">
        <f t="shared" si="149"/>
        <v>62.370000000000005</v>
      </c>
      <c r="Y395" s="130">
        <f t="shared" si="150"/>
        <v>1247.400000000001</v>
      </c>
      <c r="Z395" s="130">
        <f t="shared" si="151"/>
        <v>62.370000000000005</v>
      </c>
      <c r="AA395" s="129">
        <f>IFERROR(ABS(VLOOKUP(A395,ZSSD!$D$2:$G$99933,4,0)),AI395)</f>
        <v>8</v>
      </c>
      <c r="AB395" s="130">
        <f>IFERROR(IF(VLOOKUP(A395,ZSSD!$D:$H,5,0)="L29",AA395*G395,AA395*L395/100),AA395*L395/100)</f>
        <v>16.610399999999998</v>
      </c>
      <c r="AC395" s="130">
        <v>2</v>
      </c>
      <c r="AD395" s="132">
        <f t="shared" si="152"/>
        <v>3.1869445423728813</v>
      </c>
      <c r="AE395" s="142">
        <f t="shared" si="155"/>
        <v>16.610399999999998</v>
      </c>
      <c r="AF395" s="142">
        <f t="shared" si="156"/>
        <v>3.1869445423728813</v>
      </c>
      <c r="AG395" s="133">
        <f>VLOOKUP(A395,ZSSD!D:D,1,0)</f>
        <v>7607184</v>
      </c>
      <c r="AH395" s="133" t="str">
        <f>VLOOKUP(B395,[2]GRADE!$A:$P,16,0)</f>
        <v>SILVER</v>
      </c>
      <c r="AI395" s="133">
        <f t="shared" si="157"/>
        <v>6.5</v>
      </c>
    </row>
    <row r="396" spans="1:35" x14ac:dyDescent="0.25">
      <c r="A396" s="129">
        <v>7607185</v>
      </c>
      <c r="B396" s="129">
        <f t="shared" si="153"/>
        <v>7607</v>
      </c>
      <c r="C396" s="129">
        <f t="shared" si="154"/>
        <v>185</v>
      </c>
      <c r="D396" s="129" t="str">
        <f>VLOOKUP(C396,Sheet1!$A$2:$K$369991,11,0)</f>
        <v>CAR</v>
      </c>
      <c r="E396" s="129" t="s">
        <v>1710</v>
      </c>
      <c r="F396" s="129">
        <f>VLOOKUP(C396,'PACK MASTER'!$A$2:$I$512998,9,0)*1000</f>
        <v>10.000000000000005</v>
      </c>
      <c r="G396" s="129">
        <f>VLOOKUP(C396,'PACK MASTER'!$A$2:$G$512998,7,0)</f>
        <v>1</v>
      </c>
      <c r="H396" s="129">
        <f t="shared" si="138"/>
        <v>10.000000000000005</v>
      </c>
      <c r="I396" s="129">
        <f>VLOOKUP($A396,ZMRP!$C$2:$F$99995,4,0)</f>
        <v>270</v>
      </c>
      <c r="J396" s="130">
        <f t="shared" si="139"/>
        <v>270</v>
      </c>
      <c r="K396" s="130">
        <f>VLOOKUP($A396,ZLAM!$C$2:$F$99999,4,0)</f>
        <v>76.900000000000006</v>
      </c>
      <c r="L396" s="130">
        <f t="shared" si="140"/>
        <v>207.63</v>
      </c>
      <c r="M396" s="130">
        <f t="shared" si="141"/>
        <v>207.63</v>
      </c>
      <c r="N396" s="130">
        <f t="shared" si="142"/>
        <v>175.95762711864407</v>
      </c>
      <c r="O396" s="130">
        <f t="shared" si="143"/>
        <v>175.95762711864407</v>
      </c>
      <c r="P396" s="130">
        <f>IFERROR(ABS(VLOOKUP($A396,ZTRV!$D$2:$G$99407,4,0)),0)</f>
        <v>0</v>
      </c>
      <c r="Q396" s="130">
        <f>IFERROR(ABS(VLOOKUP($A396,ZTR1!$D$2:$G$99999,4,0)),0)</f>
        <v>0</v>
      </c>
      <c r="R396" s="130">
        <f>IFERROR(ABS(VLOOKUP($A396,ZTR2!$D$2:$G$99939,4,0)),0)</f>
        <v>0</v>
      </c>
      <c r="S396" s="130">
        <f t="shared" si="144"/>
        <v>0</v>
      </c>
      <c r="T396" s="130">
        <f t="shared" si="145"/>
        <v>175.95762711864407</v>
      </c>
      <c r="U396" s="130">
        <f t="shared" si="146"/>
        <v>207.63</v>
      </c>
      <c r="V396" s="130">
        <f t="shared" si="147"/>
        <v>207.63</v>
      </c>
      <c r="W396" s="131">
        <f t="shared" si="148"/>
        <v>2076.3000000000011</v>
      </c>
      <c r="X396" s="130">
        <f t="shared" si="149"/>
        <v>62.370000000000005</v>
      </c>
      <c r="Y396" s="130">
        <f t="shared" si="150"/>
        <v>623.70000000000039</v>
      </c>
      <c r="Z396" s="130">
        <f t="shared" si="151"/>
        <v>62.370000000000005</v>
      </c>
      <c r="AA396" s="129">
        <f>IFERROR(ABS(VLOOKUP(A396,ZSSD!$D$2:$G$99933,4,0)),AI396)</f>
        <v>8</v>
      </c>
      <c r="AB396" s="130">
        <f>IFERROR(IF(VLOOKUP(A396,ZSSD!$D:$H,5,0)="L29",AA396*G396,AA396*L396/100),AA396*L396/100)</f>
        <v>16.610399999999998</v>
      </c>
      <c r="AC396" s="130">
        <v>2</v>
      </c>
      <c r="AD396" s="132">
        <f t="shared" si="152"/>
        <v>3.1869445423728813</v>
      </c>
      <c r="AE396" s="142">
        <f t="shared" si="155"/>
        <v>16.610399999999998</v>
      </c>
      <c r="AF396" s="142">
        <f t="shared" si="156"/>
        <v>3.1869445423728813</v>
      </c>
      <c r="AG396" s="133">
        <f>VLOOKUP(A396,ZSSD!D:D,1,0)</f>
        <v>7607185</v>
      </c>
      <c r="AH396" s="133" t="str">
        <f>VLOOKUP(B396,[2]GRADE!$A:$P,16,0)</f>
        <v>SILVER</v>
      </c>
      <c r="AI396" s="133">
        <f t="shared" si="157"/>
        <v>6.5</v>
      </c>
    </row>
    <row r="397" spans="1:35" x14ac:dyDescent="0.25">
      <c r="A397" s="129">
        <v>7612184</v>
      </c>
      <c r="B397" s="129">
        <f t="shared" si="153"/>
        <v>7612</v>
      </c>
      <c r="C397" s="129">
        <f t="shared" si="154"/>
        <v>184</v>
      </c>
      <c r="D397" s="129" t="str">
        <f>VLOOKUP(C397,Sheet1!$A$2:$K$369991,11,0)</f>
        <v>CAR</v>
      </c>
      <c r="E397" s="129" t="s">
        <v>1716</v>
      </c>
      <c r="F397" s="129">
        <f>VLOOKUP(C397,'PACK MASTER'!$A$2:$I$512998,9,0)*1000</f>
        <v>20.000000000000014</v>
      </c>
      <c r="G397" s="129">
        <f>VLOOKUP(C397,'PACK MASTER'!$A$2:$G$512998,7,0)</f>
        <v>1</v>
      </c>
      <c r="H397" s="129">
        <f t="shared" si="138"/>
        <v>20.000000000000014</v>
      </c>
      <c r="I397" s="129">
        <f>VLOOKUP($A397,ZMRP!$C$2:$F$99995,4,0)</f>
        <v>345</v>
      </c>
      <c r="J397" s="130">
        <f t="shared" si="139"/>
        <v>345</v>
      </c>
      <c r="K397" s="130">
        <f>VLOOKUP($A397,ZLAM!$C$2:$F$99999,4,0)</f>
        <v>85.55</v>
      </c>
      <c r="L397" s="130">
        <f t="shared" si="140"/>
        <v>295.14749999999998</v>
      </c>
      <c r="M397" s="130">
        <f t="shared" si="141"/>
        <v>295.14749999999998</v>
      </c>
      <c r="N397" s="130">
        <f t="shared" si="142"/>
        <v>250.125</v>
      </c>
      <c r="O397" s="130">
        <f t="shared" si="143"/>
        <v>250.125</v>
      </c>
      <c r="P397" s="130">
        <f>IFERROR(ABS(VLOOKUP($A397,ZTRV!$D$2:$G$99407,4,0)),0)</f>
        <v>0</v>
      </c>
      <c r="Q397" s="130">
        <f>IFERROR(ABS(VLOOKUP($A397,ZTR1!$D$2:$G$99999,4,0)),0)</f>
        <v>0</v>
      </c>
      <c r="R397" s="130">
        <f>IFERROR(ABS(VLOOKUP($A397,ZTR2!$D$2:$G$99939,4,0)),0)</f>
        <v>0</v>
      </c>
      <c r="S397" s="130">
        <f t="shared" si="144"/>
        <v>0</v>
      </c>
      <c r="T397" s="130">
        <f t="shared" si="145"/>
        <v>250.125</v>
      </c>
      <c r="U397" s="130">
        <f t="shared" si="146"/>
        <v>295.14749999999998</v>
      </c>
      <c r="V397" s="130">
        <f t="shared" si="147"/>
        <v>295.14749999999998</v>
      </c>
      <c r="W397" s="131">
        <f t="shared" si="148"/>
        <v>5902.9500000000035</v>
      </c>
      <c r="X397" s="130">
        <f t="shared" si="149"/>
        <v>49.85250000000002</v>
      </c>
      <c r="Y397" s="130">
        <f t="shared" si="150"/>
        <v>997.05000000000109</v>
      </c>
      <c r="Z397" s="130">
        <f t="shared" si="151"/>
        <v>49.85250000000002</v>
      </c>
      <c r="AA397" s="129">
        <f>IFERROR(ABS(VLOOKUP(A397,ZSSD!$D$2:$G$99933,4,0)),AI397)</f>
        <v>6.5</v>
      </c>
      <c r="AB397" s="130">
        <f>IFERROR(IF(VLOOKUP(A397,ZSSD!$D:$H,5,0)="L29",AA397*G397,AA397*L397/100),AA397*L397/100)</f>
        <v>19.184587499999999</v>
      </c>
      <c r="AC397" s="130">
        <v>2</v>
      </c>
      <c r="AD397" s="132">
        <f t="shared" si="152"/>
        <v>4.6188082499999998</v>
      </c>
      <c r="AE397" s="142">
        <f t="shared" si="155"/>
        <v>19.184587499999999</v>
      </c>
      <c r="AF397" s="142">
        <f t="shared" si="156"/>
        <v>4.6188082499999998</v>
      </c>
      <c r="AG397" s="133" t="e">
        <f>VLOOKUP(A397,ZSSD!D:D,1,0)</f>
        <v>#N/A</v>
      </c>
      <c r="AH397" s="133" t="str">
        <f>VLOOKUP(B397,[2]GRADE!$A:$P,16,0)</f>
        <v>SILVER</v>
      </c>
      <c r="AI397" s="133">
        <f t="shared" si="157"/>
        <v>6.5</v>
      </c>
    </row>
    <row r="398" spans="1:35" x14ac:dyDescent="0.25">
      <c r="A398" s="129">
        <v>7612234</v>
      </c>
      <c r="B398" s="129">
        <f t="shared" si="153"/>
        <v>7612</v>
      </c>
      <c r="C398" s="129">
        <f t="shared" si="154"/>
        <v>234</v>
      </c>
      <c r="D398" s="129" t="str">
        <f>VLOOKUP(C398,Sheet1!$A$2:$K$369991,11,0)</f>
        <v>CAR</v>
      </c>
      <c r="E398" s="129" t="s">
        <v>1719</v>
      </c>
      <c r="F398" s="129">
        <f>VLOOKUP(C398,'PACK MASTER'!$A$2:$I$512998,9,0)*1000</f>
        <v>20.000000000000014</v>
      </c>
      <c r="G398" s="129">
        <f>VLOOKUP(C398,'PACK MASTER'!$A$2:$G$512998,7,0)</f>
        <v>5</v>
      </c>
      <c r="H398" s="129">
        <f t="shared" si="138"/>
        <v>4.0000000000000027</v>
      </c>
      <c r="I398" s="129">
        <f>VLOOKUP($A398,ZMRP!$C$2:$F$99995,4,0)</f>
        <v>1700</v>
      </c>
      <c r="J398" s="130">
        <f t="shared" si="139"/>
        <v>340</v>
      </c>
      <c r="K398" s="130">
        <f>VLOOKUP($A398,ZLAM!$C$2:$F$99999,4,0)</f>
        <v>86.39</v>
      </c>
      <c r="L398" s="130">
        <f t="shared" si="140"/>
        <v>1468.63</v>
      </c>
      <c r="M398" s="130">
        <f t="shared" si="141"/>
        <v>293.726</v>
      </c>
      <c r="N398" s="130">
        <f t="shared" si="142"/>
        <v>1244.6016949152545</v>
      </c>
      <c r="O398" s="130">
        <f t="shared" si="143"/>
        <v>248.9203389830509</v>
      </c>
      <c r="P398" s="130">
        <f>IFERROR(ABS(VLOOKUP($A398,ZTRV!$D$2:$G$99407,4,0)),0)</f>
        <v>0</v>
      </c>
      <c r="Q398" s="130">
        <f>IFERROR(ABS(VLOOKUP($A398,ZTR1!$D$2:$G$99999,4,0)),0)</f>
        <v>0</v>
      </c>
      <c r="R398" s="130">
        <f>IFERROR(ABS(VLOOKUP($A398,ZTR2!$D$2:$G$99939,4,0)),0)</f>
        <v>0</v>
      </c>
      <c r="S398" s="130">
        <f t="shared" si="144"/>
        <v>0</v>
      </c>
      <c r="T398" s="130">
        <f t="shared" si="145"/>
        <v>1244.6016949152545</v>
      </c>
      <c r="U398" s="130">
        <f t="shared" si="146"/>
        <v>1468.63</v>
      </c>
      <c r="V398" s="130">
        <f t="shared" si="147"/>
        <v>293.726</v>
      </c>
      <c r="W398" s="131">
        <f t="shared" si="148"/>
        <v>5874.5200000000041</v>
      </c>
      <c r="X398" s="130">
        <f t="shared" si="149"/>
        <v>231.36999999999989</v>
      </c>
      <c r="Y398" s="130">
        <f t="shared" si="150"/>
        <v>925.48000000000013</v>
      </c>
      <c r="Z398" s="130">
        <f t="shared" si="151"/>
        <v>46.274000000000001</v>
      </c>
      <c r="AA398" s="129">
        <f>IFERROR(ABS(VLOOKUP(A398,ZSSD!$D$2:$G$99933,4,0)),AI398)</f>
        <v>6.5</v>
      </c>
      <c r="AB398" s="130">
        <f>IFERROR(IF(VLOOKUP(A398,ZSSD!$D:$H,5,0)="L29",AA398*G398,AA398*L398/100),AA398*L398/100)</f>
        <v>95.460950000000011</v>
      </c>
      <c r="AC398" s="130">
        <v>2</v>
      </c>
      <c r="AD398" s="132">
        <f t="shared" si="152"/>
        <v>22.98281489830509</v>
      </c>
      <c r="AE398" s="142">
        <f t="shared" si="155"/>
        <v>19.092190000000002</v>
      </c>
      <c r="AF398" s="142">
        <f t="shared" si="156"/>
        <v>4.5965629796610177</v>
      </c>
      <c r="AG398" s="133" t="e">
        <f>VLOOKUP(A398,ZSSD!D:D,1,0)</f>
        <v>#N/A</v>
      </c>
      <c r="AH398" s="133" t="str">
        <f>VLOOKUP(B398,[2]GRADE!$A:$P,16,0)</f>
        <v>SILVER</v>
      </c>
      <c r="AI398" s="133">
        <f t="shared" si="157"/>
        <v>6.5</v>
      </c>
    </row>
    <row r="399" spans="1:35" x14ac:dyDescent="0.25">
      <c r="A399" s="129">
        <v>7612242</v>
      </c>
      <c r="B399" s="129">
        <f t="shared" si="153"/>
        <v>7612</v>
      </c>
      <c r="C399" s="129">
        <f t="shared" si="154"/>
        <v>242</v>
      </c>
      <c r="D399" s="129" t="str">
        <f>VLOOKUP(C399,Sheet1!$A$2:$K$369991,11,0)</f>
        <v>BUC</v>
      </c>
      <c r="E399" s="129" t="s">
        <v>1720</v>
      </c>
      <c r="F399" s="129">
        <f>VLOOKUP(C399,'PACK MASTER'!$A$2:$I$512998,9,0)*1000</f>
        <v>10.000000000000005</v>
      </c>
      <c r="G399" s="129">
        <f>VLOOKUP(C399,'PACK MASTER'!$A$2:$G$512998,7,0)</f>
        <v>10</v>
      </c>
      <c r="H399" s="129">
        <f t="shared" si="138"/>
        <v>1.0000000000000004</v>
      </c>
      <c r="I399" s="129">
        <f>VLOOKUP($A399,ZMRP!$C$2:$F$99995,4,0)</f>
        <v>3400</v>
      </c>
      <c r="J399" s="130">
        <f t="shared" si="139"/>
        <v>340</v>
      </c>
      <c r="K399" s="130">
        <f>VLOOKUP($A399,ZLAM!$C$2:$F$99999,4,0)</f>
        <v>85.9</v>
      </c>
      <c r="L399" s="130">
        <f t="shared" si="140"/>
        <v>2920.6</v>
      </c>
      <c r="M399" s="130">
        <f t="shared" si="141"/>
        <v>292.06</v>
      </c>
      <c r="N399" s="130">
        <f t="shared" si="142"/>
        <v>2475.0847457627119</v>
      </c>
      <c r="O399" s="130">
        <f t="shared" si="143"/>
        <v>247.5084745762712</v>
      </c>
      <c r="P399" s="130">
        <f>IFERROR(ABS(VLOOKUP($A399,ZTRV!$D$2:$G$99407,4,0)),0)</f>
        <v>0</v>
      </c>
      <c r="Q399" s="130">
        <f>IFERROR(ABS(VLOOKUP($A399,ZTR1!$D$2:$G$99999,4,0)),0)</f>
        <v>0</v>
      </c>
      <c r="R399" s="130">
        <f>IFERROR(ABS(VLOOKUP($A399,ZTR2!$D$2:$G$99939,4,0)),0)</f>
        <v>0</v>
      </c>
      <c r="S399" s="130">
        <f t="shared" si="144"/>
        <v>0</v>
      </c>
      <c r="T399" s="130">
        <f t="shared" si="145"/>
        <v>2475.0847457627119</v>
      </c>
      <c r="U399" s="130">
        <f t="shared" si="146"/>
        <v>2920.6</v>
      </c>
      <c r="V399" s="130">
        <f t="shared" si="147"/>
        <v>292.06</v>
      </c>
      <c r="W399" s="131">
        <f t="shared" si="148"/>
        <v>2920.6000000000017</v>
      </c>
      <c r="X399" s="130">
        <f t="shared" si="149"/>
        <v>479.40000000000009</v>
      </c>
      <c r="Y399" s="130">
        <f t="shared" si="150"/>
        <v>479.40000000000032</v>
      </c>
      <c r="Z399" s="130">
        <f t="shared" si="151"/>
        <v>47.94</v>
      </c>
      <c r="AA399" s="129">
        <f>IFERROR(ABS(VLOOKUP(A399,ZSSD!$D$2:$G$99933,4,0)),AI399)</f>
        <v>6.5</v>
      </c>
      <c r="AB399" s="130">
        <f>IFERROR(IF(VLOOKUP(A399,ZSSD!$D:$H,5,0)="L29",AA399*G399,AA399*L399/100),AA399*L399/100)</f>
        <v>189.83899999999997</v>
      </c>
      <c r="AC399" s="130">
        <v>2</v>
      </c>
      <c r="AD399" s="132">
        <f t="shared" si="152"/>
        <v>45.704914915254243</v>
      </c>
      <c r="AE399" s="142">
        <f t="shared" si="155"/>
        <v>18.983899999999998</v>
      </c>
      <c r="AF399" s="142">
        <f t="shared" si="156"/>
        <v>4.5704914915254244</v>
      </c>
      <c r="AG399" s="133" t="e">
        <f>VLOOKUP(A399,ZSSD!D:D,1,0)</f>
        <v>#N/A</v>
      </c>
      <c r="AH399" s="133" t="str">
        <f>VLOOKUP(B399,[2]GRADE!$A:$P,16,0)</f>
        <v>SILVER</v>
      </c>
      <c r="AI399" s="133">
        <f t="shared" si="157"/>
        <v>6.5</v>
      </c>
    </row>
    <row r="400" spans="1:35" x14ac:dyDescent="0.25">
      <c r="A400" s="129">
        <v>7612251</v>
      </c>
      <c r="B400" s="129">
        <f t="shared" si="153"/>
        <v>7612</v>
      </c>
      <c r="C400" s="129">
        <f t="shared" si="154"/>
        <v>251</v>
      </c>
      <c r="D400" s="129" t="str">
        <f>VLOOKUP(C400,Sheet1!$A$2:$K$369991,11,0)</f>
        <v>BUC</v>
      </c>
      <c r="E400" s="129" t="s">
        <v>1721</v>
      </c>
      <c r="F400" s="129">
        <f>VLOOKUP(C400,'PACK MASTER'!$A$2:$I$512998,9,0)*1000</f>
        <v>7.5000000000000053</v>
      </c>
      <c r="G400" s="129">
        <f>VLOOKUP(C400,'PACK MASTER'!$A$2:$G$512998,7,0)</f>
        <v>7.5</v>
      </c>
      <c r="H400" s="129">
        <f t="shared" si="138"/>
        <v>1.0000000000000007</v>
      </c>
      <c r="I400" s="129">
        <f>VLOOKUP($A400,ZMRP!$C$2:$F$99995,4,0)</f>
        <v>2550</v>
      </c>
      <c r="J400" s="130">
        <f t="shared" si="139"/>
        <v>340</v>
      </c>
      <c r="K400" s="130">
        <f>VLOOKUP($A400,ZLAM!$C$2:$F$99999,4,0)</f>
        <v>86.06</v>
      </c>
      <c r="L400" s="130">
        <f t="shared" si="140"/>
        <v>2194.5300000000002</v>
      </c>
      <c r="M400" s="130">
        <f t="shared" si="141"/>
        <v>292.60400000000004</v>
      </c>
      <c r="N400" s="130">
        <f t="shared" si="142"/>
        <v>1859.7711864406783</v>
      </c>
      <c r="O400" s="130">
        <f t="shared" si="143"/>
        <v>247.96949152542376</v>
      </c>
      <c r="P400" s="130">
        <f>IFERROR(ABS(VLOOKUP($A400,ZTRV!$D$2:$G$99407,4,0)),0)</f>
        <v>0</v>
      </c>
      <c r="Q400" s="130">
        <f>IFERROR(ABS(VLOOKUP($A400,ZTR1!$D$2:$G$99999,4,0)),0)</f>
        <v>0</v>
      </c>
      <c r="R400" s="130">
        <f>IFERROR(ABS(VLOOKUP($A400,ZTR2!$D$2:$G$99939,4,0)),0)</f>
        <v>0</v>
      </c>
      <c r="S400" s="130">
        <f t="shared" si="144"/>
        <v>0</v>
      </c>
      <c r="T400" s="130">
        <f t="shared" si="145"/>
        <v>1859.7711864406783</v>
      </c>
      <c r="U400" s="130">
        <f t="shared" si="146"/>
        <v>2194.5300000000002</v>
      </c>
      <c r="V400" s="130">
        <f t="shared" si="147"/>
        <v>292.60400000000004</v>
      </c>
      <c r="W400" s="131">
        <f t="shared" si="148"/>
        <v>2194.530000000002</v>
      </c>
      <c r="X400" s="130">
        <f t="shared" si="149"/>
        <v>355.4699999999998</v>
      </c>
      <c r="Y400" s="130">
        <f t="shared" si="150"/>
        <v>355.47</v>
      </c>
      <c r="Z400" s="130">
        <f t="shared" si="151"/>
        <v>47.395999999999958</v>
      </c>
      <c r="AA400" s="129">
        <f>IFERROR(ABS(VLOOKUP(A400,ZSSD!$D$2:$G$99933,4,0)),AI400)</f>
        <v>6.5</v>
      </c>
      <c r="AB400" s="130">
        <f>IFERROR(IF(VLOOKUP(A400,ZSSD!$D:$H,5,0)="L29",AA400*G400,AA400*L400/100),AA400*L400/100)</f>
        <v>142.64445000000001</v>
      </c>
      <c r="AC400" s="130">
        <v>2</v>
      </c>
      <c r="AD400" s="132">
        <f t="shared" si="152"/>
        <v>34.342534728813568</v>
      </c>
      <c r="AE400" s="142">
        <f t="shared" si="155"/>
        <v>19.019259999999999</v>
      </c>
      <c r="AF400" s="142">
        <f t="shared" si="156"/>
        <v>4.5790046305084759</v>
      </c>
      <c r="AG400" s="133" t="e">
        <f>VLOOKUP(A400,ZSSD!D:D,1,0)</f>
        <v>#N/A</v>
      </c>
      <c r="AH400" s="133" t="str">
        <f>VLOOKUP(B400,[2]GRADE!$A:$P,16,0)</f>
        <v>SILVER</v>
      </c>
      <c r="AI400" s="133">
        <f t="shared" si="157"/>
        <v>6.5</v>
      </c>
    </row>
    <row r="401" spans="1:35" x14ac:dyDescent="0.25">
      <c r="A401" s="129">
        <v>7612256</v>
      </c>
      <c r="B401" s="129">
        <f t="shared" si="153"/>
        <v>7612</v>
      </c>
      <c r="C401" s="129">
        <f t="shared" si="154"/>
        <v>256</v>
      </c>
      <c r="D401" s="129" t="str">
        <f>VLOOKUP(C401,Sheet1!$A$2:$K$369991,11,0)</f>
        <v>BUC</v>
      </c>
      <c r="E401" s="129" t="s">
        <v>1722</v>
      </c>
      <c r="F401" s="129">
        <f>VLOOKUP(C401,'PACK MASTER'!$A$2:$I$512998,9,0)*1000</f>
        <v>15.000000000000009</v>
      </c>
      <c r="G401" s="129">
        <f>VLOOKUP(C401,'PACK MASTER'!$A$2:$G$512998,7,0)</f>
        <v>15</v>
      </c>
      <c r="H401" s="129">
        <f t="shared" si="138"/>
        <v>1.0000000000000007</v>
      </c>
      <c r="I401" s="129">
        <f>VLOOKUP($A401,ZMRP!$C$2:$F$99995,4,0)</f>
        <v>5020</v>
      </c>
      <c r="J401" s="130">
        <f t="shared" si="139"/>
        <v>334.66666666666669</v>
      </c>
      <c r="K401" s="130">
        <f>VLOOKUP($A401,ZLAM!$C$2:$F$99999,4,0)</f>
        <v>86.56</v>
      </c>
      <c r="L401" s="130">
        <f t="shared" si="140"/>
        <v>4345.3119999999999</v>
      </c>
      <c r="M401" s="130">
        <f t="shared" si="141"/>
        <v>289.68746666666664</v>
      </c>
      <c r="N401" s="130">
        <f t="shared" si="142"/>
        <v>3682.4677966101694</v>
      </c>
      <c r="O401" s="130">
        <f t="shared" si="143"/>
        <v>245.49785310734464</v>
      </c>
      <c r="P401" s="130">
        <f>IFERROR(ABS(VLOOKUP($A401,ZTRV!$D$2:$G$99407,4,0)),0)</f>
        <v>0</v>
      </c>
      <c r="Q401" s="130">
        <f>IFERROR(ABS(VLOOKUP($A401,ZTR1!$D$2:$G$99999,4,0)),0)</f>
        <v>0</v>
      </c>
      <c r="R401" s="130">
        <f>IFERROR(ABS(VLOOKUP($A401,ZTR2!$D$2:$G$99939,4,0)),0)</f>
        <v>0</v>
      </c>
      <c r="S401" s="130">
        <f t="shared" si="144"/>
        <v>0</v>
      </c>
      <c r="T401" s="130">
        <f t="shared" si="145"/>
        <v>3682.4677966101694</v>
      </c>
      <c r="U401" s="130">
        <f t="shared" si="146"/>
        <v>4345.3119999999999</v>
      </c>
      <c r="V401" s="130">
        <f t="shared" si="147"/>
        <v>289.68746666666664</v>
      </c>
      <c r="W401" s="131">
        <f t="shared" si="148"/>
        <v>4345.3120000000017</v>
      </c>
      <c r="X401" s="130">
        <f t="shared" si="149"/>
        <v>674.6880000000001</v>
      </c>
      <c r="Y401" s="130">
        <f t="shared" si="150"/>
        <v>674.68800000000056</v>
      </c>
      <c r="Z401" s="130">
        <f t="shared" si="151"/>
        <v>44.979200000000048</v>
      </c>
      <c r="AA401" s="129">
        <f>IFERROR(ABS(VLOOKUP(A401,ZSSD!$D$2:$G$99933,4,0)),AI401)</f>
        <v>6.5</v>
      </c>
      <c r="AB401" s="130">
        <f>IFERROR(IF(VLOOKUP(A401,ZSSD!$D:$H,5,0)="L29",AA401*G401,AA401*L401/100),AA401*L401/100)</f>
        <v>282.44527999999997</v>
      </c>
      <c r="AC401" s="130">
        <v>2</v>
      </c>
      <c r="AD401" s="132">
        <f t="shared" si="152"/>
        <v>68.000450332203386</v>
      </c>
      <c r="AE401" s="142">
        <f t="shared" si="155"/>
        <v>18.82968533333333</v>
      </c>
      <c r="AF401" s="142">
        <f t="shared" si="156"/>
        <v>4.5333633554802253</v>
      </c>
      <c r="AG401" s="133" t="e">
        <f>VLOOKUP(A401,ZSSD!D:D,1,0)</f>
        <v>#N/A</v>
      </c>
      <c r="AH401" s="133" t="str">
        <f>VLOOKUP(B401,[2]GRADE!$A:$P,16,0)</f>
        <v>SILVER</v>
      </c>
      <c r="AI401" s="133">
        <f t="shared" si="157"/>
        <v>6.5</v>
      </c>
    </row>
    <row r="402" spans="1:35" x14ac:dyDescent="0.25">
      <c r="A402" s="129">
        <v>7612265</v>
      </c>
      <c r="B402" s="129">
        <f t="shared" si="153"/>
        <v>7612</v>
      </c>
      <c r="C402" s="129">
        <f t="shared" si="154"/>
        <v>265</v>
      </c>
      <c r="D402" s="129" t="str">
        <f>VLOOKUP(C402,Sheet1!$A$2:$K$369991,11,0)</f>
        <v>BUC</v>
      </c>
      <c r="E402" s="129" t="s">
        <v>1723</v>
      </c>
      <c r="F402" s="129">
        <f>VLOOKUP(C402,'PACK MASTER'!$A$2:$I$512998,9,0)*1000</f>
        <v>20.000000000000014</v>
      </c>
      <c r="G402" s="129">
        <f>VLOOKUP(C402,'PACK MASTER'!$A$2:$G$512998,7,0)</f>
        <v>20</v>
      </c>
      <c r="H402" s="129">
        <f t="shared" si="138"/>
        <v>1.0000000000000007</v>
      </c>
      <c r="I402" s="129">
        <f>VLOOKUP($A402,ZMRP!$C$2:$F$99995,4,0)</f>
        <v>6600</v>
      </c>
      <c r="J402" s="130">
        <f t="shared" si="139"/>
        <v>330</v>
      </c>
      <c r="K402" s="130">
        <f>VLOOKUP($A402,ZLAM!$C$2:$F$99999,4,0)</f>
        <v>87.43</v>
      </c>
      <c r="L402" s="130">
        <f t="shared" si="140"/>
        <v>5770.38</v>
      </c>
      <c r="M402" s="130">
        <f t="shared" si="141"/>
        <v>288.51900000000001</v>
      </c>
      <c r="N402" s="130">
        <f t="shared" si="142"/>
        <v>4890.1525423728817</v>
      </c>
      <c r="O402" s="130">
        <f t="shared" si="143"/>
        <v>244.50762711864408</v>
      </c>
      <c r="P402" s="130">
        <f>IFERROR(ABS(VLOOKUP($A402,ZTRV!$D$2:$G$99407,4,0)),0)</f>
        <v>0</v>
      </c>
      <c r="Q402" s="130">
        <f>IFERROR(ABS(VLOOKUP($A402,ZTR1!$D$2:$G$99999,4,0)),0)</f>
        <v>0</v>
      </c>
      <c r="R402" s="130">
        <f>IFERROR(ABS(VLOOKUP($A402,ZTR2!$D$2:$G$99939,4,0)),0)</f>
        <v>0</v>
      </c>
      <c r="S402" s="130">
        <f t="shared" si="144"/>
        <v>0</v>
      </c>
      <c r="T402" s="130">
        <f t="shared" si="145"/>
        <v>4890.1525423728817</v>
      </c>
      <c r="U402" s="130">
        <f t="shared" si="146"/>
        <v>5770.38</v>
      </c>
      <c r="V402" s="130">
        <f t="shared" si="147"/>
        <v>288.51900000000001</v>
      </c>
      <c r="W402" s="131">
        <f t="shared" si="148"/>
        <v>5770.3800000000047</v>
      </c>
      <c r="X402" s="130">
        <f t="shared" si="149"/>
        <v>829.61999999999989</v>
      </c>
      <c r="Y402" s="130">
        <f t="shared" si="150"/>
        <v>829.62000000000046</v>
      </c>
      <c r="Z402" s="130">
        <f t="shared" si="151"/>
        <v>41.480999999999995</v>
      </c>
      <c r="AA402" s="129">
        <f>IFERROR(ABS(VLOOKUP(A402,ZSSD!$D$2:$G$99933,4,0)),AI402)</f>
        <v>6.5</v>
      </c>
      <c r="AB402" s="130">
        <f>IFERROR(IF(VLOOKUP(A402,ZSSD!$D:$H,5,0)="L29",AA402*G402,AA402*L402/100),AA402*L402/100)</f>
        <v>375.07470000000001</v>
      </c>
      <c r="AC402" s="130">
        <v>2</v>
      </c>
      <c r="AD402" s="132">
        <f t="shared" si="152"/>
        <v>90.301556847457633</v>
      </c>
      <c r="AE402" s="142">
        <f t="shared" si="155"/>
        <v>18.753734999999999</v>
      </c>
      <c r="AF402" s="142">
        <f t="shared" si="156"/>
        <v>4.5150778423728815</v>
      </c>
      <c r="AG402" s="133" t="e">
        <f>VLOOKUP(A402,ZSSD!D:D,1,0)</f>
        <v>#N/A</v>
      </c>
      <c r="AH402" s="133" t="str">
        <f>VLOOKUP(B402,[2]GRADE!$A:$P,16,0)</f>
        <v>SILVER</v>
      </c>
      <c r="AI402" s="133">
        <f t="shared" si="157"/>
        <v>6.5</v>
      </c>
    </row>
    <row r="403" spans="1:35" x14ac:dyDescent="0.25">
      <c r="A403" s="129">
        <v>7612269</v>
      </c>
      <c r="B403" s="129">
        <f t="shared" si="153"/>
        <v>7612</v>
      </c>
      <c r="C403" s="129">
        <f t="shared" si="154"/>
        <v>269</v>
      </c>
      <c r="D403" s="129" t="str">
        <f>VLOOKUP(C403,Sheet1!$A$2:$K$369991,11,0)</f>
        <v>BUC</v>
      </c>
      <c r="E403" s="129" t="s">
        <v>1724</v>
      </c>
      <c r="F403" s="129">
        <f>VLOOKUP(C403,'PACK MASTER'!$A$2:$I$512998,9,0)*1000</f>
        <v>20</v>
      </c>
      <c r="G403" s="129">
        <f>VLOOKUP(C403,'PACK MASTER'!$A$2:$G$512998,7,0)</f>
        <v>20</v>
      </c>
      <c r="H403" s="129">
        <f t="shared" si="138"/>
        <v>1</v>
      </c>
      <c r="I403" s="129">
        <f>VLOOKUP($A403,ZMRP!$C$2:$F$99995,4,0)</f>
        <v>6600</v>
      </c>
      <c r="J403" s="130">
        <f t="shared" si="139"/>
        <v>330</v>
      </c>
      <c r="K403" s="130">
        <f>VLOOKUP($A403,ZLAM!$C$2:$F$99999,4,0)</f>
        <v>87.43</v>
      </c>
      <c r="L403" s="130">
        <f t="shared" si="140"/>
        <v>5770.38</v>
      </c>
      <c r="M403" s="130">
        <f t="shared" si="141"/>
        <v>288.51900000000001</v>
      </c>
      <c r="N403" s="130">
        <f t="shared" si="142"/>
        <v>4890.1525423728817</v>
      </c>
      <c r="O403" s="130">
        <f t="shared" si="143"/>
        <v>244.50762711864408</v>
      </c>
      <c r="P403" s="130">
        <f>IFERROR(ABS(VLOOKUP($A403,ZTRV!$D$2:$G$99407,4,0)),0)</f>
        <v>0</v>
      </c>
      <c r="Q403" s="130">
        <f>IFERROR(ABS(VLOOKUP($A403,ZTR1!$D$2:$G$99999,4,0)),0)</f>
        <v>0</v>
      </c>
      <c r="R403" s="130">
        <f>IFERROR(ABS(VLOOKUP($A403,ZTR2!$D$2:$G$99939,4,0)),0)</f>
        <v>0</v>
      </c>
      <c r="S403" s="130">
        <f t="shared" si="144"/>
        <v>0</v>
      </c>
      <c r="T403" s="130">
        <f t="shared" si="145"/>
        <v>4890.1525423728817</v>
      </c>
      <c r="U403" s="130">
        <f t="shared" si="146"/>
        <v>5770.38</v>
      </c>
      <c r="V403" s="130">
        <f t="shared" si="147"/>
        <v>288.51900000000001</v>
      </c>
      <c r="W403" s="131">
        <f t="shared" si="148"/>
        <v>5770.38</v>
      </c>
      <c r="X403" s="130">
        <f t="shared" si="149"/>
        <v>829.61999999999989</v>
      </c>
      <c r="Y403" s="130">
        <f t="shared" si="150"/>
        <v>829.61999999999989</v>
      </c>
      <c r="Z403" s="130">
        <f t="shared" si="151"/>
        <v>41.480999999999995</v>
      </c>
      <c r="AA403" s="129">
        <f>IFERROR(ABS(VLOOKUP(A403,ZSSD!$D$2:$G$99933,4,0)),AI403)</f>
        <v>6.5</v>
      </c>
      <c r="AB403" s="130">
        <f>IFERROR(IF(VLOOKUP(A403,ZSSD!$D:$H,5,0)="L29",AA403*G403,AA403*L403/100),AA403*L403/100)</f>
        <v>375.07470000000001</v>
      </c>
      <c r="AC403" s="130">
        <v>2</v>
      </c>
      <c r="AD403" s="132">
        <f t="shared" si="152"/>
        <v>90.301556847457633</v>
      </c>
      <c r="AE403" s="142">
        <f t="shared" si="155"/>
        <v>18.753734999999999</v>
      </c>
      <c r="AF403" s="142">
        <f t="shared" si="156"/>
        <v>4.5150778423728815</v>
      </c>
      <c r="AG403" s="133" t="e">
        <f>VLOOKUP(A403,ZSSD!D:D,1,0)</f>
        <v>#N/A</v>
      </c>
      <c r="AH403" s="133" t="str">
        <f>VLOOKUP(B403,[2]GRADE!$A:$P,16,0)</f>
        <v>SILVER</v>
      </c>
      <c r="AI403" s="133">
        <f t="shared" si="157"/>
        <v>6.5</v>
      </c>
    </row>
    <row r="404" spans="1:35" x14ac:dyDescent="0.25">
      <c r="A404" s="129">
        <v>7615234</v>
      </c>
      <c r="B404" s="129">
        <f t="shared" si="153"/>
        <v>7615</v>
      </c>
      <c r="C404" s="129">
        <f t="shared" si="154"/>
        <v>234</v>
      </c>
      <c r="D404" s="129" t="str">
        <f>VLOOKUP(C404,Sheet1!$A$2:$K$369991,11,0)</f>
        <v>CAR</v>
      </c>
      <c r="E404" s="129" t="s">
        <v>1732</v>
      </c>
      <c r="F404" s="129">
        <f>VLOOKUP(C404,'PACK MASTER'!$A$2:$I$512998,9,0)*1000</f>
        <v>20.000000000000014</v>
      </c>
      <c r="G404" s="129">
        <f>VLOOKUP(C404,'PACK MASTER'!$A$2:$G$512998,7,0)</f>
        <v>5</v>
      </c>
      <c r="H404" s="129">
        <f t="shared" si="138"/>
        <v>4.0000000000000027</v>
      </c>
      <c r="I404" s="129">
        <f>VLOOKUP($A404,ZMRP!$C$2:$F$99995,4,0)</f>
        <v>656</v>
      </c>
      <c r="J404" s="130">
        <f t="shared" si="139"/>
        <v>131.19999999999999</v>
      </c>
      <c r="K404" s="130">
        <f>VLOOKUP($A404,ZLAM!$C$2:$F$99999,4,0)</f>
        <v>83.33</v>
      </c>
      <c r="L404" s="130">
        <f t="shared" si="140"/>
        <v>546.64479999999992</v>
      </c>
      <c r="M404" s="130">
        <f t="shared" si="141"/>
        <v>109.32895999999998</v>
      </c>
      <c r="N404" s="130">
        <f t="shared" si="142"/>
        <v>463.2583050847457</v>
      </c>
      <c r="O404" s="130">
        <f t="shared" si="143"/>
        <v>92.651661016949134</v>
      </c>
      <c r="P404" s="130">
        <f>IFERROR(ABS(VLOOKUP($A404,ZTRV!$D$2:$G$99407,4,0)),0)</f>
        <v>0</v>
      </c>
      <c r="Q404" s="130">
        <f>IFERROR(ABS(VLOOKUP($A404,ZTR1!$D$2:$G$99999,4,0)),0)</f>
        <v>0</v>
      </c>
      <c r="R404" s="130">
        <f>IFERROR(ABS(VLOOKUP($A404,ZTR2!$D$2:$G$99939,4,0)),0)</f>
        <v>0</v>
      </c>
      <c r="S404" s="130">
        <f t="shared" si="144"/>
        <v>0</v>
      </c>
      <c r="T404" s="130">
        <f t="shared" si="145"/>
        <v>463.2583050847457</v>
      </c>
      <c r="U404" s="130">
        <f t="shared" si="146"/>
        <v>546.64479999999992</v>
      </c>
      <c r="V404" s="130">
        <f t="shared" si="147"/>
        <v>109.32895999999998</v>
      </c>
      <c r="W404" s="131">
        <f t="shared" si="148"/>
        <v>2186.579200000001</v>
      </c>
      <c r="X404" s="130">
        <f t="shared" si="149"/>
        <v>109.35520000000008</v>
      </c>
      <c r="Y404" s="130">
        <f t="shared" si="150"/>
        <v>437.42080000000061</v>
      </c>
      <c r="Z404" s="130">
        <f t="shared" si="151"/>
        <v>21.871040000000008</v>
      </c>
      <c r="AA404" s="129">
        <f>IFERROR(ABS(VLOOKUP(A404,ZSSD!$D$2:$G$99933,4,0)),AI404)</f>
        <v>6.5</v>
      </c>
      <c r="AB404" s="130">
        <f>IFERROR(IF(VLOOKUP(A404,ZSSD!$D:$H,5,0)="L29",AA404*G404,AA404*L404/100),AA404*L404/100)</f>
        <v>35.531911999999991</v>
      </c>
      <c r="AC404" s="130">
        <v>2</v>
      </c>
      <c r="AD404" s="132">
        <f t="shared" si="152"/>
        <v>8.5545278616949147</v>
      </c>
      <c r="AE404" s="142">
        <f t="shared" si="155"/>
        <v>7.1063823999999984</v>
      </c>
      <c r="AF404" s="142">
        <f t="shared" si="156"/>
        <v>1.710905572338983</v>
      </c>
      <c r="AG404" s="133" t="e">
        <f>VLOOKUP(A404,ZSSD!D:D,1,0)</f>
        <v>#N/A</v>
      </c>
      <c r="AH404" s="133" t="str">
        <f>VLOOKUP(B404,[2]GRADE!$A:$P,16,0)</f>
        <v>SILVER</v>
      </c>
      <c r="AI404" s="133">
        <f t="shared" si="157"/>
        <v>6.5</v>
      </c>
    </row>
    <row r="405" spans="1:35" x14ac:dyDescent="0.25">
      <c r="A405" s="129">
        <v>7617184</v>
      </c>
      <c r="B405" s="129">
        <f t="shared" si="153"/>
        <v>7617</v>
      </c>
      <c r="C405" s="129">
        <f t="shared" si="154"/>
        <v>184</v>
      </c>
      <c r="D405" s="129" t="str">
        <f>VLOOKUP(C405,Sheet1!$A$2:$K$369991,11,0)</f>
        <v>CAR</v>
      </c>
      <c r="E405" s="129" t="s">
        <v>3462</v>
      </c>
      <c r="F405" s="129">
        <f>VLOOKUP(C405,'PACK MASTER'!$A$2:$I$512998,9,0)*1000</f>
        <v>20.000000000000014</v>
      </c>
      <c r="G405" s="129">
        <f>VLOOKUP(C405,'PACK MASTER'!$A$2:$G$512998,7,0)</f>
        <v>1</v>
      </c>
      <c r="H405" s="129">
        <f t="shared" si="138"/>
        <v>20.000000000000014</v>
      </c>
      <c r="I405" s="129">
        <f>VLOOKUP($A405,ZMRP!$C$2:$F$99995,4,0)</f>
        <v>360</v>
      </c>
      <c r="J405" s="130">
        <f t="shared" si="139"/>
        <v>360</v>
      </c>
      <c r="K405" s="130">
        <f>VLOOKUP($A405,ZLAM!$C$2:$F$99999,4,0)</f>
        <v>76.7</v>
      </c>
      <c r="L405" s="130">
        <f t="shared" si="140"/>
        <v>276.12</v>
      </c>
      <c r="M405" s="130">
        <f t="shared" si="141"/>
        <v>276.12</v>
      </c>
      <c r="N405" s="130">
        <f t="shared" si="142"/>
        <v>234.00000000000003</v>
      </c>
      <c r="O405" s="130">
        <f t="shared" si="143"/>
        <v>234.00000000000003</v>
      </c>
      <c r="P405" s="130">
        <f>IFERROR(ABS(VLOOKUP($A405,ZTRV!$D$2:$G$99407,4,0)),0)</f>
        <v>38</v>
      </c>
      <c r="Q405" s="130">
        <f>IFERROR(ABS(VLOOKUP($A405,ZTR1!$D$2:$G$99999,4,0)),0)</f>
        <v>0</v>
      </c>
      <c r="R405" s="130">
        <f>IFERROR(ABS(VLOOKUP($A405,ZTR2!$D$2:$G$99939,4,0)),0)</f>
        <v>0</v>
      </c>
      <c r="S405" s="130">
        <f t="shared" si="144"/>
        <v>38</v>
      </c>
      <c r="T405" s="130">
        <f t="shared" si="145"/>
        <v>196.00000000000003</v>
      </c>
      <c r="U405" s="130">
        <f t="shared" si="146"/>
        <v>231.28000000000003</v>
      </c>
      <c r="V405" s="130">
        <f t="shared" si="147"/>
        <v>231.28000000000003</v>
      </c>
      <c r="W405" s="131">
        <f t="shared" si="148"/>
        <v>4625.600000000004</v>
      </c>
      <c r="X405" s="130">
        <f t="shared" si="149"/>
        <v>128.71999999999997</v>
      </c>
      <c r="Y405" s="130">
        <f t="shared" si="150"/>
        <v>2574.4000000000015</v>
      </c>
      <c r="Z405" s="130">
        <f t="shared" si="151"/>
        <v>128.71999999999997</v>
      </c>
      <c r="AA405" s="129">
        <f>IFERROR(ABS(VLOOKUP(A405,ZSSD!$D$2:$G$99933,4,0)),AI405)</f>
        <v>6.5</v>
      </c>
      <c r="AB405" s="130">
        <f>IFERROR(IF(VLOOKUP(A405,ZSSD!$D:$H,5,0)="L29",AA405*G405,AA405*L405/100),AA405*L405/100)</f>
        <v>17.947800000000001</v>
      </c>
      <c r="AC405" s="130">
        <v>2</v>
      </c>
      <c r="AD405" s="132">
        <f t="shared" si="152"/>
        <v>3.5610440000000008</v>
      </c>
      <c r="AE405" s="142">
        <f t="shared" si="155"/>
        <v>17.947800000000001</v>
      </c>
      <c r="AF405" s="142">
        <f t="shared" si="156"/>
        <v>3.5610440000000008</v>
      </c>
      <c r="AG405" s="133" t="e">
        <f>VLOOKUP(A405,ZSSD!D:D,1,0)</f>
        <v>#N/A</v>
      </c>
      <c r="AH405" s="133" t="str">
        <f>VLOOKUP(B405,[2]GRADE!$A:$P,16,0)</f>
        <v>SILVER</v>
      </c>
      <c r="AI405" s="133">
        <f t="shared" si="157"/>
        <v>6.5</v>
      </c>
    </row>
    <row r="406" spans="1:35" x14ac:dyDescent="0.25">
      <c r="A406" s="129">
        <v>7617203</v>
      </c>
      <c r="B406" s="129">
        <f t="shared" si="153"/>
        <v>7617</v>
      </c>
      <c r="C406" s="129">
        <f t="shared" si="154"/>
        <v>203</v>
      </c>
      <c r="D406" s="129" t="str">
        <f>VLOOKUP(C406,Sheet1!$A$2:$K$369991,11,0)</f>
        <v>CAR</v>
      </c>
      <c r="E406" s="129" t="s">
        <v>3463</v>
      </c>
      <c r="F406" s="129">
        <f>VLOOKUP(C406,'PACK MASTER'!$A$2:$I$512998,9,0)*1000</f>
        <v>12.000000000000005</v>
      </c>
      <c r="G406" s="129">
        <f>VLOOKUP(C406,'PACK MASTER'!$A$2:$G$512998,7,0)</f>
        <v>3</v>
      </c>
      <c r="H406" s="129">
        <f t="shared" si="138"/>
        <v>4.0000000000000018</v>
      </c>
      <c r="I406" s="129">
        <f>VLOOKUP($A406,ZMRP!$C$2:$F$99995,4,0)</f>
        <v>1074</v>
      </c>
      <c r="J406" s="130">
        <f t="shared" si="139"/>
        <v>358</v>
      </c>
      <c r="K406" s="130">
        <f>VLOOKUP($A406,ZLAM!$C$2:$F$99999,4,0)</f>
        <v>76.47</v>
      </c>
      <c r="L406" s="130">
        <f t="shared" si="140"/>
        <v>821.28779999999995</v>
      </c>
      <c r="M406" s="130">
        <f t="shared" si="141"/>
        <v>273.76259999999996</v>
      </c>
      <c r="N406" s="130">
        <f t="shared" si="142"/>
        <v>696.00661016949152</v>
      </c>
      <c r="O406" s="130">
        <f t="shared" si="143"/>
        <v>232.0022033898305</v>
      </c>
      <c r="P406" s="130">
        <f>IFERROR(ABS(VLOOKUP($A406,ZTRV!$D$2:$G$99407,4,0)),0)</f>
        <v>38</v>
      </c>
      <c r="Q406" s="130">
        <f>IFERROR(ABS(VLOOKUP($A406,ZTR1!$D$2:$G$99999,4,0)),0)</f>
        <v>0</v>
      </c>
      <c r="R406" s="130">
        <f>IFERROR(ABS(VLOOKUP($A406,ZTR2!$D$2:$G$99939,4,0)),0)</f>
        <v>0</v>
      </c>
      <c r="S406" s="130">
        <f t="shared" si="144"/>
        <v>114</v>
      </c>
      <c r="T406" s="130">
        <f t="shared" si="145"/>
        <v>582.00661016949152</v>
      </c>
      <c r="U406" s="130">
        <f t="shared" si="146"/>
        <v>686.76779999999997</v>
      </c>
      <c r="V406" s="130">
        <f t="shared" si="147"/>
        <v>228.92259999999999</v>
      </c>
      <c r="W406" s="131">
        <f t="shared" si="148"/>
        <v>2747.0712000000012</v>
      </c>
      <c r="X406" s="130">
        <f t="shared" si="149"/>
        <v>387.23220000000003</v>
      </c>
      <c r="Y406" s="130">
        <f t="shared" si="150"/>
        <v>1548.9288000000008</v>
      </c>
      <c r="Z406" s="130">
        <f t="shared" si="151"/>
        <v>129.07740000000001</v>
      </c>
      <c r="AA406" s="129">
        <f>IFERROR(ABS(VLOOKUP(A406,ZSSD!$D$2:$G$99933,4,0)),AI406)</f>
        <v>6.5</v>
      </c>
      <c r="AB406" s="130">
        <f>IFERROR(IF(VLOOKUP(A406,ZSSD!$D:$H,5,0)="L29",AA406*G406,AA406*L406/100),AA406*L406/100)</f>
        <v>53.383706999999994</v>
      </c>
      <c r="AC406" s="130">
        <v>2</v>
      </c>
      <c r="AD406" s="132">
        <f t="shared" si="152"/>
        <v>10.572458063389831</v>
      </c>
      <c r="AE406" s="142">
        <f t="shared" si="155"/>
        <v>17.794568999999999</v>
      </c>
      <c r="AF406" s="142">
        <f t="shared" si="156"/>
        <v>3.5241526877966103</v>
      </c>
      <c r="AG406" s="133" t="e">
        <f>VLOOKUP(A406,ZSSD!D:D,1,0)</f>
        <v>#N/A</v>
      </c>
      <c r="AH406" s="133" t="str">
        <f>VLOOKUP(B406,[2]GRADE!$A:$P,16,0)</f>
        <v>SILVER</v>
      </c>
      <c r="AI406" s="133">
        <f t="shared" si="157"/>
        <v>6.5</v>
      </c>
    </row>
    <row r="407" spans="1:35" x14ac:dyDescent="0.25">
      <c r="A407" s="129">
        <v>7617234</v>
      </c>
      <c r="B407" s="129">
        <f t="shared" si="153"/>
        <v>7617</v>
      </c>
      <c r="C407" s="129">
        <f t="shared" si="154"/>
        <v>234</v>
      </c>
      <c r="D407" s="129" t="str">
        <f>VLOOKUP(C407,Sheet1!$A$2:$K$369991,11,0)</f>
        <v>CAR</v>
      </c>
      <c r="E407" s="129" t="s">
        <v>3464</v>
      </c>
      <c r="F407" s="129">
        <f>VLOOKUP(C407,'PACK MASTER'!$A$2:$I$512998,9,0)*1000</f>
        <v>20.000000000000014</v>
      </c>
      <c r="G407" s="129">
        <f>VLOOKUP(C407,'PACK MASTER'!$A$2:$G$512998,7,0)</f>
        <v>5</v>
      </c>
      <c r="H407" s="129">
        <f t="shared" si="138"/>
        <v>4.0000000000000027</v>
      </c>
      <c r="I407" s="129">
        <f>VLOOKUP($A407,ZMRP!$C$2:$F$99995,4,0)</f>
        <v>1775</v>
      </c>
      <c r="J407" s="130">
        <f t="shared" si="139"/>
        <v>355</v>
      </c>
      <c r="K407" s="130">
        <f>VLOOKUP($A407,ZLAM!$C$2:$F$99999,4,0)</f>
        <v>76.45</v>
      </c>
      <c r="L407" s="130">
        <f t="shared" si="140"/>
        <v>1356.9875</v>
      </c>
      <c r="M407" s="130">
        <f t="shared" si="141"/>
        <v>271.39749999999998</v>
      </c>
      <c r="N407" s="130">
        <f t="shared" si="142"/>
        <v>1149.9894067796611</v>
      </c>
      <c r="O407" s="130">
        <f t="shared" si="143"/>
        <v>229.99788135593221</v>
      </c>
      <c r="P407" s="130">
        <f>IFERROR(ABS(VLOOKUP($A407,ZTRV!$D$2:$G$99407,4,0)),0)</f>
        <v>38</v>
      </c>
      <c r="Q407" s="130">
        <f>IFERROR(ABS(VLOOKUP($A407,ZTR1!$D$2:$G$99999,4,0)),0)</f>
        <v>0</v>
      </c>
      <c r="R407" s="130">
        <f>IFERROR(ABS(VLOOKUP($A407,ZTR2!$D$2:$G$99939,4,0)),0)</f>
        <v>0</v>
      </c>
      <c r="S407" s="130">
        <f t="shared" si="144"/>
        <v>190</v>
      </c>
      <c r="T407" s="130">
        <f t="shared" si="145"/>
        <v>959.98940677966107</v>
      </c>
      <c r="U407" s="130">
        <f t="shared" si="146"/>
        <v>1132.7874999999999</v>
      </c>
      <c r="V407" s="130">
        <f t="shared" si="147"/>
        <v>226.55749999999998</v>
      </c>
      <c r="W407" s="131">
        <f t="shared" si="148"/>
        <v>4531.1500000000024</v>
      </c>
      <c r="X407" s="130">
        <f t="shared" si="149"/>
        <v>642.21250000000009</v>
      </c>
      <c r="Y407" s="130">
        <f t="shared" si="150"/>
        <v>2568.8500000000022</v>
      </c>
      <c r="Z407" s="130">
        <f t="shared" si="151"/>
        <v>128.44250000000002</v>
      </c>
      <c r="AA407" s="129">
        <f>IFERROR(ABS(VLOOKUP(A407,ZSSD!$D$2:$G$99933,4,0)),AI407)</f>
        <v>6.5</v>
      </c>
      <c r="AB407" s="130">
        <f>IFERROR(IF(VLOOKUP(A407,ZSSD!$D:$H,5,0)="L29",AA407*G407,AA407*L407/100),AA407*L407/100)</f>
        <v>88.204187499999989</v>
      </c>
      <c r="AC407" s="130">
        <v>2</v>
      </c>
      <c r="AD407" s="132">
        <f t="shared" si="152"/>
        <v>17.435704385593223</v>
      </c>
      <c r="AE407" s="142">
        <f t="shared" si="155"/>
        <v>17.640837499999996</v>
      </c>
      <c r="AF407" s="142">
        <f t="shared" si="156"/>
        <v>3.4871408771186445</v>
      </c>
      <c r="AG407" s="133" t="e">
        <f>VLOOKUP(A407,ZSSD!D:D,1,0)</f>
        <v>#N/A</v>
      </c>
      <c r="AH407" s="133" t="str">
        <f>VLOOKUP(B407,[2]GRADE!$A:$P,16,0)</f>
        <v>SILVER</v>
      </c>
      <c r="AI407" s="133">
        <f t="shared" si="157"/>
        <v>6.5</v>
      </c>
    </row>
    <row r="408" spans="1:35" x14ac:dyDescent="0.25">
      <c r="A408" s="129">
        <v>7617242</v>
      </c>
      <c r="B408" s="129">
        <f t="shared" si="153"/>
        <v>7617</v>
      </c>
      <c r="C408" s="129">
        <f t="shared" si="154"/>
        <v>242</v>
      </c>
      <c r="D408" s="129" t="str">
        <f>VLOOKUP(C408,Sheet1!$A$2:$K$369991,11,0)</f>
        <v>BUC</v>
      </c>
      <c r="E408" s="129" t="s">
        <v>3466</v>
      </c>
      <c r="F408" s="129">
        <f>VLOOKUP(C408,'PACK MASTER'!$A$2:$I$512998,9,0)*1000</f>
        <v>10.000000000000005</v>
      </c>
      <c r="G408" s="129">
        <f>VLOOKUP(C408,'PACK MASTER'!$A$2:$G$512998,7,0)</f>
        <v>10</v>
      </c>
      <c r="H408" s="129">
        <f t="shared" si="138"/>
        <v>1.0000000000000004</v>
      </c>
      <c r="I408" s="129">
        <f>VLOOKUP($A408,ZMRP!$C$2:$F$99995,4,0)</f>
        <v>3500</v>
      </c>
      <c r="J408" s="130">
        <f t="shared" si="139"/>
        <v>350</v>
      </c>
      <c r="K408" s="130">
        <f>VLOOKUP($A408,ZLAM!$C$2:$F$99999,4,0)</f>
        <v>76.53</v>
      </c>
      <c r="L408" s="130">
        <f t="shared" si="140"/>
        <v>2678.55</v>
      </c>
      <c r="M408" s="130">
        <f t="shared" si="141"/>
        <v>267.85500000000002</v>
      </c>
      <c r="N408" s="130">
        <f t="shared" si="142"/>
        <v>2269.9576271186443</v>
      </c>
      <c r="O408" s="130">
        <f t="shared" si="143"/>
        <v>226.99576271186442</v>
      </c>
      <c r="P408" s="130">
        <f>IFERROR(ABS(VLOOKUP($A408,ZTRV!$D$2:$G$99407,4,0)),0)</f>
        <v>38</v>
      </c>
      <c r="Q408" s="130">
        <f>IFERROR(ABS(VLOOKUP($A408,ZTR1!$D$2:$G$99999,4,0)),0)</f>
        <v>0</v>
      </c>
      <c r="R408" s="130">
        <f>IFERROR(ABS(VLOOKUP($A408,ZTR2!$D$2:$G$99939,4,0)),0)</f>
        <v>0</v>
      </c>
      <c r="S408" s="130">
        <f t="shared" si="144"/>
        <v>380</v>
      </c>
      <c r="T408" s="130">
        <f t="shared" si="145"/>
        <v>1889.9576271186443</v>
      </c>
      <c r="U408" s="130">
        <f t="shared" si="146"/>
        <v>2230.15</v>
      </c>
      <c r="V408" s="130">
        <f t="shared" si="147"/>
        <v>223.01500000000001</v>
      </c>
      <c r="W408" s="131">
        <f t="shared" si="148"/>
        <v>2230.1500000000015</v>
      </c>
      <c r="X408" s="130">
        <f t="shared" si="149"/>
        <v>1269.8499999999999</v>
      </c>
      <c r="Y408" s="130">
        <f t="shared" si="150"/>
        <v>1269.8500000000004</v>
      </c>
      <c r="Z408" s="130">
        <f t="shared" si="151"/>
        <v>126.98499999999999</v>
      </c>
      <c r="AA408" s="129">
        <f>IFERROR(ABS(VLOOKUP(A408,ZSSD!$D$2:$G$99933,4,0)),AI408)</f>
        <v>6.5</v>
      </c>
      <c r="AB408" s="130">
        <f>IFERROR(IF(VLOOKUP(A408,ZSSD!$D:$H,5,0)="L29",AA408*G408,AA408*L408/100),AA408*L408/100)</f>
        <v>174.10575</v>
      </c>
      <c r="AC408" s="130">
        <v>2</v>
      </c>
      <c r="AD408" s="132">
        <f t="shared" si="152"/>
        <v>34.317037542372887</v>
      </c>
      <c r="AE408" s="142">
        <f t="shared" si="155"/>
        <v>17.410575000000001</v>
      </c>
      <c r="AF408" s="142">
        <f t="shared" si="156"/>
        <v>3.4317037542372888</v>
      </c>
      <c r="AG408" s="133" t="e">
        <f>VLOOKUP(A408,ZSSD!D:D,1,0)</f>
        <v>#N/A</v>
      </c>
      <c r="AH408" s="133" t="str">
        <f>VLOOKUP(B408,[2]GRADE!$A:$P,16,0)</f>
        <v>SILVER</v>
      </c>
      <c r="AI408" s="133">
        <f t="shared" si="157"/>
        <v>6.5</v>
      </c>
    </row>
    <row r="409" spans="1:35" x14ac:dyDescent="0.25">
      <c r="A409" s="129">
        <v>7617251</v>
      </c>
      <c r="B409" s="129">
        <f t="shared" si="153"/>
        <v>7617</v>
      </c>
      <c r="C409" s="129">
        <f t="shared" si="154"/>
        <v>251</v>
      </c>
      <c r="D409" s="129" t="str">
        <f>VLOOKUP(C409,Sheet1!$A$2:$K$369991,11,0)</f>
        <v>BUC</v>
      </c>
      <c r="E409" s="129" t="s">
        <v>3465</v>
      </c>
      <c r="F409" s="129">
        <f>VLOOKUP(C409,'PACK MASTER'!$A$2:$I$512998,9,0)*1000</f>
        <v>7.5000000000000053</v>
      </c>
      <c r="G409" s="129">
        <f>VLOOKUP(C409,'PACK MASTER'!$A$2:$G$512998,7,0)</f>
        <v>7.5</v>
      </c>
      <c r="H409" s="129">
        <f t="shared" si="138"/>
        <v>1.0000000000000007</v>
      </c>
      <c r="I409" s="129">
        <f>VLOOKUP($A409,ZMRP!$C$2:$F$99995,4,0)</f>
        <v>2648</v>
      </c>
      <c r="J409" s="130">
        <f t="shared" si="139"/>
        <v>353.06666666666666</v>
      </c>
      <c r="K409" s="130">
        <f>VLOOKUP($A409,ZLAM!$C$2:$F$99999,4,0)</f>
        <v>76.2</v>
      </c>
      <c r="L409" s="130">
        <f t="shared" si="140"/>
        <v>2017.7760000000001</v>
      </c>
      <c r="M409" s="130">
        <f t="shared" si="141"/>
        <v>269.03680000000003</v>
      </c>
      <c r="N409" s="130">
        <f t="shared" si="142"/>
        <v>1709.9796610169492</v>
      </c>
      <c r="O409" s="130">
        <f t="shared" si="143"/>
        <v>227.99728813559324</v>
      </c>
      <c r="P409" s="130">
        <f>IFERROR(ABS(VLOOKUP($A409,ZTRV!$D$2:$G$99407,4,0)),0)</f>
        <v>38</v>
      </c>
      <c r="Q409" s="130">
        <f>IFERROR(ABS(VLOOKUP($A409,ZTR1!$D$2:$G$99999,4,0)),0)</f>
        <v>0</v>
      </c>
      <c r="R409" s="130">
        <f>IFERROR(ABS(VLOOKUP($A409,ZTR2!$D$2:$G$99939,4,0)),0)</f>
        <v>0</v>
      </c>
      <c r="S409" s="130">
        <f t="shared" si="144"/>
        <v>285</v>
      </c>
      <c r="T409" s="130">
        <f t="shared" si="145"/>
        <v>1424.9796610169492</v>
      </c>
      <c r="U409" s="130">
        <f t="shared" si="146"/>
        <v>1681.4759999999999</v>
      </c>
      <c r="V409" s="130">
        <f t="shared" si="147"/>
        <v>224.1968</v>
      </c>
      <c r="W409" s="131">
        <f t="shared" si="148"/>
        <v>1681.4760000000012</v>
      </c>
      <c r="X409" s="130">
        <f t="shared" si="149"/>
        <v>966.52400000000011</v>
      </c>
      <c r="Y409" s="130">
        <f t="shared" si="150"/>
        <v>966.5240000000008</v>
      </c>
      <c r="Z409" s="130">
        <f t="shared" si="151"/>
        <v>128.86986666666667</v>
      </c>
      <c r="AA409" s="129">
        <f>IFERROR(ABS(VLOOKUP(A409,ZSSD!$D$2:$G$99933,4,0)),AI409)</f>
        <v>6.5</v>
      </c>
      <c r="AB409" s="130">
        <f>IFERROR(IF(VLOOKUP(A409,ZSSD!$D:$H,5,0)="L29",AA409*G409,AA409*L409/100),AA409*L409/100)</f>
        <v>131.15544</v>
      </c>
      <c r="AC409" s="130">
        <v>2</v>
      </c>
      <c r="AD409" s="132">
        <f t="shared" si="152"/>
        <v>25.876484420338983</v>
      </c>
      <c r="AE409" s="142">
        <f t="shared" si="155"/>
        <v>17.487392</v>
      </c>
      <c r="AF409" s="142">
        <f t="shared" si="156"/>
        <v>3.4501979227118644</v>
      </c>
      <c r="AG409" s="133" t="e">
        <f>VLOOKUP(A409,ZSSD!D:D,1,0)</f>
        <v>#N/A</v>
      </c>
      <c r="AH409" s="133" t="str">
        <f>VLOOKUP(B409,[2]GRADE!$A:$P,16,0)</f>
        <v>SILVER</v>
      </c>
      <c r="AI409" s="133">
        <f t="shared" si="157"/>
        <v>6.5</v>
      </c>
    </row>
    <row r="410" spans="1:35" x14ac:dyDescent="0.25">
      <c r="A410" s="140">
        <v>7617256</v>
      </c>
      <c r="B410" s="129">
        <f t="shared" si="153"/>
        <v>7617</v>
      </c>
      <c r="C410" s="129">
        <f t="shared" si="154"/>
        <v>256</v>
      </c>
      <c r="D410" s="129" t="str">
        <f>VLOOKUP(C410,Sheet1!$A$2:$K$369991,11,0)</f>
        <v>BUC</v>
      </c>
      <c r="E410" s="129" t="s">
        <v>3467</v>
      </c>
      <c r="F410" s="129">
        <f>VLOOKUP(C410,'PACK MASTER'!$A$2:$I$512998,9,0)*1000</f>
        <v>15.000000000000009</v>
      </c>
      <c r="G410" s="129">
        <f>VLOOKUP(C410,'PACK MASTER'!$A$2:$G$512998,7,0)</f>
        <v>15</v>
      </c>
      <c r="H410" s="129">
        <f t="shared" si="138"/>
        <v>1.0000000000000007</v>
      </c>
      <c r="I410" s="129">
        <f>VLOOKUP($A410,ZMRP!$C$2:$F$99995,4,0)</f>
        <v>5175</v>
      </c>
      <c r="J410" s="130">
        <f t="shared" si="139"/>
        <v>345</v>
      </c>
      <c r="K410" s="130">
        <f>VLOOKUP($A410,ZLAM!$C$2:$F$99999,4,0)</f>
        <v>76.959999999999994</v>
      </c>
      <c r="L410" s="130">
        <f t="shared" si="140"/>
        <v>3982.6799999999994</v>
      </c>
      <c r="M410" s="130">
        <f t="shared" si="141"/>
        <v>265.51199999999994</v>
      </c>
      <c r="N410" s="130">
        <f t="shared" si="142"/>
        <v>3375.1525423728808</v>
      </c>
      <c r="O410" s="130">
        <f t="shared" si="143"/>
        <v>225.01016949152537</v>
      </c>
      <c r="P410" s="130">
        <f>IFERROR(ABS(VLOOKUP($A410,ZTRV!$D$2:$G$99407,4,0)),0)</f>
        <v>38</v>
      </c>
      <c r="Q410" s="130">
        <f>IFERROR(ABS(VLOOKUP($A410,ZTR1!$D$2:$G$99999,4,0)),0)</f>
        <v>0</v>
      </c>
      <c r="R410" s="130">
        <f>IFERROR(ABS(VLOOKUP($A410,ZTR2!$D$2:$G$99939,4,0)),0)</f>
        <v>0</v>
      </c>
      <c r="S410" s="130">
        <f t="shared" si="144"/>
        <v>570</v>
      </c>
      <c r="T410" s="130">
        <f t="shared" si="145"/>
        <v>2805.1525423728808</v>
      </c>
      <c r="U410" s="130">
        <f t="shared" si="146"/>
        <v>3310.079999999999</v>
      </c>
      <c r="V410" s="130">
        <f t="shared" si="147"/>
        <v>220.67199999999994</v>
      </c>
      <c r="W410" s="131">
        <f t="shared" si="148"/>
        <v>3310.0800000000008</v>
      </c>
      <c r="X410" s="130">
        <f t="shared" si="149"/>
        <v>1864.920000000001</v>
      </c>
      <c r="Y410" s="130">
        <f t="shared" si="150"/>
        <v>1864.9200000000021</v>
      </c>
      <c r="Z410" s="130">
        <f t="shared" si="151"/>
        <v>124.32800000000006</v>
      </c>
      <c r="AA410" s="129">
        <f>IFERROR(ABS(VLOOKUP(A410,ZSSD!$D$2:$G$99933,4,0)),AI410)</f>
        <v>6.5</v>
      </c>
      <c r="AB410" s="130">
        <f>IFERROR(IF(VLOOKUP(A410,ZSSD!$D:$H,5,0)="L29",AA410*G410,AA410*L410/100),AA410*L410/100)</f>
        <v>258.87419999999997</v>
      </c>
      <c r="AC410" s="130">
        <v>2</v>
      </c>
      <c r="AD410" s="132">
        <f t="shared" si="152"/>
        <v>50.92556684745761</v>
      </c>
      <c r="AE410" s="142">
        <f t="shared" si="155"/>
        <v>17.258279999999999</v>
      </c>
      <c r="AF410" s="142">
        <f t="shared" si="156"/>
        <v>3.3950377898305075</v>
      </c>
      <c r="AG410" s="133" t="e">
        <f>VLOOKUP(A410,ZSSD!D:D,1,0)</f>
        <v>#N/A</v>
      </c>
      <c r="AH410" s="133" t="str">
        <f>VLOOKUP(B410,[2]GRADE!$A:$P,16,0)</f>
        <v>SILVER</v>
      </c>
      <c r="AI410" s="133">
        <f t="shared" si="157"/>
        <v>6.5</v>
      </c>
    </row>
    <row r="411" spans="1:35" x14ac:dyDescent="0.25">
      <c r="A411" s="129">
        <v>7630256</v>
      </c>
      <c r="B411" s="129">
        <f t="shared" si="153"/>
        <v>7630</v>
      </c>
      <c r="C411" s="129">
        <f t="shared" si="154"/>
        <v>256</v>
      </c>
      <c r="D411" s="129" t="str">
        <f>VLOOKUP(C411,Sheet1!$A$2:$K$369991,11,0)</f>
        <v>BUC</v>
      </c>
      <c r="E411" s="129" t="s">
        <v>1735</v>
      </c>
      <c r="F411" s="129">
        <f>VLOOKUP(C411,'PACK MASTER'!$A$2:$I$512998,9,0)*1000</f>
        <v>15.000000000000009</v>
      </c>
      <c r="G411" s="129">
        <f>VLOOKUP(C411,'PACK MASTER'!$A$2:$G$512998,7,0)</f>
        <v>15</v>
      </c>
      <c r="H411" s="129">
        <f t="shared" si="138"/>
        <v>1.0000000000000007</v>
      </c>
      <c r="I411" s="129">
        <f>VLOOKUP($A411,ZMRP!$C$2:$F$99995,4,0)</f>
        <v>5000</v>
      </c>
      <c r="J411" s="130">
        <f t="shared" si="139"/>
        <v>333.33333333333331</v>
      </c>
      <c r="K411" s="130">
        <f>VLOOKUP($A411,ZLAM!$C$2:$F$99999,4,0)</f>
        <v>82.51</v>
      </c>
      <c r="L411" s="130">
        <f t="shared" si="140"/>
        <v>4125.5</v>
      </c>
      <c r="M411" s="130">
        <f t="shared" si="141"/>
        <v>275.03333333333336</v>
      </c>
      <c r="N411" s="130">
        <f t="shared" si="142"/>
        <v>3496.1864406779664</v>
      </c>
      <c r="O411" s="130">
        <f t="shared" si="143"/>
        <v>233.07909604519776</v>
      </c>
      <c r="P411" s="130">
        <f>IFERROR(ABS(VLOOKUP($A411,ZTRV!$D$2:$G$99407,4,0)),0)</f>
        <v>0</v>
      </c>
      <c r="Q411" s="130">
        <f>IFERROR(ABS(VLOOKUP($A411,ZTR1!$D$2:$G$99999,4,0)),0)</f>
        <v>0</v>
      </c>
      <c r="R411" s="130">
        <f>IFERROR(ABS(VLOOKUP($A411,ZTR2!$D$2:$G$99939,4,0)),0)</f>
        <v>0</v>
      </c>
      <c r="S411" s="130">
        <f t="shared" si="144"/>
        <v>0</v>
      </c>
      <c r="T411" s="130">
        <f t="shared" si="145"/>
        <v>3496.1864406779664</v>
      </c>
      <c r="U411" s="130">
        <f t="shared" si="146"/>
        <v>4125.5</v>
      </c>
      <c r="V411" s="130">
        <f t="shared" si="147"/>
        <v>275.03333333333336</v>
      </c>
      <c r="W411" s="131">
        <f t="shared" si="148"/>
        <v>4125.5000000000027</v>
      </c>
      <c r="X411" s="130">
        <f t="shared" si="149"/>
        <v>874.5</v>
      </c>
      <c r="Y411" s="130">
        <f t="shared" si="150"/>
        <v>874.50000000000057</v>
      </c>
      <c r="Z411" s="130">
        <f t="shared" si="151"/>
        <v>58.299999999999955</v>
      </c>
      <c r="AA411" s="129">
        <f>IFERROR(ABS(VLOOKUP(A411,ZSSD!$D$2:$G$99933,4,0)),AI411)</f>
        <v>5.5</v>
      </c>
      <c r="AB411" s="130">
        <f>IFERROR(IF(VLOOKUP(A411,ZSSD!$D:$H,5,0)="L29",AA411*G411,AA411*L411/100),AA411*L411/100)</f>
        <v>226.9025</v>
      </c>
      <c r="AC411" s="130">
        <v>2</v>
      </c>
      <c r="AD411" s="132">
        <f t="shared" si="152"/>
        <v>65.385678813559323</v>
      </c>
      <c r="AE411" s="142">
        <f t="shared" si="155"/>
        <v>15.126833333333334</v>
      </c>
      <c r="AF411" s="142">
        <f t="shared" si="156"/>
        <v>4.3590452542372882</v>
      </c>
      <c r="AG411" s="133">
        <f>VLOOKUP(A411,ZSSD!D:D,1,0)</f>
        <v>7630256</v>
      </c>
      <c r="AH411" s="133" t="str">
        <f>VLOOKUP(B411,[2]GRADE!$A:$P,16,0)</f>
        <v>SILVER</v>
      </c>
      <c r="AI411" s="133">
        <f t="shared" si="157"/>
        <v>6.5</v>
      </c>
    </row>
    <row r="412" spans="1:35" x14ac:dyDescent="0.25">
      <c r="A412" s="129">
        <v>7638184</v>
      </c>
      <c r="B412" s="129">
        <f t="shared" si="153"/>
        <v>7638</v>
      </c>
      <c r="C412" s="129">
        <f t="shared" si="154"/>
        <v>184</v>
      </c>
      <c r="D412" s="129" t="str">
        <f>VLOOKUP(C412,Sheet1!$A$2:$K$369991,11,0)</f>
        <v>CAR</v>
      </c>
      <c r="E412" s="129" t="s">
        <v>1746</v>
      </c>
      <c r="F412" s="129">
        <f>VLOOKUP(C412,'PACK MASTER'!$A$2:$I$512998,9,0)*1000</f>
        <v>20.000000000000014</v>
      </c>
      <c r="G412" s="129">
        <f>VLOOKUP(C412,'PACK MASTER'!$A$2:$G$512998,7,0)</f>
        <v>1</v>
      </c>
      <c r="H412" s="129">
        <f t="shared" si="138"/>
        <v>20.000000000000014</v>
      </c>
      <c r="I412" s="129">
        <f>VLOOKUP($A412,ZMRP!$C$2:$F$99995,4,0)</f>
        <v>390</v>
      </c>
      <c r="J412" s="130">
        <f t="shared" si="139"/>
        <v>390</v>
      </c>
      <c r="K412" s="130">
        <f>VLOOKUP($A412,ZLAM!$C$2:$F$99999,4,0)</f>
        <v>80.989999999999995</v>
      </c>
      <c r="L412" s="130">
        <f t="shared" si="140"/>
        <v>315.86099999999999</v>
      </c>
      <c r="M412" s="130">
        <f t="shared" si="141"/>
        <v>315.86099999999999</v>
      </c>
      <c r="N412" s="130">
        <f t="shared" si="142"/>
        <v>267.67881355932207</v>
      </c>
      <c r="O412" s="130">
        <f t="shared" si="143"/>
        <v>267.67881355932207</v>
      </c>
      <c r="P412" s="130">
        <f>IFERROR(ABS(VLOOKUP($A412,ZTRV!$D$2:$G$99407,4,0)),0)</f>
        <v>0</v>
      </c>
      <c r="Q412" s="130">
        <f>IFERROR(ABS(VLOOKUP($A412,ZTR1!$D$2:$G$99999,4,0)),0)</f>
        <v>0</v>
      </c>
      <c r="R412" s="130">
        <f>IFERROR(ABS(VLOOKUP($A412,ZTR2!$D$2:$G$99939,4,0)),0)</f>
        <v>0</v>
      </c>
      <c r="S412" s="130">
        <f t="shared" si="144"/>
        <v>0</v>
      </c>
      <c r="T412" s="130">
        <f t="shared" si="145"/>
        <v>267.67881355932207</v>
      </c>
      <c r="U412" s="130">
        <f t="shared" si="146"/>
        <v>315.86100000000005</v>
      </c>
      <c r="V412" s="130">
        <f t="shared" si="147"/>
        <v>315.86100000000005</v>
      </c>
      <c r="W412" s="131">
        <f t="shared" si="148"/>
        <v>6317.2200000000057</v>
      </c>
      <c r="X412" s="130">
        <f t="shared" si="149"/>
        <v>74.138999999999953</v>
      </c>
      <c r="Y412" s="130">
        <f t="shared" si="150"/>
        <v>1482.7800000000002</v>
      </c>
      <c r="Z412" s="130">
        <f t="shared" si="151"/>
        <v>74.138999999999953</v>
      </c>
      <c r="AA412" s="129">
        <f>IFERROR(ABS(VLOOKUP(A412,ZSSD!$D$2:$G$99933,4,0)),AI412)</f>
        <v>6.5</v>
      </c>
      <c r="AB412" s="130">
        <f>IFERROR(IF(VLOOKUP(A412,ZSSD!$D:$H,5,0)="L29",AA412*G412,AA412*L412/100),AA412*L412/100)</f>
        <v>20.530965000000002</v>
      </c>
      <c r="AC412" s="130">
        <v>2</v>
      </c>
      <c r="AD412" s="132">
        <f t="shared" si="152"/>
        <v>4.9429569711864412</v>
      </c>
      <c r="AE412" s="142">
        <f t="shared" si="155"/>
        <v>20.530965000000002</v>
      </c>
      <c r="AF412" s="142">
        <f t="shared" si="156"/>
        <v>4.9429569711864412</v>
      </c>
      <c r="AG412" s="133" t="e">
        <f>VLOOKUP(A412,ZSSD!D:D,1,0)</f>
        <v>#N/A</v>
      </c>
      <c r="AH412" s="133" t="str">
        <f>VLOOKUP(B412,[2]GRADE!$A:$P,16,0)</f>
        <v>SILVER</v>
      </c>
      <c r="AI412" s="133">
        <f t="shared" si="157"/>
        <v>6.5</v>
      </c>
    </row>
    <row r="413" spans="1:35" x14ac:dyDescent="0.25">
      <c r="A413" s="129">
        <v>7638234</v>
      </c>
      <c r="B413" s="129">
        <f t="shared" si="153"/>
        <v>7638</v>
      </c>
      <c r="C413" s="129">
        <f t="shared" si="154"/>
        <v>234</v>
      </c>
      <c r="D413" s="129" t="str">
        <f>VLOOKUP(C413,Sheet1!$A$2:$K$369991,11,0)</f>
        <v>CAR</v>
      </c>
      <c r="E413" s="129" t="s">
        <v>1748</v>
      </c>
      <c r="F413" s="129">
        <f>VLOOKUP(C413,'PACK MASTER'!$A$2:$I$512998,9,0)*1000</f>
        <v>20.000000000000014</v>
      </c>
      <c r="G413" s="129">
        <f>VLOOKUP(C413,'PACK MASTER'!$A$2:$G$512998,7,0)</f>
        <v>5</v>
      </c>
      <c r="H413" s="129">
        <f t="shared" si="138"/>
        <v>4.0000000000000027</v>
      </c>
      <c r="I413" s="129">
        <f>VLOOKUP($A413,ZMRP!$C$2:$F$99995,4,0)</f>
        <v>2100</v>
      </c>
      <c r="J413" s="130">
        <f t="shared" si="139"/>
        <v>420</v>
      </c>
      <c r="K413" s="130">
        <f>VLOOKUP($A413,ZLAM!$C$2:$F$99999,4,0)</f>
        <v>82.34</v>
      </c>
      <c r="L413" s="130">
        <f t="shared" si="140"/>
        <v>1729.14</v>
      </c>
      <c r="M413" s="130">
        <f t="shared" si="141"/>
        <v>345.82800000000003</v>
      </c>
      <c r="N413" s="130">
        <f t="shared" si="142"/>
        <v>1465.3728813559323</v>
      </c>
      <c r="O413" s="130">
        <f t="shared" si="143"/>
        <v>293.07457627118646</v>
      </c>
      <c r="P413" s="130">
        <f>IFERROR(ABS(VLOOKUP($A413,ZTRV!$D$2:$G$99407,4,0)),0)</f>
        <v>13</v>
      </c>
      <c r="Q413" s="130">
        <f>IFERROR(ABS(VLOOKUP($A413,ZTR1!$D$2:$G$99999,4,0)),0)</f>
        <v>0</v>
      </c>
      <c r="R413" s="130">
        <f>IFERROR(ABS(VLOOKUP($A413,ZTR2!$D$2:$G$99939,4,0)),0)</f>
        <v>0</v>
      </c>
      <c r="S413" s="130">
        <f t="shared" si="144"/>
        <v>65</v>
      </c>
      <c r="T413" s="130">
        <f t="shared" si="145"/>
        <v>1400.3728813559323</v>
      </c>
      <c r="U413" s="130">
        <f t="shared" si="146"/>
        <v>1652.44</v>
      </c>
      <c r="V413" s="130">
        <f t="shared" si="147"/>
        <v>330.488</v>
      </c>
      <c r="W413" s="131">
        <f t="shared" si="148"/>
        <v>6609.7600000000048</v>
      </c>
      <c r="X413" s="130">
        <f t="shared" si="149"/>
        <v>447.55999999999995</v>
      </c>
      <c r="Y413" s="130">
        <f t="shared" si="150"/>
        <v>1790.2400000000009</v>
      </c>
      <c r="Z413" s="130">
        <f t="shared" si="151"/>
        <v>89.512</v>
      </c>
      <c r="AA413" s="129">
        <f>IFERROR(ABS(VLOOKUP(A413,ZSSD!$D$2:$G$99933,4,0)),AI413)</f>
        <v>5.5</v>
      </c>
      <c r="AB413" s="130">
        <f>IFERROR(IF(VLOOKUP(A413,ZSSD!$D:$H,5,0)="L29",AA413*G413,AA413*L413/100),AA413*L413/100)</f>
        <v>95.102699999999999</v>
      </c>
      <c r="AC413" s="130">
        <v>2</v>
      </c>
      <c r="AD413" s="132">
        <f t="shared" si="152"/>
        <v>26.105403627118648</v>
      </c>
      <c r="AE413" s="142">
        <f t="shared" si="155"/>
        <v>19.02054</v>
      </c>
      <c r="AF413" s="142">
        <f t="shared" si="156"/>
        <v>5.2210807254237297</v>
      </c>
      <c r="AG413" s="133">
        <f>VLOOKUP(A413,ZSSD!D:D,1,0)</f>
        <v>7638234</v>
      </c>
      <c r="AH413" s="133" t="str">
        <f>VLOOKUP(B413,[2]GRADE!$A:$P,16,0)</f>
        <v>SILVER</v>
      </c>
      <c r="AI413" s="133">
        <f t="shared" si="157"/>
        <v>6.5</v>
      </c>
    </row>
    <row r="414" spans="1:35" x14ac:dyDescent="0.25">
      <c r="A414" s="129">
        <v>7643203</v>
      </c>
      <c r="B414" s="129">
        <f t="shared" si="153"/>
        <v>7643</v>
      </c>
      <c r="C414" s="129">
        <f t="shared" si="154"/>
        <v>203</v>
      </c>
      <c r="D414" s="129" t="str">
        <f>VLOOKUP(C414,Sheet1!$A$2:$K$369991,11,0)</f>
        <v>CAR</v>
      </c>
      <c r="E414" s="129" t="s">
        <v>1753</v>
      </c>
      <c r="F414" s="129">
        <f>VLOOKUP(C414,'PACK MASTER'!$A$2:$I$512998,9,0)*1000</f>
        <v>12.000000000000005</v>
      </c>
      <c r="G414" s="129">
        <f>VLOOKUP(C414,'PACK MASTER'!$A$2:$G$512998,7,0)</f>
        <v>3</v>
      </c>
      <c r="H414" s="129">
        <f t="shared" si="138"/>
        <v>4.0000000000000018</v>
      </c>
      <c r="I414" s="129">
        <f>VLOOKUP($A414,ZMRP!$C$2:$F$99995,4,0)</f>
        <v>1260</v>
      </c>
      <c r="J414" s="130">
        <f t="shared" si="139"/>
        <v>420</v>
      </c>
      <c r="K414" s="130">
        <f>VLOOKUP($A414,ZLAM!$C$2:$F$99999,4,0)</f>
        <v>82.34</v>
      </c>
      <c r="L414" s="130">
        <f t="shared" si="140"/>
        <v>1037.4840000000002</v>
      </c>
      <c r="M414" s="130">
        <f t="shared" si="141"/>
        <v>345.82800000000003</v>
      </c>
      <c r="N414" s="130">
        <f t="shared" si="142"/>
        <v>879.22372881355955</v>
      </c>
      <c r="O414" s="130">
        <f t="shared" si="143"/>
        <v>293.07457627118652</v>
      </c>
      <c r="P414" s="130">
        <f>IFERROR(ABS(VLOOKUP($A414,ZTRV!$D$2:$G$99407,4,0)),0)</f>
        <v>0</v>
      </c>
      <c r="Q414" s="130">
        <f>IFERROR(ABS(VLOOKUP($A414,ZTR1!$D$2:$G$99999,4,0)),0)</f>
        <v>0</v>
      </c>
      <c r="R414" s="130">
        <f>IFERROR(ABS(VLOOKUP($A414,ZTR2!$D$2:$G$99939,4,0)),0)</f>
        <v>0</v>
      </c>
      <c r="S414" s="130">
        <f t="shared" si="144"/>
        <v>0</v>
      </c>
      <c r="T414" s="130">
        <f t="shared" si="145"/>
        <v>879.22372881355955</v>
      </c>
      <c r="U414" s="130">
        <f t="shared" si="146"/>
        <v>1037.4840000000002</v>
      </c>
      <c r="V414" s="130">
        <f t="shared" si="147"/>
        <v>345.82800000000003</v>
      </c>
      <c r="W414" s="131">
        <f t="shared" si="148"/>
        <v>4149.9360000000024</v>
      </c>
      <c r="X414" s="130">
        <f t="shared" si="149"/>
        <v>222.51599999999985</v>
      </c>
      <c r="Y414" s="130">
        <f t="shared" si="150"/>
        <v>890.06399999999974</v>
      </c>
      <c r="Z414" s="130">
        <f t="shared" si="151"/>
        <v>74.171999999999969</v>
      </c>
      <c r="AA414" s="129">
        <f>IFERROR(ABS(VLOOKUP(A414,ZSSD!$D$2:$G$99933,4,0)),AI414)</f>
        <v>5.5</v>
      </c>
      <c r="AB414" s="130">
        <f>IFERROR(IF(VLOOKUP(A414,ZSSD!$D:$H,5,0)="L29",AA414*G414,AA414*L414/100),AA414*L414/100)</f>
        <v>57.061620000000012</v>
      </c>
      <c r="AC414" s="130">
        <v>2</v>
      </c>
      <c r="AD414" s="132">
        <f t="shared" si="152"/>
        <v>16.443242176271191</v>
      </c>
      <c r="AE414" s="142">
        <f t="shared" si="155"/>
        <v>19.020540000000004</v>
      </c>
      <c r="AF414" s="142">
        <f t="shared" si="156"/>
        <v>5.4810807254237304</v>
      </c>
      <c r="AG414" s="133">
        <f>VLOOKUP(A414,ZSSD!D:D,1,0)</f>
        <v>7643203</v>
      </c>
      <c r="AH414" s="133" t="str">
        <f>VLOOKUP(B414,[2]GRADE!$A:$P,16,0)</f>
        <v>SILVER</v>
      </c>
      <c r="AI414" s="133">
        <f t="shared" si="157"/>
        <v>6.5</v>
      </c>
    </row>
    <row r="415" spans="1:35" x14ac:dyDescent="0.25">
      <c r="A415" s="129">
        <v>7651184</v>
      </c>
      <c r="B415" s="129">
        <f t="shared" si="153"/>
        <v>7651</v>
      </c>
      <c r="C415" s="129">
        <f t="shared" si="154"/>
        <v>184</v>
      </c>
      <c r="D415" s="129" t="str">
        <f>VLOOKUP(C415,Sheet1!$A$2:$K$369991,11,0)</f>
        <v>CAR</v>
      </c>
      <c r="E415" s="129" t="s">
        <v>1758</v>
      </c>
      <c r="F415" s="129">
        <f>VLOOKUP(C415,'PACK MASTER'!$A$2:$I$512998,9,0)*1000</f>
        <v>20.000000000000014</v>
      </c>
      <c r="G415" s="129">
        <f>VLOOKUP(C415,'PACK MASTER'!$A$2:$G$512998,7,0)</f>
        <v>1</v>
      </c>
      <c r="H415" s="129">
        <f t="shared" si="138"/>
        <v>20.000000000000014</v>
      </c>
      <c r="I415" s="129">
        <f>VLOOKUP($A415,ZMRP!$C$2:$F$99995,4,0)</f>
        <v>300</v>
      </c>
      <c r="J415" s="130">
        <f t="shared" si="139"/>
        <v>300</v>
      </c>
      <c r="K415" s="130">
        <f>VLOOKUP($A415,ZLAM!$C$2:$F$99999,4,0)</f>
        <v>76.930000000000007</v>
      </c>
      <c r="L415" s="130">
        <f t="shared" si="140"/>
        <v>230.79000000000005</v>
      </c>
      <c r="M415" s="130">
        <f t="shared" si="141"/>
        <v>230.79000000000005</v>
      </c>
      <c r="N415" s="130">
        <f t="shared" si="142"/>
        <v>195.58474576271192</v>
      </c>
      <c r="O415" s="130">
        <f t="shared" si="143"/>
        <v>195.58474576271192</v>
      </c>
      <c r="P415" s="130">
        <f>IFERROR(ABS(VLOOKUP($A415,ZTRV!$D$2:$G$99407,4,0)),0)</f>
        <v>0</v>
      </c>
      <c r="Q415" s="130">
        <f>IFERROR(ABS(VLOOKUP($A415,ZTR1!$D$2:$G$99999,4,0)),0)</f>
        <v>0</v>
      </c>
      <c r="R415" s="130">
        <f>IFERROR(ABS(VLOOKUP($A415,ZTR2!$D$2:$G$99939,4,0)),0)</f>
        <v>0</v>
      </c>
      <c r="S415" s="130">
        <f t="shared" si="144"/>
        <v>0</v>
      </c>
      <c r="T415" s="130">
        <f t="shared" si="145"/>
        <v>195.58474576271192</v>
      </c>
      <c r="U415" s="130">
        <f t="shared" si="146"/>
        <v>230.79000000000005</v>
      </c>
      <c r="V415" s="130">
        <f t="shared" si="147"/>
        <v>230.79000000000005</v>
      </c>
      <c r="W415" s="131">
        <f t="shared" si="148"/>
        <v>4615.8000000000038</v>
      </c>
      <c r="X415" s="130">
        <f t="shared" si="149"/>
        <v>69.209999999999951</v>
      </c>
      <c r="Y415" s="130">
        <f t="shared" si="150"/>
        <v>1384.2</v>
      </c>
      <c r="Z415" s="130">
        <f t="shared" si="151"/>
        <v>69.209999999999951</v>
      </c>
      <c r="AA415" s="129">
        <f>IFERROR(ABS(VLOOKUP(A415,ZSSD!$D$2:$G$99933,4,0)),AI415)</f>
        <v>6.5</v>
      </c>
      <c r="AB415" s="130">
        <f>IFERROR(IF(VLOOKUP(A415,ZSSD!$D:$H,5,0)="L29",AA415*G415,AA415*L415/100),AA415*L415/100)</f>
        <v>15.001350000000002</v>
      </c>
      <c r="AC415" s="130">
        <v>2</v>
      </c>
      <c r="AD415" s="132">
        <f t="shared" si="152"/>
        <v>3.6116679152542384</v>
      </c>
      <c r="AE415" s="142">
        <f t="shared" si="155"/>
        <v>15.001350000000002</v>
      </c>
      <c r="AF415" s="142">
        <f t="shared" si="156"/>
        <v>3.6116679152542384</v>
      </c>
      <c r="AG415" s="133" t="e">
        <f>VLOOKUP(A415,ZSSD!D:D,1,0)</f>
        <v>#N/A</v>
      </c>
      <c r="AH415" s="133" t="str">
        <f>VLOOKUP(B415,[2]GRADE!$A:$P,16,0)</f>
        <v>SILVER</v>
      </c>
      <c r="AI415" s="133">
        <f t="shared" si="157"/>
        <v>6.5</v>
      </c>
    </row>
    <row r="416" spans="1:35" x14ac:dyDescent="0.25">
      <c r="A416" s="129">
        <v>7651265</v>
      </c>
      <c r="B416" s="129">
        <f t="shared" si="153"/>
        <v>7651</v>
      </c>
      <c r="C416" s="129">
        <f t="shared" si="154"/>
        <v>265</v>
      </c>
      <c r="D416" s="129" t="str">
        <f>VLOOKUP(C416,Sheet1!$A$2:$K$369991,11,0)</f>
        <v>BUC</v>
      </c>
      <c r="E416" s="129" t="s">
        <v>1759</v>
      </c>
      <c r="F416" s="129">
        <f>VLOOKUP(C416,'PACK MASTER'!$A$2:$I$512998,9,0)*1000</f>
        <v>20.000000000000014</v>
      </c>
      <c r="G416" s="129">
        <f>VLOOKUP(C416,'PACK MASTER'!$A$2:$G$512998,7,0)</f>
        <v>20</v>
      </c>
      <c r="H416" s="129">
        <f t="shared" si="138"/>
        <v>1.0000000000000007</v>
      </c>
      <c r="I416" s="129">
        <f>VLOOKUP($A416,ZMRP!$C$2:$F$99995,4,0)</f>
        <v>5748</v>
      </c>
      <c r="J416" s="130">
        <f t="shared" si="139"/>
        <v>287.39999999999998</v>
      </c>
      <c r="K416" s="130">
        <f>VLOOKUP($A416,ZLAM!$C$2:$F$99999,4,0)</f>
        <v>76.92</v>
      </c>
      <c r="L416" s="130">
        <f t="shared" si="140"/>
        <v>4421.3616000000002</v>
      </c>
      <c r="M416" s="130">
        <f t="shared" si="141"/>
        <v>221.06808000000001</v>
      </c>
      <c r="N416" s="130">
        <f t="shared" si="142"/>
        <v>3746.9166101694918</v>
      </c>
      <c r="O416" s="130">
        <f t="shared" si="143"/>
        <v>187.34583050847459</v>
      </c>
      <c r="P416" s="130">
        <f>IFERROR(ABS(VLOOKUP($A416,ZTRV!$D$2:$G$99407,4,0)),0)</f>
        <v>0</v>
      </c>
      <c r="Q416" s="130">
        <f>IFERROR(ABS(VLOOKUP($A416,ZTR1!$D$2:$G$99999,4,0)),0)</f>
        <v>0</v>
      </c>
      <c r="R416" s="130">
        <f>IFERROR(ABS(VLOOKUP($A416,ZTR2!$D$2:$G$99939,4,0)),0)</f>
        <v>0</v>
      </c>
      <c r="S416" s="130">
        <f t="shared" si="144"/>
        <v>0</v>
      </c>
      <c r="T416" s="130">
        <f t="shared" si="145"/>
        <v>3746.9166101694918</v>
      </c>
      <c r="U416" s="130">
        <f t="shared" si="146"/>
        <v>4421.3616000000002</v>
      </c>
      <c r="V416" s="130">
        <f t="shared" si="147"/>
        <v>221.06808000000001</v>
      </c>
      <c r="W416" s="131">
        <f t="shared" si="148"/>
        <v>4421.3616000000029</v>
      </c>
      <c r="X416" s="130">
        <f t="shared" si="149"/>
        <v>1326.6383999999998</v>
      </c>
      <c r="Y416" s="130">
        <f t="shared" si="150"/>
        <v>1326.6384000000007</v>
      </c>
      <c r="Z416" s="130">
        <f t="shared" si="151"/>
        <v>66.331919999999968</v>
      </c>
      <c r="AA416" s="129">
        <f>IFERROR(ABS(VLOOKUP(A416,ZSSD!$D$2:$G$99933,4,0)),AI416)</f>
        <v>6.5</v>
      </c>
      <c r="AB416" s="130">
        <f>IFERROR(IF(VLOOKUP(A416,ZSSD!$D:$H,5,0)="L29",AA416*G416,AA416*L416/100),AA416*L416/100)</f>
        <v>287.38850400000001</v>
      </c>
      <c r="AC416" s="130">
        <v>2</v>
      </c>
      <c r="AD416" s="132">
        <f t="shared" si="152"/>
        <v>69.190562123389839</v>
      </c>
      <c r="AE416" s="142">
        <f t="shared" si="155"/>
        <v>14.3694252</v>
      </c>
      <c r="AF416" s="142">
        <f t="shared" si="156"/>
        <v>3.459528106169492</v>
      </c>
      <c r="AG416" s="133" t="e">
        <f>VLOOKUP(A416,ZSSD!D:D,1,0)</f>
        <v>#N/A</v>
      </c>
      <c r="AH416" s="133" t="str">
        <f>VLOOKUP(B416,[2]GRADE!$A:$P,16,0)</f>
        <v>SILVER</v>
      </c>
      <c r="AI416" s="133">
        <f t="shared" si="157"/>
        <v>6.5</v>
      </c>
    </row>
    <row r="417" spans="1:35" x14ac:dyDescent="0.25">
      <c r="A417" s="137">
        <v>7651265</v>
      </c>
      <c r="B417" s="129">
        <f t="shared" si="153"/>
        <v>7651</v>
      </c>
      <c r="C417" s="129">
        <f t="shared" si="154"/>
        <v>265</v>
      </c>
      <c r="D417" s="129" t="str">
        <f>VLOOKUP(C417,Sheet1!$A$2:$K$369991,11,0)</f>
        <v>BUC</v>
      </c>
      <c r="E417" s="138" t="s">
        <v>1759</v>
      </c>
      <c r="F417" s="129">
        <f>VLOOKUP(C417,'PACK MASTER'!$A$2:$I$512998,9,0)*1000</f>
        <v>20.000000000000014</v>
      </c>
      <c r="G417" s="129">
        <f>VLOOKUP(C417,'PACK MASTER'!$A$2:$G$512998,7,0)</f>
        <v>20</v>
      </c>
      <c r="H417" s="129">
        <f t="shared" si="138"/>
        <v>1.0000000000000007</v>
      </c>
      <c r="I417" s="129">
        <f>VLOOKUP($A417,ZMRP!$C$2:$F$99995,4,0)</f>
        <v>5748</v>
      </c>
      <c r="J417" s="130">
        <f t="shared" si="139"/>
        <v>287.39999999999998</v>
      </c>
      <c r="K417" s="130">
        <f>VLOOKUP($A417,ZLAM!$C$2:$F$99999,4,0)</f>
        <v>76.92</v>
      </c>
      <c r="L417" s="130">
        <f t="shared" si="140"/>
        <v>4421.3616000000002</v>
      </c>
      <c r="M417" s="130">
        <f t="shared" si="141"/>
        <v>221.06808000000001</v>
      </c>
      <c r="N417" s="130">
        <f t="shared" si="142"/>
        <v>3746.9166101694918</v>
      </c>
      <c r="O417" s="130">
        <f t="shared" si="143"/>
        <v>187.34583050847459</v>
      </c>
      <c r="P417" s="130">
        <f>IFERROR(ABS(VLOOKUP($A417,ZTRV!$D$2:$G$99407,4,0)),0)</f>
        <v>0</v>
      </c>
      <c r="Q417" s="130">
        <f>IFERROR(ABS(VLOOKUP($A417,ZTR1!$D$2:$G$99999,4,0)),0)</f>
        <v>0</v>
      </c>
      <c r="R417" s="130">
        <f>IFERROR(ABS(VLOOKUP($A417,ZTR2!$D$2:$G$99939,4,0)),0)</f>
        <v>0</v>
      </c>
      <c r="S417" s="130">
        <f t="shared" si="144"/>
        <v>0</v>
      </c>
      <c r="T417" s="130">
        <f t="shared" si="145"/>
        <v>3746.9166101694918</v>
      </c>
      <c r="U417" s="130">
        <f t="shared" si="146"/>
        <v>4421.3616000000002</v>
      </c>
      <c r="V417" s="130">
        <f t="shared" si="147"/>
        <v>221.06808000000001</v>
      </c>
      <c r="W417" s="131">
        <f t="shared" si="148"/>
        <v>4421.3616000000029</v>
      </c>
      <c r="X417" s="130">
        <f t="shared" si="149"/>
        <v>1326.6383999999998</v>
      </c>
      <c r="Y417" s="130">
        <f t="shared" si="150"/>
        <v>1326.6384000000007</v>
      </c>
      <c r="Z417" s="130">
        <f t="shared" si="151"/>
        <v>66.331919999999968</v>
      </c>
      <c r="AA417" s="129">
        <f>IFERROR(ABS(VLOOKUP(A417,ZSSD!$D$2:$G$99933,4,0)),AI417)</f>
        <v>6.5</v>
      </c>
      <c r="AB417" s="130">
        <f>IFERROR(IF(VLOOKUP(A417,ZSSD!$D:$H,5,0)="L29",AA417*G417,AA417*L417/100),AA417*L417/100)</f>
        <v>287.38850400000001</v>
      </c>
      <c r="AC417" s="130">
        <v>2</v>
      </c>
      <c r="AD417" s="132">
        <f t="shared" si="152"/>
        <v>69.190562123389839</v>
      </c>
      <c r="AE417" s="142">
        <f t="shared" si="155"/>
        <v>14.3694252</v>
      </c>
      <c r="AF417" s="142">
        <f t="shared" si="156"/>
        <v>3.459528106169492</v>
      </c>
      <c r="AG417" s="133" t="e">
        <f>VLOOKUP(A417,ZSSD!D:D,1,0)</f>
        <v>#N/A</v>
      </c>
      <c r="AH417" s="133" t="str">
        <f>VLOOKUP(B417,[2]GRADE!$A:$P,16,0)</f>
        <v>SILVER</v>
      </c>
      <c r="AI417" s="133">
        <f t="shared" si="157"/>
        <v>6.5</v>
      </c>
    </row>
    <row r="418" spans="1:35" x14ac:dyDescent="0.25">
      <c r="A418" s="129">
        <v>7652265</v>
      </c>
      <c r="B418" s="129">
        <f t="shared" ref="B418:B447" si="158">VALUE(LEFT(A418,4))</f>
        <v>7652</v>
      </c>
      <c r="C418" s="129">
        <f t="shared" ref="C418:C447" si="159">VALUE(RIGHT(A418,3))</f>
        <v>265</v>
      </c>
      <c r="D418" s="129" t="str">
        <f>VLOOKUP(C418,Sheet1!$A$2:$K$369991,11,0)</f>
        <v>BUC</v>
      </c>
      <c r="E418" s="129" t="s">
        <v>1765</v>
      </c>
      <c r="F418" s="129">
        <f>VLOOKUP(C418,'PACK MASTER'!$A$2:$I$512998,9,0)*1000</f>
        <v>20.000000000000014</v>
      </c>
      <c r="G418" s="129">
        <f>VLOOKUP(C418,'PACK MASTER'!$A$2:$G$512998,7,0)</f>
        <v>20</v>
      </c>
      <c r="H418" s="129">
        <f t="shared" si="138"/>
        <v>1.0000000000000007</v>
      </c>
      <c r="I418" s="129">
        <f>VLOOKUP($A418,ZMRP!$C$2:$F$99995,4,0)</f>
        <v>5748</v>
      </c>
      <c r="J418" s="130">
        <f t="shared" si="139"/>
        <v>287.39999999999998</v>
      </c>
      <c r="K418" s="130">
        <f>VLOOKUP($A418,ZLAM!$C$2:$F$99999,4,0)</f>
        <v>76.92</v>
      </c>
      <c r="L418" s="130">
        <f t="shared" si="140"/>
        <v>4421.3616000000002</v>
      </c>
      <c r="M418" s="130">
        <f t="shared" si="141"/>
        <v>221.06808000000001</v>
      </c>
      <c r="N418" s="130">
        <f t="shared" si="142"/>
        <v>3746.9166101694918</v>
      </c>
      <c r="O418" s="130">
        <f t="shared" si="143"/>
        <v>187.34583050847459</v>
      </c>
      <c r="P418" s="130">
        <f>IFERROR(ABS(VLOOKUP($A418,ZTRV!$D$2:$G$99407,4,0)),0)</f>
        <v>0</v>
      </c>
      <c r="Q418" s="130">
        <f>IFERROR(ABS(VLOOKUP($A418,ZTR1!$D$2:$G$99999,4,0)),0)</f>
        <v>0</v>
      </c>
      <c r="R418" s="130">
        <f>IFERROR(ABS(VLOOKUP($A418,ZTR2!$D$2:$G$99939,4,0)),0)</f>
        <v>0</v>
      </c>
      <c r="S418" s="130">
        <f t="shared" si="144"/>
        <v>0</v>
      </c>
      <c r="T418" s="130">
        <f t="shared" si="145"/>
        <v>3746.9166101694918</v>
      </c>
      <c r="U418" s="130">
        <f t="shared" si="146"/>
        <v>4421.3616000000002</v>
      </c>
      <c r="V418" s="130">
        <f t="shared" si="147"/>
        <v>221.06808000000001</v>
      </c>
      <c r="W418" s="131">
        <f t="shared" si="148"/>
        <v>4421.3616000000029</v>
      </c>
      <c r="X418" s="130">
        <f t="shared" si="149"/>
        <v>1326.6383999999998</v>
      </c>
      <c r="Y418" s="130">
        <f t="shared" si="150"/>
        <v>1326.6384000000007</v>
      </c>
      <c r="Z418" s="130">
        <f t="shared" si="151"/>
        <v>66.331919999999968</v>
      </c>
      <c r="AA418" s="129">
        <f>IFERROR(ABS(VLOOKUP(A418,ZSSD!$D$2:$G$99933,4,0)),AI418)</f>
        <v>6.5</v>
      </c>
      <c r="AB418" s="130">
        <f>IFERROR(IF(VLOOKUP(A418,ZSSD!$D:$H,5,0)="L29",AA418*G418,AA418*L418/100),AA418*L418/100)</f>
        <v>287.38850400000001</v>
      </c>
      <c r="AC418" s="130">
        <v>2</v>
      </c>
      <c r="AD418" s="132">
        <f t="shared" si="152"/>
        <v>69.190562123389839</v>
      </c>
      <c r="AE418" s="142">
        <f t="shared" si="155"/>
        <v>14.3694252</v>
      </c>
      <c r="AF418" s="142">
        <f t="shared" si="156"/>
        <v>3.459528106169492</v>
      </c>
      <c r="AG418" s="133" t="e">
        <f>VLOOKUP(A418,ZSSD!D:D,1,0)</f>
        <v>#N/A</v>
      </c>
      <c r="AH418" s="133" t="str">
        <f>VLOOKUP(B418,[2]GRADE!$A:$P,16,0)</f>
        <v>SILVER</v>
      </c>
      <c r="AI418" s="133">
        <f t="shared" si="157"/>
        <v>6.5</v>
      </c>
    </row>
    <row r="419" spans="1:35" x14ac:dyDescent="0.25">
      <c r="A419" s="129">
        <v>7660222</v>
      </c>
      <c r="B419" s="129">
        <f t="shared" si="158"/>
        <v>7660</v>
      </c>
      <c r="C419" s="129">
        <f t="shared" si="159"/>
        <v>222</v>
      </c>
      <c r="D419" s="129" t="str">
        <f>VLOOKUP(C419,Sheet1!$A$2:$K$369991,11,0)</f>
        <v>CAR</v>
      </c>
      <c r="E419" s="129" t="s">
        <v>1771</v>
      </c>
      <c r="F419" s="129">
        <f>VLOOKUP(C419,'PACK MASTER'!$A$2:$I$512998,9,0)*1000</f>
        <v>16.000000000000011</v>
      </c>
      <c r="G419" s="129">
        <f>VLOOKUP(C419,'PACK MASTER'!$A$2:$G$512998,7,0)</f>
        <v>4</v>
      </c>
      <c r="H419" s="129">
        <f t="shared" si="138"/>
        <v>4.0000000000000027</v>
      </c>
      <c r="I419" s="129">
        <f>VLOOKUP($A419,ZMRP!$C$2:$F$99995,4,0)</f>
        <v>1474</v>
      </c>
      <c r="J419" s="130">
        <f t="shared" si="139"/>
        <v>368.5</v>
      </c>
      <c r="K419" s="130">
        <f>VLOOKUP($A419,ZLAM!$C$2:$F$99999,4,0)</f>
        <v>71.430000000000007</v>
      </c>
      <c r="L419" s="130">
        <f t="shared" si="140"/>
        <v>1052.8782000000001</v>
      </c>
      <c r="M419" s="130">
        <f t="shared" si="141"/>
        <v>263.21955000000003</v>
      </c>
      <c r="N419" s="130">
        <f t="shared" si="142"/>
        <v>892.26966101694927</v>
      </c>
      <c r="O419" s="130">
        <f t="shared" si="143"/>
        <v>223.06741525423732</v>
      </c>
      <c r="P419" s="130">
        <f>IFERROR(ABS(VLOOKUP($A419,ZTRV!$D$2:$G$99407,4,0)),0)</f>
        <v>28</v>
      </c>
      <c r="Q419" s="130">
        <f>IFERROR(ABS(VLOOKUP($A419,ZTR1!$D$2:$G$99999,4,0)),0)</f>
        <v>0</v>
      </c>
      <c r="R419" s="130">
        <f>IFERROR(ABS(VLOOKUP($A419,ZTR2!$D$2:$G$99939,4,0)),0)</f>
        <v>0</v>
      </c>
      <c r="S419" s="130">
        <f t="shared" si="144"/>
        <v>112</v>
      </c>
      <c r="T419" s="130">
        <f t="shared" si="145"/>
        <v>780.26966101694927</v>
      </c>
      <c r="U419" s="130">
        <f t="shared" si="146"/>
        <v>920.71820000000014</v>
      </c>
      <c r="V419" s="130">
        <f t="shared" si="147"/>
        <v>230.17955000000003</v>
      </c>
      <c r="W419" s="131">
        <f t="shared" si="148"/>
        <v>3682.8728000000028</v>
      </c>
      <c r="X419" s="130">
        <f t="shared" si="149"/>
        <v>553.28179999999986</v>
      </c>
      <c r="Y419" s="130">
        <f t="shared" si="150"/>
        <v>2213.1272000000008</v>
      </c>
      <c r="Z419" s="130">
        <f t="shared" si="151"/>
        <v>138.32044999999997</v>
      </c>
      <c r="AA419" s="129">
        <f>IFERROR(ABS(VLOOKUP(A419,ZSSD!$D$2:$G$99933,4,0)),AI419)</f>
        <v>8</v>
      </c>
      <c r="AB419" s="130">
        <f>IFERROR(IF(VLOOKUP(A419,ZSSD!$D:$H,5,0)="L29",AA419*G419,AA419*L419/100),AA419*L419/100)</f>
        <v>84.230256000000011</v>
      </c>
      <c r="AC419" s="130">
        <v>2</v>
      </c>
      <c r="AD419" s="132">
        <f t="shared" si="152"/>
        <v>13.920788100338985</v>
      </c>
      <c r="AE419" s="142">
        <f t="shared" si="155"/>
        <v>21.057564000000003</v>
      </c>
      <c r="AF419" s="142">
        <f t="shared" si="156"/>
        <v>3.4801970250847463</v>
      </c>
      <c r="AG419" s="133">
        <f>VLOOKUP(A419,ZSSD!D:D,1,0)</f>
        <v>7660222</v>
      </c>
      <c r="AH419" s="133" t="str">
        <f>VLOOKUP(B419,[2]GRADE!$A:$P,16,0)</f>
        <v>GOLD</v>
      </c>
      <c r="AI419" s="133">
        <f t="shared" si="157"/>
        <v>8</v>
      </c>
    </row>
    <row r="420" spans="1:35" x14ac:dyDescent="0.25">
      <c r="A420" s="129">
        <v>7670184</v>
      </c>
      <c r="B420" s="129">
        <f t="shared" si="158"/>
        <v>7670</v>
      </c>
      <c r="C420" s="129">
        <f t="shared" si="159"/>
        <v>184</v>
      </c>
      <c r="D420" s="129" t="str">
        <f>VLOOKUP(C420,Sheet1!$A$2:$K$369991,11,0)</f>
        <v>CAR</v>
      </c>
      <c r="E420" s="129" t="s">
        <v>1800</v>
      </c>
      <c r="F420" s="129">
        <f>VLOOKUP(C420,'PACK MASTER'!$A$2:$I$512998,9,0)*1000</f>
        <v>20.000000000000014</v>
      </c>
      <c r="G420" s="129">
        <f>VLOOKUP(C420,'PACK MASTER'!$A$2:$G$512998,7,0)</f>
        <v>1</v>
      </c>
      <c r="H420" s="129">
        <f t="shared" ref="H420:H480" si="160">F420/G420</f>
        <v>20.000000000000014</v>
      </c>
      <c r="I420" s="129">
        <f>VLOOKUP($A420,ZMRP!$C$2:$F$99995,4,0)</f>
        <v>347</v>
      </c>
      <c r="J420" s="130">
        <f t="shared" ref="J420:J480" si="161">I420/G420</f>
        <v>347</v>
      </c>
      <c r="K420" s="130">
        <f>VLOOKUP($A420,ZLAM!$C$2:$F$99999,4,0)</f>
        <v>85.92</v>
      </c>
      <c r="L420" s="130">
        <f t="shared" ref="L420:L480" si="162">I420*K420/100</f>
        <v>298.14240000000001</v>
      </c>
      <c r="M420" s="130">
        <f t="shared" ref="M420:M480" si="163">L420/G420</f>
        <v>298.14240000000001</v>
      </c>
      <c r="N420" s="130">
        <f t="shared" ref="N420:N480" si="164">L420/1.18</f>
        <v>252.66305084745764</v>
      </c>
      <c r="O420" s="130">
        <f t="shared" ref="O420:O480" si="165">N420/G420</f>
        <v>252.66305084745764</v>
      </c>
      <c r="P420" s="130">
        <f>IFERROR(ABS(VLOOKUP($A420,ZTRV!$D$2:$G$99407,4,0)),0)</f>
        <v>0</v>
      </c>
      <c r="Q420" s="130">
        <f>IFERROR(ABS(VLOOKUP($A420,ZTR1!$D$2:$G$99999,4,0)),0)</f>
        <v>0</v>
      </c>
      <c r="R420" s="130">
        <f>IFERROR(ABS(VLOOKUP($A420,ZTR2!$D$2:$G$99939,4,0)),0)</f>
        <v>0</v>
      </c>
      <c r="S420" s="130">
        <f t="shared" ref="S420:S480" si="166">SUM(P420:R420)*G420</f>
        <v>0</v>
      </c>
      <c r="T420" s="130">
        <f t="shared" ref="T420:T480" si="167">N420-S420</f>
        <v>252.66305084745764</v>
      </c>
      <c r="U420" s="130">
        <f t="shared" ref="U420:U480" si="168">T420*1.18</f>
        <v>298.14240000000001</v>
      </c>
      <c r="V420" s="130">
        <f t="shared" ref="V420:V480" si="169">U420/G420</f>
        <v>298.14240000000001</v>
      </c>
      <c r="W420" s="131">
        <f t="shared" ref="W420:W480" si="170">V420*F420</f>
        <v>5962.8480000000045</v>
      </c>
      <c r="X420" s="130">
        <f t="shared" ref="X420:X480" si="171">I420-U420</f>
        <v>48.857599999999991</v>
      </c>
      <c r="Y420" s="130">
        <f t="shared" ref="Y420:Y480" si="172">X420*H420</f>
        <v>977.1520000000005</v>
      </c>
      <c r="Z420" s="130">
        <f t="shared" ref="Z420:Z480" si="173">J420-V420</f>
        <v>48.857599999999991</v>
      </c>
      <c r="AA420" s="129">
        <f>IFERROR(ABS(VLOOKUP(A420,ZSSD!$D$2:$G$99933,4,0)),AI420)</f>
        <v>5.5</v>
      </c>
      <c r="AB420" s="130">
        <f>IFERROR(IF(VLOOKUP(A420,ZSSD!$D:$H,5,0)="L29",AA420*G420,AA420*L420/100),AA420*L420/100)</f>
        <v>16.397832000000001</v>
      </c>
      <c r="AC420" s="130">
        <v>2</v>
      </c>
      <c r="AD420" s="132">
        <f t="shared" ref="AD420:AD480" si="174">2*(T420-AB420)/100</f>
        <v>4.7253043769491532</v>
      </c>
      <c r="AE420" s="142">
        <f t="shared" si="155"/>
        <v>16.397832000000001</v>
      </c>
      <c r="AF420" s="142">
        <f t="shared" si="156"/>
        <v>4.7253043769491532</v>
      </c>
      <c r="AG420" s="133">
        <f>VLOOKUP(A420,ZSSD!D:D,1,0)</f>
        <v>7670184</v>
      </c>
      <c r="AH420" s="133" t="str">
        <f>VLOOKUP(B420,[2]GRADE!$A:$P,16,0)</f>
        <v>SILVER</v>
      </c>
      <c r="AI420" s="133">
        <f t="shared" si="157"/>
        <v>6.5</v>
      </c>
    </row>
    <row r="421" spans="1:35" x14ac:dyDescent="0.25">
      <c r="A421" s="129">
        <v>7670213</v>
      </c>
      <c r="B421" s="129">
        <f t="shared" si="158"/>
        <v>7670</v>
      </c>
      <c r="C421" s="129">
        <f t="shared" si="159"/>
        <v>213</v>
      </c>
      <c r="D421" s="129" t="str">
        <f>VLOOKUP(C421,Sheet1!$A$2:$K$369991,11,0)</f>
        <v>CAR</v>
      </c>
      <c r="E421" s="129" t="s">
        <v>1802</v>
      </c>
      <c r="F421" s="129">
        <f>VLOOKUP(C421,'PACK MASTER'!$A$2:$I$512998,9,0)*1000</f>
        <v>14.000000000000004</v>
      </c>
      <c r="G421" s="129">
        <f>VLOOKUP(C421,'PACK MASTER'!$A$2:$G$512998,7,0)</f>
        <v>3.5</v>
      </c>
      <c r="H421" s="129">
        <f t="shared" si="160"/>
        <v>4.0000000000000009</v>
      </c>
      <c r="I421" s="129">
        <f>VLOOKUP($A421,ZMRP!$C$2:$F$99995,4,0)</f>
        <v>1215</v>
      </c>
      <c r="J421" s="130">
        <f t="shared" si="161"/>
        <v>347.14285714285717</v>
      </c>
      <c r="K421" s="130">
        <f>VLOOKUP($A421,ZLAM!$C$2:$F$99999,4,0)</f>
        <v>80.63</v>
      </c>
      <c r="L421" s="130">
        <f t="shared" si="162"/>
        <v>979.65449999999998</v>
      </c>
      <c r="M421" s="130">
        <f t="shared" si="163"/>
        <v>279.90128571428573</v>
      </c>
      <c r="N421" s="130">
        <f t="shared" si="164"/>
        <v>830.21567796610168</v>
      </c>
      <c r="O421" s="130">
        <f t="shared" si="165"/>
        <v>237.20447941888619</v>
      </c>
      <c r="P421" s="130">
        <f>IFERROR(ABS(VLOOKUP($A421,ZTRV!$D$2:$G$99407,4,0)),0)</f>
        <v>18</v>
      </c>
      <c r="Q421" s="130">
        <f>IFERROR(ABS(VLOOKUP($A421,ZTR1!$D$2:$G$99999,4,0)),0)</f>
        <v>0</v>
      </c>
      <c r="R421" s="130">
        <f>IFERROR(ABS(VLOOKUP($A421,ZTR2!$D$2:$G$99939,4,0)),0)</f>
        <v>0</v>
      </c>
      <c r="S421" s="130">
        <f t="shared" si="166"/>
        <v>63</v>
      </c>
      <c r="T421" s="130">
        <f t="shared" si="167"/>
        <v>767.21567796610168</v>
      </c>
      <c r="U421" s="130">
        <f t="shared" si="168"/>
        <v>905.31449999999995</v>
      </c>
      <c r="V421" s="130">
        <f t="shared" si="169"/>
        <v>258.66128571428573</v>
      </c>
      <c r="W421" s="131">
        <f t="shared" si="170"/>
        <v>3621.2580000000012</v>
      </c>
      <c r="X421" s="130">
        <f t="shared" si="171"/>
        <v>309.68550000000005</v>
      </c>
      <c r="Y421" s="130">
        <f t="shared" si="172"/>
        <v>1238.7420000000004</v>
      </c>
      <c r="Z421" s="130">
        <f t="shared" si="173"/>
        <v>88.481571428571442</v>
      </c>
      <c r="AA421" s="129">
        <f>IFERROR(ABS(VLOOKUP(A421,ZSSD!$D$2:$G$99933,4,0)),AI421)</f>
        <v>5.5</v>
      </c>
      <c r="AB421" s="130">
        <f>IFERROR(IF(VLOOKUP(A421,ZSSD!$D:$H,5,0)="L29",AA421*G421,AA421*L421/100),AA421*L421/100)</f>
        <v>53.880997500000007</v>
      </c>
      <c r="AC421" s="130">
        <v>2</v>
      </c>
      <c r="AD421" s="132">
        <f t="shared" si="174"/>
        <v>14.266693609322033</v>
      </c>
      <c r="AE421" s="142">
        <f t="shared" si="155"/>
        <v>15.394570714285717</v>
      </c>
      <c r="AF421" s="142">
        <f t="shared" si="156"/>
        <v>4.076198174092009</v>
      </c>
      <c r="AG421" s="133">
        <f>VLOOKUP(A421,ZSSD!D:D,1,0)</f>
        <v>7670213</v>
      </c>
      <c r="AH421" s="133" t="str">
        <f>VLOOKUP(B421,[2]GRADE!$A:$P,16,0)</f>
        <v>SILVER</v>
      </c>
      <c r="AI421" s="133">
        <f t="shared" si="157"/>
        <v>6.5</v>
      </c>
    </row>
    <row r="422" spans="1:35" x14ac:dyDescent="0.25">
      <c r="A422" s="129">
        <v>7670234</v>
      </c>
      <c r="B422" s="129">
        <f t="shared" si="158"/>
        <v>7670</v>
      </c>
      <c r="C422" s="129">
        <f t="shared" si="159"/>
        <v>234</v>
      </c>
      <c r="D422" s="129" t="str">
        <f>VLOOKUP(C422,Sheet1!$A$2:$K$369991,11,0)</f>
        <v>CAR</v>
      </c>
      <c r="E422" s="129" t="s">
        <v>1804</v>
      </c>
      <c r="F422" s="129">
        <f>VLOOKUP(C422,'PACK MASTER'!$A$2:$I$512998,9,0)*1000</f>
        <v>20.000000000000014</v>
      </c>
      <c r="G422" s="129">
        <f>VLOOKUP(C422,'PACK MASTER'!$A$2:$G$512998,7,0)</f>
        <v>5</v>
      </c>
      <c r="H422" s="129">
        <f t="shared" si="160"/>
        <v>4.0000000000000027</v>
      </c>
      <c r="I422" s="129">
        <f>VLOOKUP($A422,ZMRP!$C$2:$F$99995,4,0)</f>
        <v>1735</v>
      </c>
      <c r="J422" s="130">
        <f t="shared" si="161"/>
        <v>347</v>
      </c>
      <c r="K422" s="130">
        <f>VLOOKUP($A422,ZLAM!$C$2:$F$99999,4,0)</f>
        <v>80.39</v>
      </c>
      <c r="L422" s="130">
        <f t="shared" si="162"/>
        <v>1394.7665</v>
      </c>
      <c r="M422" s="130">
        <f t="shared" si="163"/>
        <v>278.95330000000001</v>
      </c>
      <c r="N422" s="130">
        <f t="shared" si="164"/>
        <v>1182.0055084745763</v>
      </c>
      <c r="O422" s="130">
        <f t="shared" si="165"/>
        <v>236.40110169491527</v>
      </c>
      <c r="P422" s="130">
        <f>IFERROR(ABS(VLOOKUP($A422,ZTRV!$D$2:$G$99407,4,0)),0)</f>
        <v>18</v>
      </c>
      <c r="Q422" s="130">
        <f>IFERROR(ABS(VLOOKUP($A422,ZTR1!$D$2:$G$99999,4,0)),0)</f>
        <v>0</v>
      </c>
      <c r="R422" s="130">
        <f>IFERROR(ABS(VLOOKUP($A422,ZTR2!$D$2:$G$99939,4,0)),0)</f>
        <v>0</v>
      </c>
      <c r="S422" s="130">
        <f t="shared" si="166"/>
        <v>90</v>
      </c>
      <c r="T422" s="130">
        <f t="shared" si="167"/>
        <v>1092.0055084745763</v>
      </c>
      <c r="U422" s="130">
        <f t="shared" si="168"/>
        <v>1288.5665000000001</v>
      </c>
      <c r="V422" s="130">
        <f t="shared" si="169"/>
        <v>257.7133</v>
      </c>
      <c r="W422" s="131">
        <f t="shared" si="170"/>
        <v>5154.2660000000042</v>
      </c>
      <c r="X422" s="130">
        <f t="shared" si="171"/>
        <v>446.43349999999987</v>
      </c>
      <c r="Y422" s="130">
        <f t="shared" si="172"/>
        <v>1785.7340000000006</v>
      </c>
      <c r="Z422" s="130">
        <f t="shared" si="173"/>
        <v>89.286699999999996</v>
      </c>
      <c r="AA422" s="129">
        <f>IFERROR(ABS(VLOOKUP(A422,ZSSD!$D$2:$G$99933,4,0)),AI422)</f>
        <v>5.5</v>
      </c>
      <c r="AB422" s="130">
        <f>IFERROR(IF(VLOOKUP(A422,ZSSD!$D:$H,5,0)="L29",AA422*G422,AA422*L422/100),AA422*L422/100)</f>
        <v>76.712157499999989</v>
      </c>
      <c r="AC422" s="130">
        <v>2</v>
      </c>
      <c r="AD422" s="132">
        <f t="shared" si="174"/>
        <v>20.305867019491526</v>
      </c>
      <c r="AE422" s="142">
        <f t="shared" si="155"/>
        <v>15.342431499999998</v>
      </c>
      <c r="AF422" s="142">
        <f t="shared" si="156"/>
        <v>4.0611734038983052</v>
      </c>
      <c r="AG422" s="133">
        <f>VLOOKUP(A422,ZSSD!D:D,1,0)</f>
        <v>7670234</v>
      </c>
      <c r="AH422" s="133" t="str">
        <f>VLOOKUP(B422,[2]GRADE!$A:$P,16,0)</f>
        <v>SILVER</v>
      </c>
      <c r="AI422" s="133">
        <f t="shared" si="157"/>
        <v>6.5</v>
      </c>
    </row>
    <row r="423" spans="1:35" x14ac:dyDescent="0.25">
      <c r="A423" s="129">
        <v>7677184</v>
      </c>
      <c r="B423" s="129">
        <f t="shared" si="158"/>
        <v>7677</v>
      </c>
      <c r="C423" s="129">
        <f t="shared" si="159"/>
        <v>184</v>
      </c>
      <c r="D423" s="129" t="str">
        <f>VLOOKUP(C423,Sheet1!$A$2:$K$369991,11,0)</f>
        <v>CAR</v>
      </c>
      <c r="E423" s="129" t="s">
        <v>1814</v>
      </c>
      <c r="F423" s="129">
        <f>VLOOKUP(C423,'PACK MASTER'!$A$2:$I$512998,9,0)*1000</f>
        <v>20.000000000000014</v>
      </c>
      <c r="G423" s="129">
        <f>VLOOKUP(C423,'PACK MASTER'!$A$2:$G$512998,7,0)</f>
        <v>1</v>
      </c>
      <c r="H423" s="129">
        <f t="shared" si="160"/>
        <v>20.000000000000014</v>
      </c>
      <c r="I423" s="129">
        <f>VLOOKUP($A423,ZMRP!$C$2:$F$99995,4,0)</f>
        <v>360</v>
      </c>
      <c r="J423" s="130">
        <f t="shared" si="161"/>
        <v>360</v>
      </c>
      <c r="K423" s="130">
        <f>VLOOKUP($A423,ZLAM!$C$2:$F$99999,4,0)</f>
        <v>85.08</v>
      </c>
      <c r="L423" s="130">
        <f t="shared" si="162"/>
        <v>306.28800000000001</v>
      </c>
      <c r="M423" s="130">
        <f t="shared" si="163"/>
        <v>306.28800000000001</v>
      </c>
      <c r="N423" s="130">
        <f t="shared" si="164"/>
        <v>259.56610169491529</v>
      </c>
      <c r="O423" s="130">
        <f t="shared" si="165"/>
        <v>259.56610169491529</v>
      </c>
      <c r="P423" s="130">
        <f>IFERROR(ABS(VLOOKUP($A423,ZTRV!$D$2:$G$99407,4,0)),0)</f>
        <v>43</v>
      </c>
      <c r="Q423" s="130">
        <f>IFERROR(ABS(VLOOKUP($A423,ZTR1!$D$2:$G$99999,4,0)),0)</f>
        <v>0</v>
      </c>
      <c r="R423" s="130">
        <f>IFERROR(ABS(VLOOKUP($A423,ZTR2!$D$2:$G$99939,4,0)),0)</f>
        <v>0</v>
      </c>
      <c r="S423" s="130">
        <f t="shared" si="166"/>
        <v>43</v>
      </c>
      <c r="T423" s="130">
        <f t="shared" si="167"/>
        <v>216.56610169491529</v>
      </c>
      <c r="U423" s="130">
        <f t="shared" si="168"/>
        <v>255.54800000000003</v>
      </c>
      <c r="V423" s="130">
        <f t="shared" si="169"/>
        <v>255.54800000000003</v>
      </c>
      <c r="W423" s="131">
        <f t="shared" si="170"/>
        <v>5110.9600000000046</v>
      </c>
      <c r="X423" s="130">
        <f t="shared" si="171"/>
        <v>104.45199999999997</v>
      </c>
      <c r="Y423" s="130">
        <f t="shared" si="172"/>
        <v>2089.0400000000009</v>
      </c>
      <c r="Z423" s="130">
        <f t="shared" si="173"/>
        <v>104.45199999999997</v>
      </c>
      <c r="AA423" s="129">
        <f>IFERROR(ABS(VLOOKUP(A423,ZSSD!$D$2:$G$99933,4,0)),AI423)</f>
        <v>5.5</v>
      </c>
      <c r="AB423" s="130">
        <f>IFERROR(IF(VLOOKUP(A423,ZSSD!$D:$H,5,0)="L29",AA423*G423,AA423*L423/100),AA423*L423/100)</f>
        <v>16.845839999999999</v>
      </c>
      <c r="AC423" s="130">
        <v>2</v>
      </c>
      <c r="AD423" s="132">
        <f t="shared" si="174"/>
        <v>3.9944052338983056</v>
      </c>
      <c r="AE423" s="142">
        <f t="shared" si="155"/>
        <v>16.845839999999999</v>
      </c>
      <c r="AF423" s="142">
        <f t="shared" si="156"/>
        <v>3.9944052338983056</v>
      </c>
      <c r="AG423" s="133">
        <f>VLOOKUP(A423,ZSSD!D:D,1,0)</f>
        <v>7677184</v>
      </c>
      <c r="AH423" s="133" t="str">
        <f>VLOOKUP(B423,[2]GRADE!$A:$P,16,0)</f>
        <v>SILVER</v>
      </c>
      <c r="AI423" s="133">
        <f t="shared" si="157"/>
        <v>6.5</v>
      </c>
    </row>
    <row r="424" spans="1:35" x14ac:dyDescent="0.25">
      <c r="A424" s="129">
        <v>7677241</v>
      </c>
      <c r="B424" s="129">
        <f t="shared" si="158"/>
        <v>7677</v>
      </c>
      <c r="C424" s="129">
        <f t="shared" si="159"/>
        <v>241</v>
      </c>
      <c r="D424" s="129" t="str">
        <f>VLOOKUP(C424,Sheet1!$A$2:$K$369991,11,0)</f>
        <v>BUC</v>
      </c>
      <c r="E424" s="129" t="s">
        <v>1815</v>
      </c>
      <c r="F424" s="129">
        <f>VLOOKUP(C424,'PACK MASTER'!$A$2:$I$512998,9,0)*1000</f>
        <v>10</v>
      </c>
      <c r="G424" s="129">
        <f>VLOOKUP(C424,'PACK MASTER'!$A$2:$G$512998,7,0)</f>
        <v>10</v>
      </c>
      <c r="H424" s="129">
        <f t="shared" si="160"/>
        <v>1</v>
      </c>
      <c r="I424" s="129">
        <f>VLOOKUP($A424,ZMRP!$C$2:$F$99995,4,0)</f>
        <v>3500</v>
      </c>
      <c r="J424" s="130">
        <f t="shared" si="161"/>
        <v>350</v>
      </c>
      <c r="K424" s="130">
        <f>VLOOKUP($A424,ZLAM!$C$2:$F$99999,4,0)</f>
        <v>86.24</v>
      </c>
      <c r="L424" s="130">
        <f t="shared" si="162"/>
        <v>3018.4</v>
      </c>
      <c r="M424" s="130">
        <f t="shared" si="163"/>
        <v>301.84000000000003</v>
      </c>
      <c r="N424" s="130">
        <f t="shared" si="164"/>
        <v>2557.9661016949153</v>
      </c>
      <c r="O424" s="130">
        <f t="shared" si="165"/>
        <v>255.79661016949154</v>
      </c>
      <c r="P424" s="130">
        <f>IFERROR(ABS(VLOOKUP($A424,ZTRV!$D$2:$G$99407,4,0)),0)</f>
        <v>48</v>
      </c>
      <c r="Q424" s="130">
        <f>IFERROR(ABS(VLOOKUP($A424,ZTR1!$D$2:$G$99999,4,0)),0)</f>
        <v>0</v>
      </c>
      <c r="R424" s="130">
        <f>IFERROR(ABS(VLOOKUP($A424,ZTR2!$D$2:$G$99939,4,0)),0)</f>
        <v>0</v>
      </c>
      <c r="S424" s="130">
        <f t="shared" si="166"/>
        <v>480</v>
      </c>
      <c r="T424" s="130">
        <f t="shared" si="167"/>
        <v>2077.9661016949153</v>
      </c>
      <c r="U424" s="130">
        <f t="shared" si="168"/>
        <v>2452</v>
      </c>
      <c r="V424" s="130">
        <f t="shared" si="169"/>
        <v>245.2</v>
      </c>
      <c r="W424" s="131">
        <f t="shared" si="170"/>
        <v>2452</v>
      </c>
      <c r="X424" s="130">
        <f t="shared" si="171"/>
        <v>1048</v>
      </c>
      <c r="Y424" s="130">
        <f t="shared" si="172"/>
        <v>1048</v>
      </c>
      <c r="Z424" s="130">
        <f t="shared" si="173"/>
        <v>104.80000000000001</v>
      </c>
      <c r="AA424" s="129">
        <f>IFERROR(ABS(VLOOKUP(A424,ZSSD!$D$2:$G$99933,4,0)),AI424)</f>
        <v>5.5</v>
      </c>
      <c r="AB424" s="130">
        <f>IFERROR(IF(VLOOKUP(A424,ZSSD!$D:$H,5,0)="L29",AA424*G424,AA424*L424/100),AA424*L424/100)</f>
        <v>166.012</v>
      </c>
      <c r="AC424" s="130">
        <v>2</v>
      </c>
      <c r="AD424" s="132">
        <f t="shared" si="174"/>
        <v>38.239082033898306</v>
      </c>
      <c r="AE424" s="142">
        <f t="shared" si="155"/>
        <v>16.601199999999999</v>
      </c>
      <c r="AF424" s="142">
        <f t="shared" si="156"/>
        <v>3.8239082033898306</v>
      </c>
      <c r="AG424" s="133">
        <f>VLOOKUP(A424,ZSSD!D:D,1,0)</f>
        <v>7677241</v>
      </c>
      <c r="AH424" s="133" t="str">
        <f>VLOOKUP(B424,[2]GRADE!$A:$P,16,0)</f>
        <v>SILVER</v>
      </c>
      <c r="AI424" s="133">
        <f t="shared" si="157"/>
        <v>6.5</v>
      </c>
    </row>
    <row r="425" spans="1:35" x14ac:dyDescent="0.25">
      <c r="A425" s="129">
        <v>7677242</v>
      </c>
      <c r="B425" s="129">
        <f t="shared" si="158"/>
        <v>7677</v>
      </c>
      <c r="C425" s="129">
        <f t="shared" si="159"/>
        <v>242</v>
      </c>
      <c r="D425" s="129" t="str">
        <f>VLOOKUP(C425,Sheet1!$A$2:$K$369991,11,0)</f>
        <v>BUC</v>
      </c>
      <c r="E425" s="129" t="s">
        <v>1816</v>
      </c>
      <c r="F425" s="129">
        <f>VLOOKUP(C425,'PACK MASTER'!$A$2:$I$512998,9,0)*1000</f>
        <v>10.000000000000005</v>
      </c>
      <c r="G425" s="129">
        <f>VLOOKUP(C425,'PACK MASTER'!$A$2:$G$512998,7,0)</f>
        <v>10</v>
      </c>
      <c r="H425" s="129">
        <f t="shared" si="160"/>
        <v>1.0000000000000004</v>
      </c>
      <c r="I425" s="129">
        <f>VLOOKUP($A425,ZMRP!$C$2:$F$99995,4,0)</f>
        <v>3500</v>
      </c>
      <c r="J425" s="130">
        <f t="shared" si="161"/>
        <v>350</v>
      </c>
      <c r="K425" s="130">
        <f>VLOOKUP($A425,ZLAM!$C$2:$F$99999,4,0)</f>
        <v>86.24</v>
      </c>
      <c r="L425" s="130">
        <f t="shared" si="162"/>
        <v>3018.4</v>
      </c>
      <c r="M425" s="130">
        <f t="shared" si="163"/>
        <v>301.84000000000003</v>
      </c>
      <c r="N425" s="130">
        <f t="shared" si="164"/>
        <v>2557.9661016949153</v>
      </c>
      <c r="O425" s="130">
        <f t="shared" si="165"/>
        <v>255.79661016949154</v>
      </c>
      <c r="P425" s="130">
        <f>IFERROR(ABS(VLOOKUP($A425,ZTRV!$D$2:$G$99407,4,0)),0)</f>
        <v>48</v>
      </c>
      <c r="Q425" s="130">
        <f>IFERROR(ABS(VLOOKUP($A425,ZTR1!$D$2:$G$99999,4,0)),0)</f>
        <v>0</v>
      </c>
      <c r="R425" s="130">
        <f>IFERROR(ABS(VLOOKUP($A425,ZTR2!$D$2:$G$99939,4,0)),0)</f>
        <v>0</v>
      </c>
      <c r="S425" s="130">
        <f t="shared" si="166"/>
        <v>480</v>
      </c>
      <c r="T425" s="130">
        <f t="shared" si="167"/>
        <v>2077.9661016949153</v>
      </c>
      <c r="U425" s="130">
        <f t="shared" si="168"/>
        <v>2452</v>
      </c>
      <c r="V425" s="130">
        <f t="shared" si="169"/>
        <v>245.2</v>
      </c>
      <c r="W425" s="131">
        <f t="shared" si="170"/>
        <v>2452.0000000000014</v>
      </c>
      <c r="X425" s="130">
        <f t="shared" si="171"/>
        <v>1048</v>
      </c>
      <c r="Y425" s="130">
        <f t="shared" si="172"/>
        <v>1048.0000000000005</v>
      </c>
      <c r="Z425" s="130">
        <f t="shared" si="173"/>
        <v>104.80000000000001</v>
      </c>
      <c r="AA425" s="129">
        <f>IFERROR(ABS(VLOOKUP(A425,ZSSD!$D$2:$G$99933,4,0)),AI425)</f>
        <v>5.5</v>
      </c>
      <c r="AB425" s="130">
        <f>IFERROR(IF(VLOOKUP(A425,ZSSD!$D:$H,5,0)="L29",AA425*G425,AA425*L425/100),AA425*L425/100)</f>
        <v>166.012</v>
      </c>
      <c r="AC425" s="130">
        <v>2</v>
      </c>
      <c r="AD425" s="132">
        <f t="shared" si="174"/>
        <v>38.239082033898306</v>
      </c>
      <c r="AE425" s="142">
        <f t="shared" si="155"/>
        <v>16.601199999999999</v>
      </c>
      <c r="AF425" s="142">
        <f t="shared" si="156"/>
        <v>3.8239082033898306</v>
      </c>
      <c r="AG425" s="133">
        <f>VLOOKUP(A425,ZSSD!D:D,1,0)</f>
        <v>7677242</v>
      </c>
      <c r="AH425" s="133" t="str">
        <f>VLOOKUP(B425,[2]GRADE!$A:$P,16,0)</f>
        <v>SILVER</v>
      </c>
      <c r="AI425" s="133">
        <f t="shared" si="157"/>
        <v>6.5</v>
      </c>
    </row>
    <row r="426" spans="1:35" x14ac:dyDescent="0.25">
      <c r="A426" s="129">
        <v>7677253</v>
      </c>
      <c r="B426" s="129">
        <f t="shared" si="158"/>
        <v>7677</v>
      </c>
      <c r="C426" s="129">
        <f t="shared" si="159"/>
        <v>253</v>
      </c>
      <c r="D426" s="129" t="str">
        <f>VLOOKUP(C426,Sheet1!$A$2:$K$369991,11,0)</f>
        <v>BUC</v>
      </c>
      <c r="E426" s="129" t="s">
        <v>1817</v>
      </c>
      <c r="F426" s="129">
        <f>VLOOKUP(C426,'PACK MASTER'!$A$2:$I$512998,9,0)*1000</f>
        <v>15</v>
      </c>
      <c r="G426" s="129">
        <f>VLOOKUP(C426,'PACK MASTER'!$A$2:$G$512998,7,0)</f>
        <v>15</v>
      </c>
      <c r="H426" s="129">
        <f t="shared" si="160"/>
        <v>1</v>
      </c>
      <c r="I426" s="129">
        <f>VLOOKUP($A426,ZMRP!$C$2:$F$99995,4,0)</f>
        <v>5200</v>
      </c>
      <c r="J426" s="130">
        <f t="shared" si="161"/>
        <v>346.66666666666669</v>
      </c>
      <c r="K426" s="130">
        <f>VLOOKUP($A426,ZLAM!$C$2:$F$99999,4,0)</f>
        <v>86.36</v>
      </c>
      <c r="L426" s="130">
        <f t="shared" si="162"/>
        <v>4490.72</v>
      </c>
      <c r="M426" s="130">
        <f t="shared" si="163"/>
        <v>299.38133333333337</v>
      </c>
      <c r="N426" s="130">
        <f t="shared" si="164"/>
        <v>3805.6949152542379</v>
      </c>
      <c r="O426" s="130">
        <f t="shared" si="165"/>
        <v>253.71299435028251</v>
      </c>
      <c r="P426" s="130">
        <f>IFERROR(ABS(VLOOKUP($A426,ZTRV!$D$2:$G$99407,4,0)),0)</f>
        <v>48</v>
      </c>
      <c r="Q426" s="130">
        <f>IFERROR(ABS(VLOOKUP($A426,ZTR1!$D$2:$G$99999,4,0)),0)</f>
        <v>0</v>
      </c>
      <c r="R426" s="130">
        <f>IFERROR(ABS(VLOOKUP($A426,ZTR2!$D$2:$G$99939,4,0)),0)</f>
        <v>0</v>
      </c>
      <c r="S426" s="130">
        <f t="shared" si="166"/>
        <v>720</v>
      </c>
      <c r="T426" s="130">
        <f t="shared" si="167"/>
        <v>3085.6949152542379</v>
      </c>
      <c r="U426" s="130">
        <f t="shared" si="168"/>
        <v>3641.1200000000003</v>
      </c>
      <c r="V426" s="130">
        <f t="shared" si="169"/>
        <v>242.74133333333336</v>
      </c>
      <c r="W426" s="131">
        <f t="shared" si="170"/>
        <v>3641.1200000000003</v>
      </c>
      <c r="X426" s="130">
        <f t="shared" si="171"/>
        <v>1558.8799999999997</v>
      </c>
      <c r="Y426" s="130">
        <f t="shared" si="172"/>
        <v>1558.8799999999997</v>
      </c>
      <c r="Z426" s="130">
        <f t="shared" si="173"/>
        <v>103.92533333333333</v>
      </c>
      <c r="AA426" s="129">
        <f>IFERROR(ABS(VLOOKUP(A426,ZSSD!$D$2:$G$99933,4,0)),AI426)</f>
        <v>5.5</v>
      </c>
      <c r="AB426" s="130">
        <f>IFERROR(IF(VLOOKUP(A426,ZSSD!$D:$H,5,0)="L29",AA426*G426,AA426*L426/100),AA426*L426/100)</f>
        <v>246.98960000000002</v>
      </c>
      <c r="AC426" s="130">
        <v>2</v>
      </c>
      <c r="AD426" s="132">
        <f t="shared" si="174"/>
        <v>56.774106305084757</v>
      </c>
      <c r="AE426" s="142">
        <f t="shared" si="155"/>
        <v>16.465973333333334</v>
      </c>
      <c r="AF426" s="142">
        <f t="shared" si="156"/>
        <v>3.7849404203389838</v>
      </c>
      <c r="AG426" s="133">
        <f>VLOOKUP(A426,ZSSD!D:D,1,0)</f>
        <v>7677253</v>
      </c>
      <c r="AH426" s="133" t="str">
        <f>VLOOKUP(B426,[2]GRADE!$A:$P,16,0)</f>
        <v>SILVER</v>
      </c>
      <c r="AI426" s="133">
        <f t="shared" si="157"/>
        <v>6.5</v>
      </c>
    </row>
    <row r="427" spans="1:35" x14ac:dyDescent="0.25">
      <c r="A427" s="129">
        <v>7677256</v>
      </c>
      <c r="B427" s="129">
        <f t="shared" si="158"/>
        <v>7677</v>
      </c>
      <c r="C427" s="129">
        <f t="shared" si="159"/>
        <v>256</v>
      </c>
      <c r="D427" s="129" t="str">
        <f>VLOOKUP(C427,Sheet1!$A$2:$K$369991,11,0)</f>
        <v>BUC</v>
      </c>
      <c r="E427" s="129" t="s">
        <v>1818</v>
      </c>
      <c r="F427" s="129">
        <f>VLOOKUP(C427,'PACK MASTER'!$A$2:$I$512998,9,0)*1000</f>
        <v>15.000000000000009</v>
      </c>
      <c r="G427" s="129">
        <f>VLOOKUP(C427,'PACK MASTER'!$A$2:$G$512998,7,0)</f>
        <v>15</v>
      </c>
      <c r="H427" s="129">
        <f t="shared" si="160"/>
        <v>1.0000000000000007</v>
      </c>
      <c r="I427" s="129">
        <f>VLOOKUP($A427,ZMRP!$C$2:$F$99995,4,0)</f>
        <v>5200</v>
      </c>
      <c r="J427" s="130">
        <f t="shared" si="161"/>
        <v>346.66666666666669</v>
      </c>
      <c r="K427" s="130">
        <f>VLOOKUP($A427,ZLAM!$C$2:$F$99999,4,0)</f>
        <v>86.36</v>
      </c>
      <c r="L427" s="130">
        <f t="shared" si="162"/>
        <v>4490.72</v>
      </c>
      <c r="M427" s="130">
        <f t="shared" si="163"/>
        <v>299.38133333333337</v>
      </c>
      <c r="N427" s="130">
        <f t="shared" si="164"/>
        <v>3805.6949152542379</v>
      </c>
      <c r="O427" s="130">
        <f t="shared" si="165"/>
        <v>253.71299435028251</v>
      </c>
      <c r="P427" s="130">
        <f>IFERROR(ABS(VLOOKUP($A427,ZTRV!$D$2:$G$99407,4,0)),0)</f>
        <v>48</v>
      </c>
      <c r="Q427" s="130">
        <f>IFERROR(ABS(VLOOKUP($A427,ZTR1!$D$2:$G$99999,4,0)),0)</f>
        <v>0</v>
      </c>
      <c r="R427" s="130">
        <f>IFERROR(ABS(VLOOKUP($A427,ZTR2!$D$2:$G$99939,4,0)),0)</f>
        <v>0</v>
      </c>
      <c r="S427" s="130">
        <f t="shared" si="166"/>
        <v>720</v>
      </c>
      <c r="T427" s="130">
        <f t="shared" si="167"/>
        <v>3085.6949152542379</v>
      </c>
      <c r="U427" s="130">
        <f t="shared" si="168"/>
        <v>3641.1200000000003</v>
      </c>
      <c r="V427" s="130">
        <f t="shared" si="169"/>
        <v>242.74133333333336</v>
      </c>
      <c r="W427" s="131">
        <f t="shared" si="170"/>
        <v>3641.1200000000026</v>
      </c>
      <c r="X427" s="130">
        <f t="shared" si="171"/>
        <v>1558.8799999999997</v>
      </c>
      <c r="Y427" s="130">
        <f t="shared" si="172"/>
        <v>1558.8800000000008</v>
      </c>
      <c r="Z427" s="130">
        <f t="shared" si="173"/>
        <v>103.92533333333333</v>
      </c>
      <c r="AA427" s="129">
        <f>IFERROR(ABS(VLOOKUP(A427,ZSSD!$D$2:$G$99933,4,0)),AI427)</f>
        <v>5.5</v>
      </c>
      <c r="AB427" s="130">
        <f>IFERROR(IF(VLOOKUP(A427,ZSSD!$D:$H,5,0)="L29",AA427*G427,AA427*L427/100),AA427*L427/100)</f>
        <v>246.98960000000002</v>
      </c>
      <c r="AC427" s="130">
        <v>2</v>
      </c>
      <c r="AD427" s="132">
        <f t="shared" si="174"/>
        <v>56.774106305084757</v>
      </c>
      <c r="AE427" s="142">
        <f t="shared" si="155"/>
        <v>16.465973333333334</v>
      </c>
      <c r="AF427" s="142">
        <f t="shared" si="156"/>
        <v>3.7849404203389838</v>
      </c>
      <c r="AG427" s="133">
        <f>VLOOKUP(A427,ZSSD!D:D,1,0)</f>
        <v>7677256</v>
      </c>
      <c r="AH427" s="133" t="str">
        <f>VLOOKUP(B427,[2]GRADE!$A:$P,16,0)</f>
        <v>SILVER</v>
      </c>
      <c r="AI427" s="133">
        <f t="shared" si="157"/>
        <v>6.5</v>
      </c>
    </row>
    <row r="428" spans="1:35" x14ac:dyDescent="0.25">
      <c r="A428" s="129">
        <v>7677282</v>
      </c>
      <c r="B428" s="129">
        <f t="shared" si="158"/>
        <v>7677</v>
      </c>
      <c r="C428" s="129">
        <f t="shared" si="159"/>
        <v>282</v>
      </c>
      <c r="D428" s="129" t="str">
        <f>VLOOKUP(C428,Sheet1!$A$2:$K$369991,11,0)</f>
        <v>BUC</v>
      </c>
      <c r="E428" s="129" t="s">
        <v>1819</v>
      </c>
      <c r="F428" s="129">
        <f>VLOOKUP(C428,'PACK MASTER'!$A$2:$I$512998,9,0)*1000</f>
        <v>11</v>
      </c>
      <c r="G428" s="129">
        <f>VLOOKUP(C428,'PACK MASTER'!$A$2:$G$512998,7,0)</f>
        <v>11</v>
      </c>
      <c r="H428" s="129">
        <f t="shared" si="160"/>
        <v>1</v>
      </c>
      <c r="I428" s="129">
        <f>VLOOKUP($A428,ZMRP!$C$2:$F$99995,4,0)</f>
        <v>3800</v>
      </c>
      <c r="J428" s="130">
        <f t="shared" si="161"/>
        <v>345.45454545454544</v>
      </c>
      <c r="K428" s="130">
        <f>VLOOKUP($A428,ZLAM!$C$2:$F$99999,4,0)</f>
        <v>87.35</v>
      </c>
      <c r="L428" s="130">
        <f t="shared" si="162"/>
        <v>3319.3</v>
      </c>
      <c r="M428" s="130">
        <f t="shared" si="163"/>
        <v>301.75454545454545</v>
      </c>
      <c r="N428" s="130">
        <f t="shared" si="164"/>
        <v>2812.9661016949158</v>
      </c>
      <c r="O428" s="130">
        <f t="shared" si="165"/>
        <v>255.72419106317417</v>
      </c>
      <c r="P428" s="130">
        <f>IFERROR(ABS(VLOOKUP($A428,ZTRV!$D$2:$G$99407,4,0)),0)</f>
        <v>48</v>
      </c>
      <c r="Q428" s="130">
        <f>IFERROR(ABS(VLOOKUP($A428,ZTR1!$D$2:$G$99999,4,0)),0)</f>
        <v>0</v>
      </c>
      <c r="R428" s="130">
        <f>IFERROR(ABS(VLOOKUP($A428,ZTR2!$D$2:$G$99939,4,0)),0)</f>
        <v>0</v>
      </c>
      <c r="S428" s="130">
        <f t="shared" si="166"/>
        <v>528</v>
      </c>
      <c r="T428" s="130">
        <f t="shared" si="167"/>
        <v>2284.9661016949158</v>
      </c>
      <c r="U428" s="130">
        <f t="shared" si="168"/>
        <v>2696.2600000000007</v>
      </c>
      <c r="V428" s="130">
        <f t="shared" si="169"/>
        <v>245.11454545454552</v>
      </c>
      <c r="W428" s="131">
        <f t="shared" si="170"/>
        <v>2696.2600000000007</v>
      </c>
      <c r="X428" s="130">
        <f t="shared" si="171"/>
        <v>1103.7399999999993</v>
      </c>
      <c r="Y428" s="130">
        <f t="shared" si="172"/>
        <v>1103.7399999999993</v>
      </c>
      <c r="Z428" s="130">
        <f t="shared" si="173"/>
        <v>100.33999999999992</v>
      </c>
      <c r="AA428" s="129">
        <f>IFERROR(ABS(VLOOKUP(A428,ZSSD!$D$2:$G$99933,4,0)),AI428)</f>
        <v>5.5</v>
      </c>
      <c r="AB428" s="130">
        <f>IFERROR(IF(VLOOKUP(A428,ZSSD!$D:$H,5,0)="L29",AA428*G428,AA428*L428/100),AA428*L428/100)</f>
        <v>182.56150000000002</v>
      </c>
      <c r="AC428" s="130">
        <v>2</v>
      </c>
      <c r="AD428" s="132">
        <f t="shared" si="174"/>
        <v>42.048092033898321</v>
      </c>
      <c r="AE428" s="142">
        <f t="shared" si="155"/>
        <v>16.596500000000002</v>
      </c>
      <c r="AF428" s="142">
        <f t="shared" si="156"/>
        <v>3.8225538212634835</v>
      </c>
      <c r="AG428" s="133">
        <f>VLOOKUP(A428,ZSSD!D:D,1,0)</f>
        <v>7677282</v>
      </c>
      <c r="AH428" s="133" t="str">
        <f>VLOOKUP(B428,[2]GRADE!$A:$P,16,0)</f>
        <v>SILVER</v>
      </c>
      <c r="AI428" s="133">
        <f t="shared" si="157"/>
        <v>6.5</v>
      </c>
    </row>
    <row r="429" spans="1:35" x14ac:dyDescent="0.25">
      <c r="A429" s="129">
        <v>7677283</v>
      </c>
      <c r="B429" s="129">
        <f t="shared" si="158"/>
        <v>7677</v>
      </c>
      <c r="C429" s="129">
        <f t="shared" si="159"/>
        <v>283</v>
      </c>
      <c r="D429" s="129" t="str">
        <f>VLOOKUP(C429,Sheet1!$A$2:$K$369991,11,0)</f>
        <v>BUC</v>
      </c>
      <c r="E429" s="129" t="s">
        <v>1820</v>
      </c>
      <c r="F429" s="129">
        <f>VLOOKUP(C429,'PACK MASTER'!$A$2:$I$512998,9,0)*1000</f>
        <v>16</v>
      </c>
      <c r="G429" s="129">
        <f>VLOOKUP(C429,'PACK MASTER'!$A$2:$G$512998,7,0)</f>
        <v>16</v>
      </c>
      <c r="H429" s="129">
        <f t="shared" si="160"/>
        <v>1</v>
      </c>
      <c r="I429" s="129">
        <f>VLOOKUP($A429,ZMRP!$C$2:$F$99995,4,0)</f>
        <v>5500</v>
      </c>
      <c r="J429" s="130">
        <f t="shared" si="161"/>
        <v>343.75</v>
      </c>
      <c r="K429" s="130">
        <f>VLOOKUP($A429,ZLAM!$C$2:$F$99999,4,0)</f>
        <v>87.06</v>
      </c>
      <c r="L429" s="130">
        <f t="shared" si="162"/>
        <v>4788.3</v>
      </c>
      <c r="M429" s="130">
        <f t="shared" si="163"/>
        <v>299.26875000000001</v>
      </c>
      <c r="N429" s="130">
        <f t="shared" si="164"/>
        <v>4057.8813559322039</v>
      </c>
      <c r="O429" s="130">
        <f t="shared" si="165"/>
        <v>253.61758474576274</v>
      </c>
      <c r="P429" s="130">
        <f>IFERROR(ABS(VLOOKUP($A429,ZTRV!$D$2:$G$99407,4,0)),0)</f>
        <v>48</v>
      </c>
      <c r="Q429" s="130">
        <f>IFERROR(ABS(VLOOKUP($A429,ZTR1!$D$2:$G$99999,4,0)),0)</f>
        <v>0</v>
      </c>
      <c r="R429" s="130">
        <f>IFERROR(ABS(VLOOKUP($A429,ZTR2!$D$2:$G$99939,4,0)),0)</f>
        <v>0</v>
      </c>
      <c r="S429" s="130">
        <f t="shared" si="166"/>
        <v>768</v>
      </c>
      <c r="T429" s="130">
        <f t="shared" si="167"/>
        <v>3289.8813559322039</v>
      </c>
      <c r="U429" s="130">
        <f t="shared" si="168"/>
        <v>3882.0600000000004</v>
      </c>
      <c r="V429" s="130">
        <f t="shared" si="169"/>
        <v>242.62875000000003</v>
      </c>
      <c r="W429" s="131">
        <f t="shared" si="170"/>
        <v>3882.0600000000004</v>
      </c>
      <c r="X429" s="130">
        <f t="shared" si="171"/>
        <v>1617.9399999999996</v>
      </c>
      <c r="Y429" s="130">
        <f t="shared" si="172"/>
        <v>1617.9399999999996</v>
      </c>
      <c r="Z429" s="130">
        <f t="shared" si="173"/>
        <v>101.12124999999997</v>
      </c>
      <c r="AA429" s="129">
        <f>IFERROR(ABS(VLOOKUP(A429,ZSSD!$D$2:$G$99933,4,0)),AI429)</f>
        <v>5.5</v>
      </c>
      <c r="AB429" s="130">
        <f>IFERROR(IF(VLOOKUP(A429,ZSSD!$D:$H,5,0)="L29",AA429*G429,AA429*L429/100),AA429*L429/100)</f>
        <v>263.35650000000004</v>
      </c>
      <c r="AC429" s="130">
        <v>2</v>
      </c>
      <c r="AD429" s="132">
        <f t="shared" si="174"/>
        <v>60.530497118644078</v>
      </c>
      <c r="AE429" s="142">
        <f t="shared" si="155"/>
        <v>16.459781250000002</v>
      </c>
      <c r="AF429" s="142">
        <f t="shared" si="156"/>
        <v>3.7831560699152549</v>
      </c>
      <c r="AG429" s="133">
        <f>VLOOKUP(A429,ZSSD!D:D,1,0)</f>
        <v>7677283</v>
      </c>
      <c r="AH429" s="133" t="str">
        <f>VLOOKUP(B429,[2]GRADE!$A:$P,16,0)</f>
        <v>SILVER</v>
      </c>
      <c r="AI429" s="133">
        <f t="shared" si="157"/>
        <v>6.5</v>
      </c>
    </row>
    <row r="430" spans="1:35" x14ac:dyDescent="0.25">
      <c r="A430" s="129">
        <v>7687234</v>
      </c>
      <c r="B430" s="129">
        <f t="shared" si="158"/>
        <v>7687</v>
      </c>
      <c r="C430" s="129">
        <f t="shared" si="159"/>
        <v>234</v>
      </c>
      <c r="D430" s="129" t="str">
        <f>VLOOKUP(C430,Sheet1!$A$2:$K$369991,11,0)</f>
        <v>CAR</v>
      </c>
      <c r="E430" s="129" t="s">
        <v>1826</v>
      </c>
      <c r="F430" s="129">
        <f>VLOOKUP(C430,'PACK MASTER'!$A$2:$I$512998,9,0)*1000</f>
        <v>20.000000000000014</v>
      </c>
      <c r="G430" s="129">
        <f>VLOOKUP(C430,'PACK MASTER'!$A$2:$G$512998,7,0)</f>
        <v>5</v>
      </c>
      <c r="H430" s="129">
        <f t="shared" si="160"/>
        <v>4.0000000000000027</v>
      </c>
      <c r="I430" s="129">
        <f>VLOOKUP($A430,ZMRP!$C$2:$F$99995,4,0)</f>
        <v>1880</v>
      </c>
      <c r="J430" s="130">
        <f t="shared" si="161"/>
        <v>376</v>
      </c>
      <c r="K430" s="130">
        <f>VLOOKUP($A430,ZLAM!$C$2:$F$99999,4,0)</f>
        <v>81.84</v>
      </c>
      <c r="L430" s="130">
        <f t="shared" si="162"/>
        <v>1538.5920000000001</v>
      </c>
      <c r="M430" s="130">
        <f t="shared" si="163"/>
        <v>307.71840000000003</v>
      </c>
      <c r="N430" s="130">
        <f t="shared" si="164"/>
        <v>1303.891525423729</v>
      </c>
      <c r="O430" s="130">
        <f t="shared" si="165"/>
        <v>260.7783050847458</v>
      </c>
      <c r="P430" s="130">
        <f>IFERROR(ABS(VLOOKUP($A430,ZTRV!$D$2:$G$99407,4,0)),0)</f>
        <v>0</v>
      </c>
      <c r="Q430" s="130">
        <f>IFERROR(ABS(VLOOKUP($A430,ZTR1!$D$2:$G$99999,4,0)),0)</f>
        <v>0</v>
      </c>
      <c r="R430" s="130">
        <f>IFERROR(ABS(VLOOKUP($A430,ZTR2!$D$2:$G$99939,4,0)),0)</f>
        <v>0</v>
      </c>
      <c r="S430" s="130">
        <f t="shared" si="166"/>
        <v>0</v>
      </c>
      <c r="T430" s="130">
        <f t="shared" si="167"/>
        <v>1303.891525423729</v>
      </c>
      <c r="U430" s="130">
        <f t="shared" si="168"/>
        <v>1538.5920000000001</v>
      </c>
      <c r="V430" s="130">
        <f t="shared" si="169"/>
        <v>307.71840000000003</v>
      </c>
      <c r="W430" s="131">
        <f t="shared" si="170"/>
        <v>6154.3680000000049</v>
      </c>
      <c r="X430" s="130">
        <f t="shared" si="171"/>
        <v>341.4079999999999</v>
      </c>
      <c r="Y430" s="130">
        <f t="shared" si="172"/>
        <v>1365.6320000000005</v>
      </c>
      <c r="Z430" s="130">
        <f t="shared" si="173"/>
        <v>68.281599999999969</v>
      </c>
      <c r="AA430" s="129">
        <f>IFERROR(ABS(VLOOKUP(A430,ZSSD!$D$2:$G$99933,4,0)),AI430)</f>
        <v>6.5</v>
      </c>
      <c r="AB430" s="130">
        <f>IFERROR(IF(VLOOKUP(A430,ZSSD!$D:$H,5,0)="L29",AA430*G430,AA430*L430/100),AA430*L430/100)</f>
        <v>100.00848000000001</v>
      </c>
      <c r="AC430" s="130">
        <v>2</v>
      </c>
      <c r="AD430" s="132">
        <f t="shared" si="174"/>
        <v>24.077660908474581</v>
      </c>
      <c r="AE430" s="142">
        <f t="shared" si="155"/>
        <v>20.001696000000003</v>
      </c>
      <c r="AF430" s="142">
        <f t="shared" si="156"/>
        <v>4.8155321816949161</v>
      </c>
      <c r="AG430" s="133" t="e">
        <f>VLOOKUP(A430,ZSSD!D:D,1,0)</f>
        <v>#N/A</v>
      </c>
      <c r="AH430" s="133" t="str">
        <f>VLOOKUP(B430,[2]GRADE!$A:$P,16,0)</f>
        <v>SILVER</v>
      </c>
      <c r="AI430" s="133">
        <f t="shared" si="157"/>
        <v>6.5</v>
      </c>
    </row>
    <row r="431" spans="1:35" x14ac:dyDescent="0.25">
      <c r="A431" s="129">
        <v>7687265</v>
      </c>
      <c r="B431" s="129">
        <f t="shared" si="158"/>
        <v>7687</v>
      </c>
      <c r="C431" s="129">
        <f t="shared" si="159"/>
        <v>265</v>
      </c>
      <c r="D431" s="129" t="str">
        <f>VLOOKUP(C431,Sheet1!$A$2:$K$369991,11,0)</f>
        <v>BUC</v>
      </c>
      <c r="E431" s="129" t="s">
        <v>1827</v>
      </c>
      <c r="F431" s="129">
        <f>VLOOKUP(C431,'PACK MASTER'!$A$2:$I$512998,9,0)*1000</f>
        <v>20.000000000000014</v>
      </c>
      <c r="G431" s="129">
        <f>VLOOKUP(C431,'PACK MASTER'!$A$2:$G$512998,7,0)</f>
        <v>20</v>
      </c>
      <c r="H431" s="129">
        <f t="shared" si="160"/>
        <v>1.0000000000000007</v>
      </c>
      <c r="I431" s="129">
        <f>VLOOKUP($A431,ZMRP!$C$2:$F$99995,4,0)</f>
        <v>7420</v>
      </c>
      <c r="J431" s="130">
        <f t="shared" si="161"/>
        <v>371</v>
      </c>
      <c r="K431" s="130">
        <f>VLOOKUP($A431,ZLAM!$C$2:$F$99999,4,0)</f>
        <v>82.96</v>
      </c>
      <c r="L431" s="130">
        <f t="shared" si="162"/>
        <v>6155.6319999999996</v>
      </c>
      <c r="M431" s="130">
        <f t="shared" si="163"/>
        <v>307.78159999999997</v>
      </c>
      <c r="N431" s="130">
        <f t="shared" si="164"/>
        <v>5216.6372881355928</v>
      </c>
      <c r="O431" s="130">
        <f t="shared" si="165"/>
        <v>260.83186440677963</v>
      </c>
      <c r="P431" s="130">
        <f>IFERROR(ABS(VLOOKUP($A431,ZTRV!$D$2:$G$99407,4,0)),0)</f>
        <v>0</v>
      </c>
      <c r="Q431" s="130">
        <f>IFERROR(ABS(VLOOKUP($A431,ZTR1!$D$2:$G$99999,4,0)),0)</f>
        <v>0</v>
      </c>
      <c r="R431" s="130">
        <f>IFERROR(ABS(VLOOKUP($A431,ZTR2!$D$2:$G$99939,4,0)),0)</f>
        <v>0</v>
      </c>
      <c r="S431" s="130">
        <f t="shared" si="166"/>
        <v>0</v>
      </c>
      <c r="T431" s="130">
        <f t="shared" si="167"/>
        <v>5216.6372881355928</v>
      </c>
      <c r="U431" s="130">
        <f t="shared" si="168"/>
        <v>6155.6319999999996</v>
      </c>
      <c r="V431" s="130">
        <f t="shared" si="169"/>
        <v>307.78159999999997</v>
      </c>
      <c r="W431" s="131">
        <f t="shared" si="170"/>
        <v>6155.6320000000042</v>
      </c>
      <c r="X431" s="130">
        <f t="shared" si="171"/>
        <v>1264.3680000000004</v>
      </c>
      <c r="Y431" s="130">
        <f t="shared" si="172"/>
        <v>1264.3680000000013</v>
      </c>
      <c r="Z431" s="130">
        <f t="shared" si="173"/>
        <v>63.218400000000031</v>
      </c>
      <c r="AA431" s="129">
        <f>IFERROR(ABS(VLOOKUP(A431,ZSSD!$D$2:$G$99933,4,0)),AI431)</f>
        <v>6.5</v>
      </c>
      <c r="AB431" s="130">
        <f>IFERROR(IF(VLOOKUP(A431,ZSSD!$D:$H,5,0)="L29",AA431*G431,AA431*L431/100),AA431*L431/100)</f>
        <v>400.11608000000001</v>
      </c>
      <c r="AC431" s="130">
        <v>2</v>
      </c>
      <c r="AD431" s="132">
        <f t="shared" si="174"/>
        <v>96.330424162711864</v>
      </c>
      <c r="AE431" s="142">
        <f t="shared" si="155"/>
        <v>20.005804000000001</v>
      </c>
      <c r="AF431" s="142">
        <f t="shared" si="156"/>
        <v>4.816521208135593</v>
      </c>
      <c r="AG431" s="133" t="e">
        <f>VLOOKUP(A431,ZSSD!D:D,1,0)</f>
        <v>#N/A</v>
      </c>
      <c r="AH431" s="133" t="str">
        <f>VLOOKUP(B431,[2]GRADE!$A:$P,16,0)</f>
        <v>SILVER</v>
      </c>
      <c r="AI431" s="133">
        <f t="shared" si="157"/>
        <v>6.5</v>
      </c>
    </row>
    <row r="432" spans="1:35" x14ac:dyDescent="0.25">
      <c r="A432" s="129">
        <v>7688184</v>
      </c>
      <c r="B432" s="129">
        <f t="shared" si="158"/>
        <v>7688</v>
      </c>
      <c r="C432" s="129">
        <f t="shared" si="159"/>
        <v>184</v>
      </c>
      <c r="D432" s="129" t="str">
        <f>VLOOKUP(C432,Sheet1!$A$2:$K$369991,11,0)</f>
        <v>CAR</v>
      </c>
      <c r="E432" s="129" t="s">
        <v>1828</v>
      </c>
      <c r="F432" s="129">
        <f>VLOOKUP(C432,'PACK MASTER'!$A$2:$I$512998,9,0)*1000</f>
        <v>20.000000000000014</v>
      </c>
      <c r="G432" s="129">
        <f>VLOOKUP(C432,'PACK MASTER'!$A$2:$G$512998,7,0)</f>
        <v>1</v>
      </c>
      <c r="H432" s="129">
        <f t="shared" si="160"/>
        <v>20.000000000000014</v>
      </c>
      <c r="I432" s="129">
        <f>VLOOKUP($A432,ZMRP!$C$2:$F$99995,4,0)</f>
        <v>359</v>
      </c>
      <c r="J432" s="130">
        <f t="shared" si="161"/>
        <v>359</v>
      </c>
      <c r="K432" s="130">
        <f>VLOOKUP($A432,ZLAM!$C$2:$F$99999,4,0)</f>
        <v>81.760000000000005</v>
      </c>
      <c r="L432" s="130">
        <f t="shared" si="162"/>
        <v>293.51839999999999</v>
      </c>
      <c r="M432" s="130">
        <f t="shared" si="163"/>
        <v>293.51839999999999</v>
      </c>
      <c r="N432" s="130">
        <f t="shared" si="164"/>
        <v>248.74440677966101</v>
      </c>
      <c r="O432" s="130">
        <f t="shared" si="165"/>
        <v>248.74440677966101</v>
      </c>
      <c r="P432" s="130">
        <f>IFERROR(ABS(VLOOKUP($A432,ZTRV!$D$2:$G$99407,4,0)),0)</f>
        <v>0</v>
      </c>
      <c r="Q432" s="130">
        <f>IFERROR(ABS(VLOOKUP($A432,ZTR1!$D$2:$G$99999,4,0)),0)</f>
        <v>0</v>
      </c>
      <c r="R432" s="130">
        <f>IFERROR(ABS(VLOOKUP($A432,ZTR2!$D$2:$G$99939,4,0)),0)</f>
        <v>0</v>
      </c>
      <c r="S432" s="130">
        <f t="shared" si="166"/>
        <v>0</v>
      </c>
      <c r="T432" s="130">
        <f t="shared" si="167"/>
        <v>248.74440677966101</v>
      </c>
      <c r="U432" s="130">
        <f t="shared" si="168"/>
        <v>293.51839999999999</v>
      </c>
      <c r="V432" s="130">
        <f t="shared" si="169"/>
        <v>293.51839999999999</v>
      </c>
      <c r="W432" s="131">
        <f t="shared" si="170"/>
        <v>5870.368000000004</v>
      </c>
      <c r="X432" s="130">
        <f t="shared" si="171"/>
        <v>65.481600000000014</v>
      </c>
      <c r="Y432" s="130">
        <f t="shared" si="172"/>
        <v>1309.6320000000012</v>
      </c>
      <c r="Z432" s="130">
        <f t="shared" si="173"/>
        <v>65.481600000000014</v>
      </c>
      <c r="AA432" s="129">
        <f>IFERROR(ABS(VLOOKUP(A432,ZSSD!$D$2:$G$99933,4,0)),AI432)</f>
        <v>6.5</v>
      </c>
      <c r="AB432" s="130">
        <f>IFERROR(IF(VLOOKUP(A432,ZSSD!$D:$H,5,0)="L29",AA432*G432,AA432*L432/100),AA432*L432/100)</f>
        <v>19.078696000000001</v>
      </c>
      <c r="AC432" s="130">
        <v>2</v>
      </c>
      <c r="AD432" s="132">
        <f t="shared" si="174"/>
        <v>4.5933142155932201</v>
      </c>
      <c r="AE432" s="142">
        <f t="shared" si="155"/>
        <v>19.078696000000001</v>
      </c>
      <c r="AF432" s="142">
        <f t="shared" si="156"/>
        <v>4.5933142155932201</v>
      </c>
      <c r="AG432" s="133" t="e">
        <f>VLOOKUP(A432,ZSSD!D:D,1,0)</f>
        <v>#N/A</v>
      </c>
      <c r="AH432" s="133" t="str">
        <f>VLOOKUP(B432,[2]GRADE!$A:$P,16,0)</f>
        <v>SILVER</v>
      </c>
      <c r="AI432" s="133">
        <f t="shared" si="157"/>
        <v>6.5</v>
      </c>
    </row>
    <row r="433" spans="1:35" x14ac:dyDescent="0.25">
      <c r="A433" s="129">
        <v>7688203</v>
      </c>
      <c r="B433" s="129">
        <f t="shared" si="158"/>
        <v>7688</v>
      </c>
      <c r="C433" s="129">
        <f t="shared" si="159"/>
        <v>203</v>
      </c>
      <c r="D433" s="129" t="str">
        <f>VLOOKUP(C433,Sheet1!$A$2:$K$369991,11,0)</f>
        <v>CAR</v>
      </c>
      <c r="E433" s="129" t="s">
        <v>2757</v>
      </c>
      <c r="F433" s="129">
        <f>VLOOKUP(C433,'PACK MASTER'!$A$2:$I$512998,9,0)*1000</f>
        <v>12.000000000000005</v>
      </c>
      <c r="G433" s="129">
        <f>VLOOKUP(C433,'PACK MASTER'!$A$2:$G$512998,7,0)</f>
        <v>3</v>
      </c>
      <c r="H433" s="129">
        <f t="shared" si="160"/>
        <v>4.0000000000000018</v>
      </c>
      <c r="I433" s="129">
        <f>VLOOKUP($A433,ZMRP!$C$2:$F$99995,4,0)</f>
        <v>1077</v>
      </c>
      <c r="J433" s="130">
        <f t="shared" si="161"/>
        <v>359</v>
      </c>
      <c r="K433" s="130">
        <f>VLOOKUP($A433,ZLAM!$C$2:$F$99999,4,0)</f>
        <v>79.599999999999994</v>
      </c>
      <c r="L433" s="130">
        <f t="shared" si="162"/>
        <v>857.29199999999992</v>
      </c>
      <c r="M433" s="130">
        <f t="shared" si="163"/>
        <v>285.76399999999995</v>
      </c>
      <c r="N433" s="130">
        <f t="shared" si="164"/>
        <v>726.51864406779657</v>
      </c>
      <c r="O433" s="130">
        <f t="shared" si="165"/>
        <v>242.17288135593219</v>
      </c>
      <c r="P433" s="130">
        <f>IFERROR(ABS(VLOOKUP($A433,ZTRV!$D$2:$G$99407,4,0)),0)</f>
        <v>23</v>
      </c>
      <c r="Q433" s="130">
        <f>IFERROR(ABS(VLOOKUP($A433,ZTR1!$D$2:$G$99999,4,0)),0)</f>
        <v>0</v>
      </c>
      <c r="R433" s="130">
        <f>IFERROR(ABS(VLOOKUP($A433,ZTR2!$D$2:$G$99939,4,0)),0)</f>
        <v>0</v>
      </c>
      <c r="S433" s="130">
        <f t="shared" si="166"/>
        <v>69</v>
      </c>
      <c r="T433" s="130">
        <f t="shared" si="167"/>
        <v>657.51864406779657</v>
      </c>
      <c r="U433" s="130">
        <f t="shared" si="168"/>
        <v>775.87199999999996</v>
      </c>
      <c r="V433" s="130">
        <f t="shared" si="169"/>
        <v>258.62399999999997</v>
      </c>
      <c r="W433" s="131">
        <f t="shared" si="170"/>
        <v>3103.4880000000012</v>
      </c>
      <c r="X433" s="130">
        <f t="shared" si="171"/>
        <v>301.12800000000004</v>
      </c>
      <c r="Y433" s="130">
        <f t="shared" si="172"/>
        <v>1204.5120000000006</v>
      </c>
      <c r="Z433" s="130">
        <f t="shared" si="173"/>
        <v>100.37600000000003</v>
      </c>
      <c r="AA433" s="129">
        <f>IFERROR(ABS(VLOOKUP(A433,ZSSD!$D$2:$G$99933,4,0)),AI433)</f>
        <v>5.5</v>
      </c>
      <c r="AB433" s="130">
        <f>IFERROR(IF(VLOOKUP(A433,ZSSD!$D:$H,5,0)="L29",AA433*G433,AA433*L433/100),AA433*L433/100)</f>
        <v>47.151060000000001</v>
      </c>
      <c r="AC433" s="130">
        <v>2</v>
      </c>
      <c r="AD433" s="132">
        <f t="shared" si="174"/>
        <v>12.207351681355931</v>
      </c>
      <c r="AE433" s="142">
        <f t="shared" si="155"/>
        <v>15.71702</v>
      </c>
      <c r="AF433" s="142">
        <f t="shared" si="156"/>
        <v>4.0691172271186433</v>
      </c>
      <c r="AG433" s="133">
        <f>VLOOKUP(A433,ZSSD!D:D,1,0)</f>
        <v>7688203</v>
      </c>
      <c r="AH433" s="133" t="str">
        <f>VLOOKUP(B433,[2]GRADE!$A:$P,16,0)</f>
        <v>SILVER</v>
      </c>
      <c r="AI433" s="133">
        <f t="shared" si="157"/>
        <v>6.5</v>
      </c>
    </row>
    <row r="434" spans="1:35" x14ac:dyDescent="0.25">
      <c r="A434" s="129">
        <v>7688213</v>
      </c>
      <c r="B434" s="129">
        <f t="shared" si="158"/>
        <v>7688</v>
      </c>
      <c r="C434" s="129">
        <f t="shared" si="159"/>
        <v>213</v>
      </c>
      <c r="D434" s="129" t="str">
        <f>VLOOKUP(C434,Sheet1!$A$2:$K$369991,11,0)</f>
        <v>CAR</v>
      </c>
      <c r="E434" s="129" t="s">
        <v>1830</v>
      </c>
      <c r="F434" s="129">
        <f>VLOOKUP(C434,'PACK MASTER'!$A$2:$I$512998,9,0)*1000</f>
        <v>14.000000000000004</v>
      </c>
      <c r="G434" s="129">
        <f>VLOOKUP(C434,'PACK MASTER'!$A$2:$G$512998,7,0)</f>
        <v>3.5</v>
      </c>
      <c r="H434" s="129">
        <f t="shared" si="160"/>
        <v>4.0000000000000009</v>
      </c>
      <c r="I434" s="129">
        <f>VLOOKUP($A434,ZMRP!$C$2:$F$99995,4,0)</f>
        <v>1257</v>
      </c>
      <c r="J434" s="130">
        <f t="shared" si="161"/>
        <v>359.14285714285717</v>
      </c>
      <c r="K434" s="130">
        <f>VLOOKUP($A434,ZLAM!$C$2:$F$99999,4,0)</f>
        <v>79.62</v>
      </c>
      <c r="L434" s="130">
        <f t="shared" si="162"/>
        <v>1000.8234000000001</v>
      </c>
      <c r="M434" s="130">
        <f t="shared" si="163"/>
        <v>285.94954285714289</v>
      </c>
      <c r="N434" s="130">
        <f t="shared" si="164"/>
        <v>848.15542372881373</v>
      </c>
      <c r="O434" s="130">
        <f t="shared" si="165"/>
        <v>242.33012106537535</v>
      </c>
      <c r="P434" s="130">
        <f>IFERROR(ABS(VLOOKUP($A434,ZTRV!$D$2:$G$99407,4,0)),0)</f>
        <v>23</v>
      </c>
      <c r="Q434" s="130">
        <f>IFERROR(ABS(VLOOKUP($A434,ZTR1!$D$2:$G$99999,4,0)),0)</f>
        <v>0</v>
      </c>
      <c r="R434" s="130">
        <f>IFERROR(ABS(VLOOKUP($A434,ZTR2!$D$2:$G$99939,4,0)),0)</f>
        <v>0</v>
      </c>
      <c r="S434" s="130">
        <f t="shared" si="166"/>
        <v>80.5</v>
      </c>
      <c r="T434" s="130">
        <f t="shared" si="167"/>
        <v>767.65542372881373</v>
      </c>
      <c r="U434" s="130">
        <f t="shared" si="168"/>
        <v>905.83340000000021</v>
      </c>
      <c r="V434" s="130">
        <f t="shared" si="169"/>
        <v>258.8095428571429</v>
      </c>
      <c r="W434" s="131">
        <f t="shared" si="170"/>
        <v>3623.3336000000018</v>
      </c>
      <c r="X434" s="130">
        <f t="shared" si="171"/>
        <v>351.16659999999979</v>
      </c>
      <c r="Y434" s="130">
        <f t="shared" si="172"/>
        <v>1404.6663999999994</v>
      </c>
      <c r="Z434" s="130">
        <f t="shared" si="173"/>
        <v>100.33331428571427</v>
      </c>
      <c r="AA434" s="129">
        <f>IFERROR(ABS(VLOOKUP(A434,ZSSD!$D$2:$G$99933,4,0)),AI434)</f>
        <v>5.5</v>
      </c>
      <c r="AB434" s="130">
        <f>IFERROR(IF(VLOOKUP(A434,ZSSD!$D:$H,5,0)="L29",AA434*G434,AA434*L434/100),AA434*L434/100)</f>
        <v>55.045287000000009</v>
      </c>
      <c r="AC434" s="130">
        <v>2</v>
      </c>
      <c r="AD434" s="132">
        <f t="shared" si="174"/>
        <v>14.252202734576274</v>
      </c>
      <c r="AE434" s="142">
        <f t="shared" si="155"/>
        <v>15.727224857142859</v>
      </c>
      <c r="AF434" s="142">
        <f t="shared" si="156"/>
        <v>4.0720579241646497</v>
      </c>
      <c r="AG434" s="133">
        <f>VLOOKUP(A434,ZSSD!D:D,1,0)</f>
        <v>7688213</v>
      </c>
      <c r="AH434" s="133" t="str">
        <f>VLOOKUP(B434,[2]GRADE!$A:$P,16,0)</f>
        <v>SILVER</v>
      </c>
      <c r="AI434" s="133">
        <f t="shared" si="157"/>
        <v>6.5</v>
      </c>
    </row>
    <row r="435" spans="1:35" x14ac:dyDescent="0.25">
      <c r="A435" s="129">
        <v>7690134</v>
      </c>
      <c r="B435" s="129">
        <f t="shared" si="158"/>
        <v>7690</v>
      </c>
      <c r="C435" s="129">
        <f t="shared" si="159"/>
        <v>134</v>
      </c>
      <c r="D435" s="129" t="str">
        <f>VLOOKUP(C435,Sheet1!$A$2:$K$369991,11,0)</f>
        <v>CAN</v>
      </c>
      <c r="E435" s="129" t="s">
        <v>1834</v>
      </c>
      <c r="F435" s="129">
        <f>VLOOKUP(C435,'PACK MASTER'!$A$2:$I$512998,9,0)*1000</f>
        <v>4.1000000000000005</v>
      </c>
      <c r="G435" s="129">
        <f>VLOOKUP(C435,'PACK MASTER'!$A$2:$G$512998,7,0)</f>
        <v>4.0999999999999996</v>
      </c>
      <c r="H435" s="129">
        <f t="shared" si="160"/>
        <v>1.0000000000000002</v>
      </c>
      <c r="I435" s="129">
        <f>VLOOKUP($A435,ZMRP!$C$2:$F$99995,4,0)</f>
        <v>1439</v>
      </c>
      <c r="J435" s="130">
        <f t="shared" si="161"/>
        <v>350.97560975609758</v>
      </c>
      <c r="K435" s="130">
        <f>VLOOKUP($A435,ZLAM!$C$2:$F$99999,4,0)</f>
        <v>74</v>
      </c>
      <c r="L435" s="130">
        <f t="shared" si="162"/>
        <v>1064.8599999999999</v>
      </c>
      <c r="M435" s="130">
        <f t="shared" si="163"/>
        <v>259.72195121951222</v>
      </c>
      <c r="N435" s="130">
        <f t="shared" si="164"/>
        <v>902.42372881355925</v>
      </c>
      <c r="O435" s="130">
        <f t="shared" si="165"/>
        <v>220.10334849111203</v>
      </c>
      <c r="P435" s="130">
        <f>IFERROR(ABS(VLOOKUP($A435,ZTRV!$D$2:$G$99407,4,0)),0)</f>
        <v>0</v>
      </c>
      <c r="Q435" s="130">
        <f>IFERROR(ABS(VLOOKUP($A435,ZTR1!$D$2:$G$99999,4,0)),0)</f>
        <v>0</v>
      </c>
      <c r="R435" s="130">
        <f>IFERROR(ABS(VLOOKUP($A435,ZTR2!$D$2:$G$99939,4,0)),0)</f>
        <v>0</v>
      </c>
      <c r="S435" s="130">
        <f t="shared" si="166"/>
        <v>0</v>
      </c>
      <c r="T435" s="130">
        <f t="shared" si="167"/>
        <v>902.42372881355925</v>
      </c>
      <c r="U435" s="130">
        <f t="shared" si="168"/>
        <v>1064.8599999999999</v>
      </c>
      <c r="V435" s="130">
        <f t="shared" si="169"/>
        <v>259.72195121951222</v>
      </c>
      <c r="W435" s="131">
        <f t="shared" si="170"/>
        <v>1064.8600000000004</v>
      </c>
      <c r="X435" s="130">
        <f t="shared" si="171"/>
        <v>374.1400000000001</v>
      </c>
      <c r="Y435" s="130">
        <f t="shared" si="172"/>
        <v>374.14000000000016</v>
      </c>
      <c r="Z435" s="130">
        <f t="shared" si="173"/>
        <v>91.253658536585363</v>
      </c>
      <c r="AA435" s="129">
        <f>IFERROR(ABS(VLOOKUP(A435,ZSSD!$D$2:$G$99933,4,0)),AI435)</f>
        <v>4</v>
      </c>
      <c r="AB435" s="130">
        <f>IFERROR(IF(VLOOKUP(A435,ZSSD!$D:$H,5,0)="L29",AA435*G435,AA435*L435/100),AA435*L435/100)</f>
        <v>16.399999999999999</v>
      </c>
      <c r="AC435" s="130">
        <v>2</v>
      </c>
      <c r="AD435" s="132">
        <f t="shared" si="174"/>
        <v>17.720474576271187</v>
      </c>
      <c r="AE435" s="142">
        <f t="shared" si="155"/>
        <v>4</v>
      </c>
      <c r="AF435" s="142">
        <f t="shared" si="156"/>
        <v>4.3220669698222407</v>
      </c>
      <c r="AG435" s="133">
        <f>VLOOKUP(A435,ZSSD!D:D,1,0)</f>
        <v>7690134</v>
      </c>
      <c r="AH435" s="133" t="str">
        <f>VLOOKUP(B435,[2]GRADE!$A:$P,16,0)</f>
        <v>SILVER</v>
      </c>
      <c r="AI435" s="133">
        <f t="shared" si="157"/>
        <v>6.5</v>
      </c>
    </row>
    <row r="436" spans="1:35" x14ac:dyDescent="0.25">
      <c r="A436" s="129">
        <v>7690135</v>
      </c>
      <c r="B436" s="129">
        <f t="shared" si="158"/>
        <v>7690</v>
      </c>
      <c r="C436" s="129">
        <f t="shared" si="159"/>
        <v>135</v>
      </c>
      <c r="D436" s="129" t="str">
        <f>VLOOKUP(C436,Sheet1!$A$2:$K$369991,11,0)</f>
        <v>CAR</v>
      </c>
      <c r="E436" s="129" t="s">
        <v>1835</v>
      </c>
      <c r="F436" s="129">
        <f>VLOOKUP(C436,'PACK MASTER'!$A$2:$I$512998,9,0)*1000</f>
        <v>16.400000000000002</v>
      </c>
      <c r="G436" s="129">
        <f>VLOOKUP(C436,'PACK MASTER'!$A$2:$G$512998,7,0)</f>
        <v>4.0999999999999996</v>
      </c>
      <c r="H436" s="129">
        <f t="shared" si="160"/>
        <v>4.0000000000000009</v>
      </c>
      <c r="I436" s="129">
        <f>VLOOKUP($A436,ZMRP!$C$2:$F$99995,4,0)</f>
        <v>1439</v>
      </c>
      <c r="J436" s="130">
        <f t="shared" si="161"/>
        <v>350.97560975609758</v>
      </c>
      <c r="K436" s="130">
        <f>VLOOKUP($A436,ZLAM!$C$2:$F$99999,4,0)</f>
        <v>74</v>
      </c>
      <c r="L436" s="130">
        <f t="shared" si="162"/>
        <v>1064.8599999999999</v>
      </c>
      <c r="M436" s="130">
        <f t="shared" si="163"/>
        <v>259.72195121951222</v>
      </c>
      <c r="N436" s="130">
        <f t="shared" si="164"/>
        <v>902.42372881355925</v>
      </c>
      <c r="O436" s="130">
        <f t="shared" si="165"/>
        <v>220.10334849111203</v>
      </c>
      <c r="P436" s="130">
        <f>IFERROR(ABS(VLOOKUP($A436,ZTRV!$D$2:$G$99407,4,0)),0)</f>
        <v>0</v>
      </c>
      <c r="Q436" s="130">
        <f>IFERROR(ABS(VLOOKUP($A436,ZTR1!$D$2:$G$99999,4,0)),0)</f>
        <v>0</v>
      </c>
      <c r="R436" s="130">
        <f>IFERROR(ABS(VLOOKUP($A436,ZTR2!$D$2:$G$99939,4,0)),0)</f>
        <v>0</v>
      </c>
      <c r="S436" s="130">
        <f t="shared" si="166"/>
        <v>0</v>
      </c>
      <c r="T436" s="130">
        <f t="shared" si="167"/>
        <v>902.42372881355925</v>
      </c>
      <c r="U436" s="130">
        <f t="shared" si="168"/>
        <v>1064.8599999999999</v>
      </c>
      <c r="V436" s="130">
        <f t="shared" si="169"/>
        <v>259.72195121951222</v>
      </c>
      <c r="W436" s="131">
        <f t="shared" si="170"/>
        <v>4259.4400000000014</v>
      </c>
      <c r="X436" s="130">
        <f t="shared" si="171"/>
        <v>374.1400000000001</v>
      </c>
      <c r="Y436" s="130">
        <f t="shared" si="172"/>
        <v>1496.5600000000006</v>
      </c>
      <c r="Z436" s="130">
        <f t="shared" si="173"/>
        <v>91.253658536585363</v>
      </c>
      <c r="AA436" s="129">
        <f>IFERROR(ABS(VLOOKUP(A436,ZSSD!$D$2:$G$99933,4,0)),AI436)</f>
        <v>4</v>
      </c>
      <c r="AB436" s="130">
        <f>IFERROR(IF(VLOOKUP(A436,ZSSD!$D:$H,5,0)="L29",AA436*G436,AA436*L436/100),AA436*L436/100)</f>
        <v>16.399999999999999</v>
      </c>
      <c r="AC436" s="130">
        <v>2</v>
      </c>
      <c r="AD436" s="132">
        <f t="shared" si="174"/>
        <v>17.720474576271187</v>
      </c>
      <c r="AE436" s="142">
        <f t="shared" si="155"/>
        <v>4</v>
      </c>
      <c r="AF436" s="142">
        <f t="shared" si="156"/>
        <v>4.3220669698222407</v>
      </c>
      <c r="AG436" s="133">
        <f>VLOOKUP(A436,ZSSD!D:D,1,0)</f>
        <v>7690135</v>
      </c>
      <c r="AH436" s="133" t="str">
        <f>VLOOKUP(B436,[2]GRADE!$A:$P,16,0)</f>
        <v>SILVER</v>
      </c>
      <c r="AI436" s="133">
        <f t="shared" si="157"/>
        <v>6.5</v>
      </c>
    </row>
    <row r="437" spans="1:35" x14ac:dyDescent="0.25">
      <c r="A437" s="129">
        <v>7690184</v>
      </c>
      <c r="B437" s="129">
        <f t="shared" si="158"/>
        <v>7690</v>
      </c>
      <c r="C437" s="129">
        <f t="shared" si="159"/>
        <v>184</v>
      </c>
      <c r="D437" s="129" t="str">
        <f>VLOOKUP(C437,Sheet1!$A$2:$K$369991,11,0)</f>
        <v>CAR</v>
      </c>
      <c r="E437" s="129" t="s">
        <v>1837</v>
      </c>
      <c r="F437" s="129">
        <f>VLOOKUP(C437,'PACK MASTER'!$A$2:$I$512998,9,0)*1000</f>
        <v>20.000000000000014</v>
      </c>
      <c r="G437" s="129">
        <f>VLOOKUP(C437,'PACK MASTER'!$A$2:$G$512998,7,0)</f>
        <v>1</v>
      </c>
      <c r="H437" s="129">
        <f t="shared" si="160"/>
        <v>20.000000000000014</v>
      </c>
      <c r="I437" s="129">
        <f>VLOOKUP($A437,ZMRP!$C$2:$F$99995,4,0)</f>
        <v>358</v>
      </c>
      <c r="J437" s="130">
        <f t="shared" si="161"/>
        <v>358</v>
      </c>
      <c r="K437" s="130">
        <f>VLOOKUP($A437,ZLAM!$C$2:$F$99999,4,0)</f>
        <v>74.010000000000005</v>
      </c>
      <c r="L437" s="130">
        <f t="shared" si="162"/>
        <v>264.95580000000001</v>
      </c>
      <c r="M437" s="130">
        <f t="shared" si="163"/>
        <v>264.95580000000001</v>
      </c>
      <c r="N437" s="130">
        <f t="shared" si="164"/>
        <v>224.53881355932205</v>
      </c>
      <c r="O437" s="130">
        <f t="shared" si="165"/>
        <v>224.53881355932205</v>
      </c>
      <c r="P437" s="130">
        <f>IFERROR(ABS(VLOOKUP($A437,ZTRV!$D$2:$G$99407,4,0)),0)</f>
        <v>0</v>
      </c>
      <c r="Q437" s="130">
        <f>IFERROR(ABS(VLOOKUP($A437,ZTR1!$D$2:$G$99999,4,0)),0)</f>
        <v>0</v>
      </c>
      <c r="R437" s="130">
        <f>IFERROR(ABS(VLOOKUP($A437,ZTR2!$D$2:$G$99939,4,0)),0)</f>
        <v>0</v>
      </c>
      <c r="S437" s="130">
        <f t="shared" si="166"/>
        <v>0</v>
      </c>
      <c r="T437" s="130">
        <f t="shared" si="167"/>
        <v>224.53881355932205</v>
      </c>
      <c r="U437" s="130">
        <f t="shared" si="168"/>
        <v>264.95580000000001</v>
      </c>
      <c r="V437" s="130">
        <f t="shared" si="169"/>
        <v>264.95580000000001</v>
      </c>
      <c r="W437" s="131">
        <f t="shared" si="170"/>
        <v>5299.1160000000036</v>
      </c>
      <c r="X437" s="130">
        <f t="shared" si="171"/>
        <v>93.044199999999989</v>
      </c>
      <c r="Y437" s="130">
        <f t="shared" si="172"/>
        <v>1860.8840000000012</v>
      </c>
      <c r="Z437" s="130">
        <f t="shared" si="173"/>
        <v>93.044199999999989</v>
      </c>
      <c r="AA437" s="129">
        <f>IFERROR(ABS(VLOOKUP(A437,ZSSD!$D$2:$G$99933,4,0)),AI437)</f>
        <v>4</v>
      </c>
      <c r="AB437" s="130">
        <f>IFERROR(IF(VLOOKUP(A437,ZSSD!$D:$H,5,0)="L29",AA437*G437,AA437*L437/100),AA437*L437/100)</f>
        <v>4</v>
      </c>
      <c r="AC437" s="130">
        <v>2</v>
      </c>
      <c r="AD437" s="132">
        <f t="shared" si="174"/>
        <v>4.4107762711864407</v>
      </c>
      <c r="AE437" s="142">
        <f t="shared" si="155"/>
        <v>4</v>
      </c>
      <c r="AF437" s="142">
        <f t="shared" si="156"/>
        <v>4.4107762711864407</v>
      </c>
      <c r="AG437" s="133">
        <f>VLOOKUP(A437,ZSSD!D:D,1,0)</f>
        <v>7690184</v>
      </c>
      <c r="AH437" s="133" t="str">
        <f>VLOOKUP(B437,[2]GRADE!$A:$P,16,0)</f>
        <v>SILVER</v>
      </c>
      <c r="AI437" s="133">
        <f t="shared" si="157"/>
        <v>6.5</v>
      </c>
    </row>
    <row r="438" spans="1:35" x14ac:dyDescent="0.25">
      <c r="A438" s="129">
        <v>7690234</v>
      </c>
      <c r="B438" s="129">
        <f t="shared" si="158"/>
        <v>7690</v>
      </c>
      <c r="C438" s="129">
        <f t="shared" si="159"/>
        <v>234</v>
      </c>
      <c r="D438" s="129" t="str">
        <f>VLOOKUP(C438,Sheet1!$A$2:$K$369991,11,0)</f>
        <v>CAR</v>
      </c>
      <c r="E438" s="129" t="s">
        <v>1839</v>
      </c>
      <c r="F438" s="129">
        <f>VLOOKUP(C438,'PACK MASTER'!$A$2:$I$512998,9,0)*1000</f>
        <v>20.000000000000014</v>
      </c>
      <c r="G438" s="129">
        <f>VLOOKUP(C438,'PACK MASTER'!$A$2:$G$512998,7,0)</f>
        <v>5</v>
      </c>
      <c r="H438" s="129">
        <f t="shared" si="160"/>
        <v>4.0000000000000027</v>
      </c>
      <c r="I438" s="129">
        <f>VLOOKUP($A438,ZMRP!$C$2:$F$99995,4,0)</f>
        <v>1750</v>
      </c>
      <c r="J438" s="130">
        <f t="shared" si="161"/>
        <v>350</v>
      </c>
      <c r="K438" s="130">
        <f>VLOOKUP($A438,ZLAM!$C$2:$F$99999,4,0)</f>
        <v>73.97</v>
      </c>
      <c r="L438" s="130">
        <f t="shared" si="162"/>
        <v>1294.4749999999999</v>
      </c>
      <c r="M438" s="130">
        <f t="shared" si="163"/>
        <v>258.89499999999998</v>
      </c>
      <c r="N438" s="130">
        <f t="shared" si="164"/>
        <v>1097.0127118644068</v>
      </c>
      <c r="O438" s="130">
        <f t="shared" si="165"/>
        <v>219.40254237288136</v>
      </c>
      <c r="P438" s="130">
        <f>IFERROR(ABS(VLOOKUP($A438,ZTRV!$D$2:$G$99407,4,0)),0)</f>
        <v>0</v>
      </c>
      <c r="Q438" s="130">
        <f>IFERROR(ABS(VLOOKUP($A438,ZTR1!$D$2:$G$99999,4,0)),0)</f>
        <v>0</v>
      </c>
      <c r="R438" s="130">
        <f>IFERROR(ABS(VLOOKUP($A438,ZTR2!$D$2:$G$99939,4,0)),0)</f>
        <v>0</v>
      </c>
      <c r="S438" s="130">
        <f t="shared" si="166"/>
        <v>0</v>
      </c>
      <c r="T438" s="130">
        <f t="shared" si="167"/>
        <v>1097.0127118644068</v>
      </c>
      <c r="U438" s="130">
        <f t="shared" si="168"/>
        <v>1294.4749999999999</v>
      </c>
      <c r="V438" s="130">
        <f t="shared" si="169"/>
        <v>258.89499999999998</v>
      </c>
      <c r="W438" s="131">
        <f t="shared" si="170"/>
        <v>5177.9000000000033</v>
      </c>
      <c r="X438" s="130">
        <f t="shared" si="171"/>
        <v>455.52500000000009</v>
      </c>
      <c r="Y438" s="130">
        <f t="shared" si="172"/>
        <v>1822.1000000000015</v>
      </c>
      <c r="Z438" s="130">
        <f t="shared" si="173"/>
        <v>91.105000000000018</v>
      </c>
      <c r="AA438" s="129">
        <f>IFERROR(ABS(VLOOKUP(A438,ZSSD!$D$2:$G$99933,4,0)),AI438)</f>
        <v>4</v>
      </c>
      <c r="AB438" s="130">
        <f>IFERROR(IF(VLOOKUP(A438,ZSSD!$D:$H,5,0)="L29",AA438*G438,AA438*L438/100),AA438*L438/100)</f>
        <v>20</v>
      </c>
      <c r="AC438" s="130">
        <v>2</v>
      </c>
      <c r="AD438" s="132">
        <f t="shared" si="174"/>
        <v>21.540254237288135</v>
      </c>
      <c r="AE438" s="142">
        <f t="shared" si="155"/>
        <v>4</v>
      </c>
      <c r="AF438" s="142">
        <f t="shared" si="156"/>
        <v>4.3080508474576273</v>
      </c>
      <c r="AG438" s="133">
        <f>VLOOKUP(A438,ZSSD!D:D,1,0)</f>
        <v>7690234</v>
      </c>
      <c r="AH438" s="133" t="str">
        <f>VLOOKUP(B438,[2]GRADE!$A:$P,16,0)</f>
        <v>SILVER</v>
      </c>
      <c r="AI438" s="133">
        <f t="shared" si="157"/>
        <v>6.5</v>
      </c>
    </row>
    <row r="439" spans="1:35" x14ac:dyDescent="0.25">
      <c r="A439" s="129">
        <v>7690290</v>
      </c>
      <c r="B439" s="129">
        <f t="shared" si="158"/>
        <v>7690</v>
      </c>
      <c r="C439" s="129">
        <f t="shared" si="159"/>
        <v>290</v>
      </c>
      <c r="D439" s="129" t="str">
        <f>VLOOKUP(C439,Sheet1!$A$2:$K$369991,11,0)</f>
        <v>CAR</v>
      </c>
      <c r="E439" s="129" t="s">
        <v>1842</v>
      </c>
      <c r="F439" s="129">
        <f>VLOOKUP(C439,'PACK MASTER'!$A$2:$I$512998,9,0)*1000</f>
        <v>15</v>
      </c>
      <c r="G439" s="129">
        <f>VLOOKUP(C439,'PACK MASTER'!$A$2:$G$512998,7,0)</f>
        <v>7.5</v>
      </c>
      <c r="H439" s="129">
        <f t="shared" si="160"/>
        <v>2</v>
      </c>
      <c r="I439" s="129">
        <f>VLOOKUP($A439,ZMRP!$C$2:$F$99995,4,0)</f>
        <v>2618</v>
      </c>
      <c r="J439" s="130">
        <f t="shared" si="161"/>
        <v>349.06666666666666</v>
      </c>
      <c r="K439" s="130">
        <f>VLOOKUP($A439,ZLAM!$C$2:$F$99999,4,0)</f>
        <v>73.94</v>
      </c>
      <c r="L439" s="130">
        <f t="shared" si="162"/>
        <v>1935.7491999999997</v>
      </c>
      <c r="M439" s="130">
        <f t="shared" si="163"/>
        <v>258.09989333333328</v>
      </c>
      <c r="N439" s="130">
        <f t="shared" si="164"/>
        <v>1640.4654237288134</v>
      </c>
      <c r="O439" s="130">
        <f t="shared" si="165"/>
        <v>218.72872316384181</v>
      </c>
      <c r="P439" s="130">
        <f>IFERROR(ABS(VLOOKUP($A439,ZTRV!$D$2:$G$99407,4,0)),0)</f>
        <v>0</v>
      </c>
      <c r="Q439" s="130">
        <f>IFERROR(ABS(VLOOKUP($A439,ZTR1!$D$2:$G$99999,4,0)),0)</f>
        <v>0</v>
      </c>
      <c r="R439" s="130">
        <f>IFERROR(ABS(VLOOKUP($A439,ZTR2!$D$2:$G$99939,4,0)),0)</f>
        <v>0</v>
      </c>
      <c r="S439" s="130">
        <f t="shared" si="166"/>
        <v>0</v>
      </c>
      <c r="T439" s="130">
        <f t="shared" si="167"/>
        <v>1640.4654237288134</v>
      </c>
      <c r="U439" s="130">
        <f t="shared" si="168"/>
        <v>1935.7491999999997</v>
      </c>
      <c r="V439" s="130">
        <f t="shared" si="169"/>
        <v>258.09989333333328</v>
      </c>
      <c r="W439" s="131">
        <f t="shared" si="170"/>
        <v>3871.4983999999995</v>
      </c>
      <c r="X439" s="130">
        <f t="shared" si="171"/>
        <v>682.25080000000025</v>
      </c>
      <c r="Y439" s="130">
        <f t="shared" si="172"/>
        <v>1364.5016000000005</v>
      </c>
      <c r="Z439" s="130">
        <f t="shared" si="173"/>
        <v>90.966773333333379</v>
      </c>
      <c r="AA439" s="129">
        <f>IFERROR(ABS(VLOOKUP(A439,ZSSD!$D$2:$G$99933,4,0)),AI439)</f>
        <v>4</v>
      </c>
      <c r="AB439" s="130">
        <f>IFERROR(IF(VLOOKUP(A439,ZSSD!$D:$H,5,0)="L29",AA439*G439,AA439*L439/100),AA439*L439/100)</f>
        <v>30</v>
      </c>
      <c r="AC439" s="130">
        <v>2</v>
      </c>
      <c r="AD439" s="132">
        <f t="shared" si="174"/>
        <v>32.209308474576268</v>
      </c>
      <c r="AE439" s="142">
        <f t="shared" si="155"/>
        <v>4</v>
      </c>
      <c r="AF439" s="142">
        <f t="shared" si="156"/>
        <v>4.2945744632768355</v>
      </c>
      <c r="AG439" s="133">
        <f>VLOOKUP(A439,ZSSD!D:D,1,0)</f>
        <v>7690290</v>
      </c>
      <c r="AH439" s="133" t="str">
        <f>VLOOKUP(B439,[2]GRADE!$A:$P,16,0)</f>
        <v>SILVER</v>
      </c>
      <c r="AI439" s="133">
        <f t="shared" si="157"/>
        <v>6.5</v>
      </c>
    </row>
    <row r="440" spans="1:35" x14ac:dyDescent="0.25">
      <c r="A440" s="129">
        <v>7690292</v>
      </c>
      <c r="B440" s="129">
        <f t="shared" si="158"/>
        <v>7690</v>
      </c>
      <c r="C440" s="129">
        <f t="shared" si="159"/>
        <v>292</v>
      </c>
      <c r="D440" s="129" t="str">
        <f>VLOOKUP(C440,Sheet1!$A$2:$K$369991,11,0)</f>
        <v>CAR</v>
      </c>
      <c r="E440" s="129" t="s">
        <v>1844</v>
      </c>
      <c r="F440" s="129">
        <f>VLOOKUP(C440,'PACK MASTER'!$A$2:$I$512998,9,0)*1000</f>
        <v>14</v>
      </c>
      <c r="G440" s="129">
        <f>VLOOKUP(C440,'PACK MASTER'!$A$2:$G$512998,7,0)</f>
        <v>7</v>
      </c>
      <c r="H440" s="129">
        <f t="shared" si="160"/>
        <v>2</v>
      </c>
      <c r="I440" s="129">
        <f>VLOOKUP($A440,ZMRP!$C$2:$F$99995,4,0)</f>
        <v>2443</v>
      </c>
      <c r="J440" s="130">
        <f t="shared" si="161"/>
        <v>349</v>
      </c>
      <c r="K440" s="130">
        <f>VLOOKUP($A440,ZLAM!$C$2:$F$99999,4,0)</f>
        <v>74</v>
      </c>
      <c r="L440" s="130">
        <f t="shared" si="162"/>
        <v>1807.82</v>
      </c>
      <c r="M440" s="130">
        <f t="shared" si="163"/>
        <v>258.26</v>
      </c>
      <c r="N440" s="130">
        <f t="shared" si="164"/>
        <v>1532.0508474576272</v>
      </c>
      <c r="O440" s="130">
        <f t="shared" si="165"/>
        <v>218.86440677966104</v>
      </c>
      <c r="P440" s="130">
        <f>IFERROR(ABS(VLOOKUP($A440,ZTRV!$D$2:$G$99407,4,0)),0)</f>
        <v>0</v>
      </c>
      <c r="Q440" s="130">
        <f>IFERROR(ABS(VLOOKUP($A440,ZTR1!$D$2:$G$99999,4,0)),0)</f>
        <v>0</v>
      </c>
      <c r="R440" s="130">
        <f>IFERROR(ABS(VLOOKUP($A440,ZTR2!$D$2:$G$99939,4,0)),0)</f>
        <v>0</v>
      </c>
      <c r="S440" s="130">
        <f t="shared" si="166"/>
        <v>0</v>
      </c>
      <c r="T440" s="130">
        <f t="shared" si="167"/>
        <v>1532.0508474576272</v>
      </c>
      <c r="U440" s="130">
        <f t="shared" si="168"/>
        <v>1807.8200000000002</v>
      </c>
      <c r="V440" s="130">
        <f t="shared" si="169"/>
        <v>258.26000000000005</v>
      </c>
      <c r="W440" s="131">
        <f t="shared" si="170"/>
        <v>3615.6400000000008</v>
      </c>
      <c r="X440" s="130">
        <f t="shared" si="171"/>
        <v>635.17999999999984</v>
      </c>
      <c r="Y440" s="130">
        <f t="shared" si="172"/>
        <v>1270.3599999999997</v>
      </c>
      <c r="Z440" s="130">
        <f t="shared" si="173"/>
        <v>90.739999999999952</v>
      </c>
      <c r="AA440" s="129">
        <f>IFERROR(ABS(VLOOKUP(A440,ZSSD!$D$2:$G$99933,4,0)),AI440)</f>
        <v>4</v>
      </c>
      <c r="AB440" s="130">
        <f>IFERROR(IF(VLOOKUP(A440,ZSSD!$D:$H,5,0)="L29",AA440*G440,AA440*L440/100),AA440*L440/100)</f>
        <v>28</v>
      </c>
      <c r="AC440" s="130">
        <v>2</v>
      </c>
      <c r="AD440" s="132">
        <f t="shared" si="174"/>
        <v>30.081016949152545</v>
      </c>
      <c r="AE440" s="142">
        <f t="shared" si="155"/>
        <v>4</v>
      </c>
      <c r="AF440" s="142">
        <f t="shared" si="156"/>
        <v>4.2972881355932211</v>
      </c>
      <c r="AG440" s="133">
        <f>VLOOKUP(A440,ZSSD!D:D,1,0)</f>
        <v>7690292</v>
      </c>
      <c r="AH440" s="133" t="str">
        <f>VLOOKUP(B440,[2]GRADE!$A:$P,16,0)</f>
        <v>SILVER</v>
      </c>
      <c r="AI440" s="133">
        <f t="shared" si="157"/>
        <v>6.5</v>
      </c>
    </row>
    <row r="441" spans="1:35" x14ac:dyDescent="0.25">
      <c r="A441" s="129">
        <v>7690295</v>
      </c>
      <c r="B441" s="129">
        <f t="shared" si="158"/>
        <v>7690</v>
      </c>
      <c r="C441" s="129">
        <f t="shared" si="159"/>
        <v>295</v>
      </c>
      <c r="D441" s="129" t="str">
        <f>VLOOKUP(C441,Sheet1!$A$2:$K$369991,11,0)</f>
        <v>CAR</v>
      </c>
      <c r="E441" s="129" t="s">
        <v>1845</v>
      </c>
      <c r="F441" s="129">
        <f>VLOOKUP(C441,'PACK MASTER'!$A$2:$I$512998,9,0)*1000</f>
        <v>21</v>
      </c>
      <c r="G441" s="129">
        <f>VLOOKUP(C441,'PACK MASTER'!$A$2:$G$512998,7,0)</f>
        <v>7</v>
      </c>
      <c r="H441" s="129">
        <f t="shared" si="160"/>
        <v>3</v>
      </c>
      <c r="I441" s="129">
        <f>VLOOKUP($A441,ZMRP!$C$2:$F$99995,4,0)</f>
        <v>2443</v>
      </c>
      <c r="J441" s="130">
        <f t="shared" si="161"/>
        <v>349</v>
      </c>
      <c r="K441" s="130">
        <f>VLOOKUP($A441,ZLAM!$C$2:$F$99999,4,0)</f>
        <v>74</v>
      </c>
      <c r="L441" s="130">
        <f t="shared" si="162"/>
        <v>1807.82</v>
      </c>
      <c r="M441" s="130">
        <f t="shared" si="163"/>
        <v>258.26</v>
      </c>
      <c r="N441" s="130">
        <f t="shared" si="164"/>
        <v>1532.0508474576272</v>
      </c>
      <c r="O441" s="130">
        <f t="shared" si="165"/>
        <v>218.86440677966104</v>
      </c>
      <c r="P441" s="130">
        <f>IFERROR(ABS(VLOOKUP($A441,ZTRV!$D$2:$G$99407,4,0)),0)</f>
        <v>0</v>
      </c>
      <c r="Q441" s="130">
        <f>IFERROR(ABS(VLOOKUP($A441,ZTR1!$D$2:$G$99999,4,0)),0)</f>
        <v>0</v>
      </c>
      <c r="R441" s="130">
        <f>IFERROR(ABS(VLOOKUP($A441,ZTR2!$D$2:$G$99939,4,0)),0)</f>
        <v>0</v>
      </c>
      <c r="S441" s="130">
        <f t="shared" si="166"/>
        <v>0</v>
      </c>
      <c r="T441" s="130">
        <f t="shared" si="167"/>
        <v>1532.0508474576272</v>
      </c>
      <c r="U441" s="130">
        <f t="shared" si="168"/>
        <v>1807.8200000000002</v>
      </c>
      <c r="V441" s="130">
        <f t="shared" si="169"/>
        <v>258.26000000000005</v>
      </c>
      <c r="W441" s="131">
        <f t="shared" si="170"/>
        <v>5423.4600000000009</v>
      </c>
      <c r="X441" s="130">
        <f t="shared" si="171"/>
        <v>635.17999999999984</v>
      </c>
      <c r="Y441" s="130">
        <f t="shared" si="172"/>
        <v>1905.5399999999995</v>
      </c>
      <c r="Z441" s="130">
        <f t="shared" si="173"/>
        <v>90.739999999999952</v>
      </c>
      <c r="AA441" s="129">
        <f>IFERROR(ABS(VLOOKUP(A441,ZSSD!$D$2:$G$99933,4,0)),AI441)</f>
        <v>6.5</v>
      </c>
      <c r="AB441" s="130">
        <f>IFERROR(IF(VLOOKUP(A441,ZSSD!$D:$H,5,0)="L29",AA441*G441,AA441*L441/100),AA441*L441/100)</f>
        <v>117.50830000000001</v>
      </c>
      <c r="AC441" s="130">
        <v>2</v>
      </c>
      <c r="AD441" s="132">
        <f t="shared" si="174"/>
        <v>28.290850949152546</v>
      </c>
      <c r="AE441" s="142">
        <f t="shared" si="155"/>
        <v>16.786899999999999</v>
      </c>
      <c r="AF441" s="142">
        <f t="shared" si="156"/>
        <v>4.0415501355932211</v>
      </c>
      <c r="AG441" s="133" t="e">
        <f>VLOOKUP(A441,ZSSD!D:D,1,0)</f>
        <v>#N/A</v>
      </c>
      <c r="AH441" s="133" t="str">
        <f>VLOOKUP(B441,[2]GRADE!$A:$P,16,0)</f>
        <v>SILVER</v>
      </c>
      <c r="AI441" s="133">
        <f t="shared" si="157"/>
        <v>6.5</v>
      </c>
    </row>
    <row r="442" spans="1:35" x14ac:dyDescent="0.25">
      <c r="A442" s="129">
        <v>7693251</v>
      </c>
      <c r="B442" s="129">
        <f t="shared" si="158"/>
        <v>7693</v>
      </c>
      <c r="C442" s="129">
        <f t="shared" si="159"/>
        <v>251</v>
      </c>
      <c r="D442" s="129" t="str">
        <f>VLOOKUP(C442,Sheet1!$A$2:$K$369991,11,0)</f>
        <v>BUC</v>
      </c>
      <c r="E442" s="129" t="s">
        <v>1851</v>
      </c>
      <c r="F442" s="129">
        <f>VLOOKUP(C442,'PACK MASTER'!$A$2:$I$512998,9,0)*1000</f>
        <v>7.5000000000000053</v>
      </c>
      <c r="G442" s="129">
        <f>VLOOKUP(C442,'PACK MASTER'!$A$2:$G$512998,7,0)</f>
        <v>7.5</v>
      </c>
      <c r="H442" s="129">
        <f t="shared" si="160"/>
        <v>1.0000000000000007</v>
      </c>
      <c r="I442" s="129">
        <f>VLOOKUP($A442,ZMRP!$C$2:$F$99995,4,0)</f>
        <v>1860</v>
      </c>
      <c r="J442" s="130">
        <f t="shared" si="161"/>
        <v>248</v>
      </c>
      <c r="K442" s="130">
        <f>VLOOKUP($A442,ZLAM!$C$2:$F$99999,4,0)</f>
        <v>89.84</v>
      </c>
      <c r="L442" s="130">
        <f t="shared" si="162"/>
        <v>1671.0239999999999</v>
      </c>
      <c r="M442" s="130">
        <f t="shared" si="163"/>
        <v>222.80319999999998</v>
      </c>
      <c r="N442" s="130">
        <f t="shared" si="164"/>
        <v>1416.1220338983051</v>
      </c>
      <c r="O442" s="130">
        <f t="shared" si="165"/>
        <v>188.81627118644067</v>
      </c>
      <c r="P442" s="130">
        <f>IFERROR(ABS(VLOOKUP($A442,ZTRV!$D$2:$G$99407,4,0)),0)</f>
        <v>0</v>
      </c>
      <c r="Q442" s="130">
        <f>IFERROR(ABS(VLOOKUP($A442,ZTR1!$D$2:$G$99999,4,0)),0)</f>
        <v>0</v>
      </c>
      <c r="R442" s="130">
        <f>IFERROR(ABS(VLOOKUP($A442,ZTR2!$D$2:$G$99939,4,0)),0)</f>
        <v>0</v>
      </c>
      <c r="S442" s="130">
        <f t="shared" si="166"/>
        <v>0</v>
      </c>
      <c r="T442" s="130">
        <f t="shared" si="167"/>
        <v>1416.1220338983051</v>
      </c>
      <c r="U442" s="130">
        <f t="shared" si="168"/>
        <v>1671.0239999999999</v>
      </c>
      <c r="V442" s="130">
        <f t="shared" si="169"/>
        <v>222.80319999999998</v>
      </c>
      <c r="W442" s="131">
        <f t="shared" si="170"/>
        <v>1671.024000000001</v>
      </c>
      <c r="X442" s="130">
        <f t="shared" si="171"/>
        <v>188.97600000000011</v>
      </c>
      <c r="Y442" s="130">
        <f t="shared" si="172"/>
        <v>188.97600000000023</v>
      </c>
      <c r="Z442" s="130">
        <f t="shared" si="173"/>
        <v>25.196800000000025</v>
      </c>
      <c r="AA442" s="129">
        <f>IFERROR(ABS(VLOOKUP(A442,ZSSD!$D$2:$G$99933,4,0)),AI442)</f>
        <v>4</v>
      </c>
      <c r="AB442" s="130">
        <f>IFERROR(IF(VLOOKUP(A442,ZSSD!$D:$H,5,0)="L29",AA442*G442,AA442*L442/100),AA442*L442/100)</f>
        <v>30</v>
      </c>
      <c r="AC442" s="130">
        <v>2</v>
      </c>
      <c r="AD442" s="132">
        <f t="shared" si="174"/>
        <v>27.722440677966102</v>
      </c>
      <c r="AE442" s="142">
        <f t="shared" si="155"/>
        <v>4</v>
      </c>
      <c r="AF442" s="142">
        <f t="shared" si="156"/>
        <v>3.6963254237288137</v>
      </c>
      <c r="AG442" s="133">
        <f>VLOOKUP(A442,ZSSD!D:D,1,0)</f>
        <v>7693251</v>
      </c>
      <c r="AH442" s="133" t="str">
        <f>VLOOKUP(B442,[2]GRADE!$A:$P,16,0)</f>
        <v>SILVER</v>
      </c>
      <c r="AI442" s="133">
        <f t="shared" si="157"/>
        <v>6.5</v>
      </c>
    </row>
    <row r="443" spans="1:35" x14ac:dyDescent="0.25">
      <c r="A443" s="129">
        <v>7694184</v>
      </c>
      <c r="B443" s="129">
        <f t="shared" si="158"/>
        <v>7694</v>
      </c>
      <c r="C443" s="129">
        <f t="shared" si="159"/>
        <v>184</v>
      </c>
      <c r="D443" s="129" t="str">
        <f>VLOOKUP(C443,Sheet1!$A$2:$K$369991,11,0)</f>
        <v>CAR</v>
      </c>
      <c r="E443" s="129" t="s">
        <v>1853</v>
      </c>
      <c r="F443" s="129">
        <f>VLOOKUP(C443,'PACK MASTER'!$A$2:$I$512998,9,0)*1000</f>
        <v>20.000000000000014</v>
      </c>
      <c r="G443" s="129">
        <f>VLOOKUP(C443,'PACK MASTER'!$A$2:$G$512998,7,0)</f>
        <v>1</v>
      </c>
      <c r="H443" s="129">
        <f t="shared" si="160"/>
        <v>20.000000000000014</v>
      </c>
      <c r="I443" s="129">
        <f>VLOOKUP($A443,ZMRP!$C$2:$F$99995,4,0)</f>
        <v>243</v>
      </c>
      <c r="J443" s="130">
        <f t="shared" si="161"/>
        <v>243</v>
      </c>
      <c r="K443" s="130">
        <f>VLOOKUP($A443,ZLAM!$C$2:$F$99999,4,0)</f>
        <v>88.52</v>
      </c>
      <c r="L443" s="130">
        <f t="shared" si="162"/>
        <v>215.1036</v>
      </c>
      <c r="M443" s="130">
        <f t="shared" si="163"/>
        <v>215.1036</v>
      </c>
      <c r="N443" s="130">
        <f t="shared" si="164"/>
        <v>182.29118644067799</v>
      </c>
      <c r="O443" s="130">
        <f t="shared" si="165"/>
        <v>182.29118644067799</v>
      </c>
      <c r="P443" s="130">
        <f>IFERROR(ABS(VLOOKUP($A443,ZTRV!$D$2:$G$99407,4,0)),0)</f>
        <v>0</v>
      </c>
      <c r="Q443" s="130">
        <f>IFERROR(ABS(VLOOKUP($A443,ZTR1!$D$2:$G$99999,4,0)),0)</f>
        <v>0</v>
      </c>
      <c r="R443" s="130">
        <f>IFERROR(ABS(VLOOKUP($A443,ZTR2!$D$2:$G$99939,4,0)),0)</f>
        <v>0</v>
      </c>
      <c r="S443" s="130">
        <f t="shared" si="166"/>
        <v>0</v>
      </c>
      <c r="T443" s="130">
        <f t="shared" si="167"/>
        <v>182.29118644067799</v>
      </c>
      <c r="U443" s="130">
        <f t="shared" si="168"/>
        <v>215.10360000000003</v>
      </c>
      <c r="V443" s="130">
        <f t="shared" si="169"/>
        <v>215.10360000000003</v>
      </c>
      <c r="W443" s="131">
        <f t="shared" si="170"/>
        <v>4302.0720000000038</v>
      </c>
      <c r="X443" s="130">
        <f t="shared" si="171"/>
        <v>27.896399999999971</v>
      </c>
      <c r="Y443" s="130">
        <f t="shared" si="172"/>
        <v>557.92799999999977</v>
      </c>
      <c r="Z443" s="130">
        <f t="shared" si="173"/>
        <v>27.896399999999971</v>
      </c>
      <c r="AA443" s="129">
        <f>IFERROR(ABS(VLOOKUP(A443,ZSSD!$D$2:$G$99933,4,0)),AI443)</f>
        <v>6.5</v>
      </c>
      <c r="AB443" s="130">
        <f>IFERROR(IF(VLOOKUP(A443,ZSSD!$D:$H,5,0)="L29",AA443*G443,AA443*L443/100),AA443*L443/100)</f>
        <v>13.981733999999999</v>
      </c>
      <c r="AC443" s="130">
        <v>2</v>
      </c>
      <c r="AD443" s="132">
        <f t="shared" si="174"/>
        <v>3.3661890488135602</v>
      </c>
      <c r="AE443" s="142">
        <f t="shared" si="155"/>
        <v>13.981733999999999</v>
      </c>
      <c r="AF443" s="142">
        <f t="shared" si="156"/>
        <v>3.3661890488135602</v>
      </c>
      <c r="AG443" s="133" t="e">
        <f>VLOOKUP(A443,ZSSD!D:D,1,0)</f>
        <v>#N/A</v>
      </c>
      <c r="AH443" s="133" t="str">
        <f>VLOOKUP(B443,[2]GRADE!$A:$P,16,0)</f>
        <v>SILVER</v>
      </c>
      <c r="AI443" s="133">
        <f t="shared" si="157"/>
        <v>6.5</v>
      </c>
    </row>
    <row r="444" spans="1:35" x14ac:dyDescent="0.25">
      <c r="A444" s="129">
        <v>7694197</v>
      </c>
      <c r="B444" s="129">
        <f t="shared" si="158"/>
        <v>7694</v>
      </c>
      <c r="C444" s="129">
        <f t="shared" si="159"/>
        <v>197</v>
      </c>
      <c r="D444" s="129" t="str">
        <f>VLOOKUP(C444,Sheet1!$A$2:$K$369991,11,0)</f>
        <v>CAR</v>
      </c>
      <c r="E444" s="129" t="s">
        <v>1854</v>
      </c>
      <c r="F444" s="129">
        <f>VLOOKUP(C444,'PACK MASTER'!$A$2:$I$512998,9,0)*1000</f>
        <v>20</v>
      </c>
      <c r="G444" s="129">
        <f>VLOOKUP(C444,'PACK MASTER'!$A$2:$G$512998,7,0)</f>
        <v>2</v>
      </c>
      <c r="H444" s="129">
        <f t="shared" si="160"/>
        <v>10</v>
      </c>
      <c r="I444" s="129">
        <f>VLOOKUP($A444,ZMRP!$C$2:$F$99995,4,0)</f>
        <v>482</v>
      </c>
      <c r="J444" s="130">
        <f t="shared" si="161"/>
        <v>241</v>
      </c>
      <c r="K444" s="130">
        <f>VLOOKUP($A444,ZLAM!$C$2:$F$99999,4,0)</f>
        <v>88.52</v>
      </c>
      <c r="L444" s="130">
        <f t="shared" si="162"/>
        <v>426.66640000000001</v>
      </c>
      <c r="M444" s="130">
        <f t="shared" si="163"/>
        <v>213.33320000000001</v>
      </c>
      <c r="N444" s="130">
        <f t="shared" si="164"/>
        <v>361.58169491525427</v>
      </c>
      <c r="O444" s="130">
        <f t="shared" si="165"/>
        <v>180.79084745762714</v>
      </c>
      <c r="P444" s="130">
        <f>IFERROR(ABS(VLOOKUP($A444,ZTRV!$D$2:$G$99407,4,0)),0)</f>
        <v>0</v>
      </c>
      <c r="Q444" s="130">
        <f>IFERROR(ABS(VLOOKUP($A444,ZTR1!$D$2:$G$99999,4,0)),0)</f>
        <v>0</v>
      </c>
      <c r="R444" s="130">
        <f>IFERROR(ABS(VLOOKUP($A444,ZTR2!$D$2:$G$99939,4,0)),0)</f>
        <v>0</v>
      </c>
      <c r="S444" s="130">
        <f t="shared" si="166"/>
        <v>0</v>
      </c>
      <c r="T444" s="130">
        <f t="shared" si="167"/>
        <v>361.58169491525427</v>
      </c>
      <c r="U444" s="130">
        <f t="shared" si="168"/>
        <v>426.66640000000001</v>
      </c>
      <c r="V444" s="130">
        <f t="shared" si="169"/>
        <v>213.33320000000001</v>
      </c>
      <c r="W444" s="131">
        <f t="shared" si="170"/>
        <v>4266.6639999999998</v>
      </c>
      <c r="X444" s="130">
        <f t="shared" si="171"/>
        <v>55.33359999999999</v>
      </c>
      <c r="Y444" s="130">
        <f t="shared" si="172"/>
        <v>553.3359999999999</v>
      </c>
      <c r="Z444" s="130">
        <f t="shared" si="173"/>
        <v>27.666799999999995</v>
      </c>
      <c r="AA444" s="129">
        <f>IFERROR(ABS(VLOOKUP(A444,ZSSD!$D$2:$G$99933,4,0)),AI444)</f>
        <v>6.5</v>
      </c>
      <c r="AB444" s="130">
        <f>IFERROR(IF(VLOOKUP(A444,ZSSD!$D:$H,5,0)="L29",AA444*G444,AA444*L444/100),AA444*L444/100)</f>
        <v>27.733315999999999</v>
      </c>
      <c r="AC444" s="130">
        <v>2</v>
      </c>
      <c r="AD444" s="132">
        <f t="shared" si="174"/>
        <v>6.676967578305085</v>
      </c>
      <c r="AE444" s="142">
        <f t="shared" si="155"/>
        <v>13.866657999999999</v>
      </c>
      <c r="AF444" s="142">
        <f t="shared" si="156"/>
        <v>3.3384837891525425</v>
      </c>
      <c r="AG444" s="133" t="e">
        <f>VLOOKUP(A444,ZSSD!D:D,1,0)</f>
        <v>#N/A</v>
      </c>
      <c r="AH444" s="133" t="str">
        <f>VLOOKUP(B444,[2]GRADE!$A:$P,16,0)</f>
        <v>SILVER</v>
      </c>
      <c r="AI444" s="133">
        <f t="shared" si="157"/>
        <v>6.5</v>
      </c>
    </row>
    <row r="445" spans="1:35" x14ac:dyDescent="0.25">
      <c r="A445" s="129">
        <v>7694251</v>
      </c>
      <c r="B445" s="129">
        <f t="shared" si="158"/>
        <v>7694</v>
      </c>
      <c r="C445" s="129">
        <f t="shared" si="159"/>
        <v>251</v>
      </c>
      <c r="D445" s="129" t="str">
        <f>VLOOKUP(C445,Sheet1!$A$2:$K$369991,11,0)</f>
        <v>BUC</v>
      </c>
      <c r="E445" s="129" t="s">
        <v>1856</v>
      </c>
      <c r="F445" s="129">
        <f>VLOOKUP(C445,'PACK MASTER'!$A$2:$I$512998,9,0)*1000</f>
        <v>7.5000000000000053</v>
      </c>
      <c r="G445" s="129">
        <f>VLOOKUP(C445,'PACK MASTER'!$A$2:$G$512998,7,0)</f>
        <v>7.5</v>
      </c>
      <c r="H445" s="129">
        <f t="shared" si="160"/>
        <v>1.0000000000000007</v>
      </c>
      <c r="I445" s="129">
        <f>VLOOKUP($A445,ZMRP!$C$2:$F$99995,4,0)</f>
        <v>1782</v>
      </c>
      <c r="J445" s="130">
        <f t="shared" si="161"/>
        <v>237.6</v>
      </c>
      <c r="K445" s="130">
        <f>VLOOKUP($A445,ZLAM!$C$2:$F$99999,4,0)</f>
        <v>88.5</v>
      </c>
      <c r="L445" s="130">
        <f t="shared" si="162"/>
        <v>1577.07</v>
      </c>
      <c r="M445" s="130">
        <f t="shared" si="163"/>
        <v>210.27599999999998</v>
      </c>
      <c r="N445" s="130">
        <f t="shared" si="164"/>
        <v>1336.5</v>
      </c>
      <c r="O445" s="130">
        <f t="shared" si="165"/>
        <v>178.2</v>
      </c>
      <c r="P445" s="130">
        <f>IFERROR(ABS(VLOOKUP($A445,ZTRV!$D$2:$G$99407,4,0)),0)</f>
        <v>0</v>
      </c>
      <c r="Q445" s="130">
        <f>IFERROR(ABS(VLOOKUP($A445,ZTR1!$D$2:$G$99999,4,0)),0)</f>
        <v>0</v>
      </c>
      <c r="R445" s="130">
        <f>IFERROR(ABS(VLOOKUP($A445,ZTR2!$D$2:$G$99939,4,0)),0)</f>
        <v>0</v>
      </c>
      <c r="S445" s="130">
        <f t="shared" si="166"/>
        <v>0</v>
      </c>
      <c r="T445" s="130">
        <f t="shared" si="167"/>
        <v>1336.5</v>
      </c>
      <c r="U445" s="130">
        <f t="shared" si="168"/>
        <v>1577.07</v>
      </c>
      <c r="V445" s="130">
        <f t="shared" si="169"/>
        <v>210.27599999999998</v>
      </c>
      <c r="W445" s="131">
        <f t="shared" si="170"/>
        <v>1577.0700000000011</v>
      </c>
      <c r="X445" s="130">
        <f t="shared" si="171"/>
        <v>204.93000000000006</v>
      </c>
      <c r="Y445" s="130">
        <f t="shared" si="172"/>
        <v>204.93000000000021</v>
      </c>
      <c r="Z445" s="130">
        <f t="shared" si="173"/>
        <v>27.324000000000012</v>
      </c>
      <c r="AA445" s="129">
        <f>IFERROR(ABS(VLOOKUP(A445,ZSSD!$D$2:$G$99933,4,0)),AI445)</f>
        <v>6.5</v>
      </c>
      <c r="AB445" s="130">
        <f>IFERROR(IF(VLOOKUP(A445,ZSSD!$D:$H,5,0)="L29",AA445*G445,AA445*L445/100),AA445*L445/100)</f>
        <v>102.50955</v>
      </c>
      <c r="AC445" s="130">
        <v>2</v>
      </c>
      <c r="AD445" s="132">
        <f t="shared" si="174"/>
        <v>24.679808999999999</v>
      </c>
      <c r="AE445" s="142">
        <f t="shared" si="155"/>
        <v>13.66794</v>
      </c>
      <c r="AF445" s="142">
        <f t="shared" si="156"/>
        <v>3.2906412</v>
      </c>
      <c r="AG445" s="133" t="e">
        <f>VLOOKUP(A445,ZSSD!D:D,1,0)</f>
        <v>#N/A</v>
      </c>
      <c r="AH445" s="133" t="str">
        <f>VLOOKUP(B445,[2]GRADE!$A:$P,16,0)</f>
        <v>SILVER</v>
      </c>
      <c r="AI445" s="133">
        <f t="shared" si="157"/>
        <v>6.5</v>
      </c>
    </row>
    <row r="446" spans="1:35" x14ac:dyDescent="0.25">
      <c r="A446" s="129">
        <v>7701303</v>
      </c>
      <c r="B446" s="129">
        <f t="shared" si="158"/>
        <v>7701</v>
      </c>
      <c r="C446" s="129">
        <f t="shared" si="159"/>
        <v>303</v>
      </c>
      <c r="D446" s="129" t="str">
        <f>VLOOKUP(C446,Sheet1!$A$2:$K$369991,11,0)</f>
        <v>CAR</v>
      </c>
      <c r="E446" s="129" t="s">
        <v>1865</v>
      </c>
      <c r="F446" s="129">
        <f>VLOOKUP(C446,'PACK MASTER'!$A$2:$I$512998,9,0)*1000</f>
        <v>9.9999999999999982</v>
      </c>
      <c r="G446" s="129">
        <f>VLOOKUP(C446,'PACK MASTER'!$A$2:$G$512998,7,0)</f>
        <v>0.5</v>
      </c>
      <c r="H446" s="129">
        <f t="shared" si="160"/>
        <v>19.999999999999996</v>
      </c>
      <c r="I446" s="129">
        <f>VLOOKUP($A446,ZMRP!$C$2:$F$99995,4,0)</f>
        <v>187</v>
      </c>
      <c r="J446" s="130">
        <f t="shared" si="161"/>
        <v>374</v>
      </c>
      <c r="K446" s="130">
        <f>VLOOKUP($A446,ZLAM!$C$2:$F$99999,4,0)</f>
        <v>83.67</v>
      </c>
      <c r="L446" s="130">
        <f t="shared" si="162"/>
        <v>156.46290000000002</v>
      </c>
      <c r="M446" s="130">
        <f t="shared" si="163"/>
        <v>312.92580000000004</v>
      </c>
      <c r="N446" s="130">
        <f t="shared" si="164"/>
        <v>132.59567796610173</v>
      </c>
      <c r="O446" s="130">
        <f t="shared" si="165"/>
        <v>265.19135593220346</v>
      </c>
      <c r="P446" s="130">
        <f>IFERROR(ABS(VLOOKUP($A446,ZTRV!$D$2:$G$99407,4,0)),0)</f>
        <v>0</v>
      </c>
      <c r="Q446" s="130">
        <f>IFERROR(ABS(VLOOKUP($A446,ZTR1!$D$2:$G$99999,4,0)),0)</f>
        <v>0</v>
      </c>
      <c r="R446" s="130">
        <f>IFERROR(ABS(VLOOKUP($A446,ZTR2!$D$2:$G$99939,4,0)),0)</f>
        <v>0</v>
      </c>
      <c r="S446" s="130">
        <f t="shared" si="166"/>
        <v>0</v>
      </c>
      <c r="T446" s="130">
        <f t="shared" si="167"/>
        <v>132.59567796610173</v>
      </c>
      <c r="U446" s="130">
        <f t="shared" si="168"/>
        <v>156.46290000000005</v>
      </c>
      <c r="V446" s="130">
        <f t="shared" si="169"/>
        <v>312.92580000000009</v>
      </c>
      <c r="W446" s="131">
        <f t="shared" si="170"/>
        <v>3129.2580000000003</v>
      </c>
      <c r="X446" s="130">
        <f t="shared" si="171"/>
        <v>30.537099999999953</v>
      </c>
      <c r="Y446" s="130">
        <f t="shared" si="172"/>
        <v>610.74199999999894</v>
      </c>
      <c r="Z446" s="130">
        <f t="shared" si="173"/>
        <v>61.074199999999905</v>
      </c>
      <c r="AA446" s="129">
        <f>IFERROR(ABS(VLOOKUP(A446,ZSSD!$D$2:$G$99933,4,0)),AI446)</f>
        <v>6.5</v>
      </c>
      <c r="AB446" s="130">
        <f>IFERROR(IF(VLOOKUP(A446,ZSSD!$D:$H,5,0)="L29",AA446*G446,AA446*L446/100),AA446*L446/100)</f>
        <v>10.170088500000002</v>
      </c>
      <c r="AC446" s="130">
        <v>2</v>
      </c>
      <c r="AD446" s="132">
        <f t="shared" si="174"/>
        <v>2.4485117893220347</v>
      </c>
      <c r="AE446" s="142">
        <f t="shared" si="155"/>
        <v>20.340177000000004</v>
      </c>
      <c r="AF446" s="142">
        <f t="shared" si="156"/>
        <v>4.8970235786440695</v>
      </c>
      <c r="AG446" s="133" t="e">
        <f>VLOOKUP(A446,ZSSD!D:D,1,0)</f>
        <v>#N/A</v>
      </c>
      <c r="AH446" s="133" t="str">
        <f>VLOOKUP(B446,[2]GRADE!$A:$P,16,0)</f>
        <v>SILVER</v>
      </c>
      <c r="AI446" s="133">
        <f t="shared" si="157"/>
        <v>6.5</v>
      </c>
    </row>
    <row r="447" spans="1:35" x14ac:dyDescent="0.25">
      <c r="A447" s="129">
        <v>7701313</v>
      </c>
      <c r="B447" s="129">
        <f t="shared" si="158"/>
        <v>7701</v>
      </c>
      <c r="C447" s="129">
        <f t="shared" si="159"/>
        <v>313</v>
      </c>
      <c r="D447" s="129" t="str">
        <f>VLOOKUP(C447,Sheet1!$A$2:$K$369991,11,0)</f>
        <v>CAR</v>
      </c>
      <c r="E447" s="129" t="s">
        <v>1867</v>
      </c>
      <c r="F447" s="129">
        <f>VLOOKUP(C447,'PACK MASTER'!$A$2:$I$512998,9,0)*1000</f>
        <v>10</v>
      </c>
      <c r="G447" s="129">
        <f>VLOOKUP(C447,'PACK MASTER'!$A$2:$G$512998,7,0)</f>
        <v>1</v>
      </c>
      <c r="H447" s="129">
        <f t="shared" si="160"/>
        <v>10</v>
      </c>
      <c r="I447" s="129">
        <f>VLOOKUP($A447,ZMRP!$C$2:$F$99995,4,0)</f>
        <v>367</v>
      </c>
      <c r="J447" s="130">
        <f t="shared" si="161"/>
        <v>367</v>
      </c>
      <c r="K447" s="130">
        <f>VLOOKUP($A447,ZLAM!$C$2:$F$99999,4,0)</f>
        <v>84.48</v>
      </c>
      <c r="L447" s="130">
        <f t="shared" si="162"/>
        <v>310.04160000000002</v>
      </c>
      <c r="M447" s="130">
        <f t="shared" si="163"/>
        <v>310.04160000000002</v>
      </c>
      <c r="N447" s="130">
        <f t="shared" si="164"/>
        <v>262.74711864406783</v>
      </c>
      <c r="O447" s="130">
        <f t="shared" si="165"/>
        <v>262.74711864406783</v>
      </c>
      <c r="P447" s="130">
        <f>IFERROR(ABS(VLOOKUP($A447,ZTRV!$D$2:$G$99407,4,0)),0)</f>
        <v>28</v>
      </c>
      <c r="Q447" s="130">
        <f>IFERROR(ABS(VLOOKUP($A447,ZTR1!$D$2:$G$99999,4,0)),0)</f>
        <v>0</v>
      </c>
      <c r="R447" s="130">
        <f>IFERROR(ABS(VLOOKUP($A447,ZTR2!$D$2:$G$99939,4,0)),0)</f>
        <v>0</v>
      </c>
      <c r="S447" s="130">
        <f t="shared" si="166"/>
        <v>28</v>
      </c>
      <c r="T447" s="130">
        <f t="shared" si="167"/>
        <v>234.74711864406783</v>
      </c>
      <c r="U447" s="130">
        <f t="shared" si="168"/>
        <v>277.0016</v>
      </c>
      <c r="V447" s="130">
        <f t="shared" si="169"/>
        <v>277.0016</v>
      </c>
      <c r="W447" s="131">
        <f t="shared" si="170"/>
        <v>2770.0160000000001</v>
      </c>
      <c r="X447" s="130">
        <f t="shared" si="171"/>
        <v>89.998400000000004</v>
      </c>
      <c r="Y447" s="130">
        <f t="shared" si="172"/>
        <v>899.98400000000004</v>
      </c>
      <c r="Z447" s="130">
        <f t="shared" si="173"/>
        <v>89.998400000000004</v>
      </c>
      <c r="AA447" s="129">
        <f>IFERROR(ABS(VLOOKUP(A447,ZSSD!$D$2:$G$99933,4,0)),AI447)</f>
        <v>6.5</v>
      </c>
      <c r="AB447" s="130">
        <f>IFERROR(IF(VLOOKUP(A447,ZSSD!$D:$H,5,0)="L29",AA447*G447,AA447*L447/100),AA447*L447/100)</f>
        <v>20.152704</v>
      </c>
      <c r="AC447" s="130">
        <v>2</v>
      </c>
      <c r="AD447" s="132">
        <f t="shared" si="174"/>
        <v>4.2918882928813566</v>
      </c>
      <c r="AE447" s="142">
        <f t="shared" si="155"/>
        <v>20.152704</v>
      </c>
      <c r="AF447" s="142">
        <f t="shared" si="156"/>
        <v>4.2918882928813566</v>
      </c>
      <c r="AG447" s="133" t="e">
        <f>VLOOKUP(A447,ZSSD!D:D,1,0)</f>
        <v>#N/A</v>
      </c>
      <c r="AH447" s="133" t="str">
        <f>VLOOKUP(B447,[2]GRADE!$A:$P,16,0)</f>
        <v>SILVER</v>
      </c>
      <c r="AI447" s="133">
        <f t="shared" si="157"/>
        <v>6.5</v>
      </c>
    </row>
    <row r="448" spans="1:35" x14ac:dyDescent="0.25">
      <c r="A448" s="129">
        <v>7701327</v>
      </c>
      <c r="B448" s="129">
        <f t="shared" ref="B448:B478" si="175">VALUE(LEFT(A448,4))</f>
        <v>7701</v>
      </c>
      <c r="C448" s="129">
        <f t="shared" ref="C448:C478" si="176">VALUE(RIGHT(A448,3))</f>
        <v>327</v>
      </c>
      <c r="D448" s="129" t="str">
        <f>VLOOKUP(C448,Sheet1!$A$2:$K$369991,11,0)</f>
        <v>CAR</v>
      </c>
      <c r="E448" s="129" t="s">
        <v>1869</v>
      </c>
      <c r="F448" s="129">
        <f>VLOOKUP(C448,'PACK MASTER'!$A$2:$I$512998,9,0)*1000</f>
        <v>12.000000000000004</v>
      </c>
      <c r="G448" s="129">
        <f>VLOOKUP(C448,'PACK MASTER'!$A$2:$G$512998,7,0)</f>
        <v>2</v>
      </c>
      <c r="H448" s="129">
        <f t="shared" si="160"/>
        <v>6.0000000000000018</v>
      </c>
      <c r="I448" s="129">
        <f>VLOOKUP($A448,ZMRP!$C$2:$F$99995,4,0)</f>
        <v>700</v>
      </c>
      <c r="J448" s="130">
        <f t="shared" si="161"/>
        <v>350</v>
      </c>
      <c r="K448" s="130">
        <f>VLOOKUP($A448,ZLAM!$C$2:$F$99999,4,0)</f>
        <v>86.71</v>
      </c>
      <c r="L448" s="130">
        <f t="shared" si="162"/>
        <v>606.96999999999991</v>
      </c>
      <c r="M448" s="130">
        <f t="shared" si="163"/>
        <v>303.48499999999996</v>
      </c>
      <c r="N448" s="130">
        <f t="shared" si="164"/>
        <v>514.38135593220329</v>
      </c>
      <c r="O448" s="130">
        <f t="shared" si="165"/>
        <v>257.19067796610165</v>
      </c>
      <c r="P448" s="130">
        <f>IFERROR(ABS(VLOOKUP($A448,ZTRV!$D$2:$G$99407,4,0)),0)</f>
        <v>0</v>
      </c>
      <c r="Q448" s="130">
        <f>IFERROR(ABS(VLOOKUP($A448,ZTR1!$D$2:$G$99999,4,0)),0)</f>
        <v>0</v>
      </c>
      <c r="R448" s="130">
        <f>IFERROR(ABS(VLOOKUP($A448,ZTR2!$D$2:$G$99939,4,0)),0)</f>
        <v>0</v>
      </c>
      <c r="S448" s="130">
        <f t="shared" si="166"/>
        <v>0</v>
      </c>
      <c r="T448" s="130">
        <f t="shared" si="167"/>
        <v>514.38135593220329</v>
      </c>
      <c r="U448" s="130">
        <f t="shared" si="168"/>
        <v>606.9699999999998</v>
      </c>
      <c r="V448" s="130">
        <f t="shared" si="169"/>
        <v>303.4849999999999</v>
      </c>
      <c r="W448" s="131">
        <f t="shared" si="170"/>
        <v>3641.8199999999997</v>
      </c>
      <c r="X448" s="130">
        <f t="shared" si="171"/>
        <v>93.0300000000002</v>
      </c>
      <c r="Y448" s="130">
        <f t="shared" si="172"/>
        <v>558.18000000000131</v>
      </c>
      <c r="Z448" s="130">
        <f t="shared" si="173"/>
        <v>46.5150000000001</v>
      </c>
      <c r="AA448" s="129">
        <f>IFERROR(ABS(VLOOKUP(A448,ZSSD!$D$2:$G$99933,4,0)),AI448)</f>
        <v>6.5</v>
      </c>
      <c r="AB448" s="130">
        <f>IFERROR(IF(VLOOKUP(A448,ZSSD!$D:$H,5,0)="L29",AA448*G448,AA448*L448/100),AA448*L448/100)</f>
        <v>39.45304999999999</v>
      </c>
      <c r="AC448" s="130">
        <v>2</v>
      </c>
      <c r="AD448" s="132">
        <f t="shared" si="174"/>
        <v>9.4985661186440673</v>
      </c>
      <c r="AE448" s="142">
        <f t="shared" si="155"/>
        <v>19.726524999999995</v>
      </c>
      <c r="AF448" s="142">
        <f t="shared" si="156"/>
        <v>4.7492830593220337</v>
      </c>
      <c r="AG448" s="133" t="e">
        <f>VLOOKUP(A448,ZSSD!D:D,1,0)</f>
        <v>#N/A</v>
      </c>
      <c r="AH448" s="133" t="str">
        <f>VLOOKUP(B448,[2]GRADE!$A:$P,16,0)</f>
        <v>SILVER</v>
      </c>
      <c r="AI448" s="133">
        <f t="shared" si="157"/>
        <v>6.5</v>
      </c>
    </row>
    <row r="449" spans="1:39" x14ac:dyDescent="0.25">
      <c r="A449" s="129">
        <v>7701337</v>
      </c>
      <c r="B449" s="129">
        <f t="shared" si="175"/>
        <v>7701</v>
      </c>
      <c r="C449" s="129">
        <f t="shared" si="176"/>
        <v>337</v>
      </c>
      <c r="D449" s="129" t="str">
        <f>VLOOKUP(C449,Sheet1!$A$2:$K$369991,11,0)</f>
        <v>CAR</v>
      </c>
      <c r="E449" s="129" t="s">
        <v>1870</v>
      </c>
      <c r="F449" s="129">
        <f>VLOOKUP(C449,'PACK MASTER'!$A$2:$I$512998,9,0)*1000</f>
        <v>11.999999999999998</v>
      </c>
      <c r="G449" s="129">
        <f>VLOOKUP(C449,'PACK MASTER'!$A$2:$G$512998,7,0)</f>
        <v>3</v>
      </c>
      <c r="H449" s="129">
        <f t="shared" si="160"/>
        <v>3.9999999999999996</v>
      </c>
      <c r="I449" s="129">
        <f>VLOOKUP($A449,ZMRP!$C$2:$F$99995,4,0)</f>
        <v>1072</v>
      </c>
      <c r="J449" s="130">
        <f t="shared" si="161"/>
        <v>357.33333333333331</v>
      </c>
      <c r="K449" s="130">
        <f>VLOOKUP($A449,ZLAM!$C$2:$F$99999,4,0)</f>
        <v>84.14</v>
      </c>
      <c r="L449" s="130">
        <f t="shared" si="162"/>
        <v>901.98080000000004</v>
      </c>
      <c r="M449" s="130">
        <f t="shared" si="163"/>
        <v>300.6602666666667</v>
      </c>
      <c r="N449" s="130">
        <f t="shared" si="164"/>
        <v>764.39050847457634</v>
      </c>
      <c r="O449" s="130">
        <f t="shared" si="165"/>
        <v>254.79683615819212</v>
      </c>
      <c r="P449" s="130">
        <f>IFERROR(ABS(VLOOKUP($A449,ZTRV!$D$2:$G$99407,4,0)),0)</f>
        <v>0</v>
      </c>
      <c r="Q449" s="130">
        <f>IFERROR(ABS(VLOOKUP($A449,ZTR1!$D$2:$G$99999,4,0)),0)</f>
        <v>0</v>
      </c>
      <c r="R449" s="130">
        <f>IFERROR(ABS(VLOOKUP($A449,ZTR2!$D$2:$G$99939,4,0)),0)</f>
        <v>0</v>
      </c>
      <c r="S449" s="130">
        <f t="shared" si="166"/>
        <v>0</v>
      </c>
      <c r="T449" s="130">
        <f t="shared" si="167"/>
        <v>764.39050847457634</v>
      </c>
      <c r="U449" s="130">
        <f t="shared" si="168"/>
        <v>901.98080000000004</v>
      </c>
      <c r="V449" s="130">
        <f t="shared" si="169"/>
        <v>300.6602666666667</v>
      </c>
      <c r="W449" s="131">
        <f t="shared" si="170"/>
        <v>3607.9231999999997</v>
      </c>
      <c r="X449" s="130">
        <f t="shared" si="171"/>
        <v>170.01919999999996</v>
      </c>
      <c r="Y449" s="130">
        <f t="shared" si="172"/>
        <v>680.07679999999971</v>
      </c>
      <c r="Z449" s="130">
        <f t="shared" si="173"/>
        <v>56.673066666666614</v>
      </c>
      <c r="AA449" s="129">
        <f>IFERROR(ABS(VLOOKUP(A449,ZSSD!$D$2:$G$99933,4,0)),AI449)</f>
        <v>6.5</v>
      </c>
      <c r="AB449" s="130">
        <f>IFERROR(IF(VLOOKUP(A449,ZSSD!$D:$H,5,0)="L29",AA449*G449,AA449*L449/100),AA449*L449/100)</f>
        <v>58.628752000000006</v>
      </c>
      <c r="AC449" s="130">
        <v>2</v>
      </c>
      <c r="AD449" s="132">
        <f t="shared" si="174"/>
        <v>14.115235129491527</v>
      </c>
      <c r="AE449" s="142">
        <f t="shared" si="155"/>
        <v>19.542917333333335</v>
      </c>
      <c r="AF449" s="142">
        <f t="shared" si="156"/>
        <v>4.705078376497176</v>
      </c>
      <c r="AG449" s="133" t="e">
        <f>VLOOKUP(A449,ZSSD!D:D,1,0)</f>
        <v>#N/A</v>
      </c>
      <c r="AH449" s="133" t="str">
        <f>VLOOKUP(B449,[2]GRADE!$A:$P,16,0)</f>
        <v>SILVER</v>
      </c>
      <c r="AI449" s="133">
        <f t="shared" si="157"/>
        <v>6.5</v>
      </c>
    </row>
    <row r="450" spans="1:39" x14ac:dyDescent="0.25">
      <c r="A450" s="129">
        <v>7701341</v>
      </c>
      <c r="B450" s="129">
        <f t="shared" si="175"/>
        <v>7701</v>
      </c>
      <c r="C450" s="129">
        <f t="shared" si="176"/>
        <v>341</v>
      </c>
      <c r="D450" s="129" t="str">
        <f>VLOOKUP(C450,Sheet1!$A$2:$K$369991,11,0)</f>
        <v>BUC</v>
      </c>
      <c r="E450" s="129" t="s">
        <v>1871</v>
      </c>
      <c r="F450" s="129">
        <f>VLOOKUP(C450,'PACK MASTER'!$A$2:$I$512998,9,0)*1000</f>
        <v>20.000000000000011</v>
      </c>
      <c r="G450" s="129">
        <f>VLOOKUP(C450,'PACK MASTER'!$A$2:$G$512998,7,0)</f>
        <v>20</v>
      </c>
      <c r="H450" s="129">
        <f t="shared" si="160"/>
        <v>1.0000000000000004</v>
      </c>
      <c r="I450" s="129">
        <f>VLOOKUP($A450,ZMRP!$C$2:$F$99995,4,0)</f>
        <v>6929</v>
      </c>
      <c r="J450" s="130">
        <f t="shared" si="161"/>
        <v>346.45</v>
      </c>
      <c r="K450" s="130">
        <f>VLOOKUP($A450,ZLAM!$C$2:$F$99999,4,0)</f>
        <v>83.96</v>
      </c>
      <c r="L450" s="130">
        <f t="shared" si="162"/>
        <v>5817.5883999999996</v>
      </c>
      <c r="M450" s="130">
        <f t="shared" si="163"/>
        <v>290.87941999999998</v>
      </c>
      <c r="N450" s="130">
        <f t="shared" si="164"/>
        <v>4930.159661016949</v>
      </c>
      <c r="O450" s="130">
        <f t="shared" si="165"/>
        <v>246.50798305084746</v>
      </c>
      <c r="P450" s="130">
        <f>IFERROR(ABS(VLOOKUP($A450,ZTRV!$D$2:$G$99407,4,0)),0)</f>
        <v>28</v>
      </c>
      <c r="Q450" s="130">
        <f>IFERROR(ABS(VLOOKUP($A450,ZTR1!$D$2:$G$99999,4,0)),0)</f>
        <v>0</v>
      </c>
      <c r="R450" s="130">
        <f>IFERROR(ABS(VLOOKUP($A450,ZTR2!$D$2:$G$99939,4,0)),0)</f>
        <v>0</v>
      </c>
      <c r="S450" s="130">
        <f t="shared" si="166"/>
        <v>560</v>
      </c>
      <c r="T450" s="130">
        <f t="shared" si="167"/>
        <v>4370.159661016949</v>
      </c>
      <c r="U450" s="130">
        <f t="shared" si="168"/>
        <v>5156.7883999999995</v>
      </c>
      <c r="V450" s="130">
        <f t="shared" si="169"/>
        <v>257.83941999999996</v>
      </c>
      <c r="W450" s="131">
        <f t="shared" si="170"/>
        <v>5156.7884000000022</v>
      </c>
      <c r="X450" s="130">
        <f t="shared" si="171"/>
        <v>1772.2116000000005</v>
      </c>
      <c r="Y450" s="130">
        <f t="shared" si="172"/>
        <v>1772.2116000000012</v>
      </c>
      <c r="Z450" s="130">
        <f t="shared" si="173"/>
        <v>88.610580000000027</v>
      </c>
      <c r="AA450" s="129">
        <f>IFERROR(ABS(VLOOKUP(A450,ZSSD!$D$2:$G$99933,4,0)),AI450)</f>
        <v>6.5</v>
      </c>
      <c r="AB450" s="130">
        <f>IFERROR(IF(VLOOKUP(A450,ZSSD!$D:$H,5,0)="L29",AA450*G450,AA450*L450/100),AA450*L450/100)</f>
        <v>378.14324599999998</v>
      </c>
      <c r="AC450" s="130">
        <v>2</v>
      </c>
      <c r="AD450" s="132">
        <f t="shared" si="174"/>
        <v>79.840328300338982</v>
      </c>
      <c r="AE450" s="142">
        <f t="shared" si="155"/>
        <v>18.9071623</v>
      </c>
      <c r="AF450" s="142">
        <f t="shared" si="156"/>
        <v>3.9920164150169493</v>
      </c>
      <c r="AG450" s="133" t="e">
        <f>VLOOKUP(A450,ZSSD!D:D,1,0)</f>
        <v>#N/A</v>
      </c>
      <c r="AH450" s="133" t="str">
        <f>VLOOKUP(B450,[2]GRADE!$A:$P,16,0)</f>
        <v>SILVER</v>
      </c>
      <c r="AI450" s="133">
        <f t="shared" si="157"/>
        <v>6.5</v>
      </c>
    </row>
    <row r="451" spans="1:39" x14ac:dyDescent="0.25">
      <c r="A451" s="129">
        <v>7703313</v>
      </c>
      <c r="B451" s="129">
        <f t="shared" si="175"/>
        <v>7703</v>
      </c>
      <c r="C451" s="129">
        <f t="shared" si="176"/>
        <v>313</v>
      </c>
      <c r="D451" s="129" t="str">
        <f>VLOOKUP(C451,Sheet1!$A$2:$K$369991,11,0)</f>
        <v>CAR</v>
      </c>
      <c r="E451" s="129" t="s">
        <v>1885</v>
      </c>
      <c r="F451" s="129">
        <f>VLOOKUP(C451,'PACK MASTER'!$A$2:$I$512998,9,0)*1000</f>
        <v>10</v>
      </c>
      <c r="G451" s="129">
        <f>VLOOKUP(C451,'PACK MASTER'!$A$2:$G$512998,7,0)</f>
        <v>1</v>
      </c>
      <c r="H451" s="129">
        <f t="shared" si="160"/>
        <v>10</v>
      </c>
      <c r="I451" s="129">
        <f>VLOOKUP($A451,ZMRP!$C$2:$F$99995,4,0)</f>
        <v>308</v>
      </c>
      <c r="J451" s="130">
        <f t="shared" si="161"/>
        <v>308</v>
      </c>
      <c r="K451" s="130">
        <f>VLOOKUP($A451,ZLAM!$C$2:$F$99999,4,0)</f>
        <v>87.79</v>
      </c>
      <c r="L451" s="130">
        <f t="shared" si="162"/>
        <v>270.39320000000004</v>
      </c>
      <c r="M451" s="130">
        <f t="shared" si="163"/>
        <v>270.39320000000004</v>
      </c>
      <c r="N451" s="130">
        <f t="shared" si="164"/>
        <v>229.14677966101698</v>
      </c>
      <c r="O451" s="130">
        <f t="shared" si="165"/>
        <v>229.14677966101698</v>
      </c>
      <c r="P451" s="130">
        <f>IFERROR(ABS(VLOOKUP($A451,ZTRV!$D$2:$G$99407,4,0)),0)</f>
        <v>0</v>
      </c>
      <c r="Q451" s="130">
        <f>IFERROR(ABS(VLOOKUP($A451,ZTR1!$D$2:$G$99999,4,0)),0)</f>
        <v>0</v>
      </c>
      <c r="R451" s="130">
        <f>IFERROR(ABS(VLOOKUP($A451,ZTR2!$D$2:$G$99939,4,0)),0)</f>
        <v>0</v>
      </c>
      <c r="S451" s="130">
        <f t="shared" si="166"/>
        <v>0</v>
      </c>
      <c r="T451" s="130">
        <f t="shared" si="167"/>
        <v>229.14677966101698</v>
      </c>
      <c r="U451" s="130">
        <f t="shared" si="168"/>
        <v>270.39320000000004</v>
      </c>
      <c r="V451" s="130">
        <f t="shared" si="169"/>
        <v>270.39320000000004</v>
      </c>
      <c r="W451" s="131">
        <f t="shared" si="170"/>
        <v>2703.9320000000002</v>
      </c>
      <c r="X451" s="130">
        <f t="shared" si="171"/>
        <v>37.606799999999964</v>
      </c>
      <c r="Y451" s="130">
        <f t="shared" si="172"/>
        <v>376.06799999999964</v>
      </c>
      <c r="Z451" s="130">
        <f t="shared" si="173"/>
        <v>37.606799999999964</v>
      </c>
      <c r="AA451" s="129">
        <f>IFERROR(ABS(VLOOKUP(A451,ZSSD!$D$2:$G$99933,4,0)),AI451)</f>
        <v>6.5</v>
      </c>
      <c r="AB451" s="130">
        <f>IFERROR(IF(VLOOKUP(A451,ZSSD!$D:$H,5,0)="L29",AA451*G451,AA451*L451/100),AA451*L451/100)</f>
        <v>17.575558000000004</v>
      </c>
      <c r="AC451" s="130">
        <v>2</v>
      </c>
      <c r="AD451" s="132">
        <f t="shared" si="174"/>
        <v>4.2314244332203392</v>
      </c>
      <c r="AE451" s="142">
        <f t="shared" ref="AE451:AE514" si="177">+AB451/G451</f>
        <v>17.575558000000004</v>
      </c>
      <c r="AF451" s="142">
        <f t="shared" ref="AF451:AF514" si="178">+AD451/G451</f>
        <v>4.2314244332203392</v>
      </c>
      <c r="AG451" s="133" t="e">
        <f>VLOOKUP(A451,ZSSD!D:D,1,0)</f>
        <v>#N/A</v>
      </c>
      <c r="AH451" s="133" t="str">
        <f>VLOOKUP(B451,[2]GRADE!$A:$P,16,0)</f>
        <v>SILVER</v>
      </c>
      <c r="AI451" s="133">
        <f t="shared" ref="AI451:AI513" si="179">IF(AH451="SILVER",6.5,IF(AH451="GOLD",8,IF(AH451="INDUSTRIAL",6,IF(AH451="GREEN",7,IF(AH451="BRONZE",5.5,0)))))</f>
        <v>6.5</v>
      </c>
    </row>
    <row r="452" spans="1:39" x14ac:dyDescent="0.25">
      <c r="A452" s="129">
        <v>7705303</v>
      </c>
      <c r="B452" s="129">
        <f t="shared" si="175"/>
        <v>7705</v>
      </c>
      <c r="C452" s="129">
        <f t="shared" si="176"/>
        <v>303</v>
      </c>
      <c r="D452" s="129" t="str">
        <f>VLOOKUP(C452,Sheet1!$A$2:$K$369991,11,0)</f>
        <v>CAR</v>
      </c>
      <c r="E452" s="129" t="s">
        <v>1894</v>
      </c>
      <c r="F452" s="129">
        <f>VLOOKUP(C452,'PACK MASTER'!$A$2:$I$512998,9,0)*1000</f>
        <v>9.9999999999999982</v>
      </c>
      <c r="G452" s="129">
        <f>VLOOKUP(C452,'PACK MASTER'!$A$2:$G$512998,7,0)</f>
        <v>0.5</v>
      </c>
      <c r="H452" s="129">
        <f t="shared" si="160"/>
        <v>19.999999999999996</v>
      </c>
      <c r="I452" s="129">
        <f>VLOOKUP($A452,ZMRP!$C$2:$F$99995,4,0)</f>
        <v>230</v>
      </c>
      <c r="J452" s="130">
        <f t="shared" si="161"/>
        <v>460</v>
      </c>
      <c r="K452" s="130">
        <f>VLOOKUP($A452,ZLAM!$C$2:$F$99999,4,0)</f>
        <v>76.349999999999994</v>
      </c>
      <c r="L452" s="130">
        <f t="shared" si="162"/>
        <v>175.60499999999999</v>
      </c>
      <c r="M452" s="130">
        <f t="shared" si="163"/>
        <v>351.21</v>
      </c>
      <c r="N452" s="130">
        <f t="shared" si="164"/>
        <v>148.81779661016949</v>
      </c>
      <c r="O452" s="130">
        <f t="shared" si="165"/>
        <v>297.63559322033899</v>
      </c>
      <c r="P452" s="130">
        <f>IFERROR(ABS(VLOOKUP($A452,ZTRV!$D$2:$G$99407,4,0)),0)</f>
        <v>40</v>
      </c>
      <c r="Q452" s="130">
        <f>IFERROR(ABS(VLOOKUP($A452,ZTR1!$D$2:$G$99999,4,0)),0)</f>
        <v>0</v>
      </c>
      <c r="R452" s="130">
        <f>IFERROR(ABS(VLOOKUP($A452,ZTR2!$D$2:$G$99939,4,0)),0)</f>
        <v>0</v>
      </c>
      <c r="S452" s="130">
        <f t="shared" si="166"/>
        <v>20</v>
      </c>
      <c r="T452" s="130">
        <f t="shared" si="167"/>
        <v>128.81779661016949</v>
      </c>
      <c r="U452" s="130">
        <f t="shared" si="168"/>
        <v>152.005</v>
      </c>
      <c r="V452" s="130">
        <f t="shared" si="169"/>
        <v>304.01</v>
      </c>
      <c r="W452" s="131">
        <f t="shared" si="170"/>
        <v>3040.0999999999995</v>
      </c>
      <c r="X452" s="130">
        <f t="shared" si="171"/>
        <v>77.995000000000005</v>
      </c>
      <c r="Y452" s="130">
        <f t="shared" si="172"/>
        <v>1559.8999999999999</v>
      </c>
      <c r="Z452" s="130">
        <f t="shared" si="173"/>
        <v>155.99</v>
      </c>
      <c r="AA452" s="129">
        <f>IFERROR(ABS(VLOOKUP(A452,ZSSD!$D$2:$G$99933,4,0)),AI452)</f>
        <v>6.5</v>
      </c>
      <c r="AB452" s="130">
        <f>IFERROR(IF(VLOOKUP(A452,ZSSD!$D:$H,5,0)="L29",AA452*G452,AA452*L452/100),AA452*L452/100)</f>
        <v>11.414324999999998</v>
      </c>
      <c r="AC452" s="130">
        <v>2</v>
      </c>
      <c r="AD452" s="132">
        <f t="shared" si="174"/>
        <v>2.3480694322033901</v>
      </c>
      <c r="AE452" s="142">
        <f t="shared" si="177"/>
        <v>22.828649999999996</v>
      </c>
      <c r="AF452" s="142">
        <f t="shared" si="178"/>
        <v>4.6961388644067803</v>
      </c>
      <c r="AG452" s="133" t="e">
        <f>VLOOKUP(A452,ZSSD!D:D,1,0)</f>
        <v>#N/A</v>
      </c>
      <c r="AH452" s="133" t="str">
        <f>VLOOKUP(B452,[2]GRADE!$A:$P,16,0)</f>
        <v>SILVER</v>
      </c>
      <c r="AI452" s="133">
        <f t="shared" si="179"/>
        <v>6.5</v>
      </c>
    </row>
    <row r="453" spans="1:39" x14ac:dyDescent="0.25">
      <c r="A453" s="129">
        <v>7705308</v>
      </c>
      <c r="B453" s="129">
        <f t="shared" si="175"/>
        <v>7705</v>
      </c>
      <c r="C453" s="129">
        <f t="shared" si="176"/>
        <v>308</v>
      </c>
      <c r="D453" s="129" t="str">
        <f>VLOOKUP(C453,Sheet1!$A$2:$K$369991,11,0)</f>
        <v>CAR</v>
      </c>
      <c r="E453" s="129" t="s">
        <v>1895</v>
      </c>
      <c r="F453" s="129">
        <f>VLOOKUP(C453,'PACK MASTER'!$A$2:$I$512998,9,0)*1000</f>
        <v>12</v>
      </c>
      <c r="G453" s="129">
        <f>VLOOKUP(C453,'PACK MASTER'!$A$2:$G$512998,7,0)</f>
        <v>0.2</v>
      </c>
      <c r="H453" s="129">
        <f t="shared" si="160"/>
        <v>60</v>
      </c>
      <c r="I453" s="129">
        <f>VLOOKUP($A453,ZMRP!$C$2:$F$99995,4,0)</f>
        <v>103</v>
      </c>
      <c r="J453" s="130">
        <f t="shared" si="161"/>
        <v>515</v>
      </c>
      <c r="K453" s="130">
        <f>VLOOKUP($A453,ZLAM!$C$2:$F$99999,4,0)</f>
        <v>76.98</v>
      </c>
      <c r="L453" s="130">
        <f t="shared" si="162"/>
        <v>79.289400000000001</v>
      </c>
      <c r="M453" s="130">
        <f t="shared" si="163"/>
        <v>396.447</v>
      </c>
      <c r="N453" s="130">
        <f t="shared" si="164"/>
        <v>67.194406779661023</v>
      </c>
      <c r="O453" s="130">
        <f t="shared" si="165"/>
        <v>335.97203389830509</v>
      </c>
      <c r="P453" s="130">
        <f>IFERROR(ABS(VLOOKUP($A453,ZTRV!$D$2:$G$99407,4,0)),0)</f>
        <v>40</v>
      </c>
      <c r="Q453" s="130">
        <f>IFERROR(ABS(VLOOKUP($A453,ZTR1!$D$2:$G$99999,4,0)),0)</f>
        <v>0</v>
      </c>
      <c r="R453" s="130">
        <f>IFERROR(ABS(VLOOKUP($A453,ZTR2!$D$2:$G$99939,4,0)),0)</f>
        <v>0</v>
      </c>
      <c r="S453" s="130">
        <f t="shared" si="166"/>
        <v>8</v>
      </c>
      <c r="T453" s="130">
        <f t="shared" si="167"/>
        <v>59.194406779661023</v>
      </c>
      <c r="U453" s="130">
        <f t="shared" si="168"/>
        <v>69.849400000000003</v>
      </c>
      <c r="V453" s="130">
        <f t="shared" si="169"/>
        <v>349.24700000000001</v>
      </c>
      <c r="W453" s="131">
        <f t="shared" si="170"/>
        <v>4190.9639999999999</v>
      </c>
      <c r="X453" s="130">
        <f t="shared" si="171"/>
        <v>33.150599999999997</v>
      </c>
      <c r="Y453" s="130">
        <f t="shared" si="172"/>
        <v>1989.0359999999998</v>
      </c>
      <c r="Z453" s="130">
        <f t="shared" si="173"/>
        <v>165.75299999999999</v>
      </c>
      <c r="AA453" s="129">
        <f>IFERROR(ABS(VLOOKUP(A453,ZSSD!$D$2:$G$99933,4,0)),AI453)</f>
        <v>6.5</v>
      </c>
      <c r="AB453" s="130">
        <f>IFERROR(IF(VLOOKUP(A453,ZSSD!$D:$H,5,0)="L29",AA453*G453,AA453*L453/100),AA453*L453/100)</f>
        <v>5.153811000000001</v>
      </c>
      <c r="AC453" s="130">
        <v>2</v>
      </c>
      <c r="AD453" s="132">
        <f t="shared" si="174"/>
        <v>1.0808119155932203</v>
      </c>
      <c r="AE453" s="142">
        <f t="shared" si="177"/>
        <v>25.769055000000005</v>
      </c>
      <c r="AF453" s="142">
        <f t="shared" si="178"/>
        <v>5.4040595779661009</v>
      </c>
      <c r="AG453" s="133" t="e">
        <f>VLOOKUP(A453,ZSSD!D:D,1,0)</f>
        <v>#N/A</v>
      </c>
      <c r="AH453" s="133" t="str">
        <f>VLOOKUP(B453,[2]GRADE!$A:$P,16,0)</f>
        <v>SILVER</v>
      </c>
      <c r="AI453" s="133">
        <f t="shared" si="179"/>
        <v>6.5</v>
      </c>
    </row>
    <row r="454" spans="1:39" x14ac:dyDescent="0.25">
      <c r="A454" s="129">
        <v>7705313</v>
      </c>
      <c r="B454" s="129">
        <f t="shared" si="175"/>
        <v>7705</v>
      </c>
      <c r="C454" s="129">
        <f t="shared" si="176"/>
        <v>313</v>
      </c>
      <c r="D454" s="129" t="str">
        <f>VLOOKUP(C454,Sheet1!$A$2:$K$369991,11,0)</f>
        <v>CAR</v>
      </c>
      <c r="E454" s="129" t="s">
        <v>1897</v>
      </c>
      <c r="F454" s="129">
        <f>VLOOKUP(C454,'PACK MASTER'!$A$2:$I$512998,9,0)*1000</f>
        <v>10</v>
      </c>
      <c r="G454" s="129">
        <f>VLOOKUP(C454,'PACK MASTER'!$A$2:$G$512998,7,0)</f>
        <v>1</v>
      </c>
      <c r="H454" s="129">
        <f t="shared" si="160"/>
        <v>10</v>
      </c>
      <c r="I454" s="129">
        <f>VLOOKUP($A454,ZMRP!$C$2:$F$99995,4,0)</f>
        <v>450</v>
      </c>
      <c r="J454" s="130">
        <f t="shared" si="161"/>
        <v>450</v>
      </c>
      <c r="K454" s="130">
        <f>VLOOKUP($A454,ZLAM!$C$2:$F$99999,4,0)</f>
        <v>77.739999999999995</v>
      </c>
      <c r="L454" s="130">
        <f t="shared" si="162"/>
        <v>349.83</v>
      </c>
      <c r="M454" s="130">
        <f t="shared" si="163"/>
        <v>349.83</v>
      </c>
      <c r="N454" s="130">
        <f t="shared" si="164"/>
        <v>296.46610169491527</v>
      </c>
      <c r="O454" s="130">
        <f t="shared" si="165"/>
        <v>296.46610169491527</v>
      </c>
      <c r="P454" s="130">
        <f>IFERROR(ABS(VLOOKUP($A454,ZTRV!$D$2:$G$99407,4,0)),0)</f>
        <v>40</v>
      </c>
      <c r="Q454" s="130">
        <f>IFERROR(ABS(VLOOKUP($A454,ZTR1!$D$2:$G$99999,4,0)),0)</f>
        <v>0</v>
      </c>
      <c r="R454" s="130">
        <f>IFERROR(ABS(VLOOKUP($A454,ZTR2!$D$2:$G$99939,4,0)),0)</f>
        <v>0</v>
      </c>
      <c r="S454" s="130">
        <f t="shared" si="166"/>
        <v>40</v>
      </c>
      <c r="T454" s="130">
        <f t="shared" si="167"/>
        <v>256.46610169491527</v>
      </c>
      <c r="U454" s="130">
        <f t="shared" si="168"/>
        <v>302.63</v>
      </c>
      <c r="V454" s="130">
        <f t="shared" si="169"/>
        <v>302.63</v>
      </c>
      <c r="W454" s="131">
        <f t="shared" si="170"/>
        <v>3026.3</v>
      </c>
      <c r="X454" s="130">
        <f t="shared" si="171"/>
        <v>147.37</v>
      </c>
      <c r="Y454" s="130">
        <f t="shared" si="172"/>
        <v>1473.7</v>
      </c>
      <c r="Z454" s="130">
        <f t="shared" si="173"/>
        <v>147.37</v>
      </c>
      <c r="AA454" s="129">
        <f>IFERROR(ABS(VLOOKUP(A454,ZSSD!$D$2:$G$99933,4,0)),AI454)</f>
        <v>6.5</v>
      </c>
      <c r="AB454" s="130">
        <f>IFERROR(IF(VLOOKUP(A454,ZSSD!$D:$H,5,0)="L29",AA454*G454,AA454*L454/100),AA454*L454/100)</f>
        <v>22.738949999999999</v>
      </c>
      <c r="AC454" s="130">
        <v>2</v>
      </c>
      <c r="AD454" s="132">
        <f t="shared" si="174"/>
        <v>4.6745430338983054</v>
      </c>
      <c r="AE454" s="142">
        <f t="shared" si="177"/>
        <v>22.738949999999999</v>
      </c>
      <c r="AF454" s="142">
        <f t="shared" si="178"/>
        <v>4.6745430338983054</v>
      </c>
      <c r="AG454" s="133" t="e">
        <f>VLOOKUP(A454,ZSSD!D:D,1,0)</f>
        <v>#N/A</v>
      </c>
      <c r="AH454" s="133" t="str">
        <f>VLOOKUP(B454,[2]GRADE!$A:$P,16,0)</f>
        <v>SILVER</v>
      </c>
      <c r="AI454" s="133">
        <f t="shared" si="179"/>
        <v>6.5</v>
      </c>
    </row>
    <row r="455" spans="1:39" x14ac:dyDescent="0.25">
      <c r="A455" s="129">
        <v>7705327</v>
      </c>
      <c r="B455" s="129">
        <f t="shared" si="175"/>
        <v>7705</v>
      </c>
      <c r="C455" s="129">
        <f t="shared" si="176"/>
        <v>327</v>
      </c>
      <c r="D455" s="129" t="str">
        <f>VLOOKUP(C455,Sheet1!$A$2:$K$369991,11,0)</f>
        <v>CAR</v>
      </c>
      <c r="E455" s="129" t="s">
        <v>1899</v>
      </c>
      <c r="F455" s="129">
        <f>VLOOKUP(C455,'PACK MASTER'!$A$2:$I$512998,9,0)*1000</f>
        <v>12.000000000000004</v>
      </c>
      <c r="G455" s="129">
        <f>VLOOKUP(C455,'PACK MASTER'!$A$2:$G$512998,7,0)</f>
        <v>2</v>
      </c>
      <c r="H455" s="129">
        <f t="shared" si="160"/>
        <v>6.0000000000000018</v>
      </c>
      <c r="I455" s="129">
        <f>VLOOKUP($A455,ZMRP!$C$2:$F$99995,4,0)</f>
        <v>840</v>
      </c>
      <c r="J455" s="130">
        <f t="shared" si="161"/>
        <v>420</v>
      </c>
      <c r="K455" s="130">
        <f>VLOOKUP($A455,ZLAM!$C$2:$F$99999,4,0)</f>
        <v>81.89</v>
      </c>
      <c r="L455" s="130">
        <f t="shared" si="162"/>
        <v>687.87600000000009</v>
      </c>
      <c r="M455" s="130">
        <f t="shared" si="163"/>
        <v>343.93800000000005</v>
      </c>
      <c r="N455" s="130">
        <f t="shared" si="164"/>
        <v>582.94576271186452</v>
      </c>
      <c r="O455" s="130">
        <f t="shared" si="165"/>
        <v>291.47288135593226</v>
      </c>
      <c r="P455" s="130">
        <f>IFERROR(ABS(VLOOKUP($A455,ZTRV!$D$2:$G$99407,4,0)),0)</f>
        <v>40</v>
      </c>
      <c r="Q455" s="130">
        <f>IFERROR(ABS(VLOOKUP($A455,ZTR1!$D$2:$G$99999,4,0)),0)</f>
        <v>0</v>
      </c>
      <c r="R455" s="130">
        <f>IFERROR(ABS(VLOOKUP($A455,ZTR2!$D$2:$G$99939,4,0)),0)</f>
        <v>0</v>
      </c>
      <c r="S455" s="130">
        <f t="shared" si="166"/>
        <v>80</v>
      </c>
      <c r="T455" s="130">
        <f t="shared" si="167"/>
        <v>502.94576271186452</v>
      </c>
      <c r="U455" s="130">
        <f t="shared" si="168"/>
        <v>593.47600000000011</v>
      </c>
      <c r="V455" s="130">
        <f t="shared" si="169"/>
        <v>296.73800000000006</v>
      </c>
      <c r="W455" s="131">
        <f t="shared" si="170"/>
        <v>3560.8560000000016</v>
      </c>
      <c r="X455" s="130">
        <f t="shared" si="171"/>
        <v>246.52399999999989</v>
      </c>
      <c r="Y455" s="130">
        <f t="shared" si="172"/>
        <v>1479.1439999999998</v>
      </c>
      <c r="Z455" s="130">
        <f t="shared" si="173"/>
        <v>123.26199999999994</v>
      </c>
      <c r="AA455" s="129">
        <f>IFERROR(ABS(VLOOKUP(A455,ZSSD!$D$2:$G$99933,4,0)),AI455)</f>
        <v>6.5</v>
      </c>
      <c r="AB455" s="130">
        <f>IFERROR(IF(VLOOKUP(A455,ZSSD!$D:$H,5,0)="L29",AA455*G455,AA455*L455/100),AA455*L455/100)</f>
        <v>44.711940000000006</v>
      </c>
      <c r="AC455" s="130">
        <v>2</v>
      </c>
      <c r="AD455" s="132">
        <f t="shared" si="174"/>
        <v>9.1646764542372896</v>
      </c>
      <c r="AE455" s="142">
        <f t="shared" si="177"/>
        <v>22.355970000000003</v>
      </c>
      <c r="AF455" s="142">
        <f t="shared" si="178"/>
        <v>4.5823382271186448</v>
      </c>
      <c r="AG455" s="133" t="e">
        <f>VLOOKUP(A455,ZSSD!D:D,1,0)</f>
        <v>#N/A</v>
      </c>
      <c r="AH455" s="133" t="str">
        <f>VLOOKUP(B455,[2]GRADE!$A:$P,16,0)</f>
        <v>SILVER</v>
      </c>
      <c r="AI455" s="133">
        <f t="shared" si="179"/>
        <v>6.5</v>
      </c>
    </row>
    <row r="456" spans="1:39" x14ac:dyDescent="0.25">
      <c r="A456" s="129">
        <v>7705337</v>
      </c>
      <c r="B456" s="129">
        <f t="shared" si="175"/>
        <v>7705</v>
      </c>
      <c r="C456" s="129">
        <f t="shared" si="176"/>
        <v>337</v>
      </c>
      <c r="D456" s="129" t="str">
        <f>VLOOKUP(C456,Sheet1!$A$2:$K$369991,11,0)</f>
        <v>CAR</v>
      </c>
      <c r="E456" s="129" t="s">
        <v>1901</v>
      </c>
      <c r="F456" s="129">
        <f>VLOOKUP(C456,'PACK MASTER'!$A$2:$I$512998,9,0)*1000</f>
        <v>11.999999999999998</v>
      </c>
      <c r="G456" s="129">
        <f>VLOOKUP(C456,'PACK MASTER'!$A$2:$G$512998,7,0)</f>
        <v>3</v>
      </c>
      <c r="H456" s="129">
        <f t="shared" si="160"/>
        <v>3.9999999999999996</v>
      </c>
      <c r="I456" s="129">
        <f>VLOOKUP($A456,ZMRP!$C$2:$F$99995,4,0)</f>
        <v>1235</v>
      </c>
      <c r="J456" s="130">
        <f t="shared" si="161"/>
        <v>411.66666666666669</v>
      </c>
      <c r="K456" s="130">
        <f>VLOOKUP($A456,ZLAM!$C$2:$F$99999,4,0)</f>
        <v>82.55</v>
      </c>
      <c r="L456" s="130">
        <f t="shared" si="162"/>
        <v>1019.4924999999999</v>
      </c>
      <c r="M456" s="130">
        <f t="shared" si="163"/>
        <v>339.83083333333332</v>
      </c>
      <c r="N456" s="130">
        <f t="shared" si="164"/>
        <v>863.97669491525426</v>
      </c>
      <c r="O456" s="130">
        <f t="shared" si="165"/>
        <v>287.9922316384181</v>
      </c>
      <c r="P456" s="130">
        <f>IFERROR(ABS(VLOOKUP($A456,ZTRV!$D$2:$G$99407,4,0)),0)</f>
        <v>40</v>
      </c>
      <c r="Q456" s="130">
        <f>IFERROR(ABS(VLOOKUP($A456,ZTR1!$D$2:$G$99999,4,0)),0)</f>
        <v>0</v>
      </c>
      <c r="R456" s="130">
        <f>IFERROR(ABS(VLOOKUP($A456,ZTR2!$D$2:$G$99939,4,0)),0)</f>
        <v>0</v>
      </c>
      <c r="S456" s="130">
        <f t="shared" si="166"/>
        <v>120</v>
      </c>
      <c r="T456" s="130">
        <f t="shared" si="167"/>
        <v>743.97669491525426</v>
      </c>
      <c r="U456" s="130">
        <f t="shared" si="168"/>
        <v>877.89249999999993</v>
      </c>
      <c r="V456" s="130">
        <f t="shared" si="169"/>
        <v>292.63083333333333</v>
      </c>
      <c r="W456" s="131">
        <f t="shared" si="170"/>
        <v>3511.5699999999993</v>
      </c>
      <c r="X456" s="130">
        <f t="shared" si="171"/>
        <v>357.10750000000007</v>
      </c>
      <c r="Y456" s="130">
        <f t="shared" si="172"/>
        <v>1428.43</v>
      </c>
      <c r="Z456" s="130">
        <f t="shared" si="173"/>
        <v>119.03583333333336</v>
      </c>
      <c r="AA456" s="129">
        <f>IFERROR(ABS(VLOOKUP(A456,ZSSD!$D$2:$G$99933,4,0)),AI456)</f>
        <v>6.5</v>
      </c>
      <c r="AB456" s="130">
        <f>IFERROR(IF(VLOOKUP(A456,ZSSD!$D:$H,5,0)="L29",AA456*G456,AA456*L456/100),AA456*L456/100)</f>
        <v>66.267012500000007</v>
      </c>
      <c r="AC456" s="130">
        <v>2</v>
      </c>
      <c r="AD456" s="132">
        <f t="shared" si="174"/>
        <v>13.554193648305086</v>
      </c>
      <c r="AE456" s="142">
        <f t="shared" si="177"/>
        <v>22.089004166666669</v>
      </c>
      <c r="AF456" s="142">
        <f t="shared" si="178"/>
        <v>4.5180645494350289</v>
      </c>
      <c r="AG456" s="133" t="e">
        <f>VLOOKUP(A456,ZSSD!D:D,1,0)</f>
        <v>#N/A</v>
      </c>
      <c r="AH456" s="133" t="str">
        <f>VLOOKUP(B456,[2]GRADE!$A:$P,16,0)</f>
        <v>SILVER</v>
      </c>
      <c r="AI456" s="133">
        <f t="shared" si="179"/>
        <v>6.5</v>
      </c>
    </row>
    <row r="457" spans="1:39" x14ac:dyDescent="0.25">
      <c r="A457" s="129">
        <v>7705339</v>
      </c>
      <c r="B457" s="129">
        <f t="shared" si="175"/>
        <v>7705</v>
      </c>
      <c r="C457" s="129">
        <f t="shared" si="176"/>
        <v>339</v>
      </c>
      <c r="D457" s="129" t="str">
        <f>VLOOKUP(C457,Sheet1!$A$2:$K$369991,11,0)</f>
        <v>BUC</v>
      </c>
      <c r="E457" s="129" t="s">
        <v>1902</v>
      </c>
      <c r="F457" s="129">
        <f>VLOOKUP(C457,'PACK MASTER'!$A$2:$I$512998,9,0)*1000</f>
        <v>5</v>
      </c>
      <c r="G457" s="129">
        <f>VLOOKUP(C457,'PACK MASTER'!$A$2:$G$512998,7,0)</f>
        <v>5</v>
      </c>
      <c r="H457" s="129">
        <f t="shared" si="160"/>
        <v>1</v>
      </c>
      <c r="I457" s="129">
        <f>VLOOKUP($A457,ZMRP!$C$2:$F$99995,4,0)</f>
        <v>2030</v>
      </c>
      <c r="J457" s="130">
        <f t="shared" si="161"/>
        <v>406</v>
      </c>
      <c r="K457" s="130">
        <f>VLOOKUP($A457,ZLAM!$C$2:$F$99999,4,0)</f>
        <v>81.790000000000006</v>
      </c>
      <c r="L457" s="130">
        <f t="shared" si="162"/>
        <v>1660.3370000000002</v>
      </c>
      <c r="M457" s="130">
        <f t="shared" si="163"/>
        <v>332.06740000000002</v>
      </c>
      <c r="N457" s="130">
        <f t="shared" si="164"/>
        <v>1407.0652542372884</v>
      </c>
      <c r="O457" s="130">
        <f t="shared" si="165"/>
        <v>281.41305084745767</v>
      </c>
      <c r="P457" s="130">
        <f>IFERROR(ABS(VLOOKUP($A457,ZTRV!$D$2:$G$99407,4,0)),0)</f>
        <v>40</v>
      </c>
      <c r="Q457" s="130">
        <f>IFERROR(ABS(VLOOKUP($A457,ZTR1!$D$2:$G$99999,4,0)),0)</f>
        <v>0</v>
      </c>
      <c r="R457" s="130">
        <f>IFERROR(ABS(VLOOKUP($A457,ZTR2!$D$2:$G$99939,4,0)),0)</f>
        <v>0</v>
      </c>
      <c r="S457" s="130">
        <f t="shared" si="166"/>
        <v>200</v>
      </c>
      <c r="T457" s="130">
        <f t="shared" si="167"/>
        <v>1207.0652542372884</v>
      </c>
      <c r="U457" s="130">
        <f t="shared" si="168"/>
        <v>1424.3370000000002</v>
      </c>
      <c r="V457" s="130">
        <f t="shared" si="169"/>
        <v>284.86740000000003</v>
      </c>
      <c r="W457" s="131">
        <f t="shared" si="170"/>
        <v>1424.3370000000002</v>
      </c>
      <c r="X457" s="130">
        <f t="shared" si="171"/>
        <v>605.66299999999978</v>
      </c>
      <c r="Y457" s="130">
        <f t="shared" si="172"/>
        <v>605.66299999999978</v>
      </c>
      <c r="Z457" s="130">
        <f t="shared" si="173"/>
        <v>121.13259999999997</v>
      </c>
      <c r="AA457" s="129">
        <f>IFERROR(ABS(VLOOKUP(A457,ZSSD!$D$2:$G$99933,4,0)),AI457)</f>
        <v>6.5</v>
      </c>
      <c r="AB457" s="130">
        <f>IFERROR(IF(VLOOKUP(A457,ZSSD!$D:$H,5,0)="L29",AA457*G457,AA457*L457/100),AA457*L457/100)</f>
        <v>107.92190500000001</v>
      </c>
      <c r="AC457" s="130">
        <v>2</v>
      </c>
      <c r="AD457" s="132">
        <f t="shared" si="174"/>
        <v>21.982866984745769</v>
      </c>
      <c r="AE457" s="142">
        <f t="shared" si="177"/>
        <v>21.584381</v>
      </c>
      <c r="AF457" s="142">
        <f t="shared" si="178"/>
        <v>4.3965733969491536</v>
      </c>
      <c r="AG457" s="133" t="e">
        <f>VLOOKUP(A457,ZSSD!D:D,1,0)</f>
        <v>#N/A</v>
      </c>
      <c r="AH457" s="133" t="str">
        <f>VLOOKUP(B457,[2]GRADE!$A:$P,16,0)</f>
        <v>SILVER</v>
      </c>
      <c r="AI457" s="133">
        <f t="shared" si="179"/>
        <v>6.5</v>
      </c>
    </row>
    <row r="458" spans="1:39" x14ac:dyDescent="0.25">
      <c r="A458" s="129">
        <v>7705340</v>
      </c>
      <c r="B458" s="129">
        <f t="shared" si="175"/>
        <v>7705</v>
      </c>
      <c r="C458" s="129">
        <f t="shared" si="176"/>
        <v>340</v>
      </c>
      <c r="D458" s="129" t="str">
        <f>VLOOKUP(C458,Sheet1!$A$2:$K$369991,11,0)</f>
        <v>CAR</v>
      </c>
      <c r="E458" s="129" t="s">
        <v>1903</v>
      </c>
      <c r="F458" s="129">
        <f>VLOOKUP(C458,'PACK MASTER'!$A$2:$I$512998,9,0)*1000</f>
        <v>10</v>
      </c>
      <c r="G458" s="129">
        <f>VLOOKUP(C458,'PACK MASTER'!$A$2:$G$512998,7,0)</f>
        <v>5</v>
      </c>
      <c r="H458" s="129">
        <f t="shared" si="160"/>
        <v>2</v>
      </c>
      <c r="I458" s="129">
        <f>VLOOKUP($A458,ZMRP!$C$2:$F$99995,4,0)</f>
        <v>2030</v>
      </c>
      <c r="J458" s="130">
        <f t="shared" si="161"/>
        <v>406</v>
      </c>
      <c r="K458" s="130">
        <f>VLOOKUP($A458,ZLAM!$C$2:$F$99999,4,0)</f>
        <v>81.790000000000006</v>
      </c>
      <c r="L458" s="130">
        <f t="shared" si="162"/>
        <v>1660.3370000000002</v>
      </c>
      <c r="M458" s="130">
        <f t="shared" si="163"/>
        <v>332.06740000000002</v>
      </c>
      <c r="N458" s="130">
        <f t="shared" si="164"/>
        <v>1407.0652542372884</v>
      </c>
      <c r="O458" s="130">
        <f t="shared" si="165"/>
        <v>281.41305084745767</v>
      </c>
      <c r="P458" s="130">
        <f>IFERROR(ABS(VLOOKUP($A458,ZTRV!$D$2:$G$99407,4,0)),0)</f>
        <v>0</v>
      </c>
      <c r="Q458" s="130">
        <f>IFERROR(ABS(VLOOKUP($A458,ZTR1!$D$2:$G$99999,4,0)),0)</f>
        <v>0</v>
      </c>
      <c r="R458" s="130">
        <f>IFERROR(ABS(VLOOKUP($A458,ZTR2!$D$2:$G$99939,4,0)),0)</f>
        <v>0</v>
      </c>
      <c r="S458" s="130">
        <f t="shared" si="166"/>
        <v>0</v>
      </c>
      <c r="T458" s="130">
        <f t="shared" si="167"/>
        <v>1407.0652542372884</v>
      </c>
      <c r="U458" s="130">
        <f t="shared" si="168"/>
        <v>1660.3370000000002</v>
      </c>
      <c r="V458" s="130">
        <f t="shared" si="169"/>
        <v>332.06740000000002</v>
      </c>
      <c r="W458" s="131">
        <f t="shared" si="170"/>
        <v>3320.674</v>
      </c>
      <c r="X458" s="130">
        <f t="shared" si="171"/>
        <v>369.66299999999978</v>
      </c>
      <c r="Y458" s="130">
        <f t="shared" si="172"/>
        <v>739.32599999999957</v>
      </c>
      <c r="Z458" s="130">
        <f t="shared" si="173"/>
        <v>73.932599999999979</v>
      </c>
      <c r="AA458" s="129">
        <f>IFERROR(ABS(VLOOKUP(A458,ZSSD!$D$2:$G$99933,4,0)),AI458)</f>
        <v>6.5</v>
      </c>
      <c r="AB458" s="130">
        <f>IFERROR(IF(VLOOKUP(A458,ZSSD!$D:$H,5,0)="L29",AA458*G458,AA458*L458/100),AA458*L458/100)</f>
        <v>107.92190500000001</v>
      </c>
      <c r="AC458" s="130">
        <v>2</v>
      </c>
      <c r="AD458" s="132">
        <f t="shared" si="174"/>
        <v>25.982866984745769</v>
      </c>
      <c r="AE458" s="142">
        <f t="shared" si="177"/>
        <v>21.584381</v>
      </c>
      <c r="AF458" s="142">
        <f t="shared" si="178"/>
        <v>5.1965733969491534</v>
      </c>
      <c r="AG458" s="133" t="e">
        <f>VLOOKUP(A458,ZSSD!D:D,1,0)</f>
        <v>#N/A</v>
      </c>
      <c r="AH458" s="133" t="str">
        <f>VLOOKUP(B458,[2]GRADE!$A:$P,16,0)</f>
        <v>SILVER</v>
      </c>
      <c r="AI458" s="133">
        <f t="shared" si="179"/>
        <v>6.5</v>
      </c>
      <c r="AL458" s="134">
        <v>9200</v>
      </c>
      <c r="AM458" s="133">
        <f>+AL458*3</f>
        <v>27600</v>
      </c>
    </row>
    <row r="459" spans="1:39" x14ac:dyDescent="0.25">
      <c r="A459" s="129">
        <v>7705341</v>
      </c>
      <c r="B459" s="129">
        <f t="shared" si="175"/>
        <v>7705</v>
      </c>
      <c r="C459" s="129">
        <f t="shared" si="176"/>
        <v>341</v>
      </c>
      <c r="D459" s="129" t="str">
        <f>VLOOKUP(C459,Sheet1!$A$2:$K$369991,11,0)</f>
        <v>BUC</v>
      </c>
      <c r="E459" s="129" t="s">
        <v>1904</v>
      </c>
      <c r="F459" s="129">
        <f>VLOOKUP(C459,'PACK MASTER'!$A$2:$I$512998,9,0)*1000</f>
        <v>20.000000000000011</v>
      </c>
      <c r="G459" s="129">
        <f>VLOOKUP(C459,'PACK MASTER'!$A$2:$G$512998,7,0)</f>
        <v>20</v>
      </c>
      <c r="H459" s="129">
        <f t="shared" si="160"/>
        <v>1.0000000000000004</v>
      </c>
      <c r="I459" s="129">
        <f>VLOOKUP($A459,ZMRP!$C$2:$F$99995,4,0)</f>
        <v>8000</v>
      </c>
      <c r="J459" s="130">
        <f t="shared" si="161"/>
        <v>400</v>
      </c>
      <c r="K459" s="135">
        <f>VLOOKUP($A459,ZLAM!$C$2:$F$99999,4,0)</f>
        <v>81.81</v>
      </c>
      <c r="L459" s="130">
        <f t="shared" si="162"/>
        <v>6544.8</v>
      </c>
      <c r="M459" s="130">
        <f t="shared" si="163"/>
        <v>327.24</v>
      </c>
      <c r="N459" s="130">
        <f t="shared" si="164"/>
        <v>5546.4406779661022</v>
      </c>
      <c r="O459" s="130">
        <f t="shared" si="165"/>
        <v>277.32203389830511</v>
      </c>
      <c r="P459" s="130">
        <f>IFERROR(ABS(VLOOKUP($A459,ZTRV!$D$2:$G$99407,4,0)),0)</f>
        <v>55</v>
      </c>
      <c r="Q459" s="130">
        <f>IFERROR(ABS(VLOOKUP($A459,ZTR1!$D$2:$G$99999,4,0)),0)</f>
        <v>0</v>
      </c>
      <c r="R459" s="130">
        <f>IFERROR(ABS(VLOOKUP($A459,ZTR2!$D$2:$G$99939,4,0)),0)</f>
        <v>0</v>
      </c>
      <c r="S459" s="130">
        <f t="shared" si="166"/>
        <v>1100</v>
      </c>
      <c r="T459" s="130">
        <f t="shared" si="167"/>
        <v>4446.4406779661022</v>
      </c>
      <c r="U459" s="130">
        <f t="shared" si="168"/>
        <v>5246.8</v>
      </c>
      <c r="V459" s="130">
        <f t="shared" si="169"/>
        <v>262.34000000000003</v>
      </c>
      <c r="W459" s="131">
        <f t="shared" si="170"/>
        <v>5246.8000000000038</v>
      </c>
      <c r="X459" s="130">
        <f t="shared" si="171"/>
        <v>2753.2</v>
      </c>
      <c r="Y459" s="130">
        <f t="shared" si="172"/>
        <v>2753.2000000000012</v>
      </c>
      <c r="Z459" s="130">
        <f t="shared" si="173"/>
        <v>137.65999999999997</v>
      </c>
      <c r="AA459" s="129">
        <f>IFERROR(ABS(VLOOKUP(A459,ZSSD!$D$2:$G$99933,4,0)),AI459)</f>
        <v>6.5</v>
      </c>
      <c r="AB459" s="130">
        <f>IFERROR(IF(VLOOKUP(A459,ZSSD!$D:$H,5,0)="L29",AA459*G459,AA459*L459/100),AA459*L459/100)</f>
        <v>425.41200000000003</v>
      </c>
      <c r="AC459" s="130">
        <v>2</v>
      </c>
      <c r="AD459" s="132">
        <f t="shared" si="174"/>
        <v>80.420573559322037</v>
      </c>
      <c r="AE459" s="142">
        <f t="shared" si="177"/>
        <v>21.270600000000002</v>
      </c>
      <c r="AF459" s="142">
        <f t="shared" si="178"/>
        <v>4.0210286779661022</v>
      </c>
      <c r="AG459" s="133" t="e">
        <f>VLOOKUP(A459,ZSSD!D:D,1,0)</f>
        <v>#N/A</v>
      </c>
      <c r="AH459" s="133" t="str">
        <f>VLOOKUP(B459,[2]GRADE!$A:$P,16,0)</f>
        <v>SILVER</v>
      </c>
      <c r="AI459" s="133">
        <f t="shared" si="179"/>
        <v>6.5</v>
      </c>
      <c r="AL459" s="134">
        <v>86.531000000000006</v>
      </c>
    </row>
    <row r="460" spans="1:39" x14ac:dyDescent="0.25">
      <c r="A460" s="129">
        <v>7705362</v>
      </c>
      <c r="B460" s="129">
        <f t="shared" si="175"/>
        <v>7705</v>
      </c>
      <c r="C460" s="129">
        <f t="shared" si="176"/>
        <v>362</v>
      </c>
      <c r="D460" s="129" t="str">
        <f>VLOOKUP(C460,Sheet1!$A$2:$K$369991,11,0)</f>
        <v>CAR</v>
      </c>
      <c r="E460" s="129" t="s">
        <v>1906</v>
      </c>
      <c r="F460" s="129">
        <f>VLOOKUP(C460,'PACK MASTER'!$A$2:$I$512998,9,0)*1000</f>
        <v>10</v>
      </c>
      <c r="G460" s="129">
        <f>VLOOKUP(C460,'PACK MASTER'!$A$2:$G$512998,7,0)</f>
        <v>0.5</v>
      </c>
      <c r="H460" s="129">
        <f t="shared" si="160"/>
        <v>20</v>
      </c>
      <c r="I460" s="129">
        <f>VLOOKUP($A460,ZMRP!$C$2:$F$99995,4,0)</f>
        <v>230</v>
      </c>
      <c r="J460" s="130">
        <f t="shared" si="161"/>
        <v>460</v>
      </c>
      <c r="K460" s="130">
        <f>VLOOKUP($A460,ZLAM!$C$2:$F$99999,4,0)</f>
        <v>76.349999999999994</v>
      </c>
      <c r="L460" s="130">
        <f t="shared" si="162"/>
        <v>175.60499999999999</v>
      </c>
      <c r="M460" s="130">
        <f t="shared" si="163"/>
        <v>351.21</v>
      </c>
      <c r="N460" s="130">
        <f t="shared" si="164"/>
        <v>148.81779661016949</v>
      </c>
      <c r="O460" s="130">
        <f t="shared" si="165"/>
        <v>297.63559322033899</v>
      </c>
      <c r="P460" s="130">
        <f>IFERROR(ABS(VLOOKUP($A460,ZTRV!$D$2:$G$99407,4,0)),0)</f>
        <v>0</v>
      </c>
      <c r="Q460" s="130">
        <f>IFERROR(ABS(VLOOKUP($A460,ZTR1!$D$2:$G$99999,4,0)),0)</f>
        <v>0</v>
      </c>
      <c r="R460" s="130">
        <f>IFERROR(ABS(VLOOKUP($A460,ZTR2!$D$2:$G$99939,4,0)),0)</f>
        <v>0</v>
      </c>
      <c r="S460" s="130">
        <f t="shared" si="166"/>
        <v>0</v>
      </c>
      <c r="T460" s="130">
        <f t="shared" si="167"/>
        <v>148.81779661016949</v>
      </c>
      <c r="U460" s="130">
        <f t="shared" si="168"/>
        <v>175.60499999999999</v>
      </c>
      <c r="V460" s="130">
        <f t="shared" si="169"/>
        <v>351.21</v>
      </c>
      <c r="W460" s="131">
        <f t="shared" si="170"/>
        <v>3512.1</v>
      </c>
      <c r="X460" s="130">
        <f t="shared" si="171"/>
        <v>54.39500000000001</v>
      </c>
      <c r="Y460" s="130">
        <f t="shared" si="172"/>
        <v>1087.9000000000001</v>
      </c>
      <c r="Z460" s="130">
        <f t="shared" si="173"/>
        <v>108.79000000000002</v>
      </c>
      <c r="AA460" s="129">
        <f>IFERROR(ABS(VLOOKUP(A460,ZSSD!$D$2:$G$99933,4,0)),AI460)</f>
        <v>6.5</v>
      </c>
      <c r="AB460" s="130">
        <f>IFERROR(IF(VLOOKUP(A460,ZSSD!$D:$H,5,0)="L29",AA460*G460,AA460*L460/100),AA460*L460/100)</f>
        <v>11.414324999999998</v>
      </c>
      <c r="AC460" s="130">
        <v>2</v>
      </c>
      <c r="AD460" s="132">
        <f t="shared" si="174"/>
        <v>2.7480694322033901</v>
      </c>
      <c r="AE460" s="142">
        <f t="shared" si="177"/>
        <v>22.828649999999996</v>
      </c>
      <c r="AF460" s="142">
        <f t="shared" si="178"/>
        <v>5.4961388644067801</v>
      </c>
      <c r="AG460" s="133" t="e">
        <f>VLOOKUP(A460,ZSSD!D:D,1,0)</f>
        <v>#N/A</v>
      </c>
      <c r="AH460" s="133" t="str">
        <f>VLOOKUP(B460,[2]GRADE!$A:$P,16,0)</f>
        <v>SILVER</v>
      </c>
      <c r="AI460" s="133">
        <f t="shared" si="179"/>
        <v>6.5</v>
      </c>
    </row>
    <row r="461" spans="1:39" x14ac:dyDescent="0.25">
      <c r="A461" s="129">
        <v>7705364</v>
      </c>
      <c r="B461" s="129">
        <f t="shared" si="175"/>
        <v>7705</v>
      </c>
      <c r="C461" s="129">
        <f t="shared" si="176"/>
        <v>364</v>
      </c>
      <c r="D461" s="129" t="str">
        <f>VLOOKUP(C461,Sheet1!$A$2:$K$369991,11,0)</f>
        <v>CAR</v>
      </c>
      <c r="E461" s="129" t="s">
        <v>1907</v>
      </c>
      <c r="F461" s="129">
        <f>VLOOKUP(C461,'PACK MASTER'!$A$2:$I$512998,9,0)*1000</f>
        <v>10</v>
      </c>
      <c r="G461" s="129">
        <f>VLOOKUP(C461,'PACK MASTER'!$A$2:$G$512998,7,0)</f>
        <v>1</v>
      </c>
      <c r="H461" s="129">
        <f t="shared" si="160"/>
        <v>10</v>
      </c>
      <c r="I461" s="129">
        <f>VLOOKUP($A461,ZMRP!$C$2:$F$99995,4,0)</f>
        <v>450</v>
      </c>
      <c r="J461" s="130">
        <f t="shared" si="161"/>
        <v>450</v>
      </c>
      <c r="K461" s="130">
        <f>VLOOKUP($A461,ZLAM!$C$2:$F$99999,4,0)</f>
        <v>77.739999999999995</v>
      </c>
      <c r="L461" s="130">
        <f t="shared" si="162"/>
        <v>349.83</v>
      </c>
      <c r="M461" s="130">
        <f t="shared" si="163"/>
        <v>349.83</v>
      </c>
      <c r="N461" s="130">
        <f t="shared" si="164"/>
        <v>296.46610169491527</v>
      </c>
      <c r="O461" s="130">
        <f t="shared" si="165"/>
        <v>296.46610169491527</v>
      </c>
      <c r="P461" s="130">
        <f>IFERROR(ABS(VLOOKUP($A461,ZTRV!$D$2:$G$99407,4,0)),0)</f>
        <v>0</v>
      </c>
      <c r="Q461" s="130">
        <f>IFERROR(ABS(VLOOKUP($A461,ZTR1!$D$2:$G$99999,4,0)),0)</f>
        <v>0</v>
      </c>
      <c r="R461" s="130">
        <f>IFERROR(ABS(VLOOKUP($A461,ZTR2!$D$2:$G$99939,4,0)),0)</f>
        <v>0</v>
      </c>
      <c r="S461" s="130">
        <f t="shared" si="166"/>
        <v>0</v>
      </c>
      <c r="T461" s="130">
        <f t="shared" si="167"/>
        <v>296.46610169491527</v>
      </c>
      <c r="U461" s="130">
        <f t="shared" si="168"/>
        <v>349.83</v>
      </c>
      <c r="V461" s="130">
        <f t="shared" si="169"/>
        <v>349.83</v>
      </c>
      <c r="W461" s="131">
        <f t="shared" si="170"/>
        <v>3498.2999999999997</v>
      </c>
      <c r="X461" s="130">
        <f t="shared" si="171"/>
        <v>100.17000000000002</v>
      </c>
      <c r="Y461" s="130">
        <f t="shared" si="172"/>
        <v>1001.7000000000002</v>
      </c>
      <c r="Z461" s="130">
        <f t="shared" si="173"/>
        <v>100.17000000000002</v>
      </c>
      <c r="AA461" s="129">
        <f>IFERROR(ABS(VLOOKUP(A461,ZSSD!$D$2:$G$99933,4,0)),AI461)</f>
        <v>6.5</v>
      </c>
      <c r="AB461" s="130">
        <f>IFERROR(IF(VLOOKUP(A461,ZSSD!$D:$H,5,0)="L29",AA461*G461,AA461*L461/100),AA461*L461/100)</f>
        <v>22.738949999999999</v>
      </c>
      <c r="AC461" s="130">
        <v>2</v>
      </c>
      <c r="AD461" s="132">
        <f t="shared" si="174"/>
        <v>5.4745430338983052</v>
      </c>
      <c r="AE461" s="142">
        <f t="shared" si="177"/>
        <v>22.738949999999999</v>
      </c>
      <c r="AF461" s="142">
        <f t="shared" si="178"/>
        <v>5.4745430338983052</v>
      </c>
      <c r="AG461" s="133" t="e">
        <f>VLOOKUP(A461,ZSSD!D:D,1,0)</f>
        <v>#N/A</v>
      </c>
      <c r="AH461" s="133" t="str">
        <f>VLOOKUP(B461,[2]GRADE!$A:$P,16,0)</f>
        <v>SILVER</v>
      </c>
      <c r="AI461" s="133">
        <f t="shared" si="179"/>
        <v>6.5</v>
      </c>
    </row>
    <row r="462" spans="1:39" x14ac:dyDescent="0.25">
      <c r="A462" s="129">
        <v>7705368</v>
      </c>
      <c r="B462" s="129">
        <f t="shared" si="175"/>
        <v>7705</v>
      </c>
      <c r="C462" s="129">
        <f t="shared" si="176"/>
        <v>368</v>
      </c>
      <c r="D462" s="129" t="str">
        <f>VLOOKUP(C462,Sheet1!$A$2:$K$369991,11,0)</f>
        <v>CAR</v>
      </c>
      <c r="E462" s="129" t="s">
        <v>1908</v>
      </c>
      <c r="F462" s="129">
        <f>VLOOKUP(C462,'PACK MASTER'!$A$2:$I$512998,9,0)*1000</f>
        <v>12</v>
      </c>
      <c r="G462" s="129">
        <f>VLOOKUP(C462,'PACK MASTER'!$A$2:$G$512998,7,0)</f>
        <v>3</v>
      </c>
      <c r="H462" s="129">
        <f t="shared" si="160"/>
        <v>4</v>
      </c>
      <c r="I462" s="129">
        <f>VLOOKUP($A462,ZMRP!$C$2:$F$99995,4,0)</f>
        <v>1235</v>
      </c>
      <c r="J462" s="130">
        <f t="shared" si="161"/>
        <v>411.66666666666669</v>
      </c>
      <c r="K462" s="130">
        <f>VLOOKUP($A462,ZLAM!$C$2:$F$99999,4,0)</f>
        <v>82.55</v>
      </c>
      <c r="L462" s="130">
        <f t="shared" si="162"/>
        <v>1019.4924999999999</v>
      </c>
      <c r="M462" s="130">
        <f t="shared" si="163"/>
        <v>339.83083333333332</v>
      </c>
      <c r="N462" s="130">
        <f t="shared" si="164"/>
        <v>863.97669491525426</v>
      </c>
      <c r="O462" s="130">
        <f t="shared" si="165"/>
        <v>287.9922316384181</v>
      </c>
      <c r="P462" s="130">
        <f>IFERROR(ABS(VLOOKUP($A462,ZTRV!$D$2:$G$99407,4,0)),0)</f>
        <v>0</v>
      </c>
      <c r="Q462" s="130">
        <f>IFERROR(ABS(VLOOKUP($A462,ZTR1!$D$2:$G$99999,4,0)),0)</f>
        <v>0</v>
      </c>
      <c r="R462" s="130">
        <f>IFERROR(ABS(VLOOKUP($A462,ZTR2!$D$2:$G$99939,4,0)),0)</f>
        <v>0</v>
      </c>
      <c r="S462" s="130">
        <f t="shared" si="166"/>
        <v>0</v>
      </c>
      <c r="T462" s="130">
        <f t="shared" si="167"/>
        <v>863.97669491525426</v>
      </c>
      <c r="U462" s="130">
        <f t="shared" si="168"/>
        <v>1019.4924999999999</v>
      </c>
      <c r="V462" s="130">
        <f t="shared" si="169"/>
        <v>339.83083333333332</v>
      </c>
      <c r="W462" s="131">
        <f t="shared" si="170"/>
        <v>4077.97</v>
      </c>
      <c r="X462" s="130">
        <f t="shared" si="171"/>
        <v>215.50750000000005</v>
      </c>
      <c r="Y462" s="130">
        <f t="shared" si="172"/>
        <v>862.0300000000002</v>
      </c>
      <c r="Z462" s="130">
        <f t="shared" si="173"/>
        <v>71.835833333333369</v>
      </c>
      <c r="AA462" s="129">
        <f>IFERROR(ABS(VLOOKUP(A462,ZSSD!$D$2:$G$99933,4,0)),AI462)</f>
        <v>6.5</v>
      </c>
      <c r="AB462" s="130">
        <f>IFERROR(IF(VLOOKUP(A462,ZSSD!$D:$H,5,0)="L29",AA462*G462,AA462*L462/100),AA462*L462/100)</f>
        <v>66.267012500000007</v>
      </c>
      <c r="AC462" s="130">
        <v>2</v>
      </c>
      <c r="AD462" s="132">
        <f t="shared" si="174"/>
        <v>15.954193648305086</v>
      </c>
      <c r="AE462" s="142">
        <f t="shared" si="177"/>
        <v>22.089004166666669</v>
      </c>
      <c r="AF462" s="142">
        <f t="shared" si="178"/>
        <v>5.3180645494350287</v>
      </c>
      <c r="AG462" s="133" t="e">
        <f>VLOOKUP(A462,ZSSD!D:D,1,0)</f>
        <v>#N/A</v>
      </c>
      <c r="AH462" s="133" t="str">
        <f>VLOOKUP(B462,[2]GRADE!$A:$P,16,0)</f>
        <v>SILVER</v>
      </c>
      <c r="AI462" s="133">
        <f t="shared" si="179"/>
        <v>6.5</v>
      </c>
    </row>
    <row r="463" spans="1:39" x14ac:dyDescent="0.25">
      <c r="A463" s="129">
        <v>7705369</v>
      </c>
      <c r="B463" s="129">
        <f t="shared" si="175"/>
        <v>7705</v>
      </c>
      <c r="C463" s="129">
        <f t="shared" si="176"/>
        <v>369</v>
      </c>
      <c r="D463" s="129" t="str">
        <f>VLOOKUP(C463,Sheet1!$A$2:$K$369991,11,0)</f>
        <v>BUC</v>
      </c>
      <c r="E463" s="129" t="s">
        <v>1909</v>
      </c>
      <c r="F463" s="129">
        <f>VLOOKUP(C463,'PACK MASTER'!$A$2:$I$512998,9,0)*1000</f>
        <v>5</v>
      </c>
      <c r="G463" s="129">
        <f>VLOOKUP(C463,'PACK MASTER'!$A$2:$G$512998,7,0)</f>
        <v>5</v>
      </c>
      <c r="H463" s="129">
        <f t="shared" si="160"/>
        <v>1</v>
      </c>
      <c r="I463" s="129">
        <f>VLOOKUP($A463,ZMRP!$C$2:$F$99995,4,0)</f>
        <v>2030</v>
      </c>
      <c r="J463" s="130">
        <f t="shared" si="161"/>
        <v>406</v>
      </c>
      <c r="K463" s="130">
        <f>VLOOKUP($A463,ZLAM!$C$2:$F$99999,4,0)</f>
        <v>81.790000000000006</v>
      </c>
      <c r="L463" s="130">
        <f t="shared" si="162"/>
        <v>1660.3370000000002</v>
      </c>
      <c r="M463" s="130">
        <f t="shared" si="163"/>
        <v>332.06740000000002</v>
      </c>
      <c r="N463" s="130">
        <f t="shared" si="164"/>
        <v>1407.0652542372884</v>
      </c>
      <c r="O463" s="130">
        <f t="shared" si="165"/>
        <v>281.41305084745767</v>
      </c>
      <c r="P463" s="130">
        <f>IFERROR(ABS(VLOOKUP($A463,ZTRV!$D$2:$G$99407,4,0)),0)</f>
        <v>0</v>
      </c>
      <c r="Q463" s="130">
        <f>IFERROR(ABS(VLOOKUP($A463,ZTR1!$D$2:$G$99999,4,0)),0)</f>
        <v>0</v>
      </c>
      <c r="R463" s="130">
        <f>IFERROR(ABS(VLOOKUP($A463,ZTR2!$D$2:$G$99939,4,0)),0)</f>
        <v>0</v>
      </c>
      <c r="S463" s="130">
        <f t="shared" si="166"/>
        <v>0</v>
      </c>
      <c r="T463" s="130">
        <f t="shared" si="167"/>
        <v>1407.0652542372884</v>
      </c>
      <c r="U463" s="130">
        <f t="shared" si="168"/>
        <v>1660.3370000000002</v>
      </c>
      <c r="V463" s="130">
        <f t="shared" si="169"/>
        <v>332.06740000000002</v>
      </c>
      <c r="W463" s="131">
        <f t="shared" si="170"/>
        <v>1660.337</v>
      </c>
      <c r="X463" s="130">
        <f t="shared" si="171"/>
        <v>369.66299999999978</v>
      </c>
      <c r="Y463" s="130">
        <f t="shared" si="172"/>
        <v>369.66299999999978</v>
      </c>
      <c r="Z463" s="130">
        <f t="shared" si="173"/>
        <v>73.932599999999979</v>
      </c>
      <c r="AA463" s="129">
        <f>IFERROR(ABS(VLOOKUP(A463,ZSSD!$D$2:$G$99933,4,0)),AI463)</f>
        <v>6.5</v>
      </c>
      <c r="AB463" s="130">
        <f>IFERROR(IF(VLOOKUP(A463,ZSSD!$D:$H,5,0)="L29",AA463*G463,AA463*L463/100),AA463*L463/100)</f>
        <v>107.92190500000001</v>
      </c>
      <c r="AC463" s="130">
        <v>2</v>
      </c>
      <c r="AD463" s="132">
        <f t="shared" si="174"/>
        <v>25.982866984745769</v>
      </c>
      <c r="AE463" s="142">
        <f t="shared" si="177"/>
        <v>21.584381</v>
      </c>
      <c r="AF463" s="142">
        <f t="shared" si="178"/>
        <v>5.1965733969491534</v>
      </c>
      <c r="AG463" s="133" t="e">
        <f>VLOOKUP(A463,ZSSD!D:D,1,0)</f>
        <v>#N/A</v>
      </c>
      <c r="AH463" s="133" t="str">
        <f>VLOOKUP(B463,[2]GRADE!$A:$P,16,0)</f>
        <v>SILVER</v>
      </c>
      <c r="AI463" s="133">
        <f t="shared" si="179"/>
        <v>6.5</v>
      </c>
    </row>
    <row r="464" spans="1:39" x14ac:dyDescent="0.25">
      <c r="A464" s="129">
        <v>7705373</v>
      </c>
      <c r="B464" s="129">
        <f t="shared" si="175"/>
        <v>7705</v>
      </c>
      <c r="C464" s="129">
        <f t="shared" si="176"/>
        <v>373</v>
      </c>
      <c r="D464" s="129" t="str">
        <f>VLOOKUP(C464,Sheet1!$A$2:$K$369991,11,0)</f>
        <v>BUC</v>
      </c>
      <c r="E464" s="129" t="s">
        <v>1910</v>
      </c>
      <c r="F464" s="129">
        <f>VLOOKUP(C464,'PACK MASTER'!$A$2:$I$512998,9,0)*1000</f>
        <v>20</v>
      </c>
      <c r="G464" s="129">
        <f>VLOOKUP(C464,'PACK MASTER'!$A$2:$G$512998,7,0)</f>
        <v>20</v>
      </c>
      <c r="H464" s="129">
        <f t="shared" si="160"/>
        <v>1</v>
      </c>
      <c r="I464" s="129">
        <f>VLOOKUP($A464,ZMRP!$C$2:$F$99995,4,0)</f>
        <v>8000</v>
      </c>
      <c r="J464" s="130">
        <f t="shared" si="161"/>
        <v>400</v>
      </c>
      <c r="K464" s="130">
        <f>VLOOKUP($A464,ZLAM!$C$2:$F$99999,4,0)</f>
        <v>81.81</v>
      </c>
      <c r="L464" s="130">
        <f t="shared" si="162"/>
        <v>6544.8</v>
      </c>
      <c r="M464" s="130">
        <f t="shared" si="163"/>
        <v>327.24</v>
      </c>
      <c r="N464" s="130">
        <f t="shared" si="164"/>
        <v>5546.4406779661022</v>
      </c>
      <c r="O464" s="130">
        <f t="shared" si="165"/>
        <v>277.32203389830511</v>
      </c>
      <c r="P464" s="130">
        <f>IFERROR(ABS(VLOOKUP($A464,ZTRV!$D$2:$G$99407,4,0)),0)</f>
        <v>0</v>
      </c>
      <c r="Q464" s="130">
        <f>IFERROR(ABS(VLOOKUP($A464,ZTR1!$D$2:$G$99999,4,0)),0)</f>
        <v>0</v>
      </c>
      <c r="R464" s="130">
        <f>IFERROR(ABS(VLOOKUP($A464,ZTR2!$D$2:$G$99939,4,0)),0)</f>
        <v>0</v>
      </c>
      <c r="S464" s="130">
        <f t="shared" si="166"/>
        <v>0</v>
      </c>
      <c r="T464" s="130">
        <f t="shared" si="167"/>
        <v>5546.4406779661022</v>
      </c>
      <c r="U464" s="130">
        <f t="shared" si="168"/>
        <v>6544.8</v>
      </c>
      <c r="V464" s="130">
        <f t="shared" si="169"/>
        <v>327.24</v>
      </c>
      <c r="W464" s="131">
        <f t="shared" si="170"/>
        <v>6544.8</v>
      </c>
      <c r="X464" s="130">
        <f t="shared" si="171"/>
        <v>1455.1999999999998</v>
      </c>
      <c r="Y464" s="130">
        <f t="shared" si="172"/>
        <v>1455.1999999999998</v>
      </c>
      <c r="Z464" s="130">
        <f t="shared" si="173"/>
        <v>72.759999999999991</v>
      </c>
      <c r="AA464" s="129">
        <f>IFERROR(ABS(VLOOKUP(A464,ZSSD!$D$2:$G$99933,4,0)),AI464)</f>
        <v>6.5</v>
      </c>
      <c r="AB464" s="130">
        <f>IFERROR(IF(VLOOKUP(A464,ZSSD!$D:$H,5,0)="L29",AA464*G464,AA464*L464/100),AA464*L464/100)</f>
        <v>425.41200000000003</v>
      </c>
      <c r="AC464" s="130">
        <v>2</v>
      </c>
      <c r="AD464" s="132">
        <f t="shared" si="174"/>
        <v>102.42057355932204</v>
      </c>
      <c r="AE464" s="142">
        <f t="shared" si="177"/>
        <v>21.270600000000002</v>
      </c>
      <c r="AF464" s="142">
        <f t="shared" si="178"/>
        <v>5.1210286779661018</v>
      </c>
      <c r="AG464" s="133" t="e">
        <f>VLOOKUP(A464,ZSSD!D:D,1,0)</f>
        <v>#N/A</v>
      </c>
      <c r="AH464" s="133" t="str">
        <f>VLOOKUP(B464,[2]GRADE!$A:$P,16,0)</f>
        <v>SILVER</v>
      </c>
      <c r="AI464" s="133">
        <f t="shared" si="179"/>
        <v>6.5</v>
      </c>
    </row>
    <row r="465" spans="1:39" x14ac:dyDescent="0.25">
      <c r="A465" s="129">
        <v>7705803</v>
      </c>
      <c r="B465" s="129">
        <f t="shared" si="175"/>
        <v>7705</v>
      </c>
      <c r="C465" s="129">
        <f t="shared" si="176"/>
        <v>803</v>
      </c>
      <c r="D465" s="129" t="str">
        <f>VLOOKUP(C465,Sheet1!$A$2:$K$369991,11,0)</f>
        <v>CAR</v>
      </c>
      <c r="E465" s="129" t="s">
        <v>1912</v>
      </c>
      <c r="F465" s="129">
        <f>VLOOKUP(C465,'PACK MASTER'!$A$2:$I$512998,9,0)*1000</f>
        <v>9.9999999999999982</v>
      </c>
      <c r="G465" s="129">
        <f>VLOOKUP(C465,'PACK MASTER'!$A$2:$G$512998,7,0)</f>
        <v>0.5</v>
      </c>
      <c r="H465" s="129">
        <f t="shared" si="160"/>
        <v>19.999999999999996</v>
      </c>
      <c r="I465" s="129">
        <f>VLOOKUP($A465,ZMRP!$C$2:$F$99995,4,0)</f>
        <v>150</v>
      </c>
      <c r="J465" s="130">
        <f t="shared" si="161"/>
        <v>300</v>
      </c>
      <c r="K465" s="130">
        <f>VLOOKUP($A465,ZLAM!$C$2:$F$99999,4,0)</f>
        <v>87.72</v>
      </c>
      <c r="L465" s="130">
        <f t="shared" si="162"/>
        <v>131.58000000000001</v>
      </c>
      <c r="M465" s="130">
        <f t="shared" si="163"/>
        <v>263.16000000000003</v>
      </c>
      <c r="N465" s="130">
        <f t="shared" si="164"/>
        <v>111.5084745762712</v>
      </c>
      <c r="O465" s="130">
        <f t="shared" si="165"/>
        <v>223.0169491525424</v>
      </c>
      <c r="P465" s="130">
        <f>IFERROR(ABS(VLOOKUP($A465,ZTRV!$D$2:$G$99407,4,0)),0)</f>
        <v>0</v>
      </c>
      <c r="Q465" s="130">
        <f>IFERROR(ABS(VLOOKUP($A465,ZTR1!$D$2:$G$99999,4,0)),0)</f>
        <v>0</v>
      </c>
      <c r="R465" s="130">
        <f>IFERROR(ABS(VLOOKUP($A465,ZTR2!$D$2:$G$99939,4,0)),0)</f>
        <v>0</v>
      </c>
      <c r="S465" s="130">
        <f t="shared" si="166"/>
        <v>0</v>
      </c>
      <c r="T465" s="130">
        <f t="shared" si="167"/>
        <v>111.5084745762712</v>
      </c>
      <c r="U465" s="130">
        <f t="shared" si="168"/>
        <v>131.58000000000001</v>
      </c>
      <c r="V465" s="130">
        <f t="shared" si="169"/>
        <v>263.16000000000003</v>
      </c>
      <c r="W465" s="131">
        <f t="shared" si="170"/>
        <v>2631.6</v>
      </c>
      <c r="X465" s="130">
        <f t="shared" si="171"/>
        <v>18.419999999999987</v>
      </c>
      <c r="Y465" s="130">
        <f t="shared" si="172"/>
        <v>368.39999999999969</v>
      </c>
      <c r="Z465" s="130">
        <f t="shared" si="173"/>
        <v>36.839999999999975</v>
      </c>
      <c r="AA465" s="129">
        <f>IFERROR(ABS(VLOOKUP(A465,ZSSD!$D$2:$G$99933,4,0)),AI465)</f>
        <v>6.5</v>
      </c>
      <c r="AB465" s="130">
        <f>IFERROR(IF(VLOOKUP(A465,ZSSD!$D:$H,5,0)="L29",AA465*G465,AA465*L465/100),AA465*L465/100)</f>
        <v>8.5527000000000015</v>
      </c>
      <c r="AC465" s="130">
        <v>2</v>
      </c>
      <c r="AD465" s="132">
        <f t="shared" si="174"/>
        <v>2.0591154915254237</v>
      </c>
      <c r="AE465" s="142">
        <f t="shared" si="177"/>
        <v>17.105400000000003</v>
      </c>
      <c r="AF465" s="142">
        <f t="shared" si="178"/>
        <v>4.1182309830508474</v>
      </c>
      <c r="AG465" s="133" t="e">
        <f>VLOOKUP(A465,ZSSD!D:D,1,0)</f>
        <v>#N/A</v>
      </c>
      <c r="AH465" s="133" t="str">
        <f>VLOOKUP(B465,[2]GRADE!$A:$P,16,0)</f>
        <v>SILVER</v>
      </c>
      <c r="AI465" s="133">
        <f t="shared" si="179"/>
        <v>6.5</v>
      </c>
    </row>
    <row r="466" spans="1:39" x14ac:dyDescent="0.25">
      <c r="A466" s="129">
        <v>7722341</v>
      </c>
      <c r="B466" s="129">
        <f t="shared" si="175"/>
        <v>7722</v>
      </c>
      <c r="C466" s="129">
        <f t="shared" si="176"/>
        <v>341</v>
      </c>
      <c r="D466" s="129" t="str">
        <f>VLOOKUP(C466,Sheet1!$A$2:$K$369991,11,0)</f>
        <v>BUC</v>
      </c>
      <c r="E466" s="129" t="s">
        <v>1929</v>
      </c>
      <c r="F466" s="129">
        <f>VLOOKUP(C466,'PACK MASTER'!$A$2:$I$512998,9,0)*1000</f>
        <v>20.000000000000011</v>
      </c>
      <c r="G466" s="129">
        <f>VLOOKUP(C466,'PACK MASTER'!$A$2:$G$512998,7,0)</f>
        <v>20</v>
      </c>
      <c r="H466" s="129">
        <f t="shared" si="160"/>
        <v>1.0000000000000004</v>
      </c>
      <c r="I466" s="129">
        <f>VLOOKUP($A466,ZMRP!$C$2:$F$99995,4,0)</f>
        <v>6700</v>
      </c>
      <c r="J466" s="130">
        <f t="shared" si="161"/>
        <v>335</v>
      </c>
      <c r="K466" s="130">
        <f>VLOOKUP($A466,ZLAM!$C$2:$F$99999,4,0)</f>
        <v>95.8</v>
      </c>
      <c r="L466" s="130">
        <f t="shared" si="162"/>
        <v>6418.6</v>
      </c>
      <c r="M466" s="130">
        <f t="shared" si="163"/>
        <v>320.93</v>
      </c>
      <c r="N466" s="130">
        <f t="shared" si="164"/>
        <v>5439.4915254237294</v>
      </c>
      <c r="O466" s="130">
        <f t="shared" si="165"/>
        <v>271.97457627118649</v>
      </c>
      <c r="P466" s="130">
        <f>IFERROR(ABS(VLOOKUP($A466,ZTRV!$D$2:$G$99407,4,0)),0)</f>
        <v>30</v>
      </c>
      <c r="Q466" s="130">
        <f>IFERROR(ABS(VLOOKUP($A466,ZTR1!$D$2:$G$99999,4,0)),0)</f>
        <v>0</v>
      </c>
      <c r="R466" s="130">
        <f>IFERROR(ABS(VLOOKUP($A466,ZTR2!$D$2:$G$99939,4,0)),0)</f>
        <v>0</v>
      </c>
      <c r="S466" s="130">
        <f t="shared" si="166"/>
        <v>600</v>
      </c>
      <c r="T466" s="130">
        <f>N466-S466</f>
        <v>4839.4915254237294</v>
      </c>
      <c r="U466" s="130">
        <f t="shared" si="168"/>
        <v>5710.6</v>
      </c>
      <c r="V466" s="130">
        <f t="shared" si="169"/>
        <v>285.53000000000003</v>
      </c>
      <c r="W466" s="131">
        <f t="shared" si="170"/>
        <v>5710.600000000004</v>
      </c>
      <c r="X466" s="130">
        <f t="shared" si="171"/>
        <v>989.39999999999964</v>
      </c>
      <c r="Y466" s="130">
        <f t="shared" si="172"/>
        <v>989.40000000000009</v>
      </c>
      <c r="Z466" s="130">
        <f t="shared" si="173"/>
        <v>49.46999999999997</v>
      </c>
      <c r="AA466" s="129">
        <f>IFERROR(ABS(VLOOKUP(A466,ZSSD!$D$2:$G$99933,4,0)),AI466)</f>
        <v>6</v>
      </c>
      <c r="AB466" s="130">
        <f>IFERROR(IF(VLOOKUP(A466,ZSSD!$D:$H,5,0)="L29",AA466*G466,AA466*L466/100),AA466*L466/100)</f>
        <v>385.11600000000004</v>
      </c>
      <c r="AC466" s="130">
        <v>2</v>
      </c>
      <c r="AD466" s="132">
        <f t="shared" si="174"/>
        <v>89.087510508474594</v>
      </c>
      <c r="AE466" s="142">
        <f t="shared" si="177"/>
        <v>19.255800000000001</v>
      </c>
      <c r="AF466" s="142">
        <f t="shared" si="178"/>
        <v>4.4543755254237301</v>
      </c>
      <c r="AG466" s="133">
        <f>VLOOKUP(A466,ZSSD!D:D,1,0)</f>
        <v>7722341</v>
      </c>
      <c r="AH466" s="133" t="str">
        <f>VLOOKUP(B466,[2]GRADE!$A:$P,16,0)</f>
        <v>INDUSTRIAL</v>
      </c>
      <c r="AI466" s="133">
        <f t="shared" si="179"/>
        <v>6</v>
      </c>
      <c r="AL466" s="134">
        <f>+AL458*AL459/100</f>
        <v>7960.8520000000008</v>
      </c>
      <c r="AM466" s="133">
        <f>+AL466*3</f>
        <v>23882.556000000004</v>
      </c>
    </row>
    <row r="467" spans="1:39" x14ac:dyDescent="0.25">
      <c r="A467" s="129">
        <v>7723341</v>
      </c>
      <c r="B467" s="129">
        <f t="shared" si="175"/>
        <v>7723</v>
      </c>
      <c r="C467" s="129">
        <f t="shared" si="176"/>
        <v>341</v>
      </c>
      <c r="D467" s="129" t="str">
        <f>VLOOKUP(C467,Sheet1!$A$2:$K$369991,11,0)</f>
        <v>BUC</v>
      </c>
      <c r="E467" s="129" t="s">
        <v>1932</v>
      </c>
      <c r="F467" s="129">
        <f>VLOOKUP(C467,'PACK MASTER'!$A$2:$I$512998,9,0)*1000</f>
        <v>20.000000000000011</v>
      </c>
      <c r="G467" s="129">
        <f>VLOOKUP(C467,'PACK MASTER'!$A$2:$G$512998,7,0)</f>
        <v>20</v>
      </c>
      <c r="H467" s="129">
        <f t="shared" si="160"/>
        <v>1.0000000000000004</v>
      </c>
      <c r="I467" s="129">
        <f>VLOOKUP($A467,ZMRP!$C$2:$F$99995,4,0)</f>
        <v>6800</v>
      </c>
      <c r="J467" s="130">
        <f t="shared" si="161"/>
        <v>340</v>
      </c>
      <c r="K467" s="130">
        <f>VLOOKUP($A467,ZLAM!$C$2:$F$99999,4,0)</f>
        <v>94.55</v>
      </c>
      <c r="L467" s="130">
        <f t="shared" si="162"/>
        <v>6429.4</v>
      </c>
      <c r="M467" s="130">
        <f t="shared" si="163"/>
        <v>321.46999999999997</v>
      </c>
      <c r="N467" s="130">
        <f t="shared" si="164"/>
        <v>5448.6440677966102</v>
      </c>
      <c r="O467" s="130">
        <f t="shared" si="165"/>
        <v>272.43220338983053</v>
      </c>
      <c r="P467" s="130">
        <f>IFERROR(ABS(VLOOKUP($A467,ZTRV!$D$2:$G$99407,4,0)),0)</f>
        <v>35</v>
      </c>
      <c r="Q467" s="130">
        <f>IFERROR(ABS(VLOOKUP($A467,ZTR1!$D$2:$G$99999,4,0)),0)</f>
        <v>0</v>
      </c>
      <c r="R467" s="130">
        <f>IFERROR(ABS(VLOOKUP($A467,ZTR2!$D$2:$G$99939,4,0)),0)</f>
        <v>0</v>
      </c>
      <c r="S467" s="130">
        <f t="shared" si="166"/>
        <v>700</v>
      </c>
      <c r="T467" s="130">
        <f t="shared" si="167"/>
        <v>4748.6440677966102</v>
      </c>
      <c r="U467" s="130">
        <f t="shared" si="168"/>
        <v>5603.4</v>
      </c>
      <c r="V467" s="130">
        <f t="shared" si="169"/>
        <v>280.16999999999996</v>
      </c>
      <c r="W467" s="131">
        <f t="shared" si="170"/>
        <v>5603.4000000000024</v>
      </c>
      <c r="X467" s="130">
        <f t="shared" si="171"/>
        <v>1196.6000000000004</v>
      </c>
      <c r="Y467" s="130">
        <f t="shared" si="172"/>
        <v>1196.6000000000008</v>
      </c>
      <c r="Z467" s="130">
        <f t="shared" si="173"/>
        <v>59.830000000000041</v>
      </c>
      <c r="AA467" s="129">
        <f>IFERROR(ABS(VLOOKUP(A467,ZSSD!$D$2:$G$99933,4,0)),AI467)</f>
        <v>6</v>
      </c>
      <c r="AB467" s="130">
        <f>IFERROR(IF(VLOOKUP(A467,ZSSD!$D:$H,5,0)="L29",AA467*G467,AA467*L467/100),AA467*L467/100)</f>
        <v>385.76399999999995</v>
      </c>
      <c r="AC467" s="130">
        <v>2</v>
      </c>
      <c r="AD467" s="132">
        <f t="shared" si="174"/>
        <v>87.257601355932195</v>
      </c>
      <c r="AE467" s="142">
        <f t="shared" si="177"/>
        <v>19.288199999999996</v>
      </c>
      <c r="AF467" s="142">
        <f t="shared" si="178"/>
        <v>4.3628800677966098</v>
      </c>
      <c r="AG467" s="133">
        <f>VLOOKUP(A467,ZSSD!D:D,1,0)</f>
        <v>7723341</v>
      </c>
      <c r="AH467" s="133" t="str">
        <f>VLOOKUP(B467,[2]GRADE!$A:$P,16,0)</f>
        <v>INDUSTRIAL</v>
      </c>
      <c r="AI467" s="133">
        <f t="shared" si="179"/>
        <v>6</v>
      </c>
      <c r="AL467" s="134">
        <v>84.745999999999995</v>
      </c>
    </row>
    <row r="468" spans="1:39" x14ac:dyDescent="0.25">
      <c r="A468" s="129">
        <v>7727303</v>
      </c>
      <c r="B468" s="129">
        <f t="shared" si="175"/>
        <v>7727</v>
      </c>
      <c r="C468" s="129">
        <f t="shared" si="176"/>
        <v>303</v>
      </c>
      <c r="D468" s="129" t="str">
        <f>VLOOKUP(C468,Sheet1!$A$2:$K$369991,11,0)</f>
        <v>CAR</v>
      </c>
      <c r="E468" s="129" t="s">
        <v>1936</v>
      </c>
      <c r="F468" s="129">
        <f>VLOOKUP(C468,'PACK MASTER'!$A$2:$I$512998,9,0)*1000</f>
        <v>9.9999999999999982</v>
      </c>
      <c r="G468" s="129">
        <f>VLOOKUP(C468,'PACK MASTER'!$A$2:$G$512998,7,0)</f>
        <v>0.5</v>
      </c>
      <c r="H468" s="129">
        <f t="shared" si="160"/>
        <v>19.999999999999996</v>
      </c>
      <c r="I468" s="129">
        <f>VLOOKUP($A468,ZMRP!$C$2:$F$99995,4,0)</f>
        <v>253</v>
      </c>
      <c r="J468" s="130">
        <f t="shared" si="161"/>
        <v>506</v>
      </c>
      <c r="K468" s="130">
        <f>VLOOKUP($A468,ZLAM!$C$2:$F$99999,4,0)</f>
        <v>76.97</v>
      </c>
      <c r="L468" s="130">
        <f t="shared" si="162"/>
        <v>194.73410000000001</v>
      </c>
      <c r="M468" s="130">
        <f t="shared" si="163"/>
        <v>389.46820000000002</v>
      </c>
      <c r="N468" s="130">
        <f t="shared" si="164"/>
        <v>165.02889830508477</v>
      </c>
      <c r="O468" s="130">
        <f t="shared" si="165"/>
        <v>330.05779661016953</v>
      </c>
      <c r="P468" s="130">
        <f>IFERROR(ABS(VLOOKUP($A468,ZTRV!$D$2:$G$99407,4,0)),0)</f>
        <v>50</v>
      </c>
      <c r="Q468" s="130">
        <f>IFERROR(ABS(VLOOKUP($A468,ZTR1!$D$2:$G$99999,4,0)),0)</f>
        <v>0</v>
      </c>
      <c r="R468" s="130">
        <f>IFERROR(ABS(VLOOKUP($A468,ZTR2!$D$2:$G$99939,4,0)),0)</f>
        <v>0</v>
      </c>
      <c r="S468" s="130">
        <f t="shared" si="166"/>
        <v>25</v>
      </c>
      <c r="T468" s="130">
        <f t="shared" si="167"/>
        <v>140.02889830508477</v>
      </c>
      <c r="U468" s="130">
        <f t="shared" si="168"/>
        <v>165.23410000000001</v>
      </c>
      <c r="V468" s="130">
        <f t="shared" si="169"/>
        <v>330.46820000000002</v>
      </c>
      <c r="W468" s="131">
        <f t="shared" si="170"/>
        <v>3304.6819999999998</v>
      </c>
      <c r="X468" s="130">
        <f t="shared" si="171"/>
        <v>87.765899999999988</v>
      </c>
      <c r="Y468" s="130">
        <f t="shared" si="172"/>
        <v>1755.3179999999995</v>
      </c>
      <c r="Z468" s="130">
        <f t="shared" si="173"/>
        <v>175.53179999999998</v>
      </c>
      <c r="AA468" s="129">
        <f>IFERROR(ABS(VLOOKUP(A468,ZSSD!$D$2:$G$99933,4,0)),AI468)</f>
        <v>6.5</v>
      </c>
      <c r="AB468" s="130">
        <f>IFERROR(IF(VLOOKUP(A468,ZSSD!$D:$H,5,0)="L29",AA468*G468,AA468*L468/100),AA468*L468/100)</f>
        <v>12.657716500000001</v>
      </c>
      <c r="AC468" s="130">
        <v>2</v>
      </c>
      <c r="AD468" s="132">
        <f t="shared" si="174"/>
        <v>2.5474236361016951</v>
      </c>
      <c r="AE468" s="142">
        <f t="shared" si="177"/>
        <v>25.315433000000002</v>
      </c>
      <c r="AF468" s="142">
        <f t="shared" si="178"/>
        <v>5.0948472722033902</v>
      </c>
      <c r="AG468" s="133" t="e">
        <f>VLOOKUP(A468,ZSSD!D:D,1,0)</f>
        <v>#N/A</v>
      </c>
      <c r="AH468" s="133" t="str">
        <f>VLOOKUP(B468,[2]GRADE!$A:$P,16,0)</f>
        <v>SILVER</v>
      </c>
      <c r="AI468" s="133">
        <f t="shared" si="179"/>
        <v>6.5</v>
      </c>
      <c r="AL468" s="134">
        <f>+AL466*AL467/100</f>
        <v>6746.5036359199994</v>
      </c>
      <c r="AM468" s="133">
        <f>+AL468*3</f>
        <v>20239.510907759999</v>
      </c>
    </row>
    <row r="469" spans="1:39" x14ac:dyDescent="0.25">
      <c r="A469" s="129">
        <v>7727312</v>
      </c>
      <c r="B469" s="129">
        <f t="shared" si="175"/>
        <v>7727</v>
      </c>
      <c r="C469" s="129">
        <f t="shared" si="176"/>
        <v>312</v>
      </c>
      <c r="D469" s="129" t="str">
        <f>VLOOKUP(C469,Sheet1!$A$2:$K$369991,11,0)</f>
        <v>CAR</v>
      </c>
      <c r="E469" s="129" t="s">
        <v>1938</v>
      </c>
      <c r="F469" s="129">
        <f>VLOOKUP(C469,'PACK MASTER'!$A$2:$I$512998,9,0)*1000</f>
        <v>20</v>
      </c>
      <c r="G469" s="129">
        <f>VLOOKUP(C469,'PACK MASTER'!$A$2:$G$512998,7,0)</f>
        <v>1</v>
      </c>
      <c r="H469" s="129">
        <f t="shared" si="160"/>
        <v>20</v>
      </c>
      <c r="I469" s="129">
        <f>VLOOKUP($A469,ZMRP!$C$2:$F$99995,4,0)</f>
        <v>465</v>
      </c>
      <c r="J469" s="130">
        <f t="shared" si="161"/>
        <v>465</v>
      </c>
      <c r="K469" s="130">
        <f>VLOOKUP($A469,ZLAM!$C$2:$F$99999,4,0)</f>
        <v>79.98</v>
      </c>
      <c r="L469" s="130">
        <f t="shared" si="162"/>
        <v>371.90700000000004</v>
      </c>
      <c r="M469" s="130">
        <f t="shared" si="163"/>
        <v>371.90700000000004</v>
      </c>
      <c r="N469" s="130">
        <f t="shared" si="164"/>
        <v>315.1754237288136</v>
      </c>
      <c r="O469" s="130">
        <f t="shared" si="165"/>
        <v>315.1754237288136</v>
      </c>
      <c r="P469" s="130">
        <f>IFERROR(ABS(VLOOKUP($A469,ZTRV!$D$2:$G$99407,4,0)),0)</f>
        <v>0</v>
      </c>
      <c r="Q469" s="130">
        <f>IFERROR(ABS(VLOOKUP($A469,ZTR1!$D$2:$G$99999,4,0)),0)</f>
        <v>0</v>
      </c>
      <c r="R469" s="130">
        <f>IFERROR(ABS(VLOOKUP($A469,ZTR2!$D$2:$G$99939,4,0)),0)</f>
        <v>0</v>
      </c>
      <c r="S469" s="130">
        <f t="shared" si="166"/>
        <v>0</v>
      </c>
      <c r="T469" s="130">
        <f t="shared" si="167"/>
        <v>315.1754237288136</v>
      </c>
      <c r="U469" s="130">
        <f t="shared" si="168"/>
        <v>371.90700000000004</v>
      </c>
      <c r="V469" s="130">
        <f t="shared" si="169"/>
        <v>371.90700000000004</v>
      </c>
      <c r="W469" s="131">
        <f t="shared" si="170"/>
        <v>7438.1400000000012</v>
      </c>
      <c r="X469" s="130">
        <f t="shared" si="171"/>
        <v>93.092999999999961</v>
      </c>
      <c r="Y469" s="130">
        <f t="shared" si="172"/>
        <v>1861.8599999999992</v>
      </c>
      <c r="Z469" s="130">
        <f t="shared" si="173"/>
        <v>93.092999999999961</v>
      </c>
      <c r="AA469" s="129">
        <f>IFERROR(ABS(VLOOKUP(A469,ZSSD!$D$2:$G$99933,4,0)),AI469)</f>
        <v>6.5</v>
      </c>
      <c r="AB469" s="130">
        <f>IFERROR(IF(VLOOKUP(A469,ZSSD!$D:$H,5,0)="L29",AA469*G469,AA469*L469/100),AA469*L469/100)</f>
        <v>24.173954999999999</v>
      </c>
      <c r="AC469" s="130">
        <v>2</v>
      </c>
      <c r="AD469" s="132">
        <f t="shared" si="174"/>
        <v>5.8200293745762721</v>
      </c>
      <c r="AE469" s="142">
        <f t="shared" si="177"/>
        <v>24.173954999999999</v>
      </c>
      <c r="AF469" s="142">
        <f t="shared" si="178"/>
        <v>5.8200293745762721</v>
      </c>
      <c r="AG469" s="133" t="e">
        <f>VLOOKUP(A469,ZSSD!D:D,1,0)</f>
        <v>#N/A</v>
      </c>
      <c r="AH469" s="133" t="str">
        <f>VLOOKUP(B469,[2]GRADE!$A:$P,16,0)</f>
        <v>SILVER</v>
      </c>
      <c r="AI469" s="133">
        <f t="shared" si="179"/>
        <v>6.5</v>
      </c>
    </row>
    <row r="470" spans="1:39" x14ac:dyDescent="0.25">
      <c r="A470" s="129">
        <v>7727313</v>
      </c>
      <c r="B470" s="129">
        <f t="shared" si="175"/>
        <v>7727</v>
      </c>
      <c r="C470" s="129">
        <f t="shared" si="176"/>
        <v>313</v>
      </c>
      <c r="D470" s="129" t="str">
        <f>VLOOKUP(C470,Sheet1!$A$2:$K$369991,11,0)</f>
        <v>CAR</v>
      </c>
      <c r="E470" s="129" t="s">
        <v>1939</v>
      </c>
      <c r="F470" s="129">
        <f>VLOOKUP(C470,'PACK MASTER'!$A$2:$I$512998,9,0)*1000</f>
        <v>10</v>
      </c>
      <c r="G470" s="129">
        <f>VLOOKUP(C470,'PACK MASTER'!$A$2:$G$512998,7,0)</f>
        <v>1</v>
      </c>
      <c r="H470" s="129">
        <f t="shared" si="160"/>
        <v>10</v>
      </c>
      <c r="I470" s="129">
        <f>VLOOKUP($A470,ZMRP!$C$2:$F$99995,4,0)</f>
        <v>465</v>
      </c>
      <c r="J470" s="130">
        <f t="shared" si="161"/>
        <v>465</v>
      </c>
      <c r="K470" s="130">
        <f>VLOOKUP($A470,ZLAM!$C$2:$F$99999,4,0)</f>
        <v>79.98</v>
      </c>
      <c r="L470" s="130">
        <f t="shared" si="162"/>
        <v>371.90700000000004</v>
      </c>
      <c r="M470" s="130">
        <f t="shared" si="163"/>
        <v>371.90700000000004</v>
      </c>
      <c r="N470" s="130">
        <f t="shared" si="164"/>
        <v>315.1754237288136</v>
      </c>
      <c r="O470" s="130">
        <f t="shared" si="165"/>
        <v>315.1754237288136</v>
      </c>
      <c r="P470" s="130">
        <f>IFERROR(ABS(VLOOKUP($A470,ZTRV!$D$2:$G$99407,4,0)),0)</f>
        <v>50</v>
      </c>
      <c r="Q470" s="130">
        <f>IFERROR(ABS(VLOOKUP($A470,ZTR1!$D$2:$G$99999,4,0)),0)</f>
        <v>0</v>
      </c>
      <c r="R470" s="130">
        <f>IFERROR(ABS(VLOOKUP($A470,ZTR2!$D$2:$G$99939,4,0)),0)</f>
        <v>0</v>
      </c>
      <c r="S470" s="130">
        <f t="shared" si="166"/>
        <v>50</v>
      </c>
      <c r="T470" s="130">
        <f t="shared" si="167"/>
        <v>265.1754237288136</v>
      </c>
      <c r="U470" s="130">
        <f t="shared" si="168"/>
        <v>312.90700000000004</v>
      </c>
      <c r="V470" s="130">
        <f t="shared" si="169"/>
        <v>312.90700000000004</v>
      </c>
      <c r="W470" s="131">
        <f t="shared" si="170"/>
        <v>3129.0700000000006</v>
      </c>
      <c r="X470" s="130">
        <f t="shared" si="171"/>
        <v>152.09299999999996</v>
      </c>
      <c r="Y470" s="130">
        <f t="shared" si="172"/>
        <v>1520.9299999999996</v>
      </c>
      <c r="Z470" s="130">
        <f t="shared" si="173"/>
        <v>152.09299999999996</v>
      </c>
      <c r="AA470" s="129">
        <f>IFERROR(ABS(VLOOKUP(A470,ZSSD!$D$2:$G$99933,4,0)),AI470)</f>
        <v>6.5</v>
      </c>
      <c r="AB470" s="130">
        <f>IFERROR(IF(VLOOKUP(A470,ZSSD!$D:$H,5,0)="L29",AA470*G470,AA470*L470/100),AA470*L470/100)</f>
        <v>24.173954999999999</v>
      </c>
      <c r="AC470" s="130">
        <v>2</v>
      </c>
      <c r="AD470" s="132">
        <f t="shared" si="174"/>
        <v>4.8200293745762721</v>
      </c>
      <c r="AE470" s="142">
        <f t="shared" si="177"/>
        <v>24.173954999999999</v>
      </c>
      <c r="AF470" s="142">
        <f t="shared" si="178"/>
        <v>4.8200293745762721</v>
      </c>
      <c r="AG470" s="133" t="e">
        <f>VLOOKUP(A470,ZSSD!D:D,1,0)</f>
        <v>#N/A</v>
      </c>
      <c r="AH470" s="133" t="str">
        <f>VLOOKUP(B470,[2]GRADE!$A:$P,16,0)</f>
        <v>SILVER</v>
      </c>
      <c r="AI470" s="133">
        <f t="shared" si="179"/>
        <v>6.5</v>
      </c>
      <c r="AL470" s="134">
        <f>25*20</f>
        <v>500</v>
      </c>
    </row>
    <row r="471" spans="1:39" x14ac:dyDescent="0.25">
      <c r="A471" s="129">
        <v>7727327</v>
      </c>
      <c r="B471" s="129">
        <f t="shared" si="175"/>
        <v>7727</v>
      </c>
      <c r="C471" s="129">
        <f t="shared" si="176"/>
        <v>327</v>
      </c>
      <c r="D471" s="129" t="str">
        <f>VLOOKUP(C471,Sheet1!$A$2:$K$369991,11,0)</f>
        <v>CAR</v>
      </c>
      <c r="E471" s="129" t="s">
        <v>1941</v>
      </c>
      <c r="F471" s="129">
        <f>VLOOKUP(C471,'PACK MASTER'!$A$2:$I$512998,9,0)*1000</f>
        <v>12.000000000000004</v>
      </c>
      <c r="G471" s="129">
        <f>VLOOKUP(C471,'PACK MASTER'!$A$2:$G$512998,7,0)</f>
        <v>2</v>
      </c>
      <c r="H471" s="129">
        <f t="shared" si="160"/>
        <v>6.0000000000000018</v>
      </c>
      <c r="I471" s="129">
        <f>VLOOKUP($A471,ZMRP!$C$2:$F$99995,4,0)</f>
        <v>920</v>
      </c>
      <c r="J471" s="130">
        <f t="shared" si="161"/>
        <v>460</v>
      </c>
      <c r="K471" s="130">
        <f>VLOOKUP($A471,ZLAM!$C$2:$F$99999,4,0)</f>
        <v>79.09</v>
      </c>
      <c r="L471" s="130">
        <f t="shared" si="162"/>
        <v>727.62800000000004</v>
      </c>
      <c r="M471" s="130">
        <f t="shared" si="163"/>
        <v>363.81400000000002</v>
      </c>
      <c r="N471" s="130">
        <f t="shared" si="164"/>
        <v>616.63389830508481</v>
      </c>
      <c r="O471" s="130">
        <f t="shared" si="165"/>
        <v>308.31694915254241</v>
      </c>
      <c r="P471" s="130">
        <f>IFERROR(ABS(VLOOKUP($A471,ZTRV!$D$2:$G$99407,4,0)),0)</f>
        <v>50</v>
      </c>
      <c r="Q471" s="130">
        <f>IFERROR(ABS(VLOOKUP($A471,ZTR1!$D$2:$G$99999,4,0)),0)</f>
        <v>0</v>
      </c>
      <c r="R471" s="130">
        <f>IFERROR(ABS(VLOOKUP($A471,ZTR2!$D$2:$G$99939,4,0)),0)</f>
        <v>0</v>
      </c>
      <c r="S471" s="130">
        <f t="shared" si="166"/>
        <v>100</v>
      </c>
      <c r="T471" s="130">
        <f t="shared" si="167"/>
        <v>516.63389830508481</v>
      </c>
      <c r="U471" s="130">
        <f t="shared" si="168"/>
        <v>609.62800000000004</v>
      </c>
      <c r="V471" s="130">
        <f t="shared" si="169"/>
        <v>304.81400000000002</v>
      </c>
      <c r="W471" s="131">
        <f t="shared" si="170"/>
        <v>3657.7680000000014</v>
      </c>
      <c r="X471" s="130">
        <f t="shared" si="171"/>
        <v>310.37199999999996</v>
      </c>
      <c r="Y471" s="130">
        <f t="shared" si="172"/>
        <v>1862.2320000000002</v>
      </c>
      <c r="Z471" s="130">
        <f t="shared" si="173"/>
        <v>155.18599999999998</v>
      </c>
      <c r="AA471" s="129">
        <f>IFERROR(ABS(VLOOKUP(A471,ZSSD!$D$2:$G$99933,4,0)),AI471)</f>
        <v>6.5</v>
      </c>
      <c r="AB471" s="130">
        <f>IFERROR(IF(VLOOKUP(A471,ZSSD!$D:$H,5,0)="L29",AA471*G471,AA471*L471/100),AA471*L471/100)</f>
        <v>47.295820000000006</v>
      </c>
      <c r="AC471" s="130">
        <v>2</v>
      </c>
      <c r="AD471" s="132">
        <f t="shared" si="174"/>
        <v>9.386761566101697</v>
      </c>
      <c r="AE471" s="142">
        <f t="shared" si="177"/>
        <v>23.647910000000003</v>
      </c>
      <c r="AF471" s="142">
        <f t="shared" si="178"/>
        <v>4.6933807830508485</v>
      </c>
      <c r="AG471" s="133" t="e">
        <f>VLOOKUP(A471,ZSSD!D:D,1,0)</f>
        <v>#N/A</v>
      </c>
      <c r="AH471" s="133" t="str">
        <f>VLOOKUP(B471,[2]GRADE!$A:$P,16,0)</f>
        <v>SILVER</v>
      </c>
      <c r="AI471" s="133">
        <f t="shared" si="179"/>
        <v>6.5</v>
      </c>
      <c r="AL471" s="134">
        <f>+AL468-AL470</f>
        <v>6246.5036359199994</v>
      </c>
    </row>
    <row r="472" spans="1:39" x14ac:dyDescent="0.25">
      <c r="A472" s="129">
        <v>7727337</v>
      </c>
      <c r="B472" s="129">
        <f t="shared" si="175"/>
        <v>7727</v>
      </c>
      <c r="C472" s="129">
        <f t="shared" si="176"/>
        <v>337</v>
      </c>
      <c r="D472" s="129" t="str">
        <f>VLOOKUP(C472,Sheet1!$A$2:$K$369991,11,0)</f>
        <v>CAR</v>
      </c>
      <c r="E472" s="129" t="s">
        <v>1942</v>
      </c>
      <c r="F472" s="129">
        <f>VLOOKUP(C472,'PACK MASTER'!$A$2:$I$512998,9,0)*1000</f>
        <v>11.999999999999998</v>
      </c>
      <c r="G472" s="129">
        <f>VLOOKUP(C472,'PACK MASTER'!$A$2:$G$512998,7,0)</f>
        <v>3</v>
      </c>
      <c r="H472" s="129">
        <f t="shared" si="160"/>
        <v>3.9999999999999996</v>
      </c>
      <c r="I472" s="129">
        <f>VLOOKUP($A472,ZMRP!$C$2:$F$99995,4,0)</f>
        <v>1365</v>
      </c>
      <c r="J472" s="130">
        <f t="shared" si="161"/>
        <v>455</v>
      </c>
      <c r="K472" s="130">
        <f>VLOOKUP($A472,ZLAM!$C$2:$F$99999,4,0)</f>
        <v>77.930000000000007</v>
      </c>
      <c r="L472" s="130">
        <f t="shared" si="162"/>
        <v>1063.7445</v>
      </c>
      <c r="M472" s="130">
        <f t="shared" si="163"/>
        <v>354.58150000000001</v>
      </c>
      <c r="N472" s="130">
        <f t="shared" si="164"/>
        <v>901.47838983050849</v>
      </c>
      <c r="O472" s="130">
        <f t="shared" si="165"/>
        <v>300.49279661016948</v>
      </c>
      <c r="P472" s="130">
        <f>IFERROR(ABS(VLOOKUP($A472,ZTRV!$D$2:$G$99407,4,0)),0)</f>
        <v>50</v>
      </c>
      <c r="Q472" s="130">
        <f>IFERROR(ABS(VLOOKUP($A472,ZTR1!$D$2:$G$99999,4,0)),0)</f>
        <v>0</v>
      </c>
      <c r="R472" s="130">
        <f>IFERROR(ABS(VLOOKUP($A472,ZTR2!$D$2:$G$99939,4,0)),0)</f>
        <v>0</v>
      </c>
      <c r="S472" s="130">
        <f t="shared" si="166"/>
        <v>150</v>
      </c>
      <c r="T472" s="130">
        <f t="shared" si="167"/>
        <v>751.47838983050849</v>
      </c>
      <c r="U472" s="130">
        <f t="shared" si="168"/>
        <v>886.74450000000002</v>
      </c>
      <c r="V472" s="130">
        <f t="shared" si="169"/>
        <v>295.58150000000001</v>
      </c>
      <c r="W472" s="131">
        <f t="shared" si="170"/>
        <v>3546.9779999999996</v>
      </c>
      <c r="X472" s="130">
        <f t="shared" si="171"/>
        <v>478.25549999999998</v>
      </c>
      <c r="Y472" s="130">
        <f t="shared" si="172"/>
        <v>1913.0219999999997</v>
      </c>
      <c r="Z472" s="130">
        <f t="shared" si="173"/>
        <v>159.41849999999999</v>
      </c>
      <c r="AA472" s="129">
        <f>IFERROR(ABS(VLOOKUP(A472,ZSSD!$D$2:$G$99933,4,0)),AI472)</f>
        <v>6.5</v>
      </c>
      <c r="AB472" s="130">
        <f>IFERROR(IF(VLOOKUP(A472,ZSSD!$D:$H,5,0)="L29",AA472*G472,AA472*L472/100),AA472*L472/100)</f>
        <v>69.143392500000004</v>
      </c>
      <c r="AC472" s="130">
        <v>2</v>
      </c>
      <c r="AD472" s="132">
        <f t="shared" si="174"/>
        <v>13.64669994661017</v>
      </c>
      <c r="AE472" s="142">
        <f t="shared" si="177"/>
        <v>23.047797500000001</v>
      </c>
      <c r="AF472" s="142">
        <f t="shared" si="178"/>
        <v>4.5488999822033902</v>
      </c>
      <c r="AG472" s="133" t="e">
        <f>VLOOKUP(A472,ZSSD!D:D,1,0)</f>
        <v>#N/A</v>
      </c>
      <c r="AH472" s="133" t="str">
        <f>VLOOKUP(B472,[2]GRADE!$A:$P,16,0)</f>
        <v>SILVER</v>
      </c>
      <c r="AI472" s="133">
        <f t="shared" si="179"/>
        <v>6.5</v>
      </c>
      <c r="AL472" s="134">
        <f>+AL471*1.18</f>
        <v>7370.8742903855991</v>
      </c>
      <c r="AM472" s="133">
        <f>+AL472*3</f>
        <v>22112.622871156796</v>
      </c>
    </row>
    <row r="473" spans="1:39" x14ac:dyDescent="0.25">
      <c r="A473" s="129">
        <v>7727341</v>
      </c>
      <c r="B473" s="129">
        <f t="shared" si="175"/>
        <v>7727</v>
      </c>
      <c r="C473" s="129">
        <f t="shared" si="176"/>
        <v>341</v>
      </c>
      <c r="D473" s="129" t="str">
        <f>VLOOKUP(C473,Sheet1!$A$2:$K$369991,11,0)</f>
        <v>BUC</v>
      </c>
      <c r="E473" s="129" t="s">
        <v>1943</v>
      </c>
      <c r="F473" s="129">
        <f>VLOOKUP(C473,'PACK MASTER'!$A$2:$I$512998,9,0)*1000</f>
        <v>20.000000000000011</v>
      </c>
      <c r="G473" s="129">
        <f>VLOOKUP(C473,'PACK MASTER'!$A$2:$G$512998,7,0)</f>
        <v>20</v>
      </c>
      <c r="H473" s="129">
        <f t="shared" si="160"/>
        <v>1.0000000000000004</v>
      </c>
      <c r="I473" s="129">
        <f>VLOOKUP($A473,ZMRP!$C$2:$F$99995,4,0)</f>
        <v>8300</v>
      </c>
      <c r="J473" s="130">
        <f t="shared" si="161"/>
        <v>415</v>
      </c>
      <c r="K473" s="130">
        <f>VLOOKUP($A473,ZLAM!$C$2:$F$99999,4,0)</f>
        <v>83.97</v>
      </c>
      <c r="L473" s="130">
        <f t="shared" si="162"/>
        <v>6969.51</v>
      </c>
      <c r="M473" s="130">
        <f t="shared" si="163"/>
        <v>348.47550000000001</v>
      </c>
      <c r="N473" s="130">
        <f t="shared" si="164"/>
        <v>5906.3644067796613</v>
      </c>
      <c r="O473" s="130">
        <f t="shared" si="165"/>
        <v>295.31822033898305</v>
      </c>
      <c r="P473" s="130">
        <f>IFERROR(ABS(VLOOKUP($A473,ZTRV!$D$2:$G$99407,4,0)),0)</f>
        <v>55</v>
      </c>
      <c r="Q473" s="130">
        <f>IFERROR(ABS(VLOOKUP($A473,ZTR1!$D$2:$G$99999,4,0)),0)</f>
        <v>0</v>
      </c>
      <c r="R473" s="130">
        <f>IFERROR(ABS(VLOOKUP($A473,ZTR2!$D$2:$G$99939,4,0)),0)</f>
        <v>0</v>
      </c>
      <c r="S473" s="130">
        <f t="shared" si="166"/>
        <v>1100</v>
      </c>
      <c r="T473" s="130">
        <f t="shared" si="167"/>
        <v>4806.3644067796613</v>
      </c>
      <c r="U473" s="130">
        <f t="shared" si="168"/>
        <v>5671.51</v>
      </c>
      <c r="V473" s="130">
        <f t="shared" si="169"/>
        <v>283.57550000000003</v>
      </c>
      <c r="W473" s="131">
        <f t="shared" si="170"/>
        <v>5671.5100000000039</v>
      </c>
      <c r="X473" s="130">
        <f t="shared" si="171"/>
        <v>2628.49</v>
      </c>
      <c r="Y473" s="130">
        <f t="shared" si="172"/>
        <v>2628.4900000000011</v>
      </c>
      <c r="Z473" s="130">
        <f t="shared" si="173"/>
        <v>131.42449999999997</v>
      </c>
      <c r="AA473" s="129">
        <f>IFERROR(ABS(VLOOKUP(A473,ZSSD!$D$2:$G$99933,4,0)),AI473)</f>
        <v>6.5</v>
      </c>
      <c r="AB473" s="130">
        <f>IFERROR(IF(VLOOKUP(A473,ZSSD!$D:$H,5,0)="L29",AA473*G473,AA473*L473/100),AA473*L473/100)</f>
        <v>453.01815000000005</v>
      </c>
      <c r="AC473" s="130">
        <v>2</v>
      </c>
      <c r="AD473" s="132">
        <f t="shared" si="174"/>
        <v>87.066925135593223</v>
      </c>
      <c r="AE473" s="142">
        <f t="shared" si="177"/>
        <v>22.650907500000002</v>
      </c>
      <c r="AF473" s="142">
        <f t="shared" si="178"/>
        <v>4.3533462567796608</v>
      </c>
      <c r="AG473" s="133" t="e">
        <f>VLOOKUP(A473,ZSSD!D:D,1,0)</f>
        <v>#N/A</v>
      </c>
      <c r="AH473" s="133" t="str">
        <f>VLOOKUP(B473,[2]GRADE!$A:$P,16,0)</f>
        <v>SILVER</v>
      </c>
      <c r="AI473" s="133">
        <f t="shared" si="179"/>
        <v>6.5</v>
      </c>
    </row>
    <row r="474" spans="1:39" x14ac:dyDescent="0.25">
      <c r="A474" s="129">
        <v>7727343</v>
      </c>
      <c r="B474" s="129">
        <f t="shared" si="175"/>
        <v>7727</v>
      </c>
      <c r="C474" s="129">
        <f t="shared" si="176"/>
        <v>343</v>
      </c>
      <c r="D474" s="129" t="str">
        <f>VLOOKUP(C474,Sheet1!$A$2:$K$369991,11,0)</f>
        <v>BUC</v>
      </c>
      <c r="E474" s="129" t="s">
        <v>1945</v>
      </c>
      <c r="F474" s="129">
        <f>VLOOKUP(C474,'PACK MASTER'!$A$2:$I$512998,9,0)*1000</f>
        <v>7</v>
      </c>
      <c r="G474" s="129">
        <f>VLOOKUP(C474,'PACK MASTER'!$A$2:$G$512998,7,0)</f>
        <v>7</v>
      </c>
      <c r="H474" s="129">
        <f t="shared" si="160"/>
        <v>1</v>
      </c>
      <c r="I474" s="129">
        <f>VLOOKUP($A474,ZMRP!$C$2:$F$99995,4,0)</f>
        <v>2985</v>
      </c>
      <c r="J474" s="130">
        <f t="shared" si="161"/>
        <v>426.42857142857144</v>
      </c>
      <c r="K474" s="130">
        <f>VLOOKUP($A474,ZLAM!$C$2:$F$99999,4,0)</f>
        <v>82.42</v>
      </c>
      <c r="L474" s="130">
        <f t="shared" si="162"/>
        <v>2460.2370000000001</v>
      </c>
      <c r="M474" s="130">
        <f t="shared" si="163"/>
        <v>351.46242857142857</v>
      </c>
      <c r="N474" s="130">
        <f t="shared" si="164"/>
        <v>2084.9466101694916</v>
      </c>
      <c r="O474" s="130">
        <f t="shared" si="165"/>
        <v>297.84951573849878</v>
      </c>
      <c r="P474" s="130">
        <f>IFERROR(ABS(VLOOKUP($A474,ZTRV!$D$2:$G$99407,4,0)),0)</f>
        <v>50</v>
      </c>
      <c r="Q474" s="130">
        <f>IFERROR(ABS(VLOOKUP($A474,ZTR1!$D$2:$G$99999,4,0)),0)</f>
        <v>0</v>
      </c>
      <c r="R474" s="130">
        <f>IFERROR(ABS(VLOOKUP($A474,ZTR2!$D$2:$G$99939,4,0)),0)</f>
        <v>0</v>
      </c>
      <c r="S474" s="130">
        <f t="shared" si="166"/>
        <v>350</v>
      </c>
      <c r="T474" s="130">
        <f t="shared" si="167"/>
        <v>1734.9466101694916</v>
      </c>
      <c r="U474" s="130">
        <f t="shared" si="168"/>
        <v>2047.2369999999999</v>
      </c>
      <c r="V474" s="130">
        <f t="shared" si="169"/>
        <v>292.46242857142857</v>
      </c>
      <c r="W474" s="131">
        <f t="shared" si="170"/>
        <v>2047.2370000000001</v>
      </c>
      <c r="X474" s="130">
        <f t="shared" si="171"/>
        <v>937.76300000000015</v>
      </c>
      <c r="Y474" s="130">
        <f t="shared" si="172"/>
        <v>937.76300000000015</v>
      </c>
      <c r="Z474" s="130">
        <f t="shared" si="173"/>
        <v>133.96614285714287</v>
      </c>
      <c r="AA474" s="129">
        <f>IFERROR(ABS(VLOOKUP(A474,ZSSD!$D$2:$G$99933,4,0)),AI474)</f>
        <v>6.5</v>
      </c>
      <c r="AB474" s="130">
        <f>IFERROR(IF(VLOOKUP(A474,ZSSD!$D:$H,5,0)="L29",AA474*G474,AA474*L474/100),AA474*L474/100)</f>
        <v>159.91540500000002</v>
      </c>
      <c r="AC474" s="130">
        <v>2</v>
      </c>
      <c r="AD474" s="132">
        <f t="shared" si="174"/>
        <v>31.500624103389832</v>
      </c>
      <c r="AE474" s="142">
        <f t="shared" si="177"/>
        <v>22.845057857142859</v>
      </c>
      <c r="AF474" s="142">
        <f t="shared" si="178"/>
        <v>4.5000891576271185</v>
      </c>
      <c r="AG474" s="133" t="e">
        <f>VLOOKUP(A474,ZSSD!D:D,1,0)</f>
        <v>#N/A</v>
      </c>
      <c r="AH474" s="133" t="str">
        <f>VLOOKUP(B474,[2]GRADE!$A:$P,16,0)</f>
        <v>SILVER</v>
      </c>
      <c r="AI474" s="133">
        <f t="shared" si="179"/>
        <v>6.5</v>
      </c>
    </row>
    <row r="475" spans="1:39" x14ac:dyDescent="0.25">
      <c r="A475" s="129">
        <v>7727353</v>
      </c>
      <c r="B475" s="129">
        <f t="shared" si="175"/>
        <v>7727</v>
      </c>
      <c r="C475" s="129">
        <f t="shared" si="176"/>
        <v>353</v>
      </c>
      <c r="D475" s="129" t="str">
        <f>VLOOKUP(C475,Sheet1!$A$2:$K$369991,11,0)</f>
        <v>BUC</v>
      </c>
      <c r="E475" s="129" t="s">
        <v>1946</v>
      </c>
      <c r="F475" s="129">
        <f>VLOOKUP(C475,'PACK MASTER'!$A$2:$I$512998,9,0)*1000</f>
        <v>20</v>
      </c>
      <c r="G475" s="129">
        <f>VLOOKUP(C475,'PACK MASTER'!$A$2:$G$512998,7,0)</f>
        <v>20</v>
      </c>
      <c r="H475" s="129">
        <f t="shared" si="160"/>
        <v>1</v>
      </c>
      <c r="I475" s="129">
        <f>VLOOKUP($A475,ZMRP!$C$2:$F$99995,4,0)</f>
        <v>9200</v>
      </c>
      <c r="J475" s="130">
        <f t="shared" si="161"/>
        <v>460</v>
      </c>
      <c r="K475" s="130">
        <f>VLOOKUP($A475,ZLAM!$C$2:$F$99999,4,0)</f>
        <v>87.29</v>
      </c>
      <c r="L475" s="130">
        <f t="shared" si="162"/>
        <v>8030.68</v>
      </c>
      <c r="M475" s="130">
        <f t="shared" si="163"/>
        <v>401.53399999999999</v>
      </c>
      <c r="N475" s="130">
        <f t="shared" si="164"/>
        <v>6805.6610169491532</v>
      </c>
      <c r="O475" s="130">
        <f t="shared" si="165"/>
        <v>340.28305084745767</v>
      </c>
      <c r="P475" s="130">
        <f>IFERROR(ABS(VLOOKUP($A475,ZTRV!$D$2:$G$99407,4,0)),0)</f>
        <v>0</v>
      </c>
      <c r="Q475" s="130">
        <f>IFERROR(ABS(VLOOKUP($A475,ZTR1!$D$2:$G$99999,4,0)),0)</f>
        <v>0</v>
      </c>
      <c r="R475" s="130">
        <f>IFERROR(ABS(VLOOKUP($A475,ZTR2!$D$2:$G$99939,4,0)),0)</f>
        <v>0</v>
      </c>
      <c r="S475" s="130">
        <f t="shared" si="166"/>
        <v>0</v>
      </c>
      <c r="T475" s="130">
        <f t="shared" si="167"/>
        <v>6805.6610169491532</v>
      </c>
      <c r="U475" s="130">
        <f t="shared" si="168"/>
        <v>8030.68</v>
      </c>
      <c r="V475" s="130">
        <f t="shared" si="169"/>
        <v>401.53399999999999</v>
      </c>
      <c r="W475" s="131">
        <f t="shared" si="170"/>
        <v>8030.68</v>
      </c>
      <c r="X475" s="130">
        <f t="shared" si="171"/>
        <v>1169.3199999999997</v>
      </c>
      <c r="Y475" s="130">
        <f t="shared" si="172"/>
        <v>1169.3199999999997</v>
      </c>
      <c r="Z475" s="130">
        <f t="shared" si="173"/>
        <v>58.466000000000008</v>
      </c>
      <c r="AA475" s="129">
        <f>IFERROR(ABS(VLOOKUP(A475,ZSSD!$D$2:$G$99933,4,0)),AI475)</f>
        <v>6.5</v>
      </c>
      <c r="AB475" s="130">
        <f>IFERROR(IF(VLOOKUP(A475,ZSSD!$D:$H,5,0)="L29",AA475*G475,AA475*L475/100),AA475*L475/100)</f>
        <v>521.99419999999998</v>
      </c>
      <c r="AC475" s="130">
        <v>2</v>
      </c>
      <c r="AD475" s="132">
        <f t="shared" si="174"/>
        <v>125.67333633898306</v>
      </c>
      <c r="AE475" s="142">
        <f t="shared" si="177"/>
        <v>26.099709999999998</v>
      </c>
      <c r="AF475" s="142">
        <f t="shared" si="178"/>
        <v>6.283666816949153</v>
      </c>
      <c r="AG475" s="133" t="e">
        <f>VLOOKUP(A475,ZSSD!D:D,1,0)</f>
        <v>#N/A</v>
      </c>
      <c r="AH475" s="133" t="str">
        <f>VLOOKUP(B475,[2]GRADE!$A:$P,16,0)</f>
        <v>SILVER</v>
      </c>
      <c r="AI475" s="133">
        <f t="shared" si="179"/>
        <v>6.5</v>
      </c>
    </row>
    <row r="476" spans="1:39" x14ac:dyDescent="0.25">
      <c r="A476" s="129">
        <v>7727362</v>
      </c>
      <c r="B476" s="129">
        <f t="shared" si="175"/>
        <v>7727</v>
      </c>
      <c r="C476" s="129">
        <f t="shared" si="176"/>
        <v>362</v>
      </c>
      <c r="D476" s="129" t="str">
        <f>VLOOKUP(C476,Sheet1!$A$2:$K$369991,11,0)</f>
        <v>CAR</v>
      </c>
      <c r="E476" s="129" t="s">
        <v>1947</v>
      </c>
      <c r="F476" s="129">
        <f>VLOOKUP(C476,'PACK MASTER'!$A$2:$I$512998,9,0)*1000</f>
        <v>10</v>
      </c>
      <c r="G476" s="129">
        <f>VLOOKUP(C476,'PACK MASTER'!$A$2:$G$512998,7,0)</f>
        <v>0.5</v>
      </c>
      <c r="H476" s="129">
        <f t="shared" si="160"/>
        <v>20</v>
      </c>
      <c r="I476" s="129">
        <f>VLOOKUP($A476,ZMRP!$C$2:$F$99995,4,0)</f>
        <v>253</v>
      </c>
      <c r="J476" s="130">
        <f t="shared" si="161"/>
        <v>506</v>
      </c>
      <c r="K476" s="130">
        <f>VLOOKUP($A476,ZLAM!$C$2:$F$99999,4,0)</f>
        <v>76.97</v>
      </c>
      <c r="L476" s="130">
        <f t="shared" si="162"/>
        <v>194.73410000000001</v>
      </c>
      <c r="M476" s="130">
        <f t="shared" si="163"/>
        <v>389.46820000000002</v>
      </c>
      <c r="N476" s="130">
        <f t="shared" si="164"/>
        <v>165.02889830508477</v>
      </c>
      <c r="O476" s="130">
        <f t="shared" si="165"/>
        <v>330.05779661016953</v>
      </c>
      <c r="P476" s="130">
        <f>IFERROR(ABS(VLOOKUP($A476,ZTRV!$D$2:$G$99407,4,0)),0)</f>
        <v>0</v>
      </c>
      <c r="Q476" s="130">
        <f>IFERROR(ABS(VLOOKUP($A476,ZTR1!$D$2:$G$99999,4,0)),0)</f>
        <v>0</v>
      </c>
      <c r="R476" s="130">
        <f>IFERROR(ABS(VLOOKUP($A476,ZTR2!$D$2:$G$99939,4,0)),0)</f>
        <v>0</v>
      </c>
      <c r="S476" s="130">
        <f t="shared" si="166"/>
        <v>0</v>
      </c>
      <c r="T476" s="130">
        <f t="shared" si="167"/>
        <v>165.02889830508477</v>
      </c>
      <c r="U476" s="130">
        <f t="shared" si="168"/>
        <v>194.73410000000001</v>
      </c>
      <c r="V476" s="130">
        <f t="shared" si="169"/>
        <v>389.46820000000002</v>
      </c>
      <c r="W476" s="131">
        <f t="shared" si="170"/>
        <v>3894.6820000000002</v>
      </c>
      <c r="X476" s="130">
        <f t="shared" si="171"/>
        <v>58.265899999999988</v>
      </c>
      <c r="Y476" s="130">
        <f t="shared" si="172"/>
        <v>1165.3179999999998</v>
      </c>
      <c r="Z476" s="130">
        <f t="shared" si="173"/>
        <v>116.53179999999998</v>
      </c>
      <c r="AA476" s="129">
        <f>IFERROR(ABS(VLOOKUP(A476,ZSSD!$D$2:$G$99933,4,0)),AI476)</f>
        <v>6.5</v>
      </c>
      <c r="AB476" s="130">
        <f>IFERROR(IF(VLOOKUP(A476,ZSSD!$D:$H,5,0)="L29",AA476*G476,AA476*L476/100),AA476*L476/100)</f>
        <v>12.657716500000001</v>
      </c>
      <c r="AC476" s="130">
        <v>2</v>
      </c>
      <c r="AD476" s="132">
        <f t="shared" si="174"/>
        <v>3.0474236361016955</v>
      </c>
      <c r="AE476" s="142">
        <f t="shared" si="177"/>
        <v>25.315433000000002</v>
      </c>
      <c r="AF476" s="142">
        <f t="shared" si="178"/>
        <v>6.0948472722033911</v>
      </c>
      <c r="AG476" s="133" t="e">
        <f>VLOOKUP(A476,ZSSD!D:D,1,0)</f>
        <v>#N/A</v>
      </c>
      <c r="AH476" s="133" t="str">
        <f>VLOOKUP(B476,[2]GRADE!$A:$P,16,0)</f>
        <v>SILVER</v>
      </c>
      <c r="AI476" s="133">
        <f t="shared" si="179"/>
        <v>6.5</v>
      </c>
    </row>
    <row r="477" spans="1:39" x14ac:dyDescent="0.25">
      <c r="A477" s="129">
        <v>7727364</v>
      </c>
      <c r="B477" s="129">
        <f t="shared" si="175"/>
        <v>7727</v>
      </c>
      <c r="C477" s="129">
        <f t="shared" si="176"/>
        <v>364</v>
      </c>
      <c r="D477" s="129" t="str">
        <f>VLOOKUP(C477,Sheet1!$A$2:$K$369991,11,0)</f>
        <v>CAR</v>
      </c>
      <c r="E477" s="129" t="s">
        <v>1948</v>
      </c>
      <c r="F477" s="129">
        <f>VLOOKUP(C477,'PACK MASTER'!$A$2:$I$512998,9,0)*1000</f>
        <v>10</v>
      </c>
      <c r="G477" s="129">
        <f>VLOOKUP(C477,'PACK MASTER'!$A$2:$G$512998,7,0)</f>
        <v>1</v>
      </c>
      <c r="H477" s="129">
        <f t="shared" si="160"/>
        <v>10</v>
      </c>
      <c r="I477" s="129">
        <f>VLOOKUP($A477,ZMRP!$C$2:$F$99995,4,0)</f>
        <v>465</v>
      </c>
      <c r="J477" s="130">
        <f t="shared" si="161"/>
        <v>465</v>
      </c>
      <c r="K477" s="130">
        <f>VLOOKUP($A477,ZLAM!$C$2:$F$99999,4,0)</f>
        <v>79.98</v>
      </c>
      <c r="L477" s="130">
        <f t="shared" si="162"/>
        <v>371.90700000000004</v>
      </c>
      <c r="M477" s="130">
        <f t="shared" si="163"/>
        <v>371.90700000000004</v>
      </c>
      <c r="N477" s="130">
        <f t="shared" si="164"/>
        <v>315.1754237288136</v>
      </c>
      <c r="O477" s="130">
        <f t="shared" si="165"/>
        <v>315.1754237288136</v>
      </c>
      <c r="P477" s="130">
        <f>IFERROR(ABS(VLOOKUP($A477,ZTRV!$D$2:$G$99407,4,0)),0)</f>
        <v>0</v>
      </c>
      <c r="Q477" s="130">
        <f>IFERROR(ABS(VLOOKUP($A477,ZTR1!$D$2:$G$99999,4,0)),0)</f>
        <v>0</v>
      </c>
      <c r="R477" s="130">
        <f>IFERROR(ABS(VLOOKUP($A477,ZTR2!$D$2:$G$99939,4,0)),0)</f>
        <v>0</v>
      </c>
      <c r="S477" s="130">
        <f t="shared" si="166"/>
        <v>0</v>
      </c>
      <c r="T477" s="130">
        <f t="shared" si="167"/>
        <v>315.1754237288136</v>
      </c>
      <c r="U477" s="130">
        <f t="shared" si="168"/>
        <v>371.90700000000004</v>
      </c>
      <c r="V477" s="130">
        <f t="shared" si="169"/>
        <v>371.90700000000004</v>
      </c>
      <c r="W477" s="131">
        <f t="shared" si="170"/>
        <v>3719.0700000000006</v>
      </c>
      <c r="X477" s="130">
        <f t="shared" si="171"/>
        <v>93.092999999999961</v>
      </c>
      <c r="Y477" s="130">
        <f t="shared" si="172"/>
        <v>930.92999999999961</v>
      </c>
      <c r="Z477" s="130">
        <f t="shared" si="173"/>
        <v>93.092999999999961</v>
      </c>
      <c r="AA477" s="129">
        <f>IFERROR(ABS(VLOOKUP(A477,ZSSD!$D$2:$G$99933,4,0)),AI477)</f>
        <v>6.5</v>
      </c>
      <c r="AB477" s="130">
        <f>IFERROR(IF(VLOOKUP(A477,ZSSD!$D:$H,5,0)="L29",AA477*G477,AA477*L477/100),AA477*L477/100)</f>
        <v>24.173954999999999</v>
      </c>
      <c r="AC477" s="130">
        <v>2</v>
      </c>
      <c r="AD477" s="132">
        <f t="shared" si="174"/>
        <v>5.8200293745762721</v>
      </c>
      <c r="AE477" s="142">
        <f t="shared" si="177"/>
        <v>24.173954999999999</v>
      </c>
      <c r="AF477" s="142">
        <f t="shared" si="178"/>
        <v>5.8200293745762721</v>
      </c>
      <c r="AG477" s="133" t="e">
        <f>VLOOKUP(A477,ZSSD!D:D,1,0)</f>
        <v>#N/A</v>
      </c>
      <c r="AH477" s="133" t="str">
        <f>VLOOKUP(B477,[2]GRADE!$A:$P,16,0)</f>
        <v>SILVER</v>
      </c>
      <c r="AI477" s="133">
        <f t="shared" si="179"/>
        <v>6.5</v>
      </c>
    </row>
    <row r="478" spans="1:39" x14ac:dyDescent="0.25">
      <c r="A478" s="129">
        <v>7727368</v>
      </c>
      <c r="B478" s="129">
        <f t="shared" si="175"/>
        <v>7727</v>
      </c>
      <c r="C478" s="129">
        <f t="shared" si="176"/>
        <v>368</v>
      </c>
      <c r="D478" s="129" t="str">
        <f>VLOOKUP(C478,Sheet1!$A$2:$K$369991,11,0)</f>
        <v>CAR</v>
      </c>
      <c r="E478" s="129" t="s">
        <v>1949</v>
      </c>
      <c r="F478" s="129">
        <f>VLOOKUP(C478,'PACK MASTER'!$A$2:$I$512998,9,0)*1000</f>
        <v>12</v>
      </c>
      <c r="G478" s="129">
        <f>VLOOKUP(C478,'PACK MASTER'!$A$2:$G$512998,7,0)</f>
        <v>3</v>
      </c>
      <c r="H478" s="129">
        <f t="shared" si="160"/>
        <v>4</v>
      </c>
      <c r="I478" s="129">
        <f>VLOOKUP($A478,ZMRP!$C$2:$F$99995,4,0)</f>
        <v>1365</v>
      </c>
      <c r="J478" s="130">
        <f t="shared" si="161"/>
        <v>455</v>
      </c>
      <c r="K478" s="130">
        <f>VLOOKUP($A478,ZLAM!$C$2:$F$99999,4,0)</f>
        <v>77.930000000000007</v>
      </c>
      <c r="L478" s="130">
        <f t="shared" si="162"/>
        <v>1063.7445</v>
      </c>
      <c r="M478" s="130">
        <f t="shared" si="163"/>
        <v>354.58150000000001</v>
      </c>
      <c r="N478" s="130">
        <f t="shared" si="164"/>
        <v>901.47838983050849</v>
      </c>
      <c r="O478" s="130">
        <f t="shared" si="165"/>
        <v>300.49279661016948</v>
      </c>
      <c r="P478" s="130">
        <f>IFERROR(ABS(VLOOKUP($A478,ZTRV!$D$2:$G$99407,4,0)),0)</f>
        <v>0</v>
      </c>
      <c r="Q478" s="130">
        <f>IFERROR(ABS(VLOOKUP($A478,ZTR1!$D$2:$G$99999,4,0)),0)</f>
        <v>0</v>
      </c>
      <c r="R478" s="130">
        <f>IFERROR(ABS(VLOOKUP($A478,ZTR2!$D$2:$G$99939,4,0)),0)</f>
        <v>0</v>
      </c>
      <c r="S478" s="130">
        <f t="shared" si="166"/>
        <v>0</v>
      </c>
      <c r="T478" s="130">
        <f t="shared" si="167"/>
        <v>901.47838983050849</v>
      </c>
      <c r="U478" s="130">
        <f t="shared" si="168"/>
        <v>1063.7445</v>
      </c>
      <c r="V478" s="130">
        <f t="shared" si="169"/>
        <v>354.58150000000001</v>
      </c>
      <c r="W478" s="131">
        <f t="shared" si="170"/>
        <v>4254.9780000000001</v>
      </c>
      <c r="X478" s="130">
        <f t="shared" si="171"/>
        <v>301.25549999999998</v>
      </c>
      <c r="Y478" s="130">
        <f t="shared" si="172"/>
        <v>1205.0219999999999</v>
      </c>
      <c r="Z478" s="130">
        <f t="shared" si="173"/>
        <v>100.41849999999999</v>
      </c>
      <c r="AA478" s="129">
        <f>IFERROR(ABS(VLOOKUP(A478,ZSSD!$D$2:$G$99933,4,0)),AI478)</f>
        <v>6.5</v>
      </c>
      <c r="AB478" s="130">
        <f>IFERROR(IF(VLOOKUP(A478,ZSSD!$D:$H,5,0)="L29",AA478*G478,AA478*L478/100),AA478*L478/100)</f>
        <v>69.143392500000004</v>
      </c>
      <c r="AC478" s="130">
        <v>2</v>
      </c>
      <c r="AD478" s="132">
        <f t="shared" si="174"/>
        <v>16.64669994661017</v>
      </c>
      <c r="AE478" s="142">
        <f t="shared" si="177"/>
        <v>23.047797500000001</v>
      </c>
      <c r="AF478" s="142">
        <f t="shared" si="178"/>
        <v>5.5488999822033902</v>
      </c>
      <c r="AG478" s="133" t="e">
        <f>VLOOKUP(A478,ZSSD!D:D,1,0)</f>
        <v>#N/A</v>
      </c>
      <c r="AH478" s="133" t="str">
        <f>VLOOKUP(B478,[2]GRADE!$A:$P,16,0)</f>
        <v>SILVER</v>
      </c>
      <c r="AI478" s="133">
        <f t="shared" si="179"/>
        <v>6.5</v>
      </c>
    </row>
    <row r="479" spans="1:39" x14ac:dyDescent="0.25">
      <c r="A479" s="129">
        <v>7727371</v>
      </c>
      <c r="B479" s="129">
        <f t="shared" ref="B479:B510" si="180">VALUE(LEFT(A479,4))</f>
        <v>7727</v>
      </c>
      <c r="C479" s="129">
        <f t="shared" ref="C479:C510" si="181">VALUE(RIGHT(A479,3))</f>
        <v>371</v>
      </c>
      <c r="D479" s="129" t="str">
        <f>VLOOKUP(C479,Sheet1!$A$2:$K$369991,11,0)</f>
        <v>BUC</v>
      </c>
      <c r="E479" s="129" t="s">
        <v>1950</v>
      </c>
      <c r="F479" s="129">
        <f>VLOOKUP(C479,'PACK MASTER'!$A$2:$I$512998,9,0)*1000</f>
        <v>7</v>
      </c>
      <c r="G479" s="129">
        <f>VLOOKUP(C479,'PACK MASTER'!$A$2:$G$512998,7,0)</f>
        <v>7</v>
      </c>
      <c r="H479" s="129">
        <f t="shared" si="160"/>
        <v>1</v>
      </c>
      <c r="I479" s="129">
        <f>VLOOKUP($A479,ZMRP!$C$2:$F$99995,4,0)</f>
        <v>2985</v>
      </c>
      <c r="J479" s="130">
        <f t="shared" si="161"/>
        <v>426.42857142857144</v>
      </c>
      <c r="K479" s="130">
        <f>VLOOKUP($A479,ZLAM!$C$2:$F$99999,4,0)</f>
        <v>82.42</v>
      </c>
      <c r="L479" s="130">
        <f t="shared" si="162"/>
        <v>2460.2370000000001</v>
      </c>
      <c r="M479" s="130">
        <f t="shared" si="163"/>
        <v>351.46242857142857</v>
      </c>
      <c r="N479" s="130">
        <f t="shared" si="164"/>
        <v>2084.9466101694916</v>
      </c>
      <c r="O479" s="130">
        <f t="shared" si="165"/>
        <v>297.84951573849878</v>
      </c>
      <c r="P479" s="130">
        <f>IFERROR(ABS(VLOOKUP($A479,ZTRV!$D$2:$G$99407,4,0)),0)</f>
        <v>0</v>
      </c>
      <c r="Q479" s="130">
        <f>IFERROR(ABS(VLOOKUP($A479,ZTR1!$D$2:$G$99999,4,0)),0)</f>
        <v>0</v>
      </c>
      <c r="R479" s="130">
        <f>IFERROR(ABS(VLOOKUP($A479,ZTR2!$D$2:$G$99939,4,0)),0)</f>
        <v>0</v>
      </c>
      <c r="S479" s="130">
        <f t="shared" si="166"/>
        <v>0</v>
      </c>
      <c r="T479" s="130">
        <f t="shared" si="167"/>
        <v>2084.9466101694916</v>
      </c>
      <c r="U479" s="130">
        <f t="shared" si="168"/>
        <v>2460.2370000000001</v>
      </c>
      <c r="V479" s="130">
        <f t="shared" si="169"/>
        <v>351.46242857142857</v>
      </c>
      <c r="W479" s="131">
        <f t="shared" si="170"/>
        <v>2460.2370000000001</v>
      </c>
      <c r="X479" s="130">
        <f t="shared" si="171"/>
        <v>524.76299999999992</v>
      </c>
      <c r="Y479" s="130">
        <f t="shared" si="172"/>
        <v>524.76299999999992</v>
      </c>
      <c r="Z479" s="130">
        <f t="shared" si="173"/>
        <v>74.96614285714287</v>
      </c>
      <c r="AA479" s="129">
        <f>IFERROR(ABS(VLOOKUP(A479,ZSSD!$D$2:$G$99933,4,0)),AI479)</f>
        <v>6.5</v>
      </c>
      <c r="AB479" s="130">
        <f>IFERROR(IF(VLOOKUP(A479,ZSSD!$D:$H,5,0)="L29",AA479*G479,AA479*L479/100),AA479*L479/100)</f>
        <v>159.91540500000002</v>
      </c>
      <c r="AC479" s="130">
        <v>2</v>
      </c>
      <c r="AD479" s="132">
        <f t="shared" si="174"/>
        <v>38.500624103389832</v>
      </c>
      <c r="AE479" s="142">
        <f t="shared" si="177"/>
        <v>22.845057857142859</v>
      </c>
      <c r="AF479" s="142">
        <f t="shared" si="178"/>
        <v>5.5000891576271185</v>
      </c>
      <c r="AG479" s="133" t="e">
        <f>VLOOKUP(A479,ZSSD!D:D,1,0)</f>
        <v>#N/A</v>
      </c>
      <c r="AH479" s="133" t="str">
        <f>VLOOKUP(B479,[2]GRADE!$A:$P,16,0)</f>
        <v>SILVER</v>
      </c>
      <c r="AI479" s="133">
        <f t="shared" si="179"/>
        <v>6.5</v>
      </c>
    </row>
    <row r="480" spans="1:39" x14ac:dyDescent="0.25">
      <c r="A480" s="129">
        <v>7727373</v>
      </c>
      <c r="B480" s="129">
        <f t="shared" si="180"/>
        <v>7727</v>
      </c>
      <c r="C480" s="129">
        <f t="shared" si="181"/>
        <v>373</v>
      </c>
      <c r="D480" s="129" t="str">
        <f>VLOOKUP(C480,Sheet1!$A$2:$K$369991,11,0)</f>
        <v>BUC</v>
      </c>
      <c r="E480" s="129" t="s">
        <v>1951</v>
      </c>
      <c r="F480" s="129">
        <f>VLOOKUP(C480,'PACK MASTER'!$A$2:$I$512998,9,0)*1000</f>
        <v>20</v>
      </c>
      <c r="G480" s="129">
        <f>VLOOKUP(C480,'PACK MASTER'!$A$2:$G$512998,7,0)</f>
        <v>20</v>
      </c>
      <c r="H480" s="129">
        <f t="shared" si="160"/>
        <v>1</v>
      </c>
      <c r="I480" s="129">
        <f>VLOOKUP($A480,ZMRP!$C$2:$F$99995,4,0)</f>
        <v>8300</v>
      </c>
      <c r="J480" s="130">
        <f t="shared" si="161"/>
        <v>415</v>
      </c>
      <c r="K480" s="130">
        <f>VLOOKUP($A480,ZLAM!$C$2:$F$99999,4,0)</f>
        <v>83.97</v>
      </c>
      <c r="L480" s="130">
        <f t="shared" si="162"/>
        <v>6969.51</v>
      </c>
      <c r="M480" s="130">
        <f t="shared" si="163"/>
        <v>348.47550000000001</v>
      </c>
      <c r="N480" s="130">
        <f t="shared" si="164"/>
        <v>5906.3644067796613</v>
      </c>
      <c r="O480" s="130">
        <f t="shared" si="165"/>
        <v>295.31822033898305</v>
      </c>
      <c r="P480" s="130">
        <f>IFERROR(ABS(VLOOKUP($A480,ZTRV!$D$2:$G$99407,4,0)),0)</f>
        <v>0</v>
      </c>
      <c r="Q480" s="130">
        <f>IFERROR(ABS(VLOOKUP($A480,ZTR1!$D$2:$G$99999,4,0)),0)</f>
        <v>0</v>
      </c>
      <c r="R480" s="130">
        <f>IFERROR(ABS(VLOOKUP($A480,ZTR2!$D$2:$G$99939,4,0)),0)</f>
        <v>0</v>
      </c>
      <c r="S480" s="130">
        <f t="shared" si="166"/>
        <v>0</v>
      </c>
      <c r="T480" s="130">
        <f t="shared" si="167"/>
        <v>5906.3644067796613</v>
      </c>
      <c r="U480" s="130">
        <f t="shared" si="168"/>
        <v>6969.51</v>
      </c>
      <c r="V480" s="130">
        <f t="shared" si="169"/>
        <v>348.47550000000001</v>
      </c>
      <c r="W480" s="131">
        <f t="shared" si="170"/>
        <v>6969.51</v>
      </c>
      <c r="X480" s="130">
        <f t="shared" si="171"/>
        <v>1330.4899999999998</v>
      </c>
      <c r="Y480" s="130">
        <f t="shared" si="172"/>
        <v>1330.4899999999998</v>
      </c>
      <c r="Z480" s="130">
        <f t="shared" si="173"/>
        <v>66.524499999999989</v>
      </c>
      <c r="AA480" s="129">
        <f>IFERROR(ABS(VLOOKUP(A480,ZSSD!$D$2:$G$99933,4,0)),AI480)</f>
        <v>6.5</v>
      </c>
      <c r="AB480" s="130">
        <f>IFERROR(IF(VLOOKUP(A480,ZSSD!$D:$H,5,0)="L29",AA480*G480,AA480*L480/100),AA480*L480/100)</f>
        <v>453.01815000000005</v>
      </c>
      <c r="AC480" s="130">
        <v>2</v>
      </c>
      <c r="AD480" s="132">
        <f t="shared" si="174"/>
        <v>109.06692513559322</v>
      </c>
      <c r="AE480" s="142">
        <f t="shared" si="177"/>
        <v>22.650907500000002</v>
      </c>
      <c r="AF480" s="142">
        <f t="shared" si="178"/>
        <v>5.4533462567796613</v>
      </c>
      <c r="AG480" s="133" t="e">
        <f>VLOOKUP(A480,ZSSD!D:D,1,0)</f>
        <v>#N/A</v>
      </c>
      <c r="AH480" s="133" t="str">
        <f>VLOOKUP(B480,[2]GRADE!$A:$P,16,0)</f>
        <v>SILVER</v>
      </c>
      <c r="AI480" s="133">
        <f t="shared" si="179"/>
        <v>6.5</v>
      </c>
    </row>
    <row r="481" spans="1:35" x14ac:dyDescent="0.25">
      <c r="A481" s="129">
        <v>7742341</v>
      </c>
      <c r="B481" s="129">
        <f t="shared" si="180"/>
        <v>7742</v>
      </c>
      <c r="C481" s="129">
        <f t="shared" si="181"/>
        <v>341</v>
      </c>
      <c r="D481" s="129" t="str">
        <f>VLOOKUP(C481,Sheet1!$A$2:$K$369991,11,0)</f>
        <v>BUC</v>
      </c>
      <c r="E481" s="129" t="s">
        <v>1973</v>
      </c>
      <c r="F481" s="129">
        <f>VLOOKUP(C481,'PACK MASTER'!$A$2:$I$512998,9,0)*1000</f>
        <v>20.000000000000011</v>
      </c>
      <c r="G481" s="129">
        <f>VLOOKUP(C481,'PACK MASTER'!$A$2:$G$512998,7,0)</f>
        <v>20</v>
      </c>
      <c r="H481" s="129">
        <f t="shared" ref="H481:H509" si="182">F481/G481</f>
        <v>1.0000000000000004</v>
      </c>
      <c r="I481" s="129">
        <f>VLOOKUP($A481,ZMRP!$C$2:$F$99995,4,0)</f>
        <v>8600</v>
      </c>
      <c r="J481" s="130">
        <f t="shared" ref="J481:J509" si="183">I481/G481</f>
        <v>430</v>
      </c>
      <c r="K481" s="130">
        <f>VLOOKUP($A481,ZLAM!$C$2:$F$99999,4,0)</f>
        <v>79.73</v>
      </c>
      <c r="L481" s="130">
        <f t="shared" ref="L481:L509" si="184">I481*K481/100</f>
        <v>6856.78</v>
      </c>
      <c r="M481" s="130">
        <f t="shared" ref="M481:M509" si="185">L481/G481</f>
        <v>342.839</v>
      </c>
      <c r="N481" s="130">
        <f t="shared" ref="N481:N509" si="186">L481/1.18</f>
        <v>5810.8305084745762</v>
      </c>
      <c r="O481" s="130">
        <f t="shared" ref="O481:O509" si="187">N481/G481</f>
        <v>290.54152542372879</v>
      </c>
      <c r="P481" s="130">
        <f>IFERROR(ABS(VLOOKUP($A481,ZTRV!$D$2:$G$99407,4,0)),0)</f>
        <v>47</v>
      </c>
      <c r="Q481" s="130">
        <f>IFERROR(ABS(VLOOKUP($A481,ZTR1!$D$2:$G$99999,4,0)),0)</f>
        <v>0</v>
      </c>
      <c r="R481" s="130">
        <f>IFERROR(ABS(VLOOKUP($A481,ZTR2!$D$2:$G$99939,4,0)),0)</f>
        <v>0</v>
      </c>
      <c r="S481" s="130">
        <f t="shared" ref="S481:S509" si="188">SUM(P481:R481)*G481</f>
        <v>940</v>
      </c>
      <c r="T481" s="130">
        <f t="shared" ref="T481:T509" si="189">N481-S481</f>
        <v>4870.8305084745762</v>
      </c>
      <c r="U481" s="130">
        <f t="shared" ref="U481:U509" si="190">T481*1.18</f>
        <v>5747.58</v>
      </c>
      <c r="V481" s="130">
        <f t="shared" ref="V481:V509" si="191">U481/G481</f>
        <v>287.37900000000002</v>
      </c>
      <c r="W481" s="131">
        <f t="shared" ref="W481:W509" si="192">V481*F481</f>
        <v>5747.5800000000036</v>
      </c>
      <c r="X481" s="130">
        <f t="shared" ref="X481:X509" si="193">I481-U481</f>
        <v>2852.42</v>
      </c>
      <c r="Y481" s="130">
        <f t="shared" ref="Y481:Y509" si="194">X481*H481</f>
        <v>2852.4200000000014</v>
      </c>
      <c r="Z481" s="130">
        <f t="shared" ref="Z481:Z509" si="195">J481-V481</f>
        <v>142.62099999999998</v>
      </c>
      <c r="AA481" s="129">
        <f>IFERROR(ABS(VLOOKUP(A481,ZSSD!$D$2:$G$99933,4,0)),AI481)</f>
        <v>6</v>
      </c>
      <c r="AB481" s="130">
        <f>IFERROR(IF(VLOOKUP(A481,ZSSD!$D:$H,5,0)="L29",AA481*G481,AA481*L481/100),AA481*L481/100)</f>
        <v>411.40679999999998</v>
      </c>
      <c r="AC481" s="130">
        <v>2</v>
      </c>
      <c r="AD481" s="132">
        <f t="shared" ref="AD481:AD509" si="196">2*(T481-AB481)/100</f>
        <v>89.188474169491528</v>
      </c>
      <c r="AE481" s="142">
        <f t="shared" si="177"/>
        <v>20.570339999999998</v>
      </c>
      <c r="AF481" s="142">
        <f t="shared" si="178"/>
        <v>4.459423708474576</v>
      </c>
      <c r="AG481" s="133">
        <f>VLOOKUP(A481,ZSSD!D:D,1,0)</f>
        <v>7742341</v>
      </c>
      <c r="AH481" s="133" t="str">
        <f>VLOOKUP(B481,[2]GRADE!$A:$P,16,0)</f>
        <v>INDUSTRIAL</v>
      </c>
      <c r="AI481" s="133">
        <f t="shared" si="179"/>
        <v>6</v>
      </c>
    </row>
    <row r="482" spans="1:35" x14ac:dyDescent="0.25">
      <c r="A482" s="129">
        <v>7831303</v>
      </c>
      <c r="B482" s="129">
        <f t="shared" si="180"/>
        <v>7831</v>
      </c>
      <c r="C482" s="129">
        <f t="shared" si="181"/>
        <v>303</v>
      </c>
      <c r="D482" s="129" t="str">
        <f>VLOOKUP(C482,Sheet1!$A$2:$K$369991,11,0)</f>
        <v>CAR</v>
      </c>
      <c r="E482" s="129" t="s">
        <v>1993</v>
      </c>
      <c r="F482" s="129">
        <f>VLOOKUP(C482,'PACK MASTER'!$A$2:$I$512998,9,0)*1000</f>
        <v>9.9999999999999982</v>
      </c>
      <c r="G482" s="129">
        <f>VLOOKUP(C482,'PACK MASTER'!$A$2:$G$512998,7,0)</f>
        <v>0.5</v>
      </c>
      <c r="H482" s="129">
        <f t="shared" si="182"/>
        <v>19.999999999999996</v>
      </c>
      <c r="I482" s="129">
        <f>VLOOKUP($A482,ZMRP!$C$2:$F$99995,4,0)</f>
        <v>964</v>
      </c>
      <c r="J482" s="130">
        <f t="shared" si="183"/>
        <v>1928</v>
      </c>
      <c r="K482" s="130">
        <f>VLOOKUP($A482,ZLAM!$C$2:$F$99999,4,0)</f>
        <v>83.3</v>
      </c>
      <c r="L482" s="130">
        <f t="shared" si="184"/>
        <v>803.01199999999994</v>
      </c>
      <c r="M482" s="130">
        <f t="shared" si="185"/>
        <v>1606.0239999999999</v>
      </c>
      <c r="N482" s="130">
        <f t="shared" si="186"/>
        <v>680.51864406779657</v>
      </c>
      <c r="O482" s="130">
        <f t="shared" si="187"/>
        <v>1361.0372881355931</v>
      </c>
      <c r="P482" s="130">
        <f>IFERROR(ABS(VLOOKUP($A482,ZTRV!$D$2:$G$99407,4,0)),0)</f>
        <v>0</v>
      </c>
      <c r="Q482" s="130">
        <f>IFERROR(ABS(VLOOKUP($A482,ZTR1!$D$2:$G$99999,4,0)),0)</f>
        <v>0</v>
      </c>
      <c r="R482" s="130">
        <f>IFERROR(ABS(VLOOKUP($A482,ZTR2!$D$2:$G$99939,4,0)),0)</f>
        <v>0</v>
      </c>
      <c r="S482" s="130">
        <f t="shared" si="188"/>
        <v>0</v>
      </c>
      <c r="T482" s="130">
        <f t="shared" si="189"/>
        <v>680.51864406779657</v>
      </c>
      <c r="U482" s="130">
        <f t="shared" si="190"/>
        <v>803.01199999999994</v>
      </c>
      <c r="V482" s="130">
        <f t="shared" si="191"/>
        <v>1606.0239999999999</v>
      </c>
      <c r="W482" s="131">
        <f t="shared" si="192"/>
        <v>16060.239999999996</v>
      </c>
      <c r="X482" s="130">
        <f t="shared" si="193"/>
        <v>160.98800000000006</v>
      </c>
      <c r="Y482" s="130">
        <f t="shared" si="194"/>
        <v>3219.7600000000007</v>
      </c>
      <c r="Z482" s="130">
        <f t="shared" si="195"/>
        <v>321.97600000000011</v>
      </c>
      <c r="AA482" s="129">
        <f>IFERROR(ABS(VLOOKUP(A482,ZSSD!$D$2:$G$99933,4,0)),AI482)</f>
        <v>6</v>
      </c>
      <c r="AB482" s="130">
        <f>IFERROR(IF(VLOOKUP(A482,ZSSD!$D:$H,5,0)="L29",AA482*G482,AA482*L482/100),AA482*L482/100)</f>
        <v>48.180720000000001</v>
      </c>
      <c r="AC482" s="130">
        <v>2</v>
      </c>
      <c r="AD482" s="132">
        <f t="shared" si="196"/>
        <v>12.646758481355933</v>
      </c>
      <c r="AE482" s="142">
        <f t="shared" si="177"/>
        <v>96.361440000000002</v>
      </c>
      <c r="AF482" s="142">
        <f t="shared" si="178"/>
        <v>25.293516962711866</v>
      </c>
      <c r="AG482" s="133">
        <f>VLOOKUP(A482,ZSSD!D:D,1,0)</f>
        <v>7831303</v>
      </c>
      <c r="AH482" s="133" t="str">
        <f>VLOOKUP(B482,[2]GRADE!$A:$P,16,0)</f>
        <v>INDUSTRIAL</v>
      </c>
      <c r="AI482" s="133">
        <f t="shared" si="179"/>
        <v>6</v>
      </c>
    </row>
    <row r="483" spans="1:35" x14ac:dyDescent="0.25">
      <c r="A483" s="129">
        <v>7849303</v>
      </c>
      <c r="B483" s="129">
        <f t="shared" si="180"/>
        <v>7849</v>
      </c>
      <c r="C483" s="129">
        <f t="shared" si="181"/>
        <v>303</v>
      </c>
      <c r="D483" s="129" t="str">
        <f>VLOOKUP(C483,Sheet1!$A$2:$K$369991,11,0)</f>
        <v>CAR</v>
      </c>
      <c r="E483" s="129" t="s">
        <v>1995</v>
      </c>
      <c r="F483" s="129">
        <f>VLOOKUP(C483,'PACK MASTER'!$A$2:$I$512998,9,0)*1000</f>
        <v>9.9999999999999982</v>
      </c>
      <c r="G483" s="129">
        <f>VLOOKUP(C483,'PACK MASTER'!$A$2:$G$512998,7,0)</f>
        <v>0.5</v>
      </c>
      <c r="H483" s="129">
        <f t="shared" si="182"/>
        <v>19.999999999999996</v>
      </c>
      <c r="I483" s="129">
        <f>VLOOKUP($A483,ZMRP!$C$2:$F$99995,4,0)</f>
        <v>280</v>
      </c>
      <c r="J483" s="130">
        <f t="shared" si="183"/>
        <v>560</v>
      </c>
      <c r="K483" s="130">
        <f>VLOOKUP($A483,ZLAM!$C$2:$F$99999,4,0)</f>
        <v>68.87</v>
      </c>
      <c r="L483" s="130">
        <f t="shared" si="184"/>
        <v>192.83600000000001</v>
      </c>
      <c r="M483" s="130">
        <f t="shared" si="185"/>
        <v>385.67200000000003</v>
      </c>
      <c r="N483" s="130">
        <f t="shared" si="186"/>
        <v>163.42033898305087</v>
      </c>
      <c r="O483" s="130">
        <f t="shared" si="187"/>
        <v>326.84067796610174</v>
      </c>
      <c r="P483" s="130">
        <f>IFERROR(ABS(VLOOKUP($A483,ZTRV!$D$2:$G$99407,4,0)),0)</f>
        <v>45</v>
      </c>
      <c r="Q483" s="130">
        <f>IFERROR(ABS(VLOOKUP($A483,ZTR1!$D$2:$G$99999,4,0)),0)</f>
        <v>0</v>
      </c>
      <c r="R483" s="130">
        <f>IFERROR(ABS(VLOOKUP($A483,ZTR2!$D$2:$G$99939,4,0)),0)</f>
        <v>0</v>
      </c>
      <c r="S483" s="130">
        <f t="shared" si="188"/>
        <v>22.5</v>
      </c>
      <c r="T483" s="130">
        <f t="shared" si="189"/>
        <v>140.92033898305087</v>
      </c>
      <c r="U483" s="130">
        <f t="shared" si="190"/>
        <v>166.28600000000003</v>
      </c>
      <c r="V483" s="130">
        <f t="shared" si="191"/>
        <v>332.57200000000006</v>
      </c>
      <c r="W483" s="131">
        <f t="shared" si="192"/>
        <v>3325.72</v>
      </c>
      <c r="X483" s="130">
        <f t="shared" si="193"/>
        <v>113.71399999999997</v>
      </c>
      <c r="Y483" s="130">
        <f t="shared" si="194"/>
        <v>2274.2799999999988</v>
      </c>
      <c r="Z483" s="130">
        <f t="shared" si="195"/>
        <v>227.42799999999994</v>
      </c>
      <c r="AA483" s="129">
        <f>IFERROR(ABS(VLOOKUP(A483,ZSSD!$D$2:$G$99933,4,0)),AI483)</f>
        <v>6.5</v>
      </c>
      <c r="AB483" s="130">
        <f>IFERROR(IF(VLOOKUP(A483,ZSSD!$D:$H,5,0)="L29",AA483*G483,AA483*L483/100),AA483*L483/100)</f>
        <v>12.534340000000002</v>
      </c>
      <c r="AC483" s="130">
        <v>2</v>
      </c>
      <c r="AD483" s="132">
        <f t="shared" si="196"/>
        <v>2.5677199796610171</v>
      </c>
      <c r="AE483" s="142">
        <f t="shared" si="177"/>
        <v>25.068680000000004</v>
      </c>
      <c r="AF483" s="142">
        <f t="shared" si="178"/>
        <v>5.1354399593220341</v>
      </c>
      <c r="AG483" s="133" t="e">
        <f>VLOOKUP(A483,ZSSD!D:D,1,0)</f>
        <v>#N/A</v>
      </c>
      <c r="AH483" s="133" t="str">
        <f>VLOOKUP(B483,[2]GRADE!$A:$P,16,0)</f>
        <v>SILVER</v>
      </c>
      <c r="AI483" s="133">
        <f t="shared" si="179"/>
        <v>6.5</v>
      </c>
    </row>
    <row r="484" spans="1:35" x14ac:dyDescent="0.25">
      <c r="A484" s="129">
        <v>7849313</v>
      </c>
      <c r="B484" s="129">
        <f t="shared" si="180"/>
        <v>7849</v>
      </c>
      <c r="C484" s="129">
        <f t="shared" si="181"/>
        <v>313</v>
      </c>
      <c r="D484" s="129" t="str">
        <f>VLOOKUP(C484,Sheet1!$A$2:$K$369991,11,0)</f>
        <v>CAR</v>
      </c>
      <c r="E484" s="129" t="s">
        <v>1996</v>
      </c>
      <c r="F484" s="129">
        <f>VLOOKUP(C484,'PACK MASTER'!$A$2:$I$512998,9,0)*1000</f>
        <v>10</v>
      </c>
      <c r="G484" s="129">
        <f>VLOOKUP(C484,'PACK MASTER'!$A$2:$G$512998,7,0)</f>
        <v>1</v>
      </c>
      <c r="H484" s="129">
        <f t="shared" si="182"/>
        <v>10</v>
      </c>
      <c r="I484" s="129">
        <f>VLOOKUP($A484,ZMRP!$C$2:$F$99995,4,0)</f>
        <v>520</v>
      </c>
      <c r="J484" s="130">
        <f t="shared" si="183"/>
        <v>520</v>
      </c>
      <c r="K484" s="130">
        <f>VLOOKUP($A484,ZLAM!$C$2:$F$99999,4,0)</f>
        <v>72.98</v>
      </c>
      <c r="L484" s="130">
        <f t="shared" si="184"/>
        <v>379.49599999999998</v>
      </c>
      <c r="M484" s="130">
        <f t="shared" si="185"/>
        <v>379.49599999999998</v>
      </c>
      <c r="N484" s="130">
        <f t="shared" si="186"/>
        <v>321.60677966101696</v>
      </c>
      <c r="O484" s="130">
        <f t="shared" si="187"/>
        <v>321.60677966101696</v>
      </c>
      <c r="P484" s="130">
        <f>IFERROR(ABS(VLOOKUP($A484,ZTRV!$D$2:$G$99407,4,0)),0)</f>
        <v>45</v>
      </c>
      <c r="Q484" s="130">
        <f>IFERROR(ABS(VLOOKUP($A484,ZTR1!$D$2:$G$99999,4,0)),0)</f>
        <v>0</v>
      </c>
      <c r="R484" s="130">
        <f>IFERROR(ABS(VLOOKUP($A484,ZTR2!$D$2:$G$99939,4,0)),0)</f>
        <v>0</v>
      </c>
      <c r="S484" s="130">
        <f t="shared" si="188"/>
        <v>45</v>
      </c>
      <c r="T484" s="130">
        <f t="shared" si="189"/>
        <v>276.60677966101696</v>
      </c>
      <c r="U484" s="130">
        <f t="shared" si="190"/>
        <v>326.39600000000002</v>
      </c>
      <c r="V484" s="130">
        <f t="shared" si="191"/>
        <v>326.39600000000002</v>
      </c>
      <c r="W484" s="131">
        <f t="shared" si="192"/>
        <v>3263.96</v>
      </c>
      <c r="X484" s="130">
        <f t="shared" si="193"/>
        <v>193.60399999999998</v>
      </c>
      <c r="Y484" s="130">
        <f t="shared" si="194"/>
        <v>1936.04</v>
      </c>
      <c r="Z484" s="130">
        <f t="shared" si="195"/>
        <v>193.60399999999998</v>
      </c>
      <c r="AA484" s="129">
        <f>IFERROR(ABS(VLOOKUP(A484,ZSSD!$D$2:$G$99933,4,0)),AI484)</f>
        <v>6.5</v>
      </c>
      <c r="AB484" s="130">
        <f>IFERROR(IF(VLOOKUP(A484,ZSSD!$D:$H,5,0)="L29",AA484*G484,AA484*L484/100),AA484*L484/100)</f>
        <v>24.667239999999996</v>
      </c>
      <c r="AC484" s="130">
        <v>2</v>
      </c>
      <c r="AD484" s="132">
        <f t="shared" si="196"/>
        <v>5.0387907932203397</v>
      </c>
      <c r="AE484" s="142">
        <f t="shared" si="177"/>
        <v>24.667239999999996</v>
      </c>
      <c r="AF484" s="142">
        <f t="shared" si="178"/>
        <v>5.0387907932203397</v>
      </c>
      <c r="AG484" s="133" t="e">
        <f>VLOOKUP(A484,ZSSD!D:D,1,0)</f>
        <v>#N/A</v>
      </c>
      <c r="AH484" s="133" t="str">
        <f>VLOOKUP(B484,[2]GRADE!$A:$P,16,0)</f>
        <v>SILVER</v>
      </c>
      <c r="AI484" s="133">
        <f t="shared" si="179"/>
        <v>6.5</v>
      </c>
    </row>
    <row r="485" spans="1:35" x14ac:dyDescent="0.25">
      <c r="A485" s="129">
        <v>7849327</v>
      </c>
      <c r="B485" s="129">
        <f t="shared" si="180"/>
        <v>7849</v>
      </c>
      <c r="C485" s="129">
        <f t="shared" si="181"/>
        <v>327</v>
      </c>
      <c r="D485" s="129" t="str">
        <f>VLOOKUP(C485,Sheet1!$A$2:$K$369991,11,0)</f>
        <v>CAR</v>
      </c>
      <c r="E485" s="129" t="s">
        <v>1997</v>
      </c>
      <c r="F485" s="129">
        <f>VLOOKUP(C485,'PACK MASTER'!$A$2:$I$512998,9,0)*1000</f>
        <v>12.000000000000004</v>
      </c>
      <c r="G485" s="129">
        <f>VLOOKUP(C485,'PACK MASTER'!$A$2:$G$512998,7,0)</f>
        <v>2</v>
      </c>
      <c r="H485" s="129">
        <f t="shared" si="182"/>
        <v>6.0000000000000018</v>
      </c>
      <c r="I485" s="129">
        <f>VLOOKUP($A485,ZMRP!$C$2:$F$99995,4,0)</f>
        <v>1060</v>
      </c>
      <c r="J485" s="130">
        <f t="shared" si="183"/>
        <v>530</v>
      </c>
      <c r="K485" s="130">
        <f>VLOOKUP($A485,ZLAM!$C$2:$F$99999,4,0)</f>
        <v>70.2</v>
      </c>
      <c r="L485" s="130">
        <f t="shared" si="184"/>
        <v>744.12</v>
      </c>
      <c r="M485" s="130">
        <f t="shared" si="185"/>
        <v>372.06</v>
      </c>
      <c r="N485" s="130">
        <f t="shared" si="186"/>
        <v>630.61016949152543</v>
      </c>
      <c r="O485" s="130">
        <f t="shared" si="187"/>
        <v>315.30508474576271</v>
      </c>
      <c r="P485" s="130">
        <f>IFERROR(ABS(VLOOKUP($A485,ZTRV!$D$2:$G$99407,4,0)),0)</f>
        <v>45</v>
      </c>
      <c r="Q485" s="130">
        <f>IFERROR(ABS(VLOOKUP($A485,ZTR1!$D$2:$G$99999,4,0)),0)</f>
        <v>0</v>
      </c>
      <c r="R485" s="130">
        <f>IFERROR(ABS(VLOOKUP($A485,ZTR2!$D$2:$G$99939,4,0)),0)</f>
        <v>0</v>
      </c>
      <c r="S485" s="130">
        <f t="shared" si="188"/>
        <v>90</v>
      </c>
      <c r="T485" s="130">
        <f t="shared" si="189"/>
        <v>540.61016949152543</v>
      </c>
      <c r="U485" s="130">
        <f t="shared" si="190"/>
        <v>637.91999999999996</v>
      </c>
      <c r="V485" s="130">
        <f t="shared" si="191"/>
        <v>318.95999999999998</v>
      </c>
      <c r="W485" s="131">
        <f t="shared" si="192"/>
        <v>3827.5200000000009</v>
      </c>
      <c r="X485" s="130">
        <f t="shared" si="193"/>
        <v>422.08000000000004</v>
      </c>
      <c r="Y485" s="130">
        <f t="shared" si="194"/>
        <v>2532.4800000000009</v>
      </c>
      <c r="Z485" s="130">
        <f t="shared" si="195"/>
        <v>211.04000000000002</v>
      </c>
      <c r="AA485" s="129">
        <f>IFERROR(ABS(VLOOKUP(A485,ZSSD!$D$2:$G$99933,4,0)),AI485)</f>
        <v>6.5</v>
      </c>
      <c r="AB485" s="130">
        <f>IFERROR(IF(VLOOKUP(A485,ZSSD!$D:$H,5,0)="L29",AA485*G485,AA485*L485/100),AA485*L485/100)</f>
        <v>48.367799999999995</v>
      </c>
      <c r="AC485" s="130">
        <v>2</v>
      </c>
      <c r="AD485" s="132">
        <f t="shared" si="196"/>
        <v>9.8448473898305089</v>
      </c>
      <c r="AE485" s="142">
        <f t="shared" si="177"/>
        <v>24.183899999999998</v>
      </c>
      <c r="AF485" s="142">
        <f t="shared" si="178"/>
        <v>4.9224236949152544</v>
      </c>
      <c r="AG485" s="133" t="e">
        <f>VLOOKUP(A485,ZSSD!D:D,1,0)</f>
        <v>#N/A</v>
      </c>
      <c r="AH485" s="133" t="str">
        <f>VLOOKUP(B485,[2]GRADE!$A:$P,16,0)</f>
        <v>SILVER</v>
      </c>
      <c r="AI485" s="133">
        <f t="shared" si="179"/>
        <v>6.5</v>
      </c>
    </row>
    <row r="486" spans="1:35" x14ac:dyDescent="0.25">
      <c r="A486" s="129">
        <v>7849337</v>
      </c>
      <c r="B486" s="129">
        <f t="shared" si="180"/>
        <v>7849</v>
      </c>
      <c r="C486" s="129">
        <f t="shared" si="181"/>
        <v>337</v>
      </c>
      <c r="D486" s="129" t="str">
        <f>VLOOKUP(C486,Sheet1!$A$2:$K$369991,11,0)</f>
        <v>CAR</v>
      </c>
      <c r="E486" s="129" t="s">
        <v>1998</v>
      </c>
      <c r="F486" s="129">
        <f>VLOOKUP(C486,'PACK MASTER'!$A$2:$I$512998,9,0)*1000</f>
        <v>11.999999999999998</v>
      </c>
      <c r="G486" s="129">
        <f>VLOOKUP(C486,'PACK MASTER'!$A$2:$G$512998,7,0)</f>
        <v>3</v>
      </c>
      <c r="H486" s="129">
        <f t="shared" si="182"/>
        <v>3.9999999999999996</v>
      </c>
      <c r="I486" s="129">
        <f>VLOOKUP($A486,ZMRP!$C$2:$F$99995,4,0)</f>
        <v>1565</v>
      </c>
      <c r="J486" s="130">
        <f t="shared" si="183"/>
        <v>521.66666666666663</v>
      </c>
      <c r="K486" s="130">
        <f>VLOOKUP($A486,ZLAM!$C$2:$F$99999,4,0)</f>
        <v>70.73</v>
      </c>
      <c r="L486" s="130">
        <f t="shared" si="184"/>
        <v>1106.9245000000001</v>
      </c>
      <c r="M486" s="130">
        <f t="shared" si="185"/>
        <v>368.97483333333338</v>
      </c>
      <c r="N486" s="130">
        <f t="shared" si="186"/>
        <v>938.07161016949169</v>
      </c>
      <c r="O486" s="130">
        <f t="shared" si="187"/>
        <v>312.69053672316392</v>
      </c>
      <c r="P486" s="130">
        <f>IFERROR(ABS(VLOOKUP($A486,ZTRV!$D$2:$G$99407,4,0)),0)</f>
        <v>45</v>
      </c>
      <c r="Q486" s="130">
        <f>IFERROR(ABS(VLOOKUP($A486,ZTR1!$D$2:$G$99999,4,0)),0)</f>
        <v>0</v>
      </c>
      <c r="R486" s="130">
        <f>IFERROR(ABS(VLOOKUP($A486,ZTR2!$D$2:$G$99939,4,0)),0)</f>
        <v>0</v>
      </c>
      <c r="S486" s="130">
        <f t="shared" si="188"/>
        <v>135</v>
      </c>
      <c r="T486" s="130">
        <f t="shared" si="189"/>
        <v>803.07161016949169</v>
      </c>
      <c r="U486" s="130">
        <f t="shared" si="190"/>
        <v>947.62450000000013</v>
      </c>
      <c r="V486" s="130">
        <f t="shared" si="191"/>
        <v>315.87483333333336</v>
      </c>
      <c r="W486" s="131">
        <f t="shared" si="192"/>
        <v>3790.4979999999996</v>
      </c>
      <c r="X486" s="130">
        <f t="shared" si="193"/>
        <v>617.37549999999987</v>
      </c>
      <c r="Y486" s="130">
        <f t="shared" si="194"/>
        <v>2469.501999999999</v>
      </c>
      <c r="Z486" s="130">
        <f t="shared" si="195"/>
        <v>205.79183333333327</v>
      </c>
      <c r="AA486" s="129">
        <f>IFERROR(ABS(VLOOKUP(A486,ZSSD!$D$2:$G$99933,4,0)),AI486)</f>
        <v>6.5</v>
      </c>
      <c r="AB486" s="130">
        <f>IFERROR(IF(VLOOKUP(A486,ZSSD!$D:$H,5,0)="L29",AA486*G486,AA486*L486/100),AA486*L486/100)</f>
        <v>71.950092500000011</v>
      </c>
      <c r="AC486" s="130">
        <v>2</v>
      </c>
      <c r="AD486" s="132">
        <f t="shared" si="196"/>
        <v>14.622430353389834</v>
      </c>
      <c r="AE486" s="142">
        <f t="shared" si="177"/>
        <v>23.983364166666671</v>
      </c>
      <c r="AF486" s="142">
        <f t="shared" si="178"/>
        <v>4.8741434511299451</v>
      </c>
      <c r="AG486" s="133" t="e">
        <f>VLOOKUP(A486,ZSSD!D:D,1,0)</f>
        <v>#N/A</v>
      </c>
      <c r="AH486" s="133" t="str">
        <f>VLOOKUP(B486,[2]GRADE!$A:$P,16,0)</f>
        <v>SILVER</v>
      </c>
      <c r="AI486" s="133">
        <f t="shared" si="179"/>
        <v>6.5</v>
      </c>
    </row>
    <row r="487" spans="1:35" x14ac:dyDescent="0.25">
      <c r="A487" s="129">
        <v>7849339</v>
      </c>
      <c r="B487" s="129">
        <f t="shared" si="180"/>
        <v>7849</v>
      </c>
      <c r="C487" s="129">
        <f t="shared" si="181"/>
        <v>339</v>
      </c>
      <c r="D487" s="129" t="str">
        <f>VLOOKUP(C487,Sheet1!$A$2:$K$369991,11,0)</f>
        <v>BUC</v>
      </c>
      <c r="E487" s="129" t="s">
        <v>1999</v>
      </c>
      <c r="F487" s="129">
        <f>VLOOKUP(C487,'PACK MASTER'!$A$2:$I$512998,9,0)*1000</f>
        <v>5</v>
      </c>
      <c r="G487" s="129">
        <f>VLOOKUP(C487,'PACK MASTER'!$A$2:$G$512998,7,0)</f>
        <v>5</v>
      </c>
      <c r="H487" s="129">
        <f t="shared" si="182"/>
        <v>1</v>
      </c>
      <c r="I487" s="129">
        <f>VLOOKUP($A487,ZMRP!$C$2:$F$99995,4,0)</f>
        <v>2575</v>
      </c>
      <c r="J487" s="130">
        <f t="shared" si="183"/>
        <v>515</v>
      </c>
      <c r="K487" s="130">
        <f>VLOOKUP($A487,ZLAM!$C$2:$F$99999,4,0)</f>
        <v>70.81</v>
      </c>
      <c r="L487" s="130">
        <f t="shared" si="184"/>
        <v>1823.3575000000001</v>
      </c>
      <c r="M487" s="130">
        <f t="shared" si="185"/>
        <v>364.67150000000004</v>
      </c>
      <c r="N487" s="130">
        <f t="shared" si="186"/>
        <v>1545.2182203389832</v>
      </c>
      <c r="O487" s="130">
        <f t="shared" si="187"/>
        <v>309.04364406779666</v>
      </c>
      <c r="P487" s="130">
        <f>IFERROR(ABS(VLOOKUP($A487,ZTRV!$D$2:$G$99407,4,0)),0)</f>
        <v>45</v>
      </c>
      <c r="Q487" s="130">
        <f>IFERROR(ABS(VLOOKUP($A487,ZTR1!$D$2:$G$99999,4,0)),0)</f>
        <v>0</v>
      </c>
      <c r="R487" s="130">
        <f>IFERROR(ABS(VLOOKUP($A487,ZTR2!$D$2:$G$99939,4,0)),0)</f>
        <v>0</v>
      </c>
      <c r="S487" s="130">
        <f t="shared" si="188"/>
        <v>225</v>
      </c>
      <c r="T487" s="130">
        <f t="shared" si="189"/>
        <v>1320.2182203389832</v>
      </c>
      <c r="U487" s="130">
        <f t="shared" si="190"/>
        <v>1557.8575000000001</v>
      </c>
      <c r="V487" s="130">
        <f t="shared" si="191"/>
        <v>311.57150000000001</v>
      </c>
      <c r="W487" s="131">
        <f t="shared" si="192"/>
        <v>1557.8575000000001</v>
      </c>
      <c r="X487" s="130">
        <f t="shared" si="193"/>
        <v>1017.1424999999999</v>
      </c>
      <c r="Y487" s="130">
        <f t="shared" si="194"/>
        <v>1017.1424999999999</v>
      </c>
      <c r="Z487" s="130">
        <f t="shared" si="195"/>
        <v>203.42849999999999</v>
      </c>
      <c r="AA487" s="129">
        <f>IFERROR(ABS(VLOOKUP(A487,ZSSD!$D$2:$G$99933,4,0)),AI487)</f>
        <v>6.5</v>
      </c>
      <c r="AB487" s="130">
        <f>IFERROR(IF(VLOOKUP(A487,ZSSD!$D:$H,5,0)="L29",AA487*G487,AA487*L487/100),AA487*L487/100)</f>
        <v>118.5182375</v>
      </c>
      <c r="AC487" s="130">
        <v>2</v>
      </c>
      <c r="AD487" s="132">
        <f t="shared" si="196"/>
        <v>24.033999656779667</v>
      </c>
      <c r="AE487" s="142">
        <f t="shared" si="177"/>
        <v>23.703647499999999</v>
      </c>
      <c r="AF487" s="142">
        <f t="shared" si="178"/>
        <v>4.8067999313559335</v>
      </c>
      <c r="AG487" s="133" t="e">
        <f>VLOOKUP(A487,ZSSD!D:D,1,0)</f>
        <v>#N/A</v>
      </c>
      <c r="AH487" s="133" t="str">
        <f>VLOOKUP(B487,[2]GRADE!$A:$P,16,0)</f>
        <v>SILVER</v>
      </c>
      <c r="AI487" s="133">
        <f t="shared" si="179"/>
        <v>6.5</v>
      </c>
    </row>
    <row r="488" spans="1:35" x14ac:dyDescent="0.25">
      <c r="A488" s="129">
        <v>7849340</v>
      </c>
      <c r="B488" s="129">
        <f t="shared" si="180"/>
        <v>7849</v>
      </c>
      <c r="C488" s="129">
        <f t="shared" si="181"/>
        <v>340</v>
      </c>
      <c r="D488" s="129" t="str">
        <f>VLOOKUP(C488,Sheet1!$A$2:$K$369991,11,0)</f>
        <v>CAR</v>
      </c>
      <c r="E488" s="129" t="s">
        <v>2000</v>
      </c>
      <c r="F488" s="129">
        <f>VLOOKUP(C488,'PACK MASTER'!$A$2:$I$512998,9,0)*1000</f>
        <v>10</v>
      </c>
      <c r="G488" s="129">
        <f>VLOOKUP(C488,'PACK MASTER'!$A$2:$G$512998,7,0)</f>
        <v>5</v>
      </c>
      <c r="H488" s="129">
        <f t="shared" si="182"/>
        <v>2</v>
      </c>
      <c r="I488" s="129">
        <f>VLOOKUP($A488,ZMRP!$C$2:$F$99995,4,0)</f>
        <v>2575</v>
      </c>
      <c r="J488" s="130">
        <f t="shared" si="183"/>
        <v>515</v>
      </c>
      <c r="K488" s="130">
        <f>VLOOKUP($A488,ZLAM!$C$2:$F$99999,4,0)</f>
        <v>70.81</v>
      </c>
      <c r="L488" s="130">
        <f t="shared" si="184"/>
        <v>1823.3575000000001</v>
      </c>
      <c r="M488" s="130">
        <f t="shared" si="185"/>
        <v>364.67150000000004</v>
      </c>
      <c r="N488" s="130">
        <f t="shared" si="186"/>
        <v>1545.2182203389832</v>
      </c>
      <c r="O488" s="130">
        <f t="shared" si="187"/>
        <v>309.04364406779666</v>
      </c>
      <c r="P488" s="130">
        <f>IFERROR(ABS(VLOOKUP($A488,ZTRV!$D$2:$G$99407,4,0)),0)</f>
        <v>0</v>
      </c>
      <c r="Q488" s="130">
        <f>IFERROR(ABS(VLOOKUP($A488,ZTR1!$D$2:$G$99999,4,0)),0)</f>
        <v>0</v>
      </c>
      <c r="R488" s="130">
        <f>IFERROR(ABS(VLOOKUP($A488,ZTR2!$D$2:$G$99939,4,0)),0)</f>
        <v>0</v>
      </c>
      <c r="S488" s="130">
        <f t="shared" si="188"/>
        <v>0</v>
      </c>
      <c r="T488" s="130">
        <f t="shared" si="189"/>
        <v>1545.2182203389832</v>
      </c>
      <c r="U488" s="130">
        <f t="shared" si="190"/>
        <v>1823.3575000000001</v>
      </c>
      <c r="V488" s="130">
        <f t="shared" si="191"/>
        <v>364.67150000000004</v>
      </c>
      <c r="W488" s="131">
        <f t="shared" si="192"/>
        <v>3646.7150000000001</v>
      </c>
      <c r="X488" s="130">
        <f t="shared" si="193"/>
        <v>751.64249999999993</v>
      </c>
      <c r="Y488" s="130">
        <f t="shared" si="194"/>
        <v>1503.2849999999999</v>
      </c>
      <c r="Z488" s="130">
        <f t="shared" si="195"/>
        <v>150.32849999999996</v>
      </c>
      <c r="AA488" s="129">
        <f>IFERROR(ABS(VLOOKUP(A488,ZSSD!$D$2:$G$99933,4,0)),AI488)</f>
        <v>6.5</v>
      </c>
      <c r="AB488" s="130">
        <f>IFERROR(IF(VLOOKUP(A488,ZSSD!$D:$H,5,0)="L29",AA488*G488,AA488*L488/100),AA488*L488/100)</f>
        <v>118.5182375</v>
      </c>
      <c r="AC488" s="130">
        <v>2</v>
      </c>
      <c r="AD488" s="132">
        <f t="shared" si="196"/>
        <v>28.533999656779667</v>
      </c>
      <c r="AE488" s="142">
        <f t="shared" si="177"/>
        <v>23.703647499999999</v>
      </c>
      <c r="AF488" s="142">
        <f t="shared" si="178"/>
        <v>5.706799931355933</v>
      </c>
      <c r="AG488" s="133" t="e">
        <f>VLOOKUP(A488,ZSSD!D:D,1,0)</f>
        <v>#N/A</v>
      </c>
      <c r="AH488" s="133" t="str">
        <f>VLOOKUP(B488,[2]GRADE!$A:$P,16,0)</f>
        <v>SILVER</v>
      </c>
      <c r="AI488" s="133">
        <f t="shared" si="179"/>
        <v>6.5</v>
      </c>
    </row>
    <row r="489" spans="1:35" x14ac:dyDescent="0.25">
      <c r="A489" s="129">
        <v>7849341</v>
      </c>
      <c r="B489" s="129">
        <f t="shared" si="180"/>
        <v>7849</v>
      </c>
      <c r="C489" s="129">
        <f t="shared" si="181"/>
        <v>341</v>
      </c>
      <c r="D489" s="129" t="str">
        <f>VLOOKUP(C489,Sheet1!$A$2:$K$369991,11,0)</f>
        <v>BUC</v>
      </c>
      <c r="E489" s="129" t="s">
        <v>2001</v>
      </c>
      <c r="F489" s="129">
        <f>VLOOKUP(C489,'PACK MASTER'!$A$2:$I$512998,9,0)*1000</f>
        <v>20.000000000000011</v>
      </c>
      <c r="G489" s="129">
        <f>VLOOKUP(C489,'PACK MASTER'!$A$2:$G$512998,7,0)</f>
        <v>20</v>
      </c>
      <c r="H489" s="129">
        <f t="shared" si="182"/>
        <v>1.0000000000000004</v>
      </c>
      <c r="I489" s="129">
        <f>VLOOKUP($A489,ZMRP!$C$2:$F$99995,4,0)</f>
        <v>9900</v>
      </c>
      <c r="J489" s="130">
        <f t="shared" si="183"/>
        <v>495</v>
      </c>
      <c r="K489" s="130">
        <f>VLOOKUP($A489,ZLAM!$C$2:$F$99999,4,0)</f>
        <v>71.510000000000005</v>
      </c>
      <c r="L489" s="130">
        <f t="shared" si="184"/>
        <v>7079.49</v>
      </c>
      <c r="M489" s="130">
        <f t="shared" si="185"/>
        <v>353.97449999999998</v>
      </c>
      <c r="N489" s="130">
        <f t="shared" si="186"/>
        <v>5999.5677966101694</v>
      </c>
      <c r="O489" s="130">
        <f t="shared" si="187"/>
        <v>299.97838983050849</v>
      </c>
      <c r="P489" s="130">
        <f>IFERROR(ABS(VLOOKUP($A489,ZTRV!$D$2:$G$99407,4,0)),0)</f>
        <v>45</v>
      </c>
      <c r="Q489" s="130">
        <f>IFERROR(ABS(VLOOKUP($A489,ZTR1!$D$2:$G$99999,4,0)),0)</f>
        <v>0</v>
      </c>
      <c r="R489" s="130">
        <f>IFERROR(ABS(VLOOKUP($A489,ZTR2!$D$2:$G$99939,4,0)),0)</f>
        <v>0</v>
      </c>
      <c r="S489" s="130">
        <f t="shared" si="188"/>
        <v>900</v>
      </c>
      <c r="T489" s="130">
        <f t="shared" si="189"/>
        <v>5099.5677966101694</v>
      </c>
      <c r="U489" s="130">
        <f t="shared" si="190"/>
        <v>6017.49</v>
      </c>
      <c r="V489" s="130">
        <f t="shared" si="191"/>
        <v>300.87450000000001</v>
      </c>
      <c r="W489" s="131">
        <f t="shared" si="192"/>
        <v>6017.4900000000034</v>
      </c>
      <c r="X489" s="130">
        <f t="shared" si="193"/>
        <v>3882.51</v>
      </c>
      <c r="Y489" s="130">
        <f t="shared" si="194"/>
        <v>3882.510000000002</v>
      </c>
      <c r="Z489" s="130">
        <f t="shared" si="195"/>
        <v>194.12549999999999</v>
      </c>
      <c r="AA489" s="129">
        <f>IFERROR(ABS(VLOOKUP(A489,ZSSD!$D$2:$G$99933,4,0)),AI489)</f>
        <v>6.5</v>
      </c>
      <c r="AB489" s="130">
        <f>IFERROR(IF(VLOOKUP(A489,ZSSD!$D:$H,5,0)="L29",AA489*G489,AA489*L489/100),AA489*L489/100)</f>
        <v>460.16684999999995</v>
      </c>
      <c r="AC489" s="130">
        <v>2</v>
      </c>
      <c r="AD489" s="132">
        <f t="shared" si="196"/>
        <v>92.7880189322034</v>
      </c>
      <c r="AE489" s="142">
        <f t="shared" si="177"/>
        <v>23.008342499999998</v>
      </c>
      <c r="AF489" s="142">
        <f t="shared" si="178"/>
        <v>4.63940094661017</v>
      </c>
      <c r="AG489" s="133" t="e">
        <f>VLOOKUP(A489,ZSSD!D:D,1,0)</f>
        <v>#N/A</v>
      </c>
      <c r="AH489" s="133" t="str">
        <f>VLOOKUP(B489,[2]GRADE!$A:$P,16,0)</f>
        <v>SILVER</v>
      </c>
      <c r="AI489" s="133">
        <f t="shared" si="179"/>
        <v>6.5</v>
      </c>
    </row>
    <row r="490" spans="1:35" x14ac:dyDescent="0.25">
      <c r="A490" s="129">
        <v>7849343</v>
      </c>
      <c r="B490" s="129">
        <f t="shared" si="180"/>
        <v>7849</v>
      </c>
      <c r="C490" s="129">
        <f t="shared" si="181"/>
        <v>343</v>
      </c>
      <c r="D490" s="129" t="str">
        <f>VLOOKUP(C490,Sheet1!$A$2:$K$369991,11,0)</f>
        <v>BUC</v>
      </c>
      <c r="E490" s="129" t="s">
        <v>2002</v>
      </c>
      <c r="F490" s="129">
        <f>VLOOKUP(C490,'PACK MASTER'!$A$2:$I$512998,9,0)*1000</f>
        <v>7</v>
      </c>
      <c r="G490" s="129">
        <f>VLOOKUP(C490,'PACK MASTER'!$A$2:$G$512998,7,0)</f>
        <v>7</v>
      </c>
      <c r="H490" s="129">
        <f t="shared" si="182"/>
        <v>1</v>
      </c>
      <c r="I490" s="129">
        <f>VLOOKUP($A490,ZMRP!$C$2:$F$99995,4,0)</f>
        <v>3550</v>
      </c>
      <c r="J490" s="130">
        <f t="shared" si="183"/>
        <v>507.14285714285717</v>
      </c>
      <c r="K490" s="130">
        <f>VLOOKUP($A490,ZLAM!$C$2:$F$99999,4,0)</f>
        <v>71.08</v>
      </c>
      <c r="L490" s="130">
        <f t="shared" si="184"/>
        <v>2523.34</v>
      </c>
      <c r="M490" s="130">
        <f t="shared" si="185"/>
        <v>360.47714285714289</v>
      </c>
      <c r="N490" s="130">
        <f t="shared" si="186"/>
        <v>2138.4237288135596</v>
      </c>
      <c r="O490" s="130">
        <f t="shared" si="187"/>
        <v>305.48910411622279</v>
      </c>
      <c r="P490" s="130">
        <f>IFERROR(ABS(VLOOKUP($A490,ZTRV!$D$2:$G$99407,4,0)),0)</f>
        <v>45</v>
      </c>
      <c r="Q490" s="130">
        <f>IFERROR(ABS(VLOOKUP($A490,ZTR1!$D$2:$G$99999,4,0)),0)</f>
        <v>0</v>
      </c>
      <c r="R490" s="130">
        <f>IFERROR(ABS(VLOOKUP($A490,ZTR2!$D$2:$G$99939,4,0)),0)</f>
        <v>0</v>
      </c>
      <c r="S490" s="130">
        <f t="shared" si="188"/>
        <v>315</v>
      </c>
      <c r="T490" s="130">
        <f t="shared" si="189"/>
        <v>1823.4237288135596</v>
      </c>
      <c r="U490" s="130">
        <f t="shared" si="190"/>
        <v>2151.6400000000003</v>
      </c>
      <c r="V490" s="130">
        <f t="shared" si="191"/>
        <v>307.37714285714293</v>
      </c>
      <c r="W490" s="131">
        <f t="shared" si="192"/>
        <v>2151.6400000000003</v>
      </c>
      <c r="X490" s="130">
        <f t="shared" si="193"/>
        <v>1398.3599999999997</v>
      </c>
      <c r="Y490" s="130">
        <f t="shared" si="194"/>
        <v>1398.3599999999997</v>
      </c>
      <c r="Z490" s="130">
        <f t="shared" si="195"/>
        <v>199.76571428571424</v>
      </c>
      <c r="AA490" s="129">
        <f>IFERROR(ABS(VLOOKUP(A490,ZSSD!$D$2:$G$99933,4,0)),AI490)</f>
        <v>6.5</v>
      </c>
      <c r="AB490" s="130">
        <f>IFERROR(IF(VLOOKUP(A490,ZSSD!$D:$H,5,0)="L29",AA490*G490,AA490*L490/100),AA490*L490/100)</f>
        <v>164.0171</v>
      </c>
      <c r="AC490" s="130">
        <v>2</v>
      </c>
      <c r="AD490" s="132">
        <f t="shared" si="196"/>
        <v>33.188132576271194</v>
      </c>
      <c r="AE490" s="142">
        <f t="shared" si="177"/>
        <v>23.431014285714287</v>
      </c>
      <c r="AF490" s="142">
        <f t="shared" si="178"/>
        <v>4.7411617966101707</v>
      </c>
      <c r="AG490" s="133" t="e">
        <f>VLOOKUP(A490,ZSSD!D:D,1,0)</f>
        <v>#N/A</v>
      </c>
      <c r="AH490" s="133" t="str">
        <f>VLOOKUP(B490,[2]GRADE!$A:$P,16,0)</f>
        <v>SILVER</v>
      </c>
      <c r="AI490" s="133">
        <f t="shared" si="179"/>
        <v>6.5</v>
      </c>
    </row>
    <row r="491" spans="1:35" x14ac:dyDescent="0.25">
      <c r="A491" s="129">
        <v>7849344</v>
      </c>
      <c r="B491" s="129">
        <f t="shared" si="180"/>
        <v>7849</v>
      </c>
      <c r="C491" s="129">
        <f t="shared" si="181"/>
        <v>344</v>
      </c>
      <c r="D491" s="129" t="str">
        <f>VLOOKUP(C491,Sheet1!$A$2:$K$369991,11,0)</f>
        <v>CAR</v>
      </c>
      <c r="E491" s="129" t="s">
        <v>2003</v>
      </c>
      <c r="F491" s="129">
        <f>VLOOKUP(C491,'PACK MASTER'!$A$2:$I$512998,9,0)*1000</f>
        <v>10</v>
      </c>
      <c r="G491" s="129">
        <f>VLOOKUP(C491,'PACK MASTER'!$A$2:$G$512998,7,0)</f>
        <v>10</v>
      </c>
      <c r="H491" s="129">
        <f t="shared" si="182"/>
        <v>1</v>
      </c>
      <c r="I491" s="129">
        <f>VLOOKUP($A491,ZMRP!$C$2:$F$99995,4,0)</f>
        <v>5000</v>
      </c>
      <c r="J491" s="130">
        <f t="shared" si="183"/>
        <v>500</v>
      </c>
      <c r="K491" s="130">
        <f>VLOOKUP($A491,ZLAM!$C$2:$F$99999,4,0)</f>
        <v>71.53</v>
      </c>
      <c r="L491" s="130">
        <f t="shared" si="184"/>
        <v>3576.5</v>
      </c>
      <c r="M491" s="130">
        <f t="shared" si="185"/>
        <v>357.65</v>
      </c>
      <c r="N491" s="130">
        <f t="shared" si="186"/>
        <v>3030.9322033898306</v>
      </c>
      <c r="O491" s="130">
        <f t="shared" si="187"/>
        <v>303.09322033898309</v>
      </c>
      <c r="P491" s="130">
        <f>IFERROR(ABS(VLOOKUP($A491,ZTRV!$D$2:$G$99407,4,0)),0)</f>
        <v>45</v>
      </c>
      <c r="Q491" s="130">
        <f>IFERROR(ABS(VLOOKUP($A491,ZTR1!$D$2:$G$99999,4,0)),0)</f>
        <v>0</v>
      </c>
      <c r="R491" s="130">
        <f>IFERROR(ABS(VLOOKUP($A491,ZTR2!$D$2:$G$99939,4,0)),0)</f>
        <v>0</v>
      </c>
      <c r="S491" s="130">
        <f t="shared" si="188"/>
        <v>450</v>
      </c>
      <c r="T491" s="130">
        <f t="shared" si="189"/>
        <v>2580.9322033898306</v>
      </c>
      <c r="U491" s="130">
        <f t="shared" si="190"/>
        <v>3045.5</v>
      </c>
      <c r="V491" s="130">
        <f t="shared" si="191"/>
        <v>304.55</v>
      </c>
      <c r="W491" s="131">
        <f t="shared" si="192"/>
        <v>3045.5</v>
      </c>
      <c r="X491" s="130">
        <f t="shared" si="193"/>
        <v>1954.5</v>
      </c>
      <c r="Y491" s="130">
        <f t="shared" si="194"/>
        <v>1954.5</v>
      </c>
      <c r="Z491" s="130">
        <f t="shared" si="195"/>
        <v>195.45</v>
      </c>
      <c r="AA491" s="129">
        <f>IFERROR(ABS(VLOOKUP(A491,ZSSD!$D$2:$G$99933,4,0)),AI491)</f>
        <v>6.5</v>
      </c>
      <c r="AB491" s="130">
        <f>IFERROR(IF(VLOOKUP(A491,ZSSD!$D:$H,5,0)="L29",AA491*G491,AA491*L491/100),AA491*L491/100)</f>
        <v>232.4725</v>
      </c>
      <c r="AC491" s="130">
        <v>2</v>
      </c>
      <c r="AD491" s="132">
        <f t="shared" si="196"/>
        <v>46.969194067796614</v>
      </c>
      <c r="AE491" s="142">
        <f t="shared" si="177"/>
        <v>23.247250000000001</v>
      </c>
      <c r="AF491" s="142">
        <f t="shared" si="178"/>
        <v>4.6969194067796618</v>
      </c>
      <c r="AG491" s="133" t="e">
        <f>VLOOKUP(A491,ZSSD!D:D,1,0)</f>
        <v>#N/A</v>
      </c>
      <c r="AH491" s="133" t="str">
        <f>VLOOKUP(B491,[2]GRADE!$A:$P,16,0)</f>
        <v>SILVER</v>
      </c>
      <c r="AI491" s="133">
        <f t="shared" si="179"/>
        <v>6.5</v>
      </c>
    </row>
    <row r="492" spans="1:35" x14ac:dyDescent="0.25">
      <c r="A492" s="129">
        <v>7849362</v>
      </c>
      <c r="B492" s="129">
        <f t="shared" si="180"/>
        <v>7849</v>
      </c>
      <c r="C492" s="129">
        <f t="shared" si="181"/>
        <v>362</v>
      </c>
      <c r="D492" s="129" t="str">
        <f>VLOOKUP(C492,Sheet1!$A$2:$K$369991,11,0)</f>
        <v>CAR</v>
      </c>
      <c r="E492" s="129" t="s">
        <v>2005</v>
      </c>
      <c r="F492" s="129">
        <f>VLOOKUP(C492,'PACK MASTER'!$A$2:$I$512998,9,0)*1000</f>
        <v>10</v>
      </c>
      <c r="G492" s="129">
        <f>VLOOKUP(C492,'PACK MASTER'!$A$2:$G$512998,7,0)</f>
        <v>0.5</v>
      </c>
      <c r="H492" s="129">
        <f t="shared" si="182"/>
        <v>20</v>
      </c>
      <c r="I492" s="129">
        <f>VLOOKUP($A492,ZMRP!$C$2:$F$99995,4,0)</f>
        <v>280</v>
      </c>
      <c r="J492" s="130">
        <f t="shared" si="183"/>
        <v>560</v>
      </c>
      <c r="K492" s="130">
        <f>VLOOKUP($A492,ZLAM!$C$2:$F$99999,4,0)</f>
        <v>68.87</v>
      </c>
      <c r="L492" s="130">
        <f t="shared" si="184"/>
        <v>192.83600000000001</v>
      </c>
      <c r="M492" s="130">
        <f t="shared" si="185"/>
        <v>385.67200000000003</v>
      </c>
      <c r="N492" s="130">
        <f t="shared" si="186"/>
        <v>163.42033898305087</v>
      </c>
      <c r="O492" s="130">
        <f t="shared" si="187"/>
        <v>326.84067796610174</v>
      </c>
      <c r="P492" s="130">
        <f>IFERROR(ABS(VLOOKUP($A492,ZTRV!$D$2:$G$99407,4,0)),0)</f>
        <v>0</v>
      </c>
      <c r="Q492" s="130">
        <f>IFERROR(ABS(VLOOKUP($A492,ZTR1!$D$2:$G$99999,4,0)),0)</f>
        <v>0</v>
      </c>
      <c r="R492" s="130">
        <f>IFERROR(ABS(VLOOKUP($A492,ZTR2!$D$2:$G$99939,4,0)),0)</f>
        <v>0</v>
      </c>
      <c r="S492" s="130">
        <f t="shared" si="188"/>
        <v>0</v>
      </c>
      <c r="T492" s="130">
        <f t="shared" si="189"/>
        <v>163.42033898305087</v>
      </c>
      <c r="U492" s="130">
        <f t="shared" si="190"/>
        <v>192.83600000000001</v>
      </c>
      <c r="V492" s="130">
        <f t="shared" si="191"/>
        <v>385.67200000000003</v>
      </c>
      <c r="W492" s="131">
        <f t="shared" si="192"/>
        <v>3856.7200000000003</v>
      </c>
      <c r="X492" s="130">
        <f t="shared" si="193"/>
        <v>87.163999999999987</v>
      </c>
      <c r="Y492" s="130">
        <f t="shared" si="194"/>
        <v>1743.2799999999997</v>
      </c>
      <c r="Z492" s="130">
        <f t="shared" si="195"/>
        <v>174.32799999999997</v>
      </c>
      <c r="AA492" s="129">
        <f>IFERROR(ABS(VLOOKUP(A492,ZSSD!$D$2:$G$99933,4,0)),AI492)</f>
        <v>6.5</v>
      </c>
      <c r="AB492" s="130">
        <f>IFERROR(IF(VLOOKUP(A492,ZSSD!$D:$H,5,0)="L29",AA492*G492,AA492*L492/100),AA492*L492/100)</f>
        <v>12.534340000000002</v>
      </c>
      <c r="AC492" s="130">
        <v>2</v>
      </c>
      <c r="AD492" s="132">
        <f t="shared" si="196"/>
        <v>3.0177199796610172</v>
      </c>
      <c r="AE492" s="142">
        <f t="shared" si="177"/>
        <v>25.068680000000004</v>
      </c>
      <c r="AF492" s="142">
        <f t="shared" si="178"/>
        <v>6.0354399593220345</v>
      </c>
      <c r="AG492" s="133" t="e">
        <f>VLOOKUP(A492,ZSSD!D:D,1,0)</f>
        <v>#N/A</v>
      </c>
      <c r="AH492" s="133" t="str">
        <f>VLOOKUP(B492,[2]GRADE!$A:$P,16,0)</f>
        <v>SILVER</v>
      </c>
      <c r="AI492" s="133">
        <f t="shared" si="179"/>
        <v>6.5</v>
      </c>
    </row>
    <row r="493" spans="1:35" x14ac:dyDescent="0.25">
      <c r="A493" s="129">
        <v>7849364</v>
      </c>
      <c r="B493" s="129">
        <f t="shared" si="180"/>
        <v>7849</v>
      </c>
      <c r="C493" s="129">
        <f t="shared" si="181"/>
        <v>364</v>
      </c>
      <c r="D493" s="129" t="str">
        <f>VLOOKUP(C493,Sheet1!$A$2:$K$369991,11,0)</f>
        <v>CAR</v>
      </c>
      <c r="E493" s="129" t="s">
        <v>2007</v>
      </c>
      <c r="F493" s="129">
        <f>VLOOKUP(C493,'PACK MASTER'!$A$2:$I$512998,9,0)*1000</f>
        <v>10</v>
      </c>
      <c r="G493" s="129">
        <f>VLOOKUP(C493,'PACK MASTER'!$A$2:$G$512998,7,0)</f>
        <v>1</v>
      </c>
      <c r="H493" s="129">
        <f t="shared" si="182"/>
        <v>10</v>
      </c>
      <c r="I493" s="129">
        <f>VLOOKUP($A493,ZMRP!$C$2:$F$99995,4,0)</f>
        <v>520</v>
      </c>
      <c r="J493" s="130">
        <f t="shared" si="183"/>
        <v>520</v>
      </c>
      <c r="K493" s="130">
        <f>VLOOKUP($A493,ZLAM!$C$2:$F$99999,4,0)</f>
        <v>72.98</v>
      </c>
      <c r="L493" s="130">
        <f t="shared" si="184"/>
        <v>379.49599999999998</v>
      </c>
      <c r="M493" s="130">
        <f t="shared" si="185"/>
        <v>379.49599999999998</v>
      </c>
      <c r="N493" s="130">
        <f t="shared" si="186"/>
        <v>321.60677966101696</v>
      </c>
      <c r="O493" s="130">
        <f t="shared" si="187"/>
        <v>321.60677966101696</v>
      </c>
      <c r="P493" s="130">
        <f>IFERROR(ABS(VLOOKUP($A493,ZTRV!$D$2:$G$99407,4,0)),0)</f>
        <v>0</v>
      </c>
      <c r="Q493" s="130">
        <f>IFERROR(ABS(VLOOKUP($A493,ZTR1!$D$2:$G$99999,4,0)),0)</f>
        <v>0</v>
      </c>
      <c r="R493" s="130">
        <f>IFERROR(ABS(VLOOKUP($A493,ZTR2!$D$2:$G$99939,4,0)),0)</f>
        <v>0</v>
      </c>
      <c r="S493" s="130">
        <f t="shared" si="188"/>
        <v>0</v>
      </c>
      <c r="T493" s="130">
        <f t="shared" si="189"/>
        <v>321.60677966101696</v>
      </c>
      <c r="U493" s="130">
        <f t="shared" si="190"/>
        <v>379.49599999999998</v>
      </c>
      <c r="V493" s="130">
        <f t="shared" si="191"/>
        <v>379.49599999999998</v>
      </c>
      <c r="W493" s="131">
        <f t="shared" si="192"/>
        <v>3794.96</v>
      </c>
      <c r="X493" s="130">
        <f t="shared" si="193"/>
        <v>140.50400000000002</v>
      </c>
      <c r="Y493" s="130">
        <f t="shared" si="194"/>
        <v>1405.0400000000002</v>
      </c>
      <c r="Z493" s="130">
        <f t="shared" si="195"/>
        <v>140.50400000000002</v>
      </c>
      <c r="AA493" s="129">
        <f>IFERROR(ABS(VLOOKUP(A493,ZSSD!$D$2:$G$99933,4,0)),AI493)</f>
        <v>6.5</v>
      </c>
      <c r="AB493" s="130">
        <f>IFERROR(IF(VLOOKUP(A493,ZSSD!$D:$H,5,0)="L29",AA493*G493,AA493*L493/100),AA493*L493/100)</f>
        <v>24.667239999999996</v>
      </c>
      <c r="AC493" s="130">
        <v>2</v>
      </c>
      <c r="AD493" s="132">
        <f t="shared" si="196"/>
        <v>5.9387907932203392</v>
      </c>
      <c r="AE493" s="142">
        <f t="shared" si="177"/>
        <v>24.667239999999996</v>
      </c>
      <c r="AF493" s="142">
        <f t="shared" si="178"/>
        <v>5.9387907932203392</v>
      </c>
      <c r="AG493" s="133" t="e">
        <f>VLOOKUP(A493,ZSSD!D:D,1,0)</f>
        <v>#N/A</v>
      </c>
      <c r="AH493" s="133" t="str">
        <f>VLOOKUP(B493,[2]GRADE!$A:$P,16,0)</f>
        <v>SILVER</v>
      </c>
      <c r="AI493" s="133">
        <f t="shared" si="179"/>
        <v>6.5</v>
      </c>
    </row>
    <row r="494" spans="1:35" x14ac:dyDescent="0.25">
      <c r="A494" s="129">
        <v>7849368</v>
      </c>
      <c r="B494" s="129">
        <f t="shared" si="180"/>
        <v>7849</v>
      </c>
      <c r="C494" s="129">
        <f t="shared" si="181"/>
        <v>368</v>
      </c>
      <c r="D494" s="129" t="str">
        <f>VLOOKUP(C494,Sheet1!$A$2:$K$369991,11,0)</f>
        <v>CAR</v>
      </c>
      <c r="E494" s="129" t="s">
        <v>2008</v>
      </c>
      <c r="F494" s="129">
        <f>VLOOKUP(C494,'PACK MASTER'!$A$2:$I$512998,9,0)*1000</f>
        <v>12</v>
      </c>
      <c r="G494" s="129">
        <f>VLOOKUP(C494,'PACK MASTER'!$A$2:$G$512998,7,0)</f>
        <v>3</v>
      </c>
      <c r="H494" s="129">
        <f t="shared" si="182"/>
        <v>4</v>
      </c>
      <c r="I494" s="129">
        <f>VLOOKUP($A494,ZMRP!$C$2:$F$99995,4,0)</f>
        <v>1565</v>
      </c>
      <c r="J494" s="130">
        <f t="shared" si="183"/>
        <v>521.66666666666663</v>
      </c>
      <c r="K494" s="130">
        <f>VLOOKUP($A494,ZLAM!$C$2:$F$99999,4,0)</f>
        <v>70.73</v>
      </c>
      <c r="L494" s="130">
        <f t="shared" si="184"/>
        <v>1106.9245000000001</v>
      </c>
      <c r="M494" s="130">
        <f t="shared" si="185"/>
        <v>368.97483333333338</v>
      </c>
      <c r="N494" s="130">
        <f t="shared" si="186"/>
        <v>938.07161016949169</v>
      </c>
      <c r="O494" s="130">
        <f t="shared" si="187"/>
        <v>312.69053672316392</v>
      </c>
      <c r="P494" s="130">
        <f>IFERROR(ABS(VLOOKUP($A494,ZTRV!$D$2:$G$99407,4,0)),0)</f>
        <v>0</v>
      </c>
      <c r="Q494" s="130">
        <f>IFERROR(ABS(VLOOKUP($A494,ZTR1!$D$2:$G$99999,4,0)),0)</f>
        <v>0</v>
      </c>
      <c r="R494" s="130">
        <f>IFERROR(ABS(VLOOKUP($A494,ZTR2!$D$2:$G$99939,4,0)),0)</f>
        <v>0</v>
      </c>
      <c r="S494" s="130">
        <f t="shared" si="188"/>
        <v>0</v>
      </c>
      <c r="T494" s="130">
        <f t="shared" si="189"/>
        <v>938.07161016949169</v>
      </c>
      <c r="U494" s="130">
        <f t="shared" si="190"/>
        <v>1106.9245000000001</v>
      </c>
      <c r="V494" s="130">
        <f t="shared" si="191"/>
        <v>368.97483333333338</v>
      </c>
      <c r="W494" s="131">
        <f t="shared" si="192"/>
        <v>4427.6980000000003</v>
      </c>
      <c r="X494" s="130">
        <f t="shared" si="193"/>
        <v>458.07549999999992</v>
      </c>
      <c r="Y494" s="130">
        <f t="shared" si="194"/>
        <v>1832.3019999999997</v>
      </c>
      <c r="Z494" s="130">
        <f t="shared" si="195"/>
        <v>152.69183333333325</v>
      </c>
      <c r="AA494" s="129">
        <f>IFERROR(ABS(VLOOKUP(A494,ZSSD!$D$2:$G$99933,4,0)),AI494)</f>
        <v>6.5</v>
      </c>
      <c r="AB494" s="130">
        <f>IFERROR(IF(VLOOKUP(A494,ZSSD!$D:$H,5,0)="L29",AA494*G494,AA494*L494/100),AA494*L494/100)</f>
        <v>71.950092500000011</v>
      </c>
      <c r="AC494" s="130">
        <v>2</v>
      </c>
      <c r="AD494" s="132">
        <f t="shared" si="196"/>
        <v>17.322430353389834</v>
      </c>
      <c r="AE494" s="142">
        <f t="shared" si="177"/>
        <v>23.983364166666671</v>
      </c>
      <c r="AF494" s="142">
        <f t="shared" si="178"/>
        <v>5.7741434511299445</v>
      </c>
      <c r="AG494" s="133" t="e">
        <f>VLOOKUP(A494,ZSSD!D:D,1,0)</f>
        <v>#N/A</v>
      </c>
      <c r="AH494" s="133" t="str">
        <f>VLOOKUP(B494,[2]GRADE!$A:$P,16,0)</f>
        <v>SILVER</v>
      </c>
      <c r="AI494" s="133">
        <f t="shared" si="179"/>
        <v>6.5</v>
      </c>
    </row>
    <row r="495" spans="1:35" x14ac:dyDescent="0.25">
      <c r="A495" s="129">
        <v>7849369</v>
      </c>
      <c r="B495" s="129">
        <f t="shared" si="180"/>
        <v>7849</v>
      </c>
      <c r="C495" s="129">
        <f t="shared" si="181"/>
        <v>369</v>
      </c>
      <c r="D495" s="129" t="str">
        <f>VLOOKUP(C495,Sheet1!$A$2:$K$369991,11,0)</f>
        <v>BUC</v>
      </c>
      <c r="E495" s="129" t="s">
        <v>2009</v>
      </c>
      <c r="F495" s="129">
        <f>VLOOKUP(C495,'PACK MASTER'!$A$2:$I$512998,9,0)*1000</f>
        <v>5</v>
      </c>
      <c r="G495" s="129">
        <f>VLOOKUP(C495,'PACK MASTER'!$A$2:$G$512998,7,0)</f>
        <v>5</v>
      </c>
      <c r="H495" s="129">
        <f t="shared" si="182"/>
        <v>1</v>
      </c>
      <c r="I495" s="129">
        <f>VLOOKUP($A495,ZMRP!$C$2:$F$99995,4,0)</f>
        <v>2575</v>
      </c>
      <c r="J495" s="130">
        <f t="shared" si="183"/>
        <v>515</v>
      </c>
      <c r="K495" s="130">
        <f>VLOOKUP($A495,ZLAM!$C$2:$F$99999,4,0)</f>
        <v>70.81</v>
      </c>
      <c r="L495" s="130">
        <f t="shared" si="184"/>
        <v>1823.3575000000001</v>
      </c>
      <c r="M495" s="130">
        <f t="shared" si="185"/>
        <v>364.67150000000004</v>
      </c>
      <c r="N495" s="130">
        <f t="shared" si="186"/>
        <v>1545.2182203389832</v>
      </c>
      <c r="O495" s="130">
        <f t="shared" si="187"/>
        <v>309.04364406779666</v>
      </c>
      <c r="P495" s="130">
        <f>IFERROR(ABS(VLOOKUP($A495,ZTRV!$D$2:$G$99407,4,0)),0)</f>
        <v>0</v>
      </c>
      <c r="Q495" s="130">
        <f>IFERROR(ABS(VLOOKUP($A495,ZTR1!$D$2:$G$99999,4,0)),0)</f>
        <v>0</v>
      </c>
      <c r="R495" s="130">
        <f>IFERROR(ABS(VLOOKUP($A495,ZTR2!$D$2:$G$99939,4,0)),0)</f>
        <v>0</v>
      </c>
      <c r="S495" s="130">
        <f t="shared" si="188"/>
        <v>0</v>
      </c>
      <c r="T495" s="130">
        <f t="shared" si="189"/>
        <v>1545.2182203389832</v>
      </c>
      <c r="U495" s="130">
        <f t="shared" si="190"/>
        <v>1823.3575000000001</v>
      </c>
      <c r="V495" s="130">
        <f t="shared" si="191"/>
        <v>364.67150000000004</v>
      </c>
      <c r="W495" s="131">
        <f t="shared" si="192"/>
        <v>1823.3575000000001</v>
      </c>
      <c r="X495" s="130">
        <f t="shared" si="193"/>
        <v>751.64249999999993</v>
      </c>
      <c r="Y495" s="130">
        <f t="shared" si="194"/>
        <v>751.64249999999993</v>
      </c>
      <c r="Z495" s="130">
        <f t="shared" si="195"/>
        <v>150.32849999999996</v>
      </c>
      <c r="AA495" s="129">
        <f>IFERROR(ABS(VLOOKUP(A495,ZSSD!$D$2:$G$99933,4,0)),AI495)</f>
        <v>6.5</v>
      </c>
      <c r="AB495" s="130">
        <f>IFERROR(IF(VLOOKUP(A495,ZSSD!$D:$H,5,0)="L29",AA495*G495,AA495*L495/100),AA495*L495/100)</f>
        <v>118.5182375</v>
      </c>
      <c r="AC495" s="130">
        <v>2</v>
      </c>
      <c r="AD495" s="132">
        <f t="shared" si="196"/>
        <v>28.533999656779667</v>
      </c>
      <c r="AE495" s="142">
        <f t="shared" si="177"/>
        <v>23.703647499999999</v>
      </c>
      <c r="AF495" s="142">
        <f t="shared" si="178"/>
        <v>5.706799931355933</v>
      </c>
      <c r="AG495" s="133" t="e">
        <f>VLOOKUP(A495,ZSSD!D:D,1,0)</f>
        <v>#N/A</v>
      </c>
      <c r="AH495" s="133" t="str">
        <f>VLOOKUP(B495,[2]GRADE!$A:$P,16,0)</f>
        <v>SILVER</v>
      </c>
      <c r="AI495" s="133">
        <f t="shared" si="179"/>
        <v>6.5</v>
      </c>
    </row>
    <row r="496" spans="1:35" x14ac:dyDescent="0.25">
      <c r="A496" s="129">
        <v>7849373</v>
      </c>
      <c r="B496" s="129">
        <f t="shared" si="180"/>
        <v>7849</v>
      </c>
      <c r="C496" s="129">
        <f t="shared" si="181"/>
        <v>373</v>
      </c>
      <c r="D496" s="129" t="str">
        <f>VLOOKUP(C496,Sheet1!$A$2:$K$369991,11,0)</f>
        <v>BUC</v>
      </c>
      <c r="E496" s="129" t="s">
        <v>2010</v>
      </c>
      <c r="F496" s="129">
        <f>VLOOKUP(C496,'PACK MASTER'!$A$2:$I$512998,9,0)*1000</f>
        <v>20</v>
      </c>
      <c r="G496" s="129">
        <f>VLOOKUP(C496,'PACK MASTER'!$A$2:$G$512998,7,0)</f>
        <v>20</v>
      </c>
      <c r="H496" s="129">
        <f t="shared" si="182"/>
        <v>1</v>
      </c>
      <c r="I496" s="129">
        <f>VLOOKUP($A496,ZMRP!$C$2:$F$99995,4,0)</f>
        <v>9900</v>
      </c>
      <c r="J496" s="130">
        <f t="shared" si="183"/>
        <v>495</v>
      </c>
      <c r="K496" s="130">
        <f>VLOOKUP($A496,ZLAM!$C$2:$F$99999,4,0)</f>
        <v>71.510000000000005</v>
      </c>
      <c r="L496" s="130">
        <f t="shared" si="184"/>
        <v>7079.49</v>
      </c>
      <c r="M496" s="130">
        <f t="shared" si="185"/>
        <v>353.97449999999998</v>
      </c>
      <c r="N496" s="130">
        <f t="shared" si="186"/>
        <v>5999.5677966101694</v>
      </c>
      <c r="O496" s="130">
        <f t="shared" si="187"/>
        <v>299.97838983050849</v>
      </c>
      <c r="P496" s="130">
        <f>IFERROR(ABS(VLOOKUP($A496,ZTRV!$D$2:$G$99407,4,0)),0)</f>
        <v>0</v>
      </c>
      <c r="Q496" s="130">
        <f>IFERROR(ABS(VLOOKUP($A496,ZTR1!$D$2:$G$99999,4,0)),0)</f>
        <v>0</v>
      </c>
      <c r="R496" s="130">
        <f>IFERROR(ABS(VLOOKUP($A496,ZTR2!$D$2:$G$99939,4,0)),0)</f>
        <v>0</v>
      </c>
      <c r="S496" s="130">
        <f t="shared" si="188"/>
        <v>0</v>
      </c>
      <c r="T496" s="130">
        <f t="shared" si="189"/>
        <v>5999.5677966101694</v>
      </c>
      <c r="U496" s="130">
        <f t="shared" si="190"/>
        <v>7079.49</v>
      </c>
      <c r="V496" s="130">
        <f t="shared" si="191"/>
        <v>353.97449999999998</v>
      </c>
      <c r="W496" s="131">
        <f t="shared" si="192"/>
        <v>7079.49</v>
      </c>
      <c r="X496" s="130">
        <f t="shared" si="193"/>
        <v>2820.51</v>
      </c>
      <c r="Y496" s="130">
        <f t="shared" si="194"/>
        <v>2820.51</v>
      </c>
      <c r="Z496" s="130">
        <f t="shared" si="195"/>
        <v>141.02550000000002</v>
      </c>
      <c r="AA496" s="129">
        <f>IFERROR(ABS(VLOOKUP(A496,ZSSD!$D$2:$G$99933,4,0)),AI496)</f>
        <v>6.5</v>
      </c>
      <c r="AB496" s="130">
        <f>IFERROR(IF(VLOOKUP(A496,ZSSD!$D:$H,5,0)="L29",AA496*G496,AA496*L496/100),AA496*L496/100)</f>
        <v>460.16684999999995</v>
      </c>
      <c r="AC496" s="130">
        <v>2</v>
      </c>
      <c r="AD496" s="132">
        <f t="shared" si="196"/>
        <v>110.7880189322034</v>
      </c>
      <c r="AE496" s="142">
        <f t="shared" si="177"/>
        <v>23.008342499999998</v>
      </c>
      <c r="AF496" s="142">
        <f t="shared" si="178"/>
        <v>5.5394009466101704</v>
      </c>
      <c r="AG496" s="133" t="e">
        <f>VLOOKUP(A496,ZSSD!D:D,1,0)</f>
        <v>#N/A</v>
      </c>
      <c r="AH496" s="133" t="str">
        <f>VLOOKUP(B496,[2]GRADE!$A:$P,16,0)</f>
        <v>SILVER</v>
      </c>
      <c r="AI496" s="133">
        <f t="shared" si="179"/>
        <v>6.5</v>
      </c>
    </row>
    <row r="497" spans="1:35" x14ac:dyDescent="0.25">
      <c r="A497" s="129">
        <v>7850341</v>
      </c>
      <c r="B497" s="129">
        <f t="shared" si="180"/>
        <v>7850</v>
      </c>
      <c r="C497" s="129">
        <f t="shared" si="181"/>
        <v>341</v>
      </c>
      <c r="D497" s="129" t="str">
        <f>VLOOKUP(C497,Sheet1!$A$2:$K$369991,11,0)</f>
        <v>BUC</v>
      </c>
      <c r="E497" s="129" t="s">
        <v>2021</v>
      </c>
      <c r="F497" s="129">
        <f>VLOOKUP(C497,'PACK MASTER'!$A$2:$I$512998,9,0)*1000</f>
        <v>20.000000000000011</v>
      </c>
      <c r="G497" s="129">
        <f>VLOOKUP(C497,'PACK MASTER'!$A$2:$G$512998,7,0)</f>
        <v>20</v>
      </c>
      <c r="H497" s="129">
        <f t="shared" si="182"/>
        <v>1.0000000000000004</v>
      </c>
      <c r="I497" s="129">
        <f>VLOOKUP($A497,ZMRP!$C$2:$F$99995,4,0)</f>
        <v>10356</v>
      </c>
      <c r="J497" s="130">
        <f t="shared" si="183"/>
        <v>517.79999999999995</v>
      </c>
      <c r="K497" s="130">
        <f>VLOOKUP($A497,ZLAM!$C$2:$F$99999,4,0)</f>
        <v>76.92</v>
      </c>
      <c r="L497" s="130">
        <f t="shared" si="184"/>
        <v>7965.8352000000004</v>
      </c>
      <c r="M497" s="130">
        <f t="shared" si="185"/>
        <v>398.29176000000001</v>
      </c>
      <c r="N497" s="130">
        <f t="shared" si="186"/>
        <v>6750.7077966101706</v>
      </c>
      <c r="O497" s="130">
        <f t="shared" si="187"/>
        <v>337.53538983050851</v>
      </c>
      <c r="P497" s="130">
        <f>IFERROR(ABS(VLOOKUP($A497,ZTRV!$D$2:$G$99407,4,0)),0)</f>
        <v>0</v>
      </c>
      <c r="Q497" s="130">
        <f>IFERROR(ABS(VLOOKUP($A497,ZTR1!$D$2:$G$99999,4,0)),0)</f>
        <v>0</v>
      </c>
      <c r="R497" s="130">
        <f>IFERROR(ABS(VLOOKUP($A497,ZTR2!$D$2:$G$99939,4,0)),0)</f>
        <v>0</v>
      </c>
      <c r="S497" s="130">
        <f t="shared" si="188"/>
        <v>0</v>
      </c>
      <c r="T497" s="130">
        <f t="shared" si="189"/>
        <v>6750.7077966101706</v>
      </c>
      <c r="U497" s="130">
        <f t="shared" si="190"/>
        <v>7965.8352000000004</v>
      </c>
      <c r="V497" s="130">
        <f t="shared" si="191"/>
        <v>398.29176000000001</v>
      </c>
      <c r="W497" s="131">
        <f t="shared" si="192"/>
        <v>7965.8352000000041</v>
      </c>
      <c r="X497" s="130">
        <f t="shared" si="193"/>
        <v>2390.1647999999996</v>
      </c>
      <c r="Y497" s="130">
        <f t="shared" si="194"/>
        <v>2390.1648000000005</v>
      </c>
      <c r="Z497" s="130">
        <f t="shared" si="195"/>
        <v>119.50823999999994</v>
      </c>
      <c r="AA497" s="129">
        <f>IFERROR(ABS(VLOOKUP(A497,ZSSD!$D$2:$G$99933,4,0)),AI497)</f>
        <v>6</v>
      </c>
      <c r="AB497" s="130">
        <f>IFERROR(IF(VLOOKUP(A497,ZSSD!$D:$H,5,0)="L29",AA497*G497,AA497*L497/100),AA497*L497/100)</f>
        <v>477.95011199999999</v>
      </c>
      <c r="AC497" s="130">
        <v>2</v>
      </c>
      <c r="AD497" s="132">
        <f t="shared" si="196"/>
        <v>125.45515369220342</v>
      </c>
      <c r="AE497" s="142">
        <f t="shared" si="177"/>
        <v>23.897505599999999</v>
      </c>
      <c r="AF497" s="142">
        <f t="shared" si="178"/>
        <v>6.2727576846101716</v>
      </c>
      <c r="AG497" s="133">
        <f>VLOOKUP(A497,ZSSD!D:D,1,0)</f>
        <v>7850341</v>
      </c>
      <c r="AH497" s="133" t="str">
        <f>VLOOKUP(B497,[2]GRADE!$A:$P,16,0)</f>
        <v>SILVER</v>
      </c>
      <c r="AI497" s="133">
        <f t="shared" si="179"/>
        <v>6.5</v>
      </c>
    </row>
    <row r="498" spans="1:35" x14ac:dyDescent="0.25">
      <c r="A498" s="129">
        <v>7856341</v>
      </c>
      <c r="B498" s="129">
        <f t="shared" si="180"/>
        <v>7856</v>
      </c>
      <c r="C498" s="129">
        <f t="shared" si="181"/>
        <v>341</v>
      </c>
      <c r="D498" s="129" t="str">
        <f>VLOOKUP(C498,Sheet1!$A$2:$K$369991,11,0)</f>
        <v>BUC</v>
      </c>
      <c r="E498" s="129" t="s">
        <v>2048</v>
      </c>
      <c r="F498" s="129">
        <f>VLOOKUP(C498,'PACK MASTER'!$A$2:$I$512998,9,0)*1000</f>
        <v>20.000000000000011</v>
      </c>
      <c r="G498" s="129">
        <f>VLOOKUP(C498,'PACK MASTER'!$A$2:$G$512998,7,0)</f>
        <v>20</v>
      </c>
      <c r="H498" s="129">
        <f t="shared" si="182"/>
        <v>1.0000000000000004</v>
      </c>
      <c r="I498" s="129">
        <f>VLOOKUP($A498,ZMRP!$C$2:$F$99995,4,0)</f>
        <v>11947</v>
      </c>
      <c r="J498" s="130">
        <f t="shared" si="183"/>
        <v>597.35</v>
      </c>
      <c r="K498" s="130">
        <f>VLOOKUP($A498,ZLAM!$C$2:$F$99999,4,0)</f>
        <v>90.91</v>
      </c>
      <c r="L498" s="130">
        <f t="shared" si="184"/>
        <v>10861.0177</v>
      </c>
      <c r="M498" s="130">
        <f t="shared" si="185"/>
        <v>543.05088499999999</v>
      </c>
      <c r="N498" s="130">
        <f t="shared" si="186"/>
        <v>9204.2522881355944</v>
      </c>
      <c r="O498" s="130">
        <f t="shared" si="187"/>
        <v>460.21261440677972</v>
      </c>
      <c r="P498" s="130">
        <f>IFERROR(ABS(VLOOKUP($A498,ZTRV!$D$2:$G$99407,4,0)),0)</f>
        <v>0</v>
      </c>
      <c r="Q498" s="130">
        <f>IFERROR(ABS(VLOOKUP($A498,ZTR1!$D$2:$G$99999,4,0)),0)</f>
        <v>0</v>
      </c>
      <c r="R498" s="130">
        <f>IFERROR(ABS(VLOOKUP($A498,ZTR2!$D$2:$G$99939,4,0)),0)</f>
        <v>0</v>
      </c>
      <c r="S498" s="130">
        <f t="shared" si="188"/>
        <v>0</v>
      </c>
      <c r="T498" s="130">
        <f t="shared" si="189"/>
        <v>9204.2522881355944</v>
      </c>
      <c r="U498" s="130">
        <f t="shared" si="190"/>
        <v>10861.0177</v>
      </c>
      <c r="V498" s="130">
        <f t="shared" si="191"/>
        <v>543.05088499999999</v>
      </c>
      <c r="W498" s="131">
        <f t="shared" si="192"/>
        <v>10861.017700000006</v>
      </c>
      <c r="X498" s="130">
        <f t="shared" si="193"/>
        <v>1085.9822999999997</v>
      </c>
      <c r="Y498" s="130">
        <f t="shared" si="194"/>
        <v>1085.9823000000001</v>
      </c>
      <c r="Z498" s="130">
        <f t="shared" si="195"/>
        <v>54.299115000000029</v>
      </c>
      <c r="AA498" s="129">
        <f>IFERROR(ABS(VLOOKUP(A498,ZSSD!$D$2:$G$99933,4,0)),AI498)</f>
        <v>6.5</v>
      </c>
      <c r="AB498" s="130">
        <f>IFERROR(IF(VLOOKUP(A498,ZSSD!$D:$H,5,0)="L29",AA498*G498,AA498*L498/100),AA498*L498/100)</f>
        <v>705.96615050000003</v>
      </c>
      <c r="AC498" s="130">
        <v>2</v>
      </c>
      <c r="AD498" s="132">
        <f t="shared" si="196"/>
        <v>169.96572275271188</v>
      </c>
      <c r="AE498" s="142">
        <f t="shared" si="177"/>
        <v>35.298307524999998</v>
      </c>
      <c r="AF498" s="142">
        <f t="shared" si="178"/>
        <v>8.4982861376355938</v>
      </c>
      <c r="AG498" s="133" t="e">
        <f>VLOOKUP(A498,ZSSD!D:D,1,0)</f>
        <v>#N/A</v>
      </c>
      <c r="AH498" s="133" t="str">
        <f>VLOOKUP(B498,[2]GRADE!$A:$P,16,0)</f>
        <v>SILVER</v>
      </c>
      <c r="AI498" s="133">
        <f t="shared" si="179"/>
        <v>6.5</v>
      </c>
    </row>
    <row r="499" spans="1:35" x14ac:dyDescent="0.25">
      <c r="A499" s="129">
        <v>7886339</v>
      </c>
      <c r="B499" s="129">
        <f t="shared" si="180"/>
        <v>7886</v>
      </c>
      <c r="C499" s="129">
        <f t="shared" si="181"/>
        <v>339</v>
      </c>
      <c r="D499" s="129" t="str">
        <f>VLOOKUP(C499,Sheet1!$A$2:$K$369991,11,0)</f>
        <v>BUC</v>
      </c>
      <c r="E499" s="129" t="s">
        <v>2055</v>
      </c>
      <c r="F499" s="129">
        <f>VLOOKUP(C499,'PACK MASTER'!$A$2:$I$512998,9,0)*1000</f>
        <v>5</v>
      </c>
      <c r="G499" s="129">
        <f>VLOOKUP(C499,'PACK MASTER'!$A$2:$G$512998,7,0)</f>
        <v>5</v>
      </c>
      <c r="H499" s="129">
        <f t="shared" si="182"/>
        <v>1</v>
      </c>
      <c r="I499" s="129">
        <f>VLOOKUP($A499,ZMRP!$C$2:$F$99995,4,0)</f>
        <v>2175</v>
      </c>
      <c r="J499" s="130">
        <f t="shared" si="183"/>
        <v>435</v>
      </c>
      <c r="K499" s="130">
        <f>VLOOKUP($A499,ZLAM!$C$2:$F$99999,4,0)</f>
        <v>89.26</v>
      </c>
      <c r="L499" s="130">
        <f t="shared" si="184"/>
        <v>1941.405</v>
      </c>
      <c r="M499" s="130">
        <f t="shared" si="185"/>
        <v>388.28100000000001</v>
      </c>
      <c r="N499" s="130">
        <f t="shared" si="186"/>
        <v>1645.2584745762713</v>
      </c>
      <c r="O499" s="130">
        <f t="shared" si="187"/>
        <v>329.05169491525425</v>
      </c>
      <c r="P499" s="130">
        <f>IFERROR(ABS(VLOOKUP($A499,ZTRV!$D$2:$G$99407,4,0)),0)</f>
        <v>0</v>
      </c>
      <c r="Q499" s="130">
        <f>IFERROR(ABS(VLOOKUP($A499,ZTR1!$D$2:$G$99999,4,0)),0)</f>
        <v>0</v>
      </c>
      <c r="R499" s="130">
        <f>IFERROR(ABS(VLOOKUP($A499,ZTR2!$D$2:$G$99939,4,0)),0)</f>
        <v>0</v>
      </c>
      <c r="S499" s="130">
        <f t="shared" si="188"/>
        <v>0</v>
      </c>
      <c r="T499" s="130">
        <f t="shared" si="189"/>
        <v>1645.2584745762713</v>
      </c>
      <c r="U499" s="130">
        <f t="shared" si="190"/>
        <v>1941.405</v>
      </c>
      <c r="V499" s="130">
        <f t="shared" si="191"/>
        <v>388.28100000000001</v>
      </c>
      <c r="W499" s="131">
        <f t="shared" si="192"/>
        <v>1941.405</v>
      </c>
      <c r="X499" s="130">
        <f t="shared" si="193"/>
        <v>233.59500000000003</v>
      </c>
      <c r="Y499" s="130">
        <f t="shared" si="194"/>
        <v>233.59500000000003</v>
      </c>
      <c r="Z499" s="130">
        <f t="shared" si="195"/>
        <v>46.718999999999994</v>
      </c>
      <c r="AA499" s="129">
        <f>IFERROR(ABS(VLOOKUP(A499,ZSSD!$D$2:$G$99933,4,0)),AI499)</f>
        <v>4</v>
      </c>
      <c r="AB499" s="130">
        <f>IFERROR(IF(VLOOKUP(A499,ZSSD!$D:$H,5,0)="L29",AA499*G499,AA499*L499/100),AA499*L499/100)</f>
        <v>20</v>
      </c>
      <c r="AC499" s="130">
        <v>2</v>
      </c>
      <c r="AD499" s="132">
        <f t="shared" si="196"/>
        <v>32.505169491525429</v>
      </c>
      <c r="AE499" s="142">
        <f t="shared" si="177"/>
        <v>4</v>
      </c>
      <c r="AF499" s="142">
        <f t="shared" si="178"/>
        <v>6.5010338983050859</v>
      </c>
      <c r="AG499" s="133">
        <f>VLOOKUP(A499,ZSSD!D:D,1,0)</f>
        <v>7886339</v>
      </c>
      <c r="AH499" s="133" t="str">
        <f>VLOOKUP(B499,[2]GRADE!$A:$P,16,0)</f>
        <v>SILVER</v>
      </c>
      <c r="AI499" s="133">
        <f t="shared" si="179"/>
        <v>6.5</v>
      </c>
    </row>
    <row r="500" spans="1:35" x14ac:dyDescent="0.25">
      <c r="A500" s="129">
        <v>7886341</v>
      </c>
      <c r="B500" s="129">
        <f t="shared" si="180"/>
        <v>7886</v>
      </c>
      <c r="C500" s="129">
        <f t="shared" si="181"/>
        <v>341</v>
      </c>
      <c r="D500" s="129" t="str">
        <f>VLOOKUP(C500,Sheet1!$A$2:$K$369991,11,0)</f>
        <v>BUC</v>
      </c>
      <c r="E500" s="129" t="s">
        <v>2056</v>
      </c>
      <c r="F500" s="129">
        <f>VLOOKUP(C500,'PACK MASTER'!$A$2:$I$512998,9,0)*1000</f>
        <v>20.000000000000011</v>
      </c>
      <c r="G500" s="129">
        <f>VLOOKUP(C500,'PACK MASTER'!$A$2:$G$512998,7,0)</f>
        <v>20</v>
      </c>
      <c r="H500" s="129">
        <f t="shared" si="182"/>
        <v>1.0000000000000004</v>
      </c>
      <c r="I500" s="129">
        <f>VLOOKUP($A500,ZMRP!$C$2:$F$99995,4,0)</f>
        <v>8540</v>
      </c>
      <c r="J500" s="130">
        <f t="shared" si="183"/>
        <v>427</v>
      </c>
      <c r="K500" s="130">
        <f>VLOOKUP($A500,ZLAM!$C$2:$F$99999,4,0)</f>
        <v>89.26</v>
      </c>
      <c r="L500" s="130">
        <f t="shared" si="184"/>
        <v>7622.8040000000001</v>
      </c>
      <c r="M500" s="130">
        <f t="shared" si="185"/>
        <v>381.14019999999999</v>
      </c>
      <c r="N500" s="130">
        <f t="shared" si="186"/>
        <v>6460.0033898305091</v>
      </c>
      <c r="O500" s="130">
        <f t="shared" si="187"/>
        <v>323.00016949152547</v>
      </c>
      <c r="P500" s="130">
        <f>IFERROR(ABS(VLOOKUP($A500,ZTRV!$D$2:$G$99407,4,0)),0)</f>
        <v>0</v>
      </c>
      <c r="Q500" s="130">
        <f>IFERROR(ABS(VLOOKUP($A500,ZTR1!$D$2:$G$99999,4,0)),0)</f>
        <v>0</v>
      </c>
      <c r="R500" s="130">
        <f>IFERROR(ABS(VLOOKUP($A500,ZTR2!$D$2:$G$99939,4,0)),0)</f>
        <v>0</v>
      </c>
      <c r="S500" s="130">
        <f t="shared" si="188"/>
        <v>0</v>
      </c>
      <c r="T500" s="130">
        <f t="shared" si="189"/>
        <v>6460.0033898305091</v>
      </c>
      <c r="U500" s="130">
        <f t="shared" si="190"/>
        <v>7622.8040000000001</v>
      </c>
      <c r="V500" s="130">
        <f t="shared" si="191"/>
        <v>381.14019999999999</v>
      </c>
      <c r="W500" s="131">
        <f t="shared" si="192"/>
        <v>7622.8040000000037</v>
      </c>
      <c r="X500" s="130">
        <f t="shared" si="193"/>
        <v>917.19599999999991</v>
      </c>
      <c r="Y500" s="130">
        <f t="shared" si="194"/>
        <v>917.19600000000037</v>
      </c>
      <c r="Z500" s="130">
        <f t="shared" si="195"/>
        <v>45.859800000000007</v>
      </c>
      <c r="AA500" s="129">
        <f>IFERROR(ABS(VLOOKUP(A500,ZSSD!$D$2:$G$99933,4,0)),AI500)</f>
        <v>4</v>
      </c>
      <c r="AB500" s="130">
        <f>IFERROR(IF(VLOOKUP(A500,ZSSD!$D:$H,5,0)="L29",AA500*G500,AA500*L500/100),AA500*L500/100)</f>
        <v>80</v>
      </c>
      <c r="AC500" s="130">
        <v>2</v>
      </c>
      <c r="AD500" s="132">
        <f t="shared" si="196"/>
        <v>127.60006779661018</v>
      </c>
      <c r="AE500" s="142">
        <f t="shared" si="177"/>
        <v>4</v>
      </c>
      <c r="AF500" s="142">
        <f t="shared" si="178"/>
        <v>6.3800033898305086</v>
      </c>
      <c r="AG500" s="133">
        <f>VLOOKUP(A500,ZSSD!D:D,1,0)</f>
        <v>7886341</v>
      </c>
      <c r="AH500" s="133" t="str">
        <f>VLOOKUP(B500,[2]GRADE!$A:$P,16,0)</f>
        <v>SILVER</v>
      </c>
      <c r="AI500" s="133">
        <f t="shared" si="179"/>
        <v>6.5</v>
      </c>
    </row>
    <row r="501" spans="1:35" x14ac:dyDescent="0.25">
      <c r="A501" s="129">
        <v>7903303</v>
      </c>
      <c r="B501" s="129">
        <f t="shared" si="180"/>
        <v>7903</v>
      </c>
      <c r="C501" s="129">
        <f t="shared" si="181"/>
        <v>303</v>
      </c>
      <c r="D501" s="129" t="str">
        <f>VLOOKUP(C501,Sheet1!$A$2:$K$369991,11,0)</f>
        <v>CAR</v>
      </c>
      <c r="E501" s="129" t="s">
        <v>3449</v>
      </c>
      <c r="F501" s="129">
        <f>VLOOKUP(C501,'PACK MASTER'!$A$2:$I$512998,9,0)*1000</f>
        <v>9.9999999999999982</v>
      </c>
      <c r="G501" s="129">
        <f>VLOOKUP(C501,'PACK MASTER'!$A$2:$G$512998,7,0)</f>
        <v>0.5</v>
      </c>
      <c r="H501" s="129">
        <f t="shared" si="182"/>
        <v>19.999999999999996</v>
      </c>
      <c r="I501" s="129">
        <f>VLOOKUP($A501,ZMRP!$C$2:$F$99995,4,0)</f>
        <v>270</v>
      </c>
      <c r="J501" s="130">
        <f t="shared" si="183"/>
        <v>540</v>
      </c>
      <c r="K501" s="130">
        <f>VLOOKUP($A501,ZLAM!$C$2:$F$99999,4,0)</f>
        <v>71.260000000000005</v>
      </c>
      <c r="L501" s="130">
        <f t="shared" si="184"/>
        <v>192.40200000000002</v>
      </c>
      <c r="M501" s="130">
        <f t="shared" si="185"/>
        <v>384.80400000000003</v>
      </c>
      <c r="N501" s="130">
        <f t="shared" si="186"/>
        <v>163.05254237288139</v>
      </c>
      <c r="O501" s="130">
        <f t="shared" si="187"/>
        <v>326.10508474576278</v>
      </c>
      <c r="P501" s="130">
        <f>IFERROR(ABS(VLOOKUP($A501,ZTRV!$D$2:$G$99407,4,0)),0)</f>
        <v>0</v>
      </c>
      <c r="Q501" s="130">
        <f>IFERROR(ABS(VLOOKUP($A501,ZTR1!$D$2:$G$99999,4,0)),0)</f>
        <v>0</v>
      </c>
      <c r="R501" s="130">
        <f>IFERROR(ABS(VLOOKUP($A501,ZTR2!$D$2:$G$99939,4,0)),0)</f>
        <v>0</v>
      </c>
      <c r="S501" s="130">
        <f t="shared" si="188"/>
        <v>0</v>
      </c>
      <c r="T501" s="130">
        <f t="shared" si="189"/>
        <v>163.05254237288139</v>
      </c>
      <c r="U501" s="130">
        <f t="shared" si="190"/>
        <v>192.40200000000004</v>
      </c>
      <c r="V501" s="130">
        <f t="shared" si="191"/>
        <v>384.80400000000009</v>
      </c>
      <c r="W501" s="131">
        <f t="shared" si="192"/>
        <v>3848.04</v>
      </c>
      <c r="X501" s="130">
        <f t="shared" si="193"/>
        <v>77.597999999999956</v>
      </c>
      <c r="Y501" s="130">
        <f t="shared" si="194"/>
        <v>1551.9599999999989</v>
      </c>
      <c r="Z501" s="130">
        <f t="shared" si="195"/>
        <v>155.19599999999991</v>
      </c>
      <c r="AA501" s="129">
        <f>IFERROR(ABS(VLOOKUP(A501,ZSSD!$D$2:$G$99933,4,0)),AI501)</f>
        <v>6.5</v>
      </c>
      <c r="AB501" s="130">
        <f>IFERROR(IF(VLOOKUP(A501,ZSSD!$D:$H,5,0)="L29",AA501*G501,AA501*L501/100),AA501*L501/100)</f>
        <v>12.506130000000001</v>
      </c>
      <c r="AC501" s="130">
        <v>2</v>
      </c>
      <c r="AD501" s="132">
        <f t="shared" si="196"/>
        <v>3.0109282474576275</v>
      </c>
      <c r="AE501" s="142">
        <f t="shared" si="177"/>
        <v>25.012260000000001</v>
      </c>
      <c r="AF501" s="142">
        <f t="shared" si="178"/>
        <v>6.0218564949152551</v>
      </c>
      <c r="AG501" s="133" t="e">
        <f>VLOOKUP(A501,ZSSD!D:D,1,0)</f>
        <v>#N/A</v>
      </c>
      <c r="AH501" s="133" t="str">
        <f>VLOOKUP(B501,[2]GRADE!$A:$P,16,0)</f>
        <v>SILVER</v>
      </c>
      <c r="AI501" s="133">
        <f t="shared" si="179"/>
        <v>6.5</v>
      </c>
    </row>
    <row r="502" spans="1:35" x14ac:dyDescent="0.25">
      <c r="A502" s="129">
        <v>7903313</v>
      </c>
      <c r="B502" s="129">
        <f t="shared" si="180"/>
        <v>7903</v>
      </c>
      <c r="C502" s="129">
        <f t="shared" si="181"/>
        <v>313</v>
      </c>
      <c r="D502" s="129" t="str">
        <f>VLOOKUP(C502,Sheet1!$A$2:$K$369991,11,0)</f>
        <v>CAR</v>
      </c>
      <c r="E502" s="129" t="s">
        <v>3450</v>
      </c>
      <c r="F502" s="129">
        <f>VLOOKUP(C502,'PACK MASTER'!$A$2:$I$512998,9,0)*1000</f>
        <v>10</v>
      </c>
      <c r="G502" s="129">
        <f>VLOOKUP(C502,'PACK MASTER'!$A$2:$G$512998,7,0)</f>
        <v>1</v>
      </c>
      <c r="H502" s="129">
        <f t="shared" si="182"/>
        <v>10</v>
      </c>
      <c r="I502" s="129">
        <f>VLOOKUP($A502,ZMRP!$C$2:$F$99995,4,0)</f>
        <v>535</v>
      </c>
      <c r="J502" s="130">
        <f t="shared" si="183"/>
        <v>535</v>
      </c>
      <c r="K502" s="130">
        <f>VLOOKUP($A502,ZLAM!$C$2:$F$99999,4,0)</f>
        <v>70.8</v>
      </c>
      <c r="L502" s="130">
        <f t="shared" si="184"/>
        <v>378.78</v>
      </c>
      <c r="M502" s="130">
        <f t="shared" si="185"/>
        <v>378.78</v>
      </c>
      <c r="N502" s="130">
        <f t="shared" si="186"/>
        <v>321</v>
      </c>
      <c r="O502" s="130">
        <f t="shared" si="187"/>
        <v>321</v>
      </c>
      <c r="P502" s="130">
        <f>IFERROR(ABS(VLOOKUP($A502,ZTRV!$D$2:$G$99407,4,0)),0)</f>
        <v>50</v>
      </c>
      <c r="Q502" s="130">
        <f>IFERROR(ABS(VLOOKUP($A502,ZTR1!$D$2:$G$99999,4,0)),0)</f>
        <v>0</v>
      </c>
      <c r="R502" s="130">
        <f>IFERROR(ABS(VLOOKUP($A502,ZTR2!$D$2:$G$99939,4,0)),0)</f>
        <v>0</v>
      </c>
      <c r="S502" s="130">
        <f t="shared" si="188"/>
        <v>50</v>
      </c>
      <c r="T502" s="130">
        <f t="shared" si="189"/>
        <v>271</v>
      </c>
      <c r="U502" s="130">
        <f t="shared" si="190"/>
        <v>319.77999999999997</v>
      </c>
      <c r="V502" s="130">
        <f t="shared" si="191"/>
        <v>319.77999999999997</v>
      </c>
      <c r="W502" s="131">
        <f t="shared" si="192"/>
        <v>3197.7999999999997</v>
      </c>
      <c r="X502" s="130">
        <f t="shared" si="193"/>
        <v>215.22000000000003</v>
      </c>
      <c r="Y502" s="130">
        <f t="shared" si="194"/>
        <v>2152.2000000000003</v>
      </c>
      <c r="Z502" s="130">
        <f t="shared" si="195"/>
        <v>215.22000000000003</v>
      </c>
      <c r="AA502" s="129">
        <f>IFERROR(ABS(VLOOKUP(A502,ZSSD!$D$2:$G$99933,4,0)),AI502)</f>
        <v>6.5</v>
      </c>
      <c r="AB502" s="130">
        <f>IFERROR(IF(VLOOKUP(A502,ZSSD!$D:$H,5,0)="L29",AA502*G502,AA502*L502/100),AA502*L502/100)</f>
        <v>24.620699999999996</v>
      </c>
      <c r="AC502" s="130">
        <v>2</v>
      </c>
      <c r="AD502" s="132">
        <f t="shared" si="196"/>
        <v>4.9275859999999998</v>
      </c>
      <c r="AE502" s="142">
        <f t="shared" si="177"/>
        <v>24.620699999999996</v>
      </c>
      <c r="AF502" s="142">
        <f t="shared" si="178"/>
        <v>4.9275859999999998</v>
      </c>
      <c r="AG502" s="133">
        <f>VLOOKUP(A502,ZSSD!D:D,1,0)</f>
        <v>7903313</v>
      </c>
      <c r="AH502" s="133" t="str">
        <f>VLOOKUP(B502,[2]GRADE!$A:$P,16,0)</f>
        <v>SILVER</v>
      </c>
      <c r="AI502" s="133">
        <f t="shared" si="179"/>
        <v>6.5</v>
      </c>
    </row>
    <row r="503" spans="1:35" x14ac:dyDescent="0.25">
      <c r="A503" s="129">
        <v>7903327</v>
      </c>
      <c r="B503" s="129">
        <f t="shared" si="180"/>
        <v>7903</v>
      </c>
      <c r="C503" s="129">
        <f t="shared" si="181"/>
        <v>327</v>
      </c>
      <c r="D503" s="129" t="str">
        <f>VLOOKUP(C503,Sheet1!$A$2:$K$369991,11,0)</f>
        <v>CAR</v>
      </c>
      <c r="E503" s="129" t="s">
        <v>3451</v>
      </c>
      <c r="F503" s="129">
        <f>VLOOKUP(C503,'PACK MASTER'!$A$2:$I$512998,9,0)*1000</f>
        <v>12.000000000000004</v>
      </c>
      <c r="G503" s="129">
        <f>VLOOKUP(C503,'PACK MASTER'!$A$2:$G$512998,7,0)</f>
        <v>2</v>
      </c>
      <c r="H503" s="129">
        <f t="shared" si="182"/>
        <v>6.0000000000000018</v>
      </c>
      <c r="I503" s="129">
        <f>VLOOKUP($A503,ZMRP!$C$2:$F$99995,4,0)</f>
        <v>1050</v>
      </c>
      <c r="J503" s="130">
        <f t="shared" si="183"/>
        <v>525</v>
      </c>
      <c r="K503" s="130">
        <f>VLOOKUP($A503,ZLAM!$C$2:$F$99999,4,0)</f>
        <v>70.84</v>
      </c>
      <c r="L503" s="130">
        <f t="shared" si="184"/>
        <v>743.82</v>
      </c>
      <c r="M503" s="130">
        <f t="shared" si="185"/>
        <v>371.91</v>
      </c>
      <c r="N503" s="130">
        <f t="shared" si="186"/>
        <v>630.3559322033899</v>
      </c>
      <c r="O503" s="130">
        <f t="shared" si="187"/>
        <v>315.17796610169495</v>
      </c>
      <c r="P503" s="130">
        <f>IFERROR(ABS(VLOOKUP($A503,ZTRV!$D$2:$G$99407,4,0)),0)</f>
        <v>0</v>
      </c>
      <c r="Q503" s="130">
        <f>IFERROR(ABS(VLOOKUP($A503,ZTR1!$D$2:$G$99999,4,0)),0)</f>
        <v>0</v>
      </c>
      <c r="R503" s="130">
        <f>IFERROR(ABS(VLOOKUP($A503,ZTR2!$D$2:$G$99939,4,0)),0)</f>
        <v>0</v>
      </c>
      <c r="S503" s="130">
        <f t="shared" si="188"/>
        <v>0</v>
      </c>
      <c r="T503" s="130">
        <f t="shared" si="189"/>
        <v>630.3559322033899</v>
      </c>
      <c r="U503" s="130">
        <f t="shared" si="190"/>
        <v>743.82</v>
      </c>
      <c r="V503" s="130">
        <f t="shared" si="191"/>
        <v>371.91</v>
      </c>
      <c r="W503" s="131">
        <f t="shared" si="192"/>
        <v>4462.9200000000019</v>
      </c>
      <c r="X503" s="130">
        <f t="shared" si="193"/>
        <v>306.17999999999995</v>
      </c>
      <c r="Y503" s="130">
        <f t="shared" si="194"/>
        <v>1837.0800000000002</v>
      </c>
      <c r="Z503" s="130">
        <f t="shared" si="195"/>
        <v>153.08999999999997</v>
      </c>
      <c r="AA503" s="129">
        <f>IFERROR(ABS(VLOOKUP(A503,ZSSD!$D$2:$G$99933,4,0)),AI503)</f>
        <v>6.5</v>
      </c>
      <c r="AB503" s="130">
        <f>IFERROR(IF(VLOOKUP(A503,ZSSD!$D:$H,5,0)="L29",AA503*G503,AA503*L503/100),AA503*L503/100)</f>
        <v>48.348300000000002</v>
      </c>
      <c r="AC503" s="130">
        <v>2</v>
      </c>
      <c r="AD503" s="132">
        <f t="shared" si="196"/>
        <v>11.640152644067799</v>
      </c>
      <c r="AE503" s="142">
        <f t="shared" si="177"/>
        <v>24.174150000000001</v>
      </c>
      <c r="AF503" s="142">
        <f t="shared" si="178"/>
        <v>5.8200763220338994</v>
      </c>
      <c r="AG503" s="133" t="e">
        <f>VLOOKUP(A503,ZSSD!D:D,1,0)</f>
        <v>#N/A</v>
      </c>
      <c r="AH503" s="133" t="str">
        <f>VLOOKUP(B503,[2]GRADE!$A:$P,16,0)</f>
        <v>SILVER</v>
      </c>
      <c r="AI503" s="133">
        <f t="shared" si="179"/>
        <v>6.5</v>
      </c>
    </row>
    <row r="504" spans="1:35" x14ac:dyDescent="0.25">
      <c r="A504" s="129">
        <v>7903337</v>
      </c>
      <c r="B504" s="129">
        <f t="shared" si="180"/>
        <v>7903</v>
      </c>
      <c r="C504" s="129">
        <f t="shared" si="181"/>
        <v>337</v>
      </c>
      <c r="D504" s="129" t="str">
        <f>VLOOKUP(C504,Sheet1!$A$2:$K$369991,11,0)</f>
        <v>CAR</v>
      </c>
      <c r="E504" s="129" t="s">
        <v>3452</v>
      </c>
      <c r="F504" s="129">
        <f>VLOOKUP(C504,'PACK MASTER'!$A$2:$I$512998,9,0)*1000</f>
        <v>11.999999999999998</v>
      </c>
      <c r="G504" s="129">
        <f>VLOOKUP(C504,'PACK MASTER'!$A$2:$G$512998,7,0)</f>
        <v>3</v>
      </c>
      <c r="H504" s="129">
        <f t="shared" si="182"/>
        <v>3.9999999999999996</v>
      </c>
      <c r="I504" s="129">
        <f>VLOOKUP($A504,ZMRP!$C$2:$F$99995,4,0)</f>
        <v>1560</v>
      </c>
      <c r="J504" s="130">
        <f t="shared" si="183"/>
        <v>520</v>
      </c>
      <c r="K504" s="130">
        <f>VLOOKUP($A504,ZLAM!$C$2:$F$99999,4,0)</f>
        <v>70.94</v>
      </c>
      <c r="L504" s="130">
        <f t="shared" si="184"/>
        <v>1106.664</v>
      </c>
      <c r="M504" s="130">
        <f t="shared" si="185"/>
        <v>368.88799999999998</v>
      </c>
      <c r="N504" s="130">
        <f t="shared" si="186"/>
        <v>937.8508474576272</v>
      </c>
      <c r="O504" s="130">
        <f t="shared" si="187"/>
        <v>312.61694915254242</v>
      </c>
      <c r="P504" s="130">
        <f>IFERROR(ABS(VLOOKUP($A504,ZTRV!$D$2:$G$99407,4,0)),0)</f>
        <v>0</v>
      </c>
      <c r="Q504" s="130">
        <f>IFERROR(ABS(VLOOKUP($A504,ZTR1!$D$2:$G$99999,4,0)),0)</f>
        <v>0</v>
      </c>
      <c r="R504" s="130">
        <f>IFERROR(ABS(VLOOKUP($A504,ZTR2!$D$2:$G$99939,4,0)),0)</f>
        <v>0</v>
      </c>
      <c r="S504" s="130">
        <f t="shared" si="188"/>
        <v>0</v>
      </c>
      <c r="T504" s="130">
        <f t="shared" si="189"/>
        <v>937.8508474576272</v>
      </c>
      <c r="U504" s="130">
        <f t="shared" si="190"/>
        <v>1106.664</v>
      </c>
      <c r="V504" s="130">
        <f t="shared" si="191"/>
        <v>368.88799999999998</v>
      </c>
      <c r="W504" s="131">
        <f t="shared" si="192"/>
        <v>4426.655999999999</v>
      </c>
      <c r="X504" s="130">
        <f t="shared" si="193"/>
        <v>453.33600000000001</v>
      </c>
      <c r="Y504" s="130">
        <f t="shared" si="194"/>
        <v>1813.3439999999998</v>
      </c>
      <c r="Z504" s="130">
        <f t="shared" si="195"/>
        <v>151.11200000000002</v>
      </c>
      <c r="AA504" s="129">
        <f>IFERROR(ABS(VLOOKUP(A504,ZSSD!$D$2:$G$99933,4,0)),AI504)</f>
        <v>6.5</v>
      </c>
      <c r="AB504" s="130">
        <f>IFERROR(IF(VLOOKUP(A504,ZSSD!$D:$H,5,0)="L29",AA504*G504,AA504*L504/100),AA504*L504/100)</f>
        <v>71.933160000000001</v>
      </c>
      <c r="AC504" s="130">
        <v>2</v>
      </c>
      <c r="AD504" s="132">
        <f t="shared" si="196"/>
        <v>17.318353749152543</v>
      </c>
      <c r="AE504" s="142">
        <f t="shared" si="177"/>
        <v>23.977720000000001</v>
      </c>
      <c r="AF504" s="142">
        <f t="shared" si="178"/>
        <v>5.7727845830508473</v>
      </c>
      <c r="AG504" s="133" t="e">
        <f>VLOOKUP(A504,ZSSD!D:D,1,0)</f>
        <v>#N/A</v>
      </c>
      <c r="AH504" s="133" t="str">
        <f>VLOOKUP(B504,[2]GRADE!$A:$P,16,0)</f>
        <v>SILVER</v>
      </c>
      <c r="AI504" s="133">
        <f t="shared" si="179"/>
        <v>6.5</v>
      </c>
    </row>
    <row r="505" spans="1:35" x14ac:dyDescent="0.25">
      <c r="A505" s="129">
        <v>7903339</v>
      </c>
      <c r="B505" s="129">
        <f t="shared" si="180"/>
        <v>7903</v>
      </c>
      <c r="C505" s="129">
        <f t="shared" si="181"/>
        <v>339</v>
      </c>
      <c r="D505" s="129" t="str">
        <f>VLOOKUP(C505,Sheet1!$A$2:$K$369991,11,0)</f>
        <v>BUC</v>
      </c>
      <c r="E505" s="129" t="s">
        <v>3453</v>
      </c>
      <c r="F505" s="129">
        <f>VLOOKUP(C505,'PACK MASTER'!$A$2:$I$512998,9,0)*1000</f>
        <v>5</v>
      </c>
      <c r="G505" s="129">
        <f>VLOOKUP(C505,'PACK MASTER'!$A$2:$G$512998,7,0)</f>
        <v>5</v>
      </c>
      <c r="H505" s="129">
        <f t="shared" si="182"/>
        <v>1</v>
      </c>
      <c r="I505" s="129">
        <f>VLOOKUP($A505,ZMRP!$C$2:$F$99995,4,0)</f>
        <v>2575</v>
      </c>
      <c r="J505" s="130">
        <f t="shared" si="183"/>
        <v>515</v>
      </c>
      <c r="K505" s="130">
        <f>VLOOKUP($A505,ZLAM!$C$2:$F$99999,4,0)</f>
        <v>71.239999999999995</v>
      </c>
      <c r="L505" s="130">
        <f t="shared" si="184"/>
        <v>1834.43</v>
      </c>
      <c r="M505" s="130">
        <f t="shared" si="185"/>
        <v>366.88600000000002</v>
      </c>
      <c r="N505" s="130">
        <f t="shared" si="186"/>
        <v>1554.6016949152545</v>
      </c>
      <c r="O505" s="130">
        <f t="shared" si="187"/>
        <v>310.9203389830509</v>
      </c>
      <c r="P505" s="130">
        <f>IFERROR(ABS(VLOOKUP($A505,ZTRV!$D$2:$G$99407,4,0)),0)</f>
        <v>0</v>
      </c>
      <c r="Q505" s="130">
        <f>IFERROR(ABS(VLOOKUP($A505,ZTR1!$D$2:$G$99999,4,0)),0)</f>
        <v>0</v>
      </c>
      <c r="R505" s="130">
        <f>IFERROR(ABS(VLOOKUP($A505,ZTR2!$D$2:$G$99939,4,0)),0)</f>
        <v>0</v>
      </c>
      <c r="S505" s="130">
        <f t="shared" si="188"/>
        <v>0</v>
      </c>
      <c r="T505" s="130">
        <f t="shared" si="189"/>
        <v>1554.6016949152545</v>
      </c>
      <c r="U505" s="130">
        <f t="shared" si="190"/>
        <v>1834.4300000000003</v>
      </c>
      <c r="V505" s="130">
        <f t="shared" si="191"/>
        <v>366.88600000000008</v>
      </c>
      <c r="W505" s="131">
        <f t="shared" si="192"/>
        <v>1834.4300000000003</v>
      </c>
      <c r="X505" s="130">
        <f t="shared" si="193"/>
        <v>740.56999999999971</v>
      </c>
      <c r="Y505" s="130">
        <f t="shared" si="194"/>
        <v>740.56999999999971</v>
      </c>
      <c r="Z505" s="130">
        <f t="shared" si="195"/>
        <v>148.11399999999992</v>
      </c>
      <c r="AA505" s="129">
        <f>IFERROR(ABS(VLOOKUP(A505,ZSSD!$D$2:$G$99933,4,0)),AI505)</f>
        <v>6.5</v>
      </c>
      <c r="AB505" s="130">
        <f>IFERROR(IF(VLOOKUP(A505,ZSSD!$D:$H,5,0)="L29",AA505*G505,AA505*L505/100),AA505*L505/100)</f>
        <v>119.23795</v>
      </c>
      <c r="AC505" s="130">
        <v>2</v>
      </c>
      <c r="AD505" s="132">
        <f t="shared" si="196"/>
        <v>28.707274898305091</v>
      </c>
      <c r="AE505" s="142">
        <f t="shared" si="177"/>
        <v>23.84759</v>
      </c>
      <c r="AF505" s="142">
        <f t="shared" si="178"/>
        <v>5.7414549796610181</v>
      </c>
      <c r="AG505" s="133" t="e">
        <f>VLOOKUP(A505,ZSSD!D:D,1,0)</f>
        <v>#N/A</v>
      </c>
      <c r="AH505" s="133" t="str">
        <f>VLOOKUP(B505,[2]GRADE!$A:$P,16,0)</f>
        <v>SILVER</v>
      </c>
      <c r="AI505" s="133">
        <f t="shared" si="179"/>
        <v>6.5</v>
      </c>
    </row>
    <row r="506" spans="1:35" x14ac:dyDescent="0.25">
      <c r="A506" s="129">
        <v>7903341</v>
      </c>
      <c r="B506" s="129">
        <f t="shared" si="180"/>
        <v>7903</v>
      </c>
      <c r="C506" s="129">
        <f t="shared" si="181"/>
        <v>341</v>
      </c>
      <c r="D506" s="129" t="str">
        <f>VLOOKUP(C506,Sheet1!$A$2:$K$369991,11,0)</f>
        <v>BUC</v>
      </c>
      <c r="E506" s="129" t="s">
        <v>3456</v>
      </c>
      <c r="F506" s="129">
        <f>VLOOKUP(C506,'PACK MASTER'!$A$2:$I$512998,9,0)*1000</f>
        <v>20.000000000000011</v>
      </c>
      <c r="G506" s="129">
        <f>VLOOKUP(C506,'PACK MASTER'!$A$2:$G$512998,7,0)</f>
        <v>20</v>
      </c>
      <c r="H506" s="129">
        <f t="shared" si="182"/>
        <v>1.0000000000000004</v>
      </c>
      <c r="I506" s="129">
        <f>VLOOKUP($A506,ZMRP!$C$2:$F$99995,4,0)</f>
        <v>9900</v>
      </c>
      <c r="J506" s="130">
        <f t="shared" si="183"/>
        <v>495</v>
      </c>
      <c r="K506" s="130">
        <f>VLOOKUP($A506,ZLAM!$C$2:$F$99999,4,0)</f>
        <v>71.31</v>
      </c>
      <c r="L506" s="130">
        <f t="shared" si="184"/>
        <v>7059.69</v>
      </c>
      <c r="M506" s="130">
        <f t="shared" si="185"/>
        <v>352.98449999999997</v>
      </c>
      <c r="N506" s="130">
        <f t="shared" si="186"/>
        <v>5982.7881355932204</v>
      </c>
      <c r="O506" s="130">
        <f t="shared" si="187"/>
        <v>299.13940677966104</v>
      </c>
      <c r="P506" s="130">
        <f>IFERROR(ABS(VLOOKUP($A506,ZTRV!$D$2:$G$99407,4,0)),0)</f>
        <v>0</v>
      </c>
      <c r="Q506" s="130">
        <f>IFERROR(ABS(VLOOKUP($A506,ZTR1!$D$2:$G$99999,4,0)),0)</f>
        <v>0</v>
      </c>
      <c r="R506" s="130">
        <f>IFERROR(ABS(VLOOKUP($A506,ZTR2!$D$2:$G$99939,4,0)),0)</f>
        <v>0</v>
      </c>
      <c r="S506" s="130">
        <f t="shared" si="188"/>
        <v>0</v>
      </c>
      <c r="T506" s="130">
        <f t="shared" si="189"/>
        <v>5982.7881355932204</v>
      </c>
      <c r="U506" s="130">
        <f t="shared" si="190"/>
        <v>7059.69</v>
      </c>
      <c r="V506" s="130">
        <f t="shared" si="191"/>
        <v>352.98449999999997</v>
      </c>
      <c r="W506" s="131">
        <f t="shared" si="192"/>
        <v>7059.6900000000032</v>
      </c>
      <c r="X506" s="130">
        <f t="shared" si="193"/>
        <v>2840.3100000000004</v>
      </c>
      <c r="Y506" s="130">
        <f t="shared" si="194"/>
        <v>2840.3100000000018</v>
      </c>
      <c r="Z506" s="130">
        <f t="shared" si="195"/>
        <v>142.01550000000003</v>
      </c>
      <c r="AA506" s="129">
        <f>IFERROR(ABS(VLOOKUP(A506,ZSSD!$D$2:$G$99933,4,0)),AI506)</f>
        <v>6.5</v>
      </c>
      <c r="AB506" s="130">
        <f>IFERROR(IF(VLOOKUP(A506,ZSSD!$D:$H,5,0)="L29",AA506*G506,AA506*L506/100),AA506*L506/100)</f>
        <v>458.87985000000003</v>
      </c>
      <c r="AC506" s="130">
        <v>2</v>
      </c>
      <c r="AD506" s="132">
        <f t="shared" si="196"/>
        <v>110.47816571186441</v>
      </c>
      <c r="AE506" s="142">
        <f t="shared" si="177"/>
        <v>22.9439925</v>
      </c>
      <c r="AF506" s="142">
        <f t="shared" si="178"/>
        <v>5.5239082855932207</v>
      </c>
      <c r="AG506" s="133" t="e">
        <f>VLOOKUP(A506,ZSSD!D:D,1,0)</f>
        <v>#N/A</v>
      </c>
      <c r="AH506" s="133" t="str">
        <f>VLOOKUP(B506,[2]GRADE!$A:$P,16,0)</f>
        <v>SILVER</v>
      </c>
      <c r="AI506" s="133">
        <f t="shared" si="179"/>
        <v>6.5</v>
      </c>
    </row>
    <row r="507" spans="1:35" x14ac:dyDescent="0.25">
      <c r="A507" s="129">
        <v>7903343</v>
      </c>
      <c r="B507" s="129">
        <f t="shared" si="180"/>
        <v>7903</v>
      </c>
      <c r="C507" s="129">
        <f t="shared" si="181"/>
        <v>343</v>
      </c>
      <c r="D507" s="129" t="str">
        <f>VLOOKUP(C507,Sheet1!$A$2:$K$369991,11,0)</f>
        <v>BUC</v>
      </c>
      <c r="E507" s="129" t="s">
        <v>3454</v>
      </c>
      <c r="F507" s="129">
        <f>VLOOKUP(C507,'PACK MASTER'!$A$2:$I$512998,9,0)*1000</f>
        <v>7</v>
      </c>
      <c r="G507" s="129">
        <f>VLOOKUP(C507,'PACK MASTER'!$A$2:$G$512998,7,0)</f>
        <v>7</v>
      </c>
      <c r="H507" s="129">
        <f t="shared" si="182"/>
        <v>1</v>
      </c>
      <c r="I507" s="129">
        <f>VLOOKUP($A507,ZMRP!$C$2:$F$99995,4,0)</f>
        <v>3570</v>
      </c>
      <c r="J507" s="130">
        <f t="shared" si="183"/>
        <v>510</v>
      </c>
      <c r="K507" s="130">
        <f>VLOOKUP($A507,ZLAM!$C$2:$F$99999,4,0)</f>
        <v>71.55</v>
      </c>
      <c r="L507" s="130">
        <f t="shared" si="184"/>
        <v>2554.335</v>
      </c>
      <c r="M507" s="130">
        <f t="shared" si="185"/>
        <v>364.90500000000003</v>
      </c>
      <c r="N507" s="130">
        <f t="shared" si="186"/>
        <v>2164.6906779661017</v>
      </c>
      <c r="O507" s="130">
        <f t="shared" si="187"/>
        <v>309.24152542372883</v>
      </c>
      <c r="P507" s="130">
        <f>IFERROR(ABS(VLOOKUP($A507,ZTRV!$D$2:$G$99407,4,0)),0)</f>
        <v>0</v>
      </c>
      <c r="Q507" s="130">
        <f>IFERROR(ABS(VLOOKUP($A507,ZTR1!$D$2:$G$99999,4,0)),0)</f>
        <v>0</v>
      </c>
      <c r="R507" s="130">
        <f>IFERROR(ABS(VLOOKUP($A507,ZTR2!$D$2:$G$99939,4,0)),0)</f>
        <v>0</v>
      </c>
      <c r="S507" s="130">
        <f t="shared" si="188"/>
        <v>0</v>
      </c>
      <c r="T507" s="130">
        <f t="shared" si="189"/>
        <v>2164.6906779661017</v>
      </c>
      <c r="U507" s="130">
        <f t="shared" si="190"/>
        <v>2554.335</v>
      </c>
      <c r="V507" s="130">
        <f t="shared" si="191"/>
        <v>364.90500000000003</v>
      </c>
      <c r="W507" s="131">
        <f t="shared" si="192"/>
        <v>2554.335</v>
      </c>
      <c r="X507" s="130">
        <f t="shared" si="193"/>
        <v>1015.665</v>
      </c>
      <c r="Y507" s="130">
        <f t="shared" si="194"/>
        <v>1015.665</v>
      </c>
      <c r="Z507" s="130">
        <f t="shared" si="195"/>
        <v>145.09499999999997</v>
      </c>
      <c r="AA507" s="129">
        <f>IFERROR(ABS(VLOOKUP(A507,ZSSD!$D$2:$G$99933,4,0)),AI507)</f>
        <v>6.5</v>
      </c>
      <c r="AB507" s="130">
        <f>IFERROR(IF(VLOOKUP(A507,ZSSD!$D:$H,5,0)="L29",AA507*G507,AA507*L507/100),AA507*L507/100)</f>
        <v>166.03177500000001</v>
      </c>
      <c r="AC507" s="130">
        <v>2</v>
      </c>
      <c r="AD507" s="132">
        <f t="shared" si="196"/>
        <v>39.973178059322038</v>
      </c>
      <c r="AE507" s="142">
        <f t="shared" si="177"/>
        <v>23.718825000000002</v>
      </c>
      <c r="AF507" s="142">
        <f t="shared" si="178"/>
        <v>5.710454008474577</v>
      </c>
      <c r="AG507" s="133" t="e">
        <f>VLOOKUP(A507,ZSSD!D:D,1,0)</f>
        <v>#N/A</v>
      </c>
      <c r="AH507" s="133" t="str">
        <f>VLOOKUP(B507,[2]GRADE!$A:$P,16,0)</f>
        <v>SILVER</v>
      </c>
      <c r="AI507" s="133">
        <f t="shared" si="179"/>
        <v>6.5</v>
      </c>
    </row>
    <row r="508" spans="1:35" x14ac:dyDescent="0.25">
      <c r="A508" s="129">
        <v>7903344</v>
      </c>
      <c r="B508" s="129">
        <f t="shared" si="180"/>
        <v>7903</v>
      </c>
      <c r="C508" s="129">
        <f t="shared" si="181"/>
        <v>344</v>
      </c>
      <c r="D508" s="129" t="str">
        <f>VLOOKUP(C508,Sheet1!$A$2:$K$369991,11,0)</f>
        <v>CAR</v>
      </c>
      <c r="E508" s="129" t="s">
        <v>3455</v>
      </c>
      <c r="F508" s="129">
        <f>VLOOKUP(C508,'PACK MASTER'!$A$2:$I$512998,9,0)*1000</f>
        <v>10</v>
      </c>
      <c r="G508" s="129">
        <f>VLOOKUP(C508,'PACK MASTER'!$A$2:$G$512998,7,0)</f>
        <v>10</v>
      </c>
      <c r="H508" s="129">
        <f t="shared" si="182"/>
        <v>1</v>
      </c>
      <c r="I508" s="129">
        <f>VLOOKUP($A508,ZMRP!$C$2:$F$99995,4,0)</f>
        <v>5050</v>
      </c>
      <c r="J508" s="130">
        <f t="shared" si="183"/>
        <v>505</v>
      </c>
      <c r="K508" s="130">
        <f>VLOOKUP($A508,ZLAM!$C$2:$F$99999,4,0)</f>
        <v>71.66</v>
      </c>
      <c r="L508" s="130">
        <f t="shared" si="184"/>
        <v>3618.83</v>
      </c>
      <c r="M508" s="130">
        <f t="shared" si="185"/>
        <v>361.88299999999998</v>
      </c>
      <c r="N508" s="130">
        <f t="shared" si="186"/>
        <v>3066.805084745763</v>
      </c>
      <c r="O508" s="130">
        <f t="shared" si="187"/>
        <v>306.6805084745763</v>
      </c>
      <c r="P508" s="130">
        <f>IFERROR(ABS(VLOOKUP($A508,ZTRV!$D$2:$G$99407,4,0)),0)</f>
        <v>0</v>
      </c>
      <c r="Q508" s="130">
        <f>IFERROR(ABS(VLOOKUP($A508,ZTR1!$D$2:$G$99999,4,0)),0)</f>
        <v>0</v>
      </c>
      <c r="R508" s="130">
        <f>IFERROR(ABS(VLOOKUP($A508,ZTR2!$D$2:$G$99939,4,0)),0)</f>
        <v>0</v>
      </c>
      <c r="S508" s="130">
        <f t="shared" si="188"/>
        <v>0</v>
      </c>
      <c r="T508" s="130">
        <f t="shared" si="189"/>
        <v>3066.805084745763</v>
      </c>
      <c r="U508" s="130">
        <f t="shared" si="190"/>
        <v>3618.83</v>
      </c>
      <c r="V508" s="130">
        <f t="shared" si="191"/>
        <v>361.88299999999998</v>
      </c>
      <c r="W508" s="131">
        <f t="shared" si="192"/>
        <v>3618.83</v>
      </c>
      <c r="X508" s="130">
        <f t="shared" si="193"/>
        <v>1431.17</v>
      </c>
      <c r="Y508" s="130">
        <f t="shared" si="194"/>
        <v>1431.17</v>
      </c>
      <c r="Z508" s="130">
        <f t="shared" si="195"/>
        <v>143.11700000000002</v>
      </c>
      <c r="AA508" s="129">
        <f>IFERROR(ABS(VLOOKUP(A508,ZSSD!$D$2:$G$99933,4,0)),AI508)</f>
        <v>6.5</v>
      </c>
      <c r="AB508" s="130">
        <f>IFERROR(IF(VLOOKUP(A508,ZSSD!$D:$H,5,0)="L29",AA508*G508,AA508*L508/100),AA508*L508/100)</f>
        <v>235.22395</v>
      </c>
      <c r="AC508" s="130">
        <v>2</v>
      </c>
      <c r="AD508" s="132">
        <f t="shared" si="196"/>
        <v>56.631622694915258</v>
      </c>
      <c r="AE508" s="142">
        <f t="shared" si="177"/>
        <v>23.522394999999999</v>
      </c>
      <c r="AF508" s="142">
        <f t="shared" si="178"/>
        <v>5.6631622694915258</v>
      </c>
      <c r="AG508" s="133" t="e">
        <f>VLOOKUP(A508,ZSSD!D:D,1,0)</f>
        <v>#N/A</v>
      </c>
      <c r="AH508" s="133" t="str">
        <f>VLOOKUP(B508,[2]GRADE!$A:$P,16,0)</f>
        <v>SILVER</v>
      </c>
      <c r="AI508" s="133">
        <f t="shared" si="179"/>
        <v>6.5</v>
      </c>
    </row>
    <row r="509" spans="1:35" x14ac:dyDescent="0.25">
      <c r="A509" s="129">
        <v>8168341</v>
      </c>
      <c r="B509" s="129">
        <f t="shared" si="180"/>
        <v>8168</v>
      </c>
      <c r="C509" s="129">
        <f t="shared" si="181"/>
        <v>341</v>
      </c>
      <c r="D509" s="129" t="str">
        <f>VLOOKUP(C509,Sheet1!$A$2:$K$369991,11,0)</f>
        <v>BUC</v>
      </c>
      <c r="E509" s="129" t="s">
        <v>2067</v>
      </c>
      <c r="F509" s="129">
        <f>VLOOKUP(C509,'PACK MASTER'!$A$2:$I$512998,9,0)*1000</f>
        <v>20.000000000000011</v>
      </c>
      <c r="G509" s="129">
        <f>VLOOKUP(C509,'PACK MASTER'!$A$2:$G$512998,7,0)</f>
        <v>20</v>
      </c>
      <c r="H509" s="129">
        <f t="shared" si="182"/>
        <v>1.0000000000000004</v>
      </c>
      <c r="I509" s="129">
        <f>VLOOKUP($A509,ZMRP!$C$2:$F$99995,4,0)</f>
        <v>14200</v>
      </c>
      <c r="J509" s="130">
        <f t="shared" si="183"/>
        <v>710</v>
      </c>
      <c r="K509" s="130">
        <f>VLOOKUP($A509,ZLAM!$C$2:$F$99999,4,0)</f>
        <v>75.67</v>
      </c>
      <c r="L509" s="130">
        <f t="shared" si="184"/>
        <v>10745.14</v>
      </c>
      <c r="M509" s="130">
        <f t="shared" si="185"/>
        <v>537.25699999999995</v>
      </c>
      <c r="N509" s="130">
        <f t="shared" si="186"/>
        <v>9106.0508474576272</v>
      </c>
      <c r="O509" s="130">
        <f t="shared" si="187"/>
        <v>455.30254237288136</v>
      </c>
      <c r="P509" s="130">
        <f>IFERROR(ABS(VLOOKUP($A509,ZTRV!$D$2:$G$99407,4,0)),0)</f>
        <v>0</v>
      </c>
      <c r="Q509" s="130">
        <f>IFERROR(ABS(VLOOKUP($A509,ZTR1!$D$2:$G$99999,4,0)),0)</f>
        <v>0</v>
      </c>
      <c r="R509" s="130">
        <f>IFERROR(ABS(VLOOKUP($A509,ZTR2!$D$2:$G$99939,4,0)),0)</f>
        <v>0</v>
      </c>
      <c r="S509" s="130">
        <f t="shared" si="188"/>
        <v>0</v>
      </c>
      <c r="T509" s="130">
        <f t="shared" si="189"/>
        <v>9106.0508474576272</v>
      </c>
      <c r="U509" s="130">
        <f t="shared" si="190"/>
        <v>10745.14</v>
      </c>
      <c r="V509" s="130">
        <f t="shared" si="191"/>
        <v>537.25699999999995</v>
      </c>
      <c r="W509" s="131">
        <f t="shared" si="192"/>
        <v>10745.140000000005</v>
      </c>
      <c r="X509" s="130">
        <f t="shared" si="193"/>
        <v>3454.8600000000006</v>
      </c>
      <c r="Y509" s="130">
        <f t="shared" si="194"/>
        <v>3454.8600000000019</v>
      </c>
      <c r="Z509" s="130">
        <f t="shared" si="195"/>
        <v>172.74300000000005</v>
      </c>
      <c r="AA509" s="129">
        <f>IFERROR(ABS(VLOOKUP(A509,ZSSD!$D$2:$G$99933,4,0)),AI509)</f>
        <v>8</v>
      </c>
      <c r="AB509" s="130">
        <f>IFERROR(IF(VLOOKUP(A509,ZSSD!$D:$H,5,0)="L29",AA509*G509,AA509*L509/100),AA509*L509/100)</f>
        <v>859.61119999999994</v>
      </c>
      <c r="AC509" s="130">
        <v>2</v>
      </c>
      <c r="AD509" s="132">
        <f t="shared" si="196"/>
        <v>164.92879294915255</v>
      </c>
      <c r="AE509" s="142">
        <f t="shared" si="177"/>
        <v>42.980559999999997</v>
      </c>
      <c r="AF509" s="142">
        <f t="shared" si="178"/>
        <v>8.2464396474576276</v>
      </c>
      <c r="AG509" s="133">
        <f>VLOOKUP(A509,ZSSD!D:D,1,0)</f>
        <v>8168341</v>
      </c>
      <c r="AH509" s="133" t="str">
        <f>VLOOKUP(B509,[2]GRADE!$A:$P,16,0)</f>
        <v>GOLD</v>
      </c>
      <c r="AI509" s="133">
        <f t="shared" si="179"/>
        <v>8</v>
      </c>
    </row>
    <row r="510" spans="1:35" x14ac:dyDescent="0.25">
      <c r="A510" s="129">
        <v>2586184</v>
      </c>
      <c r="B510" s="129">
        <f t="shared" si="180"/>
        <v>2586</v>
      </c>
      <c r="C510" s="129">
        <f t="shared" si="181"/>
        <v>184</v>
      </c>
      <c r="D510" s="129" t="str">
        <f>VLOOKUP(C510,Sheet1!$A$2:$K$369991,11,0)</f>
        <v>CAR</v>
      </c>
      <c r="E510" s="129" t="s">
        <v>3531</v>
      </c>
      <c r="F510" s="129">
        <f>VLOOKUP(C510,'PACK MASTER'!$A$2:$I$512998,9,0)*1000</f>
        <v>20.000000000000014</v>
      </c>
      <c r="G510" s="129">
        <f>VLOOKUP(C510,'PACK MASTER'!$A$2:$G$512998,7,0)</f>
        <v>1</v>
      </c>
      <c r="H510" s="129">
        <f t="shared" ref="H510" si="197">F510/G510</f>
        <v>20.000000000000014</v>
      </c>
      <c r="I510" s="129">
        <f>VLOOKUP($A510,ZMRP!$C$2:$F$99995,4,0)</f>
        <v>990</v>
      </c>
      <c r="J510" s="130">
        <f t="shared" ref="J510" si="198">I510/G510</f>
        <v>990</v>
      </c>
      <c r="K510" s="130">
        <f>VLOOKUP($A510,ZLAM!$C$2:$F$99999,4,0)</f>
        <v>77.59</v>
      </c>
      <c r="L510" s="130">
        <f t="shared" ref="L510" si="199">I510*K510/100</f>
        <v>768.14100000000008</v>
      </c>
      <c r="M510" s="130">
        <f t="shared" ref="M510" si="200">L510/G510</f>
        <v>768.14100000000008</v>
      </c>
      <c r="N510" s="130">
        <f t="shared" ref="N510" si="201">L510/1.18</f>
        <v>650.9669491525425</v>
      </c>
      <c r="O510" s="130">
        <f t="shared" ref="O510" si="202">N510/G510</f>
        <v>650.9669491525425</v>
      </c>
      <c r="P510" s="130">
        <f>IFERROR(ABS(VLOOKUP($A510,ZTRV!$D$2:$G$99407,4,0)),0)</f>
        <v>0</v>
      </c>
      <c r="Q510" s="130">
        <f>IFERROR(ABS(VLOOKUP($A510,ZTR1!$D$2:$G$99999,4,0)),0)</f>
        <v>0</v>
      </c>
      <c r="R510" s="130">
        <f>IFERROR(ABS(VLOOKUP($A510,ZTR2!$D$2:$G$99939,4,0)),0)</f>
        <v>0</v>
      </c>
      <c r="S510" s="130">
        <f t="shared" ref="S510" si="203">SUM(P510:R510)*G510</f>
        <v>0</v>
      </c>
      <c r="T510" s="130">
        <f t="shared" ref="T510" si="204">N510-S510</f>
        <v>650.9669491525425</v>
      </c>
      <c r="U510" s="130">
        <f t="shared" ref="U510" si="205">T510*1.18</f>
        <v>768.14100000000008</v>
      </c>
      <c r="V510" s="130">
        <f t="shared" ref="V510" si="206">U510/G510</f>
        <v>768.14100000000008</v>
      </c>
      <c r="W510" s="131">
        <f t="shared" ref="W510" si="207">V510*F510</f>
        <v>15362.820000000012</v>
      </c>
      <c r="X510" s="130">
        <f t="shared" ref="X510" si="208">I510-U510</f>
        <v>221.85899999999992</v>
      </c>
      <c r="Y510" s="130">
        <f t="shared" ref="Y510" si="209">X510*H510</f>
        <v>4437.1800000000012</v>
      </c>
      <c r="Z510" s="130">
        <f t="shared" ref="Z510" si="210">J510-V510</f>
        <v>221.85899999999992</v>
      </c>
      <c r="AA510" s="129">
        <f>IFERROR(ABS(VLOOKUP(A510,ZSSD!$D$2:$G$99933,4,0)),AI510)</f>
        <v>10</v>
      </c>
      <c r="AB510" s="130">
        <f>IFERROR(IF(VLOOKUP(A510,ZSSD!$D:$H,5,0)="L29",AA510*G510,AA510*L510/100),AA510*L510/100)</f>
        <v>10</v>
      </c>
      <c r="AC510" s="130">
        <v>2</v>
      </c>
      <c r="AD510" s="132">
        <f t="shared" ref="AD510" si="211">2*(T510-AB510)/100</f>
        <v>12.81933898305085</v>
      </c>
      <c r="AE510" s="142">
        <f t="shared" si="177"/>
        <v>10</v>
      </c>
      <c r="AF510" s="142">
        <f t="shared" si="178"/>
        <v>12.81933898305085</v>
      </c>
      <c r="AG510" s="133">
        <f>VLOOKUP(A510,ZSSD!D:D,1,0)</f>
        <v>2586184</v>
      </c>
      <c r="AH510" s="133" t="str">
        <f>VLOOKUP(B510,[2]GRADE!$A:$P,16,0)</f>
        <v>SILVER</v>
      </c>
      <c r="AI510" s="133">
        <f t="shared" si="179"/>
        <v>6.5</v>
      </c>
    </row>
    <row r="511" spans="1:35" x14ac:dyDescent="0.25">
      <c r="A511" s="129">
        <v>7267234</v>
      </c>
      <c r="B511" s="129">
        <f t="shared" ref="B511:B517" si="212">VALUE(LEFT(A511,4))</f>
        <v>7267</v>
      </c>
      <c r="C511" s="129">
        <f t="shared" ref="C511:C513" si="213">VALUE(RIGHT(A511,3))</f>
        <v>234</v>
      </c>
      <c r="D511" s="129" t="str">
        <f>VLOOKUP(C511,Sheet1!$A$2:$K$369991,11,0)</f>
        <v>CAR</v>
      </c>
      <c r="E511" s="129" t="s">
        <v>3532</v>
      </c>
      <c r="F511" s="129">
        <f>VLOOKUP(C511,'PACK MASTER'!$A$2:$I$512998,9,0)*1000</f>
        <v>20.000000000000014</v>
      </c>
      <c r="G511" s="129">
        <f>VLOOKUP(C511,'PACK MASTER'!$A$2:$G$512998,7,0)</f>
        <v>5</v>
      </c>
      <c r="H511" s="129">
        <f t="shared" ref="H511:H513" si="214">F511/G511</f>
        <v>4.0000000000000027</v>
      </c>
      <c r="I511" s="129">
        <f>VLOOKUP($A511,ZMRP!$C$2:$F$99995,4,0)</f>
        <v>5025</v>
      </c>
      <c r="J511" s="130">
        <f t="shared" ref="J511:J513" si="215">I511/G511</f>
        <v>1005</v>
      </c>
      <c r="K511" s="130">
        <f>VLOOKUP($A511,ZLAM!$C$2:$F$99999,4,0)</f>
        <v>82.19</v>
      </c>
      <c r="L511" s="130">
        <f t="shared" ref="L511:L513" si="216">I511*K511/100</f>
        <v>4130.0474999999997</v>
      </c>
      <c r="M511" s="130">
        <f t="shared" ref="M511:M513" si="217">L511/G511</f>
        <v>826.00949999999989</v>
      </c>
      <c r="N511" s="130">
        <f t="shared" ref="N511:N513" si="218">L511/1.18</f>
        <v>3500.0402542372881</v>
      </c>
      <c r="O511" s="130">
        <f t="shared" ref="O511:O513" si="219">N511/G511</f>
        <v>700.00805084745764</v>
      </c>
      <c r="P511" s="130">
        <f>IFERROR(ABS(VLOOKUP($A511,ZTRV!$D$2:$G$99407,4,0)),0)</f>
        <v>20</v>
      </c>
      <c r="Q511" s="130">
        <f>IFERROR(ABS(VLOOKUP($A511,ZTR1!$D$2:$G$99999,4,0)),0)</f>
        <v>0</v>
      </c>
      <c r="R511" s="130">
        <f>IFERROR(ABS(VLOOKUP($A511,ZTR2!$D$2:$G$99939,4,0)),0)</f>
        <v>0</v>
      </c>
      <c r="S511" s="130">
        <f t="shared" ref="S511:S513" si="220">SUM(P511:R511)*G511</f>
        <v>100</v>
      </c>
      <c r="T511" s="130">
        <f t="shared" ref="T511:T513" si="221">N511-S511</f>
        <v>3400.0402542372881</v>
      </c>
      <c r="U511" s="130">
        <f t="shared" ref="U511:U513" si="222">T511*1.18</f>
        <v>4012.0474999999997</v>
      </c>
      <c r="V511" s="130">
        <f t="shared" ref="V511:V513" si="223">U511/G511</f>
        <v>802.40949999999998</v>
      </c>
      <c r="W511" s="131">
        <f t="shared" ref="W511:W513" si="224">V511*F511</f>
        <v>16048.190000000011</v>
      </c>
      <c r="X511" s="130">
        <f t="shared" ref="X511:X513" si="225">I511-U511</f>
        <v>1012.9525000000003</v>
      </c>
      <c r="Y511" s="130">
        <f t="shared" ref="Y511:Y513" si="226">X511*H511</f>
        <v>4051.810000000004</v>
      </c>
      <c r="Z511" s="130">
        <f t="shared" ref="Z511:Z513" si="227">J511-V511</f>
        <v>202.59050000000002</v>
      </c>
      <c r="AA511" s="129">
        <f>IFERROR(ABS(VLOOKUP(A511,ZSSD!$D$2:$G$99933,4,0)),AI511)</f>
        <v>10</v>
      </c>
      <c r="AB511" s="130">
        <f>IFERROR(IF(VLOOKUP(A511,ZSSD!$D:$H,5,0)="L29",AA511*G511,AA511*L511/100),AA511*L511/100)</f>
        <v>50</v>
      </c>
      <c r="AC511" s="130">
        <v>2</v>
      </c>
      <c r="AD511" s="132">
        <f t="shared" ref="AD511:AD513" si="228">2*(T511-AB511)/100</f>
        <v>67.000805084745764</v>
      </c>
      <c r="AE511" s="142">
        <f t="shared" si="177"/>
        <v>10</v>
      </c>
      <c r="AF511" s="142">
        <f t="shared" si="178"/>
        <v>13.400161016949152</v>
      </c>
      <c r="AG511" s="133">
        <f>VLOOKUP(A511,ZSSD!D:D,1,0)</f>
        <v>7267234</v>
      </c>
      <c r="AH511" s="133" t="str">
        <f>VLOOKUP(B511,[2]GRADE!$A:$P,16,0)</f>
        <v>SILVER</v>
      </c>
      <c r="AI511" s="133">
        <f t="shared" si="179"/>
        <v>6.5</v>
      </c>
    </row>
    <row r="512" spans="1:35" x14ac:dyDescent="0.25">
      <c r="A512" s="129">
        <v>7470184</v>
      </c>
      <c r="B512" s="129">
        <f t="shared" si="212"/>
        <v>7470</v>
      </c>
      <c r="C512" s="129">
        <f t="shared" si="213"/>
        <v>184</v>
      </c>
      <c r="D512" s="129" t="str">
        <f>VLOOKUP(C512,Sheet1!$A$2:$K$369991,11,0)</f>
        <v>CAR</v>
      </c>
      <c r="E512" s="129" t="s">
        <v>3108</v>
      </c>
      <c r="F512" s="129">
        <f>VLOOKUP(C512,'PACK MASTER'!$A$2:$I$512998,9,0)*1000</f>
        <v>20.000000000000014</v>
      </c>
      <c r="G512" s="129">
        <f>VLOOKUP(C512,'PACK MASTER'!$A$2:$G$512998,7,0)</f>
        <v>1</v>
      </c>
      <c r="H512" s="129">
        <f t="shared" si="214"/>
        <v>20.000000000000014</v>
      </c>
      <c r="I512" s="129">
        <f>VLOOKUP($A512,ZMRP!$C$2:$F$99995,4,0)</f>
        <v>335</v>
      </c>
      <c r="J512" s="130">
        <f t="shared" si="215"/>
        <v>335</v>
      </c>
      <c r="K512" s="130">
        <f>VLOOKUP($A512,ZLAM!$C$2:$F$99999,4,0)</f>
        <v>73.19</v>
      </c>
      <c r="L512" s="130">
        <f t="shared" si="216"/>
        <v>245.18649999999997</v>
      </c>
      <c r="M512" s="130">
        <f t="shared" si="217"/>
        <v>245.18649999999997</v>
      </c>
      <c r="N512" s="130">
        <f t="shared" si="218"/>
        <v>207.78516949152541</v>
      </c>
      <c r="O512" s="130">
        <f t="shared" si="219"/>
        <v>207.78516949152541</v>
      </c>
      <c r="P512" s="130">
        <f>IFERROR(ABS(VLOOKUP($A512,ZTRV!$D$2:$G$99407,4,0)),0)</f>
        <v>8</v>
      </c>
      <c r="Q512" s="130">
        <f>IFERROR(ABS(VLOOKUP($A512,ZTR1!$D$2:$G$99999,4,0)),0)</f>
        <v>0</v>
      </c>
      <c r="R512" s="130">
        <f>IFERROR(ABS(VLOOKUP($A512,ZTR2!$D$2:$G$99939,4,0)),0)</f>
        <v>0</v>
      </c>
      <c r="S512" s="130">
        <f t="shared" si="220"/>
        <v>8</v>
      </c>
      <c r="T512" s="130">
        <f t="shared" si="221"/>
        <v>199.78516949152541</v>
      </c>
      <c r="U512" s="130">
        <f t="shared" si="222"/>
        <v>235.74649999999997</v>
      </c>
      <c r="V512" s="130">
        <f t="shared" si="223"/>
        <v>235.74649999999997</v>
      </c>
      <c r="W512" s="131">
        <f t="shared" si="224"/>
        <v>4714.930000000003</v>
      </c>
      <c r="X512" s="130">
        <f t="shared" si="225"/>
        <v>99.253500000000031</v>
      </c>
      <c r="Y512" s="130">
        <f t="shared" si="226"/>
        <v>1985.070000000002</v>
      </c>
      <c r="Z512" s="130">
        <f t="shared" si="227"/>
        <v>99.253500000000031</v>
      </c>
      <c r="AA512" s="129">
        <f>IFERROR(ABS(VLOOKUP(A512,ZSSD!$D$2:$G$99933,4,0)),AI512)</f>
        <v>5.5</v>
      </c>
      <c r="AB512" s="130">
        <f>IFERROR(IF(VLOOKUP(A512,ZSSD!$D:$H,5,0)="L29",AA512*G512,AA512*L512/100),AA512*L512/100)</f>
        <v>13.485257499999998</v>
      </c>
      <c r="AC512" s="130">
        <v>2</v>
      </c>
      <c r="AD512" s="132">
        <f t="shared" si="228"/>
        <v>3.7259982398305085</v>
      </c>
      <c r="AE512" s="142">
        <f t="shared" si="177"/>
        <v>13.485257499999998</v>
      </c>
      <c r="AF512" s="142">
        <f t="shared" si="178"/>
        <v>3.7259982398305085</v>
      </c>
      <c r="AG512" s="133">
        <f>VLOOKUP(A512,ZSSD!D:D,1,0)</f>
        <v>7470184</v>
      </c>
      <c r="AH512" s="133" t="str">
        <f>VLOOKUP(B512,[2]GRADE!$A:$P,16,0)</f>
        <v>BRONZE</v>
      </c>
      <c r="AI512" s="133">
        <f t="shared" si="179"/>
        <v>5.5</v>
      </c>
    </row>
    <row r="513" spans="1:35" x14ac:dyDescent="0.25">
      <c r="A513" s="129">
        <v>7434184</v>
      </c>
      <c r="B513" s="129">
        <f t="shared" si="212"/>
        <v>7434</v>
      </c>
      <c r="C513" s="129">
        <f t="shared" si="213"/>
        <v>184</v>
      </c>
      <c r="D513" s="129" t="str">
        <f>VLOOKUP(C513,Sheet1!$A$2:$K$369991,11,0)</f>
        <v>CAR</v>
      </c>
      <c r="E513" s="129" t="s">
        <v>3535</v>
      </c>
      <c r="F513" s="129">
        <f>VLOOKUP(C513,'PACK MASTER'!$A$2:$I$512998,9,0)*1000</f>
        <v>20.000000000000014</v>
      </c>
      <c r="G513" s="129">
        <f>VLOOKUP(C513,'PACK MASTER'!$A$2:$G$512998,7,0)</f>
        <v>1</v>
      </c>
      <c r="H513" s="129">
        <f t="shared" si="214"/>
        <v>20.000000000000014</v>
      </c>
      <c r="I513" s="129">
        <f>VLOOKUP($A513,ZMRP!$C$2:$F$99995,4,0)</f>
        <v>435</v>
      </c>
      <c r="J513" s="130">
        <f t="shared" si="215"/>
        <v>435</v>
      </c>
      <c r="K513" s="130">
        <f>VLOOKUP($A513,ZLAM!$C$2:$F$99999,4,0)</f>
        <v>71.739999999999995</v>
      </c>
      <c r="L513" s="130">
        <f t="shared" si="216"/>
        <v>312.06899999999996</v>
      </c>
      <c r="M513" s="130">
        <f t="shared" si="217"/>
        <v>312.06899999999996</v>
      </c>
      <c r="N513" s="130">
        <f t="shared" si="218"/>
        <v>264.46525423728809</v>
      </c>
      <c r="O513" s="130">
        <f t="shared" si="219"/>
        <v>264.46525423728809</v>
      </c>
      <c r="P513" s="130">
        <f>IFERROR(ABS(VLOOKUP($A513,ZTRV!$D$2:$G$99407,4,0)),0)</f>
        <v>38</v>
      </c>
      <c r="Q513" s="130">
        <f>IFERROR(ABS(VLOOKUP($A513,ZTR1!$D$2:$G$99999,4,0)),0)</f>
        <v>0</v>
      </c>
      <c r="R513" s="130">
        <f>IFERROR(ABS(VLOOKUP($A513,ZTR2!$D$2:$G$99939,4,0)),0)</f>
        <v>0</v>
      </c>
      <c r="S513" s="130">
        <f t="shared" si="220"/>
        <v>38</v>
      </c>
      <c r="T513" s="130">
        <f t="shared" si="221"/>
        <v>226.46525423728809</v>
      </c>
      <c r="U513" s="130">
        <f t="shared" si="222"/>
        <v>267.22899999999993</v>
      </c>
      <c r="V513" s="130">
        <f t="shared" si="223"/>
        <v>267.22899999999993</v>
      </c>
      <c r="W513" s="131">
        <f t="shared" si="224"/>
        <v>5344.5800000000027</v>
      </c>
      <c r="X513" s="130">
        <f t="shared" si="225"/>
        <v>167.77100000000007</v>
      </c>
      <c r="Y513" s="130">
        <f t="shared" si="226"/>
        <v>3355.4200000000037</v>
      </c>
      <c r="Z513" s="130">
        <f t="shared" si="227"/>
        <v>167.77100000000007</v>
      </c>
      <c r="AA513" s="129">
        <f>IFERROR(ABS(VLOOKUP(A513,ZSSD!$D$2:$G$99933,4,0)),AI513)</f>
        <v>8</v>
      </c>
      <c r="AB513" s="130">
        <f>IFERROR(IF(VLOOKUP(A513,ZSSD!$D:$H,5,0)="L29",AA513*G513,AA513*L513/100),AA513*L513/100)</f>
        <v>24.965519999999998</v>
      </c>
      <c r="AC513" s="130">
        <v>2</v>
      </c>
      <c r="AD513" s="132">
        <f t="shared" si="228"/>
        <v>4.0299946847457617</v>
      </c>
      <c r="AE513" s="142">
        <f t="shared" si="177"/>
        <v>24.965519999999998</v>
      </c>
      <c r="AF513" s="142">
        <f t="shared" si="178"/>
        <v>4.0299946847457617</v>
      </c>
      <c r="AG513" s="133">
        <f>VLOOKUP(A513,ZSSD!D:D,1,0)</f>
        <v>7434184</v>
      </c>
      <c r="AH513" s="133" t="str">
        <f>VLOOKUP(B513,[2]GRADE!$A:$P,16,0)</f>
        <v>GOLD</v>
      </c>
      <c r="AI513" s="133">
        <f t="shared" si="179"/>
        <v>8</v>
      </c>
    </row>
    <row r="514" spans="1:35" x14ac:dyDescent="0.25">
      <c r="A514" s="137">
        <v>2972184</v>
      </c>
      <c r="B514" s="129">
        <f t="shared" si="212"/>
        <v>2972</v>
      </c>
      <c r="C514" s="129">
        <f t="shared" ref="C514:C517" si="229">VALUE(RIGHT(A514,3))</f>
        <v>184</v>
      </c>
      <c r="D514" s="129" t="str">
        <f>VLOOKUP(C514,Sheet1!$A$2:$K$369991,11,0)</f>
        <v>CAR</v>
      </c>
      <c r="E514" s="129" t="s">
        <v>3545</v>
      </c>
      <c r="F514" s="129">
        <f>VLOOKUP(C514,'PACK MASTER'!$A$2:$I$512998,9,0)*1000</f>
        <v>20.000000000000014</v>
      </c>
      <c r="G514" s="129">
        <f>VLOOKUP(C514,'PACK MASTER'!$A$2:$G$512998,7,0)</f>
        <v>1</v>
      </c>
      <c r="H514" s="129">
        <f t="shared" ref="H514:H533" si="230">F514/G514</f>
        <v>20.000000000000014</v>
      </c>
      <c r="I514" s="129">
        <f>VLOOKUP($A514,ZMRP!$C$2:$F$99995,4,0)</f>
        <v>600</v>
      </c>
      <c r="J514" s="130">
        <f t="shared" ref="J514:J517" si="231">I514/G514</f>
        <v>600</v>
      </c>
      <c r="K514" s="130">
        <f>VLOOKUP($A514,ZLAM!$C$2:$F$99999,4,0)</f>
        <v>95</v>
      </c>
      <c r="L514" s="130">
        <f t="shared" ref="L514:L517" si="232">I514*K514/100</f>
        <v>570</v>
      </c>
      <c r="M514" s="130">
        <f t="shared" ref="M514:M517" si="233">L514/G514</f>
        <v>570</v>
      </c>
      <c r="N514" s="130">
        <f t="shared" ref="N514:N517" si="234">L514/1.18</f>
        <v>483.05084745762713</v>
      </c>
      <c r="O514" s="130">
        <f t="shared" ref="O514:O517" si="235">N514/G514</f>
        <v>483.05084745762713</v>
      </c>
      <c r="P514" s="130">
        <f>IFERROR(ABS(VLOOKUP($A514,ZTRV!$D$2:$G$99407,4,0)),0)</f>
        <v>0</v>
      </c>
      <c r="Q514" s="130">
        <f>IFERROR(ABS(VLOOKUP($A514,ZTR1!$D$2:$G$99999,4,0)),0)</f>
        <v>0</v>
      </c>
      <c r="R514" s="130">
        <f>IFERROR(ABS(VLOOKUP($A514,ZTR2!$D$2:$G$99939,4,0)),0)</f>
        <v>0</v>
      </c>
      <c r="S514" s="130">
        <f t="shared" ref="S514:S517" si="236">SUM(P514:R514)*G514</f>
        <v>0</v>
      </c>
      <c r="T514" s="130">
        <f t="shared" ref="T514:T517" si="237">N514-S514</f>
        <v>483.05084745762713</v>
      </c>
      <c r="U514" s="130">
        <f t="shared" ref="U514:U517" si="238">T514*1.18</f>
        <v>570</v>
      </c>
      <c r="V514" s="130">
        <f t="shared" ref="V514:V517" si="239">U514/G514</f>
        <v>570</v>
      </c>
      <c r="W514" s="131">
        <f t="shared" ref="W514:W517" si="240">V514*F514</f>
        <v>11400.000000000007</v>
      </c>
      <c r="X514" s="130">
        <f t="shared" ref="X514:X517" si="241">I514-U514</f>
        <v>30</v>
      </c>
      <c r="Y514" s="130">
        <f t="shared" ref="Y514:Y517" si="242">X514*H514</f>
        <v>600.00000000000045</v>
      </c>
      <c r="Z514" s="130">
        <f t="shared" ref="Z514:Z517" si="243">J514-V514</f>
        <v>30</v>
      </c>
      <c r="AA514" s="129">
        <f>IFERROR(ABS(VLOOKUP(A514,ZSSD!$D$2:$G$99933,4,0)),AI514)</f>
        <v>5.5</v>
      </c>
      <c r="AB514" s="130">
        <f>IFERROR(IF(VLOOKUP(A514,ZSSD!$D:$H,5,0)="L29",AA514*G514,AA514*L514/100),AA514*L514/100)</f>
        <v>31.35</v>
      </c>
      <c r="AC514" s="130">
        <v>2</v>
      </c>
      <c r="AD514" s="132">
        <f t="shared" ref="AD514:AD517" si="244">2*(T514-AB514)/100</f>
        <v>9.0340169491525426</v>
      </c>
      <c r="AE514" s="142">
        <f t="shared" si="177"/>
        <v>31.35</v>
      </c>
      <c r="AF514" s="142">
        <f t="shared" si="178"/>
        <v>9.0340169491525426</v>
      </c>
      <c r="AG514" s="133">
        <f>VLOOKUP(A514,ZSSD!D:D,1,0)</f>
        <v>2972184</v>
      </c>
      <c r="AH514" s="133" t="str">
        <f>VLOOKUP(B514,[2]GRADE!$A:$P,16,0)</f>
        <v>SILVER</v>
      </c>
      <c r="AI514" s="133">
        <f t="shared" ref="AI514:AI533" si="245">IF(AH514="SILVER",6.5,IF(AH514="GOLD",8,IF(AH514="INDUSTRIAL",6,IF(AH514="GREEN",7,IF(AH514="BRONZE",5.5,0)))))</f>
        <v>6.5</v>
      </c>
    </row>
    <row r="515" spans="1:35" x14ac:dyDescent="0.25">
      <c r="A515" s="137">
        <v>2885036</v>
      </c>
      <c r="B515" s="129">
        <f t="shared" si="212"/>
        <v>2885</v>
      </c>
      <c r="C515" s="129">
        <f t="shared" si="229"/>
        <v>36</v>
      </c>
      <c r="D515" s="129" t="str">
        <f>VLOOKUP(C515,Sheet1!$A$2:$K$369991,11,0)</f>
        <v>CAR</v>
      </c>
      <c r="E515" s="129" t="s">
        <v>3546</v>
      </c>
      <c r="F515" s="129">
        <f>VLOOKUP(C515,'PACK MASTER'!$A$2:$I$512998,9,0)*1000</f>
        <v>12</v>
      </c>
      <c r="G515" s="129">
        <f>VLOOKUP(C515,'PACK MASTER'!$A$2:$G$512998,7,0)</f>
        <v>0.6</v>
      </c>
      <c r="H515" s="129">
        <f t="shared" si="230"/>
        <v>20</v>
      </c>
      <c r="I515" s="129">
        <f>VLOOKUP($A515,ZMRP!$C$2:$F$99995,4,0)</f>
        <v>340</v>
      </c>
      <c r="J515" s="130">
        <f t="shared" si="231"/>
        <v>566.66666666666674</v>
      </c>
      <c r="K515" s="130">
        <f>VLOOKUP($A515,ZLAM!$C$2:$F$99999,4,0)</f>
        <v>74</v>
      </c>
      <c r="L515" s="130">
        <f t="shared" si="232"/>
        <v>251.6</v>
      </c>
      <c r="M515" s="130">
        <f t="shared" si="233"/>
        <v>419.33333333333331</v>
      </c>
      <c r="N515" s="130">
        <f t="shared" si="234"/>
        <v>213.22033898305085</v>
      </c>
      <c r="O515" s="130">
        <f t="shared" si="235"/>
        <v>355.3672316384181</v>
      </c>
      <c r="P515" s="130">
        <f>IFERROR(ABS(VLOOKUP($A515,ZTRV!$D$2:$G$99407,4,0)),0)</f>
        <v>55</v>
      </c>
      <c r="Q515" s="130">
        <f>IFERROR(ABS(VLOOKUP($A515,ZTR1!$D$2:$G$99999,4,0)),0)</f>
        <v>0</v>
      </c>
      <c r="R515" s="130">
        <f>IFERROR(ABS(VLOOKUP($A515,ZTR2!$D$2:$G$99939,4,0)),0)</f>
        <v>0</v>
      </c>
      <c r="S515" s="130">
        <f t="shared" si="236"/>
        <v>33</v>
      </c>
      <c r="T515" s="130">
        <f t="shared" si="237"/>
        <v>180.22033898305085</v>
      </c>
      <c r="U515" s="130">
        <f t="shared" si="238"/>
        <v>212.66</v>
      </c>
      <c r="V515" s="130">
        <f t="shared" si="239"/>
        <v>354.43333333333334</v>
      </c>
      <c r="W515" s="131">
        <f t="shared" si="240"/>
        <v>4253.2</v>
      </c>
      <c r="X515" s="130">
        <f t="shared" si="241"/>
        <v>127.34</v>
      </c>
      <c r="Y515" s="130">
        <f t="shared" si="242"/>
        <v>2546.8000000000002</v>
      </c>
      <c r="Z515" s="130">
        <f t="shared" si="243"/>
        <v>212.23333333333341</v>
      </c>
      <c r="AA515" s="129">
        <f>IFERROR(ABS(VLOOKUP(A515,ZSSD!$D$2:$G$99933,4,0)),AI515)</f>
        <v>6.5</v>
      </c>
      <c r="AB515" s="130">
        <f>IFERROR(IF(VLOOKUP(A515,ZSSD!$D:$H,5,0)="L29",AA515*G515,AA515*L515/100),AA515*L515/100)</f>
        <v>16.353999999999999</v>
      </c>
      <c r="AC515" s="130">
        <v>2</v>
      </c>
      <c r="AD515" s="132">
        <f t="shared" si="244"/>
        <v>3.2773267796610175</v>
      </c>
      <c r="AE515" s="142">
        <f t="shared" ref="AE515:AE533" si="246">+AB515/G515</f>
        <v>27.256666666666668</v>
      </c>
      <c r="AF515" s="142">
        <f t="shared" ref="AF515:AF533" si="247">+AD515/G515</f>
        <v>5.4622112994350296</v>
      </c>
      <c r="AG515" s="133" t="e">
        <f>VLOOKUP(A515,ZSSD!D:D,1,0)</f>
        <v>#N/A</v>
      </c>
      <c r="AH515" s="133" t="str">
        <f>VLOOKUP(B515,[2]GRADE!$A:$P,16,0)</f>
        <v>SILVER</v>
      </c>
      <c r="AI515" s="133">
        <f t="shared" si="245"/>
        <v>6.5</v>
      </c>
    </row>
    <row r="516" spans="1:35" x14ac:dyDescent="0.25">
      <c r="A516" s="137">
        <v>7275185</v>
      </c>
      <c r="B516" s="129">
        <f t="shared" si="212"/>
        <v>7275</v>
      </c>
      <c r="C516" s="129">
        <f t="shared" si="229"/>
        <v>185</v>
      </c>
      <c r="D516" s="129" t="str">
        <f>VLOOKUP(C516,Sheet1!$A$2:$K$369991,11,0)</f>
        <v>CAR</v>
      </c>
      <c r="E516" s="129" t="s">
        <v>3547</v>
      </c>
      <c r="F516" s="129">
        <f>VLOOKUP(C516,'PACK MASTER'!$A$2:$I$512998,9,0)*1000</f>
        <v>10.000000000000005</v>
      </c>
      <c r="G516" s="129">
        <f>VLOOKUP(C516,'PACK MASTER'!$A$2:$G$512998,7,0)</f>
        <v>1</v>
      </c>
      <c r="H516" s="129">
        <f t="shared" si="230"/>
        <v>10.000000000000005</v>
      </c>
      <c r="I516" s="129">
        <f>VLOOKUP($A516,ZMRP!$C$2:$F$99995,4,0)</f>
        <v>1300</v>
      </c>
      <c r="J516" s="130">
        <f t="shared" si="231"/>
        <v>1300</v>
      </c>
      <c r="K516" s="130">
        <f>VLOOKUP($A516,ZLAM!$C$2:$F$99999,4,0)</f>
        <v>64.44</v>
      </c>
      <c r="L516" s="130">
        <f t="shared" si="232"/>
        <v>837.72</v>
      </c>
      <c r="M516" s="130">
        <f t="shared" si="233"/>
        <v>837.72</v>
      </c>
      <c r="N516" s="130">
        <f t="shared" si="234"/>
        <v>709.93220338983053</v>
      </c>
      <c r="O516" s="130">
        <f t="shared" si="235"/>
        <v>709.93220338983053</v>
      </c>
      <c r="P516" s="130">
        <f>IFERROR(ABS(VLOOKUP($A516,ZTRV!$D$2:$G$99407,4,0)),0)</f>
        <v>98</v>
      </c>
      <c r="Q516" s="130">
        <f>IFERROR(ABS(VLOOKUP($A516,ZTR1!$D$2:$G$99999,4,0)),0)</f>
        <v>0</v>
      </c>
      <c r="R516" s="130">
        <f>IFERROR(ABS(VLOOKUP($A516,ZTR2!$D$2:$G$99939,4,0)),0)</f>
        <v>0</v>
      </c>
      <c r="S516" s="130">
        <f t="shared" si="236"/>
        <v>98</v>
      </c>
      <c r="T516" s="130">
        <f t="shared" si="237"/>
        <v>611.93220338983053</v>
      </c>
      <c r="U516" s="130">
        <f t="shared" si="238"/>
        <v>722.08</v>
      </c>
      <c r="V516" s="130">
        <f t="shared" si="239"/>
        <v>722.08</v>
      </c>
      <c r="W516" s="131">
        <f t="shared" si="240"/>
        <v>7220.8000000000038</v>
      </c>
      <c r="X516" s="130">
        <f t="shared" si="241"/>
        <v>577.91999999999996</v>
      </c>
      <c r="Y516" s="130">
        <f t="shared" si="242"/>
        <v>5779.2000000000025</v>
      </c>
      <c r="Z516" s="130">
        <f t="shared" si="243"/>
        <v>577.91999999999996</v>
      </c>
      <c r="AA516" s="129">
        <f>IFERROR(ABS(VLOOKUP(A516,ZSSD!$D$2:$G$99933,4,0)),AI516)</f>
        <v>8</v>
      </c>
      <c r="AB516" s="130">
        <f>IFERROR(IF(VLOOKUP(A516,ZSSD!$D:$H,5,0)="L29",AA516*G516,AA516*L516/100),AA516*L516/100)</f>
        <v>67.017600000000002</v>
      </c>
      <c r="AC516" s="130">
        <v>2</v>
      </c>
      <c r="AD516" s="132">
        <f t="shared" si="244"/>
        <v>10.898292067796611</v>
      </c>
      <c r="AE516" s="142">
        <f t="shared" si="246"/>
        <v>67.017600000000002</v>
      </c>
      <c r="AF516" s="142">
        <f t="shared" si="247"/>
        <v>10.898292067796611</v>
      </c>
      <c r="AG516" s="133">
        <f>VLOOKUP(A516,ZSSD!D:D,1,0)</f>
        <v>7275185</v>
      </c>
      <c r="AH516" s="133" t="str">
        <f>VLOOKUP(B516,[2]GRADE!$A:$P,16,0)</f>
        <v>GOLD</v>
      </c>
      <c r="AI516" s="133">
        <f t="shared" si="245"/>
        <v>8</v>
      </c>
    </row>
    <row r="517" spans="1:35" x14ac:dyDescent="0.25">
      <c r="A517" s="137">
        <v>3077184</v>
      </c>
      <c r="B517" s="129">
        <f t="shared" si="212"/>
        <v>3077</v>
      </c>
      <c r="C517" s="129">
        <f t="shared" si="229"/>
        <v>184</v>
      </c>
      <c r="D517" s="129" t="str">
        <f>VLOOKUP(C517,Sheet1!$A$2:$K$369991,11,0)</f>
        <v>CAR</v>
      </c>
      <c r="E517" s="129" t="s">
        <v>663</v>
      </c>
      <c r="F517" s="129">
        <f>VLOOKUP(C517,'PACK MASTER'!$A$2:$I$512998,9,0)*1000</f>
        <v>20.000000000000014</v>
      </c>
      <c r="G517" s="129">
        <f>VLOOKUP(C517,'PACK MASTER'!$A$2:$G$512998,7,0)</f>
        <v>1</v>
      </c>
      <c r="H517" s="129">
        <f t="shared" si="230"/>
        <v>20.000000000000014</v>
      </c>
      <c r="I517" s="129">
        <f>VLOOKUP($A517,ZMRP!$C$2:$F$99995,4,0)</f>
        <v>375</v>
      </c>
      <c r="J517" s="130">
        <f t="shared" si="231"/>
        <v>375</v>
      </c>
      <c r="K517" s="130">
        <f>VLOOKUP($A517,ZLAM!$C$2:$F$99999,4,0)</f>
        <v>89.26</v>
      </c>
      <c r="L517" s="130">
        <f t="shared" si="232"/>
        <v>334.72500000000002</v>
      </c>
      <c r="M517" s="130">
        <f t="shared" si="233"/>
        <v>334.72500000000002</v>
      </c>
      <c r="N517" s="130">
        <f t="shared" si="234"/>
        <v>283.6652542372882</v>
      </c>
      <c r="O517" s="130">
        <f t="shared" si="235"/>
        <v>283.6652542372882</v>
      </c>
      <c r="P517" s="130">
        <f>IFERROR(ABS(VLOOKUP($A517,ZTRV!$D$2:$G$99407,4,0)),0)</f>
        <v>0</v>
      </c>
      <c r="Q517" s="130">
        <f>IFERROR(ABS(VLOOKUP($A517,ZTR1!$D$2:$G$99999,4,0)),0)</f>
        <v>0</v>
      </c>
      <c r="R517" s="130">
        <f>IFERROR(ABS(VLOOKUP($A517,ZTR2!$D$2:$G$99939,4,0)),0)</f>
        <v>0</v>
      </c>
      <c r="S517" s="130">
        <f t="shared" si="236"/>
        <v>0</v>
      </c>
      <c r="T517" s="130">
        <f t="shared" si="237"/>
        <v>283.6652542372882</v>
      </c>
      <c r="U517" s="130">
        <f t="shared" si="238"/>
        <v>334.72500000000008</v>
      </c>
      <c r="V517" s="130">
        <f t="shared" si="239"/>
        <v>334.72500000000008</v>
      </c>
      <c r="W517" s="131">
        <f t="shared" si="240"/>
        <v>6694.5000000000064</v>
      </c>
      <c r="X517" s="130">
        <f t="shared" si="241"/>
        <v>40.27499999999992</v>
      </c>
      <c r="Y517" s="130">
        <f t="shared" si="242"/>
        <v>805.49999999999898</v>
      </c>
      <c r="Z517" s="130">
        <f t="shared" si="243"/>
        <v>40.27499999999992</v>
      </c>
      <c r="AA517" s="129">
        <f>IFERROR(ABS(VLOOKUP(A517,ZSSD!$D$2:$G$99933,4,0)),AI517)</f>
        <v>4</v>
      </c>
      <c r="AB517" s="130">
        <f>IFERROR(IF(VLOOKUP(A517,ZSSD!$D:$H,5,0)="L29",AA517*G517,AA517*L517/100),AA517*L517/100)</f>
        <v>4</v>
      </c>
      <c r="AC517" s="130">
        <v>2</v>
      </c>
      <c r="AD517" s="132">
        <f t="shared" si="244"/>
        <v>5.5933050847457642</v>
      </c>
      <c r="AE517" s="142">
        <f t="shared" si="246"/>
        <v>4</v>
      </c>
      <c r="AF517" s="142">
        <f t="shared" si="247"/>
        <v>5.5933050847457642</v>
      </c>
      <c r="AG517" s="133">
        <f>VLOOKUP(A517,ZSSD!D:D,1,0)</f>
        <v>3077184</v>
      </c>
      <c r="AH517" s="133" t="str">
        <f>VLOOKUP(B517,[2]GRADE!$A:$P,16,0)</f>
        <v>SILVER</v>
      </c>
      <c r="AI517" s="133">
        <f t="shared" si="245"/>
        <v>6.5</v>
      </c>
    </row>
    <row r="518" spans="1:35" x14ac:dyDescent="0.25">
      <c r="A518" s="137">
        <v>2874152</v>
      </c>
      <c r="B518" s="129">
        <f t="shared" ref="B518:B533" si="248">VALUE(LEFT(A518,4))</f>
        <v>2874</v>
      </c>
      <c r="C518" s="129">
        <f t="shared" ref="C518:C533" si="249">VALUE(RIGHT(A518,3))</f>
        <v>152</v>
      </c>
      <c r="D518" s="129" t="str">
        <f>VLOOKUP(C518,Sheet1!$A$2:$K$369991,11,0)</f>
        <v>CAR</v>
      </c>
      <c r="E518" s="129" t="s">
        <v>3558</v>
      </c>
      <c r="F518" s="129">
        <f>VLOOKUP(C518,'PACK MASTER'!$A$2:$I$512998,9,0)*1000</f>
        <v>18</v>
      </c>
      <c r="G518" s="129">
        <f>VLOOKUP(C518,'PACK MASTER'!$A$2:$G$512998,7,0)</f>
        <v>0.9</v>
      </c>
      <c r="H518" s="129">
        <f>F518/G518</f>
        <v>20</v>
      </c>
      <c r="I518" s="129">
        <f>VLOOKUP($A518,ZMRP!$C$2:$F$99995,4,0)</f>
        <v>305</v>
      </c>
      <c r="J518" s="130">
        <f t="shared" ref="J518:J533" si="250">I518/G518</f>
        <v>338.88888888888886</v>
      </c>
      <c r="K518" s="130">
        <f>VLOOKUP($A518,ZLAM!$C$2:$F$99999,4,0)</f>
        <v>47.77</v>
      </c>
      <c r="L518" s="130">
        <f t="shared" ref="L518:L533" si="251">I518*K518/100</f>
        <v>145.6985</v>
      </c>
      <c r="M518" s="130">
        <f t="shared" ref="M518:M533" si="252">L518/G518</f>
        <v>161.88722222222222</v>
      </c>
      <c r="N518" s="130">
        <f t="shared" ref="N518:N533" si="253">L518/1.18</f>
        <v>123.47330508474576</v>
      </c>
      <c r="O518" s="130">
        <f t="shared" ref="O518:O533" si="254">N518/G518</f>
        <v>137.19256120527305</v>
      </c>
      <c r="P518" s="130">
        <f>IFERROR(ABS(VLOOKUP($A518,ZTRV!$D$2:$G$99407,4,0)),0)</f>
        <v>0</v>
      </c>
      <c r="Q518" s="130">
        <f>IFERROR(ABS(VLOOKUP($A518,ZTR1!$D$2:$G$99999,4,0)),0)</f>
        <v>0</v>
      </c>
      <c r="R518" s="130">
        <f>IFERROR(ABS(VLOOKUP($A518,ZTR2!$D$2:$G$99939,4,0)),0)</f>
        <v>0</v>
      </c>
      <c r="S518" s="130">
        <f t="shared" ref="S518:S533" si="255">SUM(P518:R518)*G518</f>
        <v>0</v>
      </c>
      <c r="T518" s="130">
        <f t="shared" ref="T518:T533" si="256">N518-S518</f>
        <v>123.47330508474576</v>
      </c>
      <c r="U518" s="130">
        <f t="shared" ref="U518:U533" si="257">T518*1.18</f>
        <v>145.6985</v>
      </c>
      <c r="V518" s="130">
        <f t="shared" ref="V518:V533" si="258">U518/G518</f>
        <v>161.88722222222222</v>
      </c>
      <c r="W518" s="131">
        <f t="shared" ref="W518:W533" si="259">V518*F518</f>
        <v>2913.97</v>
      </c>
      <c r="X518" s="130">
        <f t="shared" ref="X518:X533" si="260">I518-U518</f>
        <v>159.3015</v>
      </c>
      <c r="Y518" s="130">
        <f t="shared" ref="Y518:Y533" si="261">X518*H518</f>
        <v>3186.03</v>
      </c>
      <c r="Z518" s="130">
        <f t="shared" ref="Z518:Z533" si="262">J518-V518</f>
        <v>177.00166666666664</v>
      </c>
      <c r="AA518" s="129">
        <f>IFERROR(ABS(VLOOKUP(A518,ZSSD!$D$2:$G$99933,4,0)),AI518)</f>
        <v>6</v>
      </c>
      <c r="AB518" s="130">
        <f>IFERROR(IF(VLOOKUP(A518,ZSSD!$D:$H,5,0)="L29",AA518*G518,AA518*L518/100),AA518*L518/100)</f>
        <v>5.4</v>
      </c>
      <c r="AC518" s="130">
        <v>2</v>
      </c>
      <c r="AD518" s="132">
        <f t="shared" ref="AD518:AD533" si="263">2*(T518-AB518)/100</f>
        <v>2.3614661016949152</v>
      </c>
      <c r="AE518" s="142">
        <f t="shared" si="246"/>
        <v>6</v>
      </c>
      <c r="AF518" s="142">
        <f t="shared" si="247"/>
        <v>2.6238512241054615</v>
      </c>
      <c r="AG518" s="133">
        <f>VLOOKUP(A518,ZSSD!D:D,1,0)</f>
        <v>2874152</v>
      </c>
      <c r="AH518" s="133" t="e">
        <f>VLOOKUP(B518,[2]GRADE!$A:$P,16,0)</f>
        <v>#N/A</v>
      </c>
      <c r="AI518" s="133" t="e">
        <f t="shared" si="245"/>
        <v>#N/A</v>
      </c>
    </row>
    <row r="519" spans="1:35" x14ac:dyDescent="0.25">
      <c r="A519" s="137">
        <v>2874184</v>
      </c>
      <c r="B519" s="129">
        <f t="shared" si="248"/>
        <v>2874</v>
      </c>
      <c r="C519" s="129">
        <f t="shared" si="249"/>
        <v>184</v>
      </c>
      <c r="D519" s="129" t="str">
        <f>VLOOKUP(C519,Sheet1!$A$2:$K$369991,11,0)</f>
        <v>CAR</v>
      </c>
      <c r="E519" s="129" t="s">
        <v>3559</v>
      </c>
      <c r="F519" s="129">
        <f>VLOOKUP(C519,'PACK MASTER'!$A$2:$I$512998,9,0)*1000</f>
        <v>20.000000000000014</v>
      </c>
      <c r="G519" s="129">
        <f>VLOOKUP(C519,'PACK MASTER'!$A$2:$G$512998,7,0)</f>
        <v>1</v>
      </c>
      <c r="H519" s="129">
        <f t="shared" si="230"/>
        <v>20.000000000000014</v>
      </c>
      <c r="I519" s="129">
        <f>VLOOKUP($A519,ZMRP!$C$2:$F$99995,4,0)</f>
        <v>336</v>
      </c>
      <c r="J519" s="130">
        <f t="shared" si="250"/>
        <v>336</v>
      </c>
      <c r="K519" s="130">
        <f>VLOOKUP($A519,ZLAM!$C$2:$F$99999,4,0)</f>
        <v>48.19</v>
      </c>
      <c r="L519" s="130">
        <f t="shared" si="251"/>
        <v>161.91839999999999</v>
      </c>
      <c r="M519" s="130">
        <f t="shared" si="252"/>
        <v>161.91839999999999</v>
      </c>
      <c r="N519" s="130">
        <f t="shared" si="253"/>
        <v>137.21898305084747</v>
      </c>
      <c r="O519" s="130">
        <f t="shared" si="254"/>
        <v>137.21898305084747</v>
      </c>
      <c r="P519" s="130">
        <f>IFERROR(ABS(VLOOKUP($A519,ZTRV!$D$2:$G$99407,4,0)),0)</f>
        <v>0</v>
      </c>
      <c r="Q519" s="130">
        <f>IFERROR(ABS(VLOOKUP($A519,ZTR1!$D$2:$G$99999,4,0)),0)</f>
        <v>0</v>
      </c>
      <c r="R519" s="130">
        <f>IFERROR(ABS(VLOOKUP($A519,ZTR2!$D$2:$G$99939,4,0)),0)</f>
        <v>0</v>
      </c>
      <c r="S519" s="130">
        <f t="shared" si="255"/>
        <v>0</v>
      </c>
      <c r="T519" s="130">
        <f t="shared" si="256"/>
        <v>137.21898305084747</v>
      </c>
      <c r="U519" s="130">
        <f t="shared" si="257"/>
        <v>161.91840000000002</v>
      </c>
      <c r="V519" s="130">
        <f t="shared" si="258"/>
        <v>161.91840000000002</v>
      </c>
      <c r="W519" s="131">
        <f t="shared" si="259"/>
        <v>3238.3680000000027</v>
      </c>
      <c r="X519" s="130">
        <f t="shared" si="260"/>
        <v>174.08159999999998</v>
      </c>
      <c r="Y519" s="130">
        <f t="shared" si="261"/>
        <v>3481.6320000000019</v>
      </c>
      <c r="Z519" s="130">
        <f t="shared" si="262"/>
        <v>174.08159999999998</v>
      </c>
      <c r="AA519" s="129">
        <f>IFERROR(ABS(VLOOKUP(A519,ZSSD!$D$2:$G$99933,4,0)),AI519)</f>
        <v>6</v>
      </c>
      <c r="AB519" s="130">
        <f>IFERROR(IF(VLOOKUP(A519,ZSSD!$D:$H,5,0)="L29",AA519*G519,AA519*L519/100),AA519*L519/100)</f>
        <v>6</v>
      </c>
      <c r="AC519" s="130">
        <v>2</v>
      </c>
      <c r="AD519" s="132">
        <f t="shared" si="263"/>
        <v>2.6243796610169494</v>
      </c>
      <c r="AE519" s="142">
        <f t="shared" si="246"/>
        <v>6</v>
      </c>
      <c r="AF519" s="142">
        <f t="shared" si="247"/>
        <v>2.6243796610169494</v>
      </c>
      <c r="AG519" s="133">
        <f>VLOOKUP(A519,ZSSD!D:D,1,0)</f>
        <v>2874184</v>
      </c>
      <c r="AH519" s="133" t="e">
        <f>VLOOKUP(B519,[2]GRADE!$A:$P,16,0)</f>
        <v>#N/A</v>
      </c>
      <c r="AI519" s="133" t="e">
        <f t="shared" si="245"/>
        <v>#N/A</v>
      </c>
    </row>
    <row r="520" spans="1:35" x14ac:dyDescent="0.25">
      <c r="A520" s="137">
        <v>7364184</v>
      </c>
      <c r="B520" s="129">
        <f t="shared" si="248"/>
        <v>7364</v>
      </c>
      <c r="C520" s="129">
        <f t="shared" si="249"/>
        <v>184</v>
      </c>
      <c r="D520" s="129" t="str">
        <f>VLOOKUP(C520,Sheet1!$A$2:$K$369991,11,0)</f>
        <v>CAR</v>
      </c>
      <c r="E520" s="129" t="s">
        <v>3560</v>
      </c>
      <c r="F520" s="129">
        <f>VLOOKUP(C520,'PACK MASTER'!$A$2:$I$512998,9,0)*1000</f>
        <v>20.000000000000014</v>
      </c>
      <c r="G520" s="129">
        <f>VLOOKUP(C520,'PACK MASTER'!$A$2:$G$512998,7,0)</f>
        <v>1</v>
      </c>
      <c r="H520" s="129">
        <f t="shared" si="230"/>
        <v>20.000000000000014</v>
      </c>
      <c r="I520" s="129">
        <f>VLOOKUP($A520,ZMRP!$C$2:$F$99995,4,0)</f>
        <v>250</v>
      </c>
      <c r="J520" s="130">
        <f t="shared" si="250"/>
        <v>250</v>
      </c>
      <c r="K520" s="130">
        <f>VLOOKUP($A520,ZLAM!$C$2:$F$99999,4,0)</f>
        <v>66.62</v>
      </c>
      <c r="L520" s="130">
        <f t="shared" si="251"/>
        <v>166.55</v>
      </c>
      <c r="M520" s="130">
        <f t="shared" si="252"/>
        <v>166.55</v>
      </c>
      <c r="N520" s="130">
        <f t="shared" si="253"/>
        <v>141.14406779661019</v>
      </c>
      <c r="O520" s="130">
        <f t="shared" si="254"/>
        <v>141.14406779661019</v>
      </c>
      <c r="P520" s="130">
        <f>IFERROR(ABS(VLOOKUP($A520,ZTRV!$D$2:$G$99407,4,0)),0)</f>
        <v>0</v>
      </c>
      <c r="Q520" s="130">
        <f>IFERROR(ABS(VLOOKUP($A520,ZTR1!$D$2:$G$99999,4,0)),0)</f>
        <v>0</v>
      </c>
      <c r="R520" s="130">
        <f>IFERROR(ABS(VLOOKUP($A520,ZTR2!$D$2:$G$99939,4,0)),0)</f>
        <v>0</v>
      </c>
      <c r="S520" s="130">
        <f t="shared" si="255"/>
        <v>0</v>
      </c>
      <c r="T520" s="130">
        <f t="shared" si="256"/>
        <v>141.14406779661019</v>
      </c>
      <c r="U520" s="130">
        <f t="shared" si="257"/>
        <v>166.55</v>
      </c>
      <c r="V520" s="130">
        <f t="shared" si="258"/>
        <v>166.55</v>
      </c>
      <c r="W520" s="131">
        <f t="shared" si="259"/>
        <v>3331.0000000000027</v>
      </c>
      <c r="X520" s="130">
        <f t="shared" si="260"/>
        <v>83.449999999999989</v>
      </c>
      <c r="Y520" s="130">
        <f t="shared" si="261"/>
        <v>1669.0000000000009</v>
      </c>
      <c r="Z520" s="130">
        <f t="shared" si="262"/>
        <v>83.449999999999989</v>
      </c>
      <c r="AA520" s="129">
        <f>IFERROR(ABS(VLOOKUP(A520,ZSSD!$D$2:$G$99933,4,0)),AI520)</f>
        <v>6</v>
      </c>
      <c r="AB520" s="130">
        <f>IFERROR(IF(VLOOKUP(A520,ZSSD!$D:$H,5,0)="L29",AA520*G520,AA520*L520/100),AA520*L520/100)</f>
        <v>6</v>
      </c>
      <c r="AC520" s="130">
        <v>2</v>
      </c>
      <c r="AD520" s="132">
        <f t="shared" si="263"/>
        <v>2.7028813559322038</v>
      </c>
      <c r="AE520" s="142">
        <f t="shared" si="246"/>
        <v>6</v>
      </c>
      <c r="AF520" s="142">
        <f t="shared" si="247"/>
        <v>2.7028813559322038</v>
      </c>
      <c r="AG520" s="133">
        <f>VLOOKUP(A520,ZSSD!D:D,1,0)</f>
        <v>7364184</v>
      </c>
      <c r="AH520" s="133" t="e">
        <f>VLOOKUP(B520,[2]GRADE!$A:$P,16,0)</f>
        <v>#N/A</v>
      </c>
      <c r="AI520" s="133" t="e">
        <f t="shared" si="245"/>
        <v>#N/A</v>
      </c>
    </row>
    <row r="521" spans="1:35" x14ac:dyDescent="0.25">
      <c r="A521" s="137">
        <v>7364203</v>
      </c>
      <c r="B521" s="129">
        <f t="shared" si="248"/>
        <v>7364</v>
      </c>
      <c r="C521" s="129">
        <f t="shared" si="249"/>
        <v>203</v>
      </c>
      <c r="D521" s="129" t="str">
        <f>VLOOKUP(C521,Sheet1!$A$2:$K$369991,11,0)</f>
        <v>CAR</v>
      </c>
      <c r="E521" s="129" t="s">
        <v>3561</v>
      </c>
      <c r="F521" s="129">
        <f>VLOOKUP(C521,'PACK MASTER'!$A$2:$I$512998,9,0)*1000</f>
        <v>12.000000000000005</v>
      </c>
      <c r="G521" s="129">
        <f>VLOOKUP(C521,'PACK MASTER'!$A$2:$G$512998,7,0)</f>
        <v>3</v>
      </c>
      <c r="H521" s="129">
        <f t="shared" si="230"/>
        <v>4.0000000000000018</v>
      </c>
      <c r="I521" s="129">
        <f>VLOOKUP($A521,ZMRP!$C$2:$F$99995,4,0)</f>
        <v>810</v>
      </c>
      <c r="J521" s="130">
        <f t="shared" si="250"/>
        <v>270</v>
      </c>
      <c r="K521" s="130">
        <f>VLOOKUP($A521,ZLAM!$C$2:$F$99999,4,0)</f>
        <v>61.68</v>
      </c>
      <c r="L521" s="130">
        <f t="shared" si="251"/>
        <v>499.608</v>
      </c>
      <c r="M521" s="130">
        <f t="shared" si="252"/>
        <v>166.536</v>
      </c>
      <c r="N521" s="130">
        <f t="shared" si="253"/>
        <v>423.39661016949157</v>
      </c>
      <c r="O521" s="130">
        <f t="shared" si="254"/>
        <v>141.13220338983052</v>
      </c>
      <c r="P521" s="130">
        <f>IFERROR(ABS(VLOOKUP($A521,ZTRV!$D$2:$G$99407,4,0)),0)</f>
        <v>0</v>
      </c>
      <c r="Q521" s="130">
        <f>IFERROR(ABS(VLOOKUP($A521,ZTR1!$D$2:$G$99999,4,0)),0)</f>
        <v>0</v>
      </c>
      <c r="R521" s="130">
        <f>IFERROR(ABS(VLOOKUP($A521,ZTR2!$D$2:$G$99939,4,0)),0)</f>
        <v>0</v>
      </c>
      <c r="S521" s="130">
        <f t="shared" si="255"/>
        <v>0</v>
      </c>
      <c r="T521" s="130">
        <f t="shared" si="256"/>
        <v>423.39661016949157</v>
      </c>
      <c r="U521" s="130">
        <f t="shared" si="257"/>
        <v>499.608</v>
      </c>
      <c r="V521" s="130">
        <f t="shared" si="258"/>
        <v>166.536</v>
      </c>
      <c r="W521" s="131">
        <f t="shared" si="259"/>
        <v>1998.4320000000009</v>
      </c>
      <c r="X521" s="130">
        <f t="shared" si="260"/>
        <v>310.392</v>
      </c>
      <c r="Y521" s="130">
        <f t="shared" si="261"/>
        <v>1241.5680000000004</v>
      </c>
      <c r="Z521" s="130">
        <f t="shared" si="262"/>
        <v>103.464</v>
      </c>
      <c r="AA521" s="129">
        <f>IFERROR(ABS(VLOOKUP(A521,ZSSD!$D$2:$G$99933,4,0)),AI521)</f>
        <v>6</v>
      </c>
      <c r="AB521" s="130">
        <f>IFERROR(IF(VLOOKUP(A521,ZSSD!$D:$H,5,0)="L29",AA521*G521,AA521*L521/100),AA521*L521/100)</f>
        <v>18</v>
      </c>
      <c r="AC521" s="130">
        <v>2</v>
      </c>
      <c r="AD521" s="132">
        <f t="shared" si="263"/>
        <v>8.1079322033898311</v>
      </c>
      <c r="AE521" s="142">
        <f t="shared" si="246"/>
        <v>6</v>
      </c>
      <c r="AF521" s="142">
        <f t="shared" si="247"/>
        <v>2.7026440677966104</v>
      </c>
      <c r="AG521" s="133">
        <f>VLOOKUP(A521,ZSSD!D:D,1,0)</f>
        <v>7364203</v>
      </c>
      <c r="AH521" s="133" t="e">
        <f>VLOOKUP(B521,[2]GRADE!$A:$P,16,0)</f>
        <v>#N/A</v>
      </c>
      <c r="AI521" s="133" t="e">
        <f t="shared" si="245"/>
        <v>#N/A</v>
      </c>
    </row>
    <row r="522" spans="1:35" x14ac:dyDescent="0.25">
      <c r="A522" s="137">
        <v>7364234</v>
      </c>
      <c r="B522" s="129">
        <f t="shared" si="248"/>
        <v>7364</v>
      </c>
      <c r="C522" s="129">
        <f t="shared" si="249"/>
        <v>234</v>
      </c>
      <c r="D522" s="129" t="str">
        <f>VLOOKUP(C522,Sheet1!$A$2:$K$369991,11,0)</f>
        <v>CAR</v>
      </c>
      <c r="E522" s="129" t="s">
        <v>3562</v>
      </c>
      <c r="F522" s="129">
        <f>VLOOKUP(C522,'PACK MASTER'!$A$2:$I$512998,9,0)*1000</f>
        <v>20.000000000000014</v>
      </c>
      <c r="G522" s="129">
        <f>VLOOKUP(C522,'PACK MASTER'!$A$2:$G$512998,7,0)</f>
        <v>5</v>
      </c>
      <c r="H522" s="129">
        <f t="shared" si="230"/>
        <v>4.0000000000000027</v>
      </c>
      <c r="I522" s="129">
        <f>VLOOKUP($A522,ZMRP!$C$2:$F$99995,4,0)</f>
        <v>1350</v>
      </c>
      <c r="J522" s="130">
        <f t="shared" si="250"/>
        <v>270</v>
      </c>
      <c r="K522" s="130">
        <f>VLOOKUP($A522,ZLAM!$C$2:$F$99999,4,0)</f>
        <v>61.68</v>
      </c>
      <c r="L522" s="130">
        <f t="shared" si="251"/>
        <v>832.68</v>
      </c>
      <c r="M522" s="130">
        <f t="shared" si="252"/>
        <v>166.536</v>
      </c>
      <c r="N522" s="130">
        <f t="shared" si="253"/>
        <v>705.66101694915255</v>
      </c>
      <c r="O522" s="130">
        <f t="shared" si="254"/>
        <v>141.13220338983052</v>
      </c>
      <c r="P522" s="130">
        <f>IFERROR(ABS(VLOOKUP($A522,ZTRV!$D$2:$G$99407,4,0)),0)</f>
        <v>0</v>
      </c>
      <c r="Q522" s="130">
        <f>IFERROR(ABS(VLOOKUP($A522,ZTR1!$D$2:$G$99999,4,0)),0)</f>
        <v>0</v>
      </c>
      <c r="R522" s="130">
        <f>IFERROR(ABS(VLOOKUP($A522,ZTR2!$D$2:$G$99939,4,0)),0)</f>
        <v>0</v>
      </c>
      <c r="S522" s="130">
        <f t="shared" si="255"/>
        <v>0</v>
      </c>
      <c r="T522" s="130">
        <f t="shared" si="256"/>
        <v>705.66101694915255</v>
      </c>
      <c r="U522" s="130">
        <f t="shared" si="257"/>
        <v>832.68</v>
      </c>
      <c r="V522" s="130">
        <f t="shared" si="258"/>
        <v>166.536</v>
      </c>
      <c r="W522" s="131">
        <f t="shared" si="259"/>
        <v>3330.7200000000025</v>
      </c>
      <c r="X522" s="130">
        <f t="shared" si="260"/>
        <v>517.32000000000005</v>
      </c>
      <c r="Y522" s="130">
        <f t="shared" si="261"/>
        <v>2069.2800000000016</v>
      </c>
      <c r="Z522" s="130">
        <f t="shared" si="262"/>
        <v>103.464</v>
      </c>
      <c r="AA522" s="129">
        <f>IFERROR(ABS(VLOOKUP(A522,ZSSD!$D$2:$G$99933,4,0)),AI522)</f>
        <v>6</v>
      </c>
      <c r="AB522" s="130">
        <f>IFERROR(IF(VLOOKUP(A522,ZSSD!$D:$H,5,0)="L29",AA522*G522,AA522*L522/100),AA522*L522/100)</f>
        <v>30</v>
      </c>
      <c r="AC522" s="130">
        <v>2</v>
      </c>
      <c r="AD522" s="132">
        <f t="shared" si="263"/>
        <v>13.513220338983052</v>
      </c>
      <c r="AE522" s="142">
        <f t="shared" si="246"/>
        <v>6</v>
      </c>
      <c r="AF522" s="142">
        <f t="shared" si="247"/>
        <v>2.7026440677966104</v>
      </c>
      <c r="AG522" s="133">
        <f>VLOOKUP(A522,ZSSD!D:D,1,0)</f>
        <v>7364234</v>
      </c>
      <c r="AH522" s="133" t="e">
        <f>VLOOKUP(B522,[2]GRADE!$A:$P,16,0)</f>
        <v>#N/A</v>
      </c>
      <c r="AI522" s="133" t="e">
        <f t="shared" si="245"/>
        <v>#N/A</v>
      </c>
    </row>
    <row r="523" spans="1:35" x14ac:dyDescent="0.25">
      <c r="A523" s="137">
        <v>7364242</v>
      </c>
      <c r="B523" s="129">
        <f t="shared" si="248"/>
        <v>7364</v>
      </c>
      <c r="C523" s="129">
        <f t="shared" si="249"/>
        <v>242</v>
      </c>
      <c r="D523" s="129" t="str">
        <f>VLOOKUP(C523,Sheet1!$A$2:$K$369991,11,0)</f>
        <v>BUC</v>
      </c>
      <c r="E523" s="129" t="s">
        <v>3563</v>
      </c>
      <c r="F523" s="129">
        <f>VLOOKUP(C523,'PACK MASTER'!$A$2:$I$512998,9,0)*1000</f>
        <v>10.000000000000005</v>
      </c>
      <c r="G523" s="129">
        <f>VLOOKUP(C523,'PACK MASTER'!$A$2:$G$512998,7,0)</f>
        <v>10</v>
      </c>
      <c r="H523" s="129">
        <f t="shared" si="230"/>
        <v>1.0000000000000004</v>
      </c>
      <c r="I523" s="129">
        <f>VLOOKUP($A523,ZMRP!$C$2:$F$99995,4,0)</f>
        <v>2750</v>
      </c>
      <c r="J523" s="130">
        <f t="shared" si="250"/>
        <v>275</v>
      </c>
      <c r="K523" s="130">
        <f>VLOOKUP($A523,ZLAM!$C$2:$F$99999,4,0)</f>
        <v>60.56</v>
      </c>
      <c r="L523" s="130">
        <f t="shared" si="251"/>
        <v>1665.4</v>
      </c>
      <c r="M523" s="130">
        <f t="shared" si="252"/>
        <v>166.54000000000002</v>
      </c>
      <c r="N523" s="130">
        <f t="shared" si="253"/>
        <v>1411.35593220339</v>
      </c>
      <c r="O523" s="130">
        <f t="shared" si="254"/>
        <v>141.13559322033899</v>
      </c>
      <c r="P523" s="130">
        <f>IFERROR(ABS(VLOOKUP($A523,ZTRV!$D$2:$G$99407,4,0)),0)</f>
        <v>0</v>
      </c>
      <c r="Q523" s="130">
        <f>IFERROR(ABS(VLOOKUP($A523,ZTR1!$D$2:$G$99999,4,0)),0)</f>
        <v>0</v>
      </c>
      <c r="R523" s="130">
        <f>IFERROR(ABS(VLOOKUP($A523,ZTR2!$D$2:$G$99939,4,0)),0)</f>
        <v>0</v>
      </c>
      <c r="S523" s="130">
        <f t="shared" si="255"/>
        <v>0</v>
      </c>
      <c r="T523" s="130">
        <f t="shared" si="256"/>
        <v>1411.35593220339</v>
      </c>
      <c r="U523" s="130">
        <f t="shared" si="257"/>
        <v>1665.4</v>
      </c>
      <c r="V523" s="130">
        <f t="shared" si="258"/>
        <v>166.54000000000002</v>
      </c>
      <c r="W523" s="131">
        <f t="shared" si="259"/>
        <v>1665.400000000001</v>
      </c>
      <c r="X523" s="130">
        <f t="shared" si="260"/>
        <v>1084.5999999999999</v>
      </c>
      <c r="Y523" s="130">
        <f t="shared" si="261"/>
        <v>1084.6000000000004</v>
      </c>
      <c r="Z523" s="130">
        <f t="shared" si="262"/>
        <v>108.45999999999998</v>
      </c>
      <c r="AA523" s="129">
        <f>IFERROR(ABS(VLOOKUP(A523,ZSSD!$D$2:$G$99933,4,0)),AI523)</f>
        <v>6</v>
      </c>
      <c r="AB523" s="130">
        <f>IFERROR(IF(VLOOKUP(A523,ZSSD!$D:$H,5,0)="L29",AA523*G523,AA523*L523/100),AA523*L523/100)</f>
        <v>60</v>
      </c>
      <c r="AC523" s="130">
        <v>2</v>
      </c>
      <c r="AD523" s="132">
        <f t="shared" si="263"/>
        <v>27.027118644067802</v>
      </c>
      <c r="AE523" s="142">
        <f t="shared" si="246"/>
        <v>6</v>
      </c>
      <c r="AF523" s="142">
        <f t="shared" si="247"/>
        <v>2.7027118644067802</v>
      </c>
      <c r="AG523" s="133">
        <f>VLOOKUP(A523,ZSSD!D:D,1,0)</f>
        <v>7364242</v>
      </c>
      <c r="AH523" s="133" t="e">
        <f>VLOOKUP(B523,[2]GRADE!$A:$P,16,0)</f>
        <v>#N/A</v>
      </c>
      <c r="AI523" s="133" t="e">
        <f t="shared" si="245"/>
        <v>#N/A</v>
      </c>
    </row>
    <row r="524" spans="1:35" x14ac:dyDescent="0.25">
      <c r="A524" s="137">
        <v>7364251</v>
      </c>
      <c r="B524" s="129">
        <f t="shared" si="248"/>
        <v>7364</v>
      </c>
      <c r="C524" s="129">
        <f t="shared" si="249"/>
        <v>251</v>
      </c>
      <c r="D524" s="129" t="str">
        <f>VLOOKUP(C524,Sheet1!$A$2:$K$369991,11,0)</f>
        <v>BUC</v>
      </c>
      <c r="E524" s="129" t="s">
        <v>3564</v>
      </c>
      <c r="F524" s="129">
        <f>VLOOKUP(C524,'PACK MASTER'!$A$2:$I$512998,9,0)*1000</f>
        <v>7.5000000000000053</v>
      </c>
      <c r="G524" s="129">
        <f>VLOOKUP(C524,'PACK MASTER'!$A$2:$G$512998,7,0)</f>
        <v>7.5</v>
      </c>
      <c r="H524" s="129">
        <f t="shared" si="230"/>
        <v>1.0000000000000007</v>
      </c>
      <c r="I524" s="129">
        <f>VLOOKUP($A524,ZMRP!$C$2:$F$99995,4,0)</f>
        <v>2025</v>
      </c>
      <c r="J524" s="130">
        <f t="shared" si="250"/>
        <v>270</v>
      </c>
      <c r="K524" s="130">
        <f>VLOOKUP($A524,ZLAM!$C$2:$F$99999,4,0)</f>
        <v>61.68</v>
      </c>
      <c r="L524" s="130">
        <f t="shared" si="251"/>
        <v>1249.02</v>
      </c>
      <c r="M524" s="130">
        <f t="shared" si="252"/>
        <v>166.536</v>
      </c>
      <c r="N524" s="130">
        <f t="shared" si="253"/>
        <v>1058.4915254237289</v>
      </c>
      <c r="O524" s="130">
        <f t="shared" si="254"/>
        <v>141.13220338983052</v>
      </c>
      <c r="P524" s="130">
        <f>IFERROR(ABS(VLOOKUP($A524,ZTRV!$D$2:$G$99407,4,0)),0)</f>
        <v>0</v>
      </c>
      <c r="Q524" s="130">
        <f>IFERROR(ABS(VLOOKUP($A524,ZTR1!$D$2:$G$99999,4,0)),0)</f>
        <v>0</v>
      </c>
      <c r="R524" s="130">
        <f>IFERROR(ABS(VLOOKUP($A524,ZTR2!$D$2:$G$99939,4,0)),0)</f>
        <v>0</v>
      </c>
      <c r="S524" s="130">
        <f t="shared" si="255"/>
        <v>0</v>
      </c>
      <c r="T524" s="130">
        <f t="shared" si="256"/>
        <v>1058.4915254237289</v>
      </c>
      <c r="U524" s="130">
        <f t="shared" si="257"/>
        <v>1249.02</v>
      </c>
      <c r="V524" s="130">
        <f t="shared" si="258"/>
        <v>166.536</v>
      </c>
      <c r="W524" s="131">
        <f t="shared" si="259"/>
        <v>1249.0200000000009</v>
      </c>
      <c r="X524" s="130">
        <f t="shared" si="260"/>
        <v>775.98</v>
      </c>
      <c r="Y524" s="130">
        <f t="shared" si="261"/>
        <v>775.98000000000059</v>
      </c>
      <c r="Z524" s="130">
        <f t="shared" si="262"/>
        <v>103.464</v>
      </c>
      <c r="AA524" s="129">
        <f>IFERROR(ABS(VLOOKUP(A524,ZSSD!$D$2:$G$99933,4,0)),AI524)</f>
        <v>6</v>
      </c>
      <c r="AB524" s="130">
        <f>IFERROR(IF(VLOOKUP(A524,ZSSD!$D:$H,5,0)="L29",AA524*G524,AA524*L524/100),AA524*L524/100)</f>
        <v>45</v>
      </c>
      <c r="AC524" s="130">
        <v>2</v>
      </c>
      <c r="AD524" s="132">
        <f t="shared" si="263"/>
        <v>20.26983050847458</v>
      </c>
      <c r="AE524" s="142">
        <f t="shared" si="246"/>
        <v>6</v>
      </c>
      <c r="AF524" s="142">
        <f t="shared" si="247"/>
        <v>2.7026440677966108</v>
      </c>
      <c r="AG524" s="133">
        <f>VLOOKUP(A524,ZSSD!D:D,1,0)</f>
        <v>7364251</v>
      </c>
      <c r="AH524" s="133" t="e">
        <f>VLOOKUP(B524,[2]GRADE!$A:$P,16,0)</f>
        <v>#N/A</v>
      </c>
      <c r="AI524" s="133" t="e">
        <f t="shared" si="245"/>
        <v>#N/A</v>
      </c>
    </row>
    <row r="525" spans="1:35" x14ac:dyDescent="0.25">
      <c r="A525" s="137">
        <v>7364256</v>
      </c>
      <c r="B525" s="129">
        <f t="shared" si="248"/>
        <v>7364</v>
      </c>
      <c r="C525" s="129">
        <f t="shared" si="249"/>
        <v>256</v>
      </c>
      <c r="D525" s="129" t="str">
        <f>VLOOKUP(C525,Sheet1!$A$2:$K$369991,11,0)</f>
        <v>BUC</v>
      </c>
      <c r="E525" s="129" t="s">
        <v>3565</v>
      </c>
      <c r="F525" s="129">
        <f>VLOOKUP(C525,'PACK MASTER'!$A$2:$I$512998,9,0)*1000</f>
        <v>15.000000000000009</v>
      </c>
      <c r="G525" s="129">
        <f>VLOOKUP(C525,'PACK MASTER'!$A$2:$G$512998,7,0)</f>
        <v>15</v>
      </c>
      <c r="H525" s="129">
        <f t="shared" si="230"/>
        <v>1.0000000000000007</v>
      </c>
      <c r="I525" s="129">
        <f>VLOOKUP($A525,ZMRP!$C$2:$F$99995,4,0)</f>
        <v>4125</v>
      </c>
      <c r="J525" s="130">
        <f t="shared" si="250"/>
        <v>275</v>
      </c>
      <c r="K525" s="130">
        <f>VLOOKUP($A525,ZLAM!$C$2:$F$99999,4,0)</f>
        <v>60.56</v>
      </c>
      <c r="L525" s="130">
        <f t="shared" si="251"/>
        <v>2498.1</v>
      </c>
      <c r="M525" s="130">
        <f t="shared" si="252"/>
        <v>166.54</v>
      </c>
      <c r="N525" s="130">
        <f t="shared" si="253"/>
        <v>2117.0338983050847</v>
      </c>
      <c r="O525" s="130">
        <f t="shared" si="254"/>
        <v>141.13559322033899</v>
      </c>
      <c r="P525" s="130">
        <f>IFERROR(ABS(VLOOKUP($A525,ZTRV!$D$2:$G$99407,4,0)),0)</f>
        <v>0</v>
      </c>
      <c r="Q525" s="130">
        <f>IFERROR(ABS(VLOOKUP($A525,ZTR1!$D$2:$G$99999,4,0)),0)</f>
        <v>0</v>
      </c>
      <c r="R525" s="130">
        <f>IFERROR(ABS(VLOOKUP($A525,ZTR2!$D$2:$G$99939,4,0)),0)</f>
        <v>0</v>
      </c>
      <c r="S525" s="130">
        <f t="shared" si="255"/>
        <v>0</v>
      </c>
      <c r="T525" s="130">
        <f t="shared" si="256"/>
        <v>2117.0338983050847</v>
      </c>
      <c r="U525" s="130">
        <f t="shared" si="257"/>
        <v>2498.1</v>
      </c>
      <c r="V525" s="130">
        <f t="shared" si="258"/>
        <v>166.54</v>
      </c>
      <c r="W525" s="131">
        <f t="shared" si="259"/>
        <v>2498.1000000000013</v>
      </c>
      <c r="X525" s="130">
        <f t="shared" si="260"/>
        <v>1626.9</v>
      </c>
      <c r="Y525" s="130">
        <f t="shared" si="261"/>
        <v>1626.9000000000012</v>
      </c>
      <c r="Z525" s="130">
        <f t="shared" si="262"/>
        <v>108.46000000000001</v>
      </c>
      <c r="AA525" s="129">
        <f>IFERROR(ABS(VLOOKUP(A525,ZSSD!$D$2:$G$99933,4,0)),AI525)</f>
        <v>6</v>
      </c>
      <c r="AB525" s="130">
        <f>IFERROR(IF(VLOOKUP(A525,ZSSD!$D:$H,5,0)="L29",AA525*G525,AA525*L525/100),AA525*L525/100)</f>
        <v>90</v>
      </c>
      <c r="AC525" s="130">
        <v>2</v>
      </c>
      <c r="AD525" s="132">
        <f t="shared" si="263"/>
        <v>40.540677966101697</v>
      </c>
      <c r="AE525" s="142">
        <f t="shared" si="246"/>
        <v>6</v>
      </c>
      <c r="AF525" s="142">
        <f t="shared" si="247"/>
        <v>2.7027118644067798</v>
      </c>
      <c r="AG525" s="133">
        <f>VLOOKUP(A525,ZSSD!D:D,1,0)</f>
        <v>7364256</v>
      </c>
      <c r="AH525" s="133" t="e">
        <f>VLOOKUP(B525,[2]GRADE!$A:$P,16,0)</f>
        <v>#N/A</v>
      </c>
      <c r="AI525" s="133" t="e">
        <f t="shared" si="245"/>
        <v>#N/A</v>
      </c>
    </row>
    <row r="526" spans="1:35" x14ac:dyDescent="0.25">
      <c r="A526" s="137">
        <v>7364265</v>
      </c>
      <c r="B526" s="129">
        <f t="shared" si="248"/>
        <v>7364</v>
      </c>
      <c r="C526" s="129">
        <f t="shared" si="249"/>
        <v>265</v>
      </c>
      <c r="D526" s="129" t="str">
        <f>VLOOKUP(C526,Sheet1!$A$2:$K$369991,11,0)</f>
        <v>BUC</v>
      </c>
      <c r="E526" s="129" t="s">
        <v>3566</v>
      </c>
      <c r="F526" s="129">
        <f>VLOOKUP(C526,'PACK MASTER'!$A$2:$I$512998,9,0)*1000</f>
        <v>20.000000000000014</v>
      </c>
      <c r="G526" s="129">
        <f>VLOOKUP(C526,'PACK MASTER'!$A$2:$G$512998,7,0)</f>
        <v>20</v>
      </c>
      <c r="H526" s="129">
        <f t="shared" si="230"/>
        <v>1.0000000000000007</v>
      </c>
      <c r="I526" s="129">
        <f>VLOOKUP($A526,ZMRP!$C$2:$F$99995,4,0)</f>
        <v>5500</v>
      </c>
      <c r="J526" s="130">
        <f t="shared" si="250"/>
        <v>275</v>
      </c>
      <c r="K526" s="130">
        <f>VLOOKUP($A526,ZLAM!$C$2:$F$99999,4,0)</f>
        <v>60.56</v>
      </c>
      <c r="L526" s="130">
        <f t="shared" si="251"/>
        <v>3330.8</v>
      </c>
      <c r="M526" s="130">
        <f t="shared" si="252"/>
        <v>166.54000000000002</v>
      </c>
      <c r="N526" s="130">
        <f t="shared" si="253"/>
        <v>2822.71186440678</v>
      </c>
      <c r="O526" s="130">
        <f t="shared" si="254"/>
        <v>141.13559322033899</v>
      </c>
      <c r="P526" s="130">
        <f>IFERROR(ABS(VLOOKUP($A526,ZTRV!$D$2:$G$99407,4,0)),0)</f>
        <v>0</v>
      </c>
      <c r="Q526" s="130">
        <f>IFERROR(ABS(VLOOKUP($A526,ZTR1!$D$2:$G$99999,4,0)),0)</f>
        <v>0</v>
      </c>
      <c r="R526" s="130">
        <f>IFERROR(ABS(VLOOKUP($A526,ZTR2!$D$2:$G$99939,4,0)),0)</f>
        <v>0</v>
      </c>
      <c r="S526" s="130">
        <f t="shared" si="255"/>
        <v>0</v>
      </c>
      <c r="T526" s="130">
        <f t="shared" si="256"/>
        <v>2822.71186440678</v>
      </c>
      <c r="U526" s="130">
        <f t="shared" si="257"/>
        <v>3330.8</v>
      </c>
      <c r="V526" s="130">
        <f t="shared" si="258"/>
        <v>166.54000000000002</v>
      </c>
      <c r="W526" s="131">
        <f t="shared" si="259"/>
        <v>3330.8000000000029</v>
      </c>
      <c r="X526" s="130">
        <f t="shared" si="260"/>
        <v>2169.1999999999998</v>
      </c>
      <c r="Y526" s="130">
        <f t="shared" si="261"/>
        <v>2169.2000000000012</v>
      </c>
      <c r="Z526" s="130">
        <f t="shared" si="262"/>
        <v>108.45999999999998</v>
      </c>
      <c r="AA526" s="129">
        <f>IFERROR(ABS(VLOOKUP(A526,ZSSD!$D$2:$G$99933,4,0)),AI526)</f>
        <v>6</v>
      </c>
      <c r="AB526" s="130">
        <f>IFERROR(IF(VLOOKUP(A526,ZSSD!$D:$H,5,0)="L29",AA526*G526,AA526*L526/100),AA526*L526/100)</f>
        <v>120</v>
      </c>
      <c r="AC526" s="130">
        <v>2</v>
      </c>
      <c r="AD526" s="132">
        <f t="shared" si="263"/>
        <v>54.054237288135603</v>
      </c>
      <c r="AE526" s="142">
        <f t="shared" si="246"/>
        <v>6</v>
      </c>
      <c r="AF526" s="142">
        <f t="shared" si="247"/>
        <v>2.7027118644067802</v>
      </c>
      <c r="AG526" s="133">
        <f>VLOOKUP(A526,ZSSD!D:D,1,0)</f>
        <v>7364265</v>
      </c>
      <c r="AH526" s="133" t="e">
        <f>VLOOKUP(B526,[2]GRADE!$A:$P,16,0)</f>
        <v>#N/A</v>
      </c>
      <c r="AI526" s="133" t="e">
        <f t="shared" si="245"/>
        <v>#N/A</v>
      </c>
    </row>
    <row r="527" spans="1:35" x14ac:dyDescent="0.25">
      <c r="A527" s="137">
        <v>7370184</v>
      </c>
      <c r="B527" s="129">
        <f t="shared" si="248"/>
        <v>7370</v>
      </c>
      <c r="C527" s="129">
        <f t="shared" si="249"/>
        <v>184</v>
      </c>
      <c r="D527" s="129" t="str">
        <f>VLOOKUP(C527,Sheet1!$A$2:$K$369991,11,0)</f>
        <v>CAR</v>
      </c>
      <c r="E527" s="129" t="s">
        <v>3567</v>
      </c>
      <c r="F527" s="129">
        <f>VLOOKUP(C527,'PACK MASTER'!$A$2:$I$512998,9,0)*1000</f>
        <v>20.000000000000014</v>
      </c>
      <c r="G527" s="129">
        <f>VLOOKUP(C527,'PACK MASTER'!$A$2:$G$512998,7,0)</f>
        <v>1</v>
      </c>
      <c r="H527" s="129">
        <f t="shared" si="230"/>
        <v>20.000000000000014</v>
      </c>
      <c r="I527" s="129">
        <f>VLOOKUP($A527,ZMRP!$C$2:$F$99995,4,0)</f>
        <v>300</v>
      </c>
      <c r="J527" s="130">
        <f t="shared" si="250"/>
        <v>300</v>
      </c>
      <c r="K527" s="130">
        <f>VLOOKUP($A527,ZLAM!$C$2:$F$99999,4,0)</f>
        <v>61</v>
      </c>
      <c r="L527" s="130">
        <f t="shared" si="251"/>
        <v>183</v>
      </c>
      <c r="M527" s="130">
        <f t="shared" si="252"/>
        <v>183</v>
      </c>
      <c r="N527" s="130">
        <f t="shared" si="253"/>
        <v>155.08474576271186</v>
      </c>
      <c r="O527" s="130">
        <f t="shared" si="254"/>
        <v>155.08474576271186</v>
      </c>
      <c r="P527" s="130">
        <f>IFERROR(ABS(VLOOKUP($A527,ZTRV!$D$2:$G$99407,4,0)),0)</f>
        <v>0</v>
      </c>
      <c r="Q527" s="130">
        <f>IFERROR(ABS(VLOOKUP($A527,ZTR1!$D$2:$G$99999,4,0)),0)</f>
        <v>0</v>
      </c>
      <c r="R527" s="130">
        <f>IFERROR(ABS(VLOOKUP($A527,ZTR2!$D$2:$G$99939,4,0)),0)</f>
        <v>0</v>
      </c>
      <c r="S527" s="130">
        <f t="shared" si="255"/>
        <v>0</v>
      </c>
      <c r="T527" s="130">
        <f t="shared" si="256"/>
        <v>155.08474576271186</v>
      </c>
      <c r="U527" s="130">
        <f t="shared" si="257"/>
        <v>183</v>
      </c>
      <c r="V527" s="130">
        <f t="shared" si="258"/>
        <v>183</v>
      </c>
      <c r="W527" s="131">
        <f t="shared" si="259"/>
        <v>3660.0000000000027</v>
      </c>
      <c r="X527" s="130">
        <f t="shared" si="260"/>
        <v>117</v>
      </c>
      <c r="Y527" s="130">
        <f t="shared" si="261"/>
        <v>2340.0000000000018</v>
      </c>
      <c r="Z527" s="130">
        <f t="shared" si="262"/>
        <v>117</v>
      </c>
      <c r="AA527" s="129">
        <f>IFERROR(ABS(VLOOKUP(A527,ZSSD!$D$2:$G$99933,4,0)),AI527)</f>
        <v>6</v>
      </c>
      <c r="AB527" s="130">
        <f>IFERROR(IF(VLOOKUP(A527,ZSSD!$D:$H,5,0)="L29",AA527*G527,AA527*L527/100),AA527*L527/100)</f>
        <v>6</v>
      </c>
      <c r="AC527" s="130">
        <v>2</v>
      </c>
      <c r="AD527" s="132">
        <f t="shared" si="263"/>
        <v>2.9816949152542374</v>
      </c>
      <c r="AE527" s="142">
        <f t="shared" si="246"/>
        <v>6</v>
      </c>
      <c r="AF527" s="142">
        <f t="shared" si="247"/>
        <v>2.9816949152542374</v>
      </c>
      <c r="AG527" s="133">
        <f>VLOOKUP(A527,ZSSD!D:D,1,0)</f>
        <v>7370184</v>
      </c>
      <c r="AH527" s="133" t="e">
        <f>VLOOKUP(B527,[2]GRADE!$A:$P,16,0)</f>
        <v>#N/A</v>
      </c>
      <c r="AI527" s="133" t="e">
        <f t="shared" si="245"/>
        <v>#N/A</v>
      </c>
    </row>
    <row r="528" spans="1:35" x14ac:dyDescent="0.25">
      <c r="A528" s="137">
        <v>7370234</v>
      </c>
      <c r="B528" s="129">
        <f t="shared" si="248"/>
        <v>7370</v>
      </c>
      <c r="C528" s="129">
        <f t="shared" si="249"/>
        <v>234</v>
      </c>
      <c r="D528" s="129" t="str">
        <f>VLOOKUP(C528,Sheet1!$A$2:$K$369991,11,0)</f>
        <v>CAR</v>
      </c>
      <c r="E528" s="129" t="s">
        <v>3568</v>
      </c>
      <c r="F528" s="129">
        <f>VLOOKUP(C528,'PACK MASTER'!$A$2:$I$512998,9,0)*1000</f>
        <v>20.000000000000014</v>
      </c>
      <c r="G528" s="129">
        <f>VLOOKUP(C528,'PACK MASTER'!$A$2:$G$512998,7,0)</f>
        <v>5</v>
      </c>
      <c r="H528" s="129">
        <f t="shared" si="230"/>
        <v>4.0000000000000027</v>
      </c>
      <c r="I528" s="129">
        <f>VLOOKUP($A528,ZMRP!$C$2:$F$99995,4,0)</f>
        <v>1525</v>
      </c>
      <c r="J528" s="130">
        <f t="shared" si="250"/>
        <v>305</v>
      </c>
      <c r="K528" s="130">
        <f>VLOOKUP($A528,ZLAM!$C$2:$F$99999,4,0)</f>
        <v>60</v>
      </c>
      <c r="L528" s="130">
        <f t="shared" si="251"/>
        <v>915</v>
      </c>
      <c r="M528" s="130">
        <f t="shared" si="252"/>
        <v>183</v>
      </c>
      <c r="N528" s="130">
        <f t="shared" si="253"/>
        <v>775.42372881355936</v>
      </c>
      <c r="O528" s="130">
        <f t="shared" si="254"/>
        <v>155.08474576271186</v>
      </c>
      <c r="P528" s="130">
        <f>IFERROR(ABS(VLOOKUP($A528,ZTRV!$D$2:$G$99407,4,0)),0)</f>
        <v>0</v>
      </c>
      <c r="Q528" s="130">
        <f>IFERROR(ABS(VLOOKUP($A528,ZTR1!$D$2:$G$99999,4,0)),0)</f>
        <v>0</v>
      </c>
      <c r="R528" s="130">
        <f>IFERROR(ABS(VLOOKUP($A528,ZTR2!$D$2:$G$99939,4,0)),0)</f>
        <v>0</v>
      </c>
      <c r="S528" s="130">
        <f t="shared" si="255"/>
        <v>0</v>
      </c>
      <c r="T528" s="130">
        <f t="shared" si="256"/>
        <v>775.42372881355936</v>
      </c>
      <c r="U528" s="130">
        <f t="shared" si="257"/>
        <v>915</v>
      </c>
      <c r="V528" s="130">
        <f t="shared" si="258"/>
        <v>183</v>
      </c>
      <c r="W528" s="131">
        <f t="shared" si="259"/>
        <v>3660.0000000000027</v>
      </c>
      <c r="X528" s="130">
        <f t="shared" si="260"/>
        <v>610</v>
      </c>
      <c r="Y528" s="130">
        <f t="shared" si="261"/>
        <v>2440.0000000000018</v>
      </c>
      <c r="Z528" s="130">
        <f t="shared" si="262"/>
        <v>122</v>
      </c>
      <c r="AA528" s="129">
        <f>IFERROR(ABS(VLOOKUP(A528,ZSSD!$D$2:$G$99933,4,0)),AI528)</f>
        <v>6</v>
      </c>
      <c r="AB528" s="130">
        <f>IFERROR(IF(VLOOKUP(A528,ZSSD!$D:$H,5,0)="L29",AA528*G528,AA528*L528/100),AA528*L528/100)</f>
        <v>30</v>
      </c>
      <c r="AC528" s="130">
        <v>2</v>
      </c>
      <c r="AD528" s="132">
        <f t="shared" si="263"/>
        <v>14.908474576271187</v>
      </c>
      <c r="AE528" s="142">
        <f t="shared" si="246"/>
        <v>6</v>
      </c>
      <c r="AF528" s="142">
        <f t="shared" si="247"/>
        <v>2.9816949152542374</v>
      </c>
      <c r="AG528" s="133">
        <f>VLOOKUP(A528,ZSSD!D:D,1,0)</f>
        <v>7370234</v>
      </c>
      <c r="AH528" s="133" t="e">
        <f>VLOOKUP(B528,[2]GRADE!$A:$P,16,0)</f>
        <v>#N/A</v>
      </c>
      <c r="AI528" s="133" t="e">
        <f t="shared" si="245"/>
        <v>#N/A</v>
      </c>
    </row>
    <row r="529" spans="1:35" x14ac:dyDescent="0.25">
      <c r="A529" s="137">
        <v>7370242</v>
      </c>
      <c r="B529" s="129">
        <f t="shared" si="248"/>
        <v>7370</v>
      </c>
      <c r="C529" s="129">
        <f t="shared" si="249"/>
        <v>242</v>
      </c>
      <c r="D529" s="129" t="str">
        <f>VLOOKUP(C529,Sheet1!$A$2:$K$369991,11,0)</f>
        <v>BUC</v>
      </c>
      <c r="E529" s="129" t="s">
        <v>3569</v>
      </c>
      <c r="F529" s="129">
        <f>VLOOKUP(C529,'PACK MASTER'!$A$2:$I$512998,9,0)*1000</f>
        <v>10.000000000000005</v>
      </c>
      <c r="G529" s="129">
        <f>VLOOKUP(C529,'PACK MASTER'!$A$2:$G$512998,7,0)</f>
        <v>10</v>
      </c>
      <c r="H529" s="129">
        <f t="shared" si="230"/>
        <v>1.0000000000000004</v>
      </c>
      <c r="I529" s="129">
        <f>VLOOKUP($A529,ZMRP!$C$2:$F$99995,4,0)</f>
        <v>3100</v>
      </c>
      <c r="J529" s="130">
        <f t="shared" si="250"/>
        <v>310</v>
      </c>
      <c r="K529" s="130">
        <f>VLOOKUP($A529,ZLAM!$C$2:$F$99999,4,0)</f>
        <v>59.03</v>
      </c>
      <c r="L529" s="130">
        <f t="shared" si="251"/>
        <v>1829.93</v>
      </c>
      <c r="M529" s="130">
        <f t="shared" si="252"/>
        <v>182.99299999999999</v>
      </c>
      <c r="N529" s="130">
        <f t="shared" si="253"/>
        <v>1550.7881355932204</v>
      </c>
      <c r="O529" s="130">
        <f t="shared" si="254"/>
        <v>155.07881355932204</v>
      </c>
      <c r="P529" s="130">
        <f>IFERROR(ABS(VLOOKUP($A529,ZTRV!$D$2:$G$99407,4,0)),0)</f>
        <v>0</v>
      </c>
      <c r="Q529" s="130">
        <f>IFERROR(ABS(VLOOKUP($A529,ZTR1!$D$2:$G$99999,4,0)),0)</f>
        <v>0</v>
      </c>
      <c r="R529" s="130">
        <f>IFERROR(ABS(VLOOKUP($A529,ZTR2!$D$2:$G$99939,4,0)),0)</f>
        <v>0</v>
      </c>
      <c r="S529" s="130">
        <f t="shared" si="255"/>
        <v>0</v>
      </c>
      <c r="T529" s="130">
        <f t="shared" si="256"/>
        <v>1550.7881355932204</v>
      </c>
      <c r="U529" s="130">
        <f t="shared" si="257"/>
        <v>1829.93</v>
      </c>
      <c r="V529" s="130">
        <f t="shared" si="258"/>
        <v>182.99299999999999</v>
      </c>
      <c r="W529" s="131">
        <f t="shared" si="259"/>
        <v>1829.930000000001</v>
      </c>
      <c r="X529" s="130">
        <f t="shared" si="260"/>
        <v>1270.07</v>
      </c>
      <c r="Y529" s="130">
        <f t="shared" si="261"/>
        <v>1270.0700000000004</v>
      </c>
      <c r="Z529" s="130">
        <f t="shared" si="262"/>
        <v>127.00700000000001</v>
      </c>
      <c r="AA529" s="129">
        <f>IFERROR(ABS(VLOOKUP(A529,ZSSD!$D$2:$G$99933,4,0)),AI529)</f>
        <v>6</v>
      </c>
      <c r="AB529" s="130">
        <f>IFERROR(IF(VLOOKUP(A529,ZSSD!$D:$H,5,0)="L29",AA529*G529,AA529*L529/100),AA529*L529/100)</f>
        <v>60</v>
      </c>
      <c r="AC529" s="130">
        <v>2</v>
      </c>
      <c r="AD529" s="132">
        <f t="shared" si="263"/>
        <v>29.815762711864409</v>
      </c>
      <c r="AE529" s="142">
        <f t="shared" si="246"/>
        <v>6</v>
      </c>
      <c r="AF529" s="142">
        <f t="shared" si="247"/>
        <v>2.9815762711864409</v>
      </c>
      <c r="AG529" s="133">
        <f>VLOOKUP(A529,ZSSD!D:D,1,0)</f>
        <v>7370242</v>
      </c>
      <c r="AH529" s="133" t="e">
        <f>VLOOKUP(B529,[2]GRADE!$A:$P,16,0)</f>
        <v>#N/A</v>
      </c>
      <c r="AI529" s="133" t="e">
        <f t="shared" si="245"/>
        <v>#N/A</v>
      </c>
    </row>
    <row r="530" spans="1:35" x14ac:dyDescent="0.25">
      <c r="A530" s="137">
        <v>7370251</v>
      </c>
      <c r="B530" s="129">
        <f t="shared" si="248"/>
        <v>7370</v>
      </c>
      <c r="C530" s="129">
        <f t="shared" si="249"/>
        <v>251</v>
      </c>
      <c r="D530" s="129" t="str">
        <f>VLOOKUP(C530,Sheet1!$A$2:$K$369991,11,0)</f>
        <v>BUC</v>
      </c>
      <c r="E530" s="129" t="s">
        <v>3570</v>
      </c>
      <c r="F530" s="129">
        <f>VLOOKUP(C530,'PACK MASTER'!$A$2:$I$512998,9,0)*1000</f>
        <v>7.5000000000000053</v>
      </c>
      <c r="G530" s="129">
        <f>VLOOKUP(C530,'PACK MASTER'!$A$2:$G$512998,7,0)</f>
        <v>7.5</v>
      </c>
      <c r="H530" s="129">
        <f t="shared" si="230"/>
        <v>1.0000000000000007</v>
      </c>
      <c r="I530" s="129">
        <f>VLOOKUP($A530,ZMRP!$C$2:$F$99995,4,0)</f>
        <v>2325</v>
      </c>
      <c r="J530" s="130">
        <f t="shared" si="250"/>
        <v>310</v>
      </c>
      <c r="K530" s="130">
        <f>VLOOKUP($A530,ZLAM!$C$2:$F$99999,4,0)</f>
        <v>59.03</v>
      </c>
      <c r="L530" s="130">
        <f t="shared" si="251"/>
        <v>1372.4475</v>
      </c>
      <c r="M530" s="130">
        <f t="shared" si="252"/>
        <v>182.99299999999999</v>
      </c>
      <c r="N530" s="130">
        <f t="shared" si="253"/>
        <v>1163.0911016949153</v>
      </c>
      <c r="O530" s="130">
        <f t="shared" si="254"/>
        <v>155.07881355932204</v>
      </c>
      <c r="P530" s="130">
        <f>IFERROR(ABS(VLOOKUP($A530,ZTRV!$D$2:$G$99407,4,0)),0)</f>
        <v>0</v>
      </c>
      <c r="Q530" s="130">
        <f>IFERROR(ABS(VLOOKUP($A530,ZTR1!$D$2:$G$99999,4,0)),0)</f>
        <v>0</v>
      </c>
      <c r="R530" s="130">
        <f>IFERROR(ABS(VLOOKUP($A530,ZTR2!$D$2:$G$99939,4,0)),0)</f>
        <v>0</v>
      </c>
      <c r="S530" s="130">
        <f t="shared" si="255"/>
        <v>0</v>
      </c>
      <c r="T530" s="130">
        <f t="shared" si="256"/>
        <v>1163.0911016949153</v>
      </c>
      <c r="U530" s="130">
        <f t="shared" si="257"/>
        <v>1372.4475</v>
      </c>
      <c r="V530" s="130">
        <f t="shared" si="258"/>
        <v>182.99299999999999</v>
      </c>
      <c r="W530" s="131">
        <f t="shared" si="259"/>
        <v>1372.4475000000009</v>
      </c>
      <c r="X530" s="130">
        <f t="shared" si="260"/>
        <v>952.55250000000001</v>
      </c>
      <c r="Y530" s="130">
        <f t="shared" si="261"/>
        <v>952.55250000000069</v>
      </c>
      <c r="Z530" s="130">
        <f t="shared" si="262"/>
        <v>127.00700000000001</v>
      </c>
      <c r="AA530" s="129">
        <f>IFERROR(ABS(VLOOKUP(A530,ZSSD!$D$2:$G$99933,4,0)),AI530)</f>
        <v>6</v>
      </c>
      <c r="AB530" s="130">
        <f>IFERROR(IF(VLOOKUP(A530,ZSSD!$D:$H,5,0)="L29",AA530*G530,AA530*L530/100),AA530*L530/100)</f>
        <v>45</v>
      </c>
      <c r="AC530" s="130">
        <v>2</v>
      </c>
      <c r="AD530" s="132">
        <f t="shared" si="263"/>
        <v>22.361822033898306</v>
      </c>
      <c r="AE530" s="142">
        <f t="shared" si="246"/>
        <v>6</v>
      </c>
      <c r="AF530" s="142">
        <f t="shared" si="247"/>
        <v>2.9815762711864409</v>
      </c>
      <c r="AG530" s="133">
        <f>VLOOKUP(A530,ZSSD!D:D,1,0)</f>
        <v>7370251</v>
      </c>
      <c r="AH530" s="133" t="e">
        <f>VLOOKUP(B530,[2]GRADE!$A:$P,16,0)</f>
        <v>#N/A</v>
      </c>
      <c r="AI530" s="133" t="e">
        <f t="shared" si="245"/>
        <v>#N/A</v>
      </c>
    </row>
    <row r="531" spans="1:35" x14ac:dyDescent="0.25">
      <c r="A531" s="137">
        <v>7370256</v>
      </c>
      <c r="B531" s="129">
        <f t="shared" si="248"/>
        <v>7370</v>
      </c>
      <c r="C531" s="129">
        <f t="shared" si="249"/>
        <v>256</v>
      </c>
      <c r="D531" s="129" t="str">
        <f>VLOOKUP(C531,Sheet1!$A$2:$K$369991,11,0)</f>
        <v>BUC</v>
      </c>
      <c r="E531" s="129" t="s">
        <v>3571</v>
      </c>
      <c r="F531" s="129">
        <f>VLOOKUP(C531,'PACK MASTER'!$A$2:$I$512998,9,0)*1000</f>
        <v>15.000000000000009</v>
      </c>
      <c r="G531" s="129">
        <f>VLOOKUP(C531,'PACK MASTER'!$A$2:$G$512998,7,0)</f>
        <v>15</v>
      </c>
      <c r="H531" s="129">
        <f t="shared" si="230"/>
        <v>1.0000000000000007</v>
      </c>
      <c r="I531" s="129">
        <f>VLOOKUP($A531,ZMRP!$C$2:$F$99995,4,0)</f>
        <v>4650</v>
      </c>
      <c r="J531" s="130">
        <f t="shared" si="250"/>
        <v>310</v>
      </c>
      <c r="K531" s="130">
        <f>VLOOKUP($A531,ZLAM!$C$2:$F$99999,4,0)</f>
        <v>59.03</v>
      </c>
      <c r="L531" s="130">
        <f t="shared" si="251"/>
        <v>2744.895</v>
      </c>
      <c r="M531" s="130">
        <f t="shared" si="252"/>
        <v>182.99299999999999</v>
      </c>
      <c r="N531" s="130">
        <f t="shared" si="253"/>
        <v>2326.1822033898306</v>
      </c>
      <c r="O531" s="130">
        <f t="shared" si="254"/>
        <v>155.07881355932204</v>
      </c>
      <c r="P531" s="130">
        <f>IFERROR(ABS(VLOOKUP($A531,ZTRV!$D$2:$G$99407,4,0)),0)</f>
        <v>0</v>
      </c>
      <c r="Q531" s="130">
        <f>IFERROR(ABS(VLOOKUP($A531,ZTR1!$D$2:$G$99999,4,0)),0)</f>
        <v>0</v>
      </c>
      <c r="R531" s="130">
        <f>IFERROR(ABS(VLOOKUP($A531,ZTR2!$D$2:$G$99939,4,0)),0)</f>
        <v>0</v>
      </c>
      <c r="S531" s="130">
        <f t="shared" si="255"/>
        <v>0</v>
      </c>
      <c r="T531" s="130">
        <f t="shared" si="256"/>
        <v>2326.1822033898306</v>
      </c>
      <c r="U531" s="130">
        <f t="shared" si="257"/>
        <v>2744.895</v>
      </c>
      <c r="V531" s="130">
        <f t="shared" si="258"/>
        <v>182.99299999999999</v>
      </c>
      <c r="W531" s="131">
        <f t="shared" si="259"/>
        <v>2744.8950000000013</v>
      </c>
      <c r="X531" s="130">
        <f t="shared" si="260"/>
        <v>1905.105</v>
      </c>
      <c r="Y531" s="130">
        <f t="shared" si="261"/>
        <v>1905.1050000000014</v>
      </c>
      <c r="Z531" s="130">
        <f t="shared" si="262"/>
        <v>127.00700000000001</v>
      </c>
      <c r="AA531" s="129">
        <f>IFERROR(ABS(VLOOKUP(A531,ZSSD!$D$2:$G$99933,4,0)),AI531)</f>
        <v>6</v>
      </c>
      <c r="AB531" s="130">
        <f>IFERROR(IF(VLOOKUP(A531,ZSSD!$D:$H,5,0)="L29",AA531*G531,AA531*L531/100),AA531*L531/100)</f>
        <v>90</v>
      </c>
      <c r="AC531" s="130">
        <v>2</v>
      </c>
      <c r="AD531" s="132">
        <f t="shared" si="263"/>
        <v>44.723644067796613</v>
      </c>
      <c r="AE531" s="142">
        <f t="shared" si="246"/>
        <v>6</v>
      </c>
      <c r="AF531" s="142">
        <f t="shared" si="247"/>
        <v>2.9815762711864409</v>
      </c>
      <c r="AG531" s="133">
        <f>VLOOKUP(A531,ZSSD!D:D,1,0)</f>
        <v>7370256</v>
      </c>
      <c r="AH531" s="133" t="e">
        <f>VLOOKUP(B531,[2]GRADE!$A:$P,16,0)</f>
        <v>#N/A</v>
      </c>
      <c r="AI531" s="133" t="e">
        <f t="shared" si="245"/>
        <v>#N/A</v>
      </c>
    </row>
    <row r="532" spans="1:35" x14ac:dyDescent="0.25">
      <c r="A532" s="137">
        <v>7376184</v>
      </c>
      <c r="B532" s="129">
        <f t="shared" si="248"/>
        <v>7376</v>
      </c>
      <c r="C532" s="129">
        <f t="shared" si="249"/>
        <v>184</v>
      </c>
      <c r="D532" s="129" t="str">
        <f>VLOOKUP(C532,Sheet1!$A$2:$K$369991,11,0)</f>
        <v>CAR</v>
      </c>
      <c r="E532" s="129" t="s">
        <v>3572</v>
      </c>
      <c r="F532" s="129">
        <f>VLOOKUP(C532,'PACK MASTER'!$A$2:$I$512998,9,0)*1000</f>
        <v>20.000000000000014</v>
      </c>
      <c r="G532" s="129">
        <f>VLOOKUP(C532,'PACK MASTER'!$A$2:$G$512998,7,0)</f>
        <v>1</v>
      </c>
      <c r="H532" s="129">
        <f t="shared" si="230"/>
        <v>20.000000000000014</v>
      </c>
      <c r="I532" s="129">
        <f>VLOOKUP($A532,ZMRP!$C$2:$F$99995,4,0)</f>
        <v>270</v>
      </c>
      <c r="J532" s="130">
        <f t="shared" si="250"/>
        <v>270</v>
      </c>
      <c r="K532" s="130">
        <f>VLOOKUP($A532,ZLAM!$C$2:$F$99999,4,0)</f>
        <v>60.7</v>
      </c>
      <c r="L532" s="130">
        <f t="shared" si="251"/>
        <v>163.89</v>
      </c>
      <c r="M532" s="130">
        <f t="shared" si="252"/>
        <v>163.89</v>
      </c>
      <c r="N532" s="130">
        <f t="shared" si="253"/>
        <v>138.88983050847457</v>
      </c>
      <c r="O532" s="130">
        <f t="shared" si="254"/>
        <v>138.88983050847457</v>
      </c>
      <c r="P532" s="130">
        <f>IFERROR(ABS(VLOOKUP($A532,ZTRV!$D$2:$G$99407,4,0)),0)</f>
        <v>0</v>
      </c>
      <c r="Q532" s="130">
        <f>IFERROR(ABS(VLOOKUP($A532,ZTR1!$D$2:$G$99999,4,0)),0)</f>
        <v>0</v>
      </c>
      <c r="R532" s="130">
        <f>IFERROR(ABS(VLOOKUP($A532,ZTR2!$D$2:$G$99939,4,0)),0)</f>
        <v>0</v>
      </c>
      <c r="S532" s="130">
        <f t="shared" si="255"/>
        <v>0</v>
      </c>
      <c r="T532" s="130">
        <f t="shared" si="256"/>
        <v>138.88983050847457</v>
      </c>
      <c r="U532" s="130">
        <f t="shared" si="257"/>
        <v>163.89</v>
      </c>
      <c r="V532" s="130">
        <f t="shared" si="258"/>
        <v>163.89</v>
      </c>
      <c r="W532" s="131">
        <f t="shared" si="259"/>
        <v>3277.800000000002</v>
      </c>
      <c r="X532" s="130">
        <f t="shared" si="260"/>
        <v>106.11000000000001</v>
      </c>
      <c r="Y532" s="130">
        <f t="shared" si="261"/>
        <v>2122.2000000000016</v>
      </c>
      <c r="Z532" s="130">
        <f t="shared" si="262"/>
        <v>106.11000000000001</v>
      </c>
      <c r="AA532" s="129">
        <f>IFERROR(ABS(VLOOKUP(A532,ZSSD!$D$2:$G$99933,4,0)),AI532)</f>
        <v>6</v>
      </c>
      <c r="AB532" s="130">
        <f>IFERROR(IF(VLOOKUP(A532,ZSSD!$D:$H,5,0)="L29",AA532*G532,AA532*L532/100),AA532*L532/100)</f>
        <v>6</v>
      </c>
      <c r="AC532" s="130">
        <v>2</v>
      </c>
      <c r="AD532" s="132">
        <f t="shared" si="263"/>
        <v>2.6577966101694916</v>
      </c>
      <c r="AE532" s="142">
        <f t="shared" si="246"/>
        <v>6</v>
      </c>
      <c r="AF532" s="142">
        <f t="shared" si="247"/>
        <v>2.6577966101694916</v>
      </c>
      <c r="AG532" s="133">
        <f>VLOOKUP(A532,ZSSD!D:D,1,0)</f>
        <v>7376184</v>
      </c>
      <c r="AH532" s="133" t="e">
        <f>VLOOKUP(B532,[2]GRADE!$A:$P,16,0)</f>
        <v>#N/A</v>
      </c>
      <c r="AI532" s="133" t="e">
        <f t="shared" si="245"/>
        <v>#N/A</v>
      </c>
    </row>
    <row r="533" spans="1:35" x14ac:dyDescent="0.25">
      <c r="A533" s="137">
        <v>7376251</v>
      </c>
      <c r="B533" s="129">
        <f t="shared" si="248"/>
        <v>7376</v>
      </c>
      <c r="C533" s="129">
        <f t="shared" si="249"/>
        <v>251</v>
      </c>
      <c r="D533" s="129" t="str">
        <f>VLOOKUP(C533,Sheet1!$A$2:$K$369991,11,0)</f>
        <v>BUC</v>
      </c>
      <c r="E533" s="129" t="s">
        <v>3573</v>
      </c>
      <c r="F533" s="129">
        <f>VLOOKUP(C533,'PACK MASTER'!$A$2:$I$512998,9,0)*1000</f>
        <v>7.5000000000000053</v>
      </c>
      <c r="G533" s="129">
        <f>VLOOKUP(C533,'PACK MASTER'!$A$2:$G$512998,7,0)</f>
        <v>7.5</v>
      </c>
      <c r="H533" s="129">
        <f t="shared" si="230"/>
        <v>1.0000000000000007</v>
      </c>
      <c r="I533" s="129">
        <f>VLOOKUP($A533,ZMRP!$C$2:$F$99995,4,0)</f>
        <v>2100</v>
      </c>
      <c r="J533" s="130">
        <f t="shared" si="250"/>
        <v>280</v>
      </c>
      <c r="K533" s="130">
        <f>VLOOKUP($A533,ZLAM!$C$2:$F$99999,4,0)</f>
        <v>58.54</v>
      </c>
      <c r="L533" s="130">
        <f t="shared" si="251"/>
        <v>1229.3399999999999</v>
      </c>
      <c r="M533" s="130">
        <f t="shared" si="252"/>
        <v>163.91199999999998</v>
      </c>
      <c r="N533" s="130">
        <f t="shared" si="253"/>
        <v>1041.8135593220338</v>
      </c>
      <c r="O533" s="130">
        <f t="shared" si="254"/>
        <v>138.90847457627117</v>
      </c>
      <c r="P533" s="130">
        <f>IFERROR(ABS(VLOOKUP($A533,ZTRV!$D$2:$G$99407,4,0)),0)</f>
        <v>0</v>
      </c>
      <c r="Q533" s="130">
        <f>IFERROR(ABS(VLOOKUP($A533,ZTR1!$D$2:$G$99999,4,0)),0)</f>
        <v>0</v>
      </c>
      <c r="R533" s="130">
        <f>IFERROR(ABS(VLOOKUP($A533,ZTR2!$D$2:$G$99939,4,0)),0)</f>
        <v>0</v>
      </c>
      <c r="S533" s="130">
        <f t="shared" si="255"/>
        <v>0</v>
      </c>
      <c r="T533" s="130">
        <f t="shared" si="256"/>
        <v>1041.8135593220338</v>
      </c>
      <c r="U533" s="130">
        <f t="shared" si="257"/>
        <v>1229.3399999999999</v>
      </c>
      <c r="V533" s="130">
        <f t="shared" si="258"/>
        <v>163.91199999999998</v>
      </c>
      <c r="W533" s="131">
        <f t="shared" si="259"/>
        <v>1229.3400000000006</v>
      </c>
      <c r="X533" s="130">
        <f t="shared" si="260"/>
        <v>870.66000000000008</v>
      </c>
      <c r="Y533" s="130">
        <f t="shared" si="261"/>
        <v>870.66000000000065</v>
      </c>
      <c r="Z533" s="130">
        <f t="shared" si="262"/>
        <v>116.08800000000002</v>
      </c>
      <c r="AA533" s="129">
        <f>IFERROR(ABS(VLOOKUP(A533,ZSSD!$D$2:$G$99933,4,0)),AI533)</f>
        <v>6</v>
      </c>
      <c r="AB533" s="130">
        <f>IFERROR(IF(VLOOKUP(A533,ZSSD!$D:$H,5,0)="L29",AA533*G533,AA533*L533/100),AA533*L533/100)</f>
        <v>45</v>
      </c>
      <c r="AC533" s="130">
        <v>2</v>
      </c>
      <c r="AD533" s="132">
        <f t="shared" si="263"/>
        <v>19.936271186440678</v>
      </c>
      <c r="AE533" s="142">
        <f t="shared" si="246"/>
        <v>6</v>
      </c>
      <c r="AF533" s="142">
        <f t="shared" si="247"/>
        <v>2.6581694915254235</v>
      </c>
      <c r="AG533" s="133">
        <f>VLOOKUP(A533,ZSSD!D:D,1,0)</f>
        <v>7376251</v>
      </c>
      <c r="AH533" s="133" t="e">
        <f>VLOOKUP(B533,[2]GRADE!$A:$P,16,0)</f>
        <v>#N/A</v>
      </c>
      <c r="AI533" s="133" t="e">
        <f t="shared" si="245"/>
        <v>#N/A</v>
      </c>
    </row>
  </sheetData>
  <autoFilter ref="A1:AI533" xr:uid="{00000000-0009-0000-0000-000008000000}"/>
  <conditionalFormatting sqref="A86:A87">
    <cfRule type="duplicateValues" dxfId="60" priority="11"/>
  </conditionalFormatting>
  <conditionalFormatting sqref="A363:A365">
    <cfRule type="duplicateValues" dxfId="59" priority="10"/>
  </conditionalFormatting>
  <conditionalFormatting sqref="A514:A533">
    <cfRule type="duplicateValues" dxfId="58" priority="108"/>
  </conditionalFormatting>
  <pageMargins left="0.23622047244094491" right="3.937007874015748E-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17"/>
  <sheetViews>
    <sheetView zoomScale="140" zoomScaleNormal="140" workbookViewId="0">
      <pane xSplit="1" ySplit="1" topLeftCell="B235" activePane="bottomRight" state="frozen"/>
      <selection activeCell="I23" sqref="I23"/>
      <selection pane="topRight" activeCell="I23" sqref="I23"/>
      <selection pane="bottomLeft" activeCell="I23" sqref="I23"/>
      <selection pane="bottomRight" activeCell="B423" sqref="B423"/>
    </sheetView>
  </sheetViews>
  <sheetFormatPr defaultColWidth="8.6640625" defaultRowHeight="13.2" x14ac:dyDescent="0.25"/>
  <cols>
    <col min="2" max="2" width="25.44140625" bestFit="1" customWidth="1"/>
    <col min="7" max="7" width="23.6640625" bestFit="1" customWidth="1"/>
    <col min="9" max="9" width="16.6640625" bestFit="1" customWidth="1"/>
  </cols>
  <sheetData>
    <row r="1" spans="1:17" x14ac:dyDescent="0.25">
      <c r="A1" s="12" t="s">
        <v>2752</v>
      </c>
      <c r="B1" s="6" t="s">
        <v>2144</v>
      </c>
      <c r="C1" s="6" t="s">
        <v>2144</v>
      </c>
      <c r="D1" s="6" t="s">
        <v>2144</v>
      </c>
      <c r="E1" s="6" t="s">
        <v>2737</v>
      </c>
      <c r="F1" s="6"/>
      <c r="G1" s="6" t="s">
        <v>2742</v>
      </c>
      <c r="H1" s="6" t="s">
        <v>2144</v>
      </c>
      <c r="I1" s="6" t="s">
        <v>2743</v>
      </c>
    </row>
    <row r="2" spans="1:17" x14ac:dyDescent="0.25">
      <c r="A2" s="8">
        <v>101</v>
      </c>
      <c r="B2" s="6" t="s">
        <v>2145</v>
      </c>
      <c r="C2" s="6" t="s">
        <v>2146</v>
      </c>
      <c r="D2" s="6">
        <v>20</v>
      </c>
      <c r="E2" s="6" t="s">
        <v>2734</v>
      </c>
      <c r="F2" s="6">
        <f>VLOOKUP(E2,$P$6:$Q$9,2,0)</f>
        <v>1E-3</v>
      </c>
      <c r="G2" s="6">
        <f>D2*F2</f>
        <v>0.02</v>
      </c>
      <c r="H2" s="6" t="s">
        <v>2147</v>
      </c>
      <c r="I2" s="6">
        <v>2.0000000000000002E-5</v>
      </c>
    </row>
    <row r="3" spans="1:17" x14ac:dyDescent="0.25">
      <c r="A3" s="8">
        <v>102</v>
      </c>
      <c r="B3" s="6" t="s">
        <v>2148</v>
      </c>
      <c r="C3" s="6" t="s">
        <v>2146</v>
      </c>
      <c r="D3" s="6">
        <v>20</v>
      </c>
      <c r="E3" s="6" t="s">
        <v>2734</v>
      </c>
      <c r="F3" s="6">
        <f t="shared" ref="F3:F66" si="0">VLOOKUP(E3,$P$6:$Q$9,2,0)</f>
        <v>1E-3</v>
      </c>
      <c r="G3" s="6">
        <f t="shared" ref="G3:G66" si="1">D3*F3</f>
        <v>0.02</v>
      </c>
      <c r="H3" s="6" t="s">
        <v>2147</v>
      </c>
      <c r="I3" s="6">
        <v>0.02</v>
      </c>
    </row>
    <row r="4" spans="1:17" x14ac:dyDescent="0.25">
      <c r="A4" s="8">
        <v>103</v>
      </c>
      <c r="B4" s="6" t="s">
        <v>2149</v>
      </c>
      <c r="C4" s="6" t="s">
        <v>2146</v>
      </c>
      <c r="D4" s="6">
        <v>20</v>
      </c>
      <c r="E4" s="6" t="s">
        <v>2734</v>
      </c>
      <c r="F4" s="6">
        <f t="shared" si="0"/>
        <v>1E-3</v>
      </c>
      <c r="G4" s="6">
        <f t="shared" si="1"/>
        <v>0.02</v>
      </c>
      <c r="H4" s="6" t="s">
        <v>2147</v>
      </c>
      <c r="I4" s="6">
        <v>1.2000000000000002E-2</v>
      </c>
    </row>
    <row r="5" spans="1:17" x14ac:dyDescent="0.25">
      <c r="A5" s="8">
        <v>104</v>
      </c>
      <c r="B5" s="6" t="s">
        <v>2150</v>
      </c>
      <c r="C5" s="6" t="s">
        <v>2151</v>
      </c>
      <c r="D5" s="6">
        <v>0.9</v>
      </c>
      <c r="E5" s="6" t="s">
        <v>2735</v>
      </c>
      <c r="F5" s="6">
        <f>VLOOKUP(E5,$P$6:$Q$9,2,0)</f>
        <v>1</v>
      </c>
      <c r="G5" s="6">
        <f t="shared" si="1"/>
        <v>0.9</v>
      </c>
      <c r="H5" s="6" t="s">
        <v>2147</v>
      </c>
      <c r="I5" s="6">
        <v>8.9999999999999998E-4</v>
      </c>
    </row>
    <row r="6" spans="1:17" x14ac:dyDescent="0.25">
      <c r="A6" s="8">
        <v>105</v>
      </c>
      <c r="B6" s="6" t="s">
        <v>2152</v>
      </c>
      <c r="C6" s="6" t="s">
        <v>2151</v>
      </c>
      <c r="D6" s="6">
        <v>0.9</v>
      </c>
      <c r="E6" s="6" t="s">
        <v>2735</v>
      </c>
      <c r="F6" s="6">
        <f t="shared" si="0"/>
        <v>1</v>
      </c>
      <c r="G6" s="6">
        <f t="shared" si="1"/>
        <v>0.9</v>
      </c>
      <c r="H6" s="6" t="s">
        <v>2147</v>
      </c>
      <c r="I6" s="6">
        <v>1.7999999999999999E-2</v>
      </c>
      <c r="P6" t="s">
        <v>2734</v>
      </c>
      <c r="Q6">
        <v>1E-3</v>
      </c>
    </row>
    <row r="7" spans="1:17" x14ac:dyDescent="0.25">
      <c r="A7" s="8">
        <v>106</v>
      </c>
      <c r="B7" s="6" t="s">
        <v>2153</v>
      </c>
      <c r="C7" s="6" t="s">
        <v>2154</v>
      </c>
      <c r="D7" s="6">
        <v>1</v>
      </c>
      <c r="E7" s="6" t="s">
        <v>2735</v>
      </c>
      <c r="F7" s="6">
        <f t="shared" si="0"/>
        <v>1</v>
      </c>
      <c r="G7" s="6">
        <f t="shared" si="1"/>
        <v>1</v>
      </c>
      <c r="H7" s="6" t="s">
        <v>2147</v>
      </c>
      <c r="I7" s="6">
        <v>1E-3</v>
      </c>
      <c r="P7" t="s">
        <v>2735</v>
      </c>
      <c r="Q7">
        <v>1</v>
      </c>
    </row>
    <row r="8" spans="1:17" x14ac:dyDescent="0.25">
      <c r="A8" s="8">
        <v>107</v>
      </c>
      <c r="B8" s="6" t="s">
        <v>2155</v>
      </c>
      <c r="C8" s="6" t="s">
        <v>2154</v>
      </c>
      <c r="D8" s="6">
        <v>1</v>
      </c>
      <c r="E8" s="6" t="s">
        <v>2735</v>
      </c>
      <c r="F8" s="6">
        <f t="shared" si="0"/>
        <v>1</v>
      </c>
      <c r="G8" s="6">
        <f t="shared" si="1"/>
        <v>1</v>
      </c>
      <c r="H8" s="6" t="s">
        <v>2147</v>
      </c>
      <c r="I8" s="6">
        <v>0.02</v>
      </c>
      <c r="P8" t="s">
        <v>2736</v>
      </c>
      <c r="Q8">
        <v>1E-3</v>
      </c>
    </row>
    <row r="9" spans="1:17" x14ac:dyDescent="0.25">
      <c r="A9" s="8">
        <v>108</v>
      </c>
      <c r="B9" s="6" t="s">
        <v>2156</v>
      </c>
      <c r="C9" s="6" t="s">
        <v>2157</v>
      </c>
      <c r="D9" s="6">
        <v>3</v>
      </c>
      <c r="E9" s="6" t="s">
        <v>2735</v>
      </c>
      <c r="F9" s="6">
        <f t="shared" si="0"/>
        <v>1</v>
      </c>
      <c r="G9" s="6">
        <f t="shared" si="1"/>
        <v>3</v>
      </c>
      <c r="H9" s="6" t="s">
        <v>2147</v>
      </c>
      <c r="I9" s="6">
        <v>3.0000000000000001E-3</v>
      </c>
      <c r="P9" t="s">
        <v>19</v>
      </c>
      <c r="Q9">
        <v>1</v>
      </c>
    </row>
    <row r="10" spans="1:17" x14ac:dyDescent="0.25">
      <c r="A10" s="8">
        <v>109</v>
      </c>
      <c r="B10" s="6" t="s">
        <v>2158</v>
      </c>
      <c r="C10" s="6" t="s">
        <v>2157</v>
      </c>
      <c r="D10" s="6">
        <v>3</v>
      </c>
      <c r="E10" s="6" t="s">
        <v>2735</v>
      </c>
      <c r="F10" s="6">
        <f t="shared" si="0"/>
        <v>1</v>
      </c>
      <c r="G10" s="6">
        <f t="shared" si="1"/>
        <v>3</v>
      </c>
      <c r="H10" s="6" t="s">
        <v>2147</v>
      </c>
      <c r="I10" s="6">
        <v>1.2E-2</v>
      </c>
    </row>
    <row r="11" spans="1:17" x14ac:dyDescent="0.25">
      <c r="A11" s="8">
        <v>110</v>
      </c>
      <c r="B11" s="6" t="s">
        <v>2159</v>
      </c>
      <c r="C11" s="6" t="s">
        <v>2160</v>
      </c>
      <c r="D11" s="6">
        <v>3.5</v>
      </c>
      <c r="E11" s="6" t="s">
        <v>2735</v>
      </c>
      <c r="F11" s="6">
        <f t="shared" si="0"/>
        <v>1</v>
      </c>
      <c r="G11" s="6">
        <f t="shared" si="1"/>
        <v>3.5</v>
      </c>
      <c r="H11" s="6" t="s">
        <v>2147</v>
      </c>
      <c r="I11" s="6">
        <v>3.5000000000000001E-3</v>
      </c>
    </row>
    <row r="12" spans="1:17" x14ac:dyDescent="0.25">
      <c r="A12" s="8">
        <v>111</v>
      </c>
      <c r="B12" s="6" t="s">
        <v>2161</v>
      </c>
      <c r="C12" s="6" t="s">
        <v>2160</v>
      </c>
      <c r="D12" s="6">
        <v>3.5</v>
      </c>
      <c r="E12" s="6" t="s">
        <v>2735</v>
      </c>
      <c r="F12" s="6">
        <f t="shared" si="0"/>
        <v>1</v>
      </c>
      <c r="G12" s="6">
        <f t="shared" si="1"/>
        <v>3.5</v>
      </c>
      <c r="H12" s="6" t="s">
        <v>2147</v>
      </c>
      <c r="I12" s="6">
        <v>1.4E-2</v>
      </c>
    </row>
    <row r="13" spans="1:17" x14ac:dyDescent="0.25">
      <c r="A13" s="8">
        <v>112</v>
      </c>
      <c r="B13" s="6" t="s">
        <v>2162</v>
      </c>
      <c r="C13" s="6" t="s">
        <v>2163</v>
      </c>
      <c r="D13" s="6">
        <v>30</v>
      </c>
      <c r="E13" s="6" t="s">
        <v>2734</v>
      </c>
      <c r="F13" s="6">
        <f t="shared" si="0"/>
        <v>1E-3</v>
      </c>
      <c r="G13" s="6">
        <f t="shared" si="1"/>
        <v>0.03</v>
      </c>
      <c r="H13" s="6" t="s">
        <v>2147</v>
      </c>
      <c r="I13" s="6">
        <v>3.0000000000000001E-5</v>
      </c>
    </row>
    <row r="14" spans="1:17" x14ac:dyDescent="0.25">
      <c r="A14" s="8">
        <v>113</v>
      </c>
      <c r="B14" s="6" t="s">
        <v>2164</v>
      </c>
      <c r="C14" s="6" t="s">
        <v>2163</v>
      </c>
      <c r="D14" s="6">
        <v>30</v>
      </c>
      <c r="E14" s="6" t="s">
        <v>2734</v>
      </c>
      <c r="F14" s="6">
        <f t="shared" si="0"/>
        <v>1E-3</v>
      </c>
      <c r="G14" s="6">
        <f t="shared" si="1"/>
        <v>0.03</v>
      </c>
      <c r="H14" s="6" t="s">
        <v>2147</v>
      </c>
      <c r="I14" s="6">
        <v>2.4E-2</v>
      </c>
    </row>
    <row r="15" spans="1:17" x14ac:dyDescent="0.25">
      <c r="A15" s="8">
        <v>114</v>
      </c>
      <c r="B15" s="6" t="s">
        <v>2165</v>
      </c>
      <c r="C15" s="6" t="s">
        <v>2163</v>
      </c>
      <c r="D15" s="6">
        <v>30</v>
      </c>
      <c r="E15" s="6" t="s">
        <v>2734</v>
      </c>
      <c r="F15" s="6">
        <f t="shared" si="0"/>
        <v>1E-3</v>
      </c>
      <c r="G15" s="6">
        <f t="shared" si="1"/>
        <v>0.03</v>
      </c>
      <c r="H15" s="6" t="s">
        <v>2147</v>
      </c>
      <c r="I15" s="6">
        <v>1.2E-2</v>
      </c>
    </row>
    <row r="16" spans="1:17" x14ac:dyDescent="0.25">
      <c r="A16" s="8">
        <v>115</v>
      </c>
      <c r="B16" s="6" t="s">
        <v>2166</v>
      </c>
      <c r="C16" s="6" t="s">
        <v>2167</v>
      </c>
      <c r="D16" s="6">
        <v>7.5</v>
      </c>
      <c r="E16" s="6" t="s">
        <v>2735</v>
      </c>
      <c r="F16" s="6">
        <f t="shared" si="0"/>
        <v>1</v>
      </c>
      <c r="G16" s="6">
        <f t="shared" si="1"/>
        <v>7.5</v>
      </c>
      <c r="H16" s="6" t="s">
        <v>2147</v>
      </c>
      <c r="I16" s="6">
        <v>7.4999999999999997E-3</v>
      </c>
    </row>
    <row r="17" spans="1:9" x14ac:dyDescent="0.25">
      <c r="A17" s="8">
        <v>116</v>
      </c>
      <c r="B17" s="6" t="s">
        <v>2168</v>
      </c>
      <c r="C17" s="6" t="s">
        <v>2169</v>
      </c>
      <c r="D17" s="6">
        <v>10</v>
      </c>
      <c r="E17" s="6" t="s">
        <v>2735</v>
      </c>
      <c r="F17" s="6">
        <f t="shared" si="0"/>
        <v>1</v>
      </c>
      <c r="G17" s="6">
        <f t="shared" si="1"/>
        <v>10</v>
      </c>
      <c r="H17" s="6" t="s">
        <v>2147</v>
      </c>
      <c r="I17" s="6">
        <v>0.01</v>
      </c>
    </row>
    <row r="18" spans="1:9" x14ac:dyDescent="0.25">
      <c r="A18" s="8">
        <v>117</v>
      </c>
      <c r="B18" s="6" t="s">
        <v>2170</v>
      </c>
      <c r="C18" s="6" t="s">
        <v>2171</v>
      </c>
      <c r="D18" s="6">
        <v>8.5</v>
      </c>
      <c r="E18" s="6" t="s">
        <v>2735</v>
      </c>
      <c r="F18" s="6">
        <f t="shared" si="0"/>
        <v>1</v>
      </c>
      <c r="G18" s="6">
        <f t="shared" si="1"/>
        <v>8.5</v>
      </c>
      <c r="H18" s="6" t="s">
        <v>2147</v>
      </c>
      <c r="I18" s="6">
        <v>8.5000000000000006E-3</v>
      </c>
    </row>
    <row r="19" spans="1:9" x14ac:dyDescent="0.25">
      <c r="A19" s="8">
        <v>119</v>
      </c>
      <c r="B19" s="6" t="s">
        <v>2172</v>
      </c>
      <c r="C19" s="6" t="s">
        <v>2173</v>
      </c>
      <c r="D19" s="6">
        <v>40</v>
      </c>
      <c r="E19" s="6" t="s">
        <v>2734</v>
      </c>
      <c r="F19" s="6">
        <f t="shared" si="0"/>
        <v>1E-3</v>
      </c>
      <c r="G19" s="6">
        <f t="shared" si="1"/>
        <v>0.04</v>
      </c>
      <c r="H19" s="6" t="s">
        <v>2147</v>
      </c>
      <c r="I19" s="6">
        <v>4.0000000000000003E-5</v>
      </c>
    </row>
    <row r="20" spans="1:9" x14ac:dyDescent="0.25">
      <c r="A20" s="8">
        <v>120</v>
      </c>
      <c r="B20" s="6" t="s">
        <v>2174</v>
      </c>
      <c r="C20" s="6" t="s">
        <v>2173</v>
      </c>
      <c r="D20" s="6">
        <v>40</v>
      </c>
      <c r="E20" s="6" t="s">
        <v>2734</v>
      </c>
      <c r="F20" s="6">
        <f t="shared" si="0"/>
        <v>1E-3</v>
      </c>
      <c r="G20" s="6">
        <f t="shared" si="1"/>
        <v>0.04</v>
      </c>
      <c r="H20" s="6" t="s">
        <v>2147</v>
      </c>
      <c r="I20" s="6">
        <v>1.6000000000000001E-3</v>
      </c>
    </row>
    <row r="21" spans="1:9" x14ac:dyDescent="0.25">
      <c r="A21" s="8">
        <v>121</v>
      </c>
      <c r="B21" s="6" t="s">
        <v>2175</v>
      </c>
      <c r="C21" s="6" t="s">
        <v>2173</v>
      </c>
      <c r="D21" s="6"/>
      <c r="E21" s="6" t="s">
        <v>2734</v>
      </c>
      <c r="F21" s="6">
        <f t="shared" si="0"/>
        <v>1E-3</v>
      </c>
      <c r="G21" s="6">
        <f t="shared" si="1"/>
        <v>0</v>
      </c>
      <c r="H21" s="6" t="s">
        <v>2147</v>
      </c>
      <c r="I21" s="6">
        <v>4.0000000000000003E-5</v>
      </c>
    </row>
    <row r="22" spans="1:9" x14ac:dyDescent="0.25">
      <c r="A22" s="8">
        <v>122</v>
      </c>
      <c r="B22" s="6" t="s">
        <v>2176</v>
      </c>
      <c r="C22" s="6" t="s">
        <v>2173</v>
      </c>
      <c r="D22" s="6">
        <v>40</v>
      </c>
      <c r="E22" s="6" t="s">
        <v>2734</v>
      </c>
      <c r="F22" s="6">
        <f t="shared" si="0"/>
        <v>1E-3</v>
      </c>
      <c r="G22" s="6">
        <f t="shared" si="1"/>
        <v>0.04</v>
      </c>
      <c r="H22" s="6" t="s">
        <v>2147</v>
      </c>
      <c r="I22" s="6">
        <v>4.0000000000000003E-5</v>
      </c>
    </row>
    <row r="23" spans="1:9" x14ac:dyDescent="0.25">
      <c r="A23" s="8">
        <v>123</v>
      </c>
      <c r="B23" s="6" t="s">
        <v>2177</v>
      </c>
      <c r="C23" s="6" t="s">
        <v>2173</v>
      </c>
      <c r="D23" s="6">
        <v>40</v>
      </c>
      <c r="E23" s="6" t="s">
        <v>2734</v>
      </c>
      <c r="F23" s="6">
        <f t="shared" si="0"/>
        <v>1E-3</v>
      </c>
      <c r="G23" s="6">
        <f t="shared" si="1"/>
        <v>0.04</v>
      </c>
      <c r="H23" s="6" t="s">
        <v>2147</v>
      </c>
      <c r="I23" s="6"/>
    </row>
    <row r="24" spans="1:9" x14ac:dyDescent="0.25">
      <c r="A24" s="8">
        <v>124</v>
      </c>
      <c r="B24" s="6" t="s">
        <v>2178</v>
      </c>
      <c r="C24" s="6" t="s">
        <v>2173</v>
      </c>
      <c r="D24" s="6">
        <v>40</v>
      </c>
      <c r="E24" s="6" t="s">
        <v>2734</v>
      </c>
      <c r="F24" s="6">
        <f t="shared" si="0"/>
        <v>1E-3</v>
      </c>
      <c r="G24" s="6">
        <f t="shared" si="1"/>
        <v>0.04</v>
      </c>
      <c r="H24" s="6" t="s">
        <v>2147</v>
      </c>
      <c r="I24" s="6">
        <v>2.3999999999999997E-2</v>
      </c>
    </row>
    <row r="25" spans="1:9" x14ac:dyDescent="0.25">
      <c r="A25" s="8">
        <v>125</v>
      </c>
      <c r="B25" s="6" t="s">
        <v>2179</v>
      </c>
      <c r="C25" s="6" t="s">
        <v>2173</v>
      </c>
      <c r="D25" s="6">
        <v>40</v>
      </c>
      <c r="E25" s="6" t="s">
        <v>2734</v>
      </c>
      <c r="F25" s="6">
        <f t="shared" si="0"/>
        <v>1E-3</v>
      </c>
      <c r="G25" s="6">
        <f t="shared" si="1"/>
        <v>0.04</v>
      </c>
      <c r="H25" s="6" t="s">
        <v>2147</v>
      </c>
      <c r="I25" s="6">
        <v>1.2E-2</v>
      </c>
    </row>
    <row r="26" spans="1:9" x14ac:dyDescent="0.25">
      <c r="A26" s="8">
        <v>126</v>
      </c>
      <c r="B26" s="6" t="s">
        <v>2180</v>
      </c>
      <c r="C26" s="6" t="s">
        <v>2180</v>
      </c>
      <c r="D26" s="6">
        <v>120</v>
      </c>
      <c r="E26" s="6" t="s">
        <v>2734</v>
      </c>
      <c r="F26" s="6">
        <f t="shared" si="0"/>
        <v>1E-3</v>
      </c>
      <c r="G26" s="6">
        <f t="shared" si="1"/>
        <v>0.12</v>
      </c>
      <c r="H26" s="6" t="s">
        <v>2147</v>
      </c>
      <c r="I26" s="6">
        <v>1.2E-4</v>
      </c>
    </row>
    <row r="27" spans="1:9" x14ac:dyDescent="0.25">
      <c r="A27" s="8">
        <v>127</v>
      </c>
      <c r="B27" s="6" t="s">
        <v>2181</v>
      </c>
      <c r="C27" s="6" t="s">
        <v>2180</v>
      </c>
      <c r="D27" s="6">
        <v>120</v>
      </c>
      <c r="E27" s="6" t="s">
        <v>2734</v>
      </c>
      <c r="F27" s="6">
        <f t="shared" si="0"/>
        <v>1E-3</v>
      </c>
      <c r="G27" s="6">
        <f t="shared" si="1"/>
        <v>0.12</v>
      </c>
      <c r="H27" s="6" t="s">
        <v>2147</v>
      </c>
      <c r="I27" s="6">
        <v>2.3999999999999998E-3</v>
      </c>
    </row>
    <row r="28" spans="1:9" x14ac:dyDescent="0.25">
      <c r="A28" s="8">
        <v>128</v>
      </c>
      <c r="B28" s="6" t="s">
        <v>2182</v>
      </c>
      <c r="C28" s="6" t="s">
        <v>2151</v>
      </c>
      <c r="D28" s="6">
        <v>0.9</v>
      </c>
      <c r="E28" s="6" t="s">
        <v>2735</v>
      </c>
      <c r="F28" s="6">
        <f t="shared" si="0"/>
        <v>1</v>
      </c>
      <c r="G28" s="6">
        <f t="shared" si="1"/>
        <v>0.9</v>
      </c>
      <c r="H28" s="6" t="s">
        <v>2147</v>
      </c>
      <c r="I28" s="6">
        <v>8.9999999999999998E-4</v>
      </c>
    </row>
    <row r="29" spans="1:9" x14ac:dyDescent="0.25">
      <c r="A29" s="8">
        <v>129</v>
      </c>
      <c r="B29" s="6" t="s">
        <v>2183</v>
      </c>
      <c r="C29" s="6" t="s">
        <v>2151</v>
      </c>
      <c r="D29" s="6">
        <v>0.9</v>
      </c>
      <c r="E29" s="6" t="s">
        <v>2735</v>
      </c>
      <c r="F29" s="6">
        <f t="shared" si="0"/>
        <v>1</v>
      </c>
      <c r="G29" s="6">
        <f t="shared" si="1"/>
        <v>0.9</v>
      </c>
      <c r="H29" s="6" t="s">
        <v>2147</v>
      </c>
      <c r="I29" s="6">
        <v>8.9999999999999993E-3</v>
      </c>
    </row>
    <row r="30" spans="1:9" x14ac:dyDescent="0.25">
      <c r="A30" s="8">
        <v>130</v>
      </c>
      <c r="B30" s="6" t="s">
        <v>2184</v>
      </c>
      <c r="C30" s="6" t="s">
        <v>2151</v>
      </c>
      <c r="D30" s="6">
        <v>0.9</v>
      </c>
      <c r="E30" s="6" t="s">
        <v>2735</v>
      </c>
      <c r="F30" s="6">
        <f t="shared" si="0"/>
        <v>1</v>
      </c>
      <c r="G30" s="6">
        <f t="shared" si="1"/>
        <v>0.9</v>
      </c>
      <c r="H30" s="6" t="s">
        <v>2147</v>
      </c>
      <c r="I30" s="6">
        <v>1.7999999999999999E-2</v>
      </c>
    </row>
    <row r="31" spans="1:9" x14ac:dyDescent="0.25">
      <c r="A31" s="8">
        <v>131</v>
      </c>
      <c r="B31" s="6" t="s">
        <v>2185</v>
      </c>
      <c r="C31" s="6" t="s">
        <v>2186</v>
      </c>
      <c r="D31" s="6">
        <v>0.8</v>
      </c>
      <c r="E31" s="6" t="s">
        <v>2735</v>
      </c>
      <c r="F31" s="6">
        <f t="shared" si="0"/>
        <v>1</v>
      </c>
      <c r="G31" s="6">
        <f t="shared" si="1"/>
        <v>0.8</v>
      </c>
      <c r="H31" s="6" t="s">
        <v>2147</v>
      </c>
      <c r="I31" s="6">
        <v>8.0000000000000004E-4</v>
      </c>
    </row>
    <row r="32" spans="1:9" x14ac:dyDescent="0.25">
      <c r="A32" s="8">
        <v>132</v>
      </c>
      <c r="B32" s="6" t="s">
        <v>2187</v>
      </c>
      <c r="C32" s="6" t="s">
        <v>2186</v>
      </c>
      <c r="D32" s="6">
        <v>0.8</v>
      </c>
      <c r="E32" s="6" t="s">
        <v>2735</v>
      </c>
      <c r="F32" s="6">
        <f t="shared" si="0"/>
        <v>1</v>
      </c>
      <c r="G32" s="6">
        <f t="shared" si="1"/>
        <v>0.8</v>
      </c>
      <c r="H32" s="6" t="s">
        <v>2147</v>
      </c>
      <c r="I32" s="6">
        <v>8.0000000000000002E-3</v>
      </c>
    </row>
    <row r="33" spans="1:9" x14ac:dyDescent="0.25">
      <c r="A33" s="8">
        <v>133</v>
      </c>
      <c r="B33" s="6" t="s">
        <v>2188</v>
      </c>
      <c r="C33" s="6" t="s">
        <v>2186</v>
      </c>
      <c r="D33" s="6">
        <v>0.8</v>
      </c>
      <c r="E33" s="6" t="s">
        <v>2735</v>
      </c>
      <c r="F33" s="6">
        <f t="shared" si="0"/>
        <v>1</v>
      </c>
      <c r="G33" s="6">
        <f t="shared" si="1"/>
        <v>0.8</v>
      </c>
      <c r="H33" s="6" t="s">
        <v>2147</v>
      </c>
      <c r="I33" s="6">
        <v>1.6E-2</v>
      </c>
    </row>
    <row r="34" spans="1:9" x14ac:dyDescent="0.25">
      <c r="A34" s="8">
        <v>134</v>
      </c>
      <c r="B34" s="6" t="s">
        <v>2189</v>
      </c>
      <c r="C34" s="6" t="s">
        <v>2190</v>
      </c>
      <c r="D34" s="6">
        <v>4.0999999999999996</v>
      </c>
      <c r="E34" s="6" t="s">
        <v>2735</v>
      </c>
      <c r="F34" s="6">
        <f t="shared" si="0"/>
        <v>1</v>
      </c>
      <c r="G34" s="6">
        <f t="shared" si="1"/>
        <v>4.0999999999999996</v>
      </c>
      <c r="H34" s="6" t="s">
        <v>2147</v>
      </c>
      <c r="I34" s="6">
        <v>4.1000000000000003E-3</v>
      </c>
    </row>
    <row r="35" spans="1:9" x14ac:dyDescent="0.25">
      <c r="A35" s="8">
        <v>135</v>
      </c>
      <c r="B35" s="6" t="s">
        <v>2191</v>
      </c>
      <c r="C35" s="6" t="s">
        <v>2190</v>
      </c>
      <c r="D35" s="6">
        <v>4.0999999999999996</v>
      </c>
      <c r="E35" s="6" t="s">
        <v>2735</v>
      </c>
      <c r="F35" s="6">
        <f t="shared" si="0"/>
        <v>1</v>
      </c>
      <c r="G35" s="6">
        <f t="shared" si="1"/>
        <v>4.0999999999999996</v>
      </c>
      <c r="H35" s="6" t="s">
        <v>2147</v>
      </c>
      <c r="I35" s="6">
        <v>1.6400000000000001E-2</v>
      </c>
    </row>
    <row r="36" spans="1:9" x14ac:dyDescent="0.25">
      <c r="A36" s="8">
        <v>137</v>
      </c>
      <c r="B36" s="6" t="s">
        <v>2192</v>
      </c>
      <c r="C36" s="6" t="s">
        <v>2192</v>
      </c>
      <c r="D36" s="6">
        <v>4.5999999999999996</v>
      </c>
      <c r="E36" s="6" t="s">
        <v>2735</v>
      </c>
      <c r="F36" s="6">
        <f t="shared" si="0"/>
        <v>1</v>
      </c>
      <c r="G36" s="6">
        <f t="shared" si="1"/>
        <v>4.5999999999999996</v>
      </c>
      <c r="H36" s="6" t="s">
        <v>2147</v>
      </c>
      <c r="I36" s="6">
        <v>4.5999999999999999E-3</v>
      </c>
    </row>
    <row r="37" spans="1:9" x14ac:dyDescent="0.25">
      <c r="A37" s="8">
        <v>138</v>
      </c>
      <c r="B37" s="6" t="s">
        <v>2193</v>
      </c>
      <c r="C37" s="6" t="s">
        <v>2192</v>
      </c>
      <c r="D37" s="6">
        <v>4.5999999999999996</v>
      </c>
      <c r="E37" s="6" t="s">
        <v>2735</v>
      </c>
      <c r="F37" s="6">
        <f t="shared" si="0"/>
        <v>1</v>
      </c>
      <c r="G37" s="6">
        <f t="shared" si="1"/>
        <v>4.5999999999999996</v>
      </c>
      <c r="H37" s="6" t="s">
        <v>2147</v>
      </c>
      <c r="I37" s="6">
        <v>1.84E-2</v>
      </c>
    </row>
    <row r="38" spans="1:9" x14ac:dyDescent="0.25">
      <c r="A38" s="8">
        <v>139</v>
      </c>
      <c r="B38" s="6" t="s">
        <v>2194</v>
      </c>
      <c r="C38" s="6" t="s">
        <v>2195</v>
      </c>
      <c r="D38" s="6">
        <v>100</v>
      </c>
      <c r="E38" s="6" t="s">
        <v>2734</v>
      </c>
      <c r="F38" s="6">
        <f t="shared" si="0"/>
        <v>1E-3</v>
      </c>
      <c r="G38" s="6">
        <f t="shared" si="1"/>
        <v>0.1</v>
      </c>
      <c r="H38" s="6" t="s">
        <v>2147</v>
      </c>
      <c r="I38" s="6">
        <v>1E-4</v>
      </c>
    </row>
    <row r="39" spans="1:9" x14ac:dyDescent="0.25">
      <c r="A39" s="8">
        <v>140</v>
      </c>
      <c r="B39" s="6" t="s">
        <v>2196</v>
      </c>
      <c r="C39" s="6" t="s">
        <v>2195</v>
      </c>
      <c r="D39" s="6">
        <v>100</v>
      </c>
      <c r="E39" s="6" t="s">
        <v>2734</v>
      </c>
      <c r="F39" s="6">
        <f t="shared" si="0"/>
        <v>1E-3</v>
      </c>
      <c r="G39" s="6">
        <f t="shared" si="1"/>
        <v>0.1</v>
      </c>
      <c r="H39" s="6" t="s">
        <v>2147</v>
      </c>
      <c r="I39" s="6">
        <v>4.0000000000000001E-3</v>
      </c>
    </row>
    <row r="40" spans="1:9" x14ac:dyDescent="0.25">
      <c r="A40" s="8">
        <v>141</v>
      </c>
      <c r="B40" s="6" t="s">
        <v>2197</v>
      </c>
      <c r="C40" s="6" t="s">
        <v>2198</v>
      </c>
      <c r="D40" s="6">
        <v>60</v>
      </c>
      <c r="E40" s="6" t="s">
        <v>2734</v>
      </c>
      <c r="F40" s="6">
        <f t="shared" si="0"/>
        <v>1E-3</v>
      </c>
      <c r="G40" s="6">
        <f t="shared" si="1"/>
        <v>0.06</v>
      </c>
      <c r="H40" s="6" t="s">
        <v>2147</v>
      </c>
      <c r="I40" s="6">
        <v>6.0000000000000008E-5</v>
      </c>
    </row>
    <row r="41" spans="1:9" x14ac:dyDescent="0.25">
      <c r="A41" s="8">
        <v>142</v>
      </c>
      <c r="B41" s="6" t="s">
        <v>2199</v>
      </c>
      <c r="C41" s="6" t="s">
        <v>2198</v>
      </c>
      <c r="D41" s="6">
        <v>60</v>
      </c>
      <c r="E41" s="6" t="s">
        <v>2734</v>
      </c>
      <c r="F41" s="6">
        <f t="shared" si="0"/>
        <v>1E-3</v>
      </c>
      <c r="G41" s="6">
        <f t="shared" si="1"/>
        <v>0.06</v>
      </c>
      <c r="H41" s="6" t="s">
        <v>2147</v>
      </c>
      <c r="I41" s="6">
        <v>6.0000000000000002E-5</v>
      </c>
    </row>
    <row r="42" spans="1:9" x14ac:dyDescent="0.25">
      <c r="A42" s="8">
        <v>143</v>
      </c>
      <c r="B42" s="6" t="s">
        <v>2200</v>
      </c>
      <c r="C42" s="6" t="s">
        <v>2198</v>
      </c>
      <c r="D42" s="6">
        <v>60</v>
      </c>
      <c r="E42" s="6" t="s">
        <v>2734</v>
      </c>
      <c r="F42" s="6">
        <f t="shared" si="0"/>
        <v>1E-3</v>
      </c>
      <c r="G42" s="6">
        <f t="shared" si="1"/>
        <v>0.06</v>
      </c>
      <c r="H42" s="6" t="s">
        <v>2147</v>
      </c>
      <c r="I42" s="6">
        <v>2.3999999999999997E-2</v>
      </c>
    </row>
    <row r="43" spans="1:9" x14ac:dyDescent="0.25">
      <c r="A43" s="8">
        <v>144</v>
      </c>
      <c r="B43" s="6" t="s">
        <v>2201</v>
      </c>
      <c r="C43" s="6" t="s">
        <v>2198</v>
      </c>
      <c r="D43" s="6">
        <v>60</v>
      </c>
      <c r="E43" s="6" t="s">
        <v>2734</v>
      </c>
      <c r="F43" s="6">
        <f t="shared" si="0"/>
        <v>1E-3</v>
      </c>
      <c r="G43" s="6">
        <f t="shared" si="1"/>
        <v>0.06</v>
      </c>
      <c r="H43" s="6" t="s">
        <v>2147</v>
      </c>
      <c r="I43" s="6">
        <v>2.1600000000000001E-2</v>
      </c>
    </row>
    <row r="44" spans="1:9" x14ac:dyDescent="0.25">
      <c r="A44" s="8">
        <v>145</v>
      </c>
      <c r="B44" s="6" t="s">
        <v>2202</v>
      </c>
      <c r="C44" s="6" t="s">
        <v>2198</v>
      </c>
      <c r="D44" s="6">
        <v>60</v>
      </c>
      <c r="E44" s="6" t="s">
        <v>2734</v>
      </c>
      <c r="F44" s="6">
        <f t="shared" si="0"/>
        <v>1E-3</v>
      </c>
      <c r="G44" s="6">
        <f t="shared" si="1"/>
        <v>0.06</v>
      </c>
      <c r="H44" s="6" t="s">
        <v>2147</v>
      </c>
      <c r="I44" s="6">
        <v>1.2E-2</v>
      </c>
    </row>
    <row r="45" spans="1:9" x14ac:dyDescent="0.25">
      <c r="A45" s="8">
        <v>146</v>
      </c>
      <c r="B45" s="6" t="s">
        <v>2203</v>
      </c>
      <c r="C45" s="6" t="s">
        <v>2204</v>
      </c>
      <c r="D45" s="6">
        <v>150</v>
      </c>
      <c r="E45" s="6" t="s">
        <v>2734</v>
      </c>
      <c r="F45" s="6">
        <f t="shared" si="0"/>
        <v>1E-3</v>
      </c>
      <c r="G45" s="6">
        <f t="shared" si="1"/>
        <v>0.15</v>
      </c>
      <c r="H45" s="6" t="s">
        <v>2147</v>
      </c>
      <c r="I45" s="6">
        <v>1.4999999999999999E-4</v>
      </c>
    </row>
    <row r="46" spans="1:9" x14ac:dyDescent="0.25">
      <c r="A46" s="8">
        <v>147</v>
      </c>
      <c r="B46" s="6" t="s">
        <v>2205</v>
      </c>
      <c r="C46" s="6" t="s">
        <v>2204</v>
      </c>
      <c r="D46" s="6">
        <v>150</v>
      </c>
      <c r="E46" s="6" t="s">
        <v>2734</v>
      </c>
      <c r="F46" s="6">
        <f t="shared" si="0"/>
        <v>1E-3</v>
      </c>
      <c r="G46" s="6">
        <f t="shared" si="1"/>
        <v>0.15</v>
      </c>
      <c r="H46" s="6" t="s">
        <v>2147</v>
      </c>
      <c r="I46" s="6">
        <v>1.2E-2</v>
      </c>
    </row>
    <row r="47" spans="1:9" x14ac:dyDescent="0.25">
      <c r="A47" s="8">
        <v>148</v>
      </c>
      <c r="B47" s="6" t="s">
        <v>2206</v>
      </c>
      <c r="C47" s="6" t="s">
        <v>2207</v>
      </c>
      <c r="D47" s="6">
        <v>350</v>
      </c>
      <c r="E47" s="6" t="s">
        <v>2734</v>
      </c>
      <c r="F47" s="6">
        <f t="shared" si="0"/>
        <v>1E-3</v>
      </c>
      <c r="G47" s="6">
        <f t="shared" si="1"/>
        <v>0.35000000000000003</v>
      </c>
      <c r="H47" s="6" t="s">
        <v>2147</v>
      </c>
      <c r="I47" s="6">
        <v>3.5E-4</v>
      </c>
    </row>
    <row r="48" spans="1:9" x14ac:dyDescent="0.25">
      <c r="A48" s="8">
        <v>149</v>
      </c>
      <c r="B48" s="6" t="s">
        <v>2208</v>
      </c>
      <c r="C48" s="6" t="s">
        <v>2207</v>
      </c>
      <c r="D48" s="6">
        <v>350</v>
      </c>
      <c r="E48" s="6" t="s">
        <v>2734</v>
      </c>
      <c r="F48" s="6">
        <f t="shared" si="0"/>
        <v>1E-3</v>
      </c>
      <c r="G48" s="6">
        <f t="shared" si="1"/>
        <v>0.35000000000000003</v>
      </c>
      <c r="H48" s="6" t="s">
        <v>2147</v>
      </c>
      <c r="I48" s="6">
        <v>7.0000000000000001E-3</v>
      </c>
    </row>
    <row r="49" spans="1:9" x14ac:dyDescent="0.25">
      <c r="A49" s="8">
        <v>150</v>
      </c>
      <c r="B49" s="6" t="s">
        <v>2209</v>
      </c>
      <c r="C49" s="6" t="s">
        <v>2151</v>
      </c>
      <c r="D49" s="6">
        <v>0.9</v>
      </c>
      <c r="E49" s="6" t="s">
        <v>2735</v>
      </c>
      <c r="F49" s="6">
        <f t="shared" si="0"/>
        <v>1</v>
      </c>
      <c r="G49" s="6">
        <f t="shared" si="1"/>
        <v>0.9</v>
      </c>
      <c r="H49" s="6" t="s">
        <v>2147</v>
      </c>
      <c r="I49" s="6">
        <v>8.9999999999999993E-3</v>
      </c>
    </row>
    <row r="50" spans="1:9" x14ac:dyDescent="0.25">
      <c r="A50" s="8">
        <v>151</v>
      </c>
      <c r="B50" s="6" t="s">
        <v>2210</v>
      </c>
      <c r="C50" s="6" t="s">
        <v>2151</v>
      </c>
      <c r="D50" s="6">
        <v>0.9</v>
      </c>
      <c r="E50" s="6" t="s">
        <v>2735</v>
      </c>
      <c r="F50" s="6">
        <f t="shared" si="0"/>
        <v>1</v>
      </c>
      <c r="G50" s="6">
        <f t="shared" si="1"/>
        <v>0.9</v>
      </c>
      <c r="H50" s="6" t="s">
        <v>2147</v>
      </c>
      <c r="I50" s="6">
        <v>8.9999999999999987E-4</v>
      </c>
    </row>
    <row r="51" spans="1:9" x14ac:dyDescent="0.25">
      <c r="A51" s="8">
        <v>152</v>
      </c>
      <c r="B51" s="6" t="s">
        <v>2211</v>
      </c>
      <c r="C51" s="6" t="s">
        <v>2151</v>
      </c>
      <c r="D51" s="6">
        <v>0.9</v>
      </c>
      <c r="E51" s="6" t="s">
        <v>2735</v>
      </c>
      <c r="F51" s="6">
        <f t="shared" si="0"/>
        <v>1</v>
      </c>
      <c r="G51" s="6">
        <f t="shared" si="1"/>
        <v>0.9</v>
      </c>
      <c r="H51" s="6" t="s">
        <v>2147</v>
      </c>
      <c r="I51" s="6">
        <v>1.7999999999999999E-2</v>
      </c>
    </row>
    <row r="52" spans="1:9" x14ac:dyDescent="0.25">
      <c r="A52" s="8">
        <v>153</v>
      </c>
      <c r="B52" s="6" t="s">
        <v>2212</v>
      </c>
      <c r="C52" s="6" t="s">
        <v>2213</v>
      </c>
      <c r="D52" s="6">
        <v>175</v>
      </c>
      <c r="E52" s="6" t="s">
        <v>2734</v>
      </c>
      <c r="F52" s="6">
        <f t="shared" si="0"/>
        <v>1E-3</v>
      </c>
      <c r="G52" s="6">
        <f t="shared" si="1"/>
        <v>0.17500000000000002</v>
      </c>
      <c r="H52" s="6" t="s">
        <v>2147</v>
      </c>
      <c r="I52" s="6">
        <v>1.75E-4</v>
      </c>
    </row>
    <row r="53" spans="1:9" x14ac:dyDescent="0.25">
      <c r="A53" s="8">
        <v>154</v>
      </c>
      <c r="B53" s="6" t="s">
        <v>2214</v>
      </c>
      <c r="C53" s="6" t="s">
        <v>2213</v>
      </c>
      <c r="D53" s="6">
        <v>175</v>
      </c>
      <c r="E53" s="6" t="s">
        <v>2734</v>
      </c>
      <c r="F53" s="6">
        <f t="shared" si="0"/>
        <v>1E-3</v>
      </c>
      <c r="G53" s="6">
        <f t="shared" si="1"/>
        <v>0.17500000000000002</v>
      </c>
      <c r="H53" s="6" t="s">
        <v>2147</v>
      </c>
      <c r="I53" s="6">
        <v>3.5000000000000001E-3</v>
      </c>
    </row>
    <row r="54" spans="1:9" x14ac:dyDescent="0.25">
      <c r="A54" s="8">
        <v>155</v>
      </c>
      <c r="B54" s="6" t="s">
        <v>2215</v>
      </c>
      <c r="C54" s="6" t="s">
        <v>2186</v>
      </c>
      <c r="D54" s="6">
        <v>0.8</v>
      </c>
      <c r="E54" s="6" t="s">
        <v>2735</v>
      </c>
      <c r="F54" s="6">
        <f t="shared" si="0"/>
        <v>1</v>
      </c>
      <c r="G54" s="6">
        <f t="shared" si="1"/>
        <v>0.8</v>
      </c>
      <c r="H54" s="6" t="s">
        <v>2147</v>
      </c>
      <c r="I54" s="6">
        <v>8.0000000000000004E-4</v>
      </c>
    </row>
    <row r="55" spans="1:9" x14ac:dyDescent="0.25">
      <c r="A55" s="8">
        <v>156</v>
      </c>
      <c r="B55" s="6" t="s">
        <v>2216</v>
      </c>
      <c r="C55" s="6" t="s">
        <v>2186</v>
      </c>
      <c r="D55" s="6">
        <v>0.8</v>
      </c>
      <c r="E55" s="6" t="s">
        <v>2735</v>
      </c>
      <c r="F55" s="6">
        <f t="shared" si="0"/>
        <v>1</v>
      </c>
      <c r="G55" s="6">
        <f t="shared" si="1"/>
        <v>0.8</v>
      </c>
      <c r="H55" s="6" t="s">
        <v>2147</v>
      </c>
      <c r="I55" s="6">
        <v>1.6E-2</v>
      </c>
    </row>
    <row r="56" spans="1:9" x14ac:dyDescent="0.25">
      <c r="A56" s="8">
        <v>157</v>
      </c>
      <c r="B56" s="6" t="s">
        <v>2217</v>
      </c>
      <c r="C56" s="6" t="s">
        <v>2218</v>
      </c>
      <c r="D56" s="6">
        <v>946</v>
      </c>
      <c r="E56" s="6" t="s">
        <v>2734</v>
      </c>
      <c r="F56" s="6">
        <f t="shared" si="0"/>
        <v>1E-3</v>
      </c>
      <c r="G56" s="6">
        <f t="shared" si="1"/>
        <v>0.94600000000000006</v>
      </c>
      <c r="H56" s="6" t="s">
        <v>2147</v>
      </c>
      <c r="I56" s="6">
        <v>9.4600000000000001E-4</v>
      </c>
    </row>
    <row r="57" spans="1:9" x14ac:dyDescent="0.25">
      <c r="A57" s="8">
        <v>158</v>
      </c>
      <c r="B57" s="6" t="s">
        <v>2219</v>
      </c>
      <c r="C57" s="6" t="s">
        <v>2218</v>
      </c>
      <c r="D57" s="6">
        <v>946</v>
      </c>
      <c r="E57" s="6" t="s">
        <v>2734</v>
      </c>
      <c r="F57" s="6">
        <f t="shared" si="0"/>
        <v>1E-3</v>
      </c>
      <c r="G57" s="6">
        <f t="shared" si="1"/>
        <v>0.94600000000000006</v>
      </c>
      <c r="H57" s="6" t="s">
        <v>2147</v>
      </c>
      <c r="I57" s="6">
        <v>2.2703999999999998E-2</v>
      </c>
    </row>
    <row r="58" spans="1:9" x14ac:dyDescent="0.25">
      <c r="A58" s="8">
        <v>159</v>
      </c>
      <c r="B58" s="6" t="s">
        <v>2220</v>
      </c>
      <c r="C58" s="6" t="s">
        <v>2186</v>
      </c>
      <c r="D58" s="6">
        <v>0.8</v>
      </c>
      <c r="E58" s="6" t="s">
        <v>2735</v>
      </c>
      <c r="F58" s="6">
        <f t="shared" si="0"/>
        <v>1</v>
      </c>
      <c r="G58" s="6">
        <f t="shared" si="1"/>
        <v>0.8</v>
      </c>
      <c r="H58" s="6" t="s">
        <v>2147</v>
      </c>
      <c r="I58" s="6">
        <v>8.0000000000000002E-3</v>
      </c>
    </row>
    <row r="59" spans="1:9" x14ac:dyDescent="0.25">
      <c r="A59" s="8">
        <v>160</v>
      </c>
      <c r="B59" s="6" t="s">
        <v>2221</v>
      </c>
      <c r="C59" s="6" t="s">
        <v>2151</v>
      </c>
      <c r="D59" s="6">
        <v>0.9</v>
      </c>
      <c r="E59" s="6" t="s">
        <v>2735</v>
      </c>
      <c r="F59" s="6">
        <f t="shared" si="0"/>
        <v>1</v>
      </c>
      <c r="G59" s="6">
        <f t="shared" si="1"/>
        <v>0.9</v>
      </c>
      <c r="H59" s="6" t="s">
        <v>2147</v>
      </c>
      <c r="I59" s="6">
        <v>8.9999999999999998E-4</v>
      </c>
    </row>
    <row r="60" spans="1:9" x14ac:dyDescent="0.25">
      <c r="A60" s="8">
        <v>161</v>
      </c>
      <c r="B60" s="6" t="s">
        <v>2222</v>
      </c>
      <c r="C60" s="6" t="s">
        <v>2223</v>
      </c>
      <c r="D60" s="7">
        <v>0.25</v>
      </c>
      <c r="E60" s="6" t="s">
        <v>2735</v>
      </c>
      <c r="F60" s="6">
        <f t="shared" si="0"/>
        <v>1</v>
      </c>
      <c r="G60" s="6">
        <f t="shared" si="1"/>
        <v>0.25</v>
      </c>
      <c r="H60" s="6" t="s">
        <v>2147</v>
      </c>
      <c r="I60" s="6">
        <v>2.5000000000000001E-4</v>
      </c>
    </row>
    <row r="61" spans="1:9" x14ac:dyDescent="0.25">
      <c r="A61" s="8">
        <v>162</v>
      </c>
      <c r="B61" s="6" t="s">
        <v>2224</v>
      </c>
      <c r="C61" s="6" t="s">
        <v>2223</v>
      </c>
      <c r="D61" s="7">
        <v>0.25</v>
      </c>
      <c r="E61" s="6" t="s">
        <v>2735</v>
      </c>
      <c r="F61" s="6">
        <f t="shared" si="0"/>
        <v>1</v>
      </c>
      <c r="G61" s="6">
        <f t="shared" si="1"/>
        <v>0.25</v>
      </c>
      <c r="H61" s="6" t="s">
        <v>2147</v>
      </c>
      <c r="I61" s="6">
        <v>9.9999999999999985E-3</v>
      </c>
    </row>
    <row r="62" spans="1:9" x14ac:dyDescent="0.25">
      <c r="A62" s="8">
        <v>163</v>
      </c>
      <c r="B62" s="6" t="s">
        <v>2225</v>
      </c>
      <c r="C62" s="6" t="s">
        <v>2223</v>
      </c>
      <c r="D62" s="7">
        <v>0.25</v>
      </c>
      <c r="E62" s="6" t="s">
        <v>2735</v>
      </c>
      <c r="F62" s="6">
        <f t="shared" si="0"/>
        <v>1</v>
      </c>
      <c r="G62" s="6">
        <f t="shared" si="1"/>
        <v>0.25</v>
      </c>
      <c r="H62" s="6" t="s">
        <v>2147</v>
      </c>
      <c r="I62" s="6">
        <v>2.5000000000000001E-4</v>
      </c>
    </row>
    <row r="63" spans="1:9" x14ac:dyDescent="0.25">
      <c r="A63" s="8">
        <v>164</v>
      </c>
      <c r="B63" s="6" t="s">
        <v>2226</v>
      </c>
      <c r="C63" s="6" t="s">
        <v>2223</v>
      </c>
      <c r="D63" s="7">
        <v>0.25</v>
      </c>
      <c r="E63" s="6" t="s">
        <v>2735</v>
      </c>
      <c r="F63" s="6">
        <f t="shared" si="0"/>
        <v>1</v>
      </c>
      <c r="G63" s="6">
        <f t="shared" si="1"/>
        <v>0.25</v>
      </c>
      <c r="H63" s="6" t="s">
        <v>2147</v>
      </c>
      <c r="I63" s="6">
        <v>1.0000000000000002E-2</v>
      </c>
    </row>
    <row r="64" spans="1:9" x14ac:dyDescent="0.25">
      <c r="A64" s="8">
        <v>165</v>
      </c>
      <c r="B64" s="6" t="s">
        <v>2227</v>
      </c>
      <c r="C64" s="6" t="s">
        <v>2223</v>
      </c>
      <c r="D64" s="7">
        <v>0.25</v>
      </c>
      <c r="E64" s="6" t="s">
        <v>2735</v>
      </c>
      <c r="F64" s="6">
        <f t="shared" si="0"/>
        <v>1</v>
      </c>
      <c r="G64" s="6">
        <f t="shared" si="1"/>
        <v>0.25</v>
      </c>
      <c r="H64" s="6" t="s">
        <v>2147</v>
      </c>
      <c r="I64" s="6">
        <v>5.0000000000000001E-3</v>
      </c>
    </row>
    <row r="65" spans="1:9" x14ac:dyDescent="0.25">
      <c r="A65" s="8">
        <v>167</v>
      </c>
      <c r="B65" s="6" t="s">
        <v>2228</v>
      </c>
      <c r="C65" s="6" t="s">
        <v>2229</v>
      </c>
      <c r="D65" s="7">
        <v>0.5</v>
      </c>
      <c r="E65" s="6" t="s">
        <v>2735</v>
      </c>
      <c r="F65" s="6">
        <f t="shared" si="0"/>
        <v>1</v>
      </c>
      <c r="G65" s="6">
        <f t="shared" si="1"/>
        <v>0.5</v>
      </c>
      <c r="H65" s="6" t="s">
        <v>2147</v>
      </c>
      <c r="I65" s="6">
        <v>5.0000000000000001E-4</v>
      </c>
    </row>
    <row r="66" spans="1:9" x14ac:dyDescent="0.25">
      <c r="A66" s="8">
        <v>168</v>
      </c>
      <c r="B66" s="6" t="s">
        <v>2230</v>
      </c>
      <c r="C66" s="6" t="s">
        <v>2229</v>
      </c>
      <c r="D66" s="7">
        <v>0.5</v>
      </c>
      <c r="E66" s="6" t="s">
        <v>2735</v>
      </c>
      <c r="F66" s="6">
        <f t="shared" si="0"/>
        <v>1</v>
      </c>
      <c r="G66" s="6">
        <f t="shared" si="1"/>
        <v>0.5</v>
      </c>
      <c r="H66" s="6" t="s">
        <v>2147</v>
      </c>
      <c r="I66" s="6">
        <v>1.2E-2</v>
      </c>
    </row>
    <row r="67" spans="1:9" x14ac:dyDescent="0.25">
      <c r="A67" s="8">
        <v>169</v>
      </c>
      <c r="B67" s="6" t="s">
        <v>2231</v>
      </c>
      <c r="C67" s="6" t="s">
        <v>2154</v>
      </c>
      <c r="D67" s="6">
        <v>1</v>
      </c>
      <c r="E67" s="6" t="s">
        <v>2735</v>
      </c>
      <c r="F67" s="6">
        <f t="shared" ref="F67:F130" si="2">VLOOKUP(E67,$P$6:$Q$9,2,0)</f>
        <v>1</v>
      </c>
      <c r="G67" s="6">
        <f t="shared" ref="G67:G130" si="3">D67*F67</f>
        <v>1</v>
      </c>
      <c r="H67" s="6" t="s">
        <v>2147</v>
      </c>
      <c r="I67" s="6">
        <v>1E-3</v>
      </c>
    </row>
    <row r="68" spans="1:9" x14ac:dyDescent="0.25">
      <c r="A68" s="8">
        <v>170</v>
      </c>
      <c r="B68" s="6" t="s">
        <v>2232</v>
      </c>
      <c r="C68" s="6" t="s">
        <v>2154</v>
      </c>
      <c r="D68" s="6">
        <v>1</v>
      </c>
      <c r="E68" s="6" t="s">
        <v>2735</v>
      </c>
      <c r="F68" s="6">
        <f t="shared" si="2"/>
        <v>1</v>
      </c>
      <c r="G68" s="6">
        <f t="shared" si="3"/>
        <v>1</v>
      </c>
      <c r="H68" s="6" t="s">
        <v>2147</v>
      </c>
      <c r="I68" s="6">
        <v>1.2E-2</v>
      </c>
    </row>
    <row r="69" spans="1:9" x14ac:dyDescent="0.25">
      <c r="A69" s="8">
        <v>171</v>
      </c>
      <c r="B69" s="6" t="s">
        <v>2233</v>
      </c>
      <c r="C69" s="6" t="s">
        <v>2229</v>
      </c>
      <c r="D69" s="7">
        <v>0.5</v>
      </c>
      <c r="E69" s="6" t="s">
        <v>2735</v>
      </c>
      <c r="F69" s="6">
        <f t="shared" si="2"/>
        <v>1</v>
      </c>
      <c r="G69" s="6">
        <f t="shared" si="3"/>
        <v>0.5</v>
      </c>
      <c r="H69" s="6" t="s">
        <v>2147</v>
      </c>
      <c r="I69" s="6">
        <v>5.0000000000000034E-4</v>
      </c>
    </row>
    <row r="70" spans="1:9" x14ac:dyDescent="0.25">
      <c r="A70" s="8">
        <v>172</v>
      </c>
      <c r="B70" s="6" t="s">
        <v>2234</v>
      </c>
      <c r="C70" s="6" t="s">
        <v>2229</v>
      </c>
      <c r="D70" s="7">
        <v>0.5</v>
      </c>
      <c r="E70" s="6" t="s">
        <v>2735</v>
      </c>
      <c r="F70" s="6">
        <f t="shared" si="2"/>
        <v>1</v>
      </c>
      <c r="G70" s="6">
        <f t="shared" si="3"/>
        <v>0.5</v>
      </c>
      <c r="H70" s="6" t="s">
        <v>2147</v>
      </c>
      <c r="I70" s="6">
        <v>2.0000000000000007E-2</v>
      </c>
    </row>
    <row r="71" spans="1:9" x14ac:dyDescent="0.25">
      <c r="A71" s="8">
        <v>173</v>
      </c>
      <c r="B71" s="6" t="s">
        <v>2235</v>
      </c>
      <c r="C71" s="6" t="s">
        <v>2229</v>
      </c>
      <c r="D71" s="7">
        <v>0.5</v>
      </c>
      <c r="E71" s="6" t="s">
        <v>2735</v>
      </c>
      <c r="F71" s="6">
        <f t="shared" si="2"/>
        <v>1</v>
      </c>
      <c r="G71" s="6">
        <f t="shared" si="3"/>
        <v>0.5</v>
      </c>
      <c r="H71" s="6" t="s">
        <v>2147</v>
      </c>
      <c r="I71" s="6">
        <v>5.0000000000000034E-4</v>
      </c>
    </row>
    <row r="72" spans="1:9" x14ac:dyDescent="0.25">
      <c r="A72" s="8">
        <v>174</v>
      </c>
      <c r="B72" s="6" t="s">
        <v>2236</v>
      </c>
      <c r="C72" s="6" t="s">
        <v>2229</v>
      </c>
      <c r="D72" s="7">
        <v>0.5</v>
      </c>
      <c r="E72" s="6" t="s">
        <v>2735</v>
      </c>
      <c r="F72" s="6">
        <f t="shared" si="2"/>
        <v>1</v>
      </c>
      <c r="G72" s="6">
        <f t="shared" si="3"/>
        <v>0.5</v>
      </c>
      <c r="H72" s="6" t="s">
        <v>2147</v>
      </c>
      <c r="I72" s="6">
        <v>2.0000000000000011E-2</v>
      </c>
    </row>
    <row r="73" spans="1:9" x14ac:dyDescent="0.25">
      <c r="A73" s="8">
        <v>175</v>
      </c>
      <c r="B73" s="6" t="s">
        <v>2237</v>
      </c>
      <c r="C73" s="6" t="s">
        <v>2229</v>
      </c>
      <c r="D73" s="7">
        <v>0.5</v>
      </c>
      <c r="E73" s="6" t="s">
        <v>2735</v>
      </c>
      <c r="F73" s="6">
        <f t="shared" si="2"/>
        <v>1</v>
      </c>
      <c r="G73" s="6">
        <f t="shared" si="3"/>
        <v>0.5</v>
      </c>
      <c r="H73" s="6" t="s">
        <v>2147</v>
      </c>
      <c r="I73" s="6">
        <v>1.0000000000000005E-2</v>
      </c>
    </row>
    <row r="74" spans="1:9" x14ac:dyDescent="0.25">
      <c r="A74" s="8">
        <v>176</v>
      </c>
      <c r="B74" s="6" t="s">
        <v>2238</v>
      </c>
      <c r="C74" s="6" t="s">
        <v>2229</v>
      </c>
      <c r="D74" s="7">
        <v>0.5</v>
      </c>
      <c r="E74" s="6" t="s">
        <v>2735</v>
      </c>
      <c r="F74" s="6">
        <f t="shared" si="2"/>
        <v>1</v>
      </c>
      <c r="G74" s="6">
        <f t="shared" si="3"/>
        <v>0.5</v>
      </c>
      <c r="H74" s="6" t="s">
        <v>2147</v>
      </c>
      <c r="I74" s="6">
        <v>5.0000000000000012E-4</v>
      </c>
    </row>
    <row r="75" spans="1:9" x14ac:dyDescent="0.25">
      <c r="A75" s="8">
        <v>177</v>
      </c>
      <c r="B75" s="6" t="s">
        <v>2239</v>
      </c>
      <c r="C75" s="6" t="s">
        <v>2229</v>
      </c>
      <c r="D75" s="7">
        <v>0.5</v>
      </c>
      <c r="E75" s="6" t="s">
        <v>2735</v>
      </c>
      <c r="F75" s="6">
        <f t="shared" si="2"/>
        <v>1</v>
      </c>
      <c r="G75" s="6">
        <f t="shared" si="3"/>
        <v>0.5</v>
      </c>
      <c r="H75" s="6" t="s">
        <v>2147</v>
      </c>
      <c r="I75" s="6">
        <v>0.02</v>
      </c>
    </row>
    <row r="76" spans="1:9" x14ac:dyDescent="0.25">
      <c r="A76" s="8">
        <v>178</v>
      </c>
      <c r="B76" s="6" t="s">
        <v>2240</v>
      </c>
      <c r="C76" s="6" t="s">
        <v>2229</v>
      </c>
      <c r="D76" s="7">
        <v>0.5</v>
      </c>
      <c r="E76" s="6" t="s">
        <v>2735</v>
      </c>
      <c r="F76" s="6">
        <f t="shared" si="2"/>
        <v>1</v>
      </c>
      <c r="G76" s="6">
        <f t="shared" si="3"/>
        <v>0.5</v>
      </c>
      <c r="H76" s="6" t="s">
        <v>2147</v>
      </c>
      <c r="I76" s="6">
        <v>0.01</v>
      </c>
    </row>
    <row r="77" spans="1:9" x14ac:dyDescent="0.25">
      <c r="A77" s="8">
        <v>180</v>
      </c>
      <c r="B77" s="6" t="s">
        <v>2241</v>
      </c>
      <c r="C77" s="6" t="s">
        <v>2154</v>
      </c>
      <c r="D77" s="6">
        <v>1</v>
      </c>
      <c r="E77" s="6" t="s">
        <v>2735</v>
      </c>
      <c r="F77" s="6">
        <f t="shared" si="2"/>
        <v>1</v>
      </c>
      <c r="G77" s="6">
        <f t="shared" si="3"/>
        <v>1</v>
      </c>
      <c r="H77" s="6" t="s">
        <v>2147</v>
      </c>
      <c r="I77" s="6">
        <v>2.3999999999999997E-2</v>
      </c>
    </row>
    <row r="78" spans="1:9" x14ac:dyDescent="0.25">
      <c r="A78" s="8">
        <v>181</v>
      </c>
      <c r="B78" s="6" t="s">
        <v>2242</v>
      </c>
      <c r="C78" s="6" t="s">
        <v>2154</v>
      </c>
      <c r="D78" s="6">
        <v>1</v>
      </c>
      <c r="E78" s="6" t="s">
        <v>2735</v>
      </c>
      <c r="F78" s="6">
        <f t="shared" si="2"/>
        <v>1</v>
      </c>
      <c r="G78" s="6">
        <f t="shared" si="3"/>
        <v>1</v>
      </c>
      <c r="H78" s="6" t="s">
        <v>2147</v>
      </c>
      <c r="I78" s="6">
        <v>1E-3</v>
      </c>
    </row>
    <row r="79" spans="1:9" x14ac:dyDescent="0.25">
      <c r="A79" s="8">
        <v>182</v>
      </c>
      <c r="B79" s="6" t="s">
        <v>2243</v>
      </c>
      <c r="C79" s="6" t="s">
        <v>2154</v>
      </c>
      <c r="D79" s="6">
        <v>1</v>
      </c>
      <c r="E79" s="6" t="s">
        <v>2735</v>
      </c>
      <c r="F79" s="6">
        <f t="shared" si="2"/>
        <v>1</v>
      </c>
      <c r="G79" s="6">
        <f t="shared" si="3"/>
        <v>1</v>
      </c>
      <c r="H79" s="6" t="s">
        <v>2147</v>
      </c>
      <c r="I79" s="6">
        <v>2.0000000000000007E-2</v>
      </c>
    </row>
    <row r="80" spans="1:9" x14ac:dyDescent="0.25">
      <c r="A80" s="8">
        <v>183</v>
      </c>
      <c r="B80" s="6" t="s">
        <v>2244</v>
      </c>
      <c r="C80" s="6" t="s">
        <v>2154</v>
      </c>
      <c r="D80" s="6">
        <v>1</v>
      </c>
      <c r="E80" s="6" t="s">
        <v>2735</v>
      </c>
      <c r="F80" s="6">
        <f t="shared" si="2"/>
        <v>1</v>
      </c>
      <c r="G80" s="6">
        <f t="shared" si="3"/>
        <v>1</v>
      </c>
      <c r="H80" s="6" t="s">
        <v>2147</v>
      </c>
      <c r="I80" s="6">
        <v>1.0000000000000007E-3</v>
      </c>
    </row>
    <row r="81" spans="1:9" x14ac:dyDescent="0.25">
      <c r="A81" s="8">
        <v>184</v>
      </c>
      <c r="B81" s="6" t="s">
        <v>2245</v>
      </c>
      <c r="C81" s="6" t="s">
        <v>2154</v>
      </c>
      <c r="D81" s="6">
        <v>1</v>
      </c>
      <c r="E81" s="6" t="s">
        <v>2735</v>
      </c>
      <c r="F81" s="6">
        <f t="shared" si="2"/>
        <v>1</v>
      </c>
      <c r="G81" s="6">
        <f t="shared" si="3"/>
        <v>1</v>
      </c>
      <c r="H81" s="6" t="s">
        <v>2147</v>
      </c>
      <c r="I81" s="6">
        <v>2.0000000000000014E-2</v>
      </c>
    </row>
    <row r="82" spans="1:9" x14ac:dyDescent="0.25">
      <c r="A82" s="8">
        <v>185</v>
      </c>
      <c r="B82" s="6" t="s">
        <v>2246</v>
      </c>
      <c r="C82" s="6" t="s">
        <v>2154</v>
      </c>
      <c r="D82" s="6">
        <v>1</v>
      </c>
      <c r="E82" s="6" t="s">
        <v>2735</v>
      </c>
      <c r="F82" s="6">
        <f t="shared" si="2"/>
        <v>1</v>
      </c>
      <c r="G82" s="6">
        <f t="shared" si="3"/>
        <v>1</v>
      </c>
      <c r="H82" s="6" t="s">
        <v>2147</v>
      </c>
      <c r="I82" s="6">
        <v>1.0000000000000005E-2</v>
      </c>
    </row>
    <row r="83" spans="1:9" x14ac:dyDescent="0.25">
      <c r="A83" s="8">
        <v>187</v>
      </c>
      <c r="B83" s="6" t="s">
        <v>2247</v>
      </c>
      <c r="C83" s="6" t="s">
        <v>2154</v>
      </c>
      <c r="D83" s="6">
        <v>1</v>
      </c>
      <c r="E83" s="6" t="s">
        <v>2735</v>
      </c>
      <c r="F83" s="6">
        <f t="shared" si="2"/>
        <v>1</v>
      </c>
      <c r="G83" s="6">
        <f t="shared" si="3"/>
        <v>1</v>
      </c>
      <c r="H83" s="6" t="s">
        <v>2147</v>
      </c>
      <c r="I83" s="6">
        <v>1.0000000000000005E-3</v>
      </c>
    </row>
    <row r="84" spans="1:9" x14ac:dyDescent="0.25">
      <c r="A84" s="8">
        <v>188</v>
      </c>
      <c r="B84" s="6" t="s">
        <v>2248</v>
      </c>
      <c r="C84" s="6" t="s">
        <v>2154</v>
      </c>
      <c r="D84" s="6">
        <v>1</v>
      </c>
      <c r="E84" s="6" t="s">
        <v>2735</v>
      </c>
      <c r="F84" s="6">
        <f t="shared" si="2"/>
        <v>1</v>
      </c>
      <c r="G84" s="6">
        <f t="shared" si="3"/>
        <v>1</v>
      </c>
      <c r="H84" s="6" t="s">
        <v>2147</v>
      </c>
      <c r="I84" s="6">
        <v>2.0000000000000004E-2</v>
      </c>
    </row>
    <row r="85" spans="1:9" x14ac:dyDescent="0.25">
      <c r="A85" s="8">
        <v>189</v>
      </c>
      <c r="B85" s="6" t="s">
        <v>2249</v>
      </c>
      <c r="C85" s="6" t="s">
        <v>2250</v>
      </c>
      <c r="D85" s="6">
        <v>1.8</v>
      </c>
      <c r="E85" s="6" t="s">
        <v>2735</v>
      </c>
      <c r="F85" s="6">
        <f t="shared" si="2"/>
        <v>1</v>
      </c>
      <c r="G85" s="6">
        <f t="shared" si="3"/>
        <v>1.8</v>
      </c>
      <c r="H85" s="6" t="s">
        <v>2147</v>
      </c>
      <c r="I85" s="6">
        <v>1.8E-3</v>
      </c>
    </row>
    <row r="86" spans="1:9" x14ac:dyDescent="0.25">
      <c r="A86" s="8">
        <v>190</v>
      </c>
      <c r="B86" s="6" t="s">
        <v>2251</v>
      </c>
      <c r="C86" s="6" t="s">
        <v>2250</v>
      </c>
      <c r="D86" s="6">
        <v>1.8</v>
      </c>
      <c r="E86" s="6" t="s">
        <v>2735</v>
      </c>
      <c r="F86" s="6">
        <f t="shared" si="2"/>
        <v>1</v>
      </c>
      <c r="G86" s="6">
        <f t="shared" si="3"/>
        <v>1.8</v>
      </c>
      <c r="H86" s="6" t="s">
        <v>2147</v>
      </c>
      <c r="I86" s="6">
        <v>1.7999999999999999E-2</v>
      </c>
    </row>
    <row r="87" spans="1:9" x14ac:dyDescent="0.25">
      <c r="A87" s="8">
        <v>191</v>
      </c>
      <c r="B87" s="6" t="s">
        <v>2252</v>
      </c>
      <c r="C87" s="6" t="s">
        <v>2253</v>
      </c>
      <c r="D87" s="6">
        <v>2.5</v>
      </c>
      <c r="E87" s="6" t="s">
        <v>2735</v>
      </c>
      <c r="F87" s="6">
        <f t="shared" si="2"/>
        <v>1</v>
      </c>
      <c r="G87" s="6">
        <f t="shared" si="3"/>
        <v>2.5</v>
      </c>
      <c r="H87" s="6" t="s">
        <v>2147</v>
      </c>
      <c r="I87" s="6">
        <v>2.5000000000000001E-3</v>
      </c>
    </row>
    <row r="88" spans="1:9" x14ac:dyDescent="0.25">
      <c r="A88" s="8">
        <v>192</v>
      </c>
      <c r="B88" s="6" t="s">
        <v>2254</v>
      </c>
      <c r="C88" s="6" t="s">
        <v>2253</v>
      </c>
      <c r="D88" s="6">
        <v>2.5</v>
      </c>
      <c r="E88" s="6" t="s">
        <v>2735</v>
      </c>
      <c r="F88" s="6">
        <f t="shared" si="2"/>
        <v>1</v>
      </c>
      <c r="G88" s="6">
        <f t="shared" si="3"/>
        <v>2.5</v>
      </c>
      <c r="H88" s="6" t="s">
        <v>2147</v>
      </c>
      <c r="I88" s="6">
        <v>0.02</v>
      </c>
    </row>
    <row r="89" spans="1:9" x14ac:dyDescent="0.25">
      <c r="A89" s="8">
        <v>193</v>
      </c>
      <c r="B89" s="6" t="s">
        <v>2255</v>
      </c>
      <c r="C89" s="6" t="s">
        <v>2253</v>
      </c>
      <c r="D89" s="6">
        <v>2.5</v>
      </c>
      <c r="E89" s="6" t="s">
        <v>2735</v>
      </c>
      <c r="F89" s="6">
        <f t="shared" si="2"/>
        <v>1</v>
      </c>
      <c r="G89" s="6">
        <f t="shared" si="3"/>
        <v>2.5</v>
      </c>
      <c r="H89" s="6" t="s">
        <v>2147</v>
      </c>
      <c r="I89" s="6">
        <v>2.5000000000000001E-3</v>
      </c>
    </row>
    <row r="90" spans="1:9" x14ac:dyDescent="0.25">
      <c r="A90" s="8">
        <v>194</v>
      </c>
      <c r="B90" s="6" t="s">
        <v>2256</v>
      </c>
      <c r="C90" s="6" t="s">
        <v>2253</v>
      </c>
      <c r="D90" s="6">
        <v>2.5</v>
      </c>
      <c r="E90" s="6" t="s">
        <v>2735</v>
      </c>
      <c r="F90" s="6">
        <f t="shared" si="2"/>
        <v>1</v>
      </c>
      <c r="G90" s="6">
        <f t="shared" si="3"/>
        <v>2.5</v>
      </c>
      <c r="H90" s="6" t="s">
        <v>2147</v>
      </c>
      <c r="I90" s="6">
        <v>0.02</v>
      </c>
    </row>
    <row r="91" spans="1:9" x14ac:dyDescent="0.25">
      <c r="A91" s="8">
        <v>195</v>
      </c>
      <c r="B91" s="6" t="s">
        <v>2257</v>
      </c>
      <c r="C91" s="6" t="s">
        <v>2253</v>
      </c>
      <c r="D91" s="6">
        <v>2.5</v>
      </c>
      <c r="E91" s="6" t="s">
        <v>2735</v>
      </c>
      <c r="F91" s="6">
        <f t="shared" si="2"/>
        <v>1</v>
      </c>
      <c r="G91" s="6">
        <f t="shared" si="3"/>
        <v>2.5</v>
      </c>
      <c r="H91" s="6" t="s">
        <v>2147</v>
      </c>
      <c r="I91" s="6">
        <v>0.01</v>
      </c>
    </row>
    <row r="92" spans="1:9" x14ac:dyDescent="0.25">
      <c r="A92" s="8">
        <v>196</v>
      </c>
      <c r="B92" s="6" t="s">
        <v>2258</v>
      </c>
      <c r="C92" s="6" t="s">
        <v>2259</v>
      </c>
      <c r="D92" s="6">
        <v>2</v>
      </c>
      <c r="E92" s="6" t="s">
        <v>2735</v>
      </c>
      <c r="F92" s="6">
        <f t="shared" si="2"/>
        <v>1</v>
      </c>
      <c r="G92" s="6">
        <f t="shared" si="3"/>
        <v>2</v>
      </c>
      <c r="H92" s="6" t="s">
        <v>2147</v>
      </c>
      <c r="I92" s="6">
        <v>2E-3</v>
      </c>
    </row>
    <row r="93" spans="1:9" x14ac:dyDescent="0.25">
      <c r="A93" s="8">
        <v>197</v>
      </c>
      <c r="B93" s="6" t="s">
        <v>2260</v>
      </c>
      <c r="C93" s="6" t="s">
        <v>2259</v>
      </c>
      <c r="D93" s="6">
        <v>2</v>
      </c>
      <c r="E93" s="6" t="s">
        <v>2735</v>
      </c>
      <c r="F93" s="6">
        <f t="shared" si="2"/>
        <v>1</v>
      </c>
      <c r="G93" s="6">
        <f t="shared" si="3"/>
        <v>2</v>
      </c>
      <c r="H93" s="6" t="s">
        <v>2147</v>
      </c>
      <c r="I93" s="6">
        <v>0.02</v>
      </c>
    </row>
    <row r="94" spans="1:9" x14ac:dyDescent="0.25">
      <c r="A94" s="8">
        <v>198</v>
      </c>
      <c r="B94" s="6" t="s">
        <v>2261</v>
      </c>
      <c r="C94" s="6" t="s">
        <v>2262</v>
      </c>
      <c r="D94" s="6">
        <v>2.1</v>
      </c>
      <c r="E94" s="6" t="s">
        <v>2735</v>
      </c>
      <c r="F94" s="6">
        <f t="shared" si="2"/>
        <v>1</v>
      </c>
      <c r="G94" s="6">
        <f t="shared" si="3"/>
        <v>2.1</v>
      </c>
      <c r="H94" s="6" t="s">
        <v>2147</v>
      </c>
      <c r="I94" s="6">
        <v>2.0999999999999999E-3</v>
      </c>
    </row>
    <row r="95" spans="1:9" x14ac:dyDescent="0.25">
      <c r="A95" s="8">
        <v>199</v>
      </c>
      <c r="B95" s="6" t="s">
        <v>2263</v>
      </c>
      <c r="C95" s="6" t="s">
        <v>2262</v>
      </c>
      <c r="D95" s="6">
        <v>2.1</v>
      </c>
      <c r="E95" s="6" t="s">
        <v>2735</v>
      </c>
      <c r="F95" s="6">
        <f t="shared" si="2"/>
        <v>1</v>
      </c>
      <c r="G95" s="6">
        <f t="shared" si="3"/>
        <v>2.1</v>
      </c>
      <c r="H95" s="6" t="s">
        <v>2147</v>
      </c>
      <c r="I95" s="6">
        <v>8.3999999999999995E-3</v>
      </c>
    </row>
    <row r="96" spans="1:9" x14ac:dyDescent="0.25">
      <c r="A96" s="8">
        <v>200</v>
      </c>
      <c r="B96" s="6" t="s">
        <v>2264</v>
      </c>
      <c r="C96" s="6" t="s">
        <v>2157</v>
      </c>
      <c r="D96" s="6">
        <v>3</v>
      </c>
      <c r="E96" s="6" t="s">
        <v>2735</v>
      </c>
      <c r="F96" s="6">
        <f t="shared" si="2"/>
        <v>1</v>
      </c>
      <c r="G96" s="6">
        <f t="shared" si="3"/>
        <v>3</v>
      </c>
      <c r="H96" s="6" t="s">
        <v>2147</v>
      </c>
      <c r="I96" s="6">
        <v>3.0000000000000001E-3</v>
      </c>
    </row>
    <row r="97" spans="1:9" x14ac:dyDescent="0.25">
      <c r="A97" s="8">
        <v>201</v>
      </c>
      <c r="B97" s="6" t="s">
        <v>2265</v>
      </c>
      <c r="C97" s="6" t="s">
        <v>2157</v>
      </c>
      <c r="D97" s="6">
        <v>3</v>
      </c>
      <c r="E97" s="6" t="s">
        <v>2735</v>
      </c>
      <c r="F97" s="6">
        <f t="shared" si="2"/>
        <v>1</v>
      </c>
      <c r="G97" s="6">
        <f t="shared" si="3"/>
        <v>3</v>
      </c>
      <c r="H97" s="6" t="s">
        <v>2147</v>
      </c>
      <c r="I97" s="6">
        <v>3.0000000000000014E-3</v>
      </c>
    </row>
    <row r="98" spans="1:9" x14ac:dyDescent="0.25">
      <c r="A98" s="8">
        <v>202</v>
      </c>
      <c r="B98" s="6" t="s">
        <v>2266</v>
      </c>
      <c r="C98" s="6" t="s">
        <v>2157</v>
      </c>
      <c r="D98" s="6">
        <v>3</v>
      </c>
      <c r="E98" s="6" t="s">
        <v>2735</v>
      </c>
      <c r="F98" s="6">
        <f t="shared" si="2"/>
        <v>1</v>
      </c>
      <c r="G98" s="6">
        <f t="shared" si="3"/>
        <v>3</v>
      </c>
      <c r="H98" s="6" t="s">
        <v>2147</v>
      </c>
      <c r="I98" s="6">
        <v>1.8000000000000002E-2</v>
      </c>
    </row>
    <row r="99" spans="1:9" x14ac:dyDescent="0.25">
      <c r="A99" s="8">
        <v>203</v>
      </c>
      <c r="B99" s="6" t="s">
        <v>2267</v>
      </c>
      <c r="C99" s="6" t="s">
        <v>2157</v>
      </c>
      <c r="D99" s="6">
        <v>3</v>
      </c>
      <c r="E99" s="6" t="s">
        <v>2735</v>
      </c>
      <c r="F99" s="6">
        <f t="shared" si="2"/>
        <v>1</v>
      </c>
      <c r="G99" s="6">
        <f t="shared" si="3"/>
        <v>3</v>
      </c>
      <c r="H99" s="6" t="s">
        <v>2147</v>
      </c>
      <c r="I99" s="6">
        <v>1.2000000000000005E-2</v>
      </c>
    </row>
    <row r="100" spans="1:9" x14ac:dyDescent="0.25">
      <c r="A100" s="8">
        <v>204</v>
      </c>
      <c r="B100" s="6" t="s">
        <v>2268</v>
      </c>
      <c r="C100" s="6" t="s">
        <v>2157</v>
      </c>
      <c r="D100" s="6">
        <v>3</v>
      </c>
      <c r="E100" s="6" t="s">
        <v>2735</v>
      </c>
      <c r="F100" s="6">
        <f t="shared" si="2"/>
        <v>1</v>
      </c>
      <c r="G100" s="6">
        <f t="shared" si="3"/>
        <v>3</v>
      </c>
      <c r="H100" s="6" t="s">
        <v>2147</v>
      </c>
      <c r="I100" s="6">
        <v>1.2E-2</v>
      </c>
    </row>
    <row r="101" spans="1:9" x14ac:dyDescent="0.25">
      <c r="A101" s="8">
        <v>205</v>
      </c>
      <c r="B101" s="6" t="s">
        <v>2269</v>
      </c>
      <c r="C101" s="6" t="s">
        <v>2259</v>
      </c>
      <c r="D101" s="6">
        <v>2</v>
      </c>
      <c r="E101" s="6" t="s">
        <v>2735</v>
      </c>
      <c r="F101" s="6">
        <f t="shared" si="2"/>
        <v>1</v>
      </c>
      <c r="G101" s="6">
        <f t="shared" si="3"/>
        <v>2</v>
      </c>
      <c r="H101" s="6" t="s">
        <v>2147</v>
      </c>
      <c r="I101" s="6">
        <v>8.0000000000000002E-3</v>
      </c>
    </row>
    <row r="102" spans="1:9" x14ac:dyDescent="0.25">
      <c r="A102" s="8">
        <v>206</v>
      </c>
      <c r="B102" s="6" t="s">
        <v>2270</v>
      </c>
      <c r="C102" s="6" t="s">
        <v>2154</v>
      </c>
      <c r="D102" s="6">
        <v>1</v>
      </c>
      <c r="E102" s="6" t="s">
        <v>2735</v>
      </c>
      <c r="F102" s="6">
        <f t="shared" si="2"/>
        <v>1</v>
      </c>
      <c r="G102" s="6">
        <f t="shared" si="3"/>
        <v>1</v>
      </c>
      <c r="H102" s="6" t="s">
        <v>2147</v>
      </c>
      <c r="I102" s="6">
        <v>1E-3</v>
      </c>
    </row>
    <row r="103" spans="1:9" x14ac:dyDescent="0.25">
      <c r="A103" s="8">
        <v>207</v>
      </c>
      <c r="B103" s="6" t="s">
        <v>2271</v>
      </c>
      <c r="C103" s="6" t="s">
        <v>2154</v>
      </c>
      <c r="D103" s="6">
        <v>1</v>
      </c>
      <c r="E103" s="6" t="s">
        <v>2735</v>
      </c>
      <c r="F103" s="6">
        <f t="shared" si="2"/>
        <v>1</v>
      </c>
      <c r="G103" s="6">
        <f t="shared" si="3"/>
        <v>1</v>
      </c>
      <c r="H103" s="6" t="s">
        <v>2147</v>
      </c>
      <c r="I103" s="6">
        <v>0.02</v>
      </c>
    </row>
    <row r="104" spans="1:9" x14ac:dyDescent="0.25">
      <c r="A104" s="8">
        <v>208</v>
      </c>
      <c r="B104" s="6" t="s">
        <v>2272</v>
      </c>
      <c r="C104" s="6" t="s">
        <v>2154</v>
      </c>
      <c r="D104" s="6">
        <v>1</v>
      </c>
      <c r="E104" s="6" t="s">
        <v>2735</v>
      </c>
      <c r="F104" s="6">
        <f t="shared" si="2"/>
        <v>1</v>
      </c>
      <c r="G104" s="6">
        <f t="shared" si="3"/>
        <v>1</v>
      </c>
      <c r="H104" s="6" t="s">
        <v>2147</v>
      </c>
      <c r="I104" s="6">
        <v>0.01</v>
      </c>
    </row>
    <row r="105" spans="1:9" x14ac:dyDescent="0.25">
      <c r="A105" s="8">
        <v>209</v>
      </c>
      <c r="B105" s="6" t="s">
        <v>2273</v>
      </c>
      <c r="C105" s="6" t="s">
        <v>2154</v>
      </c>
      <c r="D105" s="6">
        <v>1</v>
      </c>
      <c r="E105" s="6" t="s">
        <v>2735</v>
      </c>
      <c r="F105" s="6">
        <f t="shared" si="2"/>
        <v>1</v>
      </c>
      <c r="G105" s="6">
        <f t="shared" si="3"/>
        <v>1</v>
      </c>
      <c r="H105" s="6" t="s">
        <v>2147</v>
      </c>
      <c r="I105" s="6">
        <v>1E-3</v>
      </c>
    </row>
    <row r="106" spans="1:9" x14ac:dyDescent="0.25">
      <c r="A106" s="8">
        <v>210</v>
      </c>
      <c r="B106" s="6" t="s">
        <v>2274</v>
      </c>
      <c r="C106" s="6" t="s">
        <v>2154</v>
      </c>
      <c r="D106" s="6">
        <v>1</v>
      </c>
      <c r="E106" s="6" t="s">
        <v>2735</v>
      </c>
      <c r="F106" s="6">
        <f t="shared" si="2"/>
        <v>1</v>
      </c>
      <c r="G106" s="6">
        <f t="shared" si="3"/>
        <v>1</v>
      </c>
      <c r="H106" s="6" t="s">
        <v>2147</v>
      </c>
      <c r="I106" s="6">
        <v>0.02</v>
      </c>
    </row>
    <row r="107" spans="1:9" x14ac:dyDescent="0.25">
      <c r="A107" s="8">
        <v>211</v>
      </c>
      <c r="B107" s="6" t="s">
        <v>2275</v>
      </c>
      <c r="C107" s="6" t="s">
        <v>2160</v>
      </c>
      <c r="D107" s="6">
        <v>3.5</v>
      </c>
      <c r="E107" s="6" t="s">
        <v>2735</v>
      </c>
      <c r="F107" s="6">
        <f t="shared" si="2"/>
        <v>1</v>
      </c>
      <c r="G107" s="6">
        <f t="shared" si="3"/>
        <v>3.5</v>
      </c>
      <c r="H107" s="6" t="s">
        <v>2147</v>
      </c>
      <c r="I107" s="6">
        <v>3.5000000000000014E-3</v>
      </c>
    </row>
    <row r="108" spans="1:9" x14ac:dyDescent="0.25">
      <c r="A108" s="8">
        <v>212</v>
      </c>
      <c r="B108" s="6" t="s">
        <v>2276</v>
      </c>
      <c r="C108" s="6" t="s">
        <v>2160</v>
      </c>
      <c r="D108" s="6">
        <v>3.5</v>
      </c>
      <c r="E108" s="6" t="s">
        <v>2735</v>
      </c>
      <c r="F108" s="6">
        <f t="shared" si="2"/>
        <v>1</v>
      </c>
      <c r="G108" s="6">
        <f t="shared" si="3"/>
        <v>3.5</v>
      </c>
      <c r="H108" s="6" t="s">
        <v>2147</v>
      </c>
      <c r="I108" s="6">
        <v>2.0999999999999998E-2</v>
      </c>
    </row>
    <row r="109" spans="1:9" x14ac:dyDescent="0.25">
      <c r="A109" s="8">
        <v>213</v>
      </c>
      <c r="B109" s="6" t="s">
        <v>2277</v>
      </c>
      <c r="C109" s="6" t="s">
        <v>2160</v>
      </c>
      <c r="D109" s="6">
        <v>3.5</v>
      </c>
      <c r="E109" s="6" t="s">
        <v>2735</v>
      </c>
      <c r="F109" s="6">
        <f t="shared" si="2"/>
        <v>1</v>
      </c>
      <c r="G109" s="6">
        <f t="shared" si="3"/>
        <v>3.5</v>
      </c>
      <c r="H109" s="6" t="s">
        <v>2147</v>
      </c>
      <c r="I109" s="6">
        <v>1.4000000000000004E-2</v>
      </c>
    </row>
    <row r="110" spans="1:9" x14ac:dyDescent="0.25">
      <c r="A110" s="8">
        <v>214</v>
      </c>
      <c r="B110" s="6" t="s">
        <v>2278</v>
      </c>
      <c r="C110" s="6" t="s">
        <v>2279</v>
      </c>
      <c r="D110" s="6">
        <v>5</v>
      </c>
      <c r="E110" s="6" t="s">
        <v>2735</v>
      </c>
      <c r="F110" s="6">
        <f t="shared" si="2"/>
        <v>1</v>
      </c>
      <c r="G110" s="6">
        <f t="shared" si="3"/>
        <v>5</v>
      </c>
      <c r="H110" s="6" t="s">
        <v>2147</v>
      </c>
      <c r="I110" s="6">
        <v>5.0000000000000001E-3</v>
      </c>
    </row>
    <row r="111" spans="1:9" x14ac:dyDescent="0.25">
      <c r="A111" s="8">
        <v>215</v>
      </c>
      <c r="B111" s="6" t="s">
        <v>2280</v>
      </c>
      <c r="C111" s="6" t="s">
        <v>2279</v>
      </c>
      <c r="D111" s="6">
        <v>5</v>
      </c>
      <c r="E111" s="6" t="s">
        <v>2735</v>
      </c>
      <c r="F111" s="6">
        <f t="shared" si="2"/>
        <v>1</v>
      </c>
      <c r="G111" s="6">
        <f t="shared" si="3"/>
        <v>5</v>
      </c>
      <c r="H111" s="6" t="s">
        <v>2147</v>
      </c>
      <c r="I111" s="6">
        <v>0.02</v>
      </c>
    </row>
    <row r="112" spans="1:9" x14ac:dyDescent="0.25">
      <c r="A112" s="8">
        <v>216</v>
      </c>
      <c r="B112" s="6" t="s">
        <v>2281</v>
      </c>
      <c r="C112" s="6" t="s">
        <v>2157</v>
      </c>
      <c r="D112" s="6">
        <v>3</v>
      </c>
      <c r="E112" s="6" t="s">
        <v>2735</v>
      </c>
      <c r="F112" s="6">
        <f t="shared" si="2"/>
        <v>1</v>
      </c>
      <c r="G112" s="6">
        <f t="shared" si="3"/>
        <v>3</v>
      </c>
      <c r="H112" s="6" t="s">
        <v>2147</v>
      </c>
      <c r="I112" s="6">
        <v>3.0000000000000001E-3</v>
      </c>
    </row>
    <row r="113" spans="1:9" x14ac:dyDescent="0.25">
      <c r="A113" s="8">
        <v>217</v>
      </c>
      <c r="B113" s="6" t="s">
        <v>2282</v>
      </c>
      <c r="C113" s="6" t="s">
        <v>2157</v>
      </c>
      <c r="D113" s="6">
        <v>3</v>
      </c>
      <c r="E113" s="6" t="s">
        <v>2735</v>
      </c>
      <c r="F113" s="6">
        <f t="shared" si="2"/>
        <v>1</v>
      </c>
      <c r="G113" s="6">
        <f t="shared" si="3"/>
        <v>3</v>
      </c>
      <c r="H113" s="6" t="s">
        <v>2147</v>
      </c>
      <c r="I113" s="6">
        <v>1.2E-2</v>
      </c>
    </row>
    <row r="114" spans="1:9" x14ac:dyDescent="0.25">
      <c r="A114" s="8">
        <v>218</v>
      </c>
      <c r="B114" s="6" t="s">
        <v>2283</v>
      </c>
      <c r="C114" s="6" t="s">
        <v>2284</v>
      </c>
      <c r="D114" s="6">
        <v>7</v>
      </c>
      <c r="E114" s="6" t="s">
        <v>2735</v>
      </c>
      <c r="F114" s="6">
        <f t="shared" si="2"/>
        <v>1</v>
      </c>
      <c r="G114" s="6">
        <f t="shared" si="3"/>
        <v>7</v>
      </c>
      <c r="H114" s="6" t="s">
        <v>2147</v>
      </c>
      <c r="I114" s="6">
        <v>7.0000000000000001E-3</v>
      </c>
    </row>
    <row r="115" spans="1:9" x14ac:dyDescent="0.25">
      <c r="A115" s="8">
        <v>219</v>
      </c>
      <c r="B115" s="6" t="s">
        <v>2285</v>
      </c>
      <c r="C115" s="6" t="s">
        <v>2286</v>
      </c>
      <c r="D115" s="6">
        <v>4</v>
      </c>
      <c r="E115" s="6" t="s">
        <v>2735</v>
      </c>
      <c r="F115" s="6">
        <f t="shared" si="2"/>
        <v>1</v>
      </c>
      <c r="G115" s="6">
        <f t="shared" si="3"/>
        <v>4</v>
      </c>
      <c r="H115" s="6" t="s">
        <v>2147</v>
      </c>
      <c r="I115" s="6">
        <v>4.0000000000000001E-3</v>
      </c>
    </row>
    <row r="116" spans="1:9" x14ac:dyDescent="0.25">
      <c r="A116" s="8">
        <v>220</v>
      </c>
      <c r="B116" s="6" t="s">
        <v>2287</v>
      </c>
      <c r="C116" s="6" t="s">
        <v>2286</v>
      </c>
      <c r="D116" s="6">
        <v>4</v>
      </c>
      <c r="E116" s="6" t="s">
        <v>2735</v>
      </c>
      <c r="F116" s="6">
        <f t="shared" si="2"/>
        <v>1</v>
      </c>
      <c r="G116" s="6">
        <f t="shared" si="3"/>
        <v>4</v>
      </c>
      <c r="H116" s="6" t="s">
        <v>2147</v>
      </c>
      <c r="I116" s="6">
        <v>1.6E-2</v>
      </c>
    </row>
    <row r="117" spans="1:9" x14ac:dyDescent="0.25">
      <c r="A117" s="8">
        <v>221</v>
      </c>
      <c r="B117" s="6" t="s">
        <v>2288</v>
      </c>
      <c r="C117" s="6" t="s">
        <v>2286</v>
      </c>
      <c r="D117" s="6">
        <v>4</v>
      </c>
      <c r="E117" s="6" t="s">
        <v>2735</v>
      </c>
      <c r="F117" s="6">
        <f t="shared" si="2"/>
        <v>1</v>
      </c>
      <c r="G117" s="6">
        <f t="shared" si="3"/>
        <v>4</v>
      </c>
      <c r="H117" s="6" t="s">
        <v>2147</v>
      </c>
      <c r="I117" s="6">
        <v>4.0000000000000027E-3</v>
      </c>
    </row>
    <row r="118" spans="1:9" x14ac:dyDescent="0.25">
      <c r="A118" s="8">
        <v>222</v>
      </c>
      <c r="B118" s="6" t="s">
        <v>2289</v>
      </c>
      <c r="C118" s="6" t="s">
        <v>2286</v>
      </c>
      <c r="D118" s="6">
        <v>4</v>
      </c>
      <c r="E118" s="6" t="s">
        <v>2735</v>
      </c>
      <c r="F118" s="6">
        <f t="shared" si="2"/>
        <v>1</v>
      </c>
      <c r="G118" s="6">
        <f t="shared" si="3"/>
        <v>4</v>
      </c>
      <c r="H118" s="6" t="s">
        <v>2147</v>
      </c>
      <c r="I118" s="6">
        <v>1.6000000000000011E-2</v>
      </c>
    </row>
    <row r="119" spans="1:9" x14ac:dyDescent="0.25">
      <c r="A119" s="8">
        <v>223</v>
      </c>
      <c r="B119" s="6" t="s">
        <v>2290</v>
      </c>
      <c r="C119" s="6" t="s">
        <v>2286</v>
      </c>
      <c r="D119" s="6">
        <v>4</v>
      </c>
      <c r="E119" s="6" t="s">
        <v>2735</v>
      </c>
      <c r="F119" s="6">
        <f t="shared" si="2"/>
        <v>1</v>
      </c>
      <c r="G119" s="6">
        <f t="shared" si="3"/>
        <v>4</v>
      </c>
      <c r="H119" s="6" t="s">
        <v>2147</v>
      </c>
      <c r="I119" s="6">
        <v>2.3999999999999997E-2</v>
      </c>
    </row>
    <row r="120" spans="1:9" x14ac:dyDescent="0.25">
      <c r="A120" s="8">
        <v>224</v>
      </c>
      <c r="B120" s="6" t="s">
        <v>2291</v>
      </c>
      <c r="C120" s="6" t="s">
        <v>2291</v>
      </c>
      <c r="D120" s="6">
        <v>1.2</v>
      </c>
      <c r="E120" s="6" t="s">
        <v>2735</v>
      </c>
      <c r="F120" s="6">
        <f t="shared" si="2"/>
        <v>1</v>
      </c>
      <c r="G120" s="6">
        <f t="shared" si="3"/>
        <v>1.2</v>
      </c>
      <c r="H120" s="6" t="s">
        <v>2147</v>
      </c>
      <c r="I120" s="6">
        <v>1.1999999999999999E-3</v>
      </c>
    </row>
    <row r="121" spans="1:9" x14ac:dyDescent="0.25">
      <c r="A121" s="8">
        <v>225</v>
      </c>
      <c r="B121" s="6" t="s">
        <v>2292</v>
      </c>
      <c r="C121" s="6" t="s">
        <v>2291</v>
      </c>
      <c r="D121" s="6">
        <v>1.2</v>
      </c>
      <c r="E121" s="6" t="s">
        <v>2735</v>
      </c>
      <c r="F121" s="6">
        <f t="shared" si="2"/>
        <v>1</v>
      </c>
      <c r="G121" s="6">
        <f t="shared" si="3"/>
        <v>1.2</v>
      </c>
      <c r="H121" s="6" t="s">
        <v>2147</v>
      </c>
      <c r="I121" s="6">
        <v>2.4E-2</v>
      </c>
    </row>
    <row r="122" spans="1:9" x14ac:dyDescent="0.25">
      <c r="A122" s="8">
        <v>226</v>
      </c>
      <c r="B122" s="6" t="s">
        <v>2293</v>
      </c>
      <c r="C122" s="6" t="s">
        <v>2293</v>
      </c>
      <c r="D122" s="6">
        <v>8</v>
      </c>
      <c r="E122" s="6" t="s">
        <v>2735</v>
      </c>
      <c r="F122" s="6">
        <f t="shared" si="2"/>
        <v>1</v>
      </c>
      <c r="G122" s="6">
        <f t="shared" si="3"/>
        <v>8</v>
      </c>
      <c r="H122" s="6" t="s">
        <v>2147</v>
      </c>
      <c r="I122" s="6">
        <v>8.0000000000000002E-3</v>
      </c>
    </row>
    <row r="123" spans="1:9" x14ac:dyDescent="0.25">
      <c r="A123" s="8">
        <v>227</v>
      </c>
      <c r="B123" s="6" t="s">
        <v>2294</v>
      </c>
      <c r="C123" s="6" t="s">
        <v>2291</v>
      </c>
      <c r="D123" s="6">
        <v>1.2</v>
      </c>
      <c r="E123" s="6" t="s">
        <v>2735</v>
      </c>
      <c r="F123" s="6">
        <f t="shared" si="2"/>
        <v>1</v>
      </c>
      <c r="G123" s="6">
        <f t="shared" si="3"/>
        <v>1.2</v>
      </c>
      <c r="H123" s="6" t="s">
        <v>2147</v>
      </c>
      <c r="I123" s="6">
        <v>1.1999999999999999E-3</v>
      </c>
    </row>
    <row r="124" spans="1:9" x14ac:dyDescent="0.25">
      <c r="A124" s="8">
        <v>228</v>
      </c>
      <c r="B124" s="6" t="s">
        <v>2295</v>
      </c>
      <c r="C124" s="6" t="s">
        <v>2291</v>
      </c>
      <c r="D124" s="6">
        <v>1.2</v>
      </c>
      <c r="E124" s="6" t="s">
        <v>2735</v>
      </c>
      <c r="F124" s="6">
        <f t="shared" si="2"/>
        <v>1</v>
      </c>
      <c r="G124" s="6">
        <f t="shared" si="3"/>
        <v>1.2</v>
      </c>
      <c r="H124" s="6" t="s">
        <v>2147</v>
      </c>
      <c r="I124" s="6">
        <v>2.4E-2</v>
      </c>
    </row>
    <row r="125" spans="1:9" x14ac:dyDescent="0.25">
      <c r="A125" s="8">
        <v>229</v>
      </c>
      <c r="B125" s="6" t="s">
        <v>2296</v>
      </c>
      <c r="C125" s="6" t="s">
        <v>2154</v>
      </c>
      <c r="D125" s="6">
        <v>1</v>
      </c>
      <c r="E125" s="6" t="s">
        <v>2735</v>
      </c>
      <c r="F125" s="6">
        <f t="shared" si="2"/>
        <v>1</v>
      </c>
      <c r="G125" s="6">
        <f t="shared" si="3"/>
        <v>1</v>
      </c>
      <c r="H125" s="6" t="s">
        <v>2147</v>
      </c>
      <c r="I125" s="6">
        <v>0.02</v>
      </c>
    </row>
    <row r="126" spans="1:9" x14ac:dyDescent="0.25">
      <c r="A126" s="8">
        <v>230</v>
      </c>
      <c r="B126" s="6" t="s">
        <v>2297</v>
      </c>
      <c r="C126" s="6" t="s">
        <v>2151</v>
      </c>
      <c r="D126" s="6">
        <v>0.9</v>
      </c>
      <c r="E126" s="6" t="s">
        <v>2735</v>
      </c>
      <c r="F126" s="6">
        <f t="shared" si="2"/>
        <v>1</v>
      </c>
      <c r="G126" s="6">
        <f t="shared" si="3"/>
        <v>0.9</v>
      </c>
      <c r="H126" s="6" t="s">
        <v>2147</v>
      </c>
      <c r="I126" s="6">
        <v>1.7999999999999999E-2</v>
      </c>
    </row>
    <row r="127" spans="1:9" x14ac:dyDescent="0.25">
      <c r="A127" s="8">
        <v>231</v>
      </c>
      <c r="B127" s="6" t="s">
        <v>2298</v>
      </c>
      <c r="C127" s="6" t="s">
        <v>2279</v>
      </c>
      <c r="D127" s="6">
        <v>5</v>
      </c>
      <c r="E127" s="6" t="s">
        <v>2735</v>
      </c>
      <c r="F127" s="6">
        <f t="shared" si="2"/>
        <v>1</v>
      </c>
      <c r="G127" s="6">
        <f t="shared" si="3"/>
        <v>5</v>
      </c>
      <c r="H127" s="6" t="s">
        <v>2147</v>
      </c>
      <c r="I127" s="6">
        <v>5.0000000000000018E-3</v>
      </c>
    </row>
    <row r="128" spans="1:9" x14ac:dyDescent="0.25">
      <c r="A128" s="8">
        <v>232</v>
      </c>
      <c r="B128" s="6" t="s">
        <v>2299</v>
      </c>
      <c r="C128" s="6" t="s">
        <v>2279</v>
      </c>
      <c r="D128" s="6">
        <v>5</v>
      </c>
      <c r="E128" s="6" t="s">
        <v>2735</v>
      </c>
      <c r="F128" s="6">
        <f t="shared" si="2"/>
        <v>1</v>
      </c>
      <c r="G128" s="6">
        <f t="shared" si="3"/>
        <v>5</v>
      </c>
      <c r="H128" s="6" t="s">
        <v>2147</v>
      </c>
      <c r="I128" s="6">
        <v>2.0000000000000007E-2</v>
      </c>
    </row>
    <row r="129" spans="1:9" x14ac:dyDescent="0.25">
      <c r="A129" s="8">
        <v>233</v>
      </c>
      <c r="B129" s="6" t="s">
        <v>2300</v>
      </c>
      <c r="C129" s="6" t="s">
        <v>2279</v>
      </c>
      <c r="D129" s="6">
        <v>5</v>
      </c>
      <c r="E129" s="6" t="s">
        <v>2735</v>
      </c>
      <c r="F129" s="6">
        <f t="shared" si="2"/>
        <v>1</v>
      </c>
      <c r="G129" s="6">
        <f t="shared" si="3"/>
        <v>5</v>
      </c>
      <c r="H129" s="6" t="s">
        <v>2147</v>
      </c>
      <c r="I129" s="6">
        <v>5.0000000000000036E-3</v>
      </c>
    </row>
    <row r="130" spans="1:9" x14ac:dyDescent="0.25">
      <c r="A130" s="8">
        <v>234</v>
      </c>
      <c r="B130" s="6" t="s">
        <v>2301</v>
      </c>
      <c r="C130" s="6" t="s">
        <v>2279</v>
      </c>
      <c r="D130" s="6">
        <v>5</v>
      </c>
      <c r="E130" s="6" t="s">
        <v>2735</v>
      </c>
      <c r="F130" s="6">
        <f t="shared" si="2"/>
        <v>1</v>
      </c>
      <c r="G130" s="6">
        <f t="shared" si="3"/>
        <v>5</v>
      </c>
      <c r="H130" s="6" t="s">
        <v>2147</v>
      </c>
      <c r="I130" s="6">
        <v>2.0000000000000014E-2</v>
      </c>
    </row>
    <row r="131" spans="1:9" x14ac:dyDescent="0.25">
      <c r="A131" s="8">
        <v>235</v>
      </c>
      <c r="B131" s="6" t="s">
        <v>2302</v>
      </c>
      <c r="C131" s="6" t="s">
        <v>2279</v>
      </c>
      <c r="D131" s="6">
        <v>5</v>
      </c>
      <c r="E131" s="6" t="s">
        <v>2735</v>
      </c>
      <c r="F131" s="6">
        <f t="shared" ref="F131:F194" si="4">VLOOKUP(E131,$P$6:$Q$9,2,0)</f>
        <v>1</v>
      </c>
      <c r="G131" s="6">
        <f t="shared" ref="G131:G194" si="5">D131*F131</f>
        <v>5</v>
      </c>
      <c r="H131" s="6" t="s">
        <v>2147</v>
      </c>
      <c r="I131" s="6">
        <v>5.0000000000000001E-3</v>
      </c>
    </row>
    <row r="132" spans="1:9" x14ac:dyDescent="0.25">
      <c r="A132" s="8">
        <v>236</v>
      </c>
      <c r="B132" s="6" t="s">
        <v>2303</v>
      </c>
      <c r="C132" s="6" t="s">
        <v>2279</v>
      </c>
      <c r="D132" s="6">
        <v>5</v>
      </c>
      <c r="E132" s="6" t="s">
        <v>2735</v>
      </c>
      <c r="F132" s="6">
        <f t="shared" si="4"/>
        <v>1</v>
      </c>
      <c r="G132" s="6">
        <f t="shared" si="5"/>
        <v>5</v>
      </c>
      <c r="H132" s="6" t="s">
        <v>2147</v>
      </c>
      <c r="I132" s="6">
        <v>0.02</v>
      </c>
    </row>
    <row r="133" spans="1:9" x14ac:dyDescent="0.25">
      <c r="A133" s="8">
        <v>237</v>
      </c>
      <c r="B133" s="6" t="s">
        <v>2304</v>
      </c>
      <c r="C133" s="6" t="s">
        <v>2279</v>
      </c>
      <c r="D133" s="6">
        <v>5</v>
      </c>
      <c r="E133" s="6" t="s">
        <v>2735</v>
      </c>
      <c r="F133" s="6">
        <f t="shared" si="4"/>
        <v>1</v>
      </c>
      <c r="G133" s="6">
        <f t="shared" si="5"/>
        <v>5</v>
      </c>
      <c r="H133" s="6" t="s">
        <v>2147</v>
      </c>
      <c r="I133" s="6">
        <v>5.0000000000000001E-3</v>
      </c>
    </row>
    <row r="134" spans="1:9" x14ac:dyDescent="0.25">
      <c r="A134" s="8">
        <v>238</v>
      </c>
      <c r="B134" s="6" t="s">
        <v>2305</v>
      </c>
      <c r="C134" s="6" t="s">
        <v>2279</v>
      </c>
      <c r="D134" s="6">
        <v>5</v>
      </c>
      <c r="E134" s="6" t="s">
        <v>2735</v>
      </c>
      <c r="F134" s="6">
        <f t="shared" si="4"/>
        <v>1</v>
      </c>
      <c r="G134" s="6">
        <f t="shared" si="5"/>
        <v>5</v>
      </c>
      <c r="H134" s="6" t="s">
        <v>2147</v>
      </c>
      <c r="I134" s="6">
        <v>0.02</v>
      </c>
    </row>
    <row r="135" spans="1:9" x14ac:dyDescent="0.25">
      <c r="A135" s="8">
        <v>240</v>
      </c>
      <c r="B135" s="6" t="s">
        <v>2306</v>
      </c>
      <c r="C135" s="6" t="s">
        <v>2279</v>
      </c>
      <c r="D135" s="6">
        <v>5</v>
      </c>
      <c r="E135" s="6" t="s">
        <v>2735</v>
      </c>
      <c r="F135" s="6">
        <f t="shared" si="4"/>
        <v>1</v>
      </c>
      <c r="G135" s="6">
        <f t="shared" si="5"/>
        <v>5</v>
      </c>
      <c r="H135" s="6" t="s">
        <v>2147</v>
      </c>
      <c r="I135" s="6">
        <v>0.02</v>
      </c>
    </row>
    <row r="136" spans="1:9" x14ac:dyDescent="0.25">
      <c r="A136" s="8">
        <v>241</v>
      </c>
      <c r="B136" s="6" t="s">
        <v>2307</v>
      </c>
      <c r="C136" s="6" t="s">
        <v>2169</v>
      </c>
      <c r="D136" s="6">
        <v>10</v>
      </c>
      <c r="E136" s="6" t="s">
        <v>2735</v>
      </c>
      <c r="F136" s="6">
        <f t="shared" si="4"/>
        <v>1</v>
      </c>
      <c r="G136" s="6">
        <f t="shared" si="5"/>
        <v>10</v>
      </c>
      <c r="H136" s="6" t="s">
        <v>2147</v>
      </c>
      <c r="I136" s="6">
        <v>0.01</v>
      </c>
    </row>
    <row r="137" spans="1:9" x14ac:dyDescent="0.25">
      <c r="A137" s="8">
        <v>242</v>
      </c>
      <c r="B137" s="6" t="s">
        <v>2308</v>
      </c>
      <c r="C137" s="6" t="s">
        <v>2169</v>
      </c>
      <c r="D137" s="6">
        <v>10</v>
      </c>
      <c r="E137" s="6" t="s">
        <v>2735</v>
      </c>
      <c r="F137" s="6">
        <f t="shared" si="4"/>
        <v>1</v>
      </c>
      <c r="G137" s="6">
        <f t="shared" si="5"/>
        <v>10</v>
      </c>
      <c r="H137" s="6" t="s">
        <v>2147</v>
      </c>
      <c r="I137" s="6">
        <v>1.0000000000000005E-2</v>
      </c>
    </row>
    <row r="138" spans="1:9" x14ac:dyDescent="0.25">
      <c r="A138" s="8">
        <v>243</v>
      </c>
      <c r="B138" s="6" t="s">
        <v>2309</v>
      </c>
      <c r="C138" s="6" t="s">
        <v>2310</v>
      </c>
      <c r="D138" s="6">
        <v>6</v>
      </c>
      <c r="E138" s="6" t="s">
        <v>2735</v>
      </c>
      <c r="F138" s="6">
        <f t="shared" si="4"/>
        <v>1</v>
      </c>
      <c r="G138" s="6">
        <f t="shared" si="5"/>
        <v>6</v>
      </c>
      <c r="H138" s="6" t="s">
        <v>2147</v>
      </c>
      <c r="I138" s="6">
        <v>6.0000000000000001E-3</v>
      </c>
    </row>
    <row r="139" spans="1:9" x14ac:dyDescent="0.25">
      <c r="A139" s="8">
        <v>244</v>
      </c>
      <c r="B139" s="6" t="s">
        <v>2311</v>
      </c>
      <c r="C139" s="6" t="s">
        <v>2310</v>
      </c>
      <c r="D139" s="6">
        <v>6</v>
      </c>
      <c r="E139" s="6" t="s">
        <v>2735</v>
      </c>
      <c r="F139" s="6">
        <f t="shared" si="4"/>
        <v>1</v>
      </c>
      <c r="G139" s="6">
        <f t="shared" si="5"/>
        <v>6</v>
      </c>
      <c r="H139" s="6" t="s">
        <v>2147</v>
      </c>
      <c r="I139" s="6">
        <v>2.4E-2</v>
      </c>
    </row>
    <row r="140" spans="1:9" x14ac:dyDescent="0.25">
      <c r="A140" s="8">
        <v>245</v>
      </c>
      <c r="B140" s="6" t="s">
        <v>2312</v>
      </c>
      <c r="C140" s="6" t="s">
        <v>2279</v>
      </c>
      <c r="D140" s="6">
        <v>5</v>
      </c>
      <c r="E140" s="6" t="s">
        <v>2735</v>
      </c>
      <c r="F140" s="6">
        <f t="shared" si="4"/>
        <v>1</v>
      </c>
      <c r="G140" s="6">
        <f t="shared" si="5"/>
        <v>5</v>
      </c>
      <c r="H140" s="6" t="s">
        <v>2147</v>
      </c>
      <c r="I140" s="6">
        <v>5.0000000000000001E-3</v>
      </c>
    </row>
    <row r="141" spans="1:9" x14ac:dyDescent="0.25">
      <c r="A141" s="8">
        <v>246</v>
      </c>
      <c r="B141" s="6" t="s">
        <v>2313</v>
      </c>
      <c r="C141" s="6" t="s">
        <v>2167</v>
      </c>
      <c r="D141" s="6">
        <v>7.5</v>
      </c>
      <c r="E141" s="6" t="s">
        <v>2735</v>
      </c>
      <c r="F141" s="6">
        <f t="shared" si="4"/>
        <v>1</v>
      </c>
      <c r="G141" s="6">
        <f t="shared" si="5"/>
        <v>7.5</v>
      </c>
      <c r="H141" s="6" t="s">
        <v>2147</v>
      </c>
      <c r="I141" s="6">
        <v>7.4999999999999997E-3</v>
      </c>
    </row>
    <row r="142" spans="1:9" x14ac:dyDescent="0.25">
      <c r="A142" s="8">
        <v>247</v>
      </c>
      <c r="B142" s="6" t="s">
        <v>2314</v>
      </c>
      <c r="C142" s="6" t="s">
        <v>2169</v>
      </c>
      <c r="D142" s="6">
        <v>10</v>
      </c>
      <c r="E142" s="6" t="s">
        <v>2735</v>
      </c>
      <c r="F142" s="6">
        <f t="shared" si="4"/>
        <v>1</v>
      </c>
      <c r="G142" s="6">
        <f t="shared" si="5"/>
        <v>10</v>
      </c>
      <c r="H142" s="6" t="s">
        <v>2147</v>
      </c>
      <c r="I142" s="6">
        <v>0.01</v>
      </c>
    </row>
    <row r="143" spans="1:9" x14ac:dyDescent="0.25">
      <c r="A143" s="8">
        <v>248</v>
      </c>
      <c r="B143" s="6" t="s">
        <v>2315</v>
      </c>
      <c r="C143" s="6" t="s">
        <v>2167</v>
      </c>
      <c r="D143" s="6">
        <v>7.5</v>
      </c>
      <c r="E143" s="6" t="s">
        <v>2735</v>
      </c>
      <c r="F143" s="6">
        <f t="shared" si="4"/>
        <v>1</v>
      </c>
      <c r="G143" s="6">
        <f t="shared" si="5"/>
        <v>7.5</v>
      </c>
      <c r="H143" s="6" t="s">
        <v>2147</v>
      </c>
      <c r="I143" s="6">
        <v>7.4999999999999997E-3</v>
      </c>
    </row>
    <row r="144" spans="1:9" x14ac:dyDescent="0.25">
      <c r="A144" s="8">
        <v>249</v>
      </c>
      <c r="B144" s="6" t="s">
        <v>2316</v>
      </c>
      <c r="C144" s="6" t="s">
        <v>2169</v>
      </c>
      <c r="D144" s="6">
        <v>10</v>
      </c>
      <c r="E144" s="6" t="s">
        <v>2735</v>
      </c>
      <c r="F144" s="6">
        <f t="shared" si="4"/>
        <v>1</v>
      </c>
      <c r="G144" s="6">
        <f t="shared" si="5"/>
        <v>10</v>
      </c>
      <c r="H144" s="6" t="s">
        <v>2147</v>
      </c>
      <c r="I144" s="6">
        <v>0.01</v>
      </c>
    </row>
    <row r="145" spans="1:9" x14ac:dyDescent="0.25">
      <c r="A145" s="8">
        <v>250</v>
      </c>
      <c r="B145" s="6" t="s">
        <v>2317</v>
      </c>
      <c r="C145" s="6" t="s">
        <v>2167</v>
      </c>
      <c r="D145" s="6">
        <v>7.5</v>
      </c>
      <c r="E145" s="6" t="s">
        <v>2735</v>
      </c>
      <c r="F145" s="6">
        <f t="shared" si="4"/>
        <v>1</v>
      </c>
      <c r="G145" s="6">
        <f t="shared" si="5"/>
        <v>7.5</v>
      </c>
      <c r="H145" s="6" t="s">
        <v>2147</v>
      </c>
      <c r="I145" s="6">
        <v>7.4999999999999997E-3</v>
      </c>
    </row>
    <row r="146" spans="1:9" x14ac:dyDescent="0.25">
      <c r="A146" s="8">
        <v>251</v>
      </c>
      <c r="B146" s="6" t="s">
        <v>2318</v>
      </c>
      <c r="C146" s="6" t="s">
        <v>2167</v>
      </c>
      <c r="D146" s="6">
        <v>7.5</v>
      </c>
      <c r="E146" s="6" t="s">
        <v>2735</v>
      </c>
      <c r="F146" s="6">
        <f t="shared" si="4"/>
        <v>1</v>
      </c>
      <c r="G146" s="6">
        <f t="shared" si="5"/>
        <v>7.5</v>
      </c>
      <c r="H146" s="6" t="s">
        <v>2147</v>
      </c>
      <c r="I146" s="6">
        <v>7.5000000000000049E-3</v>
      </c>
    </row>
    <row r="147" spans="1:9" x14ac:dyDescent="0.25">
      <c r="A147" s="8">
        <v>252</v>
      </c>
      <c r="B147" s="6" t="s">
        <v>2171</v>
      </c>
      <c r="C147" s="6" t="s">
        <v>2171</v>
      </c>
      <c r="D147" s="6">
        <v>8.5</v>
      </c>
      <c r="E147" s="6" t="s">
        <v>2735</v>
      </c>
      <c r="F147" s="6">
        <f t="shared" si="4"/>
        <v>1</v>
      </c>
      <c r="G147" s="6">
        <f t="shared" si="5"/>
        <v>8.5</v>
      </c>
      <c r="H147" s="6" t="s">
        <v>2147</v>
      </c>
      <c r="I147" s="6">
        <v>8.5000000000000006E-3</v>
      </c>
    </row>
    <row r="148" spans="1:9" x14ac:dyDescent="0.25">
      <c r="A148" s="8">
        <v>253</v>
      </c>
      <c r="B148" s="6" t="s">
        <v>2319</v>
      </c>
      <c r="C148" s="6" t="s">
        <v>2320</v>
      </c>
      <c r="D148" s="6">
        <v>15</v>
      </c>
      <c r="E148" s="6" t="s">
        <v>2735</v>
      </c>
      <c r="F148" s="6">
        <f t="shared" si="4"/>
        <v>1</v>
      </c>
      <c r="G148" s="6">
        <f t="shared" si="5"/>
        <v>15</v>
      </c>
      <c r="H148" s="6" t="s">
        <v>2147</v>
      </c>
      <c r="I148" s="6">
        <v>1.4999999999999999E-2</v>
      </c>
    </row>
    <row r="149" spans="1:9" x14ac:dyDescent="0.25">
      <c r="A149" s="8">
        <v>254</v>
      </c>
      <c r="B149" s="6" t="s">
        <v>2321</v>
      </c>
      <c r="C149" s="6" t="s">
        <v>2322</v>
      </c>
      <c r="D149" s="6">
        <v>18</v>
      </c>
      <c r="E149" s="6" t="s">
        <v>2735</v>
      </c>
      <c r="F149" s="6">
        <f t="shared" si="4"/>
        <v>1</v>
      </c>
      <c r="G149" s="6">
        <f t="shared" si="5"/>
        <v>18</v>
      </c>
      <c r="H149" s="6" t="s">
        <v>2147</v>
      </c>
      <c r="I149" s="6">
        <v>1.7999999999999995E-2</v>
      </c>
    </row>
    <row r="150" spans="1:9" x14ac:dyDescent="0.25">
      <c r="A150" s="8">
        <v>255</v>
      </c>
      <c r="B150" s="6" t="s">
        <v>2323</v>
      </c>
      <c r="C150" s="6" t="s">
        <v>2323</v>
      </c>
      <c r="D150" s="6">
        <v>17</v>
      </c>
      <c r="E150" s="6" t="s">
        <v>2735</v>
      </c>
      <c r="F150" s="6">
        <f t="shared" si="4"/>
        <v>1</v>
      </c>
      <c r="G150" s="6">
        <f t="shared" si="5"/>
        <v>17</v>
      </c>
      <c r="H150" s="6" t="s">
        <v>2147</v>
      </c>
      <c r="I150" s="6">
        <v>1.7000000000000001E-2</v>
      </c>
    </row>
    <row r="151" spans="1:9" x14ac:dyDescent="0.25">
      <c r="A151" s="8">
        <v>256</v>
      </c>
      <c r="B151" s="6" t="s">
        <v>2324</v>
      </c>
      <c r="C151" s="6" t="s">
        <v>2320</v>
      </c>
      <c r="D151" s="6">
        <v>15</v>
      </c>
      <c r="E151" s="6" t="s">
        <v>2735</v>
      </c>
      <c r="F151" s="6">
        <f t="shared" si="4"/>
        <v>1</v>
      </c>
      <c r="G151" s="6">
        <f t="shared" si="5"/>
        <v>15</v>
      </c>
      <c r="H151" s="6" t="s">
        <v>2147</v>
      </c>
      <c r="I151" s="6">
        <v>1.5000000000000008E-2</v>
      </c>
    </row>
    <row r="152" spans="1:9" x14ac:dyDescent="0.25">
      <c r="A152" s="8">
        <v>257</v>
      </c>
      <c r="B152" s="6" t="s">
        <v>2325</v>
      </c>
      <c r="C152" s="6" t="s">
        <v>2151</v>
      </c>
      <c r="D152" s="6">
        <v>0.9</v>
      </c>
      <c r="E152" s="6" t="s">
        <v>2735</v>
      </c>
      <c r="F152" s="6">
        <f t="shared" si="4"/>
        <v>1</v>
      </c>
      <c r="G152" s="6">
        <f t="shared" si="5"/>
        <v>0.9</v>
      </c>
      <c r="H152" s="6" t="s">
        <v>2147</v>
      </c>
      <c r="I152" s="6">
        <v>8.9999999999999993E-3</v>
      </c>
    </row>
    <row r="153" spans="1:9" x14ac:dyDescent="0.25">
      <c r="A153" s="8">
        <v>258</v>
      </c>
      <c r="B153" s="6" t="s">
        <v>2326</v>
      </c>
      <c r="C153" s="6" t="s">
        <v>2154</v>
      </c>
      <c r="D153" s="6">
        <v>1</v>
      </c>
      <c r="E153" s="6" t="s">
        <v>2735</v>
      </c>
      <c r="F153" s="6">
        <f t="shared" si="4"/>
        <v>1</v>
      </c>
      <c r="G153" s="6">
        <f t="shared" si="5"/>
        <v>1</v>
      </c>
      <c r="H153" s="6" t="s">
        <v>2147</v>
      </c>
      <c r="I153" s="6">
        <v>0.01</v>
      </c>
    </row>
    <row r="154" spans="1:9" x14ac:dyDescent="0.25">
      <c r="A154" s="8">
        <v>259</v>
      </c>
      <c r="B154" s="6" t="s">
        <v>2327</v>
      </c>
      <c r="C154" s="6" t="s">
        <v>2154</v>
      </c>
      <c r="D154" s="6">
        <v>1</v>
      </c>
      <c r="E154" s="6" t="s">
        <v>2735</v>
      </c>
      <c r="F154" s="6">
        <f t="shared" si="4"/>
        <v>1</v>
      </c>
      <c r="G154" s="6">
        <f t="shared" si="5"/>
        <v>1</v>
      </c>
      <c r="H154" s="6" t="s">
        <v>2147</v>
      </c>
      <c r="I154" s="6">
        <v>1E-3</v>
      </c>
    </row>
    <row r="155" spans="1:9" x14ac:dyDescent="0.25">
      <c r="A155" s="8">
        <v>259</v>
      </c>
      <c r="B155" s="6" t="s">
        <v>2328</v>
      </c>
      <c r="C155" s="6" t="s">
        <v>2154</v>
      </c>
      <c r="D155" s="6">
        <v>1</v>
      </c>
      <c r="E155" s="6" t="s">
        <v>2735</v>
      </c>
      <c r="F155" s="6">
        <f t="shared" si="4"/>
        <v>1</v>
      </c>
      <c r="G155" s="6">
        <f t="shared" si="5"/>
        <v>1</v>
      </c>
      <c r="H155" s="6" t="s">
        <v>2147</v>
      </c>
      <c r="I155" s="6">
        <v>1E-3</v>
      </c>
    </row>
    <row r="156" spans="1:9" x14ac:dyDescent="0.25">
      <c r="A156" s="8">
        <v>260</v>
      </c>
      <c r="B156" s="6" t="s">
        <v>2329</v>
      </c>
      <c r="C156" s="6" t="s">
        <v>2154</v>
      </c>
      <c r="D156" s="6">
        <v>1</v>
      </c>
      <c r="E156" s="6" t="s">
        <v>2735</v>
      </c>
      <c r="F156" s="6">
        <f t="shared" si="4"/>
        <v>1</v>
      </c>
      <c r="G156" s="6">
        <f t="shared" si="5"/>
        <v>1</v>
      </c>
      <c r="H156" s="6" t="s">
        <v>2147</v>
      </c>
      <c r="I156" s="6">
        <v>0.02</v>
      </c>
    </row>
    <row r="157" spans="1:9" x14ac:dyDescent="0.25">
      <c r="A157" s="8">
        <v>260</v>
      </c>
      <c r="B157" s="6" t="s">
        <v>2330</v>
      </c>
      <c r="C157" s="6" t="s">
        <v>2154</v>
      </c>
      <c r="D157" s="6">
        <v>1</v>
      </c>
      <c r="E157" s="6" t="s">
        <v>2735</v>
      </c>
      <c r="F157" s="6">
        <f t="shared" si="4"/>
        <v>1</v>
      </c>
      <c r="G157" s="6">
        <f t="shared" si="5"/>
        <v>1</v>
      </c>
      <c r="H157" s="6" t="s">
        <v>2147</v>
      </c>
      <c r="I157" s="6">
        <v>0.02</v>
      </c>
    </row>
    <row r="158" spans="1:9" x14ac:dyDescent="0.25">
      <c r="A158" s="8">
        <v>261</v>
      </c>
      <c r="B158" s="6" t="s">
        <v>2331</v>
      </c>
      <c r="C158" s="6" t="s">
        <v>2332</v>
      </c>
      <c r="D158" s="6">
        <v>20</v>
      </c>
      <c r="E158" s="6" t="s">
        <v>2735</v>
      </c>
      <c r="F158" s="6">
        <f t="shared" si="4"/>
        <v>1</v>
      </c>
      <c r="G158" s="6">
        <f t="shared" si="5"/>
        <v>20</v>
      </c>
      <c r="H158" s="6" t="s">
        <v>2147</v>
      </c>
      <c r="I158" s="6">
        <v>0.02</v>
      </c>
    </row>
    <row r="159" spans="1:9" x14ac:dyDescent="0.25">
      <c r="A159" s="8">
        <v>262</v>
      </c>
      <c r="B159" s="6" t="s">
        <v>2333</v>
      </c>
      <c r="C159" s="6" t="s">
        <v>2332</v>
      </c>
      <c r="D159" s="6">
        <v>20</v>
      </c>
      <c r="E159" s="6" t="s">
        <v>2735</v>
      </c>
      <c r="F159" s="6">
        <f t="shared" si="4"/>
        <v>1</v>
      </c>
      <c r="G159" s="6">
        <f t="shared" si="5"/>
        <v>20</v>
      </c>
      <c r="H159" s="6" t="s">
        <v>2147</v>
      </c>
      <c r="I159" s="6">
        <v>2.0000000000000011E-2</v>
      </c>
    </row>
    <row r="160" spans="1:9" x14ac:dyDescent="0.25">
      <c r="A160" s="8">
        <v>263</v>
      </c>
      <c r="B160" s="6" t="s">
        <v>2334</v>
      </c>
      <c r="C160" s="6" t="s">
        <v>2332</v>
      </c>
      <c r="D160" s="6">
        <v>20</v>
      </c>
      <c r="E160" s="6" t="s">
        <v>2735</v>
      </c>
      <c r="F160" s="6">
        <f t="shared" si="4"/>
        <v>1</v>
      </c>
      <c r="G160" s="6">
        <f t="shared" si="5"/>
        <v>20</v>
      </c>
      <c r="H160" s="6" t="s">
        <v>2147</v>
      </c>
      <c r="I160" s="6">
        <v>2.0000000000000014E-2</v>
      </c>
    </row>
    <row r="161" spans="1:9" x14ac:dyDescent="0.25">
      <c r="A161" s="8">
        <v>264</v>
      </c>
      <c r="B161" s="6" t="s">
        <v>2335</v>
      </c>
      <c r="C161" s="6" t="s">
        <v>2332</v>
      </c>
      <c r="D161" s="6">
        <v>20</v>
      </c>
      <c r="E161" s="6" t="s">
        <v>2735</v>
      </c>
      <c r="F161" s="6">
        <f t="shared" si="4"/>
        <v>1</v>
      </c>
      <c r="G161" s="6">
        <f t="shared" si="5"/>
        <v>20</v>
      </c>
      <c r="H161" s="6" t="s">
        <v>2147</v>
      </c>
      <c r="I161" s="6">
        <v>2.0000000000000011E-2</v>
      </c>
    </row>
    <row r="162" spans="1:9" x14ac:dyDescent="0.25">
      <c r="A162" s="8">
        <v>265</v>
      </c>
      <c r="B162" s="6" t="s">
        <v>2335</v>
      </c>
      <c r="C162" s="6" t="s">
        <v>2332</v>
      </c>
      <c r="D162" s="6">
        <v>20</v>
      </c>
      <c r="E162" s="6" t="s">
        <v>2735</v>
      </c>
      <c r="F162" s="6">
        <f t="shared" si="4"/>
        <v>1</v>
      </c>
      <c r="G162" s="6">
        <f t="shared" si="5"/>
        <v>20</v>
      </c>
      <c r="H162" s="6" t="s">
        <v>2147</v>
      </c>
      <c r="I162" s="6">
        <v>2.0000000000000014E-2</v>
      </c>
    </row>
    <row r="163" spans="1:9" x14ac:dyDescent="0.25">
      <c r="A163" s="8">
        <v>266</v>
      </c>
      <c r="B163" s="6" t="s">
        <v>2336</v>
      </c>
      <c r="C163" s="6" t="s">
        <v>2332</v>
      </c>
      <c r="D163" s="6">
        <v>20</v>
      </c>
      <c r="E163" s="6" t="s">
        <v>2735</v>
      </c>
      <c r="F163" s="6">
        <f t="shared" si="4"/>
        <v>1</v>
      </c>
      <c r="G163" s="6">
        <f t="shared" si="5"/>
        <v>20</v>
      </c>
      <c r="H163" s="6" t="s">
        <v>2147</v>
      </c>
      <c r="I163" s="6">
        <v>0.72</v>
      </c>
    </row>
    <row r="164" spans="1:9" x14ac:dyDescent="0.25">
      <c r="A164" s="8">
        <v>267</v>
      </c>
      <c r="B164" s="6" t="s">
        <v>2337</v>
      </c>
      <c r="C164" s="6" t="s">
        <v>2332</v>
      </c>
      <c r="D164" s="6">
        <v>20</v>
      </c>
      <c r="E164" s="6" t="s">
        <v>2735</v>
      </c>
      <c r="F164" s="6">
        <f t="shared" si="4"/>
        <v>1</v>
      </c>
      <c r="G164" s="6">
        <f t="shared" si="5"/>
        <v>20</v>
      </c>
      <c r="H164" s="6" t="s">
        <v>2147</v>
      </c>
      <c r="I164" s="6">
        <v>2.1000000000000001E-2</v>
      </c>
    </row>
    <row r="165" spans="1:9" x14ac:dyDescent="0.25">
      <c r="A165" s="8">
        <v>268</v>
      </c>
      <c r="B165" s="6" t="s">
        <v>2338</v>
      </c>
      <c r="C165" s="6" t="s">
        <v>2339</v>
      </c>
      <c r="D165" s="6">
        <v>25</v>
      </c>
      <c r="E165" s="6" t="s">
        <v>2735</v>
      </c>
      <c r="F165" s="6">
        <f t="shared" si="4"/>
        <v>1</v>
      </c>
      <c r="G165" s="6">
        <f t="shared" si="5"/>
        <v>25</v>
      </c>
      <c r="H165" s="6" t="s">
        <v>2147</v>
      </c>
      <c r="I165" s="6">
        <v>2.5000000000000001E-2</v>
      </c>
    </row>
    <row r="166" spans="1:9" x14ac:dyDescent="0.25">
      <c r="A166" s="8">
        <v>269</v>
      </c>
      <c r="B166" s="6" t="s">
        <v>2340</v>
      </c>
      <c r="C166" s="6" t="s">
        <v>2332</v>
      </c>
      <c r="D166" s="6">
        <v>20</v>
      </c>
      <c r="E166" s="6" t="s">
        <v>2735</v>
      </c>
      <c r="F166" s="6">
        <f t="shared" si="4"/>
        <v>1</v>
      </c>
      <c r="G166" s="6">
        <f t="shared" si="5"/>
        <v>20</v>
      </c>
      <c r="H166" s="6" t="s">
        <v>2147</v>
      </c>
      <c r="I166" s="6">
        <v>0.02</v>
      </c>
    </row>
    <row r="167" spans="1:9" x14ac:dyDescent="0.25">
      <c r="A167" s="8">
        <v>270</v>
      </c>
      <c r="B167" s="6" t="s">
        <v>2341</v>
      </c>
      <c r="C167" s="6" t="s">
        <v>2342</v>
      </c>
      <c r="D167" s="6">
        <v>45</v>
      </c>
      <c r="E167" s="6" t="s">
        <v>2735</v>
      </c>
      <c r="F167" s="6">
        <f t="shared" si="4"/>
        <v>1</v>
      </c>
      <c r="G167" s="6">
        <f t="shared" si="5"/>
        <v>45</v>
      </c>
      <c r="H167" s="6" t="s">
        <v>2147</v>
      </c>
      <c r="I167" s="6">
        <v>4.4999999999999998E-2</v>
      </c>
    </row>
    <row r="168" spans="1:9" x14ac:dyDescent="0.25">
      <c r="A168" s="8">
        <v>271</v>
      </c>
      <c r="B168" s="6" t="s">
        <v>2343</v>
      </c>
      <c r="C168" s="6" t="s">
        <v>2344</v>
      </c>
      <c r="D168" s="6">
        <v>50</v>
      </c>
      <c r="E168" s="6" t="s">
        <v>2735</v>
      </c>
      <c r="F168" s="6">
        <f t="shared" si="4"/>
        <v>1</v>
      </c>
      <c r="G168" s="6">
        <f t="shared" si="5"/>
        <v>50</v>
      </c>
      <c r="H168" s="6" t="s">
        <v>2147</v>
      </c>
      <c r="I168" s="6">
        <v>4.9999999999999961E-2</v>
      </c>
    </row>
    <row r="169" spans="1:9" x14ac:dyDescent="0.25">
      <c r="A169" s="8">
        <v>272</v>
      </c>
      <c r="B169" s="6" t="s">
        <v>2345</v>
      </c>
      <c r="C169" s="6" t="s">
        <v>2320</v>
      </c>
      <c r="D169" s="6">
        <v>15</v>
      </c>
      <c r="E169" s="6" t="s">
        <v>2735</v>
      </c>
      <c r="F169" s="6">
        <f t="shared" si="4"/>
        <v>1</v>
      </c>
      <c r="G169" s="6">
        <f t="shared" si="5"/>
        <v>15</v>
      </c>
      <c r="H169" s="6" t="s">
        <v>2147</v>
      </c>
      <c r="I169" s="6">
        <v>1.4999999999999999E-2</v>
      </c>
    </row>
    <row r="170" spans="1:9" x14ac:dyDescent="0.25">
      <c r="A170" s="8">
        <v>273</v>
      </c>
      <c r="B170" s="6" t="s">
        <v>2346</v>
      </c>
      <c r="C170" s="6" t="s">
        <v>2332</v>
      </c>
      <c r="D170" s="6">
        <v>20</v>
      </c>
      <c r="E170" s="6" t="s">
        <v>2735</v>
      </c>
      <c r="F170" s="6">
        <f t="shared" si="4"/>
        <v>1</v>
      </c>
      <c r="G170" s="6">
        <f t="shared" si="5"/>
        <v>20</v>
      </c>
      <c r="H170" s="6" t="s">
        <v>2147</v>
      </c>
      <c r="I170" s="6">
        <v>0.02</v>
      </c>
    </row>
    <row r="171" spans="1:9" x14ac:dyDescent="0.25">
      <c r="A171" s="8">
        <v>274</v>
      </c>
      <c r="B171" s="6" t="s">
        <v>2347</v>
      </c>
      <c r="C171" s="6" t="s">
        <v>2320</v>
      </c>
      <c r="D171" s="6">
        <v>15</v>
      </c>
      <c r="E171" s="6" t="s">
        <v>2735</v>
      </c>
      <c r="F171" s="6">
        <f t="shared" si="4"/>
        <v>1</v>
      </c>
      <c r="G171" s="6">
        <f t="shared" si="5"/>
        <v>15</v>
      </c>
      <c r="H171" s="6" t="s">
        <v>2147</v>
      </c>
      <c r="I171" s="6">
        <v>1.4999999999999999E-2</v>
      </c>
    </row>
    <row r="172" spans="1:9" x14ac:dyDescent="0.25">
      <c r="A172" s="8">
        <v>275</v>
      </c>
      <c r="B172" s="6" t="s">
        <v>2348</v>
      </c>
      <c r="C172" s="6" t="s">
        <v>2349</v>
      </c>
      <c r="D172" s="6">
        <v>9</v>
      </c>
      <c r="E172" s="6" t="s">
        <v>2735</v>
      </c>
      <c r="F172" s="6">
        <f t="shared" si="4"/>
        <v>1</v>
      </c>
      <c r="G172" s="6">
        <f t="shared" si="5"/>
        <v>9</v>
      </c>
      <c r="H172" s="6" t="s">
        <v>2147</v>
      </c>
      <c r="I172" s="6">
        <v>8.9999999999999993E-3</v>
      </c>
    </row>
    <row r="173" spans="1:9" x14ac:dyDescent="0.25">
      <c r="A173" s="8">
        <v>276</v>
      </c>
      <c r="B173" s="6" t="s">
        <v>2350</v>
      </c>
      <c r="C173" s="6" t="s">
        <v>2171</v>
      </c>
      <c r="D173" s="6">
        <v>8.5</v>
      </c>
      <c r="E173" s="6" t="s">
        <v>2735</v>
      </c>
      <c r="F173" s="6">
        <f t="shared" si="4"/>
        <v>1</v>
      </c>
      <c r="G173" s="6">
        <f t="shared" si="5"/>
        <v>8.5</v>
      </c>
      <c r="H173" s="6" t="s">
        <v>2147</v>
      </c>
      <c r="I173" s="6">
        <v>8.5000000000000006E-3</v>
      </c>
    </row>
    <row r="174" spans="1:9" x14ac:dyDescent="0.25">
      <c r="A174" s="8">
        <v>277</v>
      </c>
      <c r="B174" s="6" t="s">
        <v>2351</v>
      </c>
      <c r="C174" s="6" t="s">
        <v>2167</v>
      </c>
      <c r="D174" s="6">
        <v>7.5</v>
      </c>
      <c r="E174" s="6" t="s">
        <v>2735</v>
      </c>
      <c r="F174" s="6">
        <f t="shared" si="4"/>
        <v>1</v>
      </c>
      <c r="G174" s="6">
        <f t="shared" si="5"/>
        <v>7.5</v>
      </c>
      <c r="H174" s="6" t="s">
        <v>2147</v>
      </c>
      <c r="I174" s="6">
        <v>7.4999999999999997E-3</v>
      </c>
    </row>
    <row r="175" spans="1:9" x14ac:dyDescent="0.25">
      <c r="A175" s="8">
        <v>278</v>
      </c>
      <c r="B175" s="6" t="s">
        <v>2352</v>
      </c>
      <c r="C175" s="6" t="s">
        <v>2171</v>
      </c>
      <c r="D175" s="6">
        <v>8.5</v>
      </c>
      <c r="E175" s="6" t="s">
        <v>2735</v>
      </c>
      <c r="F175" s="6">
        <f t="shared" si="4"/>
        <v>1</v>
      </c>
      <c r="G175" s="6">
        <f t="shared" si="5"/>
        <v>8.5</v>
      </c>
      <c r="H175" s="6" t="s">
        <v>2147</v>
      </c>
      <c r="I175" s="6">
        <v>8.5000000000000006E-3</v>
      </c>
    </row>
    <row r="176" spans="1:9" x14ac:dyDescent="0.25">
      <c r="A176" s="8">
        <v>279</v>
      </c>
      <c r="B176" s="6" t="s">
        <v>2353</v>
      </c>
      <c r="C176" s="6" t="s">
        <v>2171</v>
      </c>
      <c r="D176" s="6">
        <v>8.5</v>
      </c>
      <c r="E176" s="6" t="s">
        <v>2735</v>
      </c>
      <c r="F176" s="6">
        <f t="shared" si="4"/>
        <v>1</v>
      </c>
      <c r="G176" s="6">
        <f t="shared" si="5"/>
        <v>8.5</v>
      </c>
      <c r="H176" s="6" t="s">
        <v>2147</v>
      </c>
      <c r="I176" s="6">
        <v>8.5000000000000006E-3</v>
      </c>
    </row>
    <row r="177" spans="1:9" x14ac:dyDescent="0.25">
      <c r="A177" s="8">
        <v>280</v>
      </c>
      <c r="B177" s="6" t="s">
        <v>2354</v>
      </c>
      <c r="C177" s="6" t="s">
        <v>2355</v>
      </c>
      <c r="D177" s="6">
        <v>28</v>
      </c>
      <c r="E177" s="6" t="s">
        <v>2735</v>
      </c>
      <c r="F177" s="6">
        <f t="shared" si="4"/>
        <v>1</v>
      </c>
      <c r="G177" s="6">
        <f t="shared" si="5"/>
        <v>28</v>
      </c>
      <c r="H177" s="6" t="s">
        <v>2147</v>
      </c>
      <c r="I177" s="6">
        <v>2.8000000000000001E-2</v>
      </c>
    </row>
    <row r="178" spans="1:9" x14ac:dyDescent="0.25">
      <c r="A178" s="8">
        <v>281</v>
      </c>
      <c r="B178" s="6" t="s">
        <v>2356</v>
      </c>
      <c r="C178" s="6" t="s">
        <v>2357</v>
      </c>
      <c r="D178" s="6">
        <v>30</v>
      </c>
      <c r="E178" s="6" t="s">
        <v>2735</v>
      </c>
      <c r="F178" s="6">
        <f t="shared" si="4"/>
        <v>1</v>
      </c>
      <c r="G178" s="6">
        <f t="shared" si="5"/>
        <v>30</v>
      </c>
      <c r="H178" s="6" t="s">
        <v>2147</v>
      </c>
      <c r="I178" s="6">
        <v>0.03</v>
      </c>
    </row>
    <row r="179" spans="1:9" x14ac:dyDescent="0.25">
      <c r="A179" s="8">
        <v>282</v>
      </c>
      <c r="B179" s="6" t="s">
        <v>2358</v>
      </c>
      <c r="C179" s="6" t="s">
        <v>2358</v>
      </c>
      <c r="D179" s="6">
        <v>11</v>
      </c>
      <c r="E179" s="6" t="s">
        <v>2735</v>
      </c>
      <c r="F179" s="6">
        <f t="shared" si="4"/>
        <v>1</v>
      </c>
      <c r="G179" s="6">
        <f t="shared" si="5"/>
        <v>11</v>
      </c>
      <c r="H179" s="6" t="s">
        <v>2147</v>
      </c>
      <c r="I179" s="6">
        <v>1.0999999999999999E-2</v>
      </c>
    </row>
    <row r="180" spans="1:9" x14ac:dyDescent="0.25">
      <c r="A180" s="8">
        <v>283</v>
      </c>
      <c r="B180" s="6" t="s">
        <v>2359</v>
      </c>
      <c r="C180" s="6" t="s">
        <v>2359</v>
      </c>
      <c r="D180" s="6">
        <v>16</v>
      </c>
      <c r="E180" s="6" t="s">
        <v>2735</v>
      </c>
      <c r="F180" s="6">
        <f t="shared" si="4"/>
        <v>1</v>
      </c>
      <c r="G180" s="6">
        <f t="shared" si="5"/>
        <v>16</v>
      </c>
      <c r="H180" s="6" t="s">
        <v>2147</v>
      </c>
      <c r="I180" s="6">
        <v>1.6E-2</v>
      </c>
    </row>
    <row r="181" spans="1:9" x14ac:dyDescent="0.25">
      <c r="A181" s="8">
        <v>284</v>
      </c>
      <c r="B181" s="6" t="s">
        <v>2360</v>
      </c>
      <c r="C181" s="6" t="s">
        <v>2344</v>
      </c>
      <c r="D181" s="6">
        <v>50</v>
      </c>
      <c r="E181" s="6" t="s">
        <v>2735</v>
      </c>
      <c r="F181" s="6">
        <f t="shared" si="4"/>
        <v>1</v>
      </c>
      <c r="G181" s="6">
        <f t="shared" si="5"/>
        <v>50</v>
      </c>
      <c r="H181" s="6" t="s">
        <v>2147</v>
      </c>
      <c r="I181" s="6">
        <v>0.05</v>
      </c>
    </row>
    <row r="182" spans="1:9" x14ac:dyDescent="0.25">
      <c r="A182" s="8">
        <v>285</v>
      </c>
      <c r="B182" s="6" t="s">
        <v>2361</v>
      </c>
      <c r="C182" s="6" t="s">
        <v>2362</v>
      </c>
      <c r="D182" s="6">
        <v>100</v>
      </c>
      <c r="E182" s="6" t="s">
        <v>2735</v>
      </c>
      <c r="F182" s="6">
        <f t="shared" si="4"/>
        <v>1</v>
      </c>
      <c r="G182" s="6">
        <f t="shared" si="5"/>
        <v>100</v>
      </c>
      <c r="H182" s="6" t="s">
        <v>2147</v>
      </c>
      <c r="I182" s="6">
        <v>0.1</v>
      </c>
    </row>
    <row r="183" spans="1:9" x14ac:dyDescent="0.25">
      <c r="A183" s="8">
        <v>286</v>
      </c>
      <c r="B183" s="6" t="s">
        <v>2363</v>
      </c>
      <c r="C183" s="6" t="s">
        <v>2332</v>
      </c>
      <c r="D183" s="6">
        <v>20</v>
      </c>
      <c r="E183" s="6" t="s">
        <v>2735</v>
      </c>
      <c r="F183" s="6">
        <f t="shared" si="4"/>
        <v>1</v>
      </c>
      <c r="G183" s="6">
        <f t="shared" si="5"/>
        <v>20</v>
      </c>
      <c r="H183" s="6" t="s">
        <v>2147</v>
      </c>
      <c r="I183" s="6">
        <v>0.02</v>
      </c>
    </row>
    <row r="184" spans="1:9" x14ac:dyDescent="0.25">
      <c r="A184" s="8">
        <v>287</v>
      </c>
      <c r="B184" s="6" t="s">
        <v>2364</v>
      </c>
      <c r="C184" s="6" t="s">
        <v>2320</v>
      </c>
      <c r="D184" s="6">
        <v>15</v>
      </c>
      <c r="E184" s="6" t="s">
        <v>2735</v>
      </c>
      <c r="F184" s="6">
        <f t="shared" si="4"/>
        <v>1</v>
      </c>
      <c r="G184" s="6">
        <f t="shared" si="5"/>
        <v>15</v>
      </c>
      <c r="H184" s="6" t="s">
        <v>2147</v>
      </c>
      <c r="I184" s="6">
        <v>1.4999999999999999E-2</v>
      </c>
    </row>
    <row r="185" spans="1:9" x14ac:dyDescent="0.25">
      <c r="A185" s="8">
        <v>288</v>
      </c>
      <c r="B185" s="6" t="s">
        <v>2365</v>
      </c>
      <c r="C185" s="6" t="s">
        <v>2365</v>
      </c>
      <c r="D185" s="6">
        <v>26</v>
      </c>
      <c r="E185" s="6" t="s">
        <v>2735</v>
      </c>
      <c r="F185" s="6">
        <f t="shared" si="4"/>
        <v>1</v>
      </c>
      <c r="G185" s="6">
        <f t="shared" si="5"/>
        <v>26</v>
      </c>
      <c r="H185" s="6" t="s">
        <v>2147</v>
      </c>
      <c r="I185" s="6">
        <v>2.5999999999999999E-2</v>
      </c>
    </row>
    <row r="186" spans="1:9" x14ac:dyDescent="0.25">
      <c r="A186" s="8">
        <v>289</v>
      </c>
      <c r="B186" s="6" t="s">
        <v>2366</v>
      </c>
      <c r="C186" s="6" t="s">
        <v>2167</v>
      </c>
      <c r="D186" s="6">
        <v>7.5</v>
      </c>
      <c r="E186" s="6" t="s">
        <v>2735</v>
      </c>
      <c r="F186" s="6">
        <f t="shared" si="4"/>
        <v>1</v>
      </c>
      <c r="G186" s="6">
        <f t="shared" si="5"/>
        <v>7.5</v>
      </c>
      <c r="H186" s="6" t="s">
        <v>2147</v>
      </c>
      <c r="I186" s="6">
        <v>7.4999999999999997E-3</v>
      </c>
    </row>
    <row r="187" spans="1:9" x14ac:dyDescent="0.25">
      <c r="A187" s="8">
        <v>290</v>
      </c>
      <c r="B187" s="6" t="s">
        <v>2367</v>
      </c>
      <c r="C187" s="6" t="s">
        <v>2167</v>
      </c>
      <c r="D187" s="6">
        <v>7.5</v>
      </c>
      <c r="E187" s="6" t="s">
        <v>2735</v>
      </c>
      <c r="F187" s="6">
        <f t="shared" si="4"/>
        <v>1</v>
      </c>
      <c r="G187" s="6">
        <f t="shared" si="5"/>
        <v>7.5</v>
      </c>
      <c r="H187" s="6" t="s">
        <v>2147</v>
      </c>
      <c r="I187" s="6">
        <v>1.4999999999999999E-2</v>
      </c>
    </row>
    <row r="188" spans="1:9" x14ac:dyDescent="0.25">
      <c r="A188" s="8">
        <v>291</v>
      </c>
      <c r="B188" s="6" t="s">
        <v>2283</v>
      </c>
      <c r="C188" s="6" t="s">
        <v>2284</v>
      </c>
      <c r="D188" s="6">
        <v>7</v>
      </c>
      <c r="E188" s="6" t="s">
        <v>2735</v>
      </c>
      <c r="F188" s="6">
        <f t="shared" si="4"/>
        <v>1</v>
      </c>
      <c r="G188" s="6">
        <f t="shared" si="5"/>
        <v>7</v>
      </c>
      <c r="H188" s="6" t="s">
        <v>2147</v>
      </c>
      <c r="I188" s="6">
        <v>7.0000000000000001E-3</v>
      </c>
    </row>
    <row r="189" spans="1:9" x14ac:dyDescent="0.25">
      <c r="A189" s="8">
        <v>292</v>
      </c>
      <c r="B189" s="6" t="s">
        <v>2368</v>
      </c>
      <c r="C189" s="6" t="s">
        <v>2284</v>
      </c>
      <c r="D189" s="6">
        <v>7</v>
      </c>
      <c r="E189" s="6" t="s">
        <v>2735</v>
      </c>
      <c r="F189" s="6">
        <f t="shared" si="4"/>
        <v>1</v>
      </c>
      <c r="G189" s="6">
        <f t="shared" si="5"/>
        <v>7</v>
      </c>
      <c r="H189" s="6" t="s">
        <v>2147</v>
      </c>
      <c r="I189" s="6">
        <v>1.4E-2</v>
      </c>
    </row>
    <row r="190" spans="1:9" x14ac:dyDescent="0.25">
      <c r="A190" s="8">
        <v>293</v>
      </c>
      <c r="B190" s="6" t="s">
        <v>2369</v>
      </c>
      <c r="C190" s="6" t="s">
        <v>2253</v>
      </c>
      <c r="D190" s="6">
        <v>2.5</v>
      </c>
      <c r="E190" s="6" t="s">
        <v>2735</v>
      </c>
      <c r="F190" s="6">
        <f t="shared" si="4"/>
        <v>1</v>
      </c>
      <c r="G190" s="6">
        <f t="shared" si="5"/>
        <v>2.5</v>
      </c>
      <c r="H190" s="6" t="s">
        <v>2147</v>
      </c>
      <c r="I190" s="6">
        <v>2.5000000000000001E-3</v>
      </c>
    </row>
    <row r="191" spans="1:9" x14ac:dyDescent="0.25">
      <c r="A191" s="8">
        <v>294</v>
      </c>
      <c r="B191" s="6" t="s">
        <v>2370</v>
      </c>
      <c r="C191" s="6" t="s">
        <v>2253</v>
      </c>
      <c r="D191" s="6">
        <v>2.5</v>
      </c>
      <c r="E191" s="6" t="s">
        <v>2735</v>
      </c>
      <c r="F191" s="6">
        <f t="shared" si="4"/>
        <v>1</v>
      </c>
      <c r="G191" s="6">
        <f t="shared" si="5"/>
        <v>2.5</v>
      </c>
      <c r="H191" s="6" t="s">
        <v>2147</v>
      </c>
      <c r="I191" s="6">
        <v>0.01</v>
      </c>
    </row>
    <row r="192" spans="1:9" x14ac:dyDescent="0.25">
      <c r="A192" s="8">
        <v>295</v>
      </c>
      <c r="B192" s="6" t="s">
        <v>2371</v>
      </c>
      <c r="C192" s="6" t="s">
        <v>2284</v>
      </c>
      <c r="D192" s="6">
        <v>7</v>
      </c>
      <c r="E192" s="6" t="s">
        <v>2735</v>
      </c>
      <c r="F192" s="6">
        <f t="shared" si="4"/>
        <v>1</v>
      </c>
      <c r="G192" s="6">
        <f t="shared" si="5"/>
        <v>7</v>
      </c>
      <c r="H192" s="6" t="s">
        <v>2147</v>
      </c>
      <c r="I192" s="6">
        <v>2.1000000000000001E-2</v>
      </c>
    </row>
    <row r="193" spans="1:9" x14ac:dyDescent="0.25">
      <c r="A193" s="8">
        <v>296</v>
      </c>
      <c r="B193" s="6" t="s">
        <v>2283</v>
      </c>
      <c r="C193" s="6" t="s">
        <v>2284</v>
      </c>
      <c r="D193" s="6">
        <v>7</v>
      </c>
      <c r="E193" s="6" t="s">
        <v>2735</v>
      </c>
      <c r="F193" s="6">
        <f t="shared" si="4"/>
        <v>1</v>
      </c>
      <c r="G193" s="6">
        <f t="shared" si="5"/>
        <v>7</v>
      </c>
      <c r="H193" s="6" t="s">
        <v>2147</v>
      </c>
      <c r="I193" s="6">
        <v>7.0000000000000001E-3</v>
      </c>
    </row>
    <row r="194" spans="1:9" x14ac:dyDescent="0.25">
      <c r="A194" s="8">
        <v>297</v>
      </c>
      <c r="B194" s="6" t="s">
        <v>2372</v>
      </c>
      <c r="C194" s="6" t="s">
        <v>2284</v>
      </c>
      <c r="D194" s="6">
        <v>7</v>
      </c>
      <c r="E194" s="6" t="s">
        <v>2735</v>
      </c>
      <c r="F194" s="6">
        <f t="shared" si="4"/>
        <v>1</v>
      </c>
      <c r="G194" s="6">
        <f t="shared" si="5"/>
        <v>7</v>
      </c>
      <c r="H194" s="6" t="s">
        <v>2147</v>
      </c>
      <c r="I194" s="6">
        <v>7.0000000000000001E-3</v>
      </c>
    </row>
    <row r="195" spans="1:9" x14ac:dyDescent="0.25">
      <c r="A195" s="8">
        <v>797</v>
      </c>
      <c r="B195" s="6" t="s">
        <v>2373</v>
      </c>
      <c r="C195" s="6" t="s">
        <v>2284</v>
      </c>
      <c r="D195" s="6">
        <v>7</v>
      </c>
      <c r="E195" s="6" t="s">
        <v>2735</v>
      </c>
      <c r="F195" s="6">
        <f t="shared" ref="F195:F258" si="6">VLOOKUP(E195,$P$6:$Q$9,2,0)</f>
        <v>1</v>
      </c>
      <c r="G195" s="6">
        <f t="shared" ref="G195:G258" si="7">D195*F195</f>
        <v>7</v>
      </c>
      <c r="H195" s="6" t="s">
        <v>2147</v>
      </c>
      <c r="I195" s="6">
        <v>7.0000000000000001E-3</v>
      </c>
    </row>
    <row r="196" spans="1:9" x14ac:dyDescent="0.25">
      <c r="A196" s="8">
        <v>298</v>
      </c>
      <c r="B196" s="6" t="s">
        <v>2374</v>
      </c>
      <c r="C196" s="6" t="s">
        <v>2154</v>
      </c>
      <c r="D196" s="6">
        <v>1</v>
      </c>
      <c r="E196" s="6" t="s">
        <v>2735</v>
      </c>
      <c r="F196" s="6">
        <f t="shared" si="6"/>
        <v>1</v>
      </c>
      <c r="G196" s="6">
        <f t="shared" si="7"/>
        <v>1</v>
      </c>
      <c r="H196" s="6" t="s">
        <v>2147</v>
      </c>
      <c r="I196" s="6">
        <v>1E-3</v>
      </c>
    </row>
    <row r="197" spans="1:9" x14ac:dyDescent="0.25">
      <c r="A197" s="8">
        <v>798</v>
      </c>
      <c r="B197" s="6" t="s">
        <v>2375</v>
      </c>
      <c r="C197" s="6" t="s">
        <v>2154</v>
      </c>
      <c r="D197" s="6">
        <v>1</v>
      </c>
      <c r="E197" s="6" t="s">
        <v>2735</v>
      </c>
      <c r="F197" s="6">
        <f t="shared" si="6"/>
        <v>1</v>
      </c>
      <c r="G197" s="6">
        <f t="shared" si="7"/>
        <v>1</v>
      </c>
      <c r="H197" s="6" t="s">
        <v>2147</v>
      </c>
      <c r="I197" s="6">
        <v>1E-3</v>
      </c>
    </row>
    <row r="198" spans="1:9" x14ac:dyDescent="0.25">
      <c r="A198" s="8">
        <v>299</v>
      </c>
      <c r="B198" s="6" t="s">
        <v>2376</v>
      </c>
      <c r="C198" s="6" t="s">
        <v>2154</v>
      </c>
      <c r="D198" s="6">
        <v>1</v>
      </c>
      <c r="E198" s="6" t="s">
        <v>2735</v>
      </c>
      <c r="F198" s="6">
        <f t="shared" si="6"/>
        <v>1</v>
      </c>
      <c r="G198" s="6">
        <f t="shared" si="7"/>
        <v>1</v>
      </c>
      <c r="H198" s="6" t="s">
        <v>2147</v>
      </c>
      <c r="I198" s="6">
        <v>0.02</v>
      </c>
    </row>
    <row r="199" spans="1:9" x14ac:dyDescent="0.25">
      <c r="A199" s="8">
        <v>799</v>
      </c>
      <c r="B199" s="6" t="s">
        <v>2377</v>
      </c>
      <c r="C199" s="6" t="s">
        <v>2154</v>
      </c>
      <c r="D199" s="6">
        <v>1</v>
      </c>
      <c r="E199" s="6" t="s">
        <v>2735</v>
      </c>
      <c r="F199" s="6">
        <f t="shared" si="6"/>
        <v>1</v>
      </c>
      <c r="G199" s="6">
        <f t="shared" si="7"/>
        <v>1</v>
      </c>
      <c r="H199" s="6" t="s">
        <v>2147</v>
      </c>
      <c r="I199" s="6">
        <v>0.02</v>
      </c>
    </row>
    <row r="200" spans="1:9" x14ac:dyDescent="0.25">
      <c r="A200" s="8">
        <v>301</v>
      </c>
      <c r="B200" s="6" t="s">
        <v>2378</v>
      </c>
      <c r="C200" s="6" t="s">
        <v>2379</v>
      </c>
      <c r="D200" s="7">
        <v>0.5</v>
      </c>
      <c r="E200" s="6" t="s">
        <v>19</v>
      </c>
      <c r="F200" s="6">
        <f t="shared" si="6"/>
        <v>1</v>
      </c>
      <c r="G200" s="6">
        <f t="shared" si="7"/>
        <v>0.5</v>
      </c>
      <c r="H200" s="6" t="s">
        <v>2147</v>
      </c>
      <c r="I200" s="6">
        <v>5.0000000000000012E-4</v>
      </c>
    </row>
    <row r="201" spans="1:9" x14ac:dyDescent="0.25">
      <c r="A201" s="8">
        <v>302</v>
      </c>
      <c r="B201" s="6" t="s">
        <v>2380</v>
      </c>
      <c r="C201" s="6" t="s">
        <v>2379</v>
      </c>
      <c r="D201" s="7">
        <v>0.5</v>
      </c>
      <c r="E201" s="6" t="s">
        <v>19</v>
      </c>
      <c r="F201" s="6">
        <f t="shared" si="6"/>
        <v>1</v>
      </c>
      <c r="G201" s="6">
        <f t="shared" si="7"/>
        <v>0.5</v>
      </c>
      <c r="H201" s="6" t="s">
        <v>2147</v>
      </c>
      <c r="I201" s="6">
        <v>0.02</v>
      </c>
    </row>
    <row r="202" spans="1:9" x14ac:dyDescent="0.25">
      <c r="A202" s="8">
        <v>303</v>
      </c>
      <c r="B202" s="6" t="s">
        <v>2381</v>
      </c>
      <c r="C202" s="6" t="s">
        <v>2379</v>
      </c>
      <c r="D202" s="7">
        <v>0.5</v>
      </c>
      <c r="E202" s="6" t="s">
        <v>19</v>
      </c>
      <c r="F202" s="6">
        <f t="shared" si="6"/>
        <v>1</v>
      </c>
      <c r="G202" s="6">
        <f t="shared" si="7"/>
        <v>0.5</v>
      </c>
      <c r="H202" s="6" t="s">
        <v>2147</v>
      </c>
      <c r="I202" s="6">
        <v>9.9999999999999985E-3</v>
      </c>
    </row>
    <row r="203" spans="1:9" x14ac:dyDescent="0.25">
      <c r="A203" s="8">
        <v>306</v>
      </c>
      <c r="B203" s="6" t="s">
        <v>2382</v>
      </c>
      <c r="C203" s="6" t="s">
        <v>2383</v>
      </c>
      <c r="D203" s="6">
        <v>200</v>
      </c>
      <c r="E203" s="6" t="s">
        <v>2736</v>
      </c>
      <c r="F203" s="6">
        <f t="shared" si="6"/>
        <v>1E-3</v>
      </c>
      <c r="G203" s="6">
        <f t="shared" si="7"/>
        <v>0.2</v>
      </c>
      <c r="H203" s="6" t="s">
        <v>2147</v>
      </c>
      <c r="I203" s="6">
        <v>2.0000000000000001E-4</v>
      </c>
    </row>
    <row r="204" spans="1:9" x14ac:dyDescent="0.25">
      <c r="A204" s="8">
        <v>307</v>
      </c>
      <c r="B204" s="6" t="s">
        <v>2384</v>
      </c>
      <c r="C204" s="6" t="s">
        <v>2383</v>
      </c>
      <c r="D204" s="6">
        <v>200</v>
      </c>
      <c r="E204" s="6" t="s">
        <v>2736</v>
      </c>
      <c r="F204" s="6">
        <f t="shared" si="6"/>
        <v>1E-3</v>
      </c>
      <c r="G204" s="6">
        <f t="shared" si="7"/>
        <v>0.2</v>
      </c>
      <c r="H204" s="6" t="s">
        <v>2147</v>
      </c>
      <c r="I204" s="6">
        <v>0.02</v>
      </c>
    </row>
    <row r="205" spans="1:9" x14ac:dyDescent="0.25">
      <c r="A205" s="8">
        <v>308</v>
      </c>
      <c r="B205" s="6" t="s">
        <v>2385</v>
      </c>
      <c r="C205" s="6" t="s">
        <v>2383</v>
      </c>
      <c r="D205" s="6">
        <v>200</v>
      </c>
      <c r="E205" s="6" t="s">
        <v>2736</v>
      </c>
      <c r="F205" s="6">
        <f t="shared" si="6"/>
        <v>1E-3</v>
      </c>
      <c r="G205" s="6">
        <f t="shared" si="7"/>
        <v>0.2</v>
      </c>
      <c r="H205" s="6" t="s">
        <v>2147</v>
      </c>
      <c r="I205" s="6">
        <v>1.2E-2</v>
      </c>
    </row>
    <row r="206" spans="1:9" x14ac:dyDescent="0.25">
      <c r="A206" s="8">
        <v>311</v>
      </c>
      <c r="B206" s="6" t="s">
        <v>2386</v>
      </c>
      <c r="C206" s="6" t="s">
        <v>2387</v>
      </c>
      <c r="D206" s="6">
        <v>1</v>
      </c>
      <c r="E206" s="6" t="s">
        <v>19</v>
      </c>
      <c r="F206" s="6">
        <f t="shared" si="6"/>
        <v>1</v>
      </c>
      <c r="G206" s="6">
        <f t="shared" si="7"/>
        <v>1</v>
      </c>
      <c r="H206" s="6" t="s">
        <v>2147</v>
      </c>
      <c r="I206" s="6">
        <v>1.0000000000000005E-3</v>
      </c>
    </row>
    <row r="207" spans="1:9" x14ac:dyDescent="0.25">
      <c r="A207" s="8">
        <v>312</v>
      </c>
      <c r="B207" s="6" t="s">
        <v>2388</v>
      </c>
      <c r="C207" s="6" t="s">
        <v>2387</v>
      </c>
      <c r="D207" s="6">
        <v>1</v>
      </c>
      <c r="E207" s="6" t="s">
        <v>19</v>
      </c>
      <c r="F207" s="6">
        <f t="shared" si="6"/>
        <v>1</v>
      </c>
      <c r="G207" s="6">
        <f t="shared" si="7"/>
        <v>1</v>
      </c>
      <c r="H207" s="6" t="s">
        <v>2147</v>
      </c>
      <c r="I207" s="6">
        <v>0.02</v>
      </c>
    </row>
    <row r="208" spans="1:9" x14ac:dyDescent="0.25">
      <c r="A208" s="8">
        <v>313</v>
      </c>
      <c r="B208" s="6" t="s">
        <v>2389</v>
      </c>
      <c r="C208" s="6" t="s">
        <v>2387</v>
      </c>
      <c r="D208" s="6">
        <v>1</v>
      </c>
      <c r="E208" s="6" t="s">
        <v>19</v>
      </c>
      <c r="F208" s="6">
        <f t="shared" si="6"/>
        <v>1</v>
      </c>
      <c r="G208" s="6">
        <f t="shared" si="7"/>
        <v>1</v>
      </c>
      <c r="H208" s="6" t="s">
        <v>2147</v>
      </c>
      <c r="I208" s="6">
        <v>0.01</v>
      </c>
    </row>
    <row r="209" spans="1:9" x14ac:dyDescent="0.25">
      <c r="A209" s="8">
        <v>316</v>
      </c>
      <c r="B209" s="6" t="s">
        <v>2390</v>
      </c>
      <c r="C209" s="6" t="s">
        <v>2387</v>
      </c>
      <c r="D209" s="6">
        <v>1</v>
      </c>
      <c r="E209" s="6" t="s">
        <v>19</v>
      </c>
      <c r="F209" s="6">
        <f t="shared" si="6"/>
        <v>1</v>
      </c>
      <c r="G209" s="6">
        <f t="shared" si="7"/>
        <v>1</v>
      </c>
      <c r="H209" s="6" t="s">
        <v>2147</v>
      </c>
      <c r="I209" s="6">
        <v>0.56000000000000005</v>
      </c>
    </row>
    <row r="210" spans="1:9" x14ac:dyDescent="0.25">
      <c r="A210" s="8">
        <v>321</v>
      </c>
      <c r="B210" s="6" t="s">
        <v>2391</v>
      </c>
      <c r="C210" s="6" t="s">
        <v>2392</v>
      </c>
      <c r="D210" s="6">
        <v>2</v>
      </c>
      <c r="E210" s="6" t="s">
        <v>19</v>
      </c>
      <c r="F210" s="6">
        <f t="shared" si="6"/>
        <v>1</v>
      </c>
      <c r="G210" s="6">
        <f t="shared" si="7"/>
        <v>2</v>
      </c>
      <c r="H210" s="6" t="s">
        <v>2147</v>
      </c>
      <c r="I210" s="6">
        <v>2.0000000000000013E-3</v>
      </c>
    </row>
    <row r="211" spans="1:9" x14ac:dyDescent="0.25">
      <c r="A211" s="8">
        <v>322</v>
      </c>
      <c r="B211" s="6" t="s">
        <v>2393</v>
      </c>
      <c r="C211" s="6" t="s">
        <v>2392</v>
      </c>
      <c r="D211" s="6">
        <v>2</v>
      </c>
      <c r="E211" s="6" t="s">
        <v>19</v>
      </c>
      <c r="F211" s="6">
        <f t="shared" si="6"/>
        <v>1</v>
      </c>
      <c r="G211" s="6">
        <f t="shared" si="7"/>
        <v>2</v>
      </c>
      <c r="H211" s="6" t="s">
        <v>2147</v>
      </c>
      <c r="I211" s="6">
        <v>2.0000000000000004E-2</v>
      </c>
    </row>
    <row r="212" spans="1:9" x14ac:dyDescent="0.25">
      <c r="A212" s="8">
        <v>323</v>
      </c>
      <c r="B212" s="6" t="s">
        <v>2394</v>
      </c>
      <c r="C212" s="6" t="s">
        <v>2392</v>
      </c>
      <c r="D212" s="6">
        <v>2</v>
      </c>
      <c r="E212" s="6" t="s">
        <v>19</v>
      </c>
      <c r="F212" s="6">
        <f t="shared" si="6"/>
        <v>1</v>
      </c>
      <c r="G212" s="6">
        <f t="shared" si="7"/>
        <v>2</v>
      </c>
      <c r="H212" s="6" t="s">
        <v>2147</v>
      </c>
      <c r="I212" s="6">
        <v>1.6E-2</v>
      </c>
    </row>
    <row r="213" spans="1:9" x14ac:dyDescent="0.25">
      <c r="A213" s="8">
        <v>324</v>
      </c>
      <c r="B213" s="6" t="s">
        <v>2395</v>
      </c>
      <c r="C213" s="6" t="s">
        <v>2392</v>
      </c>
      <c r="D213" s="6">
        <v>2</v>
      </c>
      <c r="E213" s="6" t="s">
        <v>19</v>
      </c>
      <c r="F213" s="6">
        <f t="shared" si="6"/>
        <v>1</v>
      </c>
      <c r="G213" s="6">
        <f t="shared" si="7"/>
        <v>2</v>
      </c>
      <c r="H213" s="6" t="s">
        <v>2147</v>
      </c>
      <c r="I213" s="6">
        <v>0.57599999999999985</v>
      </c>
    </row>
    <row r="214" spans="1:9" x14ac:dyDescent="0.25">
      <c r="A214" s="8">
        <v>325</v>
      </c>
      <c r="B214" s="6" t="s">
        <v>2396</v>
      </c>
      <c r="C214" s="6" t="s">
        <v>2392</v>
      </c>
      <c r="D214" s="6">
        <v>2</v>
      </c>
      <c r="E214" s="6" t="s">
        <v>19</v>
      </c>
      <c r="F214" s="6">
        <f t="shared" si="6"/>
        <v>1</v>
      </c>
      <c r="G214" s="6">
        <f t="shared" si="7"/>
        <v>2</v>
      </c>
      <c r="H214" s="6" t="s">
        <v>2147</v>
      </c>
      <c r="I214" s="6">
        <v>0.6</v>
      </c>
    </row>
    <row r="215" spans="1:9" x14ac:dyDescent="0.25">
      <c r="A215" s="8">
        <v>326</v>
      </c>
      <c r="B215" s="6" t="s">
        <v>2397</v>
      </c>
      <c r="C215" s="6" t="s">
        <v>2392</v>
      </c>
      <c r="D215" s="6">
        <v>2</v>
      </c>
      <c r="E215" s="6" t="s">
        <v>19</v>
      </c>
      <c r="F215" s="6">
        <f t="shared" si="6"/>
        <v>1</v>
      </c>
      <c r="G215" s="6">
        <f t="shared" si="7"/>
        <v>2</v>
      </c>
      <c r="H215" s="6" t="s">
        <v>2147</v>
      </c>
      <c r="I215" s="6">
        <v>2.0000000000000009E-3</v>
      </c>
    </row>
    <row r="216" spans="1:9" x14ac:dyDescent="0.25">
      <c r="A216" s="8">
        <v>327</v>
      </c>
      <c r="B216" s="6" t="s">
        <v>2398</v>
      </c>
      <c r="C216" s="6" t="s">
        <v>2392</v>
      </c>
      <c r="D216" s="6">
        <v>2</v>
      </c>
      <c r="E216" s="6" t="s">
        <v>19</v>
      </c>
      <c r="F216" s="6">
        <f t="shared" si="6"/>
        <v>1</v>
      </c>
      <c r="G216" s="6">
        <f t="shared" si="7"/>
        <v>2</v>
      </c>
      <c r="H216" s="6" t="s">
        <v>2147</v>
      </c>
      <c r="I216" s="6">
        <v>1.2000000000000004E-2</v>
      </c>
    </row>
    <row r="217" spans="1:9" x14ac:dyDescent="0.25">
      <c r="A217" s="8">
        <v>329</v>
      </c>
      <c r="B217" s="6" t="s">
        <v>2399</v>
      </c>
      <c r="C217" s="6" t="s">
        <v>2392</v>
      </c>
      <c r="D217" s="6">
        <v>2</v>
      </c>
      <c r="E217" s="6" t="s">
        <v>19</v>
      </c>
      <c r="F217" s="6">
        <f t="shared" si="6"/>
        <v>1</v>
      </c>
      <c r="G217" s="6">
        <f t="shared" si="7"/>
        <v>2</v>
      </c>
      <c r="H217" s="6" t="s">
        <v>2147</v>
      </c>
      <c r="I217" s="6">
        <v>1.2000000000000002E-2</v>
      </c>
    </row>
    <row r="218" spans="1:9" x14ac:dyDescent="0.25">
      <c r="A218" s="8">
        <v>333</v>
      </c>
      <c r="B218" s="6" t="s">
        <v>2400</v>
      </c>
      <c r="C218" s="6" t="s">
        <v>2401</v>
      </c>
      <c r="D218" s="6">
        <v>1.5</v>
      </c>
      <c r="E218" s="6" t="s">
        <v>19</v>
      </c>
      <c r="F218" s="6">
        <f t="shared" si="6"/>
        <v>1</v>
      </c>
      <c r="G218" s="6">
        <f t="shared" si="7"/>
        <v>1.5</v>
      </c>
      <c r="H218" s="6" t="s">
        <v>2147</v>
      </c>
      <c r="I218" s="6">
        <v>1.5E-3</v>
      </c>
    </row>
    <row r="219" spans="1:9" x14ac:dyDescent="0.25">
      <c r="A219" s="8">
        <v>334</v>
      </c>
      <c r="B219" s="6" t="s">
        <v>2402</v>
      </c>
      <c r="C219" s="6" t="s">
        <v>2401</v>
      </c>
      <c r="D219" s="6">
        <v>1.5</v>
      </c>
      <c r="E219" s="6" t="s">
        <v>19</v>
      </c>
      <c r="F219" s="6">
        <f t="shared" si="6"/>
        <v>1</v>
      </c>
      <c r="G219" s="6">
        <f t="shared" si="7"/>
        <v>1.5</v>
      </c>
      <c r="H219" s="6" t="s">
        <v>2147</v>
      </c>
      <c r="I219" s="6">
        <v>8.9999999999999993E-3</v>
      </c>
    </row>
    <row r="220" spans="1:9" x14ac:dyDescent="0.25">
      <c r="A220" s="8">
        <v>335</v>
      </c>
      <c r="B220" s="6" t="s">
        <v>2403</v>
      </c>
      <c r="C220" s="6" t="s">
        <v>2404</v>
      </c>
      <c r="D220" s="6">
        <v>4.5</v>
      </c>
      <c r="E220" s="6" t="s">
        <v>19</v>
      </c>
      <c r="F220" s="6">
        <f t="shared" si="6"/>
        <v>1</v>
      </c>
      <c r="G220" s="6">
        <f t="shared" si="7"/>
        <v>4.5</v>
      </c>
      <c r="H220" s="6" t="s">
        <v>2147</v>
      </c>
      <c r="I220" s="6">
        <v>4.4999999999999997E-3</v>
      </c>
    </row>
    <row r="221" spans="1:9" x14ac:dyDescent="0.25">
      <c r="A221" s="8">
        <v>336</v>
      </c>
      <c r="B221" s="6" t="s">
        <v>2405</v>
      </c>
      <c r="C221" s="6" t="s">
        <v>2406</v>
      </c>
      <c r="D221" s="6">
        <v>3</v>
      </c>
      <c r="E221" s="6" t="s">
        <v>19</v>
      </c>
      <c r="F221" s="6">
        <f t="shared" si="6"/>
        <v>1</v>
      </c>
      <c r="G221" s="6">
        <f t="shared" si="7"/>
        <v>3</v>
      </c>
      <c r="H221" s="6" t="s">
        <v>2147</v>
      </c>
      <c r="I221" s="6">
        <v>2.9999999999999996E-3</v>
      </c>
    </row>
    <row r="222" spans="1:9" x14ac:dyDescent="0.25">
      <c r="A222" s="8">
        <v>337</v>
      </c>
      <c r="B222" s="6" t="s">
        <v>2407</v>
      </c>
      <c r="C222" s="6" t="s">
        <v>2406</v>
      </c>
      <c r="D222" s="6">
        <v>3</v>
      </c>
      <c r="E222" s="6" t="s">
        <v>19</v>
      </c>
      <c r="F222" s="6">
        <f t="shared" si="6"/>
        <v>1</v>
      </c>
      <c r="G222" s="6">
        <f t="shared" si="7"/>
        <v>3</v>
      </c>
      <c r="H222" s="6" t="s">
        <v>2147</v>
      </c>
      <c r="I222" s="6">
        <v>1.1999999999999999E-2</v>
      </c>
    </row>
    <row r="223" spans="1:9" x14ac:dyDescent="0.25">
      <c r="A223" s="8">
        <v>338</v>
      </c>
      <c r="B223" s="6" t="s">
        <v>2408</v>
      </c>
      <c r="C223" s="6" t="s">
        <v>2406</v>
      </c>
      <c r="D223" s="6">
        <v>3</v>
      </c>
      <c r="E223" s="6" t="s">
        <v>19</v>
      </c>
      <c r="F223" s="6">
        <f t="shared" si="6"/>
        <v>1</v>
      </c>
      <c r="G223" s="6">
        <f t="shared" si="7"/>
        <v>3</v>
      </c>
      <c r="H223" s="6" t="s">
        <v>2147</v>
      </c>
      <c r="I223" s="6">
        <v>1.7999999999999999E-2</v>
      </c>
    </row>
    <row r="224" spans="1:9" x14ac:dyDescent="0.25">
      <c r="A224" s="8">
        <v>339</v>
      </c>
      <c r="B224" s="6" t="s">
        <v>2409</v>
      </c>
      <c r="C224" s="6" t="s">
        <v>2410</v>
      </c>
      <c r="D224" s="6">
        <v>5</v>
      </c>
      <c r="E224" s="6" t="s">
        <v>19</v>
      </c>
      <c r="F224" s="6">
        <f t="shared" si="6"/>
        <v>1</v>
      </c>
      <c r="G224" s="6">
        <f t="shared" si="7"/>
        <v>5</v>
      </c>
      <c r="H224" s="6" t="s">
        <v>2147</v>
      </c>
      <c r="I224" s="6">
        <v>5.0000000000000001E-3</v>
      </c>
    </row>
    <row r="225" spans="1:9" x14ac:dyDescent="0.25">
      <c r="A225" s="8">
        <v>340</v>
      </c>
      <c r="B225" s="6" t="s">
        <v>2411</v>
      </c>
      <c r="C225" s="6" t="s">
        <v>2410</v>
      </c>
      <c r="D225" s="6">
        <v>5</v>
      </c>
      <c r="E225" s="6" t="s">
        <v>19</v>
      </c>
      <c r="F225" s="6">
        <f t="shared" si="6"/>
        <v>1</v>
      </c>
      <c r="G225" s="6">
        <f t="shared" si="7"/>
        <v>5</v>
      </c>
      <c r="H225" s="6" t="s">
        <v>2147</v>
      </c>
      <c r="I225" s="6">
        <v>0.01</v>
      </c>
    </row>
    <row r="226" spans="1:9" x14ac:dyDescent="0.25">
      <c r="A226" s="8">
        <v>341</v>
      </c>
      <c r="B226" s="6" t="s">
        <v>2412</v>
      </c>
      <c r="C226" s="6" t="s">
        <v>2413</v>
      </c>
      <c r="D226" s="6">
        <v>20</v>
      </c>
      <c r="E226" s="6" t="s">
        <v>19</v>
      </c>
      <c r="F226" s="6">
        <f t="shared" si="6"/>
        <v>1</v>
      </c>
      <c r="G226" s="6">
        <f t="shared" si="7"/>
        <v>20</v>
      </c>
      <c r="H226" s="6" t="s">
        <v>2147</v>
      </c>
      <c r="I226" s="6">
        <v>2.0000000000000011E-2</v>
      </c>
    </row>
    <row r="227" spans="1:9" x14ac:dyDescent="0.25">
      <c r="A227" s="8">
        <v>342</v>
      </c>
      <c r="B227" s="6" t="s">
        <v>2414</v>
      </c>
      <c r="C227" s="6" t="s">
        <v>2413</v>
      </c>
      <c r="D227" s="6">
        <v>20</v>
      </c>
      <c r="E227" s="6" t="s">
        <v>19</v>
      </c>
      <c r="F227" s="6">
        <f t="shared" si="6"/>
        <v>1</v>
      </c>
      <c r="G227" s="6">
        <f t="shared" si="7"/>
        <v>20</v>
      </c>
      <c r="H227" s="6" t="s">
        <v>2147</v>
      </c>
      <c r="I227" s="6">
        <v>1.9999999999999997E-2</v>
      </c>
    </row>
    <row r="228" spans="1:9" x14ac:dyDescent="0.25">
      <c r="A228" s="8">
        <v>343</v>
      </c>
      <c r="B228" s="6" t="s">
        <v>2415</v>
      </c>
      <c r="C228" s="6" t="s">
        <v>2416</v>
      </c>
      <c r="D228" s="6">
        <v>7</v>
      </c>
      <c r="E228" s="6" t="s">
        <v>19</v>
      </c>
      <c r="F228" s="6">
        <f t="shared" si="6"/>
        <v>1</v>
      </c>
      <c r="G228" s="6">
        <f t="shared" si="7"/>
        <v>7</v>
      </c>
      <c r="H228" s="6" t="s">
        <v>2147</v>
      </c>
      <c r="I228" s="6">
        <v>7.0000000000000001E-3</v>
      </c>
    </row>
    <row r="229" spans="1:9" x14ac:dyDescent="0.25">
      <c r="A229" s="8">
        <v>344</v>
      </c>
      <c r="B229" s="6" t="s">
        <v>2417</v>
      </c>
      <c r="C229" s="6" t="s">
        <v>2418</v>
      </c>
      <c r="D229" s="6">
        <v>10</v>
      </c>
      <c r="E229" s="6" t="s">
        <v>19</v>
      </c>
      <c r="F229" s="6">
        <f t="shared" si="6"/>
        <v>1</v>
      </c>
      <c r="G229" s="6">
        <f t="shared" si="7"/>
        <v>10</v>
      </c>
      <c r="H229" s="6" t="s">
        <v>2147</v>
      </c>
      <c r="I229" s="6">
        <v>0.01</v>
      </c>
    </row>
    <row r="230" spans="1:9" x14ac:dyDescent="0.25">
      <c r="A230" s="8">
        <v>351</v>
      </c>
      <c r="B230" s="6" t="s">
        <v>2419</v>
      </c>
      <c r="C230" s="6" t="s">
        <v>2420</v>
      </c>
      <c r="D230" s="6">
        <v>18</v>
      </c>
      <c r="E230" s="6" t="s">
        <v>19</v>
      </c>
      <c r="F230" s="6">
        <f t="shared" si="6"/>
        <v>1</v>
      </c>
      <c r="G230" s="6">
        <f t="shared" si="7"/>
        <v>18</v>
      </c>
      <c r="H230" s="6" t="s">
        <v>2147</v>
      </c>
      <c r="I230" s="6">
        <v>1.7999999999999999E-2</v>
      </c>
    </row>
    <row r="231" spans="1:9" x14ac:dyDescent="0.25">
      <c r="A231" s="8">
        <v>352</v>
      </c>
      <c r="B231" s="6" t="s">
        <v>2421</v>
      </c>
      <c r="C231" s="6" t="s">
        <v>2422</v>
      </c>
      <c r="D231" s="6">
        <v>15</v>
      </c>
      <c r="E231" s="6" t="s">
        <v>19</v>
      </c>
      <c r="F231" s="6">
        <f t="shared" si="6"/>
        <v>1</v>
      </c>
      <c r="G231" s="6">
        <f t="shared" si="7"/>
        <v>15</v>
      </c>
      <c r="H231" s="6" t="s">
        <v>2147</v>
      </c>
      <c r="I231" s="6">
        <v>1.4999999999999999E-2</v>
      </c>
    </row>
    <row r="232" spans="1:9" x14ac:dyDescent="0.25">
      <c r="A232" s="8">
        <v>353</v>
      </c>
      <c r="B232" s="6" t="s">
        <v>2423</v>
      </c>
      <c r="C232" s="6" t="s">
        <v>2413</v>
      </c>
      <c r="D232" s="6">
        <v>20</v>
      </c>
      <c r="E232" s="6" t="s">
        <v>19</v>
      </c>
      <c r="F232" s="6">
        <f t="shared" si="6"/>
        <v>1</v>
      </c>
      <c r="G232" s="6">
        <f t="shared" si="7"/>
        <v>20</v>
      </c>
      <c r="H232" s="6" t="s">
        <v>2147</v>
      </c>
      <c r="I232" s="6">
        <v>0.02</v>
      </c>
    </row>
    <row r="233" spans="1:9" x14ac:dyDescent="0.25">
      <c r="A233" s="8">
        <v>354</v>
      </c>
      <c r="B233" s="6" t="s">
        <v>2424</v>
      </c>
      <c r="C233" s="6" t="s">
        <v>2424</v>
      </c>
      <c r="D233" s="6">
        <v>30</v>
      </c>
      <c r="E233" s="6" t="s">
        <v>19</v>
      </c>
      <c r="F233" s="6">
        <f t="shared" si="6"/>
        <v>1</v>
      </c>
      <c r="G233" s="6">
        <f t="shared" si="7"/>
        <v>30</v>
      </c>
      <c r="H233" s="6" t="s">
        <v>2147</v>
      </c>
      <c r="I233" s="6">
        <v>0.03</v>
      </c>
    </row>
    <row r="234" spans="1:9" x14ac:dyDescent="0.25">
      <c r="A234" s="8">
        <v>361</v>
      </c>
      <c r="B234" s="6" t="s">
        <v>2425</v>
      </c>
      <c r="C234" s="6" t="s">
        <v>2379</v>
      </c>
      <c r="D234" s="7">
        <v>0.5</v>
      </c>
      <c r="E234" s="6" t="s">
        <v>19</v>
      </c>
      <c r="F234" s="6">
        <f t="shared" si="6"/>
        <v>1</v>
      </c>
      <c r="G234" s="6">
        <f t="shared" si="7"/>
        <v>0.5</v>
      </c>
      <c r="H234" s="6" t="s">
        <v>2147</v>
      </c>
      <c r="I234" s="6">
        <v>5.0000000000000001E-4</v>
      </c>
    </row>
    <row r="235" spans="1:9" x14ac:dyDescent="0.25">
      <c r="A235" s="8">
        <v>362</v>
      </c>
      <c r="B235" s="6" t="s">
        <v>2426</v>
      </c>
      <c r="C235" s="6" t="s">
        <v>2379</v>
      </c>
      <c r="D235" s="7">
        <v>0.5</v>
      </c>
      <c r="E235" s="6" t="s">
        <v>19</v>
      </c>
      <c r="F235" s="6">
        <f t="shared" si="6"/>
        <v>1</v>
      </c>
      <c r="G235" s="6">
        <f t="shared" si="7"/>
        <v>0.5</v>
      </c>
      <c r="H235" s="6" t="s">
        <v>2147</v>
      </c>
      <c r="I235" s="6">
        <v>0.01</v>
      </c>
    </row>
    <row r="236" spans="1:9" x14ac:dyDescent="0.25">
      <c r="A236" s="8">
        <v>363</v>
      </c>
      <c r="B236" s="6" t="s">
        <v>2427</v>
      </c>
      <c r="C236" s="6" t="s">
        <v>2387</v>
      </c>
      <c r="D236" s="6">
        <v>1</v>
      </c>
      <c r="E236" s="6" t="s">
        <v>19</v>
      </c>
      <c r="F236" s="6">
        <f t="shared" si="6"/>
        <v>1</v>
      </c>
      <c r="G236" s="6">
        <f t="shared" si="7"/>
        <v>1</v>
      </c>
      <c r="H236" s="6" t="s">
        <v>2147</v>
      </c>
      <c r="I236" s="6">
        <v>1E-3</v>
      </c>
    </row>
    <row r="237" spans="1:9" x14ac:dyDescent="0.25">
      <c r="A237" s="8">
        <v>364</v>
      </c>
      <c r="B237" s="6" t="s">
        <v>2428</v>
      </c>
      <c r="C237" s="6" t="s">
        <v>2387</v>
      </c>
      <c r="D237" s="6">
        <v>1</v>
      </c>
      <c r="E237" s="6" t="s">
        <v>19</v>
      </c>
      <c r="F237" s="6">
        <f t="shared" si="6"/>
        <v>1</v>
      </c>
      <c r="G237" s="6">
        <f t="shared" si="7"/>
        <v>1</v>
      </c>
      <c r="H237" s="6" t="s">
        <v>2147</v>
      </c>
      <c r="I237" s="6">
        <v>0.01</v>
      </c>
    </row>
    <row r="238" spans="1:9" x14ac:dyDescent="0.25">
      <c r="A238" s="8">
        <v>367</v>
      </c>
      <c r="B238" s="6" t="s">
        <v>2429</v>
      </c>
      <c r="C238" s="6" t="s">
        <v>2406</v>
      </c>
      <c r="D238" s="6">
        <v>3</v>
      </c>
      <c r="E238" s="6" t="s">
        <v>19</v>
      </c>
      <c r="F238" s="6">
        <f t="shared" si="6"/>
        <v>1</v>
      </c>
      <c r="G238" s="6">
        <f t="shared" si="7"/>
        <v>3</v>
      </c>
      <c r="H238" s="6" t="s">
        <v>2147</v>
      </c>
      <c r="I238" s="6">
        <v>3.0000000000000001E-3</v>
      </c>
    </row>
    <row r="239" spans="1:9" x14ac:dyDescent="0.25">
      <c r="A239" s="8">
        <v>368</v>
      </c>
      <c r="B239" s="6" t="s">
        <v>2430</v>
      </c>
      <c r="C239" s="6" t="s">
        <v>2406</v>
      </c>
      <c r="D239" s="6">
        <v>3</v>
      </c>
      <c r="E239" s="6" t="s">
        <v>19</v>
      </c>
      <c r="F239" s="6">
        <f t="shared" si="6"/>
        <v>1</v>
      </c>
      <c r="G239" s="6">
        <f t="shared" si="7"/>
        <v>3</v>
      </c>
      <c r="H239" s="6" t="s">
        <v>2147</v>
      </c>
      <c r="I239" s="6">
        <v>1.2E-2</v>
      </c>
    </row>
    <row r="240" spans="1:9" x14ac:dyDescent="0.25">
      <c r="A240" s="8">
        <v>369</v>
      </c>
      <c r="B240" s="6" t="s">
        <v>2431</v>
      </c>
      <c r="C240" s="6" t="s">
        <v>2410</v>
      </c>
      <c r="D240" s="6">
        <v>5</v>
      </c>
      <c r="E240" s="6" t="s">
        <v>19</v>
      </c>
      <c r="F240" s="6">
        <f t="shared" si="6"/>
        <v>1</v>
      </c>
      <c r="G240" s="6">
        <f t="shared" si="7"/>
        <v>5</v>
      </c>
      <c r="H240" s="6" t="s">
        <v>2147</v>
      </c>
      <c r="I240" s="6">
        <v>5.0000000000000001E-3</v>
      </c>
    </row>
    <row r="241" spans="1:9" x14ac:dyDescent="0.25">
      <c r="A241" s="8">
        <v>371</v>
      </c>
      <c r="B241" s="6" t="s">
        <v>2432</v>
      </c>
      <c r="C241" s="6" t="s">
        <v>2416</v>
      </c>
      <c r="D241" s="6">
        <v>7</v>
      </c>
      <c r="E241" s="6" t="s">
        <v>19</v>
      </c>
      <c r="F241" s="6">
        <f t="shared" si="6"/>
        <v>1</v>
      </c>
      <c r="G241" s="6">
        <f t="shared" si="7"/>
        <v>7</v>
      </c>
      <c r="H241" s="6" t="s">
        <v>2147</v>
      </c>
      <c r="I241" s="6">
        <v>7.0000000000000001E-3</v>
      </c>
    </row>
    <row r="242" spans="1:9" x14ac:dyDescent="0.25">
      <c r="A242" s="8">
        <v>372</v>
      </c>
      <c r="B242" s="6" t="s">
        <v>2433</v>
      </c>
      <c r="C242" s="6" t="s">
        <v>2418</v>
      </c>
      <c r="D242" s="6">
        <v>10</v>
      </c>
      <c r="E242" s="6" t="s">
        <v>19</v>
      </c>
      <c r="F242" s="6">
        <f t="shared" si="6"/>
        <v>1</v>
      </c>
      <c r="G242" s="6">
        <f t="shared" si="7"/>
        <v>10</v>
      </c>
      <c r="H242" s="6" t="s">
        <v>2147</v>
      </c>
      <c r="I242" s="6">
        <v>0.01</v>
      </c>
    </row>
    <row r="243" spans="1:9" x14ac:dyDescent="0.25">
      <c r="A243" s="8">
        <v>373</v>
      </c>
      <c r="B243" s="6" t="s">
        <v>2434</v>
      </c>
      <c r="C243" s="6" t="s">
        <v>2413</v>
      </c>
      <c r="D243" s="6">
        <v>20</v>
      </c>
      <c r="E243" s="6" t="s">
        <v>19</v>
      </c>
      <c r="F243" s="6">
        <f t="shared" si="6"/>
        <v>1</v>
      </c>
      <c r="G243" s="6">
        <f t="shared" si="7"/>
        <v>20</v>
      </c>
      <c r="H243" s="6" t="s">
        <v>2147</v>
      </c>
      <c r="I243" s="6">
        <v>0.02</v>
      </c>
    </row>
    <row r="244" spans="1:9" x14ac:dyDescent="0.25">
      <c r="A244" s="8">
        <v>400</v>
      </c>
      <c r="B244" s="6" t="s">
        <v>2435</v>
      </c>
      <c r="C244" s="6" t="s">
        <v>2436</v>
      </c>
      <c r="D244" s="6">
        <v>210</v>
      </c>
      <c r="E244" s="6" t="s">
        <v>2735</v>
      </c>
      <c r="F244" s="6">
        <f t="shared" si="6"/>
        <v>1</v>
      </c>
      <c r="G244" s="6">
        <f t="shared" si="7"/>
        <v>210</v>
      </c>
      <c r="H244" s="6" t="s">
        <v>2437</v>
      </c>
      <c r="I244" s="6">
        <v>1</v>
      </c>
    </row>
    <row r="245" spans="1:9" x14ac:dyDescent="0.25">
      <c r="A245" s="8">
        <v>401</v>
      </c>
      <c r="B245" s="6" t="s">
        <v>2438</v>
      </c>
      <c r="C245" s="6" t="s">
        <v>2436</v>
      </c>
      <c r="D245" s="6">
        <v>210</v>
      </c>
      <c r="E245" s="6" t="s">
        <v>2735</v>
      </c>
      <c r="F245" s="6">
        <f t="shared" si="6"/>
        <v>1</v>
      </c>
      <c r="G245" s="6">
        <f t="shared" si="7"/>
        <v>210</v>
      </c>
      <c r="H245" s="6" t="s">
        <v>2437</v>
      </c>
      <c r="I245" s="6">
        <v>0.21</v>
      </c>
    </row>
    <row r="246" spans="1:9" x14ac:dyDescent="0.25">
      <c r="A246" s="8">
        <v>402</v>
      </c>
      <c r="B246" s="6" t="s">
        <v>2439</v>
      </c>
      <c r="C246" s="6" t="s">
        <v>2440</v>
      </c>
      <c r="D246" s="6">
        <v>208</v>
      </c>
      <c r="E246" s="6" t="s">
        <v>2735</v>
      </c>
      <c r="F246" s="6">
        <f t="shared" si="6"/>
        <v>1</v>
      </c>
      <c r="G246" s="6">
        <f t="shared" si="7"/>
        <v>208</v>
      </c>
      <c r="H246" s="6" t="s">
        <v>2437</v>
      </c>
      <c r="I246" s="6">
        <v>0.20799999999999999</v>
      </c>
    </row>
    <row r="247" spans="1:9" x14ac:dyDescent="0.25">
      <c r="A247" s="8">
        <v>403</v>
      </c>
      <c r="B247" s="6" t="s">
        <v>2441</v>
      </c>
      <c r="C247" s="6" t="s">
        <v>2436</v>
      </c>
      <c r="D247" s="6">
        <v>210</v>
      </c>
      <c r="E247" s="6" t="s">
        <v>2735</v>
      </c>
      <c r="F247" s="6">
        <f t="shared" si="6"/>
        <v>1</v>
      </c>
      <c r="G247" s="6">
        <f t="shared" si="7"/>
        <v>210</v>
      </c>
      <c r="H247" s="6" t="s">
        <v>2437</v>
      </c>
      <c r="I247" s="6">
        <v>0.21</v>
      </c>
    </row>
    <row r="248" spans="1:9" x14ac:dyDescent="0.25">
      <c r="A248" s="8">
        <v>404</v>
      </c>
      <c r="B248" s="6" t="s">
        <v>2442</v>
      </c>
      <c r="C248" s="6" t="s">
        <v>2443</v>
      </c>
      <c r="D248" s="6">
        <v>205</v>
      </c>
      <c r="E248" s="6" t="s">
        <v>2735</v>
      </c>
      <c r="F248" s="6">
        <f t="shared" si="6"/>
        <v>1</v>
      </c>
      <c r="G248" s="6">
        <f t="shared" si="7"/>
        <v>205</v>
      </c>
      <c r="H248" s="6" t="s">
        <v>2437</v>
      </c>
      <c r="I248" s="6">
        <v>0.20500000000000004</v>
      </c>
    </row>
    <row r="249" spans="1:9" x14ac:dyDescent="0.25">
      <c r="A249" s="8">
        <v>405</v>
      </c>
      <c r="B249" s="6" t="s">
        <v>2444</v>
      </c>
      <c r="C249" s="6" t="s">
        <v>2445</v>
      </c>
      <c r="D249" s="6">
        <v>200</v>
      </c>
      <c r="E249" s="6" t="s">
        <v>2735</v>
      </c>
      <c r="F249" s="6">
        <f t="shared" si="6"/>
        <v>1</v>
      </c>
      <c r="G249" s="6">
        <f t="shared" si="7"/>
        <v>200</v>
      </c>
      <c r="H249" s="6" t="s">
        <v>2437</v>
      </c>
      <c r="I249" s="6">
        <v>0.2</v>
      </c>
    </row>
    <row r="250" spans="1:9" x14ac:dyDescent="0.25">
      <c r="A250" s="8">
        <v>410</v>
      </c>
      <c r="B250" s="6" t="s">
        <v>2446</v>
      </c>
      <c r="C250" s="6" t="s">
        <v>2447</v>
      </c>
      <c r="D250" s="6">
        <v>207</v>
      </c>
      <c r="E250" s="6" t="s">
        <v>2735</v>
      </c>
      <c r="F250" s="6">
        <f t="shared" si="6"/>
        <v>1</v>
      </c>
      <c r="G250" s="6">
        <f t="shared" si="7"/>
        <v>207</v>
      </c>
      <c r="H250" s="6" t="s">
        <v>2437</v>
      </c>
      <c r="I250" s="6">
        <v>0.20699999999999999</v>
      </c>
    </row>
    <row r="251" spans="1:9" x14ac:dyDescent="0.25">
      <c r="A251" s="8">
        <v>412</v>
      </c>
      <c r="B251" s="6" t="s">
        <v>2448</v>
      </c>
      <c r="C251" s="6" t="s">
        <v>2449</v>
      </c>
      <c r="D251" s="6">
        <v>1</v>
      </c>
      <c r="E251" s="6" t="s">
        <v>2142</v>
      </c>
      <c r="F251" s="6" t="e">
        <f t="shared" si="6"/>
        <v>#N/A</v>
      </c>
      <c r="G251" s="6" t="e">
        <f t="shared" si="7"/>
        <v>#N/A</v>
      </c>
      <c r="H251" s="6" t="s">
        <v>2147</v>
      </c>
      <c r="I251" s="6">
        <v>1</v>
      </c>
    </row>
    <row r="252" spans="1:9" x14ac:dyDescent="0.25">
      <c r="A252" s="8">
        <v>440</v>
      </c>
      <c r="B252" s="6" t="s">
        <v>2438</v>
      </c>
      <c r="C252" s="6" t="s">
        <v>2436</v>
      </c>
      <c r="D252" s="6">
        <v>210</v>
      </c>
      <c r="E252" s="6" t="s">
        <v>2735</v>
      </c>
      <c r="F252" s="6">
        <f t="shared" si="6"/>
        <v>1</v>
      </c>
      <c r="G252" s="6">
        <f t="shared" si="7"/>
        <v>210</v>
      </c>
      <c r="H252" s="6" t="s">
        <v>2437</v>
      </c>
      <c r="I252" s="6">
        <v>0.21</v>
      </c>
    </row>
    <row r="253" spans="1:9" x14ac:dyDescent="0.25">
      <c r="A253" s="8">
        <v>450</v>
      </c>
      <c r="B253" s="6" t="s">
        <v>2450</v>
      </c>
      <c r="C253" s="6" t="s">
        <v>2451</v>
      </c>
      <c r="D253" s="6">
        <v>182</v>
      </c>
      <c r="E253" s="6" t="s">
        <v>19</v>
      </c>
      <c r="F253" s="6">
        <f t="shared" si="6"/>
        <v>1</v>
      </c>
      <c r="G253" s="6">
        <f t="shared" si="7"/>
        <v>182</v>
      </c>
      <c r="H253" s="6" t="s">
        <v>2437</v>
      </c>
      <c r="I253" s="6">
        <v>1</v>
      </c>
    </row>
    <row r="254" spans="1:9" x14ac:dyDescent="0.25">
      <c r="A254" s="8">
        <v>451</v>
      </c>
      <c r="B254" s="6" t="s">
        <v>2452</v>
      </c>
      <c r="C254" s="6" t="s">
        <v>2451</v>
      </c>
      <c r="D254" s="6">
        <v>182</v>
      </c>
      <c r="E254" s="6" t="s">
        <v>19</v>
      </c>
      <c r="F254" s="6">
        <f t="shared" si="6"/>
        <v>1</v>
      </c>
      <c r="G254" s="6">
        <f t="shared" si="7"/>
        <v>182</v>
      </c>
      <c r="H254" s="6" t="s">
        <v>2437</v>
      </c>
      <c r="I254" s="6">
        <v>0.182</v>
      </c>
    </row>
    <row r="255" spans="1:9" x14ac:dyDescent="0.25">
      <c r="A255" s="8">
        <v>452</v>
      </c>
      <c r="B255" s="6" t="s">
        <v>2453</v>
      </c>
      <c r="C255" s="6" t="s">
        <v>2454</v>
      </c>
      <c r="D255" s="6">
        <v>168</v>
      </c>
      <c r="E255" s="6" t="s">
        <v>19</v>
      </c>
      <c r="F255" s="6">
        <f t="shared" si="6"/>
        <v>1</v>
      </c>
      <c r="G255" s="6">
        <f t="shared" si="7"/>
        <v>168</v>
      </c>
      <c r="H255" s="6" t="s">
        <v>2437</v>
      </c>
      <c r="I255" s="6">
        <v>0.16800000000000001</v>
      </c>
    </row>
    <row r="256" spans="1:9" x14ac:dyDescent="0.25">
      <c r="A256" s="8">
        <v>453</v>
      </c>
      <c r="B256" s="6" t="s">
        <v>2455</v>
      </c>
      <c r="C256" s="6" t="s">
        <v>2456</v>
      </c>
      <c r="D256" s="6">
        <v>175</v>
      </c>
      <c r="E256" s="6" t="s">
        <v>19</v>
      </c>
      <c r="F256" s="6">
        <f t="shared" si="6"/>
        <v>1</v>
      </c>
      <c r="G256" s="6">
        <f t="shared" si="7"/>
        <v>175</v>
      </c>
      <c r="H256" s="6" t="s">
        <v>2437</v>
      </c>
      <c r="I256" s="6">
        <v>0.17500000000000002</v>
      </c>
    </row>
    <row r="257" spans="1:9" x14ac:dyDescent="0.25">
      <c r="A257" s="8">
        <v>454</v>
      </c>
      <c r="B257" s="6" t="s">
        <v>2457</v>
      </c>
      <c r="C257" s="6" t="s">
        <v>2458</v>
      </c>
      <c r="D257" s="6">
        <v>190</v>
      </c>
      <c r="E257" s="6" t="s">
        <v>19</v>
      </c>
      <c r="F257" s="6">
        <f t="shared" si="6"/>
        <v>1</v>
      </c>
      <c r="G257" s="6">
        <f t="shared" si="7"/>
        <v>190</v>
      </c>
      <c r="H257" s="6" t="s">
        <v>2437</v>
      </c>
      <c r="I257" s="6">
        <v>0.19</v>
      </c>
    </row>
    <row r="258" spans="1:9" x14ac:dyDescent="0.25">
      <c r="A258" s="8">
        <v>455</v>
      </c>
      <c r="B258" s="6" t="s">
        <v>2459</v>
      </c>
      <c r="C258" s="6" t="s">
        <v>2460</v>
      </c>
      <c r="D258" s="6">
        <v>200</v>
      </c>
      <c r="E258" s="6" t="s">
        <v>19</v>
      </c>
      <c r="F258" s="6">
        <f t="shared" si="6"/>
        <v>1</v>
      </c>
      <c r="G258" s="6">
        <f t="shared" si="7"/>
        <v>200</v>
      </c>
      <c r="H258" s="6" t="s">
        <v>2437</v>
      </c>
      <c r="I258" s="6">
        <v>0.20000000000000009</v>
      </c>
    </row>
    <row r="259" spans="1:9" x14ac:dyDescent="0.25">
      <c r="A259" s="8">
        <v>456</v>
      </c>
      <c r="B259" s="6" t="s">
        <v>2461</v>
      </c>
      <c r="C259" s="6" t="s">
        <v>2461</v>
      </c>
      <c r="D259" s="6">
        <v>170</v>
      </c>
      <c r="E259" s="6" t="s">
        <v>19</v>
      </c>
      <c r="F259" s="6">
        <f t="shared" ref="F259:F322" si="8">VLOOKUP(E259,$P$6:$Q$9,2,0)</f>
        <v>1</v>
      </c>
      <c r="G259" s="6">
        <f t="shared" ref="G259:G322" si="9">D259*F259</f>
        <v>170</v>
      </c>
      <c r="H259" s="6" t="s">
        <v>2437</v>
      </c>
      <c r="I259" s="6">
        <v>0.17</v>
      </c>
    </row>
    <row r="260" spans="1:9" x14ac:dyDescent="0.25">
      <c r="A260" s="8">
        <v>457</v>
      </c>
      <c r="B260" s="6" t="s">
        <v>2462</v>
      </c>
      <c r="C260" s="6" t="s">
        <v>2463</v>
      </c>
      <c r="D260" s="6">
        <v>186</v>
      </c>
      <c r="E260" s="6" t="s">
        <v>19</v>
      </c>
      <c r="F260" s="6">
        <f t="shared" si="8"/>
        <v>1</v>
      </c>
      <c r="G260" s="6">
        <f t="shared" si="9"/>
        <v>186</v>
      </c>
      <c r="H260" s="6" t="s">
        <v>2437</v>
      </c>
      <c r="I260" s="6">
        <v>0.186</v>
      </c>
    </row>
    <row r="261" spans="1:9" x14ac:dyDescent="0.25">
      <c r="A261" s="8">
        <v>458</v>
      </c>
      <c r="B261" s="6" t="s">
        <v>2464</v>
      </c>
      <c r="C261" s="6" t="s">
        <v>2465</v>
      </c>
      <c r="D261" s="6">
        <v>210</v>
      </c>
      <c r="E261" s="6" t="s">
        <v>19</v>
      </c>
      <c r="F261" s="6">
        <f t="shared" si="8"/>
        <v>1</v>
      </c>
      <c r="G261" s="6">
        <f t="shared" si="9"/>
        <v>210</v>
      </c>
      <c r="H261" s="6" t="s">
        <v>2437</v>
      </c>
      <c r="I261" s="6">
        <v>0.21</v>
      </c>
    </row>
    <row r="262" spans="1:9" x14ac:dyDescent="0.25">
      <c r="A262" s="8">
        <v>459</v>
      </c>
      <c r="B262" s="6" t="s">
        <v>2466</v>
      </c>
      <c r="C262" s="6" t="s">
        <v>2467</v>
      </c>
      <c r="D262" s="6">
        <v>150</v>
      </c>
      <c r="E262" s="6" t="s">
        <v>19</v>
      </c>
      <c r="F262" s="6">
        <f t="shared" si="8"/>
        <v>1</v>
      </c>
      <c r="G262" s="6">
        <f t="shared" si="9"/>
        <v>150</v>
      </c>
      <c r="H262" s="6" t="s">
        <v>2437</v>
      </c>
      <c r="I262" s="6">
        <v>0.15</v>
      </c>
    </row>
    <row r="263" spans="1:9" x14ac:dyDescent="0.25">
      <c r="A263" s="8">
        <v>460</v>
      </c>
      <c r="B263" s="6" t="s">
        <v>2468</v>
      </c>
      <c r="C263" s="6" t="s">
        <v>2469</v>
      </c>
      <c r="D263" s="6">
        <v>225</v>
      </c>
      <c r="E263" s="6" t="s">
        <v>19</v>
      </c>
      <c r="F263" s="6">
        <f t="shared" si="8"/>
        <v>1</v>
      </c>
      <c r="G263" s="6">
        <f t="shared" si="9"/>
        <v>225</v>
      </c>
      <c r="H263" s="6" t="s">
        <v>2437</v>
      </c>
      <c r="I263" s="6">
        <v>0.22500000000000001</v>
      </c>
    </row>
    <row r="264" spans="1:9" x14ac:dyDescent="0.25">
      <c r="A264" s="8">
        <v>464</v>
      </c>
      <c r="B264" s="6" t="s">
        <v>2470</v>
      </c>
      <c r="C264" s="6" t="s">
        <v>2471</v>
      </c>
      <c r="D264" s="6">
        <v>180</v>
      </c>
      <c r="E264" s="6" t="s">
        <v>19</v>
      </c>
      <c r="F264" s="6">
        <f t="shared" si="8"/>
        <v>1</v>
      </c>
      <c r="G264" s="6">
        <f t="shared" si="9"/>
        <v>180</v>
      </c>
      <c r="H264" s="6" t="s">
        <v>2437</v>
      </c>
      <c r="I264" s="6">
        <v>0.18</v>
      </c>
    </row>
    <row r="265" spans="1:9" x14ac:dyDescent="0.25">
      <c r="A265" s="8">
        <v>465</v>
      </c>
      <c r="B265" s="6" t="s">
        <v>2472</v>
      </c>
      <c r="C265" s="6" t="s">
        <v>2473</v>
      </c>
      <c r="D265" s="6">
        <v>181</v>
      </c>
      <c r="E265" s="6" t="s">
        <v>19</v>
      </c>
      <c r="F265" s="6">
        <f t="shared" si="8"/>
        <v>1</v>
      </c>
      <c r="G265" s="6">
        <f t="shared" si="9"/>
        <v>181</v>
      </c>
      <c r="H265" s="6" t="s">
        <v>2437</v>
      </c>
      <c r="I265" s="6">
        <v>0.18099999999999999</v>
      </c>
    </row>
    <row r="266" spans="1:9" x14ac:dyDescent="0.25">
      <c r="A266" s="8">
        <v>466</v>
      </c>
      <c r="B266" s="6" t="s">
        <v>2474</v>
      </c>
      <c r="C266" s="6" t="s">
        <v>2475</v>
      </c>
      <c r="D266" s="6">
        <v>187.5</v>
      </c>
      <c r="E266" s="6" t="s">
        <v>19</v>
      </c>
      <c r="F266" s="6">
        <f t="shared" si="8"/>
        <v>1</v>
      </c>
      <c r="G266" s="6">
        <f t="shared" si="9"/>
        <v>187.5</v>
      </c>
      <c r="H266" s="6" t="s">
        <v>2437</v>
      </c>
      <c r="I266" s="6">
        <v>0.18800000000000003</v>
      </c>
    </row>
    <row r="267" spans="1:9" x14ac:dyDescent="0.25">
      <c r="A267" s="8">
        <v>467</v>
      </c>
      <c r="B267" s="6" t="s">
        <v>2476</v>
      </c>
      <c r="C267" s="6" t="s">
        <v>2477</v>
      </c>
      <c r="D267" s="6">
        <v>162</v>
      </c>
      <c r="E267" s="6" t="s">
        <v>19</v>
      </c>
      <c r="F267" s="6">
        <f t="shared" si="8"/>
        <v>1</v>
      </c>
      <c r="G267" s="6">
        <f t="shared" si="9"/>
        <v>162</v>
      </c>
      <c r="H267" s="6" t="s">
        <v>2437</v>
      </c>
      <c r="I267" s="6">
        <v>0.16200000000000001</v>
      </c>
    </row>
    <row r="268" spans="1:9" x14ac:dyDescent="0.25">
      <c r="A268" s="8">
        <v>468</v>
      </c>
      <c r="B268" s="6" t="s">
        <v>2478</v>
      </c>
      <c r="C268" s="6" t="s">
        <v>2479</v>
      </c>
      <c r="D268" s="6">
        <v>194</v>
      </c>
      <c r="E268" s="6" t="s">
        <v>19</v>
      </c>
      <c r="F268" s="6">
        <f t="shared" si="8"/>
        <v>1</v>
      </c>
      <c r="G268" s="6">
        <f t="shared" si="9"/>
        <v>194</v>
      </c>
      <c r="H268" s="6" t="s">
        <v>2437</v>
      </c>
      <c r="I268" s="6">
        <v>0.19400000000000001</v>
      </c>
    </row>
    <row r="269" spans="1:9" x14ac:dyDescent="0.25">
      <c r="A269" s="8">
        <v>469</v>
      </c>
      <c r="B269" s="6" t="s">
        <v>2480</v>
      </c>
      <c r="C269" s="6" t="s">
        <v>2481</v>
      </c>
      <c r="D269" s="6">
        <v>192</v>
      </c>
      <c r="E269" s="6" t="s">
        <v>19</v>
      </c>
      <c r="F269" s="6">
        <f t="shared" si="8"/>
        <v>1</v>
      </c>
      <c r="G269" s="6">
        <f t="shared" si="9"/>
        <v>192</v>
      </c>
      <c r="H269" s="6" t="s">
        <v>2437</v>
      </c>
      <c r="I269" s="6">
        <v>0.192</v>
      </c>
    </row>
    <row r="270" spans="1:9" x14ac:dyDescent="0.25">
      <c r="A270" s="8">
        <v>601</v>
      </c>
      <c r="B270" s="6" t="s">
        <v>2482</v>
      </c>
      <c r="C270" s="6" t="s">
        <v>2146</v>
      </c>
      <c r="D270" s="6">
        <v>20</v>
      </c>
      <c r="E270" s="6" t="s">
        <v>2734</v>
      </c>
      <c r="F270" s="6">
        <f t="shared" si="8"/>
        <v>1E-3</v>
      </c>
      <c r="G270" s="6">
        <f t="shared" si="9"/>
        <v>0.02</v>
      </c>
      <c r="H270" s="6" t="s">
        <v>2147</v>
      </c>
      <c r="I270" s="6">
        <v>2.0000000000000002E-5</v>
      </c>
    </row>
    <row r="271" spans="1:9" x14ac:dyDescent="0.25">
      <c r="A271" s="8">
        <v>602</v>
      </c>
      <c r="B271" s="6" t="s">
        <v>2483</v>
      </c>
      <c r="C271" s="6" t="s">
        <v>2146</v>
      </c>
      <c r="D271" s="6">
        <v>20</v>
      </c>
      <c r="E271" s="6" t="s">
        <v>2734</v>
      </c>
      <c r="F271" s="6">
        <f t="shared" si="8"/>
        <v>1E-3</v>
      </c>
      <c r="G271" s="6">
        <f t="shared" si="9"/>
        <v>0.02</v>
      </c>
      <c r="H271" s="6" t="s">
        <v>2147</v>
      </c>
      <c r="I271" s="6">
        <v>0.02</v>
      </c>
    </row>
    <row r="272" spans="1:9" x14ac:dyDescent="0.25">
      <c r="A272" s="8">
        <v>603</v>
      </c>
      <c r="B272" s="6" t="s">
        <v>2484</v>
      </c>
      <c r="C272" s="6" t="s">
        <v>2146</v>
      </c>
      <c r="D272" s="6">
        <v>20</v>
      </c>
      <c r="E272" s="6" t="s">
        <v>2734</v>
      </c>
      <c r="F272" s="6">
        <f t="shared" si="8"/>
        <v>1E-3</v>
      </c>
      <c r="G272" s="6">
        <f t="shared" si="9"/>
        <v>0.02</v>
      </c>
      <c r="H272" s="6" t="s">
        <v>2147</v>
      </c>
      <c r="I272" s="6">
        <v>1.2000000000000002E-2</v>
      </c>
    </row>
    <row r="273" spans="1:9" x14ac:dyDescent="0.25">
      <c r="A273" s="8">
        <v>604</v>
      </c>
      <c r="B273" s="6" t="s">
        <v>2485</v>
      </c>
      <c r="C273" s="6" t="s">
        <v>2151</v>
      </c>
      <c r="D273" s="6">
        <v>0.9</v>
      </c>
      <c r="E273" s="6" t="s">
        <v>2735</v>
      </c>
      <c r="F273" s="6">
        <f t="shared" si="8"/>
        <v>1</v>
      </c>
      <c r="G273" s="6">
        <f t="shared" si="9"/>
        <v>0.9</v>
      </c>
      <c r="H273" s="6" t="s">
        <v>2147</v>
      </c>
      <c r="I273" s="6">
        <v>8.9999999999999998E-4</v>
      </c>
    </row>
    <row r="274" spans="1:9" x14ac:dyDescent="0.25">
      <c r="A274" s="8">
        <v>605</v>
      </c>
      <c r="B274" s="6" t="s">
        <v>2486</v>
      </c>
      <c r="C274" s="6" t="s">
        <v>2151</v>
      </c>
      <c r="D274" s="6">
        <v>0.9</v>
      </c>
      <c r="E274" s="6" t="s">
        <v>2735</v>
      </c>
      <c r="F274" s="6">
        <f t="shared" si="8"/>
        <v>1</v>
      </c>
      <c r="G274" s="6">
        <f t="shared" si="9"/>
        <v>0.9</v>
      </c>
      <c r="H274" s="6" t="s">
        <v>2147</v>
      </c>
      <c r="I274" s="6">
        <v>1.7999999999999999E-2</v>
      </c>
    </row>
    <row r="275" spans="1:9" x14ac:dyDescent="0.25">
      <c r="A275" s="8">
        <v>606</v>
      </c>
      <c r="B275" s="6" t="s">
        <v>2487</v>
      </c>
      <c r="C275" s="6" t="s">
        <v>2154</v>
      </c>
      <c r="D275" s="6">
        <v>1</v>
      </c>
      <c r="E275" s="6" t="s">
        <v>2735</v>
      </c>
      <c r="F275" s="6">
        <f t="shared" si="8"/>
        <v>1</v>
      </c>
      <c r="G275" s="6">
        <f t="shared" si="9"/>
        <v>1</v>
      </c>
      <c r="H275" s="6" t="s">
        <v>2147</v>
      </c>
      <c r="I275" s="6">
        <v>1E-3</v>
      </c>
    </row>
    <row r="276" spans="1:9" x14ac:dyDescent="0.25">
      <c r="A276" s="8">
        <v>607</v>
      </c>
      <c r="B276" s="6" t="s">
        <v>2488</v>
      </c>
      <c r="C276" s="6" t="s">
        <v>2154</v>
      </c>
      <c r="D276" s="6">
        <v>1</v>
      </c>
      <c r="E276" s="6" t="s">
        <v>2735</v>
      </c>
      <c r="F276" s="6">
        <f t="shared" si="8"/>
        <v>1</v>
      </c>
      <c r="G276" s="6">
        <f t="shared" si="9"/>
        <v>1</v>
      </c>
      <c r="H276" s="6" t="s">
        <v>2147</v>
      </c>
      <c r="I276" s="6">
        <v>0.02</v>
      </c>
    </row>
    <row r="277" spans="1:9" x14ac:dyDescent="0.25">
      <c r="A277" s="8">
        <v>608</v>
      </c>
      <c r="B277" s="6" t="s">
        <v>2489</v>
      </c>
      <c r="C277" s="6" t="s">
        <v>2157</v>
      </c>
      <c r="D277" s="6">
        <v>3</v>
      </c>
      <c r="E277" s="6" t="s">
        <v>2735</v>
      </c>
      <c r="F277" s="6">
        <f t="shared" si="8"/>
        <v>1</v>
      </c>
      <c r="G277" s="6">
        <f t="shared" si="9"/>
        <v>3</v>
      </c>
      <c r="H277" s="6" t="s">
        <v>2147</v>
      </c>
      <c r="I277" s="6">
        <v>3.0000000000000001E-3</v>
      </c>
    </row>
    <row r="278" spans="1:9" x14ac:dyDescent="0.25">
      <c r="A278" s="8">
        <v>609</v>
      </c>
      <c r="B278" s="6" t="s">
        <v>2490</v>
      </c>
      <c r="C278" s="6" t="s">
        <v>2157</v>
      </c>
      <c r="D278" s="6">
        <v>3</v>
      </c>
      <c r="E278" s="6" t="s">
        <v>2735</v>
      </c>
      <c r="F278" s="6">
        <f t="shared" si="8"/>
        <v>1</v>
      </c>
      <c r="G278" s="6">
        <f t="shared" si="9"/>
        <v>3</v>
      </c>
      <c r="H278" s="6" t="s">
        <v>2147</v>
      </c>
      <c r="I278" s="6">
        <v>1.2E-2</v>
      </c>
    </row>
    <row r="279" spans="1:9" x14ac:dyDescent="0.25">
      <c r="A279" s="8">
        <v>610</v>
      </c>
      <c r="B279" s="6" t="s">
        <v>2491</v>
      </c>
      <c r="C279" s="6" t="s">
        <v>2160</v>
      </c>
      <c r="D279" s="6">
        <v>3.5</v>
      </c>
      <c r="E279" s="6" t="s">
        <v>2735</v>
      </c>
      <c r="F279" s="6">
        <f t="shared" si="8"/>
        <v>1</v>
      </c>
      <c r="G279" s="6">
        <f t="shared" si="9"/>
        <v>3.5</v>
      </c>
      <c r="H279" s="6" t="s">
        <v>2147</v>
      </c>
      <c r="I279" s="6">
        <v>3.5000000000000001E-3</v>
      </c>
    </row>
    <row r="280" spans="1:9" x14ac:dyDescent="0.25">
      <c r="A280" s="8">
        <v>611</v>
      </c>
      <c r="B280" s="6" t="s">
        <v>2492</v>
      </c>
      <c r="C280" s="6" t="s">
        <v>2160</v>
      </c>
      <c r="D280" s="6">
        <v>3.5</v>
      </c>
      <c r="E280" s="6" t="s">
        <v>2735</v>
      </c>
      <c r="F280" s="6">
        <f t="shared" si="8"/>
        <v>1</v>
      </c>
      <c r="G280" s="6">
        <f t="shared" si="9"/>
        <v>3.5</v>
      </c>
      <c r="H280" s="6" t="s">
        <v>2147</v>
      </c>
      <c r="I280" s="6">
        <v>1.4E-2</v>
      </c>
    </row>
    <row r="281" spans="1:9" x14ac:dyDescent="0.25">
      <c r="A281" s="8">
        <v>612</v>
      </c>
      <c r="B281" s="6" t="s">
        <v>2493</v>
      </c>
      <c r="C281" s="6" t="s">
        <v>2163</v>
      </c>
      <c r="D281" s="6">
        <v>30</v>
      </c>
      <c r="E281" s="6" t="s">
        <v>2734</v>
      </c>
      <c r="F281" s="6">
        <f t="shared" si="8"/>
        <v>1E-3</v>
      </c>
      <c r="G281" s="6">
        <f t="shared" si="9"/>
        <v>0.03</v>
      </c>
      <c r="H281" s="6" t="s">
        <v>2147</v>
      </c>
      <c r="I281" s="6">
        <v>3.0000000000000001E-5</v>
      </c>
    </row>
    <row r="282" spans="1:9" x14ac:dyDescent="0.25">
      <c r="A282" s="8">
        <v>613</v>
      </c>
      <c r="B282" s="6" t="s">
        <v>2494</v>
      </c>
      <c r="C282" s="6" t="s">
        <v>2163</v>
      </c>
      <c r="D282" s="6">
        <v>30</v>
      </c>
      <c r="E282" s="6" t="s">
        <v>2734</v>
      </c>
      <c r="F282" s="6">
        <f t="shared" si="8"/>
        <v>1E-3</v>
      </c>
      <c r="G282" s="6">
        <f t="shared" si="9"/>
        <v>0.03</v>
      </c>
      <c r="H282" s="6" t="s">
        <v>2147</v>
      </c>
      <c r="I282" s="6">
        <v>2.4E-2</v>
      </c>
    </row>
    <row r="283" spans="1:9" x14ac:dyDescent="0.25">
      <c r="A283" s="8">
        <v>614</v>
      </c>
      <c r="B283" s="6" t="s">
        <v>2495</v>
      </c>
      <c r="C283" s="6" t="s">
        <v>2163</v>
      </c>
      <c r="D283" s="6">
        <v>30</v>
      </c>
      <c r="E283" s="6" t="s">
        <v>2734</v>
      </c>
      <c r="F283" s="6">
        <f t="shared" si="8"/>
        <v>1E-3</v>
      </c>
      <c r="G283" s="6">
        <f t="shared" si="9"/>
        <v>0.03</v>
      </c>
      <c r="H283" s="6" t="s">
        <v>2147</v>
      </c>
      <c r="I283" s="6">
        <v>1.2E-2</v>
      </c>
    </row>
    <row r="284" spans="1:9" x14ac:dyDescent="0.25">
      <c r="A284" s="8">
        <v>615</v>
      </c>
      <c r="B284" s="6" t="s">
        <v>2496</v>
      </c>
      <c r="C284" s="6" t="s">
        <v>2167</v>
      </c>
      <c r="D284" s="6">
        <v>7.5</v>
      </c>
      <c r="E284" s="6" t="s">
        <v>2735</v>
      </c>
      <c r="F284" s="6">
        <f t="shared" si="8"/>
        <v>1</v>
      </c>
      <c r="G284" s="6">
        <f t="shared" si="9"/>
        <v>7.5</v>
      </c>
      <c r="H284" s="6" t="s">
        <v>2147</v>
      </c>
      <c r="I284" s="6">
        <v>7.4999999999999997E-3</v>
      </c>
    </row>
    <row r="285" spans="1:9" x14ac:dyDescent="0.25">
      <c r="A285" s="8">
        <v>616</v>
      </c>
      <c r="B285" s="6" t="s">
        <v>2497</v>
      </c>
      <c r="C285" s="6" t="s">
        <v>2169</v>
      </c>
      <c r="D285" s="6">
        <v>10</v>
      </c>
      <c r="E285" s="6" t="s">
        <v>2735</v>
      </c>
      <c r="F285" s="6">
        <f t="shared" si="8"/>
        <v>1</v>
      </c>
      <c r="G285" s="6">
        <f t="shared" si="9"/>
        <v>10</v>
      </c>
      <c r="H285" s="6" t="s">
        <v>2147</v>
      </c>
      <c r="I285" s="6">
        <v>0.01</v>
      </c>
    </row>
    <row r="286" spans="1:9" x14ac:dyDescent="0.25">
      <c r="A286" s="8">
        <v>617</v>
      </c>
      <c r="B286" s="6" t="s">
        <v>2498</v>
      </c>
      <c r="C286" s="6" t="s">
        <v>2171</v>
      </c>
      <c r="D286" s="6">
        <v>8.5</v>
      </c>
      <c r="E286" s="6" t="s">
        <v>2735</v>
      </c>
      <c r="F286" s="6">
        <f t="shared" si="8"/>
        <v>1</v>
      </c>
      <c r="G286" s="6">
        <f t="shared" si="9"/>
        <v>8.5</v>
      </c>
      <c r="H286" s="6" t="s">
        <v>2147</v>
      </c>
      <c r="I286" s="6">
        <v>8.5000000000000006E-3</v>
      </c>
    </row>
    <row r="287" spans="1:9" x14ac:dyDescent="0.25">
      <c r="A287" s="8">
        <v>619</v>
      </c>
      <c r="B287" s="6" t="s">
        <v>2499</v>
      </c>
      <c r="C287" s="6" t="s">
        <v>2173</v>
      </c>
      <c r="D287" s="6">
        <v>40</v>
      </c>
      <c r="E287" s="6" t="s">
        <v>2734</v>
      </c>
      <c r="F287" s="6">
        <f t="shared" si="8"/>
        <v>1E-3</v>
      </c>
      <c r="G287" s="6">
        <f t="shared" si="9"/>
        <v>0.04</v>
      </c>
      <c r="H287" s="6" t="s">
        <v>2147</v>
      </c>
      <c r="I287" s="6">
        <v>4.0000000000000003E-5</v>
      </c>
    </row>
    <row r="288" spans="1:9" x14ac:dyDescent="0.25">
      <c r="A288" s="8">
        <v>620</v>
      </c>
      <c r="B288" s="6" t="s">
        <v>2500</v>
      </c>
      <c r="C288" s="6" t="s">
        <v>2173</v>
      </c>
      <c r="D288" s="6">
        <v>40</v>
      </c>
      <c r="E288" s="6" t="s">
        <v>2734</v>
      </c>
      <c r="F288" s="6">
        <f t="shared" si="8"/>
        <v>1E-3</v>
      </c>
      <c r="G288" s="6">
        <f t="shared" si="9"/>
        <v>0.04</v>
      </c>
      <c r="H288" s="6" t="s">
        <v>2147</v>
      </c>
      <c r="I288" s="6">
        <v>1.6000000000000001E-3</v>
      </c>
    </row>
    <row r="289" spans="1:9" x14ac:dyDescent="0.25">
      <c r="A289" s="8">
        <v>621</v>
      </c>
      <c r="B289" s="6" t="s">
        <v>2501</v>
      </c>
      <c r="C289" s="6" t="s">
        <v>2173</v>
      </c>
      <c r="D289" s="6">
        <v>40</v>
      </c>
      <c r="E289" s="6" t="s">
        <v>2734</v>
      </c>
      <c r="F289" s="6">
        <f t="shared" si="8"/>
        <v>1E-3</v>
      </c>
      <c r="G289" s="6">
        <f t="shared" si="9"/>
        <v>0.04</v>
      </c>
      <c r="H289" s="6" t="s">
        <v>2147</v>
      </c>
      <c r="I289" s="6">
        <v>4.0000000000000003E-5</v>
      </c>
    </row>
    <row r="290" spans="1:9" x14ac:dyDescent="0.25">
      <c r="A290" s="8">
        <v>622</v>
      </c>
      <c r="B290" s="6" t="s">
        <v>2502</v>
      </c>
      <c r="C290" s="6" t="s">
        <v>2173</v>
      </c>
      <c r="D290" s="6">
        <v>40</v>
      </c>
      <c r="E290" s="6" t="s">
        <v>2734</v>
      </c>
      <c r="F290" s="6">
        <f t="shared" si="8"/>
        <v>1E-3</v>
      </c>
      <c r="G290" s="6">
        <f t="shared" si="9"/>
        <v>0.04</v>
      </c>
      <c r="H290" s="6" t="s">
        <v>2147</v>
      </c>
      <c r="I290" s="6">
        <v>4.0000000000000003E-5</v>
      </c>
    </row>
    <row r="291" spans="1:9" x14ac:dyDescent="0.25">
      <c r="A291" s="8">
        <v>623</v>
      </c>
      <c r="B291" s="6" t="s">
        <v>2503</v>
      </c>
      <c r="C291" s="6" t="s">
        <v>2173</v>
      </c>
      <c r="D291" s="6">
        <v>40</v>
      </c>
      <c r="E291" s="6" t="s">
        <v>2734</v>
      </c>
      <c r="F291" s="6">
        <f t="shared" si="8"/>
        <v>1E-3</v>
      </c>
      <c r="G291" s="6">
        <f t="shared" si="9"/>
        <v>0.04</v>
      </c>
      <c r="H291" s="6" t="s">
        <v>2147</v>
      </c>
      <c r="I291" s="6">
        <v>0.02</v>
      </c>
    </row>
    <row r="292" spans="1:9" x14ac:dyDescent="0.25">
      <c r="A292" s="8">
        <v>624</v>
      </c>
      <c r="B292" s="6" t="s">
        <v>2504</v>
      </c>
      <c r="C292" s="6" t="s">
        <v>2173</v>
      </c>
      <c r="D292" s="6">
        <v>40</v>
      </c>
      <c r="E292" s="6" t="s">
        <v>2734</v>
      </c>
      <c r="F292" s="6">
        <f t="shared" si="8"/>
        <v>1E-3</v>
      </c>
      <c r="G292" s="6">
        <f t="shared" si="9"/>
        <v>0.04</v>
      </c>
      <c r="H292" s="6" t="s">
        <v>2147</v>
      </c>
      <c r="I292" s="6">
        <v>2.3999999999999997E-2</v>
      </c>
    </row>
    <row r="293" spans="1:9" x14ac:dyDescent="0.25">
      <c r="A293" s="8">
        <v>625</v>
      </c>
      <c r="B293" s="6" t="s">
        <v>2505</v>
      </c>
      <c r="C293" s="6" t="s">
        <v>2173</v>
      </c>
      <c r="D293" s="6">
        <v>40</v>
      </c>
      <c r="E293" s="6" t="s">
        <v>2734</v>
      </c>
      <c r="F293" s="6">
        <f t="shared" si="8"/>
        <v>1E-3</v>
      </c>
      <c r="G293" s="6">
        <f t="shared" si="9"/>
        <v>0.04</v>
      </c>
      <c r="H293" s="6" t="s">
        <v>2147</v>
      </c>
      <c r="I293" s="6">
        <v>1.2E-2</v>
      </c>
    </row>
    <row r="294" spans="1:9" x14ac:dyDescent="0.25">
      <c r="A294" s="8">
        <v>626</v>
      </c>
      <c r="B294" s="6" t="s">
        <v>2506</v>
      </c>
      <c r="C294" s="6" t="s">
        <v>2180</v>
      </c>
      <c r="D294" s="6">
        <v>120</v>
      </c>
      <c r="E294" s="6" t="s">
        <v>2734</v>
      </c>
      <c r="F294" s="6">
        <f t="shared" si="8"/>
        <v>1E-3</v>
      </c>
      <c r="G294" s="6">
        <f t="shared" si="9"/>
        <v>0.12</v>
      </c>
      <c r="H294" s="6" t="s">
        <v>2147</v>
      </c>
      <c r="I294" s="6">
        <v>1.2E-4</v>
      </c>
    </row>
    <row r="295" spans="1:9" x14ac:dyDescent="0.25">
      <c r="A295" s="8">
        <v>627</v>
      </c>
      <c r="B295" s="6" t="s">
        <v>2507</v>
      </c>
      <c r="C295" s="6" t="s">
        <v>2180</v>
      </c>
      <c r="D295" s="6">
        <v>120</v>
      </c>
      <c r="E295" s="6" t="s">
        <v>2734</v>
      </c>
      <c r="F295" s="6">
        <f t="shared" si="8"/>
        <v>1E-3</v>
      </c>
      <c r="G295" s="6">
        <f t="shared" si="9"/>
        <v>0.12</v>
      </c>
      <c r="H295" s="6" t="s">
        <v>2147</v>
      </c>
      <c r="I295" s="6">
        <v>2.3999999999999998E-3</v>
      </c>
    </row>
    <row r="296" spans="1:9" x14ac:dyDescent="0.25">
      <c r="A296" s="8">
        <v>628</v>
      </c>
      <c r="B296" s="6" t="s">
        <v>2508</v>
      </c>
      <c r="C296" s="6" t="s">
        <v>2151</v>
      </c>
      <c r="D296" s="6">
        <v>0.9</v>
      </c>
      <c r="E296" s="6" t="s">
        <v>2735</v>
      </c>
      <c r="F296" s="6">
        <f t="shared" si="8"/>
        <v>1</v>
      </c>
      <c r="G296" s="6">
        <f t="shared" si="9"/>
        <v>0.9</v>
      </c>
      <c r="H296" s="6" t="s">
        <v>2147</v>
      </c>
      <c r="I296" s="6">
        <v>8.9999999999999998E-4</v>
      </c>
    </row>
    <row r="297" spans="1:9" x14ac:dyDescent="0.25">
      <c r="A297" s="8">
        <v>629</v>
      </c>
      <c r="B297" s="6" t="s">
        <v>2509</v>
      </c>
      <c r="C297" s="6" t="s">
        <v>2151</v>
      </c>
      <c r="D297" s="6">
        <v>0.9</v>
      </c>
      <c r="E297" s="6" t="s">
        <v>2735</v>
      </c>
      <c r="F297" s="6">
        <f t="shared" si="8"/>
        <v>1</v>
      </c>
      <c r="G297" s="6">
        <f t="shared" si="9"/>
        <v>0.9</v>
      </c>
      <c r="H297" s="6" t="s">
        <v>2147</v>
      </c>
      <c r="I297" s="6">
        <v>8.9999999999999993E-3</v>
      </c>
    </row>
    <row r="298" spans="1:9" x14ac:dyDescent="0.25">
      <c r="A298" s="8">
        <v>630</v>
      </c>
      <c r="B298" s="6" t="s">
        <v>2510</v>
      </c>
      <c r="C298" s="6" t="s">
        <v>2151</v>
      </c>
      <c r="D298" s="6">
        <v>0.9</v>
      </c>
      <c r="E298" s="6" t="s">
        <v>2735</v>
      </c>
      <c r="F298" s="6">
        <f t="shared" si="8"/>
        <v>1</v>
      </c>
      <c r="G298" s="6">
        <f t="shared" si="9"/>
        <v>0.9</v>
      </c>
      <c r="H298" s="6" t="s">
        <v>2147</v>
      </c>
      <c r="I298" s="6">
        <v>1.7999999999999999E-2</v>
      </c>
    </row>
    <row r="299" spans="1:9" x14ac:dyDescent="0.25">
      <c r="A299" s="8">
        <v>631</v>
      </c>
      <c r="B299" s="6" t="s">
        <v>2511</v>
      </c>
      <c r="C299" s="6" t="s">
        <v>2186</v>
      </c>
      <c r="D299" s="6">
        <v>0.8</v>
      </c>
      <c r="E299" s="6" t="s">
        <v>2735</v>
      </c>
      <c r="F299" s="6">
        <f t="shared" si="8"/>
        <v>1</v>
      </c>
      <c r="G299" s="6">
        <f t="shared" si="9"/>
        <v>0.8</v>
      </c>
      <c r="H299" s="6" t="s">
        <v>2147</v>
      </c>
      <c r="I299" s="6">
        <v>8.0000000000000004E-4</v>
      </c>
    </row>
    <row r="300" spans="1:9" x14ac:dyDescent="0.25">
      <c r="A300" s="8">
        <v>632</v>
      </c>
      <c r="B300" s="6" t="s">
        <v>2512</v>
      </c>
      <c r="C300" s="6" t="s">
        <v>2186</v>
      </c>
      <c r="D300" s="6">
        <v>0.8</v>
      </c>
      <c r="E300" s="6" t="s">
        <v>2735</v>
      </c>
      <c r="F300" s="6">
        <f t="shared" si="8"/>
        <v>1</v>
      </c>
      <c r="G300" s="6">
        <f t="shared" si="9"/>
        <v>0.8</v>
      </c>
      <c r="H300" s="6" t="s">
        <v>2147</v>
      </c>
      <c r="I300" s="6">
        <v>8.0000000000000002E-3</v>
      </c>
    </row>
    <row r="301" spans="1:9" x14ac:dyDescent="0.25">
      <c r="A301" s="8">
        <v>633</v>
      </c>
      <c r="B301" s="6" t="s">
        <v>2513</v>
      </c>
      <c r="C301" s="6" t="s">
        <v>2186</v>
      </c>
      <c r="D301" s="6">
        <v>0.8</v>
      </c>
      <c r="E301" s="6" t="s">
        <v>2735</v>
      </c>
      <c r="F301" s="6">
        <f t="shared" si="8"/>
        <v>1</v>
      </c>
      <c r="G301" s="6">
        <f t="shared" si="9"/>
        <v>0.8</v>
      </c>
      <c r="H301" s="6" t="s">
        <v>2147</v>
      </c>
      <c r="I301" s="6">
        <v>1.6E-2</v>
      </c>
    </row>
    <row r="302" spans="1:9" x14ac:dyDescent="0.25">
      <c r="A302" s="8">
        <v>634</v>
      </c>
      <c r="B302" s="6" t="s">
        <v>2514</v>
      </c>
      <c r="C302" s="6" t="s">
        <v>2190</v>
      </c>
      <c r="D302" s="6">
        <v>4.0999999999999996</v>
      </c>
      <c r="E302" s="6" t="s">
        <v>2735</v>
      </c>
      <c r="F302" s="6">
        <f t="shared" si="8"/>
        <v>1</v>
      </c>
      <c r="G302" s="6">
        <f t="shared" si="9"/>
        <v>4.0999999999999996</v>
      </c>
      <c r="H302" s="6" t="s">
        <v>2147</v>
      </c>
      <c r="I302" s="6">
        <v>4.1000000000000003E-3</v>
      </c>
    </row>
    <row r="303" spans="1:9" x14ac:dyDescent="0.25">
      <c r="A303" s="8">
        <v>635</v>
      </c>
      <c r="B303" s="6" t="s">
        <v>2515</v>
      </c>
      <c r="C303" s="6" t="s">
        <v>2190</v>
      </c>
      <c r="D303" s="6">
        <v>4.0999999999999996</v>
      </c>
      <c r="E303" s="6" t="s">
        <v>2735</v>
      </c>
      <c r="F303" s="6">
        <f t="shared" si="8"/>
        <v>1</v>
      </c>
      <c r="G303" s="6">
        <f t="shared" si="9"/>
        <v>4.0999999999999996</v>
      </c>
      <c r="H303" s="6" t="s">
        <v>2147</v>
      </c>
      <c r="I303" s="6">
        <v>1.6400000000000001E-2</v>
      </c>
    </row>
    <row r="304" spans="1:9" x14ac:dyDescent="0.25">
      <c r="A304" s="8">
        <v>637</v>
      </c>
      <c r="B304" s="6" t="s">
        <v>2516</v>
      </c>
      <c r="C304" s="6" t="s">
        <v>2192</v>
      </c>
      <c r="D304" s="6">
        <v>4.5999999999999996</v>
      </c>
      <c r="E304" s="6" t="s">
        <v>2735</v>
      </c>
      <c r="F304" s="6">
        <f t="shared" si="8"/>
        <v>1</v>
      </c>
      <c r="G304" s="6">
        <f t="shared" si="9"/>
        <v>4.5999999999999996</v>
      </c>
      <c r="H304" s="6" t="s">
        <v>2147</v>
      </c>
      <c r="I304" s="6">
        <v>4.5999999999999999E-3</v>
      </c>
    </row>
    <row r="305" spans="1:9" x14ac:dyDescent="0.25">
      <c r="A305" s="8">
        <v>638</v>
      </c>
      <c r="B305" s="6" t="s">
        <v>2517</v>
      </c>
      <c r="C305" s="6" t="s">
        <v>2192</v>
      </c>
      <c r="D305" s="6">
        <v>4.5999999999999996</v>
      </c>
      <c r="E305" s="6" t="s">
        <v>2735</v>
      </c>
      <c r="F305" s="6">
        <f t="shared" si="8"/>
        <v>1</v>
      </c>
      <c r="G305" s="6">
        <f t="shared" si="9"/>
        <v>4.5999999999999996</v>
      </c>
      <c r="H305" s="6" t="s">
        <v>2147</v>
      </c>
      <c r="I305" s="6">
        <v>1.84E-2</v>
      </c>
    </row>
    <row r="306" spans="1:9" x14ac:dyDescent="0.25">
      <c r="A306" s="8">
        <v>639</v>
      </c>
      <c r="B306" s="6" t="s">
        <v>2518</v>
      </c>
      <c r="C306" s="6" t="s">
        <v>2195</v>
      </c>
      <c r="D306" s="6">
        <v>100</v>
      </c>
      <c r="E306" s="6" t="s">
        <v>2734</v>
      </c>
      <c r="F306" s="6">
        <f t="shared" si="8"/>
        <v>1E-3</v>
      </c>
      <c r="G306" s="6">
        <f t="shared" si="9"/>
        <v>0.1</v>
      </c>
      <c r="H306" s="6" t="s">
        <v>2147</v>
      </c>
      <c r="I306" s="6">
        <v>1E-4</v>
      </c>
    </row>
    <row r="307" spans="1:9" x14ac:dyDescent="0.25">
      <c r="A307" s="8">
        <v>640</v>
      </c>
      <c r="B307" s="6" t="s">
        <v>2519</v>
      </c>
      <c r="C307" s="6" t="s">
        <v>2195</v>
      </c>
      <c r="D307" s="6">
        <v>100</v>
      </c>
      <c r="E307" s="6" t="s">
        <v>2734</v>
      </c>
      <c r="F307" s="6">
        <f t="shared" si="8"/>
        <v>1E-3</v>
      </c>
      <c r="G307" s="6">
        <f t="shared" si="9"/>
        <v>0.1</v>
      </c>
      <c r="H307" s="6" t="s">
        <v>2147</v>
      </c>
      <c r="I307" s="6">
        <v>4.0000000000000001E-3</v>
      </c>
    </row>
    <row r="308" spans="1:9" x14ac:dyDescent="0.25">
      <c r="A308" s="8">
        <v>641</v>
      </c>
      <c r="B308" s="6" t="s">
        <v>2520</v>
      </c>
      <c r="C308" s="6" t="s">
        <v>2198</v>
      </c>
      <c r="D308" s="6">
        <v>60</v>
      </c>
      <c r="E308" s="6" t="s">
        <v>2734</v>
      </c>
      <c r="F308" s="6">
        <f t="shared" si="8"/>
        <v>1E-3</v>
      </c>
      <c r="G308" s="6">
        <f t="shared" si="9"/>
        <v>0.06</v>
      </c>
      <c r="H308" s="6" t="s">
        <v>2147</v>
      </c>
      <c r="I308" s="6">
        <v>6.0000000000000008E-5</v>
      </c>
    </row>
    <row r="309" spans="1:9" x14ac:dyDescent="0.25">
      <c r="A309" s="8">
        <v>642</v>
      </c>
      <c r="B309" s="6" t="s">
        <v>2521</v>
      </c>
      <c r="C309" s="6" t="s">
        <v>2198</v>
      </c>
      <c r="D309" s="6">
        <v>60</v>
      </c>
      <c r="E309" s="6" t="s">
        <v>2734</v>
      </c>
      <c r="F309" s="6">
        <f t="shared" si="8"/>
        <v>1E-3</v>
      </c>
      <c r="G309" s="6">
        <f t="shared" si="9"/>
        <v>0.06</v>
      </c>
      <c r="H309" s="6" t="s">
        <v>2147</v>
      </c>
      <c r="I309" s="6">
        <v>6.0000000000000002E-5</v>
      </c>
    </row>
    <row r="310" spans="1:9" x14ac:dyDescent="0.25">
      <c r="A310" s="8">
        <v>643</v>
      </c>
      <c r="B310" s="6" t="s">
        <v>2522</v>
      </c>
      <c r="C310" s="6" t="s">
        <v>2198</v>
      </c>
      <c r="D310" s="6">
        <v>60</v>
      </c>
      <c r="E310" s="6" t="s">
        <v>2734</v>
      </c>
      <c r="F310" s="6">
        <f t="shared" si="8"/>
        <v>1E-3</v>
      </c>
      <c r="G310" s="6">
        <f t="shared" si="9"/>
        <v>0.06</v>
      </c>
      <c r="H310" s="6" t="s">
        <v>2147</v>
      </c>
      <c r="I310" s="6">
        <v>2.3999999999999997E-2</v>
      </c>
    </row>
    <row r="311" spans="1:9" x14ac:dyDescent="0.25">
      <c r="A311" s="8">
        <v>644</v>
      </c>
      <c r="B311" s="6" t="s">
        <v>2523</v>
      </c>
      <c r="C311" s="6" t="s">
        <v>2198</v>
      </c>
      <c r="D311" s="6">
        <v>60</v>
      </c>
      <c r="E311" s="6" t="s">
        <v>2734</v>
      </c>
      <c r="F311" s="6">
        <f t="shared" si="8"/>
        <v>1E-3</v>
      </c>
      <c r="G311" s="6">
        <f t="shared" si="9"/>
        <v>0.06</v>
      </c>
      <c r="H311" s="6" t="s">
        <v>2147</v>
      </c>
      <c r="I311" s="6">
        <v>2.1600000000000001E-2</v>
      </c>
    </row>
    <row r="312" spans="1:9" x14ac:dyDescent="0.25">
      <c r="A312" s="8">
        <v>645</v>
      </c>
      <c r="B312" s="6" t="s">
        <v>2524</v>
      </c>
      <c r="C312" s="6" t="s">
        <v>2198</v>
      </c>
      <c r="D312" s="6">
        <v>60</v>
      </c>
      <c r="E312" s="6" t="s">
        <v>2734</v>
      </c>
      <c r="F312" s="6">
        <f t="shared" si="8"/>
        <v>1E-3</v>
      </c>
      <c r="G312" s="6">
        <f t="shared" si="9"/>
        <v>0.06</v>
      </c>
      <c r="H312" s="6" t="s">
        <v>2147</v>
      </c>
      <c r="I312" s="6">
        <v>1.2E-2</v>
      </c>
    </row>
    <row r="313" spans="1:9" x14ac:dyDescent="0.25">
      <c r="A313" s="8">
        <v>646</v>
      </c>
      <c r="B313" s="6" t="s">
        <v>2525</v>
      </c>
      <c r="C313" s="6" t="s">
        <v>2204</v>
      </c>
      <c r="D313" s="6">
        <v>150</v>
      </c>
      <c r="E313" s="6" t="s">
        <v>2734</v>
      </c>
      <c r="F313" s="6">
        <f t="shared" si="8"/>
        <v>1E-3</v>
      </c>
      <c r="G313" s="6">
        <f t="shared" si="9"/>
        <v>0.15</v>
      </c>
      <c r="H313" s="6" t="s">
        <v>2147</v>
      </c>
      <c r="I313" s="6">
        <v>1.4999999999999999E-4</v>
      </c>
    </row>
    <row r="314" spans="1:9" x14ac:dyDescent="0.25">
      <c r="A314" s="8">
        <v>647</v>
      </c>
      <c r="B314" s="6" t="s">
        <v>2526</v>
      </c>
      <c r="C314" s="6" t="s">
        <v>2204</v>
      </c>
      <c r="D314" s="6">
        <v>150</v>
      </c>
      <c r="E314" s="6" t="s">
        <v>2734</v>
      </c>
      <c r="F314" s="6">
        <f t="shared" si="8"/>
        <v>1E-3</v>
      </c>
      <c r="G314" s="6">
        <f t="shared" si="9"/>
        <v>0.15</v>
      </c>
      <c r="H314" s="6" t="s">
        <v>2147</v>
      </c>
      <c r="I314" s="6">
        <v>1.2E-2</v>
      </c>
    </row>
    <row r="315" spans="1:9" x14ac:dyDescent="0.25">
      <c r="A315" s="8">
        <v>648</v>
      </c>
      <c r="B315" s="6" t="s">
        <v>2527</v>
      </c>
      <c r="C315" s="6" t="s">
        <v>2207</v>
      </c>
      <c r="D315" s="6">
        <v>350</v>
      </c>
      <c r="E315" s="6" t="s">
        <v>2734</v>
      </c>
      <c r="F315" s="6">
        <f t="shared" si="8"/>
        <v>1E-3</v>
      </c>
      <c r="G315" s="6">
        <f t="shared" si="9"/>
        <v>0.35000000000000003</v>
      </c>
      <c r="H315" s="6" t="s">
        <v>2147</v>
      </c>
      <c r="I315" s="6">
        <v>3.5E-4</v>
      </c>
    </row>
    <row r="316" spans="1:9" x14ac:dyDescent="0.25">
      <c r="A316" s="8">
        <v>649</v>
      </c>
      <c r="B316" s="6" t="s">
        <v>2528</v>
      </c>
      <c r="C316" s="6" t="s">
        <v>2207</v>
      </c>
      <c r="D316" s="6">
        <v>350</v>
      </c>
      <c r="E316" s="6" t="s">
        <v>2734</v>
      </c>
      <c r="F316" s="6">
        <f t="shared" si="8"/>
        <v>1E-3</v>
      </c>
      <c r="G316" s="6">
        <f t="shared" si="9"/>
        <v>0.35000000000000003</v>
      </c>
      <c r="H316" s="6" t="s">
        <v>2147</v>
      </c>
      <c r="I316" s="6">
        <v>7.0000000000000001E-3</v>
      </c>
    </row>
    <row r="317" spans="1:9" x14ac:dyDescent="0.25">
      <c r="A317" s="8">
        <v>650</v>
      </c>
      <c r="B317" s="6" t="s">
        <v>2529</v>
      </c>
      <c r="C317" s="6" t="s">
        <v>2151</v>
      </c>
      <c r="D317" s="6">
        <v>0.9</v>
      </c>
      <c r="E317" s="6" t="s">
        <v>2735</v>
      </c>
      <c r="F317" s="6">
        <f t="shared" si="8"/>
        <v>1</v>
      </c>
      <c r="G317" s="6">
        <f t="shared" si="9"/>
        <v>0.9</v>
      </c>
      <c r="H317" s="6" t="s">
        <v>2147</v>
      </c>
      <c r="I317" s="6">
        <v>8.9999999999999993E-3</v>
      </c>
    </row>
    <row r="318" spans="1:9" x14ac:dyDescent="0.25">
      <c r="A318" s="8">
        <v>651</v>
      </c>
      <c r="B318" s="6" t="s">
        <v>2530</v>
      </c>
      <c r="C318" s="6" t="s">
        <v>2151</v>
      </c>
      <c r="D318" s="6">
        <v>0.9</v>
      </c>
      <c r="E318" s="6" t="s">
        <v>2735</v>
      </c>
      <c r="F318" s="6">
        <f t="shared" si="8"/>
        <v>1</v>
      </c>
      <c r="G318" s="6">
        <f t="shared" si="9"/>
        <v>0.9</v>
      </c>
      <c r="H318" s="6" t="s">
        <v>2147</v>
      </c>
      <c r="I318" s="6">
        <v>8.9999999999999987E-4</v>
      </c>
    </row>
    <row r="319" spans="1:9" x14ac:dyDescent="0.25">
      <c r="A319" s="8">
        <v>652</v>
      </c>
      <c r="B319" s="6" t="s">
        <v>2531</v>
      </c>
      <c r="C319" s="6" t="s">
        <v>2151</v>
      </c>
      <c r="D319" s="6">
        <v>0.9</v>
      </c>
      <c r="E319" s="6" t="s">
        <v>2735</v>
      </c>
      <c r="F319" s="6">
        <f t="shared" si="8"/>
        <v>1</v>
      </c>
      <c r="G319" s="6">
        <f t="shared" si="9"/>
        <v>0.9</v>
      </c>
      <c r="H319" s="6" t="s">
        <v>2147</v>
      </c>
      <c r="I319" s="6">
        <v>1.7999999999999999E-2</v>
      </c>
    </row>
    <row r="320" spans="1:9" x14ac:dyDescent="0.25">
      <c r="A320" s="8">
        <v>653</v>
      </c>
      <c r="B320" s="6" t="s">
        <v>2532</v>
      </c>
      <c r="C320" s="6" t="s">
        <v>2213</v>
      </c>
      <c r="D320" s="6">
        <v>175</v>
      </c>
      <c r="E320" s="6" t="s">
        <v>2734</v>
      </c>
      <c r="F320" s="6">
        <f t="shared" si="8"/>
        <v>1E-3</v>
      </c>
      <c r="G320" s="6">
        <f t="shared" si="9"/>
        <v>0.17500000000000002</v>
      </c>
      <c r="H320" s="6" t="s">
        <v>2147</v>
      </c>
      <c r="I320" s="6">
        <v>1.75E-4</v>
      </c>
    </row>
    <row r="321" spans="1:9" x14ac:dyDescent="0.25">
      <c r="A321" s="8">
        <v>654</v>
      </c>
      <c r="B321" s="6" t="s">
        <v>2533</v>
      </c>
      <c r="C321" s="6" t="s">
        <v>2213</v>
      </c>
      <c r="D321" s="6">
        <v>175</v>
      </c>
      <c r="E321" s="6" t="s">
        <v>2734</v>
      </c>
      <c r="F321" s="6">
        <f t="shared" si="8"/>
        <v>1E-3</v>
      </c>
      <c r="G321" s="6">
        <f t="shared" si="9"/>
        <v>0.17500000000000002</v>
      </c>
      <c r="H321" s="6" t="s">
        <v>2147</v>
      </c>
      <c r="I321" s="6">
        <v>3.5000000000000001E-3</v>
      </c>
    </row>
    <row r="322" spans="1:9" x14ac:dyDescent="0.25">
      <c r="A322" s="8">
        <v>655</v>
      </c>
      <c r="B322" s="6" t="s">
        <v>2534</v>
      </c>
      <c r="C322" s="6" t="s">
        <v>2186</v>
      </c>
      <c r="D322" s="6">
        <v>0.8</v>
      </c>
      <c r="E322" s="6" t="s">
        <v>2735</v>
      </c>
      <c r="F322" s="6">
        <f t="shared" si="8"/>
        <v>1</v>
      </c>
      <c r="G322" s="6">
        <f t="shared" si="9"/>
        <v>0.8</v>
      </c>
      <c r="H322" s="6" t="s">
        <v>2147</v>
      </c>
      <c r="I322" s="6">
        <v>8.0000000000000004E-4</v>
      </c>
    </row>
    <row r="323" spans="1:9" x14ac:dyDescent="0.25">
      <c r="A323" s="8">
        <v>656</v>
      </c>
      <c r="B323" s="6" t="s">
        <v>2535</v>
      </c>
      <c r="C323" s="6" t="s">
        <v>2186</v>
      </c>
      <c r="D323" s="6">
        <v>0.8</v>
      </c>
      <c r="E323" s="6" t="s">
        <v>2735</v>
      </c>
      <c r="F323" s="6">
        <f t="shared" ref="F323:F386" si="10">VLOOKUP(E323,$P$6:$Q$9,2,0)</f>
        <v>1</v>
      </c>
      <c r="G323" s="6">
        <f t="shared" ref="G323:G386" si="11">D323*F323</f>
        <v>0.8</v>
      </c>
      <c r="H323" s="6" t="s">
        <v>2147</v>
      </c>
      <c r="I323" s="6">
        <v>1.6E-2</v>
      </c>
    </row>
    <row r="324" spans="1:9" x14ac:dyDescent="0.25">
      <c r="A324" s="8">
        <v>657</v>
      </c>
      <c r="B324" s="6" t="s">
        <v>2536</v>
      </c>
      <c r="C324" s="6" t="s">
        <v>2218</v>
      </c>
      <c r="D324" s="6">
        <v>946</v>
      </c>
      <c r="E324" s="6" t="s">
        <v>2734</v>
      </c>
      <c r="F324" s="6">
        <f t="shared" si="10"/>
        <v>1E-3</v>
      </c>
      <c r="G324" s="6">
        <f t="shared" si="11"/>
        <v>0.94600000000000006</v>
      </c>
      <c r="H324" s="6" t="s">
        <v>2147</v>
      </c>
      <c r="I324" s="6">
        <v>9.4600000000000001E-4</v>
      </c>
    </row>
    <row r="325" spans="1:9" x14ac:dyDescent="0.25">
      <c r="A325" s="8">
        <v>658</v>
      </c>
      <c r="B325" s="6" t="s">
        <v>2537</v>
      </c>
      <c r="C325" s="6" t="s">
        <v>2218</v>
      </c>
      <c r="D325" s="6">
        <v>946</v>
      </c>
      <c r="E325" s="6" t="s">
        <v>2734</v>
      </c>
      <c r="F325" s="6">
        <f t="shared" si="10"/>
        <v>1E-3</v>
      </c>
      <c r="G325" s="6">
        <f t="shared" si="11"/>
        <v>0.94600000000000006</v>
      </c>
      <c r="H325" s="6" t="s">
        <v>2147</v>
      </c>
      <c r="I325" s="6">
        <v>2.2703999999999998E-2</v>
      </c>
    </row>
    <row r="326" spans="1:9" x14ac:dyDescent="0.25">
      <c r="A326" s="8">
        <v>659</v>
      </c>
      <c r="B326" s="6" t="s">
        <v>2538</v>
      </c>
      <c r="C326" s="6" t="s">
        <v>2186</v>
      </c>
      <c r="D326" s="6">
        <v>0.8</v>
      </c>
      <c r="E326" s="6" t="s">
        <v>2735</v>
      </c>
      <c r="F326" s="6">
        <f t="shared" si="10"/>
        <v>1</v>
      </c>
      <c r="G326" s="6">
        <f t="shared" si="11"/>
        <v>0.8</v>
      </c>
      <c r="H326" s="6" t="s">
        <v>2147</v>
      </c>
      <c r="I326" s="6">
        <v>8.0000000000000002E-3</v>
      </c>
    </row>
    <row r="327" spans="1:9" x14ac:dyDescent="0.25">
      <c r="A327" s="8">
        <v>660</v>
      </c>
      <c r="B327" s="6" t="s">
        <v>2539</v>
      </c>
      <c r="C327" s="6" t="s">
        <v>2151</v>
      </c>
      <c r="D327" s="6">
        <v>0.9</v>
      </c>
      <c r="E327" s="6" t="s">
        <v>2735</v>
      </c>
      <c r="F327" s="6">
        <f t="shared" si="10"/>
        <v>1</v>
      </c>
      <c r="G327" s="6">
        <f t="shared" si="11"/>
        <v>0.9</v>
      </c>
      <c r="H327" s="6" t="s">
        <v>2147</v>
      </c>
      <c r="I327" s="6">
        <v>8.9999999999999998E-4</v>
      </c>
    </row>
    <row r="328" spans="1:9" x14ac:dyDescent="0.25">
      <c r="A328" s="8">
        <v>661</v>
      </c>
      <c r="B328" s="6" t="s">
        <v>2540</v>
      </c>
      <c r="C328" s="6" t="s">
        <v>2223</v>
      </c>
      <c r="D328" s="7">
        <v>0.25</v>
      </c>
      <c r="E328" s="6" t="s">
        <v>2735</v>
      </c>
      <c r="F328" s="6">
        <f t="shared" si="10"/>
        <v>1</v>
      </c>
      <c r="G328" s="6">
        <f t="shared" si="11"/>
        <v>0.25</v>
      </c>
      <c r="H328" s="6" t="s">
        <v>2147</v>
      </c>
      <c r="I328" s="6">
        <v>2.5000000000000001E-4</v>
      </c>
    </row>
    <row r="329" spans="1:9" x14ac:dyDescent="0.25">
      <c r="A329" s="8">
        <v>662</v>
      </c>
      <c r="B329" s="6" t="s">
        <v>2541</v>
      </c>
      <c r="C329" s="6" t="s">
        <v>2223</v>
      </c>
      <c r="D329" s="7">
        <v>0.25</v>
      </c>
      <c r="E329" s="6" t="s">
        <v>2735</v>
      </c>
      <c r="F329" s="6">
        <f t="shared" si="10"/>
        <v>1</v>
      </c>
      <c r="G329" s="6">
        <f t="shared" si="11"/>
        <v>0.25</v>
      </c>
      <c r="H329" s="6" t="s">
        <v>2147</v>
      </c>
      <c r="I329" s="6">
        <v>9.9999999999999985E-3</v>
      </c>
    </row>
    <row r="330" spans="1:9" x14ac:dyDescent="0.25">
      <c r="A330" s="8">
        <v>663</v>
      </c>
      <c r="B330" s="6" t="s">
        <v>2542</v>
      </c>
      <c r="C330" s="6" t="s">
        <v>2223</v>
      </c>
      <c r="D330" s="7">
        <v>0.25</v>
      </c>
      <c r="E330" s="6" t="s">
        <v>2735</v>
      </c>
      <c r="F330" s="6">
        <f t="shared" si="10"/>
        <v>1</v>
      </c>
      <c r="G330" s="6">
        <f t="shared" si="11"/>
        <v>0.25</v>
      </c>
      <c r="H330" s="6" t="s">
        <v>2147</v>
      </c>
      <c r="I330" s="6">
        <v>2.5000000000000001E-4</v>
      </c>
    </row>
    <row r="331" spans="1:9" x14ac:dyDescent="0.25">
      <c r="A331" s="8">
        <v>664</v>
      </c>
      <c r="B331" s="6" t="s">
        <v>2543</v>
      </c>
      <c r="C331" s="6" t="s">
        <v>2223</v>
      </c>
      <c r="D331" s="7">
        <v>0.25</v>
      </c>
      <c r="E331" s="6" t="s">
        <v>2735</v>
      </c>
      <c r="F331" s="6">
        <f t="shared" si="10"/>
        <v>1</v>
      </c>
      <c r="G331" s="6">
        <f t="shared" si="11"/>
        <v>0.25</v>
      </c>
      <c r="H331" s="6" t="s">
        <v>2147</v>
      </c>
      <c r="I331" s="6">
        <v>1.0000000000000002E-2</v>
      </c>
    </row>
    <row r="332" spans="1:9" x14ac:dyDescent="0.25">
      <c r="A332" s="8">
        <v>665</v>
      </c>
      <c r="B332" s="6" t="s">
        <v>2544</v>
      </c>
      <c r="C332" s="6" t="s">
        <v>2223</v>
      </c>
      <c r="D332" s="7">
        <v>0.25</v>
      </c>
      <c r="E332" s="6" t="s">
        <v>2735</v>
      </c>
      <c r="F332" s="6">
        <f t="shared" si="10"/>
        <v>1</v>
      </c>
      <c r="G332" s="6">
        <f t="shared" si="11"/>
        <v>0.25</v>
      </c>
      <c r="H332" s="6" t="s">
        <v>2147</v>
      </c>
      <c r="I332" s="6">
        <v>5.0000000000000001E-3</v>
      </c>
    </row>
    <row r="333" spans="1:9" x14ac:dyDescent="0.25">
      <c r="A333" s="8">
        <v>667</v>
      </c>
      <c r="B333" s="6" t="s">
        <v>2545</v>
      </c>
      <c r="C333" s="6" t="s">
        <v>2229</v>
      </c>
      <c r="D333" s="7">
        <v>0.5</v>
      </c>
      <c r="E333" s="6" t="s">
        <v>2735</v>
      </c>
      <c r="F333" s="6">
        <f t="shared" si="10"/>
        <v>1</v>
      </c>
      <c r="G333" s="6">
        <f t="shared" si="11"/>
        <v>0.5</v>
      </c>
      <c r="H333" s="6" t="s">
        <v>2147</v>
      </c>
      <c r="I333" s="6">
        <v>5.0000000000000001E-4</v>
      </c>
    </row>
    <row r="334" spans="1:9" x14ac:dyDescent="0.25">
      <c r="A334" s="8">
        <v>668</v>
      </c>
      <c r="B334" s="6" t="s">
        <v>2546</v>
      </c>
      <c r="C334" s="6" t="s">
        <v>2229</v>
      </c>
      <c r="D334" s="7">
        <v>0.5</v>
      </c>
      <c r="E334" s="6" t="s">
        <v>2735</v>
      </c>
      <c r="F334" s="6">
        <f t="shared" si="10"/>
        <v>1</v>
      </c>
      <c r="G334" s="6">
        <f t="shared" si="11"/>
        <v>0.5</v>
      </c>
      <c r="H334" s="6" t="s">
        <v>2147</v>
      </c>
      <c r="I334" s="6">
        <v>1.2E-2</v>
      </c>
    </row>
    <row r="335" spans="1:9" x14ac:dyDescent="0.25">
      <c r="A335" s="8">
        <v>669</v>
      </c>
      <c r="B335" s="6" t="s">
        <v>2547</v>
      </c>
      <c r="C335" s="6" t="s">
        <v>2154</v>
      </c>
      <c r="D335" s="6">
        <v>1</v>
      </c>
      <c r="E335" s="6" t="s">
        <v>2735</v>
      </c>
      <c r="F335" s="6">
        <f t="shared" si="10"/>
        <v>1</v>
      </c>
      <c r="G335" s="6">
        <f t="shared" si="11"/>
        <v>1</v>
      </c>
      <c r="H335" s="6" t="s">
        <v>2147</v>
      </c>
      <c r="I335" s="6">
        <v>1E-3</v>
      </c>
    </row>
    <row r="336" spans="1:9" x14ac:dyDescent="0.25">
      <c r="A336" s="8">
        <v>670</v>
      </c>
      <c r="B336" s="6" t="s">
        <v>2548</v>
      </c>
      <c r="C336" s="6" t="s">
        <v>2154</v>
      </c>
      <c r="D336" s="6">
        <v>1</v>
      </c>
      <c r="E336" s="6" t="s">
        <v>2735</v>
      </c>
      <c r="F336" s="6">
        <f t="shared" si="10"/>
        <v>1</v>
      </c>
      <c r="G336" s="6">
        <f t="shared" si="11"/>
        <v>1</v>
      </c>
      <c r="H336" s="6" t="s">
        <v>2147</v>
      </c>
      <c r="I336" s="6">
        <v>1.2E-2</v>
      </c>
    </row>
    <row r="337" spans="1:9" x14ac:dyDescent="0.25">
      <c r="A337" s="8">
        <v>671</v>
      </c>
      <c r="B337" s="6" t="s">
        <v>2549</v>
      </c>
      <c r="C337" s="6" t="s">
        <v>2229</v>
      </c>
      <c r="D337" s="7">
        <v>0.5</v>
      </c>
      <c r="E337" s="6" t="s">
        <v>2735</v>
      </c>
      <c r="F337" s="6">
        <f t="shared" si="10"/>
        <v>1</v>
      </c>
      <c r="G337" s="6">
        <f t="shared" si="11"/>
        <v>0.5</v>
      </c>
      <c r="H337" s="6" t="s">
        <v>2147</v>
      </c>
      <c r="I337" s="6">
        <v>5.0000000000000034E-4</v>
      </c>
    </row>
    <row r="338" spans="1:9" x14ac:dyDescent="0.25">
      <c r="A338" s="8">
        <v>672</v>
      </c>
      <c r="B338" s="6" t="s">
        <v>2550</v>
      </c>
      <c r="C338" s="6" t="s">
        <v>2229</v>
      </c>
      <c r="D338" s="7">
        <v>0.5</v>
      </c>
      <c r="E338" s="6" t="s">
        <v>2735</v>
      </c>
      <c r="F338" s="6">
        <f t="shared" si="10"/>
        <v>1</v>
      </c>
      <c r="G338" s="6">
        <f t="shared" si="11"/>
        <v>0.5</v>
      </c>
      <c r="H338" s="6" t="s">
        <v>2147</v>
      </c>
      <c r="I338" s="6">
        <v>2.0000000000000007E-2</v>
      </c>
    </row>
    <row r="339" spans="1:9" x14ac:dyDescent="0.25">
      <c r="A339" s="8">
        <v>673</v>
      </c>
      <c r="B339" s="6" t="s">
        <v>2551</v>
      </c>
      <c r="C339" s="6" t="s">
        <v>2229</v>
      </c>
      <c r="D339" s="7">
        <v>0.5</v>
      </c>
      <c r="E339" s="6" t="s">
        <v>2735</v>
      </c>
      <c r="F339" s="6">
        <f t="shared" si="10"/>
        <v>1</v>
      </c>
      <c r="G339" s="6">
        <f t="shared" si="11"/>
        <v>0.5</v>
      </c>
      <c r="H339" s="6" t="s">
        <v>2147</v>
      </c>
      <c r="I339" s="6">
        <v>5.0000000000000034E-4</v>
      </c>
    </row>
    <row r="340" spans="1:9" x14ac:dyDescent="0.25">
      <c r="A340" s="8">
        <v>674</v>
      </c>
      <c r="B340" s="6" t="s">
        <v>2552</v>
      </c>
      <c r="C340" s="6" t="s">
        <v>2229</v>
      </c>
      <c r="D340" s="7">
        <v>0.5</v>
      </c>
      <c r="E340" s="6" t="s">
        <v>2735</v>
      </c>
      <c r="F340" s="6">
        <f t="shared" si="10"/>
        <v>1</v>
      </c>
      <c r="G340" s="6">
        <f t="shared" si="11"/>
        <v>0.5</v>
      </c>
      <c r="H340" s="6" t="s">
        <v>2147</v>
      </c>
      <c r="I340" s="6">
        <v>2.0000000000000011E-2</v>
      </c>
    </row>
    <row r="341" spans="1:9" x14ac:dyDescent="0.25">
      <c r="A341" s="8">
        <v>675</v>
      </c>
      <c r="B341" s="6" t="s">
        <v>2553</v>
      </c>
      <c r="C341" s="6" t="s">
        <v>2229</v>
      </c>
      <c r="D341" s="7">
        <v>0.5</v>
      </c>
      <c r="E341" s="6" t="s">
        <v>2735</v>
      </c>
      <c r="F341" s="6">
        <f t="shared" si="10"/>
        <v>1</v>
      </c>
      <c r="G341" s="6">
        <f t="shared" si="11"/>
        <v>0.5</v>
      </c>
      <c r="H341" s="6" t="s">
        <v>2147</v>
      </c>
      <c r="I341" s="6">
        <v>1.0000000000000005E-2</v>
      </c>
    </row>
    <row r="342" spans="1:9" x14ac:dyDescent="0.25">
      <c r="A342" s="8">
        <v>676</v>
      </c>
      <c r="B342" s="6" t="s">
        <v>2554</v>
      </c>
      <c r="C342" s="6" t="s">
        <v>2229</v>
      </c>
      <c r="D342" s="7">
        <v>0.5</v>
      </c>
      <c r="E342" s="6" t="s">
        <v>2735</v>
      </c>
      <c r="F342" s="6">
        <f t="shared" si="10"/>
        <v>1</v>
      </c>
      <c r="G342" s="6">
        <f t="shared" si="11"/>
        <v>0.5</v>
      </c>
      <c r="H342" s="6" t="s">
        <v>2147</v>
      </c>
      <c r="I342" s="6">
        <v>5.0000000000000012E-4</v>
      </c>
    </row>
    <row r="343" spans="1:9" x14ac:dyDescent="0.25">
      <c r="A343" s="8">
        <v>677</v>
      </c>
      <c r="B343" s="6" t="s">
        <v>2555</v>
      </c>
      <c r="C343" s="6" t="s">
        <v>2229</v>
      </c>
      <c r="D343" s="7">
        <v>0.5</v>
      </c>
      <c r="E343" s="6" t="s">
        <v>2735</v>
      </c>
      <c r="F343" s="6">
        <f t="shared" si="10"/>
        <v>1</v>
      </c>
      <c r="G343" s="6">
        <f t="shared" si="11"/>
        <v>0.5</v>
      </c>
      <c r="H343" s="6" t="s">
        <v>2147</v>
      </c>
      <c r="I343" s="6">
        <v>0.02</v>
      </c>
    </row>
    <row r="344" spans="1:9" x14ac:dyDescent="0.25">
      <c r="A344" s="8">
        <v>678</v>
      </c>
      <c r="B344" s="6" t="s">
        <v>2556</v>
      </c>
      <c r="C344" s="6" t="s">
        <v>2229</v>
      </c>
      <c r="D344" s="7">
        <v>0.5</v>
      </c>
      <c r="E344" s="6" t="s">
        <v>2735</v>
      </c>
      <c r="F344" s="6">
        <f t="shared" si="10"/>
        <v>1</v>
      </c>
      <c r="G344" s="6">
        <f t="shared" si="11"/>
        <v>0.5</v>
      </c>
      <c r="H344" s="6" t="s">
        <v>2147</v>
      </c>
      <c r="I344" s="6">
        <v>0.01</v>
      </c>
    </row>
    <row r="345" spans="1:9" x14ac:dyDescent="0.25">
      <c r="A345" s="8">
        <v>680</v>
      </c>
      <c r="B345" s="6" t="s">
        <v>2557</v>
      </c>
      <c r="C345" s="6" t="s">
        <v>2154</v>
      </c>
      <c r="D345" s="6">
        <v>1</v>
      </c>
      <c r="E345" s="6" t="s">
        <v>2735</v>
      </c>
      <c r="F345" s="6">
        <f t="shared" si="10"/>
        <v>1</v>
      </c>
      <c r="G345" s="6">
        <f t="shared" si="11"/>
        <v>1</v>
      </c>
      <c r="H345" s="6" t="s">
        <v>2147</v>
      </c>
      <c r="I345" s="6">
        <v>2.3999999999999997E-2</v>
      </c>
    </row>
    <row r="346" spans="1:9" x14ac:dyDescent="0.25">
      <c r="A346" s="8">
        <v>681</v>
      </c>
      <c r="B346" s="6" t="s">
        <v>2558</v>
      </c>
      <c r="C346" s="6" t="s">
        <v>2154</v>
      </c>
      <c r="D346" s="6">
        <v>1</v>
      </c>
      <c r="E346" s="6" t="s">
        <v>2735</v>
      </c>
      <c r="F346" s="6">
        <f t="shared" si="10"/>
        <v>1</v>
      </c>
      <c r="G346" s="6">
        <f t="shared" si="11"/>
        <v>1</v>
      </c>
      <c r="H346" s="6" t="s">
        <v>2147</v>
      </c>
      <c r="I346" s="6">
        <v>1E-3</v>
      </c>
    </row>
    <row r="347" spans="1:9" x14ac:dyDescent="0.25">
      <c r="A347" s="8">
        <v>682</v>
      </c>
      <c r="B347" s="6" t="s">
        <v>2559</v>
      </c>
      <c r="C347" s="6" t="s">
        <v>2154</v>
      </c>
      <c r="D347" s="6">
        <v>1</v>
      </c>
      <c r="E347" s="6" t="s">
        <v>2735</v>
      </c>
      <c r="F347" s="6">
        <f t="shared" si="10"/>
        <v>1</v>
      </c>
      <c r="G347" s="6">
        <f t="shared" si="11"/>
        <v>1</v>
      </c>
      <c r="H347" s="6" t="s">
        <v>2147</v>
      </c>
      <c r="I347" s="6">
        <v>2.0000000000000007E-2</v>
      </c>
    </row>
    <row r="348" spans="1:9" x14ac:dyDescent="0.25">
      <c r="A348" s="8">
        <v>683</v>
      </c>
      <c r="B348" s="6" t="s">
        <v>2560</v>
      </c>
      <c r="C348" s="6" t="s">
        <v>2154</v>
      </c>
      <c r="D348" s="6">
        <v>1</v>
      </c>
      <c r="E348" s="6" t="s">
        <v>2735</v>
      </c>
      <c r="F348" s="6">
        <f t="shared" si="10"/>
        <v>1</v>
      </c>
      <c r="G348" s="6">
        <f t="shared" si="11"/>
        <v>1</v>
      </c>
      <c r="H348" s="6" t="s">
        <v>2147</v>
      </c>
      <c r="I348" s="6">
        <v>1.0000000000000007E-3</v>
      </c>
    </row>
    <row r="349" spans="1:9" x14ac:dyDescent="0.25">
      <c r="A349" s="8">
        <v>684</v>
      </c>
      <c r="B349" s="6" t="s">
        <v>2561</v>
      </c>
      <c r="C349" s="6" t="s">
        <v>2154</v>
      </c>
      <c r="D349" s="6">
        <v>1</v>
      </c>
      <c r="E349" s="6" t="s">
        <v>2735</v>
      </c>
      <c r="F349" s="6">
        <f t="shared" si="10"/>
        <v>1</v>
      </c>
      <c r="G349" s="6">
        <f t="shared" si="11"/>
        <v>1</v>
      </c>
      <c r="H349" s="6" t="s">
        <v>2147</v>
      </c>
      <c r="I349" s="6">
        <v>2.0000000000000014E-2</v>
      </c>
    </row>
    <row r="350" spans="1:9" x14ac:dyDescent="0.25">
      <c r="A350" s="8">
        <v>685</v>
      </c>
      <c r="B350" s="6" t="s">
        <v>2562</v>
      </c>
      <c r="C350" s="6" t="s">
        <v>2154</v>
      </c>
      <c r="D350" s="6">
        <v>1</v>
      </c>
      <c r="E350" s="6" t="s">
        <v>2735</v>
      </c>
      <c r="F350" s="6">
        <f t="shared" si="10"/>
        <v>1</v>
      </c>
      <c r="G350" s="6">
        <f t="shared" si="11"/>
        <v>1</v>
      </c>
      <c r="H350" s="6" t="s">
        <v>2147</v>
      </c>
      <c r="I350" s="6">
        <v>1.0000000000000005E-2</v>
      </c>
    </row>
    <row r="351" spans="1:9" x14ac:dyDescent="0.25">
      <c r="A351" s="8">
        <v>687</v>
      </c>
      <c r="B351" s="6" t="s">
        <v>2563</v>
      </c>
      <c r="C351" s="6" t="s">
        <v>2154</v>
      </c>
      <c r="D351" s="6">
        <v>1</v>
      </c>
      <c r="E351" s="6" t="s">
        <v>2735</v>
      </c>
      <c r="F351" s="6">
        <f t="shared" si="10"/>
        <v>1</v>
      </c>
      <c r="G351" s="6">
        <f t="shared" si="11"/>
        <v>1</v>
      </c>
      <c r="H351" s="6" t="s">
        <v>2147</v>
      </c>
      <c r="I351" s="6">
        <v>1.0000000000000005E-3</v>
      </c>
    </row>
    <row r="352" spans="1:9" x14ac:dyDescent="0.25">
      <c r="A352" s="8">
        <v>688</v>
      </c>
      <c r="B352" s="6" t="s">
        <v>2564</v>
      </c>
      <c r="C352" s="6" t="s">
        <v>2154</v>
      </c>
      <c r="D352" s="6">
        <v>1</v>
      </c>
      <c r="E352" s="6" t="s">
        <v>2735</v>
      </c>
      <c r="F352" s="6">
        <f t="shared" si="10"/>
        <v>1</v>
      </c>
      <c r="G352" s="6">
        <f t="shared" si="11"/>
        <v>1</v>
      </c>
      <c r="H352" s="6" t="s">
        <v>2147</v>
      </c>
      <c r="I352" s="6">
        <v>2.0000000000000004E-2</v>
      </c>
    </row>
    <row r="353" spans="1:9" x14ac:dyDescent="0.25">
      <c r="A353" s="8">
        <v>689</v>
      </c>
      <c r="B353" s="6" t="s">
        <v>2565</v>
      </c>
      <c r="C353" s="6" t="s">
        <v>2250</v>
      </c>
      <c r="D353" s="6">
        <v>1.8</v>
      </c>
      <c r="E353" s="6" t="s">
        <v>2735</v>
      </c>
      <c r="F353" s="6">
        <f t="shared" si="10"/>
        <v>1</v>
      </c>
      <c r="G353" s="6">
        <f t="shared" si="11"/>
        <v>1.8</v>
      </c>
      <c r="H353" s="6" t="s">
        <v>2147</v>
      </c>
      <c r="I353" s="6">
        <v>1.8E-3</v>
      </c>
    </row>
    <row r="354" spans="1:9" x14ac:dyDescent="0.25">
      <c r="A354" s="8">
        <v>690</v>
      </c>
      <c r="B354" s="6" t="s">
        <v>2566</v>
      </c>
      <c r="C354" s="6" t="s">
        <v>2250</v>
      </c>
      <c r="D354" s="6">
        <v>1.8</v>
      </c>
      <c r="E354" s="6" t="s">
        <v>2735</v>
      </c>
      <c r="F354" s="6">
        <f t="shared" si="10"/>
        <v>1</v>
      </c>
      <c r="G354" s="6">
        <f t="shared" si="11"/>
        <v>1.8</v>
      </c>
      <c r="H354" s="6" t="s">
        <v>2147</v>
      </c>
      <c r="I354" s="6">
        <v>1.7999999999999999E-2</v>
      </c>
    </row>
    <row r="355" spans="1:9" x14ac:dyDescent="0.25">
      <c r="A355" s="8">
        <v>691</v>
      </c>
      <c r="B355" s="6" t="s">
        <v>2567</v>
      </c>
      <c r="C355" s="6" t="s">
        <v>2253</v>
      </c>
      <c r="D355" s="6">
        <v>2.5</v>
      </c>
      <c r="E355" s="6" t="s">
        <v>2735</v>
      </c>
      <c r="F355" s="6">
        <f t="shared" si="10"/>
        <v>1</v>
      </c>
      <c r="G355" s="6">
        <f t="shared" si="11"/>
        <v>2.5</v>
      </c>
      <c r="H355" s="6" t="s">
        <v>2147</v>
      </c>
      <c r="I355" s="6">
        <v>2.5000000000000001E-3</v>
      </c>
    </row>
    <row r="356" spans="1:9" x14ac:dyDescent="0.25">
      <c r="A356" s="8">
        <v>692</v>
      </c>
      <c r="B356" s="6" t="s">
        <v>2568</v>
      </c>
      <c r="C356" s="6" t="s">
        <v>2253</v>
      </c>
      <c r="D356" s="6">
        <v>2.5</v>
      </c>
      <c r="E356" s="6" t="s">
        <v>2735</v>
      </c>
      <c r="F356" s="6">
        <f t="shared" si="10"/>
        <v>1</v>
      </c>
      <c r="G356" s="6">
        <f t="shared" si="11"/>
        <v>2.5</v>
      </c>
      <c r="H356" s="6" t="s">
        <v>2147</v>
      </c>
      <c r="I356" s="6">
        <v>0.02</v>
      </c>
    </row>
    <row r="357" spans="1:9" x14ac:dyDescent="0.25">
      <c r="A357" s="8">
        <v>693</v>
      </c>
      <c r="B357" s="6" t="s">
        <v>2569</v>
      </c>
      <c r="C357" s="6" t="s">
        <v>2253</v>
      </c>
      <c r="D357" s="6">
        <v>2.5</v>
      </c>
      <c r="E357" s="6" t="s">
        <v>2735</v>
      </c>
      <c r="F357" s="6">
        <f t="shared" si="10"/>
        <v>1</v>
      </c>
      <c r="G357" s="6">
        <f t="shared" si="11"/>
        <v>2.5</v>
      </c>
      <c r="H357" s="6" t="s">
        <v>2147</v>
      </c>
      <c r="I357" s="6">
        <v>2.5000000000000001E-3</v>
      </c>
    </row>
    <row r="358" spans="1:9" x14ac:dyDescent="0.25">
      <c r="A358" s="8">
        <v>694</v>
      </c>
      <c r="B358" s="6" t="s">
        <v>2570</v>
      </c>
      <c r="C358" s="6" t="s">
        <v>2253</v>
      </c>
      <c r="D358" s="6">
        <v>2.5</v>
      </c>
      <c r="E358" s="6" t="s">
        <v>2735</v>
      </c>
      <c r="F358" s="6">
        <f t="shared" si="10"/>
        <v>1</v>
      </c>
      <c r="G358" s="6">
        <f t="shared" si="11"/>
        <v>2.5</v>
      </c>
      <c r="H358" s="6" t="s">
        <v>2147</v>
      </c>
      <c r="I358" s="6">
        <v>0.02</v>
      </c>
    </row>
    <row r="359" spans="1:9" x14ac:dyDescent="0.25">
      <c r="A359" s="8">
        <v>695</v>
      </c>
      <c r="B359" s="6" t="s">
        <v>2571</v>
      </c>
      <c r="C359" s="6" t="s">
        <v>2253</v>
      </c>
      <c r="D359" s="6">
        <v>2.5</v>
      </c>
      <c r="E359" s="6" t="s">
        <v>2735</v>
      </c>
      <c r="F359" s="6">
        <f t="shared" si="10"/>
        <v>1</v>
      </c>
      <c r="G359" s="6">
        <f t="shared" si="11"/>
        <v>2.5</v>
      </c>
      <c r="H359" s="6" t="s">
        <v>2147</v>
      </c>
      <c r="I359" s="6">
        <v>0.01</v>
      </c>
    </row>
    <row r="360" spans="1:9" x14ac:dyDescent="0.25">
      <c r="A360" s="8">
        <v>696</v>
      </c>
      <c r="B360" s="6" t="s">
        <v>2572</v>
      </c>
      <c r="C360" s="6" t="s">
        <v>2259</v>
      </c>
      <c r="D360" s="6">
        <v>2</v>
      </c>
      <c r="E360" s="6" t="s">
        <v>2735</v>
      </c>
      <c r="F360" s="6">
        <f t="shared" si="10"/>
        <v>1</v>
      </c>
      <c r="G360" s="6">
        <f t="shared" si="11"/>
        <v>2</v>
      </c>
      <c r="H360" s="6" t="s">
        <v>2147</v>
      </c>
      <c r="I360" s="6">
        <v>2E-3</v>
      </c>
    </row>
    <row r="361" spans="1:9" x14ac:dyDescent="0.25">
      <c r="A361" s="8">
        <v>697</v>
      </c>
      <c r="B361" s="6" t="s">
        <v>2573</v>
      </c>
      <c r="C361" s="6" t="s">
        <v>2259</v>
      </c>
      <c r="D361" s="6">
        <v>2</v>
      </c>
      <c r="E361" s="6" t="s">
        <v>2735</v>
      </c>
      <c r="F361" s="6">
        <f t="shared" si="10"/>
        <v>1</v>
      </c>
      <c r="G361" s="6">
        <f t="shared" si="11"/>
        <v>2</v>
      </c>
      <c r="H361" s="6" t="s">
        <v>2147</v>
      </c>
      <c r="I361" s="6">
        <v>0.02</v>
      </c>
    </row>
    <row r="362" spans="1:9" x14ac:dyDescent="0.25">
      <c r="A362" s="8">
        <v>698</v>
      </c>
      <c r="B362" s="6" t="s">
        <v>2574</v>
      </c>
      <c r="C362" s="6" t="s">
        <v>2262</v>
      </c>
      <c r="D362" s="6">
        <v>2.1</v>
      </c>
      <c r="E362" s="6" t="s">
        <v>2735</v>
      </c>
      <c r="F362" s="6">
        <f t="shared" si="10"/>
        <v>1</v>
      </c>
      <c r="G362" s="6">
        <f t="shared" si="11"/>
        <v>2.1</v>
      </c>
      <c r="H362" s="6" t="s">
        <v>2147</v>
      </c>
      <c r="I362" s="6">
        <v>2.0999999999999999E-3</v>
      </c>
    </row>
    <row r="363" spans="1:9" x14ac:dyDescent="0.25">
      <c r="A363" s="8">
        <v>699</v>
      </c>
      <c r="B363" s="6" t="s">
        <v>2575</v>
      </c>
      <c r="C363" s="6" t="s">
        <v>2262</v>
      </c>
      <c r="D363" s="6">
        <v>2.1</v>
      </c>
      <c r="E363" s="6" t="s">
        <v>2735</v>
      </c>
      <c r="F363" s="6">
        <f t="shared" si="10"/>
        <v>1</v>
      </c>
      <c r="G363" s="6">
        <f t="shared" si="11"/>
        <v>2.1</v>
      </c>
      <c r="H363" s="6" t="s">
        <v>2147</v>
      </c>
      <c r="I363" s="6">
        <v>8.3999999999999995E-3</v>
      </c>
    </row>
    <row r="364" spans="1:9" x14ac:dyDescent="0.25">
      <c r="A364" s="8">
        <v>700</v>
      </c>
      <c r="B364" s="6" t="s">
        <v>2576</v>
      </c>
      <c r="C364" s="6" t="s">
        <v>2157</v>
      </c>
      <c r="D364" s="6">
        <v>3</v>
      </c>
      <c r="E364" s="6" t="s">
        <v>2735</v>
      </c>
      <c r="F364" s="6">
        <f t="shared" si="10"/>
        <v>1</v>
      </c>
      <c r="G364" s="6">
        <f t="shared" si="11"/>
        <v>3</v>
      </c>
      <c r="H364" s="6" t="s">
        <v>2147</v>
      </c>
      <c r="I364" s="6">
        <v>3.0000000000000001E-3</v>
      </c>
    </row>
    <row r="365" spans="1:9" x14ac:dyDescent="0.25">
      <c r="A365" s="8">
        <v>701</v>
      </c>
      <c r="B365" s="6" t="s">
        <v>2577</v>
      </c>
      <c r="C365" s="6" t="s">
        <v>2157</v>
      </c>
      <c r="D365" s="6">
        <v>3</v>
      </c>
      <c r="E365" s="6" t="s">
        <v>2735</v>
      </c>
      <c r="F365" s="6">
        <f t="shared" si="10"/>
        <v>1</v>
      </c>
      <c r="G365" s="6">
        <f t="shared" si="11"/>
        <v>3</v>
      </c>
      <c r="H365" s="6" t="s">
        <v>2147</v>
      </c>
      <c r="I365" s="6">
        <v>3.0000000000000014E-3</v>
      </c>
    </row>
    <row r="366" spans="1:9" x14ac:dyDescent="0.25">
      <c r="A366" s="8">
        <v>702</v>
      </c>
      <c r="B366" s="6" t="s">
        <v>2578</v>
      </c>
      <c r="C366" s="6" t="s">
        <v>2157</v>
      </c>
      <c r="D366" s="6">
        <v>3</v>
      </c>
      <c r="E366" s="6" t="s">
        <v>2735</v>
      </c>
      <c r="F366" s="6">
        <f t="shared" si="10"/>
        <v>1</v>
      </c>
      <c r="G366" s="6">
        <f t="shared" si="11"/>
        <v>3</v>
      </c>
      <c r="H366" s="6" t="s">
        <v>2147</v>
      </c>
      <c r="I366" s="6">
        <v>1.8000000000000002E-2</v>
      </c>
    </row>
    <row r="367" spans="1:9" x14ac:dyDescent="0.25">
      <c r="A367" s="8">
        <v>703</v>
      </c>
      <c r="B367" s="6" t="s">
        <v>2579</v>
      </c>
      <c r="C367" s="6" t="s">
        <v>2157</v>
      </c>
      <c r="D367" s="6">
        <v>3</v>
      </c>
      <c r="E367" s="6" t="s">
        <v>2735</v>
      </c>
      <c r="F367" s="6">
        <f t="shared" si="10"/>
        <v>1</v>
      </c>
      <c r="G367" s="6">
        <f t="shared" si="11"/>
        <v>3</v>
      </c>
      <c r="H367" s="6" t="s">
        <v>2147</v>
      </c>
      <c r="I367" s="6">
        <v>1.2000000000000005E-2</v>
      </c>
    </row>
    <row r="368" spans="1:9" x14ac:dyDescent="0.25">
      <c r="A368" s="8">
        <v>704</v>
      </c>
      <c r="B368" s="6" t="s">
        <v>2580</v>
      </c>
      <c r="C368" s="6" t="s">
        <v>2157</v>
      </c>
      <c r="D368" s="6">
        <v>3</v>
      </c>
      <c r="E368" s="6" t="s">
        <v>2735</v>
      </c>
      <c r="F368" s="6">
        <f t="shared" si="10"/>
        <v>1</v>
      </c>
      <c r="G368" s="6">
        <f t="shared" si="11"/>
        <v>3</v>
      </c>
      <c r="H368" s="6" t="s">
        <v>2147</v>
      </c>
      <c r="I368" s="6">
        <v>1.2E-2</v>
      </c>
    </row>
    <row r="369" spans="1:9" x14ac:dyDescent="0.25">
      <c r="A369" s="8">
        <v>705</v>
      </c>
      <c r="B369" s="6" t="s">
        <v>2581</v>
      </c>
      <c r="C369" s="6" t="s">
        <v>2259</v>
      </c>
      <c r="D369" s="6">
        <v>2</v>
      </c>
      <c r="E369" s="6" t="s">
        <v>2735</v>
      </c>
      <c r="F369" s="6">
        <f t="shared" si="10"/>
        <v>1</v>
      </c>
      <c r="G369" s="6">
        <f t="shared" si="11"/>
        <v>2</v>
      </c>
      <c r="H369" s="6" t="s">
        <v>2147</v>
      </c>
      <c r="I369" s="6">
        <v>8.0000000000000002E-3</v>
      </c>
    </row>
    <row r="370" spans="1:9" x14ac:dyDescent="0.25">
      <c r="A370" s="8">
        <v>706</v>
      </c>
      <c r="B370" s="6" t="s">
        <v>2582</v>
      </c>
      <c r="C370" s="6" t="s">
        <v>2154</v>
      </c>
      <c r="D370" s="6">
        <v>1</v>
      </c>
      <c r="E370" s="6" t="s">
        <v>2735</v>
      </c>
      <c r="F370" s="6">
        <f t="shared" si="10"/>
        <v>1</v>
      </c>
      <c r="G370" s="6">
        <f t="shared" si="11"/>
        <v>1</v>
      </c>
      <c r="H370" s="6" t="s">
        <v>2147</v>
      </c>
      <c r="I370" s="6">
        <v>1E-3</v>
      </c>
    </row>
    <row r="371" spans="1:9" x14ac:dyDescent="0.25">
      <c r="A371" s="8">
        <v>707</v>
      </c>
      <c r="B371" s="6" t="s">
        <v>2583</v>
      </c>
      <c r="C371" s="6" t="s">
        <v>2154</v>
      </c>
      <c r="D371" s="6">
        <v>1</v>
      </c>
      <c r="E371" s="6" t="s">
        <v>2735</v>
      </c>
      <c r="F371" s="6">
        <f t="shared" si="10"/>
        <v>1</v>
      </c>
      <c r="G371" s="6">
        <f t="shared" si="11"/>
        <v>1</v>
      </c>
      <c r="H371" s="6" t="s">
        <v>2147</v>
      </c>
      <c r="I371" s="6">
        <v>0.02</v>
      </c>
    </row>
    <row r="372" spans="1:9" x14ac:dyDescent="0.25">
      <c r="A372" s="8">
        <v>708</v>
      </c>
      <c r="B372" s="6" t="s">
        <v>2584</v>
      </c>
      <c r="C372" s="6" t="s">
        <v>2154</v>
      </c>
      <c r="D372" s="6">
        <v>1</v>
      </c>
      <c r="E372" s="6" t="s">
        <v>2735</v>
      </c>
      <c r="F372" s="6">
        <f t="shared" si="10"/>
        <v>1</v>
      </c>
      <c r="G372" s="6">
        <f t="shared" si="11"/>
        <v>1</v>
      </c>
      <c r="H372" s="6" t="s">
        <v>2147</v>
      </c>
      <c r="I372" s="6">
        <v>0.01</v>
      </c>
    </row>
    <row r="373" spans="1:9" x14ac:dyDescent="0.25">
      <c r="A373" s="8">
        <v>709</v>
      </c>
      <c r="B373" s="6" t="s">
        <v>2585</v>
      </c>
      <c r="C373" s="6" t="s">
        <v>2154</v>
      </c>
      <c r="D373" s="6">
        <v>1</v>
      </c>
      <c r="E373" s="6" t="s">
        <v>2735</v>
      </c>
      <c r="F373" s="6">
        <f t="shared" si="10"/>
        <v>1</v>
      </c>
      <c r="G373" s="6">
        <f t="shared" si="11"/>
        <v>1</v>
      </c>
      <c r="H373" s="6" t="s">
        <v>2147</v>
      </c>
      <c r="I373" s="6">
        <v>1E-3</v>
      </c>
    </row>
    <row r="374" spans="1:9" x14ac:dyDescent="0.25">
      <c r="A374" s="8">
        <v>710</v>
      </c>
      <c r="B374" s="6" t="s">
        <v>2586</v>
      </c>
      <c r="C374" s="6" t="s">
        <v>2154</v>
      </c>
      <c r="D374" s="6">
        <v>1</v>
      </c>
      <c r="E374" s="6" t="s">
        <v>2735</v>
      </c>
      <c r="F374" s="6">
        <f t="shared" si="10"/>
        <v>1</v>
      </c>
      <c r="G374" s="6">
        <f t="shared" si="11"/>
        <v>1</v>
      </c>
      <c r="H374" s="6" t="s">
        <v>2147</v>
      </c>
      <c r="I374" s="6">
        <v>0.02</v>
      </c>
    </row>
    <row r="375" spans="1:9" x14ac:dyDescent="0.25">
      <c r="A375" s="8">
        <v>711</v>
      </c>
      <c r="B375" s="6" t="s">
        <v>2587</v>
      </c>
      <c r="C375" s="6" t="s">
        <v>2160</v>
      </c>
      <c r="D375" s="6">
        <v>3.5</v>
      </c>
      <c r="E375" s="6" t="s">
        <v>2735</v>
      </c>
      <c r="F375" s="6">
        <f t="shared" si="10"/>
        <v>1</v>
      </c>
      <c r="G375" s="6">
        <f t="shared" si="11"/>
        <v>3.5</v>
      </c>
      <c r="H375" s="6" t="s">
        <v>2147</v>
      </c>
      <c r="I375" s="6">
        <v>3.5000000000000014E-3</v>
      </c>
    </row>
    <row r="376" spans="1:9" x14ac:dyDescent="0.25">
      <c r="A376" s="8">
        <v>712</v>
      </c>
      <c r="B376" s="6" t="s">
        <v>2588</v>
      </c>
      <c r="C376" s="6" t="s">
        <v>2160</v>
      </c>
      <c r="D376" s="6">
        <v>3.5</v>
      </c>
      <c r="E376" s="6" t="s">
        <v>2735</v>
      </c>
      <c r="F376" s="6">
        <f t="shared" si="10"/>
        <v>1</v>
      </c>
      <c r="G376" s="6">
        <f t="shared" si="11"/>
        <v>3.5</v>
      </c>
      <c r="H376" s="6" t="s">
        <v>2147</v>
      </c>
      <c r="I376" s="6">
        <v>2.0999999999999998E-2</v>
      </c>
    </row>
    <row r="377" spans="1:9" x14ac:dyDescent="0.25">
      <c r="A377" s="8">
        <v>713</v>
      </c>
      <c r="B377" s="6" t="s">
        <v>2589</v>
      </c>
      <c r="C377" s="6" t="s">
        <v>2160</v>
      </c>
      <c r="D377" s="6">
        <v>3.5</v>
      </c>
      <c r="E377" s="6" t="s">
        <v>2735</v>
      </c>
      <c r="F377" s="6">
        <f t="shared" si="10"/>
        <v>1</v>
      </c>
      <c r="G377" s="6">
        <f t="shared" si="11"/>
        <v>3.5</v>
      </c>
      <c r="H377" s="6" t="s">
        <v>2147</v>
      </c>
      <c r="I377" s="6">
        <v>1.4000000000000004E-2</v>
      </c>
    </row>
    <row r="378" spans="1:9" x14ac:dyDescent="0.25">
      <c r="A378" s="8">
        <v>714</v>
      </c>
      <c r="B378" s="6" t="s">
        <v>2590</v>
      </c>
      <c r="C378" s="6" t="s">
        <v>2279</v>
      </c>
      <c r="D378" s="6">
        <v>5</v>
      </c>
      <c r="E378" s="6" t="s">
        <v>2735</v>
      </c>
      <c r="F378" s="6">
        <f t="shared" si="10"/>
        <v>1</v>
      </c>
      <c r="G378" s="6">
        <f t="shared" si="11"/>
        <v>5</v>
      </c>
      <c r="H378" s="6" t="s">
        <v>2147</v>
      </c>
      <c r="I378" s="6">
        <v>5.0000000000000001E-3</v>
      </c>
    </row>
    <row r="379" spans="1:9" x14ac:dyDescent="0.25">
      <c r="A379" s="8">
        <v>715</v>
      </c>
      <c r="B379" s="6" t="s">
        <v>2591</v>
      </c>
      <c r="C379" s="6" t="s">
        <v>2279</v>
      </c>
      <c r="D379" s="6">
        <v>5</v>
      </c>
      <c r="E379" s="6" t="s">
        <v>2735</v>
      </c>
      <c r="F379" s="6">
        <f t="shared" si="10"/>
        <v>1</v>
      </c>
      <c r="G379" s="6">
        <f t="shared" si="11"/>
        <v>5</v>
      </c>
      <c r="H379" s="6" t="s">
        <v>2147</v>
      </c>
      <c r="I379" s="6">
        <v>0.02</v>
      </c>
    </row>
    <row r="380" spans="1:9" x14ac:dyDescent="0.25">
      <c r="A380" s="8">
        <v>716</v>
      </c>
      <c r="B380" s="6" t="s">
        <v>2592</v>
      </c>
      <c r="C380" s="6" t="s">
        <v>2157</v>
      </c>
      <c r="D380" s="6">
        <v>3</v>
      </c>
      <c r="E380" s="6" t="s">
        <v>2735</v>
      </c>
      <c r="F380" s="6">
        <f t="shared" si="10"/>
        <v>1</v>
      </c>
      <c r="G380" s="6">
        <f t="shared" si="11"/>
        <v>3</v>
      </c>
      <c r="H380" s="6" t="s">
        <v>2147</v>
      </c>
      <c r="I380" s="6">
        <v>3.0000000000000001E-3</v>
      </c>
    </row>
    <row r="381" spans="1:9" x14ac:dyDescent="0.25">
      <c r="A381" s="8">
        <v>717</v>
      </c>
      <c r="B381" s="6" t="s">
        <v>2593</v>
      </c>
      <c r="C381" s="6" t="s">
        <v>2157</v>
      </c>
      <c r="D381" s="6">
        <v>3</v>
      </c>
      <c r="E381" s="6" t="s">
        <v>2735</v>
      </c>
      <c r="F381" s="6">
        <f t="shared" si="10"/>
        <v>1</v>
      </c>
      <c r="G381" s="6">
        <f t="shared" si="11"/>
        <v>3</v>
      </c>
      <c r="H381" s="6" t="s">
        <v>2147</v>
      </c>
      <c r="I381" s="6">
        <v>1.2E-2</v>
      </c>
    </row>
    <row r="382" spans="1:9" x14ac:dyDescent="0.25">
      <c r="A382" s="8">
        <v>718</v>
      </c>
      <c r="B382" s="6" t="s">
        <v>2594</v>
      </c>
      <c r="C382" s="6" t="s">
        <v>2284</v>
      </c>
      <c r="D382" s="6">
        <v>7</v>
      </c>
      <c r="E382" s="6" t="s">
        <v>2735</v>
      </c>
      <c r="F382" s="6">
        <f t="shared" si="10"/>
        <v>1</v>
      </c>
      <c r="G382" s="6">
        <f t="shared" si="11"/>
        <v>7</v>
      </c>
      <c r="H382" s="6" t="s">
        <v>2147</v>
      </c>
      <c r="I382" s="6">
        <v>7.0000000000000001E-3</v>
      </c>
    </row>
    <row r="383" spans="1:9" x14ac:dyDescent="0.25">
      <c r="A383" s="8">
        <v>719</v>
      </c>
      <c r="B383" s="6" t="s">
        <v>2595</v>
      </c>
      <c r="C383" s="6" t="s">
        <v>2286</v>
      </c>
      <c r="D383" s="6">
        <v>4</v>
      </c>
      <c r="E383" s="6" t="s">
        <v>2735</v>
      </c>
      <c r="F383" s="6">
        <f t="shared" si="10"/>
        <v>1</v>
      </c>
      <c r="G383" s="6">
        <f t="shared" si="11"/>
        <v>4</v>
      </c>
      <c r="H383" s="6" t="s">
        <v>2147</v>
      </c>
      <c r="I383" s="6">
        <v>4.0000000000000001E-3</v>
      </c>
    </row>
    <row r="384" spans="1:9" x14ac:dyDescent="0.25">
      <c r="A384" s="8">
        <v>720</v>
      </c>
      <c r="B384" s="6" t="s">
        <v>2596</v>
      </c>
      <c r="C384" s="6" t="s">
        <v>2286</v>
      </c>
      <c r="D384" s="6">
        <v>4</v>
      </c>
      <c r="E384" s="6" t="s">
        <v>2735</v>
      </c>
      <c r="F384" s="6">
        <f t="shared" si="10"/>
        <v>1</v>
      </c>
      <c r="G384" s="6">
        <f t="shared" si="11"/>
        <v>4</v>
      </c>
      <c r="H384" s="6" t="s">
        <v>2147</v>
      </c>
      <c r="I384" s="6">
        <v>1.6E-2</v>
      </c>
    </row>
    <row r="385" spans="1:9" x14ac:dyDescent="0.25">
      <c r="A385" s="8">
        <v>721</v>
      </c>
      <c r="B385" s="6" t="s">
        <v>2597</v>
      </c>
      <c r="C385" s="6" t="s">
        <v>2286</v>
      </c>
      <c r="D385" s="6">
        <v>4</v>
      </c>
      <c r="E385" s="6" t="s">
        <v>2735</v>
      </c>
      <c r="F385" s="6">
        <f t="shared" si="10"/>
        <v>1</v>
      </c>
      <c r="G385" s="6">
        <f t="shared" si="11"/>
        <v>4</v>
      </c>
      <c r="H385" s="6" t="s">
        <v>2147</v>
      </c>
      <c r="I385" s="6">
        <v>4.0000000000000027E-3</v>
      </c>
    </row>
    <row r="386" spans="1:9" x14ac:dyDescent="0.25">
      <c r="A386" s="8">
        <v>722</v>
      </c>
      <c r="B386" s="6" t="s">
        <v>2598</v>
      </c>
      <c r="C386" s="6" t="s">
        <v>2286</v>
      </c>
      <c r="D386" s="6">
        <v>4</v>
      </c>
      <c r="E386" s="6" t="s">
        <v>2735</v>
      </c>
      <c r="F386" s="6">
        <f t="shared" si="10"/>
        <v>1</v>
      </c>
      <c r="G386" s="6">
        <f t="shared" si="11"/>
        <v>4</v>
      </c>
      <c r="H386" s="6" t="s">
        <v>2147</v>
      </c>
      <c r="I386" s="6">
        <v>1.6000000000000011E-2</v>
      </c>
    </row>
    <row r="387" spans="1:9" x14ac:dyDescent="0.25">
      <c r="A387" s="8">
        <v>723</v>
      </c>
      <c r="B387" s="6" t="s">
        <v>2599</v>
      </c>
      <c r="C387" s="6" t="s">
        <v>2286</v>
      </c>
      <c r="D387" s="6">
        <v>4</v>
      </c>
      <c r="E387" s="6" t="s">
        <v>2735</v>
      </c>
      <c r="F387" s="6">
        <f t="shared" ref="F387:F450" si="12">VLOOKUP(E387,$P$6:$Q$9,2,0)</f>
        <v>1</v>
      </c>
      <c r="G387" s="6">
        <f t="shared" ref="G387:G450" si="13">D387*F387</f>
        <v>4</v>
      </c>
      <c r="H387" s="6" t="s">
        <v>2147</v>
      </c>
      <c r="I387" s="6">
        <v>2.3999999999999997E-2</v>
      </c>
    </row>
    <row r="388" spans="1:9" x14ac:dyDescent="0.25">
      <c r="A388" s="8">
        <v>724</v>
      </c>
      <c r="B388" s="6" t="s">
        <v>2600</v>
      </c>
      <c r="C388" s="6" t="s">
        <v>2291</v>
      </c>
      <c r="D388" s="6">
        <v>1.2</v>
      </c>
      <c r="E388" s="6" t="s">
        <v>2735</v>
      </c>
      <c r="F388" s="6">
        <f t="shared" si="12"/>
        <v>1</v>
      </c>
      <c r="G388" s="6">
        <f t="shared" si="13"/>
        <v>1.2</v>
      </c>
      <c r="H388" s="6" t="s">
        <v>2147</v>
      </c>
      <c r="I388" s="6">
        <v>1.1999999999999999E-3</v>
      </c>
    </row>
    <row r="389" spans="1:9" x14ac:dyDescent="0.25">
      <c r="A389" s="8">
        <v>725</v>
      </c>
      <c r="B389" s="6" t="s">
        <v>2601</v>
      </c>
      <c r="C389" s="6" t="s">
        <v>2291</v>
      </c>
      <c r="D389" s="6">
        <v>1.2</v>
      </c>
      <c r="E389" s="6" t="s">
        <v>2735</v>
      </c>
      <c r="F389" s="6">
        <f t="shared" si="12"/>
        <v>1</v>
      </c>
      <c r="G389" s="6">
        <f t="shared" si="13"/>
        <v>1.2</v>
      </c>
      <c r="H389" s="6" t="s">
        <v>2147</v>
      </c>
      <c r="I389" s="6">
        <v>2.4E-2</v>
      </c>
    </row>
    <row r="390" spans="1:9" x14ac:dyDescent="0.25">
      <c r="A390" s="8">
        <v>726</v>
      </c>
      <c r="B390" s="6" t="s">
        <v>2602</v>
      </c>
      <c r="C390" s="6" t="s">
        <v>2293</v>
      </c>
      <c r="D390" s="6">
        <v>8</v>
      </c>
      <c r="E390" s="6" t="s">
        <v>2735</v>
      </c>
      <c r="F390" s="6">
        <f t="shared" si="12"/>
        <v>1</v>
      </c>
      <c r="G390" s="6">
        <f t="shared" si="13"/>
        <v>8</v>
      </c>
      <c r="H390" s="6" t="s">
        <v>2147</v>
      </c>
      <c r="I390" s="6">
        <v>8.0000000000000002E-3</v>
      </c>
    </row>
    <row r="391" spans="1:9" x14ac:dyDescent="0.25">
      <c r="A391" s="8">
        <v>727</v>
      </c>
      <c r="B391" s="6" t="s">
        <v>2603</v>
      </c>
      <c r="C391" s="6" t="s">
        <v>2291</v>
      </c>
      <c r="D391" s="6">
        <v>1.2</v>
      </c>
      <c r="E391" s="6" t="s">
        <v>2735</v>
      </c>
      <c r="F391" s="6">
        <f t="shared" si="12"/>
        <v>1</v>
      </c>
      <c r="G391" s="6">
        <f t="shared" si="13"/>
        <v>1.2</v>
      </c>
      <c r="H391" s="6" t="s">
        <v>2147</v>
      </c>
      <c r="I391" s="6">
        <v>1.1999999999999999E-3</v>
      </c>
    </row>
    <row r="392" spans="1:9" x14ac:dyDescent="0.25">
      <c r="A392" s="8">
        <v>728</v>
      </c>
      <c r="B392" s="6" t="s">
        <v>2604</v>
      </c>
      <c r="C392" s="6" t="s">
        <v>2291</v>
      </c>
      <c r="D392" s="6">
        <v>1.2</v>
      </c>
      <c r="E392" s="6" t="s">
        <v>2735</v>
      </c>
      <c r="F392" s="6">
        <f t="shared" si="12"/>
        <v>1</v>
      </c>
      <c r="G392" s="6">
        <f t="shared" si="13"/>
        <v>1.2</v>
      </c>
      <c r="H392" s="6" t="s">
        <v>2147</v>
      </c>
      <c r="I392" s="6">
        <v>2.4E-2</v>
      </c>
    </row>
    <row r="393" spans="1:9" x14ac:dyDescent="0.25">
      <c r="A393" s="8">
        <v>729</v>
      </c>
      <c r="B393" s="6" t="s">
        <v>2605</v>
      </c>
      <c r="C393" s="6" t="s">
        <v>2154</v>
      </c>
      <c r="D393" s="6">
        <v>1</v>
      </c>
      <c r="E393" s="6" t="s">
        <v>2735</v>
      </c>
      <c r="F393" s="6">
        <f t="shared" si="12"/>
        <v>1</v>
      </c>
      <c r="G393" s="6">
        <f t="shared" si="13"/>
        <v>1</v>
      </c>
      <c r="H393" s="6" t="s">
        <v>2147</v>
      </c>
      <c r="I393" s="6">
        <v>0.02</v>
      </c>
    </row>
    <row r="394" spans="1:9" x14ac:dyDescent="0.25">
      <c r="A394" s="8">
        <v>730</v>
      </c>
      <c r="B394" s="6" t="s">
        <v>2606</v>
      </c>
      <c r="C394" s="6" t="s">
        <v>2151</v>
      </c>
      <c r="D394" s="6">
        <v>0.9</v>
      </c>
      <c r="E394" s="6" t="s">
        <v>2735</v>
      </c>
      <c r="F394" s="6">
        <f t="shared" si="12"/>
        <v>1</v>
      </c>
      <c r="G394" s="6">
        <f t="shared" si="13"/>
        <v>0.9</v>
      </c>
      <c r="H394" s="6" t="s">
        <v>2147</v>
      </c>
      <c r="I394" s="6">
        <v>1.7999999999999999E-2</v>
      </c>
    </row>
    <row r="395" spans="1:9" x14ac:dyDescent="0.25">
      <c r="A395" s="8">
        <v>731</v>
      </c>
      <c r="B395" s="6" t="s">
        <v>2607</v>
      </c>
      <c r="C395" s="6" t="s">
        <v>2279</v>
      </c>
      <c r="D395" s="6">
        <v>5</v>
      </c>
      <c r="E395" s="6" t="s">
        <v>2735</v>
      </c>
      <c r="F395" s="6">
        <f t="shared" si="12"/>
        <v>1</v>
      </c>
      <c r="G395" s="6">
        <f t="shared" si="13"/>
        <v>5</v>
      </c>
      <c r="H395" s="6" t="s">
        <v>2147</v>
      </c>
      <c r="I395" s="6">
        <v>5.0000000000000018E-3</v>
      </c>
    </row>
    <row r="396" spans="1:9" x14ac:dyDescent="0.25">
      <c r="A396" s="8">
        <v>732</v>
      </c>
      <c r="B396" s="6" t="s">
        <v>2608</v>
      </c>
      <c r="C396" s="6" t="s">
        <v>2279</v>
      </c>
      <c r="D396" s="6">
        <v>5</v>
      </c>
      <c r="E396" s="6" t="s">
        <v>2735</v>
      </c>
      <c r="F396" s="6">
        <f t="shared" si="12"/>
        <v>1</v>
      </c>
      <c r="G396" s="6">
        <f t="shared" si="13"/>
        <v>5</v>
      </c>
      <c r="H396" s="6" t="s">
        <v>2147</v>
      </c>
      <c r="I396" s="6">
        <v>2.0000000000000007E-2</v>
      </c>
    </row>
    <row r="397" spans="1:9" x14ac:dyDescent="0.25">
      <c r="A397" s="8">
        <v>733</v>
      </c>
      <c r="B397" s="6" t="s">
        <v>2609</v>
      </c>
      <c r="C397" s="6" t="s">
        <v>2279</v>
      </c>
      <c r="D397" s="6">
        <v>5</v>
      </c>
      <c r="E397" s="6" t="s">
        <v>2735</v>
      </c>
      <c r="F397" s="6">
        <f t="shared" si="12"/>
        <v>1</v>
      </c>
      <c r="G397" s="6">
        <f t="shared" si="13"/>
        <v>5</v>
      </c>
      <c r="H397" s="6" t="s">
        <v>2147</v>
      </c>
      <c r="I397" s="6">
        <v>5.0000000000000036E-3</v>
      </c>
    </row>
    <row r="398" spans="1:9" x14ac:dyDescent="0.25">
      <c r="A398" s="8">
        <v>734</v>
      </c>
      <c r="B398" s="6" t="s">
        <v>2610</v>
      </c>
      <c r="C398" s="6" t="s">
        <v>2279</v>
      </c>
      <c r="D398" s="6">
        <v>5</v>
      </c>
      <c r="E398" s="6" t="s">
        <v>2735</v>
      </c>
      <c r="F398" s="6">
        <f t="shared" si="12"/>
        <v>1</v>
      </c>
      <c r="G398" s="6">
        <f t="shared" si="13"/>
        <v>5</v>
      </c>
      <c r="H398" s="6" t="s">
        <v>2147</v>
      </c>
      <c r="I398" s="6">
        <v>2.0000000000000014E-2</v>
      </c>
    </row>
    <row r="399" spans="1:9" x14ac:dyDescent="0.25">
      <c r="A399" s="8">
        <v>735</v>
      </c>
      <c r="B399" s="6" t="s">
        <v>2611</v>
      </c>
      <c r="C399" s="6" t="s">
        <v>2279</v>
      </c>
      <c r="D399" s="6">
        <v>5</v>
      </c>
      <c r="E399" s="6" t="s">
        <v>2735</v>
      </c>
      <c r="F399" s="6">
        <f t="shared" si="12"/>
        <v>1</v>
      </c>
      <c r="G399" s="6">
        <f t="shared" si="13"/>
        <v>5</v>
      </c>
      <c r="H399" s="6" t="s">
        <v>2147</v>
      </c>
      <c r="I399" s="6">
        <v>5.0000000000000001E-3</v>
      </c>
    </row>
    <row r="400" spans="1:9" x14ac:dyDescent="0.25">
      <c r="A400" s="8">
        <v>736</v>
      </c>
      <c r="B400" s="6" t="s">
        <v>2612</v>
      </c>
      <c r="C400" s="6" t="s">
        <v>2279</v>
      </c>
      <c r="D400" s="6">
        <v>5</v>
      </c>
      <c r="E400" s="6" t="s">
        <v>2735</v>
      </c>
      <c r="F400" s="6">
        <f t="shared" si="12"/>
        <v>1</v>
      </c>
      <c r="G400" s="6">
        <f t="shared" si="13"/>
        <v>5</v>
      </c>
      <c r="H400" s="6" t="s">
        <v>2147</v>
      </c>
      <c r="I400" s="6">
        <v>0.02</v>
      </c>
    </row>
    <row r="401" spans="1:9" x14ac:dyDescent="0.25">
      <c r="A401" s="8">
        <v>737</v>
      </c>
      <c r="B401" s="6" t="s">
        <v>2613</v>
      </c>
      <c r="C401" s="6" t="s">
        <v>2279</v>
      </c>
      <c r="D401" s="6">
        <v>5</v>
      </c>
      <c r="E401" s="6" t="s">
        <v>2735</v>
      </c>
      <c r="F401" s="6">
        <f t="shared" si="12"/>
        <v>1</v>
      </c>
      <c r="G401" s="6">
        <f t="shared" si="13"/>
        <v>5</v>
      </c>
      <c r="H401" s="6" t="s">
        <v>2147</v>
      </c>
      <c r="I401" s="6">
        <v>5.0000000000000001E-3</v>
      </c>
    </row>
    <row r="402" spans="1:9" x14ac:dyDescent="0.25">
      <c r="A402" s="8">
        <v>738</v>
      </c>
      <c r="B402" s="6" t="s">
        <v>2614</v>
      </c>
      <c r="C402" s="6" t="s">
        <v>2279</v>
      </c>
      <c r="D402" s="6">
        <v>5</v>
      </c>
      <c r="E402" s="6" t="s">
        <v>2735</v>
      </c>
      <c r="F402" s="6">
        <f t="shared" si="12"/>
        <v>1</v>
      </c>
      <c r="G402" s="6">
        <f t="shared" si="13"/>
        <v>5</v>
      </c>
      <c r="H402" s="6" t="s">
        <v>2147</v>
      </c>
      <c r="I402" s="6">
        <v>0.02</v>
      </c>
    </row>
    <row r="403" spans="1:9" x14ac:dyDescent="0.25">
      <c r="A403" s="8">
        <v>740</v>
      </c>
      <c r="B403" s="6" t="s">
        <v>2615</v>
      </c>
      <c r="C403" s="6" t="s">
        <v>2279</v>
      </c>
      <c r="D403" s="6">
        <v>5</v>
      </c>
      <c r="E403" s="6" t="s">
        <v>2735</v>
      </c>
      <c r="F403" s="6">
        <f t="shared" si="12"/>
        <v>1</v>
      </c>
      <c r="G403" s="6">
        <f t="shared" si="13"/>
        <v>5</v>
      </c>
      <c r="H403" s="6" t="s">
        <v>2147</v>
      </c>
      <c r="I403" s="6">
        <v>0.02</v>
      </c>
    </row>
    <row r="404" spans="1:9" x14ac:dyDescent="0.25">
      <c r="A404" s="8">
        <v>741</v>
      </c>
      <c r="B404" s="6" t="s">
        <v>2616</v>
      </c>
      <c r="C404" s="6" t="s">
        <v>2169</v>
      </c>
      <c r="D404" s="6">
        <v>10</v>
      </c>
      <c r="E404" s="6" t="s">
        <v>2735</v>
      </c>
      <c r="F404" s="6">
        <f t="shared" si="12"/>
        <v>1</v>
      </c>
      <c r="G404" s="6">
        <f t="shared" si="13"/>
        <v>10</v>
      </c>
      <c r="H404" s="6" t="s">
        <v>2147</v>
      </c>
      <c r="I404" s="6">
        <v>0.01</v>
      </c>
    </row>
    <row r="405" spans="1:9" x14ac:dyDescent="0.25">
      <c r="A405" s="8">
        <v>742</v>
      </c>
      <c r="B405" s="6" t="s">
        <v>2617</v>
      </c>
      <c r="C405" s="6" t="s">
        <v>2169</v>
      </c>
      <c r="D405" s="6">
        <v>10</v>
      </c>
      <c r="E405" s="6" t="s">
        <v>2735</v>
      </c>
      <c r="F405" s="6">
        <f t="shared" si="12"/>
        <v>1</v>
      </c>
      <c r="G405" s="6">
        <f t="shared" si="13"/>
        <v>10</v>
      </c>
      <c r="H405" s="6" t="s">
        <v>2147</v>
      </c>
      <c r="I405" s="6">
        <v>1.0000000000000005E-2</v>
      </c>
    </row>
    <row r="406" spans="1:9" x14ac:dyDescent="0.25">
      <c r="A406" s="8">
        <v>743</v>
      </c>
      <c r="B406" s="6" t="s">
        <v>2618</v>
      </c>
      <c r="C406" s="6" t="s">
        <v>2310</v>
      </c>
      <c r="D406" s="6">
        <v>6</v>
      </c>
      <c r="E406" s="6" t="s">
        <v>2735</v>
      </c>
      <c r="F406" s="6">
        <f t="shared" si="12"/>
        <v>1</v>
      </c>
      <c r="G406" s="6">
        <f t="shared" si="13"/>
        <v>6</v>
      </c>
      <c r="H406" s="6" t="s">
        <v>2147</v>
      </c>
      <c r="I406" s="6">
        <v>6.0000000000000001E-3</v>
      </c>
    </row>
    <row r="407" spans="1:9" x14ac:dyDescent="0.25">
      <c r="A407" s="8">
        <v>744</v>
      </c>
      <c r="B407" s="6" t="s">
        <v>2619</v>
      </c>
      <c r="C407" s="6" t="s">
        <v>2310</v>
      </c>
      <c r="D407" s="6">
        <v>6</v>
      </c>
      <c r="E407" s="6" t="s">
        <v>2735</v>
      </c>
      <c r="F407" s="6">
        <f t="shared" si="12"/>
        <v>1</v>
      </c>
      <c r="G407" s="6">
        <f t="shared" si="13"/>
        <v>6</v>
      </c>
      <c r="H407" s="6" t="s">
        <v>2147</v>
      </c>
      <c r="I407" s="6">
        <v>2.4E-2</v>
      </c>
    </row>
    <row r="408" spans="1:9" x14ac:dyDescent="0.25">
      <c r="A408" s="8">
        <v>745</v>
      </c>
      <c r="B408" s="6" t="s">
        <v>2620</v>
      </c>
      <c r="C408" s="6" t="s">
        <v>2279</v>
      </c>
      <c r="D408" s="6">
        <v>5</v>
      </c>
      <c r="E408" s="6" t="s">
        <v>2735</v>
      </c>
      <c r="F408" s="6">
        <f t="shared" si="12"/>
        <v>1</v>
      </c>
      <c r="G408" s="6">
        <f t="shared" si="13"/>
        <v>5</v>
      </c>
      <c r="H408" s="6" t="s">
        <v>2147</v>
      </c>
      <c r="I408" s="6">
        <v>5.0000000000000001E-3</v>
      </c>
    </row>
    <row r="409" spans="1:9" x14ac:dyDescent="0.25">
      <c r="A409" s="8">
        <v>746</v>
      </c>
      <c r="B409" s="6" t="s">
        <v>2621</v>
      </c>
      <c r="C409" s="6" t="s">
        <v>2167</v>
      </c>
      <c r="D409" s="6">
        <v>7.5</v>
      </c>
      <c r="E409" s="6" t="s">
        <v>2735</v>
      </c>
      <c r="F409" s="6">
        <f t="shared" si="12"/>
        <v>1</v>
      </c>
      <c r="G409" s="6">
        <f t="shared" si="13"/>
        <v>7.5</v>
      </c>
      <c r="H409" s="6" t="s">
        <v>2147</v>
      </c>
      <c r="I409" s="6">
        <v>7.4999999999999997E-3</v>
      </c>
    </row>
    <row r="410" spans="1:9" x14ac:dyDescent="0.25">
      <c r="A410" s="8">
        <v>747</v>
      </c>
      <c r="B410" s="6" t="s">
        <v>2622</v>
      </c>
      <c r="C410" s="6" t="s">
        <v>2169</v>
      </c>
      <c r="D410" s="6">
        <v>10</v>
      </c>
      <c r="E410" s="6" t="s">
        <v>2735</v>
      </c>
      <c r="F410" s="6">
        <f t="shared" si="12"/>
        <v>1</v>
      </c>
      <c r="G410" s="6">
        <f t="shared" si="13"/>
        <v>10</v>
      </c>
      <c r="H410" s="6" t="s">
        <v>2147</v>
      </c>
      <c r="I410" s="6">
        <v>0.01</v>
      </c>
    </row>
    <row r="411" spans="1:9" x14ac:dyDescent="0.25">
      <c r="A411" s="8">
        <v>748</v>
      </c>
      <c r="B411" s="6" t="s">
        <v>2623</v>
      </c>
      <c r="C411" s="6" t="s">
        <v>2167</v>
      </c>
      <c r="D411" s="6">
        <v>7.5</v>
      </c>
      <c r="E411" s="6" t="s">
        <v>2735</v>
      </c>
      <c r="F411" s="6">
        <f t="shared" si="12"/>
        <v>1</v>
      </c>
      <c r="G411" s="6">
        <f t="shared" si="13"/>
        <v>7.5</v>
      </c>
      <c r="H411" s="6" t="s">
        <v>2147</v>
      </c>
      <c r="I411" s="6">
        <v>7.4999999999999997E-3</v>
      </c>
    </row>
    <row r="412" spans="1:9" x14ac:dyDescent="0.25">
      <c r="A412" s="8">
        <v>749</v>
      </c>
      <c r="B412" s="6" t="s">
        <v>2624</v>
      </c>
      <c r="C412" s="6" t="s">
        <v>2169</v>
      </c>
      <c r="D412" s="6">
        <v>10</v>
      </c>
      <c r="E412" s="6" t="s">
        <v>2735</v>
      </c>
      <c r="F412" s="6">
        <f t="shared" si="12"/>
        <v>1</v>
      </c>
      <c r="G412" s="6">
        <f t="shared" si="13"/>
        <v>10</v>
      </c>
      <c r="H412" s="6" t="s">
        <v>2147</v>
      </c>
      <c r="I412" s="6">
        <v>0.01</v>
      </c>
    </row>
    <row r="413" spans="1:9" x14ac:dyDescent="0.25">
      <c r="A413" s="8">
        <v>750</v>
      </c>
      <c r="B413" s="6" t="s">
        <v>2625</v>
      </c>
      <c r="C413" s="6" t="s">
        <v>2167</v>
      </c>
      <c r="D413" s="6">
        <v>7.5</v>
      </c>
      <c r="E413" s="6" t="s">
        <v>2735</v>
      </c>
      <c r="F413" s="6">
        <f t="shared" si="12"/>
        <v>1</v>
      </c>
      <c r="G413" s="6">
        <f t="shared" si="13"/>
        <v>7.5</v>
      </c>
      <c r="H413" s="6" t="s">
        <v>2147</v>
      </c>
      <c r="I413" s="6">
        <v>7.4999999999999997E-3</v>
      </c>
    </row>
    <row r="414" spans="1:9" x14ac:dyDescent="0.25">
      <c r="A414" s="8">
        <v>751</v>
      </c>
      <c r="B414" s="6" t="s">
        <v>2626</v>
      </c>
      <c r="C414" s="6" t="s">
        <v>2167</v>
      </c>
      <c r="D414" s="6">
        <v>7.5</v>
      </c>
      <c r="E414" s="6" t="s">
        <v>2735</v>
      </c>
      <c r="F414" s="6">
        <f t="shared" si="12"/>
        <v>1</v>
      </c>
      <c r="G414" s="6">
        <f t="shared" si="13"/>
        <v>7.5</v>
      </c>
      <c r="H414" s="6" t="s">
        <v>2147</v>
      </c>
      <c r="I414" s="6">
        <v>7.5000000000000049E-3</v>
      </c>
    </row>
    <row r="415" spans="1:9" x14ac:dyDescent="0.25">
      <c r="A415" s="8">
        <v>752</v>
      </c>
      <c r="B415" s="6" t="s">
        <v>2627</v>
      </c>
      <c r="C415" s="6" t="s">
        <v>2171</v>
      </c>
      <c r="D415" s="6">
        <v>8.5</v>
      </c>
      <c r="E415" s="6" t="s">
        <v>2735</v>
      </c>
      <c r="F415" s="6">
        <f t="shared" si="12"/>
        <v>1</v>
      </c>
      <c r="G415" s="6">
        <f t="shared" si="13"/>
        <v>8.5</v>
      </c>
      <c r="H415" s="6" t="s">
        <v>2147</v>
      </c>
      <c r="I415" s="6">
        <v>8.5000000000000006E-3</v>
      </c>
    </row>
    <row r="416" spans="1:9" x14ac:dyDescent="0.25">
      <c r="A416" s="8">
        <v>753</v>
      </c>
      <c r="B416" s="6" t="s">
        <v>2628</v>
      </c>
      <c r="C416" s="6" t="s">
        <v>2320</v>
      </c>
      <c r="D416" s="6">
        <v>15</v>
      </c>
      <c r="E416" s="6" t="s">
        <v>2735</v>
      </c>
      <c r="F416" s="6">
        <f t="shared" si="12"/>
        <v>1</v>
      </c>
      <c r="G416" s="6">
        <f t="shared" si="13"/>
        <v>15</v>
      </c>
      <c r="H416" s="6" t="s">
        <v>2147</v>
      </c>
      <c r="I416" s="6">
        <v>1.4999999999999999E-2</v>
      </c>
    </row>
    <row r="417" spans="1:9" x14ac:dyDescent="0.25">
      <c r="A417" s="8">
        <v>754</v>
      </c>
      <c r="B417" s="6" t="s">
        <v>2629</v>
      </c>
      <c r="C417" s="6" t="s">
        <v>2322</v>
      </c>
      <c r="D417" s="6">
        <v>18</v>
      </c>
      <c r="E417" s="6" t="s">
        <v>2735</v>
      </c>
      <c r="F417" s="6">
        <f t="shared" si="12"/>
        <v>1</v>
      </c>
      <c r="G417" s="6">
        <f t="shared" si="13"/>
        <v>18</v>
      </c>
      <c r="H417" s="6" t="s">
        <v>2147</v>
      </c>
      <c r="I417" s="6">
        <v>1.7999999999999995E-2</v>
      </c>
    </row>
    <row r="418" spans="1:9" x14ac:dyDescent="0.25">
      <c r="A418" s="8">
        <v>755</v>
      </c>
      <c r="B418" s="6" t="s">
        <v>2630</v>
      </c>
      <c r="C418" s="6" t="s">
        <v>2323</v>
      </c>
      <c r="D418" s="6">
        <v>17</v>
      </c>
      <c r="E418" s="6" t="s">
        <v>2735</v>
      </c>
      <c r="F418" s="6">
        <f t="shared" si="12"/>
        <v>1</v>
      </c>
      <c r="G418" s="6">
        <f t="shared" si="13"/>
        <v>17</v>
      </c>
      <c r="H418" s="6" t="s">
        <v>2147</v>
      </c>
      <c r="I418" s="6">
        <v>1.7000000000000001E-2</v>
      </c>
    </row>
    <row r="419" spans="1:9" x14ac:dyDescent="0.25">
      <c r="A419" s="8">
        <v>756</v>
      </c>
      <c r="B419" s="6" t="s">
        <v>2631</v>
      </c>
      <c r="C419" s="6" t="s">
        <v>2320</v>
      </c>
      <c r="D419" s="6">
        <v>15</v>
      </c>
      <c r="E419" s="6" t="s">
        <v>2735</v>
      </c>
      <c r="F419" s="6">
        <f t="shared" si="12"/>
        <v>1</v>
      </c>
      <c r="G419" s="6">
        <f t="shared" si="13"/>
        <v>15</v>
      </c>
      <c r="H419" s="6" t="s">
        <v>2147</v>
      </c>
      <c r="I419" s="6">
        <v>1.5000000000000008E-2</v>
      </c>
    </row>
    <row r="420" spans="1:9" x14ac:dyDescent="0.25">
      <c r="A420" s="8">
        <v>757</v>
      </c>
      <c r="B420" s="6" t="s">
        <v>2632</v>
      </c>
      <c r="C420" s="6" t="s">
        <v>2151</v>
      </c>
      <c r="D420" s="6">
        <v>0.9</v>
      </c>
      <c r="E420" s="6" t="s">
        <v>2735</v>
      </c>
      <c r="F420" s="6">
        <f t="shared" si="12"/>
        <v>1</v>
      </c>
      <c r="G420" s="6">
        <f t="shared" si="13"/>
        <v>0.9</v>
      </c>
      <c r="H420" s="6" t="s">
        <v>2147</v>
      </c>
      <c r="I420" s="6">
        <v>8.9999999999999993E-3</v>
      </c>
    </row>
    <row r="421" spans="1:9" x14ac:dyDescent="0.25">
      <c r="A421" s="8">
        <v>758</v>
      </c>
      <c r="B421" s="6" t="s">
        <v>2633</v>
      </c>
      <c r="C421" s="6" t="s">
        <v>2154</v>
      </c>
      <c r="D421" s="6">
        <v>1</v>
      </c>
      <c r="E421" s="6" t="s">
        <v>2735</v>
      </c>
      <c r="F421" s="6">
        <f t="shared" si="12"/>
        <v>1</v>
      </c>
      <c r="G421" s="6">
        <f t="shared" si="13"/>
        <v>1</v>
      </c>
      <c r="H421" s="6" t="s">
        <v>2147</v>
      </c>
      <c r="I421" s="6">
        <v>0.01</v>
      </c>
    </row>
    <row r="422" spans="1:9" x14ac:dyDescent="0.25">
      <c r="A422" s="8">
        <v>759</v>
      </c>
      <c r="B422" s="6" t="s">
        <v>2634</v>
      </c>
      <c r="C422" s="6" t="s">
        <v>2154</v>
      </c>
      <c r="D422" s="6">
        <v>1</v>
      </c>
      <c r="E422" s="6" t="s">
        <v>2735</v>
      </c>
      <c r="F422" s="6">
        <f t="shared" si="12"/>
        <v>1</v>
      </c>
      <c r="G422" s="6">
        <f t="shared" si="13"/>
        <v>1</v>
      </c>
      <c r="H422" s="6" t="s">
        <v>2147</v>
      </c>
      <c r="I422" s="6">
        <v>1E-3</v>
      </c>
    </row>
    <row r="423" spans="1:9" x14ac:dyDescent="0.25">
      <c r="A423" s="8">
        <v>759</v>
      </c>
      <c r="B423" s="6" t="s">
        <v>2635</v>
      </c>
      <c r="C423" s="6" t="s">
        <v>2154</v>
      </c>
      <c r="D423" s="6">
        <v>1</v>
      </c>
      <c r="E423" s="6" t="s">
        <v>2735</v>
      </c>
      <c r="F423" s="6">
        <f t="shared" si="12"/>
        <v>1</v>
      </c>
      <c r="G423" s="6">
        <f t="shared" si="13"/>
        <v>1</v>
      </c>
      <c r="H423" s="6" t="s">
        <v>2147</v>
      </c>
      <c r="I423" s="6">
        <v>1E-3</v>
      </c>
    </row>
    <row r="424" spans="1:9" x14ac:dyDescent="0.25">
      <c r="A424" s="8">
        <v>760</v>
      </c>
      <c r="B424" s="6" t="s">
        <v>2636</v>
      </c>
      <c r="C424" s="6" t="s">
        <v>2154</v>
      </c>
      <c r="D424" s="6">
        <v>1</v>
      </c>
      <c r="E424" s="6" t="s">
        <v>2735</v>
      </c>
      <c r="F424" s="6">
        <f t="shared" si="12"/>
        <v>1</v>
      </c>
      <c r="G424" s="6">
        <f t="shared" si="13"/>
        <v>1</v>
      </c>
      <c r="H424" s="6" t="s">
        <v>2147</v>
      </c>
      <c r="I424" s="6">
        <v>0.02</v>
      </c>
    </row>
    <row r="425" spans="1:9" x14ac:dyDescent="0.25">
      <c r="A425" s="8">
        <v>760</v>
      </c>
      <c r="B425" s="6" t="s">
        <v>2637</v>
      </c>
      <c r="C425" s="6" t="s">
        <v>2154</v>
      </c>
      <c r="D425" s="6">
        <v>1</v>
      </c>
      <c r="E425" s="6" t="s">
        <v>2735</v>
      </c>
      <c r="F425" s="6">
        <f t="shared" si="12"/>
        <v>1</v>
      </c>
      <c r="G425" s="6">
        <f t="shared" si="13"/>
        <v>1</v>
      </c>
      <c r="H425" s="6" t="s">
        <v>2147</v>
      </c>
      <c r="I425" s="6">
        <v>0.02</v>
      </c>
    </row>
    <row r="426" spans="1:9" x14ac:dyDescent="0.25">
      <c r="A426" s="8">
        <v>761</v>
      </c>
      <c r="B426" s="6" t="s">
        <v>2638</v>
      </c>
      <c r="C426" s="6" t="s">
        <v>2332</v>
      </c>
      <c r="D426" s="6">
        <v>20</v>
      </c>
      <c r="E426" s="6" t="s">
        <v>2735</v>
      </c>
      <c r="F426" s="6">
        <f t="shared" si="12"/>
        <v>1</v>
      </c>
      <c r="G426" s="6">
        <f t="shared" si="13"/>
        <v>20</v>
      </c>
      <c r="H426" s="6" t="s">
        <v>2147</v>
      </c>
      <c r="I426" s="6">
        <v>0.02</v>
      </c>
    </row>
    <row r="427" spans="1:9" x14ac:dyDescent="0.25">
      <c r="A427" s="8">
        <v>762</v>
      </c>
      <c r="B427" s="6" t="s">
        <v>2639</v>
      </c>
      <c r="C427" s="6" t="s">
        <v>2332</v>
      </c>
      <c r="D427" s="6">
        <v>20</v>
      </c>
      <c r="E427" s="6" t="s">
        <v>2735</v>
      </c>
      <c r="F427" s="6">
        <f t="shared" si="12"/>
        <v>1</v>
      </c>
      <c r="G427" s="6">
        <f t="shared" si="13"/>
        <v>20</v>
      </c>
      <c r="H427" s="6" t="s">
        <v>2147</v>
      </c>
      <c r="I427" s="6">
        <v>2.0000000000000011E-2</v>
      </c>
    </row>
    <row r="428" spans="1:9" x14ac:dyDescent="0.25">
      <c r="A428" s="8">
        <v>763</v>
      </c>
      <c r="B428" s="6" t="s">
        <v>2640</v>
      </c>
      <c r="C428" s="6" t="s">
        <v>2332</v>
      </c>
      <c r="D428" s="6">
        <v>20</v>
      </c>
      <c r="E428" s="6" t="s">
        <v>2735</v>
      </c>
      <c r="F428" s="6">
        <f t="shared" si="12"/>
        <v>1</v>
      </c>
      <c r="G428" s="6">
        <f t="shared" si="13"/>
        <v>20</v>
      </c>
      <c r="H428" s="6" t="s">
        <v>2147</v>
      </c>
      <c r="I428" s="6">
        <v>2.0000000000000014E-2</v>
      </c>
    </row>
    <row r="429" spans="1:9" x14ac:dyDescent="0.25">
      <c r="A429" s="8">
        <v>764</v>
      </c>
      <c r="B429" s="6" t="s">
        <v>2641</v>
      </c>
      <c r="C429" s="6" t="s">
        <v>2332</v>
      </c>
      <c r="D429" s="6">
        <v>20</v>
      </c>
      <c r="E429" s="6" t="s">
        <v>2735</v>
      </c>
      <c r="F429" s="6">
        <f t="shared" si="12"/>
        <v>1</v>
      </c>
      <c r="G429" s="6">
        <f t="shared" si="13"/>
        <v>20</v>
      </c>
      <c r="H429" s="6" t="s">
        <v>2147</v>
      </c>
      <c r="I429" s="6">
        <v>2.0000000000000011E-2</v>
      </c>
    </row>
    <row r="430" spans="1:9" x14ac:dyDescent="0.25">
      <c r="A430" s="8">
        <v>765</v>
      </c>
      <c r="B430" s="6" t="s">
        <v>2641</v>
      </c>
      <c r="C430" s="6" t="s">
        <v>2332</v>
      </c>
      <c r="D430" s="6">
        <v>20</v>
      </c>
      <c r="E430" s="6" t="s">
        <v>2735</v>
      </c>
      <c r="F430" s="6">
        <f t="shared" si="12"/>
        <v>1</v>
      </c>
      <c r="G430" s="6">
        <f t="shared" si="13"/>
        <v>20</v>
      </c>
      <c r="H430" s="6" t="s">
        <v>2147</v>
      </c>
      <c r="I430" s="6">
        <v>2.0000000000000014E-2</v>
      </c>
    </row>
    <row r="431" spans="1:9" x14ac:dyDescent="0.25">
      <c r="A431" s="8">
        <v>766</v>
      </c>
      <c r="B431" s="6" t="s">
        <v>2642</v>
      </c>
      <c r="C431" s="6" t="s">
        <v>2332</v>
      </c>
      <c r="D431" s="6">
        <v>20</v>
      </c>
      <c r="E431" s="6" t="s">
        <v>2735</v>
      </c>
      <c r="F431" s="6">
        <f t="shared" si="12"/>
        <v>1</v>
      </c>
      <c r="G431" s="6">
        <f t="shared" si="13"/>
        <v>20</v>
      </c>
      <c r="H431" s="6" t="s">
        <v>2147</v>
      </c>
      <c r="I431" s="6">
        <v>0.72</v>
      </c>
    </row>
    <row r="432" spans="1:9" x14ac:dyDescent="0.25">
      <c r="A432" s="8">
        <v>767</v>
      </c>
      <c r="B432" s="6" t="s">
        <v>2643</v>
      </c>
      <c r="C432" s="6" t="s">
        <v>2332</v>
      </c>
      <c r="D432" s="6">
        <v>20</v>
      </c>
      <c r="E432" s="6" t="s">
        <v>2735</v>
      </c>
      <c r="F432" s="6">
        <f t="shared" si="12"/>
        <v>1</v>
      </c>
      <c r="G432" s="6">
        <f t="shared" si="13"/>
        <v>20</v>
      </c>
      <c r="H432" s="6" t="s">
        <v>2147</v>
      </c>
      <c r="I432" s="6">
        <v>2.1000000000000001E-2</v>
      </c>
    </row>
    <row r="433" spans="1:9" x14ac:dyDescent="0.25">
      <c r="A433" s="8">
        <v>768</v>
      </c>
      <c r="B433" s="6" t="s">
        <v>2644</v>
      </c>
      <c r="C433" s="6" t="s">
        <v>2339</v>
      </c>
      <c r="D433" s="6">
        <v>25</v>
      </c>
      <c r="E433" s="6" t="s">
        <v>2735</v>
      </c>
      <c r="F433" s="6">
        <f t="shared" si="12"/>
        <v>1</v>
      </c>
      <c r="G433" s="6">
        <f t="shared" si="13"/>
        <v>25</v>
      </c>
      <c r="H433" s="6" t="s">
        <v>2147</v>
      </c>
      <c r="I433" s="6">
        <v>2.5000000000000001E-2</v>
      </c>
    </row>
    <row r="434" spans="1:9" x14ac:dyDescent="0.25">
      <c r="A434" s="8">
        <v>769</v>
      </c>
      <c r="B434" s="6" t="s">
        <v>2645</v>
      </c>
      <c r="C434" s="6" t="s">
        <v>2332</v>
      </c>
      <c r="D434" s="6">
        <v>20</v>
      </c>
      <c r="E434" s="6" t="s">
        <v>2735</v>
      </c>
      <c r="F434" s="6">
        <f t="shared" si="12"/>
        <v>1</v>
      </c>
      <c r="G434" s="6">
        <f t="shared" si="13"/>
        <v>20</v>
      </c>
      <c r="H434" s="6" t="s">
        <v>2147</v>
      </c>
      <c r="I434" s="6">
        <v>0.02</v>
      </c>
    </row>
    <row r="435" spans="1:9" x14ac:dyDescent="0.25">
      <c r="A435" s="8">
        <v>770</v>
      </c>
      <c r="B435" s="6" t="s">
        <v>2646</v>
      </c>
      <c r="C435" s="6" t="s">
        <v>2342</v>
      </c>
      <c r="D435" s="6">
        <v>45</v>
      </c>
      <c r="E435" s="6" t="s">
        <v>2735</v>
      </c>
      <c r="F435" s="6">
        <f t="shared" si="12"/>
        <v>1</v>
      </c>
      <c r="G435" s="6">
        <f t="shared" si="13"/>
        <v>45</v>
      </c>
      <c r="H435" s="6" t="s">
        <v>2147</v>
      </c>
      <c r="I435" s="6">
        <v>4.4999999999999998E-2</v>
      </c>
    </row>
    <row r="436" spans="1:9" x14ac:dyDescent="0.25">
      <c r="A436" s="8">
        <v>771</v>
      </c>
      <c r="B436" s="6" t="s">
        <v>2647</v>
      </c>
      <c r="C436" s="6" t="s">
        <v>2344</v>
      </c>
      <c r="D436" s="6">
        <v>50</v>
      </c>
      <c r="E436" s="6" t="s">
        <v>2735</v>
      </c>
      <c r="F436" s="6">
        <f t="shared" si="12"/>
        <v>1</v>
      </c>
      <c r="G436" s="6">
        <f t="shared" si="13"/>
        <v>50</v>
      </c>
      <c r="H436" s="6" t="s">
        <v>2147</v>
      </c>
      <c r="I436" s="6">
        <v>4.9999999999999961E-2</v>
      </c>
    </row>
    <row r="437" spans="1:9" x14ac:dyDescent="0.25">
      <c r="A437" s="8">
        <v>772</v>
      </c>
      <c r="B437" s="6" t="s">
        <v>2648</v>
      </c>
      <c r="C437" s="6" t="s">
        <v>2320</v>
      </c>
      <c r="D437" s="6">
        <v>15</v>
      </c>
      <c r="E437" s="6" t="s">
        <v>2735</v>
      </c>
      <c r="F437" s="6">
        <f t="shared" si="12"/>
        <v>1</v>
      </c>
      <c r="G437" s="6">
        <f t="shared" si="13"/>
        <v>15</v>
      </c>
      <c r="H437" s="6" t="s">
        <v>2147</v>
      </c>
      <c r="I437" s="6">
        <v>1.4999999999999999E-2</v>
      </c>
    </row>
    <row r="438" spans="1:9" x14ac:dyDescent="0.25">
      <c r="A438" s="8">
        <v>773</v>
      </c>
      <c r="B438" s="6" t="s">
        <v>2649</v>
      </c>
      <c r="C438" s="6" t="s">
        <v>2332</v>
      </c>
      <c r="D438" s="6">
        <v>20</v>
      </c>
      <c r="E438" s="6" t="s">
        <v>2735</v>
      </c>
      <c r="F438" s="6">
        <f t="shared" si="12"/>
        <v>1</v>
      </c>
      <c r="G438" s="6">
        <f t="shared" si="13"/>
        <v>20</v>
      </c>
      <c r="H438" s="6" t="s">
        <v>2147</v>
      </c>
      <c r="I438" s="6">
        <v>0.02</v>
      </c>
    </row>
    <row r="439" spans="1:9" x14ac:dyDescent="0.25">
      <c r="A439" s="8">
        <v>774</v>
      </c>
      <c r="B439" s="6" t="s">
        <v>2650</v>
      </c>
      <c r="C439" s="6" t="s">
        <v>2320</v>
      </c>
      <c r="D439" s="6">
        <v>15</v>
      </c>
      <c r="E439" s="6" t="s">
        <v>2735</v>
      </c>
      <c r="F439" s="6">
        <f t="shared" si="12"/>
        <v>1</v>
      </c>
      <c r="G439" s="6">
        <f t="shared" si="13"/>
        <v>15</v>
      </c>
      <c r="H439" s="6" t="s">
        <v>2147</v>
      </c>
      <c r="I439" s="6">
        <v>1.4999999999999999E-2</v>
      </c>
    </row>
    <row r="440" spans="1:9" x14ac:dyDescent="0.25">
      <c r="A440" s="8">
        <v>775</v>
      </c>
      <c r="B440" s="6" t="s">
        <v>2651</v>
      </c>
      <c r="C440" s="6" t="s">
        <v>2348</v>
      </c>
      <c r="D440" s="6" t="s">
        <v>2348</v>
      </c>
      <c r="E440" s="6"/>
      <c r="F440" s="6" t="e">
        <f t="shared" si="12"/>
        <v>#N/A</v>
      </c>
      <c r="G440" s="6" t="e">
        <f t="shared" si="13"/>
        <v>#VALUE!</v>
      </c>
      <c r="H440" s="6" t="s">
        <v>2147</v>
      </c>
      <c r="I440" s="6">
        <v>8.9999999999999993E-3</v>
      </c>
    </row>
    <row r="441" spans="1:9" x14ac:dyDescent="0.25">
      <c r="A441" s="8">
        <v>776</v>
      </c>
      <c r="B441" s="6" t="s">
        <v>2652</v>
      </c>
      <c r="C441" s="6" t="s">
        <v>2171</v>
      </c>
      <c r="D441" s="6">
        <v>8.5</v>
      </c>
      <c r="E441" s="6" t="s">
        <v>2735</v>
      </c>
      <c r="F441" s="6">
        <f t="shared" si="12"/>
        <v>1</v>
      </c>
      <c r="G441" s="6">
        <f t="shared" si="13"/>
        <v>8.5</v>
      </c>
      <c r="H441" s="6" t="s">
        <v>2147</v>
      </c>
      <c r="I441" s="6">
        <v>8.5000000000000006E-3</v>
      </c>
    </row>
    <row r="442" spans="1:9" x14ac:dyDescent="0.25">
      <c r="A442" s="8">
        <v>777</v>
      </c>
      <c r="B442" s="6" t="s">
        <v>2653</v>
      </c>
      <c r="C442" s="6" t="s">
        <v>2167</v>
      </c>
      <c r="D442" s="6">
        <v>7.5</v>
      </c>
      <c r="E442" s="6" t="s">
        <v>2735</v>
      </c>
      <c r="F442" s="6">
        <f t="shared" si="12"/>
        <v>1</v>
      </c>
      <c r="G442" s="6">
        <f t="shared" si="13"/>
        <v>7.5</v>
      </c>
      <c r="H442" s="6" t="s">
        <v>2147</v>
      </c>
      <c r="I442" s="6">
        <v>7.4999999999999997E-3</v>
      </c>
    </row>
    <row r="443" spans="1:9" x14ac:dyDescent="0.25">
      <c r="A443" s="8">
        <v>778</v>
      </c>
      <c r="B443" s="6" t="s">
        <v>2654</v>
      </c>
      <c r="C443" s="6" t="s">
        <v>2171</v>
      </c>
      <c r="D443" s="6">
        <v>8.5</v>
      </c>
      <c r="E443" s="6" t="s">
        <v>2735</v>
      </c>
      <c r="F443" s="6">
        <f t="shared" si="12"/>
        <v>1</v>
      </c>
      <c r="G443" s="6">
        <f t="shared" si="13"/>
        <v>8.5</v>
      </c>
      <c r="H443" s="6" t="s">
        <v>2147</v>
      </c>
      <c r="I443" s="6">
        <v>8.5000000000000006E-3</v>
      </c>
    </row>
    <row r="444" spans="1:9" x14ac:dyDescent="0.25">
      <c r="A444" s="8">
        <v>779</v>
      </c>
      <c r="B444" s="6" t="s">
        <v>2655</v>
      </c>
      <c r="C444" s="6" t="s">
        <v>2171</v>
      </c>
      <c r="D444" s="6">
        <v>8.5</v>
      </c>
      <c r="E444" s="6" t="s">
        <v>2735</v>
      </c>
      <c r="F444" s="6">
        <f t="shared" si="12"/>
        <v>1</v>
      </c>
      <c r="G444" s="6">
        <f t="shared" si="13"/>
        <v>8.5</v>
      </c>
      <c r="H444" s="6" t="s">
        <v>2147</v>
      </c>
      <c r="I444" s="6">
        <v>8.5000000000000006E-3</v>
      </c>
    </row>
    <row r="445" spans="1:9" x14ac:dyDescent="0.25">
      <c r="A445" s="8">
        <v>780</v>
      </c>
      <c r="B445" s="6" t="s">
        <v>2656</v>
      </c>
      <c r="C445" s="6" t="s">
        <v>2355</v>
      </c>
      <c r="D445" s="6">
        <v>28</v>
      </c>
      <c r="E445" s="6" t="s">
        <v>2735</v>
      </c>
      <c r="F445" s="6">
        <f t="shared" si="12"/>
        <v>1</v>
      </c>
      <c r="G445" s="6">
        <f t="shared" si="13"/>
        <v>28</v>
      </c>
      <c r="H445" s="6" t="s">
        <v>2147</v>
      </c>
      <c r="I445" s="6">
        <v>2.8000000000000001E-2</v>
      </c>
    </row>
    <row r="446" spans="1:9" x14ac:dyDescent="0.25">
      <c r="A446" s="8">
        <v>781</v>
      </c>
      <c r="B446" s="6" t="s">
        <v>2657</v>
      </c>
      <c r="C446" s="6" t="s">
        <v>2357</v>
      </c>
      <c r="D446" s="6">
        <v>30</v>
      </c>
      <c r="E446" s="6" t="s">
        <v>2735</v>
      </c>
      <c r="F446" s="6">
        <f t="shared" si="12"/>
        <v>1</v>
      </c>
      <c r="G446" s="6">
        <f t="shared" si="13"/>
        <v>30</v>
      </c>
      <c r="H446" s="6" t="s">
        <v>2147</v>
      </c>
      <c r="I446" s="6">
        <v>0.03</v>
      </c>
    </row>
    <row r="447" spans="1:9" x14ac:dyDescent="0.25">
      <c r="A447" s="8">
        <v>782</v>
      </c>
      <c r="B447" s="6" t="s">
        <v>2658</v>
      </c>
      <c r="C447" s="6" t="s">
        <v>2358</v>
      </c>
      <c r="D447" s="6">
        <v>11</v>
      </c>
      <c r="E447" s="6" t="s">
        <v>2735</v>
      </c>
      <c r="F447" s="6">
        <f t="shared" si="12"/>
        <v>1</v>
      </c>
      <c r="G447" s="6">
        <f t="shared" si="13"/>
        <v>11</v>
      </c>
      <c r="H447" s="6" t="s">
        <v>2147</v>
      </c>
      <c r="I447" s="6">
        <v>1.0999999999999999E-2</v>
      </c>
    </row>
    <row r="448" spans="1:9" x14ac:dyDescent="0.25">
      <c r="A448" s="8">
        <v>783</v>
      </c>
      <c r="B448" s="6" t="s">
        <v>2659</v>
      </c>
      <c r="C448" s="6" t="s">
        <v>2359</v>
      </c>
      <c r="D448" s="6">
        <v>16</v>
      </c>
      <c r="E448" s="6" t="s">
        <v>2735</v>
      </c>
      <c r="F448" s="6">
        <f t="shared" si="12"/>
        <v>1</v>
      </c>
      <c r="G448" s="6">
        <f t="shared" si="13"/>
        <v>16</v>
      </c>
      <c r="H448" s="6" t="s">
        <v>2147</v>
      </c>
      <c r="I448" s="6">
        <v>1.6E-2</v>
      </c>
    </row>
    <row r="449" spans="1:9" x14ac:dyDescent="0.25">
      <c r="A449" s="8">
        <v>784</v>
      </c>
      <c r="B449" s="6" t="s">
        <v>2660</v>
      </c>
      <c r="C449" s="6" t="s">
        <v>2344</v>
      </c>
      <c r="D449" s="6">
        <v>50</v>
      </c>
      <c r="E449" s="6" t="s">
        <v>2735</v>
      </c>
      <c r="F449" s="6">
        <f t="shared" si="12"/>
        <v>1</v>
      </c>
      <c r="G449" s="6">
        <f t="shared" si="13"/>
        <v>50</v>
      </c>
      <c r="H449" s="6" t="s">
        <v>2147</v>
      </c>
      <c r="I449" s="6">
        <v>0.05</v>
      </c>
    </row>
    <row r="450" spans="1:9" x14ac:dyDescent="0.25">
      <c r="A450" s="8">
        <v>785</v>
      </c>
      <c r="B450" s="6" t="s">
        <v>2661</v>
      </c>
      <c r="C450" s="6" t="s">
        <v>2362</v>
      </c>
      <c r="D450" s="6">
        <v>100</v>
      </c>
      <c r="E450" s="6" t="s">
        <v>2735</v>
      </c>
      <c r="F450" s="6">
        <f t="shared" si="12"/>
        <v>1</v>
      </c>
      <c r="G450" s="6">
        <f t="shared" si="13"/>
        <v>100</v>
      </c>
      <c r="H450" s="6" t="s">
        <v>2147</v>
      </c>
      <c r="I450" s="6">
        <v>0.1</v>
      </c>
    </row>
    <row r="451" spans="1:9" x14ac:dyDescent="0.25">
      <c r="A451" s="8">
        <v>786</v>
      </c>
      <c r="B451" s="6" t="s">
        <v>2662</v>
      </c>
      <c r="C451" s="6" t="s">
        <v>2332</v>
      </c>
      <c r="D451" s="6">
        <v>20</v>
      </c>
      <c r="E451" s="6" t="s">
        <v>2735</v>
      </c>
      <c r="F451" s="6">
        <f t="shared" ref="F451:F511" si="14">VLOOKUP(E451,$P$6:$Q$9,2,0)</f>
        <v>1</v>
      </c>
      <c r="G451" s="6">
        <f t="shared" ref="G451:G512" si="15">D451*F451</f>
        <v>20</v>
      </c>
      <c r="H451" s="6" t="s">
        <v>2147</v>
      </c>
      <c r="I451" s="6">
        <v>0.02</v>
      </c>
    </row>
    <row r="452" spans="1:9" x14ac:dyDescent="0.25">
      <c r="A452" s="8">
        <v>787</v>
      </c>
      <c r="B452" s="6" t="s">
        <v>2663</v>
      </c>
      <c r="C452" s="6" t="s">
        <v>2320</v>
      </c>
      <c r="D452" s="6">
        <v>15</v>
      </c>
      <c r="E452" s="6" t="s">
        <v>2735</v>
      </c>
      <c r="F452" s="6">
        <f t="shared" si="14"/>
        <v>1</v>
      </c>
      <c r="G452" s="6">
        <f t="shared" si="15"/>
        <v>15</v>
      </c>
      <c r="H452" s="6" t="s">
        <v>2147</v>
      </c>
      <c r="I452" s="6">
        <v>1.4999999999999999E-2</v>
      </c>
    </row>
    <row r="453" spans="1:9" x14ac:dyDescent="0.25">
      <c r="A453" s="8">
        <v>788</v>
      </c>
      <c r="B453" s="6" t="s">
        <v>2664</v>
      </c>
      <c r="C453" s="6" t="s">
        <v>2365</v>
      </c>
      <c r="D453" s="6">
        <v>26</v>
      </c>
      <c r="E453" s="6" t="s">
        <v>2735</v>
      </c>
      <c r="F453" s="6">
        <f t="shared" si="14"/>
        <v>1</v>
      </c>
      <c r="G453" s="6">
        <f t="shared" si="15"/>
        <v>26</v>
      </c>
      <c r="H453" s="6" t="s">
        <v>2147</v>
      </c>
      <c r="I453" s="6">
        <v>2.5999999999999999E-2</v>
      </c>
    </row>
    <row r="454" spans="1:9" x14ac:dyDescent="0.25">
      <c r="A454" s="8">
        <v>789</v>
      </c>
      <c r="B454" s="6" t="s">
        <v>2665</v>
      </c>
      <c r="C454" s="6" t="s">
        <v>2167</v>
      </c>
      <c r="D454" s="6">
        <v>7.5</v>
      </c>
      <c r="E454" s="6" t="s">
        <v>2735</v>
      </c>
      <c r="F454" s="6">
        <f t="shared" si="14"/>
        <v>1</v>
      </c>
      <c r="G454" s="6">
        <f t="shared" si="15"/>
        <v>7.5</v>
      </c>
      <c r="H454" s="6" t="s">
        <v>2147</v>
      </c>
      <c r="I454" s="6">
        <v>7.4999999999999997E-3</v>
      </c>
    </row>
    <row r="455" spans="1:9" x14ac:dyDescent="0.25">
      <c r="A455" s="8">
        <v>790</v>
      </c>
      <c r="B455" s="6" t="s">
        <v>2666</v>
      </c>
      <c r="C455" s="6" t="s">
        <v>2167</v>
      </c>
      <c r="D455" s="6">
        <v>7.5</v>
      </c>
      <c r="E455" s="6" t="s">
        <v>2735</v>
      </c>
      <c r="F455" s="6">
        <f t="shared" si="14"/>
        <v>1</v>
      </c>
      <c r="G455" s="6">
        <f t="shared" si="15"/>
        <v>7.5</v>
      </c>
      <c r="H455" s="6" t="s">
        <v>2147</v>
      </c>
      <c r="I455" s="6">
        <v>1.4999999999999999E-2</v>
      </c>
    </row>
    <row r="456" spans="1:9" x14ac:dyDescent="0.25">
      <c r="A456" s="8">
        <v>791</v>
      </c>
      <c r="B456" s="6" t="s">
        <v>2594</v>
      </c>
      <c r="C456" s="6" t="s">
        <v>2284</v>
      </c>
      <c r="D456" s="6">
        <v>7</v>
      </c>
      <c r="E456" s="6" t="s">
        <v>2735</v>
      </c>
      <c r="F456" s="6">
        <f t="shared" si="14"/>
        <v>1</v>
      </c>
      <c r="G456" s="6">
        <f t="shared" si="15"/>
        <v>7</v>
      </c>
      <c r="H456" s="6" t="s">
        <v>2147</v>
      </c>
      <c r="I456" s="6">
        <v>7.0000000000000001E-3</v>
      </c>
    </row>
    <row r="457" spans="1:9" x14ac:dyDescent="0.25">
      <c r="A457" s="8">
        <v>792</v>
      </c>
      <c r="B457" s="6" t="s">
        <v>2667</v>
      </c>
      <c r="C457" s="6" t="s">
        <v>2284</v>
      </c>
      <c r="D457" s="6">
        <v>7</v>
      </c>
      <c r="E457" s="6" t="s">
        <v>2735</v>
      </c>
      <c r="F457" s="6">
        <f t="shared" si="14"/>
        <v>1</v>
      </c>
      <c r="G457" s="6">
        <f t="shared" si="15"/>
        <v>7</v>
      </c>
      <c r="H457" s="6" t="s">
        <v>2147</v>
      </c>
      <c r="I457" s="6">
        <v>1.4E-2</v>
      </c>
    </row>
    <row r="458" spans="1:9" x14ac:dyDescent="0.25">
      <c r="A458" s="8">
        <v>793</v>
      </c>
      <c r="B458" s="6" t="s">
        <v>2668</v>
      </c>
      <c r="C458" s="6" t="s">
        <v>2253</v>
      </c>
      <c r="D458" s="6">
        <v>2.5</v>
      </c>
      <c r="E458" s="6" t="s">
        <v>2735</v>
      </c>
      <c r="F458" s="6">
        <f t="shared" si="14"/>
        <v>1</v>
      </c>
      <c r="G458" s="6">
        <f t="shared" si="15"/>
        <v>2.5</v>
      </c>
      <c r="H458" s="6" t="s">
        <v>2147</v>
      </c>
      <c r="I458" s="6">
        <v>2.5000000000000001E-3</v>
      </c>
    </row>
    <row r="459" spans="1:9" x14ac:dyDescent="0.25">
      <c r="A459" s="8">
        <v>794</v>
      </c>
      <c r="B459" s="6" t="s">
        <v>2669</v>
      </c>
      <c r="C459" s="6" t="s">
        <v>2253</v>
      </c>
      <c r="D459" s="6">
        <v>2.5</v>
      </c>
      <c r="E459" s="6" t="s">
        <v>2735</v>
      </c>
      <c r="F459" s="6">
        <f t="shared" si="14"/>
        <v>1</v>
      </c>
      <c r="G459" s="6">
        <f t="shared" si="15"/>
        <v>2.5</v>
      </c>
      <c r="H459" s="6" t="s">
        <v>2147</v>
      </c>
      <c r="I459" s="6">
        <v>0.01</v>
      </c>
    </row>
    <row r="460" spans="1:9" x14ac:dyDescent="0.25">
      <c r="A460" s="8">
        <v>795</v>
      </c>
      <c r="B460" s="6" t="s">
        <v>2670</v>
      </c>
      <c r="C460" s="6" t="s">
        <v>2284</v>
      </c>
      <c r="D460" s="6">
        <v>7</v>
      </c>
      <c r="E460" s="6" t="s">
        <v>2735</v>
      </c>
      <c r="F460" s="6">
        <f t="shared" si="14"/>
        <v>1</v>
      </c>
      <c r="G460" s="6">
        <f t="shared" si="15"/>
        <v>7</v>
      </c>
      <c r="H460" s="6" t="s">
        <v>2147</v>
      </c>
      <c r="I460" s="6">
        <v>2.1000000000000001E-2</v>
      </c>
    </row>
    <row r="461" spans="1:9" x14ac:dyDescent="0.25">
      <c r="A461" s="8">
        <v>796</v>
      </c>
      <c r="B461" s="6" t="s">
        <v>2594</v>
      </c>
      <c r="C461" s="6" t="s">
        <v>2284</v>
      </c>
      <c r="D461" s="6">
        <v>7</v>
      </c>
      <c r="E461" s="6" t="s">
        <v>2735</v>
      </c>
      <c r="F461" s="6">
        <f t="shared" si="14"/>
        <v>1</v>
      </c>
      <c r="G461" s="6">
        <f t="shared" si="15"/>
        <v>7</v>
      </c>
      <c r="H461" s="6" t="s">
        <v>2147</v>
      </c>
      <c r="I461" s="6">
        <v>7.0000000000000001E-3</v>
      </c>
    </row>
    <row r="462" spans="1:9" x14ac:dyDescent="0.25">
      <c r="A462" s="8">
        <v>801</v>
      </c>
      <c r="B462" s="6" t="s">
        <v>2671</v>
      </c>
      <c r="C462" s="6" t="s">
        <v>2379</v>
      </c>
      <c r="D462" s="7">
        <v>0.5</v>
      </c>
      <c r="E462" s="6" t="s">
        <v>19</v>
      </c>
      <c r="F462" s="6">
        <f t="shared" si="14"/>
        <v>1</v>
      </c>
      <c r="G462" s="6">
        <f t="shared" si="15"/>
        <v>0.5</v>
      </c>
      <c r="H462" s="6" t="s">
        <v>2147</v>
      </c>
      <c r="I462" s="6">
        <v>5.0000000000000012E-4</v>
      </c>
    </row>
    <row r="463" spans="1:9" x14ac:dyDescent="0.25">
      <c r="A463" s="8">
        <v>802</v>
      </c>
      <c r="B463" s="6" t="s">
        <v>2672</v>
      </c>
      <c r="C463" s="6" t="s">
        <v>2379</v>
      </c>
      <c r="D463" s="7">
        <v>0.5</v>
      </c>
      <c r="E463" s="6" t="s">
        <v>19</v>
      </c>
      <c r="F463" s="6">
        <f t="shared" si="14"/>
        <v>1</v>
      </c>
      <c r="G463" s="6">
        <f t="shared" si="15"/>
        <v>0.5</v>
      </c>
      <c r="H463" s="6" t="s">
        <v>2147</v>
      </c>
      <c r="I463" s="6">
        <v>0.02</v>
      </c>
    </row>
    <row r="464" spans="1:9" x14ac:dyDescent="0.25">
      <c r="A464" s="8">
        <v>803</v>
      </c>
      <c r="B464" s="6" t="s">
        <v>2673</v>
      </c>
      <c r="C464" s="6" t="s">
        <v>2379</v>
      </c>
      <c r="D464" s="7">
        <v>0.5</v>
      </c>
      <c r="E464" s="6" t="s">
        <v>19</v>
      </c>
      <c r="F464" s="6">
        <f t="shared" si="14"/>
        <v>1</v>
      </c>
      <c r="G464" s="6">
        <f t="shared" si="15"/>
        <v>0.5</v>
      </c>
      <c r="H464" s="6" t="s">
        <v>2147</v>
      </c>
      <c r="I464" s="6">
        <v>9.9999999999999985E-3</v>
      </c>
    </row>
    <row r="465" spans="1:9" x14ac:dyDescent="0.25">
      <c r="A465" s="8">
        <v>806</v>
      </c>
      <c r="B465" s="6" t="s">
        <v>2674</v>
      </c>
      <c r="C465" s="6" t="s">
        <v>2383</v>
      </c>
      <c r="D465" s="6">
        <v>200</v>
      </c>
      <c r="E465" s="6" t="s">
        <v>2736</v>
      </c>
      <c r="F465" s="6">
        <f t="shared" si="14"/>
        <v>1E-3</v>
      </c>
      <c r="G465" s="6">
        <f t="shared" si="15"/>
        <v>0.2</v>
      </c>
      <c r="H465" s="6" t="s">
        <v>2147</v>
      </c>
      <c r="I465" s="6">
        <v>2.0000000000000001E-4</v>
      </c>
    </row>
    <row r="466" spans="1:9" x14ac:dyDescent="0.25">
      <c r="A466" s="8">
        <v>807</v>
      </c>
      <c r="B466" s="6" t="s">
        <v>2675</v>
      </c>
      <c r="C466" s="6" t="s">
        <v>2383</v>
      </c>
      <c r="D466" s="6">
        <v>200</v>
      </c>
      <c r="E466" s="6" t="s">
        <v>2736</v>
      </c>
      <c r="F466" s="6">
        <f t="shared" si="14"/>
        <v>1E-3</v>
      </c>
      <c r="G466" s="6">
        <f t="shared" si="15"/>
        <v>0.2</v>
      </c>
      <c r="H466" s="6" t="s">
        <v>2147</v>
      </c>
      <c r="I466" s="6">
        <v>0.02</v>
      </c>
    </row>
    <row r="467" spans="1:9" x14ac:dyDescent="0.25">
      <c r="A467" s="8">
        <v>808</v>
      </c>
      <c r="B467" s="6" t="s">
        <v>2676</v>
      </c>
      <c r="C467" s="6" t="s">
        <v>2383</v>
      </c>
      <c r="D467" s="6">
        <v>200</v>
      </c>
      <c r="E467" s="6" t="s">
        <v>2736</v>
      </c>
      <c r="F467" s="6">
        <f t="shared" si="14"/>
        <v>1E-3</v>
      </c>
      <c r="G467" s="6">
        <f t="shared" si="15"/>
        <v>0.2</v>
      </c>
      <c r="H467" s="6" t="s">
        <v>2147</v>
      </c>
      <c r="I467" s="6">
        <v>1.2E-2</v>
      </c>
    </row>
    <row r="468" spans="1:9" x14ac:dyDescent="0.25">
      <c r="A468" s="8">
        <v>811</v>
      </c>
      <c r="B468" s="6" t="s">
        <v>2677</v>
      </c>
      <c r="C468" s="6" t="s">
        <v>2387</v>
      </c>
      <c r="D468" s="6">
        <v>1</v>
      </c>
      <c r="E468" s="6" t="s">
        <v>19</v>
      </c>
      <c r="F468" s="6">
        <f t="shared" si="14"/>
        <v>1</v>
      </c>
      <c r="G468" s="6">
        <f t="shared" si="15"/>
        <v>1</v>
      </c>
      <c r="H468" s="6" t="s">
        <v>2147</v>
      </c>
      <c r="I468" s="6">
        <v>1.0000000000000005E-3</v>
      </c>
    </row>
    <row r="469" spans="1:9" x14ac:dyDescent="0.25">
      <c r="A469" s="8">
        <v>812</v>
      </c>
      <c r="B469" s="6" t="s">
        <v>2678</v>
      </c>
      <c r="C469" s="6" t="s">
        <v>2387</v>
      </c>
      <c r="D469" s="6">
        <v>1</v>
      </c>
      <c r="E469" s="6" t="s">
        <v>19</v>
      </c>
      <c r="F469" s="6">
        <f t="shared" si="14"/>
        <v>1</v>
      </c>
      <c r="G469" s="6">
        <f t="shared" si="15"/>
        <v>1</v>
      </c>
      <c r="H469" s="6" t="s">
        <v>2147</v>
      </c>
      <c r="I469" s="6">
        <v>0.02</v>
      </c>
    </row>
    <row r="470" spans="1:9" x14ac:dyDescent="0.25">
      <c r="A470" s="8">
        <v>813</v>
      </c>
      <c r="B470" s="6" t="s">
        <v>2679</v>
      </c>
      <c r="C470" s="6" t="s">
        <v>2387</v>
      </c>
      <c r="D470" s="6">
        <v>1</v>
      </c>
      <c r="E470" s="6" t="s">
        <v>19</v>
      </c>
      <c r="F470" s="6">
        <f t="shared" si="14"/>
        <v>1</v>
      </c>
      <c r="G470" s="6">
        <f t="shared" si="15"/>
        <v>1</v>
      </c>
      <c r="H470" s="6" t="s">
        <v>2147</v>
      </c>
      <c r="I470" s="6">
        <v>0.01</v>
      </c>
    </row>
    <row r="471" spans="1:9" x14ac:dyDescent="0.25">
      <c r="A471" s="8">
        <v>816</v>
      </c>
      <c r="B471" s="6" t="s">
        <v>2680</v>
      </c>
      <c r="C471" s="6" t="s">
        <v>2387</v>
      </c>
      <c r="D471" s="6">
        <v>1</v>
      </c>
      <c r="E471" s="6" t="s">
        <v>19</v>
      </c>
      <c r="F471" s="6">
        <f t="shared" si="14"/>
        <v>1</v>
      </c>
      <c r="G471" s="6">
        <f t="shared" si="15"/>
        <v>1</v>
      </c>
      <c r="H471" s="6" t="s">
        <v>2147</v>
      </c>
      <c r="I471" s="6">
        <v>0.56000000000000005</v>
      </c>
    </row>
    <row r="472" spans="1:9" x14ac:dyDescent="0.25">
      <c r="A472" s="8">
        <v>821</v>
      </c>
      <c r="B472" s="6" t="s">
        <v>2681</v>
      </c>
      <c r="C472" s="6" t="s">
        <v>2392</v>
      </c>
      <c r="D472" s="6">
        <v>2</v>
      </c>
      <c r="E472" s="6" t="s">
        <v>19</v>
      </c>
      <c r="F472" s="6">
        <f t="shared" si="14"/>
        <v>1</v>
      </c>
      <c r="G472" s="6">
        <f t="shared" si="15"/>
        <v>2</v>
      </c>
      <c r="H472" s="6" t="s">
        <v>2147</v>
      </c>
      <c r="I472" s="6">
        <v>2.0000000000000013E-3</v>
      </c>
    </row>
    <row r="473" spans="1:9" x14ac:dyDescent="0.25">
      <c r="A473" s="8">
        <v>822</v>
      </c>
      <c r="B473" s="6" t="s">
        <v>2682</v>
      </c>
      <c r="C473" s="6" t="s">
        <v>2392</v>
      </c>
      <c r="D473" s="6">
        <v>2</v>
      </c>
      <c r="E473" s="6" t="s">
        <v>19</v>
      </c>
      <c r="F473" s="6">
        <f t="shared" si="14"/>
        <v>1</v>
      </c>
      <c r="G473" s="6">
        <f t="shared" si="15"/>
        <v>2</v>
      </c>
      <c r="H473" s="6" t="s">
        <v>2147</v>
      </c>
      <c r="I473" s="6">
        <v>2.0000000000000004E-2</v>
      </c>
    </row>
    <row r="474" spans="1:9" x14ac:dyDescent="0.25">
      <c r="A474" s="8">
        <v>823</v>
      </c>
      <c r="B474" s="6" t="s">
        <v>2683</v>
      </c>
      <c r="C474" s="6" t="s">
        <v>2392</v>
      </c>
      <c r="D474" s="6">
        <v>2</v>
      </c>
      <c r="E474" s="6" t="s">
        <v>19</v>
      </c>
      <c r="F474" s="6">
        <f t="shared" si="14"/>
        <v>1</v>
      </c>
      <c r="G474" s="6">
        <f t="shared" si="15"/>
        <v>2</v>
      </c>
      <c r="H474" s="6" t="s">
        <v>2147</v>
      </c>
      <c r="I474" s="6">
        <v>1.6E-2</v>
      </c>
    </row>
    <row r="475" spans="1:9" x14ac:dyDescent="0.25">
      <c r="A475" s="8">
        <v>824</v>
      </c>
      <c r="B475" s="6" t="s">
        <v>2684</v>
      </c>
      <c r="C475" s="6" t="s">
        <v>2392</v>
      </c>
      <c r="D475" s="6">
        <v>2</v>
      </c>
      <c r="E475" s="6" t="s">
        <v>19</v>
      </c>
      <c r="F475" s="6">
        <f t="shared" si="14"/>
        <v>1</v>
      </c>
      <c r="G475" s="6">
        <f t="shared" si="15"/>
        <v>2</v>
      </c>
      <c r="H475" s="6" t="s">
        <v>2147</v>
      </c>
      <c r="I475" s="6">
        <v>0.57599999999999985</v>
      </c>
    </row>
    <row r="476" spans="1:9" x14ac:dyDescent="0.25">
      <c r="A476" s="8">
        <v>825</v>
      </c>
      <c r="B476" s="6" t="s">
        <v>2685</v>
      </c>
      <c r="C476" s="6" t="s">
        <v>2392</v>
      </c>
      <c r="D476" s="6">
        <v>2</v>
      </c>
      <c r="E476" s="6" t="s">
        <v>19</v>
      </c>
      <c r="F476" s="6">
        <f t="shared" si="14"/>
        <v>1</v>
      </c>
      <c r="G476" s="6">
        <f t="shared" si="15"/>
        <v>2</v>
      </c>
      <c r="H476" s="6" t="s">
        <v>2147</v>
      </c>
      <c r="I476" s="6">
        <v>0.6</v>
      </c>
    </row>
    <row r="477" spans="1:9" x14ac:dyDescent="0.25">
      <c r="A477" s="8">
        <v>826</v>
      </c>
      <c r="B477" s="6" t="s">
        <v>2686</v>
      </c>
      <c r="C477" s="6" t="s">
        <v>2392</v>
      </c>
      <c r="D477" s="6">
        <v>2</v>
      </c>
      <c r="E477" s="6" t="s">
        <v>19</v>
      </c>
      <c r="F477" s="6">
        <f t="shared" si="14"/>
        <v>1</v>
      </c>
      <c r="G477" s="6">
        <f t="shared" si="15"/>
        <v>2</v>
      </c>
      <c r="H477" s="6" t="s">
        <v>2147</v>
      </c>
      <c r="I477" s="6">
        <v>2.0000000000000009E-3</v>
      </c>
    </row>
    <row r="478" spans="1:9" x14ac:dyDescent="0.25">
      <c r="A478" s="8">
        <v>827</v>
      </c>
      <c r="B478" s="6" t="s">
        <v>2687</v>
      </c>
      <c r="C478" s="6" t="s">
        <v>2392</v>
      </c>
      <c r="D478" s="6">
        <v>2</v>
      </c>
      <c r="E478" s="6" t="s">
        <v>19</v>
      </c>
      <c r="F478" s="6">
        <f t="shared" si="14"/>
        <v>1</v>
      </c>
      <c r="G478" s="6">
        <f t="shared" si="15"/>
        <v>2</v>
      </c>
      <c r="H478" s="6" t="s">
        <v>2147</v>
      </c>
      <c r="I478" s="6">
        <v>1.2000000000000004E-2</v>
      </c>
    </row>
    <row r="479" spans="1:9" x14ac:dyDescent="0.25">
      <c r="A479" s="8">
        <v>829</v>
      </c>
      <c r="B479" s="6" t="s">
        <v>2688</v>
      </c>
      <c r="C479" s="6" t="s">
        <v>2392</v>
      </c>
      <c r="D479" s="6">
        <v>2</v>
      </c>
      <c r="E479" s="6" t="s">
        <v>19</v>
      </c>
      <c r="F479" s="6">
        <f t="shared" si="14"/>
        <v>1</v>
      </c>
      <c r="G479" s="6">
        <f t="shared" si="15"/>
        <v>2</v>
      </c>
      <c r="H479" s="6" t="s">
        <v>2147</v>
      </c>
      <c r="I479" s="6">
        <v>1.2000000000000002E-2</v>
      </c>
    </row>
    <row r="480" spans="1:9" x14ac:dyDescent="0.25">
      <c r="A480" s="8">
        <v>833</v>
      </c>
      <c r="B480" s="6" t="s">
        <v>2689</v>
      </c>
      <c r="C480" s="6" t="s">
        <v>2401</v>
      </c>
      <c r="D480" s="6">
        <v>1.5</v>
      </c>
      <c r="E480" s="6" t="s">
        <v>19</v>
      </c>
      <c r="F480" s="6">
        <f t="shared" si="14"/>
        <v>1</v>
      </c>
      <c r="G480" s="6">
        <f t="shared" si="15"/>
        <v>1.5</v>
      </c>
      <c r="H480" s="6" t="s">
        <v>2147</v>
      </c>
      <c r="I480" s="6">
        <v>1.5E-3</v>
      </c>
    </row>
    <row r="481" spans="1:9" x14ac:dyDescent="0.25">
      <c r="A481" s="8">
        <v>834</v>
      </c>
      <c r="B481" s="6" t="s">
        <v>2690</v>
      </c>
      <c r="C481" s="6" t="s">
        <v>2401</v>
      </c>
      <c r="D481" s="6">
        <v>1.5</v>
      </c>
      <c r="E481" s="6" t="s">
        <v>19</v>
      </c>
      <c r="F481" s="6">
        <f t="shared" si="14"/>
        <v>1</v>
      </c>
      <c r="G481" s="6">
        <f t="shared" si="15"/>
        <v>1.5</v>
      </c>
      <c r="H481" s="6" t="s">
        <v>2147</v>
      </c>
      <c r="I481" s="6">
        <v>8.9999999999999993E-3</v>
      </c>
    </row>
    <row r="482" spans="1:9" x14ac:dyDescent="0.25">
      <c r="A482" s="8">
        <v>835</v>
      </c>
      <c r="B482" s="6" t="s">
        <v>2691</v>
      </c>
      <c r="C482" s="6" t="s">
        <v>2404</v>
      </c>
      <c r="D482" s="6">
        <v>4.5</v>
      </c>
      <c r="E482" s="6" t="s">
        <v>19</v>
      </c>
      <c r="F482" s="6">
        <f t="shared" si="14"/>
        <v>1</v>
      </c>
      <c r="G482" s="6">
        <f t="shared" si="15"/>
        <v>4.5</v>
      </c>
      <c r="H482" s="6" t="s">
        <v>2147</v>
      </c>
      <c r="I482" s="6">
        <v>4.4999999999999997E-3</v>
      </c>
    </row>
    <row r="483" spans="1:9" x14ac:dyDescent="0.25">
      <c r="A483" s="8">
        <v>836</v>
      </c>
      <c r="B483" s="6" t="s">
        <v>2692</v>
      </c>
      <c r="C483" s="6" t="s">
        <v>2406</v>
      </c>
      <c r="D483" s="6">
        <v>3</v>
      </c>
      <c r="E483" s="6" t="s">
        <v>19</v>
      </c>
      <c r="F483" s="6">
        <f t="shared" si="14"/>
        <v>1</v>
      </c>
      <c r="G483" s="6">
        <f t="shared" si="15"/>
        <v>3</v>
      </c>
      <c r="H483" s="6" t="s">
        <v>2147</v>
      </c>
      <c r="I483" s="6">
        <v>2.9999999999999996E-3</v>
      </c>
    </row>
    <row r="484" spans="1:9" x14ac:dyDescent="0.25">
      <c r="A484" s="8">
        <v>837</v>
      </c>
      <c r="B484" s="6" t="s">
        <v>2693</v>
      </c>
      <c r="C484" s="6" t="s">
        <v>2406</v>
      </c>
      <c r="D484" s="6">
        <v>3</v>
      </c>
      <c r="E484" s="6" t="s">
        <v>19</v>
      </c>
      <c r="F484" s="6">
        <f t="shared" si="14"/>
        <v>1</v>
      </c>
      <c r="G484" s="6">
        <f t="shared" si="15"/>
        <v>3</v>
      </c>
      <c r="H484" s="6" t="s">
        <v>2147</v>
      </c>
      <c r="I484" s="6">
        <v>1.1999999999999999E-2</v>
      </c>
    </row>
    <row r="485" spans="1:9" x14ac:dyDescent="0.25">
      <c r="A485" s="8">
        <v>838</v>
      </c>
      <c r="B485" s="6" t="s">
        <v>2694</v>
      </c>
      <c r="C485" s="6" t="s">
        <v>2406</v>
      </c>
      <c r="D485" s="6">
        <v>3</v>
      </c>
      <c r="E485" s="6" t="s">
        <v>19</v>
      </c>
      <c r="F485" s="6">
        <f t="shared" si="14"/>
        <v>1</v>
      </c>
      <c r="G485" s="6">
        <f t="shared" si="15"/>
        <v>3</v>
      </c>
      <c r="H485" s="6" t="s">
        <v>2147</v>
      </c>
      <c r="I485" s="6">
        <v>1.7999999999999999E-2</v>
      </c>
    </row>
    <row r="486" spans="1:9" x14ac:dyDescent="0.25">
      <c r="A486" s="8">
        <v>839</v>
      </c>
      <c r="B486" s="6" t="s">
        <v>2695</v>
      </c>
      <c r="C486" s="6" t="s">
        <v>2410</v>
      </c>
      <c r="D486" s="6">
        <v>5</v>
      </c>
      <c r="E486" s="6" t="s">
        <v>19</v>
      </c>
      <c r="F486" s="6">
        <f t="shared" si="14"/>
        <v>1</v>
      </c>
      <c r="G486" s="6">
        <f t="shared" si="15"/>
        <v>5</v>
      </c>
      <c r="H486" s="6" t="s">
        <v>2147</v>
      </c>
      <c r="I486" s="6">
        <v>5.0000000000000001E-3</v>
      </c>
    </row>
    <row r="487" spans="1:9" x14ac:dyDescent="0.25">
      <c r="A487" s="8">
        <v>840</v>
      </c>
      <c r="B487" s="6" t="s">
        <v>2696</v>
      </c>
      <c r="C487" s="6" t="s">
        <v>2410</v>
      </c>
      <c r="D487" s="6">
        <v>5</v>
      </c>
      <c r="E487" s="6" t="s">
        <v>19</v>
      </c>
      <c r="F487" s="6">
        <f t="shared" si="14"/>
        <v>1</v>
      </c>
      <c r="G487" s="6">
        <f t="shared" si="15"/>
        <v>5</v>
      </c>
      <c r="H487" s="6" t="s">
        <v>2147</v>
      </c>
      <c r="I487" s="6">
        <v>0.01</v>
      </c>
    </row>
    <row r="488" spans="1:9" x14ac:dyDescent="0.25">
      <c r="A488" s="8">
        <v>841</v>
      </c>
      <c r="B488" s="6" t="s">
        <v>2697</v>
      </c>
      <c r="C488" s="6" t="s">
        <v>2413</v>
      </c>
      <c r="D488" s="6">
        <v>20</v>
      </c>
      <c r="E488" s="6" t="s">
        <v>19</v>
      </c>
      <c r="F488" s="6">
        <f t="shared" si="14"/>
        <v>1</v>
      </c>
      <c r="G488" s="6">
        <f t="shared" si="15"/>
        <v>20</v>
      </c>
      <c r="H488" s="6" t="s">
        <v>2147</v>
      </c>
      <c r="I488" s="6">
        <v>2.0000000000000007E-2</v>
      </c>
    </row>
    <row r="489" spans="1:9" x14ac:dyDescent="0.25">
      <c r="A489" s="8">
        <v>842</v>
      </c>
      <c r="B489" s="6" t="s">
        <v>2698</v>
      </c>
      <c r="C489" s="6" t="s">
        <v>2413</v>
      </c>
      <c r="D489" s="6">
        <v>20</v>
      </c>
      <c r="E489" s="6" t="s">
        <v>19</v>
      </c>
      <c r="F489" s="6">
        <f t="shared" si="14"/>
        <v>1</v>
      </c>
      <c r="G489" s="6">
        <f t="shared" si="15"/>
        <v>20</v>
      </c>
      <c r="H489" s="6" t="s">
        <v>2147</v>
      </c>
      <c r="I489" s="6">
        <v>1.9999999999999997E-2</v>
      </c>
    </row>
    <row r="490" spans="1:9" x14ac:dyDescent="0.25">
      <c r="A490" s="8">
        <v>843</v>
      </c>
      <c r="B490" s="6" t="s">
        <v>2699</v>
      </c>
      <c r="C490" s="6" t="s">
        <v>2416</v>
      </c>
      <c r="D490" s="6">
        <v>7</v>
      </c>
      <c r="E490" s="6" t="s">
        <v>19</v>
      </c>
      <c r="F490" s="6">
        <f t="shared" si="14"/>
        <v>1</v>
      </c>
      <c r="G490" s="6">
        <f t="shared" si="15"/>
        <v>7</v>
      </c>
      <c r="H490" s="6" t="s">
        <v>2147</v>
      </c>
      <c r="I490" s="6">
        <v>7.0000000000000001E-3</v>
      </c>
    </row>
    <row r="491" spans="1:9" x14ac:dyDescent="0.25">
      <c r="A491" s="8">
        <v>844</v>
      </c>
      <c r="B491" s="6" t="s">
        <v>2700</v>
      </c>
      <c r="C491" s="6" t="s">
        <v>2418</v>
      </c>
      <c r="D491" s="6">
        <v>10</v>
      </c>
      <c r="E491" s="6" t="s">
        <v>19</v>
      </c>
      <c r="F491" s="6">
        <f t="shared" si="14"/>
        <v>1</v>
      </c>
      <c r="G491" s="6">
        <f t="shared" si="15"/>
        <v>10</v>
      </c>
      <c r="H491" s="6" t="s">
        <v>2147</v>
      </c>
      <c r="I491" s="6">
        <v>0.01</v>
      </c>
    </row>
    <row r="492" spans="1:9" x14ac:dyDescent="0.25">
      <c r="A492" s="8">
        <v>851</v>
      </c>
      <c r="B492" s="6" t="s">
        <v>2701</v>
      </c>
      <c r="C492" s="6" t="s">
        <v>2420</v>
      </c>
      <c r="D492" s="6">
        <v>18</v>
      </c>
      <c r="E492" s="6" t="s">
        <v>19</v>
      </c>
      <c r="F492" s="6">
        <f t="shared" si="14"/>
        <v>1</v>
      </c>
      <c r="G492" s="6">
        <f t="shared" si="15"/>
        <v>18</v>
      </c>
      <c r="H492" s="6" t="s">
        <v>2147</v>
      </c>
      <c r="I492" s="6">
        <v>1.7999999999999999E-2</v>
      </c>
    </row>
    <row r="493" spans="1:9" x14ac:dyDescent="0.25">
      <c r="A493" s="8">
        <v>852</v>
      </c>
      <c r="B493" s="6" t="s">
        <v>2702</v>
      </c>
      <c r="C493" s="6" t="s">
        <v>2422</v>
      </c>
      <c r="D493" s="6">
        <v>15</v>
      </c>
      <c r="E493" s="6" t="s">
        <v>19</v>
      </c>
      <c r="F493" s="6">
        <f t="shared" si="14"/>
        <v>1</v>
      </c>
      <c r="G493" s="6">
        <f t="shared" si="15"/>
        <v>15</v>
      </c>
      <c r="H493" s="6" t="s">
        <v>2147</v>
      </c>
      <c r="I493" s="6">
        <v>1.4999999999999999E-2</v>
      </c>
    </row>
    <row r="494" spans="1:9" x14ac:dyDescent="0.25">
      <c r="A494" s="8">
        <v>853</v>
      </c>
      <c r="B494" s="6" t="s">
        <v>2703</v>
      </c>
      <c r="C494" s="6" t="s">
        <v>2413</v>
      </c>
      <c r="D494" s="6">
        <v>20</v>
      </c>
      <c r="E494" s="6" t="s">
        <v>19</v>
      </c>
      <c r="F494" s="6">
        <f t="shared" si="14"/>
        <v>1</v>
      </c>
      <c r="G494" s="6">
        <f t="shared" si="15"/>
        <v>20</v>
      </c>
      <c r="H494" s="6" t="s">
        <v>2147</v>
      </c>
      <c r="I494" s="6">
        <v>0.02</v>
      </c>
    </row>
    <row r="495" spans="1:9" x14ac:dyDescent="0.25">
      <c r="A495" s="8">
        <v>854</v>
      </c>
      <c r="B495" s="6" t="s">
        <v>2704</v>
      </c>
      <c r="C495" s="6" t="s">
        <v>2424</v>
      </c>
      <c r="D495" s="6">
        <v>30</v>
      </c>
      <c r="E495" s="6" t="s">
        <v>19</v>
      </c>
      <c r="F495" s="6">
        <f t="shared" si="14"/>
        <v>1</v>
      </c>
      <c r="G495" s="6">
        <f t="shared" si="15"/>
        <v>30</v>
      </c>
      <c r="H495" s="6" t="s">
        <v>2147</v>
      </c>
      <c r="I495" s="6">
        <v>0.03</v>
      </c>
    </row>
    <row r="496" spans="1:9" x14ac:dyDescent="0.25">
      <c r="A496" s="8">
        <v>861</v>
      </c>
      <c r="B496" s="6" t="s">
        <v>2705</v>
      </c>
      <c r="C496" s="6" t="s">
        <v>2379</v>
      </c>
      <c r="D496" s="7">
        <v>0.5</v>
      </c>
      <c r="E496" s="6" t="s">
        <v>19</v>
      </c>
      <c r="F496" s="6">
        <f t="shared" si="14"/>
        <v>1</v>
      </c>
      <c r="G496" s="6">
        <f t="shared" si="15"/>
        <v>0.5</v>
      </c>
      <c r="H496" s="6" t="s">
        <v>2147</v>
      </c>
      <c r="I496" s="6">
        <v>5.0000000000000001E-4</v>
      </c>
    </row>
    <row r="497" spans="1:9" x14ac:dyDescent="0.25">
      <c r="A497" s="8">
        <v>862</v>
      </c>
      <c r="B497" s="6" t="s">
        <v>2706</v>
      </c>
      <c r="C497" s="6" t="s">
        <v>2379</v>
      </c>
      <c r="D497" s="7">
        <v>0.5</v>
      </c>
      <c r="E497" s="6" t="s">
        <v>19</v>
      </c>
      <c r="F497" s="6">
        <f t="shared" si="14"/>
        <v>1</v>
      </c>
      <c r="G497" s="6">
        <f t="shared" si="15"/>
        <v>0.5</v>
      </c>
      <c r="H497" s="6" t="s">
        <v>2147</v>
      </c>
      <c r="I497" s="6">
        <v>0.01</v>
      </c>
    </row>
    <row r="498" spans="1:9" x14ac:dyDescent="0.25">
      <c r="A498" s="8">
        <v>863</v>
      </c>
      <c r="B498" s="6" t="s">
        <v>2707</v>
      </c>
      <c r="C498" s="6" t="s">
        <v>2387</v>
      </c>
      <c r="D498" s="6">
        <v>1</v>
      </c>
      <c r="E498" s="6" t="s">
        <v>19</v>
      </c>
      <c r="F498" s="6">
        <f t="shared" si="14"/>
        <v>1</v>
      </c>
      <c r="G498" s="6">
        <f t="shared" si="15"/>
        <v>1</v>
      </c>
      <c r="H498" s="6" t="s">
        <v>2147</v>
      </c>
      <c r="I498" s="6">
        <v>1E-3</v>
      </c>
    </row>
    <row r="499" spans="1:9" x14ac:dyDescent="0.25">
      <c r="A499" s="8">
        <v>864</v>
      </c>
      <c r="B499" s="6" t="s">
        <v>2708</v>
      </c>
      <c r="C499" s="6" t="s">
        <v>2387</v>
      </c>
      <c r="D499" s="6">
        <v>1</v>
      </c>
      <c r="E499" s="6" t="s">
        <v>19</v>
      </c>
      <c r="F499" s="6">
        <f t="shared" si="14"/>
        <v>1</v>
      </c>
      <c r="G499" s="6">
        <f t="shared" si="15"/>
        <v>1</v>
      </c>
      <c r="H499" s="6" t="s">
        <v>2147</v>
      </c>
      <c r="I499" s="6">
        <v>0.01</v>
      </c>
    </row>
    <row r="500" spans="1:9" x14ac:dyDescent="0.25">
      <c r="A500" s="8">
        <v>867</v>
      </c>
      <c r="B500" s="6" t="s">
        <v>2709</v>
      </c>
      <c r="C500" s="6" t="s">
        <v>2406</v>
      </c>
      <c r="D500" s="6">
        <v>3</v>
      </c>
      <c r="E500" s="6" t="s">
        <v>19</v>
      </c>
      <c r="F500" s="6">
        <f t="shared" si="14"/>
        <v>1</v>
      </c>
      <c r="G500" s="6">
        <f t="shared" si="15"/>
        <v>3</v>
      </c>
      <c r="H500" s="6" t="s">
        <v>2147</v>
      </c>
      <c r="I500" s="6">
        <v>3.0000000000000001E-3</v>
      </c>
    </row>
    <row r="501" spans="1:9" x14ac:dyDescent="0.25">
      <c r="A501" s="8">
        <v>868</v>
      </c>
      <c r="B501" s="6" t="s">
        <v>2710</v>
      </c>
      <c r="C501" s="6" t="s">
        <v>2406</v>
      </c>
      <c r="D501" s="6">
        <v>3</v>
      </c>
      <c r="E501" s="6" t="s">
        <v>19</v>
      </c>
      <c r="F501" s="6">
        <f t="shared" si="14"/>
        <v>1</v>
      </c>
      <c r="G501" s="6">
        <f t="shared" si="15"/>
        <v>3</v>
      </c>
      <c r="H501" s="6" t="s">
        <v>2147</v>
      </c>
      <c r="I501" s="6">
        <v>1.2E-2</v>
      </c>
    </row>
    <row r="502" spans="1:9" x14ac:dyDescent="0.25">
      <c r="A502" s="8">
        <v>869</v>
      </c>
      <c r="B502" s="6" t="s">
        <v>2711</v>
      </c>
      <c r="C502" s="6" t="s">
        <v>2410</v>
      </c>
      <c r="D502" s="6">
        <v>5</v>
      </c>
      <c r="E502" s="6" t="s">
        <v>19</v>
      </c>
      <c r="F502" s="6">
        <f t="shared" si="14"/>
        <v>1</v>
      </c>
      <c r="G502" s="6">
        <f t="shared" si="15"/>
        <v>5</v>
      </c>
      <c r="H502" s="6" t="s">
        <v>2147</v>
      </c>
      <c r="I502" s="6">
        <v>5.0000000000000001E-3</v>
      </c>
    </row>
    <row r="503" spans="1:9" x14ac:dyDescent="0.25">
      <c r="A503" s="8">
        <v>871</v>
      </c>
      <c r="B503" s="6" t="s">
        <v>2712</v>
      </c>
      <c r="C503" s="6" t="s">
        <v>2416</v>
      </c>
      <c r="D503" s="6">
        <v>7</v>
      </c>
      <c r="E503" s="6" t="s">
        <v>19</v>
      </c>
      <c r="F503" s="6">
        <f t="shared" si="14"/>
        <v>1</v>
      </c>
      <c r="G503" s="6">
        <f t="shared" si="15"/>
        <v>7</v>
      </c>
      <c r="H503" s="6" t="s">
        <v>2147</v>
      </c>
      <c r="I503" s="6">
        <v>7.0000000000000001E-3</v>
      </c>
    </row>
    <row r="504" spans="1:9" x14ac:dyDescent="0.25">
      <c r="A504" s="8">
        <v>872</v>
      </c>
      <c r="B504" s="6" t="s">
        <v>2713</v>
      </c>
      <c r="C504" s="6" t="s">
        <v>2418</v>
      </c>
      <c r="D504" s="6">
        <v>10</v>
      </c>
      <c r="E504" s="6" t="s">
        <v>19</v>
      </c>
      <c r="F504" s="6">
        <f t="shared" si="14"/>
        <v>1</v>
      </c>
      <c r="G504" s="6">
        <f t="shared" si="15"/>
        <v>10</v>
      </c>
      <c r="H504" s="6" t="s">
        <v>2147</v>
      </c>
      <c r="I504" s="6">
        <v>0.01</v>
      </c>
    </row>
    <row r="505" spans="1:9" x14ac:dyDescent="0.25">
      <c r="A505" s="8">
        <v>873</v>
      </c>
      <c r="B505" s="6" t="s">
        <v>2714</v>
      </c>
      <c r="C505" s="6" t="s">
        <v>2413</v>
      </c>
      <c r="D505" s="6">
        <v>20</v>
      </c>
      <c r="E505" s="6" t="s">
        <v>19</v>
      </c>
      <c r="F505" s="6">
        <f t="shared" si="14"/>
        <v>1</v>
      </c>
      <c r="G505" s="6">
        <f t="shared" si="15"/>
        <v>20</v>
      </c>
      <c r="H505" s="6" t="s">
        <v>2147</v>
      </c>
      <c r="I505" s="6">
        <v>0.02</v>
      </c>
    </row>
    <row r="506" spans="1:9" x14ac:dyDescent="0.25">
      <c r="A506" s="8">
        <v>999</v>
      </c>
      <c r="B506" s="6" t="s">
        <v>2715</v>
      </c>
      <c r="C506" s="6" t="s">
        <v>2436</v>
      </c>
      <c r="D506" s="6">
        <v>210</v>
      </c>
      <c r="E506" s="6" t="s">
        <v>2735</v>
      </c>
      <c r="F506" s="6">
        <f t="shared" si="14"/>
        <v>1</v>
      </c>
      <c r="G506" s="6">
        <f t="shared" si="15"/>
        <v>210</v>
      </c>
      <c r="H506" s="6" t="s">
        <v>2437</v>
      </c>
      <c r="I506" s="6">
        <v>0</v>
      </c>
    </row>
    <row r="507" spans="1:9" x14ac:dyDescent="0.25">
      <c r="A507" s="8">
        <v>89</v>
      </c>
      <c r="B507" s="6" t="s">
        <v>2716</v>
      </c>
      <c r="C507" s="6" t="s">
        <v>2250</v>
      </c>
      <c r="D507" s="6">
        <v>1.8</v>
      </c>
      <c r="E507" s="6" t="s">
        <v>2735</v>
      </c>
      <c r="F507" s="6">
        <f t="shared" si="14"/>
        <v>1</v>
      </c>
      <c r="G507" s="6">
        <f t="shared" si="15"/>
        <v>1.8</v>
      </c>
      <c r="H507" s="6" t="s">
        <v>2147</v>
      </c>
      <c r="I507" s="6">
        <v>2.1600000000000001E-2</v>
      </c>
    </row>
    <row r="508" spans="1:9" x14ac:dyDescent="0.25">
      <c r="A508" s="8">
        <v>97</v>
      </c>
      <c r="B508" s="6" t="s">
        <v>2717</v>
      </c>
      <c r="C508" s="6" t="s">
        <v>2259</v>
      </c>
      <c r="D508" s="6">
        <v>2</v>
      </c>
      <c r="E508" s="6" t="s">
        <v>2735</v>
      </c>
      <c r="F508" s="6">
        <f t="shared" si="14"/>
        <v>1</v>
      </c>
      <c r="G508" s="6">
        <f t="shared" si="15"/>
        <v>2</v>
      </c>
      <c r="H508" s="6" t="s">
        <v>2147</v>
      </c>
      <c r="I508" s="6">
        <f>0.024</f>
        <v>2.4E-2</v>
      </c>
    </row>
    <row r="509" spans="1:9" x14ac:dyDescent="0.25">
      <c r="A509" s="8">
        <v>48</v>
      </c>
      <c r="B509" s="6" t="s">
        <v>2718</v>
      </c>
      <c r="C509" s="6" t="s">
        <v>2719</v>
      </c>
      <c r="D509" s="6">
        <v>310</v>
      </c>
      <c r="E509" s="6" t="s">
        <v>2734</v>
      </c>
      <c r="F509" s="6">
        <f t="shared" si="14"/>
        <v>1E-3</v>
      </c>
      <c r="G509" s="6">
        <f t="shared" si="15"/>
        <v>0.31</v>
      </c>
      <c r="H509" s="6" t="s">
        <v>2147</v>
      </c>
      <c r="I509" s="6">
        <v>3.1E-4</v>
      </c>
    </row>
    <row r="510" spans="1:9" x14ac:dyDescent="0.25">
      <c r="A510" s="8">
        <v>49</v>
      </c>
      <c r="B510" s="6" t="s">
        <v>2720</v>
      </c>
      <c r="C510" s="6" t="s">
        <v>2719</v>
      </c>
      <c r="D510" s="6">
        <v>310</v>
      </c>
      <c r="E510" s="6" t="s">
        <v>2734</v>
      </c>
      <c r="F510" s="6">
        <f t="shared" si="14"/>
        <v>1E-3</v>
      </c>
      <c r="G510" s="6">
        <f t="shared" si="15"/>
        <v>0.31</v>
      </c>
      <c r="H510" s="6" t="s">
        <v>2147</v>
      </c>
      <c r="I510" s="6">
        <v>3.7200000000000002E-3</v>
      </c>
    </row>
    <row r="511" spans="1:9" x14ac:dyDescent="0.25">
      <c r="A511" s="8">
        <v>24</v>
      </c>
      <c r="B511" s="6" t="s">
        <v>2721</v>
      </c>
      <c r="C511" s="6" t="s">
        <v>2291</v>
      </c>
      <c r="D511" s="6">
        <v>1.2</v>
      </c>
      <c r="E511" s="6" t="s">
        <v>2735</v>
      </c>
      <c r="F511" s="6">
        <f t="shared" si="14"/>
        <v>1</v>
      </c>
      <c r="G511" s="6">
        <f t="shared" si="15"/>
        <v>1.2</v>
      </c>
      <c r="H511" s="6" t="s">
        <v>2147</v>
      </c>
      <c r="I511" s="6">
        <v>1.2E-2</v>
      </c>
    </row>
    <row r="512" spans="1:9" x14ac:dyDescent="0.25">
      <c r="A512" s="8">
        <v>91</v>
      </c>
      <c r="B512" s="6" t="s">
        <v>2722</v>
      </c>
      <c r="C512" s="6" t="s">
        <v>2723</v>
      </c>
      <c r="D512" s="6">
        <v>1.35</v>
      </c>
      <c r="E512" s="6" t="s">
        <v>2735</v>
      </c>
      <c r="F512" s="6">
        <f>VLOOKUP(E512,$P$6:$Q$9,2,0)</f>
        <v>1</v>
      </c>
      <c r="G512" s="6">
        <f t="shared" si="15"/>
        <v>1.35</v>
      </c>
      <c r="H512" s="6" t="s">
        <v>2147</v>
      </c>
      <c r="I512" s="6">
        <v>1.35E-2</v>
      </c>
    </row>
    <row r="513" spans="1:9" x14ac:dyDescent="0.25">
      <c r="A513">
        <v>22</v>
      </c>
      <c r="B513" s="6" t="s">
        <v>2721</v>
      </c>
      <c r="C513" s="6" t="s">
        <v>2291</v>
      </c>
      <c r="D513" s="6">
        <v>1.2</v>
      </c>
      <c r="E513" s="6" t="s">
        <v>2735</v>
      </c>
      <c r="F513" s="6">
        <f>VLOOKUP(E513,$P$6:$Q$9,2,0)</f>
        <v>1</v>
      </c>
      <c r="G513" s="6">
        <f>D513*F513</f>
        <v>1.2</v>
      </c>
      <c r="H513" s="6" t="s">
        <v>2147</v>
      </c>
      <c r="I513" s="6">
        <v>1.2E-2</v>
      </c>
    </row>
    <row r="514" spans="1:9" x14ac:dyDescent="0.25">
      <c r="A514" s="27">
        <v>30</v>
      </c>
      <c r="B514" t="s">
        <v>3496</v>
      </c>
      <c r="C514" t="s">
        <v>3497</v>
      </c>
      <c r="D514">
        <v>2.8</v>
      </c>
      <c r="E514" s="6" t="s">
        <v>2735</v>
      </c>
      <c r="F514">
        <v>1</v>
      </c>
      <c r="G514">
        <v>2.8</v>
      </c>
      <c r="H514" s="6" t="s">
        <v>2147</v>
      </c>
      <c r="I514">
        <v>1.12E-2</v>
      </c>
    </row>
    <row r="515" spans="1:9" x14ac:dyDescent="0.25">
      <c r="A515" s="27">
        <v>52</v>
      </c>
      <c r="B515" t="s">
        <v>3498</v>
      </c>
      <c r="C515" t="s">
        <v>3499</v>
      </c>
      <c r="D515">
        <v>12</v>
      </c>
      <c r="E515" s="6" t="s">
        <v>2735</v>
      </c>
      <c r="F515">
        <v>1</v>
      </c>
      <c r="G515">
        <v>12</v>
      </c>
      <c r="H515" s="6" t="s">
        <v>2147</v>
      </c>
      <c r="I515">
        <v>1.2E-2</v>
      </c>
    </row>
    <row r="516" spans="1:9" x14ac:dyDescent="0.25">
      <c r="A516" s="27">
        <v>51</v>
      </c>
      <c r="B516" t="s">
        <v>2309</v>
      </c>
      <c r="C516" t="s">
        <v>2310</v>
      </c>
      <c r="D516">
        <v>6</v>
      </c>
      <c r="E516" s="6" t="s">
        <v>2735</v>
      </c>
      <c r="F516">
        <v>1</v>
      </c>
      <c r="G516">
        <v>6</v>
      </c>
      <c r="H516" s="6" t="s">
        <v>2147</v>
      </c>
      <c r="I516">
        <v>6.0000000000000001E-3</v>
      </c>
    </row>
    <row r="517" spans="1:9" x14ac:dyDescent="0.25">
      <c r="A517">
        <v>36</v>
      </c>
      <c r="B517" s="12" t="s">
        <v>3543</v>
      </c>
      <c r="C517" s="16" t="s">
        <v>3544</v>
      </c>
      <c r="D517">
        <v>0.6</v>
      </c>
      <c r="E517" s="16" t="s">
        <v>2735</v>
      </c>
      <c r="F517">
        <v>1</v>
      </c>
      <c r="G517">
        <v>0.6</v>
      </c>
      <c r="H517" s="16" t="s">
        <v>2147</v>
      </c>
      <c r="I517">
        <v>1.2E-2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570"/>
  <sheetViews>
    <sheetView zoomScale="120" zoomScaleNormal="120" workbookViewId="0">
      <pane ySplit="1" topLeftCell="A556" activePane="bottomLeft" state="frozen"/>
      <selection activeCell="J225" sqref="J225"/>
      <selection pane="bottomLeft" activeCell="C186" sqref="C186:C570"/>
    </sheetView>
  </sheetViews>
  <sheetFormatPr defaultColWidth="8.6640625" defaultRowHeight="13.2" x14ac:dyDescent="0.25"/>
  <cols>
    <col min="2" max="2" width="8.6640625" customWidth="1"/>
    <col min="3" max="3" width="42.33203125" customWidth="1"/>
    <col min="4" max="4" width="14.33203125" bestFit="1" customWidth="1"/>
    <col min="5" max="5" width="7.109375" hidden="1" customWidth="1"/>
    <col min="6" max="6" width="11.6640625" hidden="1" customWidth="1"/>
    <col min="7" max="7" width="6.6640625" hidden="1" customWidth="1"/>
    <col min="8" max="8" width="8.44140625" bestFit="1" customWidth="1"/>
    <col min="9" max="9" width="12.33203125" bestFit="1" customWidth="1"/>
    <col min="10" max="10" width="9.6640625" bestFit="1" customWidth="1"/>
    <col min="11" max="11" width="8.6640625" bestFit="1" customWidth="1"/>
    <col min="12" max="12" width="20.33203125" bestFit="1" customWidth="1"/>
    <col min="13" max="13" width="15.6640625" customWidth="1"/>
    <col min="15" max="15" width="16.44140625" style="13" bestFit="1" customWidth="1"/>
    <col min="17" max="17" width="13.6640625" customWidth="1"/>
    <col min="19" max="20" width="13.6640625" customWidth="1"/>
  </cols>
  <sheetData>
    <row r="1" spans="1:22" ht="39.6" x14ac:dyDescent="0.25">
      <c r="A1" s="1" t="s">
        <v>8</v>
      </c>
      <c r="B1" s="1"/>
      <c r="C1" s="1" t="s">
        <v>23</v>
      </c>
      <c r="D1" s="11" t="s">
        <v>2740</v>
      </c>
      <c r="E1" s="1" t="s">
        <v>20</v>
      </c>
      <c r="F1" s="1" t="s">
        <v>21</v>
      </c>
      <c r="G1" s="1" t="s">
        <v>22</v>
      </c>
      <c r="H1" s="11" t="s">
        <v>2753</v>
      </c>
      <c r="I1" s="11" t="s">
        <v>2143</v>
      </c>
      <c r="J1" s="11" t="s">
        <v>3458</v>
      </c>
      <c r="K1" s="11" t="s">
        <v>2750</v>
      </c>
      <c r="L1" s="11" t="s">
        <v>2751</v>
      </c>
      <c r="M1" s="11" t="s">
        <v>2754</v>
      </c>
      <c r="N1" s="11" t="s">
        <v>2739</v>
      </c>
      <c r="O1" s="14" t="s">
        <v>3045</v>
      </c>
      <c r="P1" s="46" t="s">
        <v>3392</v>
      </c>
      <c r="Q1" s="46" t="s">
        <v>3391</v>
      </c>
      <c r="R1" s="46" t="s">
        <v>3393</v>
      </c>
      <c r="S1" s="46" t="s">
        <v>3394</v>
      </c>
      <c r="T1" s="46" t="s">
        <v>3578</v>
      </c>
      <c r="U1" s="127" t="s">
        <v>3576</v>
      </c>
      <c r="V1" s="127" t="s">
        <v>3577</v>
      </c>
    </row>
    <row r="2" spans="1:22" x14ac:dyDescent="0.25">
      <c r="A2">
        <v>1301288</v>
      </c>
      <c r="B2">
        <v>288</v>
      </c>
      <c r="C2" t="s">
        <v>25</v>
      </c>
      <c r="D2">
        <f>VLOOKUP($B2,'PACK MASTER'!$A$2:$G$512,7,0)</f>
        <v>26</v>
      </c>
      <c r="H2">
        <f>VLOOKUP($A2,ZAVL!$C$2:$F$1048576,4,0)</f>
        <v>195</v>
      </c>
      <c r="I2">
        <f>IFERROR(ABS(VLOOKUP($A2,ZTRV!$D$2:$G$1048576,4,0)),0)</f>
        <v>8</v>
      </c>
      <c r="J2">
        <f>IFERROR(ABS(VLOOKUP(A2,ZTR1!$D$2:$G$829999,4,0)),0)</f>
        <v>0</v>
      </c>
      <c r="K2">
        <f>IFERROR(ABS(VLOOKUP(A2,ZTR2!$D$2:$G$59939,4,0)),0)</f>
        <v>0</v>
      </c>
      <c r="L2">
        <f>SUM(I2:K2)</f>
        <v>8</v>
      </c>
      <c r="M2">
        <f>H2-L2</f>
        <v>187</v>
      </c>
      <c r="N2">
        <f>M2*1.18</f>
        <v>220.66</v>
      </c>
      <c r="O2" s="13">
        <f>N2*D2</f>
        <v>5737.16</v>
      </c>
      <c r="P2">
        <f>IF(A2=3040288,0,IFERROR(ABS(VLOOKUP(A2,ZCON!$D$2:$G$128870,4,0)),5.5))</f>
        <v>5.5</v>
      </c>
      <c r="Q2">
        <f>P2*H2*D2/100</f>
        <v>278.85000000000002</v>
      </c>
      <c r="R2" s="38">
        <v>0.02</v>
      </c>
      <c r="S2" s="5">
        <f>1.5%*(H2*D2-Q2)</f>
        <v>71.867249999999999</v>
      </c>
      <c r="T2">
        <f>VALUE(LEFT(A2,4))</f>
        <v>1301</v>
      </c>
      <c r="U2" s="17">
        <f>+Q2/D2</f>
        <v>10.725000000000001</v>
      </c>
      <c r="V2" s="17">
        <f>+S2/D2</f>
        <v>2.7641249999999999</v>
      </c>
    </row>
    <row r="3" spans="1:22" x14ac:dyDescent="0.25">
      <c r="A3">
        <v>1301401</v>
      </c>
      <c r="B3">
        <v>401</v>
      </c>
      <c r="C3" t="s">
        <v>26</v>
      </c>
      <c r="D3">
        <f>VLOOKUP($B3,'PACK MASTER'!$A$2:$G$512,7,0)</f>
        <v>210</v>
      </c>
      <c r="H3">
        <f>VLOOKUP($A3,ZAVL!$C$2:$F$1048576,4,0)</f>
        <v>191</v>
      </c>
      <c r="I3">
        <f>IFERROR(ABS(VLOOKUP($A3,ZTRV!$D$2:$G$1048576,4,0)),0)</f>
        <v>8</v>
      </c>
      <c r="J3">
        <f>IFERROR(ABS(VLOOKUP(A3,ZTR1!$D$2:$G$829999,4,0)),0)</f>
        <v>0</v>
      </c>
      <c r="K3">
        <f>IFERROR(ABS(VLOOKUP(A3,ZTR2!$D$2:$G$59939,4,0)),0)</f>
        <v>0</v>
      </c>
      <c r="L3">
        <f t="shared" ref="L3:L66" si="0">SUM(I3:K3)</f>
        <v>8</v>
      </c>
      <c r="M3">
        <f t="shared" ref="M3:M66" si="1">H3-L3</f>
        <v>183</v>
      </c>
      <c r="N3">
        <f t="shared" ref="N3:N66" si="2">M3*1.18</f>
        <v>215.94</v>
      </c>
      <c r="O3" s="13">
        <f t="shared" ref="O3:O66" si="3">N3*D3</f>
        <v>45347.4</v>
      </c>
      <c r="P3">
        <f>IF(A3=3040288,0,IFERROR(ABS(VLOOKUP(A3,ZCON!$D$2:$G$128870,4,0)),5.5))</f>
        <v>5.5</v>
      </c>
      <c r="Q3">
        <f t="shared" ref="Q3:Q63" si="4">P3*H3*D3/100</f>
        <v>2206.0500000000002</v>
      </c>
      <c r="R3" s="38">
        <v>0.02</v>
      </c>
      <c r="S3" s="5">
        <f t="shared" ref="S3:S62" si="5">1.5%*(H3*D3-Q3)</f>
        <v>568.55924999999991</v>
      </c>
      <c r="T3">
        <f t="shared" ref="T3:T66" si="6">VALUE(LEFT(A3,4))</f>
        <v>1301</v>
      </c>
      <c r="U3" s="17">
        <f t="shared" ref="U3:U66" si="7">+Q3/D3</f>
        <v>10.505000000000001</v>
      </c>
      <c r="V3" s="17">
        <f t="shared" ref="V3:V66" si="8">+S3/D3</f>
        <v>2.7074249999999997</v>
      </c>
    </row>
    <row r="4" spans="1:22" x14ac:dyDescent="0.25">
      <c r="A4">
        <v>1303401</v>
      </c>
      <c r="B4">
        <v>401</v>
      </c>
      <c r="C4" t="s">
        <v>27</v>
      </c>
      <c r="D4">
        <f>VLOOKUP($B4,'PACK MASTER'!$A$2:$G$512,7,0)</f>
        <v>210</v>
      </c>
      <c r="H4">
        <f>VLOOKUP($A4,ZAVL!$C$2:$F$1048576,4,0)</f>
        <v>202</v>
      </c>
      <c r="I4">
        <f>IFERROR(ABS(VLOOKUP($A4,ZTRV!$D$2:$G$1048576,4,0)),0)</f>
        <v>8</v>
      </c>
      <c r="J4">
        <f>IFERROR(ABS(VLOOKUP(A4,ZTR1!$D$2:$G$829999,4,0)),0)</f>
        <v>0</v>
      </c>
      <c r="K4">
        <f>IFERROR(ABS(VLOOKUP(A4,ZTR2!$D$2:$G$59939,4,0)),0)</f>
        <v>0</v>
      </c>
      <c r="L4">
        <f t="shared" si="0"/>
        <v>8</v>
      </c>
      <c r="M4">
        <f t="shared" si="1"/>
        <v>194</v>
      </c>
      <c r="N4">
        <f t="shared" si="2"/>
        <v>228.92</v>
      </c>
      <c r="O4" s="13">
        <f t="shared" si="3"/>
        <v>48073.2</v>
      </c>
      <c r="P4">
        <f>IF(A4=3040288,0,IFERROR(ABS(VLOOKUP(A4,ZCON!$D$2:$G$128870,4,0)),5.5))</f>
        <v>5.5</v>
      </c>
      <c r="Q4">
        <f t="shared" si="4"/>
        <v>2333.1</v>
      </c>
      <c r="R4" s="38">
        <v>0.02</v>
      </c>
      <c r="S4" s="5">
        <f t="shared" si="5"/>
        <v>601.30349999999999</v>
      </c>
      <c r="T4">
        <f t="shared" si="6"/>
        <v>1303</v>
      </c>
      <c r="U4" s="17">
        <f t="shared" si="7"/>
        <v>11.11</v>
      </c>
      <c r="V4" s="17">
        <f t="shared" si="8"/>
        <v>2.8633500000000001</v>
      </c>
    </row>
    <row r="5" spans="1:22" x14ac:dyDescent="0.25">
      <c r="A5">
        <v>1304401</v>
      </c>
      <c r="B5">
        <v>401</v>
      </c>
      <c r="C5" t="s">
        <v>28</v>
      </c>
      <c r="D5">
        <f>VLOOKUP($B5,'PACK MASTER'!$A$2:$G$512,7,0)</f>
        <v>210</v>
      </c>
      <c r="H5">
        <f>VLOOKUP($A5,ZAVL!$C$2:$F$1048576,4,0)</f>
        <v>208</v>
      </c>
      <c r="I5">
        <f>IFERROR(ABS(VLOOKUP($A5,ZTRV!$D$2:$G$1048576,4,0)),0)</f>
        <v>8</v>
      </c>
      <c r="J5">
        <f>IFERROR(ABS(VLOOKUP(A5,ZTR1!$D$2:$G$829999,4,0)),0)</f>
        <v>0</v>
      </c>
      <c r="K5">
        <f>IFERROR(ABS(VLOOKUP(A5,ZTR2!$D$2:$G$59939,4,0)),0)</f>
        <v>0</v>
      </c>
      <c r="L5">
        <f t="shared" si="0"/>
        <v>8</v>
      </c>
      <c r="M5">
        <f t="shared" si="1"/>
        <v>200</v>
      </c>
      <c r="N5">
        <f t="shared" si="2"/>
        <v>236</v>
      </c>
      <c r="O5" s="13">
        <f t="shared" si="3"/>
        <v>49560</v>
      </c>
      <c r="P5">
        <f>IF(A5=3040288,0,IFERROR(ABS(VLOOKUP(A5,ZCON!$D$2:$G$128870,4,0)),5.5))</f>
        <v>5.5</v>
      </c>
      <c r="Q5">
        <f t="shared" si="4"/>
        <v>2402.4</v>
      </c>
      <c r="R5" s="38">
        <v>0.02</v>
      </c>
      <c r="S5" s="5">
        <f t="shared" si="5"/>
        <v>619.16399999999999</v>
      </c>
      <c r="T5">
        <f t="shared" si="6"/>
        <v>1304</v>
      </c>
      <c r="U5" s="17">
        <f t="shared" si="7"/>
        <v>11.440000000000001</v>
      </c>
      <c r="V5" s="17">
        <f t="shared" si="8"/>
        <v>2.9483999999999999</v>
      </c>
    </row>
    <row r="6" spans="1:22" x14ac:dyDescent="0.25">
      <c r="A6">
        <v>1403401</v>
      </c>
      <c r="B6">
        <v>401</v>
      </c>
      <c r="C6" t="s">
        <v>30</v>
      </c>
      <c r="D6">
        <f>VLOOKUP($B6,'PACK MASTER'!$A$2:$G$512,7,0)</f>
        <v>210</v>
      </c>
      <c r="H6">
        <f>VLOOKUP($A6,ZAVL!$C$2:$F$1048576,4,0)</f>
        <v>223</v>
      </c>
      <c r="I6">
        <f>IFERROR(ABS(VLOOKUP($A6,ZTRV!$D$2:$G$1048576,4,0)),0)</f>
        <v>8</v>
      </c>
      <c r="J6">
        <f>IFERROR(ABS(VLOOKUP(A6,ZTR1!$D$2:$G$829999,4,0)),0)</f>
        <v>0</v>
      </c>
      <c r="K6">
        <f>IFERROR(ABS(VLOOKUP(A6,ZTR2!$D$2:$G$59939,4,0)),0)</f>
        <v>0</v>
      </c>
      <c r="L6">
        <f t="shared" si="0"/>
        <v>8</v>
      </c>
      <c r="M6">
        <f t="shared" si="1"/>
        <v>215</v>
      </c>
      <c r="N6">
        <f t="shared" si="2"/>
        <v>253.7</v>
      </c>
      <c r="O6" s="13">
        <f t="shared" si="3"/>
        <v>53277</v>
      </c>
      <c r="P6">
        <f>IF(A6=3040288,0,IFERROR(ABS(VLOOKUP(A6,ZCON!$D$2:$G$128870,4,0)),5.5))</f>
        <v>5.5</v>
      </c>
      <c r="Q6">
        <f t="shared" si="4"/>
        <v>2575.65</v>
      </c>
      <c r="R6" s="38">
        <v>0.02</v>
      </c>
      <c r="S6" s="5">
        <f t="shared" si="5"/>
        <v>663.81524999999999</v>
      </c>
      <c r="T6">
        <f t="shared" si="6"/>
        <v>1403</v>
      </c>
      <c r="U6" s="17">
        <f t="shared" si="7"/>
        <v>12.265000000000001</v>
      </c>
      <c r="V6" s="17">
        <f t="shared" si="8"/>
        <v>3.161025</v>
      </c>
    </row>
    <row r="7" spans="1:22" x14ac:dyDescent="0.25">
      <c r="A7">
        <v>1404271</v>
      </c>
      <c r="B7">
        <v>271</v>
      </c>
      <c r="C7" t="s">
        <v>46</v>
      </c>
      <c r="D7">
        <f>VLOOKUP($B7,'PACK MASTER'!$A$2:$G$512,7,0)</f>
        <v>50</v>
      </c>
      <c r="H7">
        <f>VLOOKUP($A7,ZAVL!$C$2:$F$1048576,4,0)</f>
        <v>231</v>
      </c>
      <c r="I7">
        <f>IFERROR(ABS(VLOOKUP($A7,ZTRV!$D$2:$G$1048576,4,0)),0)</f>
        <v>8</v>
      </c>
      <c r="J7">
        <f>IFERROR(ABS(VLOOKUP(A7,ZTR1!$D$2:$G$829999,4,0)),0)</f>
        <v>0</v>
      </c>
      <c r="K7">
        <f>IFERROR(ABS(VLOOKUP(A7,ZTR2!$D$2:$G$59939,4,0)),0)</f>
        <v>0</v>
      </c>
      <c r="L7">
        <f t="shared" si="0"/>
        <v>8</v>
      </c>
      <c r="M7">
        <f t="shared" si="1"/>
        <v>223</v>
      </c>
      <c r="N7">
        <f t="shared" si="2"/>
        <v>263.14</v>
      </c>
      <c r="O7" s="13">
        <f t="shared" si="3"/>
        <v>13157</v>
      </c>
      <c r="P7">
        <f>IF(A7=3040288,0,IFERROR(ABS(VLOOKUP(A7,ZCON!$D$2:$G$128870,4,0)),5.5))</f>
        <v>5.5</v>
      </c>
      <c r="Q7">
        <f t="shared" si="4"/>
        <v>635.25</v>
      </c>
      <c r="R7" s="38">
        <v>0.02</v>
      </c>
      <c r="S7" s="5">
        <f t="shared" si="5"/>
        <v>163.72125</v>
      </c>
      <c r="T7">
        <f t="shared" si="6"/>
        <v>1404</v>
      </c>
      <c r="U7" s="17">
        <f t="shared" si="7"/>
        <v>12.705</v>
      </c>
      <c r="V7" s="17">
        <f t="shared" si="8"/>
        <v>3.2744249999999999</v>
      </c>
    </row>
    <row r="8" spans="1:22" x14ac:dyDescent="0.25">
      <c r="A8">
        <v>1404401</v>
      </c>
      <c r="B8">
        <v>401</v>
      </c>
      <c r="C8" t="s">
        <v>48</v>
      </c>
      <c r="D8">
        <f>VLOOKUP($B8,'PACK MASTER'!$A$2:$G$512,7,0)</f>
        <v>210</v>
      </c>
      <c r="H8">
        <f>VLOOKUP($A8,ZAVL!$C$2:$F$1048576,4,0)</f>
        <v>228</v>
      </c>
      <c r="I8">
        <f>IFERROR(ABS(VLOOKUP($A8,ZTRV!$D$2:$G$1048576,4,0)),0)</f>
        <v>8</v>
      </c>
      <c r="J8">
        <f>IFERROR(ABS(VLOOKUP(A8,ZTR1!$D$2:$G$829999,4,0)),0)</f>
        <v>0</v>
      </c>
      <c r="K8">
        <f>IFERROR(ABS(VLOOKUP(A8,ZTR2!$D$2:$G$59939,4,0)),0)</f>
        <v>0</v>
      </c>
      <c r="L8">
        <f t="shared" si="0"/>
        <v>8</v>
      </c>
      <c r="M8">
        <f t="shared" si="1"/>
        <v>220</v>
      </c>
      <c r="N8">
        <f t="shared" si="2"/>
        <v>259.59999999999997</v>
      </c>
      <c r="O8" s="13">
        <f t="shared" si="3"/>
        <v>54515.999999999993</v>
      </c>
      <c r="P8">
        <f>IF(A8=3040288,0,IFERROR(ABS(VLOOKUP(A8,ZCON!$D$2:$G$128870,4,0)),5.5))</f>
        <v>5.5</v>
      </c>
      <c r="Q8">
        <f t="shared" si="4"/>
        <v>2633.4</v>
      </c>
      <c r="R8" s="38">
        <v>0.02</v>
      </c>
      <c r="S8" s="5">
        <f t="shared" si="5"/>
        <v>678.69899999999996</v>
      </c>
      <c r="T8">
        <f t="shared" si="6"/>
        <v>1404</v>
      </c>
      <c r="U8" s="17">
        <f t="shared" si="7"/>
        <v>12.540000000000001</v>
      </c>
      <c r="V8" s="17">
        <f t="shared" si="8"/>
        <v>3.2319</v>
      </c>
    </row>
    <row r="9" spans="1:22" x14ac:dyDescent="0.25">
      <c r="A9">
        <v>1404402</v>
      </c>
      <c r="B9">
        <v>402</v>
      </c>
      <c r="C9" t="s">
        <v>49</v>
      </c>
      <c r="D9">
        <f>VLOOKUP($B9,'PACK MASTER'!$A$2:$G$512,7,0)</f>
        <v>208</v>
      </c>
      <c r="H9">
        <f>VLOOKUP($A9,ZAVL!$C$2:$F$1048576,4,0)</f>
        <v>228</v>
      </c>
      <c r="I9">
        <f>IFERROR(ABS(VLOOKUP($A9,ZTRV!$D$2:$G$1048576,4,0)),0)</f>
        <v>0</v>
      </c>
      <c r="J9">
        <f>IFERROR(ABS(VLOOKUP(A9,ZTR1!$D$2:$G$829999,4,0)),0)</f>
        <v>0</v>
      </c>
      <c r="K9">
        <f>IFERROR(ABS(VLOOKUP(A9,ZTR2!$D$2:$G$59939,4,0)),0)</f>
        <v>0</v>
      </c>
      <c r="L9">
        <f t="shared" si="0"/>
        <v>0</v>
      </c>
      <c r="M9">
        <f t="shared" si="1"/>
        <v>228</v>
      </c>
      <c r="N9">
        <f t="shared" si="2"/>
        <v>269.03999999999996</v>
      </c>
      <c r="O9" s="13">
        <f t="shared" si="3"/>
        <v>55960.319999999992</v>
      </c>
      <c r="P9">
        <f>IF(A9=3040288,0,IFERROR(ABS(VLOOKUP(A9,ZCON!$D$2:$G$128870,4,0)),5.5))</f>
        <v>5.5</v>
      </c>
      <c r="Q9">
        <f t="shared" si="4"/>
        <v>2608.3200000000002</v>
      </c>
      <c r="R9" s="38">
        <v>0.02</v>
      </c>
      <c r="S9" s="5">
        <f t="shared" si="5"/>
        <v>672.23519999999996</v>
      </c>
      <c r="T9">
        <f t="shared" si="6"/>
        <v>1404</v>
      </c>
      <c r="U9" s="17">
        <f t="shared" si="7"/>
        <v>12.540000000000001</v>
      </c>
      <c r="V9" s="17">
        <f t="shared" si="8"/>
        <v>3.2319</v>
      </c>
    </row>
    <row r="10" spans="1:22" x14ac:dyDescent="0.25">
      <c r="A10">
        <v>1405401</v>
      </c>
      <c r="B10">
        <v>401</v>
      </c>
      <c r="C10" t="s">
        <v>64</v>
      </c>
      <c r="D10">
        <f>VLOOKUP($B10,'PACK MASTER'!$A$2:$G$512,7,0)</f>
        <v>210</v>
      </c>
      <c r="H10">
        <f>VLOOKUP($A10,ZAVL!$C$2:$F$1048576,4,0)</f>
        <v>227</v>
      </c>
      <c r="I10">
        <f>IFERROR(ABS(VLOOKUP($A10,ZTRV!$D$2:$G$1048576,4,0)),0)</f>
        <v>0</v>
      </c>
      <c r="J10">
        <f>IFERROR(ABS(VLOOKUP(A10,ZTR1!$D$2:$G$829999,4,0)),0)</f>
        <v>0</v>
      </c>
      <c r="K10">
        <f>IFERROR(ABS(VLOOKUP(A10,ZTR2!$D$2:$G$59939,4,0)),0)</f>
        <v>0</v>
      </c>
      <c r="L10">
        <f t="shared" si="0"/>
        <v>0</v>
      </c>
      <c r="M10">
        <f t="shared" si="1"/>
        <v>227</v>
      </c>
      <c r="N10">
        <f t="shared" si="2"/>
        <v>267.86</v>
      </c>
      <c r="O10" s="13">
        <f t="shared" si="3"/>
        <v>56250.600000000006</v>
      </c>
      <c r="P10">
        <f>IF(A10=3040288,0,IFERROR(ABS(VLOOKUP(A10,ZCON!$D$2:$G$128870,4,0)),5.5))</f>
        <v>5.5</v>
      </c>
      <c r="Q10">
        <f t="shared" si="4"/>
        <v>2621.85</v>
      </c>
      <c r="R10" s="38">
        <v>0.02</v>
      </c>
      <c r="S10" s="5">
        <f t="shared" si="5"/>
        <v>675.72225000000003</v>
      </c>
      <c r="T10">
        <f t="shared" si="6"/>
        <v>1405</v>
      </c>
      <c r="U10" s="17">
        <f t="shared" si="7"/>
        <v>12.484999999999999</v>
      </c>
      <c r="V10" s="17">
        <f t="shared" si="8"/>
        <v>3.2177250000000002</v>
      </c>
    </row>
    <row r="11" spans="1:22" x14ac:dyDescent="0.25">
      <c r="A11">
        <v>1408401</v>
      </c>
      <c r="B11">
        <v>401</v>
      </c>
      <c r="C11" t="s">
        <v>70</v>
      </c>
      <c r="D11">
        <f>VLOOKUP($B11,'PACK MASTER'!$A$2:$G$512,7,0)</f>
        <v>210</v>
      </c>
      <c r="H11">
        <f>VLOOKUP($A11,ZAVL!$C$2:$F$1048576,4,0)</f>
        <v>161</v>
      </c>
      <c r="I11">
        <f>IFERROR(ABS(VLOOKUP($A11,ZTRV!$D$2:$G$1048576,4,0)),0)</f>
        <v>0</v>
      </c>
      <c r="J11">
        <f>IFERROR(ABS(VLOOKUP(A11,ZTR1!$D$2:$G$829999,4,0)),0)</f>
        <v>0</v>
      </c>
      <c r="K11">
        <f>IFERROR(ABS(VLOOKUP(A11,ZTR2!$D$2:$G$59939,4,0)),0)</f>
        <v>0</v>
      </c>
      <c r="L11">
        <f t="shared" si="0"/>
        <v>0</v>
      </c>
      <c r="M11">
        <f t="shared" si="1"/>
        <v>161</v>
      </c>
      <c r="N11">
        <f t="shared" si="2"/>
        <v>189.98</v>
      </c>
      <c r="O11" s="13">
        <f t="shared" si="3"/>
        <v>39895.799999999996</v>
      </c>
      <c r="P11">
        <f>IF(A11=3040288,0,IFERROR(ABS(VLOOKUP(A11,ZCON!$D$2:$G$128870,4,0)),5.5))</f>
        <v>4</v>
      </c>
      <c r="Q11">
        <f t="shared" si="4"/>
        <v>1352.4</v>
      </c>
      <c r="R11" s="38">
        <v>0.02</v>
      </c>
      <c r="S11" s="5">
        <f t="shared" si="5"/>
        <v>486.86399999999998</v>
      </c>
      <c r="T11">
        <f t="shared" si="6"/>
        <v>1408</v>
      </c>
      <c r="U11" s="17">
        <f t="shared" si="7"/>
        <v>6.44</v>
      </c>
      <c r="V11" s="17">
        <f t="shared" si="8"/>
        <v>2.3184</v>
      </c>
    </row>
    <row r="12" spans="1:22" x14ac:dyDescent="0.25">
      <c r="A12">
        <v>1412401</v>
      </c>
      <c r="B12">
        <v>401</v>
      </c>
      <c r="C12" t="s">
        <v>82</v>
      </c>
      <c r="D12">
        <f>VLOOKUP($B12,'PACK MASTER'!$A$2:$G$512,7,0)</f>
        <v>210</v>
      </c>
      <c r="H12">
        <f>VLOOKUP($A12,ZAVL!$C$2:$F$1048576,4,0)</f>
        <v>150</v>
      </c>
      <c r="I12">
        <f>IFERROR(ABS(VLOOKUP($A12,ZTRV!$D$2:$G$1048576,4,0)),0)</f>
        <v>0</v>
      </c>
      <c r="J12">
        <f>IFERROR(ABS(VLOOKUP(A12,ZTR1!$D$2:$G$829999,4,0)),0)</f>
        <v>0</v>
      </c>
      <c r="K12">
        <f>IFERROR(ABS(VLOOKUP(A12,ZTR2!$D$2:$G$59939,4,0)),0)</f>
        <v>0</v>
      </c>
      <c r="L12">
        <f t="shared" si="0"/>
        <v>0</v>
      </c>
      <c r="M12">
        <f t="shared" si="1"/>
        <v>150</v>
      </c>
      <c r="N12">
        <f t="shared" si="2"/>
        <v>177</v>
      </c>
      <c r="O12" s="13">
        <f t="shared" si="3"/>
        <v>37170</v>
      </c>
      <c r="P12">
        <f>IF(A12=3040288,0,IFERROR(ABS(VLOOKUP(A12,ZCON!$D$2:$G$128870,4,0)),5.5))</f>
        <v>4</v>
      </c>
      <c r="Q12">
        <f t="shared" si="4"/>
        <v>1260</v>
      </c>
      <c r="R12" s="38">
        <v>0.02</v>
      </c>
      <c r="S12" s="5">
        <f t="shared" si="5"/>
        <v>453.59999999999997</v>
      </c>
      <c r="T12">
        <f t="shared" si="6"/>
        <v>1412</v>
      </c>
      <c r="U12" s="17">
        <f t="shared" si="7"/>
        <v>6</v>
      </c>
      <c r="V12" s="17">
        <f t="shared" si="8"/>
        <v>2.1599999999999997</v>
      </c>
    </row>
    <row r="13" spans="1:22" x14ac:dyDescent="0.25">
      <c r="A13">
        <v>1413401</v>
      </c>
      <c r="B13">
        <v>401</v>
      </c>
      <c r="C13" t="s">
        <v>88</v>
      </c>
      <c r="D13">
        <f>VLOOKUP($B13,'PACK MASTER'!$A$2:$G$512,7,0)</f>
        <v>210</v>
      </c>
      <c r="H13">
        <f>VLOOKUP($A13,ZAVL!$C$2:$F$1048576,4,0)</f>
        <v>204</v>
      </c>
      <c r="I13">
        <f>IFERROR(ABS(VLOOKUP($A13,ZTRV!$D$2:$G$1048576,4,0)),0)</f>
        <v>0</v>
      </c>
      <c r="J13">
        <f>IFERROR(ABS(VLOOKUP(A13,ZTR1!$D$2:$G$829999,4,0)),0)</f>
        <v>0</v>
      </c>
      <c r="K13">
        <f>IFERROR(ABS(VLOOKUP(A13,ZTR2!$D$2:$G$59939,4,0)),0)</f>
        <v>0</v>
      </c>
      <c r="L13">
        <f t="shared" si="0"/>
        <v>0</v>
      </c>
      <c r="M13">
        <f t="shared" si="1"/>
        <v>204</v>
      </c>
      <c r="N13">
        <f t="shared" si="2"/>
        <v>240.72</v>
      </c>
      <c r="O13" s="13">
        <f t="shared" si="3"/>
        <v>50551.199999999997</v>
      </c>
      <c r="P13">
        <f>IF(A13=3040288,0,IFERROR(ABS(VLOOKUP(A13,ZCON!$D$2:$G$128870,4,0)),5.5))</f>
        <v>5.5</v>
      </c>
      <c r="Q13">
        <f t="shared" si="4"/>
        <v>2356.1999999999998</v>
      </c>
      <c r="R13" s="38">
        <v>0.02</v>
      </c>
      <c r="S13" s="5">
        <f t="shared" si="5"/>
        <v>607.25700000000006</v>
      </c>
      <c r="T13">
        <f t="shared" si="6"/>
        <v>1413</v>
      </c>
      <c r="U13" s="17">
        <f t="shared" si="7"/>
        <v>11.219999999999999</v>
      </c>
      <c r="V13" s="17">
        <f t="shared" si="8"/>
        <v>2.8917000000000002</v>
      </c>
    </row>
    <row r="14" spans="1:22" x14ac:dyDescent="0.25">
      <c r="A14">
        <v>1418401</v>
      </c>
      <c r="B14">
        <v>401</v>
      </c>
      <c r="C14" t="s">
        <v>113</v>
      </c>
      <c r="D14">
        <f>VLOOKUP($B14,'PACK MASTER'!$A$2:$G$512,7,0)</f>
        <v>210</v>
      </c>
      <c r="H14">
        <f>VLOOKUP($A14,ZAVL!$C$2:$F$1048576,4,0)</f>
        <v>225</v>
      </c>
      <c r="I14">
        <f>IFERROR(ABS(VLOOKUP($A14,ZTRV!$D$2:$G$1048576,4,0)),0)</f>
        <v>0</v>
      </c>
      <c r="J14">
        <f>IFERROR(ABS(VLOOKUP(A14,ZTR1!$D$2:$G$829999,4,0)),0)</f>
        <v>0</v>
      </c>
      <c r="K14">
        <f>IFERROR(ABS(VLOOKUP(A14,ZTR2!$D$2:$G$59939,4,0)),0)</f>
        <v>0</v>
      </c>
      <c r="L14">
        <f t="shared" si="0"/>
        <v>0</v>
      </c>
      <c r="M14">
        <f t="shared" si="1"/>
        <v>225</v>
      </c>
      <c r="N14">
        <f t="shared" si="2"/>
        <v>265.5</v>
      </c>
      <c r="O14" s="13">
        <f t="shared" si="3"/>
        <v>55755</v>
      </c>
      <c r="P14">
        <f>IF(A14=3040288,0,IFERROR(ABS(VLOOKUP(A14,ZCON!$D$2:$G$128870,4,0)),5.5))</f>
        <v>4</v>
      </c>
      <c r="Q14">
        <f t="shared" si="4"/>
        <v>1890</v>
      </c>
      <c r="R14" s="38">
        <v>0.02</v>
      </c>
      <c r="S14" s="5">
        <f t="shared" si="5"/>
        <v>680.4</v>
      </c>
      <c r="T14">
        <f t="shared" si="6"/>
        <v>1418</v>
      </c>
      <c r="U14" s="17">
        <f t="shared" si="7"/>
        <v>9</v>
      </c>
      <c r="V14" s="17">
        <f t="shared" si="8"/>
        <v>3.2399999999999998</v>
      </c>
    </row>
    <row r="15" spans="1:22" x14ac:dyDescent="0.25">
      <c r="A15">
        <v>1513401</v>
      </c>
      <c r="B15">
        <v>401</v>
      </c>
      <c r="C15" t="s">
        <v>114</v>
      </c>
      <c r="D15">
        <f>VLOOKUP($B15,'PACK MASTER'!$A$2:$G$512,7,0)</f>
        <v>210</v>
      </c>
      <c r="H15">
        <f>VLOOKUP($A15,ZAVL!$C$2:$F$1048576,4,0)</f>
        <v>185</v>
      </c>
      <c r="I15">
        <f>IFERROR(ABS(VLOOKUP($A15,ZTRV!$D$2:$G$1048576,4,0)),0)</f>
        <v>0</v>
      </c>
      <c r="J15">
        <f>IFERROR(ABS(VLOOKUP(A15,ZTR1!$D$2:$G$829999,4,0)),0)</f>
        <v>0</v>
      </c>
      <c r="K15">
        <f>IFERROR(ABS(VLOOKUP(A15,ZTR2!$D$2:$G$59939,4,0)),0)</f>
        <v>0</v>
      </c>
      <c r="L15">
        <f t="shared" si="0"/>
        <v>0</v>
      </c>
      <c r="M15">
        <f t="shared" si="1"/>
        <v>185</v>
      </c>
      <c r="N15">
        <f t="shared" si="2"/>
        <v>218.29999999999998</v>
      </c>
      <c r="O15" s="13">
        <f t="shared" si="3"/>
        <v>45843</v>
      </c>
      <c r="P15">
        <f>IF(A15=3040288,0,IFERROR(ABS(VLOOKUP(A15,ZCON!$D$2:$G$128870,4,0)),5.5))</f>
        <v>6</v>
      </c>
      <c r="Q15">
        <f t="shared" si="4"/>
        <v>2331</v>
      </c>
      <c r="R15" s="38">
        <v>0.02</v>
      </c>
      <c r="S15" s="5">
        <f t="shared" si="5"/>
        <v>547.78499999999997</v>
      </c>
      <c r="T15">
        <f t="shared" si="6"/>
        <v>1513</v>
      </c>
      <c r="U15" s="17">
        <f t="shared" si="7"/>
        <v>11.1</v>
      </c>
      <c r="V15" s="17">
        <f t="shared" si="8"/>
        <v>2.6084999999999998</v>
      </c>
    </row>
    <row r="16" spans="1:22" x14ac:dyDescent="0.25">
      <c r="A16">
        <v>1516401</v>
      </c>
      <c r="B16">
        <v>401</v>
      </c>
      <c r="C16" t="s">
        <v>115</v>
      </c>
      <c r="D16">
        <f>VLOOKUP($B16,'PACK MASTER'!$A$2:$G$512,7,0)</f>
        <v>210</v>
      </c>
      <c r="H16">
        <f>VLOOKUP($A16,ZAVL!$C$2:$F$1048576,4,0)</f>
        <v>234</v>
      </c>
      <c r="I16">
        <f>IFERROR(ABS(VLOOKUP($A16,ZTRV!$D$2:$G$1048576,4,0)),0)</f>
        <v>0</v>
      </c>
      <c r="J16">
        <f>IFERROR(ABS(VLOOKUP(A16,ZTR1!$D$2:$G$829999,4,0)),0)</f>
        <v>0</v>
      </c>
      <c r="K16">
        <f>IFERROR(ABS(VLOOKUP(A16,ZTR2!$D$2:$G$59939,4,0)),0)</f>
        <v>0</v>
      </c>
      <c r="L16">
        <f t="shared" si="0"/>
        <v>0</v>
      </c>
      <c r="M16">
        <f t="shared" si="1"/>
        <v>234</v>
      </c>
      <c r="N16">
        <f t="shared" si="2"/>
        <v>276.12</v>
      </c>
      <c r="O16" s="13">
        <f t="shared" si="3"/>
        <v>57985.200000000004</v>
      </c>
      <c r="P16">
        <f>IF(A16=3040288,0,IFERROR(ABS(VLOOKUP(A16,ZCON!$D$2:$G$128870,4,0)),5.5))</f>
        <v>6</v>
      </c>
      <c r="Q16">
        <f t="shared" si="4"/>
        <v>2948.4</v>
      </c>
      <c r="R16" s="38">
        <v>0.02</v>
      </c>
      <c r="S16" s="5">
        <f t="shared" si="5"/>
        <v>692.87399999999991</v>
      </c>
      <c r="T16">
        <f t="shared" si="6"/>
        <v>1516</v>
      </c>
      <c r="U16" s="17">
        <f t="shared" si="7"/>
        <v>14.040000000000001</v>
      </c>
      <c r="V16" s="17">
        <f t="shared" si="8"/>
        <v>3.2993999999999994</v>
      </c>
    </row>
    <row r="17" spans="1:22" x14ac:dyDescent="0.25">
      <c r="A17">
        <v>2478401</v>
      </c>
      <c r="B17">
        <v>401</v>
      </c>
      <c r="C17" t="s">
        <v>123</v>
      </c>
      <c r="D17">
        <f>VLOOKUP($B17,'PACK MASTER'!$A$2:$G$512,7,0)</f>
        <v>210</v>
      </c>
      <c r="H17">
        <f>VLOOKUP($A17,ZAVL!$C$2:$F$1048576,4,0)</f>
        <v>235</v>
      </c>
      <c r="I17">
        <f>IFERROR(ABS(VLOOKUP($A17,ZTRV!$D$2:$G$1048576,4,0)),0)</f>
        <v>0</v>
      </c>
      <c r="J17">
        <f>IFERROR(ABS(VLOOKUP(A17,ZTR1!$D$2:$G$829999,4,0)),0)</f>
        <v>0</v>
      </c>
      <c r="K17">
        <f>IFERROR(ABS(VLOOKUP(A17,ZTR2!$D$2:$G$59939,4,0)),0)</f>
        <v>0</v>
      </c>
      <c r="L17">
        <f t="shared" si="0"/>
        <v>0</v>
      </c>
      <c r="M17">
        <f t="shared" si="1"/>
        <v>235</v>
      </c>
      <c r="N17">
        <f t="shared" si="2"/>
        <v>277.3</v>
      </c>
      <c r="O17" s="13">
        <f t="shared" si="3"/>
        <v>58233</v>
      </c>
      <c r="P17">
        <f>IF(A17=3040288,0,IFERROR(ABS(VLOOKUP(A17,ZCON!$D$2:$G$128870,4,0)),5.5))</f>
        <v>5.5</v>
      </c>
      <c r="Q17">
        <f t="shared" si="4"/>
        <v>2714.25</v>
      </c>
      <c r="R17" s="38">
        <v>0.02</v>
      </c>
      <c r="S17" s="5">
        <f t="shared" si="5"/>
        <v>699.53625</v>
      </c>
      <c r="T17">
        <f t="shared" si="6"/>
        <v>2478</v>
      </c>
      <c r="U17" s="17">
        <f t="shared" si="7"/>
        <v>12.925000000000001</v>
      </c>
      <c r="V17" s="17">
        <f t="shared" si="8"/>
        <v>3.3311250000000001</v>
      </c>
    </row>
    <row r="18" spans="1:22" x14ac:dyDescent="0.25">
      <c r="A18">
        <v>2479401</v>
      </c>
      <c r="B18">
        <v>401</v>
      </c>
      <c r="C18" t="s">
        <v>124</v>
      </c>
      <c r="D18">
        <f>VLOOKUP($B18,'PACK MASTER'!$A$2:$G$512,7,0)</f>
        <v>210</v>
      </c>
      <c r="H18">
        <f>VLOOKUP($A18,ZAVL!$C$2:$F$1048576,4,0)</f>
        <v>330</v>
      </c>
      <c r="I18">
        <f>IFERROR(ABS(VLOOKUP($A18,ZTRV!$D$2:$G$1048576,4,0)),0)</f>
        <v>0</v>
      </c>
      <c r="J18">
        <f>IFERROR(ABS(VLOOKUP(A18,ZTR1!$D$2:$G$829999,4,0)),0)</f>
        <v>0</v>
      </c>
      <c r="K18">
        <f>IFERROR(ABS(VLOOKUP(A18,ZTR2!$D$2:$G$59939,4,0)),0)</f>
        <v>0</v>
      </c>
      <c r="L18">
        <f t="shared" si="0"/>
        <v>0</v>
      </c>
      <c r="M18">
        <f t="shared" si="1"/>
        <v>330</v>
      </c>
      <c r="N18">
        <f t="shared" si="2"/>
        <v>389.4</v>
      </c>
      <c r="O18" s="13">
        <f t="shared" si="3"/>
        <v>81774</v>
      </c>
      <c r="P18">
        <f>IF(A18=3040288,0,IFERROR(ABS(VLOOKUP(A18,ZCON!$D$2:$G$128870,4,0)),5.5))</f>
        <v>5.5</v>
      </c>
      <c r="Q18">
        <f t="shared" si="4"/>
        <v>3811.5</v>
      </c>
      <c r="R18" s="38">
        <v>0.02</v>
      </c>
      <c r="S18" s="5">
        <f t="shared" si="5"/>
        <v>982.32749999999999</v>
      </c>
      <c r="T18">
        <f t="shared" si="6"/>
        <v>2479</v>
      </c>
      <c r="U18" s="17">
        <f t="shared" si="7"/>
        <v>18.149999999999999</v>
      </c>
      <c r="V18" s="17">
        <f t="shared" si="8"/>
        <v>4.6777499999999996</v>
      </c>
    </row>
    <row r="19" spans="1:22" x14ac:dyDescent="0.25">
      <c r="A19">
        <v>2487401</v>
      </c>
      <c r="B19">
        <v>401</v>
      </c>
      <c r="C19" t="s">
        <v>137</v>
      </c>
      <c r="D19">
        <f>VLOOKUP($B19,'PACK MASTER'!$A$2:$G$512,7,0)</f>
        <v>210</v>
      </c>
      <c r="H19">
        <f>VLOOKUP($A19,ZAVL!$C$2:$F$1048576,4,0)</f>
        <v>275</v>
      </c>
      <c r="I19">
        <f>IFERROR(ABS(VLOOKUP($A19,ZTRV!$D$2:$G$1048576,4,0)),0)</f>
        <v>0</v>
      </c>
      <c r="J19">
        <f>IFERROR(ABS(VLOOKUP(A19,ZTR1!$D$2:$G$829999,4,0)),0)</f>
        <v>0</v>
      </c>
      <c r="K19">
        <f>IFERROR(ABS(VLOOKUP(A19,ZTR2!$D$2:$G$59939,4,0)),0)</f>
        <v>0</v>
      </c>
      <c r="L19">
        <f t="shared" si="0"/>
        <v>0</v>
      </c>
      <c r="M19">
        <f t="shared" si="1"/>
        <v>275</v>
      </c>
      <c r="N19">
        <f t="shared" si="2"/>
        <v>324.5</v>
      </c>
      <c r="O19" s="13">
        <f t="shared" si="3"/>
        <v>68145</v>
      </c>
      <c r="P19">
        <f>IF(A19=3040288,0,IFERROR(ABS(VLOOKUP(A19,ZCON!$D$2:$G$128870,4,0)),5.5))</f>
        <v>5.5</v>
      </c>
      <c r="Q19">
        <f t="shared" si="4"/>
        <v>3176.25</v>
      </c>
      <c r="R19" s="38">
        <v>0.02</v>
      </c>
      <c r="S19" s="5">
        <f t="shared" si="5"/>
        <v>818.60624999999993</v>
      </c>
      <c r="T19">
        <f t="shared" si="6"/>
        <v>2487</v>
      </c>
      <c r="U19" s="17">
        <f t="shared" si="7"/>
        <v>15.125</v>
      </c>
      <c r="V19" s="17">
        <f t="shared" si="8"/>
        <v>3.8981249999999998</v>
      </c>
    </row>
    <row r="20" spans="1:22" x14ac:dyDescent="0.25">
      <c r="A20">
        <v>2488401</v>
      </c>
      <c r="B20">
        <v>401</v>
      </c>
      <c r="C20" t="s">
        <v>138</v>
      </c>
      <c r="D20">
        <f>VLOOKUP($B20,'PACK MASTER'!$A$2:$G$512,7,0)</f>
        <v>210</v>
      </c>
      <c r="H20">
        <f>VLOOKUP($A20,ZAVL!$C$2:$F$1048576,4,0)</f>
        <v>360</v>
      </c>
      <c r="I20">
        <f>IFERROR(ABS(VLOOKUP($A20,ZTRV!$D$2:$G$1048576,4,0)),0)</f>
        <v>0</v>
      </c>
      <c r="J20">
        <f>IFERROR(ABS(VLOOKUP(A20,ZTR1!$D$2:$G$829999,4,0)),0)</f>
        <v>0</v>
      </c>
      <c r="K20">
        <f>IFERROR(ABS(VLOOKUP(A20,ZTR2!$D$2:$G$59939,4,0)),0)</f>
        <v>0</v>
      </c>
      <c r="L20">
        <f t="shared" si="0"/>
        <v>0</v>
      </c>
      <c r="M20">
        <f t="shared" si="1"/>
        <v>360</v>
      </c>
      <c r="N20">
        <f t="shared" si="2"/>
        <v>424.79999999999995</v>
      </c>
      <c r="O20" s="13">
        <f t="shared" si="3"/>
        <v>89207.999999999985</v>
      </c>
      <c r="P20">
        <f>IF(A20=3040288,0,IFERROR(ABS(VLOOKUP(A20,ZCON!$D$2:$G$128870,4,0)),5.5))</f>
        <v>5.5</v>
      </c>
      <c r="Q20">
        <f t="shared" si="4"/>
        <v>4158</v>
      </c>
      <c r="R20" s="38">
        <v>0.02</v>
      </c>
      <c r="S20" s="5">
        <f t="shared" si="5"/>
        <v>1071.6299999999999</v>
      </c>
      <c r="T20">
        <f t="shared" si="6"/>
        <v>2488</v>
      </c>
      <c r="U20" s="17">
        <f t="shared" si="7"/>
        <v>19.8</v>
      </c>
      <c r="V20" s="17">
        <f t="shared" si="8"/>
        <v>5.1029999999999998</v>
      </c>
    </row>
    <row r="21" spans="1:22" x14ac:dyDescent="0.25">
      <c r="A21">
        <v>2499401</v>
      </c>
      <c r="B21">
        <v>401</v>
      </c>
      <c r="C21" t="s">
        <v>148</v>
      </c>
      <c r="D21">
        <f>VLOOKUP($B21,'PACK MASTER'!$A$2:$G$512,7,0)</f>
        <v>210</v>
      </c>
      <c r="H21">
        <f>VLOOKUP($A21,ZAVL!$C$2:$F$1048576,4,0)</f>
        <v>264</v>
      </c>
      <c r="I21">
        <f>IFERROR(ABS(VLOOKUP($A21,ZTRV!$D$2:$G$1048576,4,0)),0)</f>
        <v>0</v>
      </c>
      <c r="J21">
        <f>IFERROR(ABS(VLOOKUP(A21,ZTR1!$D$2:$G$829999,4,0)),0)</f>
        <v>0</v>
      </c>
      <c r="K21">
        <f>IFERROR(ABS(VLOOKUP(A21,ZTR2!$D$2:$G$59939,4,0)),0)</f>
        <v>0</v>
      </c>
      <c r="L21">
        <f t="shared" si="0"/>
        <v>0</v>
      </c>
      <c r="M21">
        <f t="shared" si="1"/>
        <v>264</v>
      </c>
      <c r="N21">
        <f t="shared" si="2"/>
        <v>311.52</v>
      </c>
      <c r="O21" s="13">
        <f t="shared" si="3"/>
        <v>65419.199999999997</v>
      </c>
      <c r="P21">
        <f>IF(A21=3040288,0,IFERROR(ABS(VLOOKUP(A21,ZCON!$D$2:$G$128870,4,0)),5.5))</f>
        <v>5.5</v>
      </c>
      <c r="Q21">
        <f t="shared" si="4"/>
        <v>3049.2</v>
      </c>
      <c r="R21" s="38">
        <v>0.02</v>
      </c>
      <c r="S21" s="5">
        <f t="shared" si="5"/>
        <v>785.86199999999997</v>
      </c>
      <c r="T21">
        <f t="shared" si="6"/>
        <v>2499</v>
      </c>
      <c r="U21" s="17">
        <f t="shared" si="7"/>
        <v>14.52</v>
      </c>
      <c r="V21" s="17">
        <f t="shared" si="8"/>
        <v>3.7422</v>
      </c>
    </row>
    <row r="22" spans="1:22" x14ac:dyDescent="0.25">
      <c r="A22">
        <v>2501401</v>
      </c>
      <c r="B22">
        <v>401</v>
      </c>
      <c r="C22" t="s">
        <v>149</v>
      </c>
      <c r="D22">
        <f>VLOOKUP($B22,'PACK MASTER'!$A$2:$G$512,7,0)</f>
        <v>210</v>
      </c>
      <c r="H22">
        <f>VLOOKUP($A22,ZAVL!$C$2:$F$1048576,4,0)</f>
        <v>199</v>
      </c>
      <c r="I22">
        <f>IFERROR(ABS(VLOOKUP($A22,ZTRV!$D$2:$G$1048576,4,0)),0)</f>
        <v>0</v>
      </c>
      <c r="J22">
        <f>IFERROR(ABS(VLOOKUP(A22,ZTR1!$D$2:$G$829999,4,0)),0)</f>
        <v>0</v>
      </c>
      <c r="K22">
        <f>IFERROR(ABS(VLOOKUP(A22,ZTR2!$D$2:$G$59939,4,0)),0)</f>
        <v>0</v>
      </c>
      <c r="L22">
        <f t="shared" si="0"/>
        <v>0</v>
      </c>
      <c r="M22">
        <f t="shared" si="1"/>
        <v>199</v>
      </c>
      <c r="N22">
        <f t="shared" si="2"/>
        <v>234.82</v>
      </c>
      <c r="O22" s="13">
        <f t="shared" si="3"/>
        <v>49312.2</v>
      </c>
      <c r="P22">
        <f>IF(A22=3040288,0,IFERROR(ABS(VLOOKUP(A22,ZCON!$D$2:$G$128870,4,0)),5.5))</f>
        <v>5.5</v>
      </c>
      <c r="Q22">
        <f t="shared" si="4"/>
        <v>2298.4499999999998</v>
      </c>
      <c r="R22" s="38">
        <v>0.02</v>
      </c>
      <c r="S22" s="5">
        <f t="shared" si="5"/>
        <v>592.37324999999998</v>
      </c>
      <c r="T22">
        <f t="shared" si="6"/>
        <v>2501</v>
      </c>
      <c r="U22" s="17">
        <f t="shared" si="7"/>
        <v>10.944999999999999</v>
      </c>
      <c r="V22" s="17">
        <f t="shared" si="8"/>
        <v>2.8208250000000001</v>
      </c>
    </row>
    <row r="23" spans="1:22" x14ac:dyDescent="0.25">
      <c r="A23">
        <v>2502288</v>
      </c>
      <c r="B23">
        <v>288</v>
      </c>
      <c r="C23" t="s">
        <v>165</v>
      </c>
      <c r="D23">
        <f>VLOOKUP($B23,'PACK MASTER'!$A$2:$G$512,7,0)</f>
        <v>26</v>
      </c>
      <c r="H23">
        <f>VLOOKUP($A23,ZAVL!$C$2:$F$1048576,4,0)</f>
        <v>225</v>
      </c>
      <c r="I23">
        <f>IFERROR(ABS(VLOOKUP($A23,ZTRV!$D$2:$G$1048576,4,0)),0)</f>
        <v>23</v>
      </c>
      <c r="J23">
        <f>IFERROR(ABS(VLOOKUP(A23,ZTR1!$D$2:$G$829999,4,0)),0)</f>
        <v>0</v>
      </c>
      <c r="K23">
        <f>IFERROR(ABS(VLOOKUP(A23,ZTR2!$D$2:$G$59939,4,0)),0)</f>
        <v>0</v>
      </c>
      <c r="L23">
        <f t="shared" si="0"/>
        <v>23</v>
      </c>
      <c r="M23">
        <f t="shared" si="1"/>
        <v>202</v>
      </c>
      <c r="N23">
        <f t="shared" si="2"/>
        <v>238.35999999999999</v>
      </c>
      <c r="O23" s="13">
        <f t="shared" si="3"/>
        <v>6197.36</v>
      </c>
      <c r="P23">
        <f>IF(A23=3040288,0,IFERROR(ABS(VLOOKUP(A23,ZCON!$D$2:$G$128870,4,0)),5.5))</f>
        <v>5.5</v>
      </c>
      <c r="Q23">
        <f t="shared" si="4"/>
        <v>321.75</v>
      </c>
      <c r="R23" s="38">
        <v>0.02</v>
      </c>
      <c r="S23" s="5">
        <f t="shared" si="5"/>
        <v>82.923749999999998</v>
      </c>
      <c r="T23">
        <f t="shared" si="6"/>
        <v>2502</v>
      </c>
      <c r="U23" s="17">
        <f t="shared" si="7"/>
        <v>12.375</v>
      </c>
      <c r="V23" s="17">
        <f t="shared" si="8"/>
        <v>3.1893750000000001</v>
      </c>
    </row>
    <row r="24" spans="1:22" x14ac:dyDescent="0.25">
      <c r="A24">
        <v>2502401</v>
      </c>
      <c r="B24">
        <v>401</v>
      </c>
      <c r="C24" t="s">
        <v>166</v>
      </c>
      <c r="D24">
        <f>VLOOKUP($B24,'PACK MASTER'!$A$2:$G$512,7,0)</f>
        <v>210</v>
      </c>
      <c r="H24">
        <f>VLOOKUP($A24,ZAVL!$C$2:$F$1048576,4,0)</f>
        <v>229</v>
      </c>
      <c r="I24">
        <f>IFERROR(ABS(VLOOKUP($A24,ZTRV!$D$2:$G$1048576,4,0)),0)</f>
        <v>23</v>
      </c>
      <c r="J24">
        <f>IFERROR(ABS(VLOOKUP(A24,ZTR1!$D$2:$G$829999,4,0)),0)</f>
        <v>0</v>
      </c>
      <c r="K24">
        <f>IFERROR(ABS(VLOOKUP(A24,ZTR2!$D$2:$G$59939,4,0)),0)</f>
        <v>0</v>
      </c>
      <c r="L24">
        <f t="shared" si="0"/>
        <v>23</v>
      </c>
      <c r="M24">
        <f t="shared" si="1"/>
        <v>206</v>
      </c>
      <c r="N24">
        <f t="shared" si="2"/>
        <v>243.07999999999998</v>
      </c>
      <c r="O24" s="13">
        <f t="shared" si="3"/>
        <v>51046.799999999996</v>
      </c>
      <c r="P24">
        <f>IF(A24=3040288,0,IFERROR(ABS(VLOOKUP(A24,ZCON!$D$2:$G$128870,4,0)),5.5))</f>
        <v>5.5</v>
      </c>
      <c r="Q24">
        <f t="shared" si="4"/>
        <v>2644.95</v>
      </c>
      <c r="R24" s="38">
        <v>0.02</v>
      </c>
      <c r="S24" s="5">
        <f t="shared" si="5"/>
        <v>681.67574999999999</v>
      </c>
      <c r="T24">
        <f t="shared" si="6"/>
        <v>2502</v>
      </c>
      <c r="U24" s="17">
        <f t="shared" si="7"/>
        <v>12.594999999999999</v>
      </c>
      <c r="V24" s="17">
        <f t="shared" si="8"/>
        <v>3.2460749999999998</v>
      </c>
    </row>
    <row r="25" spans="1:22" x14ac:dyDescent="0.25">
      <c r="A25">
        <v>2503401</v>
      </c>
      <c r="B25">
        <v>401</v>
      </c>
      <c r="C25" t="s">
        <v>181</v>
      </c>
      <c r="D25">
        <f>VLOOKUP($B25,'PACK MASTER'!$A$2:$G$512,7,0)</f>
        <v>210</v>
      </c>
      <c r="H25">
        <f>VLOOKUP($A25,ZAVL!$C$2:$F$1048576,4,0)</f>
        <v>245</v>
      </c>
      <c r="I25">
        <f>IFERROR(ABS(VLOOKUP($A25,ZTRV!$D$2:$G$1048576,4,0)),0)</f>
        <v>18</v>
      </c>
      <c r="J25">
        <f>IFERROR(ABS(VLOOKUP(A25,ZTR1!$D$2:$G$829999,4,0)),0)</f>
        <v>0</v>
      </c>
      <c r="K25">
        <f>IFERROR(ABS(VLOOKUP(A25,ZTR2!$D$2:$G$59939,4,0)),0)</f>
        <v>0</v>
      </c>
      <c r="L25">
        <f t="shared" si="0"/>
        <v>18</v>
      </c>
      <c r="M25">
        <f t="shared" si="1"/>
        <v>227</v>
      </c>
      <c r="N25">
        <f t="shared" si="2"/>
        <v>267.86</v>
      </c>
      <c r="O25" s="13">
        <f t="shared" si="3"/>
        <v>56250.600000000006</v>
      </c>
      <c r="P25">
        <f>IF(A25=3040288,0,IFERROR(ABS(VLOOKUP(A25,ZCON!$D$2:$G$128870,4,0)),5.5))</f>
        <v>5.5</v>
      </c>
      <c r="Q25">
        <f t="shared" si="4"/>
        <v>2829.75</v>
      </c>
      <c r="R25" s="38">
        <v>0.02</v>
      </c>
      <c r="S25" s="5">
        <f t="shared" si="5"/>
        <v>729.30374999999992</v>
      </c>
      <c r="T25">
        <f t="shared" si="6"/>
        <v>2503</v>
      </c>
      <c r="U25" s="17">
        <f t="shared" si="7"/>
        <v>13.475</v>
      </c>
      <c r="V25" s="17">
        <f t="shared" si="8"/>
        <v>3.4728749999999997</v>
      </c>
    </row>
    <row r="26" spans="1:22" x14ac:dyDescent="0.25">
      <c r="A26">
        <v>2505401</v>
      </c>
      <c r="B26">
        <v>401</v>
      </c>
      <c r="C26" t="s">
        <v>187</v>
      </c>
      <c r="D26">
        <f>VLOOKUP($B26,'PACK MASTER'!$A$2:$G$512,7,0)</f>
        <v>210</v>
      </c>
      <c r="H26">
        <f>VLOOKUP($A26,ZAVL!$C$2:$F$1048576,4,0)</f>
        <v>480</v>
      </c>
      <c r="I26">
        <f>IFERROR(ABS(VLOOKUP($A26,ZTRV!$D$2:$G$1048576,4,0)),0)</f>
        <v>0</v>
      </c>
      <c r="J26">
        <f>IFERROR(ABS(VLOOKUP(A26,ZTR1!$D$2:$G$829999,4,0)),0)</f>
        <v>0</v>
      </c>
      <c r="K26">
        <f>IFERROR(ABS(VLOOKUP(A26,ZTR2!$D$2:$G$59939,4,0)),0)</f>
        <v>0</v>
      </c>
      <c r="L26">
        <f t="shared" si="0"/>
        <v>0</v>
      </c>
      <c r="M26">
        <f t="shared" si="1"/>
        <v>480</v>
      </c>
      <c r="N26">
        <f t="shared" si="2"/>
        <v>566.4</v>
      </c>
      <c r="O26" s="13">
        <f t="shared" si="3"/>
        <v>118944</v>
      </c>
      <c r="P26">
        <f>IF(A26=3040288,0,IFERROR(ABS(VLOOKUP(A26,ZCON!$D$2:$G$128870,4,0)),5.5))</f>
        <v>5.5</v>
      </c>
      <c r="Q26">
        <f t="shared" si="4"/>
        <v>5544</v>
      </c>
      <c r="R26" s="38">
        <v>0.02</v>
      </c>
      <c r="S26" s="5">
        <f t="shared" si="5"/>
        <v>1428.84</v>
      </c>
      <c r="T26">
        <f t="shared" si="6"/>
        <v>2505</v>
      </c>
      <c r="U26" s="17">
        <f t="shared" si="7"/>
        <v>26.4</v>
      </c>
      <c r="V26" s="17">
        <f t="shared" si="8"/>
        <v>6.8039999999999994</v>
      </c>
    </row>
    <row r="27" spans="1:22" x14ac:dyDescent="0.25">
      <c r="A27">
        <v>2508401</v>
      </c>
      <c r="B27">
        <v>401</v>
      </c>
      <c r="C27" t="s">
        <v>188</v>
      </c>
      <c r="D27">
        <f>VLOOKUP($B27,'PACK MASTER'!$A$2:$G$512,7,0)</f>
        <v>210</v>
      </c>
      <c r="H27">
        <f>VLOOKUP($A27,ZAVL!$C$2:$F$1048576,4,0)</f>
        <v>225</v>
      </c>
      <c r="I27">
        <f>IFERROR(ABS(VLOOKUP($A27,ZTRV!$D$2:$G$1048576,4,0)),0)</f>
        <v>8</v>
      </c>
      <c r="J27">
        <f>IFERROR(ABS(VLOOKUP(A27,ZTR1!$D$2:$G$829999,4,0)),0)</f>
        <v>0</v>
      </c>
      <c r="K27">
        <f>IFERROR(ABS(VLOOKUP(A27,ZTR2!$D$2:$G$59939,4,0)),0)</f>
        <v>0</v>
      </c>
      <c r="L27">
        <f t="shared" si="0"/>
        <v>8</v>
      </c>
      <c r="M27">
        <f t="shared" si="1"/>
        <v>217</v>
      </c>
      <c r="N27">
        <f t="shared" si="2"/>
        <v>256.06</v>
      </c>
      <c r="O27" s="13">
        <f t="shared" si="3"/>
        <v>53772.6</v>
      </c>
      <c r="P27">
        <f>IF(A27=3040288,0,IFERROR(ABS(VLOOKUP(A27,ZCON!$D$2:$G$128870,4,0)),5.5))</f>
        <v>5.5</v>
      </c>
      <c r="Q27">
        <f t="shared" si="4"/>
        <v>2598.75</v>
      </c>
      <c r="R27" s="38">
        <v>0.02</v>
      </c>
      <c r="S27" s="5">
        <f t="shared" si="5"/>
        <v>669.76874999999995</v>
      </c>
      <c r="T27">
        <f t="shared" si="6"/>
        <v>2508</v>
      </c>
      <c r="U27" s="17">
        <f t="shared" si="7"/>
        <v>12.375</v>
      </c>
      <c r="V27" s="17">
        <f t="shared" si="8"/>
        <v>3.1893749999999996</v>
      </c>
    </row>
    <row r="28" spans="1:22" x14ac:dyDescent="0.25">
      <c r="A28">
        <v>2518401</v>
      </c>
      <c r="B28">
        <v>401</v>
      </c>
      <c r="C28" t="s">
        <v>194</v>
      </c>
      <c r="D28">
        <f>VLOOKUP($B28,'PACK MASTER'!$A$2:$G$512,7,0)</f>
        <v>210</v>
      </c>
      <c r="H28">
        <f>VLOOKUP($A28,ZAVL!$C$2:$F$1048576,4,0)</f>
        <v>238</v>
      </c>
      <c r="I28">
        <f>IFERROR(ABS(VLOOKUP($A28,ZTRV!$D$2:$G$1048576,4,0)),0)</f>
        <v>0</v>
      </c>
      <c r="J28">
        <f>IFERROR(ABS(VLOOKUP(A28,ZTR1!$D$2:$G$829999,4,0)),0)</f>
        <v>0</v>
      </c>
      <c r="K28">
        <f>IFERROR(ABS(VLOOKUP(A28,ZTR2!$D$2:$G$59939,4,0)),0)</f>
        <v>0</v>
      </c>
      <c r="L28">
        <f t="shared" si="0"/>
        <v>0</v>
      </c>
      <c r="M28">
        <f t="shared" si="1"/>
        <v>238</v>
      </c>
      <c r="N28">
        <f t="shared" si="2"/>
        <v>280.83999999999997</v>
      </c>
      <c r="O28" s="13">
        <f t="shared" si="3"/>
        <v>58976.399999999994</v>
      </c>
      <c r="P28">
        <f>IF(A28=3040288,0,IFERROR(ABS(VLOOKUP(A28,ZCON!$D$2:$G$128870,4,0)),5.5))</f>
        <v>5.5</v>
      </c>
      <c r="Q28">
        <f t="shared" si="4"/>
        <v>2748.9</v>
      </c>
      <c r="R28" s="38">
        <v>0.02</v>
      </c>
      <c r="S28" s="5">
        <f t="shared" si="5"/>
        <v>708.4665</v>
      </c>
      <c r="T28">
        <f t="shared" si="6"/>
        <v>2518</v>
      </c>
      <c r="U28" s="17">
        <f t="shared" si="7"/>
        <v>13.09</v>
      </c>
      <c r="V28" s="17">
        <f t="shared" si="8"/>
        <v>3.37365</v>
      </c>
    </row>
    <row r="29" spans="1:22" x14ac:dyDescent="0.25">
      <c r="A29">
        <v>2519401</v>
      </c>
      <c r="B29">
        <v>401</v>
      </c>
      <c r="C29" t="s">
        <v>196</v>
      </c>
      <c r="D29">
        <f>VLOOKUP($B29,'PACK MASTER'!$A$2:$G$512,7,0)</f>
        <v>210</v>
      </c>
      <c r="H29">
        <f>VLOOKUP($A29,ZAVL!$C$2:$F$1048576,4,0)</f>
        <v>248</v>
      </c>
      <c r="I29">
        <f>IFERROR(ABS(VLOOKUP($A29,ZTRV!$D$2:$G$1048576,4,0)),0)</f>
        <v>0</v>
      </c>
      <c r="J29">
        <f>IFERROR(ABS(VLOOKUP(A29,ZTR1!$D$2:$G$829999,4,0)),0)</f>
        <v>0</v>
      </c>
      <c r="K29">
        <f>IFERROR(ABS(VLOOKUP(A29,ZTR2!$D$2:$G$59939,4,0)),0)</f>
        <v>0</v>
      </c>
      <c r="L29">
        <f t="shared" si="0"/>
        <v>0</v>
      </c>
      <c r="M29">
        <f t="shared" si="1"/>
        <v>248</v>
      </c>
      <c r="N29">
        <f t="shared" si="2"/>
        <v>292.64</v>
      </c>
      <c r="O29" s="13">
        <f t="shared" si="3"/>
        <v>61454.399999999994</v>
      </c>
      <c r="P29">
        <f>IF(A29=3040288,0,IFERROR(ABS(VLOOKUP(A29,ZCON!$D$2:$G$128870,4,0)),5.5))</f>
        <v>5.5</v>
      </c>
      <c r="Q29">
        <f t="shared" si="4"/>
        <v>2864.4</v>
      </c>
      <c r="R29" s="38">
        <v>0.02</v>
      </c>
      <c r="S29" s="5">
        <f t="shared" si="5"/>
        <v>738.23399999999992</v>
      </c>
      <c r="T29">
        <f t="shared" si="6"/>
        <v>2519</v>
      </c>
      <c r="U29" s="17">
        <f t="shared" si="7"/>
        <v>13.64</v>
      </c>
      <c r="V29" s="17">
        <f t="shared" si="8"/>
        <v>3.5153999999999996</v>
      </c>
    </row>
    <row r="30" spans="1:22" x14ac:dyDescent="0.25">
      <c r="A30">
        <v>2523401</v>
      </c>
      <c r="B30">
        <v>401</v>
      </c>
      <c r="C30" t="s">
        <v>197</v>
      </c>
      <c r="D30">
        <f>VLOOKUP($B30,'PACK MASTER'!$A$2:$G$512,7,0)</f>
        <v>210</v>
      </c>
      <c r="H30">
        <f>VLOOKUP($A30,ZAVL!$C$2:$F$1048576,4,0)</f>
        <v>245</v>
      </c>
      <c r="I30">
        <f>IFERROR(ABS(VLOOKUP($A30,ZTRV!$D$2:$G$1048576,4,0)),0)</f>
        <v>0</v>
      </c>
      <c r="J30">
        <f>IFERROR(ABS(VLOOKUP(A30,ZTR1!$D$2:$G$829999,4,0)),0)</f>
        <v>0</v>
      </c>
      <c r="K30">
        <f>IFERROR(ABS(VLOOKUP(A30,ZTR2!$D$2:$G$59939,4,0)),0)</f>
        <v>0</v>
      </c>
      <c r="L30">
        <f t="shared" si="0"/>
        <v>0</v>
      </c>
      <c r="M30">
        <f t="shared" si="1"/>
        <v>245</v>
      </c>
      <c r="N30">
        <f t="shared" si="2"/>
        <v>289.09999999999997</v>
      </c>
      <c r="O30" s="13">
        <f t="shared" si="3"/>
        <v>60710.999999999993</v>
      </c>
      <c r="P30">
        <f>IF(A30=3040288,0,IFERROR(ABS(VLOOKUP(A30,ZCON!$D$2:$G$128870,4,0)),5.5))</f>
        <v>5.5</v>
      </c>
      <c r="Q30">
        <f t="shared" si="4"/>
        <v>2829.75</v>
      </c>
      <c r="R30" s="38">
        <v>0.02</v>
      </c>
      <c r="S30" s="5">
        <f t="shared" si="5"/>
        <v>729.30374999999992</v>
      </c>
      <c r="T30">
        <f t="shared" si="6"/>
        <v>2523</v>
      </c>
      <c r="U30" s="17">
        <f t="shared" si="7"/>
        <v>13.475</v>
      </c>
      <c r="V30" s="17">
        <f t="shared" si="8"/>
        <v>3.4728749999999997</v>
      </c>
    </row>
    <row r="31" spans="1:22" x14ac:dyDescent="0.25">
      <c r="A31">
        <v>2530401</v>
      </c>
      <c r="B31">
        <v>401</v>
      </c>
      <c r="C31" t="s">
        <v>206</v>
      </c>
      <c r="D31">
        <f>VLOOKUP($B31,'PACK MASTER'!$A$2:$G$512,7,0)</f>
        <v>210</v>
      </c>
      <c r="H31">
        <f>VLOOKUP($A31,ZAVL!$C$2:$F$1048576,4,0)</f>
        <v>266</v>
      </c>
      <c r="I31">
        <f>IFERROR(ABS(VLOOKUP($A31,ZTRV!$D$2:$G$1048576,4,0)),0)</f>
        <v>0</v>
      </c>
      <c r="J31">
        <f>IFERROR(ABS(VLOOKUP(A31,ZTR1!$D$2:$G$829999,4,0)),0)</f>
        <v>0</v>
      </c>
      <c r="K31">
        <f>IFERROR(ABS(VLOOKUP(A31,ZTR2!$D$2:$G$59939,4,0)),0)</f>
        <v>0</v>
      </c>
      <c r="L31">
        <f t="shared" si="0"/>
        <v>0</v>
      </c>
      <c r="M31">
        <f t="shared" si="1"/>
        <v>266</v>
      </c>
      <c r="N31">
        <f t="shared" si="2"/>
        <v>313.88</v>
      </c>
      <c r="O31" s="13">
        <f t="shared" si="3"/>
        <v>65914.8</v>
      </c>
      <c r="P31">
        <f>IF(A31=3040288,0,IFERROR(ABS(VLOOKUP(A31,ZCON!$D$2:$G$128870,4,0)),5.5))</f>
        <v>5.5</v>
      </c>
      <c r="Q31">
        <f t="shared" si="4"/>
        <v>3072.3</v>
      </c>
      <c r="R31" s="38">
        <v>0.02</v>
      </c>
      <c r="S31" s="5">
        <f t="shared" si="5"/>
        <v>791.81549999999993</v>
      </c>
      <c r="T31">
        <f t="shared" si="6"/>
        <v>2530</v>
      </c>
      <c r="U31" s="17">
        <f t="shared" si="7"/>
        <v>14.63</v>
      </c>
      <c r="V31" s="17">
        <f t="shared" si="8"/>
        <v>3.7705499999999996</v>
      </c>
    </row>
    <row r="32" spans="1:22" x14ac:dyDescent="0.25">
      <c r="A32">
        <v>2532401</v>
      </c>
      <c r="B32">
        <v>401</v>
      </c>
      <c r="C32" t="s">
        <v>207</v>
      </c>
      <c r="D32">
        <f>VLOOKUP($B32,'PACK MASTER'!$A$2:$G$512,7,0)</f>
        <v>210</v>
      </c>
      <c r="H32">
        <f>VLOOKUP($A32,ZAVL!$C$2:$F$1048576,4,0)</f>
        <v>230</v>
      </c>
      <c r="I32">
        <f>IFERROR(ABS(VLOOKUP($A32,ZTRV!$D$2:$G$1048576,4,0)),0)</f>
        <v>0</v>
      </c>
      <c r="J32">
        <f>IFERROR(ABS(VLOOKUP(A32,ZTR1!$D$2:$G$829999,4,0)),0)</f>
        <v>0</v>
      </c>
      <c r="K32">
        <f>IFERROR(ABS(VLOOKUP(A32,ZTR2!$D$2:$G$59939,4,0)),0)</f>
        <v>0</v>
      </c>
      <c r="L32">
        <f t="shared" si="0"/>
        <v>0</v>
      </c>
      <c r="M32">
        <f t="shared" si="1"/>
        <v>230</v>
      </c>
      <c r="N32">
        <f t="shared" si="2"/>
        <v>271.39999999999998</v>
      </c>
      <c r="O32" s="13">
        <f t="shared" si="3"/>
        <v>56993.999999999993</v>
      </c>
      <c r="P32">
        <f>IF(A32=3040288,0,IFERROR(ABS(VLOOKUP(A32,ZCON!$D$2:$G$128870,4,0)),5.5))</f>
        <v>5.5</v>
      </c>
      <c r="Q32">
        <f t="shared" si="4"/>
        <v>2656.5</v>
      </c>
      <c r="R32" s="38">
        <v>0.02</v>
      </c>
      <c r="S32" s="5">
        <f t="shared" si="5"/>
        <v>684.65249999999992</v>
      </c>
      <c r="T32">
        <f t="shared" si="6"/>
        <v>2532</v>
      </c>
      <c r="U32" s="17">
        <f t="shared" si="7"/>
        <v>12.65</v>
      </c>
      <c r="V32" s="17">
        <f t="shared" si="8"/>
        <v>3.2602499999999996</v>
      </c>
    </row>
    <row r="33" spans="1:22" x14ac:dyDescent="0.25">
      <c r="A33">
        <v>2533401</v>
      </c>
      <c r="B33">
        <v>401</v>
      </c>
      <c r="C33" t="s">
        <v>209</v>
      </c>
      <c r="D33">
        <f>VLOOKUP($B33,'PACK MASTER'!$A$2:$G$512,7,0)</f>
        <v>210</v>
      </c>
      <c r="H33">
        <f>VLOOKUP($A33,ZAVL!$C$2:$F$1048576,4,0)</f>
        <v>258</v>
      </c>
      <c r="I33">
        <f>IFERROR(ABS(VLOOKUP($A33,ZTRV!$D$2:$G$1048576,4,0)),0)</f>
        <v>0</v>
      </c>
      <c r="J33">
        <f>IFERROR(ABS(VLOOKUP(A33,ZTR1!$D$2:$G$829999,4,0)),0)</f>
        <v>0</v>
      </c>
      <c r="K33">
        <f>IFERROR(ABS(VLOOKUP(A33,ZTR2!$D$2:$G$59939,4,0)),0)</f>
        <v>0</v>
      </c>
      <c r="L33">
        <f t="shared" si="0"/>
        <v>0</v>
      </c>
      <c r="M33">
        <f t="shared" si="1"/>
        <v>258</v>
      </c>
      <c r="N33">
        <f t="shared" si="2"/>
        <v>304.44</v>
      </c>
      <c r="O33" s="13">
        <f t="shared" si="3"/>
        <v>63932.4</v>
      </c>
      <c r="P33">
        <f>IF(A33=3040288,0,IFERROR(ABS(VLOOKUP(A33,ZCON!$D$2:$G$128870,4,0)),5.5))</f>
        <v>5.5</v>
      </c>
      <c r="Q33">
        <f t="shared" si="4"/>
        <v>2979.9</v>
      </c>
      <c r="R33" s="38">
        <v>0.02</v>
      </c>
      <c r="S33" s="5">
        <f t="shared" si="5"/>
        <v>768.00149999999996</v>
      </c>
      <c r="T33">
        <f t="shared" si="6"/>
        <v>2533</v>
      </c>
      <c r="U33" s="17">
        <f t="shared" si="7"/>
        <v>14.190000000000001</v>
      </c>
      <c r="V33" s="17">
        <f t="shared" si="8"/>
        <v>3.6571499999999997</v>
      </c>
    </row>
    <row r="34" spans="1:22" x14ac:dyDescent="0.25">
      <c r="A34">
        <v>2534401</v>
      </c>
      <c r="B34">
        <v>401</v>
      </c>
      <c r="C34" t="s">
        <v>211</v>
      </c>
      <c r="D34">
        <f>VLOOKUP($B34,'PACK MASTER'!$A$2:$G$512,7,0)</f>
        <v>210</v>
      </c>
      <c r="H34">
        <f>VLOOKUP($A34,ZAVL!$C$2:$F$1048576,4,0)</f>
        <v>251</v>
      </c>
      <c r="I34">
        <f>IFERROR(ABS(VLOOKUP($A34,ZTRV!$D$2:$G$1048576,4,0)),0)</f>
        <v>0</v>
      </c>
      <c r="J34">
        <f>IFERROR(ABS(VLOOKUP(A34,ZTR1!$D$2:$G$829999,4,0)),0)</f>
        <v>0</v>
      </c>
      <c r="K34">
        <f>IFERROR(ABS(VLOOKUP(A34,ZTR2!$D$2:$G$59939,4,0)),0)</f>
        <v>0</v>
      </c>
      <c r="L34">
        <f t="shared" si="0"/>
        <v>0</v>
      </c>
      <c r="M34">
        <f t="shared" si="1"/>
        <v>251</v>
      </c>
      <c r="N34">
        <f t="shared" si="2"/>
        <v>296.18</v>
      </c>
      <c r="O34" s="13">
        <f t="shared" si="3"/>
        <v>62197.8</v>
      </c>
      <c r="P34">
        <f>IF(A34=3040288,0,IFERROR(ABS(VLOOKUP(A34,ZCON!$D$2:$G$128870,4,0)),5.5))</f>
        <v>5.5</v>
      </c>
      <c r="Q34">
        <f t="shared" si="4"/>
        <v>2899.05</v>
      </c>
      <c r="R34" s="38">
        <v>0.02</v>
      </c>
      <c r="S34" s="5">
        <f t="shared" si="5"/>
        <v>747.16424999999992</v>
      </c>
      <c r="T34">
        <f t="shared" si="6"/>
        <v>2534</v>
      </c>
      <c r="U34" s="17">
        <f t="shared" si="7"/>
        <v>13.805000000000001</v>
      </c>
      <c r="V34" s="17">
        <f t="shared" si="8"/>
        <v>3.5579249999999996</v>
      </c>
    </row>
    <row r="35" spans="1:22" x14ac:dyDescent="0.25">
      <c r="A35">
        <v>2540401</v>
      </c>
      <c r="B35">
        <v>401</v>
      </c>
      <c r="C35" t="s">
        <v>214</v>
      </c>
      <c r="D35">
        <f>VLOOKUP($B35,'PACK MASTER'!$A$2:$G$512,7,0)</f>
        <v>210</v>
      </c>
      <c r="H35">
        <f>VLOOKUP($A35,ZAVL!$C$2:$F$1048576,4,0)</f>
        <v>215</v>
      </c>
      <c r="I35">
        <f>IFERROR(ABS(VLOOKUP($A35,ZTRV!$D$2:$G$1048576,4,0)),0)</f>
        <v>0</v>
      </c>
      <c r="J35">
        <f>IFERROR(ABS(VLOOKUP(A35,ZTR1!$D$2:$G$829999,4,0)),0)</f>
        <v>0</v>
      </c>
      <c r="K35">
        <f>IFERROR(ABS(VLOOKUP(A35,ZTR2!$D$2:$G$59939,4,0)),0)</f>
        <v>0</v>
      </c>
      <c r="L35">
        <f t="shared" si="0"/>
        <v>0</v>
      </c>
      <c r="M35">
        <f t="shared" si="1"/>
        <v>215</v>
      </c>
      <c r="N35">
        <f t="shared" si="2"/>
        <v>253.7</v>
      </c>
      <c r="O35" s="13">
        <f t="shared" si="3"/>
        <v>53277</v>
      </c>
      <c r="P35">
        <f>IF(A35=3040288,0,IFERROR(ABS(VLOOKUP(A35,ZCON!$D$2:$G$128870,4,0)),5.5))</f>
        <v>5.5</v>
      </c>
      <c r="Q35">
        <f t="shared" si="4"/>
        <v>2483.25</v>
      </c>
      <c r="R35" s="38">
        <v>0.02</v>
      </c>
      <c r="S35" s="5">
        <f t="shared" si="5"/>
        <v>640.00125000000003</v>
      </c>
      <c r="T35">
        <f t="shared" si="6"/>
        <v>2540</v>
      </c>
      <c r="U35" s="17">
        <f t="shared" si="7"/>
        <v>11.824999999999999</v>
      </c>
      <c r="V35" s="17">
        <f t="shared" si="8"/>
        <v>3.047625</v>
      </c>
    </row>
    <row r="36" spans="1:22" x14ac:dyDescent="0.25">
      <c r="A36">
        <v>2546401</v>
      </c>
      <c r="B36">
        <v>401</v>
      </c>
      <c r="C36" t="s">
        <v>217</v>
      </c>
      <c r="D36">
        <f>VLOOKUP($B36,'PACK MASTER'!$A$2:$G$512,7,0)</f>
        <v>210</v>
      </c>
      <c r="H36">
        <f>VLOOKUP($A36,ZAVL!$C$2:$F$1048576,4,0)</f>
        <v>240</v>
      </c>
      <c r="I36">
        <f>IFERROR(ABS(VLOOKUP($A36,ZTRV!$D$2:$G$1048576,4,0)),0)</f>
        <v>0</v>
      </c>
      <c r="J36">
        <f>IFERROR(ABS(VLOOKUP(A36,ZTR1!$D$2:$G$829999,4,0)),0)</f>
        <v>0</v>
      </c>
      <c r="K36">
        <f>IFERROR(ABS(VLOOKUP(A36,ZTR2!$D$2:$G$59939,4,0)),0)</f>
        <v>0</v>
      </c>
      <c r="L36">
        <f t="shared" si="0"/>
        <v>0</v>
      </c>
      <c r="M36">
        <f t="shared" si="1"/>
        <v>240</v>
      </c>
      <c r="N36">
        <f t="shared" si="2"/>
        <v>283.2</v>
      </c>
      <c r="O36" s="13">
        <f t="shared" si="3"/>
        <v>59472</v>
      </c>
      <c r="P36">
        <f>IF(A36=3040288,0,IFERROR(ABS(VLOOKUP(A36,ZCON!$D$2:$G$128870,4,0)),5.5))</f>
        <v>4</v>
      </c>
      <c r="Q36">
        <f t="shared" si="4"/>
        <v>2016</v>
      </c>
      <c r="R36" s="38">
        <v>0.02</v>
      </c>
      <c r="S36" s="5">
        <f t="shared" si="5"/>
        <v>725.76</v>
      </c>
      <c r="T36">
        <f t="shared" si="6"/>
        <v>2546</v>
      </c>
      <c r="U36" s="17">
        <f t="shared" si="7"/>
        <v>9.6</v>
      </c>
      <c r="V36" s="17">
        <f t="shared" si="8"/>
        <v>3.456</v>
      </c>
    </row>
    <row r="37" spans="1:22" x14ac:dyDescent="0.25">
      <c r="A37">
        <v>2548401</v>
      </c>
      <c r="B37">
        <v>401</v>
      </c>
      <c r="C37" t="s">
        <v>218</v>
      </c>
      <c r="D37">
        <f>VLOOKUP($B37,'PACK MASTER'!$A$2:$G$512,7,0)</f>
        <v>210</v>
      </c>
      <c r="H37">
        <f>VLOOKUP($A37,ZAVL!$C$2:$F$1048576,4,0)</f>
        <v>215</v>
      </c>
      <c r="I37">
        <f>IFERROR(ABS(VLOOKUP($A37,ZTRV!$D$2:$G$1048576,4,0)),0)</f>
        <v>0</v>
      </c>
      <c r="J37">
        <f>IFERROR(ABS(VLOOKUP(A37,ZTR1!$D$2:$G$829999,4,0)),0)</f>
        <v>0</v>
      </c>
      <c r="K37">
        <f>IFERROR(ABS(VLOOKUP(A37,ZTR2!$D$2:$G$59939,4,0)),0)</f>
        <v>0</v>
      </c>
      <c r="L37">
        <f t="shared" si="0"/>
        <v>0</v>
      </c>
      <c r="M37">
        <f t="shared" si="1"/>
        <v>215</v>
      </c>
      <c r="N37">
        <f t="shared" si="2"/>
        <v>253.7</v>
      </c>
      <c r="O37" s="13">
        <f t="shared" si="3"/>
        <v>53277</v>
      </c>
      <c r="P37">
        <f>IF(A37=3040288,0,IFERROR(ABS(VLOOKUP(A37,ZCON!$D$2:$G$128870,4,0)),5.5))</f>
        <v>5.5</v>
      </c>
      <c r="Q37">
        <f t="shared" si="4"/>
        <v>2483.25</v>
      </c>
      <c r="R37" s="38">
        <v>0.02</v>
      </c>
      <c r="S37" s="5">
        <f t="shared" si="5"/>
        <v>640.00125000000003</v>
      </c>
      <c r="T37">
        <f t="shared" si="6"/>
        <v>2548</v>
      </c>
      <c r="U37" s="17">
        <f t="shared" si="7"/>
        <v>11.824999999999999</v>
      </c>
      <c r="V37" s="17">
        <f t="shared" si="8"/>
        <v>3.047625</v>
      </c>
    </row>
    <row r="38" spans="1:22" x14ac:dyDescent="0.25">
      <c r="A38">
        <v>2556401</v>
      </c>
      <c r="B38">
        <v>401</v>
      </c>
      <c r="C38" t="s">
        <v>225</v>
      </c>
      <c r="D38">
        <f>VLOOKUP($B38,'PACK MASTER'!$A$2:$G$512,7,0)</f>
        <v>210</v>
      </c>
      <c r="H38">
        <f>VLOOKUP($A38,ZAVL!$C$2:$F$1048576,4,0)</f>
        <v>295</v>
      </c>
      <c r="I38">
        <f>IFERROR(ABS(VLOOKUP($A38,ZTRV!$D$2:$G$1048576,4,0)),0)</f>
        <v>0</v>
      </c>
      <c r="J38">
        <f>IFERROR(ABS(VLOOKUP(A38,ZTR1!$D$2:$G$829999,4,0)),0)</f>
        <v>0</v>
      </c>
      <c r="K38">
        <f>IFERROR(ABS(VLOOKUP(A38,ZTR2!$D$2:$G$59939,4,0)),0)</f>
        <v>0</v>
      </c>
      <c r="L38">
        <f t="shared" si="0"/>
        <v>0</v>
      </c>
      <c r="M38">
        <f t="shared" si="1"/>
        <v>295</v>
      </c>
      <c r="N38">
        <f t="shared" si="2"/>
        <v>348.09999999999997</v>
      </c>
      <c r="O38" s="13">
        <f t="shared" si="3"/>
        <v>73101</v>
      </c>
      <c r="P38">
        <f>IF(A38=3040288,0,IFERROR(ABS(VLOOKUP(A38,ZCON!$D$2:$G$128870,4,0)),5.5))</f>
        <v>5.5</v>
      </c>
      <c r="Q38">
        <f t="shared" si="4"/>
        <v>3407.25</v>
      </c>
      <c r="R38" s="38">
        <v>0.02</v>
      </c>
      <c r="S38" s="5">
        <f t="shared" si="5"/>
        <v>878.14125000000001</v>
      </c>
      <c r="T38">
        <f t="shared" si="6"/>
        <v>2556</v>
      </c>
      <c r="U38" s="17">
        <f t="shared" si="7"/>
        <v>16.225000000000001</v>
      </c>
      <c r="V38" s="17">
        <f t="shared" si="8"/>
        <v>4.1816250000000004</v>
      </c>
    </row>
    <row r="39" spans="1:22" x14ac:dyDescent="0.25">
      <c r="A39">
        <v>2557401</v>
      </c>
      <c r="B39">
        <v>401</v>
      </c>
      <c r="C39" t="s">
        <v>228</v>
      </c>
      <c r="D39">
        <f>VLOOKUP($B39,'PACK MASTER'!$A$2:$G$512,7,0)</f>
        <v>210</v>
      </c>
      <c r="H39">
        <f>VLOOKUP($A39,ZAVL!$C$2:$F$1048576,4,0)</f>
        <v>349</v>
      </c>
      <c r="I39">
        <f>IFERROR(ABS(VLOOKUP($A39,ZTRV!$D$2:$G$1048576,4,0)),0)</f>
        <v>0</v>
      </c>
      <c r="J39">
        <f>IFERROR(ABS(VLOOKUP(A39,ZTR1!$D$2:$G$829999,4,0)),0)</f>
        <v>0</v>
      </c>
      <c r="K39">
        <f>IFERROR(ABS(VLOOKUP(A39,ZTR2!$D$2:$G$59939,4,0)),0)</f>
        <v>0</v>
      </c>
      <c r="L39">
        <f t="shared" si="0"/>
        <v>0</v>
      </c>
      <c r="M39">
        <f t="shared" si="1"/>
        <v>349</v>
      </c>
      <c r="N39">
        <f t="shared" si="2"/>
        <v>411.82</v>
      </c>
      <c r="O39" s="13">
        <f t="shared" si="3"/>
        <v>86482.2</v>
      </c>
      <c r="P39">
        <f>IF(A39=3040288,0,IFERROR(ABS(VLOOKUP(A39,ZCON!$D$2:$G$128870,4,0)),5.5))</f>
        <v>5.5</v>
      </c>
      <c r="Q39">
        <f t="shared" si="4"/>
        <v>4030.95</v>
      </c>
      <c r="R39" s="38">
        <v>0.02</v>
      </c>
      <c r="S39" s="5">
        <f t="shared" si="5"/>
        <v>1038.8857499999999</v>
      </c>
      <c r="T39">
        <f t="shared" si="6"/>
        <v>2557</v>
      </c>
      <c r="U39" s="17">
        <f t="shared" si="7"/>
        <v>19.195</v>
      </c>
      <c r="V39" s="17">
        <f t="shared" si="8"/>
        <v>4.9470749999999999</v>
      </c>
    </row>
    <row r="40" spans="1:22" x14ac:dyDescent="0.25">
      <c r="A40">
        <v>2558401</v>
      </c>
      <c r="B40">
        <v>401</v>
      </c>
      <c r="C40" t="s">
        <v>230</v>
      </c>
      <c r="D40">
        <f>VLOOKUP($B40,'PACK MASTER'!$A$2:$G$512,7,0)</f>
        <v>210</v>
      </c>
      <c r="H40">
        <f>VLOOKUP($A40,ZAVL!$C$2:$F$1048576,4,0)</f>
        <v>231</v>
      </c>
      <c r="I40">
        <f>IFERROR(ABS(VLOOKUP($A40,ZTRV!$D$2:$G$1048576,4,0)),0)</f>
        <v>0</v>
      </c>
      <c r="J40">
        <f>IFERROR(ABS(VLOOKUP(A40,ZTR1!$D$2:$G$829999,4,0)),0)</f>
        <v>0</v>
      </c>
      <c r="K40">
        <f>IFERROR(ABS(VLOOKUP(A40,ZTR2!$D$2:$G$59939,4,0)),0)</f>
        <v>0</v>
      </c>
      <c r="L40">
        <f t="shared" si="0"/>
        <v>0</v>
      </c>
      <c r="M40">
        <f t="shared" si="1"/>
        <v>231</v>
      </c>
      <c r="N40">
        <f t="shared" si="2"/>
        <v>272.58</v>
      </c>
      <c r="O40" s="13">
        <f t="shared" si="3"/>
        <v>57241.799999999996</v>
      </c>
      <c r="P40">
        <f>IF(A40=3040288,0,IFERROR(ABS(VLOOKUP(A40,ZCON!$D$2:$G$128870,4,0)),5.5))</f>
        <v>5.5</v>
      </c>
      <c r="Q40">
        <f t="shared" si="4"/>
        <v>2668.05</v>
      </c>
      <c r="R40" s="38">
        <v>0.02</v>
      </c>
      <c r="S40" s="5">
        <f t="shared" si="5"/>
        <v>687.62924999999996</v>
      </c>
      <c r="T40">
        <f t="shared" si="6"/>
        <v>2558</v>
      </c>
      <c r="U40" s="17">
        <f t="shared" si="7"/>
        <v>12.705</v>
      </c>
      <c r="V40" s="17">
        <f t="shared" si="8"/>
        <v>3.2744249999999999</v>
      </c>
    </row>
    <row r="41" spans="1:22" x14ac:dyDescent="0.25">
      <c r="A41">
        <v>2559401</v>
      </c>
      <c r="B41">
        <v>401</v>
      </c>
      <c r="C41" t="s">
        <v>231</v>
      </c>
      <c r="D41">
        <f>VLOOKUP($B41,'PACK MASTER'!$A$2:$G$512,7,0)</f>
        <v>210</v>
      </c>
      <c r="H41">
        <f>VLOOKUP($A41,ZAVL!$C$2:$F$1048576,4,0)</f>
        <v>295</v>
      </c>
      <c r="I41">
        <f>IFERROR(ABS(VLOOKUP($A41,ZTRV!$D$2:$G$1048576,4,0)),0)</f>
        <v>0</v>
      </c>
      <c r="J41">
        <f>IFERROR(ABS(VLOOKUP(A41,ZTR1!$D$2:$G$829999,4,0)),0)</f>
        <v>0</v>
      </c>
      <c r="K41">
        <f>IFERROR(ABS(VLOOKUP(A41,ZTR2!$D$2:$G$59939,4,0)),0)</f>
        <v>0</v>
      </c>
      <c r="L41">
        <f t="shared" si="0"/>
        <v>0</v>
      </c>
      <c r="M41">
        <f t="shared" si="1"/>
        <v>295</v>
      </c>
      <c r="N41">
        <f t="shared" si="2"/>
        <v>348.09999999999997</v>
      </c>
      <c r="O41" s="13">
        <f t="shared" si="3"/>
        <v>73101</v>
      </c>
      <c r="P41">
        <f>IF(A41=3040288,0,IFERROR(ABS(VLOOKUP(A41,ZCON!$D$2:$G$128870,4,0)),5.5))</f>
        <v>5.5</v>
      </c>
      <c r="Q41">
        <f t="shared" si="4"/>
        <v>3407.25</v>
      </c>
      <c r="R41" s="38">
        <v>0.02</v>
      </c>
      <c r="S41" s="5">
        <f t="shared" si="5"/>
        <v>878.14125000000001</v>
      </c>
      <c r="T41">
        <f t="shared" si="6"/>
        <v>2559</v>
      </c>
      <c r="U41" s="17">
        <f t="shared" si="7"/>
        <v>16.225000000000001</v>
      </c>
      <c r="V41" s="17">
        <f t="shared" si="8"/>
        <v>4.1816250000000004</v>
      </c>
    </row>
    <row r="42" spans="1:22" x14ac:dyDescent="0.25">
      <c r="A42">
        <v>2567401</v>
      </c>
      <c r="B42">
        <v>401</v>
      </c>
      <c r="C42" t="s">
        <v>254</v>
      </c>
      <c r="D42">
        <f>VLOOKUP($B42,'PACK MASTER'!$A$2:$G$512,7,0)</f>
        <v>210</v>
      </c>
      <c r="H42">
        <f>VLOOKUP($A42,ZAVL!$C$2:$F$1048576,4,0)</f>
        <v>140</v>
      </c>
      <c r="I42">
        <f>IFERROR(ABS(VLOOKUP($A42,ZTRV!$D$2:$G$1048576,4,0)),0)</f>
        <v>0</v>
      </c>
      <c r="J42">
        <f>IFERROR(ABS(VLOOKUP(A42,ZTR1!$D$2:$G$829999,4,0)),0)</f>
        <v>0</v>
      </c>
      <c r="K42">
        <f>IFERROR(ABS(VLOOKUP(A42,ZTR2!$D$2:$G$59939,4,0)),0)</f>
        <v>0</v>
      </c>
      <c r="L42">
        <f t="shared" si="0"/>
        <v>0</v>
      </c>
      <c r="M42">
        <f t="shared" si="1"/>
        <v>140</v>
      </c>
      <c r="N42">
        <f t="shared" si="2"/>
        <v>165.2</v>
      </c>
      <c r="O42" s="13">
        <f t="shared" si="3"/>
        <v>34692</v>
      </c>
      <c r="P42">
        <f>IF(A42=3040288,0,IFERROR(ABS(VLOOKUP(A42,ZCON!$D$2:$G$128870,4,0)),5.5))</f>
        <v>5.5</v>
      </c>
      <c r="Q42">
        <f t="shared" si="4"/>
        <v>1617</v>
      </c>
      <c r="R42" s="38">
        <v>0.02</v>
      </c>
      <c r="S42" s="5">
        <f t="shared" si="5"/>
        <v>416.745</v>
      </c>
      <c r="T42">
        <f t="shared" si="6"/>
        <v>2567</v>
      </c>
      <c r="U42" s="17">
        <f t="shared" si="7"/>
        <v>7.7</v>
      </c>
      <c r="V42" s="17">
        <f t="shared" si="8"/>
        <v>1.9844999999999999</v>
      </c>
    </row>
    <row r="43" spans="1:22" x14ac:dyDescent="0.25">
      <c r="A43">
        <v>2568401</v>
      </c>
      <c r="B43">
        <v>401</v>
      </c>
      <c r="C43" t="s">
        <v>260</v>
      </c>
      <c r="D43">
        <f>VLOOKUP($B43,'PACK MASTER'!$A$2:$G$512,7,0)</f>
        <v>210</v>
      </c>
      <c r="H43">
        <f>VLOOKUP($A43,ZAVL!$C$2:$F$1048576,4,0)</f>
        <v>180</v>
      </c>
      <c r="I43">
        <f>IFERROR(ABS(VLOOKUP($A43,ZTRV!$D$2:$G$1048576,4,0)),0)</f>
        <v>0</v>
      </c>
      <c r="J43">
        <f>IFERROR(ABS(VLOOKUP(A43,ZTR1!$D$2:$G$829999,4,0)),0)</f>
        <v>0</v>
      </c>
      <c r="K43">
        <f>IFERROR(ABS(VLOOKUP(A43,ZTR2!$D$2:$G$59939,4,0)),0)</f>
        <v>0</v>
      </c>
      <c r="L43">
        <f t="shared" si="0"/>
        <v>0</v>
      </c>
      <c r="M43">
        <f t="shared" si="1"/>
        <v>180</v>
      </c>
      <c r="N43">
        <f t="shared" si="2"/>
        <v>212.39999999999998</v>
      </c>
      <c r="O43" s="13">
        <f t="shared" si="3"/>
        <v>44603.999999999993</v>
      </c>
      <c r="P43">
        <f>IF(A43=3040288,0,IFERROR(ABS(VLOOKUP(A43,ZCON!$D$2:$G$128870,4,0)),5.5))</f>
        <v>5.5</v>
      </c>
      <c r="Q43">
        <f t="shared" si="4"/>
        <v>2079</v>
      </c>
      <c r="R43" s="38">
        <v>0.02</v>
      </c>
      <c r="S43" s="5">
        <f t="shared" si="5"/>
        <v>535.81499999999994</v>
      </c>
      <c r="T43">
        <f t="shared" si="6"/>
        <v>2568</v>
      </c>
      <c r="U43" s="17">
        <f t="shared" si="7"/>
        <v>9.9</v>
      </c>
      <c r="V43" s="17">
        <f t="shared" si="8"/>
        <v>2.5514999999999999</v>
      </c>
    </row>
    <row r="44" spans="1:22" x14ac:dyDescent="0.25">
      <c r="A44">
        <v>2569401</v>
      </c>
      <c r="B44">
        <v>401</v>
      </c>
      <c r="C44" t="s">
        <v>266</v>
      </c>
      <c r="D44">
        <f>VLOOKUP($B44,'PACK MASTER'!$A$2:$G$512,7,0)</f>
        <v>210</v>
      </c>
      <c r="H44">
        <f>VLOOKUP($A44,ZAVL!$C$2:$F$1048576,4,0)</f>
        <v>300</v>
      </c>
      <c r="I44">
        <f>IFERROR(ABS(VLOOKUP($A44,ZTRV!$D$2:$G$1048576,4,0)),0)</f>
        <v>0</v>
      </c>
      <c r="J44">
        <f>IFERROR(ABS(VLOOKUP(A44,ZTR1!$D$2:$G$829999,4,0)),0)</f>
        <v>0</v>
      </c>
      <c r="K44">
        <f>IFERROR(ABS(VLOOKUP(A44,ZTR2!$D$2:$G$59939,4,0)),0)</f>
        <v>0</v>
      </c>
      <c r="L44">
        <f t="shared" si="0"/>
        <v>0</v>
      </c>
      <c r="M44">
        <f t="shared" si="1"/>
        <v>300</v>
      </c>
      <c r="N44">
        <f t="shared" si="2"/>
        <v>354</v>
      </c>
      <c r="O44" s="13">
        <f t="shared" si="3"/>
        <v>74340</v>
      </c>
      <c r="P44">
        <f>IF(A44=3040288,0,IFERROR(ABS(VLOOKUP(A44,ZCON!$D$2:$G$128870,4,0)),5.5))</f>
        <v>5.5</v>
      </c>
      <c r="Q44">
        <f t="shared" si="4"/>
        <v>3465</v>
      </c>
      <c r="R44" s="38">
        <v>0.02</v>
      </c>
      <c r="S44" s="5">
        <f t="shared" si="5"/>
        <v>893.02499999999998</v>
      </c>
      <c r="T44">
        <f t="shared" si="6"/>
        <v>2569</v>
      </c>
      <c r="U44" s="17">
        <f t="shared" si="7"/>
        <v>16.5</v>
      </c>
      <c r="V44" s="17">
        <f t="shared" si="8"/>
        <v>4.2524999999999995</v>
      </c>
    </row>
    <row r="45" spans="1:22" x14ac:dyDescent="0.25">
      <c r="A45">
        <v>2570401</v>
      </c>
      <c r="B45">
        <v>401</v>
      </c>
      <c r="C45" t="s">
        <v>273</v>
      </c>
      <c r="D45">
        <f>VLOOKUP($B45,'PACK MASTER'!$A$2:$G$512,7,0)</f>
        <v>210</v>
      </c>
      <c r="H45">
        <f>VLOOKUP($A45,ZAVL!$C$2:$F$1048576,4,0)</f>
        <v>150</v>
      </c>
      <c r="I45">
        <f>IFERROR(ABS(VLOOKUP($A45,ZTRV!$D$2:$G$1048576,4,0)),0)</f>
        <v>0</v>
      </c>
      <c r="J45">
        <f>IFERROR(ABS(VLOOKUP(A45,ZTR1!$D$2:$G$829999,4,0)),0)</f>
        <v>0</v>
      </c>
      <c r="K45">
        <f>IFERROR(ABS(VLOOKUP(A45,ZTR2!$D$2:$G$59939,4,0)),0)</f>
        <v>0</v>
      </c>
      <c r="L45">
        <f t="shared" si="0"/>
        <v>0</v>
      </c>
      <c r="M45">
        <f t="shared" si="1"/>
        <v>150</v>
      </c>
      <c r="N45">
        <f t="shared" si="2"/>
        <v>177</v>
      </c>
      <c r="O45" s="13">
        <f t="shared" si="3"/>
        <v>37170</v>
      </c>
      <c r="P45">
        <f>IF(A45=3040288,0,IFERROR(ABS(VLOOKUP(A45,ZCON!$D$2:$G$128870,4,0)),5.5))</f>
        <v>5.5</v>
      </c>
      <c r="Q45">
        <f t="shared" si="4"/>
        <v>1732.5</v>
      </c>
      <c r="R45" s="38">
        <v>0.02</v>
      </c>
      <c r="S45" s="5">
        <f t="shared" si="5"/>
        <v>446.51249999999999</v>
      </c>
      <c r="T45">
        <f t="shared" si="6"/>
        <v>2570</v>
      </c>
      <c r="U45" s="17">
        <f t="shared" si="7"/>
        <v>8.25</v>
      </c>
      <c r="V45" s="17">
        <f t="shared" si="8"/>
        <v>2.1262499999999998</v>
      </c>
    </row>
    <row r="46" spans="1:22" x14ac:dyDescent="0.25">
      <c r="A46">
        <v>2571401</v>
      </c>
      <c r="B46">
        <v>401</v>
      </c>
      <c r="C46" t="s">
        <v>284</v>
      </c>
      <c r="D46">
        <f>VLOOKUP($B46,'PACK MASTER'!$A$2:$G$512,7,0)</f>
        <v>210</v>
      </c>
      <c r="H46">
        <f>VLOOKUP($A46,ZAVL!$C$2:$F$1048576,4,0)</f>
        <v>210</v>
      </c>
      <c r="I46">
        <f>IFERROR(ABS(VLOOKUP($A46,ZTRV!$D$2:$G$1048576,4,0)),0)</f>
        <v>0</v>
      </c>
      <c r="J46">
        <f>IFERROR(ABS(VLOOKUP(A46,ZTR1!$D$2:$G$829999,4,0)),0)</f>
        <v>0</v>
      </c>
      <c r="K46">
        <f>IFERROR(ABS(VLOOKUP(A46,ZTR2!$D$2:$G$59939,4,0)),0)</f>
        <v>0</v>
      </c>
      <c r="L46">
        <f t="shared" si="0"/>
        <v>0</v>
      </c>
      <c r="M46">
        <f t="shared" si="1"/>
        <v>210</v>
      </c>
      <c r="N46">
        <f t="shared" si="2"/>
        <v>247.79999999999998</v>
      </c>
      <c r="O46" s="13">
        <f t="shared" si="3"/>
        <v>52038</v>
      </c>
      <c r="P46">
        <f>IF(A46=3040288,0,IFERROR(ABS(VLOOKUP(A46,ZCON!$D$2:$G$128870,4,0)),5.5))</f>
        <v>5.5</v>
      </c>
      <c r="Q46">
        <f t="shared" si="4"/>
        <v>2425.5</v>
      </c>
      <c r="R46" s="38">
        <v>0.02</v>
      </c>
      <c r="S46" s="5">
        <f t="shared" si="5"/>
        <v>625.11749999999995</v>
      </c>
      <c r="T46">
        <f t="shared" si="6"/>
        <v>2571</v>
      </c>
      <c r="U46" s="17">
        <f t="shared" si="7"/>
        <v>11.55</v>
      </c>
      <c r="V46" s="17">
        <f t="shared" si="8"/>
        <v>2.9767499999999996</v>
      </c>
    </row>
    <row r="47" spans="1:22" x14ac:dyDescent="0.25">
      <c r="A47">
        <v>2572401</v>
      </c>
      <c r="B47">
        <v>401</v>
      </c>
      <c r="C47" t="s">
        <v>295</v>
      </c>
      <c r="D47">
        <f>VLOOKUP($B47,'PACK MASTER'!$A$2:$G$512,7,0)</f>
        <v>210</v>
      </c>
      <c r="H47">
        <f>VLOOKUP($A47,ZAVL!$C$2:$F$1048576,4,0)</f>
        <v>254</v>
      </c>
      <c r="I47">
        <f>IFERROR(ABS(VLOOKUP($A47,ZTRV!$D$2:$G$1048576,4,0)),0)</f>
        <v>0</v>
      </c>
      <c r="J47">
        <f>IFERROR(ABS(VLOOKUP(A47,ZTR1!$D$2:$G$829999,4,0)),0)</f>
        <v>0</v>
      </c>
      <c r="K47">
        <f>IFERROR(ABS(VLOOKUP(A47,ZTR2!$D$2:$G$59939,4,0)),0)</f>
        <v>0</v>
      </c>
      <c r="L47">
        <f t="shared" si="0"/>
        <v>0</v>
      </c>
      <c r="M47">
        <f t="shared" si="1"/>
        <v>254</v>
      </c>
      <c r="N47">
        <f t="shared" si="2"/>
        <v>299.71999999999997</v>
      </c>
      <c r="O47" s="13">
        <f t="shared" si="3"/>
        <v>62941.2</v>
      </c>
      <c r="P47">
        <f>IF(A47=3040288,0,IFERROR(ABS(VLOOKUP(A47,ZCON!$D$2:$G$128870,4,0)),5.5))</f>
        <v>5.5</v>
      </c>
      <c r="Q47">
        <f t="shared" si="4"/>
        <v>2933.7</v>
      </c>
      <c r="R47" s="38">
        <v>0.02</v>
      </c>
      <c r="S47" s="5">
        <f t="shared" si="5"/>
        <v>756.09450000000004</v>
      </c>
      <c r="T47">
        <f t="shared" si="6"/>
        <v>2572</v>
      </c>
      <c r="U47" s="17">
        <f t="shared" si="7"/>
        <v>13.969999999999999</v>
      </c>
      <c r="V47" s="17">
        <f t="shared" si="8"/>
        <v>3.6004500000000004</v>
      </c>
    </row>
    <row r="48" spans="1:22" x14ac:dyDescent="0.25">
      <c r="A48">
        <v>2573401</v>
      </c>
      <c r="B48">
        <v>401</v>
      </c>
      <c r="C48" t="s">
        <v>296</v>
      </c>
      <c r="D48">
        <f>VLOOKUP($B48,'PACK MASTER'!$A$2:$G$512,7,0)</f>
        <v>210</v>
      </c>
      <c r="H48">
        <f>VLOOKUP($A48,ZAVL!$C$2:$F$1048576,4,0)</f>
        <v>265</v>
      </c>
      <c r="I48">
        <f>IFERROR(ABS(VLOOKUP($A48,ZTRV!$D$2:$G$1048576,4,0)),0)</f>
        <v>0</v>
      </c>
      <c r="J48">
        <f>IFERROR(ABS(VLOOKUP(A48,ZTR1!$D$2:$G$829999,4,0)),0)</f>
        <v>0</v>
      </c>
      <c r="K48">
        <f>IFERROR(ABS(VLOOKUP(A48,ZTR2!$D$2:$G$59939,4,0)),0)</f>
        <v>0</v>
      </c>
      <c r="L48">
        <f t="shared" si="0"/>
        <v>0</v>
      </c>
      <c r="M48">
        <f t="shared" si="1"/>
        <v>265</v>
      </c>
      <c r="N48">
        <f t="shared" si="2"/>
        <v>312.7</v>
      </c>
      <c r="O48" s="13">
        <f t="shared" si="3"/>
        <v>65667</v>
      </c>
      <c r="P48">
        <f>IF(A48=3040288,0,IFERROR(ABS(VLOOKUP(A48,ZCON!$D$2:$G$128870,4,0)),5.5))</f>
        <v>5.5</v>
      </c>
      <c r="Q48">
        <f t="shared" si="4"/>
        <v>3060.75</v>
      </c>
      <c r="R48" s="38">
        <v>0.02</v>
      </c>
      <c r="S48" s="5">
        <f t="shared" si="5"/>
        <v>788.83875</v>
      </c>
      <c r="T48">
        <f t="shared" si="6"/>
        <v>2573</v>
      </c>
      <c r="U48" s="17">
        <f t="shared" si="7"/>
        <v>14.574999999999999</v>
      </c>
      <c r="V48" s="17">
        <f t="shared" si="8"/>
        <v>3.7563750000000002</v>
      </c>
    </row>
    <row r="49" spans="1:22" x14ac:dyDescent="0.25">
      <c r="A49">
        <v>2574401</v>
      </c>
      <c r="B49">
        <v>401</v>
      </c>
      <c r="C49" t="s">
        <v>297</v>
      </c>
      <c r="D49">
        <f>VLOOKUP($B49,'PACK MASTER'!$A$2:$G$512,7,0)</f>
        <v>210</v>
      </c>
      <c r="H49">
        <f>VLOOKUP($A49,ZAVL!$C$2:$F$1048576,4,0)</f>
        <v>440</v>
      </c>
      <c r="I49">
        <f>IFERROR(ABS(VLOOKUP($A49,ZTRV!$D$2:$G$1048576,4,0)),0)</f>
        <v>0</v>
      </c>
      <c r="J49">
        <f>IFERROR(ABS(VLOOKUP(A49,ZTR1!$D$2:$G$829999,4,0)),0)</f>
        <v>0</v>
      </c>
      <c r="K49">
        <f>IFERROR(ABS(VLOOKUP(A49,ZTR2!$D$2:$G$59939,4,0)),0)</f>
        <v>0</v>
      </c>
      <c r="L49">
        <f t="shared" si="0"/>
        <v>0</v>
      </c>
      <c r="M49">
        <f t="shared" si="1"/>
        <v>440</v>
      </c>
      <c r="N49">
        <f t="shared" si="2"/>
        <v>519.19999999999993</v>
      </c>
      <c r="O49" s="13">
        <f t="shared" si="3"/>
        <v>109031.99999999999</v>
      </c>
      <c r="P49">
        <f>IF(A49=3040288,0,IFERROR(ABS(VLOOKUP(A49,ZCON!$D$2:$G$128870,4,0)),5.5))</f>
        <v>5.5</v>
      </c>
      <c r="Q49">
        <f t="shared" si="4"/>
        <v>5082</v>
      </c>
      <c r="R49" s="38">
        <v>0.02</v>
      </c>
      <c r="S49" s="5">
        <f t="shared" si="5"/>
        <v>1309.77</v>
      </c>
      <c r="T49">
        <f t="shared" si="6"/>
        <v>2574</v>
      </c>
      <c r="U49" s="17">
        <f t="shared" si="7"/>
        <v>24.2</v>
      </c>
      <c r="V49" s="17">
        <f t="shared" si="8"/>
        <v>6.2370000000000001</v>
      </c>
    </row>
    <row r="50" spans="1:22" x14ac:dyDescent="0.25">
      <c r="A50">
        <v>2575401</v>
      </c>
      <c r="B50">
        <v>401</v>
      </c>
      <c r="C50" t="s">
        <v>298</v>
      </c>
      <c r="D50">
        <f>VLOOKUP($B50,'PACK MASTER'!$A$2:$G$512,7,0)</f>
        <v>210</v>
      </c>
      <c r="H50">
        <f>VLOOKUP($A50,ZAVL!$C$2:$F$1048576,4,0)</f>
        <v>415</v>
      </c>
      <c r="I50">
        <f>IFERROR(ABS(VLOOKUP($A50,ZTRV!$D$2:$G$1048576,4,0)),0)</f>
        <v>0</v>
      </c>
      <c r="J50">
        <f>IFERROR(ABS(VLOOKUP(A50,ZTR1!$D$2:$G$829999,4,0)),0)</f>
        <v>0</v>
      </c>
      <c r="K50">
        <f>IFERROR(ABS(VLOOKUP(A50,ZTR2!$D$2:$G$59939,4,0)),0)</f>
        <v>0</v>
      </c>
      <c r="L50">
        <f t="shared" si="0"/>
        <v>0</v>
      </c>
      <c r="M50">
        <f t="shared" si="1"/>
        <v>415</v>
      </c>
      <c r="N50">
        <f t="shared" si="2"/>
        <v>489.7</v>
      </c>
      <c r="O50" s="13">
        <f t="shared" si="3"/>
        <v>102837</v>
      </c>
      <c r="P50">
        <f>IF(A50=3040288,0,IFERROR(ABS(VLOOKUP(A50,ZCON!$D$2:$G$128870,4,0)),5.5))</f>
        <v>5.5</v>
      </c>
      <c r="Q50">
        <f t="shared" si="4"/>
        <v>4793.25</v>
      </c>
      <c r="R50" s="38">
        <v>0.02</v>
      </c>
      <c r="S50" s="5">
        <f t="shared" si="5"/>
        <v>1235.3512499999999</v>
      </c>
      <c r="T50">
        <f t="shared" si="6"/>
        <v>2575</v>
      </c>
      <c r="U50" s="17">
        <f t="shared" si="7"/>
        <v>22.824999999999999</v>
      </c>
      <c r="V50" s="17">
        <f t="shared" si="8"/>
        <v>5.882625</v>
      </c>
    </row>
    <row r="51" spans="1:22" x14ac:dyDescent="0.25">
      <c r="A51">
        <v>2576401</v>
      </c>
      <c r="B51">
        <v>401</v>
      </c>
      <c r="C51" t="s">
        <v>299</v>
      </c>
      <c r="D51">
        <f>VLOOKUP($B51,'PACK MASTER'!$A$2:$G$512,7,0)</f>
        <v>210</v>
      </c>
      <c r="H51">
        <f>VLOOKUP($A51,ZAVL!$C$2:$F$1048576,4,0)</f>
        <v>990</v>
      </c>
      <c r="I51">
        <f>IFERROR(ABS(VLOOKUP($A51,ZTRV!$D$2:$G$1048576,4,0)),0)</f>
        <v>0</v>
      </c>
      <c r="J51">
        <f>IFERROR(ABS(VLOOKUP(A51,ZTR1!$D$2:$G$829999,4,0)),0)</f>
        <v>0</v>
      </c>
      <c r="K51">
        <f>IFERROR(ABS(VLOOKUP(A51,ZTR2!$D$2:$G$59939,4,0)),0)</f>
        <v>0</v>
      </c>
      <c r="L51">
        <f t="shared" si="0"/>
        <v>0</v>
      </c>
      <c r="M51">
        <f t="shared" si="1"/>
        <v>990</v>
      </c>
      <c r="N51">
        <f t="shared" si="2"/>
        <v>1168.2</v>
      </c>
      <c r="O51" s="13">
        <f t="shared" si="3"/>
        <v>245322</v>
      </c>
      <c r="P51">
        <f>IF(A51=3040288,0,IFERROR(ABS(VLOOKUP(A51,ZCON!$D$2:$G$128870,4,0)),5.5))</f>
        <v>5.5</v>
      </c>
      <c r="Q51">
        <f t="shared" si="4"/>
        <v>11434.5</v>
      </c>
      <c r="R51" s="38">
        <v>0.02</v>
      </c>
      <c r="S51" s="5">
        <f t="shared" si="5"/>
        <v>2946.9825000000001</v>
      </c>
      <c r="T51">
        <f t="shared" si="6"/>
        <v>2576</v>
      </c>
      <c r="U51" s="17">
        <f t="shared" si="7"/>
        <v>54.45</v>
      </c>
      <c r="V51" s="17">
        <f t="shared" si="8"/>
        <v>14.033250000000001</v>
      </c>
    </row>
    <row r="52" spans="1:22" x14ac:dyDescent="0.25">
      <c r="A52">
        <v>2602401</v>
      </c>
      <c r="B52">
        <v>401</v>
      </c>
      <c r="C52" t="s">
        <v>300</v>
      </c>
      <c r="D52">
        <f>VLOOKUP($B52,'PACK MASTER'!$A$2:$G$512,7,0)</f>
        <v>210</v>
      </c>
      <c r="H52">
        <f>VLOOKUP($A52,ZAVL!$C$2:$F$1048576,4,0)</f>
        <v>216</v>
      </c>
      <c r="I52">
        <f>IFERROR(ABS(VLOOKUP($A52,ZTRV!$D$2:$G$1048576,4,0)),0)</f>
        <v>0</v>
      </c>
      <c r="J52">
        <f>IFERROR(ABS(VLOOKUP(A52,ZTR1!$D$2:$G$829999,4,0)),0)</f>
        <v>0</v>
      </c>
      <c r="K52">
        <f>IFERROR(ABS(VLOOKUP(A52,ZTR2!$D$2:$G$59939,4,0)),0)</f>
        <v>0</v>
      </c>
      <c r="L52">
        <f t="shared" si="0"/>
        <v>0</v>
      </c>
      <c r="M52">
        <f t="shared" si="1"/>
        <v>216</v>
      </c>
      <c r="N52">
        <f t="shared" si="2"/>
        <v>254.88</v>
      </c>
      <c r="O52" s="13">
        <f t="shared" si="3"/>
        <v>53524.799999999996</v>
      </c>
      <c r="P52">
        <f>IF(A52=3040288,0,IFERROR(ABS(VLOOKUP(A52,ZCON!$D$2:$G$128870,4,0)),5.5))</f>
        <v>5.5</v>
      </c>
      <c r="Q52">
        <f t="shared" si="4"/>
        <v>2494.8000000000002</v>
      </c>
      <c r="R52" s="38">
        <v>0.02</v>
      </c>
      <c r="S52" s="5">
        <f t="shared" si="5"/>
        <v>642.97799999999995</v>
      </c>
      <c r="T52">
        <f t="shared" si="6"/>
        <v>2602</v>
      </c>
      <c r="U52" s="17">
        <f t="shared" si="7"/>
        <v>11.88</v>
      </c>
      <c r="V52" s="17">
        <f t="shared" si="8"/>
        <v>3.0617999999999999</v>
      </c>
    </row>
    <row r="53" spans="1:22" x14ac:dyDescent="0.25">
      <c r="A53">
        <v>2603401</v>
      </c>
      <c r="B53">
        <v>401</v>
      </c>
      <c r="C53" t="s">
        <v>301</v>
      </c>
      <c r="D53">
        <f>VLOOKUP($B53,'PACK MASTER'!$A$2:$G$512,7,0)</f>
        <v>210</v>
      </c>
      <c r="H53">
        <f>VLOOKUP($A53,ZAVL!$C$2:$F$1048576,4,0)</f>
        <v>231</v>
      </c>
      <c r="I53">
        <f>IFERROR(ABS(VLOOKUP($A53,ZTRV!$D$2:$G$1048576,4,0)),0)</f>
        <v>0</v>
      </c>
      <c r="J53">
        <f>IFERROR(ABS(VLOOKUP(A53,ZTR1!$D$2:$G$829999,4,0)),0)</f>
        <v>0</v>
      </c>
      <c r="K53">
        <f>IFERROR(ABS(VLOOKUP(A53,ZTR2!$D$2:$G$59939,4,0)),0)</f>
        <v>0</v>
      </c>
      <c r="L53">
        <f t="shared" si="0"/>
        <v>0</v>
      </c>
      <c r="M53">
        <f t="shared" si="1"/>
        <v>231</v>
      </c>
      <c r="N53">
        <f t="shared" si="2"/>
        <v>272.58</v>
      </c>
      <c r="O53" s="13">
        <f t="shared" si="3"/>
        <v>57241.799999999996</v>
      </c>
      <c r="P53">
        <f>IF(A53=3040288,0,IFERROR(ABS(VLOOKUP(A53,ZCON!$D$2:$G$128870,4,0)),5.5))</f>
        <v>5.5</v>
      </c>
      <c r="Q53">
        <f t="shared" si="4"/>
        <v>2668.05</v>
      </c>
      <c r="R53" s="38">
        <v>0.02</v>
      </c>
      <c r="S53" s="5">
        <f t="shared" si="5"/>
        <v>687.62924999999996</v>
      </c>
      <c r="T53">
        <f t="shared" si="6"/>
        <v>2603</v>
      </c>
      <c r="U53" s="17">
        <f t="shared" si="7"/>
        <v>12.705</v>
      </c>
      <c r="V53" s="17">
        <f t="shared" si="8"/>
        <v>3.2744249999999999</v>
      </c>
    </row>
    <row r="54" spans="1:22" x14ac:dyDescent="0.25">
      <c r="A54">
        <v>2613401</v>
      </c>
      <c r="B54">
        <v>401</v>
      </c>
      <c r="C54" t="s">
        <v>302</v>
      </c>
      <c r="D54">
        <f>VLOOKUP($B54,'PACK MASTER'!$A$2:$G$512,7,0)</f>
        <v>210</v>
      </c>
      <c r="H54">
        <f>VLOOKUP($A54,ZAVL!$C$2:$F$1048576,4,0)</f>
        <v>330</v>
      </c>
      <c r="I54">
        <f>IFERROR(ABS(VLOOKUP($A54,ZTRV!$D$2:$G$1048576,4,0)),0)</f>
        <v>0</v>
      </c>
      <c r="J54">
        <f>IFERROR(ABS(VLOOKUP(A54,ZTR1!$D$2:$G$829999,4,0)),0)</f>
        <v>0</v>
      </c>
      <c r="K54">
        <f>IFERROR(ABS(VLOOKUP(A54,ZTR2!$D$2:$G$59939,4,0)),0)</f>
        <v>0</v>
      </c>
      <c r="L54">
        <f t="shared" si="0"/>
        <v>0</v>
      </c>
      <c r="M54">
        <f t="shared" si="1"/>
        <v>330</v>
      </c>
      <c r="N54">
        <f t="shared" si="2"/>
        <v>389.4</v>
      </c>
      <c r="O54" s="13">
        <f t="shared" si="3"/>
        <v>81774</v>
      </c>
      <c r="P54">
        <f>IF(A54=3040288,0,IFERROR(ABS(VLOOKUP(A54,ZCON!$D$2:$G$128870,4,0)),5.5))</f>
        <v>5.5</v>
      </c>
      <c r="Q54">
        <f t="shared" si="4"/>
        <v>3811.5</v>
      </c>
      <c r="R54" s="38">
        <v>0.02</v>
      </c>
      <c r="S54" s="5">
        <f t="shared" si="5"/>
        <v>982.32749999999999</v>
      </c>
      <c r="T54">
        <f t="shared" si="6"/>
        <v>2613</v>
      </c>
      <c r="U54" s="17">
        <f t="shared" si="7"/>
        <v>18.149999999999999</v>
      </c>
      <c r="V54" s="17">
        <f t="shared" si="8"/>
        <v>4.6777499999999996</v>
      </c>
    </row>
    <row r="55" spans="1:22" x14ac:dyDescent="0.25">
      <c r="A55">
        <v>2617401</v>
      </c>
      <c r="B55">
        <v>401</v>
      </c>
      <c r="C55" t="s">
        <v>305</v>
      </c>
      <c r="D55">
        <f>VLOOKUP($B55,'PACK MASTER'!$A$2:$G$512,7,0)</f>
        <v>210</v>
      </c>
      <c r="H55">
        <f>VLOOKUP($A55,ZAVL!$C$2:$F$1048576,4,0)</f>
        <v>180</v>
      </c>
      <c r="I55">
        <f>IFERROR(ABS(VLOOKUP($A55,ZTRV!$D$2:$G$1048576,4,0)),0)</f>
        <v>0</v>
      </c>
      <c r="J55">
        <f>IFERROR(ABS(VLOOKUP(A55,ZTR1!$D$2:$G$829999,4,0)),0)</f>
        <v>0</v>
      </c>
      <c r="K55">
        <f>IFERROR(ABS(VLOOKUP(A55,ZTR2!$D$2:$G$59939,4,0)),0)</f>
        <v>0</v>
      </c>
      <c r="L55">
        <f t="shared" si="0"/>
        <v>0</v>
      </c>
      <c r="M55">
        <f t="shared" si="1"/>
        <v>180</v>
      </c>
      <c r="N55">
        <f t="shared" si="2"/>
        <v>212.39999999999998</v>
      </c>
      <c r="O55" s="13">
        <f t="shared" si="3"/>
        <v>44603.999999999993</v>
      </c>
      <c r="P55">
        <f>IF(A55=3040288,0,IFERROR(ABS(VLOOKUP(A55,ZCON!$D$2:$G$128870,4,0)),5.5))</f>
        <v>5.5</v>
      </c>
      <c r="Q55">
        <f t="shared" si="4"/>
        <v>2079</v>
      </c>
      <c r="R55" s="38">
        <v>0.02</v>
      </c>
      <c r="S55" s="5">
        <f t="shared" si="5"/>
        <v>535.81499999999994</v>
      </c>
      <c r="T55">
        <f t="shared" si="6"/>
        <v>2617</v>
      </c>
      <c r="U55" s="17">
        <f t="shared" si="7"/>
        <v>9.9</v>
      </c>
      <c r="V55" s="17">
        <f t="shared" si="8"/>
        <v>2.5514999999999999</v>
      </c>
    </row>
    <row r="56" spans="1:22" x14ac:dyDescent="0.25">
      <c r="A56">
        <v>2618401</v>
      </c>
      <c r="B56">
        <v>401</v>
      </c>
      <c r="C56" t="s">
        <v>306</v>
      </c>
      <c r="D56">
        <f>VLOOKUP($B56,'PACK MASTER'!$A$2:$G$512,7,0)</f>
        <v>210</v>
      </c>
      <c r="H56">
        <f>VLOOKUP($A56,ZAVL!$C$2:$F$1048576,4,0)</f>
        <v>164</v>
      </c>
      <c r="I56">
        <f>IFERROR(ABS(VLOOKUP($A56,ZTRV!$D$2:$G$1048576,4,0)),0)</f>
        <v>0</v>
      </c>
      <c r="J56">
        <f>IFERROR(ABS(VLOOKUP(A56,ZTR1!$D$2:$G$829999,4,0)),0)</f>
        <v>0</v>
      </c>
      <c r="K56">
        <f>IFERROR(ABS(VLOOKUP(A56,ZTR2!$D$2:$G$59939,4,0)),0)</f>
        <v>0</v>
      </c>
      <c r="L56">
        <f t="shared" si="0"/>
        <v>0</v>
      </c>
      <c r="M56">
        <f t="shared" si="1"/>
        <v>164</v>
      </c>
      <c r="N56">
        <f t="shared" si="2"/>
        <v>193.51999999999998</v>
      </c>
      <c r="O56" s="13">
        <f t="shared" si="3"/>
        <v>40639.199999999997</v>
      </c>
      <c r="P56">
        <f>IF(A56=3040288,0,IFERROR(ABS(VLOOKUP(A56,ZCON!$D$2:$G$128870,4,0)),5.5))</f>
        <v>5.5</v>
      </c>
      <c r="Q56">
        <f t="shared" si="4"/>
        <v>1894.2</v>
      </c>
      <c r="R56" s="38">
        <v>0.02</v>
      </c>
      <c r="S56" s="5">
        <f t="shared" si="5"/>
        <v>488.18699999999995</v>
      </c>
      <c r="T56">
        <f t="shared" si="6"/>
        <v>2618</v>
      </c>
      <c r="U56" s="17">
        <f t="shared" si="7"/>
        <v>9.02</v>
      </c>
      <c r="V56" s="17">
        <f t="shared" si="8"/>
        <v>2.3247</v>
      </c>
    </row>
    <row r="57" spans="1:22" x14ac:dyDescent="0.25">
      <c r="A57">
        <v>2621401</v>
      </c>
      <c r="B57">
        <v>401</v>
      </c>
      <c r="C57" t="s">
        <v>307</v>
      </c>
      <c r="D57">
        <f>VLOOKUP($B57,'PACK MASTER'!$A$2:$G$512,7,0)</f>
        <v>210</v>
      </c>
      <c r="H57">
        <f>VLOOKUP($A57,ZAVL!$C$2:$F$1048576,4,0)</f>
        <v>215</v>
      </c>
      <c r="I57">
        <f>IFERROR(ABS(VLOOKUP($A57,ZTRV!$D$2:$G$1048576,4,0)),0)</f>
        <v>0</v>
      </c>
      <c r="J57">
        <f>IFERROR(ABS(VLOOKUP(A57,ZTR1!$D$2:$G$829999,4,0)),0)</f>
        <v>0</v>
      </c>
      <c r="K57">
        <f>IFERROR(ABS(VLOOKUP(A57,ZTR2!$D$2:$G$59939,4,0)),0)</f>
        <v>0</v>
      </c>
      <c r="L57">
        <f t="shared" si="0"/>
        <v>0</v>
      </c>
      <c r="M57">
        <f t="shared" si="1"/>
        <v>215</v>
      </c>
      <c r="N57">
        <f t="shared" si="2"/>
        <v>253.7</v>
      </c>
      <c r="O57" s="13">
        <f t="shared" si="3"/>
        <v>53277</v>
      </c>
      <c r="P57">
        <f>IF(A57=3040288,0,IFERROR(ABS(VLOOKUP(A57,ZCON!$D$2:$G$128870,4,0)),5.5))</f>
        <v>5.5</v>
      </c>
      <c r="Q57">
        <f t="shared" si="4"/>
        <v>2483.25</v>
      </c>
      <c r="R57" s="38">
        <v>0.02</v>
      </c>
      <c r="S57" s="5">
        <f t="shared" si="5"/>
        <v>640.00125000000003</v>
      </c>
      <c r="T57">
        <f t="shared" si="6"/>
        <v>2621</v>
      </c>
      <c r="U57" s="17">
        <f t="shared" si="7"/>
        <v>11.824999999999999</v>
      </c>
      <c r="V57" s="17">
        <f t="shared" si="8"/>
        <v>3.047625</v>
      </c>
    </row>
    <row r="58" spans="1:22" x14ac:dyDescent="0.25">
      <c r="A58">
        <v>2705401</v>
      </c>
      <c r="B58">
        <v>401</v>
      </c>
      <c r="C58" t="s">
        <v>308</v>
      </c>
      <c r="D58">
        <f>VLOOKUP($B58,'PACK MASTER'!$A$2:$G$512,7,0)</f>
        <v>210</v>
      </c>
      <c r="H58">
        <f>VLOOKUP($A58,ZAVL!$C$2:$F$1048576,4,0)</f>
        <v>120</v>
      </c>
      <c r="I58">
        <f>IFERROR(ABS(VLOOKUP($A58,ZTRV!$D$2:$G$1048576,4,0)),0)</f>
        <v>0</v>
      </c>
      <c r="J58">
        <f>IFERROR(ABS(VLOOKUP(A58,ZTR1!$D$2:$G$829999,4,0)),0)</f>
        <v>0</v>
      </c>
      <c r="K58">
        <f>IFERROR(ABS(VLOOKUP(A58,ZTR2!$D$2:$G$59939,4,0)),0)</f>
        <v>0</v>
      </c>
      <c r="L58">
        <f t="shared" si="0"/>
        <v>0</v>
      </c>
      <c r="M58">
        <f t="shared" si="1"/>
        <v>120</v>
      </c>
      <c r="N58">
        <f t="shared" si="2"/>
        <v>141.6</v>
      </c>
      <c r="O58" s="13">
        <f t="shared" si="3"/>
        <v>29736</v>
      </c>
      <c r="P58">
        <f>IF(A58=3040288,0,IFERROR(ABS(VLOOKUP(A58,ZCON!$D$2:$G$128870,4,0)),5.5))</f>
        <v>6</v>
      </c>
      <c r="Q58">
        <f t="shared" si="4"/>
        <v>1512</v>
      </c>
      <c r="R58" s="38">
        <v>0.02</v>
      </c>
      <c r="S58" s="5">
        <f t="shared" si="5"/>
        <v>355.32</v>
      </c>
      <c r="T58">
        <f t="shared" si="6"/>
        <v>2705</v>
      </c>
      <c r="U58" s="17">
        <f t="shared" si="7"/>
        <v>7.2</v>
      </c>
      <c r="V58" s="17">
        <f t="shared" si="8"/>
        <v>1.6919999999999999</v>
      </c>
    </row>
    <row r="59" spans="1:22" x14ac:dyDescent="0.25">
      <c r="A59">
        <v>2706401</v>
      </c>
      <c r="B59">
        <v>401</v>
      </c>
      <c r="C59" t="s">
        <v>309</v>
      </c>
      <c r="D59">
        <f>VLOOKUP($B59,'PACK MASTER'!$A$2:$G$512,7,0)</f>
        <v>210</v>
      </c>
      <c r="H59">
        <f>VLOOKUP($A59,ZAVL!$C$2:$F$1048576,4,0)</f>
        <v>79</v>
      </c>
      <c r="I59">
        <f>IFERROR(ABS(VLOOKUP($A59,ZTRV!$D$2:$G$1048576,4,0)),0)</f>
        <v>0</v>
      </c>
      <c r="J59">
        <f>IFERROR(ABS(VLOOKUP(A59,ZTR1!$D$2:$G$829999,4,0)),0)</f>
        <v>0</v>
      </c>
      <c r="K59">
        <f>IFERROR(ABS(VLOOKUP(A59,ZTR2!$D$2:$G$59939,4,0)),0)</f>
        <v>0</v>
      </c>
      <c r="L59">
        <f t="shared" si="0"/>
        <v>0</v>
      </c>
      <c r="M59">
        <f t="shared" si="1"/>
        <v>79</v>
      </c>
      <c r="N59">
        <f t="shared" si="2"/>
        <v>93.22</v>
      </c>
      <c r="O59" s="13">
        <f t="shared" si="3"/>
        <v>19576.2</v>
      </c>
      <c r="P59">
        <f>IF(A59=3040288,0,IFERROR(ABS(VLOOKUP(A59,ZCON!$D$2:$G$128870,4,0)),5.5))</f>
        <v>6</v>
      </c>
      <c r="Q59">
        <f t="shared" si="4"/>
        <v>995.4</v>
      </c>
      <c r="R59" s="38">
        <v>0.02</v>
      </c>
      <c r="S59" s="5">
        <f t="shared" si="5"/>
        <v>233.91899999999998</v>
      </c>
      <c r="T59">
        <f t="shared" si="6"/>
        <v>2706</v>
      </c>
      <c r="U59" s="17">
        <f t="shared" si="7"/>
        <v>4.74</v>
      </c>
      <c r="V59" s="17">
        <f t="shared" si="8"/>
        <v>1.1138999999999999</v>
      </c>
    </row>
    <row r="60" spans="1:22" x14ac:dyDescent="0.25">
      <c r="A60">
        <v>2887401</v>
      </c>
      <c r="B60">
        <v>401</v>
      </c>
      <c r="C60" t="s">
        <v>312</v>
      </c>
      <c r="D60">
        <f>VLOOKUP($B60,'PACK MASTER'!$A$2:$G$512,7,0)</f>
        <v>210</v>
      </c>
      <c r="H60">
        <f>VLOOKUP($A60,ZAVL!$C$2:$F$1048576,4,0)</f>
        <v>201</v>
      </c>
      <c r="I60">
        <f>IFERROR(ABS(VLOOKUP($A60,ZTRV!$D$2:$G$1048576,4,0)),0)</f>
        <v>0</v>
      </c>
      <c r="J60">
        <f>IFERROR(ABS(VLOOKUP(A60,ZTR1!$D$2:$G$829999,4,0)),0)</f>
        <v>0</v>
      </c>
      <c r="K60">
        <f>IFERROR(ABS(VLOOKUP(A60,ZTR2!$D$2:$G$59939,4,0)),0)</f>
        <v>0</v>
      </c>
      <c r="L60">
        <f t="shared" si="0"/>
        <v>0</v>
      </c>
      <c r="M60">
        <f t="shared" si="1"/>
        <v>201</v>
      </c>
      <c r="N60">
        <f t="shared" si="2"/>
        <v>237.17999999999998</v>
      </c>
      <c r="O60" s="13">
        <f t="shared" si="3"/>
        <v>49807.799999999996</v>
      </c>
      <c r="P60">
        <f>IF(A60=3040288,0,IFERROR(ABS(VLOOKUP(A60,ZCON!$D$2:$G$128870,4,0)),5.5))</f>
        <v>5.5</v>
      </c>
      <c r="Q60">
        <f t="shared" si="4"/>
        <v>2321.5500000000002</v>
      </c>
      <c r="R60" s="38">
        <v>0.02</v>
      </c>
      <c r="S60" s="5">
        <f t="shared" si="5"/>
        <v>598.32674999999995</v>
      </c>
      <c r="T60">
        <f t="shared" si="6"/>
        <v>2887</v>
      </c>
      <c r="U60" s="17">
        <f t="shared" si="7"/>
        <v>11.055000000000001</v>
      </c>
      <c r="V60" s="17">
        <f t="shared" si="8"/>
        <v>2.8491749999999998</v>
      </c>
    </row>
    <row r="61" spans="1:22" x14ac:dyDescent="0.25">
      <c r="A61">
        <v>2888401</v>
      </c>
      <c r="B61">
        <v>401</v>
      </c>
      <c r="C61" t="s">
        <v>313</v>
      </c>
      <c r="D61">
        <f>VLOOKUP($B61,'PACK MASTER'!$A$2:$G$512,7,0)</f>
        <v>210</v>
      </c>
      <c r="H61">
        <f>VLOOKUP($A61,ZAVL!$C$2:$F$1048576,4,0)</f>
        <v>160</v>
      </c>
      <c r="I61">
        <f>IFERROR(ABS(VLOOKUP($A61,ZTRV!$D$2:$G$1048576,4,0)),0)</f>
        <v>0</v>
      </c>
      <c r="J61">
        <f>IFERROR(ABS(VLOOKUP(A61,ZTR1!$D$2:$G$829999,4,0)),0)</f>
        <v>0</v>
      </c>
      <c r="K61">
        <f>IFERROR(ABS(VLOOKUP(A61,ZTR2!$D$2:$G$59939,4,0)),0)</f>
        <v>0</v>
      </c>
      <c r="L61">
        <f t="shared" si="0"/>
        <v>0</v>
      </c>
      <c r="M61">
        <f t="shared" si="1"/>
        <v>160</v>
      </c>
      <c r="N61">
        <f t="shared" si="2"/>
        <v>188.79999999999998</v>
      </c>
      <c r="O61" s="13">
        <f t="shared" si="3"/>
        <v>39648</v>
      </c>
      <c r="P61">
        <f>IF(A61=3040288,0,IFERROR(ABS(VLOOKUP(A61,ZCON!$D$2:$G$128870,4,0)),5.5))</f>
        <v>5.5</v>
      </c>
      <c r="Q61">
        <f t="shared" si="4"/>
        <v>1848</v>
      </c>
      <c r="R61" s="38">
        <v>0.02</v>
      </c>
      <c r="S61" s="5">
        <f t="shared" si="5"/>
        <v>476.28</v>
      </c>
      <c r="T61">
        <f t="shared" si="6"/>
        <v>2888</v>
      </c>
      <c r="U61" s="17">
        <f t="shared" si="7"/>
        <v>8.8000000000000007</v>
      </c>
      <c r="V61" s="17">
        <f t="shared" si="8"/>
        <v>2.2679999999999998</v>
      </c>
    </row>
    <row r="62" spans="1:22" x14ac:dyDescent="0.25">
      <c r="A62">
        <v>2896401</v>
      </c>
      <c r="B62">
        <v>401</v>
      </c>
      <c r="C62" t="s">
        <v>340</v>
      </c>
      <c r="D62">
        <f>VLOOKUP($B62,'PACK MASTER'!$A$2:$G$512,7,0)</f>
        <v>210</v>
      </c>
      <c r="H62">
        <f>VLOOKUP($A62,ZAVL!$C$2:$F$1048576,4,0)</f>
        <v>220</v>
      </c>
      <c r="I62">
        <f>IFERROR(ABS(VLOOKUP($A62,ZTRV!$D$2:$G$1048576,4,0)),0)</f>
        <v>0</v>
      </c>
      <c r="J62">
        <f>IFERROR(ABS(VLOOKUP(A62,ZTR1!$D$2:$G$829999,4,0)),0)</f>
        <v>0</v>
      </c>
      <c r="K62">
        <f>IFERROR(ABS(VLOOKUP(A62,ZTR2!$D$2:$G$59939,4,0)),0)</f>
        <v>0</v>
      </c>
      <c r="L62">
        <f t="shared" si="0"/>
        <v>0</v>
      </c>
      <c r="M62">
        <f t="shared" si="1"/>
        <v>220</v>
      </c>
      <c r="N62">
        <f t="shared" si="2"/>
        <v>259.59999999999997</v>
      </c>
      <c r="O62" s="13">
        <f t="shared" si="3"/>
        <v>54515.999999999993</v>
      </c>
      <c r="P62">
        <f>IF(A62=3040288,0,IFERROR(ABS(VLOOKUP(A62,ZCON!$D$2:$G$128870,4,0)),5.5))</f>
        <v>5.5</v>
      </c>
      <c r="Q62">
        <f t="shared" si="4"/>
        <v>2541</v>
      </c>
      <c r="R62" s="38">
        <v>0.02</v>
      </c>
      <c r="S62" s="5">
        <f t="shared" si="5"/>
        <v>654.88499999999999</v>
      </c>
      <c r="T62">
        <f t="shared" si="6"/>
        <v>2896</v>
      </c>
      <c r="U62" s="17">
        <f t="shared" si="7"/>
        <v>12.1</v>
      </c>
      <c r="V62" s="17">
        <f t="shared" si="8"/>
        <v>3.1185</v>
      </c>
    </row>
    <row r="63" spans="1:22" x14ac:dyDescent="0.25">
      <c r="A63">
        <v>2900401</v>
      </c>
      <c r="B63">
        <v>401</v>
      </c>
      <c r="C63" t="s">
        <v>354</v>
      </c>
      <c r="D63">
        <f>VLOOKUP($B63,'PACK MASTER'!$A$2:$G$512,7,0)</f>
        <v>210</v>
      </c>
      <c r="H63">
        <f>VLOOKUP($A63,ZAVL!$C$2:$F$1048576,4,0)</f>
        <v>238.98</v>
      </c>
      <c r="I63">
        <f>IFERROR(ABS(VLOOKUP($A63,ZTRV!$D$2:$G$1048576,4,0)),0)</f>
        <v>0</v>
      </c>
      <c r="J63">
        <f>IFERROR(ABS(VLOOKUP(A63,ZTR1!$D$2:$G$829999,4,0)),0)</f>
        <v>0</v>
      </c>
      <c r="K63">
        <f>IFERROR(ABS(VLOOKUP(A63,ZTR2!$D$2:$G$59939,4,0)),0)</f>
        <v>0</v>
      </c>
      <c r="L63">
        <f t="shared" si="0"/>
        <v>0</v>
      </c>
      <c r="M63">
        <f t="shared" si="1"/>
        <v>238.98</v>
      </c>
      <c r="N63">
        <f t="shared" si="2"/>
        <v>281.99639999999999</v>
      </c>
      <c r="O63" s="13">
        <f t="shared" si="3"/>
        <v>59219.243999999999</v>
      </c>
      <c r="P63">
        <f>IF(A63=3040288,0,IFERROR(ABS(VLOOKUP(A63,ZCON!$D$2:$G$128870,4,0)),5.5))</f>
        <v>5.5</v>
      </c>
      <c r="Q63">
        <f t="shared" si="4"/>
        <v>2760.2189999999996</v>
      </c>
      <c r="R63" s="38">
        <v>0.02</v>
      </c>
      <c r="S63" s="5">
        <f>1.5%*(H63*D63-Q63)</f>
        <v>711.38371499999994</v>
      </c>
      <c r="T63">
        <f t="shared" si="6"/>
        <v>2900</v>
      </c>
      <c r="U63" s="17">
        <f t="shared" si="7"/>
        <v>13.143899999999999</v>
      </c>
      <c r="V63" s="17">
        <f t="shared" si="8"/>
        <v>3.3875414999999998</v>
      </c>
    </row>
    <row r="64" spans="1:22" x14ac:dyDescent="0.25">
      <c r="A64">
        <v>2900403</v>
      </c>
      <c r="B64">
        <v>403</v>
      </c>
      <c r="C64" t="s">
        <v>355</v>
      </c>
      <c r="D64">
        <f>VLOOKUP($B64,'PACK MASTER'!$A$2:$G$512,7,0)</f>
        <v>210</v>
      </c>
      <c r="H64">
        <f>VLOOKUP($A64,ZAVL!$C$2:$F$1048576,4,0)</f>
        <v>238.98</v>
      </c>
      <c r="I64">
        <f>IFERROR(ABS(VLOOKUP($A64,ZTRV!$D$2:$G$1048576,4,0)),0)</f>
        <v>0</v>
      </c>
      <c r="J64">
        <f>IFERROR(ABS(VLOOKUP(A64,ZTR1!$D$2:$G$829999,4,0)),0)</f>
        <v>0</v>
      </c>
      <c r="K64">
        <f>IFERROR(ABS(VLOOKUP(A64,ZTR2!$D$2:$G$59939,4,0)),0)</f>
        <v>0</v>
      </c>
      <c r="L64">
        <f t="shared" si="0"/>
        <v>0</v>
      </c>
      <c r="M64">
        <f t="shared" si="1"/>
        <v>238.98</v>
      </c>
      <c r="N64">
        <f t="shared" si="2"/>
        <v>281.99639999999999</v>
      </c>
      <c r="O64" s="13">
        <f t="shared" si="3"/>
        <v>59219.243999999999</v>
      </c>
      <c r="P64">
        <f>IF(A64=3040288,0,IFERROR(ABS(VLOOKUP(A64,ZCON!$D$2:$G$128870,4,0)),5.5))</f>
        <v>5.5</v>
      </c>
      <c r="Q64" s="17">
        <f>P64*H64*D64/100</f>
        <v>2760.2189999999996</v>
      </c>
      <c r="R64" s="38">
        <v>0.02</v>
      </c>
      <c r="S64" s="5">
        <f>1.5%*(H64*D64-Q64)</f>
        <v>711.38371499999994</v>
      </c>
      <c r="T64">
        <f t="shared" si="6"/>
        <v>2900</v>
      </c>
      <c r="U64" s="17">
        <f t="shared" si="7"/>
        <v>13.143899999999999</v>
      </c>
      <c r="V64" s="17">
        <f t="shared" si="8"/>
        <v>3.3875414999999998</v>
      </c>
    </row>
    <row r="65" spans="1:22" x14ac:dyDescent="0.25">
      <c r="A65">
        <v>2909401</v>
      </c>
      <c r="B65">
        <v>401</v>
      </c>
      <c r="C65" t="s">
        <v>371</v>
      </c>
      <c r="D65">
        <f>VLOOKUP($B65,'PACK MASTER'!$A$2:$G$512,7,0)</f>
        <v>210</v>
      </c>
      <c r="H65">
        <f>VLOOKUP($A65,ZAVL!$C$2:$F$1048576,4,0)</f>
        <v>256</v>
      </c>
      <c r="I65">
        <f>IFERROR(ABS(VLOOKUP($A65,ZTRV!$D$2:$G$1048576,4,0)),0)</f>
        <v>0</v>
      </c>
      <c r="J65">
        <f>IFERROR(ABS(VLOOKUP(A65,ZTR1!$D$2:$G$829999,4,0)),0)</f>
        <v>0</v>
      </c>
      <c r="K65">
        <f>IFERROR(ABS(VLOOKUP(A65,ZTR2!$D$2:$G$59939,4,0)),0)</f>
        <v>0</v>
      </c>
      <c r="L65">
        <f t="shared" si="0"/>
        <v>0</v>
      </c>
      <c r="M65">
        <f t="shared" si="1"/>
        <v>256</v>
      </c>
      <c r="N65">
        <f t="shared" si="2"/>
        <v>302.08</v>
      </c>
      <c r="O65" s="13">
        <f t="shared" si="3"/>
        <v>63436.799999999996</v>
      </c>
      <c r="P65">
        <f>IF(A65=3040288,0,IFERROR(ABS(VLOOKUP(A65,ZCON!$D$2:$G$128870,4,0)),5.5))</f>
        <v>8</v>
      </c>
      <c r="Q65" s="17">
        <f t="shared" ref="Q65:Q127" si="9">P65*H65*D65/100</f>
        <v>4300.8</v>
      </c>
      <c r="R65" s="38">
        <v>0.02</v>
      </c>
      <c r="S65" s="5">
        <f t="shared" ref="S65:S127" si="10">1.5*H65/100</f>
        <v>3.84</v>
      </c>
      <c r="T65">
        <f t="shared" si="6"/>
        <v>2909</v>
      </c>
      <c r="U65" s="17">
        <f t="shared" si="7"/>
        <v>20.48</v>
      </c>
      <c r="V65" s="17">
        <f t="shared" si="8"/>
        <v>1.8285714285714284E-2</v>
      </c>
    </row>
    <row r="66" spans="1:22" x14ac:dyDescent="0.25">
      <c r="A66">
        <v>2918401</v>
      </c>
      <c r="B66">
        <v>401</v>
      </c>
      <c r="C66" t="s">
        <v>381</v>
      </c>
      <c r="D66">
        <f>VLOOKUP($B66,'PACK MASTER'!$A$2:$G$512,7,0)</f>
        <v>210</v>
      </c>
      <c r="H66">
        <f>VLOOKUP($A66,ZAVL!$C$2:$F$1048576,4,0)</f>
        <v>220</v>
      </c>
      <c r="I66">
        <f>IFERROR(ABS(VLOOKUP($A66,ZTRV!$D$2:$G$1048576,4,0)),0)</f>
        <v>0</v>
      </c>
      <c r="J66">
        <f>IFERROR(ABS(VLOOKUP(A66,ZTR1!$D$2:$G$829999,4,0)),0)</f>
        <v>0</v>
      </c>
      <c r="K66">
        <f>IFERROR(ABS(VLOOKUP(A66,ZTR2!$D$2:$G$59939,4,0)),0)</f>
        <v>0</v>
      </c>
      <c r="L66">
        <f t="shared" si="0"/>
        <v>0</v>
      </c>
      <c r="M66">
        <f t="shared" si="1"/>
        <v>220</v>
      </c>
      <c r="N66">
        <f t="shared" si="2"/>
        <v>259.59999999999997</v>
      </c>
      <c r="O66" s="13">
        <f t="shared" si="3"/>
        <v>54515.999999999993</v>
      </c>
      <c r="P66">
        <f>IF(A66=3040288,0,IFERROR(ABS(VLOOKUP(A66,ZCON!$D$2:$G$128870,4,0)),5.5))</f>
        <v>5.5</v>
      </c>
      <c r="Q66" s="17">
        <f t="shared" si="9"/>
        <v>2541</v>
      </c>
      <c r="R66" s="38">
        <v>0.02</v>
      </c>
      <c r="S66" s="5">
        <f t="shared" si="10"/>
        <v>3.3</v>
      </c>
      <c r="T66">
        <f t="shared" si="6"/>
        <v>2918</v>
      </c>
      <c r="U66" s="17">
        <f t="shared" si="7"/>
        <v>12.1</v>
      </c>
      <c r="V66" s="17">
        <f t="shared" si="8"/>
        <v>1.5714285714285712E-2</v>
      </c>
    </row>
    <row r="67" spans="1:22" x14ac:dyDescent="0.25">
      <c r="A67">
        <v>2924271</v>
      </c>
      <c r="B67">
        <v>271</v>
      </c>
      <c r="C67" t="s">
        <v>405</v>
      </c>
      <c r="D67">
        <f>VLOOKUP($B67,'PACK MASTER'!$A$2:$G$512,7,0)</f>
        <v>50</v>
      </c>
      <c r="H67">
        <f>VLOOKUP($A67,ZAVL!$C$2:$F$1048576,4,0)</f>
        <v>210</v>
      </c>
      <c r="I67">
        <f>IFERROR(ABS(VLOOKUP($A67,ZTRV!$D$2:$G$1048576,4,0)),0)</f>
        <v>23</v>
      </c>
      <c r="J67">
        <f>IFERROR(ABS(VLOOKUP(A67,ZTR1!$D$2:$G$829999,4,0)),0)</f>
        <v>0</v>
      </c>
      <c r="K67">
        <f>IFERROR(ABS(VLOOKUP(A67,ZTR2!$D$2:$G$59939,4,0)),0)</f>
        <v>0</v>
      </c>
      <c r="L67">
        <f t="shared" ref="L67:L129" si="11">SUM(I67:K67)</f>
        <v>23</v>
      </c>
      <c r="M67">
        <f t="shared" ref="M67:M129" si="12">H67-L67</f>
        <v>187</v>
      </c>
      <c r="N67">
        <f t="shared" ref="N67:N129" si="13">M67*1.18</f>
        <v>220.66</v>
      </c>
      <c r="O67" s="13">
        <f t="shared" ref="O67:O129" si="14">N67*D67</f>
        <v>11033</v>
      </c>
      <c r="P67">
        <f>IF(A67=3040288,0,IFERROR(ABS(VLOOKUP(A67,ZCON!$D$2:$G$128870,4,0)),5.5))</f>
        <v>5.5</v>
      </c>
      <c r="Q67" s="17">
        <f t="shared" si="9"/>
        <v>577.5</v>
      </c>
      <c r="R67" s="38">
        <v>0.02</v>
      </c>
      <c r="S67" s="5">
        <f t="shared" si="10"/>
        <v>3.15</v>
      </c>
      <c r="T67">
        <f t="shared" ref="T67:T129" si="15">VALUE(LEFT(A67,4))</f>
        <v>2924</v>
      </c>
      <c r="U67" s="17">
        <f t="shared" ref="U67:U129" si="16">+Q67/D67</f>
        <v>11.55</v>
      </c>
      <c r="V67" s="17">
        <f t="shared" ref="V67:V129" si="17">+S67/D67</f>
        <v>6.3E-2</v>
      </c>
    </row>
    <row r="68" spans="1:22" x14ac:dyDescent="0.25">
      <c r="A68">
        <v>2924284</v>
      </c>
      <c r="B68">
        <v>284</v>
      </c>
      <c r="C68" t="s">
        <v>406</v>
      </c>
      <c r="D68">
        <f>VLOOKUP($B68,'PACK MASTER'!$A$2:$G$512,7,0)</f>
        <v>50</v>
      </c>
      <c r="H68">
        <f>VLOOKUP($A68,ZAVL!$C$2:$F$1048576,4,0)</f>
        <v>200</v>
      </c>
      <c r="I68">
        <f>IFERROR(ABS(VLOOKUP($A68,ZTRV!$D$2:$G$1048576,4,0)),0)</f>
        <v>0</v>
      </c>
      <c r="J68">
        <f>IFERROR(ABS(VLOOKUP(A68,ZTR1!$D$2:$G$829999,4,0)),0)</f>
        <v>0</v>
      </c>
      <c r="K68">
        <f>IFERROR(ABS(VLOOKUP(A68,ZTR2!$D$2:$G$59939,4,0)),0)</f>
        <v>0</v>
      </c>
      <c r="L68">
        <f t="shared" si="11"/>
        <v>0</v>
      </c>
      <c r="M68">
        <f t="shared" si="12"/>
        <v>200</v>
      </c>
      <c r="N68">
        <f t="shared" si="13"/>
        <v>236</v>
      </c>
      <c r="O68" s="13">
        <f t="shared" si="14"/>
        <v>11800</v>
      </c>
      <c r="P68">
        <f>IF(A68=3040288,0,IFERROR(ABS(VLOOKUP(A68,ZCON!$D$2:$G$128870,4,0)),5.5))</f>
        <v>5.5</v>
      </c>
      <c r="Q68" s="17">
        <f t="shared" si="9"/>
        <v>550</v>
      </c>
      <c r="R68" s="38">
        <v>0.02</v>
      </c>
      <c r="S68" s="5">
        <f t="shared" si="10"/>
        <v>3</v>
      </c>
      <c r="T68">
        <f t="shared" si="15"/>
        <v>2924</v>
      </c>
      <c r="U68" s="17">
        <f t="shared" si="16"/>
        <v>11</v>
      </c>
      <c r="V68" s="17">
        <f t="shared" si="17"/>
        <v>0.06</v>
      </c>
    </row>
    <row r="69" spans="1:22" x14ac:dyDescent="0.25">
      <c r="A69">
        <v>2924288</v>
      </c>
      <c r="B69">
        <v>288</v>
      </c>
      <c r="C69" t="s">
        <v>407</v>
      </c>
      <c r="D69">
        <f>VLOOKUP($B69,'PACK MASTER'!$A$2:$G$512,7,0)</f>
        <v>26</v>
      </c>
      <c r="H69">
        <f>VLOOKUP($A69,ZAVL!$C$2:$F$1048576,4,0)</f>
        <v>211</v>
      </c>
      <c r="I69">
        <f>IFERROR(ABS(VLOOKUP($A69,ZTRV!$D$2:$G$1048576,4,0)),0)</f>
        <v>23</v>
      </c>
      <c r="J69">
        <f>IFERROR(ABS(VLOOKUP(A69,ZTR1!$D$2:$G$829999,4,0)),0)</f>
        <v>0</v>
      </c>
      <c r="K69">
        <f>IFERROR(ABS(VLOOKUP(A69,ZTR2!$D$2:$G$59939,4,0)),0)</f>
        <v>0</v>
      </c>
      <c r="L69">
        <f t="shared" si="11"/>
        <v>23</v>
      </c>
      <c r="M69">
        <f t="shared" si="12"/>
        <v>188</v>
      </c>
      <c r="N69">
        <f t="shared" si="13"/>
        <v>221.83999999999997</v>
      </c>
      <c r="O69" s="13">
        <f t="shared" si="14"/>
        <v>5767.8399999999992</v>
      </c>
      <c r="P69">
        <f>IF(A69=3040288,0,IFERROR(ABS(VLOOKUP(A69,ZCON!$D$2:$G$128870,4,0)),5.5))</f>
        <v>5.5</v>
      </c>
      <c r="Q69" s="17">
        <f t="shared" si="9"/>
        <v>301.73</v>
      </c>
      <c r="R69" s="38">
        <v>0.02</v>
      </c>
      <c r="S69" s="5">
        <f t="shared" si="10"/>
        <v>3.165</v>
      </c>
      <c r="T69">
        <f t="shared" si="15"/>
        <v>2924</v>
      </c>
      <c r="U69" s="17">
        <f t="shared" si="16"/>
        <v>11.605</v>
      </c>
      <c r="V69" s="17">
        <f t="shared" si="17"/>
        <v>0.12173076923076923</v>
      </c>
    </row>
    <row r="70" spans="1:22" x14ac:dyDescent="0.25">
      <c r="A70">
        <v>2924401</v>
      </c>
      <c r="B70">
        <v>401</v>
      </c>
      <c r="C70" t="s">
        <v>408</v>
      </c>
      <c r="D70">
        <f>VLOOKUP($B70,'PACK MASTER'!$A$2:$G$512,7,0)</f>
        <v>210</v>
      </c>
      <c r="H70">
        <f>VLOOKUP($A70,ZAVL!$C$2:$F$1048576,4,0)</f>
        <v>207</v>
      </c>
      <c r="I70">
        <f>IFERROR(ABS(VLOOKUP($A70,ZTRV!$D$2:$G$1048576,4,0)),0)</f>
        <v>23</v>
      </c>
      <c r="J70">
        <f>IFERROR(ABS(VLOOKUP(A70,ZTR1!$D$2:$G$829999,4,0)),0)</f>
        <v>0</v>
      </c>
      <c r="K70">
        <f>IFERROR(ABS(VLOOKUP(A70,ZTR2!$D$2:$G$59939,4,0)),0)</f>
        <v>0</v>
      </c>
      <c r="L70">
        <f t="shared" si="11"/>
        <v>23</v>
      </c>
      <c r="M70">
        <f t="shared" si="12"/>
        <v>184</v>
      </c>
      <c r="N70">
        <f t="shared" si="13"/>
        <v>217.11999999999998</v>
      </c>
      <c r="O70" s="13">
        <f t="shared" si="14"/>
        <v>45595.199999999997</v>
      </c>
      <c r="P70">
        <f>IF(A70=3040288,0,IFERROR(ABS(VLOOKUP(A70,ZCON!$D$2:$G$128870,4,0)),5.5))</f>
        <v>5.5</v>
      </c>
      <c r="Q70" s="17">
        <f t="shared" si="9"/>
        <v>2390.85</v>
      </c>
      <c r="R70" s="38">
        <v>0.02</v>
      </c>
      <c r="S70" s="5">
        <f t="shared" si="10"/>
        <v>3.105</v>
      </c>
      <c r="T70">
        <f t="shared" si="15"/>
        <v>2924</v>
      </c>
      <c r="U70" s="17">
        <f t="shared" si="16"/>
        <v>11.385</v>
      </c>
      <c r="V70" s="17">
        <f t="shared" si="17"/>
        <v>1.4785714285714286E-2</v>
      </c>
    </row>
    <row r="71" spans="1:22" x14ac:dyDescent="0.25">
      <c r="A71">
        <v>2927401</v>
      </c>
      <c r="B71">
        <v>401</v>
      </c>
      <c r="C71" t="s">
        <v>427</v>
      </c>
      <c r="D71">
        <f>VLOOKUP($B71,'PACK MASTER'!$A$2:$G$512,7,0)</f>
        <v>210</v>
      </c>
      <c r="H71">
        <f>VLOOKUP($A71,ZAVL!$C$2:$F$1048576,4,0)</f>
        <v>186</v>
      </c>
      <c r="I71">
        <f>IFERROR(ABS(VLOOKUP($A71,ZTRV!$D$2:$G$1048576,4,0)),0)</f>
        <v>0</v>
      </c>
      <c r="J71">
        <f>IFERROR(ABS(VLOOKUP(A71,ZTR1!$D$2:$G$829999,4,0)),0)</f>
        <v>0</v>
      </c>
      <c r="K71">
        <f>IFERROR(ABS(VLOOKUP(A71,ZTR2!$D$2:$G$59939,4,0)),0)</f>
        <v>0</v>
      </c>
      <c r="L71">
        <f t="shared" si="11"/>
        <v>0</v>
      </c>
      <c r="M71">
        <f t="shared" si="12"/>
        <v>186</v>
      </c>
      <c r="N71">
        <f t="shared" si="13"/>
        <v>219.48</v>
      </c>
      <c r="O71" s="13">
        <f t="shared" si="14"/>
        <v>46090.799999999996</v>
      </c>
      <c r="P71">
        <f>IF(A71=3040288,0,IFERROR(ABS(VLOOKUP(A71,ZCON!$D$2:$G$128870,4,0)),5.5))</f>
        <v>5.5</v>
      </c>
      <c r="Q71" s="17">
        <f t="shared" si="9"/>
        <v>2148.3000000000002</v>
      </c>
      <c r="R71" s="38">
        <v>0.02</v>
      </c>
      <c r="S71" s="5">
        <f t="shared" si="10"/>
        <v>2.79</v>
      </c>
      <c r="T71">
        <f t="shared" si="15"/>
        <v>2927</v>
      </c>
      <c r="U71" s="17">
        <f t="shared" si="16"/>
        <v>10.23</v>
      </c>
      <c r="V71" s="17">
        <f t="shared" si="17"/>
        <v>1.3285714285714286E-2</v>
      </c>
    </row>
    <row r="72" spans="1:22" x14ac:dyDescent="0.25">
      <c r="A72">
        <v>2929401</v>
      </c>
      <c r="B72">
        <v>401</v>
      </c>
      <c r="C72" t="s">
        <v>428</v>
      </c>
      <c r="D72">
        <f>VLOOKUP($B72,'PACK MASTER'!$A$2:$G$512,7,0)</f>
        <v>210</v>
      </c>
      <c r="H72">
        <f>VLOOKUP($A72,ZAVL!$C$2:$F$1048576,4,0)</f>
        <v>244</v>
      </c>
      <c r="I72">
        <f>IFERROR(ABS(VLOOKUP($A72,ZTRV!$D$2:$G$1048576,4,0)),0)</f>
        <v>0</v>
      </c>
      <c r="J72">
        <f>IFERROR(ABS(VLOOKUP(A72,ZTR1!$D$2:$G$829999,4,0)),0)</f>
        <v>0</v>
      </c>
      <c r="K72">
        <f>IFERROR(ABS(VLOOKUP(A72,ZTR2!$D$2:$G$59939,4,0)),0)</f>
        <v>0</v>
      </c>
      <c r="L72">
        <f t="shared" si="11"/>
        <v>0</v>
      </c>
      <c r="M72">
        <f t="shared" si="12"/>
        <v>244</v>
      </c>
      <c r="N72">
        <f t="shared" si="13"/>
        <v>287.91999999999996</v>
      </c>
      <c r="O72" s="13">
        <f t="shared" si="14"/>
        <v>60463.19999999999</v>
      </c>
      <c r="P72">
        <f>IF(A72=3040288,0,IFERROR(ABS(VLOOKUP(A72,ZCON!$D$2:$G$128870,4,0)),5.5))</f>
        <v>5.5</v>
      </c>
      <c r="Q72" s="17">
        <f t="shared" si="9"/>
        <v>2818.2</v>
      </c>
      <c r="R72" s="38">
        <v>0.02</v>
      </c>
      <c r="S72" s="5">
        <f t="shared" si="10"/>
        <v>3.66</v>
      </c>
      <c r="T72">
        <f t="shared" si="15"/>
        <v>2929</v>
      </c>
      <c r="U72" s="17">
        <f t="shared" si="16"/>
        <v>13.42</v>
      </c>
      <c r="V72" s="17">
        <f t="shared" si="17"/>
        <v>1.7428571428571429E-2</v>
      </c>
    </row>
    <row r="73" spans="1:22" x14ac:dyDescent="0.25">
      <c r="A73">
        <v>2933401</v>
      </c>
      <c r="B73">
        <v>401</v>
      </c>
      <c r="C73" t="s">
        <v>441</v>
      </c>
      <c r="D73">
        <f>VLOOKUP($B73,'PACK MASTER'!$A$2:$G$512,7,0)</f>
        <v>210</v>
      </c>
      <c r="H73">
        <f>VLOOKUP($A73,ZAVL!$C$2:$F$1048576,4,0)</f>
        <v>188</v>
      </c>
      <c r="I73">
        <f>IFERROR(ABS(VLOOKUP($A73,ZTRV!$D$2:$G$1048576,4,0)),0)</f>
        <v>0</v>
      </c>
      <c r="J73">
        <f>IFERROR(ABS(VLOOKUP(A73,ZTR1!$D$2:$G$829999,4,0)),0)</f>
        <v>0</v>
      </c>
      <c r="K73">
        <f>IFERROR(ABS(VLOOKUP(A73,ZTR2!$D$2:$G$59939,4,0)),0)</f>
        <v>0</v>
      </c>
      <c r="L73">
        <f t="shared" si="11"/>
        <v>0</v>
      </c>
      <c r="M73">
        <f t="shared" si="12"/>
        <v>188</v>
      </c>
      <c r="N73">
        <f t="shared" si="13"/>
        <v>221.83999999999997</v>
      </c>
      <c r="O73" s="13">
        <f t="shared" si="14"/>
        <v>46586.399999999994</v>
      </c>
      <c r="P73">
        <f>IF(A73=3040288,0,IFERROR(ABS(VLOOKUP(A73,ZCON!$D$2:$G$128870,4,0)),5.5))</f>
        <v>5.5</v>
      </c>
      <c r="Q73" s="17">
        <f t="shared" si="9"/>
        <v>2171.4</v>
      </c>
      <c r="R73" s="38">
        <v>0.02</v>
      </c>
      <c r="S73" s="5">
        <f t="shared" si="10"/>
        <v>2.82</v>
      </c>
      <c r="T73">
        <f t="shared" si="15"/>
        <v>2933</v>
      </c>
      <c r="U73" s="17">
        <f t="shared" si="16"/>
        <v>10.34</v>
      </c>
      <c r="V73" s="17">
        <f t="shared" si="17"/>
        <v>1.3428571428571429E-2</v>
      </c>
    </row>
    <row r="74" spans="1:22" x14ac:dyDescent="0.25">
      <c r="A74">
        <v>2936401</v>
      </c>
      <c r="B74">
        <v>401</v>
      </c>
      <c r="C74" t="s">
        <v>452</v>
      </c>
      <c r="D74">
        <f>VLOOKUP($B74,'PACK MASTER'!$A$2:$G$512,7,0)</f>
        <v>210</v>
      </c>
      <c r="H74">
        <f>VLOOKUP($A74,ZAVL!$C$2:$F$1048576,4,0)</f>
        <v>212</v>
      </c>
      <c r="I74">
        <f>IFERROR(ABS(VLOOKUP($A74,ZTRV!$D$2:$G$1048576,4,0)),0)</f>
        <v>23</v>
      </c>
      <c r="J74">
        <f>IFERROR(ABS(VLOOKUP(A74,ZTR1!$D$2:$G$829999,4,0)),0)</f>
        <v>0</v>
      </c>
      <c r="K74">
        <f>IFERROR(ABS(VLOOKUP(A74,ZTR2!$D$2:$G$59939,4,0)),0)</f>
        <v>0</v>
      </c>
      <c r="L74">
        <f t="shared" si="11"/>
        <v>23</v>
      </c>
      <c r="M74">
        <f t="shared" si="12"/>
        <v>189</v>
      </c>
      <c r="N74">
        <f t="shared" si="13"/>
        <v>223.01999999999998</v>
      </c>
      <c r="O74" s="13">
        <f t="shared" si="14"/>
        <v>46834.2</v>
      </c>
      <c r="P74">
        <f>IF(A74=3040288,0,IFERROR(ABS(VLOOKUP(A74,ZCON!$D$2:$G$128870,4,0)),5.5))</f>
        <v>5.5</v>
      </c>
      <c r="Q74" s="17">
        <f t="shared" si="9"/>
        <v>2448.6</v>
      </c>
      <c r="R74" s="38">
        <v>0.02</v>
      </c>
      <c r="S74" s="5">
        <f t="shared" si="10"/>
        <v>3.18</v>
      </c>
      <c r="T74">
        <f t="shared" si="15"/>
        <v>2936</v>
      </c>
      <c r="U74" s="17">
        <f t="shared" si="16"/>
        <v>11.66</v>
      </c>
      <c r="V74" s="17">
        <f t="shared" si="17"/>
        <v>1.5142857142857144E-2</v>
      </c>
    </row>
    <row r="75" spans="1:22" x14ac:dyDescent="0.25">
      <c r="A75">
        <v>2953401</v>
      </c>
      <c r="B75">
        <v>401</v>
      </c>
      <c r="C75" t="s">
        <v>479</v>
      </c>
      <c r="D75">
        <f>VLOOKUP($B75,'PACK MASTER'!$A$2:$G$512,7,0)</f>
        <v>210</v>
      </c>
      <c r="H75">
        <f>VLOOKUP($A75,ZAVL!$C$2:$F$1048576,4,0)</f>
        <v>570</v>
      </c>
      <c r="I75">
        <f>IFERROR(ABS(VLOOKUP($A75,ZTRV!$D$2:$G$1048576,4,0)),0)</f>
        <v>0</v>
      </c>
      <c r="J75">
        <f>IFERROR(ABS(VLOOKUP(A75,ZTR1!$D$2:$G$829999,4,0)),0)</f>
        <v>0</v>
      </c>
      <c r="K75">
        <f>IFERROR(ABS(VLOOKUP(A75,ZTR2!$D$2:$G$59939,4,0)),0)</f>
        <v>0</v>
      </c>
      <c r="L75">
        <f t="shared" si="11"/>
        <v>0</v>
      </c>
      <c r="M75">
        <f t="shared" si="12"/>
        <v>570</v>
      </c>
      <c r="N75">
        <f t="shared" si="13"/>
        <v>672.59999999999991</v>
      </c>
      <c r="O75" s="13">
        <f t="shared" si="14"/>
        <v>141245.99999999997</v>
      </c>
      <c r="P75">
        <f>IF(A75=3040288,0,IFERROR(ABS(VLOOKUP(A75,ZCON!$D$2:$G$128870,4,0)),5.5))</f>
        <v>5.5</v>
      </c>
      <c r="Q75" s="17">
        <f t="shared" si="9"/>
        <v>6583.5</v>
      </c>
      <c r="R75" s="38">
        <v>0.02</v>
      </c>
      <c r="S75" s="5">
        <f t="shared" si="10"/>
        <v>8.5500000000000007</v>
      </c>
      <c r="T75">
        <f t="shared" si="15"/>
        <v>2953</v>
      </c>
      <c r="U75" s="17">
        <f t="shared" si="16"/>
        <v>31.35</v>
      </c>
      <c r="V75" s="17">
        <f t="shared" si="17"/>
        <v>4.0714285714285717E-2</v>
      </c>
    </row>
    <row r="76" spans="1:22" x14ac:dyDescent="0.25">
      <c r="A76">
        <v>2959288</v>
      </c>
      <c r="B76">
        <v>288</v>
      </c>
      <c r="C76" t="s">
        <v>492</v>
      </c>
      <c r="D76">
        <f>VLOOKUP($B76,'PACK MASTER'!$A$2:$G$512,7,0)</f>
        <v>26</v>
      </c>
      <c r="H76">
        <f>VLOOKUP($A76,ZAVL!$C$2:$F$1048576,4,0)</f>
        <v>241</v>
      </c>
      <c r="I76">
        <f>IFERROR(ABS(VLOOKUP($A76,ZTRV!$D$2:$G$1048576,4,0)),0)</f>
        <v>0</v>
      </c>
      <c r="J76">
        <f>IFERROR(ABS(VLOOKUP(A76,ZTR1!$D$2:$G$829999,4,0)),0)</f>
        <v>0</v>
      </c>
      <c r="K76">
        <f>IFERROR(ABS(VLOOKUP(A76,ZTR2!$D$2:$G$59939,4,0)),0)</f>
        <v>0</v>
      </c>
      <c r="L76">
        <f t="shared" si="11"/>
        <v>0</v>
      </c>
      <c r="M76">
        <f t="shared" si="12"/>
        <v>241</v>
      </c>
      <c r="N76">
        <f t="shared" si="13"/>
        <v>284.38</v>
      </c>
      <c r="O76" s="13">
        <f t="shared" si="14"/>
        <v>7393.88</v>
      </c>
      <c r="P76">
        <f>IF(A76=3040288,0,IFERROR(ABS(VLOOKUP(A76,ZCON!$D$2:$G$128870,4,0)),5.5))</f>
        <v>0</v>
      </c>
      <c r="Q76" s="17">
        <f t="shared" si="9"/>
        <v>0</v>
      </c>
      <c r="R76" s="38">
        <v>0.02</v>
      </c>
      <c r="S76" s="5">
        <f t="shared" si="10"/>
        <v>3.6150000000000002</v>
      </c>
      <c r="T76">
        <f t="shared" si="15"/>
        <v>2959</v>
      </c>
      <c r="U76" s="17">
        <f t="shared" si="16"/>
        <v>0</v>
      </c>
      <c r="V76" s="17">
        <f t="shared" si="17"/>
        <v>0.13903846153846156</v>
      </c>
    </row>
    <row r="77" spans="1:22" x14ac:dyDescent="0.25">
      <c r="A77">
        <v>2959402</v>
      </c>
      <c r="B77">
        <v>402</v>
      </c>
      <c r="C77" t="s">
        <v>493</v>
      </c>
      <c r="D77">
        <f>VLOOKUP($B77,'PACK MASTER'!$A$2:$G$512,7,0)</f>
        <v>208</v>
      </c>
      <c r="H77">
        <f>VLOOKUP($A77,ZAVL!$C$2:$F$1048576,4,0)</f>
        <v>227</v>
      </c>
      <c r="I77">
        <f>IFERROR(ABS(VLOOKUP($A77,ZTRV!$D$2:$G$1048576,4,0)),0)</f>
        <v>0</v>
      </c>
      <c r="J77">
        <f>IFERROR(ABS(VLOOKUP(A77,ZTR1!$D$2:$G$829999,4,0)),0)</f>
        <v>0</v>
      </c>
      <c r="K77">
        <f>IFERROR(ABS(VLOOKUP(A77,ZTR2!$D$2:$G$59939,4,0)),0)</f>
        <v>0</v>
      </c>
      <c r="L77">
        <f t="shared" si="11"/>
        <v>0</v>
      </c>
      <c r="M77">
        <f t="shared" si="12"/>
        <v>227</v>
      </c>
      <c r="N77">
        <f t="shared" si="13"/>
        <v>267.86</v>
      </c>
      <c r="O77" s="13">
        <f t="shared" si="14"/>
        <v>55714.880000000005</v>
      </c>
      <c r="P77">
        <f>IF(A77=3040288,0,IFERROR(ABS(VLOOKUP(A77,ZCON!$D$2:$G$128870,4,0)),5.5))</f>
        <v>5.5</v>
      </c>
      <c r="Q77" s="17">
        <f t="shared" si="9"/>
        <v>2596.88</v>
      </c>
      <c r="R77" s="38">
        <v>0.02</v>
      </c>
      <c r="S77" s="5">
        <f t="shared" si="10"/>
        <v>3.4049999999999998</v>
      </c>
      <c r="T77">
        <f t="shared" si="15"/>
        <v>2959</v>
      </c>
      <c r="U77" s="17">
        <f t="shared" si="16"/>
        <v>12.485000000000001</v>
      </c>
      <c r="V77" s="17">
        <f t="shared" si="17"/>
        <v>1.6370192307692308E-2</v>
      </c>
    </row>
    <row r="78" spans="1:22" x14ac:dyDescent="0.25">
      <c r="A78">
        <v>2960401</v>
      </c>
      <c r="B78">
        <v>401</v>
      </c>
      <c r="C78" t="s">
        <v>500</v>
      </c>
      <c r="D78">
        <f>VLOOKUP($B78,'PACK MASTER'!$A$2:$G$512,7,0)</f>
        <v>210</v>
      </c>
      <c r="H78">
        <f>VLOOKUP($A78,ZAVL!$C$2:$F$1048576,4,0)</f>
        <v>595</v>
      </c>
      <c r="I78">
        <f>IFERROR(ABS(VLOOKUP($A78,ZTRV!$D$2:$G$1048576,4,0)),0)</f>
        <v>0</v>
      </c>
      <c r="J78">
        <f>IFERROR(ABS(VLOOKUP(A78,ZTR1!$D$2:$G$829999,4,0)),0)</f>
        <v>0</v>
      </c>
      <c r="K78">
        <f>IFERROR(ABS(VLOOKUP(A78,ZTR2!$D$2:$G$59939,4,0)),0)</f>
        <v>0</v>
      </c>
      <c r="L78">
        <f t="shared" si="11"/>
        <v>0</v>
      </c>
      <c r="M78">
        <f t="shared" si="12"/>
        <v>595</v>
      </c>
      <c r="N78">
        <f t="shared" si="13"/>
        <v>702.09999999999991</v>
      </c>
      <c r="O78" s="13">
        <f t="shared" si="14"/>
        <v>147440.99999999997</v>
      </c>
      <c r="P78">
        <f>IF(A78=3040288,0,IFERROR(ABS(VLOOKUP(A78,ZCON!$D$2:$G$128870,4,0)),5.5))</f>
        <v>8</v>
      </c>
      <c r="Q78" s="17">
        <f t="shared" si="9"/>
        <v>9996</v>
      </c>
      <c r="R78" s="38">
        <v>0.02</v>
      </c>
      <c r="S78" s="5">
        <f t="shared" si="10"/>
        <v>8.9250000000000007</v>
      </c>
      <c r="T78">
        <f t="shared" si="15"/>
        <v>2960</v>
      </c>
      <c r="U78" s="17">
        <f t="shared" si="16"/>
        <v>47.6</v>
      </c>
      <c r="V78" s="17">
        <f t="shared" si="17"/>
        <v>4.2500000000000003E-2</v>
      </c>
    </row>
    <row r="79" spans="1:22" x14ac:dyDescent="0.25">
      <c r="A79">
        <v>2961401</v>
      </c>
      <c r="B79">
        <v>401</v>
      </c>
      <c r="C79" t="s">
        <v>509</v>
      </c>
      <c r="D79">
        <f>VLOOKUP($B79,'PACK MASTER'!$A$2:$G$512,7,0)</f>
        <v>210</v>
      </c>
      <c r="H79">
        <f>VLOOKUP($A79,ZAVL!$C$2:$F$1048576,4,0)</f>
        <v>220</v>
      </c>
      <c r="I79">
        <f>IFERROR(ABS(VLOOKUP($A79,ZTRV!$D$2:$G$1048576,4,0)),0)</f>
        <v>0</v>
      </c>
      <c r="J79">
        <f>IFERROR(ABS(VLOOKUP(A79,ZTR1!$D$2:$G$829999,4,0)),0)</f>
        <v>0</v>
      </c>
      <c r="K79">
        <f>IFERROR(ABS(VLOOKUP(A79,ZTR2!$D$2:$G$59939,4,0)),0)</f>
        <v>0</v>
      </c>
      <c r="L79">
        <f t="shared" si="11"/>
        <v>0</v>
      </c>
      <c r="M79">
        <f t="shared" si="12"/>
        <v>220</v>
      </c>
      <c r="N79">
        <f t="shared" si="13"/>
        <v>259.59999999999997</v>
      </c>
      <c r="O79" s="13">
        <f t="shared" si="14"/>
        <v>54515.999999999993</v>
      </c>
      <c r="P79">
        <f>IF(A79=3040288,0,IFERROR(ABS(VLOOKUP(A79,ZCON!$D$2:$G$128870,4,0)),5.5))</f>
        <v>5.5</v>
      </c>
      <c r="Q79" s="17">
        <f t="shared" si="9"/>
        <v>2541</v>
      </c>
      <c r="R79" s="38">
        <v>0.02</v>
      </c>
      <c r="S79" s="5">
        <f t="shared" si="10"/>
        <v>3.3</v>
      </c>
      <c r="T79">
        <f t="shared" si="15"/>
        <v>2961</v>
      </c>
      <c r="U79" s="17">
        <f t="shared" si="16"/>
        <v>12.1</v>
      </c>
      <c r="V79" s="17">
        <f t="shared" si="17"/>
        <v>1.5714285714285712E-2</v>
      </c>
    </row>
    <row r="80" spans="1:22" x14ac:dyDescent="0.25">
      <c r="A80">
        <v>2962401</v>
      </c>
      <c r="B80">
        <v>401</v>
      </c>
      <c r="C80" t="s">
        <v>516</v>
      </c>
      <c r="D80">
        <f>VLOOKUP($B80,'PACK MASTER'!$A$2:$G$512,7,0)</f>
        <v>210</v>
      </c>
      <c r="H80">
        <f>VLOOKUP($A80,ZAVL!$C$2:$F$1048576,4,0)</f>
        <v>320</v>
      </c>
      <c r="I80">
        <f>IFERROR(ABS(VLOOKUP($A80,ZTRV!$D$2:$G$1048576,4,0)),0)</f>
        <v>0</v>
      </c>
      <c r="J80">
        <f>IFERROR(ABS(VLOOKUP(A80,ZTR1!$D$2:$G$829999,4,0)),0)</f>
        <v>0</v>
      </c>
      <c r="K80">
        <f>IFERROR(ABS(VLOOKUP(A80,ZTR2!$D$2:$G$59939,4,0)),0)</f>
        <v>0</v>
      </c>
      <c r="L80">
        <f t="shared" si="11"/>
        <v>0</v>
      </c>
      <c r="M80">
        <f t="shared" si="12"/>
        <v>320</v>
      </c>
      <c r="N80">
        <f t="shared" si="13"/>
        <v>377.59999999999997</v>
      </c>
      <c r="O80" s="13">
        <f t="shared" si="14"/>
        <v>79296</v>
      </c>
      <c r="P80">
        <f>IF(A80=3040288,0,IFERROR(ABS(VLOOKUP(A80,ZCON!$D$2:$G$128870,4,0)),5.5))</f>
        <v>5.5</v>
      </c>
      <c r="Q80" s="17">
        <f t="shared" si="9"/>
        <v>3696</v>
      </c>
      <c r="R80" s="38">
        <v>0.02</v>
      </c>
      <c r="S80" s="5">
        <f t="shared" si="10"/>
        <v>4.8</v>
      </c>
      <c r="T80">
        <f t="shared" si="15"/>
        <v>2962</v>
      </c>
      <c r="U80" s="17">
        <f t="shared" si="16"/>
        <v>17.600000000000001</v>
      </c>
      <c r="V80" s="17">
        <f t="shared" si="17"/>
        <v>2.2857142857142857E-2</v>
      </c>
    </row>
    <row r="81" spans="1:22" x14ac:dyDescent="0.25">
      <c r="A81">
        <v>2964401</v>
      </c>
      <c r="B81">
        <v>401</v>
      </c>
      <c r="C81" t="s">
        <v>521</v>
      </c>
      <c r="D81">
        <f>VLOOKUP($B81,'PACK MASTER'!$A$2:$G$512,7,0)</f>
        <v>210</v>
      </c>
      <c r="H81">
        <f>VLOOKUP($A81,ZAVL!$C$2:$F$1048576,4,0)</f>
        <v>247</v>
      </c>
      <c r="I81">
        <f>IFERROR(ABS(VLOOKUP($A81,ZTRV!$D$2:$G$1048576,4,0)),0)</f>
        <v>0</v>
      </c>
      <c r="J81">
        <f>IFERROR(ABS(VLOOKUP(A81,ZTR1!$D$2:$G$829999,4,0)),0)</f>
        <v>0</v>
      </c>
      <c r="K81">
        <f>IFERROR(ABS(VLOOKUP(A81,ZTR2!$D$2:$G$59939,4,0)),0)</f>
        <v>0</v>
      </c>
      <c r="L81">
        <f t="shared" si="11"/>
        <v>0</v>
      </c>
      <c r="M81">
        <f t="shared" si="12"/>
        <v>247</v>
      </c>
      <c r="N81">
        <f t="shared" si="13"/>
        <v>291.45999999999998</v>
      </c>
      <c r="O81" s="13">
        <f t="shared" si="14"/>
        <v>61206.6</v>
      </c>
      <c r="P81">
        <f>IF(A81=3040288,0,IFERROR(ABS(VLOOKUP(A81,ZCON!$D$2:$G$128870,4,0)),5.5))</f>
        <v>5.5</v>
      </c>
      <c r="Q81" s="17">
        <f t="shared" si="9"/>
        <v>2852.85</v>
      </c>
      <c r="R81" s="38">
        <v>0.02</v>
      </c>
      <c r="S81" s="5">
        <f t="shared" si="10"/>
        <v>3.7050000000000001</v>
      </c>
      <c r="T81">
        <f t="shared" si="15"/>
        <v>2964</v>
      </c>
      <c r="U81" s="17">
        <f t="shared" si="16"/>
        <v>13.584999999999999</v>
      </c>
      <c r="V81" s="17">
        <f t="shared" si="17"/>
        <v>1.7642857142857144E-2</v>
      </c>
    </row>
    <row r="82" spans="1:22" x14ac:dyDescent="0.25">
      <c r="A82">
        <v>2965401</v>
      </c>
      <c r="B82">
        <v>401</v>
      </c>
      <c r="C82" t="s">
        <v>530</v>
      </c>
      <c r="D82">
        <f>VLOOKUP($B82,'PACK MASTER'!$A$2:$G$512,7,0)</f>
        <v>210</v>
      </c>
      <c r="H82">
        <f>VLOOKUP($A82,ZAVL!$C$2:$F$1048576,4,0)</f>
        <v>540</v>
      </c>
      <c r="I82">
        <f>IFERROR(ABS(VLOOKUP($A82,ZTRV!$D$2:$G$1048576,4,0)),0)</f>
        <v>0</v>
      </c>
      <c r="J82">
        <f>IFERROR(ABS(VLOOKUP(A82,ZTR1!$D$2:$G$829999,4,0)),0)</f>
        <v>0</v>
      </c>
      <c r="K82">
        <f>IFERROR(ABS(VLOOKUP(A82,ZTR2!$D$2:$G$59939,4,0)),0)</f>
        <v>0</v>
      </c>
      <c r="L82">
        <f t="shared" si="11"/>
        <v>0</v>
      </c>
      <c r="M82">
        <f t="shared" si="12"/>
        <v>540</v>
      </c>
      <c r="N82">
        <f t="shared" si="13"/>
        <v>637.19999999999993</v>
      </c>
      <c r="O82" s="13">
        <f t="shared" si="14"/>
        <v>133812</v>
      </c>
      <c r="P82">
        <f>IF(A82=3040288,0,IFERROR(ABS(VLOOKUP(A82,ZCON!$D$2:$G$128870,4,0)),5.5))</f>
        <v>5.5</v>
      </c>
      <c r="Q82" s="17">
        <f t="shared" si="9"/>
        <v>6237</v>
      </c>
      <c r="R82" s="38">
        <v>0.02</v>
      </c>
      <c r="S82" s="5">
        <f t="shared" si="10"/>
        <v>8.1</v>
      </c>
      <c r="T82">
        <f t="shared" si="15"/>
        <v>2965</v>
      </c>
      <c r="U82" s="17">
        <f t="shared" si="16"/>
        <v>29.7</v>
      </c>
      <c r="V82" s="17">
        <f t="shared" si="17"/>
        <v>3.8571428571428569E-2</v>
      </c>
    </row>
    <row r="83" spans="1:22" x14ac:dyDescent="0.25">
      <c r="A83">
        <v>2966401</v>
      </c>
      <c r="B83">
        <v>401</v>
      </c>
      <c r="C83" t="s">
        <v>537</v>
      </c>
      <c r="D83">
        <f>VLOOKUP($B83,'PACK MASTER'!$A$2:$G$512,7,0)</f>
        <v>210</v>
      </c>
      <c r="H83">
        <f>VLOOKUP($A83,ZAVL!$C$2:$F$1048576,4,0)</f>
        <v>232</v>
      </c>
      <c r="I83">
        <f>IFERROR(ABS(VLOOKUP($A83,ZTRV!$D$2:$G$1048576,4,0)),0)</f>
        <v>0</v>
      </c>
      <c r="J83">
        <f>IFERROR(ABS(VLOOKUP(A83,ZTR1!$D$2:$G$829999,4,0)),0)</f>
        <v>0</v>
      </c>
      <c r="K83">
        <f>IFERROR(ABS(VLOOKUP(A83,ZTR2!$D$2:$G$59939,4,0)),0)</f>
        <v>0</v>
      </c>
      <c r="L83">
        <f t="shared" si="11"/>
        <v>0</v>
      </c>
      <c r="M83">
        <f t="shared" si="12"/>
        <v>232</v>
      </c>
      <c r="N83">
        <f t="shared" si="13"/>
        <v>273.76</v>
      </c>
      <c r="O83" s="13">
        <f t="shared" si="14"/>
        <v>57489.599999999999</v>
      </c>
      <c r="P83">
        <f>IF(A83=3040288,0,IFERROR(ABS(VLOOKUP(A83,ZCON!$D$2:$G$128870,4,0)),5.5))</f>
        <v>5.5</v>
      </c>
      <c r="Q83" s="17">
        <f t="shared" si="9"/>
        <v>2679.6</v>
      </c>
      <c r="R83" s="38">
        <v>0.02</v>
      </c>
      <c r="S83" s="5">
        <f t="shared" si="10"/>
        <v>3.48</v>
      </c>
      <c r="T83">
        <f t="shared" si="15"/>
        <v>2966</v>
      </c>
      <c r="U83" s="17">
        <f t="shared" si="16"/>
        <v>12.76</v>
      </c>
      <c r="V83" s="17">
        <f t="shared" si="17"/>
        <v>1.657142857142857E-2</v>
      </c>
    </row>
    <row r="84" spans="1:22" x14ac:dyDescent="0.25">
      <c r="A84">
        <v>2967401</v>
      </c>
      <c r="B84">
        <v>401</v>
      </c>
      <c r="C84" s="16" t="s">
        <v>555</v>
      </c>
      <c r="D84">
        <f>VLOOKUP($B84,'PACK MASTER'!$A$2:$G$512,7,0)</f>
        <v>210</v>
      </c>
      <c r="H84">
        <f>VLOOKUP($A84,ZAVL!$C$2:$F$1048576,4,0)</f>
        <v>269</v>
      </c>
      <c r="I84">
        <f>IFERROR(ABS(VLOOKUP($A84,ZTRV!$D$2:$G$1048576,4,0)),0)</f>
        <v>18</v>
      </c>
      <c r="J84">
        <f>IFERROR(ABS(VLOOKUP(A84,ZTR1!$D$2:$G$829999,4,0)),0)</f>
        <v>0</v>
      </c>
      <c r="K84">
        <f>IFERROR(ABS(VLOOKUP(A84,ZTR2!$D$2:$G$59939,4,0)),0)</f>
        <v>0</v>
      </c>
      <c r="L84">
        <f t="shared" si="11"/>
        <v>18</v>
      </c>
      <c r="M84">
        <f t="shared" si="12"/>
        <v>251</v>
      </c>
      <c r="N84">
        <f t="shared" si="13"/>
        <v>296.18</v>
      </c>
      <c r="O84" s="13">
        <f t="shared" si="14"/>
        <v>62197.8</v>
      </c>
      <c r="P84">
        <f>IF(A84=3040288,0,IFERROR(ABS(VLOOKUP(A84,ZCON!$D$2:$G$128870,4,0)),5.5))</f>
        <v>8</v>
      </c>
      <c r="Q84" s="17">
        <f t="shared" si="9"/>
        <v>4519.2</v>
      </c>
      <c r="R84" s="38">
        <v>0.02</v>
      </c>
      <c r="S84" s="5">
        <f t="shared" si="10"/>
        <v>4.0350000000000001</v>
      </c>
      <c r="T84">
        <f t="shared" si="15"/>
        <v>2967</v>
      </c>
      <c r="U84" s="17">
        <f t="shared" si="16"/>
        <v>21.52</v>
      </c>
      <c r="V84" s="17">
        <f t="shared" si="17"/>
        <v>1.9214285714285715E-2</v>
      </c>
    </row>
    <row r="85" spans="1:22" x14ac:dyDescent="0.25">
      <c r="A85">
        <v>2967402</v>
      </c>
      <c r="B85">
        <v>402</v>
      </c>
      <c r="C85" t="s">
        <v>556</v>
      </c>
      <c r="D85">
        <f>VLOOKUP($B85,'PACK MASTER'!$A$2:$G$512,7,0)</f>
        <v>208</v>
      </c>
      <c r="H85">
        <f>VLOOKUP($A85,ZAVL!$C$2:$F$1048576,4,0)</f>
        <v>269</v>
      </c>
      <c r="I85">
        <f>IFERROR(ABS(VLOOKUP($A85,ZTRV!$D$2:$G$1048576,4,0)),0)</f>
        <v>0</v>
      </c>
      <c r="J85">
        <f>IFERROR(ABS(VLOOKUP(A85,ZTR1!$D$2:$G$829999,4,0)),0)</f>
        <v>0</v>
      </c>
      <c r="K85">
        <f>IFERROR(ABS(VLOOKUP(A85,ZTR2!$D$2:$G$59939,4,0)),0)</f>
        <v>0</v>
      </c>
      <c r="L85">
        <f t="shared" si="11"/>
        <v>0</v>
      </c>
      <c r="M85">
        <f t="shared" si="12"/>
        <v>269</v>
      </c>
      <c r="N85">
        <f t="shared" si="13"/>
        <v>317.41999999999996</v>
      </c>
      <c r="O85" s="13">
        <f t="shared" si="14"/>
        <v>66023.359999999986</v>
      </c>
      <c r="P85">
        <f>IF(A85=3040288,0,IFERROR(ABS(VLOOKUP(A85,ZCON!$D$2:$G$128870,4,0)),5.5))</f>
        <v>5.5</v>
      </c>
      <c r="Q85" s="17">
        <f t="shared" si="9"/>
        <v>3077.36</v>
      </c>
      <c r="R85" s="38">
        <v>0.02</v>
      </c>
      <c r="S85" s="5">
        <f t="shared" si="10"/>
        <v>4.0350000000000001</v>
      </c>
      <c r="T85">
        <f t="shared" si="15"/>
        <v>2967</v>
      </c>
      <c r="U85" s="17">
        <f t="shared" si="16"/>
        <v>14.795</v>
      </c>
      <c r="V85" s="17">
        <f t="shared" si="17"/>
        <v>1.9399038461538461E-2</v>
      </c>
    </row>
    <row r="86" spans="1:22" x14ac:dyDescent="0.25">
      <c r="A86">
        <v>2968401</v>
      </c>
      <c r="B86">
        <v>401</v>
      </c>
      <c r="C86" t="s">
        <v>563</v>
      </c>
      <c r="D86">
        <f>VLOOKUP($B86,'PACK MASTER'!$A$2:$G$512,7,0)</f>
        <v>210</v>
      </c>
      <c r="H86">
        <f>VLOOKUP($A86,ZAVL!$C$2:$F$1048576,4,0)</f>
        <v>260</v>
      </c>
      <c r="I86">
        <f>IFERROR(ABS(VLOOKUP($A86,ZTRV!$D$2:$G$1048576,4,0)),0)</f>
        <v>0</v>
      </c>
      <c r="J86">
        <f>IFERROR(ABS(VLOOKUP(A86,ZTR1!$D$2:$G$829999,4,0)),0)</f>
        <v>0</v>
      </c>
      <c r="K86">
        <f>IFERROR(ABS(VLOOKUP(A86,ZTR2!$D$2:$G$59939,4,0)),0)</f>
        <v>0</v>
      </c>
      <c r="L86">
        <f t="shared" si="11"/>
        <v>0</v>
      </c>
      <c r="M86">
        <f t="shared" si="12"/>
        <v>260</v>
      </c>
      <c r="N86">
        <f t="shared" si="13"/>
        <v>306.8</v>
      </c>
      <c r="O86" s="13">
        <f t="shared" si="14"/>
        <v>64428</v>
      </c>
      <c r="P86">
        <f>IF(A86=3040288,0,IFERROR(ABS(VLOOKUP(A86,ZCON!$D$2:$G$128870,4,0)),5.5))</f>
        <v>5.5</v>
      </c>
      <c r="Q86" s="17">
        <f t="shared" si="9"/>
        <v>3003</v>
      </c>
      <c r="R86" s="38">
        <v>0.02</v>
      </c>
      <c r="S86" s="5">
        <f t="shared" si="10"/>
        <v>3.9</v>
      </c>
      <c r="T86">
        <f t="shared" si="15"/>
        <v>2968</v>
      </c>
      <c r="U86" s="17">
        <f t="shared" si="16"/>
        <v>14.3</v>
      </c>
      <c r="V86" s="17">
        <f t="shared" si="17"/>
        <v>1.8571428571428572E-2</v>
      </c>
    </row>
    <row r="87" spans="1:22" x14ac:dyDescent="0.25">
      <c r="A87">
        <v>2969401</v>
      </c>
      <c r="B87">
        <v>401</v>
      </c>
      <c r="C87" t="s">
        <v>564</v>
      </c>
      <c r="D87">
        <f>VLOOKUP($B87,'PACK MASTER'!$A$2:$G$512,7,0)</f>
        <v>210</v>
      </c>
      <c r="H87">
        <f>VLOOKUP($A87,ZAVL!$C$2:$F$1048576,4,0)</f>
        <v>180</v>
      </c>
      <c r="I87">
        <f>IFERROR(ABS(VLOOKUP($A87,ZTRV!$D$2:$G$1048576,4,0)),0)</f>
        <v>0</v>
      </c>
      <c r="J87">
        <f>IFERROR(ABS(VLOOKUP(A87,ZTR1!$D$2:$G$829999,4,0)),0)</f>
        <v>0</v>
      </c>
      <c r="K87">
        <f>IFERROR(ABS(VLOOKUP(A87,ZTR2!$D$2:$G$59939,4,0)),0)</f>
        <v>0</v>
      </c>
      <c r="L87">
        <f t="shared" si="11"/>
        <v>0</v>
      </c>
      <c r="M87">
        <f t="shared" si="12"/>
        <v>180</v>
      </c>
      <c r="N87">
        <f t="shared" si="13"/>
        <v>212.39999999999998</v>
      </c>
      <c r="O87" s="13">
        <f t="shared" si="14"/>
        <v>44603.999999999993</v>
      </c>
      <c r="P87">
        <f>IF(A87=3040288,0,IFERROR(ABS(VLOOKUP(A87,ZCON!$D$2:$G$128870,4,0)),5.5))</f>
        <v>5.5</v>
      </c>
      <c r="Q87" s="17">
        <f t="shared" si="9"/>
        <v>2079</v>
      </c>
      <c r="R87" s="38">
        <v>0.02</v>
      </c>
      <c r="S87" s="5">
        <f t="shared" si="10"/>
        <v>2.7</v>
      </c>
      <c r="T87">
        <f t="shared" si="15"/>
        <v>2969</v>
      </c>
      <c r="U87" s="17">
        <f t="shared" si="16"/>
        <v>9.9</v>
      </c>
      <c r="V87" s="17">
        <f t="shared" si="17"/>
        <v>1.2857142857142859E-2</v>
      </c>
    </row>
    <row r="88" spans="1:22" x14ac:dyDescent="0.25">
      <c r="A88">
        <v>2970401</v>
      </c>
      <c r="B88">
        <v>401</v>
      </c>
      <c r="C88" t="s">
        <v>569</v>
      </c>
      <c r="D88">
        <f>VLOOKUP($B88,'PACK MASTER'!$A$2:$G$512,7,0)</f>
        <v>210</v>
      </c>
      <c r="H88">
        <f>VLOOKUP($A88,ZAVL!$C$2:$F$1048576,4,0)</f>
        <v>190</v>
      </c>
      <c r="I88">
        <f>IFERROR(ABS(VLOOKUP($A88,ZTRV!$D$2:$G$1048576,4,0)),0)</f>
        <v>0</v>
      </c>
      <c r="J88">
        <f>IFERROR(ABS(VLOOKUP(A88,ZTR1!$D$2:$G$829999,4,0)),0)</f>
        <v>0</v>
      </c>
      <c r="K88">
        <f>IFERROR(ABS(VLOOKUP(A88,ZTR2!$D$2:$G$59939,4,0)),0)</f>
        <v>0</v>
      </c>
      <c r="L88">
        <f t="shared" si="11"/>
        <v>0</v>
      </c>
      <c r="M88">
        <f t="shared" si="12"/>
        <v>190</v>
      </c>
      <c r="N88">
        <f t="shared" si="13"/>
        <v>224.2</v>
      </c>
      <c r="O88" s="13">
        <f t="shared" si="14"/>
        <v>47082</v>
      </c>
      <c r="P88">
        <f>IF(A88=3040288,0,IFERROR(ABS(VLOOKUP(A88,ZCON!$D$2:$G$128870,4,0)),5.5))</f>
        <v>5.5</v>
      </c>
      <c r="Q88" s="17">
        <f t="shared" si="9"/>
        <v>2194.5</v>
      </c>
      <c r="R88" s="38">
        <v>0.02</v>
      </c>
      <c r="S88" s="5">
        <f t="shared" si="10"/>
        <v>2.85</v>
      </c>
      <c r="T88">
        <f t="shared" si="15"/>
        <v>2970</v>
      </c>
      <c r="U88" s="17">
        <f t="shared" si="16"/>
        <v>10.45</v>
      </c>
      <c r="V88" s="17">
        <f t="shared" si="17"/>
        <v>1.3571428571428571E-2</v>
      </c>
    </row>
    <row r="89" spans="1:22" x14ac:dyDescent="0.25">
      <c r="A89">
        <v>2971401</v>
      </c>
      <c r="B89">
        <v>401</v>
      </c>
      <c r="C89" t="s">
        <v>576</v>
      </c>
      <c r="D89">
        <f>VLOOKUP($B89,'PACK MASTER'!$A$2:$G$512,7,0)</f>
        <v>210</v>
      </c>
      <c r="H89">
        <f>VLOOKUP($A89,ZAVL!$C$2:$F$1048576,4,0)</f>
        <v>232</v>
      </c>
      <c r="I89">
        <f>IFERROR(ABS(VLOOKUP($A89,ZTRV!$D$2:$G$1048576,4,0)),0)</f>
        <v>0</v>
      </c>
      <c r="J89">
        <f>IFERROR(ABS(VLOOKUP(A89,ZTR1!$D$2:$G$829999,4,0)),0)</f>
        <v>0</v>
      </c>
      <c r="K89">
        <f>IFERROR(ABS(VLOOKUP(A89,ZTR2!$D$2:$G$59939,4,0)),0)</f>
        <v>0</v>
      </c>
      <c r="L89">
        <f t="shared" si="11"/>
        <v>0</v>
      </c>
      <c r="M89">
        <f t="shared" si="12"/>
        <v>232</v>
      </c>
      <c r="N89">
        <f t="shared" si="13"/>
        <v>273.76</v>
      </c>
      <c r="O89" s="13">
        <f t="shared" si="14"/>
        <v>57489.599999999999</v>
      </c>
      <c r="P89">
        <f>IF(A89=3040288,0,IFERROR(ABS(VLOOKUP(A89,ZCON!$D$2:$G$128870,4,0)),5.5))</f>
        <v>8</v>
      </c>
      <c r="Q89" s="17">
        <f t="shared" si="9"/>
        <v>3897.6</v>
      </c>
      <c r="R89" s="38">
        <v>0.02</v>
      </c>
      <c r="S89" s="5">
        <f t="shared" si="10"/>
        <v>3.48</v>
      </c>
      <c r="T89">
        <f t="shared" si="15"/>
        <v>2971</v>
      </c>
      <c r="U89" s="17">
        <f t="shared" si="16"/>
        <v>18.559999999999999</v>
      </c>
      <c r="V89" s="17">
        <f t="shared" si="17"/>
        <v>1.657142857142857E-2</v>
      </c>
    </row>
    <row r="90" spans="1:22" x14ac:dyDescent="0.25">
      <c r="A90">
        <v>2995401</v>
      </c>
      <c r="B90">
        <v>401</v>
      </c>
      <c r="C90" t="s">
        <v>577</v>
      </c>
      <c r="D90">
        <f>VLOOKUP($B90,'PACK MASTER'!$A$2:$G$512,7,0)</f>
        <v>210</v>
      </c>
      <c r="H90">
        <f>VLOOKUP($A90,ZAVL!$C$2:$F$1048576,4,0)</f>
        <v>1150</v>
      </c>
      <c r="I90">
        <f>IFERROR(ABS(VLOOKUP($A90,ZTRV!$D$2:$G$1048576,4,0)),0)</f>
        <v>0</v>
      </c>
      <c r="J90">
        <f>IFERROR(ABS(VLOOKUP(A90,ZTR1!$D$2:$G$829999,4,0)),0)</f>
        <v>0</v>
      </c>
      <c r="K90">
        <f>IFERROR(ABS(VLOOKUP(A90,ZTR2!$D$2:$G$59939,4,0)),0)</f>
        <v>0</v>
      </c>
      <c r="L90">
        <f t="shared" si="11"/>
        <v>0</v>
      </c>
      <c r="M90">
        <f t="shared" si="12"/>
        <v>1150</v>
      </c>
      <c r="N90">
        <f t="shared" si="13"/>
        <v>1357</v>
      </c>
      <c r="O90" s="13">
        <f t="shared" si="14"/>
        <v>284970</v>
      </c>
      <c r="P90">
        <f>IF(A90=3040288,0,IFERROR(ABS(VLOOKUP(A90,ZCON!$D$2:$G$128870,4,0)),5.5))</f>
        <v>6</v>
      </c>
      <c r="Q90" s="17">
        <f t="shared" si="9"/>
        <v>14490</v>
      </c>
      <c r="R90" s="38">
        <v>0.02</v>
      </c>
      <c r="S90" s="5">
        <f t="shared" si="10"/>
        <v>17.25</v>
      </c>
      <c r="T90">
        <f t="shared" si="15"/>
        <v>2995</v>
      </c>
      <c r="U90" s="17">
        <f t="shared" si="16"/>
        <v>69</v>
      </c>
      <c r="V90" s="17">
        <f t="shared" si="17"/>
        <v>8.2142857142857142E-2</v>
      </c>
    </row>
    <row r="91" spans="1:22" x14ac:dyDescent="0.25">
      <c r="A91">
        <v>2998401</v>
      </c>
      <c r="B91">
        <v>401</v>
      </c>
      <c r="C91" t="s">
        <v>579</v>
      </c>
      <c r="D91">
        <f>VLOOKUP($B91,'PACK MASTER'!$A$2:$G$512,7,0)</f>
        <v>210</v>
      </c>
      <c r="H91">
        <f>VLOOKUP($A91,ZAVL!$C$2:$F$1048576,4,0)</f>
        <v>151</v>
      </c>
      <c r="I91">
        <f>IFERROR(ABS(VLOOKUP($A91,ZTRV!$D$2:$G$1048576,4,0)),0)</f>
        <v>0</v>
      </c>
      <c r="J91">
        <f>IFERROR(ABS(VLOOKUP(A91,ZTR1!$D$2:$G$829999,4,0)),0)</f>
        <v>0</v>
      </c>
      <c r="K91">
        <f>IFERROR(ABS(VLOOKUP(A91,ZTR2!$D$2:$G$59939,4,0)),0)</f>
        <v>0</v>
      </c>
      <c r="L91">
        <f t="shared" si="11"/>
        <v>0</v>
      </c>
      <c r="M91">
        <f t="shared" si="12"/>
        <v>151</v>
      </c>
      <c r="N91">
        <f t="shared" si="13"/>
        <v>178.17999999999998</v>
      </c>
      <c r="O91" s="13">
        <f t="shared" si="14"/>
        <v>37417.799999999996</v>
      </c>
      <c r="P91">
        <f>IF(A91=3040288,0,IFERROR(ABS(VLOOKUP(A91,ZCON!$D$2:$G$128870,4,0)),5.5))</f>
        <v>5.5</v>
      </c>
      <c r="Q91" s="17">
        <f t="shared" si="9"/>
        <v>1744.05</v>
      </c>
      <c r="R91" s="38">
        <v>0.02</v>
      </c>
      <c r="S91" s="5">
        <f t="shared" si="10"/>
        <v>2.2650000000000001</v>
      </c>
      <c r="T91">
        <f t="shared" si="15"/>
        <v>2998</v>
      </c>
      <c r="U91" s="17">
        <f t="shared" si="16"/>
        <v>8.3049999999999997</v>
      </c>
      <c r="V91" s="17">
        <f t="shared" si="17"/>
        <v>1.0785714285714286E-2</v>
      </c>
    </row>
    <row r="92" spans="1:22" x14ac:dyDescent="0.25">
      <c r="A92">
        <v>2999401</v>
      </c>
      <c r="B92">
        <v>401</v>
      </c>
      <c r="C92" t="s">
        <v>580</v>
      </c>
      <c r="D92">
        <f>VLOOKUP($B92,'PACK MASTER'!$A$2:$G$512,7,0)</f>
        <v>210</v>
      </c>
      <c r="H92">
        <f>VLOOKUP($A92,ZAVL!$C$2:$F$1048576,4,0)</f>
        <v>170</v>
      </c>
      <c r="I92">
        <f>IFERROR(ABS(VLOOKUP($A92,ZTRV!$D$2:$G$1048576,4,0)),0)</f>
        <v>0</v>
      </c>
      <c r="J92">
        <f>IFERROR(ABS(VLOOKUP(A92,ZTR1!$D$2:$G$829999,4,0)),0)</f>
        <v>0</v>
      </c>
      <c r="K92">
        <f>IFERROR(ABS(VLOOKUP(A92,ZTR2!$D$2:$G$59939,4,0)),0)</f>
        <v>0</v>
      </c>
      <c r="L92">
        <f t="shared" si="11"/>
        <v>0</v>
      </c>
      <c r="M92">
        <f t="shared" si="12"/>
        <v>170</v>
      </c>
      <c r="N92">
        <f t="shared" si="13"/>
        <v>200.6</v>
      </c>
      <c r="O92" s="13">
        <f t="shared" si="14"/>
        <v>42126</v>
      </c>
      <c r="P92">
        <f>IF(A92=3040288,0,IFERROR(ABS(VLOOKUP(A92,ZCON!$D$2:$G$128870,4,0)),5.5))</f>
        <v>5.5</v>
      </c>
      <c r="Q92" s="17">
        <f t="shared" si="9"/>
        <v>1963.5</v>
      </c>
      <c r="R92" s="38">
        <v>0.02</v>
      </c>
      <c r="S92" s="5">
        <f t="shared" si="10"/>
        <v>2.5499999999999998</v>
      </c>
      <c r="T92">
        <f t="shared" si="15"/>
        <v>2999</v>
      </c>
      <c r="U92" s="17">
        <f t="shared" si="16"/>
        <v>9.35</v>
      </c>
      <c r="V92" s="17">
        <f t="shared" si="17"/>
        <v>1.2142857142857143E-2</v>
      </c>
    </row>
    <row r="93" spans="1:22" x14ac:dyDescent="0.25">
      <c r="A93">
        <v>3001288</v>
      </c>
      <c r="B93">
        <v>288</v>
      </c>
      <c r="C93" t="s">
        <v>583</v>
      </c>
      <c r="D93">
        <f>VLOOKUP($B93,'PACK MASTER'!$A$2:$G$512,7,0)</f>
        <v>26</v>
      </c>
      <c r="H93">
        <f>VLOOKUP($A93,ZAVL!$C$2:$F$1048576,4,0)</f>
        <v>193</v>
      </c>
      <c r="I93">
        <f>IFERROR(ABS(VLOOKUP($A93,ZTRV!$D$2:$G$1048576,4,0)),0)</f>
        <v>69</v>
      </c>
      <c r="J93">
        <f>IFERROR(ABS(VLOOKUP(A93,ZTR1!$D$2:$G$829999,4,0)),0)</f>
        <v>0</v>
      </c>
      <c r="K93">
        <f>IFERROR(ABS(VLOOKUP(A93,ZTR2!$D$2:$G$59939,4,0)),0)</f>
        <v>0</v>
      </c>
      <c r="L93">
        <f t="shared" si="11"/>
        <v>69</v>
      </c>
      <c r="M93">
        <f t="shared" si="12"/>
        <v>124</v>
      </c>
      <c r="N93">
        <f t="shared" si="13"/>
        <v>146.32</v>
      </c>
      <c r="O93" s="13">
        <f t="shared" si="14"/>
        <v>3804.3199999999997</v>
      </c>
      <c r="P93">
        <f>IF(A93=3040288,0,IFERROR(ABS(VLOOKUP(A93,ZCON!$D$2:$G$128870,4,0)),5.5))</f>
        <v>6</v>
      </c>
      <c r="Q93" s="17">
        <f t="shared" si="9"/>
        <v>301.08</v>
      </c>
      <c r="R93" s="38">
        <v>0.02</v>
      </c>
      <c r="S93" s="5">
        <f t="shared" si="10"/>
        <v>2.895</v>
      </c>
      <c r="T93">
        <f t="shared" si="15"/>
        <v>3001</v>
      </c>
      <c r="U93" s="17">
        <f t="shared" si="16"/>
        <v>11.58</v>
      </c>
      <c r="V93" s="17">
        <f t="shared" si="17"/>
        <v>0.11134615384615384</v>
      </c>
    </row>
    <row r="94" spans="1:22" x14ac:dyDescent="0.25">
      <c r="A94">
        <v>3001401</v>
      </c>
      <c r="B94">
        <v>401</v>
      </c>
      <c r="C94" t="s">
        <v>584</v>
      </c>
      <c r="D94">
        <f>VLOOKUP($B94,'PACK MASTER'!$A$2:$G$512,7,0)</f>
        <v>210</v>
      </c>
      <c r="H94">
        <f>VLOOKUP($A94,ZAVL!$C$2:$F$1048576,4,0)</f>
        <v>160</v>
      </c>
      <c r="I94">
        <f>IFERROR(ABS(VLOOKUP($A94,ZTRV!$D$2:$G$1048576,4,0)),0)</f>
        <v>41</v>
      </c>
      <c r="J94">
        <f>IFERROR(ABS(VLOOKUP(A94,ZTR1!$D$2:$G$829999,4,0)),0)</f>
        <v>0</v>
      </c>
      <c r="K94">
        <f>IFERROR(ABS(VLOOKUP(A94,ZTR2!$D$2:$G$59939,4,0)),0)</f>
        <v>0</v>
      </c>
      <c r="L94">
        <f t="shared" si="11"/>
        <v>41</v>
      </c>
      <c r="M94">
        <f t="shared" si="12"/>
        <v>119</v>
      </c>
      <c r="N94">
        <f t="shared" si="13"/>
        <v>140.41999999999999</v>
      </c>
      <c r="O94" s="13">
        <f t="shared" si="14"/>
        <v>29488.199999999997</v>
      </c>
      <c r="P94">
        <f>IF(A94=3040288,0,IFERROR(ABS(VLOOKUP(A94,ZCON!$D$2:$G$128870,4,0)),5.5))</f>
        <v>6</v>
      </c>
      <c r="Q94" s="17">
        <f t="shared" si="9"/>
        <v>2016</v>
      </c>
      <c r="R94" s="38">
        <v>0.02</v>
      </c>
      <c r="S94" s="5">
        <f t="shared" si="10"/>
        <v>2.4</v>
      </c>
      <c r="T94">
        <f t="shared" si="15"/>
        <v>3001</v>
      </c>
      <c r="U94" s="17">
        <f t="shared" si="16"/>
        <v>9.6</v>
      </c>
      <c r="V94" s="17">
        <f t="shared" si="17"/>
        <v>1.1428571428571429E-2</v>
      </c>
    </row>
    <row r="95" spans="1:22" x14ac:dyDescent="0.25">
      <c r="A95">
        <v>3001403</v>
      </c>
      <c r="B95">
        <v>403</v>
      </c>
      <c r="C95" t="s">
        <v>585</v>
      </c>
      <c r="D95">
        <f>VLOOKUP($B95,'PACK MASTER'!$A$2:$G$512,7,0)</f>
        <v>210</v>
      </c>
      <c r="H95">
        <f>VLOOKUP($A95,ZAVL!$C$2:$F$1048576,4,0)</f>
        <v>160</v>
      </c>
      <c r="I95">
        <f>IFERROR(ABS(VLOOKUP($A95,ZTRV!$D$2:$G$1048576,4,0)),0)</f>
        <v>0</v>
      </c>
      <c r="J95">
        <f>IFERROR(ABS(VLOOKUP(A95,ZTR1!$D$2:$G$829999,4,0)),0)</f>
        <v>0</v>
      </c>
      <c r="K95">
        <f>IFERROR(ABS(VLOOKUP(A95,ZTR2!$D$2:$G$59939,4,0)),0)</f>
        <v>0</v>
      </c>
      <c r="L95">
        <f t="shared" si="11"/>
        <v>0</v>
      </c>
      <c r="M95">
        <f t="shared" si="12"/>
        <v>160</v>
      </c>
      <c r="N95">
        <f t="shared" si="13"/>
        <v>188.79999999999998</v>
      </c>
      <c r="O95" s="13">
        <f t="shared" si="14"/>
        <v>39648</v>
      </c>
      <c r="P95">
        <f>IF(A95=3040288,0,IFERROR(ABS(VLOOKUP(A95,ZCON!$D$2:$G$128870,4,0)),5.5))</f>
        <v>6</v>
      </c>
      <c r="Q95" s="17">
        <f t="shared" si="9"/>
        <v>2016</v>
      </c>
      <c r="R95" s="38">
        <v>0.02</v>
      </c>
      <c r="S95" s="5">
        <f t="shared" si="10"/>
        <v>2.4</v>
      </c>
      <c r="T95">
        <f t="shared" si="15"/>
        <v>3001</v>
      </c>
      <c r="U95" s="17">
        <f t="shared" si="16"/>
        <v>9.6</v>
      </c>
      <c r="V95" s="17">
        <f t="shared" si="17"/>
        <v>1.1428571428571429E-2</v>
      </c>
    </row>
    <row r="96" spans="1:22" x14ac:dyDescent="0.25">
      <c r="A96">
        <v>3002288</v>
      </c>
      <c r="B96">
        <v>288</v>
      </c>
      <c r="C96" t="s">
        <v>589</v>
      </c>
      <c r="D96">
        <f>VLOOKUP($B96,'PACK MASTER'!$A$2:$G$512,7,0)</f>
        <v>26</v>
      </c>
      <c r="H96">
        <f>VLOOKUP($A96,ZAVL!$C$2:$F$1048576,4,0)</f>
        <v>199</v>
      </c>
      <c r="I96">
        <f>IFERROR(ABS(VLOOKUP($A96,ZTRV!$D$2:$G$1048576,4,0)),0)</f>
        <v>69</v>
      </c>
      <c r="J96">
        <f>IFERROR(ABS(VLOOKUP(A96,ZTR1!$D$2:$G$829999,4,0)),0)</f>
        <v>0</v>
      </c>
      <c r="K96">
        <f>IFERROR(ABS(VLOOKUP(A96,ZTR2!$D$2:$G$59939,4,0)),0)</f>
        <v>0</v>
      </c>
      <c r="L96">
        <f t="shared" si="11"/>
        <v>69</v>
      </c>
      <c r="M96">
        <f t="shared" si="12"/>
        <v>130</v>
      </c>
      <c r="N96">
        <f t="shared" si="13"/>
        <v>153.4</v>
      </c>
      <c r="O96" s="13">
        <f t="shared" si="14"/>
        <v>3988.4</v>
      </c>
      <c r="P96">
        <f>IF(A96=3040288,0,IFERROR(ABS(VLOOKUP(A96,ZCON!$D$2:$G$128870,4,0)),5.5))</f>
        <v>6</v>
      </c>
      <c r="Q96" s="17">
        <f t="shared" si="9"/>
        <v>310.44</v>
      </c>
      <c r="R96" s="38">
        <v>0.02</v>
      </c>
      <c r="S96" s="5">
        <f t="shared" si="10"/>
        <v>2.9849999999999999</v>
      </c>
      <c r="T96">
        <f t="shared" si="15"/>
        <v>3002</v>
      </c>
      <c r="U96" s="17">
        <f t="shared" si="16"/>
        <v>11.94</v>
      </c>
      <c r="V96" s="17">
        <f t="shared" si="17"/>
        <v>0.11480769230769231</v>
      </c>
    </row>
    <row r="97" spans="1:22" x14ac:dyDescent="0.25">
      <c r="A97">
        <v>3002401</v>
      </c>
      <c r="B97">
        <v>401</v>
      </c>
      <c r="C97" t="s">
        <v>590</v>
      </c>
      <c r="D97">
        <f>VLOOKUP($B97,'PACK MASTER'!$A$2:$G$512,7,0)</f>
        <v>210</v>
      </c>
      <c r="H97">
        <f>VLOOKUP($A97,ZAVL!$C$2:$F$1048576,4,0)</f>
        <v>165</v>
      </c>
      <c r="I97">
        <f>IFERROR(ABS(VLOOKUP($A97,ZTRV!$D$2:$G$1048576,4,0)),0)</f>
        <v>36</v>
      </c>
      <c r="J97">
        <f>IFERROR(ABS(VLOOKUP(A97,ZTR1!$D$2:$G$829999,4,0)),0)</f>
        <v>0</v>
      </c>
      <c r="K97">
        <f>IFERROR(ABS(VLOOKUP(A97,ZTR2!$D$2:$G$59939,4,0)),0)</f>
        <v>0</v>
      </c>
      <c r="L97">
        <f t="shared" si="11"/>
        <v>36</v>
      </c>
      <c r="M97">
        <f t="shared" si="12"/>
        <v>129</v>
      </c>
      <c r="N97">
        <f t="shared" si="13"/>
        <v>152.22</v>
      </c>
      <c r="O97" s="13">
        <f t="shared" si="14"/>
        <v>31966.2</v>
      </c>
      <c r="P97">
        <f>IF(A97=3040288,0,IFERROR(ABS(VLOOKUP(A97,ZCON!$D$2:$G$128870,4,0)),5.5))</f>
        <v>6</v>
      </c>
      <c r="Q97" s="17">
        <f t="shared" si="9"/>
        <v>2079</v>
      </c>
      <c r="R97" s="38">
        <v>0.02</v>
      </c>
      <c r="S97" s="5">
        <f t="shared" si="10"/>
        <v>2.4750000000000001</v>
      </c>
      <c r="T97">
        <f t="shared" si="15"/>
        <v>3002</v>
      </c>
      <c r="U97" s="17">
        <f t="shared" si="16"/>
        <v>9.9</v>
      </c>
      <c r="V97" s="17">
        <f t="shared" si="17"/>
        <v>1.1785714285714287E-2</v>
      </c>
    </row>
    <row r="98" spans="1:22" x14ac:dyDescent="0.25">
      <c r="A98">
        <v>3002403</v>
      </c>
      <c r="B98">
        <v>403</v>
      </c>
      <c r="C98" t="s">
        <v>591</v>
      </c>
      <c r="D98">
        <f>VLOOKUP($B98,'PACK MASTER'!$A$2:$G$512,7,0)</f>
        <v>210</v>
      </c>
      <c r="H98">
        <f>VLOOKUP($A98,ZAVL!$C$2:$F$1048576,4,0)</f>
        <v>165</v>
      </c>
      <c r="I98">
        <f>IFERROR(ABS(VLOOKUP($A98,ZTRV!$D$2:$G$1048576,4,0)),0)</f>
        <v>36</v>
      </c>
      <c r="J98">
        <f>IFERROR(ABS(VLOOKUP(A98,ZTR1!$D$2:$G$829999,4,0)),0)</f>
        <v>0</v>
      </c>
      <c r="K98">
        <f>IFERROR(ABS(VLOOKUP(A98,ZTR2!$D$2:$G$59939,4,0)),0)</f>
        <v>0</v>
      </c>
      <c r="L98">
        <f t="shared" si="11"/>
        <v>36</v>
      </c>
      <c r="M98">
        <f t="shared" si="12"/>
        <v>129</v>
      </c>
      <c r="N98">
        <f t="shared" si="13"/>
        <v>152.22</v>
      </c>
      <c r="O98" s="13">
        <f t="shared" si="14"/>
        <v>31966.2</v>
      </c>
      <c r="P98">
        <f>IF(A98=3040288,0,IFERROR(ABS(VLOOKUP(A98,ZCON!$D$2:$G$128870,4,0)),5.5))</f>
        <v>6</v>
      </c>
      <c r="Q98" s="17">
        <f t="shared" si="9"/>
        <v>2079</v>
      </c>
      <c r="R98" s="38">
        <v>0.02</v>
      </c>
      <c r="S98" s="5">
        <f t="shared" si="10"/>
        <v>2.4750000000000001</v>
      </c>
      <c r="T98">
        <f t="shared" si="15"/>
        <v>3002</v>
      </c>
      <c r="U98" s="17">
        <f t="shared" si="16"/>
        <v>9.9</v>
      </c>
      <c r="V98" s="17">
        <f t="shared" si="17"/>
        <v>1.1785714285714287E-2</v>
      </c>
    </row>
    <row r="99" spans="1:22" x14ac:dyDescent="0.25">
      <c r="A99">
        <v>3003401</v>
      </c>
      <c r="B99">
        <v>401</v>
      </c>
      <c r="C99" t="s">
        <v>593</v>
      </c>
      <c r="D99">
        <f>VLOOKUP($B99,'PACK MASTER'!$A$2:$G$512,7,0)</f>
        <v>210</v>
      </c>
      <c r="H99">
        <f>VLOOKUP($A99,ZAVL!$C$2:$F$1048576,4,0)</f>
        <v>170</v>
      </c>
      <c r="I99">
        <f>IFERROR(ABS(VLOOKUP($A99,ZTRV!$D$2:$G$1048576,4,0)),0)</f>
        <v>0</v>
      </c>
      <c r="J99">
        <f>IFERROR(ABS(VLOOKUP(A99,ZTR1!$D$2:$G$829999,4,0)),0)</f>
        <v>0</v>
      </c>
      <c r="K99">
        <f>IFERROR(ABS(VLOOKUP(A99,ZTR2!$D$2:$G$59939,4,0)),0)</f>
        <v>0</v>
      </c>
      <c r="L99">
        <f t="shared" si="11"/>
        <v>0</v>
      </c>
      <c r="M99">
        <f t="shared" si="12"/>
        <v>170</v>
      </c>
      <c r="N99">
        <f t="shared" si="13"/>
        <v>200.6</v>
      </c>
      <c r="O99" s="13">
        <f t="shared" si="14"/>
        <v>42126</v>
      </c>
      <c r="P99">
        <f>IF(A99=3040288,0,IFERROR(ABS(VLOOKUP(A99,ZCON!$D$2:$G$128870,4,0)),5.5))</f>
        <v>6</v>
      </c>
      <c r="Q99" s="17">
        <f t="shared" si="9"/>
        <v>2142</v>
      </c>
      <c r="R99" s="38">
        <v>0.02</v>
      </c>
      <c r="S99" s="5">
        <f t="shared" si="10"/>
        <v>2.5499999999999998</v>
      </c>
      <c r="T99">
        <f t="shared" si="15"/>
        <v>3003</v>
      </c>
      <c r="U99" s="17">
        <f t="shared" si="16"/>
        <v>10.199999999999999</v>
      </c>
      <c r="V99" s="17">
        <f t="shared" si="17"/>
        <v>1.2142857142857143E-2</v>
      </c>
    </row>
    <row r="100" spans="1:22" x14ac:dyDescent="0.25">
      <c r="A100">
        <v>3006271</v>
      </c>
      <c r="B100">
        <v>271</v>
      </c>
      <c r="C100" t="s">
        <v>598</v>
      </c>
      <c r="D100">
        <f>VLOOKUP($B100,'PACK MASTER'!$A$2:$G$512,7,0)</f>
        <v>50</v>
      </c>
      <c r="H100">
        <f>VLOOKUP($A100,ZAVL!$C$2:$F$1048576,4,0)</f>
        <v>208</v>
      </c>
      <c r="I100">
        <f>IFERROR(ABS(VLOOKUP($A100,ZTRV!$D$2:$G$1048576,4,0)),0)</f>
        <v>73</v>
      </c>
      <c r="J100">
        <f>IFERROR(ABS(VLOOKUP(A100,ZTR1!$D$2:$G$829999,4,0)),0)</f>
        <v>0</v>
      </c>
      <c r="K100">
        <f>IFERROR(ABS(VLOOKUP(A100,ZTR2!$D$2:$G$59939,4,0)),0)</f>
        <v>0</v>
      </c>
      <c r="L100">
        <f t="shared" si="11"/>
        <v>73</v>
      </c>
      <c r="M100">
        <f t="shared" si="12"/>
        <v>135</v>
      </c>
      <c r="N100">
        <f t="shared" si="13"/>
        <v>159.29999999999998</v>
      </c>
      <c r="O100" s="13">
        <f t="shared" si="14"/>
        <v>7964.9999999999991</v>
      </c>
      <c r="P100">
        <f>IF(A100=3040288,0,IFERROR(ABS(VLOOKUP(A100,ZCON!$D$2:$G$128870,4,0)),5.5))</f>
        <v>6</v>
      </c>
      <c r="Q100" s="17">
        <f t="shared" si="9"/>
        <v>624</v>
      </c>
      <c r="R100" s="38">
        <v>0.02</v>
      </c>
      <c r="S100" s="5">
        <f t="shared" si="10"/>
        <v>3.12</v>
      </c>
      <c r="T100">
        <f t="shared" si="15"/>
        <v>3006</v>
      </c>
      <c r="U100" s="17">
        <f t="shared" si="16"/>
        <v>12.48</v>
      </c>
      <c r="V100" s="17">
        <f t="shared" si="17"/>
        <v>6.2400000000000004E-2</v>
      </c>
    </row>
    <row r="101" spans="1:22" x14ac:dyDescent="0.25">
      <c r="A101">
        <v>3006284</v>
      </c>
      <c r="B101">
        <v>284</v>
      </c>
      <c r="C101" t="s">
        <v>600</v>
      </c>
      <c r="D101">
        <f>VLOOKUP($B101,'PACK MASTER'!$A$2:$G$512,7,0)</f>
        <v>50</v>
      </c>
      <c r="H101">
        <f>VLOOKUP($A101,ZAVL!$C$2:$F$1048576,4,0)</f>
        <v>208</v>
      </c>
      <c r="I101">
        <f>IFERROR(ABS(VLOOKUP($A101,ZTRV!$D$2:$G$1048576,4,0)),0)</f>
        <v>0</v>
      </c>
      <c r="J101">
        <f>IFERROR(ABS(VLOOKUP(A101,ZTR1!$D$2:$G$829999,4,0)),0)</f>
        <v>0</v>
      </c>
      <c r="K101">
        <f>IFERROR(ABS(VLOOKUP(A101,ZTR2!$D$2:$G$59939,4,0)),0)</f>
        <v>0</v>
      </c>
      <c r="L101">
        <f t="shared" si="11"/>
        <v>0</v>
      </c>
      <c r="M101">
        <f t="shared" si="12"/>
        <v>208</v>
      </c>
      <c r="N101">
        <f t="shared" si="13"/>
        <v>245.44</v>
      </c>
      <c r="O101" s="13">
        <f t="shared" si="14"/>
        <v>12272</v>
      </c>
      <c r="P101">
        <f>IF(A101=3040288,0,IFERROR(ABS(VLOOKUP(A101,ZCON!$D$2:$G$128870,4,0)),5.5))</f>
        <v>6</v>
      </c>
      <c r="Q101" s="17">
        <f t="shared" si="9"/>
        <v>624</v>
      </c>
      <c r="R101" s="38">
        <v>0.02</v>
      </c>
      <c r="S101" s="5">
        <f t="shared" si="10"/>
        <v>3.12</v>
      </c>
      <c r="T101">
        <f t="shared" si="15"/>
        <v>3006</v>
      </c>
      <c r="U101" s="17">
        <f t="shared" si="16"/>
        <v>12.48</v>
      </c>
      <c r="V101" s="17">
        <f t="shared" si="17"/>
        <v>6.2400000000000004E-2</v>
      </c>
    </row>
    <row r="102" spans="1:22" x14ac:dyDescent="0.25">
      <c r="A102">
        <v>3006288</v>
      </c>
      <c r="B102">
        <v>288</v>
      </c>
      <c r="C102" t="s">
        <v>601</v>
      </c>
      <c r="D102">
        <f>VLOOKUP($B102,'PACK MASTER'!$A$2:$G$512,7,0)</f>
        <v>26</v>
      </c>
      <c r="H102">
        <f>VLOOKUP($A102,ZAVL!$C$2:$F$1048576,4,0)</f>
        <v>209</v>
      </c>
      <c r="I102">
        <f>IFERROR(ABS(VLOOKUP($A102,ZTRV!$D$2:$G$1048576,4,0)),0)</f>
        <v>73</v>
      </c>
      <c r="J102">
        <f>IFERROR(ABS(VLOOKUP(A102,ZTR1!$D$2:$G$829999,4,0)),0)</f>
        <v>0</v>
      </c>
      <c r="K102">
        <f>IFERROR(ABS(VLOOKUP(A102,ZTR2!$D$2:$G$59939,4,0)),0)</f>
        <v>0</v>
      </c>
      <c r="L102">
        <f t="shared" si="11"/>
        <v>73</v>
      </c>
      <c r="M102">
        <f t="shared" si="12"/>
        <v>136</v>
      </c>
      <c r="N102">
        <f t="shared" si="13"/>
        <v>160.47999999999999</v>
      </c>
      <c r="O102" s="13">
        <f t="shared" si="14"/>
        <v>4172.4799999999996</v>
      </c>
      <c r="P102">
        <f>IF(A102=3040288,0,IFERROR(ABS(VLOOKUP(A102,ZCON!$D$2:$G$128870,4,0)),5.5))</f>
        <v>6</v>
      </c>
      <c r="Q102" s="17">
        <f t="shared" si="9"/>
        <v>326.04000000000002</v>
      </c>
      <c r="R102" s="38">
        <v>0.02</v>
      </c>
      <c r="S102" s="5">
        <f t="shared" si="10"/>
        <v>3.1349999999999998</v>
      </c>
      <c r="T102">
        <f t="shared" si="15"/>
        <v>3006</v>
      </c>
      <c r="U102" s="17">
        <f t="shared" si="16"/>
        <v>12.540000000000001</v>
      </c>
      <c r="V102" s="17">
        <f t="shared" si="17"/>
        <v>0.12057692307692307</v>
      </c>
    </row>
    <row r="103" spans="1:22" x14ac:dyDescent="0.25">
      <c r="A103">
        <v>3006401</v>
      </c>
      <c r="B103">
        <v>401</v>
      </c>
      <c r="C103" t="s">
        <v>602</v>
      </c>
      <c r="D103">
        <f>VLOOKUP($B103,'PACK MASTER'!$A$2:$G$512,7,0)</f>
        <v>210</v>
      </c>
      <c r="H103">
        <f>VLOOKUP($A103,ZAVL!$C$2:$F$1048576,4,0)</f>
        <v>175</v>
      </c>
      <c r="I103">
        <f>IFERROR(ABS(VLOOKUP($A103,ZTRV!$D$2:$G$1048576,4,0)),0)</f>
        <v>43</v>
      </c>
      <c r="J103">
        <f>IFERROR(ABS(VLOOKUP(A103,ZTR1!$D$2:$G$829999,4,0)),0)</f>
        <v>0</v>
      </c>
      <c r="K103">
        <f>IFERROR(ABS(VLOOKUP(A103,ZTR2!$D$2:$G$59939,4,0)),0)</f>
        <v>0</v>
      </c>
      <c r="L103">
        <f t="shared" si="11"/>
        <v>43</v>
      </c>
      <c r="M103">
        <f t="shared" si="12"/>
        <v>132</v>
      </c>
      <c r="N103">
        <f t="shared" si="13"/>
        <v>155.76</v>
      </c>
      <c r="O103" s="13">
        <f t="shared" si="14"/>
        <v>32709.599999999999</v>
      </c>
      <c r="P103">
        <f>IF(A103=3040288,0,IFERROR(ABS(VLOOKUP(A103,ZCON!$D$2:$G$128870,4,0)),5.5))</f>
        <v>6</v>
      </c>
      <c r="Q103" s="17">
        <f t="shared" si="9"/>
        <v>2205</v>
      </c>
      <c r="R103" s="38">
        <v>0.02</v>
      </c>
      <c r="S103" s="5">
        <f t="shared" si="10"/>
        <v>2.625</v>
      </c>
      <c r="T103">
        <f t="shared" si="15"/>
        <v>3006</v>
      </c>
      <c r="U103" s="17">
        <f t="shared" si="16"/>
        <v>10.5</v>
      </c>
      <c r="V103" s="17">
        <f t="shared" si="17"/>
        <v>1.2500000000000001E-2</v>
      </c>
    </row>
    <row r="104" spans="1:22" x14ac:dyDescent="0.25">
      <c r="A104">
        <v>3006403</v>
      </c>
      <c r="B104">
        <v>403</v>
      </c>
      <c r="C104" t="s">
        <v>603</v>
      </c>
      <c r="D104">
        <f>VLOOKUP($B104,'PACK MASTER'!$A$2:$G$512,7,0)</f>
        <v>210</v>
      </c>
      <c r="H104">
        <f>VLOOKUP($A104,ZAVL!$C$2:$F$1048576,4,0)</f>
        <v>175</v>
      </c>
      <c r="I104">
        <f>IFERROR(ABS(VLOOKUP($A104,ZTRV!$D$2:$G$1048576,4,0)),0)</f>
        <v>43</v>
      </c>
      <c r="J104">
        <f>IFERROR(ABS(VLOOKUP(A104,ZTR1!$D$2:$G$829999,4,0)),0)</f>
        <v>0</v>
      </c>
      <c r="K104">
        <f>IFERROR(ABS(VLOOKUP(A104,ZTR2!$D$2:$G$59939,4,0)),0)</f>
        <v>0</v>
      </c>
      <c r="L104">
        <f t="shared" si="11"/>
        <v>43</v>
      </c>
      <c r="M104">
        <f t="shared" si="12"/>
        <v>132</v>
      </c>
      <c r="N104">
        <f t="shared" si="13"/>
        <v>155.76</v>
      </c>
      <c r="O104" s="13">
        <f t="shared" si="14"/>
        <v>32709.599999999999</v>
      </c>
      <c r="P104">
        <f>IF(A104=3040288,0,IFERROR(ABS(VLOOKUP(A104,ZCON!$D$2:$G$128870,4,0)),5.5))</f>
        <v>6</v>
      </c>
      <c r="Q104" s="17">
        <f t="shared" si="9"/>
        <v>2205</v>
      </c>
      <c r="R104" s="38">
        <v>0.02</v>
      </c>
      <c r="S104" s="5">
        <f t="shared" si="10"/>
        <v>2.625</v>
      </c>
      <c r="T104">
        <f t="shared" si="15"/>
        <v>3006</v>
      </c>
      <c r="U104" s="17">
        <f t="shared" si="16"/>
        <v>10.5</v>
      </c>
      <c r="V104" s="17">
        <f t="shared" si="17"/>
        <v>1.2500000000000001E-2</v>
      </c>
    </row>
    <row r="105" spans="1:22" x14ac:dyDescent="0.25">
      <c r="A105">
        <v>3007401</v>
      </c>
      <c r="B105">
        <v>401</v>
      </c>
      <c r="C105" t="s">
        <v>608</v>
      </c>
      <c r="D105">
        <f>VLOOKUP($B105,'PACK MASTER'!$A$2:$G$512,7,0)</f>
        <v>210</v>
      </c>
      <c r="H105">
        <f>VLOOKUP($A105,ZAVL!$C$2:$F$1048576,4,0)</f>
        <v>210</v>
      </c>
      <c r="I105">
        <f>IFERROR(ABS(VLOOKUP($A105,ZTRV!$D$2:$G$1048576,4,0)),0)</f>
        <v>53</v>
      </c>
      <c r="J105">
        <f>IFERROR(ABS(VLOOKUP(A105,ZTR1!$D$2:$G$829999,4,0)),0)</f>
        <v>0</v>
      </c>
      <c r="K105">
        <f>IFERROR(ABS(VLOOKUP(A105,ZTR2!$D$2:$G$59939,4,0)),0)</f>
        <v>0</v>
      </c>
      <c r="L105">
        <f t="shared" si="11"/>
        <v>53</v>
      </c>
      <c r="M105">
        <f t="shared" si="12"/>
        <v>157</v>
      </c>
      <c r="N105">
        <f t="shared" si="13"/>
        <v>185.26</v>
      </c>
      <c r="O105" s="13">
        <f t="shared" si="14"/>
        <v>38904.6</v>
      </c>
      <c r="P105">
        <f>IF(A105=3040288,0,IFERROR(ABS(VLOOKUP(A105,ZCON!$D$2:$G$128870,4,0)),5.5))</f>
        <v>6</v>
      </c>
      <c r="Q105" s="17">
        <f t="shared" si="9"/>
        <v>2646</v>
      </c>
      <c r="R105" s="38">
        <v>0.02</v>
      </c>
      <c r="S105" s="5">
        <f t="shared" si="10"/>
        <v>3.15</v>
      </c>
      <c r="T105">
        <f t="shared" si="15"/>
        <v>3007</v>
      </c>
      <c r="U105" s="17">
        <f t="shared" si="16"/>
        <v>12.6</v>
      </c>
      <c r="V105" s="17">
        <f t="shared" si="17"/>
        <v>1.4999999999999999E-2</v>
      </c>
    </row>
    <row r="106" spans="1:22" x14ac:dyDescent="0.25">
      <c r="A106">
        <v>3007403</v>
      </c>
      <c r="B106">
        <v>403</v>
      </c>
      <c r="C106" t="s">
        <v>609</v>
      </c>
      <c r="D106">
        <f>VLOOKUP($B106,'PACK MASTER'!$A$2:$G$512,7,0)</f>
        <v>210</v>
      </c>
      <c r="H106">
        <f>VLOOKUP($A106,ZAVL!$C$2:$F$1048576,4,0)</f>
        <v>210</v>
      </c>
      <c r="I106">
        <f>IFERROR(ABS(VLOOKUP($A106,ZTRV!$D$2:$G$1048576,4,0)),0)</f>
        <v>53</v>
      </c>
      <c r="J106">
        <f>IFERROR(ABS(VLOOKUP(A106,ZTR1!$D$2:$G$829999,4,0)),0)</f>
        <v>0</v>
      </c>
      <c r="K106">
        <f>IFERROR(ABS(VLOOKUP(A106,ZTR2!$D$2:$G$59939,4,0)),0)</f>
        <v>0</v>
      </c>
      <c r="L106">
        <f t="shared" si="11"/>
        <v>53</v>
      </c>
      <c r="M106">
        <f t="shared" si="12"/>
        <v>157</v>
      </c>
      <c r="N106">
        <f t="shared" si="13"/>
        <v>185.26</v>
      </c>
      <c r="O106" s="13">
        <f t="shared" si="14"/>
        <v>38904.6</v>
      </c>
      <c r="P106">
        <f>IF(A106=3040288,0,IFERROR(ABS(VLOOKUP(A106,ZCON!$D$2:$G$128870,4,0)),5.5))</f>
        <v>6</v>
      </c>
      <c r="Q106" s="17">
        <f t="shared" si="9"/>
        <v>2646</v>
      </c>
      <c r="R106" s="38">
        <v>0.02</v>
      </c>
      <c r="S106" s="5">
        <f t="shared" si="10"/>
        <v>3.15</v>
      </c>
      <c r="T106">
        <f t="shared" si="15"/>
        <v>3007</v>
      </c>
      <c r="U106" s="17">
        <f t="shared" si="16"/>
        <v>12.6</v>
      </c>
      <c r="V106" s="17">
        <f t="shared" si="17"/>
        <v>1.4999999999999999E-2</v>
      </c>
    </row>
    <row r="107" spans="1:22" x14ac:dyDescent="0.25">
      <c r="A107">
        <v>3008401</v>
      </c>
      <c r="B107">
        <v>401</v>
      </c>
      <c r="C107" t="s">
        <v>611</v>
      </c>
      <c r="D107">
        <f>VLOOKUP($B107,'PACK MASTER'!$A$2:$G$512,7,0)</f>
        <v>210</v>
      </c>
      <c r="H107">
        <f>VLOOKUP($A107,ZAVL!$C$2:$F$1048576,4,0)</f>
        <v>145</v>
      </c>
      <c r="I107">
        <f>IFERROR(ABS(VLOOKUP($A107,ZTRV!$D$2:$G$1048576,4,0)),0)</f>
        <v>0</v>
      </c>
      <c r="J107">
        <f>IFERROR(ABS(VLOOKUP(A107,ZTR1!$D$2:$G$829999,4,0)),0)</f>
        <v>0</v>
      </c>
      <c r="K107">
        <f>IFERROR(ABS(VLOOKUP(A107,ZTR2!$D$2:$G$59939,4,0)),0)</f>
        <v>0</v>
      </c>
      <c r="L107">
        <f t="shared" si="11"/>
        <v>0</v>
      </c>
      <c r="M107">
        <f t="shared" si="12"/>
        <v>145</v>
      </c>
      <c r="N107">
        <f t="shared" si="13"/>
        <v>171.1</v>
      </c>
      <c r="O107" s="13">
        <f t="shared" si="14"/>
        <v>35931</v>
      </c>
      <c r="P107">
        <f>IF(A107=3040288,0,IFERROR(ABS(VLOOKUP(A107,ZCON!$D$2:$G$128870,4,0)),5.5))</f>
        <v>5.5</v>
      </c>
      <c r="Q107" s="17">
        <f t="shared" si="9"/>
        <v>1674.75</v>
      </c>
      <c r="R107" s="38">
        <v>0.02</v>
      </c>
      <c r="S107" s="5">
        <f t="shared" si="10"/>
        <v>2.1749999999999998</v>
      </c>
      <c r="T107">
        <f t="shared" si="15"/>
        <v>3008</v>
      </c>
      <c r="U107" s="17">
        <f t="shared" si="16"/>
        <v>7.9749999999999996</v>
      </c>
      <c r="V107" s="17">
        <f t="shared" si="17"/>
        <v>1.0357142857142856E-2</v>
      </c>
    </row>
    <row r="108" spans="1:22" x14ac:dyDescent="0.25">
      <c r="A108">
        <v>3015401</v>
      </c>
      <c r="B108">
        <v>401</v>
      </c>
      <c r="C108" t="s">
        <v>614</v>
      </c>
      <c r="D108">
        <f>VLOOKUP($B108,'PACK MASTER'!$A$2:$G$512,7,0)</f>
        <v>210</v>
      </c>
      <c r="H108">
        <f>VLOOKUP($A108,ZAVL!$C$2:$F$1048576,4,0)</f>
        <v>189</v>
      </c>
      <c r="I108">
        <f>IFERROR(ABS(VLOOKUP($A108,ZTRV!$D$2:$G$1048576,4,0)),0)</f>
        <v>0</v>
      </c>
      <c r="J108">
        <f>IFERROR(ABS(VLOOKUP(A108,ZTR1!$D$2:$G$829999,4,0)),0)</f>
        <v>0</v>
      </c>
      <c r="K108">
        <f>IFERROR(ABS(VLOOKUP(A108,ZTR2!$D$2:$G$59939,4,0)),0)</f>
        <v>0</v>
      </c>
      <c r="L108">
        <f t="shared" si="11"/>
        <v>0</v>
      </c>
      <c r="M108">
        <f t="shared" si="12"/>
        <v>189</v>
      </c>
      <c r="N108">
        <f t="shared" si="13"/>
        <v>223.01999999999998</v>
      </c>
      <c r="O108" s="13">
        <f t="shared" si="14"/>
        <v>46834.2</v>
      </c>
      <c r="P108">
        <f>IF(A108=3040288,0,IFERROR(ABS(VLOOKUP(A108,ZCON!$D$2:$G$128870,4,0)),5.5))</f>
        <v>6</v>
      </c>
      <c r="Q108" s="17">
        <f t="shared" si="9"/>
        <v>2381.4</v>
      </c>
      <c r="R108" s="38">
        <v>0.02</v>
      </c>
      <c r="S108" s="5">
        <f t="shared" si="10"/>
        <v>2.835</v>
      </c>
      <c r="T108">
        <f t="shared" si="15"/>
        <v>3015</v>
      </c>
      <c r="U108" s="17">
        <f t="shared" si="16"/>
        <v>11.34</v>
      </c>
      <c r="V108" s="17">
        <f t="shared" si="17"/>
        <v>1.35E-2</v>
      </c>
    </row>
    <row r="109" spans="1:22" x14ac:dyDescent="0.25">
      <c r="A109">
        <v>3016401</v>
      </c>
      <c r="B109">
        <v>401</v>
      </c>
      <c r="C109" t="s">
        <v>615</v>
      </c>
      <c r="D109">
        <f>VLOOKUP($B109,'PACK MASTER'!$A$2:$G$512,7,0)</f>
        <v>210</v>
      </c>
      <c r="H109">
        <f>VLOOKUP($A109,ZAVL!$C$2:$F$1048576,4,0)</f>
        <v>193</v>
      </c>
      <c r="I109">
        <f>IFERROR(ABS(VLOOKUP($A109,ZTRV!$D$2:$G$1048576,4,0)),0)</f>
        <v>0</v>
      </c>
      <c r="J109">
        <f>IFERROR(ABS(VLOOKUP(A109,ZTR1!$D$2:$G$829999,4,0)),0)</f>
        <v>0</v>
      </c>
      <c r="K109">
        <f>IFERROR(ABS(VLOOKUP(A109,ZTR2!$D$2:$G$59939,4,0)),0)</f>
        <v>0</v>
      </c>
      <c r="L109">
        <f t="shared" si="11"/>
        <v>0</v>
      </c>
      <c r="M109">
        <f t="shared" si="12"/>
        <v>193</v>
      </c>
      <c r="N109">
        <f t="shared" si="13"/>
        <v>227.73999999999998</v>
      </c>
      <c r="O109" s="13">
        <f t="shared" si="14"/>
        <v>47825.399999999994</v>
      </c>
      <c r="P109">
        <f>IF(A109=3040288,0,IFERROR(ABS(VLOOKUP(A109,ZCON!$D$2:$G$128870,4,0)),5.5))</f>
        <v>6</v>
      </c>
      <c r="Q109" s="17">
        <f t="shared" si="9"/>
        <v>2431.8000000000002</v>
      </c>
      <c r="R109" s="38">
        <v>0.02</v>
      </c>
      <c r="S109" s="5">
        <f t="shared" si="10"/>
        <v>2.895</v>
      </c>
      <c r="T109">
        <f t="shared" si="15"/>
        <v>3016</v>
      </c>
      <c r="U109" s="17">
        <f t="shared" si="16"/>
        <v>11.58</v>
      </c>
      <c r="V109" s="17">
        <f t="shared" si="17"/>
        <v>1.3785714285714287E-2</v>
      </c>
    </row>
    <row r="110" spans="1:22" x14ac:dyDescent="0.25">
      <c r="A110">
        <v>3017401</v>
      </c>
      <c r="B110">
        <v>401</v>
      </c>
      <c r="C110" t="s">
        <v>616</v>
      </c>
      <c r="D110">
        <f>VLOOKUP($B110,'PACK MASTER'!$A$2:$G$512,7,0)</f>
        <v>210</v>
      </c>
      <c r="H110">
        <f>VLOOKUP($A110,ZAVL!$C$2:$F$1048576,4,0)</f>
        <v>207</v>
      </c>
      <c r="I110">
        <f>IFERROR(ABS(VLOOKUP($A110,ZTRV!$D$2:$G$1048576,4,0)),0)</f>
        <v>16</v>
      </c>
      <c r="J110">
        <f>IFERROR(ABS(VLOOKUP(A110,ZTR1!$D$2:$G$829999,4,0)),0)</f>
        <v>0</v>
      </c>
      <c r="K110">
        <f>IFERROR(ABS(VLOOKUP(A110,ZTR2!$D$2:$G$59939,4,0)),0)</f>
        <v>0</v>
      </c>
      <c r="L110">
        <f t="shared" si="11"/>
        <v>16</v>
      </c>
      <c r="M110">
        <f t="shared" si="12"/>
        <v>191</v>
      </c>
      <c r="N110">
        <f t="shared" si="13"/>
        <v>225.38</v>
      </c>
      <c r="O110" s="13">
        <f t="shared" si="14"/>
        <v>47329.799999999996</v>
      </c>
      <c r="P110">
        <f>IF(A110=3040288,0,IFERROR(ABS(VLOOKUP(A110,ZCON!$D$2:$G$128870,4,0)),5.5))</f>
        <v>6</v>
      </c>
      <c r="Q110" s="17">
        <f t="shared" si="9"/>
        <v>2608.1999999999998</v>
      </c>
      <c r="R110" s="38">
        <v>0.02</v>
      </c>
      <c r="S110" s="5">
        <f t="shared" si="10"/>
        <v>3.105</v>
      </c>
      <c r="T110">
        <f t="shared" si="15"/>
        <v>3017</v>
      </c>
      <c r="U110" s="17">
        <f t="shared" si="16"/>
        <v>12.42</v>
      </c>
      <c r="V110" s="17">
        <f t="shared" si="17"/>
        <v>1.4785714285714286E-2</v>
      </c>
    </row>
    <row r="111" spans="1:22" x14ac:dyDescent="0.25">
      <c r="A111">
        <v>3018401</v>
      </c>
      <c r="B111">
        <v>401</v>
      </c>
      <c r="C111" t="s">
        <v>617</v>
      </c>
      <c r="D111">
        <f>VLOOKUP($B111,'PACK MASTER'!$A$2:$G$512,7,0)</f>
        <v>210</v>
      </c>
      <c r="H111">
        <f>VLOOKUP($A111,ZAVL!$C$2:$F$1048576,4,0)</f>
        <v>212</v>
      </c>
      <c r="I111">
        <f>IFERROR(ABS(VLOOKUP($A111,ZTRV!$D$2:$G$1048576,4,0)),0)</f>
        <v>9</v>
      </c>
      <c r="J111">
        <f>IFERROR(ABS(VLOOKUP(A111,ZTR1!$D$2:$G$829999,4,0)),0)</f>
        <v>0</v>
      </c>
      <c r="K111">
        <f>IFERROR(ABS(VLOOKUP(A111,ZTR2!$D$2:$G$59939,4,0)),0)</f>
        <v>0</v>
      </c>
      <c r="L111">
        <f t="shared" si="11"/>
        <v>9</v>
      </c>
      <c r="M111">
        <f t="shared" si="12"/>
        <v>203</v>
      </c>
      <c r="N111">
        <f t="shared" si="13"/>
        <v>239.54</v>
      </c>
      <c r="O111" s="13">
        <f t="shared" si="14"/>
        <v>50303.4</v>
      </c>
      <c r="P111">
        <f>IF(A111=3040288,0,IFERROR(ABS(VLOOKUP(A111,ZCON!$D$2:$G$128870,4,0)),5.5))</f>
        <v>6</v>
      </c>
      <c r="Q111" s="17">
        <f t="shared" si="9"/>
        <v>2671.2</v>
      </c>
      <c r="R111" s="38">
        <v>0.02</v>
      </c>
      <c r="S111" s="5">
        <f t="shared" si="10"/>
        <v>3.18</v>
      </c>
      <c r="T111">
        <f t="shared" si="15"/>
        <v>3018</v>
      </c>
      <c r="U111" s="17">
        <f t="shared" si="16"/>
        <v>12.719999999999999</v>
      </c>
      <c r="V111" s="17">
        <f t="shared" si="17"/>
        <v>1.5142857142857144E-2</v>
      </c>
    </row>
    <row r="112" spans="1:22" x14ac:dyDescent="0.25">
      <c r="A112">
        <v>3019401</v>
      </c>
      <c r="B112">
        <v>401</v>
      </c>
      <c r="C112" t="s">
        <v>618</v>
      </c>
      <c r="D112">
        <f>VLOOKUP($B112,'PACK MASTER'!$A$2:$G$512,7,0)</f>
        <v>210</v>
      </c>
      <c r="H112">
        <f>VLOOKUP($A112,ZAVL!$C$2:$F$1048576,4,0)</f>
        <v>191</v>
      </c>
      <c r="I112">
        <f>IFERROR(ABS(VLOOKUP($A112,ZTRV!$D$2:$G$1048576,4,0)),0)</f>
        <v>27</v>
      </c>
      <c r="J112">
        <f>IFERROR(ABS(VLOOKUP(A112,ZTR1!$D$2:$G$829999,4,0)),0)</f>
        <v>0</v>
      </c>
      <c r="K112">
        <f>IFERROR(ABS(VLOOKUP(A112,ZTR2!$D$2:$G$59939,4,0)),0)</f>
        <v>0</v>
      </c>
      <c r="L112">
        <f t="shared" si="11"/>
        <v>27</v>
      </c>
      <c r="M112">
        <f t="shared" si="12"/>
        <v>164</v>
      </c>
      <c r="N112">
        <f t="shared" si="13"/>
        <v>193.51999999999998</v>
      </c>
      <c r="O112" s="13">
        <f t="shared" si="14"/>
        <v>40639.199999999997</v>
      </c>
      <c r="P112">
        <f>IF(A112=3040288,0,IFERROR(ABS(VLOOKUP(A112,ZCON!$D$2:$G$128870,4,0)),5.5))</f>
        <v>6</v>
      </c>
      <c r="Q112" s="17">
        <f t="shared" si="9"/>
        <v>2406.6</v>
      </c>
      <c r="R112" s="38">
        <v>0.02</v>
      </c>
      <c r="S112" s="5">
        <f t="shared" si="10"/>
        <v>2.8650000000000002</v>
      </c>
      <c r="T112">
        <f t="shared" si="15"/>
        <v>3019</v>
      </c>
      <c r="U112" s="17">
        <f t="shared" si="16"/>
        <v>11.459999999999999</v>
      </c>
      <c r="V112" s="17">
        <f t="shared" si="17"/>
        <v>1.3642857142857144E-2</v>
      </c>
    </row>
    <row r="113" spans="1:22" x14ac:dyDescent="0.25">
      <c r="A113">
        <v>3019403</v>
      </c>
      <c r="B113">
        <v>403</v>
      </c>
      <c r="C113" t="s">
        <v>619</v>
      </c>
      <c r="D113">
        <f>VLOOKUP($B113,'PACK MASTER'!$A$2:$G$512,7,0)</f>
        <v>210</v>
      </c>
      <c r="H113">
        <f>VLOOKUP($A113,ZAVL!$C$2:$F$1048576,4,0)</f>
        <v>191</v>
      </c>
      <c r="I113">
        <f>IFERROR(ABS(VLOOKUP($A113,ZTRV!$D$2:$G$1048576,4,0)),0)</f>
        <v>27</v>
      </c>
      <c r="J113">
        <f>IFERROR(ABS(VLOOKUP(A113,ZTR1!$D$2:$G$829999,4,0)),0)</f>
        <v>0</v>
      </c>
      <c r="K113">
        <f>IFERROR(ABS(VLOOKUP(A113,ZTR2!$D$2:$G$59939,4,0)),0)</f>
        <v>0</v>
      </c>
      <c r="L113">
        <f t="shared" si="11"/>
        <v>27</v>
      </c>
      <c r="M113">
        <f t="shared" si="12"/>
        <v>164</v>
      </c>
      <c r="N113">
        <f t="shared" si="13"/>
        <v>193.51999999999998</v>
      </c>
      <c r="O113" s="13">
        <f t="shared" si="14"/>
        <v>40639.199999999997</v>
      </c>
      <c r="P113">
        <f>IF(A113=3040288,0,IFERROR(ABS(VLOOKUP(A113,ZCON!$D$2:$G$128870,4,0)),5.5))</f>
        <v>6</v>
      </c>
      <c r="Q113" s="17">
        <f t="shared" si="9"/>
        <v>2406.6</v>
      </c>
      <c r="R113" s="38">
        <v>0.02</v>
      </c>
      <c r="S113" s="5">
        <f t="shared" si="10"/>
        <v>2.8650000000000002</v>
      </c>
      <c r="T113">
        <f t="shared" si="15"/>
        <v>3019</v>
      </c>
      <c r="U113" s="17">
        <f t="shared" si="16"/>
        <v>11.459999999999999</v>
      </c>
      <c r="V113" s="17">
        <f t="shared" si="17"/>
        <v>1.3642857142857144E-2</v>
      </c>
    </row>
    <row r="114" spans="1:22" x14ac:dyDescent="0.25">
      <c r="A114">
        <v>3020271</v>
      </c>
      <c r="B114">
        <v>271</v>
      </c>
      <c r="C114" t="s">
        <v>621</v>
      </c>
      <c r="D114">
        <f>VLOOKUP($B114,'PACK MASTER'!$A$2:$G$512,7,0)</f>
        <v>50</v>
      </c>
      <c r="H114">
        <f>VLOOKUP($A114,ZAVL!$C$2:$F$1048576,4,0)</f>
        <v>201</v>
      </c>
      <c r="I114">
        <f>IFERROR(ABS(VLOOKUP($A114,ZTRV!$D$2:$G$1048576,4,0)),0)</f>
        <v>19</v>
      </c>
      <c r="J114">
        <f>IFERROR(ABS(VLOOKUP(A114,ZTR1!$D$2:$G$829999,4,0)),0)</f>
        <v>0</v>
      </c>
      <c r="K114">
        <f>IFERROR(ABS(VLOOKUP(A114,ZTR2!$D$2:$G$59939,4,0)),0)</f>
        <v>0</v>
      </c>
      <c r="L114">
        <f t="shared" si="11"/>
        <v>19</v>
      </c>
      <c r="M114">
        <f t="shared" si="12"/>
        <v>182</v>
      </c>
      <c r="N114">
        <f t="shared" si="13"/>
        <v>214.76</v>
      </c>
      <c r="O114" s="13">
        <f t="shared" si="14"/>
        <v>10738</v>
      </c>
      <c r="P114">
        <f>IF(A114=3040288,0,IFERROR(ABS(VLOOKUP(A114,ZCON!$D$2:$G$128870,4,0)),5.5))</f>
        <v>5.5</v>
      </c>
      <c r="Q114" s="17">
        <f t="shared" si="9"/>
        <v>552.75</v>
      </c>
      <c r="R114" s="38">
        <v>0.02</v>
      </c>
      <c r="S114" s="5">
        <f t="shared" si="10"/>
        <v>3.0150000000000001</v>
      </c>
      <c r="T114">
        <f t="shared" si="15"/>
        <v>3020</v>
      </c>
      <c r="U114" s="17">
        <f t="shared" si="16"/>
        <v>11.055</v>
      </c>
      <c r="V114" s="17">
        <f t="shared" si="17"/>
        <v>6.0299999999999999E-2</v>
      </c>
    </row>
    <row r="115" spans="1:22" x14ac:dyDescent="0.25">
      <c r="A115">
        <v>3020288</v>
      </c>
      <c r="B115">
        <v>288</v>
      </c>
      <c r="C115" t="s">
        <v>622</v>
      </c>
      <c r="D115">
        <f>VLOOKUP($B115,'PACK MASTER'!$A$2:$G$512,7,0)</f>
        <v>26</v>
      </c>
      <c r="H115">
        <f>VLOOKUP($A115,ZAVL!$C$2:$F$1048576,4,0)</f>
        <v>202</v>
      </c>
      <c r="I115">
        <f>IFERROR(ABS(VLOOKUP($A115,ZTRV!$D$2:$G$1048576,4,0)),0)</f>
        <v>19</v>
      </c>
      <c r="J115">
        <f>IFERROR(ABS(VLOOKUP(A115,ZTR1!$D$2:$G$829999,4,0)),0)</f>
        <v>0</v>
      </c>
      <c r="K115">
        <f>IFERROR(ABS(VLOOKUP(A115,ZTR2!$D$2:$G$59939,4,0)),0)</f>
        <v>0</v>
      </c>
      <c r="L115">
        <f t="shared" si="11"/>
        <v>19</v>
      </c>
      <c r="M115">
        <f t="shared" si="12"/>
        <v>183</v>
      </c>
      <c r="N115">
        <f t="shared" si="13"/>
        <v>215.94</v>
      </c>
      <c r="O115" s="13">
        <f t="shared" si="14"/>
        <v>5614.44</v>
      </c>
      <c r="P115">
        <f>IF(A115=3040288,0,IFERROR(ABS(VLOOKUP(A115,ZCON!$D$2:$G$128870,4,0)),5.5))</f>
        <v>6</v>
      </c>
      <c r="Q115" s="17">
        <f t="shared" si="9"/>
        <v>315.12</v>
      </c>
      <c r="R115" s="38">
        <v>0.02</v>
      </c>
      <c r="S115" s="5">
        <f t="shared" si="10"/>
        <v>3.03</v>
      </c>
      <c r="T115">
        <f t="shared" si="15"/>
        <v>3020</v>
      </c>
      <c r="U115" s="17">
        <f t="shared" si="16"/>
        <v>12.120000000000001</v>
      </c>
      <c r="V115" s="17">
        <f t="shared" si="17"/>
        <v>0.11653846153846154</v>
      </c>
    </row>
    <row r="116" spans="1:22" x14ac:dyDescent="0.25">
      <c r="A116">
        <v>3020401</v>
      </c>
      <c r="B116">
        <v>401</v>
      </c>
      <c r="C116" t="s">
        <v>623</v>
      </c>
      <c r="D116">
        <f>VLOOKUP($B116,'PACK MASTER'!$A$2:$G$512,7,0)</f>
        <v>210</v>
      </c>
      <c r="H116">
        <f>VLOOKUP($A116,ZAVL!$C$2:$F$1048576,4,0)</f>
        <v>198</v>
      </c>
      <c r="I116">
        <f>IFERROR(ABS(VLOOKUP($A116,ZTRV!$D$2:$G$1048576,4,0)),0)</f>
        <v>23</v>
      </c>
      <c r="J116">
        <f>IFERROR(ABS(VLOOKUP(A116,ZTR1!$D$2:$G$829999,4,0)),0)</f>
        <v>0</v>
      </c>
      <c r="K116">
        <f>IFERROR(ABS(VLOOKUP(A116,ZTR2!$D$2:$G$59939,4,0)),0)</f>
        <v>0</v>
      </c>
      <c r="L116">
        <f t="shared" si="11"/>
        <v>23</v>
      </c>
      <c r="M116">
        <f t="shared" si="12"/>
        <v>175</v>
      </c>
      <c r="N116">
        <f t="shared" si="13"/>
        <v>206.5</v>
      </c>
      <c r="O116" s="13">
        <f t="shared" si="14"/>
        <v>43365</v>
      </c>
      <c r="P116">
        <f>IF(A116=3040288,0,IFERROR(ABS(VLOOKUP(A116,ZCON!$D$2:$G$128870,4,0)),5.5))</f>
        <v>6</v>
      </c>
      <c r="Q116" s="17">
        <f t="shared" si="9"/>
        <v>2494.8000000000002</v>
      </c>
      <c r="R116" s="38">
        <v>0.02</v>
      </c>
      <c r="S116" s="5">
        <f t="shared" si="10"/>
        <v>2.97</v>
      </c>
      <c r="T116">
        <f t="shared" si="15"/>
        <v>3020</v>
      </c>
      <c r="U116" s="17">
        <f t="shared" si="16"/>
        <v>11.88</v>
      </c>
      <c r="V116" s="17">
        <f t="shared" si="17"/>
        <v>1.4142857142857145E-2</v>
      </c>
    </row>
    <row r="117" spans="1:22" x14ac:dyDescent="0.25">
      <c r="A117">
        <v>3021401</v>
      </c>
      <c r="B117">
        <v>401</v>
      </c>
      <c r="C117" t="s">
        <v>624</v>
      </c>
      <c r="D117">
        <f>VLOOKUP($B117,'PACK MASTER'!$A$2:$G$512,7,0)</f>
        <v>210</v>
      </c>
      <c r="H117">
        <f>VLOOKUP($A117,ZAVL!$C$2:$F$1048576,4,0)</f>
        <v>145</v>
      </c>
      <c r="I117">
        <f>IFERROR(ABS(VLOOKUP($A117,ZTRV!$D$2:$G$1048576,4,0)),0)</f>
        <v>0</v>
      </c>
      <c r="J117">
        <f>IFERROR(ABS(VLOOKUP(A117,ZTR1!$D$2:$G$829999,4,0)),0)</f>
        <v>0</v>
      </c>
      <c r="K117">
        <f>IFERROR(ABS(VLOOKUP(A117,ZTR2!$D$2:$G$59939,4,0)),0)</f>
        <v>0</v>
      </c>
      <c r="L117">
        <f t="shared" si="11"/>
        <v>0</v>
      </c>
      <c r="M117">
        <f t="shared" si="12"/>
        <v>145</v>
      </c>
      <c r="N117">
        <f t="shared" si="13"/>
        <v>171.1</v>
      </c>
      <c r="O117" s="13">
        <f t="shared" si="14"/>
        <v>35931</v>
      </c>
      <c r="P117">
        <f>IF(A117=3040288,0,IFERROR(ABS(VLOOKUP(A117,ZCON!$D$2:$G$128870,4,0)),5.5))</f>
        <v>6</v>
      </c>
      <c r="Q117" s="17">
        <f t="shared" si="9"/>
        <v>1827</v>
      </c>
      <c r="R117" s="38">
        <v>0.02</v>
      </c>
      <c r="S117" s="5">
        <f t="shared" si="10"/>
        <v>2.1749999999999998</v>
      </c>
      <c r="T117">
        <f t="shared" si="15"/>
        <v>3021</v>
      </c>
      <c r="U117" s="17">
        <f t="shared" si="16"/>
        <v>8.6999999999999993</v>
      </c>
      <c r="V117" s="17">
        <f t="shared" si="17"/>
        <v>1.0357142857142856E-2</v>
      </c>
    </row>
    <row r="118" spans="1:22" x14ac:dyDescent="0.25">
      <c r="A118">
        <v>3022401</v>
      </c>
      <c r="B118">
        <v>401</v>
      </c>
      <c r="C118" t="s">
        <v>625</v>
      </c>
      <c r="D118">
        <f>VLOOKUP($B118,'PACK MASTER'!$A$2:$G$512,7,0)</f>
        <v>210</v>
      </c>
      <c r="H118">
        <f>VLOOKUP($A118,ZAVL!$C$2:$F$1048576,4,0)</f>
        <v>148</v>
      </c>
      <c r="I118">
        <f>IFERROR(ABS(VLOOKUP($A118,ZTRV!$D$2:$G$1048576,4,0)),0)</f>
        <v>0</v>
      </c>
      <c r="J118">
        <f>IFERROR(ABS(VLOOKUP(A118,ZTR1!$D$2:$G$829999,4,0)),0)</f>
        <v>0</v>
      </c>
      <c r="K118">
        <f>IFERROR(ABS(VLOOKUP(A118,ZTR2!$D$2:$G$59939,4,0)),0)</f>
        <v>0</v>
      </c>
      <c r="L118">
        <f t="shared" si="11"/>
        <v>0</v>
      </c>
      <c r="M118">
        <f t="shared" si="12"/>
        <v>148</v>
      </c>
      <c r="N118">
        <f t="shared" si="13"/>
        <v>174.64</v>
      </c>
      <c r="O118" s="13">
        <f t="shared" si="14"/>
        <v>36674.399999999994</v>
      </c>
      <c r="P118">
        <f>IF(A118=3040288,0,IFERROR(ABS(VLOOKUP(A118,ZCON!$D$2:$G$128870,4,0)),5.5))</f>
        <v>6</v>
      </c>
      <c r="Q118" s="17">
        <f t="shared" si="9"/>
        <v>1864.8</v>
      </c>
      <c r="R118" s="38">
        <v>0.02</v>
      </c>
      <c r="S118" s="5">
        <f t="shared" si="10"/>
        <v>2.2200000000000002</v>
      </c>
      <c r="T118">
        <f t="shared" si="15"/>
        <v>3022</v>
      </c>
      <c r="U118" s="17">
        <f t="shared" si="16"/>
        <v>8.879999999999999</v>
      </c>
      <c r="V118" s="17">
        <f t="shared" si="17"/>
        <v>1.0571428571428572E-2</v>
      </c>
    </row>
    <row r="119" spans="1:22" x14ac:dyDescent="0.25">
      <c r="A119">
        <v>3023403</v>
      </c>
      <c r="B119">
        <v>403</v>
      </c>
      <c r="C119" t="s">
        <v>627</v>
      </c>
      <c r="D119">
        <f>VLOOKUP($B119,'PACK MASTER'!$A$2:$G$512,7,0)</f>
        <v>210</v>
      </c>
      <c r="H119">
        <f>VLOOKUP($A119,ZAVL!$C$2:$F$1048576,4,0)</f>
        <v>150</v>
      </c>
      <c r="I119">
        <f>IFERROR(ABS(VLOOKUP($A119,ZTRV!$D$2:$G$1048576,4,0)),0)</f>
        <v>0</v>
      </c>
      <c r="J119">
        <f>IFERROR(ABS(VLOOKUP(A119,ZTR1!$D$2:$G$829999,4,0)),0)</f>
        <v>0</v>
      </c>
      <c r="K119">
        <f>IFERROR(ABS(VLOOKUP(A119,ZTR2!$D$2:$G$59939,4,0)),0)</f>
        <v>0</v>
      </c>
      <c r="L119">
        <f t="shared" si="11"/>
        <v>0</v>
      </c>
      <c r="M119">
        <f t="shared" si="12"/>
        <v>150</v>
      </c>
      <c r="N119">
        <f t="shared" si="13"/>
        <v>177</v>
      </c>
      <c r="O119" s="13">
        <f t="shared" si="14"/>
        <v>37170</v>
      </c>
      <c r="P119">
        <f>IF(A119=3040288,0,IFERROR(ABS(VLOOKUP(A119,ZCON!$D$2:$G$128870,4,0)),5.5))</f>
        <v>6</v>
      </c>
      <c r="Q119" s="17">
        <f t="shared" si="9"/>
        <v>1890</v>
      </c>
      <c r="R119" s="38">
        <v>0.02</v>
      </c>
      <c r="S119" s="5">
        <f t="shared" si="10"/>
        <v>2.25</v>
      </c>
      <c r="T119">
        <f t="shared" si="15"/>
        <v>3023</v>
      </c>
      <c r="U119" s="17">
        <f t="shared" si="16"/>
        <v>9</v>
      </c>
      <c r="V119" s="17">
        <f t="shared" si="17"/>
        <v>1.0714285714285714E-2</v>
      </c>
    </row>
    <row r="120" spans="1:22" x14ac:dyDescent="0.25">
      <c r="A120">
        <v>3026401</v>
      </c>
      <c r="B120">
        <v>401</v>
      </c>
      <c r="C120" t="s">
        <v>628</v>
      </c>
      <c r="D120">
        <f>VLOOKUP($B120,'PACK MASTER'!$A$2:$G$512,7,0)</f>
        <v>210</v>
      </c>
      <c r="H120">
        <f>VLOOKUP($A120,ZAVL!$C$2:$F$1048576,4,0)</f>
        <v>185</v>
      </c>
      <c r="I120">
        <f>IFERROR(ABS(VLOOKUP($A120,ZTRV!$D$2:$G$1048576,4,0)),0)</f>
        <v>0</v>
      </c>
      <c r="J120">
        <f>IFERROR(ABS(VLOOKUP(A120,ZTR1!$D$2:$G$829999,4,0)),0)</f>
        <v>0</v>
      </c>
      <c r="K120">
        <f>IFERROR(ABS(VLOOKUP(A120,ZTR2!$D$2:$G$59939,4,0)),0)</f>
        <v>0</v>
      </c>
      <c r="L120">
        <f t="shared" si="11"/>
        <v>0</v>
      </c>
      <c r="M120">
        <f t="shared" si="12"/>
        <v>185</v>
      </c>
      <c r="N120">
        <f t="shared" si="13"/>
        <v>218.29999999999998</v>
      </c>
      <c r="O120" s="13">
        <f t="shared" si="14"/>
        <v>45843</v>
      </c>
      <c r="P120">
        <f>IF(A120=3040288,0,IFERROR(ABS(VLOOKUP(A120,ZCON!$D$2:$G$128870,4,0)),5.5))</f>
        <v>6</v>
      </c>
      <c r="Q120" s="17">
        <f t="shared" si="9"/>
        <v>2331</v>
      </c>
      <c r="R120" s="38">
        <v>0.02</v>
      </c>
      <c r="S120" s="5">
        <f t="shared" si="10"/>
        <v>2.7749999999999999</v>
      </c>
      <c r="T120">
        <f t="shared" si="15"/>
        <v>3026</v>
      </c>
      <c r="U120" s="17">
        <f t="shared" si="16"/>
        <v>11.1</v>
      </c>
      <c r="V120" s="17">
        <f t="shared" si="17"/>
        <v>1.3214285714285713E-2</v>
      </c>
    </row>
    <row r="121" spans="1:22" x14ac:dyDescent="0.25">
      <c r="A121">
        <v>3040288</v>
      </c>
      <c r="B121">
        <v>288</v>
      </c>
      <c r="C121" t="s">
        <v>633</v>
      </c>
      <c r="D121">
        <f>VLOOKUP($B121,'PACK MASTER'!$A$2:$G$512,7,0)</f>
        <v>26</v>
      </c>
      <c r="H121">
        <f>VLOOKUP($A121,ZAVL!$C$2:$F$1048576,4,0)</f>
        <v>143</v>
      </c>
      <c r="I121">
        <f>IFERROR(ABS(VLOOKUP($A121,ZTRV!$D$2:$G$1048576,4,0)),0)</f>
        <v>36</v>
      </c>
      <c r="J121">
        <f>IFERROR(ABS(VLOOKUP(A121,ZTR1!$D$2:$G$829999,4,0)),0)</f>
        <v>0</v>
      </c>
      <c r="K121">
        <f>IFERROR(ABS(VLOOKUP(A121,ZTR2!$D$2:$G$59939,4,0)),0)</f>
        <v>0</v>
      </c>
      <c r="L121">
        <f t="shared" si="11"/>
        <v>36</v>
      </c>
      <c r="M121">
        <f t="shared" si="12"/>
        <v>107</v>
      </c>
      <c r="N121">
        <f t="shared" si="13"/>
        <v>126.25999999999999</v>
      </c>
      <c r="O121" s="13">
        <f t="shared" si="14"/>
        <v>3282.7599999999998</v>
      </c>
      <c r="P121">
        <f>IF(A121=3040288,0,IFERROR(ABS(VLOOKUP(A121,ZCON!$D$2:$G$128870,4,0)),5.5))</f>
        <v>0</v>
      </c>
      <c r="Q121" s="17">
        <f t="shared" si="9"/>
        <v>0</v>
      </c>
      <c r="R121" s="38">
        <v>0.02</v>
      </c>
      <c r="S121" s="5">
        <f t="shared" si="10"/>
        <v>2.145</v>
      </c>
      <c r="T121">
        <f t="shared" si="15"/>
        <v>3040</v>
      </c>
      <c r="U121" s="17">
        <f t="shared" si="16"/>
        <v>0</v>
      </c>
      <c r="V121" s="17">
        <f t="shared" si="17"/>
        <v>8.2500000000000004E-2</v>
      </c>
    </row>
    <row r="122" spans="1:22" x14ac:dyDescent="0.25">
      <c r="A122">
        <v>3052271</v>
      </c>
      <c r="B122">
        <v>271</v>
      </c>
      <c r="C122" t="s">
        <v>635</v>
      </c>
      <c r="D122">
        <f>VLOOKUP($B122,'PACK MASTER'!$A$2:$G$512,7,0)</f>
        <v>50</v>
      </c>
      <c r="H122">
        <f>VLOOKUP($A122,ZAVL!$C$2:$F$1048576,4,0)</f>
        <v>277</v>
      </c>
      <c r="I122">
        <f>IFERROR(ABS(VLOOKUP($A122,ZTRV!$D$2:$G$1048576,4,0)),0)</f>
        <v>0</v>
      </c>
      <c r="J122">
        <f>IFERROR(ABS(VLOOKUP(A122,ZTR1!$D$2:$G$829999,4,0)),0)</f>
        <v>0</v>
      </c>
      <c r="K122">
        <f>IFERROR(ABS(VLOOKUP(A122,ZTR2!$D$2:$G$59939,4,0)),0)</f>
        <v>0</v>
      </c>
      <c r="L122">
        <f t="shared" si="11"/>
        <v>0</v>
      </c>
      <c r="M122">
        <f t="shared" si="12"/>
        <v>277</v>
      </c>
      <c r="N122">
        <f t="shared" si="13"/>
        <v>326.85999999999996</v>
      </c>
      <c r="O122" s="13">
        <f t="shared" si="14"/>
        <v>16342.999999999998</v>
      </c>
      <c r="P122">
        <f>IF(A122=3040288,0,IFERROR(ABS(VLOOKUP(A122,ZCON!$D$2:$G$128870,4,0)),5.5))</f>
        <v>5.5</v>
      </c>
      <c r="Q122" s="17">
        <f t="shared" si="9"/>
        <v>761.75</v>
      </c>
      <c r="R122" s="38">
        <v>0.02</v>
      </c>
      <c r="S122" s="5">
        <f t="shared" si="10"/>
        <v>4.1550000000000002</v>
      </c>
      <c r="T122">
        <f t="shared" si="15"/>
        <v>3052</v>
      </c>
      <c r="U122" s="17">
        <f t="shared" si="16"/>
        <v>15.234999999999999</v>
      </c>
      <c r="V122" s="17">
        <f t="shared" si="17"/>
        <v>8.3100000000000007E-2</v>
      </c>
    </row>
    <row r="123" spans="1:22" x14ac:dyDescent="0.25">
      <c r="A123">
        <v>3052401</v>
      </c>
      <c r="B123">
        <v>401</v>
      </c>
      <c r="C123" t="s">
        <v>636</v>
      </c>
      <c r="D123">
        <f>VLOOKUP($B123,'PACK MASTER'!$A$2:$G$512,7,0)</f>
        <v>210</v>
      </c>
      <c r="H123">
        <f>VLOOKUP($A123,ZAVL!$C$2:$F$1048576,4,0)</f>
        <v>240</v>
      </c>
      <c r="I123">
        <f>IFERROR(ABS(VLOOKUP($A123,ZTRV!$D$2:$G$1048576,4,0)),0)</f>
        <v>0</v>
      </c>
      <c r="J123">
        <f>IFERROR(ABS(VLOOKUP(A123,ZTR1!$D$2:$G$829999,4,0)),0)</f>
        <v>0</v>
      </c>
      <c r="K123">
        <f>IFERROR(ABS(VLOOKUP(A123,ZTR2!$D$2:$G$59939,4,0)),0)</f>
        <v>0</v>
      </c>
      <c r="L123">
        <f t="shared" si="11"/>
        <v>0</v>
      </c>
      <c r="M123">
        <f t="shared" si="12"/>
        <v>240</v>
      </c>
      <c r="N123">
        <f t="shared" si="13"/>
        <v>283.2</v>
      </c>
      <c r="O123" s="13">
        <f t="shared" si="14"/>
        <v>59472</v>
      </c>
      <c r="P123">
        <f>IF(A123=3040288,0,IFERROR(ABS(VLOOKUP(A123,ZCON!$D$2:$G$128870,4,0)),5.5))</f>
        <v>6</v>
      </c>
      <c r="Q123" s="17">
        <f t="shared" si="9"/>
        <v>3024</v>
      </c>
      <c r="R123" s="38">
        <v>0.02</v>
      </c>
      <c r="S123" s="5">
        <f t="shared" si="10"/>
        <v>3.6</v>
      </c>
      <c r="T123">
        <f t="shared" si="15"/>
        <v>3052</v>
      </c>
      <c r="U123" s="17">
        <f t="shared" si="16"/>
        <v>14.4</v>
      </c>
      <c r="V123" s="17">
        <f t="shared" si="17"/>
        <v>1.7142857142857144E-2</v>
      </c>
    </row>
    <row r="124" spans="1:22" x14ac:dyDescent="0.25">
      <c r="A124">
        <v>3053401</v>
      </c>
      <c r="B124">
        <v>401</v>
      </c>
      <c r="C124" t="s">
        <v>637</v>
      </c>
      <c r="D124">
        <f>VLOOKUP($B124,'PACK MASTER'!$A$2:$G$512,7,0)</f>
        <v>210</v>
      </c>
      <c r="H124">
        <f>VLOOKUP($A124,ZAVL!$C$2:$F$1048576,4,0)</f>
        <v>158</v>
      </c>
      <c r="I124">
        <f>IFERROR(ABS(VLOOKUP($A124,ZTRV!$D$2:$G$1048576,4,0)),0)</f>
        <v>0</v>
      </c>
      <c r="J124">
        <f>IFERROR(ABS(VLOOKUP(A124,ZTR1!$D$2:$G$829999,4,0)),0)</f>
        <v>0</v>
      </c>
      <c r="K124">
        <f>IFERROR(ABS(VLOOKUP(A124,ZTR2!$D$2:$G$59939,4,0)),0)</f>
        <v>0</v>
      </c>
      <c r="L124">
        <f t="shared" si="11"/>
        <v>0</v>
      </c>
      <c r="M124">
        <f t="shared" si="12"/>
        <v>158</v>
      </c>
      <c r="N124">
        <f t="shared" si="13"/>
        <v>186.44</v>
      </c>
      <c r="O124" s="13">
        <f t="shared" si="14"/>
        <v>39152.400000000001</v>
      </c>
      <c r="P124">
        <f>IF(A124=3040288,0,IFERROR(ABS(VLOOKUP(A124,ZCON!$D$2:$G$128870,4,0)),5.5))</f>
        <v>5.5</v>
      </c>
      <c r="Q124" s="17">
        <f t="shared" si="9"/>
        <v>1824.9</v>
      </c>
      <c r="R124" s="38">
        <v>0.02</v>
      </c>
      <c r="S124" s="5">
        <f t="shared" si="10"/>
        <v>2.37</v>
      </c>
      <c r="T124">
        <f t="shared" si="15"/>
        <v>3053</v>
      </c>
      <c r="U124" s="17">
        <f t="shared" si="16"/>
        <v>8.6900000000000013</v>
      </c>
      <c r="V124" s="17">
        <f t="shared" si="17"/>
        <v>1.1285714285714286E-2</v>
      </c>
    </row>
    <row r="125" spans="1:22" x14ac:dyDescent="0.25">
      <c r="A125">
        <v>3054401</v>
      </c>
      <c r="B125">
        <v>401</v>
      </c>
      <c r="C125" t="s">
        <v>639</v>
      </c>
      <c r="D125">
        <f>VLOOKUP($B125,'PACK MASTER'!$A$2:$G$512,7,0)</f>
        <v>210</v>
      </c>
      <c r="H125">
        <f>VLOOKUP($A125,ZAVL!$C$2:$F$1048576,4,0)</f>
        <v>165</v>
      </c>
      <c r="I125">
        <f>IFERROR(ABS(VLOOKUP($A125,ZTRV!$D$2:$G$1048576,4,0)),0)</f>
        <v>0</v>
      </c>
      <c r="J125">
        <f>IFERROR(ABS(VLOOKUP(A125,ZTR1!$D$2:$G$829999,4,0)),0)</f>
        <v>0</v>
      </c>
      <c r="K125">
        <f>IFERROR(ABS(VLOOKUP(A125,ZTR2!$D$2:$G$59939,4,0)),0)</f>
        <v>0</v>
      </c>
      <c r="L125">
        <f t="shared" si="11"/>
        <v>0</v>
      </c>
      <c r="M125">
        <f t="shared" si="12"/>
        <v>165</v>
      </c>
      <c r="N125">
        <f t="shared" si="13"/>
        <v>194.7</v>
      </c>
      <c r="O125" s="13">
        <f t="shared" si="14"/>
        <v>40887</v>
      </c>
      <c r="P125">
        <f>IF(A125=3040288,0,IFERROR(ABS(VLOOKUP(A125,ZCON!$D$2:$G$128870,4,0)),5.5))</f>
        <v>5.5</v>
      </c>
      <c r="Q125" s="17">
        <f t="shared" si="9"/>
        <v>1905.75</v>
      </c>
      <c r="R125" s="38">
        <v>0.02</v>
      </c>
      <c r="S125" s="5">
        <f t="shared" si="10"/>
        <v>2.4750000000000001</v>
      </c>
      <c r="T125">
        <f t="shared" si="15"/>
        <v>3054</v>
      </c>
      <c r="U125" s="17">
        <f t="shared" si="16"/>
        <v>9.0749999999999993</v>
      </c>
      <c r="V125" s="17">
        <f t="shared" si="17"/>
        <v>1.1785714285714287E-2</v>
      </c>
    </row>
    <row r="126" spans="1:22" x14ac:dyDescent="0.25">
      <c r="A126">
        <v>3055271</v>
      </c>
      <c r="B126">
        <v>271</v>
      </c>
      <c r="C126" t="s">
        <v>641</v>
      </c>
      <c r="D126">
        <f>VLOOKUP($B126,'PACK MASTER'!$A$2:$G$512,7,0)</f>
        <v>50</v>
      </c>
      <c r="H126">
        <f>VLOOKUP($A126,ZAVL!$C$2:$F$1048576,4,0)</f>
        <v>247</v>
      </c>
      <c r="I126">
        <f>IFERROR(ABS(VLOOKUP($A126,ZTRV!$D$2:$G$1048576,4,0)),0)</f>
        <v>25</v>
      </c>
      <c r="J126">
        <f>IFERROR(ABS(VLOOKUP(A126,ZTR1!$D$2:$G$829999,4,0)),0)</f>
        <v>0</v>
      </c>
      <c r="K126">
        <f>IFERROR(ABS(VLOOKUP(A126,ZTR2!$D$2:$G$59939,4,0)),0)</f>
        <v>0</v>
      </c>
      <c r="L126">
        <f t="shared" si="11"/>
        <v>25</v>
      </c>
      <c r="M126">
        <f t="shared" si="12"/>
        <v>222</v>
      </c>
      <c r="N126">
        <f t="shared" si="13"/>
        <v>261.95999999999998</v>
      </c>
      <c r="O126" s="13">
        <f t="shared" si="14"/>
        <v>13097.999999999998</v>
      </c>
      <c r="P126">
        <f>IF(A126=3040288,0,IFERROR(ABS(VLOOKUP(A126,ZCON!$D$2:$G$128870,4,0)),5.5))</f>
        <v>5.5</v>
      </c>
      <c r="Q126" s="17">
        <f t="shared" si="9"/>
        <v>679.25</v>
      </c>
      <c r="R126" s="38">
        <v>0.02</v>
      </c>
      <c r="S126" s="5">
        <f t="shared" si="10"/>
        <v>3.7050000000000001</v>
      </c>
      <c r="T126">
        <f t="shared" si="15"/>
        <v>3055</v>
      </c>
      <c r="U126" s="17">
        <f t="shared" si="16"/>
        <v>13.585000000000001</v>
      </c>
      <c r="V126" s="17">
        <f t="shared" si="17"/>
        <v>7.4099999999999999E-2</v>
      </c>
    </row>
    <row r="127" spans="1:22" x14ac:dyDescent="0.25">
      <c r="A127">
        <v>3055401</v>
      </c>
      <c r="B127">
        <v>401</v>
      </c>
      <c r="C127" t="s">
        <v>642</v>
      </c>
      <c r="D127">
        <f>VLOOKUP($B127,'PACK MASTER'!$A$2:$G$512,7,0)</f>
        <v>210</v>
      </c>
      <c r="H127">
        <f>VLOOKUP($A127,ZAVL!$C$2:$F$1048576,4,0)</f>
        <v>210</v>
      </c>
      <c r="I127">
        <f>IFERROR(ABS(VLOOKUP($A127,ZTRV!$D$2:$G$1048576,4,0)),0)</f>
        <v>29</v>
      </c>
      <c r="J127">
        <f>IFERROR(ABS(VLOOKUP(A127,ZTR1!$D$2:$G$829999,4,0)),0)</f>
        <v>0</v>
      </c>
      <c r="K127">
        <f>IFERROR(ABS(VLOOKUP(A127,ZTR2!$D$2:$G$59939,4,0)),0)</f>
        <v>0</v>
      </c>
      <c r="L127">
        <f t="shared" si="11"/>
        <v>29</v>
      </c>
      <c r="M127">
        <f t="shared" si="12"/>
        <v>181</v>
      </c>
      <c r="N127">
        <f t="shared" si="13"/>
        <v>213.57999999999998</v>
      </c>
      <c r="O127" s="13">
        <f t="shared" si="14"/>
        <v>44851.799999999996</v>
      </c>
      <c r="P127">
        <f>IF(A127=3040288,0,IFERROR(ABS(VLOOKUP(A127,ZCON!$D$2:$G$128870,4,0)),5.5))</f>
        <v>6</v>
      </c>
      <c r="Q127" s="17">
        <f t="shared" si="9"/>
        <v>2646</v>
      </c>
      <c r="R127" s="38">
        <v>0.02</v>
      </c>
      <c r="S127" s="5">
        <f t="shared" si="10"/>
        <v>3.15</v>
      </c>
      <c r="T127">
        <f t="shared" si="15"/>
        <v>3055</v>
      </c>
      <c r="U127" s="17">
        <f t="shared" si="16"/>
        <v>12.6</v>
      </c>
      <c r="V127" s="17">
        <f t="shared" si="17"/>
        <v>1.4999999999999999E-2</v>
      </c>
    </row>
    <row r="128" spans="1:22" x14ac:dyDescent="0.25">
      <c r="A128">
        <v>3056271</v>
      </c>
      <c r="B128">
        <v>271</v>
      </c>
      <c r="C128" t="s">
        <v>644</v>
      </c>
      <c r="D128">
        <f>VLOOKUP($B128,'PACK MASTER'!$A$2:$G$512,7,0)</f>
        <v>50</v>
      </c>
      <c r="H128">
        <f>VLOOKUP($A128,ZAVL!$C$2:$F$1048576,4,0)</f>
        <v>257</v>
      </c>
      <c r="I128">
        <f>IFERROR(ABS(VLOOKUP($A128,ZTRV!$D$2:$G$1048576,4,0)),0)</f>
        <v>0</v>
      </c>
      <c r="J128">
        <f>IFERROR(ABS(VLOOKUP(A128,ZTR1!$D$2:$G$829999,4,0)),0)</f>
        <v>0</v>
      </c>
      <c r="K128">
        <f>IFERROR(ABS(VLOOKUP(A128,ZTR2!$D$2:$G$59939,4,0)),0)</f>
        <v>0</v>
      </c>
      <c r="L128">
        <f t="shared" si="11"/>
        <v>0</v>
      </c>
      <c r="M128">
        <f t="shared" si="12"/>
        <v>257</v>
      </c>
      <c r="N128">
        <f t="shared" si="13"/>
        <v>303.26</v>
      </c>
      <c r="O128" s="13">
        <f t="shared" si="14"/>
        <v>15163</v>
      </c>
      <c r="P128">
        <f>IF(A128=3040288,0,IFERROR(ABS(VLOOKUP(A128,ZCON!$D$2:$G$128870,4,0)),5.5))</f>
        <v>5.5</v>
      </c>
      <c r="Q128" s="17">
        <f t="shared" ref="Q128:Q191" si="18">P128*H128*D128/100</f>
        <v>706.75</v>
      </c>
      <c r="R128" s="38">
        <v>0.02</v>
      </c>
      <c r="S128" s="5">
        <f t="shared" ref="S128:S191" si="19">1.5*H128/100</f>
        <v>3.855</v>
      </c>
      <c r="T128">
        <f t="shared" si="15"/>
        <v>3056</v>
      </c>
      <c r="U128" s="17">
        <f t="shared" si="16"/>
        <v>14.135</v>
      </c>
      <c r="V128" s="17">
        <f t="shared" si="17"/>
        <v>7.7100000000000002E-2</v>
      </c>
    </row>
    <row r="129" spans="1:22" x14ac:dyDescent="0.25">
      <c r="A129">
        <v>3056401</v>
      </c>
      <c r="B129">
        <v>401</v>
      </c>
      <c r="C129" t="s">
        <v>645</v>
      </c>
      <c r="D129">
        <f>VLOOKUP($B129,'PACK MASTER'!$A$2:$G$512,7,0)</f>
        <v>210</v>
      </c>
      <c r="H129">
        <f>VLOOKUP($A129,ZAVL!$C$2:$F$1048576,4,0)</f>
        <v>210</v>
      </c>
      <c r="I129">
        <f>IFERROR(ABS(VLOOKUP($A129,ZTRV!$D$2:$G$1048576,4,0)),0)</f>
        <v>0</v>
      </c>
      <c r="J129">
        <f>IFERROR(ABS(VLOOKUP(A129,ZTR1!$D$2:$G$829999,4,0)),0)</f>
        <v>0</v>
      </c>
      <c r="K129">
        <f>IFERROR(ABS(VLOOKUP(A129,ZTR2!$D$2:$G$59939,4,0)),0)</f>
        <v>0</v>
      </c>
      <c r="L129">
        <f t="shared" si="11"/>
        <v>0</v>
      </c>
      <c r="M129">
        <f t="shared" si="12"/>
        <v>210</v>
      </c>
      <c r="N129">
        <f t="shared" si="13"/>
        <v>247.79999999999998</v>
      </c>
      <c r="O129" s="13">
        <f t="shared" si="14"/>
        <v>52038</v>
      </c>
      <c r="P129">
        <f>IF(A129=3040288,0,IFERROR(ABS(VLOOKUP(A129,ZCON!$D$2:$G$128870,4,0)),5.5))</f>
        <v>5.5</v>
      </c>
      <c r="Q129" s="17">
        <f t="shared" si="18"/>
        <v>2425.5</v>
      </c>
      <c r="R129" s="38">
        <v>0.02</v>
      </c>
      <c r="S129" s="5">
        <f t="shared" si="19"/>
        <v>3.15</v>
      </c>
      <c r="T129">
        <f t="shared" si="15"/>
        <v>3056</v>
      </c>
      <c r="U129" s="17">
        <f t="shared" si="16"/>
        <v>11.55</v>
      </c>
      <c r="V129" s="17">
        <f t="shared" si="17"/>
        <v>1.4999999999999999E-2</v>
      </c>
    </row>
    <row r="130" spans="1:22" x14ac:dyDescent="0.25">
      <c r="A130">
        <v>3057401</v>
      </c>
      <c r="B130">
        <v>401</v>
      </c>
      <c r="C130" t="s">
        <v>647</v>
      </c>
      <c r="D130">
        <f>VLOOKUP($B130,'PACK MASTER'!$A$2:$G$512,7,0)</f>
        <v>210</v>
      </c>
      <c r="H130">
        <f>VLOOKUP($A130,ZAVL!$C$2:$F$1048576,4,0)</f>
        <v>219</v>
      </c>
      <c r="I130">
        <f>IFERROR(ABS(VLOOKUP($A130,ZTRV!$D$2:$G$1048576,4,0)),0)</f>
        <v>0</v>
      </c>
      <c r="J130">
        <f>IFERROR(ABS(VLOOKUP(A130,ZTR1!$D$2:$G$829999,4,0)),0)</f>
        <v>0</v>
      </c>
      <c r="K130">
        <f>IFERROR(ABS(VLOOKUP(A130,ZTR2!$D$2:$G$59939,4,0)),0)</f>
        <v>0</v>
      </c>
      <c r="L130">
        <f t="shared" ref="L130:L193" si="20">SUM(I130:K130)</f>
        <v>0</v>
      </c>
      <c r="M130">
        <f t="shared" ref="M130:M193" si="21">H130-L130</f>
        <v>219</v>
      </c>
      <c r="N130">
        <f t="shared" ref="N130:N193" si="22">M130*1.18</f>
        <v>258.41999999999996</v>
      </c>
      <c r="O130" s="13">
        <f t="shared" ref="O130:O193" si="23">N130*D130</f>
        <v>54268.19999999999</v>
      </c>
      <c r="P130">
        <f>IF(A130=3040288,0,IFERROR(ABS(VLOOKUP(A130,ZCON!$D$2:$G$128870,4,0)),5.5))</f>
        <v>5.5</v>
      </c>
      <c r="Q130" s="17">
        <f t="shared" si="18"/>
        <v>2529.4499999999998</v>
      </c>
      <c r="R130" s="38">
        <v>0.02</v>
      </c>
      <c r="S130" s="5">
        <f t="shared" si="19"/>
        <v>3.2850000000000001</v>
      </c>
      <c r="T130">
        <f t="shared" ref="T130:T193" si="24">VALUE(LEFT(A130,4))</f>
        <v>3057</v>
      </c>
      <c r="U130" s="17">
        <f t="shared" ref="U130:U193" si="25">+Q130/D130</f>
        <v>12.045</v>
      </c>
      <c r="V130" s="17">
        <f t="shared" ref="V130:V193" si="26">+S130/D130</f>
        <v>1.5642857142857142E-2</v>
      </c>
    </row>
    <row r="131" spans="1:22" x14ac:dyDescent="0.25">
      <c r="A131">
        <v>3058401</v>
      </c>
      <c r="B131">
        <v>401</v>
      </c>
      <c r="C131" t="s">
        <v>649</v>
      </c>
      <c r="D131">
        <f>VLOOKUP($B131,'PACK MASTER'!$A$2:$G$512,7,0)</f>
        <v>210</v>
      </c>
      <c r="H131">
        <f>VLOOKUP($A131,ZAVL!$C$2:$F$1048576,4,0)</f>
        <v>205</v>
      </c>
      <c r="I131">
        <f>IFERROR(ABS(VLOOKUP($A131,ZTRV!$D$2:$G$1048576,4,0)),0)</f>
        <v>0</v>
      </c>
      <c r="J131">
        <f>IFERROR(ABS(VLOOKUP(A131,ZTR1!$D$2:$G$829999,4,0)),0)</f>
        <v>0</v>
      </c>
      <c r="K131">
        <f>IFERROR(ABS(VLOOKUP(A131,ZTR2!$D$2:$G$59939,4,0)),0)</f>
        <v>0</v>
      </c>
      <c r="L131">
        <f t="shared" si="20"/>
        <v>0</v>
      </c>
      <c r="M131">
        <f t="shared" si="21"/>
        <v>205</v>
      </c>
      <c r="N131">
        <f t="shared" si="22"/>
        <v>241.89999999999998</v>
      </c>
      <c r="O131" s="13">
        <f t="shared" si="23"/>
        <v>50798.999999999993</v>
      </c>
      <c r="P131">
        <f>IF(A131=3040288,0,IFERROR(ABS(VLOOKUP(A131,ZCON!$D$2:$G$128870,4,0)),5.5))</f>
        <v>5.5</v>
      </c>
      <c r="Q131" s="17">
        <f t="shared" si="18"/>
        <v>2367.75</v>
      </c>
      <c r="R131" s="38">
        <v>0.02</v>
      </c>
      <c r="S131" s="5">
        <f t="shared" si="19"/>
        <v>3.0750000000000002</v>
      </c>
      <c r="T131">
        <f t="shared" si="24"/>
        <v>3058</v>
      </c>
      <c r="U131" s="17">
        <f t="shared" si="25"/>
        <v>11.275</v>
      </c>
      <c r="V131" s="17">
        <f t="shared" si="26"/>
        <v>1.4642857142857143E-2</v>
      </c>
    </row>
    <row r="132" spans="1:22" x14ac:dyDescent="0.25">
      <c r="A132">
        <v>3059401</v>
      </c>
      <c r="B132">
        <v>401</v>
      </c>
      <c r="C132" t="s">
        <v>651</v>
      </c>
      <c r="D132">
        <f>VLOOKUP($B132,'PACK MASTER'!$A$2:$G$512,7,0)</f>
        <v>210</v>
      </c>
      <c r="H132">
        <f>VLOOKUP($A132,ZAVL!$C$2:$F$1048576,4,0)</f>
        <v>250</v>
      </c>
      <c r="I132">
        <f>IFERROR(ABS(VLOOKUP($A132,ZTRV!$D$2:$G$1048576,4,0)),0)</f>
        <v>57</v>
      </c>
      <c r="J132">
        <f>IFERROR(ABS(VLOOKUP(A132,ZTR1!$D$2:$G$829999,4,0)),0)</f>
        <v>0</v>
      </c>
      <c r="K132">
        <f>IFERROR(ABS(VLOOKUP(A132,ZTR2!$D$2:$G$59939,4,0)),0)</f>
        <v>0</v>
      </c>
      <c r="L132">
        <f t="shared" si="20"/>
        <v>57</v>
      </c>
      <c r="M132">
        <f t="shared" si="21"/>
        <v>193</v>
      </c>
      <c r="N132">
        <f t="shared" si="22"/>
        <v>227.73999999999998</v>
      </c>
      <c r="O132" s="13">
        <f t="shared" si="23"/>
        <v>47825.399999999994</v>
      </c>
      <c r="P132">
        <f>IF(A132=3040288,0,IFERROR(ABS(VLOOKUP(A132,ZCON!$D$2:$G$128870,4,0)),5.5))</f>
        <v>5.5</v>
      </c>
      <c r="Q132" s="17">
        <f t="shared" si="18"/>
        <v>2887.5</v>
      </c>
      <c r="R132" s="38">
        <v>0.02</v>
      </c>
      <c r="S132" s="5">
        <f t="shared" si="19"/>
        <v>3.75</v>
      </c>
      <c r="T132">
        <f t="shared" si="24"/>
        <v>3059</v>
      </c>
      <c r="U132" s="17">
        <f t="shared" si="25"/>
        <v>13.75</v>
      </c>
      <c r="V132" s="17">
        <f t="shared" si="26"/>
        <v>1.7857142857142856E-2</v>
      </c>
    </row>
    <row r="133" spans="1:22" x14ac:dyDescent="0.25">
      <c r="A133">
        <v>3062401</v>
      </c>
      <c r="B133">
        <v>401</v>
      </c>
      <c r="C133" t="s">
        <v>654</v>
      </c>
      <c r="D133">
        <f>VLOOKUP($B133,'PACK MASTER'!$A$2:$G$512,7,0)</f>
        <v>210</v>
      </c>
      <c r="H133">
        <f>VLOOKUP($A133,ZAVL!$C$2:$F$1048576,4,0)</f>
        <v>220</v>
      </c>
      <c r="I133">
        <f>IFERROR(ABS(VLOOKUP($A133,ZTRV!$D$2:$G$1048576,4,0)),0)</f>
        <v>0</v>
      </c>
      <c r="J133">
        <f>IFERROR(ABS(VLOOKUP(A133,ZTR1!$D$2:$G$829999,4,0)),0)</f>
        <v>0</v>
      </c>
      <c r="K133">
        <f>IFERROR(ABS(VLOOKUP(A133,ZTR2!$D$2:$G$59939,4,0)),0)</f>
        <v>0</v>
      </c>
      <c r="L133">
        <f t="shared" si="20"/>
        <v>0</v>
      </c>
      <c r="M133">
        <f t="shared" si="21"/>
        <v>220</v>
      </c>
      <c r="N133">
        <f t="shared" si="22"/>
        <v>259.59999999999997</v>
      </c>
      <c r="O133" s="13">
        <f t="shared" si="23"/>
        <v>54515.999999999993</v>
      </c>
      <c r="P133">
        <f>IF(A133=3040288,0,IFERROR(ABS(VLOOKUP(A133,ZCON!$D$2:$G$128870,4,0)),5.5))</f>
        <v>6</v>
      </c>
      <c r="Q133" s="17">
        <f t="shared" si="18"/>
        <v>2772</v>
      </c>
      <c r="R133" s="38">
        <v>0.02</v>
      </c>
      <c r="S133" s="5">
        <f t="shared" si="19"/>
        <v>3.3</v>
      </c>
      <c r="T133">
        <f t="shared" si="24"/>
        <v>3062</v>
      </c>
      <c r="U133" s="17">
        <f t="shared" si="25"/>
        <v>13.2</v>
      </c>
      <c r="V133" s="17">
        <f t="shared" si="26"/>
        <v>1.5714285714285712E-2</v>
      </c>
    </row>
    <row r="134" spans="1:22" x14ac:dyDescent="0.25">
      <c r="A134">
        <v>3064288</v>
      </c>
      <c r="B134">
        <v>288</v>
      </c>
      <c r="C134" t="s">
        <v>656</v>
      </c>
      <c r="D134">
        <f>VLOOKUP($B134,'PACK MASTER'!$A$2:$G$512,7,0)</f>
        <v>26</v>
      </c>
      <c r="H134">
        <f>VLOOKUP($A134,ZAVL!$C$2:$F$1048576,4,0)</f>
        <v>221</v>
      </c>
      <c r="I134">
        <f>IFERROR(ABS(VLOOKUP($A134,ZTRV!$D$2:$G$1048576,4,0)),0)</f>
        <v>2</v>
      </c>
      <c r="J134">
        <f>IFERROR(ABS(VLOOKUP(A134,ZTR1!$D$2:$G$829999,4,0)),0)</f>
        <v>0</v>
      </c>
      <c r="K134">
        <f>IFERROR(ABS(VLOOKUP(A134,ZTR2!$D$2:$G$59939,4,0)),0)</f>
        <v>0</v>
      </c>
      <c r="L134">
        <f t="shared" si="20"/>
        <v>2</v>
      </c>
      <c r="M134">
        <f t="shared" si="21"/>
        <v>219</v>
      </c>
      <c r="N134">
        <f t="shared" si="22"/>
        <v>258.41999999999996</v>
      </c>
      <c r="O134" s="13">
        <f t="shared" si="23"/>
        <v>6718.9199999999992</v>
      </c>
      <c r="P134">
        <f>IF(A134=3040288,0,IFERROR(ABS(VLOOKUP(A134,ZCON!$D$2:$G$128870,4,0)),5.5))</f>
        <v>6</v>
      </c>
      <c r="Q134" s="17">
        <f t="shared" si="18"/>
        <v>344.76</v>
      </c>
      <c r="R134" s="38">
        <v>0.02</v>
      </c>
      <c r="S134" s="5">
        <f t="shared" si="19"/>
        <v>3.3149999999999999</v>
      </c>
      <c r="T134">
        <f t="shared" si="24"/>
        <v>3064</v>
      </c>
      <c r="U134" s="17">
        <f t="shared" si="25"/>
        <v>13.26</v>
      </c>
      <c r="V134" s="17">
        <f t="shared" si="26"/>
        <v>0.1275</v>
      </c>
    </row>
    <row r="135" spans="1:22" x14ac:dyDescent="0.25">
      <c r="A135">
        <v>3064401</v>
      </c>
      <c r="B135">
        <v>401</v>
      </c>
      <c r="C135" t="s">
        <v>657</v>
      </c>
      <c r="D135">
        <f>VLOOKUP($B135,'PACK MASTER'!$A$2:$G$512,7,0)</f>
        <v>210</v>
      </c>
      <c r="H135">
        <f>VLOOKUP($A135,ZAVL!$C$2:$F$1048576,4,0)</f>
        <v>187</v>
      </c>
      <c r="I135">
        <f>IFERROR(ABS(VLOOKUP($A135,ZTRV!$D$2:$G$1048576,4,0)),0)</f>
        <v>6</v>
      </c>
      <c r="J135">
        <f>IFERROR(ABS(VLOOKUP(A135,ZTR1!$D$2:$G$829999,4,0)),0)</f>
        <v>0</v>
      </c>
      <c r="K135">
        <f>IFERROR(ABS(VLOOKUP(A135,ZTR2!$D$2:$G$59939,4,0)),0)</f>
        <v>0</v>
      </c>
      <c r="L135">
        <f t="shared" si="20"/>
        <v>6</v>
      </c>
      <c r="M135">
        <f t="shared" si="21"/>
        <v>181</v>
      </c>
      <c r="N135">
        <f t="shared" si="22"/>
        <v>213.57999999999998</v>
      </c>
      <c r="O135" s="13">
        <f t="shared" si="23"/>
        <v>44851.799999999996</v>
      </c>
      <c r="P135">
        <f>IF(A135=3040288,0,IFERROR(ABS(VLOOKUP(A135,ZCON!$D$2:$G$128870,4,0)),5.5))</f>
        <v>6</v>
      </c>
      <c r="Q135" s="17">
        <f t="shared" si="18"/>
        <v>2356.1999999999998</v>
      </c>
      <c r="R135" s="38">
        <v>0.02</v>
      </c>
      <c r="S135" s="5">
        <f t="shared" si="19"/>
        <v>2.8050000000000002</v>
      </c>
      <c r="T135">
        <f t="shared" si="24"/>
        <v>3064</v>
      </c>
      <c r="U135" s="17">
        <f t="shared" si="25"/>
        <v>11.219999999999999</v>
      </c>
      <c r="V135" s="17">
        <f t="shared" si="26"/>
        <v>1.3357142857142857E-2</v>
      </c>
    </row>
    <row r="136" spans="1:22" x14ac:dyDescent="0.25">
      <c r="A136">
        <v>3065401</v>
      </c>
      <c r="B136">
        <v>401</v>
      </c>
      <c r="C136" t="s">
        <v>659</v>
      </c>
      <c r="D136">
        <f>VLOOKUP($B136,'PACK MASTER'!$A$2:$G$512,7,0)</f>
        <v>210</v>
      </c>
      <c r="H136">
        <f>VLOOKUP($A136,ZAVL!$C$2:$F$1048576,4,0)</f>
        <v>220</v>
      </c>
      <c r="I136">
        <f>IFERROR(ABS(VLOOKUP($A136,ZTRV!$D$2:$G$1048576,4,0)),0)</f>
        <v>26</v>
      </c>
      <c r="J136">
        <f>IFERROR(ABS(VLOOKUP(A136,ZTR1!$D$2:$G$829999,4,0)),0)</f>
        <v>0</v>
      </c>
      <c r="K136">
        <f>IFERROR(ABS(VLOOKUP(A136,ZTR2!$D$2:$G$59939,4,0)),0)</f>
        <v>0</v>
      </c>
      <c r="L136">
        <f t="shared" si="20"/>
        <v>26</v>
      </c>
      <c r="M136">
        <f t="shared" si="21"/>
        <v>194</v>
      </c>
      <c r="N136">
        <f t="shared" si="22"/>
        <v>228.92</v>
      </c>
      <c r="O136" s="13">
        <f t="shared" si="23"/>
        <v>48073.2</v>
      </c>
      <c r="P136">
        <f>IF(A136=3040288,0,IFERROR(ABS(VLOOKUP(A136,ZCON!$D$2:$G$128870,4,0)),5.5))</f>
        <v>6</v>
      </c>
      <c r="Q136" s="17">
        <f t="shared" si="18"/>
        <v>2772</v>
      </c>
      <c r="R136" s="38">
        <v>0.02</v>
      </c>
      <c r="S136" s="5">
        <f t="shared" si="19"/>
        <v>3.3</v>
      </c>
      <c r="T136">
        <f t="shared" si="24"/>
        <v>3065</v>
      </c>
      <c r="U136" s="17">
        <f t="shared" si="25"/>
        <v>13.2</v>
      </c>
      <c r="V136" s="17">
        <f t="shared" si="26"/>
        <v>1.5714285714285712E-2</v>
      </c>
    </row>
    <row r="137" spans="1:22" x14ac:dyDescent="0.25">
      <c r="A137">
        <v>3066401</v>
      </c>
      <c r="B137">
        <v>401</v>
      </c>
      <c r="C137" t="s">
        <v>660</v>
      </c>
      <c r="D137">
        <f>VLOOKUP($B137,'PACK MASTER'!$A$2:$G$512,7,0)</f>
        <v>210</v>
      </c>
      <c r="H137">
        <f>VLOOKUP($A137,ZAVL!$C$2:$F$1048576,4,0)</f>
        <v>218</v>
      </c>
      <c r="I137">
        <f>IFERROR(ABS(VLOOKUP($A137,ZTRV!$D$2:$G$1048576,4,0)),0)</f>
        <v>0</v>
      </c>
      <c r="J137">
        <f>IFERROR(ABS(VLOOKUP(A137,ZTR1!$D$2:$G$829999,4,0)),0)</f>
        <v>0</v>
      </c>
      <c r="K137">
        <f>IFERROR(ABS(VLOOKUP(A137,ZTR2!$D$2:$G$59939,4,0)),0)</f>
        <v>0</v>
      </c>
      <c r="L137">
        <f t="shared" si="20"/>
        <v>0</v>
      </c>
      <c r="M137">
        <f t="shared" si="21"/>
        <v>218</v>
      </c>
      <c r="N137">
        <f t="shared" si="22"/>
        <v>257.24</v>
      </c>
      <c r="O137" s="13">
        <f t="shared" si="23"/>
        <v>54020.4</v>
      </c>
      <c r="P137">
        <f>IF(A137=3040288,0,IFERROR(ABS(VLOOKUP(A137,ZCON!$D$2:$G$128870,4,0)),5.5))</f>
        <v>6</v>
      </c>
      <c r="Q137" s="17">
        <f t="shared" si="18"/>
        <v>2746.8</v>
      </c>
      <c r="R137" s="38">
        <v>0.02</v>
      </c>
      <c r="S137" s="5">
        <f t="shared" si="19"/>
        <v>3.27</v>
      </c>
      <c r="T137">
        <f t="shared" si="24"/>
        <v>3066</v>
      </c>
      <c r="U137" s="17">
        <f t="shared" si="25"/>
        <v>13.08</v>
      </c>
      <c r="V137" s="17">
        <f t="shared" si="26"/>
        <v>1.5571428571428571E-2</v>
      </c>
    </row>
    <row r="138" spans="1:22" x14ac:dyDescent="0.25">
      <c r="A138">
        <v>3075401</v>
      </c>
      <c r="B138">
        <v>401</v>
      </c>
      <c r="C138" t="s">
        <v>661</v>
      </c>
      <c r="D138">
        <f>VLOOKUP($B138,'PACK MASTER'!$A$2:$G$512,7,0)</f>
        <v>210</v>
      </c>
      <c r="H138">
        <f>VLOOKUP($A138,ZAVL!$C$2:$F$1048576,4,0)</f>
        <v>248</v>
      </c>
      <c r="I138">
        <f>IFERROR(ABS(VLOOKUP($A138,ZTRV!$D$2:$G$1048576,4,0)),0)</f>
        <v>0</v>
      </c>
      <c r="J138">
        <f>IFERROR(ABS(VLOOKUP(A138,ZTR1!$D$2:$G$829999,4,0)),0)</f>
        <v>0</v>
      </c>
      <c r="K138">
        <f>IFERROR(ABS(VLOOKUP(A138,ZTR2!$D$2:$G$59939,4,0)),0)</f>
        <v>0</v>
      </c>
      <c r="L138">
        <f t="shared" si="20"/>
        <v>0</v>
      </c>
      <c r="M138">
        <f t="shared" si="21"/>
        <v>248</v>
      </c>
      <c r="N138">
        <f t="shared" si="22"/>
        <v>292.64</v>
      </c>
      <c r="O138" s="13">
        <f t="shared" si="23"/>
        <v>61454.399999999994</v>
      </c>
      <c r="P138">
        <f>IF(A138=3040288,0,IFERROR(ABS(VLOOKUP(A138,ZCON!$D$2:$G$128870,4,0)),5.5))</f>
        <v>5.5</v>
      </c>
      <c r="Q138" s="17">
        <f t="shared" si="18"/>
        <v>2864.4</v>
      </c>
      <c r="R138" s="38">
        <v>0.02</v>
      </c>
      <c r="S138" s="5">
        <f t="shared" si="19"/>
        <v>3.72</v>
      </c>
      <c r="T138">
        <f t="shared" si="24"/>
        <v>3075</v>
      </c>
      <c r="U138" s="17">
        <f t="shared" si="25"/>
        <v>13.64</v>
      </c>
      <c r="V138" s="17">
        <f t="shared" si="26"/>
        <v>1.7714285714285714E-2</v>
      </c>
    </row>
    <row r="139" spans="1:22" x14ac:dyDescent="0.25">
      <c r="A139">
        <v>3081401</v>
      </c>
      <c r="B139">
        <v>401</v>
      </c>
      <c r="C139" t="s">
        <v>665</v>
      </c>
      <c r="D139">
        <f>VLOOKUP($B139,'PACK MASTER'!$A$2:$G$512,7,0)</f>
        <v>210</v>
      </c>
      <c r="H139">
        <f>VLOOKUP($A139,ZAVL!$C$2:$F$1048576,4,0)</f>
        <v>196</v>
      </c>
      <c r="I139">
        <f>IFERROR(ABS(VLOOKUP($A139,ZTRV!$D$2:$G$1048576,4,0)),0)</f>
        <v>0</v>
      </c>
      <c r="J139">
        <f>IFERROR(ABS(VLOOKUP(A139,ZTR1!$D$2:$G$829999,4,0)),0)</f>
        <v>0</v>
      </c>
      <c r="K139">
        <f>IFERROR(ABS(VLOOKUP(A139,ZTR2!$D$2:$G$59939,4,0)),0)</f>
        <v>0</v>
      </c>
      <c r="L139">
        <f t="shared" si="20"/>
        <v>0</v>
      </c>
      <c r="M139">
        <f t="shared" si="21"/>
        <v>196</v>
      </c>
      <c r="N139">
        <f t="shared" si="22"/>
        <v>231.28</v>
      </c>
      <c r="O139" s="13">
        <f t="shared" si="23"/>
        <v>48568.800000000003</v>
      </c>
      <c r="P139">
        <f>IF(A139=3040288,0,IFERROR(ABS(VLOOKUP(A139,ZCON!$D$2:$G$128870,4,0)),5.5))</f>
        <v>6</v>
      </c>
      <c r="Q139" s="17">
        <f t="shared" si="18"/>
        <v>2469.6</v>
      </c>
      <c r="R139" s="38">
        <v>0.02</v>
      </c>
      <c r="S139" s="5">
        <f t="shared" si="19"/>
        <v>2.94</v>
      </c>
      <c r="T139">
        <f t="shared" si="24"/>
        <v>3081</v>
      </c>
      <c r="U139" s="17">
        <f t="shared" si="25"/>
        <v>11.76</v>
      </c>
      <c r="V139" s="17">
        <f t="shared" si="26"/>
        <v>1.4E-2</v>
      </c>
    </row>
    <row r="140" spans="1:22" x14ac:dyDescent="0.25">
      <c r="A140">
        <v>3081403</v>
      </c>
      <c r="B140">
        <v>403</v>
      </c>
      <c r="C140" t="s">
        <v>666</v>
      </c>
      <c r="D140">
        <f>VLOOKUP($B140,'PACK MASTER'!$A$2:$G$512,7,0)</f>
        <v>210</v>
      </c>
      <c r="H140">
        <f>VLOOKUP($A140,ZAVL!$C$2:$F$1048576,4,0)</f>
        <v>196</v>
      </c>
      <c r="I140">
        <f>IFERROR(ABS(VLOOKUP($A140,ZTRV!$D$2:$G$1048576,4,0)),0)</f>
        <v>0</v>
      </c>
      <c r="J140">
        <f>IFERROR(ABS(VLOOKUP(A140,ZTR1!$D$2:$G$829999,4,0)),0)</f>
        <v>0</v>
      </c>
      <c r="K140">
        <f>IFERROR(ABS(VLOOKUP(A140,ZTR2!$D$2:$G$59939,4,0)),0)</f>
        <v>0</v>
      </c>
      <c r="L140">
        <f t="shared" si="20"/>
        <v>0</v>
      </c>
      <c r="M140">
        <f t="shared" si="21"/>
        <v>196</v>
      </c>
      <c r="N140">
        <f t="shared" si="22"/>
        <v>231.28</v>
      </c>
      <c r="O140" s="13">
        <f t="shared" si="23"/>
        <v>48568.800000000003</v>
      </c>
      <c r="P140">
        <f>IF(A140=3040288,0,IFERROR(ABS(VLOOKUP(A140,ZCON!$D$2:$G$128870,4,0)),5.5))</f>
        <v>6</v>
      </c>
      <c r="Q140" s="17">
        <f t="shared" si="18"/>
        <v>2469.6</v>
      </c>
      <c r="R140" s="38">
        <v>0.02</v>
      </c>
      <c r="S140" s="5">
        <f t="shared" si="19"/>
        <v>2.94</v>
      </c>
      <c r="T140">
        <f t="shared" si="24"/>
        <v>3081</v>
      </c>
      <c r="U140" s="17">
        <f t="shared" si="25"/>
        <v>11.76</v>
      </c>
      <c r="V140" s="17">
        <f t="shared" si="26"/>
        <v>1.4E-2</v>
      </c>
    </row>
    <row r="141" spans="1:22" x14ac:dyDescent="0.25">
      <c r="A141">
        <v>3082401</v>
      </c>
      <c r="B141">
        <v>401</v>
      </c>
      <c r="C141" t="s">
        <v>667</v>
      </c>
      <c r="D141">
        <f>VLOOKUP($B141,'PACK MASTER'!$A$2:$G$512,7,0)</f>
        <v>210</v>
      </c>
      <c r="H141">
        <f>VLOOKUP($A141,ZAVL!$C$2:$F$1048576,4,0)</f>
        <v>201</v>
      </c>
      <c r="I141">
        <f>IFERROR(ABS(VLOOKUP($A141,ZTRV!$D$2:$G$1048576,4,0)),0)</f>
        <v>56</v>
      </c>
      <c r="J141">
        <f>IFERROR(ABS(VLOOKUP(A141,ZTR1!$D$2:$G$829999,4,0)),0)</f>
        <v>0</v>
      </c>
      <c r="K141">
        <f>IFERROR(ABS(VLOOKUP(A141,ZTR2!$D$2:$G$59939,4,0)),0)</f>
        <v>0</v>
      </c>
      <c r="L141">
        <f t="shared" si="20"/>
        <v>56</v>
      </c>
      <c r="M141">
        <f t="shared" si="21"/>
        <v>145</v>
      </c>
      <c r="N141">
        <f t="shared" si="22"/>
        <v>171.1</v>
      </c>
      <c r="O141" s="13">
        <f t="shared" si="23"/>
        <v>35931</v>
      </c>
      <c r="P141">
        <f>IF(A141=3040288,0,IFERROR(ABS(VLOOKUP(A141,ZCON!$D$2:$G$128870,4,0)),5.5))</f>
        <v>6</v>
      </c>
      <c r="Q141" s="17">
        <f t="shared" si="18"/>
        <v>2532.6</v>
      </c>
      <c r="R141" s="38">
        <v>0.02</v>
      </c>
      <c r="S141" s="5">
        <f t="shared" si="19"/>
        <v>3.0150000000000001</v>
      </c>
      <c r="T141">
        <f t="shared" si="24"/>
        <v>3082</v>
      </c>
      <c r="U141" s="17">
        <f t="shared" si="25"/>
        <v>12.059999999999999</v>
      </c>
      <c r="V141" s="17">
        <f t="shared" si="26"/>
        <v>1.4357142857142858E-2</v>
      </c>
    </row>
    <row r="142" spans="1:22" x14ac:dyDescent="0.25">
      <c r="A142">
        <v>3082403</v>
      </c>
      <c r="B142">
        <v>403</v>
      </c>
      <c r="C142" t="s">
        <v>668</v>
      </c>
      <c r="D142">
        <f>VLOOKUP($B142,'PACK MASTER'!$A$2:$G$512,7,0)</f>
        <v>210</v>
      </c>
      <c r="H142">
        <f>VLOOKUP($A142,ZAVL!$C$2:$F$1048576,4,0)</f>
        <v>201</v>
      </c>
      <c r="I142">
        <f>IFERROR(ABS(VLOOKUP($A142,ZTRV!$D$2:$G$1048576,4,0)),0)</f>
        <v>0</v>
      </c>
      <c r="J142">
        <f>IFERROR(ABS(VLOOKUP(A142,ZTR1!$D$2:$G$829999,4,0)),0)</f>
        <v>0</v>
      </c>
      <c r="K142">
        <f>IFERROR(ABS(VLOOKUP(A142,ZTR2!$D$2:$G$59939,4,0)),0)</f>
        <v>0</v>
      </c>
      <c r="L142">
        <f t="shared" si="20"/>
        <v>0</v>
      </c>
      <c r="M142">
        <f t="shared" si="21"/>
        <v>201</v>
      </c>
      <c r="N142">
        <f t="shared" si="22"/>
        <v>237.17999999999998</v>
      </c>
      <c r="O142" s="13">
        <f t="shared" si="23"/>
        <v>49807.799999999996</v>
      </c>
      <c r="P142">
        <f>IF(A142=3040288,0,IFERROR(ABS(VLOOKUP(A142,ZCON!$D$2:$G$128870,4,0)),5.5))</f>
        <v>6</v>
      </c>
      <c r="Q142" s="17">
        <f t="shared" si="18"/>
        <v>2532.6</v>
      </c>
      <c r="R142" s="38">
        <v>0.02</v>
      </c>
      <c r="S142" s="5">
        <f t="shared" si="19"/>
        <v>3.0150000000000001</v>
      </c>
      <c r="T142">
        <f t="shared" si="24"/>
        <v>3082</v>
      </c>
      <c r="U142" s="17">
        <f t="shared" si="25"/>
        <v>12.059999999999999</v>
      </c>
      <c r="V142" s="17">
        <f t="shared" si="26"/>
        <v>1.4357142857142858E-2</v>
      </c>
    </row>
    <row r="143" spans="1:22" x14ac:dyDescent="0.25">
      <c r="A143">
        <v>3083401</v>
      </c>
      <c r="B143">
        <v>401</v>
      </c>
      <c r="C143" t="s">
        <v>669</v>
      </c>
      <c r="D143">
        <f>VLOOKUP($B143,'PACK MASTER'!$A$2:$G$512,7,0)</f>
        <v>210</v>
      </c>
      <c r="H143">
        <f>VLOOKUP($A143,ZAVL!$C$2:$F$1048576,4,0)</f>
        <v>225</v>
      </c>
      <c r="I143">
        <f>IFERROR(ABS(VLOOKUP($A143,ZTRV!$D$2:$G$1048576,4,0)),0)</f>
        <v>0</v>
      </c>
      <c r="J143">
        <f>IFERROR(ABS(VLOOKUP(A143,ZTR1!$D$2:$G$829999,4,0)),0)</f>
        <v>0</v>
      </c>
      <c r="K143">
        <f>IFERROR(ABS(VLOOKUP(A143,ZTR2!$D$2:$G$59939,4,0)),0)</f>
        <v>0</v>
      </c>
      <c r="L143">
        <f t="shared" si="20"/>
        <v>0</v>
      </c>
      <c r="M143">
        <f t="shared" si="21"/>
        <v>225</v>
      </c>
      <c r="N143">
        <f t="shared" si="22"/>
        <v>265.5</v>
      </c>
      <c r="O143" s="13">
        <f t="shared" si="23"/>
        <v>55755</v>
      </c>
      <c r="P143">
        <f>IF(A143=3040288,0,IFERROR(ABS(VLOOKUP(A143,ZCON!$D$2:$G$128870,4,0)),5.5))</f>
        <v>6</v>
      </c>
      <c r="Q143" s="17">
        <f t="shared" si="18"/>
        <v>2835</v>
      </c>
      <c r="R143" s="38">
        <v>0.02</v>
      </c>
      <c r="S143" s="5">
        <f t="shared" si="19"/>
        <v>3.375</v>
      </c>
      <c r="T143">
        <f t="shared" si="24"/>
        <v>3083</v>
      </c>
      <c r="U143" s="17">
        <f t="shared" si="25"/>
        <v>13.5</v>
      </c>
      <c r="V143" s="17">
        <f t="shared" si="26"/>
        <v>1.607142857142857E-2</v>
      </c>
    </row>
    <row r="144" spans="1:22" x14ac:dyDescent="0.25">
      <c r="A144">
        <v>3084271</v>
      </c>
      <c r="B144">
        <v>271</v>
      </c>
      <c r="C144" t="s">
        <v>671</v>
      </c>
      <c r="D144">
        <f>VLOOKUP($B144,'PACK MASTER'!$A$2:$G$512,7,0)</f>
        <v>50</v>
      </c>
      <c r="H144">
        <f>VLOOKUP($A144,ZAVL!$C$2:$F$1048576,4,0)</f>
        <v>217</v>
      </c>
      <c r="I144">
        <f>IFERROR(ABS(VLOOKUP($A144,ZTRV!$D$2:$G$1048576,4,0)),0)</f>
        <v>64</v>
      </c>
      <c r="J144">
        <f>IFERROR(ABS(VLOOKUP(A144,ZTR1!$D$2:$G$829999,4,0)),0)</f>
        <v>0</v>
      </c>
      <c r="K144">
        <f>IFERROR(ABS(VLOOKUP(A144,ZTR2!$D$2:$G$59939,4,0)),0)</f>
        <v>0</v>
      </c>
      <c r="L144">
        <f t="shared" si="20"/>
        <v>64</v>
      </c>
      <c r="M144">
        <f t="shared" si="21"/>
        <v>153</v>
      </c>
      <c r="N144">
        <f t="shared" si="22"/>
        <v>180.54</v>
      </c>
      <c r="O144" s="13">
        <f t="shared" si="23"/>
        <v>9027</v>
      </c>
      <c r="P144">
        <f>IF(A144=3040288,0,IFERROR(ABS(VLOOKUP(A144,ZCON!$D$2:$G$128870,4,0)),5.5))</f>
        <v>6</v>
      </c>
      <c r="Q144" s="17">
        <f t="shared" si="18"/>
        <v>651</v>
      </c>
      <c r="R144" s="38">
        <v>0.02</v>
      </c>
      <c r="S144" s="5">
        <f t="shared" si="19"/>
        <v>3.2549999999999999</v>
      </c>
      <c r="T144">
        <f t="shared" si="24"/>
        <v>3084</v>
      </c>
      <c r="U144" s="17">
        <f t="shared" si="25"/>
        <v>13.02</v>
      </c>
      <c r="V144" s="17">
        <f t="shared" si="26"/>
        <v>6.5099999999999991E-2</v>
      </c>
    </row>
    <row r="145" spans="1:22" x14ac:dyDescent="0.25">
      <c r="A145">
        <v>3084288</v>
      </c>
      <c r="B145">
        <v>288</v>
      </c>
      <c r="C145" t="s">
        <v>672</v>
      </c>
      <c r="D145">
        <f>VLOOKUP($B145,'PACK MASTER'!$A$2:$G$512,7,0)</f>
        <v>26</v>
      </c>
      <c r="H145">
        <f>VLOOKUP($A145,ZAVL!$C$2:$F$1048576,4,0)</f>
        <v>215</v>
      </c>
      <c r="I145">
        <f>IFERROR(ABS(VLOOKUP($A145,ZTRV!$D$2:$G$1048576,4,0)),0)</f>
        <v>64</v>
      </c>
      <c r="J145">
        <f>IFERROR(ABS(VLOOKUP(A145,ZTR1!$D$2:$G$829999,4,0)),0)</f>
        <v>0</v>
      </c>
      <c r="K145">
        <f>IFERROR(ABS(VLOOKUP(A145,ZTR2!$D$2:$G$59939,4,0)),0)</f>
        <v>0</v>
      </c>
      <c r="L145">
        <f t="shared" si="20"/>
        <v>64</v>
      </c>
      <c r="M145">
        <f t="shared" si="21"/>
        <v>151</v>
      </c>
      <c r="N145">
        <f t="shared" si="22"/>
        <v>178.17999999999998</v>
      </c>
      <c r="O145" s="13">
        <f t="shared" si="23"/>
        <v>4632.6799999999994</v>
      </c>
      <c r="P145">
        <f>IF(A145=3040288,0,IFERROR(ABS(VLOOKUP(A145,ZCON!$D$2:$G$128870,4,0)),5.5))</f>
        <v>6</v>
      </c>
      <c r="Q145" s="17">
        <f t="shared" si="18"/>
        <v>335.4</v>
      </c>
      <c r="R145" s="38">
        <v>0.02</v>
      </c>
      <c r="S145" s="5">
        <f t="shared" si="19"/>
        <v>3.2250000000000001</v>
      </c>
      <c r="T145">
        <f t="shared" si="24"/>
        <v>3084</v>
      </c>
      <c r="U145" s="17">
        <f t="shared" si="25"/>
        <v>12.899999999999999</v>
      </c>
      <c r="V145" s="17">
        <f t="shared" si="26"/>
        <v>0.12403846153846154</v>
      </c>
    </row>
    <row r="146" spans="1:22" x14ac:dyDescent="0.25">
      <c r="A146">
        <v>3084401</v>
      </c>
      <c r="B146">
        <v>401</v>
      </c>
      <c r="C146" t="s">
        <v>673</v>
      </c>
      <c r="D146">
        <f>VLOOKUP($B146,'PACK MASTER'!$A$2:$G$512,7,0)</f>
        <v>210</v>
      </c>
      <c r="H146">
        <f>VLOOKUP($A146,ZAVL!$C$2:$F$1048576,4,0)</f>
        <v>211</v>
      </c>
      <c r="I146">
        <f>IFERROR(ABS(VLOOKUP($A146,ZTRV!$D$2:$G$1048576,4,0)),0)</f>
        <v>68</v>
      </c>
      <c r="J146">
        <f>IFERROR(ABS(VLOOKUP(A146,ZTR1!$D$2:$G$829999,4,0)),0)</f>
        <v>0</v>
      </c>
      <c r="K146">
        <f>IFERROR(ABS(VLOOKUP(A146,ZTR2!$D$2:$G$59939,4,0)),0)</f>
        <v>0</v>
      </c>
      <c r="L146">
        <f t="shared" si="20"/>
        <v>68</v>
      </c>
      <c r="M146">
        <f t="shared" si="21"/>
        <v>143</v>
      </c>
      <c r="N146">
        <f t="shared" si="22"/>
        <v>168.73999999999998</v>
      </c>
      <c r="O146" s="13">
        <f t="shared" si="23"/>
        <v>35435.399999999994</v>
      </c>
      <c r="P146">
        <f>IF(A146=3040288,0,IFERROR(ABS(VLOOKUP(A146,ZCON!$D$2:$G$128870,4,0)),5.5))</f>
        <v>6</v>
      </c>
      <c r="Q146" s="17">
        <f t="shared" si="18"/>
        <v>2658.6</v>
      </c>
      <c r="R146" s="38">
        <v>0.02</v>
      </c>
      <c r="S146" s="5">
        <f t="shared" si="19"/>
        <v>3.165</v>
      </c>
      <c r="T146">
        <f t="shared" si="24"/>
        <v>3084</v>
      </c>
      <c r="U146" s="17">
        <f t="shared" si="25"/>
        <v>12.66</v>
      </c>
      <c r="V146" s="17">
        <f t="shared" si="26"/>
        <v>1.5071428571428572E-2</v>
      </c>
    </row>
    <row r="147" spans="1:22" x14ac:dyDescent="0.25">
      <c r="A147">
        <v>3084403</v>
      </c>
      <c r="B147">
        <v>403</v>
      </c>
      <c r="C147" t="s">
        <v>674</v>
      </c>
      <c r="D147">
        <f>VLOOKUP($B147,'PACK MASTER'!$A$2:$G$512,7,0)</f>
        <v>210</v>
      </c>
      <c r="H147">
        <f>VLOOKUP($A147,ZAVL!$C$2:$F$1048576,4,0)</f>
        <v>211</v>
      </c>
      <c r="I147">
        <f>IFERROR(ABS(VLOOKUP($A147,ZTRV!$D$2:$G$1048576,4,0)),0)</f>
        <v>68</v>
      </c>
      <c r="J147">
        <f>IFERROR(ABS(VLOOKUP(A147,ZTR1!$D$2:$G$829999,4,0)),0)</f>
        <v>0</v>
      </c>
      <c r="K147">
        <f>IFERROR(ABS(VLOOKUP(A147,ZTR2!$D$2:$G$59939,4,0)),0)</f>
        <v>0</v>
      </c>
      <c r="L147">
        <f t="shared" si="20"/>
        <v>68</v>
      </c>
      <c r="M147">
        <f t="shared" si="21"/>
        <v>143</v>
      </c>
      <c r="N147">
        <f t="shared" si="22"/>
        <v>168.73999999999998</v>
      </c>
      <c r="O147" s="13">
        <f t="shared" si="23"/>
        <v>35435.399999999994</v>
      </c>
      <c r="P147">
        <f>IF(A147=3040288,0,IFERROR(ABS(VLOOKUP(A147,ZCON!$D$2:$G$128870,4,0)),5.5))</f>
        <v>6</v>
      </c>
      <c r="Q147" s="17">
        <f t="shared" si="18"/>
        <v>2658.6</v>
      </c>
      <c r="R147" s="38">
        <v>0.02</v>
      </c>
      <c r="S147" s="5">
        <f t="shared" si="19"/>
        <v>3.165</v>
      </c>
      <c r="T147">
        <f t="shared" si="24"/>
        <v>3084</v>
      </c>
      <c r="U147" s="17">
        <f t="shared" si="25"/>
        <v>12.66</v>
      </c>
      <c r="V147" s="17">
        <f t="shared" si="26"/>
        <v>1.5071428571428572E-2</v>
      </c>
    </row>
    <row r="148" spans="1:22" x14ac:dyDescent="0.25">
      <c r="A148">
        <v>3086401</v>
      </c>
      <c r="B148">
        <v>401</v>
      </c>
      <c r="C148" t="s">
        <v>676</v>
      </c>
      <c r="D148">
        <f>VLOOKUP($B148,'PACK MASTER'!$A$2:$G$512,7,0)</f>
        <v>210</v>
      </c>
      <c r="H148">
        <f>VLOOKUP($A148,ZAVL!$C$2:$F$1048576,4,0)</f>
        <v>216</v>
      </c>
      <c r="I148">
        <f>IFERROR(ABS(VLOOKUP($A148,ZTRV!$D$2:$G$1048576,4,0)),0)</f>
        <v>0</v>
      </c>
      <c r="J148">
        <f>IFERROR(ABS(VLOOKUP(A148,ZTR1!$D$2:$G$829999,4,0)),0)</f>
        <v>0</v>
      </c>
      <c r="K148">
        <f>IFERROR(ABS(VLOOKUP(A148,ZTR2!$D$2:$G$59939,4,0)),0)</f>
        <v>0</v>
      </c>
      <c r="L148">
        <f t="shared" si="20"/>
        <v>0</v>
      </c>
      <c r="M148">
        <f t="shared" si="21"/>
        <v>216</v>
      </c>
      <c r="N148">
        <f t="shared" si="22"/>
        <v>254.88</v>
      </c>
      <c r="O148" s="13">
        <f t="shared" si="23"/>
        <v>53524.799999999996</v>
      </c>
      <c r="P148">
        <f>IF(A148=3040288,0,IFERROR(ABS(VLOOKUP(A148,ZCON!$D$2:$G$128870,4,0)),5.5))</f>
        <v>6</v>
      </c>
      <c r="Q148" s="17">
        <f t="shared" si="18"/>
        <v>2721.6</v>
      </c>
      <c r="R148" s="38">
        <v>0.02</v>
      </c>
      <c r="S148" s="5">
        <f t="shared" si="19"/>
        <v>3.24</v>
      </c>
      <c r="T148">
        <f t="shared" si="24"/>
        <v>3086</v>
      </c>
      <c r="U148" s="17">
        <f t="shared" si="25"/>
        <v>12.959999999999999</v>
      </c>
      <c r="V148" s="17">
        <f t="shared" si="26"/>
        <v>1.542857142857143E-2</v>
      </c>
    </row>
    <row r="149" spans="1:22" x14ac:dyDescent="0.25">
      <c r="A149">
        <v>3089401</v>
      </c>
      <c r="B149">
        <v>401</v>
      </c>
      <c r="C149" t="s">
        <v>678</v>
      </c>
      <c r="D149">
        <f>VLOOKUP($B149,'PACK MASTER'!$A$2:$G$512,7,0)</f>
        <v>210</v>
      </c>
      <c r="H149">
        <f>VLOOKUP($A149,ZAVL!$C$2:$F$1048576,4,0)</f>
        <v>211</v>
      </c>
      <c r="I149">
        <f>IFERROR(ABS(VLOOKUP($A149,ZTRV!$D$2:$G$1048576,4,0)),0)</f>
        <v>0</v>
      </c>
      <c r="J149">
        <f>IFERROR(ABS(VLOOKUP(A149,ZTR1!$D$2:$G$829999,4,0)),0)</f>
        <v>0</v>
      </c>
      <c r="K149">
        <f>IFERROR(ABS(VLOOKUP(A149,ZTR2!$D$2:$G$59939,4,0)),0)</f>
        <v>0</v>
      </c>
      <c r="L149">
        <f t="shared" si="20"/>
        <v>0</v>
      </c>
      <c r="M149">
        <f t="shared" si="21"/>
        <v>211</v>
      </c>
      <c r="N149">
        <f t="shared" si="22"/>
        <v>248.98</v>
      </c>
      <c r="O149" s="13">
        <f t="shared" si="23"/>
        <v>52285.799999999996</v>
      </c>
      <c r="P149">
        <f>IF(A149=3040288,0,IFERROR(ABS(VLOOKUP(A149,ZCON!$D$2:$G$128870,4,0)),5.5))</f>
        <v>6</v>
      </c>
      <c r="Q149" s="17">
        <f t="shared" si="18"/>
        <v>2658.6</v>
      </c>
      <c r="R149" s="38">
        <v>0.02</v>
      </c>
      <c r="S149" s="5">
        <f t="shared" si="19"/>
        <v>3.165</v>
      </c>
      <c r="T149">
        <f t="shared" si="24"/>
        <v>3089</v>
      </c>
      <c r="U149" s="17">
        <f t="shared" si="25"/>
        <v>12.66</v>
      </c>
      <c r="V149" s="17">
        <f t="shared" si="26"/>
        <v>1.5071428571428572E-2</v>
      </c>
    </row>
    <row r="150" spans="1:22" x14ac:dyDescent="0.25">
      <c r="A150">
        <v>3098401</v>
      </c>
      <c r="B150">
        <v>401</v>
      </c>
      <c r="C150" t="s">
        <v>679</v>
      </c>
      <c r="D150">
        <f>VLOOKUP($B150,'PACK MASTER'!$A$2:$G$512,7,0)</f>
        <v>210</v>
      </c>
      <c r="H150">
        <f>VLOOKUP($A150,ZAVL!$C$2:$F$1048576,4,0)</f>
        <v>211</v>
      </c>
      <c r="I150">
        <f>IFERROR(ABS(VLOOKUP($A150,ZTRV!$D$2:$G$1048576,4,0)),0)</f>
        <v>0</v>
      </c>
      <c r="J150">
        <f>IFERROR(ABS(VLOOKUP(A150,ZTR1!$D$2:$G$829999,4,0)),0)</f>
        <v>0</v>
      </c>
      <c r="K150">
        <f>IFERROR(ABS(VLOOKUP(A150,ZTR2!$D$2:$G$59939,4,0)),0)</f>
        <v>0</v>
      </c>
      <c r="L150">
        <f t="shared" si="20"/>
        <v>0</v>
      </c>
      <c r="M150">
        <f t="shared" si="21"/>
        <v>211</v>
      </c>
      <c r="N150">
        <f t="shared" si="22"/>
        <v>248.98</v>
      </c>
      <c r="O150" s="13">
        <f t="shared" si="23"/>
        <v>52285.799999999996</v>
      </c>
      <c r="P150">
        <f>IF(A150=3040288,0,IFERROR(ABS(VLOOKUP(A150,ZCON!$D$2:$G$128870,4,0)),5.5))</f>
        <v>6</v>
      </c>
      <c r="Q150" s="17">
        <f t="shared" si="18"/>
        <v>2658.6</v>
      </c>
      <c r="R150" s="38">
        <v>0.02</v>
      </c>
      <c r="S150" s="5">
        <f t="shared" si="19"/>
        <v>3.165</v>
      </c>
      <c r="T150">
        <f t="shared" si="24"/>
        <v>3098</v>
      </c>
      <c r="U150" s="17">
        <f t="shared" si="25"/>
        <v>12.66</v>
      </c>
      <c r="V150" s="17">
        <f t="shared" si="26"/>
        <v>1.5071428571428572E-2</v>
      </c>
    </row>
    <row r="151" spans="1:22" x14ac:dyDescent="0.25">
      <c r="A151">
        <v>3106401</v>
      </c>
      <c r="B151">
        <v>401</v>
      </c>
      <c r="C151" t="s">
        <v>680</v>
      </c>
      <c r="D151">
        <f>VLOOKUP($B151,'PACK MASTER'!$A$2:$G$512,7,0)</f>
        <v>210</v>
      </c>
      <c r="H151">
        <f>VLOOKUP($A151,ZAVL!$C$2:$F$1048576,4,0)</f>
        <v>255</v>
      </c>
      <c r="I151">
        <f>IFERROR(ABS(VLOOKUP($A151,ZTRV!$D$2:$G$1048576,4,0)),0)</f>
        <v>0</v>
      </c>
      <c r="J151">
        <f>IFERROR(ABS(VLOOKUP(A151,ZTR1!$D$2:$G$829999,4,0)),0)</f>
        <v>0</v>
      </c>
      <c r="K151">
        <f>IFERROR(ABS(VLOOKUP(A151,ZTR2!$D$2:$G$59939,4,0)),0)</f>
        <v>0</v>
      </c>
      <c r="L151">
        <f t="shared" si="20"/>
        <v>0</v>
      </c>
      <c r="M151">
        <f t="shared" si="21"/>
        <v>255</v>
      </c>
      <c r="N151">
        <f t="shared" si="22"/>
        <v>300.89999999999998</v>
      </c>
      <c r="O151" s="13">
        <f t="shared" si="23"/>
        <v>63188.999999999993</v>
      </c>
      <c r="P151">
        <f>IF(A151=3040288,0,IFERROR(ABS(VLOOKUP(A151,ZCON!$D$2:$G$128870,4,0)),5.5))</f>
        <v>5.5</v>
      </c>
      <c r="Q151" s="17">
        <f t="shared" si="18"/>
        <v>2945.25</v>
      </c>
      <c r="R151" s="38">
        <v>0.02</v>
      </c>
      <c r="S151" s="5">
        <f t="shared" si="19"/>
        <v>3.8250000000000002</v>
      </c>
      <c r="T151">
        <f t="shared" si="24"/>
        <v>3106</v>
      </c>
      <c r="U151" s="17">
        <f t="shared" si="25"/>
        <v>14.025</v>
      </c>
      <c r="V151" s="17">
        <f t="shared" si="26"/>
        <v>1.8214285714285714E-2</v>
      </c>
    </row>
    <row r="152" spans="1:22" x14ac:dyDescent="0.25">
      <c r="A152">
        <v>3107401</v>
      </c>
      <c r="B152">
        <v>401</v>
      </c>
      <c r="C152" t="s">
        <v>681</v>
      </c>
      <c r="D152">
        <f>VLOOKUP($B152,'PACK MASTER'!$A$2:$G$512,7,0)</f>
        <v>210</v>
      </c>
      <c r="H152">
        <f>VLOOKUP($A152,ZAVL!$C$2:$F$1048576,4,0)</f>
        <v>261</v>
      </c>
      <c r="I152">
        <f>IFERROR(ABS(VLOOKUP($A152,ZTRV!$D$2:$G$1048576,4,0)),0)</f>
        <v>0</v>
      </c>
      <c r="J152">
        <f>IFERROR(ABS(VLOOKUP(A152,ZTR1!$D$2:$G$829999,4,0)),0)</f>
        <v>0</v>
      </c>
      <c r="K152">
        <f>IFERROR(ABS(VLOOKUP(A152,ZTR2!$D$2:$G$59939,4,0)),0)</f>
        <v>0</v>
      </c>
      <c r="L152">
        <f t="shared" si="20"/>
        <v>0</v>
      </c>
      <c r="M152">
        <f t="shared" si="21"/>
        <v>261</v>
      </c>
      <c r="N152">
        <f t="shared" si="22"/>
        <v>307.97999999999996</v>
      </c>
      <c r="O152" s="13">
        <f t="shared" si="23"/>
        <v>64675.799999999988</v>
      </c>
      <c r="P152">
        <f>IF(A152=3040288,0,IFERROR(ABS(VLOOKUP(A152,ZCON!$D$2:$G$128870,4,0)),5.5))</f>
        <v>6</v>
      </c>
      <c r="Q152" s="17">
        <f t="shared" si="18"/>
        <v>3288.6</v>
      </c>
      <c r="R152" s="38">
        <v>0.02</v>
      </c>
      <c r="S152" s="5">
        <f t="shared" si="19"/>
        <v>3.915</v>
      </c>
      <c r="T152">
        <f t="shared" si="24"/>
        <v>3107</v>
      </c>
      <c r="U152" s="17">
        <f t="shared" si="25"/>
        <v>15.66</v>
      </c>
      <c r="V152" s="17">
        <f t="shared" si="26"/>
        <v>1.8642857142857142E-2</v>
      </c>
    </row>
    <row r="153" spans="1:22" x14ac:dyDescent="0.25">
      <c r="A153">
        <v>3108401</v>
      </c>
      <c r="B153">
        <v>401</v>
      </c>
      <c r="C153" t="s">
        <v>682</v>
      </c>
      <c r="D153">
        <f>VLOOKUP($B153,'PACK MASTER'!$A$2:$G$512,7,0)</f>
        <v>210</v>
      </c>
      <c r="H153">
        <f>VLOOKUP($A153,ZAVL!$C$2:$F$1048576,4,0)</f>
        <v>272</v>
      </c>
      <c r="I153">
        <f>IFERROR(ABS(VLOOKUP($A153,ZTRV!$D$2:$G$1048576,4,0)),0)</f>
        <v>0</v>
      </c>
      <c r="J153">
        <f>IFERROR(ABS(VLOOKUP(A153,ZTR1!$D$2:$G$829999,4,0)),0)</f>
        <v>0</v>
      </c>
      <c r="K153">
        <f>IFERROR(ABS(VLOOKUP(A153,ZTR2!$D$2:$G$59939,4,0)),0)</f>
        <v>0</v>
      </c>
      <c r="L153">
        <f t="shared" si="20"/>
        <v>0</v>
      </c>
      <c r="M153">
        <f t="shared" si="21"/>
        <v>272</v>
      </c>
      <c r="N153">
        <f t="shared" si="22"/>
        <v>320.95999999999998</v>
      </c>
      <c r="O153" s="13">
        <f t="shared" si="23"/>
        <v>67401.599999999991</v>
      </c>
      <c r="P153">
        <f>IF(A153=3040288,0,IFERROR(ABS(VLOOKUP(A153,ZCON!$D$2:$G$128870,4,0)),5.5))</f>
        <v>6</v>
      </c>
      <c r="Q153" s="17">
        <f t="shared" si="18"/>
        <v>3427.2</v>
      </c>
      <c r="R153" s="38">
        <v>0.02</v>
      </c>
      <c r="S153" s="5">
        <f t="shared" si="19"/>
        <v>4.08</v>
      </c>
      <c r="T153">
        <f t="shared" si="24"/>
        <v>3108</v>
      </c>
      <c r="U153" s="17">
        <f t="shared" si="25"/>
        <v>16.32</v>
      </c>
      <c r="V153" s="17">
        <f t="shared" si="26"/>
        <v>1.942857142857143E-2</v>
      </c>
    </row>
    <row r="154" spans="1:22" x14ac:dyDescent="0.25">
      <c r="A154">
        <v>3115401</v>
      </c>
      <c r="B154">
        <v>401</v>
      </c>
      <c r="C154" t="s">
        <v>683</v>
      </c>
      <c r="D154">
        <f>VLOOKUP($B154,'PACK MASTER'!$A$2:$G$512,7,0)</f>
        <v>210</v>
      </c>
      <c r="H154">
        <f>VLOOKUP($A154,ZAVL!$C$2:$F$1048576,4,0)</f>
        <v>200</v>
      </c>
      <c r="I154">
        <f>IFERROR(ABS(VLOOKUP($A154,ZTRV!$D$2:$G$1048576,4,0)),0)</f>
        <v>0</v>
      </c>
      <c r="J154">
        <f>IFERROR(ABS(VLOOKUP(A154,ZTR1!$D$2:$G$829999,4,0)),0)</f>
        <v>0</v>
      </c>
      <c r="K154">
        <f>IFERROR(ABS(VLOOKUP(A154,ZTR2!$D$2:$G$59939,4,0)),0)</f>
        <v>0</v>
      </c>
      <c r="L154">
        <f t="shared" si="20"/>
        <v>0</v>
      </c>
      <c r="M154">
        <f t="shared" si="21"/>
        <v>200</v>
      </c>
      <c r="N154">
        <f t="shared" si="22"/>
        <v>236</v>
      </c>
      <c r="O154" s="13">
        <f t="shared" si="23"/>
        <v>49560</v>
      </c>
      <c r="P154">
        <f>IF(A154=3040288,0,IFERROR(ABS(VLOOKUP(A154,ZCON!$D$2:$G$128870,4,0)),5.5))</f>
        <v>6</v>
      </c>
      <c r="Q154" s="17">
        <f t="shared" si="18"/>
        <v>2520</v>
      </c>
      <c r="R154" s="38">
        <v>0.02</v>
      </c>
      <c r="S154" s="5">
        <f t="shared" si="19"/>
        <v>3</v>
      </c>
      <c r="T154">
        <f t="shared" si="24"/>
        <v>3115</v>
      </c>
      <c r="U154" s="17">
        <f t="shared" si="25"/>
        <v>12</v>
      </c>
      <c r="V154" s="17">
        <f t="shared" si="26"/>
        <v>1.4285714285714285E-2</v>
      </c>
    </row>
    <row r="155" spans="1:22" x14ac:dyDescent="0.25">
      <c r="A155">
        <v>3116401</v>
      </c>
      <c r="B155">
        <v>401</v>
      </c>
      <c r="C155" t="s">
        <v>684</v>
      </c>
      <c r="D155">
        <f>VLOOKUP($B155,'PACK MASTER'!$A$2:$G$512,7,0)</f>
        <v>210</v>
      </c>
      <c r="H155">
        <f>VLOOKUP($A155,ZAVL!$C$2:$F$1048576,4,0)</f>
        <v>201</v>
      </c>
      <c r="I155">
        <f>IFERROR(ABS(VLOOKUP($A155,ZTRV!$D$2:$G$1048576,4,0)),0)</f>
        <v>0</v>
      </c>
      <c r="J155">
        <f>IFERROR(ABS(VLOOKUP(A155,ZTR1!$D$2:$G$829999,4,0)),0)</f>
        <v>0</v>
      </c>
      <c r="K155">
        <f>IFERROR(ABS(VLOOKUP(A155,ZTR2!$D$2:$G$59939,4,0)),0)</f>
        <v>0</v>
      </c>
      <c r="L155">
        <f t="shared" si="20"/>
        <v>0</v>
      </c>
      <c r="M155">
        <f t="shared" si="21"/>
        <v>201</v>
      </c>
      <c r="N155">
        <f t="shared" si="22"/>
        <v>237.17999999999998</v>
      </c>
      <c r="O155" s="13">
        <f t="shared" si="23"/>
        <v>49807.799999999996</v>
      </c>
      <c r="P155">
        <f>IF(A155=3040288,0,IFERROR(ABS(VLOOKUP(A155,ZCON!$D$2:$G$128870,4,0)),5.5))</f>
        <v>6</v>
      </c>
      <c r="Q155" s="17">
        <f t="shared" si="18"/>
        <v>2532.6</v>
      </c>
      <c r="R155" s="38">
        <v>0.02</v>
      </c>
      <c r="S155" s="5">
        <f t="shared" si="19"/>
        <v>3.0150000000000001</v>
      </c>
      <c r="T155">
        <f t="shared" si="24"/>
        <v>3116</v>
      </c>
      <c r="U155" s="17">
        <f t="shared" si="25"/>
        <v>12.059999999999999</v>
      </c>
      <c r="V155" s="17">
        <f t="shared" si="26"/>
        <v>1.4357142857142858E-2</v>
      </c>
    </row>
    <row r="156" spans="1:22" x14ac:dyDescent="0.25">
      <c r="A156">
        <v>3120401</v>
      </c>
      <c r="B156">
        <v>401</v>
      </c>
      <c r="C156" t="s">
        <v>686</v>
      </c>
      <c r="D156">
        <f>VLOOKUP($B156,'PACK MASTER'!$A$2:$G$512,7,0)</f>
        <v>210</v>
      </c>
      <c r="H156">
        <f>VLOOKUP($A156,ZAVL!$C$2:$F$1048576,4,0)</f>
        <v>198</v>
      </c>
      <c r="I156">
        <f>IFERROR(ABS(VLOOKUP($A156,ZTRV!$D$2:$G$1048576,4,0)),0)</f>
        <v>0</v>
      </c>
      <c r="J156">
        <f>IFERROR(ABS(VLOOKUP(A156,ZTR1!$D$2:$G$829999,4,0)),0)</f>
        <v>0</v>
      </c>
      <c r="K156">
        <f>IFERROR(ABS(VLOOKUP(A156,ZTR2!$D$2:$G$59939,4,0)),0)</f>
        <v>0</v>
      </c>
      <c r="L156">
        <f t="shared" si="20"/>
        <v>0</v>
      </c>
      <c r="M156">
        <f t="shared" si="21"/>
        <v>198</v>
      </c>
      <c r="N156">
        <f t="shared" si="22"/>
        <v>233.64</v>
      </c>
      <c r="O156" s="13">
        <f t="shared" si="23"/>
        <v>49064.399999999994</v>
      </c>
      <c r="P156">
        <f>IF(A156=3040288,0,IFERROR(ABS(VLOOKUP(A156,ZCON!$D$2:$G$128870,4,0)),5.5))</f>
        <v>6</v>
      </c>
      <c r="Q156" s="17">
        <f t="shared" si="18"/>
        <v>2494.8000000000002</v>
      </c>
      <c r="R156" s="38">
        <v>0.02</v>
      </c>
      <c r="S156" s="5">
        <f t="shared" si="19"/>
        <v>2.97</v>
      </c>
      <c r="T156">
        <f t="shared" si="24"/>
        <v>3120</v>
      </c>
      <c r="U156" s="17">
        <f t="shared" si="25"/>
        <v>11.88</v>
      </c>
      <c r="V156" s="17">
        <f t="shared" si="26"/>
        <v>1.4142857142857145E-2</v>
      </c>
    </row>
    <row r="157" spans="1:22" x14ac:dyDescent="0.25">
      <c r="A157">
        <v>3120403</v>
      </c>
      <c r="B157">
        <v>403</v>
      </c>
      <c r="C157" t="s">
        <v>687</v>
      </c>
      <c r="D157">
        <f>VLOOKUP($B157,'PACK MASTER'!$A$2:$G$512,7,0)</f>
        <v>210</v>
      </c>
      <c r="H157">
        <f>VLOOKUP($A157,ZAVL!$C$2:$F$1048576,4,0)</f>
        <v>198</v>
      </c>
      <c r="I157">
        <f>IFERROR(ABS(VLOOKUP($A157,ZTRV!$D$2:$G$1048576,4,0)),0)</f>
        <v>0</v>
      </c>
      <c r="J157">
        <f>IFERROR(ABS(VLOOKUP(A157,ZTR1!$D$2:$G$829999,4,0)),0)</f>
        <v>0</v>
      </c>
      <c r="K157">
        <f>IFERROR(ABS(VLOOKUP(A157,ZTR2!$D$2:$G$59939,4,0)),0)</f>
        <v>0</v>
      </c>
      <c r="L157">
        <f t="shared" si="20"/>
        <v>0</v>
      </c>
      <c r="M157">
        <f t="shared" si="21"/>
        <v>198</v>
      </c>
      <c r="N157">
        <f t="shared" si="22"/>
        <v>233.64</v>
      </c>
      <c r="O157" s="13">
        <f t="shared" si="23"/>
        <v>49064.399999999994</v>
      </c>
      <c r="P157">
        <f>IF(A157=3040288,0,IFERROR(ABS(VLOOKUP(A157,ZCON!$D$2:$G$128870,4,0)),5.5))</f>
        <v>6</v>
      </c>
      <c r="Q157" s="17">
        <f t="shared" si="18"/>
        <v>2494.8000000000002</v>
      </c>
      <c r="R157" s="38">
        <v>0.02</v>
      </c>
      <c r="S157" s="5">
        <f t="shared" si="19"/>
        <v>2.97</v>
      </c>
      <c r="T157">
        <f t="shared" si="24"/>
        <v>3120</v>
      </c>
      <c r="U157" s="17">
        <f t="shared" si="25"/>
        <v>11.88</v>
      </c>
      <c r="V157" s="17">
        <f t="shared" si="26"/>
        <v>1.4142857142857145E-2</v>
      </c>
    </row>
    <row r="158" spans="1:22" x14ac:dyDescent="0.25">
      <c r="A158">
        <v>3121401</v>
      </c>
      <c r="B158">
        <v>401</v>
      </c>
      <c r="C158" t="s">
        <v>688</v>
      </c>
      <c r="D158">
        <f>VLOOKUP($B158,'PACK MASTER'!$A$2:$G$512,7,0)</f>
        <v>210</v>
      </c>
      <c r="H158">
        <f>VLOOKUP($A158,ZAVL!$C$2:$F$1048576,4,0)</f>
        <v>200</v>
      </c>
      <c r="I158">
        <f>IFERROR(ABS(VLOOKUP($A158,ZTRV!$D$2:$G$1048576,4,0)),0)</f>
        <v>0</v>
      </c>
      <c r="J158">
        <f>IFERROR(ABS(VLOOKUP(A158,ZTR1!$D$2:$G$829999,4,0)),0)</f>
        <v>0</v>
      </c>
      <c r="K158">
        <f>IFERROR(ABS(VLOOKUP(A158,ZTR2!$D$2:$G$59939,4,0)),0)</f>
        <v>0</v>
      </c>
      <c r="L158">
        <f t="shared" si="20"/>
        <v>0</v>
      </c>
      <c r="M158">
        <f t="shared" si="21"/>
        <v>200</v>
      </c>
      <c r="N158">
        <f t="shared" si="22"/>
        <v>236</v>
      </c>
      <c r="O158" s="13">
        <f t="shared" si="23"/>
        <v>49560</v>
      </c>
      <c r="P158">
        <f>IF(A158=3040288,0,IFERROR(ABS(VLOOKUP(A158,ZCON!$D$2:$G$128870,4,0)),5.5))</f>
        <v>6</v>
      </c>
      <c r="Q158" s="17">
        <f t="shared" si="18"/>
        <v>2520</v>
      </c>
      <c r="R158" s="38">
        <v>0.02</v>
      </c>
      <c r="S158" s="5">
        <f t="shared" si="19"/>
        <v>3</v>
      </c>
      <c r="T158">
        <f t="shared" si="24"/>
        <v>3121</v>
      </c>
      <c r="U158" s="17">
        <f t="shared" si="25"/>
        <v>12</v>
      </c>
      <c r="V158" s="17">
        <f t="shared" si="26"/>
        <v>1.4285714285714285E-2</v>
      </c>
    </row>
    <row r="159" spans="1:22" x14ac:dyDescent="0.25">
      <c r="A159">
        <v>3121403</v>
      </c>
      <c r="B159">
        <v>403</v>
      </c>
      <c r="C159" t="s">
        <v>689</v>
      </c>
      <c r="D159">
        <f>VLOOKUP($B159,'PACK MASTER'!$A$2:$G$512,7,0)</f>
        <v>210</v>
      </c>
      <c r="H159">
        <f>VLOOKUP($A159,ZAVL!$C$2:$F$1048576,4,0)</f>
        <v>200</v>
      </c>
      <c r="I159">
        <f>IFERROR(ABS(VLOOKUP($A159,ZTRV!$D$2:$G$1048576,4,0)),0)</f>
        <v>0</v>
      </c>
      <c r="J159">
        <f>IFERROR(ABS(VLOOKUP(A159,ZTR1!$D$2:$G$829999,4,0)),0)</f>
        <v>0</v>
      </c>
      <c r="K159">
        <f>IFERROR(ABS(VLOOKUP(A159,ZTR2!$D$2:$G$59939,4,0)),0)</f>
        <v>0</v>
      </c>
      <c r="L159">
        <f t="shared" si="20"/>
        <v>0</v>
      </c>
      <c r="M159">
        <f t="shared" si="21"/>
        <v>200</v>
      </c>
      <c r="N159">
        <f t="shared" si="22"/>
        <v>236</v>
      </c>
      <c r="O159" s="13">
        <f t="shared" si="23"/>
        <v>49560</v>
      </c>
      <c r="P159">
        <f>IF(A159=3040288,0,IFERROR(ABS(VLOOKUP(A159,ZCON!$D$2:$G$128870,4,0)),5.5))</f>
        <v>6</v>
      </c>
      <c r="Q159" s="17">
        <f t="shared" si="18"/>
        <v>2520</v>
      </c>
      <c r="R159" s="38">
        <v>0.02</v>
      </c>
      <c r="S159" s="5">
        <f t="shared" si="19"/>
        <v>3</v>
      </c>
      <c r="T159">
        <f t="shared" si="24"/>
        <v>3121</v>
      </c>
      <c r="U159" s="17">
        <f t="shared" si="25"/>
        <v>12</v>
      </c>
      <c r="V159" s="17">
        <f t="shared" si="26"/>
        <v>1.4285714285714285E-2</v>
      </c>
    </row>
    <row r="160" spans="1:22" x14ac:dyDescent="0.25">
      <c r="A160">
        <v>3122401</v>
      </c>
      <c r="B160">
        <v>401</v>
      </c>
      <c r="C160" t="s">
        <v>690</v>
      </c>
      <c r="D160">
        <f>VLOOKUP($B160,'PACK MASTER'!$A$2:$G$512,7,0)</f>
        <v>210</v>
      </c>
      <c r="H160">
        <f>VLOOKUP($A160,ZAVL!$C$2:$F$1048576,4,0)</f>
        <v>205</v>
      </c>
      <c r="I160">
        <f>IFERROR(ABS(VLOOKUP($A160,ZTRV!$D$2:$G$1048576,4,0)),0)</f>
        <v>0</v>
      </c>
      <c r="J160">
        <f>IFERROR(ABS(VLOOKUP(A160,ZTR1!$D$2:$G$829999,4,0)),0)</f>
        <v>0</v>
      </c>
      <c r="K160">
        <f>IFERROR(ABS(VLOOKUP(A160,ZTR2!$D$2:$G$59939,4,0)),0)</f>
        <v>0</v>
      </c>
      <c r="L160">
        <f t="shared" si="20"/>
        <v>0</v>
      </c>
      <c r="M160">
        <f t="shared" si="21"/>
        <v>205</v>
      </c>
      <c r="N160">
        <f t="shared" si="22"/>
        <v>241.89999999999998</v>
      </c>
      <c r="O160" s="13">
        <f t="shared" si="23"/>
        <v>50798.999999999993</v>
      </c>
      <c r="P160">
        <f>IF(A160=3040288,0,IFERROR(ABS(VLOOKUP(A160,ZCON!$D$2:$G$128870,4,0)),5.5))</f>
        <v>6</v>
      </c>
      <c r="Q160" s="17">
        <f t="shared" si="18"/>
        <v>2583</v>
      </c>
      <c r="R160" s="38">
        <v>0.02</v>
      </c>
      <c r="S160" s="5">
        <f t="shared" si="19"/>
        <v>3.0750000000000002</v>
      </c>
      <c r="T160">
        <f t="shared" si="24"/>
        <v>3122</v>
      </c>
      <c r="U160" s="17">
        <f t="shared" si="25"/>
        <v>12.3</v>
      </c>
      <c r="V160" s="17">
        <f t="shared" si="26"/>
        <v>1.4642857142857143E-2</v>
      </c>
    </row>
    <row r="161" spans="1:22" x14ac:dyDescent="0.25">
      <c r="A161">
        <v>3122403</v>
      </c>
      <c r="B161">
        <v>403</v>
      </c>
      <c r="C161" t="s">
        <v>691</v>
      </c>
      <c r="D161">
        <f>VLOOKUP($B161,'PACK MASTER'!$A$2:$G$512,7,0)</f>
        <v>210</v>
      </c>
      <c r="H161">
        <f>VLOOKUP($A161,ZAVL!$C$2:$F$1048576,4,0)</f>
        <v>205</v>
      </c>
      <c r="I161">
        <f>IFERROR(ABS(VLOOKUP($A161,ZTRV!$D$2:$G$1048576,4,0)),0)</f>
        <v>0</v>
      </c>
      <c r="J161">
        <f>IFERROR(ABS(VLOOKUP(A161,ZTR1!$D$2:$G$829999,4,0)),0)</f>
        <v>0</v>
      </c>
      <c r="K161">
        <f>IFERROR(ABS(VLOOKUP(A161,ZTR2!$D$2:$G$59939,4,0)),0)</f>
        <v>0</v>
      </c>
      <c r="L161">
        <f t="shared" si="20"/>
        <v>0</v>
      </c>
      <c r="M161">
        <f t="shared" si="21"/>
        <v>205</v>
      </c>
      <c r="N161">
        <f t="shared" si="22"/>
        <v>241.89999999999998</v>
      </c>
      <c r="O161" s="13">
        <f t="shared" si="23"/>
        <v>50798.999999999993</v>
      </c>
      <c r="P161">
        <f>IF(A161=3040288,0,IFERROR(ABS(VLOOKUP(A161,ZCON!$D$2:$G$128870,4,0)),5.5))</f>
        <v>6</v>
      </c>
      <c r="Q161" s="17">
        <f t="shared" si="18"/>
        <v>2583</v>
      </c>
      <c r="R161" s="38">
        <v>0.02</v>
      </c>
      <c r="S161" s="5">
        <f t="shared" si="19"/>
        <v>3.0750000000000002</v>
      </c>
      <c r="T161">
        <f t="shared" si="24"/>
        <v>3122</v>
      </c>
      <c r="U161" s="17">
        <f t="shared" si="25"/>
        <v>12.3</v>
      </c>
      <c r="V161" s="17">
        <f t="shared" si="26"/>
        <v>1.4642857142857143E-2</v>
      </c>
    </row>
    <row r="162" spans="1:22" x14ac:dyDescent="0.25">
      <c r="A162">
        <v>3124401</v>
      </c>
      <c r="B162">
        <v>401</v>
      </c>
      <c r="C162" t="s">
        <v>692</v>
      </c>
      <c r="D162">
        <f>VLOOKUP($B162,'PACK MASTER'!$A$2:$G$512,7,0)</f>
        <v>210</v>
      </c>
      <c r="H162">
        <f>VLOOKUP($A162,ZAVL!$C$2:$F$1048576,4,0)</f>
        <v>210</v>
      </c>
      <c r="I162">
        <f>IFERROR(ABS(VLOOKUP($A162,ZTRV!$D$2:$G$1048576,4,0)),0)</f>
        <v>0</v>
      </c>
      <c r="J162">
        <f>IFERROR(ABS(VLOOKUP(A162,ZTR1!$D$2:$G$829999,4,0)),0)</f>
        <v>0</v>
      </c>
      <c r="K162">
        <f>IFERROR(ABS(VLOOKUP(A162,ZTR2!$D$2:$G$59939,4,0)),0)</f>
        <v>0</v>
      </c>
      <c r="L162">
        <f t="shared" si="20"/>
        <v>0</v>
      </c>
      <c r="M162">
        <f t="shared" si="21"/>
        <v>210</v>
      </c>
      <c r="N162">
        <f t="shared" si="22"/>
        <v>247.79999999999998</v>
      </c>
      <c r="O162" s="13">
        <f t="shared" si="23"/>
        <v>52038</v>
      </c>
      <c r="P162">
        <f>IF(A162=3040288,0,IFERROR(ABS(VLOOKUP(A162,ZCON!$D$2:$G$128870,4,0)),5.5))</f>
        <v>6</v>
      </c>
      <c r="Q162" s="17">
        <f t="shared" si="18"/>
        <v>2646</v>
      </c>
      <c r="R162" s="38">
        <v>0.02</v>
      </c>
      <c r="S162" s="5">
        <f t="shared" si="19"/>
        <v>3.15</v>
      </c>
      <c r="T162">
        <f t="shared" si="24"/>
        <v>3124</v>
      </c>
      <c r="U162" s="17">
        <f t="shared" si="25"/>
        <v>12.6</v>
      </c>
      <c r="V162" s="17">
        <f t="shared" si="26"/>
        <v>1.4999999999999999E-2</v>
      </c>
    </row>
    <row r="163" spans="1:22" x14ac:dyDescent="0.25">
      <c r="A163">
        <v>3124403</v>
      </c>
      <c r="B163">
        <v>403</v>
      </c>
      <c r="C163" t="s">
        <v>693</v>
      </c>
      <c r="D163">
        <f>VLOOKUP($B163,'PACK MASTER'!$A$2:$G$512,7,0)</f>
        <v>210</v>
      </c>
      <c r="H163">
        <f>VLOOKUP($A163,ZAVL!$C$2:$F$1048576,4,0)</f>
        <v>210</v>
      </c>
      <c r="I163">
        <f>IFERROR(ABS(VLOOKUP($A163,ZTRV!$D$2:$G$1048576,4,0)),0)</f>
        <v>0</v>
      </c>
      <c r="J163">
        <f>IFERROR(ABS(VLOOKUP(A163,ZTR1!$D$2:$G$829999,4,0)),0)</f>
        <v>0</v>
      </c>
      <c r="K163">
        <f>IFERROR(ABS(VLOOKUP(A163,ZTR2!$D$2:$G$59939,4,0)),0)</f>
        <v>0</v>
      </c>
      <c r="L163">
        <f t="shared" si="20"/>
        <v>0</v>
      </c>
      <c r="M163">
        <f t="shared" si="21"/>
        <v>210</v>
      </c>
      <c r="N163">
        <f t="shared" si="22"/>
        <v>247.79999999999998</v>
      </c>
      <c r="O163" s="13">
        <f t="shared" si="23"/>
        <v>52038</v>
      </c>
      <c r="P163">
        <f>IF(A163=3040288,0,IFERROR(ABS(VLOOKUP(A163,ZCON!$D$2:$G$128870,4,0)),5.5))</f>
        <v>6</v>
      </c>
      <c r="Q163" s="17">
        <f t="shared" si="18"/>
        <v>2646</v>
      </c>
      <c r="R163" s="38">
        <v>0.02</v>
      </c>
      <c r="S163" s="5">
        <f t="shared" si="19"/>
        <v>3.15</v>
      </c>
      <c r="T163">
        <f t="shared" si="24"/>
        <v>3124</v>
      </c>
      <c r="U163" s="17">
        <f t="shared" si="25"/>
        <v>12.6</v>
      </c>
      <c r="V163" s="17">
        <f t="shared" si="26"/>
        <v>1.4999999999999999E-2</v>
      </c>
    </row>
    <row r="164" spans="1:22" x14ac:dyDescent="0.25">
      <c r="A164">
        <v>3125401</v>
      </c>
      <c r="B164">
        <v>401</v>
      </c>
      <c r="C164" t="s">
        <v>694</v>
      </c>
      <c r="D164">
        <f>VLOOKUP($B164,'PACK MASTER'!$A$2:$G$512,7,0)</f>
        <v>210</v>
      </c>
      <c r="H164">
        <f>VLOOKUP($A164,ZAVL!$C$2:$F$1048576,4,0)</f>
        <v>215</v>
      </c>
      <c r="I164">
        <f>IFERROR(ABS(VLOOKUP($A164,ZTRV!$D$2:$G$1048576,4,0)),0)</f>
        <v>0</v>
      </c>
      <c r="J164">
        <f>IFERROR(ABS(VLOOKUP(A164,ZTR1!$D$2:$G$829999,4,0)),0)</f>
        <v>0</v>
      </c>
      <c r="K164">
        <f>IFERROR(ABS(VLOOKUP(A164,ZTR2!$D$2:$G$59939,4,0)),0)</f>
        <v>0</v>
      </c>
      <c r="L164">
        <f t="shared" si="20"/>
        <v>0</v>
      </c>
      <c r="M164">
        <f t="shared" si="21"/>
        <v>215</v>
      </c>
      <c r="N164">
        <f t="shared" si="22"/>
        <v>253.7</v>
      </c>
      <c r="O164" s="13">
        <f t="shared" si="23"/>
        <v>53277</v>
      </c>
      <c r="P164">
        <f>IF(A164=3040288,0,IFERROR(ABS(VLOOKUP(A164,ZCON!$D$2:$G$128870,4,0)),5.5))</f>
        <v>6</v>
      </c>
      <c r="Q164" s="17">
        <f t="shared" si="18"/>
        <v>2709</v>
      </c>
      <c r="R164" s="38">
        <v>0.02</v>
      </c>
      <c r="S164" s="5">
        <f t="shared" si="19"/>
        <v>3.2250000000000001</v>
      </c>
      <c r="T164">
        <f t="shared" si="24"/>
        <v>3125</v>
      </c>
      <c r="U164" s="17">
        <f t="shared" si="25"/>
        <v>12.9</v>
      </c>
      <c r="V164" s="17">
        <f t="shared" si="26"/>
        <v>1.5357142857142857E-2</v>
      </c>
    </row>
    <row r="165" spans="1:22" x14ac:dyDescent="0.25">
      <c r="A165">
        <v>3125403</v>
      </c>
      <c r="B165">
        <v>403</v>
      </c>
      <c r="C165" t="s">
        <v>695</v>
      </c>
      <c r="D165">
        <f>VLOOKUP($B165,'PACK MASTER'!$A$2:$G$512,7,0)</f>
        <v>210</v>
      </c>
      <c r="H165">
        <f>VLOOKUP($A165,ZAVL!$C$2:$F$1048576,4,0)</f>
        <v>215</v>
      </c>
      <c r="I165">
        <f>IFERROR(ABS(VLOOKUP($A165,ZTRV!$D$2:$G$1048576,4,0)),0)</f>
        <v>0</v>
      </c>
      <c r="J165">
        <f>IFERROR(ABS(VLOOKUP(A165,ZTR1!$D$2:$G$829999,4,0)),0)</f>
        <v>0</v>
      </c>
      <c r="K165">
        <f>IFERROR(ABS(VLOOKUP(A165,ZTR2!$D$2:$G$59939,4,0)),0)</f>
        <v>0</v>
      </c>
      <c r="L165">
        <f t="shared" si="20"/>
        <v>0</v>
      </c>
      <c r="M165">
        <f t="shared" si="21"/>
        <v>215</v>
      </c>
      <c r="N165">
        <f t="shared" si="22"/>
        <v>253.7</v>
      </c>
      <c r="O165" s="13">
        <f t="shared" si="23"/>
        <v>53277</v>
      </c>
      <c r="P165">
        <f>IF(A165=3040288,0,IFERROR(ABS(VLOOKUP(A165,ZCON!$D$2:$G$128870,4,0)),5.5))</f>
        <v>6</v>
      </c>
      <c r="Q165" s="17">
        <f t="shared" si="18"/>
        <v>2709</v>
      </c>
      <c r="R165" s="38">
        <v>0.02</v>
      </c>
      <c r="S165" s="5">
        <f t="shared" si="19"/>
        <v>3.2250000000000001</v>
      </c>
      <c r="T165">
        <f t="shared" si="24"/>
        <v>3125</v>
      </c>
      <c r="U165" s="17">
        <f t="shared" si="25"/>
        <v>12.9</v>
      </c>
      <c r="V165" s="17">
        <f t="shared" si="26"/>
        <v>1.5357142857142857E-2</v>
      </c>
    </row>
    <row r="166" spans="1:22" x14ac:dyDescent="0.25">
      <c r="A166">
        <v>3132403</v>
      </c>
      <c r="B166">
        <v>403</v>
      </c>
      <c r="C166" t="s">
        <v>696</v>
      </c>
      <c r="D166">
        <f>VLOOKUP($B166,'PACK MASTER'!$A$2:$G$512,7,0)</f>
        <v>210</v>
      </c>
      <c r="H166">
        <f>VLOOKUP($A166,ZAVL!$C$2:$F$1048576,4,0)</f>
        <v>205</v>
      </c>
      <c r="I166">
        <f>IFERROR(ABS(VLOOKUP($A166,ZTRV!$D$2:$G$1048576,4,0)),0)</f>
        <v>0</v>
      </c>
      <c r="J166">
        <f>IFERROR(ABS(VLOOKUP(A166,ZTR1!$D$2:$G$829999,4,0)),0)</f>
        <v>0</v>
      </c>
      <c r="K166">
        <f>IFERROR(ABS(VLOOKUP(A166,ZTR2!$D$2:$G$59939,4,0)),0)</f>
        <v>0</v>
      </c>
      <c r="L166">
        <f t="shared" si="20"/>
        <v>0</v>
      </c>
      <c r="M166">
        <f t="shared" si="21"/>
        <v>205</v>
      </c>
      <c r="N166">
        <f t="shared" si="22"/>
        <v>241.89999999999998</v>
      </c>
      <c r="O166" s="13">
        <f t="shared" si="23"/>
        <v>50798.999999999993</v>
      </c>
      <c r="P166">
        <f>IF(A166=3040288,0,IFERROR(ABS(VLOOKUP(A166,ZCON!$D$2:$G$128870,4,0)),5.5))</f>
        <v>6</v>
      </c>
      <c r="Q166" s="17">
        <f t="shared" si="18"/>
        <v>2583</v>
      </c>
      <c r="R166" s="38">
        <v>0.02</v>
      </c>
      <c r="S166" s="5">
        <f t="shared" si="19"/>
        <v>3.0750000000000002</v>
      </c>
      <c r="T166">
        <f t="shared" si="24"/>
        <v>3132</v>
      </c>
      <c r="U166" s="17">
        <f t="shared" si="25"/>
        <v>12.3</v>
      </c>
      <c r="V166" s="17">
        <f t="shared" si="26"/>
        <v>1.4642857142857143E-2</v>
      </c>
    </row>
    <row r="167" spans="1:22" x14ac:dyDescent="0.25">
      <c r="A167">
        <v>3133401</v>
      </c>
      <c r="B167">
        <v>401</v>
      </c>
      <c r="C167" t="s">
        <v>697</v>
      </c>
      <c r="D167">
        <f>VLOOKUP($B167,'PACK MASTER'!$A$2:$G$512,7,0)</f>
        <v>210</v>
      </c>
      <c r="H167">
        <f>VLOOKUP($A167,ZAVL!$C$2:$F$1048576,4,0)</f>
        <v>207</v>
      </c>
      <c r="I167">
        <f>IFERROR(ABS(VLOOKUP($A167,ZTRV!$D$2:$G$1048576,4,0)),0)</f>
        <v>0</v>
      </c>
      <c r="J167">
        <f>IFERROR(ABS(VLOOKUP(A167,ZTR1!$D$2:$G$829999,4,0)),0)</f>
        <v>0</v>
      </c>
      <c r="K167">
        <f>IFERROR(ABS(VLOOKUP(A167,ZTR2!$D$2:$G$59939,4,0)),0)</f>
        <v>0</v>
      </c>
      <c r="L167">
        <f t="shared" si="20"/>
        <v>0</v>
      </c>
      <c r="M167">
        <f t="shared" si="21"/>
        <v>207</v>
      </c>
      <c r="N167">
        <f t="shared" si="22"/>
        <v>244.26</v>
      </c>
      <c r="O167" s="13">
        <f t="shared" si="23"/>
        <v>51294.6</v>
      </c>
      <c r="P167">
        <f>IF(A167=3040288,0,IFERROR(ABS(VLOOKUP(A167,ZCON!$D$2:$G$128870,4,0)),5.5))</f>
        <v>6</v>
      </c>
      <c r="Q167" s="17">
        <f t="shared" si="18"/>
        <v>2608.1999999999998</v>
      </c>
      <c r="R167" s="38">
        <v>0.02</v>
      </c>
      <c r="S167" s="5">
        <f t="shared" si="19"/>
        <v>3.105</v>
      </c>
      <c r="T167">
        <f t="shared" si="24"/>
        <v>3133</v>
      </c>
      <c r="U167" s="17">
        <f t="shared" si="25"/>
        <v>12.42</v>
      </c>
      <c r="V167" s="17">
        <f t="shared" si="26"/>
        <v>1.4785714285714286E-2</v>
      </c>
    </row>
    <row r="168" spans="1:22" x14ac:dyDescent="0.25">
      <c r="A168">
        <v>3133403</v>
      </c>
      <c r="B168">
        <v>403</v>
      </c>
      <c r="C168" t="s">
        <v>698</v>
      </c>
      <c r="D168">
        <f>VLOOKUP($B168,'PACK MASTER'!$A$2:$G$512,7,0)</f>
        <v>210</v>
      </c>
      <c r="H168">
        <f>VLOOKUP($A168,ZAVL!$C$2:$F$1048576,4,0)</f>
        <v>207</v>
      </c>
      <c r="I168">
        <f>IFERROR(ABS(VLOOKUP($A168,ZTRV!$D$2:$G$1048576,4,0)),0)</f>
        <v>0</v>
      </c>
      <c r="J168">
        <f>IFERROR(ABS(VLOOKUP(A168,ZTR1!$D$2:$G$829999,4,0)),0)</f>
        <v>0</v>
      </c>
      <c r="K168">
        <f>IFERROR(ABS(VLOOKUP(A168,ZTR2!$D$2:$G$59939,4,0)),0)</f>
        <v>0</v>
      </c>
      <c r="L168">
        <f t="shared" si="20"/>
        <v>0</v>
      </c>
      <c r="M168">
        <f t="shared" si="21"/>
        <v>207</v>
      </c>
      <c r="N168">
        <f t="shared" si="22"/>
        <v>244.26</v>
      </c>
      <c r="O168" s="13">
        <f t="shared" si="23"/>
        <v>51294.6</v>
      </c>
      <c r="P168">
        <f>IF(A168=3040288,0,IFERROR(ABS(VLOOKUP(A168,ZCON!$D$2:$G$128870,4,0)),5.5))</f>
        <v>5.5</v>
      </c>
      <c r="Q168" s="17">
        <f t="shared" si="18"/>
        <v>2390.85</v>
      </c>
      <c r="R168" s="38">
        <v>0.02</v>
      </c>
      <c r="S168" s="5">
        <f t="shared" si="19"/>
        <v>3.105</v>
      </c>
      <c r="T168">
        <f t="shared" si="24"/>
        <v>3133</v>
      </c>
      <c r="U168" s="17">
        <f t="shared" si="25"/>
        <v>11.385</v>
      </c>
      <c r="V168" s="17">
        <f t="shared" si="26"/>
        <v>1.4785714285714286E-2</v>
      </c>
    </row>
    <row r="169" spans="1:22" x14ac:dyDescent="0.25">
      <c r="A169">
        <v>3134403</v>
      </c>
      <c r="B169">
        <v>403</v>
      </c>
      <c r="C169" t="s">
        <v>699</v>
      </c>
      <c r="D169">
        <f>VLOOKUP($B169,'PACK MASTER'!$A$2:$G$512,7,0)</f>
        <v>210</v>
      </c>
      <c r="H169">
        <f>VLOOKUP($A169,ZAVL!$C$2:$F$1048576,4,0)</f>
        <v>205</v>
      </c>
      <c r="I169">
        <f>IFERROR(ABS(VLOOKUP($A169,ZTRV!$D$2:$G$1048576,4,0)),0)</f>
        <v>0</v>
      </c>
      <c r="J169">
        <f>IFERROR(ABS(VLOOKUP(A169,ZTR1!$D$2:$G$829999,4,0)),0)</f>
        <v>0</v>
      </c>
      <c r="K169">
        <f>IFERROR(ABS(VLOOKUP(A169,ZTR2!$D$2:$G$59939,4,0)),0)</f>
        <v>0</v>
      </c>
      <c r="L169">
        <f t="shared" si="20"/>
        <v>0</v>
      </c>
      <c r="M169">
        <f t="shared" si="21"/>
        <v>205</v>
      </c>
      <c r="N169">
        <f t="shared" si="22"/>
        <v>241.89999999999998</v>
      </c>
      <c r="O169" s="13">
        <f t="shared" si="23"/>
        <v>50798.999999999993</v>
      </c>
      <c r="P169">
        <f>IF(A169=3040288,0,IFERROR(ABS(VLOOKUP(A169,ZCON!$D$2:$G$128870,4,0)),5.5))</f>
        <v>5.5</v>
      </c>
      <c r="Q169" s="17">
        <f t="shared" si="18"/>
        <v>2367.75</v>
      </c>
      <c r="R169" s="38">
        <v>0.02</v>
      </c>
      <c r="S169" s="5">
        <f t="shared" si="19"/>
        <v>3.0750000000000002</v>
      </c>
      <c r="T169">
        <f t="shared" si="24"/>
        <v>3134</v>
      </c>
      <c r="U169" s="17">
        <f t="shared" si="25"/>
        <v>11.275</v>
      </c>
      <c r="V169" s="17">
        <f t="shared" si="26"/>
        <v>1.4642857142857143E-2</v>
      </c>
    </row>
    <row r="170" spans="1:22" x14ac:dyDescent="0.25">
      <c r="A170">
        <v>3136403</v>
      </c>
      <c r="B170">
        <v>403</v>
      </c>
      <c r="C170" t="s">
        <v>700</v>
      </c>
      <c r="D170">
        <f>VLOOKUP($B170,'PACK MASTER'!$A$2:$G$512,7,0)</f>
        <v>210</v>
      </c>
      <c r="H170">
        <f>VLOOKUP($A170,ZAVL!$C$2:$F$1048576,4,0)</f>
        <v>215</v>
      </c>
      <c r="I170">
        <f>IFERROR(ABS(VLOOKUP($A170,ZTRV!$D$2:$G$1048576,4,0)),0)</f>
        <v>0</v>
      </c>
      <c r="J170">
        <f>IFERROR(ABS(VLOOKUP(A170,ZTR1!$D$2:$G$829999,4,0)),0)</f>
        <v>0</v>
      </c>
      <c r="K170">
        <f>IFERROR(ABS(VLOOKUP(A170,ZTR2!$D$2:$G$59939,4,0)),0)</f>
        <v>0</v>
      </c>
      <c r="L170">
        <f t="shared" si="20"/>
        <v>0</v>
      </c>
      <c r="M170">
        <f t="shared" si="21"/>
        <v>215</v>
      </c>
      <c r="N170">
        <f t="shared" si="22"/>
        <v>253.7</v>
      </c>
      <c r="O170" s="13">
        <f t="shared" si="23"/>
        <v>53277</v>
      </c>
      <c r="P170">
        <f>IF(A170=3040288,0,IFERROR(ABS(VLOOKUP(A170,ZCON!$D$2:$G$128870,4,0)),5.5))</f>
        <v>5.5</v>
      </c>
      <c r="Q170" s="17">
        <f t="shared" si="18"/>
        <v>2483.25</v>
      </c>
      <c r="R170" s="38">
        <v>0.02</v>
      </c>
      <c r="S170" s="5">
        <f t="shared" si="19"/>
        <v>3.2250000000000001</v>
      </c>
      <c r="T170">
        <f t="shared" si="24"/>
        <v>3136</v>
      </c>
      <c r="U170" s="17">
        <f t="shared" si="25"/>
        <v>11.824999999999999</v>
      </c>
      <c r="V170" s="17">
        <f t="shared" si="26"/>
        <v>1.5357142857142857E-2</v>
      </c>
    </row>
    <row r="171" spans="1:22" x14ac:dyDescent="0.25">
      <c r="A171">
        <v>3137401</v>
      </c>
      <c r="B171">
        <v>401</v>
      </c>
      <c r="C171" t="s">
        <v>701</v>
      </c>
      <c r="D171">
        <f>VLOOKUP($B171,'PACK MASTER'!$A$2:$G$512,7,0)</f>
        <v>210</v>
      </c>
      <c r="H171">
        <f>VLOOKUP($A171,ZAVL!$C$2:$F$1048576,4,0)</f>
        <v>220</v>
      </c>
      <c r="I171">
        <f>IFERROR(ABS(VLOOKUP($A171,ZTRV!$D$2:$G$1048576,4,0)),0)</f>
        <v>0</v>
      </c>
      <c r="J171">
        <f>IFERROR(ABS(VLOOKUP(A171,ZTR1!$D$2:$G$829999,4,0)),0)</f>
        <v>0</v>
      </c>
      <c r="K171">
        <f>IFERROR(ABS(VLOOKUP(A171,ZTR2!$D$2:$G$59939,4,0)),0)</f>
        <v>0</v>
      </c>
      <c r="L171">
        <f t="shared" si="20"/>
        <v>0</v>
      </c>
      <c r="M171">
        <f t="shared" si="21"/>
        <v>220</v>
      </c>
      <c r="N171">
        <f t="shared" si="22"/>
        <v>259.59999999999997</v>
      </c>
      <c r="O171" s="13">
        <f t="shared" si="23"/>
        <v>54515.999999999993</v>
      </c>
      <c r="P171">
        <f>IF(A171=3040288,0,IFERROR(ABS(VLOOKUP(A171,ZCON!$D$2:$G$128870,4,0)),5.5))</f>
        <v>6</v>
      </c>
      <c r="Q171" s="17">
        <f t="shared" si="18"/>
        <v>2772</v>
      </c>
      <c r="R171" s="38">
        <v>0.02</v>
      </c>
      <c r="S171" s="5">
        <f t="shared" si="19"/>
        <v>3.3</v>
      </c>
      <c r="T171">
        <f t="shared" si="24"/>
        <v>3137</v>
      </c>
      <c r="U171" s="17">
        <f t="shared" si="25"/>
        <v>13.2</v>
      </c>
      <c r="V171" s="17">
        <f t="shared" si="26"/>
        <v>1.5714285714285712E-2</v>
      </c>
    </row>
    <row r="172" spans="1:22" x14ac:dyDescent="0.25">
      <c r="A172">
        <v>3139401</v>
      </c>
      <c r="B172">
        <v>401</v>
      </c>
      <c r="C172" t="s">
        <v>702</v>
      </c>
      <c r="D172">
        <f>VLOOKUP($B172,'PACK MASTER'!$A$2:$G$512,7,0)</f>
        <v>210</v>
      </c>
      <c r="H172">
        <f>VLOOKUP($A172,ZAVL!$C$2:$F$1048576,4,0)</f>
        <v>210</v>
      </c>
      <c r="I172">
        <f>IFERROR(ABS(VLOOKUP($A172,ZTRV!$D$2:$G$1048576,4,0)),0)</f>
        <v>0</v>
      </c>
      <c r="J172">
        <f>IFERROR(ABS(VLOOKUP(A172,ZTR1!$D$2:$G$829999,4,0)),0)</f>
        <v>0</v>
      </c>
      <c r="K172">
        <f>IFERROR(ABS(VLOOKUP(A172,ZTR2!$D$2:$G$59939,4,0)),0)</f>
        <v>0</v>
      </c>
      <c r="L172">
        <f t="shared" si="20"/>
        <v>0</v>
      </c>
      <c r="M172">
        <f t="shared" si="21"/>
        <v>210</v>
      </c>
      <c r="N172">
        <f t="shared" si="22"/>
        <v>247.79999999999998</v>
      </c>
      <c r="O172" s="13">
        <f t="shared" si="23"/>
        <v>52038</v>
      </c>
      <c r="P172">
        <f>IF(A172=3040288,0,IFERROR(ABS(VLOOKUP(A172,ZCON!$D$2:$G$128870,4,0)),5.5))</f>
        <v>6</v>
      </c>
      <c r="Q172" s="17">
        <f t="shared" si="18"/>
        <v>2646</v>
      </c>
      <c r="R172" s="38">
        <v>0.02</v>
      </c>
      <c r="S172" s="5">
        <f t="shared" si="19"/>
        <v>3.15</v>
      </c>
      <c r="T172">
        <f t="shared" si="24"/>
        <v>3139</v>
      </c>
      <c r="U172" s="17">
        <f t="shared" si="25"/>
        <v>12.6</v>
      </c>
      <c r="V172" s="17">
        <f t="shared" si="26"/>
        <v>1.4999999999999999E-2</v>
      </c>
    </row>
    <row r="173" spans="1:22" x14ac:dyDescent="0.25">
      <c r="A173">
        <v>3139403</v>
      </c>
      <c r="B173">
        <v>403</v>
      </c>
      <c r="C173" t="s">
        <v>703</v>
      </c>
      <c r="D173">
        <f>VLOOKUP($B173,'PACK MASTER'!$A$2:$G$512,7,0)</f>
        <v>210</v>
      </c>
      <c r="H173">
        <f>VLOOKUP($A173,ZAVL!$C$2:$F$1048576,4,0)</f>
        <v>210</v>
      </c>
      <c r="I173">
        <f>IFERROR(ABS(VLOOKUP($A173,ZTRV!$D$2:$G$1048576,4,0)),0)</f>
        <v>0</v>
      </c>
      <c r="J173">
        <f>IFERROR(ABS(VLOOKUP(A173,ZTR1!$D$2:$G$829999,4,0)),0)</f>
        <v>0</v>
      </c>
      <c r="K173">
        <f>IFERROR(ABS(VLOOKUP(A173,ZTR2!$D$2:$G$59939,4,0)),0)</f>
        <v>0</v>
      </c>
      <c r="L173">
        <f t="shared" si="20"/>
        <v>0</v>
      </c>
      <c r="M173">
        <f t="shared" si="21"/>
        <v>210</v>
      </c>
      <c r="N173">
        <f t="shared" si="22"/>
        <v>247.79999999999998</v>
      </c>
      <c r="O173" s="13">
        <f t="shared" si="23"/>
        <v>52038</v>
      </c>
      <c r="P173">
        <f>IF(A173=3040288,0,IFERROR(ABS(VLOOKUP(A173,ZCON!$D$2:$G$128870,4,0)),5.5))</f>
        <v>6</v>
      </c>
      <c r="Q173" s="17">
        <f t="shared" si="18"/>
        <v>2646</v>
      </c>
      <c r="R173" s="38">
        <v>0.02</v>
      </c>
      <c r="S173" s="5">
        <f t="shared" si="19"/>
        <v>3.15</v>
      </c>
      <c r="T173">
        <f t="shared" si="24"/>
        <v>3139</v>
      </c>
      <c r="U173" s="17">
        <f t="shared" si="25"/>
        <v>12.6</v>
      </c>
      <c r="V173" s="17">
        <f t="shared" si="26"/>
        <v>1.4999999999999999E-2</v>
      </c>
    </row>
    <row r="174" spans="1:22" x14ac:dyDescent="0.25">
      <c r="A174">
        <v>3140401</v>
      </c>
      <c r="B174">
        <v>401</v>
      </c>
      <c r="C174" t="s">
        <v>704</v>
      </c>
      <c r="D174">
        <f>VLOOKUP($B174,'PACK MASTER'!$A$2:$G$512,7,0)</f>
        <v>210</v>
      </c>
      <c r="H174">
        <f>VLOOKUP($A174,ZAVL!$C$2:$F$1048576,4,0)</f>
        <v>215</v>
      </c>
      <c r="I174">
        <f>IFERROR(ABS(VLOOKUP($A174,ZTRV!$D$2:$G$1048576,4,0)),0)</f>
        <v>0</v>
      </c>
      <c r="J174">
        <f>IFERROR(ABS(VLOOKUP(A174,ZTR1!$D$2:$G$829999,4,0)),0)</f>
        <v>0</v>
      </c>
      <c r="K174">
        <f>IFERROR(ABS(VLOOKUP(A174,ZTR2!$D$2:$G$59939,4,0)),0)</f>
        <v>0</v>
      </c>
      <c r="L174">
        <f t="shared" si="20"/>
        <v>0</v>
      </c>
      <c r="M174">
        <f t="shared" si="21"/>
        <v>215</v>
      </c>
      <c r="N174">
        <f t="shared" si="22"/>
        <v>253.7</v>
      </c>
      <c r="O174" s="13">
        <f t="shared" si="23"/>
        <v>53277</v>
      </c>
      <c r="P174">
        <f>IF(A174=3040288,0,IFERROR(ABS(VLOOKUP(A174,ZCON!$D$2:$G$128870,4,0)),5.5))</f>
        <v>6</v>
      </c>
      <c r="Q174" s="17">
        <f t="shared" si="18"/>
        <v>2709</v>
      </c>
      <c r="R174" s="38">
        <v>0.02</v>
      </c>
      <c r="S174" s="5">
        <f t="shared" si="19"/>
        <v>3.2250000000000001</v>
      </c>
      <c r="T174">
        <f t="shared" si="24"/>
        <v>3140</v>
      </c>
      <c r="U174" s="17">
        <f t="shared" si="25"/>
        <v>12.9</v>
      </c>
      <c r="V174" s="17">
        <f t="shared" si="26"/>
        <v>1.5357142857142857E-2</v>
      </c>
    </row>
    <row r="175" spans="1:22" x14ac:dyDescent="0.25">
      <c r="A175">
        <v>3141401</v>
      </c>
      <c r="B175">
        <v>401</v>
      </c>
      <c r="C175" t="s">
        <v>705</v>
      </c>
      <c r="D175">
        <f>VLOOKUP($B175,'PACK MASTER'!$A$2:$G$512,7,0)</f>
        <v>210</v>
      </c>
      <c r="H175">
        <f>VLOOKUP($A175,ZAVL!$C$2:$F$1048576,4,0)</f>
        <v>205</v>
      </c>
      <c r="I175">
        <f>IFERROR(ABS(VLOOKUP($A175,ZTRV!$D$2:$G$1048576,4,0)),0)</f>
        <v>0</v>
      </c>
      <c r="J175">
        <f>IFERROR(ABS(VLOOKUP(A175,ZTR1!$D$2:$G$829999,4,0)),0)</f>
        <v>0</v>
      </c>
      <c r="K175">
        <f>IFERROR(ABS(VLOOKUP(A175,ZTR2!$D$2:$G$59939,4,0)),0)</f>
        <v>0</v>
      </c>
      <c r="L175">
        <f t="shared" si="20"/>
        <v>0</v>
      </c>
      <c r="M175">
        <f t="shared" si="21"/>
        <v>205</v>
      </c>
      <c r="N175">
        <f t="shared" si="22"/>
        <v>241.89999999999998</v>
      </c>
      <c r="O175" s="13">
        <f t="shared" si="23"/>
        <v>50798.999999999993</v>
      </c>
      <c r="P175">
        <f>IF(A175=3040288,0,IFERROR(ABS(VLOOKUP(A175,ZCON!$D$2:$G$128870,4,0)),5.5))</f>
        <v>6</v>
      </c>
      <c r="Q175" s="17">
        <f t="shared" si="18"/>
        <v>2583</v>
      </c>
      <c r="R175" s="38">
        <v>0.02</v>
      </c>
      <c r="S175" s="5">
        <f t="shared" si="19"/>
        <v>3.0750000000000002</v>
      </c>
      <c r="T175">
        <f t="shared" si="24"/>
        <v>3141</v>
      </c>
      <c r="U175" s="17">
        <f t="shared" si="25"/>
        <v>12.3</v>
      </c>
      <c r="V175" s="17">
        <f t="shared" si="26"/>
        <v>1.4642857142857143E-2</v>
      </c>
    </row>
    <row r="176" spans="1:22" x14ac:dyDescent="0.25">
      <c r="A176">
        <v>3141403</v>
      </c>
      <c r="B176">
        <v>403</v>
      </c>
      <c r="C176" t="s">
        <v>706</v>
      </c>
      <c r="D176">
        <f>VLOOKUP($B176,'PACK MASTER'!$A$2:$G$512,7,0)</f>
        <v>210</v>
      </c>
      <c r="H176">
        <f>VLOOKUP($A176,ZAVL!$C$2:$F$1048576,4,0)</f>
        <v>205</v>
      </c>
      <c r="I176">
        <f>IFERROR(ABS(VLOOKUP($A176,ZTRV!$D$2:$G$1048576,4,0)),0)</f>
        <v>0</v>
      </c>
      <c r="J176">
        <f>IFERROR(ABS(VLOOKUP(A176,ZTR1!$D$2:$G$829999,4,0)),0)</f>
        <v>0</v>
      </c>
      <c r="K176">
        <f>IFERROR(ABS(VLOOKUP(A176,ZTR2!$D$2:$G$59939,4,0)),0)</f>
        <v>0</v>
      </c>
      <c r="L176">
        <f t="shared" si="20"/>
        <v>0</v>
      </c>
      <c r="M176">
        <f t="shared" si="21"/>
        <v>205</v>
      </c>
      <c r="N176">
        <f t="shared" si="22"/>
        <v>241.89999999999998</v>
      </c>
      <c r="O176" s="13">
        <f t="shared" si="23"/>
        <v>50798.999999999993</v>
      </c>
      <c r="P176">
        <f>IF(A176=3040288,0,IFERROR(ABS(VLOOKUP(A176,ZCON!$D$2:$G$128870,4,0)),5.5))</f>
        <v>6</v>
      </c>
      <c r="Q176" s="17">
        <f t="shared" si="18"/>
        <v>2583</v>
      </c>
      <c r="R176" s="38">
        <v>0.02</v>
      </c>
      <c r="S176" s="5">
        <f t="shared" si="19"/>
        <v>3.0750000000000002</v>
      </c>
      <c r="T176">
        <f t="shared" si="24"/>
        <v>3141</v>
      </c>
      <c r="U176" s="17">
        <f t="shared" si="25"/>
        <v>12.3</v>
      </c>
      <c r="V176" s="17">
        <f t="shared" si="26"/>
        <v>1.4642857142857143E-2</v>
      </c>
    </row>
    <row r="177" spans="1:22" x14ac:dyDescent="0.25">
      <c r="A177">
        <v>3142401</v>
      </c>
      <c r="B177">
        <v>401</v>
      </c>
      <c r="C177" t="s">
        <v>707</v>
      </c>
      <c r="D177">
        <f>VLOOKUP($B177,'PACK MASTER'!$A$2:$G$512,7,0)</f>
        <v>210</v>
      </c>
      <c r="H177">
        <f>VLOOKUP($A177,ZAVL!$C$2:$F$1048576,4,0)</f>
        <v>210</v>
      </c>
      <c r="I177">
        <f>IFERROR(ABS(VLOOKUP($A177,ZTRV!$D$2:$G$1048576,4,0)),0)</f>
        <v>0</v>
      </c>
      <c r="J177">
        <f>IFERROR(ABS(VLOOKUP(A177,ZTR1!$D$2:$G$829999,4,0)),0)</f>
        <v>0</v>
      </c>
      <c r="K177">
        <f>IFERROR(ABS(VLOOKUP(A177,ZTR2!$D$2:$G$59939,4,0)),0)</f>
        <v>0</v>
      </c>
      <c r="L177">
        <f t="shared" si="20"/>
        <v>0</v>
      </c>
      <c r="M177">
        <f t="shared" si="21"/>
        <v>210</v>
      </c>
      <c r="N177">
        <f t="shared" si="22"/>
        <v>247.79999999999998</v>
      </c>
      <c r="O177" s="13">
        <f t="shared" si="23"/>
        <v>52038</v>
      </c>
      <c r="P177">
        <f>IF(A177=3040288,0,IFERROR(ABS(VLOOKUP(A177,ZCON!$D$2:$G$128870,4,0)),5.5))</f>
        <v>6</v>
      </c>
      <c r="Q177" s="17">
        <f t="shared" si="18"/>
        <v>2646</v>
      </c>
      <c r="R177" s="38">
        <v>0.02</v>
      </c>
      <c r="S177" s="5">
        <f t="shared" si="19"/>
        <v>3.15</v>
      </c>
      <c r="T177">
        <f t="shared" si="24"/>
        <v>3142</v>
      </c>
      <c r="U177" s="17">
        <f t="shared" si="25"/>
        <v>12.6</v>
      </c>
      <c r="V177" s="17">
        <f t="shared" si="26"/>
        <v>1.4999999999999999E-2</v>
      </c>
    </row>
    <row r="178" spans="1:22" x14ac:dyDescent="0.25">
      <c r="A178">
        <v>3142403</v>
      </c>
      <c r="B178">
        <v>403</v>
      </c>
      <c r="C178" t="s">
        <v>708</v>
      </c>
      <c r="D178">
        <f>VLOOKUP($B178,'PACK MASTER'!$A$2:$G$512,7,0)</f>
        <v>210</v>
      </c>
      <c r="H178">
        <f>VLOOKUP($A178,ZAVL!$C$2:$F$1048576,4,0)</f>
        <v>210</v>
      </c>
      <c r="I178">
        <f>IFERROR(ABS(VLOOKUP($A178,ZTRV!$D$2:$G$1048576,4,0)),0)</f>
        <v>0</v>
      </c>
      <c r="J178">
        <f>IFERROR(ABS(VLOOKUP(A178,ZTR1!$D$2:$G$829999,4,0)),0)</f>
        <v>0</v>
      </c>
      <c r="K178">
        <f>IFERROR(ABS(VLOOKUP(A178,ZTR2!$D$2:$G$59939,4,0)),0)</f>
        <v>0</v>
      </c>
      <c r="L178">
        <f t="shared" si="20"/>
        <v>0</v>
      </c>
      <c r="M178">
        <f t="shared" si="21"/>
        <v>210</v>
      </c>
      <c r="N178">
        <f t="shared" si="22"/>
        <v>247.79999999999998</v>
      </c>
      <c r="O178" s="13">
        <f t="shared" si="23"/>
        <v>52038</v>
      </c>
      <c r="P178">
        <f>IF(A178=3040288,0,IFERROR(ABS(VLOOKUP(A178,ZCON!$D$2:$G$128870,4,0)),5.5))</f>
        <v>6</v>
      </c>
      <c r="Q178" s="17">
        <f t="shared" si="18"/>
        <v>2646</v>
      </c>
      <c r="R178" s="38">
        <v>0.02</v>
      </c>
      <c r="S178" s="5">
        <f t="shared" si="19"/>
        <v>3.15</v>
      </c>
      <c r="T178">
        <f t="shared" si="24"/>
        <v>3142</v>
      </c>
      <c r="U178" s="17">
        <f t="shared" si="25"/>
        <v>12.6</v>
      </c>
      <c r="V178" s="17">
        <f t="shared" si="26"/>
        <v>1.4999999999999999E-2</v>
      </c>
    </row>
    <row r="179" spans="1:22" x14ac:dyDescent="0.25">
      <c r="A179">
        <v>3146403</v>
      </c>
      <c r="B179">
        <v>403</v>
      </c>
      <c r="C179" t="s">
        <v>710</v>
      </c>
      <c r="D179">
        <f>VLOOKUP($B179,'PACK MASTER'!$A$2:$G$512,7,0)</f>
        <v>210</v>
      </c>
      <c r="H179">
        <f>VLOOKUP($A179,ZAVL!$C$2:$F$1048576,4,0)</f>
        <v>215</v>
      </c>
      <c r="I179">
        <f>IFERROR(ABS(VLOOKUP($A179,ZTRV!$D$2:$G$1048576,4,0)),0)</f>
        <v>0</v>
      </c>
      <c r="J179">
        <f>IFERROR(ABS(VLOOKUP(A179,ZTR1!$D$2:$G$829999,4,0)),0)</f>
        <v>0</v>
      </c>
      <c r="K179">
        <f>IFERROR(ABS(VLOOKUP(A179,ZTR2!$D$2:$G$59939,4,0)),0)</f>
        <v>0</v>
      </c>
      <c r="L179">
        <f t="shared" si="20"/>
        <v>0</v>
      </c>
      <c r="M179">
        <f t="shared" si="21"/>
        <v>215</v>
      </c>
      <c r="N179">
        <f t="shared" si="22"/>
        <v>253.7</v>
      </c>
      <c r="O179" s="13">
        <f t="shared" si="23"/>
        <v>53277</v>
      </c>
      <c r="P179">
        <f>IF(A179=3040288,0,IFERROR(ABS(VLOOKUP(A179,ZCON!$D$2:$G$128870,4,0)),5.5))</f>
        <v>5.5</v>
      </c>
      <c r="Q179" s="17">
        <f t="shared" si="18"/>
        <v>2483.25</v>
      </c>
      <c r="R179" s="38">
        <v>0.02</v>
      </c>
      <c r="S179" s="5">
        <f t="shared" si="19"/>
        <v>3.2250000000000001</v>
      </c>
      <c r="T179">
        <f t="shared" si="24"/>
        <v>3146</v>
      </c>
      <c r="U179" s="17">
        <f t="shared" si="25"/>
        <v>11.824999999999999</v>
      </c>
      <c r="V179" s="17">
        <f t="shared" si="26"/>
        <v>1.5357142857142857E-2</v>
      </c>
    </row>
    <row r="180" spans="1:22" x14ac:dyDescent="0.25">
      <c r="A180">
        <v>3147403</v>
      </c>
      <c r="B180">
        <v>403</v>
      </c>
      <c r="C180" t="s">
        <v>711</v>
      </c>
      <c r="D180">
        <f>VLOOKUP($B180,'PACK MASTER'!$A$2:$G$512,7,0)</f>
        <v>210</v>
      </c>
      <c r="H180">
        <f>VLOOKUP($A180,ZAVL!$C$2:$F$1048576,4,0)</f>
        <v>230</v>
      </c>
      <c r="I180">
        <f>IFERROR(ABS(VLOOKUP($A180,ZTRV!$D$2:$G$1048576,4,0)),0)</f>
        <v>0</v>
      </c>
      <c r="J180">
        <f>IFERROR(ABS(VLOOKUP(A180,ZTR1!$D$2:$G$829999,4,0)),0)</f>
        <v>0</v>
      </c>
      <c r="K180">
        <f>IFERROR(ABS(VLOOKUP(A180,ZTR2!$D$2:$G$59939,4,0)),0)</f>
        <v>0</v>
      </c>
      <c r="L180">
        <f t="shared" si="20"/>
        <v>0</v>
      </c>
      <c r="M180">
        <f t="shared" si="21"/>
        <v>230</v>
      </c>
      <c r="N180">
        <f t="shared" si="22"/>
        <v>271.39999999999998</v>
      </c>
      <c r="O180" s="13">
        <f t="shared" si="23"/>
        <v>56993.999999999993</v>
      </c>
      <c r="P180">
        <f>IF(A180=3040288,0,IFERROR(ABS(VLOOKUP(A180,ZCON!$D$2:$G$128870,4,0)),5.5))</f>
        <v>5.5</v>
      </c>
      <c r="Q180" s="17">
        <f t="shared" si="18"/>
        <v>2656.5</v>
      </c>
      <c r="R180" s="38">
        <v>0.02</v>
      </c>
      <c r="S180" s="5">
        <f t="shared" si="19"/>
        <v>3.45</v>
      </c>
      <c r="T180">
        <f t="shared" si="24"/>
        <v>3147</v>
      </c>
      <c r="U180" s="17">
        <f t="shared" si="25"/>
        <v>12.65</v>
      </c>
      <c r="V180" s="17">
        <f t="shared" si="26"/>
        <v>1.6428571428571428E-2</v>
      </c>
    </row>
    <row r="181" spans="1:22" x14ac:dyDescent="0.25">
      <c r="A181">
        <v>3148401</v>
      </c>
      <c r="B181">
        <v>401</v>
      </c>
      <c r="C181" t="s">
        <v>712</v>
      </c>
      <c r="D181">
        <f>VLOOKUP($B181,'PACK MASTER'!$A$2:$G$512,7,0)</f>
        <v>210</v>
      </c>
      <c r="H181">
        <f>VLOOKUP($A181,ZAVL!$C$2:$F$1048576,4,0)</f>
        <v>235</v>
      </c>
      <c r="I181">
        <f>IFERROR(ABS(VLOOKUP($A181,ZTRV!$D$2:$G$1048576,4,0)),0)</f>
        <v>0</v>
      </c>
      <c r="J181">
        <f>IFERROR(ABS(VLOOKUP(A181,ZTR1!$D$2:$G$829999,4,0)),0)</f>
        <v>0</v>
      </c>
      <c r="K181">
        <f>IFERROR(ABS(VLOOKUP(A181,ZTR2!$D$2:$G$59939,4,0)),0)</f>
        <v>0</v>
      </c>
      <c r="L181">
        <f t="shared" si="20"/>
        <v>0</v>
      </c>
      <c r="M181">
        <f t="shared" si="21"/>
        <v>235</v>
      </c>
      <c r="N181">
        <f t="shared" si="22"/>
        <v>277.3</v>
      </c>
      <c r="O181" s="13">
        <f t="shared" si="23"/>
        <v>58233</v>
      </c>
      <c r="P181">
        <f>IF(A181=3040288,0,IFERROR(ABS(VLOOKUP(A181,ZCON!$D$2:$G$128870,4,0)),5.5))</f>
        <v>6</v>
      </c>
      <c r="Q181" s="17">
        <f t="shared" si="18"/>
        <v>2961</v>
      </c>
      <c r="R181" s="38">
        <v>0.02</v>
      </c>
      <c r="S181" s="5">
        <f t="shared" si="19"/>
        <v>3.5249999999999999</v>
      </c>
      <c r="T181">
        <f t="shared" si="24"/>
        <v>3148</v>
      </c>
      <c r="U181" s="17">
        <f t="shared" si="25"/>
        <v>14.1</v>
      </c>
      <c r="V181" s="17">
        <f t="shared" si="26"/>
        <v>1.6785714285714286E-2</v>
      </c>
    </row>
    <row r="182" spans="1:22" x14ac:dyDescent="0.25">
      <c r="A182">
        <v>3149401</v>
      </c>
      <c r="B182">
        <v>401</v>
      </c>
      <c r="C182" t="s">
        <v>713</v>
      </c>
      <c r="D182">
        <f>VLOOKUP($B182,'PACK MASTER'!$A$2:$G$512,7,0)</f>
        <v>210</v>
      </c>
      <c r="H182">
        <f>VLOOKUP($A182,ZAVL!$C$2:$F$1048576,4,0)</f>
        <v>235</v>
      </c>
      <c r="I182">
        <f>IFERROR(ABS(VLOOKUP($A182,ZTRV!$D$2:$G$1048576,4,0)),0)</f>
        <v>0</v>
      </c>
      <c r="J182">
        <f>IFERROR(ABS(VLOOKUP(A182,ZTR1!$D$2:$G$829999,4,0)),0)</f>
        <v>0</v>
      </c>
      <c r="K182">
        <f>IFERROR(ABS(VLOOKUP(A182,ZTR2!$D$2:$G$59939,4,0)),0)</f>
        <v>0</v>
      </c>
      <c r="L182">
        <f t="shared" si="20"/>
        <v>0</v>
      </c>
      <c r="M182">
        <f t="shared" si="21"/>
        <v>235</v>
      </c>
      <c r="N182">
        <f t="shared" si="22"/>
        <v>277.3</v>
      </c>
      <c r="O182" s="13">
        <f t="shared" si="23"/>
        <v>58233</v>
      </c>
      <c r="P182">
        <f>IF(A182=3040288,0,IFERROR(ABS(VLOOKUP(A182,ZCON!$D$2:$G$128870,4,0)),5.5))</f>
        <v>6</v>
      </c>
      <c r="Q182" s="17">
        <f t="shared" si="18"/>
        <v>2961</v>
      </c>
      <c r="R182" s="38">
        <v>0.02</v>
      </c>
      <c r="S182" s="5">
        <f t="shared" si="19"/>
        <v>3.5249999999999999</v>
      </c>
      <c r="T182">
        <f t="shared" si="24"/>
        <v>3149</v>
      </c>
      <c r="U182" s="17">
        <f t="shared" si="25"/>
        <v>14.1</v>
      </c>
      <c r="V182" s="17">
        <f t="shared" si="26"/>
        <v>1.6785714285714286E-2</v>
      </c>
    </row>
    <row r="183" spans="1:22" x14ac:dyDescent="0.25">
      <c r="A183">
        <v>3161401</v>
      </c>
      <c r="B183">
        <v>401</v>
      </c>
      <c r="C183" t="s">
        <v>714</v>
      </c>
      <c r="D183">
        <f>VLOOKUP($B183,'PACK MASTER'!$A$2:$G$512,7,0)</f>
        <v>210</v>
      </c>
      <c r="H183">
        <f>VLOOKUP($A183,ZAVL!$C$2:$F$1048576,4,0)</f>
        <v>210</v>
      </c>
      <c r="I183">
        <f>IFERROR(ABS(VLOOKUP($A183,ZTRV!$D$2:$G$1048576,4,0)),0)</f>
        <v>0</v>
      </c>
      <c r="J183">
        <f>IFERROR(ABS(VLOOKUP(A183,ZTR1!$D$2:$G$829999,4,0)),0)</f>
        <v>0</v>
      </c>
      <c r="K183">
        <f>IFERROR(ABS(VLOOKUP(A183,ZTR2!$D$2:$G$59939,4,0)),0)</f>
        <v>0</v>
      </c>
      <c r="L183">
        <f t="shared" si="20"/>
        <v>0</v>
      </c>
      <c r="M183">
        <f t="shared" si="21"/>
        <v>210</v>
      </c>
      <c r="N183">
        <f t="shared" si="22"/>
        <v>247.79999999999998</v>
      </c>
      <c r="O183" s="13">
        <f t="shared" si="23"/>
        <v>52038</v>
      </c>
      <c r="P183">
        <f>IF(A183=3040288,0,IFERROR(ABS(VLOOKUP(A183,ZCON!$D$2:$G$128870,4,0)),5.5))</f>
        <v>6</v>
      </c>
      <c r="Q183" s="17">
        <f t="shared" si="18"/>
        <v>2646</v>
      </c>
      <c r="R183" s="38">
        <v>0.02</v>
      </c>
      <c r="S183" s="5">
        <f t="shared" si="19"/>
        <v>3.15</v>
      </c>
      <c r="T183">
        <f t="shared" si="24"/>
        <v>3161</v>
      </c>
      <c r="U183" s="17">
        <f t="shared" si="25"/>
        <v>12.6</v>
      </c>
      <c r="V183" s="17">
        <f t="shared" si="26"/>
        <v>1.4999999999999999E-2</v>
      </c>
    </row>
    <row r="184" spans="1:22" x14ac:dyDescent="0.25">
      <c r="A184">
        <v>3233401</v>
      </c>
      <c r="B184">
        <v>401</v>
      </c>
      <c r="C184" t="s">
        <v>715</v>
      </c>
      <c r="D184">
        <f>VLOOKUP($B184,'PACK MASTER'!$A$2:$G$512,7,0)</f>
        <v>210</v>
      </c>
      <c r="H184">
        <f>VLOOKUP($A184,ZAVL!$C$2:$F$1048576,4,0)</f>
        <v>130</v>
      </c>
      <c r="I184">
        <f>IFERROR(ABS(VLOOKUP($A184,ZTRV!$D$2:$G$1048576,4,0)),0)</f>
        <v>0</v>
      </c>
      <c r="J184">
        <f>IFERROR(ABS(VLOOKUP(A184,ZTR1!$D$2:$G$829999,4,0)),0)</f>
        <v>0</v>
      </c>
      <c r="K184">
        <f>IFERROR(ABS(VLOOKUP(A184,ZTR2!$D$2:$G$59939,4,0)),0)</f>
        <v>0</v>
      </c>
      <c r="L184">
        <f t="shared" si="20"/>
        <v>0</v>
      </c>
      <c r="M184">
        <f t="shared" si="21"/>
        <v>130</v>
      </c>
      <c r="N184">
        <f t="shared" si="22"/>
        <v>153.4</v>
      </c>
      <c r="O184" s="13">
        <f t="shared" si="23"/>
        <v>32214</v>
      </c>
      <c r="P184">
        <f>IF(A184=3040288,0,IFERROR(ABS(VLOOKUP(A184,ZCON!$D$2:$G$128870,4,0)),5.5))</f>
        <v>6</v>
      </c>
      <c r="Q184" s="17">
        <f t="shared" si="18"/>
        <v>1638</v>
      </c>
      <c r="R184" s="38">
        <v>0.02</v>
      </c>
      <c r="S184" s="5">
        <f t="shared" si="19"/>
        <v>1.95</v>
      </c>
      <c r="T184">
        <f t="shared" si="24"/>
        <v>3233</v>
      </c>
      <c r="U184" s="17">
        <f t="shared" si="25"/>
        <v>7.8</v>
      </c>
      <c r="V184" s="17">
        <f t="shared" si="26"/>
        <v>9.285714285714286E-3</v>
      </c>
    </row>
    <row r="185" spans="1:22" x14ac:dyDescent="0.25">
      <c r="A185">
        <v>3246401</v>
      </c>
      <c r="B185">
        <v>401</v>
      </c>
      <c r="C185" t="s">
        <v>716</v>
      </c>
      <c r="D185">
        <f>VLOOKUP($B185,'PACK MASTER'!$A$2:$G$512,7,0)</f>
        <v>210</v>
      </c>
      <c r="H185">
        <f>VLOOKUP($A185,ZAVL!$C$2:$F$1048576,4,0)</f>
        <v>122</v>
      </c>
      <c r="I185">
        <f>IFERROR(ABS(VLOOKUP($A185,ZTRV!$D$2:$G$1048576,4,0)),0)</f>
        <v>0</v>
      </c>
      <c r="J185">
        <f>IFERROR(ABS(VLOOKUP(A185,ZTR1!$D$2:$G$829999,4,0)),0)</f>
        <v>0</v>
      </c>
      <c r="K185">
        <f>IFERROR(ABS(VLOOKUP(A185,ZTR2!$D$2:$G$59939,4,0)),0)</f>
        <v>0</v>
      </c>
      <c r="L185">
        <f t="shared" si="20"/>
        <v>0</v>
      </c>
      <c r="M185">
        <f t="shared" si="21"/>
        <v>122</v>
      </c>
      <c r="N185">
        <f t="shared" si="22"/>
        <v>143.95999999999998</v>
      </c>
      <c r="O185" s="13">
        <f t="shared" si="23"/>
        <v>30231.599999999995</v>
      </c>
      <c r="P185">
        <f>IF(A185=3040288,0,IFERROR(ABS(VLOOKUP(A185,ZCON!$D$2:$G$128870,4,0)),5.5))</f>
        <v>6</v>
      </c>
      <c r="Q185" s="17">
        <f t="shared" si="18"/>
        <v>1537.2</v>
      </c>
      <c r="R185" s="38">
        <v>0.02</v>
      </c>
      <c r="S185" s="5">
        <f t="shared" si="19"/>
        <v>1.83</v>
      </c>
      <c r="T185">
        <f t="shared" si="24"/>
        <v>3246</v>
      </c>
      <c r="U185" s="17">
        <f t="shared" si="25"/>
        <v>7.32</v>
      </c>
      <c r="V185" s="17">
        <f t="shared" si="26"/>
        <v>8.7142857142857143E-3</v>
      </c>
    </row>
    <row r="186" spans="1:22" x14ac:dyDescent="0.25">
      <c r="A186">
        <v>3249401</v>
      </c>
      <c r="B186">
        <v>401</v>
      </c>
      <c r="C186" t="s">
        <v>717</v>
      </c>
      <c r="D186">
        <f>VLOOKUP($B186,'PACK MASTER'!$A$2:$G$512,7,0)</f>
        <v>210</v>
      </c>
      <c r="H186">
        <f>VLOOKUP($A186,ZAVL!$C$2:$F$1048576,4,0)</f>
        <v>145</v>
      </c>
      <c r="I186">
        <f>IFERROR(ABS(VLOOKUP($A186,ZTRV!$D$2:$G$1048576,4,0)),0)</f>
        <v>0</v>
      </c>
      <c r="J186">
        <f>IFERROR(ABS(VLOOKUP(A186,ZTR1!$D$2:$G$829999,4,0)),0)</f>
        <v>0</v>
      </c>
      <c r="K186">
        <f>IFERROR(ABS(VLOOKUP(A186,ZTR2!$D$2:$G$59939,4,0)),0)</f>
        <v>0</v>
      </c>
      <c r="L186">
        <f t="shared" si="20"/>
        <v>0</v>
      </c>
      <c r="M186">
        <f t="shared" si="21"/>
        <v>145</v>
      </c>
      <c r="N186">
        <f t="shared" si="22"/>
        <v>171.1</v>
      </c>
      <c r="O186" s="13">
        <f t="shared" si="23"/>
        <v>35931</v>
      </c>
      <c r="P186">
        <f>IF(A186=3040288,0,IFERROR(ABS(VLOOKUP(A186,ZCON!$D$2:$G$128870,4,0)),5.5))</f>
        <v>6</v>
      </c>
      <c r="Q186" s="17">
        <f t="shared" si="18"/>
        <v>1827</v>
      </c>
      <c r="R186" s="38">
        <v>0.02</v>
      </c>
      <c r="S186" s="5">
        <f t="shared" si="19"/>
        <v>2.1749999999999998</v>
      </c>
      <c r="T186">
        <f t="shared" si="24"/>
        <v>3249</v>
      </c>
      <c r="U186" s="17">
        <f t="shared" si="25"/>
        <v>8.6999999999999993</v>
      </c>
      <c r="V186" s="17">
        <f t="shared" si="26"/>
        <v>1.0357142857142856E-2</v>
      </c>
    </row>
    <row r="187" spans="1:22" x14ac:dyDescent="0.25">
      <c r="A187">
        <v>3250401</v>
      </c>
      <c r="B187">
        <v>401</v>
      </c>
      <c r="C187" t="s">
        <v>718</v>
      </c>
      <c r="D187">
        <f>VLOOKUP($B187,'PACK MASTER'!$A$2:$G$512,7,0)</f>
        <v>210</v>
      </c>
      <c r="H187">
        <f>VLOOKUP($A187,ZAVL!$C$2:$F$1048576,4,0)</f>
        <v>125</v>
      </c>
      <c r="I187">
        <f>IFERROR(ABS(VLOOKUP($A187,ZTRV!$D$2:$G$1048576,4,0)),0)</f>
        <v>0</v>
      </c>
      <c r="J187">
        <f>IFERROR(ABS(VLOOKUP(A187,ZTR1!$D$2:$G$829999,4,0)),0)</f>
        <v>0</v>
      </c>
      <c r="K187">
        <f>IFERROR(ABS(VLOOKUP(A187,ZTR2!$D$2:$G$59939,4,0)),0)</f>
        <v>0</v>
      </c>
      <c r="L187">
        <f t="shared" si="20"/>
        <v>0</v>
      </c>
      <c r="M187">
        <f t="shared" si="21"/>
        <v>125</v>
      </c>
      <c r="N187">
        <f t="shared" si="22"/>
        <v>147.5</v>
      </c>
      <c r="O187" s="13">
        <f t="shared" si="23"/>
        <v>30975</v>
      </c>
      <c r="P187">
        <f>IF(A187=3040288,0,IFERROR(ABS(VLOOKUP(A187,ZCON!$D$2:$G$128870,4,0)),5.5))</f>
        <v>6</v>
      </c>
      <c r="Q187" s="17">
        <f t="shared" si="18"/>
        <v>1575</v>
      </c>
      <c r="R187" s="38">
        <v>0.02</v>
      </c>
      <c r="S187" s="5">
        <f t="shared" si="19"/>
        <v>1.875</v>
      </c>
      <c r="T187">
        <f t="shared" si="24"/>
        <v>3250</v>
      </c>
      <c r="U187" s="17">
        <f t="shared" si="25"/>
        <v>7.5</v>
      </c>
      <c r="V187" s="17">
        <f t="shared" si="26"/>
        <v>8.9285714285714281E-3</v>
      </c>
    </row>
    <row r="188" spans="1:22" x14ac:dyDescent="0.25">
      <c r="A188">
        <v>3302401</v>
      </c>
      <c r="B188">
        <v>401</v>
      </c>
      <c r="C188" t="s">
        <v>719</v>
      </c>
      <c r="D188">
        <f>VLOOKUP($B188,'PACK MASTER'!$A$2:$G$512,7,0)</f>
        <v>210</v>
      </c>
      <c r="H188">
        <f>VLOOKUP($A188,ZAVL!$C$2:$F$1048576,4,0)</f>
        <v>181</v>
      </c>
      <c r="I188">
        <f>IFERROR(ABS(VLOOKUP($A188,ZTRV!$D$2:$G$1048576,4,0)),0)</f>
        <v>0</v>
      </c>
      <c r="J188">
        <f>IFERROR(ABS(VLOOKUP(A188,ZTR1!$D$2:$G$829999,4,0)),0)</f>
        <v>0</v>
      </c>
      <c r="K188">
        <f>IFERROR(ABS(VLOOKUP(A188,ZTR2!$D$2:$G$59939,4,0)),0)</f>
        <v>0</v>
      </c>
      <c r="L188">
        <f t="shared" si="20"/>
        <v>0</v>
      </c>
      <c r="M188">
        <f t="shared" si="21"/>
        <v>181</v>
      </c>
      <c r="N188">
        <f t="shared" si="22"/>
        <v>213.57999999999998</v>
      </c>
      <c r="O188" s="13">
        <f t="shared" si="23"/>
        <v>44851.799999999996</v>
      </c>
      <c r="P188">
        <f>IF(A188=3040288,0,IFERROR(ABS(VLOOKUP(A188,ZCON!$D$2:$G$128870,4,0)),5.5))</f>
        <v>6</v>
      </c>
      <c r="Q188" s="17">
        <f t="shared" si="18"/>
        <v>2280.6</v>
      </c>
      <c r="R188" s="38">
        <v>0.02</v>
      </c>
      <c r="S188" s="5">
        <f t="shared" si="19"/>
        <v>2.7149999999999999</v>
      </c>
      <c r="T188">
        <f t="shared" si="24"/>
        <v>3302</v>
      </c>
      <c r="U188" s="17">
        <f t="shared" si="25"/>
        <v>10.86</v>
      </c>
      <c r="V188" s="17">
        <f t="shared" si="26"/>
        <v>1.2928571428571428E-2</v>
      </c>
    </row>
    <row r="189" spans="1:22" x14ac:dyDescent="0.25">
      <c r="A189">
        <v>3304401</v>
      </c>
      <c r="B189">
        <v>401</v>
      </c>
      <c r="C189" t="s">
        <v>720</v>
      </c>
      <c r="D189">
        <f>VLOOKUP($B189,'PACK MASTER'!$A$2:$G$512,7,0)</f>
        <v>210</v>
      </c>
      <c r="H189">
        <f>VLOOKUP($A189,ZAVL!$C$2:$F$1048576,4,0)</f>
        <v>200</v>
      </c>
      <c r="I189">
        <f>IFERROR(ABS(VLOOKUP($A189,ZTRV!$D$2:$G$1048576,4,0)),0)</f>
        <v>0</v>
      </c>
      <c r="J189">
        <f>IFERROR(ABS(VLOOKUP(A189,ZTR1!$D$2:$G$829999,4,0)),0)</f>
        <v>0</v>
      </c>
      <c r="K189">
        <f>IFERROR(ABS(VLOOKUP(A189,ZTR2!$D$2:$G$59939,4,0)),0)</f>
        <v>0</v>
      </c>
      <c r="L189">
        <f t="shared" si="20"/>
        <v>0</v>
      </c>
      <c r="M189">
        <f t="shared" si="21"/>
        <v>200</v>
      </c>
      <c r="N189">
        <f t="shared" si="22"/>
        <v>236</v>
      </c>
      <c r="O189" s="13">
        <f t="shared" si="23"/>
        <v>49560</v>
      </c>
      <c r="P189">
        <f>IF(A189=3040288,0,IFERROR(ABS(VLOOKUP(A189,ZCON!$D$2:$G$128870,4,0)),5.5))</f>
        <v>6</v>
      </c>
      <c r="Q189" s="17">
        <f t="shared" si="18"/>
        <v>2520</v>
      </c>
      <c r="R189" s="38">
        <v>0.02</v>
      </c>
      <c r="S189" s="5">
        <f t="shared" si="19"/>
        <v>3</v>
      </c>
      <c r="T189">
        <f t="shared" si="24"/>
        <v>3304</v>
      </c>
      <c r="U189" s="17">
        <f t="shared" si="25"/>
        <v>12</v>
      </c>
      <c r="V189" s="17">
        <f t="shared" si="26"/>
        <v>1.4285714285714285E-2</v>
      </c>
    </row>
    <row r="190" spans="1:22" x14ac:dyDescent="0.25">
      <c r="A190">
        <v>3402401</v>
      </c>
      <c r="B190">
        <v>401</v>
      </c>
      <c r="C190" t="s">
        <v>721</v>
      </c>
      <c r="D190">
        <f>VLOOKUP($B190,'PACK MASTER'!$A$2:$G$512,7,0)</f>
        <v>210</v>
      </c>
      <c r="H190">
        <f>VLOOKUP($A190,ZAVL!$C$2:$F$1048576,4,0)</f>
        <v>160</v>
      </c>
      <c r="I190">
        <f>IFERROR(ABS(VLOOKUP($A190,ZTRV!$D$2:$G$1048576,4,0)),0)</f>
        <v>25</v>
      </c>
      <c r="J190">
        <f>IFERROR(ABS(VLOOKUP(A190,ZTR1!$D$2:$G$829999,4,0)),0)</f>
        <v>0</v>
      </c>
      <c r="K190">
        <f>IFERROR(ABS(VLOOKUP(A190,ZTR2!$D$2:$G$59939,4,0)),0)</f>
        <v>0</v>
      </c>
      <c r="L190">
        <f t="shared" si="20"/>
        <v>25</v>
      </c>
      <c r="M190">
        <f t="shared" si="21"/>
        <v>135</v>
      </c>
      <c r="N190">
        <f t="shared" si="22"/>
        <v>159.29999999999998</v>
      </c>
      <c r="O190" s="13">
        <f t="shared" si="23"/>
        <v>33453</v>
      </c>
      <c r="P190">
        <f>IF(A190=3040288,0,IFERROR(ABS(VLOOKUP(A190,ZCON!$D$2:$G$128870,4,0)),5.5))</f>
        <v>6</v>
      </c>
      <c r="Q190" s="17">
        <f t="shared" si="18"/>
        <v>2016</v>
      </c>
      <c r="R190" s="38">
        <v>0.02</v>
      </c>
      <c r="S190" s="5">
        <f t="shared" si="19"/>
        <v>2.4</v>
      </c>
      <c r="T190">
        <f t="shared" si="24"/>
        <v>3402</v>
      </c>
      <c r="U190" s="17">
        <f t="shared" si="25"/>
        <v>9.6</v>
      </c>
      <c r="V190" s="17">
        <f t="shared" si="26"/>
        <v>1.1428571428571429E-2</v>
      </c>
    </row>
    <row r="191" spans="1:22" x14ac:dyDescent="0.25">
      <c r="A191">
        <v>3404401</v>
      </c>
      <c r="B191">
        <v>401</v>
      </c>
      <c r="C191" t="s">
        <v>722</v>
      </c>
      <c r="D191">
        <f>VLOOKUP($B191,'PACK MASTER'!$A$2:$G$512,7,0)</f>
        <v>210</v>
      </c>
      <c r="H191">
        <f>VLOOKUP($A191,ZAVL!$C$2:$F$1048576,4,0)</f>
        <v>185</v>
      </c>
      <c r="I191">
        <f>IFERROR(ABS(VLOOKUP($A191,ZTRV!$D$2:$G$1048576,4,0)),0)</f>
        <v>34</v>
      </c>
      <c r="J191">
        <f>IFERROR(ABS(VLOOKUP(A191,ZTR1!$D$2:$G$829999,4,0)),0)</f>
        <v>0</v>
      </c>
      <c r="K191">
        <f>IFERROR(ABS(VLOOKUP(A191,ZTR2!$D$2:$G$59939,4,0)),0)</f>
        <v>0</v>
      </c>
      <c r="L191">
        <f t="shared" si="20"/>
        <v>34</v>
      </c>
      <c r="M191">
        <f t="shared" si="21"/>
        <v>151</v>
      </c>
      <c r="N191">
        <f t="shared" si="22"/>
        <v>178.17999999999998</v>
      </c>
      <c r="O191" s="13">
        <f t="shared" si="23"/>
        <v>37417.799999999996</v>
      </c>
      <c r="P191">
        <f>IF(A191=3040288,0,IFERROR(ABS(VLOOKUP(A191,ZCON!$D$2:$G$128870,4,0)),5.5))</f>
        <v>6</v>
      </c>
      <c r="Q191" s="17">
        <f t="shared" si="18"/>
        <v>2331</v>
      </c>
      <c r="R191" s="38">
        <v>0.02</v>
      </c>
      <c r="S191" s="5">
        <f t="shared" si="19"/>
        <v>2.7749999999999999</v>
      </c>
      <c r="T191">
        <f t="shared" si="24"/>
        <v>3404</v>
      </c>
      <c r="U191" s="17">
        <f t="shared" si="25"/>
        <v>11.1</v>
      </c>
      <c r="V191" s="17">
        <f t="shared" si="26"/>
        <v>1.3214285714285713E-2</v>
      </c>
    </row>
    <row r="192" spans="1:22" x14ac:dyDescent="0.25">
      <c r="A192">
        <v>3411401</v>
      </c>
      <c r="B192">
        <v>401</v>
      </c>
      <c r="C192" t="s">
        <v>723</v>
      </c>
      <c r="D192">
        <f>VLOOKUP($B192,'PACK MASTER'!$A$2:$G$512,7,0)</f>
        <v>210</v>
      </c>
      <c r="H192">
        <f>VLOOKUP($A192,ZAVL!$C$2:$F$1048576,4,0)</f>
        <v>160</v>
      </c>
      <c r="I192">
        <f>IFERROR(ABS(VLOOKUP($A192,ZTRV!$D$2:$G$1048576,4,0)),0)</f>
        <v>0</v>
      </c>
      <c r="J192">
        <f>IFERROR(ABS(VLOOKUP(A192,ZTR1!$D$2:$G$829999,4,0)),0)</f>
        <v>0</v>
      </c>
      <c r="K192">
        <f>IFERROR(ABS(VLOOKUP(A192,ZTR2!$D$2:$G$59939,4,0)),0)</f>
        <v>0</v>
      </c>
      <c r="L192">
        <f t="shared" si="20"/>
        <v>0</v>
      </c>
      <c r="M192">
        <f t="shared" si="21"/>
        <v>160</v>
      </c>
      <c r="N192">
        <f t="shared" si="22"/>
        <v>188.79999999999998</v>
      </c>
      <c r="O192" s="13">
        <f t="shared" si="23"/>
        <v>39648</v>
      </c>
      <c r="P192">
        <f>IF(A192=3040288,0,IFERROR(ABS(VLOOKUP(A192,ZCON!$D$2:$G$128870,4,0)),5.5))</f>
        <v>6</v>
      </c>
      <c r="Q192" s="17">
        <f t="shared" ref="Q192:Q255" si="27">P192*H192*D192/100</f>
        <v>2016</v>
      </c>
      <c r="R192" s="38">
        <v>0.02</v>
      </c>
      <c r="S192" s="5">
        <f t="shared" ref="S192:S255" si="28">1.5*H192/100</f>
        <v>2.4</v>
      </c>
      <c r="T192">
        <f t="shared" si="24"/>
        <v>3411</v>
      </c>
      <c r="U192" s="17">
        <f t="shared" si="25"/>
        <v>9.6</v>
      </c>
      <c r="V192" s="17">
        <f t="shared" si="26"/>
        <v>1.1428571428571429E-2</v>
      </c>
    </row>
    <row r="193" spans="1:22" x14ac:dyDescent="0.25">
      <c r="A193">
        <v>3413288</v>
      </c>
      <c r="B193">
        <v>288</v>
      </c>
      <c r="C193" t="s">
        <v>724</v>
      </c>
      <c r="D193">
        <f>VLOOKUP($B193,'PACK MASTER'!$A$2:$G$512,7,0)</f>
        <v>26</v>
      </c>
      <c r="H193">
        <f>VLOOKUP($A193,ZAVL!$C$2:$F$1048576,4,0)</f>
        <v>227</v>
      </c>
      <c r="I193">
        <f>IFERROR(ABS(VLOOKUP($A193,ZTRV!$D$2:$G$1048576,4,0)),0)</f>
        <v>0</v>
      </c>
      <c r="J193">
        <f>IFERROR(ABS(VLOOKUP(A193,ZTR1!$D$2:$G$829999,4,0)),0)</f>
        <v>0</v>
      </c>
      <c r="K193">
        <f>IFERROR(ABS(VLOOKUP(A193,ZTR2!$D$2:$G$59939,4,0)),0)</f>
        <v>0</v>
      </c>
      <c r="L193">
        <f t="shared" si="20"/>
        <v>0</v>
      </c>
      <c r="M193">
        <f t="shared" si="21"/>
        <v>227</v>
      </c>
      <c r="N193">
        <f t="shared" si="22"/>
        <v>267.86</v>
      </c>
      <c r="O193" s="13">
        <f t="shared" si="23"/>
        <v>6964.3600000000006</v>
      </c>
      <c r="P193">
        <f>IF(A193=3040288,0,IFERROR(ABS(VLOOKUP(A193,ZCON!$D$2:$G$128870,4,0)),5.5))</f>
        <v>5.5</v>
      </c>
      <c r="Q193" s="17">
        <f t="shared" si="27"/>
        <v>324.61</v>
      </c>
      <c r="R193" s="38">
        <v>0.02</v>
      </c>
      <c r="S193" s="5">
        <f t="shared" si="28"/>
        <v>3.4049999999999998</v>
      </c>
      <c r="T193">
        <f t="shared" si="24"/>
        <v>3413</v>
      </c>
      <c r="U193" s="17">
        <f t="shared" si="25"/>
        <v>12.485000000000001</v>
      </c>
      <c r="V193" s="17">
        <f t="shared" si="26"/>
        <v>0.13096153846153846</v>
      </c>
    </row>
    <row r="194" spans="1:22" x14ac:dyDescent="0.25">
      <c r="A194">
        <v>3415453</v>
      </c>
      <c r="B194">
        <v>453</v>
      </c>
      <c r="C194" t="s">
        <v>725</v>
      </c>
      <c r="D194">
        <f>VLOOKUP($B194,'PACK MASTER'!$A$2:$G$512,7,0)</f>
        <v>175</v>
      </c>
      <c r="H194">
        <f>VLOOKUP($A194,ZAVL!$C$2:$F$1048576,4,0)</f>
        <v>130</v>
      </c>
      <c r="I194">
        <f>IFERROR(ABS(VLOOKUP($A194,ZTRV!$D$2:$G$1048576,4,0)),0)</f>
        <v>0</v>
      </c>
      <c r="J194">
        <f>IFERROR(ABS(VLOOKUP(A194,ZTR1!$D$2:$G$829999,4,0)),0)</f>
        <v>0</v>
      </c>
      <c r="K194">
        <f>IFERROR(ABS(VLOOKUP(A194,ZTR2!$D$2:$G$59939,4,0)),0)</f>
        <v>0</v>
      </c>
      <c r="L194">
        <f t="shared" ref="L194:L257" si="29">SUM(I194:K194)</f>
        <v>0</v>
      </c>
      <c r="M194">
        <f t="shared" ref="M194:M257" si="30">H194-L194</f>
        <v>130</v>
      </c>
      <c r="N194">
        <f t="shared" ref="N194:N257" si="31">M194*1.18</f>
        <v>153.4</v>
      </c>
      <c r="O194" s="13">
        <f t="shared" ref="O194:O257" si="32">N194*D194</f>
        <v>26845</v>
      </c>
      <c r="P194">
        <f>IF(A194=3040288,0,IFERROR(ABS(VLOOKUP(A194,ZCON!$D$2:$G$128870,4,0)),5.5))</f>
        <v>6</v>
      </c>
      <c r="Q194" s="17">
        <f t="shared" si="27"/>
        <v>1365</v>
      </c>
      <c r="R194" s="38">
        <v>0.02</v>
      </c>
      <c r="S194" s="5">
        <f t="shared" si="28"/>
        <v>1.95</v>
      </c>
      <c r="T194">
        <f t="shared" ref="T194:T257" si="33">VALUE(LEFT(A194,4))</f>
        <v>3415</v>
      </c>
      <c r="U194" s="17">
        <f t="shared" ref="U194:U257" si="34">+Q194/D194</f>
        <v>7.8</v>
      </c>
      <c r="V194" s="17">
        <f t="shared" ref="V194:V257" si="35">+S194/D194</f>
        <v>1.1142857142857142E-2</v>
      </c>
    </row>
    <row r="195" spans="1:22" x14ac:dyDescent="0.25">
      <c r="A195">
        <v>3501401</v>
      </c>
      <c r="B195">
        <v>401</v>
      </c>
      <c r="C195" t="s">
        <v>726</v>
      </c>
      <c r="D195">
        <f>VLOOKUP($B195,'PACK MASTER'!$A$2:$G$512,7,0)</f>
        <v>210</v>
      </c>
      <c r="H195">
        <f>VLOOKUP($A195,ZAVL!$C$2:$F$1048576,4,0)</f>
        <v>187</v>
      </c>
      <c r="I195">
        <f>IFERROR(ABS(VLOOKUP($A195,ZTRV!$D$2:$G$1048576,4,0)),0)</f>
        <v>0</v>
      </c>
      <c r="J195">
        <f>IFERROR(ABS(VLOOKUP(A195,ZTR1!$D$2:$G$829999,4,0)),0)</f>
        <v>0</v>
      </c>
      <c r="K195">
        <f>IFERROR(ABS(VLOOKUP(A195,ZTR2!$D$2:$G$59939,4,0)),0)</f>
        <v>0</v>
      </c>
      <c r="L195">
        <f t="shared" si="29"/>
        <v>0</v>
      </c>
      <c r="M195">
        <f t="shared" si="30"/>
        <v>187</v>
      </c>
      <c r="N195">
        <f t="shared" si="31"/>
        <v>220.66</v>
      </c>
      <c r="O195" s="13">
        <f t="shared" si="32"/>
        <v>46338.6</v>
      </c>
      <c r="P195">
        <f>IF(A195=3040288,0,IFERROR(ABS(VLOOKUP(A195,ZCON!$D$2:$G$128870,4,0)),5.5))</f>
        <v>6</v>
      </c>
      <c r="Q195" s="17">
        <f t="shared" si="27"/>
        <v>2356.1999999999998</v>
      </c>
      <c r="R195" s="38">
        <v>0.02</v>
      </c>
      <c r="S195" s="5">
        <f t="shared" si="28"/>
        <v>2.8050000000000002</v>
      </c>
      <c r="T195">
        <f t="shared" si="33"/>
        <v>3501</v>
      </c>
      <c r="U195" s="17">
        <f t="shared" si="34"/>
        <v>11.219999999999999</v>
      </c>
      <c r="V195" s="17">
        <f t="shared" si="35"/>
        <v>1.3357142857142857E-2</v>
      </c>
    </row>
    <row r="196" spans="1:22" x14ac:dyDescent="0.25">
      <c r="A196">
        <v>3502401</v>
      </c>
      <c r="B196">
        <v>401</v>
      </c>
      <c r="C196" t="s">
        <v>727</v>
      </c>
      <c r="D196">
        <f>VLOOKUP($B196,'PACK MASTER'!$A$2:$G$512,7,0)</f>
        <v>210</v>
      </c>
      <c r="H196">
        <f>VLOOKUP($A196,ZAVL!$C$2:$F$1048576,4,0)</f>
        <v>206</v>
      </c>
      <c r="I196">
        <f>IFERROR(ABS(VLOOKUP($A196,ZTRV!$D$2:$G$1048576,4,0)),0)</f>
        <v>0</v>
      </c>
      <c r="J196">
        <f>IFERROR(ABS(VLOOKUP(A196,ZTR1!$D$2:$G$829999,4,0)),0)</f>
        <v>0</v>
      </c>
      <c r="K196">
        <f>IFERROR(ABS(VLOOKUP(A196,ZTR2!$D$2:$G$59939,4,0)),0)</f>
        <v>0</v>
      </c>
      <c r="L196">
        <f t="shared" si="29"/>
        <v>0</v>
      </c>
      <c r="M196">
        <f t="shared" si="30"/>
        <v>206</v>
      </c>
      <c r="N196">
        <f t="shared" si="31"/>
        <v>243.07999999999998</v>
      </c>
      <c r="O196" s="13">
        <f t="shared" si="32"/>
        <v>51046.799999999996</v>
      </c>
      <c r="P196">
        <f>IF(A196=3040288,0,IFERROR(ABS(VLOOKUP(A196,ZCON!$D$2:$G$128870,4,0)),5.5))</f>
        <v>6</v>
      </c>
      <c r="Q196" s="17">
        <f t="shared" si="27"/>
        <v>2595.6</v>
      </c>
      <c r="R196" s="38">
        <v>0.02</v>
      </c>
      <c r="S196" s="5">
        <f t="shared" si="28"/>
        <v>3.09</v>
      </c>
      <c r="T196">
        <f t="shared" si="33"/>
        <v>3502</v>
      </c>
      <c r="U196" s="17">
        <f t="shared" si="34"/>
        <v>12.36</v>
      </c>
      <c r="V196" s="17">
        <f t="shared" si="35"/>
        <v>1.4714285714285714E-2</v>
      </c>
    </row>
    <row r="197" spans="1:22" x14ac:dyDescent="0.25">
      <c r="A197">
        <v>3512401</v>
      </c>
      <c r="B197">
        <v>401</v>
      </c>
      <c r="C197" t="s">
        <v>728</v>
      </c>
      <c r="D197">
        <f>VLOOKUP($B197,'PACK MASTER'!$A$2:$G$512,7,0)</f>
        <v>210</v>
      </c>
      <c r="H197">
        <f>VLOOKUP($A197,ZAVL!$C$2:$F$1048576,4,0)</f>
        <v>214</v>
      </c>
      <c r="I197">
        <f>IFERROR(ABS(VLOOKUP($A197,ZTRV!$D$2:$G$1048576,4,0)),0)</f>
        <v>0</v>
      </c>
      <c r="J197">
        <f>IFERROR(ABS(VLOOKUP(A197,ZTR1!$D$2:$G$829999,4,0)),0)</f>
        <v>0</v>
      </c>
      <c r="K197">
        <f>IFERROR(ABS(VLOOKUP(A197,ZTR2!$D$2:$G$59939,4,0)),0)</f>
        <v>0</v>
      </c>
      <c r="L197">
        <f t="shared" si="29"/>
        <v>0</v>
      </c>
      <c r="M197">
        <f t="shared" si="30"/>
        <v>214</v>
      </c>
      <c r="N197">
        <f t="shared" si="31"/>
        <v>252.51999999999998</v>
      </c>
      <c r="O197" s="13">
        <f t="shared" si="32"/>
        <v>53029.2</v>
      </c>
      <c r="P197">
        <f>IF(A197=3040288,0,IFERROR(ABS(VLOOKUP(A197,ZCON!$D$2:$G$128870,4,0)),5.5))</f>
        <v>6</v>
      </c>
      <c r="Q197" s="17">
        <f t="shared" si="27"/>
        <v>2696.4</v>
      </c>
      <c r="R197" s="38">
        <v>0.02</v>
      </c>
      <c r="S197" s="5">
        <f t="shared" si="28"/>
        <v>3.21</v>
      </c>
      <c r="T197">
        <f t="shared" si="33"/>
        <v>3512</v>
      </c>
      <c r="U197" s="17">
        <f t="shared" si="34"/>
        <v>12.84</v>
      </c>
      <c r="V197" s="17">
        <f t="shared" si="35"/>
        <v>1.5285714285714286E-2</v>
      </c>
    </row>
    <row r="198" spans="1:22" x14ac:dyDescent="0.25">
      <c r="A198">
        <v>3513401</v>
      </c>
      <c r="B198">
        <v>401</v>
      </c>
      <c r="C198" t="s">
        <v>729</v>
      </c>
      <c r="D198">
        <f>VLOOKUP($B198,'PACK MASTER'!$A$2:$G$512,7,0)</f>
        <v>210</v>
      </c>
      <c r="H198">
        <f>VLOOKUP($A198,ZAVL!$C$2:$F$1048576,4,0)</f>
        <v>219</v>
      </c>
      <c r="I198">
        <f>IFERROR(ABS(VLOOKUP($A198,ZTRV!$D$2:$G$1048576,4,0)),0)</f>
        <v>0</v>
      </c>
      <c r="J198">
        <f>IFERROR(ABS(VLOOKUP(A198,ZTR1!$D$2:$G$829999,4,0)),0)</f>
        <v>0</v>
      </c>
      <c r="K198">
        <f>IFERROR(ABS(VLOOKUP(A198,ZTR2!$D$2:$G$59939,4,0)),0)</f>
        <v>0</v>
      </c>
      <c r="L198">
        <f t="shared" si="29"/>
        <v>0</v>
      </c>
      <c r="M198">
        <f t="shared" si="30"/>
        <v>219</v>
      </c>
      <c r="N198">
        <f t="shared" si="31"/>
        <v>258.41999999999996</v>
      </c>
      <c r="O198" s="13">
        <f t="shared" si="32"/>
        <v>54268.19999999999</v>
      </c>
      <c r="P198">
        <f>IF(A198=3040288,0,IFERROR(ABS(VLOOKUP(A198,ZCON!$D$2:$G$128870,4,0)),5.5))</f>
        <v>6</v>
      </c>
      <c r="Q198" s="17">
        <f t="shared" si="27"/>
        <v>2759.4</v>
      </c>
      <c r="R198" s="38">
        <v>0.02</v>
      </c>
      <c r="S198" s="5">
        <f t="shared" si="28"/>
        <v>3.2850000000000001</v>
      </c>
      <c r="T198">
        <f t="shared" si="33"/>
        <v>3513</v>
      </c>
      <c r="U198" s="17">
        <f t="shared" si="34"/>
        <v>13.14</v>
      </c>
      <c r="V198" s="17">
        <f t="shared" si="35"/>
        <v>1.5642857142857142E-2</v>
      </c>
    </row>
    <row r="199" spans="1:22" x14ac:dyDescent="0.25">
      <c r="A199">
        <v>3514401</v>
      </c>
      <c r="B199">
        <v>401</v>
      </c>
      <c r="C199" t="s">
        <v>730</v>
      </c>
      <c r="D199">
        <f>VLOOKUP($B199,'PACK MASTER'!$A$2:$G$512,7,0)</f>
        <v>210</v>
      </c>
      <c r="H199">
        <f>VLOOKUP($A199,ZAVL!$C$2:$F$1048576,4,0)</f>
        <v>229</v>
      </c>
      <c r="I199">
        <f>IFERROR(ABS(VLOOKUP($A199,ZTRV!$D$2:$G$1048576,4,0)),0)</f>
        <v>0</v>
      </c>
      <c r="J199">
        <f>IFERROR(ABS(VLOOKUP(A199,ZTR1!$D$2:$G$829999,4,0)),0)</f>
        <v>0</v>
      </c>
      <c r="K199">
        <f>IFERROR(ABS(VLOOKUP(A199,ZTR2!$D$2:$G$59939,4,0)),0)</f>
        <v>0</v>
      </c>
      <c r="L199">
        <f t="shared" si="29"/>
        <v>0</v>
      </c>
      <c r="M199">
        <f t="shared" si="30"/>
        <v>229</v>
      </c>
      <c r="N199">
        <f t="shared" si="31"/>
        <v>270.21999999999997</v>
      </c>
      <c r="O199" s="13">
        <f t="shared" si="32"/>
        <v>56746.2</v>
      </c>
      <c r="P199">
        <f>IF(A199=3040288,0,IFERROR(ABS(VLOOKUP(A199,ZCON!$D$2:$G$128870,4,0)),5.5))</f>
        <v>6</v>
      </c>
      <c r="Q199" s="17">
        <f t="shared" si="27"/>
        <v>2885.4</v>
      </c>
      <c r="R199" s="38">
        <v>0.02</v>
      </c>
      <c r="S199" s="5">
        <f t="shared" si="28"/>
        <v>3.4350000000000001</v>
      </c>
      <c r="T199">
        <f t="shared" si="33"/>
        <v>3514</v>
      </c>
      <c r="U199" s="17">
        <f t="shared" si="34"/>
        <v>13.74</v>
      </c>
      <c r="V199" s="17">
        <f t="shared" si="35"/>
        <v>1.6357142857142858E-2</v>
      </c>
    </row>
    <row r="200" spans="1:22" x14ac:dyDescent="0.25">
      <c r="A200">
        <v>3516401</v>
      </c>
      <c r="B200">
        <v>401</v>
      </c>
      <c r="C200" t="s">
        <v>731</v>
      </c>
      <c r="D200">
        <f>VLOOKUP($B200,'PACK MASTER'!$A$2:$G$512,7,0)</f>
        <v>210</v>
      </c>
      <c r="H200">
        <f>VLOOKUP($A200,ZAVL!$C$2:$F$1048576,4,0)</f>
        <v>231</v>
      </c>
      <c r="I200">
        <f>IFERROR(ABS(VLOOKUP($A200,ZTRV!$D$2:$G$1048576,4,0)),0)</f>
        <v>0</v>
      </c>
      <c r="J200">
        <f>IFERROR(ABS(VLOOKUP(A200,ZTR1!$D$2:$G$829999,4,0)),0)</f>
        <v>0</v>
      </c>
      <c r="K200">
        <f>IFERROR(ABS(VLOOKUP(A200,ZTR2!$D$2:$G$59939,4,0)),0)</f>
        <v>0</v>
      </c>
      <c r="L200">
        <f t="shared" si="29"/>
        <v>0</v>
      </c>
      <c r="M200">
        <f t="shared" si="30"/>
        <v>231</v>
      </c>
      <c r="N200">
        <f t="shared" si="31"/>
        <v>272.58</v>
      </c>
      <c r="O200" s="13">
        <f t="shared" si="32"/>
        <v>57241.799999999996</v>
      </c>
      <c r="P200">
        <f>IF(A200=3040288,0,IFERROR(ABS(VLOOKUP(A200,ZCON!$D$2:$G$128870,4,0)),5.5))</f>
        <v>6</v>
      </c>
      <c r="Q200" s="17">
        <f t="shared" si="27"/>
        <v>2910.6</v>
      </c>
      <c r="R200" s="38">
        <v>0.02</v>
      </c>
      <c r="S200" s="5">
        <f t="shared" si="28"/>
        <v>3.4649999999999999</v>
      </c>
      <c r="T200">
        <f t="shared" si="33"/>
        <v>3516</v>
      </c>
      <c r="U200" s="17">
        <f t="shared" si="34"/>
        <v>13.86</v>
      </c>
      <c r="V200" s="17">
        <f t="shared" si="35"/>
        <v>1.6500000000000001E-2</v>
      </c>
    </row>
    <row r="201" spans="1:22" x14ac:dyDescent="0.25">
      <c r="A201">
        <v>3519401</v>
      </c>
      <c r="B201">
        <v>401</v>
      </c>
      <c r="C201" t="s">
        <v>733</v>
      </c>
      <c r="D201">
        <f>VLOOKUP($B201,'PACK MASTER'!$A$2:$G$512,7,0)</f>
        <v>210</v>
      </c>
      <c r="H201">
        <f>VLOOKUP($A201,ZAVL!$C$2:$F$1048576,4,0)</f>
        <v>222</v>
      </c>
      <c r="I201">
        <f>IFERROR(ABS(VLOOKUP($A201,ZTRV!$D$2:$G$1048576,4,0)),0)</f>
        <v>0</v>
      </c>
      <c r="J201">
        <f>IFERROR(ABS(VLOOKUP(A201,ZTR1!$D$2:$G$829999,4,0)),0)</f>
        <v>0</v>
      </c>
      <c r="K201">
        <f>IFERROR(ABS(VLOOKUP(A201,ZTR2!$D$2:$G$59939,4,0)),0)</f>
        <v>0</v>
      </c>
      <c r="L201">
        <f t="shared" si="29"/>
        <v>0</v>
      </c>
      <c r="M201">
        <f t="shared" si="30"/>
        <v>222</v>
      </c>
      <c r="N201">
        <f t="shared" si="31"/>
        <v>261.95999999999998</v>
      </c>
      <c r="O201" s="13">
        <f t="shared" si="32"/>
        <v>55011.6</v>
      </c>
      <c r="P201">
        <f>IF(A201=3040288,0,IFERROR(ABS(VLOOKUP(A201,ZCON!$D$2:$G$128870,4,0)),5.5))</f>
        <v>6</v>
      </c>
      <c r="Q201" s="17">
        <f t="shared" si="27"/>
        <v>2797.2</v>
      </c>
      <c r="R201" s="38">
        <v>0.02</v>
      </c>
      <c r="S201" s="5">
        <f t="shared" si="28"/>
        <v>3.33</v>
      </c>
      <c r="T201">
        <f t="shared" si="33"/>
        <v>3519</v>
      </c>
      <c r="U201" s="17">
        <f t="shared" si="34"/>
        <v>13.319999999999999</v>
      </c>
      <c r="V201" s="17">
        <f t="shared" si="35"/>
        <v>1.5857142857142858E-2</v>
      </c>
    </row>
    <row r="202" spans="1:22" x14ac:dyDescent="0.25">
      <c r="A202">
        <v>3520401</v>
      </c>
      <c r="B202">
        <v>401</v>
      </c>
      <c r="C202" t="s">
        <v>734</v>
      </c>
      <c r="D202">
        <f>VLOOKUP($B202,'PACK MASTER'!$A$2:$G$512,7,0)</f>
        <v>210</v>
      </c>
      <c r="H202">
        <f>VLOOKUP($A202,ZAVL!$C$2:$F$1048576,4,0)</f>
        <v>231</v>
      </c>
      <c r="I202">
        <f>IFERROR(ABS(VLOOKUP($A202,ZTRV!$D$2:$G$1048576,4,0)),0)</f>
        <v>0</v>
      </c>
      <c r="J202">
        <f>IFERROR(ABS(VLOOKUP(A202,ZTR1!$D$2:$G$829999,4,0)),0)</f>
        <v>0</v>
      </c>
      <c r="K202">
        <f>IFERROR(ABS(VLOOKUP(A202,ZTR2!$D$2:$G$59939,4,0)),0)</f>
        <v>0</v>
      </c>
      <c r="L202">
        <f t="shared" si="29"/>
        <v>0</v>
      </c>
      <c r="M202">
        <f t="shared" si="30"/>
        <v>231</v>
      </c>
      <c r="N202">
        <f t="shared" si="31"/>
        <v>272.58</v>
      </c>
      <c r="O202" s="13">
        <f t="shared" si="32"/>
        <v>57241.799999999996</v>
      </c>
      <c r="P202">
        <f>IF(A202=3040288,0,IFERROR(ABS(VLOOKUP(A202,ZCON!$D$2:$G$128870,4,0)),5.5))</f>
        <v>6</v>
      </c>
      <c r="Q202" s="17">
        <f t="shared" si="27"/>
        <v>2910.6</v>
      </c>
      <c r="R202" s="38">
        <v>0.02</v>
      </c>
      <c r="S202" s="5">
        <f t="shared" si="28"/>
        <v>3.4649999999999999</v>
      </c>
      <c r="T202">
        <f t="shared" si="33"/>
        <v>3520</v>
      </c>
      <c r="U202" s="17">
        <f t="shared" si="34"/>
        <v>13.86</v>
      </c>
      <c r="V202" s="17">
        <f t="shared" si="35"/>
        <v>1.6500000000000001E-2</v>
      </c>
    </row>
    <row r="203" spans="1:22" x14ac:dyDescent="0.25">
      <c r="A203">
        <v>3523401</v>
      </c>
      <c r="B203">
        <v>401</v>
      </c>
      <c r="C203" t="s">
        <v>735</v>
      </c>
      <c r="D203">
        <f>VLOOKUP($B203,'PACK MASTER'!$A$2:$G$512,7,0)</f>
        <v>210</v>
      </c>
      <c r="H203">
        <f>VLOOKUP($A203,ZAVL!$C$2:$F$1048576,4,0)</f>
        <v>220</v>
      </c>
      <c r="I203">
        <f>IFERROR(ABS(VLOOKUP($A203,ZTRV!$D$2:$G$1048576,4,0)),0)</f>
        <v>0</v>
      </c>
      <c r="J203">
        <f>IFERROR(ABS(VLOOKUP(A203,ZTR1!$D$2:$G$829999,4,0)),0)</f>
        <v>0</v>
      </c>
      <c r="K203">
        <f>IFERROR(ABS(VLOOKUP(A203,ZTR2!$D$2:$G$59939,4,0)),0)</f>
        <v>0</v>
      </c>
      <c r="L203">
        <f t="shared" si="29"/>
        <v>0</v>
      </c>
      <c r="M203">
        <f t="shared" si="30"/>
        <v>220</v>
      </c>
      <c r="N203">
        <f t="shared" si="31"/>
        <v>259.59999999999997</v>
      </c>
      <c r="O203" s="13">
        <f t="shared" si="32"/>
        <v>54515.999999999993</v>
      </c>
      <c r="P203">
        <f>IF(A203=3040288,0,IFERROR(ABS(VLOOKUP(A203,ZCON!$D$2:$G$128870,4,0)),5.5))</f>
        <v>6</v>
      </c>
      <c r="Q203" s="17">
        <f t="shared" si="27"/>
        <v>2772</v>
      </c>
      <c r="R203" s="38">
        <v>0.02</v>
      </c>
      <c r="S203" s="5">
        <f t="shared" si="28"/>
        <v>3.3</v>
      </c>
      <c r="T203">
        <f t="shared" si="33"/>
        <v>3523</v>
      </c>
      <c r="U203" s="17">
        <f t="shared" si="34"/>
        <v>13.2</v>
      </c>
      <c r="V203" s="17">
        <f t="shared" si="35"/>
        <v>1.5714285714285712E-2</v>
      </c>
    </row>
    <row r="204" spans="1:22" x14ac:dyDescent="0.25">
      <c r="A204">
        <v>3524401</v>
      </c>
      <c r="B204">
        <v>401</v>
      </c>
      <c r="C204" t="s">
        <v>736</v>
      </c>
      <c r="D204">
        <f>VLOOKUP($B204,'PACK MASTER'!$A$2:$G$512,7,0)</f>
        <v>210</v>
      </c>
      <c r="H204">
        <f>VLOOKUP($A204,ZAVL!$C$2:$F$1048576,4,0)</f>
        <v>204</v>
      </c>
      <c r="I204">
        <f>IFERROR(ABS(VLOOKUP($A204,ZTRV!$D$2:$G$1048576,4,0)),0)</f>
        <v>0</v>
      </c>
      <c r="J204">
        <f>IFERROR(ABS(VLOOKUP(A204,ZTR1!$D$2:$G$829999,4,0)),0)</f>
        <v>0</v>
      </c>
      <c r="K204">
        <f>IFERROR(ABS(VLOOKUP(A204,ZTR2!$D$2:$G$59939,4,0)),0)</f>
        <v>0</v>
      </c>
      <c r="L204">
        <f t="shared" si="29"/>
        <v>0</v>
      </c>
      <c r="M204">
        <f t="shared" si="30"/>
        <v>204</v>
      </c>
      <c r="N204">
        <f t="shared" si="31"/>
        <v>240.72</v>
      </c>
      <c r="O204" s="13">
        <f t="shared" si="32"/>
        <v>50551.199999999997</v>
      </c>
      <c r="P204">
        <f>IF(A204=3040288,0,IFERROR(ABS(VLOOKUP(A204,ZCON!$D$2:$G$128870,4,0)),5.5))</f>
        <v>6</v>
      </c>
      <c r="Q204" s="17">
        <f t="shared" si="27"/>
        <v>2570.4</v>
      </c>
      <c r="R204" s="38">
        <v>0.02</v>
      </c>
      <c r="S204" s="5">
        <f t="shared" si="28"/>
        <v>3.06</v>
      </c>
      <c r="T204">
        <f t="shared" si="33"/>
        <v>3524</v>
      </c>
      <c r="U204" s="17">
        <f t="shared" si="34"/>
        <v>12.24</v>
      </c>
      <c r="V204" s="17">
        <f t="shared" si="35"/>
        <v>1.4571428571428572E-2</v>
      </c>
    </row>
    <row r="205" spans="1:22" x14ac:dyDescent="0.25">
      <c r="A205">
        <v>3525401</v>
      </c>
      <c r="B205">
        <v>401</v>
      </c>
      <c r="C205" t="s">
        <v>737</v>
      </c>
      <c r="D205">
        <f>VLOOKUP($B205,'PACK MASTER'!$A$2:$G$512,7,0)</f>
        <v>210</v>
      </c>
      <c r="H205">
        <f>VLOOKUP($A205,ZAVL!$C$2:$F$1048576,4,0)</f>
        <v>215</v>
      </c>
      <c r="I205">
        <f>IFERROR(ABS(VLOOKUP($A205,ZTRV!$D$2:$G$1048576,4,0)),0)</f>
        <v>0</v>
      </c>
      <c r="J205">
        <f>IFERROR(ABS(VLOOKUP(A205,ZTR1!$D$2:$G$829999,4,0)),0)</f>
        <v>0</v>
      </c>
      <c r="K205">
        <f>IFERROR(ABS(VLOOKUP(A205,ZTR2!$D$2:$G$59939,4,0)),0)</f>
        <v>0</v>
      </c>
      <c r="L205">
        <f t="shared" si="29"/>
        <v>0</v>
      </c>
      <c r="M205">
        <f t="shared" si="30"/>
        <v>215</v>
      </c>
      <c r="N205">
        <f t="shared" si="31"/>
        <v>253.7</v>
      </c>
      <c r="O205" s="13">
        <f t="shared" si="32"/>
        <v>53277</v>
      </c>
      <c r="P205">
        <f>IF(A205=3040288,0,IFERROR(ABS(VLOOKUP(A205,ZCON!$D$2:$G$128870,4,0)),5.5))</f>
        <v>6</v>
      </c>
      <c r="Q205" s="17">
        <f t="shared" si="27"/>
        <v>2709</v>
      </c>
      <c r="R205" s="38">
        <v>0.02</v>
      </c>
      <c r="S205" s="5">
        <f t="shared" si="28"/>
        <v>3.2250000000000001</v>
      </c>
      <c r="T205">
        <f t="shared" si="33"/>
        <v>3525</v>
      </c>
      <c r="U205" s="17">
        <f t="shared" si="34"/>
        <v>12.9</v>
      </c>
      <c r="V205" s="17">
        <f t="shared" si="35"/>
        <v>1.5357142857142857E-2</v>
      </c>
    </row>
    <row r="206" spans="1:22" x14ac:dyDescent="0.25">
      <c r="A206">
        <v>3534401</v>
      </c>
      <c r="B206">
        <v>401</v>
      </c>
      <c r="C206" t="s">
        <v>738</v>
      </c>
      <c r="D206">
        <f>VLOOKUP($B206,'PACK MASTER'!$A$2:$G$512,7,0)</f>
        <v>210</v>
      </c>
      <c r="H206">
        <f>VLOOKUP($A206,ZAVL!$C$2:$F$1048576,4,0)</f>
        <v>280</v>
      </c>
      <c r="I206">
        <f>IFERROR(ABS(VLOOKUP($A206,ZTRV!$D$2:$G$1048576,4,0)),0)</f>
        <v>0</v>
      </c>
      <c r="J206">
        <f>IFERROR(ABS(VLOOKUP(A206,ZTR1!$D$2:$G$829999,4,0)),0)</f>
        <v>0</v>
      </c>
      <c r="K206">
        <f>IFERROR(ABS(VLOOKUP(A206,ZTR2!$D$2:$G$59939,4,0)),0)</f>
        <v>0</v>
      </c>
      <c r="L206">
        <f t="shared" si="29"/>
        <v>0</v>
      </c>
      <c r="M206">
        <f t="shared" si="30"/>
        <v>280</v>
      </c>
      <c r="N206">
        <f t="shared" si="31"/>
        <v>330.4</v>
      </c>
      <c r="O206" s="13">
        <f t="shared" si="32"/>
        <v>69384</v>
      </c>
      <c r="P206">
        <f>IF(A206=3040288,0,IFERROR(ABS(VLOOKUP(A206,ZCON!$D$2:$G$128870,4,0)),5.5))</f>
        <v>6</v>
      </c>
      <c r="Q206" s="17">
        <f t="shared" si="27"/>
        <v>3528</v>
      </c>
      <c r="R206" s="38">
        <v>0.02</v>
      </c>
      <c r="S206" s="5">
        <f t="shared" si="28"/>
        <v>4.2</v>
      </c>
      <c r="T206">
        <f t="shared" si="33"/>
        <v>3534</v>
      </c>
      <c r="U206" s="17">
        <f t="shared" si="34"/>
        <v>16.8</v>
      </c>
      <c r="V206" s="17">
        <f t="shared" si="35"/>
        <v>0.02</v>
      </c>
    </row>
    <row r="207" spans="1:22" x14ac:dyDescent="0.25">
      <c r="A207">
        <v>3551401</v>
      </c>
      <c r="B207">
        <v>401</v>
      </c>
      <c r="C207" t="s">
        <v>739</v>
      </c>
      <c r="D207">
        <f>VLOOKUP($B207,'PACK MASTER'!$A$2:$G$512,7,0)</f>
        <v>210</v>
      </c>
      <c r="H207">
        <f>VLOOKUP($A207,ZAVL!$C$2:$F$1048576,4,0)</f>
        <v>1500</v>
      </c>
      <c r="I207">
        <f>IFERROR(ABS(VLOOKUP($A207,ZTRV!$D$2:$G$1048576,4,0)),0)</f>
        <v>0</v>
      </c>
      <c r="J207">
        <f>IFERROR(ABS(VLOOKUP(A207,ZTR1!$D$2:$G$829999,4,0)),0)</f>
        <v>0</v>
      </c>
      <c r="K207">
        <f>IFERROR(ABS(VLOOKUP(A207,ZTR2!$D$2:$G$59939,4,0)),0)</f>
        <v>0</v>
      </c>
      <c r="L207">
        <f t="shared" si="29"/>
        <v>0</v>
      </c>
      <c r="M207">
        <f t="shared" si="30"/>
        <v>1500</v>
      </c>
      <c r="N207">
        <f t="shared" si="31"/>
        <v>1770</v>
      </c>
      <c r="O207" s="13">
        <f t="shared" si="32"/>
        <v>371700</v>
      </c>
      <c r="P207">
        <f>IF(A207=3040288,0,IFERROR(ABS(VLOOKUP(A207,ZCON!$D$2:$G$128870,4,0)),5.5))</f>
        <v>6</v>
      </c>
      <c r="Q207" s="17">
        <f t="shared" si="27"/>
        <v>18900</v>
      </c>
      <c r="R207" s="38">
        <v>0.02</v>
      </c>
      <c r="S207" s="5">
        <f t="shared" si="28"/>
        <v>22.5</v>
      </c>
      <c r="T207">
        <f t="shared" si="33"/>
        <v>3551</v>
      </c>
      <c r="U207" s="17">
        <f t="shared" si="34"/>
        <v>90</v>
      </c>
      <c r="V207" s="17">
        <f t="shared" si="35"/>
        <v>0.10714285714285714</v>
      </c>
    </row>
    <row r="208" spans="1:22" x14ac:dyDescent="0.25">
      <c r="A208">
        <v>3588401</v>
      </c>
      <c r="B208">
        <v>401</v>
      </c>
      <c r="C208" t="s">
        <v>740</v>
      </c>
      <c r="D208">
        <f>VLOOKUP($B208,'PACK MASTER'!$A$2:$G$512,7,0)</f>
        <v>210</v>
      </c>
      <c r="H208">
        <f>VLOOKUP($A208,ZAVL!$C$2:$F$1048576,4,0)</f>
        <v>815</v>
      </c>
      <c r="I208">
        <f>IFERROR(ABS(VLOOKUP($A208,ZTRV!$D$2:$G$1048576,4,0)),0)</f>
        <v>0</v>
      </c>
      <c r="J208">
        <f>IFERROR(ABS(VLOOKUP(A208,ZTR1!$D$2:$G$829999,4,0)),0)</f>
        <v>0</v>
      </c>
      <c r="K208">
        <f>IFERROR(ABS(VLOOKUP(A208,ZTR2!$D$2:$G$59939,4,0)),0)</f>
        <v>0</v>
      </c>
      <c r="L208">
        <f t="shared" si="29"/>
        <v>0</v>
      </c>
      <c r="M208">
        <f t="shared" si="30"/>
        <v>815</v>
      </c>
      <c r="N208">
        <f t="shared" si="31"/>
        <v>961.69999999999993</v>
      </c>
      <c r="O208" s="13">
        <f t="shared" si="32"/>
        <v>201957</v>
      </c>
      <c r="P208">
        <f>IF(A208=3040288,0,IFERROR(ABS(VLOOKUP(A208,ZCON!$D$2:$G$128870,4,0)),5.5))</f>
        <v>5.5</v>
      </c>
      <c r="Q208" s="17">
        <f t="shared" si="27"/>
        <v>9413.25</v>
      </c>
      <c r="R208" s="38">
        <v>0.02</v>
      </c>
      <c r="S208" s="5">
        <f t="shared" si="28"/>
        <v>12.225</v>
      </c>
      <c r="T208">
        <f t="shared" si="33"/>
        <v>3588</v>
      </c>
      <c r="U208" s="17">
        <f t="shared" si="34"/>
        <v>44.825000000000003</v>
      </c>
      <c r="V208" s="17">
        <f t="shared" si="35"/>
        <v>5.8214285714285711E-2</v>
      </c>
    </row>
    <row r="209" spans="1:22" x14ac:dyDescent="0.25">
      <c r="A209">
        <v>3589401</v>
      </c>
      <c r="B209">
        <v>401</v>
      </c>
      <c r="C209" t="s">
        <v>741</v>
      </c>
      <c r="D209">
        <f>VLOOKUP($B209,'PACK MASTER'!$A$2:$G$512,7,0)</f>
        <v>210</v>
      </c>
      <c r="H209">
        <f>VLOOKUP($A209,ZAVL!$C$2:$F$1048576,4,0)</f>
        <v>800</v>
      </c>
      <c r="I209">
        <f>IFERROR(ABS(VLOOKUP($A209,ZTRV!$D$2:$G$1048576,4,0)),0)</f>
        <v>0</v>
      </c>
      <c r="J209">
        <f>IFERROR(ABS(VLOOKUP(A209,ZTR1!$D$2:$G$829999,4,0)),0)</f>
        <v>0</v>
      </c>
      <c r="K209">
        <f>IFERROR(ABS(VLOOKUP(A209,ZTR2!$D$2:$G$59939,4,0)),0)</f>
        <v>0</v>
      </c>
      <c r="L209">
        <f t="shared" si="29"/>
        <v>0</v>
      </c>
      <c r="M209">
        <f t="shared" si="30"/>
        <v>800</v>
      </c>
      <c r="N209">
        <f t="shared" si="31"/>
        <v>944</v>
      </c>
      <c r="O209" s="13">
        <f t="shared" si="32"/>
        <v>198240</v>
      </c>
      <c r="P209">
        <f>IF(A209=3040288,0,IFERROR(ABS(VLOOKUP(A209,ZCON!$D$2:$G$128870,4,0)),5.5))</f>
        <v>5.5</v>
      </c>
      <c r="Q209" s="17">
        <f t="shared" si="27"/>
        <v>9240</v>
      </c>
      <c r="R209" s="38">
        <v>0.02</v>
      </c>
      <c r="S209" s="5">
        <f t="shared" si="28"/>
        <v>12</v>
      </c>
      <c r="T209">
        <f t="shared" si="33"/>
        <v>3589</v>
      </c>
      <c r="U209" s="17">
        <f t="shared" si="34"/>
        <v>44</v>
      </c>
      <c r="V209" s="17">
        <f t="shared" si="35"/>
        <v>5.7142857142857141E-2</v>
      </c>
    </row>
    <row r="210" spans="1:22" x14ac:dyDescent="0.25">
      <c r="A210">
        <v>3590401</v>
      </c>
      <c r="B210">
        <v>401</v>
      </c>
      <c r="C210" t="s">
        <v>742</v>
      </c>
      <c r="D210">
        <f>VLOOKUP($B210,'PACK MASTER'!$A$2:$G$512,7,0)</f>
        <v>210</v>
      </c>
      <c r="H210">
        <f>VLOOKUP($A210,ZAVL!$C$2:$F$1048576,4,0)</f>
        <v>850</v>
      </c>
      <c r="I210">
        <f>IFERROR(ABS(VLOOKUP($A210,ZTRV!$D$2:$G$1048576,4,0)),0)</f>
        <v>0</v>
      </c>
      <c r="J210">
        <f>IFERROR(ABS(VLOOKUP(A210,ZTR1!$D$2:$G$829999,4,0)),0)</f>
        <v>0</v>
      </c>
      <c r="K210">
        <f>IFERROR(ABS(VLOOKUP(A210,ZTR2!$D$2:$G$59939,4,0)),0)</f>
        <v>0</v>
      </c>
      <c r="L210">
        <f t="shared" si="29"/>
        <v>0</v>
      </c>
      <c r="M210">
        <f t="shared" si="30"/>
        <v>850</v>
      </c>
      <c r="N210">
        <f t="shared" si="31"/>
        <v>1003</v>
      </c>
      <c r="O210" s="13">
        <f t="shared" si="32"/>
        <v>210630</v>
      </c>
      <c r="P210">
        <f>IF(A210=3040288,0,IFERROR(ABS(VLOOKUP(A210,ZCON!$D$2:$G$128870,4,0)),5.5))</f>
        <v>6</v>
      </c>
      <c r="Q210" s="17">
        <f t="shared" si="27"/>
        <v>10710</v>
      </c>
      <c r="R210" s="38">
        <v>0.02</v>
      </c>
      <c r="S210" s="5">
        <f t="shared" si="28"/>
        <v>12.75</v>
      </c>
      <c r="T210">
        <f t="shared" si="33"/>
        <v>3590</v>
      </c>
      <c r="U210" s="17">
        <f t="shared" si="34"/>
        <v>51</v>
      </c>
      <c r="V210" s="17">
        <f t="shared" si="35"/>
        <v>6.0714285714285714E-2</v>
      </c>
    </row>
    <row r="211" spans="1:22" x14ac:dyDescent="0.25">
      <c r="A211">
        <v>3591401</v>
      </c>
      <c r="B211">
        <v>401</v>
      </c>
      <c r="C211" t="s">
        <v>743</v>
      </c>
      <c r="D211">
        <f>VLOOKUP($B211,'PACK MASTER'!$A$2:$G$512,7,0)</f>
        <v>210</v>
      </c>
      <c r="H211">
        <f>VLOOKUP($A211,ZAVL!$C$2:$F$1048576,4,0)</f>
        <v>850</v>
      </c>
      <c r="I211">
        <f>IFERROR(ABS(VLOOKUP($A211,ZTRV!$D$2:$G$1048576,4,0)),0)</f>
        <v>0</v>
      </c>
      <c r="J211">
        <f>IFERROR(ABS(VLOOKUP(A211,ZTR1!$D$2:$G$829999,4,0)),0)</f>
        <v>0</v>
      </c>
      <c r="K211">
        <f>IFERROR(ABS(VLOOKUP(A211,ZTR2!$D$2:$G$59939,4,0)),0)</f>
        <v>0</v>
      </c>
      <c r="L211">
        <f t="shared" si="29"/>
        <v>0</v>
      </c>
      <c r="M211">
        <f t="shared" si="30"/>
        <v>850</v>
      </c>
      <c r="N211">
        <f t="shared" si="31"/>
        <v>1003</v>
      </c>
      <c r="O211" s="13">
        <f t="shared" si="32"/>
        <v>210630</v>
      </c>
      <c r="P211">
        <f>IF(A211=3040288,0,IFERROR(ABS(VLOOKUP(A211,ZCON!$D$2:$G$128870,4,0)),5.5))</f>
        <v>6</v>
      </c>
      <c r="Q211" s="17">
        <f t="shared" si="27"/>
        <v>10710</v>
      </c>
      <c r="R211" s="38">
        <v>0.02</v>
      </c>
      <c r="S211" s="5">
        <f t="shared" si="28"/>
        <v>12.75</v>
      </c>
      <c r="T211">
        <f t="shared" si="33"/>
        <v>3591</v>
      </c>
      <c r="U211" s="17">
        <f t="shared" si="34"/>
        <v>51</v>
      </c>
      <c r="V211" s="17">
        <f t="shared" si="35"/>
        <v>6.0714285714285714E-2</v>
      </c>
    </row>
    <row r="212" spans="1:22" x14ac:dyDescent="0.25">
      <c r="A212">
        <v>3592401</v>
      </c>
      <c r="B212">
        <v>401</v>
      </c>
      <c r="C212" t="s">
        <v>744</v>
      </c>
      <c r="D212">
        <f>VLOOKUP($B212,'PACK MASTER'!$A$2:$G$512,7,0)</f>
        <v>210</v>
      </c>
      <c r="H212">
        <f>VLOOKUP($A212,ZAVL!$C$2:$F$1048576,4,0)</f>
        <v>900</v>
      </c>
      <c r="I212">
        <f>IFERROR(ABS(VLOOKUP($A212,ZTRV!$D$2:$G$1048576,4,0)),0)</f>
        <v>0</v>
      </c>
      <c r="J212">
        <f>IFERROR(ABS(VLOOKUP(A212,ZTR1!$D$2:$G$829999,4,0)),0)</f>
        <v>0</v>
      </c>
      <c r="K212">
        <f>IFERROR(ABS(VLOOKUP(A212,ZTR2!$D$2:$G$59939,4,0)),0)</f>
        <v>0</v>
      </c>
      <c r="L212">
        <f t="shared" si="29"/>
        <v>0</v>
      </c>
      <c r="M212">
        <f t="shared" si="30"/>
        <v>900</v>
      </c>
      <c r="N212">
        <f t="shared" si="31"/>
        <v>1062</v>
      </c>
      <c r="O212" s="13">
        <f t="shared" si="32"/>
        <v>223020</v>
      </c>
      <c r="P212">
        <f>IF(A212=3040288,0,IFERROR(ABS(VLOOKUP(A212,ZCON!$D$2:$G$128870,4,0)),5.5))</f>
        <v>5.5</v>
      </c>
      <c r="Q212" s="17">
        <f t="shared" si="27"/>
        <v>10395</v>
      </c>
      <c r="R212" s="38">
        <v>0.02</v>
      </c>
      <c r="S212" s="5">
        <f t="shared" si="28"/>
        <v>13.5</v>
      </c>
      <c r="T212">
        <f t="shared" si="33"/>
        <v>3592</v>
      </c>
      <c r="U212" s="17">
        <f t="shared" si="34"/>
        <v>49.5</v>
      </c>
      <c r="V212" s="17">
        <f t="shared" si="35"/>
        <v>6.4285714285714279E-2</v>
      </c>
    </row>
    <row r="213" spans="1:22" x14ac:dyDescent="0.25">
      <c r="A213">
        <v>3596401</v>
      </c>
      <c r="B213">
        <v>401</v>
      </c>
      <c r="C213" t="s">
        <v>745</v>
      </c>
      <c r="D213">
        <f>VLOOKUP($B213,'PACK MASTER'!$A$2:$G$512,7,0)</f>
        <v>210</v>
      </c>
      <c r="H213">
        <f>VLOOKUP($A213,ZAVL!$C$2:$F$1048576,4,0)</f>
        <v>265</v>
      </c>
      <c r="I213">
        <f>IFERROR(ABS(VLOOKUP($A213,ZTRV!$D$2:$G$1048576,4,0)),0)</f>
        <v>0</v>
      </c>
      <c r="J213">
        <f>IFERROR(ABS(VLOOKUP(A213,ZTR1!$D$2:$G$829999,4,0)),0)</f>
        <v>0</v>
      </c>
      <c r="K213">
        <f>IFERROR(ABS(VLOOKUP(A213,ZTR2!$D$2:$G$59939,4,0)),0)</f>
        <v>0</v>
      </c>
      <c r="L213">
        <f t="shared" si="29"/>
        <v>0</v>
      </c>
      <c r="M213">
        <f t="shared" si="30"/>
        <v>265</v>
      </c>
      <c r="N213">
        <f t="shared" si="31"/>
        <v>312.7</v>
      </c>
      <c r="O213" s="13">
        <f t="shared" si="32"/>
        <v>65667</v>
      </c>
      <c r="P213">
        <f>IF(A213=3040288,0,IFERROR(ABS(VLOOKUP(A213,ZCON!$D$2:$G$128870,4,0)),5.5))</f>
        <v>6</v>
      </c>
      <c r="Q213" s="17">
        <f t="shared" si="27"/>
        <v>3339</v>
      </c>
      <c r="R213" s="38">
        <v>0.02</v>
      </c>
      <c r="S213" s="5">
        <f t="shared" si="28"/>
        <v>3.9750000000000001</v>
      </c>
      <c r="T213">
        <f t="shared" si="33"/>
        <v>3596</v>
      </c>
      <c r="U213" s="17">
        <f t="shared" si="34"/>
        <v>15.9</v>
      </c>
      <c r="V213" s="17">
        <f t="shared" si="35"/>
        <v>1.892857142857143E-2</v>
      </c>
    </row>
    <row r="214" spans="1:22" x14ac:dyDescent="0.25">
      <c r="A214">
        <v>3611401</v>
      </c>
      <c r="B214">
        <v>401</v>
      </c>
      <c r="C214" t="s">
        <v>746</v>
      </c>
      <c r="D214">
        <f>VLOOKUP($B214,'PACK MASTER'!$A$2:$G$512,7,0)</f>
        <v>210</v>
      </c>
      <c r="H214">
        <f>VLOOKUP($A214,ZAVL!$C$2:$F$1048576,4,0)</f>
        <v>192</v>
      </c>
      <c r="I214">
        <f>IFERROR(ABS(VLOOKUP($A214,ZTRV!$D$2:$G$1048576,4,0)),0)</f>
        <v>12</v>
      </c>
      <c r="J214">
        <f>IFERROR(ABS(VLOOKUP(A214,ZTR1!$D$2:$G$829999,4,0)),0)</f>
        <v>0</v>
      </c>
      <c r="K214">
        <f>IFERROR(ABS(VLOOKUP(A214,ZTR2!$D$2:$G$59939,4,0)),0)</f>
        <v>0</v>
      </c>
      <c r="L214">
        <f t="shared" si="29"/>
        <v>12</v>
      </c>
      <c r="M214">
        <f t="shared" si="30"/>
        <v>180</v>
      </c>
      <c r="N214">
        <f t="shared" si="31"/>
        <v>212.39999999999998</v>
      </c>
      <c r="O214" s="13">
        <f t="shared" si="32"/>
        <v>44603.999999999993</v>
      </c>
      <c r="P214">
        <f>IF(A214=3040288,0,IFERROR(ABS(VLOOKUP(A214,ZCON!$D$2:$G$128870,4,0)),5.5))</f>
        <v>6</v>
      </c>
      <c r="Q214" s="17">
        <f t="shared" si="27"/>
        <v>2419.1999999999998</v>
      </c>
      <c r="R214" s="38">
        <v>0.02</v>
      </c>
      <c r="S214" s="5">
        <f t="shared" si="28"/>
        <v>2.88</v>
      </c>
      <c r="T214">
        <f t="shared" si="33"/>
        <v>3611</v>
      </c>
      <c r="U214" s="17">
        <f t="shared" si="34"/>
        <v>11.52</v>
      </c>
      <c r="V214" s="17">
        <f t="shared" si="35"/>
        <v>1.3714285714285714E-2</v>
      </c>
    </row>
    <row r="215" spans="1:22" x14ac:dyDescent="0.25">
      <c r="A215">
        <v>3612401</v>
      </c>
      <c r="B215">
        <v>401</v>
      </c>
      <c r="C215" t="s">
        <v>747</v>
      </c>
      <c r="D215">
        <f>VLOOKUP($B215,'PACK MASTER'!$A$2:$G$512,7,0)</f>
        <v>210</v>
      </c>
      <c r="H215">
        <f>VLOOKUP($A215,ZAVL!$C$2:$F$1048576,4,0)</f>
        <v>202</v>
      </c>
      <c r="I215">
        <f>IFERROR(ABS(VLOOKUP($A215,ZTRV!$D$2:$G$1048576,4,0)),0)</f>
        <v>38</v>
      </c>
      <c r="J215">
        <f>IFERROR(ABS(VLOOKUP(A215,ZTR1!$D$2:$G$829999,4,0)),0)</f>
        <v>0</v>
      </c>
      <c r="K215">
        <f>IFERROR(ABS(VLOOKUP(A215,ZTR2!$D$2:$G$59939,4,0)),0)</f>
        <v>0</v>
      </c>
      <c r="L215">
        <f t="shared" si="29"/>
        <v>38</v>
      </c>
      <c r="M215">
        <f t="shared" si="30"/>
        <v>164</v>
      </c>
      <c r="N215">
        <f t="shared" si="31"/>
        <v>193.51999999999998</v>
      </c>
      <c r="O215" s="13">
        <f t="shared" si="32"/>
        <v>40639.199999999997</v>
      </c>
      <c r="P215">
        <f>IF(A215=3040288,0,IFERROR(ABS(VLOOKUP(A215,ZCON!$D$2:$G$128870,4,0)),5.5))</f>
        <v>6</v>
      </c>
      <c r="Q215" s="17">
        <f t="shared" si="27"/>
        <v>2545.1999999999998</v>
      </c>
      <c r="R215" s="38">
        <v>0.02</v>
      </c>
      <c r="S215" s="5">
        <f t="shared" si="28"/>
        <v>3.03</v>
      </c>
      <c r="T215">
        <f t="shared" si="33"/>
        <v>3612</v>
      </c>
      <c r="U215" s="17">
        <f t="shared" si="34"/>
        <v>12.12</v>
      </c>
      <c r="V215" s="17">
        <f t="shared" si="35"/>
        <v>1.4428571428571428E-2</v>
      </c>
    </row>
    <row r="216" spans="1:22" x14ac:dyDescent="0.25">
      <c r="A216">
        <v>3614271</v>
      </c>
      <c r="B216">
        <v>271</v>
      </c>
      <c r="C216" t="s">
        <v>749</v>
      </c>
      <c r="D216">
        <f>VLOOKUP($B216,'PACK MASTER'!$A$2:$G$512,7,0)</f>
        <v>50</v>
      </c>
      <c r="H216">
        <f>VLOOKUP($A216,ZAVL!$C$2:$F$1048576,4,0)</f>
        <v>221</v>
      </c>
      <c r="I216">
        <f>IFERROR(ABS(VLOOKUP($A216,ZTRV!$D$2:$G$1048576,4,0)),0)</f>
        <v>44</v>
      </c>
      <c r="J216">
        <f>IFERROR(ABS(VLOOKUP(A216,ZTR1!$D$2:$G$829999,4,0)),0)</f>
        <v>0</v>
      </c>
      <c r="K216">
        <f>IFERROR(ABS(VLOOKUP(A216,ZTR2!$D$2:$G$59939,4,0)),0)</f>
        <v>0</v>
      </c>
      <c r="L216">
        <f t="shared" si="29"/>
        <v>44</v>
      </c>
      <c r="M216">
        <f t="shared" si="30"/>
        <v>177</v>
      </c>
      <c r="N216">
        <f t="shared" si="31"/>
        <v>208.85999999999999</v>
      </c>
      <c r="O216" s="13">
        <f t="shared" si="32"/>
        <v>10443</v>
      </c>
      <c r="P216">
        <f>IF(A216=3040288,0,IFERROR(ABS(VLOOKUP(A216,ZCON!$D$2:$G$128870,4,0)),5.5))</f>
        <v>5.5</v>
      </c>
      <c r="Q216" s="17">
        <f t="shared" si="27"/>
        <v>607.75</v>
      </c>
      <c r="R216" s="38">
        <v>0.02</v>
      </c>
      <c r="S216" s="5">
        <f t="shared" si="28"/>
        <v>3.3149999999999999</v>
      </c>
      <c r="T216">
        <f t="shared" si="33"/>
        <v>3614</v>
      </c>
      <c r="U216" s="17">
        <f t="shared" si="34"/>
        <v>12.154999999999999</v>
      </c>
      <c r="V216" s="17">
        <f t="shared" si="35"/>
        <v>6.6299999999999998E-2</v>
      </c>
    </row>
    <row r="217" spans="1:22" x14ac:dyDescent="0.25">
      <c r="A217">
        <v>3614288</v>
      </c>
      <c r="B217">
        <v>288</v>
      </c>
      <c r="C217" t="s">
        <v>750</v>
      </c>
      <c r="D217">
        <f>VLOOKUP($B217,'PACK MASTER'!$A$2:$G$512,7,0)</f>
        <v>26</v>
      </c>
      <c r="H217">
        <f>VLOOKUP($A217,ZAVL!$C$2:$F$1048576,4,0)</f>
        <v>222</v>
      </c>
      <c r="I217">
        <f>IFERROR(ABS(VLOOKUP($A217,ZTRV!$D$2:$G$1048576,4,0)),0)</f>
        <v>42</v>
      </c>
      <c r="J217">
        <f>IFERROR(ABS(VLOOKUP(A217,ZTR1!$D$2:$G$829999,4,0)),0)</f>
        <v>0</v>
      </c>
      <c r="K217">
        <f>IFERROR(ABS(VLOOKUP(A217,ZTR2!$D$2:$G$59939,4,0)),0)</f>
        <v>0</v>
      </c>
      <c r="L217">
        <f t="shared" si="29"/>
        <v>42</v>
      </c>
      <c r="M217">
        <f t="shared" si="30"/>
        <v>180</v>
      </c>
      <c r="N217">
        <f t="shared" si="31"/>
        <v>212.39999999999998</v>
      </c>
      <c r="O217" s="13">
        <f t="shared" si="32"/>
        <v>5522.4</v>
      </c>
      <c r="P217">
        <f>IF(A217=3040288,0,IFERROR(ABS(VLOOKUP(A217,ZCON!$D$2:$G$128870,4,0)),5.5))</f>
        <v>6</v>
      </c>
      <c r="Q217" s="17">
        <f t="shared" si="27"/>
        <v>346.32</v>
      </c>
      <c r="R217" s="38">
        <v>0.02</v>
      </c>
      <c r="S217" s="5">
        <f t="shared" si="28"/>
        <v>3.33</v>
      </c>
      <c r="T217">
        <f t="shared" si="33"/>
        <v>3614</v>
      </c>
      <c r="U217" s="17">
        <f t="shared" si="34"/>
        <v>13.32</v>
      </c>
      <c r="V217" s="17">
        <f t="shared" si="35"/>
        <v>0.12807692307692309</v>
      </c>
    </row>
    <row r="218" spans="1:22" x14ac:dyDescent="0.25">
      <c r="A218">
        <v>3614401</v>
      </c>
      <c r="B218">
        <v>401</v>
      </c>
      <c r="C218" t="s">
        <v>751</v>
      </c>
      <c r="D218">
        <f>VLOOKUP($B218,'PACK MASTER'!$A$2:$G$512,7,0)</f>
        <v>210</v>
      </c>
      <c r="H218">
        <f>VLOOKUP($A218,ZAVL!$C$2:$F$1048576,4,0)</f>
        <v>217</v>
      </c>
      <c r="I218">
        <f>IFERROR(ABS(VLOOKUP($A218,ZTRV!$D$2:$G$1048576,4,0)),0)</f>
        <v>44</v>
      </c>
      <c r="J218">
        <f>IFERROR(ABS(VLOOKUP(A218,ZTR1!$D$2:$G$829999,4,0)),0)</f>
        <v>0</v>
      </c>
      <c r="K218">
        <f>IFERROR(ABS(VLOOKUP(A218,ZTR2!$D$2:$G$59939,4,0)),0)</f>
        <v>0</v>
      </c>
      <c r="L218">
        <f t="shared" si="29"/>
        <v>44</v>
      </c>
      <c r="M218">
        <f t="shared" si="30"/>
        <v>173</v>
      </c>
      <c r="N218">
        <f t="shared" si="31"/>
        <v>204.14</v>
      </c>
      <c r="O218" s="13">
        <f t="shared" si="32"/>
        <v>42869.399999999994</v>
      </c>
      <c r="P218">
        <f>IF(A218=3040288,0,IFERROR(ABS(VLOOKUP(A218,ZCON!$D$2:$G$128870,4,0)),5.5))</f>
        <v>6</v>
      </c>
      <c r="Q218" s="17">
        <f t="shared" si="27"/>
        <v>2734.2</v>
      </c>
      <c r="R218" s="38">
        <v>0.02</v>
      </c>
      <c r="S218" s="5">
        <f t="shared" si="28"/>
        <v>3.2549999999999999</v>
      </c>
      <c r="T218">
        <f t="shared" si="33"/>
        <v>3614</v>
      </c>
      <c r="U218" s="17">
        <f t="shared" si="34"/>
        <v>13.02</v>
      </c>
      <c r="V218" s="17">
        <f t="shared" si="35"/>
        <v>1.55E-2</v>
      </c>
    </row>
    <row r="219" spans="1:22" x14ac:dyDescent="0.25">
      <c r="A219">
        <v>3615401</v>
      </c>
      <c r="B219">
        <v>401</v>
      </c>
      <c r="C219" t="s">
        <v>752</v>
      </c>
      <c r="D219">
        <f>VLOOKUP($B219,'PACK MASTER'!$A$2:$G$512,7,0)</f>
        <v>210</v>
      </c>
      <c r="H219">
        <f>VLOOKUP($A219,ZAVL!$C$2:$F$1048576,4,0)</f>
        <v>224</v>
      </c>
      <c r="I219">
        <f>IFERROR(ABS(VLOOKUP($A219,ZTRV!$D$2:$G$1048576,4,0)),0)</f>
        <v>38</v>
      </c>
      <c r="J219">
        <f>IFERROR(ABS(VLOOKUP(A219,ZTR1!$D$2:$G$829999,4,0)),0)</f>
        <v>0</v>
      </c>
      <c r="K219">
        <f>IFERROR(ABS(VLOOKUP(A219,ZTR2!$D$2:$G$59939,4,0)),0)</f>
        <v>0</v>
      </c>
      <c r="L219">
        <f t="shared" si="29"/>
        <v>38</v>
      </c>
      <c r="M219">
        <f t="shared" si="30"/>
        <v>186</v>
      </c>
      <c r="N219">
        <f t="shared" si="31"/>
        <v>219.48</v>
      </c>
      <c r="O219" s="13">
        <f t="shared" si="32"/>
        <v>46090.799999999996</v>
      </c>
      <c r="P219">
        <f>IF(A219=3040288,0,IFERROR(ABS(VLOOKUP(A219,ZCON!$D$2:$G$128870,4,0)),5.5))</f>
        <v>6</v>
      </c>
      <c r="Q219" s="17">
        <f t="shared" si="27"/>
        <v>2822.4</v>
      </c>
      <c r="R219" s="38">
        <v>0.02</v>
      </c>
      <c r="S219" s="5">
        <f t="shared" si="28"/>
        <v>3.36</v>
      </c>
      <c r="T219">
        <f t="shared" si="33"/>
        <v>3615</v>
      </c>
      <c r="U219" s="17">
        <f t="shared" si="34"/>
        <v>13.440000000000001</v>
      </c>
      <c r="V219" s="17">
        <f t="shared" si="35"/>
        <v>1.6E-2</v>
      </c>
    </row>
    <row r="220" spans="1:22" x14ac:dyDescent="0.25">
      <c r="A220">
        <v>3616401</v>
      </c>
      <c r="B220">
        <v>401</v>
      </c>
      <c r="C220" t="s">
        <v>753</v>
      </c>
      <c r="D220">
        <f>VLOOKUP($B220,'PACK MASTER'!$A$2:$G$512,7,0)</f>
        <v>210</v>
      </c>
      <c r="H220">
        <f>VLOOKUP($A220,ZAVL!$C$2:$F$1048576,4,0)</f>
        <v>225</v>
      </c>
      <c r="I220">
        <f>IFERROR(ABS(VLOOKUP($A220,ZTRV!$D$2:$G$1048576,4,0)),0)</f>
        <v>17</v>
      </c>
      <c r="J220">
        <f>IFERROR(ABS(VLOOKUP(A220,ZTR1!$D$2:$G$829999,4,0)),0)</f>
        <v>0</v>
      </c>
      <c r="K220">
        <f>IFERROR(ABS(VLOOKUP(A220,ZTR2!$D$2:$G$59939,4,0)),0)</f>
        <v>0</v>
      </c>
      <c r="L220">
        <f t="shared" si="29"/>
        <v>17</v>
      </c>
      <c r="M220">
        <f t="shared" si="30"/>
        <v>208</v>
      </c>
      <c r="N220">
        <f t="shared" si="31"/>
        <v>245.44</v>
      </c>
      <c r="O220" s="13">
        <f t="shared" si="32"/>
        <v>51542.400000000001</v>
      </c>
      <c r="P220">
        <f>IF(A220=3040288,0,IFERROR(ABS(VLOOKUP(A220,ZCON!$D$2:$G$128870,4,0)),5.5))</f>
        <v>6</v>
      </c>
      <c r="Q220" s="17">
        <f t="shared" si="27"/>
        <v>2835</v>
      </c>
      <c r="R220" s="38">
        <v>0.02</v>
      </c>
      <c r="S220" s="5">
        <f t="shared" si="28"/>
        <v>3.375</v>
      </c>
      <c r="T220">
        <f t="shared" si="33"/>
        <v>3616</v>
      </c>
      <c r="U220" s="17">
        <f t="shared" si="34"/>
        <v>13.5</v>
      </c>
      <c r="V220" s="17">
        <f t="shared" si="35"/>
        <v>1.607142857142857E-2</v>
      </c>
    </row>
    <row r="221" spans="1:22" x14ac:dyDescent="0.25">
      <c r="A221">
        <v>3617401</v>
      </c>
      <c r="B221">
        <v>401</v>
      </c>
      <c r="C221" t="s">
        <v>755</v>
      </c>
      <c r="D221">
        <f>VLOOKUP($B221,'PACK MASTER'!$A$2:$G$512,7,0)</f>
        <v>210</v>
      </c>
      <c r="H221">
        <f>VLOOKUP($A221,ZAVL!$C$2:$F$1048576,4,0)</f>
        <v>209</v>
      </c>
      <c r="I221">
        <f>IFERROR(ABS(VLOOKUP($A221,ZTRV!$D$2:$G$1048576,4,0)),0)</f>
        <v>35</v>
      </c>
      <c r="J221">
        <f>IFERROR(ABS(VLOOKUP(A221,ZTR1!$D$2:$G$829999,4,0)),0)</f>
        <v>0</v>
      </c>
      <c r="K221">
        <f>IFERROR(ABS(VLOOKUP(A221,ZTR2!$D$2:$G$59939,4,0)),0)</f>
        <v>0</v>
      </c>
      <c r="L221">
        <f t="shared" si="29"/>
        <v>35</v>
      </c>
      <c r="M221">
        <f t="shared" si="30"/>
        <v>174</v>
      </c>
      <c r="N221">
        <f t="shared" si="31"/>
        <v>205.32</v>
      </c>
      <c r="O221" s="13">
        <f t="shared" si="32"/>
        <v>43117.2</v>
      </c>
      <c r="P221">
        <f>IF(A221=3040288,0,IFERROR(ABS(VLOOKUP(A221,ZCON!$D$2:$G$128870,4,0)),5.5))</f>
        <v>6</v>
      </c>
      <c r="Q221" s="17">
        <f t="shared" si="27"/>
        <v>2633.4</v>
      </c>
      <c r="R221" s="38">
        <v>0.02</v>
      </c>
      <c r="S221" s="5">
        <f t="shared" si="28"/>
        <v>3.1349999999999998</v>
      </c>
      <c r="T221">
        <f t="shared" si="33"/>
        <v>3617</v>
      </c>
      <c r="U221" s="17">
        <f t="shared" si="34"/>
        <v>12.540000000000001</v>
      </c>
      <c r="V221" s="17">
        <f t="shared" si="35"/>
        <v>1.4928571428571428E-2</v>
      </c>
    </row>
    <row r="222" spans="1:22" x14ac:dyDescent="0.25">
      <c r="A222">
        <v>3618401</v>
      </c>
      <c r="B222">
        <v>401</v>
      </c>
      <c r="C222" t="s">
        <v>756</v>
      </c>
      <c r="D222">
        <f>VLOOKUP($B222,'PACK MASTER'!$A$2:$G$512,7,0)</f>
        <v>210</v>
      </c>
      <c r="H222">
        <f>VLOOKUP($A222,ZAVL!$C$2:$F$1048576,4,0)</f>
        <v>197</v>
      </c>
      <c r="I222">
        <f>IFERROR(ABS(VLOOKUP($A222,ZTRV!$D$2:$G$1048576,4,0)),0)</f>
        <v>33</v>
      </c>
      <c r="J222">
        <f>IFERROR(ABS(VLOOKUP(A222,ZTR1!$D$2:$G$829999,4,0)),0)</f>
        <v>0</v>
      </c>
      <c r="K222">
        <f>IFERROR(ABS(VLOOKUP(A222,ZTR2!$D$2:$G$59939,4,0)),0)</f>
        <v>0</v>
      </c>
      <c r="L222">
        <f t="shared" si="29"/>
        <v>33</v>
      </c>
      <c r="M222">
        <f t="shared" si="30"/>
        <v>164</v>
      </c>
      <c r="N222">
        <f t="shared" si="31"/>
        <v>193.51999999999998</v>
      </c>
      <c r="O222" s="13">
        <f t="shared" si="32"/>
        <v>40639.199999999997</v>
      </c>
      <c r="P222">
        <f>IF(A222=3040288,0,IFERROR(ABS(VLOOKUP(A222,ZCON!$D$2:$G$128870,4,0)),5.5))</f>
        <v>6</v>
      </c>
      <c r="Q222" s="17">
        <f t="shared" si="27"/>
        <v>2482.1999999999998</v>
      </c>
      <c r="R222" s="38">
        <v>0.02</v>
      </c>
      <c r="S222" s="5">
        <f t="shared" si="28"/>
        <v>2.9550000000000001</v>
      </c>
      <c r="T222">
        <f t="shared" si="33"/>
        <v>3618</v>
      </c>
      <c r="U222" s="17">
        <f t="shared" si="34"/>
        <v>11.819999999999999</v>
      </c>
      <c r="V222" s="17">
        <f t="shared" si="35"/>
        <v>1.4071428571428572E-2</v>
      </c>
    </row>
    <row r="223" spans="1:22" x14ac:dyDescent="0.25">
      <c r="A223">
        <v>3619271</v>
      </c>
      <c r="B223">
        <v>271</v>
      </c>
      <c r="C223" t="s">
        <v>757</v>
      </c>
      <c r="D223">
        <f>VLOOKUP($B223,'PACK MASTER'!$A$2:$G$512,7,0)</f>
        <v>50</v>
      </c>
      <c r="H223">
        <f>VLOOKUP($A223,ZAVL!$C$2:$F$1048576,4,0)</f>
        <v>910</v>
      </c>
      <c r="I223">
        <f>IFERROR(ABS(VLOOKUP($A223,ZTRV!$D$2:$G$1048576,4,0)),0)</f>
        <v>0</v>
      </c>
      <c r="J223">
        <f>IFERROR(ABS(VLOOKUP(A223,ZTR1!$D$2:$G$829999,4,0)),0)</f>
        <v>0</v>
      </c>
      <c r="K223">
        <f>IFERROR(ABS(VLOOKUP(A223,ZTR2!$D$2:$G$59939,4,0)),0)</f>
        <v>0</v>
      </c>
      <c r="L223">
        <f t="shared" si="29"/>
        <v>0</v>
      </c>
      <c r="M223">
        <f t="shared" si="30"/>
        <v>910</v>
      </c>
      <c r="N223">
        <f t="shared" si="31"/>
        <v>1073.8</v>
      </c>
      <c r="O223" s="13">
        <f t="shared" si="32"/>
        <v>53690</v>
      </c>
      <c r="P223">
        <f>IF(A223=3040288,0,IFERROR(ABS(VLOOKUP(A223,ZCON!$D$2:$G$128870,4,0)),5.5))</f>
        <v>5.5</v>
      </c>
      <c r="Q223" s="17">
        <f t="shared" si="27"/>
        <v>2502.5</v>
      </c>
      <c r="R223" s="38">
        <v>0.02</v>
      </c>
      <c r="S223" s="5">
        <f t="shared" si="28"/>
        <v>13.65</v>
      </c>
      <c r="T223">
        <f t="shared" si="33"/>
        <v>3619</v>
      </c>
      <c r="U223" s="17">
        <f t="shared" si="34"/>
        <v>50.05</v>
      </c>
      <c r="V223" s="17">
        <f t="shared" si="35"/>
        <v>0.27300000000000002</v>
      </c>
    </row>
    <row r="224" spans="1:22" x14ac:dyDescent="0.25">
      <c r="A224">
        <v>3619401</v>
      </c>
      <c r="B224">
        <v>401</v>
      </c>
      <c r="C224" t="s">
        <v>758</v>
      </c>
      <c r="D224">
        <f>VLOOKUP($B224,'PACK MASTER'!$A$2:$G$512,7,0)</f>
        <v>210</v>
      </c>
      <c r="H224">
        <f>VLOOKUP($A224,ZAVL!$C$2:$F$1048576,4,0)</f>
        <v>900</v>
      </c>
      <c r="I224">
        <f>IFERROR(ABS(VLOOKUP($A224,ZTRV!$D$2:$G$1048576,4,0)),0)</f>
        <v>0</v>
      </c>
      <c r="J224">
        <f>IFERROR(ABS(VLOOKUP(A224,ZTR1!$D$2:$G$829999,4,0)),0)</f>
        <v>0</v>
      </c>
      <c r="K224">
        <f>IFERROR(ABS(VLOOKUP(A224,ZTR2!$D$2:$G$59939,4,0)),0)</f>
        <v>0</v>
      </c>
      <c r="L224">
        <f t="shared" si="29"/>
        <v>0</v>
      </c>
      <c r="M224">
        <f t="shared" si="30"/>
        <v>900</v>
      </c>
      <c r="N224">
        <f t="shared" si="31"/>
        <v>1062</v>
      </c>
      <c r="O224" s="13">
        <f t="shared" si="32"/>
        <v>223020</v>
      </c>
      <c r="P224">
        <f>IF(A224=3040288,0,IFERROR(ABS(VLOOKUP(A224,ZCON!$D$2:$G$128870,4,0)),5.5))</f>
        <v>6</v>
      </c>
      <c r="Q224" s="17">
        <f t="shared" si="27"/>
        <v>11340</v>
      </c>
      <c r="R224" s="38">
        <v>0.02</v>
      </c>
      <c r="S224" s="5">
        <f t="shared" si="28"/>
        <v>13.5</v>
      </c>
      <c r="T224">
        <f t="shared" si="33"/>
        <v>3619</v>
      </c>
      <c r="U224" s="17">
        <f t="shared" si="34"/>
        <v>54</v>
      </c>
      <c r="V224" s="17">
        <f t="shared" si="35"/>
        <v>6.4285714285714279E-2</v>
      </c>
    </row>
    <row r="225" spans="1:22" x14ac:dyDescent="0.25">
      <c r="A225">
        <v>3622401</v>
      </c>
      <c r="B225">
        <v>401</v>
      </c>
      <c r="C225" t="s">
        <v>759</v>
      </c>
      <c r="D225">
        <f>VLOOKUP($B225,'PACK MASTER'!$A$2:$G$512,7,0)</f>
        <v>210</v>
      </c>
      <c r="H225">
        <f>VLOOKUP($A225,ZAVL!$C$2:$F$1048576,4,0)</f>
        <v>239</v>
      </c>
      <c r="I225">
        <f>IFERROR(ABS(VLOOKUP($A225,ZTRV!$D$2:$G$1048576,4,0)),0)</f>
        <v>0</v>
      </c>
      <c r="J225">
        <f>IFERROR(ABS(VLOOKUP(A225,ZTR1!$D$2:$G$829999,4,0)),0)</f>
        <v>0</v>
      </c>
      <c r="K225">
        <f>IFERROR(ABS(VLOOKUP(A225,ZTR2!$D$2:$G$59939,4,0)),0)</f>
        <v>0</v>
      </c>
      <c r="L225">
        <f t="shared" si="29"/>
        <v>0</v>
      </c>
      <c r="M225">
        <f t="shared" si="30"/>
        <v>239</v>
      </c>
      <c r="N225">
        <f t="shared" si="31"/>
        <v>282.02</v>
      </c>
      <c r="O225" s="13">
        <f t="shared" si="32"/>
        <v>59224.2</v>
      </c>
      <c r="P225">
        <f>IF(A225=3040288,0,IFERROR(ABS(VLOOKUP(A225,ZCON!$D$2:$G$128870,4,0)),5.5))</f>
        <v>6</v>
      </c>
      <c r="Q225" s="17">
        <f t="shared" si="27"/>
        <v>3011.4</v>
      </c>
      <c r="R225" s="38">
        <v>0.02</v>
      </c>
      <c r="S225" s="5">
        <f t="shared" si="28"/>
        <v>3.585</v>
      </c>
      <c r="T225">
        <f t="shared" si="33"/>
        <v>3622</v>
      </c>
      <c r="U225" s="17">
        <f t="shared" si="34"/>
        <v>14.34</v>
      </c>
      <c r="V225" s="17">
        <f t="shared" si="35"/>
        <v>1.7071428571428571E-2</v>
      </c>
    </row>
    <row r="226" spans="1:22" x14ac:dyDescent="0.25">
      <c r="A226">
        <v>3626401</v>
      </c>
      <c r="B226">
        <v>401</v>
      </c>
      <c r="C226" t="s">
        <v>760</v>
      </c>
      <c r="D226">
        <f>VLOOKUP($B226,'PACK MASTER'!$A$2:$G$512,7,0)</f>
        <v>210</v>
      </c>
      <c r="H226">
        <f>VLOOKUP($A226,ZAVL!$C$2:$F$1048576,4,0)</f>
        <v>239</v>
      </c>
      <c r="I226">
        <f>IFERROR(ABS(VLOOKUP($A226,ZTRV!$D$2:$G$1048576,4,0)),0)</f>
        <v>0</v>
      </c>
      <c r="J226">
        <f>IFERROR(ABS(VLOOKUP(A226,ZTR1!$D$2:$G$829999,4,0)),0)</f>
        <v>0</v>
      </c>
      <c r="K226">
        <f>IFERROR(ABS(VLOOKUP(A226,ZTR2!$D$2:$G$59939,4,0)),0)</f>
        <v>0</v>
      </c>
      <c r="L226">
        <f t="shared" si="29"/>
        <v>0</v>
      </c>
      <c r="M226">
        <f t="shared" si="30"/>
        <v>239</v>
      </c>
      <c r="N226">
        <f t="shared" si="31"/>
        <v>282.02</v>
      </c>
      <c r="O226" s="13">
        <f t="shared" si="32"/>
        <v>59224.2</v>
      </c>
      <c r="P226">
        <f>IF(A226=3040288,0,IFERROR(ABS(VLOOKUP(A226,ZCON!$D$2:$G$128870,4,0)),5.5))</f>
        <v>6</v>
      </c>
      <c r="Q226" s="17">
        <f t="shared" si="27"/>
        <v>3011.4</v>
      </c>
      <c r="R226" s="38">
        <v>0.02</v>
      </c>
      <c r="S226" s="5">
        <f t="shared" si="28"/>
        <v>3.585</v>
      </c>
      <c r="T226">
        <f t="shared" si="33"/>
        <v>3626</v>
      </c>
      <c r="U226" s="17">
        <f t="shared" si="34"/>
        <v>14.34</v>
      </c>
      <c r="V226" s="17">
        <f t="shared" si="35"/>
        <v>1.7071428571428571E-2</v>
      </c>
    </row>
    <row r="227" spans="1:22" x14ac:dyDescent="0.25">
      <c r="A227">
        <v>3628401</v>
      </c>
      <c r="B227">
        <v>401</v>
      </c>
      <c r="C227" t="s">
        <v>761</v>
      </c>
      <c r="D227">
        <f>VLOOKUP($B227,'PACK MASTER'!$A$2:$G$512,7,0)</f>
        <v>210</v>
      </c>
      <c r="H227">
        <f>VLOOKUP($A227,ZAVL!$C$2:$F$1048576,4,0)</f>
        <v>238</v>
      </c>
      <c r="I227">
        <f>IFERROR(ABS(VLOOKUP($A227,ZTRV!$D$2:$G$1048576,4,0)),0)</f>
        <v>0</v>
      </c>
      <c r="J227">
        <f>IFERROR(ABS(VLOOKUP(A227,ZTR1!$D$2:$G$829999,4,0)),0)</f>
        <v>0</v>
      </c>
      <c r="K227">
        <f>IFERROR(ABS(VLOOKUP(A227,ZTR2!$D$2:$G$59939,4,0)),0)</f>
        <v>0</v>
      </c>
      <c r="L227">
        <f t="shared" si="29"/>
        <v>0</v>
      </c>
      <c r="M227">
        <f t="shared" si="30"/>
        <v>238</v>
      </c>
      <c r="N227">
        <f t="shared" si="31"/>
        <v>280.83999999999997</v>
      </c>
      <c r="O227" s="13">
        <f t="shared" si="32"/>
        <v>58976.399999999994</v>
      </c>
      <c r="P227">
        <f>IF(A227=3040288,0,IFERROR(ABS(VLOOKUP(A227,ZCON!$D$2:$G$128870,4,0)),5.5))</f>
        <v>6</v>
      </c>
      <c r="Q227" s="17">
        <f t="shared" si="27"/>
        <v>2998.8</v>
      </c>
      <c r="R227" s="38">
        <v>0.02</v>
      </c>
      <c r="S227" s="5">
        <f t="shared" si="28"/>
        <v>3.57</v>
      </c>
      <c r="T227">
        <f t="shared" si="33"/>
        <v>3628</v>
      </c>
      <c r="U227" s="17">
        <f t="shared" si="34"/>
        <v>14.280000000000001</v>
      </c>
      <c r="V227" s="17">
        <f t="shared" si="35"/>
        <v>1.6999999999999998E-2</v>
      </c>
    </row>
    <row r="228" spans="1:22" x14ac:dyDescent="0.25">
      <c r="A228">
        <v>3632401</v>
      </c>
      <c r="B228">
        <v>401</v>
      </c>
      <c r="C228" t="s">
        <v>762</v>
      </c>
      <c r="D228">
        <f>VLOOKUP($B228,'PACK MASTER'!$A$2:$G$512,7,0)</f>
        <v>210</v>
      </c>
      <c r="H228">
        <f>VLOOKUP($A228,ZAVL!$C$2:$F$1048576,4,0)</f>
        <v>210</v>
      </c>
      <c r="I228">
        <f>IFERROR(ABS(VLOOKUP($A228,ZTRV!$D$2:$G$1048576,4,0)),0)</f>
        <v>0</v>
      </c>
      <c r="J228">
        <f>IFERROR(ABS(VLOOKUP(A228,ZTR1!$D$2:$G$829999,4,0)),0)</f>
        <v>0</v>
      </c>
      <c r="K228">
        <f>IFERROR(ABS(VLOOKUP(A228,ZTR2!$D$2:$G$59939,4,0)),0)</f>
        <v>0</v>
      </c>
      <c r="L228">
        <f t="shared" si="29"/>
        <v>0</v>
      </c>
      <c r="M228">
        <f t="shared" si="30"/>
        <v>210</v>
      </c>
      <c r="N228">
        <f t="shared" si="31"/>
        <v>247.79999999999998</v>
      </c>
      <c r="O228" s="13">
        <f t="shared" si="32"/>
        <v>52038</v>
      </c>
      <c r="P228">
        <f>IF(A228=3040288,0,IFERROR(ABS(VLOOKUP(A228,ZCON!$D$2:$G$128870,4,0)),5.5))</f>
        <v>6</v>
      </c>
      <c r="Q228" s="17">
        <f t="shared" si="27"/>
        <v>2646</v>
      </c>
      <c r="R228" s="38">
        <v>0.02</v>
      </c>
      <c r="S228" s="5">
        <f t="shared" si="28"/>
        <v>3.15</v>
      </c>
      <c r="T228">
        <f t="shared" si="33"/>
        <v>3632</v>
      </c>
      <c r="U228" s="17">
        <f t="shared" si="34"/>
        <v>12.6</v>
      </c>
      <c r="V228" s="17">
        <f t="shared" si="35"/>
        <v>1.4999999999999999E-2</v>
      </c>
    </row>
    <row r="229" spans="1:22" x14ac:dyDescent="0.25">
      <c r="A229">
        <v>3634401</v>
      </c>
      <c r="B229">
        <v>401</v>
      </c>
      <c r="C229" t="s">
        <v>763</v>
      </c>
      <c r="D229">
        <f>VLOOKUP($B229,'PACK MASTER'!$A$2:$G$512,7,0)</f>
        <v>210</v>
      </c>
      <c r="H229">
        <f>VLOOKUP($A229,ZAVL!$C$2:$F$1048576,4,0)</f>
        <v>247</v>
      </c>
      <c r="I229">
        <f>IFERROR(ABS(VLOOKUP($A229,ZTRV!$D$2:$G$1048576,4,0)),0)</f>
        <v>0</v>
      </c>
      <c r="J229">
        <f>IFERROR(ABS(VLOOKUP(A229,ZTR1!$D$2:$G$829999,4,0)),0)</f>
        <v>0</v>
      </c>
      <c r="K229">
        <f>IFERROR(ABS(VLOOKUP(A229,ZTR2!$D$2:$G$59939,4,0)),0)</f>
        <v>0</v>
      </c>
      <c r="L229">
        <f t="shared" si="29"/>
        <v>0</v>
      </c>
      <c r="M229">
        <f t="shared" si="30"/>
        <v>247</v>
      </c>
      <c r="N229">
        <f t="shared" si="31"/>
        <v>291.45999999999998</v>
      </c>
      <c r="O229" s="13">
        <f t="shared" si="32"/>
        <v>61206.6</v>
      </c>
      <c r="P229">
        <f>IF(A229=3040288,0,IFERROR(ABS(VLOOKUP(A229,ZCON!$D$2:$G$128870,4,0)),5.5))</f>
        <v>6</v>
      </c>
      <c r="Q229" s="17">
        <f t="shared" si="27"/>
        <v>3112.2</v>
      </c>
      <c r="R229" s="38">
        <v>0.02</v>
      </c>
      <c r="S229" s="5">
        <f t="shared" si="28"/>
        <v>3.7050000000000001</v>
      </c>
      <c r="T229">
        <f t="shared" si="33"/>
        <v>3634</v>
      </c>
      <c r="U229" s="17">
        <f t="shared" si="34"/>
        <v>14.819999999999999</v>
      </c>
      <c r="V229" s="17">
        <f t="shared" si="35"/>
        <v>1.7642857142857144E-2</v>
      </c>
    </row>
    <row r="230" spans="1:22" x14ac:dyDescent="0.25">
      <c r="A230">
        <v>3635401</v>
      </c>
      <c r="B230">
        <v>401</v>
      </c>
      <c r="C230" t="s">
        <v>764</v>
      </c>
      <c r="D230">
        <f>VLOOKUP($B230,'PACK MASTER'!$A$2:$G$512,7,0)</f>
        <v>210</v>
      </c>
      <c r="H230">
        <f>VLOOKUP($A230,ZAVL!$C$2:$F$1048576,4,0)</f>
        <v>900</v>
      </c>
      <c r="I230">
        <f>IFERROR(ABS(VLOOKUP($A230,ZTRV!$D$2:$G$1048576,4,0)),0)</f>
        <v>0</v>
      </c>
      <c r="J230">
        <f>IFERROR(ABS(VLOOKUP(A230,ZTR1!$D$2:$G$829999,4,0)),0)</f>
        <v>0</v>
      </c>
      <c r="K230">
        <f>IFERROR(ABS(VLOOKUP(A230,ZTR2!$D$2:$G$59939,4,0)),0)</f>
        <v>0</v>
      </c>
      <c r="L230">
        <f t="shared" si="29"/>
        <v>0</v>
      </c>
      <c r="M230">
        <f t="shared" si="30"/>
        <v>900</v>
      </c>
      <c r="N230">
        <f t="shared" si="31"/>
        <v>1062</v>
      </c>
      <c r="O230" s="13">
        <f t="shared" si="32"/>
        <v>223020</v>
      </c>
      <c r="P230">
        <f>IF(A230=3040288,0,IFERROR(ABS(VLOOKUP(A230,ZCON!$D$2:$G$128870,4,0)),5.5))</f>
        <v>6</v>
      </c>
      <c r="Q230" s="17">
        <f t="shared" si="27"/>
        <v>11340</v>
      </c>
      <c r="R230" s="38">
        <v>0.02</v>
      </c>
      <c r="S230" s="5">
        <f t="shared" si="28"/>
        <v>13.5</v>
      </c>
      <c r="T230">
        <f t="shared" si="33"/>
        <v>3635</v>
      </c>
      <c r="U230" s="17">
        <f t="shared" si="34"/>
        <v>54</v>
      </c>
      <c r="V230" s="17">
        <f t="shared" si="35"/>
        <v>6.4285714285714279E-2</v>
      </c>
    </row>
    <row r="231" spans="1:22" x14ac:dyDescent="0.25">
      <c r="A231">
        <v>3645401</v>
      </c>
      <c r="B231">
        <v>401</v>
      </c>
      <c r="C231" t="s">
        <v>765</v>
      </c>
      <c r="D231">
        <f>VLOOKUP($B231,'PACK MASTER'!$A$2:$G$512,7,0)</f>
        <v>210</v>
      </c>
      <c r="H231" t="e">
        <f>VLOOKUP($A231,ZAVL!$C$2:$F$1048576,4,0)</f>
        <v>#N/A</v>
      </c>
      <c r="I231">
        <f>IFERROR(ABS(VLOOKUP($A231,ZTRV!$D$2:$G$1048576,4,0)),0)</f>
        <v>0</v>
      </c>
      <c r="J231">
        <f>IFERROR(ABS(VLOOKUP(A231,ZTR1!$D$2:$G$829999,4,0)),0)</f>
        <v>0</v>
      </c>
      <c r="K231">
        <f>IFERROR(ABS(VLOOKUP(A231,ZTR2!$D$2:$G$59939,4,0)),0)</f>
        <v>0</v>
      </c>
      <c r="L231">
        <f t="shared" si="29"/>
        <v>0</v>
      </c>
      <c r="M231" t="e">
        <f t="shared" si="30"/>
        <v>#N/A</v>
      </c>
      <c r="N231" t="e">
        <f t="shared" si="31"/>
        <v>#N/A</v>
      </c>
      <c r="O231" s="13" t="e">
        <f t="shared" si="32"/>
        <v>#N/A</v>
      </c>
      <c r="P231">
        <f>IF(A231=3040288,0,IFERROR(ABS(VLOOKUP(A231,ZCON!$D$2:$G$128870,4,0)),5.5))</f>
        <v>6</v>
      </c>
      <c r="Q231" s="17" t="e">
        <f t="shared" si="27"/>
        <v>#N/A</v>
      </c>
      <c r="R231" s="38">
        <v>0.02</v>
      </c>
      <c r="S231" s="5" t="e">
        <f t="shared" si="28"/>
        <v>#N/A</v>
      </c>
      <c r="T231">
        <f t="shared" si="33"/>
        <v>3645</v>
      </c>
      <c r="U231" s="17" t="e">
        <f t="shared" si="34"/>
        <v>#N/A</v>
      </c>
      <c r="V231" s="17" t="e">
        <f t="shared" si="35"/>
        <v>#N/A</v>
      </c>
    </row>
    <row r="232" spans="1:22" x14ac:dyDescent="0.25">
      <c r="A232">
        <v>3647401</v>
      </c>
      <c r="B232">
        <v>401</v>
      </c>
      <c r="C232" t="s">
        <v>766</v>
      </c>
      <c r="D232">
        <f>VLOOKUP($B232,'PACK MASTER'!$A$2:$G$512,7,0)</f>
        <v>210</v>
      </c>
      <c r="H232">
        <f>VLOOKUP($A232,ZAVL!$C$2:$F$1048576,4,0)</f>
        <v>830</v>
      </c>
      <c r="I232">
        <f>IFERROR(ABS(VLOOKUP($A232,ZTRV!$D$2:$G$1048576,4,0)),0)</f>
        <v>0</v>
      </c>
      <c r="J232">
        <f>IFERROR(ABS(VLOOKUP(A232,ZTR1!$D$2:$G$829999,4,0)),0)</f>
        <v>0</v>
      </c>
      <c r="K232">
        <f>IFERROR(ABS(VLOOKUP(A232,ZTR2!$D$2:$G$59939,4,0)),0)</f>
        <v>0</v>
      </c>
      <c r="L232">
        <f t="shared" si="29"/>
        <v>0</v>
      </c>
      <c r="M232">
        <f t="shared" si="30"/>
        <v>830</v>
      </c>
      <c r="N232">
        <f t="shared" si="31"/>
        <v>979.4</v>
      </c>
      <c r="O232" s="13">
        <f t="shared" si="32"/>
        <v>205674</v>
      </c>
      <c r="P232">
        <f>IF(A232=3040288,0,IFERROR(ABS(VLOOKUP(A232,ZCON!$D$2:$G$128870,4,0)),5.5))</f>
        <v>6</v>
      </c>
      <c r="Q232" s="17">
        <f t="shared" si="27"/>
        <v>10458</v>
      </c>
      <c r="R232" s="38">
        <v>0.02</v>
      </c>
      <c r="S232" s="5">
        <f t="shared" si="28"/>
        <v>12.45</v>
      </c>
      <c r="T232">
        <f t="shared" si="33"/>
        <v>3647</v>
      </c>
      <c r="U232" s="17">
        <f t="shared" si="34"/>
        <v>49.8</v>
      </c>
      <c r="V232" s="17">
        <f t="shared" si="35"/>
        <v>5.9285714285714282E-2</v>
      </c>
    </row>
    <row r="233" spans="1:22" x14ac:dyDescent="0.25">
      <c r="A233">
        <v>3648401</v>
      </c>
      <c r="B233">
        <v>401</v>
      </c>
      <c r="C233" t="s">
        <v>767</v>
      </c>
      <c r="D233">
        <f>VLOOKUP($B233,'PACK MASTER'!$A$2:$G$512,7,0)</f>
        <v>210</v>
      </c>
      <c r="H233">
        <f>VLOOKUP($A233,ZAVL!$C$2:$F$1048576,4,0)</f>
        <v>830</v>
      </c>
      <c r="I233">
        <f>IFERROR(ABS(VLOOKUP($A233,ZTRV!$D$2:$G$1048576,4,0)),0)</f>
        <v>0</v>
      </c>
      <c r="J233">
        <f>IFERROR(ABS(VLOOKUP(A233,ZTR1!$D$2:$G$829999,4,0)),0)</f>
        <v>0</v>
      </c>
      <c r="K233">
        <f>IFERROR(ABS(VLOOKUP(A233,ZTR2!$D$2:$G$59939,4,0)),0)</f>
        <v>0</v>
      </c>
      <c r="L233">
        <f t="shared" si="29"/>
        <v>0</v>
      </c>
      <c r="M233">
        <f t="shared" si="30"/>
        <v>830</v>
      </c>
      <c r="N233">
        <f t="shared" si="31"/>
        <v>979.4</v>
      </c>
      <c r="O233" s="13">
        <f t="shared" si="32"/>
        <v>205674</v>
      </c>
      <c r="P233">
        <f>IF(A233=3040288,0,IFERROR(ABS(VLOOKUP(A233,ZCON!$D$2:$G$128870,4,0)),5.5))</f>
        <v>6</v>
      </c>
      <c r="Q233" s="17">
        <f t="shared" si="27"/>
        <v>10458</v>
      </c>
      <c r="R233" s="38">
        <v>0.02</v>
      </c>
      <c r="S233" s="5">
        <f t="shared" si="28"/>
        <v>12.45</v>
      </c>
      <c r="T233">
        <f t="shared" si="33"/>
        <v>3648</v>
      </c>
      <c r="U233" s="17">
        <f t="shared" si="34"/>
        <v>49.8</v>
      </c>
      <c r="V233" s="17">
        <f t="shared" si="35"/>
        <v>5.9285714285714282E-2</v>
      </c>
    </row>
    <row r="234" spans="1:22" x14ac:dyDescent="0.25">
      <c r="A234">
        <v>3649401</v>
      </c>
      <c r="B234">
        <v>401</v>
      </c>
      <c r="C234" t="s">
        <v>768</v>
      </c>
      <c r="D234">
        <f>VLOOKUP($B234,'PACK MASTER'!$A$2:$G$512,7,0)</f>
        <v>210</v>
      </c>
      <c r="H234">
        <f>VLOOKUP($A234,ZAVL!$C$2:$F$1048576,4,0)</f>
        <v>830</v>
      </c>
      <c r="I234">
        <f>IFERROR(ABS(VLOOKUP($A234,ZTRV!$D$2:$G$1048576,4,0)),0)</f>
        <v>0</v>
      </c>
      <c r="J234">
        <f>IFERROR(ABS(VLOOKUP(A234,ZTR1!$D$2:$G$829999,4,0)),0)</f>
        <v>0</v>
      </c>
      <c r="K234">
        <f>IFERROR(ABS(VLOOKUP(A234,ZTR2!$D$2:$G$59939,4,0)),0)</f>
        <v>0</v>
      </c>
      <c r="L234">
        <f t="shared" si="29"/>
        <v>0</v>
      </c>
      <c r="M234">
        <f t="shared" si="30"/>
        <v>830</v>
      </c>
      <c r="N234">
        <f t="shared" si="31"/>
        <v>979.4</v>
      </c>
      <c r="O234" s="13">
        <f t="shared" si="32"/>
        <v>205674</v>
      </c>
      <c r="P234">
        <f>IF(A234=3040288,0,IFERROR(ABS(VLOOKUP(A234,ZCON!$D$2:$G$128870,4,0)),5.5))</f>
        <v>6</v>
      </c>
      <c r="Q234" s="17">
        <f t="shared" si="27"/>
        <v>10458</v>
      </c>
      <c r="R234" s="38">
        <v>0.02</v>
      </c>
      <c r="S234" s="5">
        <f t="shared" si="28"/>
        <v>12.45</v>
      </c>
      <c r="T234">
        <f t="shared" si="33"/>
        <v>3649</v>
      </c>
      <c r="U234" s="17">
        <f t="shared" si="34"/>
        <v>49.8</v>
      </c>
      <c r="V234" s="17">
        <f t="shared" si="35"/>
        <v>5.9285714285714282E-2</v>
      </c>
    </row>
    <row r="235" spans="1:22" x14ac:dyDescent="0.25">
      <c r="A235">
        <v>3650401</v>
      </c>
      <c r="B235">
        <v>401</v>
      </c>
      <c r="C235" t="s">
        <v>769</v>
      </c>
      <c r="D235">
        <f>VLOOKUP($B235,'PACK MASTER'!$A$2:$G$512,7,0)</f>
        <v>210</v>
      </c>
      <c r="H235">
        <f>VLOOKUP($A235,ZAVL!$C$2:$F$1048576,4,0)</f>
        <v>830</v>
      </c>
      <c r="I235">
        <f>IFERROR(ABS(VLOOKUP($A235,ZTRV!$D$2:$G$1048576,4,0)),0)</f>
        <v>0</v>
      </c>
      <c r="J235">
        <f>IFERROR(ABS(VLOOKUP(A235,ZTR1!$D$2:$G$829999,4,0)),0)</f>
        <v>0</v>
      </c>
      <c r="K235">
        <f>IFERROR(ABS(VLOOKUP(A235,ZTR2!$D$2:$G$59939,4,0)),0)</f>
        <v>0</v>
      </c>
      <c r="L235">
        <f t="shared" si="29"/>
        <v>0</v>
      </c>
      <c r="M235">
        <f t="shared" si="30"/>
        <v>830</v>
      </c>
      <c r="N235">
        <f t="shared" si="31"/>
        <v>979.4</v>
      </c>
      <c r="O235" s="13">
        <f t="shared" si="32"/>
        <v>205674</v>
      </c>
      <c r="P235">
        <f>IF(A235=3040288,0,IFERROR(ABS(VLOOKUP(A235,ZCON!$D$2:$G$128870,4,0)),5.5))</f>
        <v>6</v>
      </c>
      <c r="Q235" s="17">
        <f t="shared" si="27"/>
        <v>10458</v>
      </c>
      <c r="R235" s="38">
        <v>0.02</v>
      </c>
      <c r="S235" s="5">
        <f t="shared" si="28"/>
        <v>12.45</v>
      </c>
      <c r="T235">
        <f t="shared" si="33"/>
        <v>3650</v>
      </c>
      <c r="U235" s="17">
        <f t="shared" si="34"/>
        <v>49.8</v>
      </c>
      <c r="V235" s="17">
        <f t="shared" si="35"/>
        <v>5.9285714285714282E-2</v>
      </c>
    </row>
    <row r="236" spans="1:22" x14ac:dyDescent="0.25">
      <c r="A236">
        <v>3664401</v>
      </c>
      <c r="B236">
        <v>401</v>
      </c>
      <c r="C236" t="s">
        <v>770</v>
      </c>
      <c r="D236">
        <f>VLOOKUP($B236,'PACK MASTER'!$A$2:$G$512,7,0)</f>
        <v>210</v>
      </c>
      <c r="H236">
        <f>VLOOKUP($A236,ZAVL!$C$2:$F$1048576,4,0)</f>
        <v>1200</v>
      </c>
      <c r="I236">
        <f>IFERROR(ABS(VLOOKUP($A236,ZTRV!$D$2:$G$1048576,4,0)),0)</f>
        <v>0</v>
      </c>
      <c r="J236">
        <f>IFERROR(ABS(VLOOKUP(A236,ZTR1!$D$2:$G$829999,4,0)),0)</f>
        <v>0</v>
      </c>
      <c r="K236">
        <f>IFERROR(ABS(VLOOKUP(A236,ZTR2!$D$2:$G$59939,4,0)),0)</f>
        <v>0</v>
      </c>
      <c r="L236">
        <f t="shared" si="29"/>
        <v>0</v>
      </c>
      <c r="M236">
        <f t="shared" si="30"/>
        <v>1200</v>
      </c>
      <c r="N236">
        <f t="shared" si="31"/>
        <v>1416</v>
      </c>
      <c r="O236" s="13">
        <f t="shared" si="32"/>
        <v>297360</v>
      </c>
      <c r="P236">
        <f>IF(A236=3040288,0,IFERROR(ABS(VLOOKUP(A236,ZCON!$D$2:$G$128870,4,0)),5.5))</f>
        <v>5.5</v>
      </c>
      <c r="Q236" s="17">
        <f t="shared" si="27"/>
        <v>13860</v>
      </c>
      <c r="R236" s="38">
        <v>0.02</v>
      </c>
      <c r="S236" s="5">
        <f t="shared" si="28"/>
        <v>18</v>
      </c>
      <c r="T236">
        <f t="shared" si="33"/>
        <v>3664</v>
      </c>
      <c r="U236" s="17">
        <f t="shared" si="34"/>
        <v>66</v>
      </c>
      <c r="V236" s="17">
        <f t="shared" si="35"/>
        <v>8.5714285714285715E-2</v>
      </c>
    </row>
    <row r="237" spans="1:22" x14ac:dyDescent="0.25">
      <c r="A237">
        <v>3681403</v>
      </c>
      <c r="B237">
        <v>403</v>
      </c>
      <c r="C237" t="s">
        <v>773</v>
      </c>
      <c r="D237">
        <f>VLOOKUP($B237,'PACK MASTER'!$A$2:$G$512,7,0)</f>
        <v>210</v>
      </c>
      <c r="H237">
        <f>VLOOKUP($A237,ZAVL!$C$2:$F$1048576,4,0)</f>
        <v>944</v>
      </c>
      <c r="I237">
        <f>IFERROR(ABS(VLOOKUP($A237,ZTRV!$D$2:$G$1048576,4,0)),0)</f>
        <v>0</v>
      </c>
      <c r="J237">
        <f>IFERROR(ABS(VLOOKUP(A237,ZTR1!$D$2:$G$829999,4,0)),0)</f>
        <v>0</v>
      </c>
      <c r="K237">
        <f>IFERROR(ABS(VLOOKUP(A237,ZTR2!$D$2:$G$59939,4,0)),0)</f>
        <v>0</v>
      </c>
      <c r="L237">
        <f t="shared" si="29"/>
        <v>0</v>
      </c>
      <c r="M237">
        <f t="shared" si="30"/>
        <v>944</v>
      </c>
      <c r="N237">
        <f t="shared" si="31"/>
        <v>1113.9199999999998</v>
      </c>
      <c r="O237" s="13">
        <f t="shared" si="32"/>
        <v>233923.19999999995</v>
      </c>
      <c r="P237">
        <f>IF(A237=3040288,0,IFERROR(ABS(VLOOKUP(A237,ZCON!$D$2:$G$128870,4,0)),5.5))</f>
        <v>5.5</v>
      </c>
      <c r="Q237" s="17">
        <f t="shared" si="27"/>
        <v>10903.2</v>
      </c>
      <c r="R237" s="38">
        <v>0.02</v>
      </c>
      <c r="S237" s="5">
        <f t="shared" si="28"/>
        <v>14.16</v>
      </c>
      <c r="T237">
        <f t="shared" si="33"/>
        <v>3681</v>
      </c>
      <c r="U237" s="17">
        <f t="shared" si="34"/>
        <v>51.92</v>
      </c>
      <c r="V237" s="17">
        <f t="shared" si="35"/>
        <v>6.7428571428571435E-2</v>
      </c>
    </row>
    <row r="238" spans="1:22" x14ac:dyDescent="0.25">
      <c r="A238">
        <v>3688401</v>
      </c>
      <c r="B238">
        <v>401</v>
      </c>
      <c r="C238" t="s">
        <v>774</v>
      </c>
      <c r="D238">
        <f>VLOOKUP($B238,'PACK MASTER'!$A$2:$G$512,7,0)</f>
        <v>210</v>
      </c>
      <c r="H238">
        <f>VLOOKUP($A238,ZAVL!$C$2:$F$1048576,4,0)</f>
        <v>830</v>
      </c>
      <c r="I238">
        <f>IFERROR(ABS(VLOOKUP($A238,ZTRV!$D$2:$G$1048576,4,0)),0)</f>
        <v>0</v>
      </c>
      <c r="J238">
        <f>IFERROR(ABS(VLOOKUP(A238,ZTR1!$D$2:$G$829999,4,0)),0)</f>
        <v>0</v>
      </c>
      <c r="K238">
        <f>IFERROR(ABS(VLOOKUP(A238,ZTR2!$D$2:$G$59939,4,0)),0)</f>
        <v>0</v>
      </c>
      <c r="L238">
        <f t="shared" si="29"/>
        <v>0</v>
      </c>
      <c r="M238">
        <f t="shared" si="30"/>
        <v>830</v>
      </c>
      <c r="N238">
        <f t="shared" si="31"/>
        <v>979.4</v>
      </c>
      <c r="O238" s="13">
        <f t="shared" si="32"/>
        <v>205674</v>
      </c>
      <c r="P238">
        <f>IF(A238=3040288,0,IFERROR(ABS(VLOOKUP(A238,ZCON!$D$2:$G$128870,4,0)),5.5))</f>
        <v>6</v>
      </c>
      <c r="Q238" s="17">
        <f t="shared" si="27"/>
        <v>10458</v>
      </c>
      <c r="R238" s="38">
        <v>0.02</v>
      </c>
      <c r="S238" s="5">
        <f t="shared" si="28"/>
        <v>12.45</v>
      </c>
      <c r="T238">
        <f t="shared" si="33"/>
        <v>3688</v>
      </c>
      <c r="U238" s="17">
        <f t="shared" si="34"/>
        <v>49.8</v>
      </c>
      <c r="V238" s="17">
        <f t="shared" si="35"/>
        <v>5.9285714285714282E-2</v>
      </c>
    </row>
    <row r="239" spans="1:22" x14ac:dyDescent="0.25">
      <c r="A239">
        <v>3689401</v>
      </c>
      <c r="B239">
        <v>401</v>
      </c>
      <c r="C239" t="s">
        <v>775</v>
      </c>
      <c r="D239">
        <f>VLOOKUP($B239,'PACK MASTER'!$A$2:$G$512,7,0)</f>
        <v>210</v>
      </c>
      <c r="H239">
        <f>VLOOKUP($A239,ZAVL!$C$2:$F$1048576,4,0)</f>
        <v>918</v>
      </c>
      <c r="I239">
        <f>IFERROR(ABS(VLOOKUP($A239,ZTRV!$D$2:$G$1048576,4,0)),0)</f>
        <v>0</v>
      </c>
      <c r="J239">
        <f>IFERROR(ABS(VLOOKUP(A239,ZTR1!$D$2:$G$829999,4,0)),0)</f>
        <v>0</v>
      </c>
      <c r="K239">
        <f>IFERROR(ABS(VLOOKUP(A239,ZTR2!$D$2:$G$59939,4,0)),0)</f>
        <v>0</v>
      </c>
      <c r="L239">
        <f t="shared" si="29"/>
        <v>0</v>
      </c>
      <c r="M239">
        <f t="shared" si="30"/>
        <v>918</v>
      </c>
      <c r="N239">
        <f t="shared" si="31"/>
        <v>1083.24</v>
      </c>
      <c r="O239" s="13">
        <f t="shared" si="32"/>
        <v>227480.4</v>
      </c>
      <c r="P239">
        <f>IF(A239=3040288,0,IFERROR(ABS(VLOOKUP(A239,ZCON!$D$2:$G$128870,4,0)),5.5))</f>
        <v>6</v>
      </c>
      <c r="Q239" s="17">
        <f t="shared" si="27"/>
        <v>11566.8</v>
      </c>
      <c r="R239" s="38">
        <v>0.02</v>
      </c>
      <c r="S239" s="5">
        <f t="shared" si="28"/>
        <v>13.77</v>
      </c>
      <c r="T239">
        <f t="shared" si="33"/>
        <v>3689</v>
      </c>
      <c r="U239" s="17">
        <f t="shared" si="34"/>
        <v>55.08</v>
      </c>
      <c r="V239" s="17">
        <f t="shared" si="35"/>
        <v>6.5571428571428572E-2</v>
      </c>
    </row>
    <row r="240" spans="1:22" x14ac:dyDescent="0.25">
      <c r="A240">
        <v>3690401</v>
      </c>
      <c r="B240">
        <v>401</v>
      </c>
      <c r="C240" t="s">
        <v>776</v>
      </c>
      <c r="D240">
        <f>VLOOKUP($B240,'PACK MASTER'!$A$2:$G$512,7,0)</f>
        <v>210</v>
      </c>
      <c r="H240">
        <f>VLOOKUP($A240,ZAVL!$C$2:$F$1048576,4,0)</f>
        <v>1200</v>
      </c>
      <c r="I240">
        <f>IFERROR(ABS(VLOOKUP($A240,ZTRV!$D$2:$G$1048576,4,0)),0)</f>
        <v>0</v>
      </c>
      <c r="J240">
        <f>IFERROR(ABS(VLOOKUP(A240,ZTR1!$D$2:$G$829999,4,0)),0)</f>
        <v>0</v>
      </c>
      <c r="K240">
        <f>IFERROR(ABS(VLOOKUP(A240,ZTR2!$D$2:$G$59939,4,0)),0)</f>
        <v>0</v>
      </c>
      <c r="L240">
        <f t="shared" si="29"/>
        <v>0</v>
      </c>
      <c r="M240">
        <f t="shared" si="30"/>
        <v>1200</v>
      </c>
      <c r="N240">
        <f t="shared" si="31"/>
        <v>1416</v>
      </c>
      <c r="O240" s="13">
        <f t="shared" si="32"/>
        <v>297360</v>
      </c>
      <c r="P240">
        <f>IF(A240=3040288,0,IFERROR(ABS(VLOOKUP(A240,ZCON!$D$2:$G$128870,4,0)),5.5))</f>
        <v>5.5</v>
      </c>
      <c r="Q240" s="17">
        <f t="shared" si="27"/>
        <v>13860</v>
      </c>
      <c r="R240" s="38">
        <v>0.02</v>
      </c>
      <c r="S240" s="5">
        <f t="shared" si="28"/>
        <v>18</v>
      </c>
      <c r="T240">
        <f t="shared" si="33"/>
        <v>3690</v>
      </c>
      <c r="U240" s="17">
        <f t="shared" si="34"/>
        <v>66</v>
      </c>
      <c r="V240" s="17">
        <f t="shared" si="35"/>
        <v>8.5714285714285715E-2</v>
      </c>
    </row>
    <row r="241" spans="1:22" x14ac:dyDescent="0.25">
      <c r="A241">
        <v>3692401</v>
      </c>
      <c r="B241">
        <v>401</v>
      </c>
      <c r="C241" t="s">
        <v>777</v>
      </c>
      <c r="D241">
        <f>VLOOKUP($B241,'PACK MASTER'!$A$2:$G$512,7,0)</f>
        <v>210</v>
      </c>
      <c r="H241">
        <f>VLOOKUP($A241,ZAVL!$C$2:$F$1048576,4,0)</f>
        <v>1200</v>
      </c>
      <c r="I241">
        <f>IFERROR(ABS(VLOOKUP($A241,ZTRV!$D$2:$G$1048576,4,0)),0)</f>
        <v>0</v>
      </c>
      <c r="J241">
        <f>IFERROR(ABS(VLOOKUP(A241,ZTR1!$D$2:$G$829999,4,0)),0)</f>
        <v>0</v>
      </c>
      <c r="K241">
        <f>IFERROR(ABS(VLOOKUP(A241,ZTR2!$D$2:$G$59939,4,0)),0)</f>
        <v>0</v>
      </c>
      <c r="L241">
        <f t="shared" si="29"/>
        <v>0</v>
      </c>
      <c r="M241">
        <f t="shared" si="30"/>
        <v>1200</v>
      </c>
      <c r="N241">
        <f t="shared" si="31"/>
        <v>1416</v>
      </c>
      <c r="O241" s="13">
        <f t="shared" si="32"/>
        <v>297360</v>
      </c>
      <c r="P241">
        <f>IF(A241=3040288,0,IFERROR(ABS(VLOOKUP(A241,ZCON!$D$2:$G$128870,4,0)),5.5))</f>
        <v>5.5</v>
      </c>
      <c r="Q241" s="17">
        <f t="shared" si="27"/>
        <v>13860</v>
      </c>
      <c r="R241" s="38">
        <v>0.02</v>
      </c>
      <c r="S241" s="5">
        <f t="shared" si="28"/>
        <v>18</v>
      </c>
      <c r="T241">
        <f t="shared" si="33"/>
        <v>3692</v>
      </c>
      <c r="U241" s="17">
        <f t="shared" si="34"/>
        <v>66</v>
      </c>
      <c r="V241" s="17">
        <f t="shared" si="35"/>
        <v>8.5714285714285715E-2</v>
      </c>
    </row>
    <row r="242" spans="1:22" x14ac:dyDescent="0.25">
      <c r="A242">
        <v>3696401</v>
      </c>
      <c r="B242">
        <v>401</v>
      </c>
      <c r="C242" t="s">
        <v>778</v>
      </c>
      <c r="D242">
        <f>VLOOKUP($B242,'PACK MASTER'!$A$2:$G$512,7,0)</f>
        <v>210</v>
      </c>
      <c r="H242">
        <f>VLOOKUP($A242,ZAVL!$C$2:$F$1048576,4,0)</f>
        <v>830</v>
      </c>
      <c r="I242">
        <f>IFERROR(ABS(VLOOKUP($A242,ZTRV!$D$2:$G$1048576,4,0)),0)</f>
        <v>0</v>
      </c>
      <c r="J242">
        <f>IFERROR(ABS(VLOOKUP(A242,ZTR1!$D$2:$G$829999,4,0)),0)</f>
        <v>0</v>
      </c>
      <c r="K242">
        <f>IFERROR(ABS(VLOOKUP(A242,ZTR2!$D$2:$G$59939,4,0)),0)</f>
        <v>0</v>
      </c>
      <c r="L242">
        <f t="shared" si="29"/>
        <v>0</v>
      </c>
      <c r="M242">
        <f t="shared" si="30"/>
        <v>830</v>
      </c>
      <c r="N242">
        <f t="shared" si="31"/>
        <v>979.4</v>
      </c>
      <c r="O242" s="13">
        <f t="shared" si="32"/>
        <v>205674</v>
      </c>
      <c r="P242">
        <f>IF(A242=3040288,0,IFERROR(ABS(VLOOKUP(A242,ZCON!$D$2:$G$128870,4,0)),5.5))</f>
        <v>6</v>
      </c>
      <c r="Q242" s="17">
        <f t="shared" si="27"/>
        <v>10458</v>
      </c>
      <c r="R242" s="38">
        <v>0.02</v>
      </c>
      <c r="S242" s="5">
        <f t="shared" si="28"/>
        <v>12.45</v>
      </c>
      <c r="T242">
        <f t="shared" si="33"/>
        <v>3696</v>
      </c>
      <c r="U242" s="17">
        <f t="shared" si="34"/>
        <v>49.8</v>
      </c>
      <c r="V242" s="17">
        <f t="shared" si="35"/>
        <v>5.9285714285714282E-2</v>
      </c>
    </row>
    <row r="243" spans="1:22" x14ac:dyDescent="0.25">
      <c r="A243">
        <v>3704401</v>
      </c>
      <c r="B243">
        <v>401</v>
      </c>
      <c r="C243" t="s">
        <v>782</v>
      </c>
      <c r="D243">
        <f>VLOOKUP($B243,'PACK MASTER'!$A$2:$G$512,7,0)</f>
        <v>210</v>
      </c>
      <c r="H243">
        <f>VLOOKUP($A243,ZAVL!$C$2:$F$1048576,4,0)</f>
        <v>221</v>
      </c>
      <c r="I243">
        <f>IFERROR(ABS(VLOOKUP($A243,ZTRV!$D$2:$G$1048576,4,0)),0)</f>
        <v>0</v>
      </c>
      <c r="J243">
        <f>IFERROR(ABS(VLOOKUP(A243,ZTR1!$D$2:$G$829999,4,0)),0)</f>
        <v>0</v>
      </c>
      <c r="K243">
        <f>IFERROR(ABS(VLOOKUP(A243,ZTR2!$D$2:$G$59939,4,0)),0)</f>
        <v>0</v>
      </c>
      <c r="L243">
        <f t="shared" si="29"/>
        <v>0</v>
      </c>
      <c r="M243">
        <f t="shared" si="30"/>
        <v>221</v>
      </c>
      <c r="N243">
        <f t="shared" si="31"/>
        <v>260.77999999999997</v>
      </c>
      <c r="O243" s="13">
        <f t="shared" si="32"/>
        <v>54763.799999999996</v>
      </c>
      <c r="P243">
        <f>IF(A243=3040288,0,IFERROR(ABS(VLOOKUP(A243,ZCON!$D$2:$G$128870,4,0)),5.5))</f>
        <v>6</v>
      </c>
      <c r="Q243" s="17">
        <f t="shared" si="27"/>
        <v>2784.6</v>
      </c>
      <c r="R243" s="38">
        <v>0.02</v>
      </c>
      <c r="S243" s="5">
        <f t="shared" si="28"/>
        <v>3.3149999999999999</v>
      </c>
      <c r="T243">
        <f t="shared" si="33"/>
        <v>3704</v>
      </c>
      <c r="U243" s="17">
        <f t="shared" si="34"/>
        <v>13.26</v>
      </c>
      <c r="V243" s="17">
        <f t="shared" si="35"/>
        <v>1.5785714285714285E-2</v>
      </c>
    </row>
    <row r="244" spans="1:22" x14ac:dyDescent="0.25">
      <c r="A244">
        <v>3712401</v>
      </c>
      <c r="B244">
        <v>401</v>
      </c>
      <c r="C244" t="s">
        <v>784</v>
      </c>
      <c r="D244">
        <f>VLOOKUP($B244,'PACK MASTER'!$A$2:$G$512,7,0)</f>
        <v>210</v>
      </c>
      <c r="H244">
        <f>VLOOKUP($A244,ZAVL!$C$2:$F$1048576,4,0)</f>
        <v>183</v>
      </c>
      <c r="I244">
        <f>IFERROR(ABS(VLOOKUP($A244,ZTRV!$D$2:$G$1048576,4,0)),0)</f>
        <v>0</v>
      </c>
      <c r="J244">
        <f>IFERROR(ABS(VLOOKUP(A244,ZTR1!$D$2:$G$829999,4,0)),0)</f>
        <v>0</v>
      </c>
      <c r="K244">
        <f>IFERROR(ABS(VLOOKUP(A244,ZTR2!$D$2:$G$59939,4,0)),0)</f>
        <v>0</v>
      </c>
      <c r="L244">
        <f t="shared" si="29"/>
        <v>0</v>
      </c>
      <c r="M244">
        <f t="shared" si="30"/>
        <v>183</v>
      </c>
      <c r="N244">
        <f t="shared" si="31"/>
        <v>215.94</v>
      </c>
      <c r="O244" s="13">
        <f t="shared" si="32"/>
        <v>45347.4</v>
      </c>
      <c r="P244">
        <f>IF(A244=3040288,0,IFERROR(ABS(VLOOKUP(A244,ZCON!$D$2:$G$128870,4,0)),5.5))</f>
        <v>6</v>
      </c>
      <c r="Q244" s="17">
        <f t="shared" si="27"/>
        <v>2305.8000000000002</v>
      </c>
      <c r="R244" s="38">
        <v>0.02</v>
      </c>
      <c r="S244" s="5">
        <f t="shared" si="28"/>
        <v>2.7450000000000001</v>
      </c>
      <c r="T244">
        <f t="shared" si="33"/>
        <v>3712</v>
      </c>
      <c r="U244" s="17">
        <f t="shared" si="34"/>
        <v>10.98</v>
      </c>
      <c r="V244" s="17">
        <f t="shared" si="35"/>
        <v>1.3071428571428572E-2</v>
      </c>
    </row>
    <row r="245" spans="1:22" x14ac:dyDescent="0.25">
      <c r="A245">
        <v>3713401</v>
      </c>
      <c r="B245">
        <v>401</v>
      </c>
      <c r="C245" t="s">
        <v>785</v>
      </c>
      <c r="D245">
        <f>VLOOKUP($B245,'PACK MASTER'!$A$2:$G$512,7,0)</f>
        <v>210</v>
      </c>
      <c r="H245">
        <f>VLOOKUP($A245,ZAVL!$C$2:$F$1048576,4,0)</f>
        <v>195</v>
      </c>
      <c r="I245">
        <f>IFERROR(ABS(VLOOKUP($A245,ZTRV!$D$2:$G$1048576,4,0)),0)</f>
        <v>0</v>
      </c>
      <c r="J245">
        <f>IFERROR(ABS(VLOOKUP(A245,ZTR1!$D$2:$G$829999,4,0)),0)</f>
        <v>0</v>
      </c>
      <c r="K245">
        <f>IFERROR(ABS(VLOOKUP(A245,ZTR2!$D$2:$G$59939,4,0)),0)</f>
        <v>0</v>
      </c>
      <c r="L245">
        <f t="shared" si="29"/>
        <v>0</v>
      </c>
      <c r="M245">
        <f t="shared" si="30"/>
        <v>195</v>
      </c>
      <c r="N245">
        <f t="shared" si="31"/>
        <v>230.1</v>
      </c>
      <c r="O245" s="13">
        <f t="shared" si="32"/>
        <v>48321</v>
      </c>
      <c r="P245">
        <f>IF(A245=3040288,0,IFERROR(ABS(VLOOKUP(A245,ZCON!$D$2:$G$128870,4,0)),5.5))</f>
        <v>5.5</v>
      </c>
      <c r="Q245" s="17">
        <f t="shared" si="27"/>
        <v>2252.25</v>
      </c>
      <c r="R245" s="38">
        <v>0.02</v>
      </c>
      <c r="S245" s="5">
        <f t="shared" si="28"/>
        <v>2.9249999999999998</v>
      </c>
      <c r="T245">
        <f t="shared" si="33"/>
        <v>3713</v>
      </c>
      <c r="U245" s="17">
        <f t="shared" si="34"/>
        <v>10.725</v>
      </c>
      <c r="V245" s="17">
        <f t="shared" si="35"/>
        <v>1.3928571428571427E-2</v>
      </c>
    </row>
    <row r="246" spans="1:22" x14ac:dyDescent="0.25">
      <c r="A246">
        <v>3726401</v>
      </c>
      <c r="B246">
        <v>401</v>
      </c>
      <c r="C246" t="s">
        <v>797</v>
      </c>
      <c r="D246">
        <f>VLOOKUP($B246,'PACK MASTER'!$A$2:$G$512,7,0)</f>
        <v>210</v>
      </c>
      <c r="H246">
        <f>VLOOKUP($A246,ZAVL!$C$2:$F$1048576,4,0)</f>
        <v>183</v>
      </c>
      <c r="I246">
        <f>IFERROR(ABS(VLOOKUP($A246,ZTRV!$D$2:$G$1048576,4,0)),0)</f>
        <v>0</v>
      </c>
      <c r="J246">
        <f>IFERROR(ABS(VLOOKUP(A246,ZTR1!$D$2:$G$829999,4,0)),0)</f>
        <v>0</v>
      </c>
      <c r="K246">
        <f>IFERROR(ABS(VLOOKUP(A246,ZTR2!$D$2:$G$59939,4,0)),0)</f>
        <v>0</v>
      </c>
      <c r="L246">
        <f t="shared" si="29"/>
        <v>0</v>
      </c>
      <c r="M246">
        <f t="shared" si="30"/>
        <v>183</v>
      </c>
      <c r="N246">
        <f t="shared" si="31"/>
        <v>215.94</v>
      </c>
      <c r="O246" s="13">
        <f t="shared" si="32"/>
        <v>45347.4</v>
      </c>
      <c r="P246">
        <f>IF(A246=3040288,0,IFERROR(ABS(VLOOKUP(A246,ZCON!$D$2:$G$128870,4,0)),5.5))</f>
        <v>5.5</v>
      </c>
      <c r="Q246" s="17">
        <f t="shared" si="27"/>
        <v>2113.65</v>
      </c>
      <c r="R246" s="38">
        <v>0.02</v>
      </c>
      <c r="S246" s="5">
        <f t="shared" si="28"/>
        <v>2.7450000000000001</v>
      </c>
      <c r="T246">
        <f t="shared" si="33"/>
        <v>3726</v>
      </c>
      <c r="U246" s="17">
        <f t="shared" si="34"/>
        <v>10.065000000000001</v>
      </c>
      <c r="V246" s="17">
        <f t="shared" si="35"/>
        <v>1.3071428571428572E-2</v>
      </c>
    </row>
    <row r="247" spans="1:22" x14ac:dyDescent="0.25">
      <c r="A247">
        <v>3805401</v>
      </c>
      <c r="B247">
        <v>401</v>
      </c>
      <c r="C247" t="s">
        <v>798</v>
      </c>
      <c r="D247">
        <f>VLOOKUP($B247,'PACK MASTER'!$A$2:$G$512,7,0)</f>
        <v>210</v>
      </c>
      <c r="H247">
        <f>VLOOKUP($A247,ZAVL!$C$2:$F$1048576,4,0)</f>
        <v>189</v>
      </c>
      <c r="I247">
        <f>IFERROR(ABS(VLOOKUP($A247,ZTRV!$D$2:$G$1048576,4,0)),0)</f>
        <v>0</v>
      </c>
      <c r="J247">
        <f>IFERROR(ABS(VLOOKUP(A247,ZTR1!$D$2:$G$829999,4,0)),0)</f>
        <v>0</v>
      </c>
      <c r="K247">
        <f>IFERROR(ABS(VLOOKUP(A247,ZTR2!$D$2:$G$59939,4,0)),0)</f>
        <v>0</v>
      </c>
      <c r="L247">
        <f t="shared" si="29"/>
        <v>0</v>
      </c>
      <c r="M247">
        <f t="shared" si="30"/>
        <v>189</v>
      </c>
      <c r="N247">
        <f t="shared" si="31"/>
        <v>223.01999999999998</v>
      </c>
      <c r="O247" s="13">
        <f t="shared" si="32"/>
        <v>46834.2</v>
      </c>
      <c r="P247">
        <f>IF(A247=3040288,0,IFERROR(ABS(VLOOKUP(A247,ZCON!$D$2:$G$128870,4,0)),5.5))</f>
        <v>6</v>
      </c>
      <c r="Q247" s="17">
        <f t="shared" si="27"/>
        <v>2381.4</v>
      </c>
      <c r="R247" s="38">
        <v>0.02</v>
      </c>
      <c r="S247" s="5">
        <f t="shared" si="28"/>
        <v>2.835</v>
      </c>
      <c r="T247">
        <f t="shared" si="33"/>
        <v>3805</v>
      </c>
      <c r="U247" s="17">
        <f t="shared" si="34"/>
        <v>11.34</v>
      </c>
      <c r="V247" s="17">
        <f t="shared" si="35"/>
        <v>1.35E-2</v>
      </c>
    </row>
    <row r="248" spans="1:22" x14ac:dyDescent="0.25">
      <c r="A248">
        <v>3811401</v>
      </c>
      <c r="B248">
        <v>401</v>
      </c>
      <c r="C248" t="s">
        <v>799</v>
      </c>
      <c r="D248">
        <f>VLOOKUP($B248,'PACK MASTER'!$A$2:$G$512,7,0)</f>
        <v>210</v>
      </c>
      <c r="H248">
        <f>VLOOKUP($A248,ZAVL!$C$2:$F$1048576,4,0)</f>
        <v>212</v>
      </c>
      <c r="I248">
        <f>IFERROR(ABS(VLOOKUP($A248,ZTRV!$D$2:$G$1048576,4,0)),0)</f>
        <v>0</v>
      </c>
      <c r="J248">
        <f>IFERROR(ABS(VLOOKUP(A248,ZTR1!$D$2:$G$829999,4,0)),0)</f>
        <v>0</v>
      </c>
      <c r="K248">
        <f>IFERROR(ABS(VLOOKUP(A248,ZTR2!$D$2:$G$59939,4,0)),0)</f>
        <v>0</v>
      </c>
      <c r="L248">
        <f t="shared" si="29"/>
        <v>0</v>
      </c>
      <c r="M248">
        <f t="shared" si="30"/>
        <v>212</v>
      </c>
      <c r="N248">
        <f t="shared" si="31"/>
        <v>250.16</v>
      </c>
      <c r="O248" s="13">
        <f t="shared" si="32"/>
        <v>52533.599999999999</v>
      </c>
      <c r="P248">
        <f>IF(A248=3040288,0,IFERROR(ABS(VLOOKUP(A248,ZCON!$D$2:$G$128870,4,0)),5.5))</f>
        <v>5.5</v>
      </c>
      <c r="Q248" s="17">
        <f t="shared" si="27"/>
        <v>2448.6</v>
      </c>
      <c r="R248" s="38">
        <v>0.02</v>
      </c>
      <c r="S248" s="5">
        <f t="shared" si="28"/>
        <v>3.18</v>
      </c>
      <c r="T248">
        <f t="shared" si="33"/>
        <v>3811</v>
      </c>
      <c r="U248" s="17">
        <f t="shared" si="34"/>
        <v>11.66</v>
      </c>
      <c r="V248" s="17">
        <f t="shared" si="35"/>
        <v>1.5142857142857144E-2</v>
      </c>
    </row>
    <row r="249" spans="1:22" x14ac:dyDescent="0.25">
      <c r="A249">
        <v>3908401</v>
      </c>
      <c r="B249">
        <v>401</v>
      </c>
      <c r="C249" t="s">
        <v>800</v>
      </c>
      <c r="D249">
        <f>VLOOKUP($B249,'PACK MASTER'!$A$2:$G$512,7,0)</f>
        <v>210</v>
      </c>
      <c r="H249">
        <f>VLOOKUP($A249,ZAVL!$C$2:$F$1048576,4,0)</f>
        <v>195</v>
      </c>
      <c r="I249">
        <f>IFERROR(ABS(VLOOKUP($A249,ZTRV!$D$2:$G$1048576,4,0)),0)</f>
        <v>25</v>
      </c>
      <c r="J249">
        <f>IFERROR(ABS(VLOOKUP(A249,ZTR1!$D$2:$G$829999,4,0)),0)</f>
        <v>0</v>
      </c>
      <c r="K249">
        <f>IFERROR(ABS(VLOOKUP(A249,ZTR2!$D$2:$G$59939,4,0)),0)</f>
        <v>0</v>
      </c>
      <c r="L249">
        <f t="shared" si="29"/>
        <v>25</v>
      </c>
      <c r="M249">
        <f t="shared" si="30"/>
        <v>170</v>
      </c>
      <c r="N249">
        <f t="shared" si="31"/>
        <v>200.6</v>
      </c>
      <c r="O249" s="13">
        <f t="shared" si="32"/>
        <v>42126</v>
      </c>
      <c r="P249">
        <f>IF(A249=3040288,0,IFERROR(ABS(VLOOKUP(A249,ZCON!$D$2:$G$128870,4,0)),5.5))</f>
        <v>6</v>
      </c>
      <c r="Q249" s="17">
        <f t="shared" si="27"/>
        <v>2457</v>
      </c>
      <c r="R249" s="38">
        <v>0.02</v>
      </c>
      <c r="S249" s="5">
        <f t="shared" si="28"/>
        <v>2.9249999999999998</v>
      </c>
      <c r="T249">
        <f t="shared" si="33"/>
        <v>3908</v>
      </c>
      <c r="U249" s="17">
        <f t="shared" si="34"/>
        <v>11.7</v>
      </c>
      <c r="V249" s="17">
        <f t="shared" si="35"/>
        <v>1.3928571428571427E-2</v>
      </c>
    </row>
    <row r="250" spans="1:22" x14ac:dyDescent="0.25">
      <c r="A250">
        <v>3911401</v>
      </c>
      <c r="B250">
        <v>401</v>
      </c>
      <c r="C250" t="s">
        <v>801</v>
      </c>
      <c r="D250">
        <f>VLOOKUP($B250,'PACK MASTER'!$A$2:$G$512,7,0)</f>
        <v>210</v>
      </c>
      <c r="H250">
        <f>VLOOKUP($A250,ZAVL!$C$2:$F$1048576,4,0)</f>
        <v>205</v>
      </c>
      <c r="I250">
        <f>IFERROR(ABS(VLOOKUP($A250,ZTRV!$D$2:$G$1048576,4,0)),0)</f>
        <v>0</v>
      </c>
      <c r="J250">
        <f>IFERROR(ABS(VLOOKUP(A250,ZTR1!$D$2:$G$829999,4,0)),0)</f>
        <v>0</v>
      </c>
      <c r="K250">
        <f>IFERROR(ABS(VLOOKUP(A250,ZTR2!$D$2:$G$59939,4,0)),0)</f>
        <v>0</v>
      </c>
      <c r="L250">
        <f t="shared" si="29"/>
        <v>0</v>
      </c>
      <c r="M250">
        <f t="shared" si="30"/>
        <v>205</v>
      </c>
      <c r="N250">
        <f t="shared" si="31"/>
        <v>241.89999999999998</v>
      </c>
      <c r="O250" s="13">
        <f t="shared" si="32"/>
        <v>50798.999999999993</v>
      </c>
      <c r="P250">
        <f>IF(A250=3040288,0,IFERROR(ABS(VLOOKUP(A250,ZCON!$D$2:$G$128870,4,0)),5.5))</f>
        <v>6</v>
      </c>
      <c r="Q250" s="17">
        <f t="shared" si="27"/>
        <v>2583</v>
      </c>
      <c r="R250" s="38">
        <v>0.02</v>
      </c>
      <c r="S250" s="5">
        <f t="shared" si="28"/>
        <v>3.0750000000000002</v>
      </c>
      <c r="T250">
        <f t="shared" si="33"/>
        <v>3911</v>
      </c>
      <c r="U250" s="17">
        <f t="shared" si="34"/>
        <v>12.3</v>
      </c>
      <c r="V250" s="17">
        <f t="shared" si="35"/>
        <v>1.4642857142857143E-2</v>
      </c>
    </row>
    <row r="251" spans="1:22" x14ac:dyDescent="0.25">
      <c r="A251">
        <v>3912401</v>
      </c>
      <c r="B251">
        <v>401</v>
      </c>
      <c r="C251" t="s">
        <v>802</v>
      </c>
      <c r="D251">
        <f>VLOOKUP($B251,'PACK MASTER'!$A$2:$G$512,7,0)</f>
        <v>210</v>
      </c>
      <c r="H251">
        <f>VLOOKUP($A251,ZAVL!$C$2:$F$1048576,4,0)</f>
        <v>195</v>
      </c>
      <c r="I251">
        <f>IFERROR(ABS(VLOOKUP($A251,ZTRV!$D$2:$G$1048576,4,0)),0)</f>
        <v>0</v>
      </c>
      <c r="J251">
        <f>IFERROR(ABS(VLOOKUP(A251,ZTR1!$D$2:$G$829999,4,0)),0)</f>
        <v>0</v>
      </c>
      <c r="K251">
        <f>IFERROR(ABS(VLOOKUP(A251,ZTR2!$D$2:$G$59939,4,0)),0)</f>
        <v>0</v>
      </c>
      <c r="L251">
        <f t="shared" si="29"/>
        <v>0</v>
      </c>
      <c r="M251">
        <f t="shared" si="30"/>
        <v>195</v>
      </c>
      <c r="N251">
        <f t="shared" si="31"/>
        <v>230.1</v>
      </c>
      <c r="O251" s="13">
        <f t="shared" si="32"/>
        <v>48321</v>
      </c>
      <c r="P251">
        <f>IF(A251=3040288,0,IFERROR(ABS(VLOOKUP(A251,ZCON!$D$2:$G$128870,4,0)),5.5))</f>
        <v>6</v>
      </c>
      <c r="Q251" s="17">
        <f t="shared" si="27"/>
        <v>2457</v>
      </c>
      <c r="R251" s="38">
        <v>0.02</v>
      </c>
      <c r="S251" s="5">
        <f t="shared" si="28"/>
        <v>2.9249999999999998</v>
      </c>
      <c r="T251">
        <f t="shared" si="33"/>
        <v>3912</v>
      </c>
      <c r="U251" s="17">
        <f t="shared" si="34"/>
        <v>11.7</v>
      </c>
      <c r="V251" s="17">
        <f t="shared" si="35"/>
        <v>1.3928571428571427E-2</v>
      </c>
    </row>
    <row r="252" spans="1:22" x14ac:dyDescent="0.25">
      <c r="A252">
        <v>3923288</v>
      </c>
      <c r="B252">
        <v>288</v>
      </c>
      <c r="C252" t="s">
        <v>803</v>
      </c>
      <c r="D252">
        <f>VLOOKUP($B252,'PACK MASTER'!$A$2:$G$512,7,0)</f>
        <v>26</v>
      </c>
      <c r="H252">
        <f>VLOOKUP($A252,ZAVL!$C$2:$F$1048576,4,0)</f>
        <v>179</v>
      </c>
      <c r="I252">
        <f>IFERROR(ABS(VLOOKUP($A252,ZTRV!$D$2:$G$1048576,4,0)),0)</f>
        <v>18</v>
      </c>
      <c r="J252">
        <f>IFERROR(ABS(VLOOKUP(A252,ZTR1!$D$2:$G$829999,4,0)),0)</f>
        <v>0</v>
      </c>
      <c r="K252">
        <f>IFERROR(ABS(VLOOKUP(A252,ZTR2!$D$2:$G$59939,4,0)),0)</f>
        <v>0</v>
      </c>
      <c r="L252">
        <f t="shared" si="29"/>
        <v>18</v>
      </c>
      <c r="M252">
        <f t="shared" si="30"/>
        <v>161</v>
      </c>
      <c r="N252">
        <f t="shared" si="31"/>
        <v>189.98</v>
      </c>
      <c r="O252" s="13">
        <f t="shared" si="32"/>
        <v>4939.4799999999996</v>
      </c>
      <c r="P252">
        <f>IF(A252=3040288,0,IFERROR(ABS(VLOOKUP(A252,ZCON!$D$2:$G$128870,4,0)),5.5))</f>
        <v>6</v>
      </c>
      <c r="Q252" s="17">
        <f t="shared" si="27"/>
        <v>279.24</v>
      </c>
      <c r="R252" s="38">
        <v>0.02</v>
      </c>
      <c r="S252" s="5">
        <f t="shared" si="28"/>
        <v>2.6850000000000001</v>
      </c>
      <c r="T252">
        <f t="shared" si="33"/>
        <v>3923</v>
      </c>
      <c r="U252" s="17">
        <f t="shared" si="34"/>
        <v>10.74</v>
      </c>
      <c r="V252" s="17">
        <f t="shared" si="35"/>
        <v>0.10326923076923077</v>
      </c>
    </row>
    <row r="253" spans="1:22" x14ac:dyDescent="0.25">
      <c r="A253">
        <v>3923401</v>
      </c>
      <c r="B253">
        <v>401</v>
      </c>
      <c r="C253" t="s">
        <v>804</v>
      </c>
      <c r="D253">
        <f>VLOOKUP($B253,'PACK MASTER'!$A$2:$G$512,7,0)</f>
        <v>210</v>
      </c>
      <c r="H253">
        <f>VLOOKUP($A253,ZAVL!$C$2:$F$1048576,4,0)</f>
        <v>171</v>
      </c>
      <c r="I253">
        <f>IFERROR(ABS(VLOOKUP($A253,ZTRV!$D$2:$G$1048576,4,0)),0)</f>
        <v>22</v>
      </c>
      <c r="J253">
        <f>IFERROR(ABS(VLOOKUP(A253,ZTR1!$D$2:$G$829999,4,0)),0)</f>
        <v>0</v>
      </c>
      <c r="K253">
        <f>IFERROR(ABS(VLOOKUP(A253,ZTR2!$D$2:$G$59939,4,0)),0)</f>
        <v>0</v>
      </c>
      <c r="L253">
        <f t="shared" si="29"/>
        <v>22</v>
      </c>
      <c r="M253">
        <f t="shared" si="30"/>
        <v>149</v>
      </c>
      <c r="N253">
        <f t="shared" si="31"/>
        <v>175.82</v>
      </c>
      <c r="O253" s="13">
        <f t="shared" si="32"/>
        <v>36922.199999999997</v>
      </c>
      <c r="P253">
        <f>IF(A253=3040288,0,IFERROR(ABS(VLOOKUP(A253,ZCON!$D$2:$G$128870,4,0)),5.5))</f>
        <v>6</v>
      </c>
      <c r="Q253" s="17">
        <f t="shared" si="27"/>
        <v>2154.6</v>
      </c>
      <c r="R253" s="38">
        <v>0.02</v>
      </c>
      <c r="S253" s="5">
        <f t="shared" si="28"/>
        <v>2.5649999999999999</v>
      </c>
      <c r="T253">
        <f t="shared" si="33"/>
        <v>3923</v>
      </c>
      <c r="U253" s="17">
        <f t="shared" si="34"/>
        <v>10.26</v>
      </c>
      <c r="V253" s="17">
        <f t="shared" si="35"/>
        <v>1.2214285714285714E-2</v>
      </c>
    </row>
    <row r="254" spans="1:22" x14ac:dyDescent="0.25">
      <c r="A254">
        <v>3941401</v>
      </c>
      <c r="B254">
        <v>401</v>
      </c>
      <c r="C254" t="s">
        <v>805</v>
      </c>
      <c r="D254">
        <f>VLOOKUP($B254,'PACK MASTER'!$A$2:$G$512,7,0)</f>
        <v>210</v>
      </c>
      <c r="H254">
        <f>VLOOKUP($A254,ZAVL!$C$2:$F$1048576,4,0)</f>
        <v>1050</v>
      </c>
      <c r="I254">
        <f>IFERROR(ABS(VLOOKUP($A254,ZTRV!$D$2:$G$1048576,4,0)),0)</f>
        <v>0</v>
      </c>
      <c r="J254">
        <f>IFERROR(ABS(VLOOKUP(A254,ZTR1!$D$2:$G$829999,4,0)),0)</f>
        <v>0</v>
      </c>
      <c r="K254">
        <f>IFERROR(ABS(VLOOKUP(A254,ZTR2!$D$2:$G$59939,4,0)),0)</f>
        <v>0</v>
      </c>
      <c r="L254">
        <f t="shared" si="29"/>
        <v>0</v>
      </c>
      <c r="M254">
        <f t="shared" si="30"/>
        <v>1050</v>
      </c>
      <c r="N254">
        <f t="shared" si="31"/>
        <v>1239</v>
      </c>
      <c r="O254" s="13">
        <f t="shared" si="32"/>
        <v>260190</v>
      </c>
      <c r="P254">
        <f>IF(A254=3040288,0,IFERROR(ABS(VLOOKUP(A254,ZCON!$D$2:$G$128870,4,0)),5.5))</f>
        <v>6</v>
      </c>
      <c r="Q254" s="17">
        <f t="shared" si="27"/>
        <v>13230</v>
      </c>
      <c r="R254" s="38">
        <v>0.02</v>
      </c>
      <c r="S254" s="5">
        <f t="shared" si="28"/>
        <v>15.75</v>
      </c>
      <c r="T254">
        <f t="shared" si="33"/>
        <v>3941</v>
      </c>
      <c r="U254" s="17">
        <f t="shared" si="34"/>
        <v>63</v>
      </c>
      <c r="V254" s="17">
        <f t="shared" si="35"/>
        <v>7.4999999999999997E-2</v>
      </c>
    </row>
    <row r="255" spans="1:22" x14ac:dyDescent="0.25">
      <c r="A255">
        <v>4001401</v>
      </c>
      <c r="B255">
        <v>401</v>
      </c>
      <c r="C255" t="s">
        <v>806</v>
      </c>
      <c r="D255">
        <f>VLOOKUP($B255,'PACK MASTER'!$A$2:$G$512,7,0)</f>
        <v>210</v>
      </c>
      <c r="H255">
        <f>VLOOKUP($A255,ZAVL!$C$2:$F$1048576,4,0)</f>
        <v>209</v>
      </c>
      <c r="I255">
        <f>IFERROR(ABS(VLOOKUP($A255,ZTRV!$D$2:$G$1048576,4,0)),0)</f>
        <v>0</v>
      </c>
      <c r="J255">
        <f>IFERROR(ABS(VLOOKUP(A255,ZTR1!$D$2:$G$829999,4,0)),0)</f>
        <v>0</v>
      </c>
      <c r="K255">
        <f>IFERROR(ABS(VLOOKUP(A255,ZTR2!$D$2:$G$59939,4,0)),0)</f>
        <v>0</v>
      </c>
      <c r="L255">
        <f t="shared" si="29"/>
        <v>0</v>
      </c>
      <c r="M255">
        <f t="shared" si="30"/>
        <v>209</v>
      </c>
      <c r="N255">
        <f t="shared" si="31"/>
        <v>246.61999999999998</v>
      </c>
      <c r="O255" s="13">
        <f t="shared" si="32"/>
        <v>51790.2</v>
      </c>
      <c r="P255">
        <f>IF(A255=3040288,0,IFERROR(ABS(VLOOKUP(A255,ZCON!$D$2:$G$128870,4,0)),5.5))</f>
        <v>6</v>
      </c>
      <c r="Q255" s="17">
        <f t="shared" si="27"/>
        <v>2633.4</v>
      </c>
      <c r="R255" s="38">
        <v>0.02</v>
      </c>
      <c r="S255" s="5">
        <f t="shared" si="28"/>
        <v>3.1349999999999998</v>
      </c>
      <c r="T255">
        <f t="shared" si="33"/>
        <v>4001</v>
      </c>
      <c r="U255" s="17">
        <f t="shared" si="34"/>
        <v>12.540000000000001</v>
      </c>
      <c r="V255" s="17">
        <f t="shared" si="35"/>
        <v>1.4928571428571428E-2</v>
      </c>
    </row>
    <row r="256" spans="1:22" x14ac:dyDescent="0.25">
      <c r="A256">
        <v>4003401</v>
      </c>
      <c r="B256">
        <v>401</v>
      </c>
      <c r="C256" t="s">
        <v>807</v>
      </c>
      <c r="D256">
        <f>VLOOKUP($B256,'PACK MASTER'!$A$2:$G$512,7,0)</f>
        <v>210</v>
      </c>
      <c r="H256">
        <f>VLOOKUP($A256,ZAVL!$C$2:$F$1048576,4,0)</f>
        <v>223</v>
      </c>
      <c r="I256">
        <f>IFERROR(ABS(VLOOKUP($A256,ZTRV!$D$2:$G$1048576,4,0)),0)</f>
        <v>0</v>
      </c>
      <c r="J256">
        <f>IFERROR(ABS(VLOOKUP(A256,ZTR1!$D$2:$G$829999,4,0)),0)</f>
        <v>0</v>
      </c>
      <c r="K256">
        <f>IFERROR(ABS(VLOOKUP(A256,ZTR2!$D$2:$G$59939,4,0)),0)</f>
        <v>0</v>
      </c>
      <c r="L256">
        <f t="shared" si="29"/>
        <v>0</v>
      </c>
      <c r="M256">
        <f t="shared" si="30"/>
        <v>223</v>
      </c>
      <c r="N256">
        <f t="shared" si="31"/>
        <v>263.14</v>
      </c>
      <c r="O256" s="13">
        <f t="shared" si="32"/>
        <v>55259.399999999994</v>
      </c>
      <c r="P256">
        <f>IF(A256=3040288,0,IFERROR(ABS(VLOOKUP(A256,ZCON!$D$2:$G$128870,4,0)),5.5))</f>
        <v>6</v>
      </c>
      <c r="Q256" s="17">
        <f t="shared" ref="Q256:Q319" si="36">P256*H256*D256/100</f>
        <v>2809.8</v>
      </c>
      <c r="R256" s="38">
        <v>0.02</v>
      </c>
      <c r="S256" s="5">
        <f t="shared" ref="S256:S319" si="37">1.5*H256/100</f>
        <v>3.3450000000000002</v>
      </c>
      <c r="T256">
        <f t="shared" si="33"/>
        <v>4003</v>
      </c>
      <c r="U256" s="17">
        <f t="shared" si="34"/>
        <v>13.38</v>
      </c>
      <c r="V256" s="17">
        <f t="shared" si="35"/>
        <v>1.5928571428571431E-2</v>
      </c>
    </row>
    <row r="257" spans="1:22" x14ac:dyDescent="0.25">
      <c r="A257">
        <v>4004401</v>
      </c>
      <c r="B257">
        <v>401</v>
      </c>
      <c r="C257" t="s">
        <v>808</v>
      </c>
      <c r="D257">
        <f>VLOOKUP($B257,'PACK MASTER'!$A$2:$G$512,7,0)</f>
        <v>210</v>
      </c>
      <c r="H257">
        <f>VLOOKUP($A257,ZAVL!$C$2:$F$1048576,4,0)</f>
        <v>218</v>
      </c>
      <c r="I257">
        <f>IFERROR(ABS(VLOOKUP($A257,ZTRV!$D$2:$G$1048576,4,0)),0)</f>
        <v>0</v>
      </c>
      <c r="J257">
        <f>IFERROR(ABS(VLOOKUP(A257,ZTR1!$D$2:$G$829999,4,0)),0)</f>
        <v>0</v>
      </c>
      <c r="K257">
        <f>IFERROR(ABS(VLOOKUP(A257,ZTR2!$D$2:$G$59939,4,0)),0)</f>
        <v>0</v>
      </c>
      <c r="L257">
        <f t="shared" si="29"/>
        <v>0</v>
      </c>
      <c r="M257">
        <f t="shared" si="30"/>
        <v>218</v>
      </c>
      <c r="N257">
        <f t="shared" si="31"/>
        <v>257.24</v>
      </c>
      <c r="O257" s="13">
        <f t="shared" si="32"/>
        <v>54020.4</v>
      </c>
      <c r="P257">
        <f>IF(A257=3040288,0,IFERROR(ABS(VLOOKUP(A257,ZCON!$D$2:$G$128870,4,0)),5.5))</f>
        <v>6</v>
      </c>
      <c r="Q257" s="17">
        <f t="shared" si="36"/>
        <v>2746.8</v>
      </c>
      <c r="R257" s="38">
        <v>0.02</v>
      </c>
      <c r="S257" s="5">
        <f t="shared" si="37"/>
        <v>3.27</v>
      </c>
      <c r="T257">
        <f t="shared" si="33"/>
        <v>4004</v>
      </c>
      <c r="U257" s="17">
        <f t="shared" si="34"/>
        <v>13.08</v>
      </c>
      <c r="V257" s="17">
        <f t="shared" si="35"/>
        <v>1.5571428571428571E-2</v>
      </c>
    </row>
    <row r="258" spans="1:22" x14ac:dyDescent="0.25">
      <c r="A258">
        <v>4007401</v>
      </c>
      <c r="B258">
        <v>401</v>
      </c>
      <c r="C258" t="s">
        <v>809</v>
      </c>
      <c r="D258">
        <f>VLOOKUP($B258,'PACK MASTER'!$A$2:$G$512,7,0)</f>
        <v>210</v>
      </c>
      <c r="H258">
        <f>VLOOKUP($A258,ZAVL!$C$2:$F$1048576,4,0)</f>
        <v>228</v>
      </c>
      <c r="I258">
        <f>IFERROR(ABS(VLOOKUP($A258,ZTRV!$D$2:$G$1048576,4,0)),0)</f>
        <v>0</v>
      </c>
      <c r="J258">
        <f>IFERROR(ABS(VLOOKUP(A258,ZTR1!$D$2:$G$829999,4,0)),0)</f>
        <v>0</v>
      </c>
      <c r="K258">
        <f>IFERROR(ABS(VLOOKUP(A258,ZTR2!$D$2:$G$59939,4,0)),0)</f>
        <v>0</v>
      </c>
      <c r="L258">
        <f t="shared" ref="L258:L321" si="38">SUM(I258:K258)</f>
        <v>0</v>
      </c>
      <c r="M258">
        <f t="shared" ref="M258:M321" si="39">H258-L258</f>
        <v>228</v>
      </c>
      <c r="N258">
        <f t="shared" ref="N258:N321" si="40">M258*1.18</f>
        <v>269.03999999999996</v>
      </c>
      <c r="O258" s="13">
        <f t="shared" ref="O258:O321" si="41">N258*D258</f>
        <v>56498.399999999994</v>
      </c>
      <c r="P258">
        <f>IF(A258=3040288,0,IFERROR(ABS(VLOOKUP(A258,ZCON!$D$2:$G$128870,4,0)),5.5))</f>
        <v>6</v>
      </c>
      <c r="Q258" s="17">
        <f t="shared" si="36"/>
        <v>2872.8</v>
      </c>
      <c r="R258" s="38">
        <v>0.02</v>
      </c>
      <c r="S258" s="5">
        <f t="shared" si="37"/>
        <v>3.42</v>
      </c>
      <c r="T258">
        <f t="shared" ref="T258:T321" si="42">VALUE(LEFT(A258,4))</f>
        <v>4007</v>
      </c>
      <c r="U258" s="17">
        <f t="shared" ref="U258:U321" si="43">+Q258/D258</f>
        <v>13.680000000000001</v>
      </c>
      <c r="V258" s="17">
        <f t="shared" ref="V258:V321" si="44">+S258/D258</f>
        <v>1.6285714285714285E-2</v>
      </c>
    </row>
    <row r="259" spans="1:22" x14ac:dyDescent="0.25">
      <c r="A259">
        <v>4008401</v>
      </c>
      <c r="B259">
        <v>401</v>
      </c>
      <c r="C259" t="s">
        <v>810</v>
      </c>
      <c r="D259">
        <f>VLOOKUP($B259,'PACK MASTER'!$A$2:$G$512,7,0)</f>
        <v>210</v>
      </c>
      <c r="H259">
        <f>VLOOKUP($A259,ZAVL!$C$2:$F$1048576,4,0)</f>
        <v>245</v>
      </c>
      <c r="I259">
        <f>IFERROR(ABS(VLOOKUP($A259,ZTRV!$D$2:$G$1048576,4,0)),0)</f>
        <v>0</v>
      </c>
      <c r="J259">
        <f>IFERROR(ABS(VLOOKUP(A259,ZTR1!$D$2:$G$829999,4,0)),0)</f>
        <v>0</v>
      </c>
      <c r="K259">
        <f>IFERROR(ABS(VLOOKUP(A259,ZTR2!$D$2:$G$59939,4,0)),0)</f>
        <v>0</v>
      </c>
      <c r="L259">
        <f t="shared" si="38"/>
        <v>0</v>
      </c>
      <c r="M259">
        <f t="shared" si="39"/>
        <v>245</v>
      </c>
      <c r="N259">
        <f t="shared" si="40"/>
        <v>289.09999999999997</v>
      </c>
      <c r="O259" s="13">
        <f t="shared" si="41"/>
        <v>60710.999999999993</v>
      </c>
      <c r="P259">
        <f>IF(A259=3040288,0,IFERROR(ABS(VLOOKUP(A259,ZCON!$D$2:$G$128870,4,0)),5.5))</f>
        <v>6</v>
      </c>
      <c r="Q259" s="17">
        <f t="shared" si="36"/>
        <v>3087</v>
      </c>
      <c r="R259" s="38">
        <v>0.02</v>
      </c>
      <c r="S259" s="5">
        <f t="shared" si="37"/>
        <v>3.6749999999999998</v>
      </c>
      <c r="T259">
        <f t="shared" si="42"/>
        <v>4008</v>
      </c>
      <c r="U259" s="17">
        <f t="shared" si="43"/>
        <v>14.7</v>
      </c>
      <c r="V259" s="17">
        <f t="shared" si="44"/>
        <v>1.7499999999999998E-2</v>
      </c>
    </row>
    <row r="260" spans="1:22" x14ac:dyDescent="0.25">
      <c r="A260">
        <v>4202451</v>
      </c>
      <c r="B260">
        <v>451</v>
      </c>
      <c r="C260" t="s">
        <v>811</v>
      </c>
      <c r="D260">
        <f>VLOOKUP($B260,'PACK MASTER'!$A$2:$G$512,7,0)</f>
        <v>182</v>
      </c>
      <c r="H260">
        <f>VLOOKUP($A260,ZAVL!$C$2:$F$1048576,4,0)</f>
        <v>145</v>
      </c>
      <c r="I260">
        <f>IFERROR(ABS(VLOOKUP($A260,ZTRV!$D$2:$G$1048576,4,0)),0)</f>
        <v>0</v>
      </c>
      <c r="J260">
        <f>IFERROR(ABS(VLOOKUP(A260,ZTR1!$D$2:$G$829999,4,0)),0)</f>
        <v>0</v>
      </c>
      <c r="K260">
        <f>IFERROR(ABS(VLOOKUP(A260,ZTR2!$D$2:$G$59939,4,0)),0)</f>
        <v>0</v>
      </c>
      <c r="L260">
        <f t="shared" si="38"/>
        <v>0</v>
      </c>
      <c r="M260">
        <f t="shared" si="39"/>
        <v>145</v>
      </c>
      <c r="N260">
        <f t="shared" si="40"/>
        <v>171.1</v>
      </c>
      <c r="O260" s="13">
        <f t="shared" si="41"/>
        <v>31140.2</v>
      </c>
      <c r="P260">
        <f>IF(A260=3040288,0,IFERROR(ABS(VLOOKUP(A260,ZCON!$D$2:$G$128870,4,0)),5.5))</f>
        <v>6</v>
      </c>
      <c r="Q260" s="17">
        <f t="shared" si="36"/>
        <v>1583.4</v>
      </c>
      <c r="R260" s="38">
        <v>0.02</v>
      </c>
      <c r="S260" s="5">
        <f t="shared" si="37"/>
        <v>2.1749999999999998</v>
      </c>
      <c r="T260">
        <f t="shared" si="42"/>
        <v>4202</v>
      </c>
      <c r="U260" s="17">
        <f t="shared" si="43"/>
        <v>8.7000000000000011</v>
      </c>
      <c r="V260" s="17">
        <f t="shared" si="44"/>
        <v>1.195054945054945E-2</v>
      </c>
    </row>
    <row r="261" spans="1:22" x14ac:dyDescent="0.25">
      <c r="A261">
        <v>4202455</v>
      </c>
      <c r="B261">
        <v>455</v>
      </c>
      <c r="C261" t="s">
        <v>812</v>
      </c>
      <c r="D261">
        <f>VLOOKUP($B261,'PACK MASTER'!$A$2:$G$512,7,0)</f>
        <v>200</v>
      </c>
      <c r="H261">
        <f>VLOOKUP($A261,ZAVL!$C$2:$F$1048576,4,0)</f>
        <v>145</v>
      </c>
      <c r="I261">
        <f>IFERROR(ABS(VLOOKUP($A261,ZTRV!$D$2:$G$1048576,4,0)),0)</f>
        <v>0</v>
      </c>
      <c r="J261">
        <f>IFERROR(ABS(VLOOKUP(A261,ZTR1!$D$2:$G$829999,4,0)),0)</f>
        <v>0</v>
      </c>
      <c r="K261">
        <f>IFERROR(ABS(VLOOKUP(A261,ZTR2!$D$2:$G$59939,4,0)),0)</f>
        <v>0</v>
      </c>
      <c r="L261">
        <f t="shared" si="38"/>
        <v>0</v>
      </c>
      <c r="M261">
        <f t="shared" si="39"/>
        <v>145</v>
      </c>
      <c r="N261">
        <f t="shared" si="40"/>
        <v>171.1</v>
      </c>
      <c r="O261" s="13">
        <f t="shared" si="41"/>
        <v>34220</v>
      </c>
      <c r="P261">
        <f>IF(A261=3040288,0,IFERROR(ABS(VLOOKUP(A261,ZCON!$D$2:$G$128870,4,0)),5.5))</f>
        <v>6</v>
      </c>
      <c r="Q261" s="17">
        <f t="shared" si="36"/>
        <v>1740</v>
      </c>
      <c r="R261" s="38">
        <v>0.02</v>
      </c>
      <c r="S261" s="5">
        <f t="shared" si="37"/>
        <v>2.1749999999999998</v>
      </c>
      <c r="T261">
        <f t="shared" si="42"/>
        <v>4202</v>
      </c>
      <c r="U261" s="17">
        <f t="shared" si="43"/>
        <v>8.6999999999999993</v>
      </c>
      <c r="V261" s="17">
        <f t="shared" si="44"/>
        <v>1.0874999999999999E-2</v>
      </c>
    </row>
    <row r="262" spans="1:22" x14ac:dyDescent="0.25">
      <c r="A262">
        <v>4203451</v>
      </c>
      <c r="B262">
        <v>451</v>
      </c>
      <c r="C262" t="s">
        <v>813</v>
      </c>
      <c r="D262">
        <f>VLOOKUP($B262,'PACK MASTER'!$A$2:$G$512,7,0)</f>
        <v>182</v>
      </c>
      <c r="H262">
        <f>VLOOKUP($A262,ZAVL!$C$2:$F$1048576,4,0)</f>
        <v>145</v>
      </c>
      <c r="I262">
        <f>IFERROR(ABS(VLOOKUP($A262,ZTRV!$D$2:$G$1048576,4,0)),0)</f>
        <v>0</v>
      </c>
      <c r="J262">
        <f>IFERROR(ABS(VLOOKUP(A262,ZTR1!$D$2:$G$829999,4,0)),0)</f>
        <v>0</v>
      </c>
      <c r="K262">
        <f>IFERROR(ABS(VLOOKUP(A262,ZTR2!$D$2:$G$59939,4,0)),0)</f>
        <v>0</v>
      </c>
      <c r="L262">
        <f t="shared" si="38"/>
        <v>0</v>
      </c>
      <c r="M262">
        <f t="shared" si="39"/>
        <v>145</v>
      </c>
      <c r="N262">
        <f t="shared" si="40"/>
        <v>171.1</v>
      </c>
      <c r="O262" s="13">
        <f t="shared" si="41"/>
        <v>31140.2</v>
      </c>
      <c r="P262">
        <f>IF(A262=3040288,0,IFERROR(ABS(VLOOKUP(A262,ZCON!$D$2:$G$128870,4,0)),5.5))</f>
        <v>6</v>
      </c>
      <c r="Q262" s="17">
        <f t="shared" si="36"/>
        <v>1583.4</v>
      </c>
      <c r="R262" s="38">
        <v>0.02</v>
      </c>
      <c r="S262" s="5">
        <f t="shared" si="37"/>
        <v>2.1749999999999998</v>
      </c>
      <c r="T262">
        <f t="shared" si="42"/>
        <v>4203</v>
      </c>
      <c r="U262" s="17">
        <f t="shared" si="43"/>
        <v>8.7000000000000011</v>
      </c>
      <c r="V262" s="17">
        <f t="shared" si="44"/>
        <v>1.195054945054945E-2</v>
      </c>
    </row>
    <row r="263" spans="1:22" x14ac:dyDescent="0.25">
      <c r="A263">
        <v>4203455</v>
      </c>
      <c r="B263">
        <v>455</v>
      </c>
      <c r="C263" t="s">
        <v>814</v>
      </c>
      <c r="D263">
        <f>VLOOKUP($B263,'PACK MASTER'!$A$2:$G$512,7,0)</f>
        <v>200</v>
      </c>
      <c r="H263">
        <f>VLOOKUP($A263,ZAVL!$C$2:$F$1048576,4,0)</f>
        <v>145</v>
      </c>
      <c r="I263">
        <f>IFERROR(ABS(VLOOKUP($A263,ZTRV!$D$2:$G$1048576,4,0)),0)</f>
        <v>0</v>
      </c>
      <c r="J263">
        <f>IFERROR(ABS(VLOOKUP(A263,ZTR1!$D$2:$G$829999,4,0)),0)</f>
        <v>0</v>
      </c>
      <c r="K263">
        <f>IFERROR(ABS(VLOOKUP(A263,ZTR2!$D$2:$G$59939,4,0)),0)</f>
        <v>0</v>
      </c>
      <c r="L263">
        <f t="shared" si="38"/>
        <v>0</v>
      </c>
      <c r="M263">
        <f t="shared" si="39"/>
        <v>145</v>
      </c>
      <c r="N263">
        <f t="shared" si="40"/>
        <v>171.1</v>
      </c>
      <c r="O263" s="13">
        <f t="shared" si="41"/>
        <v>34220</v>
      </c>
      <c r="P263">
        <f>IF(A263=3040288,0,IFERROR(ABS(VLOOKUP(A263,ZCON!$D$2:$G$128870,4,0)),5.5))</f>
        <v>6</v>
      </c>
      <c r="Q263" s="17">
        <f t="shared" si="36"/>
        <v>1740</v>
      </c>
      <c r="R263" s="38">
        <v>0.02</v>
      </c>
      <c r="S263" s="5">
        <f t="shared" si="37"/>
        <v>2.1749999999999998</v>
      </c>
      <c r="T263">
        <f t="shared" si="42"/>
        <v>4203</v>
      </c>
      <c r="U263" s="17">
        <f t="shared" si="43"/>
        <v>8.6999999999999993</v>
      </c>
      <c r="V263" s="17">
        <f t="shared" si="44"/>
        <v>1.0874999999999999E-2</v>
      </c>
    </row>
    <row r="264" spans="1:22" x14ac:dyDescent="0.25">
      <c r="A264">
        <v>4206464</v>
      </c>
      <c r="B264">
        <v>464</v>
      </c>
      <c r="C264" t="s">
        <v>815</v>
      </c>
      <c r="D264">
        <f>VLOOKUP($B264,'PACK MASTER'!$A$2:$G$512,7,0)</f>
        <v>180</v>
      </c>
      <c r="H264">
        <f>VLOOKUP($A264,ZAVL!$C$2:$F$1048576,4,0)</f>
        <v>143</v>
      </c>
      <c r="I264">
        <f>IFERROR(ABS(VLOOKUP($A264,ZTRV!$D$2:$G$1048576,4,0)),0)</f>
        <v>0</v>
      </c>
      <c r="J264">
        <f>IFERROR(ABS(VLOOKUP(A264,ZTR1!$D$2:$G$829999,4,0)),0)</f>
        <v>0</v>
      </c>
      <c r="K264">
        <f>IFERROR(ABS(VLOOKUP(A264,ZTR2!$D$2:$G$59939,4,0)),0)</f>
        <v>0</v>
      </c>
      <c r="L264">
        <f t="shared" si="38"/>
        <v>0</v>
      </c>
      <c r="M264">
        <f t="shared" si="39"/>
        <v>143</v>
      </c>
      <c r="N264">
        <f t="shared" si="40"/>
        <v>168.73999999999998</v>
      </c>
      <c r="O264" s="13">
        <f t="shared" si="41"/>
        <v>30373.199999999997</v>
      </c>
      <c r="P264">
        <f>IF(A264=3040288,0,IFERROR(ABS(VLOOKUP(A264,ZCON!$D$2:$G$128870,4,0)),5.5))</f>
        <v>5.5</v>
      </c>
      <c r="Q264" s="17">
        <f t="shared" si="36"/>
        <v>1415.7</v>
      </c>
      <c r="R264" s="38">
        <v>0.02</v>
      </c>
      <c r="S264" s="5">
        <f t="shared" si="37"/>
        <v>2.145</v>
      </c>
      <c r="T264">
        <f t="shared" si="42"/>
        <v>4206</v>
      </c>
      <c r="U264" s="17">
        <f t="shared" si="43"/>
        <v>7.8650000000000002</v>
      </c>
      <c r="V264" s="17">
        <f t="shared" si="44"/>
        <v>1.1916666666666667E-2</v>
      </c>
    </row>
    <row r="265" spans="1:22" x14ac:dyDescent="0.25">
      <c r="A265">
        <v>4211451</v>
      </c>
      <c r="B265">
        <v>451</v>
      </c>
      <c r="C265" t="s">
        <v>816</v>
      </c>
      <c r="D265">
        <f>VLOOKUP($B265,'PACK MASTER'!$A$2:$G$512,7,0)</f>
        <v>182</v>
      </c>
      <c r="H265">
        <f>VLOOKUP($A265,ZAVL!$C$2:$F$1048576,4,0)</f>
        <v>190</v>
      </c>
      <c r="I265">
        <f>IFERROR(ABS(VLOOKUP($A265,ZTRV!$D$2:$G$1048576,4,0)),0)</f>
        <v>0</v>
      </c>
      <c r="J265">
        <f>IFERROR(ABS(VLOOKUP(A265,ZTR1!$D$2:$G$829999,4,0)),0)</f>
        <v>0</v>
      </c>
      <c r="K265">
        <f>IFERROR(ABS(VLOOKUP(A265,ZTR2!$D$2:$G$59939,4,0)),0)</f>
        <v>0</v>
      </c>
      <c r="L265">
        <f t="shared" si="38"/>
        <v>0</v>
      </c>
      <c r="M265">
        <f t="shared" si="39"/>
        <v>190</v>
      </c>
      <c r="N265">
        <f t="shared" si="40"/>
        <v>224.2</v>
      </c>
      <c r="O265" s="13">
        <f t="shared" si="41"/>
        <v>40804.400000000001</v>
      </c>
      <c r="P265">
        <f>IF(A265=3040288,0,IFERROR(ABS(VLOOKUP(A265,ZCON!$D$2:$G$128870,4,0)),5.5))</f>
        <v>6</v>
      </c>
      <c r="Q265" s="17">
        <f t="shared" si="36"/>
        <v>2074.8000000000002</v>
      </c>
      <c r="R265" s="38">
        <v>0.02</v>
      </c>
      <c r="S265" s="5">
        <f t="shared" si="37"/>
        <v>2.85</v>
      </c>
      <c r="T265">
        <f t="shared" si="42"/>
        <v>4211</v>
      </c>
      <c r="U265" s="17">
        <f t="shared" si="43"/>
        <v>11.4</v>
      </c>
      <c r="V265" s="17">
        <f t="shared" si="44"/>
        <v>1.5659340659340659E-2</v>
      </c>
    </row>
    <row r="266" spans="1:22" x14ac:dyDescent="0.25">
      <c r="A266">
        <v>4313401</v>
      </c>
      <c r="B266">
        <v>401</v>
      </c>
      <c r="C266" t="s">
        <v>817</v>
      </c>
      <c r="D266">
        <f>VLOOKUP($B266,'PACK MASTER'!$A$2:$G$512,7,0)</f>
        <v>210</v>
      </c>
      <c r="H266">
        <f>VLOOKUP($A266,ZAVL!$C$2:$F$1048576,4,0)</f>
        <v>125</v>
      </c>
      <c r="I266">
        <f>IFERROR(ABS(VLOOKUP($A266,ZTRV!$D$2:$G$1048576,4,0)),0)</f>
        <v>0</v>
      </c>
      <c r="J266">
        <f>IFERROR(ABS(VLOOKUP(A266,ZTR1!$D$2:$G$829999,4,0)),0)</f>
        <v>0</v>
      </c>
      <c r="K266">
        <f>IFERROR(ABS(VLOOKUP(A266,ZTR2!$D$2:$G$59939,4,0)),0)</f>
        <v>0</v>
      </c>
      <c r="L266">
        <f t="shared" si="38"/>
        <v>0</v>
      </c>
      <c r="M266">
        <f t="shared" si="39"/>
        <v>125</v>
      </c>
      <c r="N266">
        <f t="shared" si="40"/>
        <v>147.5</v>
      </c>
      <c r="O266" s="13">
        <f t="shared" si="41"/>
        <v>30975</v>
      </c>
      <c r="P266">
        <f>IF(A266=3040288,0,IFERROR(ABS(VLOOKUP(A266,ZCON!$D$2:$G$128870,4,0)),5.5))</f>
        <v>6</v>
      </c>
      <c r="Q266" s="17">
        <f t="shared" si="36"/>
        <v>1575</v>
      </c>
      <c r="R266" s="38">
        <v>0.02</v>
      </c>
      <c r="S266" s="5">
        <f t="shared" si="37"/>
        <v>1.875</v>
      </c>
      <c r="T266">
        <f t="shared" si="42"/>
        <v>4313</v>
      </c>
      <c r="U266" s="17">
        <f t="shared" si="43"/>
        <v>7.5</v>
      </c>
      <c r="V266" s="17">
        <f t="shared" si="44"/>
        <v>8.9285714285714281E-3</v>
      </c>
    </row>
    <row r="267" spans="1:22" x14ac:dyDescent="0.25">
      <c r="A267">
        <v>4315401</v>
      </c>
      <c r="B267">
        <v>401</v>
      </c>
      <c r="C267" t="s">
        <v>818</v>
      </c>
      <c r="D267">
        <f>VLOOKUP($B267,'PACK MASTER'!$A$2:$G$512,7,0)</f>
        <v>210</v>
      </c>
      <c r="H267">
        <f>VLOOKUP($A267,ZAVL!$C$2:$F$1048576,4,0)</f>
        <v>110</v>
      </c>
      <c r="I267">
        <f>IFERROR(ABS(VLOOKUP($A267,ZTRV!$D$2:$G$1048576,4,0)),0)</f>
        <v>0</v>
      </c>
      <c r="J267">
        <f>IFERROR(ABS(VLOOKUP(A267,ZTR1!$D$2:$G$829999,4,0)),0)</f>
        <v>0</v>
      </c>
      <c r="K267">
        <f>IFERROR(ABS(VLOOKUP(A267,ZTR2!$D$2:$G$59939,4,0)),0)</f>
        <v>0</v>
      </c>
      <c r="L267">
        <f t="shared" si="38"/>
        <v>0</v>
      </c>
      <c r="M267">
        <f t="shared" si="39"/>
        <v>110</v>
      </c>
      <c r="N267">
        <f t="shared" si="40"/>
        <v>129.79999999999998</v>
      </c>
      <c r="O267" s="13">
        <f t="shared" si="41"/>
        <v>27257.999999999996</v>
      </c>
      <c r="P267">
        <f>IF(A267=3040288,0,IFERROR(ABS(VLOOKUP(A267,ZCON!$D$2:$G$128870,4,0)),5.5))</f>
        <v>6</v>
      </c>
      <c r="Q267" s="17">
        <f t="shared" si="36"/>
        <v>1386</v>
      </c>
      <c r="R267" s="38">
        <v>0.02</v>
      </c>
      <c r="S267" s="5">
        <f t="shared" si="37"/>
        <v>1.65</v>
      </c>
      <c r="T267">
        <f t="shared" si="42"/>
        <v>4315</v>
      </c>
      <c r="U267" s="17">
        <f t="shared" si="43"/>
        <v>6.6</v>
      </c>
      <c r="V267" s="17">
        <f t="shared" si="44"/>
        <v>7.8571428571428559E-3</v>
      </c>
    </row>
    <row r="268" spans="1:22" x14ac:dyDescent="0.25">
      <c r="A268">
        <v>4320450</v>
      </c>
      <c r="B268">
        <v>450</v>
      </c>
      <c r="C268" t="s">
        <v>819</v>
      </c>
      <c r="D268">
        <f>VLOOKUP($B268,'PACK MASTER'!$A$2:$G$512,7,0)</f>
        <v>182</v>
      </c>
      <c r="H268">
        <f>VLOOKUP($A268,ZAVL!$C$2:$F$1048576,4,0)</f>
        <v>130</v>
      </c>
      <c r="I268">
        <f>IFERROR(ABS(VLOOKUP($A268,ZTRV!$D$2:$G$1048576,4,0)),0)</f>
        <v>0</v>
      </c>
      <c r="J268">
        <f>IFERROR(ABS(VLOOKUP(A268,ZTR1!$D$2:$G$829999,4,0)),0)</f>
        <v>0</v>
      </c>
      <c r="K268">
        <f>IFERROR(ABS(VLOOKUP(A268,ZTR2!$D$2:$G$59939,4,0)),0)</f>
        <v>0</v>
      </c>
      <c r="L268">
        <f t="shared" si="38"/>
        <v>0</v>
      </c>
      <c r="M268">
        <f t="shared" si="39"/>
        <v>130</v>
      </c>
      <c r="N268">
        <f t="shared" si="40"/>
        <v>153.4</v>
      </c>
      <c r="O268" s="13">
        <f t="shared" si="41"/>
        <v>27918.799999999999</v>
      </c>
      <c r="P268">
        <f>IF(A268=3040288,0,IFERROR(ABS(VLOOKUP(A268,ZCON!$D$2:$G$128870,4,0)),5.5))</f>
        <v>5.5</v>
      </c>
      <c r="Q268" s="17">
        <f t="shared" si="36"/>
        <v>1301.3</v>
      </c>
      <c r="R268" s="38">
        <v>0.02</v>
      </c>
      <c r="S268" s="5">
        <f t="shared" si="37"/>
        <v>1.95</v>
      </c>
      <c r="T268">
        <f t="shared" si="42"/>
        <v>4320</v>
      </c>
      <c r="U268" s="17">
        <f t="shared" si="43"/>
        <v>7.1499999999999995</v>
      </c>
      <c r="V268" s="17">
        <f t="shared" si="44"/>
        <v>1.0714285714285714E-2</v>
      </c>
    </row>
    <row r="269" spans="1:22" x14ac:dyDescent="0.25">
      <c r="A269">
        <v>4320455</v>
      </c>
      <c r="B269">
        <v>455</v>
      </c>
      <c r="C269" t="s">
        <v>820</v>
      </c>
      <c r="D269">
        <f>VLOOKUP($B269,'PACK MASTER'!$A$2:$G$512,7,0)</f>
        <v>200</v>
      </c>
      <c r="H269">
        <f>VLOOKUP($A269,ZAVL!$C$2:$F$1048576,4,0)</f>
        <v>130</v>
      </c>
      <c r="I269">
        <f>IFERROR(ABS(VLOOKUP($A269,ZTRV!$D$2:$G$1048576,4,0)),0)</f>
        <v>0</v>
      </c>
      <c r="J269">
        <f>IFERROR(ABS(VLOOKUP(A269,ZTR1!$D$2:$G$829999,4,0)),0)</f>
        <v>0</v>
      </c>
      <c r="K269">
        <f>IFERROR(ABS(VLOOKUP(A269,ZTR2!$D$2:$G$59939,4,0)),0)</f>
        <v>0</v>
      </c>
      <c r="L269">
        <f t="shared" si="38"/>
        <v>0</v>
      </c>
      <c r="M269">
        <f t="shared" si="39"/>
        <v>130</v>
      </c>
      <c r="N269">
        <f t="shared" si="40"/>
        <v>153.4</v>
      </c>
      <c r="O269" s="13">
        <f t="shared" si="41"/>
        <v>30680</v>
      </c>
      <c r="P269">
        <f>IF(A269=3040288,0,IFERROR(ABS(VLOOKUP(A269,ZCON!$D$2:$G$128870,4,0)),5.5))</f>
        <v>6</v>
      </c>
      <c r="Q269" s="17">
        <f t="shared" si="36"/>
        <v>1560</v>
      </c>
      <c r="R269" s="38">
        <v>0.02</v>
      </c>
      <c r="S269" s="5">
        <f t="shared" si="37"/>
        <v>1.95</v>
      </c>
      <c r="T269">
        <f t="shared" si="42"/>
        <v>4320</v>
      </c>
      <c r="U269" s="17">
        <f t="shared" si="43"/>
        <v>7.8</v>
      </c>
      <c r="V269" s="17">
        <f t="shared" si="44"/>
        <v>9.75E-3</v>
      </c>
    </row>
    <row r="270" spans="1:22" x14ac:dyDescent="0.25">
      <c r="A270">
        <v>4326455</v>
      </c>
      <c r="B270">
        <v>455</v>
      </c>
      <c r="C270" t="s">
        <v>821</v>
      </c>
      <c r="D270">
        <f>VLOOKUP($B270,'PACK MASTER'!$A$2:$G$512,7,0)</f>
        <v>200</v>
      </c>
      <c r="H270">
        <f>VLOOKUP($A270,ZAVL!$C$2:$F$1048576,4,0)</f>
        <v>105</v>
      </c>
      <c r="I270">
        <f>IFERROR(ABS(VLOOKUP($A270,ZTRV!$D$2:$G$1048576,4,0)),0)</f>
        <v>0</v>
      </c>
      <c r="J270">
        <f>IFERROR(ABS(VLOOKUP(A270,ZTR1!$D$2:$G$829999,4,0)),0)</f>
        <v>0</v>
      </c>
      <c r="K270">
        <f>IFERROR(ABS(VLOOKUP(A270,ZTR2!$D$2:$G$59939,4,0)),0)</f>
        <v>0</v>
      </c>
      <c r="L270">
        <f t="shared" si="38"/>
        <v>0</v>
      </c>
      <c r="M270">
        <f t="shared" si="39"/>
        <v>105</v>
      </c>
      <c r="N270">
        <f t="shared" si="40"/>
        <v>123.89999999999999</v>
      </c>
      <c r="O270" s="13">
        <f t="shared" si="41"/>
        <v>24780</v>
      </c>
      <c r="P270">
        <f>IF(A270=3040288,0,IFERROR(ABS(VLOOKUP(A270,ZCON!$D$2:$G$128870,4,0)),5.5))</f>
        <v>6</v>
      </c>
      <c r="Q270" s="17">
        <f t="shared" si="36"/>
        <v>1260</v>
      </c>
      <c r="R270" s="38">
        <v>0.02</v>
      </c>
      <c r="S270" s="5">
        <f t="shared" si="37"/>
        <v>1.575</v>
      </c>
      <c r="T270">
        <f t="shared" si="42"/>
        <v>4326</v>
      </c>
      <c r="U270" s="17">
        <f t="shared" si="43"/>
        <v>6.3</v>
      </c>
      <c r="V270" s="17">
        <f t="shared" si="44"/>
        <v>7.8750000000000001E-3</v>
      </c>
    </row>
    <row r="271" spans="1:22" x14ac:dyDescent="0.25">
      <c r="A271">
        <v>4501401</v>
      </c>
      <c r="B271">
        <v>401</v>
      </c>
      <c r="C271" t="s">
        <v>823</v>
      </c>
      <c r="D271">
        <f>VLOOKUP($B271,'PACK MASTER'!$A$2:$G$512,7,0)</f>
        <v>210</v>
      </c>
      <c r="H271">
        <f>VLOOKUP($A271,ZAVL!$C$2:$F$1048576,4,0)</f>
        <v>190</v>
      </c>
      <c r="I271">
        <f>IFERROR(ABS(VLOOKUP($A271,ZTRV!$D$2:$G$1048576,4,0)),0)</f>
        <v>57</v>
      </c>
      <c r="J271">
        <f>IFERROR(ABS(VLOOKUP(A271,ZTR1!$D$2:$G$829999,4,0)),0)</f>
        <v>0</v>
      </c>
      <c r="K271">
        <f>IFERROR(ABS(VLOOKUP(A271,ZTR2!$D$2:$G$59939,4,0)),0)</f>
        <v>0</v>
      </c>
      <c r="L271">
        <f t="shared" si="38"/>
        <v>57</v>
      </c>
      <c r="M271">
        <f t="shared" si="39"/>
        <v>133</v>
      </c>
      <c r="N271">
        <f t="shared" si="40"/>
        <v>156.94</v>
      </c>
      <c r="O271" s="13">
        <f t="shared" si="41"/>
        <v>32957.4</v>
      </c>
      <c r="P271">
        <f>IF(A271=3040288,0,IFERROR(ABS(VLOOKUP(A271,ZCON!$D$2:$G$128870,4,0)),5.5))</f>
        <v>6</v>
      </c>
      <c r="Q271" s="17">
        <f t="shared" si="36"/>
        <v>2394</v>
      </c>
      <c r="R271" s="38">
        <v>0.02</v>
      </c>
      <c r="S271" s="5">
        <f t="shared" si="37"/>
        <v>2.85</v>
      </c>
      <c r="T271">
        <f t="shared" si="42"/>
        <v>4501</v>
      </c>
      <c r="U271" s="17">
        <f t="shared" si="43"/>
        <v>11.4</v>
      </c>
      <c r="V271" s="17">
        <f t="shared" si="44"/>
        <v>1.3571428571428571E-2</v>
      </c>
    </row>
    <row r="272" spans="1:22" x14ac:dyDescent="0.25">
      <c r="A272">
        <v>4511288</v>
      </c>
      <c r="B272">
        <v>288</v>
      </c>
      <c r="C272" t="s">
        <v>824</v>
      </c>
      <c r="D272">
        <f>VLOOKUP($B272,'PACK MASTER'!$A$2:$G$512,7,0)</f>
        <v>26</v>
      </c>
      <c r="H272">
        <f>VLOOKUP($A272,ZAVL!$C$2:$F$1048576,4,0)</f>
        <v>290</v>
      </c>
      <c r="I272">
        <f>IFERROR(ABS(VLOOKUP($A272,ZTRV!$D$2:$G$1048576,4,0)),0)</f>
        <v>0</v>
      </c>
      <c r="J272">
        <f>IFERROR(ABS(VLOOKUP(A272,ZTR1!$D$2:$G$829999,4,0)),0)</f>
        <v>0</v>
      </c>
      <c r="K272">
        <f>IFERROR(ABS(VLOOKUP(A272,ZTR2!$D$2:$G$59939,4,0)),0)</f>
        <v>0</v>
      </c>
      <c r="L272">
        <f t="shared" si="38"/>
        <v>0</v>
      </c>
      <c r="M272">
        <f t="shared" si="39"/>
        <v>290</v>
      </c>
      <c r="N272">
        <f t="shared" si="40"/>
        <v>342.2</v>
      </c>
      <c r="O272" s="13">
        <f t="shared" si="41"/>
        <v>8897.1999999999989</v>
      </c>
      <c r="P272">
        <f>IF(A272=3040288,0,IFERROR(ABS(VLOOKUP(A272,ZCON!$D$2:$G$128870,4,0)),5.5))</f>
        <v>5.5</v>
      </c>
      <c r="Q272" s="17">
        <f t="shared" si="36"/>
        <v>414.7</v>
      </c>
      <c r="R272" s="38">
        <v>0.02</v>
      </c>
      <c r="S272" s="5">
        <f t="shared" si="37"/>
        <v>4.3499999999999996</v>
      </c>
      <c r="T272">
        <f t="shared" si="42"/>
        <v>4511</v>
      </c>
      <c r="U272" s="17">
        <f t="shared" si="43"/>
        <v>15.95</v>
      </c>
      <c r="V272" s="17">
        <f t="shared" si="44"/>
        <v>0.1673076923076923</v>
      </c>
    </row>
    <row r="273" spans="1:22" x14ac:dyDescent="0.25">
      <c r="A273">
        <v>4511401</v>
      </c>
      <c r="B273">
        <v>401</v>
      </c>
      <c r="C273" t="s">
        <v>825</v>
      </c>
      <c r="D273">
        <f>VLOOKUP($B273,'PACK MASTER'!$A$2:$G$512,7,0)</f>
        <v>210</v>
      </c>
      <c r="H273">
        <f>VLOOKUP($A273,ZAVL!$C$2:$F$1048576,4,0)</f>
        <v>286</v>
      </c>
      <c r="I273">
        <f>IFERROR(ABS(VLOOKUP($A273,ZTRV!$D$2:$G$1048576,4,0)),0)</f>
        <v>0</v>
      </c>
      <c r="J273">
        <f>IFERROR(ABS(VLOOKUP(A273,ZTR1!$D$2:$G$829999,4,0)),0)</f>
        <v>0</v>
      </c>
      <c r="K273">
        <f>IFERROR(ABS(VLOOKUP(A273,ZTR2!$D$2:$G$59939,4,0)),0)</f>
        <v>0</v>
      </c>
      <c r="L273">
        <f t="shared" si="38"/>
        <v>0</v>
      </c>
      <c r="M273">
        <f t="shared" si="39"/>
        <v>286</v>
      </c>
      <c r="N273">
        <f t="shared" si="40"/>
        <v>337.47999999999996</v>
      </c>
      <c r="O273" s="13">
        <f t="shared" si="41"/>
        <v>70870.799999999988</v>
      </c>
      <c r="P273">
        <f>IF(A273=3040288,0,IFERROR(ABS(VLOOKUP(A273,ZCON!$D$2:$G$128870,4,0)),5.5))</f>
        <v>6</v>
      </c>
      <c r="Q273" s="17">
        <f t="shared" si="36"/>
        <v>3603.6</v>
      </c>
      <c r="R273" s="38">
        <v>0.02</v>
      </c>
      <c r="S273" s="5">
        <f t="shared" si="37"/>
        <v>4.29</v>
      </c>
      <c r="T273">
        <f t="shared" si="42"/>
        <v>4511</v>
      </c>
      <c r="U273" s="17">
        <f t="shared" si="43"/>
        <v>17.16</v>
      </c>
      <c r="V273" s="17">
        <f t="shared" si="44"/>
        <v>2.0428571428571428E-2</v>
      </c>
    </row>
    <row r="274" spans="1:22" x14ac:dyDescent="0.25">
      <c r="A274">
        <v>4524401</v>
      </c>
      <c r="B274">
        <v>401</v>
      </c>
      <c r="C274" t="s">
        <v>826</v>
      </c>
      <c r="D274">
        <f>VLOOKUP($B274,'PACK MASTER'!$A$2:$G$512,7,0)</f>
        <v>210</v>
      </c>
      <c r="H274">
        <f>VLOOKUP($A274,ZAVL!$C$2:$F$1048576,4,0)</f>
        <v>177</v>
      </c>
      <c r="I274">
        <f>IFERROR(ABS(VLOOKUP($A274,ZTRV!$D$2:$G$1048576,4,0)),0)</f>
        <v>0</v>
      </c>
      <c r="J274">
        <f>IFERROR(ABS(VLOOKUP(A274,ZTR1!$D$2:$G$829999,4,0)),0)</f>
        <v>0</v>
      </c>
      <c r="K274">
        <f>IFERROR(ABS(VLOOKUP(A274,ZTR2!$D$2:$G$59939,4,0)),0)</f>
        <v>0</v>
      </c>
      <c r="L274">
        <f t="shared" si="38"/>
        <v>0</v>
      </c>
      <c r="M274">
        <f t="shared" si="39"/>
        <v>177</v>
      </c>
      <c r="N274">
        <f t="shared" si="40"/>
        <v>208.85999999999999</v>
      </c>
      <c r="O274" s="13">
        <f t="shared" si="41"/>
        <v>43860.6</v>
      </c>
      <c r="P274">
        <f>IF(A274=3040288,0,IFERROR(ABS(VLOOKUP(A274,ZCON!$D$2:$G$128870,4,0)),5.5))</f>
        <v>6</v>
      </c>
      <c r="Q274" s="17">
        <f t="shared" si="36"/>
        <v>2230.1999999999998</v>
      </c>
      <c r="R274" s="38">
        <v>0.02</v>
      </c>
      <c r="S274" s="5">
        <f t="shared" si="37"/>
        <v>2.6549999999999998</v>
      </c>
      <c r="T274">
        <f t="shared" si="42"/>
        <v>4524</v>
      </c>
      <c r="U274" s="17">
        <f t="shared" si="43"/>
        <v>10.62</v>
      </c>
      <c r="V274" s="17">
        <f t="shared" si="44"/>
        <v>1.2642857142857141E-2</v>
      </c>
    </row>
    <row r="275" spans="1:22" x14ac:dyDescent="0.25">
      <c r="A275">
        <v>4529401</v>
      </c>
      <c r="B275">
        <v>401</v>
      </c>
      <c r="C275" t="s">
        <v>827</v>
      </c>
      <c r="D275">
        <f>VLOOKUP($B275,'PACK MASTER'!$A$2:$G$512,7,0)</f>
        <v>210</v>
      </c>
      <c r="H275">
        <f>VLOOKUP($A275,ZAVL!$C$2:$F$1048576,4,0)</f>
        <v>205</v>
      </c>
      <c r="I275">
        <f>IFERROR(ABS(VLOOKUP($A275,ZTRV!$D$2:$G$1048576,4,0)),0)</f>
        <v>0</v>
      </c>
      <c r="J275">
        <f>IFERROR(ABS(VLOOKUP(A275,ZTR1!$D$2:$G$829999,4,0)),0)</f>
        <v>0</v>
      </c>
      <c r="K275">
        <f>IFERROR(ABS(VLOOKUP(A275,ZTR2!$D$2:$G$59939,4,0)),0)</f>
        <v>0</v>
      </c>
      <c r="L275">
        <f t="shared" si="38"/>
        <v>0</v>
      </c>
      <c r="M275">
        <f t="shared" si="39"/>
        <v>205</v>
      </c>
      <c r="N275">
        <f t="shared" si="40"/>
        <v>241.89999999999998</v>
      </c>
      <c r="O275" s="13">
        <f t="shared" si="41"/>
        <v>50798.999999999993</v>
      </c>
      <c r="P275">
        <f>IF(A275=3040288,0,IFERROR(ABS(VLOOKUP(A275,ZCON!$D$2:$G$128870,4,0)),5.5))</f>
        <v>6</v>
      </c>
      <c r="Q275" s="17">
        <f t="shared" si="36"/>
        <v>2583</v>
      </c>
      <c r="R275" s="38">
        <v>0.02</v>
      </c>
      <c r="S275" s="5">
        <f t="shared" si="37"/>
        <v>3.0750000000000002</v>
      </c>
      <c r="T275">
        <f t="shared" si="42"/>
        <v>4529</v>
      </c>
      <c r="U275" s="17">
        <f t="shared" si="43"/>
        <v>12.3</v>
      </c>
      <c r="V275" s="17">
        <f t="shared" si="44"/>
        <v>1.4642857142857143E-2</v>
      </c>
    </row>
    <row r="276" spans="1:22" x14ac:dyDescent="0.25">
      <c r="A276">
        <v>4557401</v>
      </c>
      <c r="B276">
        <v>401</v>
      </c>
      <c r="C276" t="s">
        <v>828</v>
      </c>
      <c r="D276">
        <f>VLOOKUP($B276,'PACK MASTER'!$A$2:$G$512,7,0)</f>
        <v>210</v>
      </c>
      <c r="H276">
        <f>VLOOKUP($A276,ZAVL!$C$2:$F$1048576,4,0)</f>
        <v>196</v>
      </c>
      <c r="I276">
        <f>IFERROR(ABS(VLOOKUP($A276,ZTRV!$D$2:$G$1048576,4,0)),0)</f>
        <v>0</v>
      </c>
      <c r="J276">
        <f>IFERROR(ABS(VLOOKUP(A276,ZTR1!$D$2:$G$829999,4,0)),0)</f>
        <v>0</v>
      </c>
      <c r="K276">
        <f>IFERROR(ABS(VLOOKUP(A276,ZTR2!$D$2:$G$59939,4,0)),0)</f>
        <v>0</v>
      </c>
      <c r="L276">
        <f t="shared" si="38"/>
        <v>0</v>
      </c>
      <c r="M276">
        <f t="shared" si="39"/>
        <v>196</v>
      </c>
      <c r="N276">
        <f t="shared" si="40"/>
        <v>231.28</v>
      </c>
      <c r="O276" s="13">
        <f t="shared" si="41"/>
        <v>48568.800000000003</v>
      </c>
      <c r="P276">
        <f>IF(A276=3040288,0,IFERROR(ABS(VLOOKUP(A276,ZCON!$D$2:$G$128870,4,0)),5.5))</f>
        <v>5.5</v>
      </c>
      <c r="Q276" s="17">
        <f t="shared" si="36"/>
        <v>2263.8000000000002</v>
      </c>
      <c r="R276" s="38">
        <v>0.02</v>
      </c>
      <c r="S276" s="5">
        <f t="shared" si="37"/>
        <v>2.94</v>
      </c>
      <c r="T276">
        <f t="shared" si="42"/>
        <v>4557</v>
      </c>
      <c r="U276" s="17">
        <f t="shared" si="43"/>
        <v>10.780000000000001</v>
      </c>
      <c r="V276" s="17">
        <f t="shared" si="44"/>
        <v>1.4E-2</v>
      </c>
    </row>
    <row r="277" spans="1:22" x14ac:dyDescent="0.25">
      <c r="A277">
        <v>4566401</v>
      </c>
      <c r="B277">
        <v>401</v>
      </c>
      <c r="C277" t="s">
        <v>829</v>
      </c>
      <c r="D277">
        <f>VLOOKUP($B277,'PACK MASTER'!$A$2:$G$512,7,0)</f>
        <v>210</v>
      </c>
      <c r="H277">
        <f>VLOOKUP($A277,ZAVL!$C$2:$F$1048576,4,0)</f>
        <v>410</v>
      </c>
      <c r="I277">
        <f>IFERROR(ABS(VLOOKUP($A277,ZTRV!$D$2:$G$1048576,4,0)),0)</f>
        <v>0</v>
      </c>
      <c r="J277">
        <f>IFERROR(ABS(VLOOKUP(A277,ZTR1!$D$2:$G$829999,4,0)),0)</f>
        <v>0</v>
      </c>
      <c r="K277">
        <f>IFERROR(ABS(VLOOKUP(A277,ZTR2!$D$2:$G$59939,4,0)),0)</f>
        <v>0</v>
      </c>
      <c r="L277">
        <f t="shared" si="38"/>
        <v>0</v>
      </c>
      <c r="M277">
        <f t="shared" si="39"/>
        <v>410</v>
      </c>
      <c r="N277">
        <f t="shared" si="40"/>
        <v>483.79999999999995</v>
      </c>
      <c r="O277" s="13">
        <f t="shared" si="41"/>
        <v>101597.99999999999</v>
      </c>
      <c r="P277">
        <f>IF(A277=3040288,0,IFERROR(ABS(VLOOKUP(A277,ZCON!$D$2:$G$128870,4,0)),5.5))</f>
        <v>6</v>
      </c>
      <c r="Q277" s="17">
        <f t="shared" si="36"/>
        <v>5166</v>
      </c>
      <c r="R277" s="38">
        <v>0.02</v>
      </c>
      <c r="S277" s="5">
        <f t="shared" si="37"/>
        <v>6.15</v>
      </c>
      <c r="T277">
        <f t="shared" si="42"/>
        <v>4566</v>
      </c>
      <c r="U277" s="17">
        <f t="shared" si="43"/>
        <v>24.6</v>
      </c>
      <c r="V277" s="17">
        <f t="shared" si="44"/>
        <v>2.9285714285714286E-2</v>
      </c>
    </row>
    <row r="278" spans="1:22" x14ac:dyDescent="0.25">
      <c r="A278">
        <v>4567401</v>
      </c>
      <c r="B278">
        <v>401</v>
      </c>
      <c r="C278" t="s">
        <v>830</v>
      </c>
      <c r="D278">
        <f>VLOOKUP($B278,'PACK MASTER'!$A$2:$G$512,7,0)</f>
        <v>210</v>
      </c>
      <c r="H278">
        <f>VLOOKUP($A278,ZAVL!$C$2:$F$1048576,4,0)</f>
        <v>273</v>
      </c>
      <c r="I278">
        <f>IFERROR(ABS(VLOOKUP($A278,ZTRV!$D$2:$G$1048576,4,0)),0)</f>
        <v>0</v>
      </c>
      <c r="J278">
        <f>IFERROR(ABS(VLOOKUP(A278,ZTR1!$D$2:$G$829999,4,0)),0)</f>
        <v>0</v>
      </c>
      <c r="K278">
        <f>IFERROR(ABS(VLOOKUP(A278,ZTR2!$D$2:$G$59939,4,0)),0)</f>
        <v>0</v>
      </c>
      <c r="L278">
        <f t="shared" si="38"/>
        <v>0</v>
      </c>
      <c r="M278">
        <f t="shared" si="39"/>
        <v>273</v>
      </c>
      <c r="N278">
        <f t="shared" si="40"/>
        <v>322.14</v>
      </c>
      <c r="O278" s="13">
        <f t="shared" si="41"/>
        <v>67649.399999999994</v>
      </c>
      <c r="P278">
        <f>IF(A278=3040288,0,IFERROR(ABS(VLOOKUP(A278,ZCON!$D$2:$G$128870,4,0)),5.5))</f>
        <v>6</v>
      </c>
      <c r="Q278" s="17">
        <f t="shared" si="36"/>
        <v>3439.8</v>
      </c>
      <c r="R278" s="38">
        <v>0.02</v>
      </c>
      <c r="S278" s="5">
        <f t="shared" si="37"/>
        <v>4.0949999999999998</v>
      </c>
      <c r="T278">
        <f t="shared" si="42"/>
        <v>4567</v>
      </c>
      <c r="U278" s="17">
        <f t="shared" si="43"/>
        <v>16.380000000000003</v>
      </c>
      <c r="V278" s="17">
        <f t="shared" si="44"/>
        <v>1.95E-2</v>
      </c>
    </row>
    <row r="279" spans="1:22" x14ac:dyDescent="0.25">
      <c r="A279">
        <v>4568401</v>
      </c>
      <c r="B279">
        <v>401</v>
      </c>
      <c r="C279" t="s">
        <v>831</v>
      </c>
      <c r="D279">
        <f>VLOOKUP($B279,'PACK MASTER'!$A$2:$G$512,7,0)</f>
        <v>210</v>
      </c>
      <c r="H279">
        <f>VLOOKUP($A279,ZAVL!$C$2:$F$1048576,4,0)</f>
        <v>210</v>
      </c>
      <c r="I279">
        <f>IFERROR(ABS(VLOOKUP($A279,ZTRV!$D$2:$G$1048576,4,0)),0)</f>
        <v>0</v>
      </c>
      <c r="J279">
        <f>IFERROR(ABS(VLOOKUP(A279,ZTR1!$D$2:$G$829999,4,0)),0)</f>
        <v>0</v>
      </c>
      <c r="K279">
        <f>IFERROR(ABS(VLOOKUP(A279,ZTR2!$D$2:$G$59939,4,0)),0)</f>
        <v>0</v>
      </c>
      <c r="L279">
        <f t="shared" si="38"/>
        <v>0</v>
      </c>
      <c r="M279">
        <f t="shared" si="39"/>
        <v>210</v>
      </c>
      <c r="N279">
        <f t="shared" si="40"/>
        <v>247.79999999999998</v>
      </c>
      <c r="O279" s="13">
        <f t="shared" si="41"/>
        <v>52038</v>
      </c>
      <c r="P279">
        <f>IF(A279=3040288,0,IFERROR(ABS(VLOOKUP(A279,ZCON!$D$2:$G$128870,4,0)),5.5))</f>
        <v>5.5</v>
      </c>
      <c r="Q279" s="17">
        <f t="shared" si="36"/>
        <v>2425.5</v>
      </c>
      <c r="R279" s="38">
        <v>0.02</v>
      </c>
      <c r="S279" s="5">
        <f t="shared" si="37"/>
        <v>3.15</v>
      </c>
      <c r="T279">
        <f t="shared" si="42"/>
        <v>4568</v>
      </c>
      <c r="U279" s="17">
        <f t="shared" si="43"/>
        <v>11.55</v>
      </c>
      <c r="V279" s="17">
        <f t="shared" si="44"/>
        <v>1.4999999999999999E-2</v>
      </c>
    </row>
    <row r="280" spans="1:22" x14ac:dyDescent="0.25">
      <c r="A280">
        <v>4569401</v>
      </c>
      <c r="B280">
        <v>401</v>
      </c>
      <c r="C280" t="s">
        <v>832</v>
      </c>
      <c r="D280">
        <f>VLOOKUP($B280,'PACK MASTER'!$A$2:$G$512,7,0)</f>
        <v>210</v>
      </c>
      <c r="H280">
        <f>VLOOKUP($A280,ZAVL!$C$2:$F$1048576,4,0)</f>
        <v>250</v>
      </c>
      <c r="I280">
        <f>IFERROR(ABS(VLOOKUP($A280,ZTRV!$D$2:$G$1048576,4,0)),0)</f>
        <v>0</v>
      </c>
      <c r="J280">
        <f>IFERROR(ABS(VLOOKUP(A280,ZTR1!$D$2:$G$829999,4,0)),0)</f>
        <v>0</v>
      </c>
      <c r="K280">
        <f>IFERROR(ABS(VLOOKUP(A280,ZTR2!$D$2:$G$59939,4,0)),0)</f>
        <v>0</v>
      </c>
      <c r="L280">
        <f t="shared" si="38"/>
        <v>0</v>
      </c>
      <c r="M280">
        <f t="shared" si="39"/>
        <v>250</v>
      </c>
      <c r="N280">
        <f t="shared" si="40"/>
        <v>295</v>
      </c>
      <c r="O280" s="13">
        <f t="shared" si="41"/>
        <v>61950</v>
      </c>
      <c r="P280">
        <f>IF(A280=3040288,0,IFERROR(ABS(VLOOKUP(A280,ZCON!$D$2:$G$128870,4,0)),5.5))</f>
        <v>6</v>
      </c>
      <c r="Q280" s="17">
        <f t="shared" si="36"/>
        <v>3150</v>
      </c>
      <c r="R280" s="38">
        <v>0.02</v>
      </c>
      <c r="S280" s="5">
        <f t="shared" si="37"/>
        <v>3.75</v>
      </c>
      <c r="T280">
        <f t="shared" si="42"/>
        <v>4569</v>
      </c>
      <c r="U280" s="17">
        <f t="shared" si="43"/>
        <v>15</v>
      </c>
      <c r="V280" s="17">
        <f t="shared" si="44"/>
        <v>1.7857142857142856E-2</v>
      </c>
    </row>
    <row r="281" spans="1:22" x14ac:dyDescent="0.25">
      <c r="A281">
        <v>4698401</v>
      </c>
      <c r="B281">
        <v>401</v>
      </c>
      <c r="C281" t="s">
        <v>833</v>
      </c>
      <c r="D281">
        <f>VLOOKUP($B281,'PACK MASTER'!$A$2:$G$512,7,0)</f>
        <v>210</v>
      </c>
      <c r="H281">
        <f>VLOOKUP($A281,ZAVL!$C$2:$F$1048576,4,0)</f>
        <v>225</v>
      </c>
      <c r="I281">
        <f>IFERROR(ABS(VLOOKUP($A281,ZTRV!$D$2:$G$1048576,4,0)),0)</f>
        <v>0</v>
      </c>
      <c r="J281">
        <f>IFERROR(ABS(VLOOKUP(A281,ZTR1!$D$2:$G$829999,4,0)),0)</f>
        <v>0</v>
      </c>
      <c r="K281">
        <f>IFERROR(ABS(VLOOKUP(A281,ZTR2!$D$2:$G$59939,4,0)),0)</f>
        <v>0</v>
      </c>
      <c r="L281">
        <f t="shared" si="38"/>
        <v>0</v>
      </c>
      <c r="M281">
        <f t="shared" si="39"/>
        <v>225</v>
      </c>
      <c r="N281">
        <f t="shared" si="40"/>
        <v>265.5</v>
      </c>
      <c r="O281" s="13">
        <f t="shared" si="41"/>
        <v>55755</v>
      </c>
      <c r="P281">
        <f>IF(A281=3040288,0,IFERROR(ABS(VLOOKUP(A281,ZCON!$D$2:$G$128870,4,0)),5.5))</f>
        <v>6</v>
      </c>
      <c r="Q281" s="17">
        <f t="shared" si="36"/>
        <v>2835</v>
      </c>
      <c r="R281" s="38">
        <v>0.02</v>
      </c>
      <c r="S281" s="5">
        <f t="shared" si="37"/>
        <v>3.375</v>
      </c>
      <c r="T281">
        <f t="shared" si="42"/>
        <v>4698</v>
      </c>
      <c r="U281" s="17">
        <f t="shared" si="43"/>
        <v>13.5</v>
      </c>
      <c r="V281" s="17">
        <f t="shared" si="44"/>
        <v>1.607142857142857E-2</v>
      </c>
    </row>
    <row r="282" spans="1:22" x14ac:dyDescent="0.25">
      <c r="A282">
        <v>4702401</v>
      </c>
      <c r="B282">
        <v>401</v>
      </c>
      <c r="C282" t="s">
        <v>834</v>
      </c>
      <c r="D282">
        <f>VLOOKUP($B282,'PACK MASTER'!$A$2:$G$512,7,0)</f>
        <v>210</v>
      </c>
      <c r="H282">
        <f>VLOOKUP($A282,ZAVL!$C$2:$F$1048576,4,0)</f>
        <v>166</v>
      </c>
      <c r="I282">
        <f>IFERROR(ABS(VLOOKUP($A282,ZTRV!$D$2:$G$1048576,4,0)),0)</f>
        <v>0</v>
      </c>
      <c r="J282">
        <f>IFERROR(ABS(VLOOKUP(A282,ZTR1!$D$2:$G$829999,4,0)),0)</f>
        <v>0</v>
      </c>
      <c r="K282">
        <f>IFERROR(ABS(VLOOKUP(A282,ZTR2!$D$2:$G$59939,4,0)),0)</f>
        <v>0</v>
      </c>
      <c r="L282">
        <f t="shared" si="38"/>
        <v>0</v>
      </c>
      <c r="M282">
        <f t="shared" si="39"/>
        <v>166</v>
      </c>
      <c r="N282">
        <f t="shared" si="40"/>
        <v>195.88</v>
      </c>
      <c r="O282" s="13">
        <f t="shared" si="41"/>
        <v>41134.799999999996</v>
      </c>
      <c r="P282">
        <f>IF(A282=3040288,0,IFERROR(ABS(VLOOKUP(A282,ZCON!$D$2:$G$128870,4,0)),5.5))</f>
        <v>6</v>
      </c>
      <c r="Q282" s="17">
        <f t="shared" si="36"/>
        <v>2091.6</v>
      </c>
      <c r="R282" s="38">
        <v>0.02</v>
      </c>
      <c r="S282" s="5">
        <f t="shared" si="37"/>
        <v>2.4900000000000002</v>
      </c>
      <c r="T282">
        <f t="shared" si="42"/>
        <v>4702</v>
      </c>
      <c r="U282" s="17">
        <f t="shared" si="43"/>
        <v>9.9599999999999991</v>
      </c>
      <c r="V282" s="17">
        <f t="shared" si="44"/>
        <v>1.1857142857142858E-2</v>
      </c>
    </row>
    <row r="283" spans="1:22" x14ac:dyDescent="0.25">
      <c r="A283">
        <v>4704401</v>
      </c>
      <c r="B283">
        <v>401</v>
      </c>
      <c r="C283" t="s">
        <v>835</v>
      </c>
      <c r="D283">
        <f>VLOOKUP($B283,'PACK MASTER'!$A$2:$G$512,7,0)</f>
        <v>210</v>
      </c>
      <c r="H283">
        <f>VLOOKUP($A283,ZAVL!$C$2:$F$1048576,4,0)</f>
        <v>279</v>
      </c>
      <c r="I283">
        <f>IFERROR(ABS(VLOOKUP($A283,ZTRV!$D$2:$G$1048576,4,0)),0)</f>
        <v>0</v>
      </c>
      <c r="J283">
        <f>IFERROR(ABS(VLOOKUP(A283,ZTR1!$D$2:$G$829999,4,0)),0)</f>
        <v>0</v>
      </c>
      <c r="K283">
        <f>IFERROR(ABS(VLOOKUP(A283,ZTR2!$D$2:$G$59939,4,0)),0)</f>
        <v>0</v>
      </c>
      <c r="L283">
        <f t="shared" si="38"/>
        <v>0</v>
      </c>
      <c r="M283">
        <f t="shared" si="39"/>
        <v>279</v>
      </c>
      <c r="N283">
        <f t="shared" si="40"/>
        <v>329.21999999999997</v>
      </c>
      <c r="O283" s="13">
        <f t="shared" si="41"/>
        <v>69136.2</v>
      </c>
      <c r="P283">
        <f>IF(A283=3040288,0,IFERROR(ABS(VLOOKUP(A283,ZCON!$D$2:$G$128870,4,0)),5.5))</f>
        <v>6</v>
      </c>
      <c r="Q283" s="17">
        <f t="shared" si="36"/>
        <v>3515.4</v>
      </c>
      <c r="R283" s="38">
        <v>0.02</v>
      </c>
      <c r="S283" s="5">
        <f t="shared" si="37"/>
        <v>4.1849999999999996</v>
      </c>
      <c r="T283">
        <f t="shared" si="42"/>
        <v>4704</v>
      </c>
      <c r="U283" s="17">
        <f t="shared" si="43"/>
        <v>16.740000000000002</v>
      </c>
      <c r="V283" s="17">
        <f t="shared" si="44"/>
        <v>1.9928571428571427E-2</v>
      </c>
    </row>
    <row r="284" spans="1:22" x14ac:dyDescent="0.25">
      <c r="A284">
        <v>4724401</v>
      </c>
      <c r="B284">
        <v>401</v>
      </c>
      <c r="C284" t="s">
        <v>836</v>
      </c>
      <c r="D284">
        <f>VLOOKUP($B284,'PACK MASTER'!$A$2:$G$512,7,0)</f>
        <v>210</v>
      </c>
      <c r="H284">
        <f>VLOOKUP($A284,ZAVL!$C$2:$F$1048576,4,0)</f>
        <v>175</v>
      </c>
      <c r="I284">
        <f>IFERROR(ABS(VLOOKUP($A284,ZTRV!$D$2:$G$1048576,4,0)),0)</f>
        <v>0</v>
      </c>
      <c r="J284">
        <f>IFERROR(ABS(VLOOKUP(A284,ZTR1!$D$2:$G$829999,4,0)),0)</f>
        <v>0</v>
      </c>
      <c r="K284">
        <f>IFERROR(ABS(VLOOKUP(A284,ZTR2!$D$2:$G$59939,4,0)),0)</f>
        <v>0</v>
      </c>
      <c r="L284">
        <f t="shared" si="38"/>
        <v>0</v>
      </c>
      <c r="M284">
        <f t="shared" si="39"/>
        <v>175</v>
      </c>
      <c r="N284">
        <f t="shared" si="40"/>
        <v>206.5</v>
      </c>
      <c r="O284" s="13">
        <f t="shared" si="41"/>
        <v>43365</v>
      </c>
      <c r="P284">
        <f>IF(A284=3040288,0,IFERROR(ABS(VLOOKUP(A284,ZCON!$D$2:$G$128870,4,0)),5.5))</f>
        <v>6</v>
      </c>
      <c r="Q284" s="17">
        <f t="shared" si="36"/>
        <v>2205</v>
      </c>
      <c r="R284" s="38">
        <v>0.02</v>
      </c>
      <c r="S284" s="5">
        <f t="shared" si="37"/>
        <v>2.625</v>
      </c>
      <c r="T284">
        <f t="shared" si="42"/>
        <v>4724</v>
      </c>
      <c r="U284" s="17">
        <f t="shared" si="43"/>
        <v>10.5</v>
      </c>
      <c r="V284" s="17">
        <f t="shared" si="44"/>
        <v>1.2500000000000001E-2</v>
      </c>
    </row>
    <row r="285" spans="1:22" x14ac:dyDescent="0.25">
      <c r="A285">
        <v>4725401</v>
      </c>
      <c r="B285">
        <v>401</v>
      </c>
      <c r="C285" t="s">
        <v>837</v>
      </c>
      <c r="D285">
        <f>VLOOKUP($B285,'PACK MASTER'!$A$2:$G$512,7,0)</f>
        <v>210</v>
      </c>
      <c r="H285">
        <f>VLOOKUP($A285,ZAVL!$C$2:$F$1048576,4,0)</f>
        <v>190</v>
      </c>
      <c r="I285">
        <f>IFERROR(ABS(VLOOKUP($A285,ZTRV!$D$2:$G$1048576,4,0)),0)</f>
        <v>0</v>
      </c>
      <c r="J285">
        <f>IFERROR(ABS(VLOOKUP(A285,ZTR1!$D$2:$G$829999,4,0)),0)</f>
        <v>0</v>
      </c>
      <c r="K285">
        <f>IFERROR(ABS(VLOOKUP(A285,ZTR2!$D$2:$G$59939,4,0)),0)</f>
        <v>0</v>
      </c>
      <c r="L285">
        <f t="shared" si="38"/>
        <v>0</v>
      </c>
      <c r="M285">
        <f t="shared" si="39"/>
        <v>190</v>
      </c>
      <c r="N285">
        <f t="shared" si="40"/>
        <v>224.2</v>
      </c>
      <c r="O285" s="13">
        <f t="shared" si="41"/>
        <v>47082</v>
      </c>
      <c r="P285">
        <f>IF(A285=3040288,0,IFERROR(ABS(VLOOKUP(A285,ZCON!$D$2:$G$128870,4,0)),5.5))</f>
        <v>6</v>
      </c>
      <c r="Q285" s="17">
        <f t="shared" si="36"/>
        <v>2394</v>
      </c>
      <c r="R285" s="38">
        <v>0.02</v>
      </c>
      <c r="S285" s="5">
        <f t="shared" si="37"/>
        <v>2.85</v>
      </c>
      <c r="T285">
        <f t="shared" si="42"/>
        <v>4725</v>
      </c>
      <c r="U285" s="17">
        <f t="shared" si="43"/>
        <v>11.4</v>
      </c>
      <c r="V285" s="17">
        <f t="shared" si="44"/>
        <v>1.3571428571428571E-2</v>
      </c>
    </row>
    <row r="286" spans="1:22" x14ac:dyDescent="0.25">
      <c r="A286">
        <v>4752401</v>
      </c>
      <c r="B286">
        <v>401</v>
      </c>
      <c r="C286" t="s">
        <v>846</v>
      </c>
      <c r="D286">
        <f>VLOOKUP($B286,'PACK MASTER'!$A$2:$G$512,7,0)</f>
        <v>210</v>
      </c>
      <c r="H286">
        <f>VLOOKUP($A286,ZAVL!$C$2:$F$1048576,4,0)</f>
        <v>110</v>
      </c>
      <c r="I286">
        <f>IFERROR(ABS(VLOOKUP($A286,ZTRV!$D$2:$G$1048576,4,0)),0)</f>
        <v>0</v>
      </c>
      <c r="J286">
        <f>IFERROR(ABS(VLOOKUP(A286,ZTR1!$D$2:$G$829999,4,0)),0)</f>
        <v>0</v>
      </c>
      <c r="K286">
        <f>IFERROR(ABS(VLOOKUP(A286,ZTR2!$D$2:$G$59939,4,0)),0)</f>
        <v>0</v>
      </c>
      <c r="L286">
        <f t="shared" si="38"/>
        <v>0</v>
      </c>
      <c r="M286">
        <f t="shared" si="39"/>
        <v>110</v>
      </c>
      <c r="N286">
        <f t="shared" si="40"/>
        <v>129.79999999999998</v>
      </c>
      <c r="O286" s="13">
        <f t="shared" si="41"/>
        <v>27257.999999999996</v>
      </c>
      <c r="P286">
        <f>IF(A286=3040288,0,IFERROR(ABS(VLOOKUP(A286,ZCON!$D$2:$G$128870,4,0)),5.5))</f>
        <v>6</v>
      </c>
      <c r="Q286" s="17">
        <f t="shared" si="36"/>
        <v>1386</v>
      </c>
      <c r="R286" s="38">
        <v>0.02</v>
      </c>
      <c r="S286" s="5">
        <f t="shared" si="37"/>
        <v>1.65</v>
      </c>
      <c r="T286">
        <f t="shared" si="42"/>
        <v>4752</v>
      </c>
      <c r="U286" s="17">
        <f t="shared" si="43"/>
        <v>6.6</v>
      </c>
      <c r="V286" s="17">
        <f t="shared" si="44"/>
        <v>7.8571428571428559E-3</v>
      </c>
    </row>
    <row r="287" spans="1:22" x14ac:dyDescent="0.25">
      <c r="A287">
        <v>4767401</v>
      </c>
      <c r="B287">
        <v>401</v>
      </c>
      <c r="C287" t="s">
        <v>850</v>
      </c>
      <c r="D287">
        <f>VLOOKUP($B287,'PACK MASTER'!$A$2:$G$512,7,0)</f>
        <v>210</v>
      </c>
      <c r="H287">
        <f>VLOOKUP($A287,ZAVL!$C$2:$F$1048576,4,0)</f>
        <v>128</v>
      </c>
      <c r="I287">
        <f>IFERROR(ABS(VLOOKUP($A287,ZTRV!$D$2:$G$1048576,4,0)),0)</f>
        <v>0</v>
      </c>
      <c r="J287">
        <f>IFERROR(ABS(VLOOKUP(A287,ZTR1!$D$2:$G$829999,4,0)),0)</f>
        <v>0</v>
      </c>
      <c r="K287">
        <f>IFERROR(ABS(VLOOKUP(A287,ZTR2!$D$2:$G$59939,4,0)),0)</f>
        <v>0</v>
      </c>
      <c r="L287">
        <f t="shared" si="38"/>
        <v>0</v>
      </c>
      <c r="M287">
        <f t="shared" si="39"/>
        <v>128</v>
      </c>
      <c r="N287">
        <f t="shared" si="40"/>
        <v>151.04</v>
      </c>
      <c r="O287" s="13">
        <f t="shared" si="41"/>
        <v>31718.399999999998</v>
      </c>
      <c r="P287">
        <f>IF(A287=3040288,0,IFERROR(ABS(VLOOKUP(A287,ZCON!$D$2:$G$128870,4,0)),5.5))</f>
        <v>5.5</v>
      </c>
      <c r="Q287" s="17">
        <f t="shared" si="36"/>
        <v>1478.4</v>
      </c>
      <c r="R287" s="38">
        <v>0.02</v>
      </c>
      <c r="S287" s="5">
        <f t="shared" si="37"/>
        <v>1.92</v>
      </c>
      <c r="T287">
        <f t="shared" si="42"/>
        <v>4767</v>
      </c>
      <c r="U287" s="17">
        <f t="shared" si="43"/>
        <v>7.04</v>
      </c>
      <c r="V287" s="17">
        <f t="shared" si="44"/>
        <v>9.1428571428571418E-3</v>
      </c>
    </row>
    <row r="288" spans="1:22" x14ac:dyDescent="0.25">
      <c r="A288">
        <v>4773401</v>
      </c>
      <c r="B288">
        <v>401</v>
      </c>
      <c r="C288" t="s">
        <v>851</v>
      </c>
      <c r="D288">
        <f>VLOOKUP($B288,'PACK MASTER'!$A$2:$G$512,7,0)</f>
        <v>210</v>
      </c>
      <c r="H288">
        <f>VLOOKUP($A288,ZAVL!$C$2:$F$1048576,4,0)</f>
        <v>962</v>
      </c>
      <c r="I288">
        <f>IFERROR(ABS(VLOOKUP($A288,ZTRV!$D$2:$G$1048576,4,0)),0)</f>
        <v>0</v>
      </c>
      <c r="J288">
        <f>IFERROR(ABS(VLOOKUP(A288,ZTR1!$D$2:$G$829999,4,0)),0)</f>
        <v>0</v>
      </c>
      <c r="K288">
        <f>IFERROR(ABS(VLOOKUP(A288,ZTR2!$D$2:$G$59939,4,0)),0)</f>
        <v>0</v>
      </c>
      <c r="L288">
        <f t="shared" si="38"/>
        <v>0</v>
      </c>
      <c r="M288">
        <f t="shared" si="39"/>
        <v>962</v>
      </c>
      <c r="N288">
        <f t="shared" si="40"/>
        <v>1135.1599999999999</v>
      </c>
      <c r="O288" s="13">
        <f t="shared" si="41"/>
        <v>238383.59999999998</v>
      </c>
      <c r="P288">
        <f>IF(A288=3040288,0,IFERROR(ABS(VLOOKUP(A288,ZCON!$D$2:$G$128870,4,0)),5.5))</f>
        <v>5.5</v>
      </c>
      <c r="Q288" s="17">
        <f t="shared" si="36"/>
        <v>11111.1</v>
      </c>
      <c r="R288" s="38">
        <v>0.02</v>
      </c>
      <c r="S288" s="5">
        <f t="shared" si="37"/>
        <v>14.43</v>
      </c>
      <c r="T288">
        <f t="shared" si="42"/>
        <v>4773</v>
      </c>
      <c r="U288" s="17">
        <f t="shared" si="43"/>
        <v>52.910000000000004</v>
      </c>
      <c r="V288" s="17">
        <f t="shared" si="44"/>
        <v>6.8714285714285714E-2</v>
      </c>
    </row>
    <row r="289" spans="1:22" x14ac:dyDescent="0.25">
      <c r="A289">
        <v>4778401</v>
      </c>
      <c r="B289">
        <v>401</v>
      </c>
      <c r="C289" t="s">
        <v>852</v>
      </c>
      <c r="D289">
        <f>VLOOKUP($B289,'PACK MASTER'!$A$2:$G$512,7,0)</f>
        <v>210</v>
      </c>
      <c r="H289">
        <f>VLOOKUP($A289,ZAVL!$C$2:$F$1048576,4,0)</f>
        <v>900</v>
      </c>
      <c r="I289">
        <f>IFERROR(ABS(VLOOKUP($A289,ZTRV!$D$2:$G$1048576,4,0)),0)</f>
        <v>0</v>
      </c>
      <c r="J289">
        <f>IFERROR(ABS(VLOOKUP(A289,ZTR1!$D$2:$G$829999,4,0)),0)</f>
        <v>0</v>
      </c>
      <c r="K289">
        <f>IFERROR(ABS(VLOOKUP(A289,ZTR2!$D$2:$G$59939,4,0)),0)</f>
        <v>0</v>
      </c>
      <c r="L289">
        <f t="shared" si="38"/>
        <v>0</v>
      </c>
      <c r="M289">
        <f t="shared" si="39"/>
        <v>900</v>
      </c>
      <c r="N289">
        <f t="shared" si="40"/>
        <v>1062</v>
      </c>
      <c r="O289" s="13">
        <f t="shared" si="41"/>
        <v>223020</v>
      </c>
      <c r="P289">
        <f>IF(A289=3040288,0,IFERROR(ABS(VLOOKUP(A289,ZCON!$D$2:$G$128870,4,0)),5.5))</f>
        <v>6</v>
      </c>
      <c r="Q289" s="17">
        <f t="shared" si="36"/>
        <v>11340</v>
      </c>
      <c r="R289" s="38">
        <v>0.02</v>
      </c>
      <c r="S289" s="5">
        <f t="shared" si="37"/>
        <v>13.5</v>
      </c>
      <c r="T289">
        <f t="shared" si="42"/>
        <v>4778</v>
      </c>
      <c r="U289" s="17">
        <f t="shared" si="43"/>
        <v>54</v>
      </c>
      <c r="V289" s="17">
        <f t="shared" si="44"/>
        <v>6.4285714285714279E-2</v>
      </c>
    </row>
    <row r="290" spans="1:22" x14ac:dyDescent="0.25">
      <c r="A290">
        <v>4779401</v>
      </c>
      <c r="B290">
        <v>401</v>
      </c>
      <c r="C290" t="s">
        <v>853</v>
      </c>
      <c r="D290">
        <f>VLOOKUP($B290,'PACK MASTER'!$A$2:$G$512,7,0)</f>
        <v>210</v>
      </c>
      <c r="H290">
        <f>VLOOKUP($A290,ZAVL!$C$2:$F$1048576,4,0)</f>
        <v>900</v>
      </c>
      <c r="I290">
        <f>IFERROR(ABS(VLOOKUP($A290,ZTRV!$D$2:$G$1048576,4,0)),0)</f>
        <v>0</v>
      </c>
      <c r="J290">
        <f>IFERROR(ABS(VLOOKUP(A290,ZTR1!$D$2:$G$829999,4,0)),0)</f>
        <v>0</v>
      </c>
      <c r="K290">
        <f>IFERROR(ABS(VLOOKUP(A290,ZTR2!$D$2:$G$59939,4,0)),0)</f>
        <v>0</v>
      </c>
      <c r="L290">
        <f t="shared" si="38"/>
        <v>0</v>
      </c>
      <c r="M290">
        <f t="shared" si="39"/>
        <v>900</v>
      </c>
      <c r="N290">
        <f t="shared" si="40"/>
        <v>1062</v>
      </c>
      <c r="O290" s="13">
        <f t="shared" si="41"/>
        <v>223020</v>
      </c>
      <c r="P290">
        <f>IF(A290=3040288,0,IFERROR(ABS(VLOOKUP(A290,ZCON!$D$2:$G$128870,4,0)),5.5))</f>
        <v>6</v>
      </c>
      <c r="Q290" s="17">
        <f t="shared" si="36"/>
        <v>11340</v>
      </c>
      <c r="R290" s="38">
        <v>0.02</v>
      </c>
      <c r="S290" s="5">
        <f t="shared" si="37"/>
        <v>13.5</v>
      </c>
      <c r="T290">
        <f t="shared" si="42"/>
        <v>4779</v>
      </c>
      <c r="U290" s="17">
        <f t="shared" si="43"/>
        <v>54</v>
      </c>
      <c r="V290" s="17">
        <f t="shared" si="44"/>
        <v>6.4285714285714279E-2</v>
      </c>
    </row>
    <row r="291" spans="1:22" x14ac:dyDescent="0.25">
      <c r="A291">
        <v>4783401</v>
      </c>
      <c r="B291">
        <v>401</v>
      </c>
      <c r="C291" t="s">
        <v>854</v>
      </c>
      <c r="D291">
        <f>VLOOKUP($B291,'PACK MASTER'!$A$2:$G$512,7,0)</f>
        <v>210</v>
      </c>
      <c r="H291">
        <f>VLOOKUP($A291,ZAVL!$C$2:$F$1048576,4,0)</f>
        <v>917</v>
      </c>
      <c r="I291">
        <f>IFERROR(ABS(VLOOKUP($A291,ZTRV!$D$2:$G$1048576,4,0)),0)</f>
        <v>0</v>
      </c>
      <c r="J291">
        <f>IFERROR(ABS(VLOOKUP(A291,ZTR1!$D$2:$G$829999,4,0)),0)</f>
        <v>0</v>
      </c>
      <c r="K291">
        <f>IFERROR(ABS(VLOOKUP(A291,ZTR2!$D$2:$G$59939,4,0)),0)</f>
        <v>0</v>
      </c>
      <c r="L291">
        <f t="shared" si="38"/>
        <v>0</v>
      </c>
      <c r="M291">
        <f t="shared" si="39"/>
        <v>917</v>
      </c>
      <c r="N291">
        <f t="shared" si="40"/>
        <v>1082.06</v>
      </c>
      <c r="O291" s="13">
        <f t="shared" si="41"/>
        <v>227232.59999999998</v>
      </c>
      <c r="P291">
        <f>IF(A291=3040288,0,IFERROR(ABS(VLOOKUP(A291,ZCON!$D$2:$G$128870,4,0)),5.5))</f>
        <v>6</v>
      </c>
      <c r="Q291" s="17">
        <f t="shared" si="36"/>
        <v>11554.2</v>
      </c>
      <c r="R291" s="38">
        <v>0.02</v>
      </c>
      <c r="S291" s="5">
        <f t="shared" si="37"/>
        <v>13.755000000000001</v>
      </c>
      <c r="T291">
        <f t="shared" si="42"/>
        <v>4783</v>
      </c>
      <c r="U291" s="17">
        <f t="shared" si="43"/>
        <v>55.02</v>
      </c>
      <c r="V291" s="17">
        <f t="shared" si="44"/>
        <v>6.5500000000000003E-2</v>
      </c>
    </row>
    <row r="292" spans="1:22" x14ac:dyDescent="0.25">
      <c r="A292">
        <v>4784401</v>
      </c>
      <c r="B292">
        <v>401</v>
      </c>
      <c r="C292" t="s">
        <v>855</v>
      </c>
      <c r="D292">
        <f>VLOOKUP($B292,'PACK MASTER'!$A$2:$G$512,7,0)</f>
        <v>210</v>
      </c>
      <c r="H292">
        <f>VLOOKUP($A292,ZAVL!$C$2:$F$1048576,4,0)</f>
        <v>917</v>
      </c>
      <c r="I292">
        <f>IFERROR(ABS(VLOOKUP($A292,ZTRV!$D$2:$G$1048576,4,0)),0)</f>
        <v>0</v>
      </c>
      <c r="J292">
        <f>IFERROR(ABS(VLOOKUP(A292,ZTR1!$D$2:$G$829999,4,0)),0)</f>
        <v>0</v>
      </c>
      <c r="K292">
        <f>IFERROR(ABS(VLOOKUP(A292,ZTR2!$D$2:$G$59939,4,0)),0)</f>
        <v>0</v>
      </c>
      <c r="L292">
        <f t="shared" si="38"/>
        <v>0</v>
      </c>
      <c r="M292">
        <f t="shared" si="39"/>
        <v>917</v>
      </c>
      <c r="N292">
        <f t="shared" si="40"/>
        <v>1082.06</v>
      </c>
      <c r="O292" s="13">
        <f t="shared" si="41"/>
        <v>227232.59999999998</v>
      </c>
      <c r="P292">
        <f>IF(A292=3040288,0,IFERROR(ABS(VLOOKUP(A292,ZCON!$D$2:$G$128870,4,0)),5.5))</f>
        <v>6</v>
      </c>
      <c r="Q292" s="17">
        <f t="shared" si="36"/>
        <v>11554.2</v>
      </c>
      <c r="R292" s="38">
        <v>0.02</v>
      </c>
      <c r="S292" s="5">
        <f t="shared" si="37"/>
        <v>13.755000000000001</v>
      </c>
      <c r="T292">
        <f t="shared" si="42"/>
        <v>4784</v>
      </c>
      <c r="U292" s="17">
        <f t="shared" si="43"/>
        <v>55.02</v>
      </c>
      <c r="V292" s="17">
        <f t="shared" si="44"/>
        <v>6.5500000000000003E-2</v>
      </c>
    </row>
    <row r="293" spans="1:22" x14ac:dyDescent="0.25">
      <c r="A293">
        <v>4785401</v>
      </c>
      <c r="B293">
        <v>401</v>
      </c>
      <c r="C293" t="s">
        <v>856</v>
      </c>
      <c r="D293">
        <f>VLOOKUP($B293,'PACK MASTER'!$A$2:$G$512,7,0)</f>
        <v>210</v>
      </c>
      <c r="H293">
        <f>VLOOKUP($A293,ZAVL!$C$2:$F$1048576,4,0)</f>
        <v>917</v>
      </c>
      <c r="I293">
        <f>IFERROR(ABS(VLOOKUP($A293,ZTRV!$D$2:$G$1048576,4,0)),0)</f>
        <v>0</v>
      </c>
      <c r="J293">
        <f>IFERROR(ABS(VLOOKUP(A293,ZTR1!$D$2:$G$829999,4,0)),0)</f>
        <v>0</v>
      </c>
      <c r="K293">
        <f>IFERROR(ABS(VLOOKUP(A293,ZTR2!$D$2:$G$59939,4,0)),0)</f>
        <v>0</v>
      </c>
      <c r="L293">
        <f t="shared" si="38"/>
        <v>0</v>
      </c>
      <c r="M293">
        <f t="shared" si="39"/>
        <v>917</v>
      </c>
      <c r="N293">
        <f t="shared" si="40"/>
        <v>1082.06</v>
      </c>
      <c r="O293" s="13">
        <f t="shared" si="41"/>
        <v>227232.59999999998</v>
      </c>
      <c r="P293">
        <f>IF(A293=3040288,0,IFERROR(ABS(VLOOKUP(A293,ZCON!$D$2:$G$128870,4,0)),5.5))</f>
        <v>6</v>
      </c>
      <c r="Q293" s="17">
        <f t="shared" si="36"/>
        <v>11554.2</v>
      </c>
      <c r="R293" s="38">
        <v>0.02</v>
      </c>
      <c r="S293" s="5">
        <f t="shared" si="37"/>
        <v>13.755000000000001</v>
      </c>
      <c r="T293">
        <f t="shared" si="42"/>
        <v>4785</v>
      </c>
      <c r="U293" s="17">
        <f t="shared" si="43"/>
        <v>55.02</v>
      </c>
      <c r="V293" s="17">
        <f t="shared" si="44"/>
        <v>6.5500000000000003E-2</v>
      </c>
    </row>
    <row r="294" spans="1:22" x14ac:dyDescent="0.25">
      <c r="A294">
        <v>4786401</v>
      </c>
      <c r="B294">
        <v>401</v>
      </c>
      <c r="C294" t="s">
        <v>857</v>
      </c>
      <c r="D294">
        <f>VLOOKUP($B294,'PACK MASTER'!$A$2:$G$512,7,0)</f>
        <v>210</v>
      </c>
      <c r="H294">
        <f>VLOOKUP($A294,ZAVL!$C$2:$F$1048576,4,0)</f>
        <v>917</v>
      </c>
      <c r="I294">
        <f>IFERROR(ABS(VLOOKUP($A294,ZTRV!$D$2:$G$1048576,4,0)),0)</f>
        <v>0</v>
      </c>
      <c r="J294">
        <f>IFERROR(ABS(VLOOKUP(A294,ZTR1!$D$2:$G$829999,4,0)),0)</f>
        <v>0</v>
      </c>
      <c r="K294">
        <f>IFERROR(ABS(VLOOKUP(A294,ZTR2!$D$2:$G$59939,4,0)),0)</f>
        <v>0</v>
      </c>
      <c r="L294">
        <f t="shared" si="38"/>
        <v>0</v>
      </c>
      <c r="M294">
        <f t="shared" si="39"/>
        <v>917</v>
      </c>
      <c r="N294">
        <f t="shared" si="40"/>
        <v>1082.06</v>
      </c>
      <c r="O294" s="13">
        <f t="shared" si="41"/>
        <v>227232.59999999998</v>
      </c>
      <c r="P294">
        <f>IF(A294=3040288,0,IFERROR(ABS(VLOOKUP(A294,ZCON!$D$2:$G$128870,4,0)),5.5))</f>
        <v>6</v>
      </c>
      <c r="Q294" s="17">
        <f t="shared" si="36"/>
        <v>11554.2</v>
      </c>
      <c r="R294" s="38">
        <v>0.02</v>
      </c>
      <c r="S294" s="5">
        <f t="shared" si="37"/>
        <v>13.755000000000001</v>
      </c>
      <c r="T294">
        <f t="shared" si="42"/>
        <v>4786</v>
      </c>
      <c r="U294" s="17">
        <f t="shared" si="43"/>
        <v>55.02</v>
      </c>
      <c r="V294" s="17">
        <f t="shared" si="44"/>
        <v>6.5500000000000003E-2</v>
      </c>
    </row>
    <row r="295" spans="1:22" x14ac:dyDescent="0.25">
      <c r="A295">
        <v>4791401</v>
      </c>
      <c r="B295">
        <v>401</v>
      </c>
      <c r="C295" t="s">
        <v>858</v>
      </c>
      <c r="D295">
        <f>VLOOKUP($B295,'PACK MASTER'!$A$2:$G$512,7,0)</f>
        <v>210</v>
      </c>
      <c r="H295">
        <f>VLOOKUP($A295,ZAVL!$C$2:$F$1048576,4,0)</f>
        <v>917</v>
      </c>
      <c r="I295">
        <f>IFERROR(ABS(VLOOKUP($A295,ZTRV!$D$2:$G$1048576,4,0)),0)</f>
        <v>0</v>
      </c>
      <c r="J295">
        <f>IFERROR(ABS(VLOOKUP(A295,ZTR1!$D$2:$G$829999,4,0)),0)</f>
        <v>0</v>
      </c>
      <c r="K295">
        <f>IFERROR(ABS(VLOOKUP(A295,ZTR2!$D$2:$G$59939,4,0)),0)</f>
        <v>0</v>
      </c>
      <c r="L295">
        <f t="shared" si="38"/>
        <v>0</v>
      </c>
      <c r="M295">
        <f t="shared" si="39"/>
        <v>917</v>
      </c>
      <c r="N295">
        <f t="shared" si="40"/>
        <v>1082.06</v>
      </c>
      <c r="O295" s="13">
        <f t="shared" si="41"/>
        <v>227232.59999999998</v>
      </c>
      <c r="P295">
        <f>IF(A295=3040288,0,IFERROR(ABS(VLOOKUP(A295,ZCON!$D$2:$G$128870,4,0)),5.5))</f>
        <v>6</v>
      </c>
      <c r="Q295" s="17">
        <f t="shared" si="36"/>
        <v>11554.2</v>
      </c>
      <c r="R295" s="38">
        <v>0.02</v>
      </c>
      <c r="S295" s="5">
        <f t="shared" si="37"/>
        <v>13.755000000000001</v>
      </c>
      <c r="T295">
        <f t="shared" si="42"/>
        <v>4791</v>
      </c>
      <c r="U295" s="17">
        <f t="shared" si="43"/>
        <v>55.02</v>
      </c>
      <c r="V295" s="17">
        <f t="shared" si="44"/>
        <v>6.5500000000000003E-2</v>
      </c>
    </row>
    <row r="296" spans="1:22" x14ac:dyDescent="0.25">
      <c r="A296">
        <v>4795401</v>
      </c>
      <c r="B296">
        <v>401</v>
      </c>
      <c r="C296" t="s">
        <v>859</v>
      </c>
      <c r="D296">
        <f>VLOOKUP($B296,'PACK MASTER'!$A$2:$G$512,7,0)</f>
        <v>210</v>
      </c>
      <c r="H296">
        <f>VLOOKUP($A296,ZAVL!$C$2:$F$1048576,4,0)</f>
        <v>983</v>
      </c>
      <c r="I296">
        <f>IFERROR(ABS(VLOOKUP($A296,ZTRV!$D$2:$G$1048576,4,0)),0)</f>
        <v>0</v>
      </c>
      <c r="J296">
        <f>IFERROR(ABS(VLOOKUP(A296,ZTR1!$D$2:$G$829999,4,0)),0)</f>
        <v>0</v>
      </c>
      <c r="K296">
        <f>IFERROR(ABS(VLOOKUP(A296,ZTR2!$D$2:$G$59939,4,0)),0)</f>
        <v>0</v>
      </c>
      <c r="L296">
        <f t="shared" si="38"/>
        <v>0</v>
      </c>
      <c r="M296">
        <f t="shared" si="39"/>
        <v>983</v>
      </c>
      <c r="N296">
        <f t="shared" si="40"/>
        <v>1159.9399999999998</v>
      </c>
      <c r="O296" s="13">
        <f t="shared" si="41"/>
        <v>243587.39999999997</v>
      </c>
      <c r="P296">
        <f>IF(A296=3040288,0,IFERROR(ABS(VLOOKUP(A296,ZCON!$D$2:$G$128870,4,0)),5.5))</f>
        <v>5.5</v>
      </c>
      <c r="Q296" s="17">
        <f t="shared" si="36"/>
        <v>11353.65</v>
      </c>
      <c r="R296" s="38">
        <v>0.02</v>
      </c>
      <c r="S296" s="5">
        <f t="shared" si="37"/>
        <v>14.744999999999999</v>
      </c>
      <c r="T296">
        <f t="shared" si="42"/>
        <v>4795</v>
      </c>
      <c r="U296" s="17">
        <f t="shared" si="43"/>
        <v>54.064999999999998</v>
      </c>
      <c r="V296" s="17">
        <f t="shared" si="44"/>
        <v>7.0214285714285715E-2</v>
      </c>
    </row>
    <row r="297" spans="1:22" x14ac:dyDescent="0.25">
      <c r="A297">
        <v>4796401</v>
      </c>
      <c r="B297">
        <v>401</v>
      </c>
      <c r="C297" t="s">
        <v>861</v>
      </c>
      <c r="D297">
        <f>VLOOKUP($B297,'PACK MASTER'!$A$2:$G$512,7,0)</f>
        <v>210</v>
      </c>
      <c r="H297">
        <f>VLOOKUP($A297,ZAVL!$C$2:$F$1048576,4,0)</f>
        <v>917</v>
      </c>
      <c r="I297">
        <f>IFERROR(ABS(VLOOKUP($A297,ZTRV!$D$2:$G$1048576,4,0)),0)</f>
        <v>0</v>
      </c>
      <c r="J297">
        <f>IFERROR(ABS(VLOOKUP(A297,ZTR1!$D$2:$G$829999,4,0)),0)</f>
        <v>0</v>
      </c>
      <c r="K297">
        <f>IFERROR(ABS(VLOOKUP(A297,ZTR2!$D$2:$G$59939,4,0)),0)</f>
        <v>0</v>
      </c>
      <c r="L297">
        <f t="shared" si="38"/>
        <v>0</v>
      </c>
      <c r="M297">
        <f t="shared" si="39"/>
        <v>917</v>
      </c>
      <c r="N297">
        <f t="shared" si="40"/>
        <v>1082.06</v>
      </c>
      <c r="O297" s="13">
        <f t="shared" si="41"/>
        <v>227232.59999999998</v>
      </c>
      <c r="P297">
        <f>IF(A297=3040288,0,IFERROR(ABS(VLOOKUP(A297,ZCON!$D$2:$G$128870,4,0)),5.5))</f>
        <v>6</v>
      </c>
      <c r="Q297" s="17">
        <f t="shared" si="36"/>
        <v>11554.2</v>
      </c>
      <c r="R297" s="38">
        <v>0.02</v>
      </c>
      <c r="S297" s="5">
        <f t="shared" si="37"/>
        <v>13.755000000000001</v>
      </c>
      <c r="T297">
        <f t="shared" si="42"/>
        <v>4796</v>
      </c>
      <c r="U297" s="17">
        <f t="shared" si="43"/>
        <v>55.02</v>
      </c>
      <c r="V297" s="17">
        <f t="shared" si="44"/>
        <v>6.5500000000000003E-2</v>
      </c>
    </row>
    <row r="298" spans="1:22" x14ac:dyDescent="0.25">
      <c r="A298">
        <v>4802401</v>
      </c>
      <c r="B298">
        <v>401</v>
      </c>
      <c r="C298" t="s">
        <v>862</v>
      </c>
      <c r="D298">
        <f>VLOOKUP($B298,'PACK MASTER'!$A$2:$G$512,7,0)</f>
        <v>210</v>
      </c>
      <c r="H298">
        <f>VLOOKUP($A298,ZAVL!$C$2:$F$1048576,4,0)</f>
        <v>175</v>
      </c>
      <c r="I298">
        <f>IFERROR(ABS(VLOOKUP($A298,ZTRV!$D$2:$G$1048576,4,0)),0)</f>
        <v>11</v>
      </c>
      <c r="J298">
        <f>IFERROR(ABS(VLOOKUP(A298,ZTR1!$D$2:$G$829999,4,0)),0)</f>
        <v>0</v>
      </c>
      <c r="K298">
        <f>IFERROR(ABS(VLOOKUP(A298,ZTR2!$D$2:$G$59939,4,0)),0)</f>
        <v>0</v>
      </c>
      <c r="L298">
        <f t="shared" si="38"/>
        <v>11</v>
      </c>
      <c r="M298">
        <f t="shared" si="39"/>
        <v>164</v>
      </c>
      <c r="N298">
        <f t="shared" si="40"/>
        <v>193.51999999999998</v>
      </c>
      <c r="O298" s="13">
        <f t="shared" si="41"/>
        <v>40639.199999999997</v>
      </c>
      <c r="P298">
        <f>IF(A298=3040288,0,IFERROR(ABS(VLOOKUP(A298,ZCON!$D$2:$G$128870,4,0)),5.5))</f>
        <v>6</v>
      </c>
      <c r="Q298" s="17">
        <f t="shared" si="36"/>
        <v>2205</v>
      </c>
      <c r="R298" s="38">
        <v>0.02</v>
      </c>
      <c r="S298" s="5">
        <f t="shared" si="37"/>
        <v>2.625</v>
      </c>
      <c r="T298">
        <f t="shared" si="42"/>
        <v>4802</v>
      </c>
      <c r="U298" s="17">
        <f t="shared" si="43"/>
        <v>10.5</v>
      </c>
      <c r="V298" s="17">
        <f t="shared" si="44"/>
        <v>1.2500000000000001E-2</v>
      </c>
    </row>
    <row r="299" spans="1:22" x14ac:dyDescent="0.25">
      <c r="A299">
        <v>4803401</v>
      </c>
      <c r="B299">
        <v>401</v>
      </c>
      <c r="C299" t="s">
        <v>863</v>
      </c>
      <c r="D299">
        <f>VLOOKUP($B299,'PACK MASTER'!$A$2:$G$512,7,0)</f>
        <v>210</v>
      </c>
      <c r="H299">
        <f>VLOOKUP($A299,ZAVL!$C$2:$F$1048576,4,0)</f>
        <v>177</v>
      </c>
      <c r="I299">
        <f>IFERROR(ABS(VLOOKUP($A299,ZTRV!$D$2:$G$1048576,4,0)),0)</f>
        <v>57</v>
      </c>
      <c r="J299">
        <f>IFERROR(ABS(VLOOKUP(A299,ZTR1!$D$2:$G$829999,4,0)),0)</f>
        <v>0</v>
      </c>
      <c r="K299">
        <f>IFERROR(ABS(VLOOKUP(A299,ZTR2!$D$2:$G$59939,4,0)),0)</f>
        <v>0</v>
      </c>
      <c r="L299">
        <f t="shared" si="38"/>
        <v>57</v>
      </c>
      <c r="M299">
        <f t="shared" si="39"/>
        <v>120</v>
      </c>
      <c r="N299">
        <f t="shared" si="40"/>
        <v>141.6</v>
      </c>
      <c r="O299" s="82">
        <f t="shared" si="41"/>
        <v>29736</v>
      </c>
      <c r="P299">
        <f>IF(A299=3040288,0,IFERROR(ABS(VLOOKUP(A299,ZCON!$D$2:$G$128870,4,0)),5.5))</f>
        <v>6</v>
      </c>
      <c r="Q299" s="17">
        <f t="shared" si="36"/>
        <v>2230.1999999999998</v>
      </c>
      <c r="R299" s="38">
        <v>0.02</v>
      </c>
      <c r="S299" s="5">
        <f t="shared" si="37"/>
        <v>2.6549999999999998</v>
      </c>
      <c r="T299">
        <f t="shared" si="42"/>
        <v>4803</v>
      </c>
      <c r="U299" s="17">
        <f t="shared" si="43"/>
        <v>10.62</v>
      </c>
      <c r="V299" s="17">
        <f t="shared" si="44"/>
        <v>1.2642857142857141E-2</v>
      </c>
    </row>
    <row r="300" spans="1:22" x14ac:dyDescent="0.25">
      <c r="A300">
        <v>4809401</v>
      </c>
      <c r="B300">
        <v>401</v>
      </c>
      <c r="C300" t="s">
        <v>864</v>
      </c>
      <c r="D300">
        <f>VLOOKUP($B300,'PACK MASTER'!$A$2:$G$512,7,0)</f>
        <v>210</v>
      </c>
      <c r="H300" t="e">
        <f>VLOOKUP($A300,ZAVL!$C$2:$F$1048576,4,0)</f>
        <v>#N/A</v>
      </c>
      <c r="I300">
        <f>IFERROR(ABS(VLOOKUP($A300,ZTRV!$D$2:$G$1048576,4,0)),0)</f>
        <v>0</v>
      </c>
      <c r="J300">
        <f>IFERROR(ABS(VLOOKUP(A300,ZTR1!$D$2:$G$829999,4,0)),0)</f>
        <v>0</v>
      </c>
      <c r="K300">
        <f>IFERROR(ABS(VLOOKUP(A300,ZTR2!$D$2:$G$59939,4,0)),0)</f>
        <v>0</v>
      </c>
      <c r="L300">
        <f t="shared" si="38"/>
        <v>0</v>
      </c>
      <c r="M300" t="e">
        <f t="shared" si="39"/>
        <v>#N/A</v>
      </c>
      <c r="N300" t="e">
        <f t="shared" si="40"/>
        <v>#N/A</v>
      </c>
      <c r="O300" s="13" t="e">
        <f t="shared" si="41"/>
        <v>#N/A</v>
      </c>
      <c r="P300">
        <f>IF(A300=3040288,0,IFERROR(ABS(VLOOKUP(A300,ZCON!$D$2:$G$128870,4,0)),5.5))</f>
        <v>6</v>
      </c>
      <c r="Q300" s="17" t="e">
        <f t="shared" si="36"/>
        <v>#N/A</v>
      </c>
      <c r="R300" s="38">
        <v>0.02</v>
      </c>
      <c r="S300" s="5" t="e">
        <f t="shared" si="37"/>
        <v>#N/A</v>
      </c>
      <c r="T300">
        <f t="shared" si="42"/>
        <v>4809</v>
      </c>
      <c r="U300" s="17" t="e">
        <f t="shared" si="43"/>
        <v>#N/A</v>
      </c>
      <c r="V300" s="17" t="e">
        <f t="shared" si="44"/>
        <v>#N/A</v>
      </c>
    </row>
    <row r="301" spans="1:22" x14ac:dyDescent="0.25">
      <c r="A301">
        <v>4811401</v>
      </c>
      <c r="B301">
        <v>401</v>
      </c>
      <c r="C301" t="s">
        <v>865</v>
      </c>
      <c r="D301">
        <f>VLOOKUP($B301,'PACK MASTER'!$A$2:$G$512,7,0)</f>
        <v>210</v>
      </c>
      <c r="H301">
        <f>VLOOKUP($A301,ZAVL!$C$2:$F$1048576,4,0)</f>
        <v>190</v>
      </c>
      <c r="I301">
        <f>IFERROR(ABS(VLOOKUP($A301,ZTRV!$D$2:$G$1048576,4,0)),0)</f>
        <v>50</v>
      </c>
      <c r="J301">
        <f>IFERROR(ABS(VLOOKUP(A301,ZTR1!$D$2:$G$829999,4,0)),0)</f>
        <v>0</v>
      </c>
      <c r="K301">
        <f>IFERROR(ABS(VLOOKUP(A301,ZTR2!$D$2:$G$59939,4,0)),0)</f>
        <v>0</v>
      </c>
      <c r="L301">
        <f t="shared" si="38"/>
        <v>50</v>
      </c>
      <c r="M301">
        <f t="shared" si="39"/>
        <v>140</v>
      </c>
      <c r="N301">
        <f t="shared" si="40"/>
        <v>165.2</v>
      </c>
      <c r="O301" s="13">
        <f t="shared" si="41"/>
        <v>34692</v>
      </c>
      <c r="P301">
        <f>IF(A301=3040288,0,IFERROR(ABS(VLOOKUP(A301,ZCON!$D$2:$G$128870,4,0)),5.5))</f>
        <v>6</v>
      </c>
      <c r="Q301" s="17">
        <f t="shared" si="36"/>
        <v>2394</v>
      </c>
      <c r="R301" s="38">
        <v>0.02</v>
      </c>
      <c r="S301" s="5">
        <f t="shared" si="37"/>
        <v>2.85</v>
      </c>
      <c r="T301">
        <f t="shared" si="42"/>
        <v>4811</v>
      </c>
      <c r="U301" s="17">
        <f t="shared" si="43"/>
        <v>11.4</v>
      </c>
      <c r="V301" s="17">
        <f t="shared" si="44"/>
        <v>1.3571428571428571E-2</v>
      </c>
    </row>
    <row r="302" spans="1:22" x14ac:dyDescent="0.25">
      <c r="A302">
        <v>4812401</v>
      </c>
      <c r="B302">
        <v>401</v>
      </c>
      <c r="C302" t="s">
        <v>866</v>
      </c>
      <c r="D302">
        <f>VLOOKUP($B302,'PACK MASTER'!$A$2:$G$512,7,0)</f>
        <v>210</v>
      </c>
      <c r="H302">
        <f>VLOOKUP($A302,ZAVL!$C$2:$F$1048576,4,0)</f>
        <v>210</v>
      </c>
      <c r="I302">
        <f>IFERROR(ABS(VLOOKUP($A302,ZTRV!$D$2:$G$1048576,4,0)),0)</f>
        <v>0</v>
      </c>
      <c r="J302">
        <f>IFERROR(ABS(VLOOKUP(A302,ZTR1!$D$2:$G$829999,4,0)),0)</f>
        <v>0</v>
      </c>
      <c r="K302">
        <f>IFERROR(ABS(VLOOKUP(A302,ZTR2!$D$2:$G$59939,4,0)),0)</f>
        <v>0</v>
      </c>
      <c r="L302">
        <f t="shared" si="38"/>
        <v>0</v>
      </c>
      <c r="M302">
        <f t="shared" si="39"/>
        <v>210</v>
      </c>
      <c r="N302">
        <f t="shared" si="40"/>
        <v>247.79999999999998</v>
      </c>
      <c r="O302" s="13">
        <f t="shared" si="41"/>
        <v>52038</v>
      </c>
      <c r="P302">
        <f>IF(A302=3040288,0,IFERROR(ABS(VLOOKUP(A302,ZCON!$D$2:$G$128870,4,0)),5.5))</f>
        <v>6</v>
      </c>
      <c r="Q302" s="17">
        <f t="shared" si="36"/>
        <v>2646</v>
      </c>
      <c r="R302" s="38">
        <v>0.02</v>
      </c>
      <c r="S302" s="5">
        <f t="shared" si="37"/>
        <v>3.15</v>
      </c>
      <c r="T302">
        <f t="shared" si="42"/>
        <v>4812</v>
      </c>
      <c r="U302" s="17">
        <f t="shared" si="43"/>
        <v>12.6</v>
      </c>
      <c r="V302" s="17">
        <f t="shared" si="44"/>
        <v>1.4999999999999999E-2</v>
      </c>
    </row>
    <row r="303" spans="1:22" x14ac:dyDescent="0.25">
      <c r="A303">
        <v>4813288</v>
      </c>
      <c r="B303">
        <v>288</v>
      </c>
      <c r="C303" t="s">
        <v>867</v>
      </c>
      <c r="D303">
        <f>VLOOKUP($B303,'PACK MASTER'!$A$2:$G$512,7,0)</f>
        <v>26</v>
      </c>
      <c r="H303">
        <f>VLOOKUP($A303,ZAVL!$C$2:$F$1048576,4,0)</f>
        <v>643</v>
      </c>
      <c r="I303">
        <f>IFERROR(ABS(VLOOKUP($A303,ZTRV!$D$2:$G$1048576,4,0)),0)</f>
        <v>0</v>
      </c>
      <c r="J303">
        <f>IFERROR(ABS(VLOOKUP(A303,ZTR1!$D$2:$G$829999,4,0)),0)</f>
        <v>0</v>
      </c>
      <c r="K303">
        <f>IFERROR(ABS(VLOOKUP(A303,ZTR2!$D$2:$G$59939,4,0)),0)</f>
        <v>0</v>
      </c>
      <c r="L303">
        <f t="shared" si="38"/>
        <v>0</v>
      </c>
      <c r="M303">
        <f t="shared" si="39"/>
        <v>643</v>
      </c>
      <c r="N303">
        <f t="shared" si="40"/>
        <v>758.74</v>
      </c>
      <c r="O303" s="13">
        <f t="shared" si="41"/>
        <v>19727.240000000002</v>
      </c>
      <c r="P303">
        <f>IF(A303=3040288,0,IFERROR(ABS(VLOOKUP(A303,ZCON!$D$2:$G$128870,4,0)),5.5))</f>
        <v>5.5</v>
      </c>
      <c r="Q303" s="17">
        <f t="shared" si="36"/>
        <v>919.49</v>
      </c>
      <c r="R303" s="38">
        <v>0.02</v>
      </c>
      <c r="S303" s="5">
        <f t="shared" si="37"/>
        <v>9.6449999999999996</v>
      </c>
      <c r="T303">
        <f t="shared" si="42"/>
        <v>4813</v>
      </c>
      <c r="U303" s="17">
        <f t="shared" si="43"/>
        <v>35.365000000000002</v>
      </c>
      <c r="V303" s="17">
        <f t="shared" si="44"/>
        <v>0.37096153846153845</v>
      </c>
    </row>
    <row r="304" spans="1:22" x14ac:dyDescent="0.25">
      <c r="A304">
        <v>4813401</v>
      </c>
      <c r="B304">
        <v>401</v>
      </c>
      <c r="C304" t="s">
        <v>868</v>
      </c>
      <c r="D304">
        <f>VLOOKUP($B304,'PACK MASTER'!$A$2:$G$512,7,0)</f>
        <v>210</v>
      </c>
      <c r="H304">
        <f>VLOOKUP($A304,ZAVL!$C$2:$F$1048576,4,0)</f>
        <v>633</v>
      </c>
      <c r="I304">
        <f>IFERROR(ABS(VLOOKUP($A304,ZTRV!$D$2:$G$1048576,4,0)),0)</f>
        <v>0</v>
      </c>
      <c r="J304">
        <f>IFERROR(ABS(VLOOKUP(A304,ZTR1!$D$2:$G$829999,4,0)),0)</f>
        <v>0</v>
      </c>
      <c r="K304">
        <f>IFERROR(ABS(VLOOKUP(A304,ZTR2!$D$2:$G$59939,4,0)),0)</f>
        <v>0</v>
      </c>
      <c r="L304">
        <f t="shared" si="38"/>
        <v>0</v>
      </c>
      <c r="M304">
        <f t="shared" si="39"/>
        <v>633</v>
      </c>
      <c r="N304">
        <f t="shared" si="40"/>
        <v>746.93999999999994</v>
      </c>
      <c r="O304" s="13">
        <f t="shared" si="41"/>
        <v>156857.4</v>
      </c>
      <c r="P304">
        <f>IF(A304=3040288,0,IFERROR(ABS(VLOOKUP(A304,ZCON!$D$2:$G$128870,4,0)),5.5))</f>
        <v>5.5</v>
      </c>
      <c r="Q304" s="17">
        <f t="shared" si="36"/>
        <v>7311.15</v>
      </c>
      <c r="R304" s="38">
        <v>0.02</v>
      </c>
      <c r="S304" s="5">
        <f t="shared" si="37"/>
        <v>9.4949999999999992</v>
      </c>
      <c r="T304">
        <f t="shared" si="42"/>
        <v>4813</v>
      </c>
      <c r="U304" s="17">
        <f t="shared" si="43"/>
        <v>34.814999999999998</v>
      </c>
      <c r="V304" s="17">
        <f t="shared" si="44"/>
        <v>4.5214285714285714E-2</v>
      </c>
    </row>
    <row r="305" spans="1:22" x14ac:dyDescent="0.25">
      <c r="A305">
        <v>4814401</v>
      </c>
      <c r="B305">
        <v>401</v>
      </c>
      <c r="C305" t="s">
        <v>869</v>
      </c>
      <c r="D305">
        <f>VLOOKUP($B305,'PACK MASTER'!$A$2:$G$512,7,0)</f>
        <v>210</v>
      </c>
      <c r="H305">
        <f>VLOOKUP($A305,ZAVL!$C$2:$F$1048576,4,0)</f>
        <v>260</v>
      </c>
      <c r="I305">
        <f>IFERROR(ABS(VLOOKUP($A305,ZTRV!$D$2:$G$1048576,4,0)),0)</f>
        <v>0</v>
      </c>
      <c r="J305">
        <f>IFERROR(ABS(VLOOKUP(A305,ZTR1!$D$2:$G$829999,4,0)),0)</f>
        <v>0</v>
      </c>
      <c r="K305">
        <f>IFERROR(ABS(VLOOKUP(A305,ZTR2!$D$2:$G$59939,4,0)),0)</f>
        <v>0</v>
      </c>
      <c r="L305">
        <f t="shared" si="38"/>
        <v>0</v>
      </c>
      <c r="M305">
        <f t="shared" si="39"/>
        <v>260</v>
      </c>
      <c r="N305">
        <f t="shared" si="40"/>
        <v>306.8</v>
      </c>
      <c r="O305" s="13">
        <f t="shared" si="41"/>
        <v>64428</v>
      </c>
      <c r="P305">
        <f>IF(A305=3040288,0,IFERROR(ABS(VLOOKUP(A305,ZCON!$D$2:$G$128870,4,0)),5.5))</f>
        <v>6</v>
      </c>
      <c r="Q305" s="17">
        <f t="shared" si="36"/>
        <v>3276</v>
      </c>
      <c r="R305" s="38">
        <v>0.02</v>
      </c>
      <c r="S305" s="5">
        <f t="shared" si="37"/>
        <v>3.9</v>
      </c>
      <c r="T305">
        <f t="shared" si="42"/>
        <v>4814</v>
      </c>
      <c r="U305" s="17">
        <f t="shared" si="43"/>
        <v>15.6</v>
      </c>
      <c r="V305" s="17">
        <f t="shared" si="44"/>
        <v>1.8571428571428572E-2</v>
      </c>
    </row>
    <row r="306" spans="1:22" x14ac:dyDescent="0.25">
      <c r="A306">
        <v>4902401</v>
      </c>
      <c r="B306">
        <v>401</v>
      </c>
      <c r="C306" t="s">
        <v>870</v>
      </c>
      <c r="D306">
        <f>VLOOKUP($B306,'PACK MASTER'!$A$2:$G$512,7,0)</f>
        <v>210</v>
      </c>
      <c r="H306">
        <f>VLOOKUP($A306,ZAVL!$C$2:$F$1048576,4,0)</f>
        <v>180</v>
      </c>
      <c r="I306">
        <f>IFERROR(ABS(VLOOKUP($A306,ZTRV!$D$2:$G$1048576,4,0)),0)</f>
        <v>0</v>
      </c>
      <c r="J306">
        <f>IFERROR(ABS(VLOOKUP(A306,ZTR1!$D$2:$G$829999,4,0)),0)</f>
        <v>0</v>
      </c>
      <c r="K306">
        <f>IFERROR(ABS(VLOOKUP(A306,ZTR2!$D$2:$G$59939,4,0)),0)</f>
        <v>0</v>
      </c>
      <c r="L306">
        <f t="shared" si="38"/>
        <v>0</v>
      </c>
      <c r="M306">
        <f t="shared" si="39"/>
        <v>180</v>
      </c>
      <c r="N306">
        <f t="shared" si="40"/>
        <v>212.39999999999998</v>
      </c>
      <c r="O306" s="13">
        <f t="shared" si="41"/>
        <v>44603.999999999993</v>
      </c>
      <c r="P306">
        <f>IF(A306=3040288,0,IFERROR(ABS(VLOOKUP(A306,ZCON!$D$2:$G$128870,4,0)),5.5))</f>
        <v>6</v>
      </c>
      <c r="Q306" s="17">
        <f t="shared" si="36"/>
        <v>2268</v>
      </c>
      <c r="R306" s="38">
        <v>0.02</v>
      </c>
      <c r="S306" s="5">
        <f t="shared" si="37"/>
        <v>2.7</v>
      </c>
      <c r="T306">
        <f t="shared" si="42"/>
        <v>4902</v>
      </c>
      <c r="U306" s="17">
        <f t="shared" si="43"/>
        <v>10.8</v>
      </c>
      <c r="V306" s="17">
        <f t="shared" si="44"/>
        <v>1.2857142857142859E-2</v>
      </c>
    </row>
    <row r="307" spans="1:22" x14ac:dyDescent="0.25">
      <c r="A307">
        <v>4905401</v>
      </c>
      <c r="B307">
        <v>401</v>
      </c>
      <c r="C307" t="s">
        <v>875</v>
      </c>
      <c r="D307">
        <f>VLOOKUP($B307,'PACK MASTER'!$A$2:$G$512,7,0)</f>
        <v>210</v>
      </c>
      <c r="H307">
        <f>VLOOKUP($A307,ZAVL!$C$2:$F$1048576,4,0)</f>
        <v>180</v>
      </c>
      <c r="I307">
        <f>IFERROR(ABS(VLOOKUP($A307,ZTRV!$D$2:$G$1048576,4,0)),0)</f>
        <v>0</v>
      </c>
      <c r="J307">
        <f>IFERROR(ABS(VLOOKUP(A307,ZTR1!$D$2:$G$829999,4,0)),0)</f>
        <v>0</v>
      </c>
      <c r="K307">
        <f>IFERROR(ABS(VLOOKUP(A307,ZTR2!$D$2:$G$59939,4,0)),0)</f>
        <v>0</v>
      </c>
      <c r="L307">
        <f t="shared" si="38"/>
        <v>0</v>
      </c>
      <c r="M307">
        <f t="shared" si="39"/>
        <v>180</v>
      </c>
      <c r="N307">
        <f t="shared" si="40"/>
        <v>212.39999999999998</v>
      </c>
      <c r="O307" s="13">
        <f t="shared" si="41"/>
        <v>44603.999999999993</v>
      </c>
      <c r="P307">
        <f>IF(A307=3040288,0,IFERROR(ABS(VLOOKUP(A307,ZCON!$D$2:$G$128870,4,0)),5.5))</f>
        <v>5.5</v>
      </c>
      <c r="Q307" s="17">
        <f t="shared" si="36"/>
        <v>2079</v>
      </c>
      <c r="R307" s="38">
        <v>0.02</v>
      </c>
      <c r="S307" s="5">
        <f t="shared" si="37"/>
        <v>2.7</v>
      </c>
      <c r="T307">
        <f t="shared" si="42"/>
        <v>4905</v>
      </c>
      <c r="U307" s="17">
        <f t="shared" si="43"/>
        <v>9.9</v>
      </c>
      <c r="V307" s="17">
        <f t="shared" si="44"/>
        <v>1.2857142857142859E-2</v>
      </c>
    </row>
    <row r="308" spans="1:22" x14ac:dyDescent="0.25">
      <c r="A308">
        <v>4906401</v>
      </c>
      <c r="B308">
        <v>401</v>
      </c>
      <c r="C308" t="s">
        <v>887</v>
      </c>
      <c r="D308">
        <f>VLOOKUP($B308,'PACK MASTER'!$A$2:$G$512,7,0)</f>
        <v>210</v>
      </c>
      <c r="H308">
        <f>VLOOKUP($A308,ZAVL!$C$2:$F$1048576,4,0)</f>
        <v>188</v>
      </c>
      <c r="I308">
        <f>IFERROR(ABS(VLOOKUP($A308,ZTRV!$D$2:$G$1048576,4,0)),0)</f>
        <v>18</v>
      </c>
      <c r="J308">
        <f>IFERROR(ABS(VLOOKUP(A308,ZTR1!$D$2:$G$829999,4,0)),0)</f>
        <v>0</v>
      </c>
      <c r="K308">
        <f>IFERROR(ABS(VLOOKUP(A308,ZTR2!$D$2:$G$59939,4,0)),0)</f>
        <v>0</v>
      </c>
      <c r="L308">
        <f t="shared" si="38"/>
        <v>18</v>
      </c>
      <c r="M308">
        <f t="shared" si="39"/>
        <v>170</v>
      </c>
      <c r="N308">
        <f t="shared" si="40"/>
        <v>200.6</v>
      </c>
      <c r="O308" s="13">
        <f t="shared" si="41"/>
        <v>42126</v>
      </c>
      <c r="P308">
        <f>IF(A308=3040288,0,IFERROR(ABS(VLOOKUP(A308,ZCON!$D$2:$G$128870,4,0)),5.5))</f>
        <v>5.5</v>
      </c>
      <c r="Q308" s="17">
        <f t="shared" si="36"/>
        <v>2171.4</v>
      </c>
      <c r="R308" s="38">
        <v>0.02</v>
      </c>
      <c r="S308" s="5">
        <f t="shared" si="37"/>
        <v>2.82</v>
      </c>
      <c r="T308">
        <f t="shared" si="42"/>
        <v>4906</v>
      </c>
      <c r="U308" s="17">
        <f t="shared" si="43"/>
        <v>10.34</v>
      </c>
      <c r="V308" s="17">
        <f t="shared" si="44"/>
        <v>1.3428571428571429E-2</v>
      </c>
    </row>
    <row r="309" spans="1:22" x14ac:dyDescent="0.25">
      <c r="A309">
        <v>4911401</v>
      </c>
      <c r="B309">
        <v>401</v>
      </c>
      <c r="C309" t="s">
        <v>894</v>
      </c>
      <c r="D309">
        <f>VLOOKUP($B309,'PACK MASTER'!$A$2:$G$512,7,0)</f>
        <v>210</v>
      </c>
      <c r="H309">
        <f>VLOOKUP($A309,ZAVL!$C$2:$F$1048576,4,0)</f>
        <v>221</v>
      </c>
      <c r="I309">
        <f>IFERROR(ABS(VLOOKUP($A309,ZTRV!$D$2:$G$1048576,4,0)),0)</f>
        <v>0</v>
      </c>
      <c r="J309">
        <f>IFERROR(ABS(VLOOKUP(A309,ZTR1!$D$2:$G$829999,4,0)),0)</f>
        <v>0</v>
      </c>
      <c r="K309">
        <f>IFERROR(ABS(VLOOKUP(A309,ZTR2!$D$2:$G$59939,4,0)),0)</f>
        <v>0</v>
      </c>
      <c r="L309">
        <f t="shared" si="38"/>
        <v>0</v>
      </c>
      <c r="M309">
        <f t="shared" si="39"/>
        <v>221</v>
      </c>
      <c r="N309">
        <f t="shared" si="40"/>
        <v>260.77999999999997</v>
      </c>
      <c r="O309" s="13">
        <f t="shared" si="41"/>
        <v>54763.799999999996</v>
      </c>
      <c r="P309">
        <f>IF(A309=3040288,0,IFERROR(ABS(VLOOKUP(A309,ZCON!$D$2:$G$128870,4,0)),5.5))</f>
        <v>5.5</v>
      </c>
      <c r="Q309" s="17">
        <f t="shared" si="36"/>
        <v>2552.5500000000002</v>
      </c>
      <c r="R309" s="38">
        <v>0.02</v>
      </c>
      <c r="S309" s="5">
        <f t="shared" si="37"/>
        <v>3.3149999999999999</v>
      </c>
      <c r="T309">
        <f t="shared" si="42"/>
        <v>4911</v>
      </c>
      <c r="U309" s="17">
        <f t="shared" si="43"/>
        <v>12.155000000000001</v>
      </c>
      <c r="V309" s="17">
        <f t="shared" si="44"/>
        <v>1.5785714285714285E-2</v>
      </c>
    </row>
    <row r="310" spans="1:22" x14ac:dyDescent="0.25">
      <c r="A310">
        <v>4915401</v>
      </c>
      <c r="B310">
        <v>401</v>
      </c>
      <c r="C310" t="s">
        <v>895</v>
      </c>
      <c r="D310">
        <f>VLOOKUP($B310,'PACK MASTER'!$A$2:$G$512,7,0)</f>
        <v>210</v>
      </c>
      <c r="H310">
        <f>VLOOKUP($A310,ZAVL!$C$2:$F$1048576,4,0)</f>
        <v>220</v>
      </c>
      <c r="I310">
        <f>IFERROR(ABS(VLOOKUP($A310,ZTRV!$D$2:$G$1048576,4,0)),0)</f>
        <v>0</v>
      </c>
      <c r="J310">
        <f>IFERROR(ABS(VLOOKUP(A310,ZTR1!$D$2:$G$829999,4,0)),0)</f>
        <v>0</v>
      </c>
      <c r="K310">
        <f>IFERROR(ABS(VLOOKUP(A310,ZTR2!$D$2:$G$59939,4,0)),0)</f>
        <v>0</v>
      </c>
      <c r="L310">
        <f t="shared" si="38"/>
        <v>0</v>
      </c>
      <c r="M310">
        <f t="shared" si="39"/>
        <v>220</v>
      </c>
      <c r="N310">
        <f t="shared" si="40"/>
        <v>259.59999999999997</v>
      </c>
      <c r="O310" s="13">
        <f t="shared" si="41"/>
        <v>54515.999999999993</v>
      </c>
      <c r="P310">
        <f>IF(A310=3040288,0,IFERROR(ABS(VLOOKUP(A310,ZCON!$D$2:$G$128870,4,0)),5.5))</f>
        <v>5.5</v>
      </c>
      <c r="Q310" s="17">
        <f t="shared" si="36"/>
        <v>2541</v>
      </c>
      <c r="R310" s="38">
        <v>0.02</v>
      </c>
      <c r="S310" s="5">
        <f t="shared" si="37"/>
        <v>3.3</v>
      </c>
      <c r="T310">
        <f t="shared" si="42"/>
        <v>4915</v>
      </c>
      <c r="U310" s="17">
        <f t="shared" si="43"/>
        <v>12.1</v>
      </c>
      <c r="V310" s="17">
        <f t="shared" si="44"/>
        <v>1.5714285714285712E-2</v>
      </c>
    </row>
    <row r="311" spans="1:22" x14ac:dyDescent="0.25">
      <c r="A311">
        <v>4920280</v>
      </c>
      <c r="B311">
        <v>280</v>
      </c>
      <c r="C311" t="s">
        <v>900</v>
      </c>
      <c r="D311">
        <f>VLOOKUP($B311,'PACK MASTER'!$A$2:$G$512,7,0)</f>
        <v>28</v>
      </c>
      <c r="H311">
        <f>VLOOKUP($A311,ZAVL!$C$2:$F$1048576,4,0)</f>
        <v>139.81</v>
      </c>
      <c r="I311">
        <f>IFERROR(ABS(VLOOKUP($A311,ZTRV!$D$2:$G$1048576,4,0)),0)</f>
        <v>0</v>
      </c>
      <c r="J311">
        <f>IFERROR(ABS(VLOOKUP(A311,ZTR1!$D$2:$G$829999,4,0)),0)</f>
        <v>0</v>
      </c>
      <c r="K311">
        <f>IFERROR(ABS(VLOOKUP(A311,ZTR2!$D$2:$G$59939,4,0)),0)</f>
        <v>0</v>
      </c>
      <c r="L311">
        <f t="shared" si="38"/>
        <v>0</v>
      </c>
      <c r="M311">
        <f t="shared" si="39"/>
        <v>139.81</v>
      </c>
      <c r="N311">
        <f t="shared" si="40"/>
        <v>164.97579999999999</v>
      </c>
      <c r="O311" s="13">
        <f t="shared" si="41"/>
        <v>4619.3224</v>
      </c>
      <c r="P311">
        <f>IF(A311=3040288,0,IFERROR(ABS(VLOOKUP(A311,ZCON!$D$2:$G$128870,4,0)),5.5))</f>
        <v>5.5</v>
      </c>
      <c r="Q311" s="17">
        <f t="shared" si="36"/>
        <v>215.30740000000003</v>
      </c>
      <c r="R311" s="38">
        <v>0.02</v>
      </c>
      <c r="S311" s="5">
        <f t="shared" si="37"/>
        <v>2.0971500000000001</v>
      </c>
      <c r="T311">
        <f t="shared" si="42"/>
        <v>4920</v>
      </c>
      <c r="U311" s="17">
        <f t="shared" si="43"/>
        <v>7.6895500000000014</v>
      </c>
      <c r="V311" s="17">
        <f t="shared" si="44"/>
        <v>7.489821428571429E-2</v>
      </c>
    </row>
    <row r="312" spans="1:22" x14ac:dyDescent="0.25">
      <c r="A312">
        <v>4920401</v>
      </c>
      <c r="B312">
        <v>401</v>
      </c>
      <c r="C312" t="s">
        <v>901</v>
      </c>
      <c r="D312">
        <f>VLOOKUP($B312,'PACK MASTER'!$A$2:$G$512,7,0)</f>
        <v>210</v>
      </c>
      <c r="H312">
        <f>VLOOKUP($A312,ZAVL!$C$2:$F$1048576,4,0)</f>
        <v>148</v>
      </c>
      <c r="I312">
        <f>IFERROR(ABS(VLOOKUP($A312,ZTRV!$D$2:$G$1048576,4,0)),0)</f>
        <v>0</v>
      </c>
      <c r="J312">
        <f>IFERROR(ABS(VLOOKUP(A312,ZTR1!$D$2:$G$829999,4,0)),0)</f>
        <v>0</v>
      </c>
      <c r="K312">
        <f>IFERROR(ABS(VLOOKUP(A312,ZTR2!$D$2:$G$59939,4,0)),0)</f>
        <v>0</v>
      </c>
      <c r="L312">
        <f t="shared" si="38"/>
        <v>0</v>
      </c>
      <c r="M312">
        <f t="shared" si="39"/>
        <v>148</v>
      </c>
      <c r="N312">
        <f t="shared" si="40"/>
        <v>174.64</v>
      </c>
      <c r="O312" s="13">
        <f t="shared" si="41"/>
        <v>36674.399999999994</v>
      </c>
      <c r="P312">
        <f>IF(A312=3040288,0,IFERROR(ABS(VLOOKUP(A312,ZCON!$D$2:$G$128870,4,0)),5.5))</f>
        <v>5.5</v>
      </c>
      <c r="Q312" s="17">
        <f t="shared" si="36"/>
        <v>1709.4</v>
      </c>
      <c r="R312" s="38">
        <v>0.02</v>
      </c>
      <c r="S312" s="5">
        <f t="shared" si="37"/>
        <v>2.2200000000000002</v>
      </c>
      <c r="T312">
        <f t="shared" si="42"/>
        <v>4920</v>
      </c>
      <c r="U312" s="17">
        <f t="shared" si="43"/>
        <v>8.14</v>
      </c>
      <c r="V312" s="17">
        <f t="shared" si="44"/>
        <v>1.0571428571428572E-2</v>
      </c>
    </row>
    <row r="313" spans="1:22" x14ac:dyDescent="0.25">
      <c r="A313">
        <v>4922401</v>
      </c>
      <c r="B313">
        <v>401</v>
      </c>
      <c r="C313" t="s">
        <v>902</v>
      </c>
      <c r="D313">
        <f>VLOOKUP($B313,'PACK MASTER'!$A$2:$G$512,7,0)</f>
        <v>210</v>
      </c>
      <c r="H313">
        <f>VLOOKUP($A313,ZAVL!$C$2:$F$1048576,4,0)</f>
        <v>212</v>
      </c>
      <c r="I313">
        <f>IFERROR(ABS(VLOOKUP($A313,ZTRV!$D$2:$G$1048576,4,0)),0)</f>
        <v>0</v>
      </c>
      <c r="J313">
        <f>IFERROR(ABS(VLOOKUP(A313,ZTR1!$D$2:$G$829999,4,0)),0)</f>
        <v>0</v>
      </c>
      <c r="K313">
        <f>IFERROR(ABS(VLOOKUP(A313,ZTR2!$D$2:$G$59939,4,0)),0)</f>
        <v>0</v>
      </c>
      <c r="L313">
        <f t="shared" si="38"/>
        <v>0</v>
      </c>
      <c r="M313">
        <f t="shared" si="39"/>
        <v>212</v>
      </c>
      <c r="N313">
        <f t="shared" si="40"/>
        <v>250.16</v>
      </c>
      <c r="O313" s="13">
        <f t="shared" si="41"/>
        <v>52533.599999999999</v>
      </c>
      <c r="P313">
        <f>IF(A313=3040288,0,IFERROR(ABS(VLOOKUP(A313,ZCON!$D$2:$G$128870,4,0)),5.5))</f>
        <v>5.5</v>
      </c>
      <c r="Q313" s="17">
        <f t="shared" si="36"/>
        <v>2448.6</v>
      </c>
      <c r="R313" s="38">
        <v>0.02</v>
      </c>
      <c r="S313" s="5">
        <f t="shared" si="37"/>
        <v>3.18</v>
      </c>
      <c r="T313">
        <f t="shared" si="42"/>
        <v>4922</v>
      </c>
      <c r="U313" s="17">
        <f t="shared" si="43"/>
        <v>11.66</v>
      </c>
      <c r="V313" s="17">
        <f t="shared" si="44"/>
        <v>1.5142857142857144E-2</v>
      </c>
    </row>
    <row r="314" spans="1:22" x14ac:dyDescent="0.25">
      <c r="A314">
        <v>4924401</v>
      </c>
      <c r="B314">
        <v>401</v>
      </c>
      <c r="C314" t="s">
        <v>903</v>
      </c>
      <c r="D314">
        <f>VLOOKUP($B314,'PACK MASTER'!$A$2:$G$512,7,0)</f>
        <v>210</v>
      </c>
      <c r="H314">
        <f>VLOOKUP($A314,ZAVL!$C$2:$F$1048576,4,0)</f>
        <v>190</v>
      </c>
      <c r="I314">
        <f>IFERROR(ABS(VLOOKUP($A314,ZTRV!$D$2:$G$1048576,4,0)),0)</f>
        <v>8</v>
      </c>
      <c r="J314">
        <f>IFERROR(ABS(VLOOKUP(A314,ZTR1!$D$2:$G$829999,4,0)),0)</f>
        <v>0</v>
      </c>
      <c r="K314">
        <f>IFERROR(ABS(VLOOKUP(A314,ZTR2!$D$2:$G$59939,4,0)),0)</f>
        <v>0</v>
      </c>
      <c r="L314">
        <f t="shared" si="38"/>
        <v>8</v>
      </c>
      <c r="M314">
        <f t="shared" si="39"/>
        <v>182</v>
      </c>
      <c r="N314">
        <f t="shared" si="40"/>
        <v>214.76</v>
      </c>
      <c r="O314" s="13">
        <f t="shared" si="41"/>
        <v>45099.6</v>
      </c>
      <c r="P314">
        <f>IF(A314=3040288,0,IFERROR(ABS(VLOOKUP(A314,ZCON!$D$2:$G$128870,4,0)),5.5))</f>
        <v>5.5</v>
      </c>
      <c r="Q314" s="17">
        <f t="shared" si="36"/>
        <v>2194.5</v>
      </c>
      <c r="R314" s="38">
        <v>0.02</v>
      </c>
      <c r="S314" s="5">
        <f t="shared" si="37"/>
        <v>2.85</v>
      </c>
      <c r="T314">
        <f t="shared" si="42"/>
        <v>4924</v>
      </c>
      <c r="U314" s="17">
        <f t="shared" si="43"/>
        <v>10.45</v>
      </c>
      <c r="V314" s="17">
        <f t="shared" si="44"/>
        <v>1.3571428571428571E-2</v>
      </c>
    </row>
    <row r="315" spans="1:22" x14ac:dyDescent="0.25">
      <c r="A315">
        <v>4925401</v>
      </c>
      <c r="B315">
        <v>401</v>
      </c>
      <c r="C315" t="s">
        <v>904</v>
      </c>
      <c r="D315">
        <f>VLOOKUP($B315,'PACK MASTER'!$A$2:$G$512,7,0)</f>
        <v>210</v>
      </c>
      <c r="H315">
        <f>VLOOKUP($A315,ZAVL!$C$2:$F$1048576,4,0)</f>
        <v>200</v>
      </c>
      <c r="I315">
        <f>IFERROR(ABS(VLOOKUP($A315,ZTRV!$D$2:$G$1048576,4,0)),0)</f>
        <v>8</v>
      </c>
      <c r="J315">
        <f>IFERROR(ABS(VLOOKUP(A315,ZTR1!$D$2:$G$829999,4,0)),0)</f>
        <v>0</v>
      </c>
      <c r="K315">
        <f>IFERROR(ABS(VLOOKUP(A315,ZTR2!$D$2:$G$59939,4,0)),0)</f>
        <v>0</v>
      </c>
      <c r="L315">
        <f t="shared" si="38"/>
        <v>8</v>
      </c>
      <c r="M315">
        <f t="shared" si="39"/>
        <v>192</v>
      </c>
      <c r="N315">
        <f t="shared" si="40"/>
        <v>226.56</v>
      </c>
      <c r="O315" s="13">
        <f t="shared" si="41"/>
        <v>47577.599999999999</v>
      </c>
      <c r="P315">
        <f>IF(A315=3040288,0,IFERROR(ABS(VLOOKUP(A315,ZCON!$D$2:$G$128870,4,0)),5.5))</f>
        <v>5.5</v>
      </c>
      <c r="Q315" s="17">
        <f t="shared" si="36"/>
        <v>2310</v>
      </c>
      <c r="R315" s="38">
        <v>0.02</v>
      </c>
      <c r="S315" s="5">
        <f t="shared" si="37"/>
        <v>3</v>
      </c>
      <c r="T315">
        <f t="shared" si="42"/>
        <v>4925</v>
      </c>
      <c r="U315" s="17">
        <f t="shared" si="43"/>
        <v>11</v>
      </c>
      <c r="V315" s="17">
        <f t="shared" si="44"/>
        <v>1.4285714285714285E-2</v>
      </c>
    </row>
    <row r="316" spans="1:22" x14ac:dyDescent="0.25">
      <c r="A316">
        <v>4931401</v>
      </c>
      <c r="B316">
        <v>401</v>
      </c>
      <c r="C316" t="s">
        <v>911</v>
      </c>
      <c r="D316">
        <f>VLOOKUP($B316,'PACK MASTER'!$A$2:$G$512,7,0)</f>
        <v>210</v>
      </c>
      <c r="H316">
        <f>VLOOKUP($A316,ZAVL!$C$2:$F$1048576,4,0)</f>
        <v>214</v>
      </c>
      <c r="I316">
        <f>IFERROR(ABS(VLOOKUP($A316,ZTRV!$D$2:$G$1048576,4,0)),0)</f>
        <v>0</v>
      </c>
      <c r="J316">
        <f>IFERROR(ABS(VLOOKUP(A316,ZTR1!$D$2:$G$829999,4,0)),0)</f>
        <v>0</v>
      </c>
      <c r="K316">
        <f>IFERROR(ABS(VLOOKUP(A316,ZTR2!$D$2:$G$59939,4,0)),0)</f>
        <v>0</v>
      </c>
      <c r="L316">
        <f t="shared" si="38"/>
        <v>0</v>
      </c>
      <c r="M316">
        <f t="shared" si="39"/>
        <v>214</v>
      </c>
      <c r="N316">
        <f t="shared" si="40"/>
        <v>252.51999999999998</v>
      </c>
      <c r="O316" s="13">
        <f t="shared" si="41"/>
        <v>53029.2</v>
      </c>
      <c r="P316">
        <f>IF(A316=3040288,0,IFERROR(ABS(VLOOKUP(A316,ZCON!$D$2:$G$128870,4,0)),5.5))</f>
        <v>5.5</v>
      </c>
      <c r="Q316" s="17">
        <f t="shared" si="36"/>
        <v>2471.6999999999998</v>
      </c>
      <c r="R316" s="38">
        <v>0.02</v>
      </c>
      <c r="S316" s="5">
        <f t="shared" si="37"/>
        <v>3.21</v>
      </c>
      <c r="T316">
        <f t="shared" si="42"/>
        <v>4931</v>
      </c>
      <c r="U316" s="17">
        <f t="shared" si="43"/>
        <v>11.77</v>
      </c>
      <c r="V316" s="17">
        <f t="shared" si="44"/>
        <v>1.5285714285714286E-2</v>
      </c>
    </row>
    <row r="317" spans="1:22" x14ac:dyDescent="0.25">
      <c r="A317">
        <v>4932401</v>
      </c>
      <c r="B317">
        <v>401</v>
      </c>
      <c r="C317" t="s">
        <v>912</v>
      </c>
      <c r="D317">
        <f>VLOOKUP($B317,'PACK MASTER'!$A$2:$G$512,7,0)</f>
        <v>210</v>
      </c>
      <c r="H317">
        <f>VLOOKUP($A317,ZAVL!$C$2:$F$1048576,4,0)</f>
        <v>230</v>
      </c>
      <c r="I317">
        <f>IFERROR(ABS(VLOOKUP($A317,ZTRV!$D$2:$G$1048576,4,0)),0)</f>
        <v>0</v>
      </c>
      <c r="J317">
        <f>IFERROR(ABS(VLOOKUP(A317,ZTR1!$D$2:$G$829999,4,0)),0)</f>
        <v>0</v>
      </c>
      <c r="K317">
        <f>IFERROR(ABS(VLOOKUP(A317,ZTR2!$D$2:$G$59939,4,0)),0)</f>
        <v>0</v>
      </c>
      <c r="L317">
        <f t="shared" si="38"/>
        <v>0</v>
      </c>
      <c r="M317">
        <f t="shared" si="39"/>
        <v>230</v>
      </c>
      <c r="N317">
        <f t="shared" si="40"/>
        <v>271.39999999999998</v>
      </c>
      <c r="O317" s="13">
        <f t="shared" si="41"/>
        <v>56993.999999999993</v>
      </c>
      <c r="P317">
        <f>IF(A317=3040288,0,IFERROR(ABS(VLOOKUP(A317,ZCON!$D$2:$G$128870,4,0)),5.5))</f>
        <v>5.5</v>
      </c>
      <c r="Q317" s="17">
        <f t="shared" si="36"/>
        <v>2656.5</v>
      </c>
      <c r="R317" s="38">
        <v>0.02</v>
      </c>
      <c r="S317" s="5">
        <f t="shared" si="37"/>
        <v>3.45</v>
      </c>
      <c r="T317">
        <f t="shared" si="42"/>
        <v>4932</v>
      </c>
      <c r="U317" s="17">
        <f t="shared" si="43"/>
        <v>12.65</v>
      </c>
      <c r="V317" s="17">
        <f t="shared" si="44"/>
        <v>1.6428571428571428E-2</v>
      </c>
    </row>
    <row r="318" spans="1:22" x14ac:dyDescent="0.25">
      <c r="A318">
        <v>4933401</v>
      </c>
      <c r="B318">
        <v>401</v>
      </c>
      <c r="C318" t="s">
        <v>913</v>
      </c>
      <c r="D318">
        <f>VLOOKUP($B318,'PACK MASTER'!$A$2:$G$512,7,0)</f>
        <v>210</v>
      </c>
      <c r="H318">
        <f>VLOOKUP($A318,ZAVL!$C$2:$F$1048576,4,0)</f>
        <v>225</v>
      </c>
      <c r="I318">
        <f>IFERROR(ABS(VLOOKUP($A318,ZTRV!$D$2:$G$1048576,4,0)),0)</f>
        <v>0</v>
      </c>
      <c r="J318">
        <f>IFERROR(ABS(VLOOKUP(A318,ZTR1!$D$2:$G$829999,4,0)),0)</f>
        <v>0</v>
      </c>
      <c r="K318">
        <f>IFERROR(ABS(VLOOKUP(A318,ZTR2!$D$2:$G$59939,4,0)),0)</f>
        <v>0</v>
      </c>
      <c r="L318">
        <f t="shared" si="38"/>
        <v>0</v>
      </c>
      <c r="M318">
        <f t="shared" si="39"/>
        <v>225</v>
      </c>
      <c r="N318">
        <f t="shared" si="40"/>
        <v>265.5</v>
      </c>
      <c r="O318" s="13">
        <f t="shared" si="41"/>
        <v>55755</v>
      </c>
      <c r="P318">
        <f>IF(A318=3040288,0,IFERROR(ABS(VLOOKUP(A318,ZCON!$D$2:$G$128870,4,0)),5.5))</f>
        <v>5.5</v>
      </c>
      <c r="Q318" s="17">
        <f t="shared" si="36"/>
        <v>2598.75</v>
      </c>
      <c r="R318" s="38">
        <v>0.02</v>
      </c>
      <c r="S318" s="5">
        <f t="shared" si="37"/>
        <v>3.375</v>
      </c>
      <c r="T318">
        <f t="shared" si="42"/>
        <v>4933</v>
      </c>
      <c r="U318" s="17">
        <f t="shared" si="43"/>
        <v>12.375</v>
      </c>
      <c r="V318" s="17">
        <f t="shared" si="44"/>
        <v>1.607142857142857E-2</v>
      </c>
    </row>
    <row r="319" spans="1:22" x14ac:dyDescent="0.25">
      <c r="A319">
        <v>4936401</v>
      </c>
      <c r="B319">
        <v>401</v>
      </c>
      <c r="C319" t="s">
        <v>914</v>
      </c>
      <c r="D319">
        <f>VLOOKUP($B319,'PACK MASTER'!$A$2:$G$512,7,0)</f>
        <v>210</v>
      </c>
      <c r="H319">
        <f>VLOOKUP($A319,ZAVL!$C$2:$F$1048576,4,0)</f>
        <v>210</v>
      </c>
      <c r="I319">
        <f>IFERROR(ABS(VLOOKUP($A319,ZTRV!$D$2:$G$1048576,4,0)),0)</f>
        <v>0</v>
      </c>
      <c r="J319">
        <f>IFERROR(ABS(VLOOKUP(A319,ZTR1!$D$2:$G$829999,4,0)),0)</f>
        <v>0</v>
      </c>
      <c r="K319">
        <f>IFERROR(ABS(VLOOKUP(A319,ZTR2!$D$2:$G$59939,4,0)),0)</f>
        <v>0</v>
      </c>
      <c r="L319">
        <f t="shared" si="38"/>
        <v>0</v>
      </c>
      <c r="M319">
        <f t="shared" si="39"/>
        <v>210</v>
      </c>
      <c r="N319">
        <f t="shared" si="40"/>
        <v>247.79999999999998</v>
      </c>
      <c r="O319" s="13">
        <f t="shared" si="41"/>
        <v>52038</v>
      </c>
      <c r="P319">
        <f>IF(A319=3040288,0,IFERROR(ABS(VLOOKUP(A319,ZCON!$D$2:$G$128870,4,0)),5.5))</f>
        <v>5.5</v>
      </c>
      <c r="Q319" s="17">
        <f t="shared" si="36"/>
        <v>2425.5</v>
      </c>
      <c r="R319" s="38">
        <v>0.02</v>
      </c>
      <c r="S319" s="5">
        <f t="shared" si="37"/>
        <v>3.15</v>
      </c>
      <c r="T319">
        <f t="shared" si="42"/>
        <v>4936</v>
      </c>
      <c r="U319" s="17">
        <f t="shared" si="43"/>
        <v>11.55</v>
      </c>
      <c r="V319" s="17">
        <f t="shared" si="44"/>
        <v>1.4999999999999999E-2</v>
      </c>
    </row>
    <row r="320" spans="1:22" x14ac:dyDescent="0.25">
      <c r="A320">
        <v>4937401</v>
      </c>
      <c r="B320">
        <v>401</v>
      </c>
      <c r="C320" t="s">
        <v>915</v>
      </c>
      <c r="D320">
        <f>VLOOKUP($B320,'PACK MASTER'!$A$2:$G$512,7,0)</f>
        <v>210</v>
      </c>
      <c r="H320">
        <f>VLOOKUP($A320,ZAVL!$C$2:$F$1048576,4,0)</f>
        <v>226</v>
      </c>
      <c r="I320">
        <f>IFERROR(ABS(VLOOKUP($A320,ZTRV!$D$2:$G$1048576,4,0)),0)</f>
        <v>0</v>
      </c>
      <c r="J320">
        <f>IFERROR(ABS(VLOOKUP(A320,ZTR1!$D$2:$G$829999,4,0)),0)</f>
        <v>0</v>
      </c>
      <c r="K320">
        <f>IFERROR(ABS(VLOOKUP(A320,ZTR2!$D$2:$G$59939,4,0)),0)</f>
        <v>0</v>
      </c>
      <c r="L320">
        <f t="shared" si="38"/>
        <v>0</v>
      </c>
      <c r="M320">
        <f t="shared" si="39"/>
        <v>226</v>
      </c>
      <c r="N320">
        <f t="shared" si="40"/>
        <v>266.68</v>
      </c>
      <c r="O320" s="13">
        <f t="shared" si="41"/>
        <v>56002.8</v>
      </c>
      <c r="P320">
        <f>IF(A320=3040288,0,IFERROR(ABS(VLOOKUP(A320,ZCON!$D$2:$G$128870,4,0)),5.5))</f>
        <v>5.5</v>
      </c>
      <c r="Q320" s="17">
        <f t="shared" ref="Q320:Q388" si="45">P320*H320*D320/100</f>
        <v>2610.3000000000002</v>
      </c>
      <c r="R320" s="38">
        <v>0.02</v>
      </c>
      <c r="S320" s="5">
        <f t="shared" ref="S320:S388" si="46">1.5*H320/100</f>
        <v>3.39</v>
      </c>
      <c r="T320">
        <f t="shared" si="42"/>
        <v>4937</v>
      </c>
      <c r="U320" s="17">
        <f t="shared" si="43"/>
        <v>12.430000000000001</v>
      </c>
      <c r="V320" s="17">
        <f t="shared" si="44"/>
        <v>1.6142857142857143E-2</v>
      </c>
    </row>
    <row r="321" spans="1:22" x14ac:dyDescent="0.25">
      <c r="A321">
        <v>4941401</v>
      </c>
      <c r="B321">
        <v>401</v>
      </c>
      <c r="C321" t="s">
        <v>917</v>
      </c>
      <c r="D321">
        <f>VLOOKUP($B321,'PACK MASTER'!$A$2:$G$512,7,0)</f>
        <v>210</v>
      </c>
      <c r="H321">
        <f>VLOOKUP($A321,ZAVL!$C$2:$F$1048576,4,0)</f>
        <v>233</v>
      </c>
      <c r="I321">
        <f>IFERROR(ABS(VLOOKUP($A321,ZTRV!$D$2:$G$1048576,4,0)),0)</f>
        <v>0</v>
      </c>
      <c r="J321">
        <f>IFERROR(ABS(VLOOKUP(A321,ZTR1!$D$2:$G$829999,4,0)),0)</f>
        <v>0</v>
      </c>
      <c r="K321">
        <f>IFERROR(ABS(VLOOKUP(A321,ZTR2!$D$2:$G$59939,4,0)),0)</f>
        <v>0</v>
      </c>
      <c r="L321">
        <f t="shared" si="38"/>
        <v>0</v>
      </c>
      <c r="M321">
        <f t="shared" si="39"/>
        <v>233</v>
      </c>
      <c r="N321">
        <f t="shared" si="40"/>
        <v>274.94</v>
      </c>
      <c r="O321" s="13">
        <f t="shared" si="41"/>
        <v>57737.4</v>
      </c>
      <c r="P321">
        <f>IF(A321=3040288,0,IFERROR(ABS(VLOOKUP(A321,ZCON!$D$2:$G$128870,4,0)),5.5))</f>
        <v>5.5</v>
      </c>
      <c r="Q321" s="17">
        <f t="shared" si="45"/>
        <v>2691.15</v>
      </c>
      <c r="R321" s="38">
        <v>0.02</v>
      </c>
      <c r="S321" s="5">
        <f t="shared" si="46"/>
        <v>3.4950000000000001</v>
      </c>
      <c r="T321">
        <f t="shared" si="42"/>
        <v>4941</v>
      </c>
      <c r="U321" s="17">
        <f t="shared" si="43"/>
        <v>12.815000000000001</v>
      </c>
      <c r="V321" s="17">
        <f t="shared" si="44"/>
        <v>1.6642857142857143E-2</v>
      </c>
    </row>
    <row r="322" spans="1:22" x14ac:dyDescent="0.25">
      <c r="A322">
        <v>4942401</v>
      </c>
      <c r="B322">
        <v>401</v>
      </c>
      <c r="C322" t="s">
        <v>920</v>
      </c>
      <c r="D322">
        <f>VLOOKUP($B322,'PACK MASTER'!$A$2:$G$512,7,0)</f>
        <v>210</v>
      </c>
      <c r="H322">
        <f>VLOOKUP($A322,ZAVL!$C$2:$F$1048576,4,0)</f>
        <v>268</v>
      </c>
      <c r="I322">
        <f>IFERROR(ABS(VLOOKUP($A322,ZTRV!$D$2:$G$1048576,4,0)),0)</f>
        <v>0</v>
      </c>
      <c r="J322">
        <f>IFERROR(ABS(VLOOKUP(A322,ZTR1!$D$2:$G$829999,4,0)),0)</f>
        <v>0</v>
      </c>
      <c r="K322">
        <f>IFERROR(ABS(VLOOKUP(A322,ZTR2!$D$2:$G$59939,4,0)),0)</f>
        <v>0</v>
      </c>
      <c r="L322">
        <f t="shared" ref="L322:L387" si="47">SUM(I322:K322)</f>
        <v>0</v>
      </c>
      <c r="M322">
        <f t="shared" ref="M322:M397" si="48">H322-L322</f>
        <v>268</v>
      </c>
      <c r="N322">
        <f t="shared" ref="N322:N397" si="49">M322*1.18</f>
        <v>316.24</v>
      </c>
      <c r="O322" s="13">
        <f t="shared" ref="O322:O397" si="50">N322*D322</f>
        <v>66410.400000000009</v>
      </c>
      <c r="P322">
        <f>IF(A322=3040288,0,IFERROR(ABS(VLOOKUP(A322,ZCON!$D$2:$G$128870,4,0)),5.5))</f>
        <v>5.5</v>
      </c>
      <c r="Q322" s="17">
        <f t="shared" si="45"/>
        <v>3095.4</v>
      </c>
      <c r="R322" s="38">
        <v>0.02</v>
      </c>
      <c r="S322" s="5">
        <f t="shared" si="46"/>
        <v>4.0199999999999996</v>
      </c>
      <c r="T322">
        <f t="shared" ref="T322:T385" si="51">VALUE(LEFT(A322,4))</f>
        <v>4942</v>
      </c>
      <c r="U322" s="17">
        <f t="shared" ref="U322:U385" si="52">+Q322/D322</f>
        <v>14.74</v>
      </c>
      <c r="V322" s="17">
        <f t="shared" ref="V322:V385" si="53">+S322/D322</f>
        <v>1.9142857142857142E-2</v>
      </c>
    </row>
    <row r="323" spans="1:22" x14ac:dyDescent="0.25">
      <c r="A323">
        <v>4943401</v>
      </c>
      <c r="B323">
        <v>401</v>
      </c>
      <c r="C323" t="s">
        <v>923</v>
      </c>
      <c r="D323">
        <f>VLOOKUP($B323,'PACK MASTER'!$A$2:$G$512,7,0)</f>
        <v>210</v>
      </c>
      <c r="H323">
        <f>VLOOKUP($A323,ZAVL!$C$2:$F$1048576,4,0)</f>
        <v>270</v>
      </c>
      <c r="I323">
        <f>IFERROR(ABS(VLOOKUP($A323,ZTRV!$D$2:$G$1048576,4,0)),0)</f>
        <v>0</v>
      </c>
      <c r="J323">
        <f>IFERROR(ABS(VLOOKUP(A323,ZTR1!$D$2:$G$829999,4,0)),0)</f>
        <v>0</v>
      </c>
      <c r="K323">
        <f>IFERROR(ABS(VLOOKUP(A323,ZTR2!$D$2:$G$59939,4,0)),0)</f>
        <v>0</v>
      </c>
      <c r="L323">
        <f t="shared" si="47"/>
        <v>0</v>
      </c>
      <c r="M323">
        <f t="shared" si="48"/>
        <v>270</v>
      </c>
      <c r="N323">
        <f t="shared" si="49"/>
        <v>318.59999999999997</v>
      </c>
      <c r="O323" s="13">
        <f t="shared" si="50"/>
        <v>66906</v>
      </c>
      <c r="P323">
        <f>IF(A323=3040288,0,IFERROR(ABS(VLOOKUP(A323,ZCON!$D$2:$G$128870,4,0)),5.5))</f>
        <v>5.5</v>
      </c>
      <c r="Q323" s="17">
        <f t="shared" si="45"/>
        <v>3118.5</v>
      </c>
      <c r="R323" s="38">
        <v>0.02</v>
      </c>
      <c r="S323" s="5">
        <f t="shared" si="46"/>
        <v>4.05</v>
      </c>
      <c r="T323">
        <f t="shared" si="51"/>
        <v>4943</v>
      </c>
      <c r="U323" s="17">
        <f t="shared" si="52"/>
        <v>14.85</v>
      </c>
      <c r="V323" s="17">
        <f t="shared" si="53"/>
        <v>1.9285714285714285E-2</v>
      </c>
    </row>
    <row r="324" spans="1:22" x14ac:dyDescent="0.25">
      <c r="A324">
        <v>4946401</v>
      </c>
      <c r="B324">
        <v>401</v>
      </c>
      <c r="C324" t="s">
        <v>926</v>
      </c>
      <c r="D324">
        <f>VLOOKUP($B324,'PACK MASTER'!$A$2:$G$512,7,0)</f>
        <v>210</v>
      </c>
      <c r="H324">
        <f>VLOOKUP($A324,ZAVL!$C$2:$F$1048576,4,0)</f>
        <v>220</v>
      </c>
      <c r="I324">
        <f>IFERROR(ABS(VLOOKUP($A324,ZTRV!$D$2:$G$1048576,4,0)),0)</f>
        <v>0</v>
      </c>
      <c r="J324">
        <f>IFERROR(ABS(VLOOKUP(A324,ZTR1!$D$2:$G$829999,4,0)),0)</f>
        <v>0</v>
      </c>
      <c r="K324">
        <f>IFERROR(ABS(VLOOKUP(A324,ZTR2!$D$2:$G$59939,4,0)),0)</f>
        <v>0</v>
      </c>
      <c r="L324">
        <f t="shared" si="47"/>
        <v>0</v>
      </c>
      <c r="M324">
        <f t="shared" si="48"/>
        <v>220</v>
      </c>
      <c r="N324">
        <f t="shared" si="49"/>
        <v>259.59999999999997</v>
      </c>
      <c r="O324" s="13">
        <f t="shared" si="50"/>
        <v>54515.999999999993</v>
      </c>
      <c r="P324">
        <f>IF(A324=3040288,0,IFERROR(ABS(VLOOKUP(A324,ZCON!$D$2:$G$128870,4,0)),5.5))</f>
        <v>5.5</v>
      </c>
      <c r="Q324" s="17">
        <f t="shared" si="45"/>
        <v>2541</v>
      </c>
      <c r="R324" s="38">
        <v>0.02</v>
      </c>
      <c r="S324" s="5">
        <f t="shared" si="46"/>
        <v>3.3</v>
      </c>
      <c r="T324">
        <f t="shared" si="51"/>
        <v>4946</v>
      </c>
      <c r="U324" s="17">
        <f t="shared" si="52"/>
        <v>12.1</v>
      </c>
      <c r="V324" s="17">
        <f t="shared" si="53"/>
        <v>1.5714285714285712E-2</v>
      </c>
    </row>
    <row r="325" spans="1:22" x14ac:dyDescent="0.25">
      <c r="A325">
        <v>4947401</v>
      </c>
      <c r="B325">
        <v>401</v>
      </c>
      <c r="C325" t="s">
        <v>927</v>
      </c>
      <c r="D325">
        <f>VLOOKUP($B325,'PACK MASTER'!$A$2:$G$512,7,0)</f>
        <v>210</v>
      </c>
      <c r="H325">
        <f>VLOOKUP($A325,ZAVL!$C$2:$F$1048576,4,0)</f>
        <v>180</v>
      </c>
      <c r="I325">
        <f>IFERROR(ABS(VLOOKUP($A325,ZTRV!$D$2:$G$1048576,4,0)),0)</f>
        <v>0</v>
      </c>
      <c r="J325">
        <f>IFERROR(ABS(VLOOKUP(A325,ZTR1!$D$2:$G$829999,4,0)),0)</f>
        <v>0</v>
      </c>
      <c r="K325">
        <f>IFERROR(ABS(VLOOKUP(A325,ZTR2!$D$2:$G$59939,4,0)),0)</f>
        <v>0</v>
      </c>
      <c r="L325">
        <f t="shared" si="47"/>
        <v>0</v>
      </c>
      <c r="M325">
        <f t="shared" si="48"/>
        <v>180</v>
      </c>
      <c r="N325">
        <f t="shared" si="49"/>
        <v>212.39999999999998</v>
      </c>
      <c r="O325" s="13">
        <f t="shared" si="50"/>
        <v>44603.999999999993</v>
      </c>
      <c r="P325">
        <f>IF(A325=3040288,0,IFERROR(ABS(VLOOKUP(A325,ZCON!$D$2:$G$128870,4,0)),5.5))</f>
        <v>5.5</v>
      </c>
      <c r="Q325" s="17">
        <f t="shared" si="45"/>
        <v>2079</v>
      </c>
      <c r="R325" s="38">
        <v>0.02</v>
      </c>
      <c r="S325" s="5">
        <f t="shared" si="46"/>
        <v>2.7</v>
      </c>
      <c r="T325">
        <f t="shared" si="51"/>
        <v>4947</v>
      </c>
      <c r="U325" s="17">
        <f t="shared" si="52"/>
        <v>9.9</v>
      </c>
      <c r="V325" s="17">
        <f t="shared" si="53"/>
        <v>1.2857142857142859E-2</v>
      </c>
    </row>
    <row r="326" spans="1:22" x14ac:dyDescent="0.25">
      <c r="A326">
        <v>4948401</v>
      </c>
      <c r="B326">
        <v>401</v>
      </c>
      <c r="C326" t="s">
        <v>928</v>
      </c>
      <c r="D326">
        <f>VLOOKUP($B326,'PACK MASTER'!$A$2:$G$512,7,0)</f>
        <v>210</v>
      </c>
      <c r="H326">
        <f>VLOOKUP($A326,ZAVL!$C$2:$F$1048576,4,0)</f>
        <v>530</v>
      </c>
      <c r="I326">
        <f>IFERROR(ABS(VLOOKUP($A326,ZTRV!$D$2:$G$1048576,4,0)),0)</f>
        <v>0</v>
      </c>
      <c r="J326">
        <f>IFERROR(ABS(VLOOKUP(A326,ZTR1!$D$2:$G$829999,4,0)),0)</f>
        <v>0</v>
      </c>
      <c r="K326">
        <f>IFERROR(ABS(VLOOKUP(A326,ZTR2!$D$2:$G$59939,4,0)),0)</f>
        <v>0</v>
      </c>
      <c r="L326">
        <f t="shared" si="47"/>
        <v>0</v>
      </c>
      <c r="M326">
        <f t="shared" si="48"/>
        <v>530</v>
      </c>
      <c r="N326">
        <f t="shared" si="49"/>
        <v>625.4</v>
      </c>
      <c r="O326" s="13">
        <f t="shared" si="50"/>
        <v>131334</v>
      </c>
      <c r="P326">
        <f>IF(A326=3040288,0,IFERROR(ABS(VLOOKUP(A326,ZCON!$D$2:$G$128870,4,0)),5.5))</f>
        <v>6</v>
      </c>
      <c r="Q326" s="17">
        <f t="shared" si="45"/>
        <v>6678</v>
      </c>
      <c r="R326" s="38">
        <v>0.02</v>
      </c>
      <c r="S326" s="5">
        <f t="shared" si="46"/>
        <v>7.95</v>
      </c>
      <c r="T326">
        <f t="shared" si="51"/>
        <v>4948</v>
      </c>
      <c r="U326" s="17">
        <f t="shared" si="52"/>
        <v>31.8</v>
      </c>
      <c r="V326" s="17">
        <f t="shared" si="53"/>
        <v>3.785714285714286E-2</v>
      </c>
    </row>
    <row r="327" spans="1:22" x14ac:dyDescent="0.25">
      <c r="A327">
        <v>4949271</v>
      </c>
      <c r="B327">
        <v>271</v>
      </c>
      <c r="C327" t="s">
        <v>930</v>
      </c>
      <c r="D327">
        <f>VLOOKUP($B327,'PACK MASTER'!$A$2:$G$512,7,0)</f>
        <v>50</v>
      </c>
      <c r="H327">
        <f>VLOOKUP($A327,ZAVL!$C$2:$F$1048576,4,0)</f>
        <v>169</v>
      </c>
      <c r="I327">
        <f>IFERROR(ABS(VLOOKUP($A327,ZTRV!$D$2:$G$1048576,4,0)),0)</f>
        <v>0</v>
      </c>
      <c r="J327">
        <f>IFERROR(ABS(VLOOKUP(A327,ZTR1!$D$2:$G$829999,4,0)),0)</f>
        <v>0</v>
      </c>
      <c r="K327">
        <f>IFERROR(ABS(VLOOKUP(A327,ZTR2!$D$2:$G$59939,4,0)),0)</f>
        <v>0</v>
      </c>
      <c r="L327">
        <f t="shared" si="47"/>
        <v>0</v>
      </c>
      <c r="M327">
        <f t="shared" si="48"/>
        <v>169</v>
      </c>
      <c r="N327">
        <f t="shared" si="49"/>
        <v>199.42</v>
      </c>
      <c r="O327" s="13">
        <f t="shared" si="50"/>
        <v>9971</v>
      </c>
      <c r="P327">
        <f>IF(A327=3040288,0,IFERROR(ABS(VLOOKUP(A327,ZCON!$D$2:$G$128870,4,0)),5.5))</f>
        <v>5.5</v>
      </c>
      <c r="Q327" s="17">
        <f t="shared" si="45"/>
        <v>464.75</v>
      </c>
      <c r="R327" s="38">
        <v>0.02</v>
      </c>
      <c r="S327" s="5">
        <f t="shared" si="46"/>
        <v>2.5350000000000001</v>
      </c>
      <c r="T327">
        <f t="shared" si="51"/>
        <v>4949</v>
      </c>
      <c r="U327" s="17">
        <f t="shared" si="52"/>
        <v>9.2949999999999999</v>
      </c>
      <c r="V327" s="17">
        <f t="shared" si="53"/>
        <v>5.0700000000000002E-2</v>
      </c>
    </row>
    <row r="328" spans="1:22" x14ac:dyDescent="0.25">
      <c r="A328">
        <v>4950288</v>
      </c>
      <c r="B328">
        <v>288</v>
      </c>
      <c r="C328" s="16" t="s">
        <v>3459</v>
      </c>
      <c r="D328">
        <f>VLOOKUP($B328,'PACK MASTER'!$A$2:$G$512,7,0)</f>
        <v>26</v>
      </c>
      <c r="H328">
        <f>VLOOKUP($A328,ZAVL!$C$2:$F$1048576,4,0)</f>
        <v>212</v>
      </c>
      <c r="I328">
        <f>IFERROR(ABS(VLOOKUP($A328,ZTRV!$D$2:$G$1048576,4,0)),0)</f>
        <v>48</v>
      </c>
      <c r="J328">
        <f>IFERROR(ABS(VLOOKUP(A328,ZTR1!$D$2:$G$829999,4,0)),0)</f>
        <v>0</v>
      </c>
      <c r="K328">
        <f>IFERROR(ABS(VLOOKUP(A328,ZTR2!$D$2:$G$59939,4,0)),0)</f>
        <v>0</v>
      </c>
      <c r="L328">
        <f>SUM(I328:K328)</f>
        <v>48</v>
      </c>
      <c r="M328">
        <f>H328-L328</f>
        <v>164</v>
      </c>
      <c r="N328">
        <f>M328*1.18</f>
        <v>193.51999999999998</v>
      </c>
      <c r="O328" s="13">
        <f>N328*D328</f>
        <v>5031.5199999999995</v>
      </c>
      <c r="P328">
        <f>IF(A328=3040288,0,IFERROR(ABS(VLOOKUP(A328,ZCON!$D$2:$G$128870,4,0)),5.5))</f>
        <v>5.5</v>
      </c>
      <c r="Q328" s="17">
        <f>P328*H328*D328/100</f>
        <v>303.16000000000003</v>
      </c>
      <c r="R328" s="38">
        <v>0.02</v>
      </c>
      <c r="S328" s="5">
        <f>1.5*H328/100</f>
        <v>3.18</v>
      </c>
      <c r="T328">
        <f t="shared" si="51"/>
        <v>4950</v>
      </c>
      <c r="U328" s="17">
        <f t="shared" si="52"/>
        <v>11.66</v>
      </c>
      <c r="V328" s="17">
        <f t="shared" si="53"/>
        <v>0.12230769230769231</v>
      </c>
    </row>
    <row r="329" spans="1:22" x14ac:dyDescent="0.25">
      <c r="A329">
        <v>4950401</v>
      </c>
      <c r="B329">
        <v>401</v>
      </c>
      <c r="C329" t="s">
        <v>937</v>
      </c>
      <c r="D329">
        <f>VLOOKUP($B329,'PACK MASTER'!$A$2:$G$512,7,0)</f>
        <v>210</v>
      </c>
      <c r="H329">
        <f>VLOOKUP($A329,ZAVL!$C$2:$F$1048576,4,0)</f>
        <v>198</v>
      </c>
      <c r="I329">
        <f>IFERROR(ABS(VLOOKUP($A329,ZTRV!$D$2:$G$1048576,4,0)),0)</f>
        <v>0</v>
      </c>
      <c r="J329">
        <f>IFERROR(ABS(VLOOKUP(A329,ZTR1!$D$2:$G$829999,4,0)),0)</f>
        <v>0</v>
      </c>
      <c r="K329">
        <f>IFERROR(ABS(VLOOKUP(A329,ZTR2!$D$2:$G$59939,4,0)),0)</f>
        <v>0</v>
      </c>
      <c r="L329">
        <f t="shared" si="47"/>
        <v>0</v>
      </c>
      <c r="M329">
        <f t="shared" si="48"/>
        <v>198</v>
      </c>
      <c r="N329">
        <f t="shared" si="49"/>
        <v>233.64</v>
      </c>
      <c r="O329" s="13">
        <f t="shared" si="50"/>
        <v>49064.399999999994</v>
      </c>
      <c r="P329">
        <f>IF(A329=3040288,0,IFERROR(ABS(VLOOKUP(A329,ZCON!$D$2:$G$128870,4,0)),5.5))</f>
        <v>5.5</v>
      </c>
      <c r="Q329" s="17">
        <f t="shared" si="45"/>
        <v>2286.9</v>
      </c>
      <c r="R329" s="38">
        <v>0.02</v>
      </c>
      <c r="S329" s="5">
        <f t="shared" si="46"/>
        <v>2.97</v>
      </c>
      <c r="T329">
        <f t="shared" si="51"/>
        <v>4950</v>
      </c>
      <c r="U329" s="17">
        <f t="shared" si="52"/>
        <v>10.89</v>
      </c>
      <c r="V329" s="17">
        <f t="shared" si="53"/>
        <v>1.4142857142857145E-2</v>
      </c>
    </row>
    <row r="330" spans="1:22" x14ac:dyDescent="0.25">
      <c r="A330">
        <v>4952401</v>
      </c>
      <c r="B330">
        <v>401</v>
      </c>
      <c r="C330" t="s">
        <v>955</v>
      </c>
      <c r="D330">
        <f>VLOOKUP($B330,'PACK MASTER'!$A$2:$G$512,7,0)</f>
        <v>210</v>
      </c>
      <c r="H330">
        <f>VLOOKUP($A330,ZAVL!$C$2:$F$1048576,4,0)</f>
        <v>150</v>
      </c>
      <c r="I330">
        <f>IFERROR(ABS(VLOOKUP($A330,ZTRV!$D$2:$G$1048576,4,0)),0)</f>
        <v>0</v>
      </c>
      <c r="J330">
        <f>IFERROR(ABS(VLOOKUP(A330,ZTR1!$D$2:$G$829999,4,0)),0)</f>
        <v>0</v>
      </c>
      <c r="K330">
        <f>IFERROR(ABS(VLOOKUP(A330,ZTR2!$D$2:$G$59939,4,0)),0)</f>
        <v>0</v>
      </c>
      <c r="L330">
        <f t="shared" si="47"/>
        <v>0</v>
      </c>
      <c r="M330">
        <f t="shared" si="48"/>
        <v>150</v>
      </c>
      <c r="N330">
        <f t="shared" si="49"/>
        <v>177</v>
      </c>
      <c r="O330" s="13">
        <f t="shared" si="50"/>
        <v>37170</v>
      </c>
      <c r="P330">
        <f>IF(A330=3040288,0,IFERROR(ABS(VLOOKUP(A330,ZCON!$D$2:$G$128870,4,0)),5.5))</f>
        <v>5.5</v>
      </c>
      <c r="Q330" s="17">
        <f t="shared" si="45"/>
        <v>1732.5</v>
      </c>
      <c r="R330" s="38">
        <v>0.02</v>
      </c>
      <c r="S330" s="5">
        <f t="shared" si="46"/>
        <v>2.25</v>
      </c>
      <c r="T330">
        <f t="shared" si="51"/>
        <v>4952</v>
      </c>
      <c r="U330" s="17">
        <f t="shared" si="52"/>
        <v>8.25</v>
      </c>
      <c r="V330" s="17">
        <f t="shared" si="53"/>
        <v>1.0714285714285714E-2</v>
      </c>
    </row>
    <row r="331" spans="1:22" x14ac:dyDescent="0.25">
      <c r="A331">
        <v>4953401</v>
      </c>
      <c r="B331">
        <v>401</v>
      </c>
      <c r="C331" t="s">
        <v>959</v>
      </c>
      <c r="D331">
        <f>VLOOKUP($B331,'PACK MASTER'!$A$2:$G$512,7,0)</f>
        <v>210</v>
      </c>
      <c r="H331">
        <f>VLOOKUP($A331,ZAVL!$C$2:$F$1048576,4,0)</f>
        <v>150</v>
      </c>
      <c r="I331">
        <f>IFERROR(ABS(VLOOKUP($A331,ZTRV!$D$2:$G$1048576,4,0)),0)</f>
        <v>0</v>
      </c>
      <c r="J331">
        <f>IFERROR(ABS(VLOOKUP(A331,ZTR1!$D$2:$G$829999,4,0)),0)</f>
        <v>0</v>
      </c>
      <c r="K331">
        <f>IFERROR(ABS(VLOOKUP(A331,ZTR2!$D$2:$G$59939,4,0)),0)</f>
        <v>0</v>
      </c>
      <c r="L331">
        <f t="shared" si="47"/>
        <v>0</v>
      </c>
      <c r="M331">
        <f t="shared" si="48"/>
        <v>150</v>
      </c>
      <c r="N331">
        <f t="shared" si="49"/>
        <v>177</v>
      </c>
      <c r="O331" s="13">
        <f t="shared" si="50"/>
        <v>37170</v>
      </c>
      <c r="P331">
        <f>IF(A331=3040288,0,IFERROR(ABS(VLOOKUP(A331,ZCON!$D$2:$G$128870,4,0)),5.5))</f>
        <v>5.5</v>
      </c>
      <c r="Q331" s="17">
        <f t="shared" si="45"/>
        <v>1732.5</v>
      </c>
      <c r="R331" s="38">
        <v>0.02</v>
      </c>
      <c r="S331" s="5">
        <f t="shared" si="46"/>
        <v>2.25</v>
      </c>
      <c r="T331">
        <f t="shared" si="51"/>
        <v>4953</v>
      </c>
      <c r="U331" s="17">
        <f t="shared" si="52"/>
        <v>8.25</v>
      </c>
      <c r="V331" s="17">
        <f t="shared" si="53"/>
        <v>1.0714285714285714E-2</v>
      </c>
    </row>
    <row r="332" spans="1:22" x14ac:dyDescent="0.25">
      <c r="A332">
        <v>4954401</v>
      </c>
      <c r="B332">
        <v>401</v>
      </c>
      <c r="C332" t="s">
        <v>963</v>
      </c>
      <c r="D332">
        <f>VLOOKUP($B332,'PACK MASTER'!$A$2:$G$512,7,0)</f>
        <v>210</v>
      </c>
      <c r="H332">
        <f>VLOOKUP($A332,ZAVL!$C$2:$F$1048576,4,0)</f>
        <v>150</v>
      </c>
      <c r="I332">
        <f>IFERROR(ABS(VLOOKUP($A332,ZTRV!$D$2:$G$1048576,4,0)),0)</f>
        <v>0</v>
      </c>
      <c r="J332">
        <f>IFERROR(ABS(VLOOKUP(A332,ZTR1!$D$2:$G$829999,4,0)),0)</f>
        <v>0</v>
      </c>
      <c r="K332">
        <f>IFERROR(ABS(VLOOKUP(A332,ZTR2!$D$2:$G$59939,4,0)),0)</f>
        <v>0</v>
      </c>
      <c r="L332">
        <f t="shared" si="47"/>
        <v>0</v>
      </c>
      <c r="M332">
        <f t="shared" si="48"/>
        <v>150</v>
      </c>
      <c r="N332">
        <f t="shared" si="49"/>
        <v>177</v>
      </c>
      <c r="O332" s="13">
        <f t="shared" si="50"/>
        <v>37170</v>
      </c>
      <c r="P332">
        <f>IF(A332=3040288,0,IFERROR(ABS(VLOOKUP(A332,ZCON!$D$2:$G$128870,4,0)),5.5))</f>
        <v>5.5</v>
      </c>
      <c r="Q332" s="17">
        <f t="shared" si="45"/>
        <v>1732.5</v>
      </c>
      <c r="R332" s="38">
        <v>0.02</v>
      </c>
      <c r="S332" s="5">
        <f t="shared" si="46"/>
        <v>2.25</v>
      </c>
      <c r="T332">
        <f t="shared" si="51"/>
        <v>4954</v>
      </c>
      <c r="U332" s="17">
        <f t="shared" si="52"/>
        <v>8.25</v>
      </c>
      <c r="V332" s="17">
        <f t="shared" si="53"/>
        <v>1.0714285714285714E-2</v>
      </c>
    </row>
    <row r="333" spans="1:22" x14ac:dyDescent="0.25">
      <c r="A333">
        <v>5002401</v>
      </c>
      <c r="B333">
        <v>401</v>
      </c>
      <c r="C333" t="s">
        <v>966</v>
      </c>
      <c r="D333">
        <f>VLOOKUP($B333,'PACK MASTER'!$A$2:$G$512,7,0)</f>
        <v>210</v>
      </c>
      <c r="H333">
        <f>VLOOKUP($A333,ZAVL!$C$2:$F$1048576,4,0)</f>
        <v>215</v>
      </c>
      <c r="I333">
        <f>IFERROR(ABS(VLOOKUP($A333,ZTRV!$D$2:$G$1048576,4,0)),0)</f>
        <v>0</v>
      </c>
      <c r="J333">
        <f>IFERROR(ABS(VLOOKUP(A333,ZTR1!$D$2:$G$829999,4,0)),0)</f>
        <v>0</v>
      </c>
      <c r="K333">
        <f>IFERROR(ABS(VLOOKUP(A333,ZTR2!$D$2:$G$59939,4,0)),0)</f>
        <v>0</v>
      </c>
      <c r="L333">
        <f t="shared" si="47"/>
        <v>0</v>
      </c>
      <c r="M333">
        <f t="shared" si="48"/>
        <v>215</v>
      </c>
      <c r="N333">
        <f t="shared" si="49"/>
        <v>253.7</v>
      </c>
      <c r="O333" s="13">
        <f t="shared" si="50"/>
        <v>53277</v>
      </c>
      <c r="P333">
        <f>IF(A333=3040288,0,IFERROR(ABS(VLOOKUP(A333,ZCON!$D$2:$G$128870,4,0)),5.5))</f>
        <v>6</v>
      </c>
      <c r="Q333" s="17">
        <f t="shared" si="45"/>
        <v>2709</v>
      </c>
      <c r="R333" s="38">
        <v>0.02</v>
      </c>
      <c r="S333" s="5">
        <f t="shared" si="46"/>
        <v>3.2250000000000001</v>
      </c>
      <c r="T333">
        <f t="shared" si="51"/>
        <v>5002</v>
      </c>
      <c r="U333" s="17">
        <f t="shared" si="52"/>
        <v>12.9</v>
      </c>
      <c r="V333" s="17">
        <f t="shared" si="53"/>
        <v>1.5357142857142857E-2</v>
      </c>
    </row>
    <row r="334" spans="1:22" x14ac:dyDescent="0.25">
      <c r="A334">
        <v>5031401</v>
      </c>
      <c r="B334">
        <v>401</v>
      </c>
      <c r="C334" t="s">
        <v>967</v>
      </c>
      <c r="D334">
        <f>VLOOKUP($B334,'PACK MASTER'!$A$2:$G$512,7,0)</f>
        <v>210</v>
      </c>
      <c r="H334">
        <f>VLOOKUP($A334,ZAVL!$C$2:$F$1048576,4,0)</f>
        <v>239</v>
      </c>
      <c r="I334">
        <f>IFERROR(ABS(VLOOKUP($A334,ZTRV!$D$2:$G$1048576,4,0)),0)</f>
        <v>0</v>
      </c>
      <c r="J334">
        <f>IFERROR(ABS(VLOOKUP(A334,ZTR1!$D$2:$G$829999,4,0)),0)</f>
        <v>0</v>
      </c>
      <c r="K334">
        <f>IFERROR(ABS(VLOOKUP(A334,ZTR2!$D$2:$G$59939,4,0)),0)</f>
        <v>0</v>
      </c>
      <c r="L334">
        <f t="shared" si="47"/>
        <v>0</v>
      </c>
      <c r="M334">
        <f t="shared" si="48"/>
        <v>239</v>
      </c>
      <c r="N334">
        <f t="shared" si="49"/>
        <v>282.02</v>
      </c>
      <c r="O334" s="13">
        <f t="shared" si="50"/>
        <v>59224.2</v>
      </c>
      <c r="P334">
        <f>IF(A334=3040288,0,IFERROR(ABS(VLOOKUP(A334,ZCON!$D$2:$G$128870,4,0)),5.5))</f>
        <v>6</v>
      </c>
      <c r="Q334" s="17">
        <f t="shared" si="45"/>
        <v>3011.4</v>
      </c>
      <c r="R334" s="38">
        <v>0.02</v>
      </c>
      <c r="S334" s="5">
        <f t="shared" si="46"/>
        <v>3.585</v>
      </c>
      <c r="T334">
        <f t="shared" si="51"/>
        <v>5031</v>
      </c>
      <c r="U334" s="17">
        <f t="shared" si="52"/>
        <v>14.34</v>
      </c>
      <c r="V334" s="17">
        <f t="shared" si="53"/>
        <v>1.7071428571428571E-2</v>
      </c>
    </row>
    <row r="335" spans="1:22" x14ac:dyDescent="0.25">
      <c r="A335">
        <v>5032401</v>
      </c>
      <c r="B335">
        <v>401</v>
      </c>
      <c r="C335" t="s">
        <v>968</v>
      </c>
      <c r="D335">
        <f>VLOOKUP($B335,'PACK MASTER'!$A$2:$G$512,7,0)</f>
        <v>210</v>
      </c>
      <c r="H335">
        <f>VLOOKUP($A335,ZAVL!$C$2:$F$1048576,4,0)</f>
        <v>180</v>
      </c>
      <c r="I335">
        <f>IFERROR(ABS(VLOOKUP($A335,ZTRV!$D$2:$G$1048576,4,0)),0)</f>
        <v>0</v>
      </c>
      <c r="J335">
        <f>IFERROR(ABS(VLOOKUP(A335,ZTR1!$D$2:$G$829999,4,0)),0)</f>
        <v>0</v>
      </c>
      <c r="K335">
        <f>IFERROR(ABS(VLOOKUP(A335,ZTR2!$D$2:$G$59939,4,0)),0)</f>
        <v>0</v>
      </c>
      <c r="L335">
        <f t="shared" si="47"/>
        <v>0</v>
      </c>
      <c r="M335">
        <f t="shared" si="48"/>
        <v>180</v>
      </c>
      <c r="N335">
        <f t="shared" si="49"/>
        <v>212.39999999999998</v>
      </c>
      <c r="O335" s="13">
        <f t="shared" si="50"/>
        <v>44603.999999999993</v>
      </c>
      <c r="P335">
        <f>IF(A335=3040288,0,IFERROR(ABS(VLOOKUP(A335,ZCON!$D$2:$G$128870,4,0)),5.5))</f>
        <v>6</v>
      </c>
      <c r="Q335" s="17">
        <f t="shared" si="45"/>
        <v>2268</v>
      </c>
      <c r="R335" s="38">
        <v>0.02</v>
      </c>
      <c r="S335" s="5">
        <f t="shared" si="46"/>
        <v>2.7</v>
      </c>
      <c r="T335">
        <f t="shared" si="51"/>
        <v>5032</v>
      </c>
      <c r="U335" s="17">
        <f t="shared" si="52"/>
        <v>10.8</v>
      </c>
      <c r="V335" s="17">
        <f t="shared" si="53"/>
        <v>1.2857142857142859E-2</v>
      </c>
    </row>
    <row r="336" spans="1:22" x14ac:dyDescent="0.25">
      <c r="A336">
        <v>5033401</v>
      </c>
      <c r="B336">
        <v>401</v>
      </c>
      <c r="C336" t="s">
        <v>969</v>
      </c>
      <c r="D336">
        <f>VLOOKUP($B336,'PACK MASTER'!$A$2:$G$512,7,0)</f>
        <v>210</v>
      </c>
      <c r="H336">
        <f>VLOOKUP($A336,ZAVL!$C$2:$F$1048576,4,0)</f>
        <v>215</v>
      </c>
      <c r="I336">
        <f>IFERROR(ABS(VLOOKUP($A336,ZTRV!$D$2:$G$1048576,4,0)),0)</f>
        <v>0</v>
      </c>
      <c r="J336">
        <f>IFERROR(ABS(VLOOKUP(A336,ZTR1!$D$2:$G$829999,4,0)),0)</f>
        <v>0</v>
      </c>
      <c r="K336">
        <f>IFERROR(ABS(VLOOKUP(A336,ZTR2!$D$2:$G$59939,4,0)),0)</f>
        <v>0</v>
      </c>
      <c r="L336">
        <f t="shared" si="47"/>
        <v>0</v>
      </c>
      <c r="M336">
        <f t="shared" si="48"/>
        <v>215</v>
      </c>
      <c r="N336">
        <f t="shared" si="49"/>
        <v>253.7</v>
      </c>
      <c r="O336" s="13">
        <f t="shared" si="50"/>
        <v>53277</v>
      </c>
      <c r="P336">
        <f>IF(A336=3040288,0,IFERROR(ABS(VLOOKUP(A336,ZCON!$D$2:$G$128870,4,0)),5.5))</f>
        <v>6</v>
      </c>
      <c r="Q336" s="17">
        <f t="shared" si="45"/>
        <v>2709</v>
      </c>
      <c r="R336" s="38">
        <v>0.02</v>
      </c>
      <c r="S336" s="5">
        <f t="shared" si="46"/>
        <v>3.2250000000000001</v>
      </c>
      <c r="T336">
        <f t="shared" si="51"/>
        <v>5033</v>
      </c>
      <c r="U336" s="17">
        <f t="shared" si="52"/>
        <v>12.9</v>
      </c>
      <c r="V336" s="17">
        <f t="shared" si="53"/>
        <v>1.5357142857142857E-2</v>
      </c>
    </row>
    <row r="337" spans="1:22" x14ac:dyDescent="0.25">
      <c r="A337">
        <v>5034401</v>
      </c>
      <c r="B337">
        <v>401</v>
      </c>
      <c r="C337" t="s">
        <v>979</v>
      </c>
      <c r="D337">
        <f>VLOOKUP($B337,'PACK MASTER'!$A$2:$G$512,7,0)</f>
        <v>210</v>
      </c>
      <c r="H337">
        <f>VLOOKUP($A337,ZAVL!$C$2:$F$1048576,4,0)</f>
        <v>170</v>
      </c>
      <c r="I337">
        <f>IFERROR(ABS(VLOOKUP($A337,ZTRV!$D$2:$G$1048576,4,0)),0)</f>
        <v>8</v>
      </c>
      <c r="J337">
        <f>IFERROR(ABS(VLOOKUP(A337,ZTR1!$D$2:$G$829999,4,0)),0)</f>
        <v>0</v>
      </c>
      <c r="K337">
        <f>IFERROR(ABS(VLOOKUP(A337,ZTR2!$D$2:$G$59939,4,0)),0)</f>
        <v>0</v>
      </c>
      <c r="L337">
        <f t="shared" si="47"/>
        <v>8</v>
      </c>
      <c r="M337">
        <f t="shared" si="48"/>
        <v>162</v>
      </c>
      <c r="N337">
        <f t="shared" si="49"/>
        <v>191.16</v>
      </c>
      <c r="O337" s="13">
        <f t="shared" si="50"/>
        <v>40143.599999999999</v>
      </c>
      <c r="P337">
        <f>IF(A337=3040288,0,IFERROR(ABS(VLOOKUP(A337,ZCON!$D$2:$G$128870,4,0)),5.5))</f>
        <v>5.5</v>
      </c>
      <c r="Q337" s="17">
        <f t="shared" si="45"/>
        <v>1963.5</v>
      </c>
      <c r="R337" s="38">
        <v>0.02</v>
      </c>
      <c r="S337" s="5">
        <f t="shared" si="46"/>
        <v>2.5499999999999998</v>
      </c>
      <c r="T337">
        <f t="shared" si="51"/>
        <v>5034</v>
      </c>
      <c r="U337" s="17">
        <f t="shared" si="52"/>
        <v>9.35</v>
      </c>
      <c r="V337" s="17">
        <f t="shared" si="53"/>
        <v>1.2142857142857143E-2</v>
      </c>
    </row>
    <row r="338" spans="1:22" x14ac:dyDescent="0.25">
      <c r="A338">
        <v>5044401</v>
      </c>
      <c r="B338">
        <v>401</v>
      </c>
      <c r="C338" t="s">
        <v>983</v>
      </c>
      <c r="D338">
        <f>VLOOKUP($B338,'PACK MASTER'!$A$2:$G$512,7,0)</f>
        <v>210</v>
      </c>
      <c r="H338">
        <f>VLOOKUP($A338,ZAVL!$C$2:$F$1048576,4,0)</f>
        <v>259</v>
      </c>
      <c r="I338">
        <f>IFERROR(ABS(VLOOKUP($A338,ZTRV!$D$2:$G$1048576,4,0)),0)</f>
        <v>0</v>
      </c>
      <c r="J338">
        <f>IFERROR(ABS(VLOOKUP(A338,ZTR1!$D$2:$G$829999,4,0)),0)</f>
        <v>0</v>
      </c>
      <c r="K338">
        <f>IFERROR(ABS(VLOOKUP(A338,ZTR2!$D$2:$G$59939,4,0)),0)</f>
        <v>0</v>
      </c>
      <c r="L338">
        <f t="shared" si="47"/>
        <v>0</v>
      </c>
      <c r="M338">
        <f t="shared" si="48"/>
        <v>259</v>
      </c>
      <c r="N338">
        <f t="shared" si="49"/>
        <v>305.62</v>
      </c>
      <c r="O338" s="13">
        <f t="shared" si="50"/>
        <v>64180.200000000004</v>
      </c>
      <c r="P338">
        <f>IF(A338=3040288,0,IFERROR(ABS(VLOOKUP(A338,ZCON!$D$2:$G$128870,4,0)),5.5))</f>
        <v>6</v>
      </c>
      <c r="Q338" s="17">
        <f t="shared" si="45"/>
        <v>3263.4</v>
      </c>
      <c r="R338" s="38">
        <v>0.02</v>
      </c>
      <c r="S338" s="5">
        <f t="shared" si="46"/>
        <v>3.8849999999999998</v>
      </c>
      <c r="T338">
        <f t="shared" si="51"/>
        <v>5044</v>
      </c>
      <c r="U338" s="17">
        <f t="shared" si="52"/>
        <v>15.540000000000001</v>
      </c>
      <c r="V338" s="17">
        <f t="shared" si="53"/>
        <v>1.8499999999999999E-2</v>
      </c>
    </row>
    <row r="339" spans="1:22" x14ac:dyDescent="0.25">
      <c r="A339">
        <v>5048401</v>
      </c>
      <c r="B339">
        <v>401</v>
      </c>
      <c r="C339" t="s">
        <v>984</v>
      </c>
      <c r="D339">
        <f>VLOOKUP($B339,'PACK MASTER'!$A$2:$G$512,7,0)</f>
        <v>210</v>
      </c>
      <c r="H339">
        <f>VLOOKUP($A339,ZAVL!$C$2:$F$1048576,4,0)</f>
        <v>233</v>
      </c>
      <c r="I339">
        <f>IFERROR(ABS(VLOOKUP($A339,ZTRV!$D$2:$G$1048576,4,0)),0)</f>
        <v>0</v>
      </c>
      <c r="J339">
        <f>IFERROR(ABS(VLOOKUP(A339,ZTR1!$D$2:$G$829999,4,0)),0)</f>
        <v>0</v>
      </c>
      <c r="K339">
        <f>IFERROR(ABS(VLOOKUP(A339,ZTR2!$D$2:$G$59939,4,0)),0)</f>
        <v>0</v>
      </c>
      <c r="L339">
        <f t="shared" si="47"/>
        <v>0</v>
      </c>
      <c r="M339">
        <f t="shared" si="48"/>
        <v>233</v>
      </c>
      <c r="N339">
        <f t="shared" si="49"/>
        <v>274.94</v>
      </c>
      <c r="O339" s="13">
        <f t="shared" si="50"/>
        <v>57737.4</v>
      </c>
      <c r="P339">
        <f>IF(A339=3040288,0,IFERROR(ABS(VLOOKUP(A339,ZCON!$D$2:$G$128870,4,0)),5.5))</f>
        <v>5.5</v>
      </c>
      <c r="Q339" s="17">
        <f t="shared" si="45"/>
        <v>2691.15</v>
      </c>
      <c r="R339" s="38">
        <v>0.02</v>
      </c>
      <c r="S339" s="5">
        <f t="shared" si="46"/>
        <v>3.4950000000000001</v>
      </c>
      <c r="T339">
        <f t="shared" si="51"/>
        <v>5048</v>
      </c>
      <c r="U339" s="17">
        <f t="shared" si="52"/>
        <v>12.815000000000001</v>
      </c>
      <c r="V339" s="17">
        <f t="shared" si="53"/>
        <v>1.6642857142857143E-2</v>
      </c>
    </row>
    <row r="340" spans="1:22" x14ac:dyDescent="0.25">
      <c r="A340">
        <v>5049401</v>
      </c>
      <c r="B340">
        <v>401</v>
      </c>
      <c r="C340" t="s">
        <v>989</v>
      </c>
      <c r="D340">
        <f>VLOOKUP($B340,'PACK MASTER'!$A$2:$G$512,7,0)</f>
        <v>210</v>
      </c>
      <c r="H340">
        <f>VLOOKUP($A340,ZAVL!$C$2:$F$1048576,4,0)</f>
        <v>184</v>
      </c>
      <c r="I340">
        <f>IFERROR(ABS(VLOOKUP($A340,ZTRV!$D$2:$G$1048576,4,0)),0)</f>
        <v>0</v>
      </c>
      <c r="J340">
        <f>IFERROR(ABS(VLOOKUP(A340,ZTR1!$D$2:$G$829999,4,0)),0)</f>
        <v>0</v>
      </c>
      <c r="K340">
        <f>IFERROR(ABS(VLOOKUP(A340,ZTR2!$D$2:$G$59939,4,0)),0)</f>
        <v>0</v>
      </c>
      <c r="L340">
        <f t="shared" si="47"/>
        <v>0</v>
      </c>
      <c r="M340">
        <f t="shared" si="48"/>
        <v>184</v>
      </c>
      <c r="N340">
        <f t="shared" si="49"/>
        <v>217.11999999999998</v>
      </c>
      <c r="O340" s="13">
        <f t="shared" si="50"/>
        <v>45595.199999999997</v>
      </c>
      <c r="P340">
        <f>IF(A340=3040288,0,IFERROR(ABS(VLOOKUP(A340,ZCON!$D$2:$G$128870,4,0)),5.5))</f>
        <v>5.5</v>
      </c>
      <c r="Q340" s="17">
        <f t="shared" si="45"/>
        <v>2125.1999999999998</v>
      </c>
      <c r="R340" s="38">
        <v>0.02</v>
      </c>
      <c r="S340" s="5">
        <f t="shared" si="46"/>
        <v>2.76</v>
      </c>
      <c r="T340">
        <f t="shared" si="51"/>
        <v>5049</v>
      </c>
      <c r="U340" s="17">
        <f t="shared" si="52"/>
        <v>10.119999999999999</v>
      </c>
      <c r="V340" s="17">
        <f t="shared" si="53"/>
        <v>1.3142857142857142E-2</v>
      </c>
    </row>
    <row r="341" spans="1:22" x14ac:dyDescent="0.25">
      <c r="A341">
        <v>5825401</v>
      </c>
      <c r="B341">
        <v>401</v>
      </c>
      <c r="C341" t="s">
        <v>990</v>
      </c>
      <c r="D341">
        <f>VLOOKUP($B341,'PACK MASTER'!$A$2:$G$512,7,0)</f>
        <v>210</v>
      </c>
      <c r="H341">
        <f>VLOOKUP($A341,ZAVL!$C$2:$F$1048576,4,0)</f>
        <v>225</v>
      </c>
      <c r="I341">
        <f>IFERROR(ABS(VLOOKUP($A341,ZTRV!$D$2:$G$1048576,4,0)),0)</f>
        <v>0</v>
      </c>
      <c r="J341">
        <f>IFERROR(ABS(VLOOKUP(A341,ZTR1!$D$2:$G$829999,4,0)),0)</f>
        <v>0</v>
      </c>
      <c r="K341">
        <f>IFERROR(ABS(VLOOKUP(A341,ZTR2!$D$2:$G$59939,4,0)),0)</f>
        <v>0</v>
      </c>
      <c r="L341">
        <f t="shared" si="47"/>
        <v>0</v>
      </c>
      <c r="M341">
        <f t="shared" si="48"/>
        <v>225</v>
      </c>
      <c r="N341">
        <f t="shared" si="49"/>
        <v>265.5</v>
      </c>
      <c r="O341" s="13">
        <f t="shared" si="50"/>
        <v>55755</v>
      </c>
      <c r="P341">
        <f>IF(A341=3040288,0,IFERROR(ABS(VLOOKUP(A341,ZCON!$D$2:$G$128870,4,0)),5.5))</f>
        <v>6</v>
      </c>
      <c r="Q341" s="17">
        <f t="shared" si="45"/>
        <v>2835</v>
      </c>
      <c r="R341" s="38">
        <v>0.02</v>
      </c>
      <c r="S341" s="5">
        <f t="shared" si="46"/>
        <v>3.375</v>
      </c>
      <c r="T341">
        <f t="shared" si="51"/>
        <v>5825</v>
      </c>
      <c r="U341" s="17">
        <f t="shared" si="52"/>
        <v>13.5</v>
      </c>
      <c r="V341" s="17">
        <f t="shared" si="53"/>
        <v>1.607142857142857E-2</v>
      </c>
    </row>
    <row r="342" spans="1:22" x14ac:dyDescent="0.25">
      <c r="A342">
        <v>5826401</v>
      </c>
      <c r="B342">
        <v>401</v>
      </c>
      <c r="C342" t="s">
        <v>991</v>
      </c>
      <c r="D342">
        <f>VLOOKUP($B342,'PACK MASTER'!$A$2:$G$512,7,0)</f>
        <v>210</v>
      </c>
      <c r="H342">
        <f>VLOOKUP($A342,ZAVL!$C$2:$F$1048576,4,0)</f>
        <v>240</v>
      </c>
      <c r="I342">
        <f>IFERROR(ABS(VLOOKUP($A342,ZTRV!$D$2:$G$1048576,4,0)),0)</f>
        <v>0</v>
      </c>
      <c r="J342">
        <f>IFERROR(ABS(VLOOKUP(A342,ZTR1!$D$2:$G$829999,4,0)),0)</f>
        <v>0</v>
      </c>
      <c r="K342">
        <f>IFERROR(ABS(VLOOKUP(A342,ZTR2!$D$2:$G$59939,4,0)),0)</f>
        <v>0</v>
      </c>
      <c r="L342">
        <f t="shared" si="47"/>
        <v>0</v>
      </c>
      <c r="M342">
        <f t="shared" si="48"/>
        <v>240</v>
      </c>
      <c r="N342">
        <f t="shared" si="49"/>
        <v>283.2</v>
      </c>
      <c r="O342" s="13">
        <f t="shared" si="50"/>
        <v>59472</v>
      </c>
      <c r="P342">
        <f>IF(A342=3040288,0,IFERROR(ABS(VLOOKUP(A342,ZCON!$D$2:$G$128870,4,0)),5.5))</f>
        <v>6</v>
      </c>
      <c r="Q342" s="17">
        <f t="shared" si="45"/>
        <v>3024</v>
      </c>
      <c r="R342" s="38">
        <v>0.02</v>
      </c>
      <c r="S342" s="5">
        <f t="shared" si="46"/>
        <v>3.6</v>
      </c>
      <c r="T342">
        <f t="shared" si="51"/>
        <v>5826</v>
      </c>
      <c r="U342" s="17">
        <f t="shared" si="52"/>
        <v>14.4</v>
      </c>
      <c r="V342" s="17">
        <f t="shared" si="53"/>
        <v>1.7142857142857144E-2</v>
      </c>
    </row>
    <row r="343" spans="1:22" x14ac:dyDescent="0.25">
      <c r="A343">
        <v>5874401</v>
      </c>
      <c r="B343">
        <v>401</v>
      </c>
      <c r="C343" t="s">
        <v>992</v>
      </c>
      <c r="D343">
        <f>VLOOKUP($B343,'PACK MASTER'!$A$2:$G$512,7,0)</f>
        <v>210</v>
      </c>
      <c r="H343">
        <f>VLOOKUP($A343,ZAVL!$C$2:$F$1048576,4,0)</f>
        <v>310</v>
      </c>
      <c r="I343">
        <f>IFERROR(ABS(VLOOKUP($A343,ZTRV!$D$2:$G$1048576,4,0)),0)</f>
        <v>0</v>
      </c>
      <c r="J343">
        <f>IFERROR(ABS(VLOOKUP(A343,ZTR1!$D$2:$G$829999,4,0)),0)</f>
        <v>0</v>
      </c>
      <c r="K343">
        <f>IFERROR(ABS(VLOOKUP(A343,ZTR2!$D$2:$G$59939,4,0)),0)</f>
        <v>0</v>
      </c>
      <c r="L343">
        <f t="shared" si="47"/>
        <v>0</v>
      </c>
      <c r="M343">
        <f t="shared" si="48"/>
        <v>310</v>
      </c>
      <c r="N343">
        <f t="shared" si="49"/>
        <v>365.79999999999995</v>
      </c>
      <c r="O343" s="13">
        <f t="shared" si="50"/>
        <v>76817.999999999985</v>
      </c>
      <c r="P343">
        <f>IF(A343=3040288,0,IFERROR(ABS(VLOOKUP(A343,ZCON!$D$2:$G$128870,4,0)),5.5))</f>
        <v>5.5</v>
      </c>
      <c r="Q343" s="17">
        <f t="shared" si="45"/>
        <v>3580.5</v>
      </c>
      <c r="R343" s="38">
        <v>0.02</v>
      </c>
      <c r="S343" s="5">
        <f t="shared" si="46"/>
        <v>4.6500000000000004</v>
      </c>
      <c r="T343">
        <f t="shared" si="51"/>
        <v>5874</v>
      </c>
      <c r="U343" s="17">
        <f t="shared" si="52"/>
        <v>17.05</v>
      </c>
      <c r="V343" s="17">
        <f t="shared" si="53"/>
        <v>2.2142857142857145E-2</v>
      </c>
    </row>
    <row r="344" spans="1:22" x14ac:dyDescent="0.25">
      <c r="A344">
        <v>5875401</v>
      </c>
      <c r="B344">
        <v>401</v>
      </c>
      <c r="C344" t="s">
        <v>993</v>
      </c>
      <c r="D344">
        <f>VLOOKUP($B344,'PACK MASTER'!$A$2:$G$512,7,0)</f>
        <v>210</v>
      </c>
      <c r="H344">
        <f>VLOOKUP($A344,ZAVL!$C$2:$F$1048576,4,0)</f>
        <v>270</v>
      </c>
      <c r="I344">
        <f>IFERROR(ABS(VLOOKUP($A344,ZTRV!$D$2:$G$1048576,4,0)),0)</f>
        <v>0</v>
      </c>
      <c r="J344">
        <f>IFERROR(ABS(VLOOKUP(A344,ZTR1!$D$2:$G$829999,4,0)),0)</f>
        <v>0</v>
      </c>
      <c r="K344">
        <f>IFERROR(ABS(VLOOKUP(A344,ZTR2!$D$2:$G$59939,4,0)),0)</f>
        <v>0</v>
      </c>
      <c r="L344">
        <f t="shared" si="47"/>
        <v>0</v>
      </c>
      <c r="M344">
        <f t="shared" si="48"/>
        <v>270</v>
      </c>
      <c r="N344">
        <f t="shared" si="49"/>
        <v>318.59999999999997</v>
      </c>
      <c r="O344" s="13">
        <f t="shared" si="50"/>
        <v>66906</v>
      </c>
      <c r="P344">
        <f>IF(A344=3040288,0,IFERROR(ABS(VLOOKUP(A344,ZCON!$D$2:$G$128870,4,0)),5.5))</f>
        <v>6</v>
      </c>
      <c r="Q344" s="17">
        <f t="shared" si="45"/>
        <v>3402</v>
      </c>
      <c r="R344" s="38">
        <v>0.02</v>
      </c>
      <c r="S344" s="5">
        <f t="shared" si="46"/>
        <v>4.05</v>
      </c>
      <c r="T344">
        <f t="shared" si="51"/>
        <v>5875</v>
      </c>
      <c r="U344" s="17">
        <f t="shared" si="52"/>
        <v>16.2</v>
      </c>
      <c r="V344" s="17">
        <f t="shared" si="53"/>
        <v>1.9285714285714285E-2</v>
      </c>
    </row>
    <row r="345" spans="1:22" x14ac:dyDescent="0.25">
      <c r="A345">
        <v>6318455</v>
      </c>
      <c r="B345">
        <v>455</v>
      </c>
      <c r="C345" t="s">
        <v>994</v>
      </c>
      <c r="D345">
        <f>VLOOKUP($B345,'PACK MASTER'!$A$2:$G$512,7,0)</f>
        <v>200</v>
      </c>
      <c r="H345">
        <f>VLOOKUP($A345,ZAVL!$C$2:$F$1048576,4,0)</f>
        <v>140</v>
      </c>
      <c r="I345">
        <f>IFERROR(ABS(VLOOKUP($A345,ZTRV!$D$2:$G$1048576,4,0)),0)</f>
        <v>0</v>
      </c>
      <c r="J345">
        <f>IFERROR(ABS(VLOOKUP(A345,ZTR1!$D$2:$G$829999,4,0)),0)</f>
        <v>0</v>
      </c>
      <c r="K345">
        <f>IFERROR(ABS(VLOOKUP(A345,ZTR2!$D$2:$G$59939,4,0)),0)</f>
        <v>0</v>
      </c>
      <c r="L345">
        <f t="shared" si="47"/>
        <v>0</v>
      </c>
      <c r="M345">
        <f t="shared" si="48"/>
        <v>140</v>
      </c>
      <c r="N345">
        <f t="shared" si="49"/>
        <v>165.2</v>
      </c>
      <c r="O345" s="13">
        <f t="shared" si="50"/>
        <v>33040</v>
      </c>
      <c r="P345">
        <f>IF(A345=3040288,0,IFERROR(ABS(VLOOKUP(A345,ZCON!$D$2:$G$128870,4,0)),5.5))</f>
        <v>5.5</v>
      </c>
      <c r="Q345" s="17">
        <f t="shared" si="45"/>
        <v>1540</v>
      </c>
      <c r="R345" s="38">
        <v>0.02</v>
      </c>
      <c r="S345" s="5">
        <f t="shared" si="46"/>
        <v>2.1</v>
      </c>
      <c r="T345">
        <f t="shared" si="51"/>
        <v>6318</v>
      </c>
      <c r="U345" s="17">
        <f t="shared" si="52"/>
        <v>7.7</v>
      </c>
      <c r="V345" s="17">
        <f t="shared" si="53"/>
        <v>1.0500000000000001E-2</v>
      </c>
    </row>
    <row r="346" spans="1:22" x14ac:dyDescent="0.25">
      <c r="A346">
        <v>6325401</v>
      </c>
      <c r="B346">
        <v>401</v>
      </c>
      <c r="C346" t="s">
        <v>995</v>
      </c>
      <c r="D346">
        <f>VLOOKUP($B346,'PACK MASTER'!$A$2:$G$512,7,0)</f>
        <v>210</v>
      </c>
      <c r="H346">
        <f>VLOOKUP($A346,ZAVL!$C$2:$F$1048576,4,0)</f>
        <v>150</v>
      </c>
      <c r="I346">
        <f>IFERROR(ABS(VLOOKUP($A346,ZTRV!$D$2:$G$1048576,4,0)),0)</f>
        <v>0</v>
      </c>
      <c r="J346">
        <f>IFERROR(ABS(VLOOKUP(A346,ZTR1!$D$2:$G$829999,4,0)),0)</f>
        <v>0</v>
      </c>
      <c r="K346">
        <f>IFERROR(ABS(VLOOKUP(A346,ZTR2!$D$2:$G$59939,4,0)),0)</f>
        <v>0</v>
      </c>
      <c r="L346">
        <f t="shared" si="47"/>
        <v>0</v>
      </c>
      <c r="M346">
        <f t="shared" si="48"/>
        <v>150</v>
      </c>
      <c r="N346">
        <f t="shared" si="49"/>
        <v>177</v>
      </c>
      <c r="O346" s="13">
        <f t="shared" si="50"/>
        <v>37170</v>
      </c>
      <c r="P346">
        <f>IF(A346=3040288,0,IFERROR(ABS(VLOOKUP(A346,ZCON!$D$2:$G$128870,4,0)),5.5))</f>
        <v>6</v>
      </c>
      <c r="Q346" s="17">
        <f t="shared" si="45"/>
        <v>1890</v>
      </c>
      <c r="R346" s="38">
        <v>0.02</v>
      </c>
      <c r="S346" s="5">
        <f t="shared" si="46"/>
        <v>2.25</v>
      </c>
      <c r="T346">
        <f t="shared" si="51"/>
        <v>6325</v>
      </c>
      <c r="U346" s="17">
        <f t="shared" si="52"/>
        <v>9</v>
      </c>
      <c r="V346" s="17">
        <f t="shared" si="53"/>
        <v>1.0714285714285714E-2</v>
      </c>
    </row>
    <row r="347" spans="1:22" x14ac:dyDescent="0.25">
      <c r="A347">
        <v>6352401</v>
      </c>
      <c r="B347">
        <v>401</v>
      </c>
      <c r="C347" t="s">
        <v>996</v>
      </c>
      <c r="D347">
        <f>VLOOKUP($B347,'PACK MASTER'!$A$2:$G$512,7,0)</f>
        <v>210</v>
      </c>
      <c r="H347">
        <f>VLOOKUP($A347,ZAVL!$C$2:$F$1048576,4,0)</f>
        <v>160</v>
      </c>
      <c r="I347">
        <f>IFERROR(ABS(VLOOKUP($A347,ZTRV!$D$2:$G$1048576,4,0)),0)</f>
        <v>0</v>
      </c>
      <c r="J347">
        <f>IFERROR(ABS(VLOOKUP(A347,ZTR1!$D$2:$G$829999,4,0)),0)</f>
        <v>0</v>
      </c>
      <c r="K347">
        <f>IFERROR(ABS(VLOOKUP(A347,ZTR2!$D$2:$G$59939,4,0)),0)</f>
        <v>0</v>
      </c>
      <c r="L347">
        <f t="shared" si="47"/>
        <v>0</v>
      </c>
      <c r="M347">
        <f t="shared" si="48"/>
        <v>160</v>
      </c>
      <c r="N347">
        <f t="shared" si="49"/>
        <v>188.79999999999998</v>
      </c>
      <c r="O347" s="13">
        <f t="shared" si="50"/>
        <v>39648</v>
      </c>
      <c r="P347">
        <f>IF(A347=3040288,0,IFERROR(ABS(VLOOKUP(A347,ZCON!$D$2:$G$128870,4,0)),5.5))</f>
        <v>6</v>
      </c>
      <c r="Q347" s="17">
        <f t="shared" si="45"/>
        <v>2016</v>
      </c>
      <c r="R347" s="38">
        <v>0.02</v>
      </c>
      <c r="S347" s="5">
        <f t="shared" si="46"/>
        <v>2.4</v>
      </c>
      <c r="T347">
        <f t="shared" si="51"/>
        <v>6352</v>
      </c>
      <c r="U347" s="17">
        <f t="shared" si="52"/>
        <v>9.6</v>
      </c>
      <c r="V347" s="17">
        <f t="shared" si="53"/>
        <v>1.1428571428571429E-2</v>
      </c>
    </row>
    <row r="348" spans="1:22" x14ac:dyDescent="0.25">
      <c r="A348">
        <v>6355401</v>
      </c>
      <c r="B348">
        <v>401</v>
      </c>
      <c r="C348" t="s">
        <v>997</v>
      </c>
      <c r="D348">
        <f>VLOOKUP($B348,'PACK MASTER'!$A$2:$G$512,7,0)</f>
        <v>210</v>
      </c>
      <c r="H348">
        <f>VLOOKUP($A348,ZAVL!$C$2:$F$1048576,4,0)</f>
        <v>181</v>
      </c>
      <c r="I348">
        <f>IFERROR(ABS(VLOOKUP($A348,ZTRV!$D$2:$G$1048576,4,0)),0)</f>
        <v>0</v>
      </c>
      <c r="J348">
        <f>IFERROR(ABS(VLOOKUP(A348,ZTR1!$D$2:$G$829999,4,0)),0)</f>
        <v>0</v>
      </c>
      <c r="K348">
        <f>IFERROR(ABS(VLOOKUP(A348,ZTR2!$D$2:$G$59939,4,0)),0)</f>
        <v>0</v>
      </c>
      <c r="L348">
        <f t="shared" si="47"/>
        <v>0</v>
      </c>
      <c r="M348">
        <f t="shared" si="48"/>
        <v>181</v>
      </c>
      <c r="N348">
        <f t="shared" si="49"/>
        <v>213.57999999999998</v>
      </c>
      <c r="O348" s="13">
        <f t="shared" si="50"/>
        <v>44851.799999999996</v>
      </c>
      <c r="P348">
        <f>IF(A348=3040288,0,IFERROR(ABS(VLOOKUP(A348,ZCON!$D$2:$G$128870,4,0)),5.5))</f>
        <v>6</v>
      </c>
      <c r="Q348" s="17">
        <f t="shared" si="45"/>
        <v>2280.6</v>
      </c>
      <c r="R348" s="38">
        <v>0.02</v>
      </c>
      <c r="S348" s="5">
        <f t="shared" si="46"/>
        <v>2.7149999999999999</v>
      </c>
      <c r="T348">
        <f t="shared" si="51"/>
        <v>6355</v>
      </c>
      <c r="U348" s="17">
        <f t="shared" si="52"/>
        <v>10.86</v>
      </c>
      <c r="V348" s="17">
        <f t="shared" si="53"/>
        <v>1.2928571428571428E-2</v>
      </c>
    </row>
    <row r="349" spans="1:22" x14ac:dyDescent="0.25">
      <c r="A349">
        <v>6359401</v>
      </c>
      <c r="B349">
        <v>401</v>
      </c>
      <c r="C349" t="s">
        <v>998</v>
      </c>
      <c r="D349">
        <f>VLOOKUP($B349,'PACK MASTER'!$A$2:$G$512,7,0)</f>
        <v>210</v>
      </c>
      <c r="H349">
        <f>VLOOKUP($A349,ZAVL!$C$2:$F$1048576,4,0)</f>
        <v>189</v>
      </c>
      <c r="I349">
        <f>IFERROR(ABS(VLOOKUP($A349,ZTRV!$D$2:$G$1048576,4,0)),0)</f>
        <v>0</v>
      </c>
      <c r="J349">
        <f>IFERROR(ABS(VLOOKUP(A349,ZTR1!$D$2:$G$829999,4,0)),0)</f>
        <v>0</v>
      </c>
      <c r="K349">
        <f>IFERROR(ABS(VLOOKUP(A349,ZTR2!$D$2:$G$59939,4,0)),0)</f>
        <v>0</v>
      </c>
      <c r="L349">
        <f t="shared" si="47"/>
        <v>0</v>
      </c>
      <c r="M349">
        <f t="shared" si="48"/>
        <v>189</v>
      </c>
      <c r="N349">
        <f t="shared" si="49"/>
        <v>223.01999999999998</v>
      </c>
      <c r="O349" s="13">
        <f t="shared" si="50"/>
        <v>46834.2</v>
      </c>
      <c r="P349">
        <f>IF(A349=3040288,0,IFERROR(ABS(VLOOKUP(A349,ZCON!$D$2:$G$128870,4,0)),5.5))</f>
        <v>6</v>
      </c>
      <c r="Q349" s="17">
        <f t="shared" si="45"/>
        <v>2381.4</v>
      </c>
      <c r="R349" s="38">
        <v>0.02</v>
      </c>
      <c r="S349" s="5">
        <f t="shared" si="46"/>
        <v>2.835</v>
      </c>
      <c r="T349">
        <f t="shared" si="51"/>
        <v>6359</v>
      </c>
      <c r="U349" s="17">
        <f t="shared" si="52"/>
        <v>11.34</v>
      </c>
      <c r="V349" s="17">
        <f t="shared" si="53"/>
        <v>1.35E-2</v>
      </c>
    </row>
    <row r="350" spans="1:22" x14ac:dyDescent="0.25">
      <c r="A350">
        <v>6400401</v>
      </c>
      <c r="B350">
        <v>401</v>
      </c>
      <c r="C350" t="s">
        <v>999</v>
      </c>
      <c r="D350">
        <f>VLOOKUP($B350,'PACK MASTER'!$A$2:$G$512,7,0)</f>
        <v>210</v>
      </c>
      <c r="H350">
        <f>VLOOKUP($A350,ZAVL!$C$2:$F$1048576,4,0)</f>
        <v>145</v>
      </c>
      <c r="I350">
        <f>IFERROR(ABS(VLOOKUP($A350,ZTRV!$D$2:$G$1048576,4,0)),0)</f>
        <v>0</v>
      </c>
      <c r="J350">
        <f>IFERROR(ABS(VLOOKUP(A350,ZTR1!$D$2:$G$829999,4,0)),0)</f>
        <v>0</v>
      </c>
      <c r="K350">
        <f>IFERROR(ABS(VLOOKUP(A350,ZTR2!$D$2:$G$59939,4,0)),0)</f>
        <v>0</v>
      </c>
      <c r="L350">
        <f t="shared" si="47"/>
        <v>0</v>
      </c>
      <c r="M350">
        <f t="shared" si="48"/>
        <v>145</v>
      </c>
      <c r="N350">
        <f t="shared" si="49"/>
        <v>171.1</v>
      </c>
      <c r="O350" s="13">
        <f t="shared" si="50"/>
        <v>35931</v>
      </c>
      <c r="P350">
        <f>IF(A350=3040288,0,IFERROR(ABS(VLOOKUP(A350,ZCON!$D$2:$G$128870,4,0)),5.5))</f>
        <v>5.5</v>
      </c>
      <c r="Q350" s="17">
        <f t="shared" si="45"/>
        <v>1674.75</v>
      </c>
      <c r="R350" s="38">
        <v>0.02</v>
      </c>
      <c r="S350" s="5">
        <f t="shared" si="46"/>
        <v>2.1749999999999998</v>
      </c>
      <c r="T350">
        <f t="shared" si="51"/>
        <v>6400</v>
      </c>
      <c r="U350" s="17">
        <f t="shared" si="52"/>
        <v>7.9749999999999996</v>
      </c>
      <c r="V350" s="17">
        <f t="shared" si="53"/>
        <v>1.0357142857142856E-2</v>
      </c>
    </row>
    <row r="351" spans="1:22" x14ac:dyDescent="0.25">
      <c r="A351">
        <v>6727401</v>
      </c>
      <c r="B351">
        <v>401</v>
      </c>
      <c r="C351" t="s">
        <v>1000</v>
      </c>
      <c r="D351">
        <f>VLOOKUP($B351,'PACK MASTER'!$A$2:$G$512,7,0)</f>
        <v>210</v>
      </c>
      <c r="H351">
        <f>VLOOKUP($A351,ZAVL!$C$2:$F$1048576,4,0)</f>
        <v>184</v>
      </c>
      <c r="I351">
        <f>IFERROR(ABS(VLOOKUP($A351,ZTRV!$D$2:$G$1048576,4,0)),0)</f>
        <v>0</v>
      </c>
      <c r="J351">
        <f>IFERROR(ABS(VLOOKUP(A351,ZTR1!$D$2:$G$829999,4,0)),0)</f>
        <v>0</v>
      </c>
      <c r="K351">
        <f>IFERROR(ABS(VLOOKUP(A351,ZTR2!$D$2:$G$59939,4,0)),0)</f>
        <v>0</v>
      </c>
      <c r="L351">
        <f t="shared" si="47"/>
        <v>0</v>
      </c>
      <c r="M351">
        <f t="shared" si="48"/>
        <v>184</v>
      </c>
      <c r="N351">
        <f t="shared" si="49"/>
        <v>217.11999999999998</v>
      </c>
      <c r="O351" s="13">
        <f t="shared" si="50"/>
        <v>45595.199999999997</v>
      </c>
      <c r="P351">
        <f>IF(A351=3040288,0,IFERROR(ABS(VLOOKUP(A351,ZCON!$D$2:$G$128870,4,0)),5.5))</f>
        <v>6</v>
      </c>
      <c r="Q351" s="17">
        <f t="shared" si="45"/>
        <v>2318.4</v>
      </c>
      <c r="R351" s="38">
        <v>0.02</v>
      </c>
      <c r="S351" s="5">
        <f t="shared" si="46"/>
        <v>2.76</v>
      </c>
      <c r="T351">
        <f t="shared" si="51"/>
        <v>6727</v>
      </c>
      <c r="U351" s="17">
        <f t="shared" si="52"/>
        <v>11.040000000000001</v>
      </c>
      <c r="V351" s="17">
        <f t="shared" si="53"/>
        <v>1.3142857142857142E-2</v>
      </c>
    </row>
    <row r="352" spans="1:22" x14ac:dyDescent="0.25">
      <c r="A352">
        <v>6753401</v>
      </c>
      <c r="B352">
        <v>401</v>
      </c>
      <c r="C352" t="s">
        <v>1001</v>
      </c>
      <c r="D352">
        <f>VLOOKUP($B352,'PACK MASTER'!$A$2:$G$512,7,0)</f>
        <v>210</v>
      </c>
      <c r="H352">
        <f>VLOOKUP($A352,ZAVL!$C$2:$F$1048576,4,0)</f>
        <v>190</v>
      </c>
      <c r="I352">
        <f>IFERROR(ABS(VLOOKUP($A352,ZTRV!$D$2:$G$1048576,4,0)),0)</f>
        <v>0</v>
      </c>
      <c r="J352">
        <f>IFERROR(ABS(VLOOKUP(A352,ZTR1!$D$2:$G$829999,4,0)),0)</f>
        <v>0</v>
      </c>
      <c r="K352">
        <f>IFERROR(ABS(VLOOKUP(A352,ZTR2!$D$2:$G$59939,4,0)),0)</f>
        <v>0</v>
      </c>
      <c r="L352">
        <f t="shared" si="47"/>
        <v>0</v>
      </c>
      <c r="M352">
        <f t="shared" si="48"/>
        <v>190</v>
      </c>
      <c r="N352">
        <f t="shared" si="49"/>
        <v>224.2</v>
      </c>
      <c r="O352" s="13">
        <f t="shared" si="50"/>
        <v>47082</v>
      </c>
      <c r="P352">
        <f>IF(A352=3040288,0,IFERROR(ABS(VLOOKUP(A352,ZCON!$D$2:$G$128870,4,0)),5.5))</f>
        <v>6</v>
      </c>
      <c r="Q352" s="17">
        <f t="shared" si="45"/>
        <v>2394</v>
      </c>
      <c r="R352" s="38">
        <v>0.02</v>
      </c>
      <c r="S352" s="5">
        <f t="shared" si="46"/>
        <v>2.85</v>
      </c>
      <c r="T352">
        <f t="shared" si="51"/>
        <v>6753</v>
      </c>
      <c r="U352" s="17">
        <f t="shared" si="52"/>
        <v>11.4</v>
      </c>
      <c r="V352" s="17">
        <f t="shared" si="53"/>
        <v>1.3571428571428571E-2</v>
      </c>
    </row>
    <row r="353" spans="1:22" x14ac:dyDescent="0.25">
      <c r="A353">
        <v>7201401</v>
      </c>
      <c r="B353">
        <v>401</v>
      </c>
      <c r="C353" t="s">
        <v>1002</v>
      </c>
      <c r="D353">
        <f>VLOOKUP($B353,'PACK MASTER'!$A$2:$G$512,7,0)</f>
        <v>210</v>
      </c>
      <c r="H353">
        <f>VLOOKUP($A353,ZAVL!$C$2:$F$1048576,4,0)</f>
        <v>230</v>
      </c>
      <c r="I353">
        <f>IFERROR(ABS(VLOOKUP($A353,ZTRV!$D$2:$G$1048576,4,0)),0)</f>
        <v>0</v>
      </c>
      <c r="J353">
        <f>IFERROR(ABS(VLOOKUP(A353,ZTR1!$D$2:$G$829999,4,0)),0)</f>
        <v>0</v>
      </c>
      <c r="K353">
        <f>IFERROR(ABS(VLOOKUP(A353,ZTR2!$D$2:$G$59939,4,0)),0)</f>
        <v>0</v>
      </c>
      <c r="L353">
        <f t="shared" si="47"/>
        <v>0</v>
      </c>
      <c r="M353">
        <f t="shared" si="48"/>
        <v>230</v>
      </c>
      <c r="N353">
        <f t="shared" si="49"/>
        <v>271.39999999999998</v>
      </c>
      <c r="O353" s="13">
        <f t="shared" si="50"/>
        <v>56993.999999999993</v>
      </c>
      <c r="P353">
        <f>IF(A353=3040288,0,IFERROR(ABS(VLOOKUP(A353,ZCON!$D$2:$G$128870,4,0)),5.5))</f>
        <v>5.5</v>
      </c>
      <c r="Q353" s="17">
        <f t="shared" si="45"/>
        <v>2656.5</v>
      </c>
      <c r="R353" s="38">
        <v>0.02</v>
      </c>
      <c r="S353" s="5">
        <f t="shared" si="46"/>
        <v>3.45</v>
      </c>
      <c r="T353">
        <f t="shared" si="51"/>
        <v>7201</v>
      </c>
      <c r="U353" s="17">
        <f t="shared" si="52"/>
        <v>12.65</v>
      </c>
      <c r="V353" s="17">
        <f t="shared" si="53"/>
        <v>1.6428571428571428E-2</v>
      </c>
    </row>
    <row r="354" spans="1:22" x14ac:dyDescent="0.25">
      <c r="A354">
        <v>7202271</v>
      </c>
      <c r="B354">
        <v>271</v>
      </c>
      <c r="C354" t="s">
        <v>1003</v>
      </c>
      <c r="D354">
        <f>VLOOKUP($B354,'PACK MASTER'!$A$2:$G$512,7,0)</f>
        <v>50</v>
      </c>
      <c r="H354">
        <f>VLOOKUP($A354,ZAVL!$C$2:$F$1048576,4,0)</f>
        <v>307.5</v>
      </c>
      <c r="I354">
        <f>IFERROR(ABS(VLOOKUP($A354,ZTRV!$D$2:$G$1048576,4,0)),0)</f>
        <v>0</v>
      </c>
      <c r="J354">
        <f>IFERROR(ABS(VLOOKUP(A354,ZTR1!$D$2:$G$829999,4,0)),0)</f>
        <v>0</v>
      </c>
      <c r="K354">
        <f>IFERROR(ABS(VLOOKUP(A354,ZTR2!$D$2:$G$59939,4,0)),0)</f>
        <v>0</v>
      </c>
      <c r="L354">
        <f t="shared" si="47"/>
        <v>0</v>
      </c>
      <c r="M354">
        <f t="shared" si="48"/>
        <v>307.5</v>
      </c>
      <c r="N354">
        <f t="shared" si="49"/>
        <v>362.84999999999997</v>
      </c>
      <c r="O354" s="13">
        <f t="shared" si="50"/>
        <v>18142.5</v>
      </c>
      <c r="P354">
        <f>IF(A354=3040288,0,IFERROR(ABS(VLOOKUP(A354,ZCON!$D$2:$G$128870,4,0)),5.5))</f>
        <v>5.5</v>
      </c>
      <c r="Q354" s="17">
        <f t="shared" si="45"/>
        <v>845.625</v>
      </c>
      <c r="R354" s="38">
        <v>0.02</v>
      </c>
      <c r="S354" s="5">
        <f t="shared" si="46"/>
        <v>4.6124999999999998</v>
      </c>
      <c r="T354">
        <f t="shared" si="51"/>
        <v>7202</v>
      </c>
      <c r="U354" s="17">
        <f t="shared" si="52"/>
        <v>16.912500000000001</v>
      </c>
      <c r="V354" s="17">
        <f t="shared" si="53"/>
        <v>9.2249999999999999E-2</v>
      </c>
    </row>
    <row r="355" spans="1:22" x14ac:dyDescent="0.25">
      <c r="A355" s="45">
        <v>7206271</v>
      </c>
      <c r="B355">
        <v>271</v>
      </c>
      <c r="C355" t="s">
        <v>3206</v>
      </c>
      <c r="D355">
        <f>VLOOKUP($B355,'PACK MASTER'!$A$2:$G$512,7,0)</f>
        <v>50</v>
      </c>
      <c r="H355">
        <f>VLOOKUP($A355,ZAVL!$C$2:$F$1048576,4,0)</f>
        <v>289.8</v>
      </c>
      <c r="I355">
        <f>IFERROR(ABS(VLOOKUP($A355,ZTRV!$D$2:$G$1048576,4,0)),0)</f>
        <v>0</v>
      </c>
      <c r="J355">
        <f>IFERROR(ABS(VLOOKUP(A355,ZTR1!$D$2:$G$829999,4,0)),0)</f>
        <v>0</v>
      </c>
      <c r="K355">
        <f>IFERROR(ABS(VLOOKUP(A355,ZTR2!$D$2:$G$59939,4,0)),0)</f>
        <v>0</v>
      </c>
      <c r="L355">
        <f t="shared" si="47"/>
        <v>0</v>
      </c>
      <c r="M355">
        <f>H355-L355</f>
        <v>289.8</v>
      </c>
      <c r="N355">
        <f>M355*1.18</f>
        <v>341.964</v>
      </c>
      <c r="O355" s="13">
        <f>N355*D355</f>
        <v>17098.2</v>
      </c>
      <c r="P355">
        <f>IF(A355=3040288,0,IFERROR(ABS(VLOOKUP(A355,ZCON!$D$2:$G$128870,4,0)),5.5))</f>
        <v>5.5</v>
      </c>
      <c r="Q355" s="17">
        <f t="shared" si="45"/>
        <v>796.95</v>
      </c>
      <c r="R355" s="38">
        <v>0.02</v>
      </c>
      <c r="S355" s="5">
        <f t="shared" si="46"/>
        <v>4.3470000000000004</v>
      </c>
      <c r="T355">
        <f t="shared" si="51"/>
        <v>7206</v>
      </c>
      <c r="U355" s="17">
        <f t="shared" si="52"/>
        <v>15.939</v>
      </c>
      <c r="V355" s="17">
        <f t="shared" si="53"/>
        <v>8.6940000000000003E-2</v>
      </c>
    </row>
    <row r="356" spans="1:22" x14ac:dyDescent="0.25">
      <c r="A356" s="45">
        <v>7207271</v>
      </c>
      <c r="B356">
        <v>271</v>
      </c>
      <c r="C356" s="16" t="s">
        <v>3207</v>
      </c>
      <c r="D356">
        <f>VLOOKUP($B356,'PACK MASTER'!$A$2:$G$512,7,0)</f>
        <v>50</v>
      </c>
      <c r="H356">
        <f>VLOOKUP($A356,ZAVL!$C$2:$F$1048576,4,0)</f>
        <v>263.7</v>
      </c>
      <c r="I356">
        <f>IFERROR(ABS(VLOOKUP($A356,ZTRV!$D$2:$G$1048576,4,0)),0)</f>
        <v>0</v>
      </c>
      <c r="J356">
        <f>IFERROR(ABS(VLOOKUP(A356,ZTR1!$D$2:$G$829999,4,0)),0)</f>
        <v>0</v>
      </c>
      <c r="K356">
        <f>IFERROR(ABS(VLOOKUP(A356,ZTR2!$D$2:$G$59939,4,0)),0)</f>
        <v>0</v>
      </c>
      <c r="L356">
        <f t="shared" si="47"/>
        <v>0</v>
      </c>
      <c r="M356">
        <f>H356-L356</f>
        <v>263.7</v>
      </c>
      <c r="N356">
        <f>M356*1.18</f>
        <v>311.166</v>
      </c>
      <c r="O356" s="13">
        <f>N356*D356</f>
        <v>15558.3</v>
      </c>
      <c r="P356">
        <f>IF(A356=3040288,0,IFERROR(ABS(VLOOKUP(A356,ZCON!$D$2:$G$128870,4,0)),5.5))</f>
        <v>5.5</v>
      </c>
      <c r="Q356" s="17">
        <f t="shared" si="45"/>
        <v>725.17499999999995</v>
      </c>
      <c r="R356" s="38">
        <v>0.02</v>
      </c>
      <c r="S356" s="5">
        <f t="shared" si="46"/>
        <v>3.9554999999999993</v>
      </c>
      <c r="T356">
        <f t="shared" si="51"/>
        <v>7207</v>
      </c>
      <c r="U356" s="17">
        <f t="shared" si="52"/>
        <v>14.503499999999999</v>
      </c>
      <c r="V356" s="17">
        <f t="shared" si="53"/>
        <v>7.9109999999999986E-2</v>
      </c>
    </row>
    <row r="357" spans="1:22" x14ac:dyDescent="0.25">
      <c r="A357" s="45">
        <v>7208271</v>
      </c>
      <c r="B357">
        <v>271</v>
      </c>
      <c r="C357" t="s">
        <v>3208</v>
      </c>
      <c r="D357">
        <f>VLOOKUP($B357,'PACK MASTER'!$A$2:$G$512,7,0)</f>
        <v>50</v>
      </c>
      <c r="H357">
        <f>VLOOKUP($A357,ZAVL!$C$2:$F$1048576,4,0)</f>
        <v>284</v>
      </c>
      <c r="I357">
        <f>IFERROR(ABS(VLOOKUP($A357,ZTRV!$D$2:$G$1048576,4,0)),0)</f>
        <v>0</v>
      </c>
      <c r="J357">
        <f>IFERROR(ABS(VLOOKUP(A357,ZTR1!$D$2:$G$829999,4,0)),0)</f>
        <v>0</v>
      </c>
      <c r="K357">
        <f>IFERROR(ABS(VLOOKUP(A357,ZTR2!$D$2:$G$59939,4,0)),0)</f>
        <v>0</v>
      </c>
      <c r="L357">
        <f t="shared" si="47"/>
        <v>0</v>
      </c>
      <c r="M357">
        <f>H357-L357</f>
        <v>284</v>
      </c>
      <c r="N357">
        <f>M357*1.18</f>
        <v>335.12</v>
      </c>
      <c r="O357" s="13">
        <f>N357*D357</f>
        <v>16756</v>
      </c>
      <c r="P357">
        <f>IF(A357=3040288,0,IFERROR(ABS(VLOOKUP(A357,ZCON!$D$2:$G$128870,4,0)),5.5))</f>
        <v>5.5</v>
      </c>
      <c r="Q357" s="17">
        <f t="shared" si="45"/>
        <v>781</v>
      </c>
      <c r="R357" s="38">
        <v>0.02</v>
      </c>
      <c r="S357" s="5">
        <f t="shared" si="46"/>
        <v>4.26</v>
      </c>
      <c r="T357">
        <f t="shared" si="51"/>
        <v>7208</v>
      </c>
      <c r="U357" s="17">
        <f t="shared" si="52"/>
        <v>15.62</v>
      </c>
      <c r="V357" s="17">
        <f t="shared" si="53"/>
        <v>8.5199999999999998E-2</v>
      </c>
    </row>
    <row r="358" spans="1:22" x14ac:dyDescent="0.25">
      <c r="A358">
        <v>7202401</v>
      </c>
      <c r="B358">
        <v>401</v>
      </c>
      <c r="C358" t="s">
        <v>1004</v>
      </c>
      <c r="D358">
        <f>VLOOKUP($B358,'PACK MASTER'!$A$2:$G$512,7,0)</f>
        <v>210</v>
      </c>
      <c r="H358">
        <f>VLOOKUP($A358,ZAVL!$C$2:$F$1048576,4,0)</f>
        <v>307.5</v>
      </c>
      <c r="I358">
        <f>IFERROR(ABS(VLOOKUP($A358,ZTRV!$D$2:$G$1048576,4,0)),0)</f>
        <v>0</v>
      </c>
      <c r="J358">
        <f>IFERROR(ABS(VLOOKUP(A358,ZTR1!$D$2:$G$829999,4,0)),0)</f>
        <v>0</v>
      </c>
      <c r="K358">
        <f>IFERROR(ABS(VLOOKUP(A358,ZTR2!$D$2:$G$59939,4,0)),0)</f>
        <v>0</v>
      </c>
      <c r="L358">
        <f t="shared" si="47"/>
        <v>0</v>
      </c>
      <c r="M358">
        <f t="shared" si="48"/>
        <v>307.5</v>
      </c>
      <c r="N358">
        <f t="shared" si="49"/>
        <v>362.84999999999997</v>
      </c>
      <c r="O358" s="13">
        <f t="shared" si="50"/>
        <v>76198.5</v>
      </c>
      <c r="P358">
        <f>IF(A358=3040288,0,IFERROR(ABS(VLOOKUP(A358,ZCON!$D$2:$G$128870,4,0)),5.5))</f>
        <v>5.5</v>
      </c>
      <c r="Q358" s="17">
        <f t="shared" si="45"/>
        <v>3551.625</v>
      </c>
      <c r="R358" s="38">
        <v>0.02</v>
      </c>
      <c r="S358" s="5">
        <f t="shared" si="46"/>
        <v>4.6124999999999998</v>
      </c>
      <c r="T358">
        <f t="shared" si="51"/>
        <v>7202</v>
      </c>
      <c r="U358" s="17">
        <f t="shared" si="52"/>
        <v>16.912500000000001</v>
      </c>
      <c r="V358" s="17">
        <f t="shared" si="53"/>
        <v>2.1964285714285714E-2</v>
      </c>
    </row>
    <row r="359" spans="1:22" x14ac:dyDescent="0.25">
      <c r="A359">
        <v>7205401</v>
      </c>
      <c r="B359">
        <v>401</v>
      </c>
      <c r="C359" t="s">
        <v>1005</v>
      </c>
      <c r="D359">
        <f>VLOOKUP($B359,'PACK MASTER'!$A$2:$G$512,7,0)</f>
        <v>210</v>
      </c>
      <c r="H359">
        <f>VLOOKUP($A359,ZAVL!$C$2:$F$1048576,4,0)</f>
        <v>345</v>
      </c>
      <c r="I359">
        <f>IFERROR(ABS(VLOOKUP($A359,ZTRV!$D$2:$G$1048576,4,0)),0)</f>
        <v>0</v>
      </c>
      <c r="J359">
        <f>IFERROR(ABS(VLOOKUP(A359,ZTR1!$D$2:$G$829999,4,0)),0)</f>
        <v>0</v>
      </c>
      <c r="K359">
        <f>IFERROR(ABS(VLOOKUP(A359,ZTR2!$D$2:$G$59939,4,0)),0)</f>
        <v>0</v>
      </c>
      <c r="L359">
        <f t="shared" si="47"/>
        <v>0</v>
      </c>
      <c r="M359">
        <f t="shared" si="48"/>
        <v>345</v>
      </c>
      <c r="N359">
        <f t="shared" si="49"/>
        <v>407.09999999999997</v>
      </c>
      <c r="O359" s="13">
        <f t="shared" si="50"/>
        <v>85491</v>
      </c>
      <c r="P359">
        <f>IF(A359=3040288,0,IFERROR(ABS(VLOOKUP(A359,ZCON!$D$2:$G$128870,4,0)),5.5))</f>
        <v>5.5</v>
      </c>
      <c r="Q359" s="17">
        <f t="shared" si="45"/>
        <v>3984.75</v>
      </c>
      <c r="R359" s="38">
        <v>0.02</v>
      </c>
      <c r="S359" s="5">
        <f t="shared" si="46"/>
        <v>5.1749999999999998</v>
      </c>
      <c r="T359">
        <f t="shared" si="51"/>
        <v>7205</v>
      </c>
      <c r="U359" s="17">
        <f t="shared" si="52"/>
        <v>18.975000000000001</v>
      </c>
      <c r="V359" s="17">
        <f t="shared" si="53"/>
        <v>2.4642857142857143E-2</v>
      </c>
    </row>
    <row r="360" spans="1:22" x14ac:dyDescent="0.25">
      <c r="A360">
        <v>7206401</v>
      </c>
      <c r="B360">
        <v>401</v>
      </c>
      <c r="C360" t="s">
        <v>3346</v>
      </c>
      <c r="D360">
        <f>VLOOKUP($B360,'PACK MASTER'!$A$2:$G$512,7,0)</f>
        <v>210</v>
      </c>
      <c r="H360">
        <f>VLOOKUP($A360,ZAVL!$C$2:$F$1048576,4,0)</f>
        <v>289.8</v>
      </c>
      <c r="I360">
        <f>IFERROR(ABS(VLOOKUP($A360,ZTRV!$D$2:$G$1048576,4,0)),0)</f>
        <v>0</v>
      </c>
      <c r="J360">
        <f>IFERROR(ABS(VLOOKUP(A360,ZTR1!$D$2:$G$829999,4,0)),0)</f>
        <v>0</v>
      </c>
      <c r="K360">
        <f>IFERROR(ABS(VLOOKUP(A360,ZTR2!$D$2:$G$59939,4,0)),0)</f>
        <v>0</v>
      </c>
      <c r="L360">
        <f t="shared" si="47"/>
        <v>0</v>
      </c>
      <c r="M360">
        <f t="shared" ref="M360:M367" si="54">H360-L360</f>
        <v>289.8</v>
      </c>
      <c r="N360">
        <f t="shared" ref="N360:N367" si="55">M360*1.18</f>
        <v>341.964</v>
      </c>
      <c r="O360" s="13">
        <f t="shared" ref="O360:O367" si="56">N360*D360</f>
        <v>71812.44</v>
      </c>
      <c r="P360">
        <f>IF(A360=3040288,0,IFERROR(ABS(VLOOKUP(A360,ZCON!$D$2:$G$128870,4,0)),5.5))</f>
        <v>5.5</v>
      </c>
      <c r="Q360" s="17">
        <f t="shared" si="45"/>
        <v>3347.19</v>
      </c>
      <c r="R360" s="38">
        <v>0.02</v>
      </c>
      <c r="S360" s="5">
        <f t="shared" si="46"/>
        <v>4.3470000000000004</v>
      </c>
      <c r="T360">
        <f t="shared" si="51"/>
        <v>7206</v>
      </c>
      <c r="U360" s="17">
        <f t="shared" si="52"/>
        <v>15.939</v>
      </c>
      <c r="V360" s="17">
        <f t="shared" si="53"/>
        <v>2.0700000000000003E-2</v>
      </c>
    </row>
    <row r="361" spans="1:22" x14ac:dyDescent="0.25">
      <c r="A361">
        <v>7207401</v>
      </c>
      <c r="B361">
        <v>401</v>
      </c>
      <c r="C361" t="s">
        <v>3347</v>
      </c>
      <c r="D361">
        <f>VLOOKUP($B361,'PACK MASTER'!$A$2:$G$512,7,0)</f>
        <v>210</v>
      </c>
      <c r="H361">
        <f>VLOOKUP($A361,ZAVL!$C$2:$F$1048576,4,0)</f>
        <v>263.7</v>
      </c>
      <c r="I361">
        <f>IFERROR(ABS(VLOOKUP($A361,ZTRV!$D$2:$G$1048576,4,0)),0)</f>
        <v>0</v>
      </c>
      <c r="J361">
        <f>IFERROR(ABS(VLOOKUP(A361,ZTR1!$D$2:$G$829999,4,0)),0)</f>
        <v>0</v>
      </c>
      <c r="K361">
        <f>IFERROR(ABS(VLOOKUP(A361,ZTR2!$D$2:$G$59939,4,0)),0)</f>
        <v>0</v>
      </c>
      <c r="L361">
        <f t="shared" si="47"/>
        <v>0</v>
      </c>
      <c r="M361">
        <f t="shared" si="54"/>
        <v>263.7</v>
      </c>
      <c r="N361">
        <f t="shared" si="55"/>
        <v>311.166</v>
      </c>
      <c r="O361" s="13">
        <f t="shared" si="56"/>
        <v>65344.86</v>
      </c>
      <c r="P361">
        <f>IF(A361=3040288,0,IFERROR(ABS(VLOOKUP(A361,ZCON!$D$2:$G$128870,4,0)),5.5))</f>
        <v>5.5</v>
      </c>
      <c r="Q361" s="17">
        <f t="shared" si="45"/>
        <v>3045.7350000000001</v>
      </c>
      <c r="R361" s="38">
        <v>0.02</v>
      </c>
      <c r="S361" s="5">
        <f t="shared" si="46"/>
        <v>3.9554999999999993</v>
      </c>
      <c r="T361">
        <f t="shared" si="51"/>
        <v>7207</v>
      </c>
      <c r="U361" s="17">
        <f t="shared" si="52"/>
        <v>14.503500000000001</v>
      </c>
      <c r="V361" s="17">
        <f t="shared" si="53"/>
        <v>1.8835714285714282E-2</v>
      </c>
    </row>
    <row r="362" spans="1:22" x14ac:dyDescent="0.25">
      <c r="A362">
        <v>7208401</v>
      </c>
      <c r="B362">
        <v>401</v>
      </c>
      <c r="C362" t="s">
        <v>3348</v>
      </c>
      <c r="D362">
        <f>VLOOKUP($B362,'PACK MASTER'!$A$2:$G$512,7,0)</f>
        <v>210</v>
      </c>
      <c r="H362">
        <f>VLOOKUP($A362,ZAVL!$C$2:$F$1048576,4,0)</f>
        <v>284</v>
      </c>
      <c r="I362">
        <f>IFERROR(ABS(VLOOKUP($A362,ZTRV!$D$2:$G$1048576,4,0)),0)</f>
        <v>0</v>
      </c>
      <c r="J362">
        <f>IFERROR(ABS(VLOOKUP(A362,ZTR1!$D$2:$G$829999,4,0)),0)</f>
        <v>0</v>
      </c>
      <c r="K362">
        <f>IFERROR(ABS(VLOOKUP(A362,ZTR2!$D$2:$G$59939,4,0)),0)</f>
        <v>0</v>
      </c>
      <c r="L362">
        <f t="shared" si="47"/>
        <v>0</v>
      </c>
      <c r="M362">
        <f t="shared" si="54"/>
        <v>284</v>
      </c>
      <c r="N362">
        <f t="shared" si="55"/>
        <v>335.12</v>
      </c>
      <c r="O362" s="13">
        <f t="shared" si="56"/>
        <v>70375.199999999997</v>
      </c>
      <c r="P362">
        <f>IF(A362=3040288,0,IFERROR(ABS(VLOOKUP(A362,ZCON!$D$2:$G$128870,4,0)),5.5))</f>
        <v>5.5</v>
      </c>
      <c r="Q362" s="17">
        <f t="shared" si="45"/>
        <v>3280.2</v>
      </c>
      <c r="R362" s="38">
        <v>0.02</v>
      </c>
      <c r="S362" s="5">
        <f t="shared" si="46"/>
        <v>4.26</v>
      </c>
      <c r="T362">
        <f t="shared" si="51"/>
        <v>7208</v>
      </c>
      <c r="U362" s="17">
        <f t="shared" si="52"/>
        <v>15.62</v>
      </c>
      <c r="V362" s="17">
        <f t="shared" si="53"/>
        <v>2.0285714285714285E-2</v>
      </c>
    </row>
    <row r="363" spans="1:22" x14ac:dyDescent="0.25">
      <c r="A363">
        <v>7209401</v>
      </c>
      <c r="B363">
        <v>401</v>
      </c>
      <c r="C363" t="s">
        <v>3441</v>
      </c>
      <c r="D363">
        <f>VLOOKUP($B363,'PACK MASTER'!$A$2:$G$512,7,0)</f>
        <v>210</v>
      </c>
      <c r="H363">
        <f>VLOOKUP($A363,ZAVL!$C$2:$F$1048576,4,0)</f>
        <v>779</v>
      </c>
      <c r="I363">
        <f>IFERROR(ABS(VLOOKUP($A363,ZTRV!$D$2:$G$1048576,4,0)),0)</f>
        <v>0</v>
      </c>
      <c r="J363">
        <f>IFERROR(ABS(VLOOKUP(A363,ZTR1!$D$2:$G$829999,4,0)),0)</f>
        <v>0</v>
      </c>
      <c r="K363">
        <f>IFERROR(ABS(VLOOKUP(A363,ZTR2!$D$2:$G$59939,4,0)),0)</f>
        <v>0</v>
      </c>
      <c r="L363">
        <f t="shared" si="47"/>
        <v>0</v>
      </c>
      <c r="M363">
        <f>H363-L363</f>
        <v>779</v>
      </c>
      <c r="N363">
        <f>M363*1.18</f>
        <v>919.21999999999991</v>
      </c>
      <c r="O363" s="13">
        <f>N363*D363</f>
        <v>193036.19999999998</v>
      </c>
      <c r="P363">
        <f>IF(A363=3040288,0,IFERROR(ABS(VLOOKUP(A363,ZCON!$D$2:$G$128870,4,0)),5.5))</f>
        <v>5.5</v>
      </c>
      <c r="Q363" s="17">
        <f>P363*H363*D363/100</f>
        <v>8997.4500000000007</v>
      </c>
      <c r="R363" s="38">
        <v>0.02</v>
      </c>
      <c r="S363" s="5">
        <f>1.5*H363/100</f>
        <v>11.685</v>
      </c>
      <c r="T363">
        <f t="shared" si="51"/>
        <v>7209</v>
      </c>
      <c r="U363" s="17">
        <f t="shared" si="52"/>
        <v>42.845000000000006</v>
      </c>
      <c r="V363" s="17">
        <f t="shared" si="53"/>
        <v>5.5642857142857147E-2</v>
      </c>
    </row>
    <row r="364" spans="1:22" x14ac:dyDescent="0.25">
      <c r="A364">
        <v>7264401</v>
      </c>
      <c r="B364">
        <v>401</v>
      </c>
      <c r="C364" t="s">
        <v>3349</v>
      </c>
      <c r="D364">
        <f>VLOOKUP($B364,'PACK MASTER'!$A$2:$G$512,7,0)</f>
        <v>210</v>
      </c>
      <c r="H364">
        <f>VLOOKUP($A364,ZAVL!$C$2:$F$1048576,4,0)</f>
        <v>304</v>
      </c>
      <c r="I364">
        <f>IFERROR(ABS(VLOOKUP($A364,ZTRV!$D$2:$G$1048576,4,0)),0)</f>
        <v>14</v>
      </c>
      <c r="J364">
        <f>IFERROR(ABS(VLOOKUP(A364,ZTR1!$D$2:$G$829999,4,0)),0)</f>
        <v>0</v>
      </c>
      <c r="K364">
        <f>IFERROR(ABS(VLOOKUP(A364,ZTR2!$D$2:$G$59939,4,0)),0)</f>
        <v>0</v>
      </c>
      <c r="L364">
        <f t="shared" si="47"/>
        <v>14</v>
      </c>
      <c r="M364">
        <f t="shared" si="54"/>
        <v>290</v>
      </c>
      <c r="N364">
        <f t="shared" si="55"/>
        <v>342.2</v>
      </c>
      <c r="O364" s="13">
        <f t="shared" si="56"/>
        <v>71862</v>
      </c>
      <c r="P364">
        <f>IF(A364=3040288,0,IFERROR(ABS(VLOOKUP(A364,ZCON!$D$2:$G$128870,4,0)),5.5))</f>
        <v>10</v>
      </c>
      <c r="Q364" s="17">
        <f t="shared" si="45"/>
        <v>6384</v>
      </c>
      <c r="R364" s="38">
        <v>0.02</v>
      </c>
      <c r="S364" s="5">
        <f t="shared" si="46"/>
        <v>4.5599999999999996</v>
      </c>
      <c r="T364">
        <f t="shared" si="51"/>
        <v>7264</v>
      </c>
      <c r="U364" s="17">
        <f t="shared" si="52"/>
        <v>30.4</v>
      </c>
      <c r="V364" s="17">
        <f t="shared" si="53"/>
        <v>2.1714285714285714E-2</v>
      </c>
    </row>
    <row r="365" spans="1:22" x14ac:dyDescent="0.25">
      <c r="A365">
        <v>7265401</v>
      </c>
      <c r="B365">
        <v>401</v>
      </c>
      <c r="C365" s="16" t="s">
        <v>3440</v>
      </c>
      <c r="D365">
        <f>VLOOKUP($B365,'PACK MASTER'!$A$2:$G$512,7,0)</f>
        <v>210</v>
      </c>
      <c r="H365">
        <f>VLOOKUP($A365,ZAVL!$C$2:$F$1048576,4,0)</f>
        <v>443</v>
      </c>
      <c r="I365">
        <f>IFERROR(ABS(VLOOKUP($A365,ZTRV!$D$2:$G$1048576,4,0)),0)</f>
        <v>20</v>
      </c>
      <c r="J365">
        <f>IFERROR(ABS(VLOOKUP(A365,ZTR1!$D$2:$G$829999,4,0)),0)</f>
        <v>0</v>
      </c>
      <c r="K365">
        <f>IFERROR(ABS(VLOOKUP(A365,ZTR2!$D$2:$G$59939,4,0)),0)</f>
        <v>0</v>
      </c>
      <c r="L365">
        <f t="shared" si="47"/>
        <v>20</v>
      </c>
      <c r="M365">
        <f t="shared" si="54"/>
        <v>423</v>
      </c>
      <c r="N365">
        <f t="shared" si="55"/>
        <v>499.14</v>
      </c>
      <c r="O365" s="13">
        <f t="shared" si="56"/>
        <v>104819.4</v>
      </c>
      <c r="P365">
        <f>IF(A365=3040288,0,IFERROR(ABS(VLOOKUP(A365,ZCON!$D$2:$G$128870,4,0)),5.5))</f>
        <v>10</v>
      </c>
      <c r="Q365" s="17">
        <f>P365*H365*D365/100</f>
        <v>9303</v>
      </c>
      <c r="R365" s="38">
        <v>0.02</v>
      </c>
      <c r="S365" s="5">
        <f>1.5*H365/100</f>
        <v>6.6449999999999996</v>
      </c>
      <c r="T365">
        <f t="shared" si="51"/>
        <v>7265</v>
      </c>
      <c r="U365" s="17">
        <f t="shared" si="52"/>
        <v>44.3</v>
      </c>
      <c r="V365" s="17">
        <f t="shared" si="53"/>
        <v>3.1642857142857139E-2</v>
      </c>
    </row>
    <row r="366" spans="1:22" s="9" customFormat="1" x14ac:dyDescent="0.25">
      <c r="A366" s="9">
        <v>7271401</v>
      </c>
      <c r="B366" s="9">
        <v>401</v>
      </c>
      <c r="C366" s="146" t="s">
        <v>3583</v>
      </c>
      <c r="D366" s="9">
        <f>VLOOKUP($B366,'PACK MASTER'!$A$2:$G$512,7,0)</f>
        <v>210</v>
      </c>
      <c r="H366" s="9">
        <f>VLOOKUP($A366,ZAVL!$C$2:$F$1048576,4,0)</f>
        <v>258</v>
      </c>
      <c r="I366" s="9">
        <f>IFERROR(ABS(VLOOKUP($A366,ZTRV!$D$2:$G$1048576,4,0)),0)</f>
        <v>18</v>
      </c>
      <c r="J366" s="9">
        <f>IFERROR(ABS(VLOOKUP(A366,ZTR1!$D$2:$G$829999,4,0)),0)</f>
        <v>0</v>
      </c>
      <c r="K366" s="9">
        <f>IFERROR(ABS(VLOOKUP(A366,ZTR2!$D$2:$G$59939,4,0)),0)</f>
        <v>0</v>
      </c>
      <c r="L366" s="9">
        <f>SUM(I366:K366)</f>
        <v>18</v>
      </c>
      <c r="M366" s="9">
        <f>H366-L366</f>
        <v>240</v>
      </c>
      <c r="N366" s="9">
        <f>M366*1.18</f>
        <v>283.2</v>
      </c>
      <c r="O366" s="9">
        <f>N366*D366</f>
        <v>59472</v>
      </c>
      <c r="P366" s="9">
        <f>IF(A366=3040288,0,IFERROR(ABS(VLOOKUP(A366,ZCON!$D$2:$G$128870,4,0)),5.5))</f>
        <v>8</v>
      </c>
      <c r="Q366" s="143">
        <f>P366*H366*D366/100</f>
        <v>4334.3999999999996</v>
      </c>
      <c r="R366" s="144">
        <v>0.02</v>
      </c>
      <c r="S366" s="145">
        <f>1.5*H366/100</f>
        <v>3.87</v>
      </c>
      <c r="T366" s="9">
        <f t="shared" si="51"/>
        <v>7271</v>
      </c>
      <c r="U366" s="143">
        <f t="shared" si="52"/>
        <v>20.639999999999997</v>
      </c>
      <c r="V366" s="143">
        <f t="shared" si="53"/>
        <v>1.842857142857143E-2</v>
      </c>
    </row>
    <row r="367" spans="1:22" x14ac:dyDescent="0.25">
      <c r="A367">
        <v>7330288</v>
      </c>
      <c r="B367">
        <v>288</v>
      </c>
      <c r="C367" t="s">
        <v>1010</v>
      </c>
      <c r="D367">
        <f>VLOOKUP($B367,'PACK MASTER'!$A$2:$G$512,7,0)</f>
        <v>26</v>
      </c>
      <c r="H367">
        <f>VLOOKUP($A367,ZAVL!$C$2:$F$1048576,4,0)</f>
        <v>45</v>
      </c>
      <c r="I367">
        <f>IFERROR(ABS(VLOOKUP($A367,ZTRV!$D$2:$G$1048576,4,0)),0)</f>
        <v>0</v>
      </c>
      <c r="J367">
        <f>IFERROR(ABS(VLOOKUP(A367,ZTR1!$D$2:$G$829999,4,0)),0)</f>
        <v>0</v>
      </c>
      <c r="K367">
        <f>IFERROR(ABS(VLOOKUP(A367,ZTR2!$D$2:$G$59939,4,0)),0)</f>
        <v>0</v>
      </c>
      <c r="L367">
        <f t="shared" si="47"/>
        <v>0</v>
      </c>
      <c r="M367">
        <f t="shared" si="54"/>
        <v>45</v>
      </c>
      <c r="N367">
        <f t="shared" si="55"/>
        <v>53.099999999999994</v>
      </c>
      <c r="O367" s="13">
        <f t="shared" si="56"/>
        <v>1380.6</v>
      </c>
      <c r="P367">
        <f>IF(A367=3040288,0,IFERROR(ABS(VLOOKUP(A367,ZCON!$D$2:$G$128870,4,0)),5.5))</f>
        <v>3</v>
      </c>
      <c r="Q367" s="17">
        <f>P367*H367*D367/100</f>
        <v>35.1</v>
      </c>
      <c r="R367" s="38">
        <v>0.02</v>
      </c>
      <c r="S367" s="5">
        <f>1.5*H367/100</f>
        <v>0.67500000000000004</v>
      </c>
      <c r="T367">
        <f t="shared" si="51"/>
        <v>7330</v>
      </c>
      <c r="U367" s="17">
        <f t="shared" si="52"/>
        <v>1.35</v>
      </c>
      <c r="V367" s="17">
        <f t="shared" si="53"/>
        <v>2.5961538461538463E-2</v>
      </c>
    </row>
    <row r="368" spans="1:22" x14ac:dyDescent="0.25">
      <c r="A368">
        <v>7330288</v>
      </c>
      <c r="B368">
        <v>288</v>
      </c>
      <c r="C368" t="s">
        <v>1010</v>
      </c>
      <c r="D368">
        <f>VLOOKUP($B368,'PACK MASTER'!$A$2:$G$512,7,0)</f>
        <v>26</v>
      </c>
      <c r="H368">
        <f>VLOOKUP($A368,ZAVL!$C$2:$F$1048576,4,0)</f>
        <v>45</v>
      </c>
      <c r="I368">
        <f>IFERROR(ABS(VLOOKUP($A368,ZTRV!$D$2:$G$1048576,4,0)),0)</f>
        <v>0</v>
      </c>
      <c r="J368">
        <f>IFERROR(ABS(VLOOKUP(A368,ZTR1!$D$2:$G$829999,4,0)),0)</f>
        <v>0</v>
      </c>
      <c r="K368">
        <f>IFERROR(ABS(VLOOKUP(A368,ZTR2!$D$2:$G$59939,4,0)),0)</f>
        <v>0</v>
      </c>
      <c r="L368">
        <f t="shared" si="47"/>
        <v>0</v>
      </c>
      <c r="M368">
        <f t="shared" si="48"/>
        <v>45</v>
      </c>
      <c r="N368">
        <f t="shared" si="49"/>
        <v>53.099999999999994</v>
      </c>
      <c r="O368" s="13">
        <f t="shared" si="50"/>
        <v>1380.6</v>
      </c>
      <c r="P368">
        <f>IF(A368=3040288,0,IFERROR(ABS(VLOOKUP(A368,ZCON!$D$2:$G$128870,4,0)),5.5))</f>
        <v>3</v>
      </c>
      <c r="Q368" s="17">
        <f t="shared" si="45"/>
        <v>35.1</v>
      </c>
      <c r="R368" s="38">
        <v>0.02</v>
      </c>
      <c r="S368" s="5">
        <f t="shared" si="46"/>
        <v>0.67500000000000004</v>
      </c>
      <c r="T368">
        <f t="shared" si="51"/>
        <v>7330</v>
      </c>
      <c r="U368" s="17">
        <f t="shared" si="52"/>
        <v>1.35</v>
      </c>
      <c r="V368" s="17">
        <f t="shared" si="53"/>
        <v>2.5961538461538463E-2</v>
      </c>
    </row>
    <row r="369" spans="1:22" x14ac:dyDescent="0.25">
      <c r="A369">
        <v>7330403</v>
      </c>
      <c r="B369">
        <v>403</v>
      </c>
      <c r="C369" t="s">
        <v>1012</v>
      </c>
      <c r="D369">
        <f>VLOOKUP($B369,'PACK MASTER'!$A$2:$G$512,7,0)</f>
        <v>210</v>
      </c>
      <c r="H369">
        <f>VLOOKUP($A369,ZAVL!$C$2:$F$1048576,4,0)</f>
        <v>44</v>
      </c>
      <c r="I369">
        <f>IFERROR(ABS(VLOOKUP($A369,ZTRV!$D$2:$G$1048576,4,0)),0)</f>
        <v>0</v>
      </c>
      <c r="J369">
        <f>IFERROR(ABS(VLOOKUP(A369,ZTR1!$D$2:$G$829999,4,0)),0)</f>
        <v>0</v>
      </c>
      <c r="K369">
        <f>IFERROR(ABS(VLOOKUP(A369,ZTR2!$D$2:$G$59939,4,0)),0)</f>
        <v>0</v>
      </c>
      <c r="L369">
        <f t="shared" si="47"/>
        <v>0</v>
      </c>
      <c r="M369">
        <f t="shared" si="48"/>
        <v>44</v>
      </c>
      <c r="N369">
        <f t="shared" si="49"/>
        <v>51.919999999999995</v>
      </c>
      <c r="O369" s="13">
        <f t="shared" si="50"/>
        <v>10903.199999999999</v>
      </c>
      <c r="P369">
        <f>IF(A369=3040288,0,IFERROR(ABS(VLOOKUP(A369,ZCON!$D$2:$G$128870,4,0)),5.5))</f>
        <v>3</v>
      </c>
      <c r="Q369" s="17">
        <f t="shared" si="45"/>
        <v>277.2</v>
      </c>
      <c r="R369" s="38">
        <v>0.02</v>
      </c>
      <c r="S369" s="5">
        <f t="shared" si="46"/>
        <v>0.66</v>
      </c>
      <c r="T369">
        <f t="shared" si="51"/>
        <v>7330</v>
      </c>
      <c r="U369" s="17">
        <f t="shared" si="52"/>
        <v>1.3199999999999998</v>
      </c>
      <c r="V369" s="17">
        <f t="shared" si="53"/>
        <v>3.142857142857143E-3</v>
      </c>
    </row>
    <row r="370" spans="1:22" x14ac:dyDescent="0.25">
      <c r="A370">
        <v>7358401</v>
      </c>
      <c r="B370">
        <v>401</v>
      </c>
      <c r="C370" t="s">
        <v>1013</v>
      </c>
      <c r="D370">
        <f>VLOOKUP($B370,'PACK MASTER'!$A$2:$G$512,7,0)</f>
        <v>210</v>
      </c>
      <c r="H370">
        <f>VLOOKUP($A370,ZAVL!$C$2:$F$1048576,4,0)</f>
        <v>145</v>
      </c>
      <c r="I370">
        <f>IFERROR(ABS(VLOOKUP($A370,ZTRV!$D$2:$G$1048576,4,0)),0)</f>
        <v>0</v>
      </c>
      <c r="J370">
        <f>IFERROR(ABS(VLOOKUP(A370,ZTR1!$D$2:$G$829999,4,0)),0)</f>
        <v>0</v>
      </c>
      <c r="K370">
        <f>IFERROR(ABS(VLOOKUP(A370,ZTR2!$D$2:$G$59939,4,0)),0)</f>
        <v>0</v>
      </c>
      <c r="L370">
        <f t="shared" si="47"/>
        <v>0</v>
      </c>
      <c r="M370">
        <f t="shared" si="48"/>
        <v>145</v>
      </c>
      <c r="N370">
        <f t="shared" si="49"/>
        <v>171.1</v>
      </c>
      <c r="O370" s="13">
        <f t="shared" si="50"/>
        <v>35931</v>
      </c>
      <c r="P370">
        <f>IF(A370=3040288,0,IFERROR(ABS(VLOOKUP(A370,ZCON!$D$2:$G$128870,4,0)),5.5))</f>
        <v>5.5</v>
      </c>
      <c r="Q370" s="17">
        <f t="shared" si="45"/>
        <v>1674.75</v>
      </c>
      <c r="R370" s="38">
        <v>0.02</v>
      </c>
      <c r="S370" s="5">
        <f t="shared" si="46"/>
        <v>2.1749999999999998</v>
      </c>
      <c r="T370">
        <f t="shared" si="51"/>
        <v>7358</v>
      </c>
      <c r="U370" s="17">
        <f t="shared" si="52"/>
        <v>7.9749999999999996</v>
      </c>
      <c r="V370" s="17">
        <f t="shared" si="53"/>
        <v>1.0357142857142856E-2</v>
      </c>
    </row>
    <row r="371" spans="1:22" x14ac:dyDescent="0.25">
      <c r="A371">
        <v>7359401</v>
      </c>
      <c r="B371">
        <v>401</v>
      </c>
      <c r="C371" t="s">
        <v>1014</v>
      </c>
      <c r="D371">
        <f>VLOOKUP($B371,'PACK MASTER'!$A$2:$G$512,7,0)</f>
        <v>210</v>
      </c>
      <c r="H371">
        <f>VLOOKUP($A371,ZAVL!$C$2:$F$1048576,4,0)</f>
        <v>130</v>
      </c>
      <c r="I371">
        <f>IFERROR(ABS(VLOOKUP($A371,ZTRV!$D$2:$G$1048576,4,0)),0)</f>
        <v>0</v>
      </c>
      <c r="J371">
        <f>IFERROR(ABS(VLOOKUP(A371,ZTR1!$D$2:$G$829999,4,0)),0)</f>
        <v>0</v>
      </c>
      <c r="K371">
        <f>IFERROR(ABS(VLOOKUP(A371,ZTR2!$D$2:$G$59939,4,0)),0)</f>
        <v>0</v>
      </c>
      <c r="L371">
        <f t="shared" si="47"/>
        <v>0</v>
      </c>
      <c r="M371">
        <f t="shared" si="48"/>
        <v>130</v>
      </c>
      <c r="N371">
        <f t="shared" si="49"/>
        <v>153.4</v>
      </c>
      <c r="O371" s="13">
        <f t="shared" si="50"/>
        <v>32214</v>
      </c>
      <c r="P371">
        <f>IF(A371=3040288,0,IFERROR(ABS(VLOOKUP(A371,ZCON!$D$2:$G$128870,4,0)),5.5))</f>
        <v>6</v>
      </c>
      <c r="Q371" s="17">
        <f t="shared" si="45"/>
        <v>1638</v>
      </c>
      <c r="R371" s="38">
        <v>0.02</v>
      </c>
      <c r="S371" s="5">
        <f t="shared" si="46"/>
        <v>1.95</v>
      </c>
      <c r="T371">
        <f t="shared" si="51"/>
        <v>7359</v>
      </c>
      <c r="U371" s="17">
        <f t="shared" si="52"/>
        <v>7.8</v>
      </c>
      <c r="V371" s="17">
        <f t="shared" si="53"/>
        <v>9.285714285714286E-3</v>
      </c>
    </row>
    <row r="372" spans="1:22" x14ac:dyDescent="0.25">
      <c r="A372">
        <v>7360401</v>
      </c>
      <c r="B372">
        <v>401</v>
      </c>
      <c r="C372" t="s">
        <v>1015</v>
      </c>
      <c r="D372">
        <f>VLOOKUP($B372,'PACK MASTER'!$A$2:$G$512,7,0)</f>
        <v>210</v>
      </c>
      <c r="H372">
        <f>VLOOKUP($A372,ZAVL!$C$2:$F$1048576,4,0)</f>
        <v>150</v>
      </c>
      <c r="I372">
        <f>IFERROR(ABS(VLOOKUP($A372,ZTRV!$D$2:$G$1048576,4,0)),0)</f>
        <v>0</v>
      </c>
      <c r="J372">
        <f>IFERROR(ABS(VLOOKUP(A372,ZTR1!$D$2:$G$829999,4,0)),0)</f>
        <v>0</v>
      </c>
      <c r="K372">
        <f>IFERROR(ABS(VLOOKUP(A372,ZTR2!$D$2:$G$59939,4,0)),0)</f>
        <v>0</v>
      </c>
      <c r="L372">
        <f t="shared" si="47"/>
        <v>0</v>
      </c>
      <c r="M372">
        <f t="shared" si="48"/>
        <v>150</v>
      </c>
      <c r="N372">
        <f t="shared" si="49"/>
        <v>177</v>
      </c>
      <c r="O372" s="13">
        <f t="shared" si="50"/>
        <v>37170</v>
      </c>
      <c r="P372">
        <f>IF(A372=3040288,0,IFERROR(ABS(VLOOKUP(A372,ZCON!$D$2:$G$128870,4,0)),5.5))</f>
        <v>6</v>
      </c>
      <c r="Q372" s="17">
        <f t="shared" si="45"/>
        <v>1890</v>
      </c>
      <c r="R372" s="38">
        <v>0.02</v>
      </c>
      <c r="S372" s="5">
        <f t="shared" si="46"/>
        <v>2.25</v>
      </c>
      <c r="T372">
        <f t="shared" si="51"/>
        <v>7360</v>
      </c>
      <c r="U372" s="17">
        <f t="shared" si="52"/>
        <v>9</v>
      </c>
      <c r="V372" s="17">
        <f t="shared" si="53"/>
        <v>1.0714285714285714E-2</v>
      </c>
    </row>
    <row r="373" spans="1:22" x14ac:dyDescent="0.25">
      <c r="A373">
        <v>7386401</v>
      </c>
      <c r="B373">
        <v>401</v>
      </c>
      <c r="C373" t="s">
        <v>1016</v>
      </c>
      <c r="D373">
        <f>VLOOKUP($B373,'PACK MASTER'!$A$2:$G$512,7,0)</f>
        <v>210</v>
      </c>
      <c r="H373">
        <f>VLOOKUP($A373,ZAVL!$C$2:$F$1048576,4,0)</f>
        <v>191</v>
      </c>
      <c r="I373">
        <f>IFERROR(ABS(VLOOKUP($A373,ZTRV!$D$2:$G$1048576,4,0)),0)</f>
        <v>0</v>
      </c>
      <c r="J373">
        <f>IFERROR(ABS(VLOOKUP(A373,ZTR1!$D$2:$G$829999,4,0)),0)</f>
        <v>0</v>
      </c>
      <c r="K373">
        <f>IFERROR(ABS(VLOOKUP(A373,ZTR2!$D$2:$G$59939,4,0)),0)</f>
        <v>0</v>
      </c>
      <c r="L373">
        <f t="shared" si="47"/>
        <v>0</v>
      </c>
      <c r="M373">
        <f t="shared" si="48"/>
        <v>191</v>
      </c>
      <c r="N373">
        <f t="shared" si="49"/>
        <v>225.38</v>
      </c>
      <c r="O373" s="13">
        <f t="shared" si="50"/>
        <v>47329.799999999996</v>
      </c>
      <c r="P373">
        <f>IF(A373=3040288,0,IFERROR(ABS(VLOOKUP(A373,ZCON!$D$2:$G$128870,4,0)),5.5))</f>
        <v>5.5</v>
      </c>
      <c r="Q373" s="17">
        <f t="shared" si="45"/>
        <v>2206.0500000000002</v>
      </c>
      <c r="R373" s="38">
        <v>0.02</v>
      </c>
      <c r="S373" s="5">
        <f t="shared" si="46"/>
        <v>2.8650000000000002</v>
      </c>
      <c r="T373">
        <f t="shared" si="51"/>
        <v>7386</v>
      </c>
      <c r="U373" s="17">
        <f t="shared" si="52"/>
        <v>10.505000000000001</v>
      </c>
      <c r="V373" s="17">
        <f t="shared" si="53"/>
        <v>1.3642857142857144E-2</v>
      </c>
    </row>
    <row r="374" spans="1:22" x14ac:dyDescent="0.25">
      <c r="A374">
        <v>7387401</v>
      </c>
      <c r="B374">
        <v>401</v>
      </c>
      <c r="C374" t="s">
        <v>1017</v>
      </c>
      <c r="D374">
        <f>VLOOKUP($B374,'PACK MASTER'!$A$2:$G$512,7,0)</f>
        <v>210</v>
      </c>
      <c r="H374">
        <f>VLOOKUP($A374,ZAVL!$C$2:$F$1048576,4,0)</f>
        <v>191</v>
      </c>
      <c r="I374">
        <f>IFERROR(ABS(VLOOKUP($A374,ZTRV!$D$2:$G$1048576,4,0)),0)</f>
        <v>0</v>
      </c>
      <c r="J374">
        <f>IFERROR(ABS(VLOOKUP(A374,ZTR1!$D$2:$G$829999,4,0)),0)</f>
        <v>0</v>
      </c>
      <c r="K374">
        <f>IFERROR(ABS(VLOOKUP(A374,ZTR2!$D$2:$G$59939,4,0)),0)</f>
        <v>0</v>
      </c>
      <c r="L374">
        <f t="shared" si="47"/>
        <v>0</v>
      </c>
      <c r="M374">
        <f t="shared" si="48"/>
        <v>191</v>
      </c>
      <c r="N374">
        <f t="shared" si="49"/>
        <v>225.38</v>
      </c>
      <c r="O374" s="13">
        <f t="shared" si="50"/>
        <v>47329.799999999996</v>
      </c>
      <c r="P374">
        <f>IF(A374=3040288,0,IFERROR(ABS(VLOOKUP(A374,ZCON!$D$2:$G$128870,4,0)),5.5))</f>
        <v>5.5</v>
      </c>
      <c r="Q374" s="17">
        <f t="shared" si="45"/>
        <v>2206.0500000000002</v>
      </c>
      <c r="R374" s="38">
        <v>0.02</v>
      </c>
      <c r="S374" s="5">
        <f t="shared" si="46"/>
        <v>2.8650000000000002</v>
      </c>
      <c r="T374">
        <f t="shared" si="51"/>
        <v>7387</v>
      </c>
      <c r="U374" s="17">
        <f t="shared" si="52"/>
        <v>10.505000000000001</v>
      </c>
      <c r="V374" s="17">
        <f t="shared" si="53"/>
        <v>1.3642857142857144E-2</v>
      </c>
    </row>
    <row r="375" spans="1:22" x14ac:dyDescent="0.25">
      <c r="A375">
        <v>7393401</v>
      </c>
      <c r="B375">
        <v>401</v>
      </c>
      <c r="C375" t="s">
        <v>1030</v>
      </c>
      <c r="D375">
        <f>VLOOKUP($B375,'PACK MASTER'!$A$2:$G$512,7,0)</f>
        <v>210</v>
      </c>
      <c r="H375">
        <f>VLOOKUP($A375,ZAVL!$C$2:$F$1048576,4,0)</f>
        <v>209</v>
      </c>
      <c r="I375">
        <f>IFERROR(ABS(VLOOKUP($A375,ZTRV!$D$2:$G$1048576,4,0)),0)</f>
        <v>0</v>
      </c>
      <c r="J375">
        <f>IFERROR(ABS(VLOOKUP(A375,ZTR1!$D$2:$G$829999,4,0)),0)</f>
        <v>0</v>
      </c>
      <c r="K375">
        <f>IFERROR(ABS(VLOOKUP(A375,ZTR2!$D$2:$G$59939,4,0)),0)</f>
        <v>0</v>
      </c>
      <c r="L375">
        <f t="shared" si="47"/>
        <v>0</v>
      </c>
      <c r="M375">
        <f t="shared" si="48"/>
        <v>209</v>
      </c>
      <c r="N375">
        <f t="shared" si="49"/>
        <v>246.61999999999998</v>
      </c>
      <c r="O375" s="13">
        <f t="shared" si="50"/>
        <v>51790.2</v>
      </c>
      <c r="P375">
        <f>IF(A375=3040288,0,IFERROR(ABS(VLOOKUP(A375,ZCON!$D$2:$G$128870,4,0)),5.5))</f>
        <v>5.5</v>
      </c>
      <c r="Q375" s="17">
        <f t="shared" si="45"/>
        <v>2413.9499999999998</v>
      </c>
      <c r="R375" s="38">
        <v>0.02</v>
      </c>
      <c r="S375" s="5">
        <f t="shared" si="46"/>
        <v>3.1349999999999998</v>
      </c>
      <c r="T375">
        <f t="shared" si="51"/>
        <v>7393</v>
      </c>
      <c r="U375" s="17">
        <f t="shared" si="52"/>
        <v>11.494999999999999</v>
      </c>
      <c r="V375" s="17">
        <f t="shared" si="53"/>
        <v>1.4928571428571428E-2</v>
      </c>
    </row>
    <row r="376" spans="1:22" x14ac:dyDescent="0.25">
      <c r="A376">
        <v>7394401</v>
      </c>
      <c r="B376">
        <v>401</v>
      </c>
      <c r="C376" t="s">
        <v>1031</v>
      </c>
      <c r="D376">
        <f>VLOOKUP($B376,'PACK MASTER'!$A$2:$G$512,7,0)</f>
        <v>210</v>
      </c>
      <c r="H376">
        <f>VLOOKUP($A376,ZAVL!$C$2:$F$1048576,4,0)</f>
        <v>233</v>
      </c>
      <c r="I376">
        <f>IFERROR(ABS(VLOOKUP($A376,ZTRV!$D$2:$G$1048576,4,0)),0)</f>
        <v>0</v>
      </c>
      <c r="J376">
        <f>IFERROR(ABS(VLOOKUP(A376,ZTR1!$D$2:$G$829999,4,0)),0)</f>
        <v>0</v>
      </c>
      <c r="K376">
        <f>IFERROR(ABS(VLOOKUP(A376,ZTR2!$D$2:$G$59939,4,0)),0)</f>
        <v>0</v>
      </c>
      <c r="L376">
        <f t="shared" si="47"/>
        <v>0</v>
      </c>
      <c r="M376">
        <f t="shared" si="48"/>
        <v>233</v>
      </c>
      <c r="N376">
        <f t="shared" si="49"/>
        <v>274.94</v>
      </c>
      <c r="O376" s="13">
        <f t="shared" si="50"/>
        <v>57737.4</v>
      </c>
      <c r="P376">
        <f>IF(A376=3040288,0,IFERROR(ABS(VLOOKUP(A376,ZCON!$D$2:$G$128870,4,0)),5.5))</f>
        <v>5.5</v>
      </c>
      <c r="Q376" s="17">
        <f t="shared" si="45"/>
        <v>2691.15</v>
      </c>
      <c r="R376" s="38">
        <v>0.02</v>
      </c>
      <c r="S376" s="5">
        <f t="shared" si="46"/>
        <v>3.4950000000000001</v>
      </c>
      <c r="T376">
        <f t="shared" si="51"/>
        <v>7394</v>
      </c>
      <c r="U376" s="17">
        <f t="shared" si="52"/>
        <v>12.815000000000001</v>
      </c>
      <c r="V376" s="17">
        <f t="shared" si="53"/>
        <v>1.6642857142857143E-2</v>
      </c>
    </row>
    <row r="377" spans="1:22" x14ac:dyDescent="0.25">
      <c r="A377">
        <v>7395401</v>
      </c>
      <c r="B377">
        <v>401</v>
      </c>
      <c r="C377" t="s">
        <v>1032</v>
      </c>
      <c r="D377">
        <f>VLOOKUP($B377,'PACK MASTER'!$A$2:$G$512,7,0)</f>
        <v>210</v>
      </c>
      <c r="H377">
        <f>VLOOKUP($A377,ZAVL!$C$2:$F$1048576,4,0)</f>
        <v>242</v>
      </c>
      <c r="I377">
        <f>IFERROR(ABS(VLOOKUP($A377,ZTRV!$D$2:$G$1048576,4,0)),0)</f>
        <v>0</v>
      </c>
      <c r="J377">
        <f>IFERROR(ABS(VLOOKUP(A377,ZTR1!$D$2:$G$829999,4,0)),0)</f>
        <v>0</v>
      </c>
      <c r="K377">
        <f>IFERROR(ABS(VLOOKUP(A377,ZTR2!$D$2:$G$59939,4,0)),0)</f>
        <v>0</v>
      </c>
      <c r="L377">
        <f t="shared" si="47"/>
        <v>0</v>
      </c>
      <c r="M377">
        <f t="shared" si="48"/>
        <v>242</v>
      </c>
      <c r="N377">
        <f t="shared" si="49"/>
        <v>285.56</v>
      </c>
      <c r="O377" s="13">
        <f t="shared" si="50"/>
        <v>59967.6</v>
      </c>
      <c r="P377">
        <f>IF(A377=3040288,0,IFERROR(ABS(VLOOKUP(A377,ZCON!$D$2:$G$128870,4,0)),5.5))</f>
        <v>5.5</v>
      </c>
      <c r="Q377" s="17">
        <f t="shared" si="45"/>
        <v>2795.1</v>
      </c>
      <c r="R377" s="38">
        <v>0.02</v>
      </c>
      <c r="S377" s="5">
        <f t="shared" si="46"/>
        <v>3.63</v>
      </c>
      <c r="T377">
        <f t="shared" si="51"/>
        <v>7395</v>
      </c>
      <c r="U377" s="17">
        <f t="shared" si="52"/>
        <v>13.309999999999999</v>
      </c>
      <c r="V377" s="17">
        <f t="shared" si="53"/>
        <v>1.7285714285714286E-2</v>
      </c>
    </row>
    <row r="378" spans="1:22" x14ac:dyDescent="0.25">
      <c r="A378">
        <v>7396401</v>
      </c>
      <c r="B378">
        <v>401</v>
      </c>
      <c r="C378" t="s">
        <v>1033</v>
      </c>
      <c r="D378">
        <f>VLOOKUP($B378,'PACK MASTER'!$A$2:$G$512,7,0)</f>
        <v>210</v>
      </c>
      <c r="H378">
        <f>VLOOKUP($A378,ZAVL!$C$2:$F$1048576,4,0)</f>
        <v>190</v>
      </c>
      <c r="I378">
        <f>IFERROR(ABS(VLOOKUP($A378,ZTRV!$D$2:$G$1048576,4,0)),0)</f>
        <v>0</v>
      </c>
      <c r="J378">
        <f>IFERROR(ABS(VLOOKUP(A378,ZTR1!$D$2:$G$829999,4,0)),0)</f>
        <v>0</v>
      </c>
      <c r="K378">
        <f>IFERROR(ABS(VLOOKUP(A378,ZTR2!$D$2:$G$59939,4,0)),0)</f>
        <v>0</v>
      </c>
      <c r="L378">
        <f t="shared" si="47"/>
        <v>0</v>
      </c>
      <c r="M378">
        <f t="shared" si="48"/>
        <v>190</v>
      </c>
      <c r="N378">
        <f t="shared" si="49"/>
        <v>224.2</v>
      </c>
      <c r="O378" s="13">
        <f t="shared" si="50"/>
        <v>47082</v>
      </c>
      <c r="P378">
        <f>IF(A378=3040288,0,IFERROR(ABS(VLOOKUP(A378,ZCON!$D$2:$G$128870,4,0)),5.5))</f>
        <v>5.5</v>
      </c>
      <c r="Q378" s="17">
        <f t="shared" si="45"/>
        <v>2194.5</v>
      </c>
      <c r="R378" s="38">
        <v>0.02</v>
      </c>
      <c r="S378" s="5">
        <f t="shared" si="46"/>
        <v>2.85</v>
      </c>
      <c r="T378">
        <f t="shared" si="51"/>
        <v>7396</v>
      </c>
      <c r="U378" s="17">
        <f t="shared" si="52"/>
        <v>10.45</v>
      </c>
      <c r="V378" s="17">
        <f t="shared" si="53"/>
        <v>1.3571428571428571E-2</v>
      </c>
    </row>
    <row r="379" spans="1:22" x14ac:dyDescent="0.25">
      <c r="A379">
        <v>7397401</v>
      </c>
      <c r="B379">
        <v>401</v>
      </c>
      <c r="C379" t="s">
        <v>1039</v>
      </c>
      <c r="D379">
        <f>VLOOKUP($B379,'PACK MASTER'!$A$2:$G$512,7,0)</f>
        <v>210</v>
      </c>
      <c r="H379">
        <f>VLOOKUP($A379,ZAVL!$C$2:$F$1048576,4,0)</f>
        <v>150</v>
      </c>
      <c r="I379">
        <f>IFERROR(ABS(VLOOKUP($A379,ZTRV!$D$2:$G$1048576,4,0)),0)</f>
        <v>0</v>
      </c>
      <c r="J379">
        <f>IFERROR(ABS(VLOOKUP(A379,ZTR1!$D$2:$G$829999,4,0)),0)</f>
        <v>0</v>
      </c>
      <c r="K379">
        <f>IFERROR(ABS(VLOOKUP(A379,ZTR2!$D$2:$G$59939,4,0)),0)</f>
        <v>0</v>
      </c>
      <c r="L379">
        <f t="shared" si="47"/>
        <v>0</v>
      </c>
      <c r="M379">
        <f t="shared" si="48"/>
        <v>150</v>
      </c>
      <c r="N379">
        <f t="shared" si="49"/>
        <v>177</v>
      </c>
      <c r="O379" s="13">
        <f t="shared" si="50"/>
        <v>37170</v>
      </c>
      <c r="P379">
        <f>IF(A379=3040288,0,IFERROR(ABS(VLOOKUP(A379,ZCON!$D$2:$G$128870,4,0)),5.5))</f>
        <v>5.5</v>
      </c>
      <c r="Q379" s="17">
        <f t="shared" si="45"/>
        <v>1732.5</v>
      </c>
      <c r="R379" s="38">
        <v>0.02</v>
      </c>
      <c r="S379" s="5">
        <f t="shared" si="46"/>
        <v>2.25</v>
      </c>
      <c r="T379">
        <f t="shared" si="51"/>
        <v>7397</v>
      </c>
      <c r="U379" s="17">
        <f t="shared" si="52"/>
        <v>8.25</v>
      </c>
      <c r="V379" s="17">
        <f t="shared" si="53"/>
        <v>1.0714285714285714E-2</v>
      </c>
    </row>
    <row r="380" spans="1:22" x14ac:dyDescent="0.25">
      <c r="A380">
        <v>7398401</v>
      </c>
      <c r="B380">
        <v>401</v>
      </c>
      <c r="C380" t="s">
        <v>1049</v>
      </c>
      <c r="D380">
        <f>VLOOKUP($B380,'PACK MASTER'!$A$2:$G$512,7,0)</f>
        <v>210</v>
      </c>
      <c r="H380">
        <f>VLOOKUP($A380,ZAVL!$C$2:$F$1048576,4,0)</f>
        <v>150</v>
      </c>
      <c r="I380">
        <f>IFERROR(ABS(VLOOKUP($A380,ZTRV!$D$2:$G$1048576,4,0)),0)</f>
        <v>0</v>
      </c>
      <c r="J380">
        <f>IFERROR(ABS(VLOOKUP(A380,ZTR1!$D$2:$G$829999,4,0)),0)</f>
        <v>0</v>
      </c>
      <c r="K380">
        <f>IFERROR(ABS(VLOOKUP(A380,ZTR2!$D$2:$G$59939,4,0)),0)</f>
        <v>0</v>
      </c>
      <c r="L380">
        <f t="shared" si="47"/>
        <v>0</v>
      </c>
      <c r="M380">
        <f t="shared" si="48"/>
        <v>150</v>
      </c>
      <c r="N380">
        <f t="shared" si="49"/>
        <v>177</v>
      </c>
      <c r="O380" s="13">
        <f t="shared" si="50"/>
        <v>37170</v>
      </c>
      <c r="P380">
        <f>IF(A380=3040288,0,IFERROR(ABS(VLOOKUP(A380,ZCON!$D$2:$G$128870,4,0)),5.5))</f>
        <v>5.5</v>
      </c>
      <c r="Q380" s="17">
        <f t="shared" si="45"/>
        <v>1732.5</v>
      </c>
      <c r="R380" s="38">
        <v>0.02</v>
      </c>
      <c r="S380" s="5">
        <f t="shared" si="46"/>
        <v>2.25</v>
      </c>
      <c r="T380">
        <f t="shared" si="51"/>
        <v>7398</v>
      </c>
      <c r="U380" s="17">
        <f t="shared" si="52"/>
        <v>8.25</v>
      </c>
      <c r="V380" s="17">
        <f t="shared" si="53"/>
        <v>1.0714285714285714E-2</v>
      </c>
    </row>
    <row r="381" spans="1:22" x14ac:dyDescent="0.25">
      <c r="A381">
        <v>7400401</v>
      </c>
      <c r="B381">
        <v>401</v>
      </c>
      <c r="C381" t="s">
        <v>1056</v>
      </c>
      <c r="D381">
        <f>VLOOKUP($B381,'PACK MASTER'!$A$2:$G$512,7,0)</f>
        <v>210</v>
      </c>
      <c r="H381">
        <f>VLOOKUP($A381,ZAVL!$C$2:$F$1048576,4,0)</f>
        <v>140</v>
      </c>
      <c r="I381">
        <f>IFERROR(ABS(VLOOKUP($A381,ZTRV!$D$2:$G$1048576,4,0)),0)</f>
        <v>0</v>
      </c>
      <c r="J381">
        <f>IFERROR(ABS(VLOOKUP(A381,ZTR1!$D$2:$G$829999,4,0)),0)</f>
        <v>0</v>
      </c>
      <c r="K381">
        <f>IFERROR(ABS(VLOOKUP(A381,ZTR2!$D$2:$G$59939,4,0)),0)</f>
        <v>0</v>
      </c>
      <c r="L381">
        <f t="shared" si="47"/>
        <v>0</v>
      </c>
      <c r="M381">
        <f t="shared" si="48"/>
        <v>140</v>
      </c>
      <c r="N381">
        <f t="shared" si="49"/>
        <v>165.2</v>
      </c>
      <c r="O381" s="13">
        <f t="shared" si="50"/>
        <v>34692</v>
      </c>
      <c r="P381">
        <f>IF(A381=3040288,0,IFERROR(ABS(VLOOKUP(A381,ZCON!$D$2:$G$128870,4,0)),5.5))</f>
        <v>6</v>
      </c>
      <c r="Q381" s="17">
        <f t="shared" si="45"/>
        <v>1764</v>
      </c>
      <c r="R381" s="38">
        <v>0.02</v>
      </c>
      <c r="S381" s="5">
        <f t="shared" si="46"/>
        <v>2.1</v>
      </c>
      <c r="T381">
        <f t="shared" si="51"/>
        <v>7400</v>
      </c>
      <c r="U381" s="17">
        <f t="shared" si="52"/>
        <v>8.4</v>
      </c>
      <c r="V381" s="17">
        <f t="shared" si="53"/>
        <v>0.01</v>
      </c>
    </row>
    <row r="382" spans="1:22" x14ac:dyDescent="0.25">
      <c r="A382">
        <v>7403401</v>
      </c>
      <c r="B382">
        <v>401</v>
      </c>
      <c r="C382" t="s">
        <v>1058</v>
      </c>
      <c r="D382">
        <f>VLOOKUP($B382,'PACK MASTER'!$A$2:$G$512,7,0)</f>
        <v>210</v>
      </c>
      <c r="H382">
        <f>VLOOKUP($A382,ZAVL!$C$2:$F$1048576,4,0)</f>
        <v>120</v>
      </c>
      <c r="I382">
        <f>IFERROR(ABS(VLOOKUP($A382,ZTRV!$D$2:$G$1048576,4,0)),0)</f>
        <v>0</v>
      </c>
      <c r="J382">
        <f>IFERROR(ABS(VLOOKUP(A382,ZTR1!$D$2:$G$829999,4,0)),0)</f>
        <v>0</v>
      </c>
      <c r="K382">
        <f>IFERROR(ABS(VLOOKUP(A382,ZTR2!$D$2:$G$59939,4,0)),0)</f>
        <v>0</v>
      </c>
      <c r="L382">
        <f t="shared" si="47"/>
        <v>0</v>
      </c>
      <c r="M382">
        <f t="shared" si="48"/>
        <v>120</v>
      </c>
      <c r="N382">
        <f t="shared" si="49"/>
        <v>141.6</v>
      </c>
      <c r="O382" s="13">
        <f t="shared" si="50"/>
        <v>29736</v>
      </c>
      <c r="P382">
        <f>IF(A382=3040288,0,IFERROR(ABS(VLOOKUP(A382,ZCON!$D$2:$G$128870,4,0)),5.5))</f>
        <v>6</v>
      </c>
      <c r="Q382" s="17">
        <f t="shared" si="45"/>
        <v>1512</v>
      </c>
      <c r="R382" s="38">
        <v>0.02</v>
      </c>
      <c r="S382" s="5">
        <f t="shared" si="46"/>
        <v>1.8</v>
      </c>
      <c r="T382">
        <f t="shared" si="51"/>
        <v>7403</v>
      </c>
      <c r="U382" s="17">
        <f t="shared" si="52"/>
        <v>7.2</v>
      </c>
      <c r="V382" s="17">
        <f t="shared" si="53"/>
        <v>8.5714285714285719E-3</v>
      </c>
    </row>
    <row r="383" spans="1:22" x14ac:dyDescent="0.25">
      <c r="A383">
        <v>7415464</v>
      </c>
      <c r="B383">
        <v>464</v>
      </c>
      <c r="C383" t="s">
        <v>1061</v>
      </c>
      <c r="D383">
        <f>VLOOKUP($B383,'PACK MASTER'!$A$2:$G$512,7,0)</f>
        <v>180</v>
      </c>
      <c r="H383">
        <f>VLOOKUP($A383,ZAVL!$C$2:$F$1048576,4,0)</f>
        <v>370</v>
      </c>
      <c r="I383">
        <f>IFERROR(ABS(VLOOKUP($A383,ZTRV!$D$2:$G$1048576,4,0)),0)</f>
        <v>0</v>
      </c>
      <c r="J383">
        <f>IFERROR(ABS(VLOOKUP(A383,ZTR1!$D$2:$G$829999,4,0)),0)</f>
        <v>0</v>
      </c>
      <c r="K383">
        <f>IFERROR(ABS(VLOOKUP(A383,ZTR2!$D$2:$G$59939,4,0)),0)</f>
        <v>0</v>
      </c>
      <c r="L383">
        <f t="shared" si="47"/>
        <v>0</v>
      </c>
      <c r="M383">
        <f t="shared" si="48"/>
        <v>370</v>
      </c>
      <c r="N383">
        <f t="shared" si="49"/>
        <v>436.59999999999997</v>
      </c>
      <c r="O383" s="13">
        <f t="shared" si="50"/>
        <v>78588</v>
      </c>
      <c r="P383">
        <f>IF(A383=3040288,0,IFERROR(ABS(VLOOKUP(A383,ZCON!$D$2:$G$128870,4,0)),5.5))</f>
        <v>6</v>
      </c>
      <c r="Q383" s="17">
        <f t="shared" si="45"/>
        <v>3996</v>
      </c>
      <c r="R383" s="38">
        <v>0.02</v>
      </c>
      <c r="S383" s="5">
        <f t="shared" si="46"/>
        <v>5.55</v>
      </c>
      <c r="T383">
        <f t="shared" si="51"/>
        <v>7415</v>
      </c>
      <c r="U383" s="17">
        <f t="shared" si="52"/>
        <v>22.2</v>
      </c>
      <c r="V383" s="17">
        <f t="shared" si="53"/>
        <v>3.0833333333333331E-2</v>
      </c>
    </row>
    <row r="384" spans="1:22" x14ac:dyDescent="0.25">
      <c r="A384">
        <v>7416450</v>
      </c>
      <c r="B384">
        <v>450</v>
      </c>
      <c r="C384" t="s">
        <v>1062</v>
      </c>
      <c r="D384">
        <f>VLOOKUP($B384,'PACK MASTER'!$A$2:$G$512,7,0)</f>
        <v>182</v>
      </c>
      <c r="H384">
        <f>VLOOKUP($A384,ZAVL!$C$2:$F$1048576,4,0)</f>
        <v>375</v>
      </c>
      <c r="I384">
        <f>IFERROR(ABS(VLOOKUP($A384,ZTRV!$D$2:$G$1048576,4,0)),0)</f>
        <v>0</v>
      </c>
      <c r="J384">
        <f>IFERROR(ABS(VLOOKUP(A384,ZTR1!$D$2:$G$829999,4,0)),0)</f>
        <v>0</v>
      </c>
      <c r="K384">
        <f>IFERROR(ABS(VLOOKUP(A384,ZTR2!$D$2:$G$59939,4,0)),0)</f>
        <v>0</v>
      </c>
      <c r="L384">
        <f t="shared" si="47"/>
        <v>0</v>
      </c>
      <c r="M384">
        <f t="shared" si="48"/>
        <v>375</v>
      </c>
      <c r="N384">
        <f t="shared" si="49"/>
        <v>442.5</v>
      </c>
      <c r="O384" s="13">
        <f t="shared" si="50"/>
        <v>80535</v>
      </c>
      <c r="P384">
        <f>IF(A384=3040288,0,IFERROR(ABS(VLOOKUP(A384,ZCON!$D$2:$G$128870,4,0)),5.5))</f>
        <v>5.5</v>
      </c>
      <c r="Q384" s="17">
        <f t="shared" si="45"/>
        <v>3753.75</v>
      </c>
      <c r="R384" s="38">
        <v>0.02</v>
      </c>
      <c r="S384" s="5">
        <f t="shared" si="46"/>
        <v>5.625</v>
      </c>
      <c r="T384">
        <f t="shared" si="51"/>
        <v>7416</v>
      </c>
      <c r="U384" s="17">
        <f t="shared" si="52"/>
        <v>20.625</v>
      </c>
      <c r="V384" s="17">
        <f t="shared" si="53"/>
        <v>3.0906593406593408E-2</v>
      </c>
    </row>
    <row r="385" spans="1:22" x14ac:dyDescent="0.25">
      <c r="A385">
        <v>7416464</v>
      </c>
      <c r="B385">
        <v>464</v>
      </c>
      <c r="C385" t="s">
        <v>1063</v>
      </c>
      <c r="D385">
        <f>VLOOKUP($B385,'PACK MASTER'!$A$2:$G$512,7,0)</f>
        <v>180</v>
      </c>
      <c r="H385">
        <f>VLOOKUP($A385,ZAVL!$C$2:$F$1048576,4,0)</f>
        <v>375</v>
      </c>
      <c r="I385">
        <f>IFERROR(ABS(VLOOKUP($A385,ZTRV!$D$2:$G$1048576,4,0)),0)</f>
        <v>0</v>
      </c>
      <c r="J385">
        <f>IFERROR(ABS(VLOOKUP(A385,ZTR1!$D$2:$G$829999,4,0)),0)</f>
        <v>0</v>
      </c>
      <c r="K385">
        <f>IFERROR(ABS(VLOOKUP(A385,ZTR2!$D$2:$G$59939,4,0)),0)</f>
        <v>0</v>
      </c>
      <c r="L385">
        <f t="shared" si="47"/>
        <v>0</v>
      </c>
      <c r="M385">
        <f t="shared" si="48"/>
        <v>375</v>
      </c>
      <c r="N385">
        <f t="shared" si="49"/>
        <v>442.5</v>
      </c>
      <c r="O385" s="13">
        <f t="shared" si="50"/>
        <v>79650</v>
      </c>
      <c r="P385">
        <f>IF(A385=3040288,0,IFERROR(ABS(VLOOKUP(A385,ZCON!$D$2:$G$128870,4,0)),5.5))</f>
        <v>6</v>
      </c>
      <c r="Q385" s="17">
        <f t="shared" si="45"/>
        <v>4050</v>
      </c>
      <c r="R385" s="38">
        <v>0.02</v>
      </c>
      <c r="S385" s="5">
        <f t="shared" si="46"/>
        <v>5.625</v>
      </c>
      <c r="T385">
        <f t="shared" si="51"/>
        <v>7416</v>
      </c>
      <c r="U385" s="17">
        <f t="shared" si="52"/>
        <v>22.5</v>
      </c>
      <c r="V385" s="17">
        <f t="shared" si="53"/>
        <v>3.125E-2</v>
      </c>
    </row>
    <row r="386" spans="1:22" x14ac:dyDescent="0.25">
      <c r="A386">
        <v>7417354</v>
      </c>
      <c r="B386">
        <v>354</v>
      </c>
      <c r="C386" t="s">
        <v>1065</v>
      </c>
      <c r="D386">
        <f>VLOOKUP($B386,'PACK MASTER'!$A$2:$G$512,7,0)</f>
        <v>30</v>
      </c>
      <c r="H386">
        <f>VLOOKUP($A386,ZAVL!$C$2:$F$1048576,4,0)</f>
        <v>1500</v>
      </c>
      <c r="I386">
        <f>IFERROR(ABS(VLOOKUP($A386,ZTRV!$D$2:$G$1048576,4,0)),0)</f>
        <v>0</v>
      </c>
      <c r="J386">
        <f>IFERROR(ABS(VLOOKUP(A386,ZTR1!$D$2:$G$829999,4,0)),0)</f>
        <v>0</v>
      </c>
      <c r="K386">
        <f>IFERROR(ABS(VLOOKUP(A386,ZTR2!$D$2:$G$59939,4,0)),0)</f>
        <v>0</v>
      </c>
      <c r="L386">
        <f t="shared" si="47"/>
        <v>0</v>
      </c>
      <c r="M386">
        <f t="shared" si="48"/>
        <v>1500</v>
      </c>
      <c r="N386">
        <f t="shared" si="49"/>
        <v>1770</v>
      </c>
      <c r="O386" s="13">
        <f t="shared" si="50"/>
        <v>53100</v>
      </c>
      <c r="P386">
        <f>IF(A386=3040288,0,IFERROR(ABS(VLOOKUP(A386,ZCON!$D$2:$G$128870,4,0)),5.5))</f>
        <v>5.5</v>
      </c>
      <c r="Q386" s="17">
        <f t="shared" si="45"/>
        <v>2475</v>
      </c>
      <c r="R386" s="38">
        <v>0.02</v>
      </c>
      <c r="S386" s="5">
        <f t="shared" si="46"/>
        <v>22.5</v>
      </c>
      <c r="T386">
        <f t="shared" ref="T386:T449" si="57">VALUE(LEFT(A386,4))</f>
        <v>7417</v>
      </c>
      <c r="U386" s="17">
        <f t="shared" ref="U386:U449" si="58">+Q386/D386</f>
        <v>82.5</v>
      </c>
      <c r="V386" s="17">
        <f t="shared" ref="V386:V449" si="59">+S386/D386</f>
        <v>0.75</v>
      </c>
    </row>
    <row r="387" spans="1:22" x14ac:dyDescent="0.25">
      <c r="A387">
        <v>7417450</v>
      </c>
      <c r="B387">
        <v>450</v>
      </c>
      <c r="C387" t="s">
        <v>1066</v>
      </c>
      <c r="D387">
        <f>VLOOKUP($B387,'PACK MASTER'!$A$2:$G$512,7,0)</f>
        <v>182</v>
      </c>
      <c r="H387">
        <f>VLOOKUP($A387,ZAVL!$C$2:$F$1048576,4,0)</f>
        <v>1500</v>
      </c>
      <c r="I387">
        <f>IFERROR(ABS(VLOOKUP($A387,ZTRV!$D$2:$G$1048576,4,0)),0)</f>
        <v>0</v>
      </c>
      <c r="J387">
        <f>IFERROR(ABS(VLOOKUP(A387,ZTR1!$D$2:$G$829999,4,0)),0)</f>
        <v>0</v>
      </c>
      <c r="K387">
        <f>IFERROR(ABS(VLOOKUP(A387,ZTR2!$D$2:$G$59939,4,0)),0)</f>
        <v>0</v>
      </c>
      <c r="L387">
        <f t="shared" si="47"/>
        <v>0</v>
      </c>
      <c r="M387">
        <f t="shared" si="48"/>
        <v>1500</v>
      </c>
      <c r="N387">
        <f t="shared" si="49"/>
        <v>1770</v>
      </c>
      <c r="O387" s="13">
        <f t="shared" si="50"/>
        <v>322140</v>
      </c>
      <c r="P387">
        <f>IF(A387=3040288,0,IFERROR(ABS(VLOOKUP(A387,ZCON!$D$2:$G$128870,4,0)),5.5))</f>
        <v>5.5</v>
      </c>
      <c r="Q387" s="17">
        <f t="shared" si="45"/>
        <v>15015</v>
      </c>
      <c r="R387" s="38">
        <v>0.02</v>
      </c>
      <c r="S387" s="5">
        <f t="shared" si="46"/>
        <v>22.5</v>
      </c>
      <c r="T387">
        <f t="shared" si="57"/>
        <v>7417</v>
      </c>
      <c r="U387" s="17">
        <f t="shared" si="58"/>
        <v>82.5</v>
      </c>
      <c r="V387" s="17">
        <f t="shared" si="59"/>
        <v>0.12362637362637363</v>
      </c>
    </row>
    <row r="388" spans="1:22" x14ac:dyDescent="0.25">
      <c r="A388">
        <v>7417464</v>
      </c>
      <c r="B388">
        <v>464</v>
      </c>
      <c r="C388" t="s">
        <v>1067</v>
      </c>
      <c r="D388">
        <f>VLOOKUP($B388,'PACK MASTER'!$A$2:$G$512,7,0)</f>
        <v>180</v>
      </c>
      <c r="H388">
        <f>VLOOKUP($A388,ZAVL!$C$2:$F$1048576,4,0)</f>
        <v>1500</v>
      </c>
      <c r="I388">
        <f>IFERROR(ABS(VLOOKUP($A388,ZTRV!$D$2:$G$1048576,4,0)),0)</f>
        <v>0</v>
      </c>
      <c r="J388">
        <f>IFERROR(ABS(VLOOKUP(A388,ZTR1!$D$2:$G$829999,4,0)),0)</f>
        <v>0</v>
      </c>
      <c r="K388">
        <f>IFERROR(ABS(VLOOKUP(A388,ZTR2!$D$2:$G$59939,4,0)),0)</f>
        <v>0</v>
      </c>
      <c r="L388">
        <f t="shared" ref="L388:L451" si="60">SUM(I388:K388)</f>
        <v>0</v>
      </c>
      <c r="M388">
        <f t="shared" si="48"/>
        <v>1500</v>
      </c>
      <c r="N388">
        <f t="shared" si="49"/>
        <v>1770</v>
      </c>
      <c r="O388" s="13">
        <f t="shared" si="50"/>
        <v>318600</v>
      </c>
      <c r="P388">
        <f>IF(A388=3040288,0,IFERROR(ABS(VLOOKUP(A388,ZCON!$D$2:$G$128870,4,0)),5.5))</f>
        <v>5.5</v>
      </c>
      <c r="Q388" s="17">
        <f t="shared" si="45"/>
        <v>14850</v>
      </c>
      <c r="R388" s="38">
        <v>0.02</v>
      </c>
      <c r="S388" s="5">
        <f t="shared" si="46"/>
        <v>22.5</v>
      </c>
      <c r="T388">
        <f t="shared" si="57"/>
        <v>7417</v>
      </c>
      <c r="U388" s="17">
        <f t="shared" si="58"/>
        <v>82.5</v>
      </c>
      <c r="V388" s="17">
        <f t="shared" si="59"/>
        <v>0.125</v>
      </c>
    </row>
    <row r="389" spans="1:22" x14ac:dyDescent="0.25">
      <c r="A389">
        <v>7418401</v>
      </c>
      <c r="B389">
        <v>401</v>
      </c>
      <c r="C389" t="s">
        <v>1068</v>
      </c>
      <c r="D389">
        <f>VLOOKUP($B389,'PACK MASTER'!$A$2:$G$512,7,0)</f>
        <v>210</v>
      </c>
      <c r="H389">
        <f>VLOOKUP($A389,ZAVL!$C$2:$F$1048576,4,0)</f>
        <v>190</v>
      </c>
      <c r="I389">
        <f>IFERROR(ABS(VLOOKUP($A389,ZTRV!$D$2:$G$1048576,4,0)),0)</f>
        <v>0</v>
      </c>
      <c r="J389">
        <f>IFERROR(ABS(VLOOKUP(A389,ZTR1!$D$2:$G$829999,4,0)),0)</f>
        <v>0</v>
      </c>
      <c r="K389">
        <f>IFERROR(ABS(VLOOKUP(A389,ZTR2!$D$2:$G$59939,4,0)),0)</f>
        <v>0</v>
      </c>
      <c r="L389">
        <f t="shared" si="60"/>
        <v>0</v>
      </c>
      <c r="M389">
        <f t="shared" si="48"/>
        <v>190</v>
      </c>
      <c r="N389">
        <f t="shared" si="49"/>
        <v>224.2</v>
      </c>
      <c r="O389" s="13">
        <f t="shared" si="50"/>
        <v>47082</v>
      </c>
      <c r="P389">
        <f>IF(A389=3040288,0,IFERROR(ABS(VLOOKUP(A389,ZCON!$D$2:$G$128870,4,0)),5.5))</f>
        <v>5.5</v>
      </c>
      <c r="Q389" s="17">
        <f t="shared" ref="Q389:Q452" si="61">P389*H389*D389/100</f>
        <v>2194.5</v>
      </c>
      <c r="R389" s="38">
        <v>0.02</v>
      </c>
      <c r="S389" s="5">
        <f t="shared" ref="S389:S452" si="62">1.5*H389/100</f>
        <v>2.85</v>
      </c>
      <c r="T389">
        <f t="shared" si="57"/>
        <v>7418</v>
      </c>
      <c r="U389" s="17">
        <f t="shared" si="58"/>
        <v>10.45</v>
      </c>
      <c r="V389" s="17">
        <f t="shared" si="59"/>
        <v>1.3571428571428571E-2</v>
      </c>
    </row>
    <row r="390" spans="1:22" x14ac:dyDescent="0.25">
      <c r="A390">
        <v>7419401</v>
      </c>
      <c r="B390">
        <v>401</v>
      </c>
      <c r="C390" t="s">
        <v>1069</v>
      </c>
      <c r="D390">
        <f>VLOOKUP($B390,'PACK MASTER'!$A$2:$G$512,7,0)</f>
        <v>210</v>
      </c>
      <c r="H390">
        <f>VLOOKUP($A390,ZAVL!$C$2:$F$1048576,4,0)</f>
        <v>195</v>
      </c>
      <c r="I390">
        <f>IFERROR(ABS(VLOOKUP($A390,ZTRV!$D$2:$G$1048576,4,0)),0)</f>
        <v>0</v>
      </c>
      <c r="J390">
        <f>IFERROR(ABS(VLOOKUP(A390,ZTR1!$D$2:$G$829999,4,0)),0)</f>
        <v>0</v>
      </c>
      <c r="K390">
        <f>IFERROR(ABS(VLOOKUP(A390,ZTR2!$D$2:$G$59939,4,0)),0)</f>
        <v>0</v>
      </c>
      <c r="L390">
        <f t="shared" si="60"/>
        <v>0</v>
      </c>
      <c r="M390">
        <f t="shared" si="48"/>
        <v>195</v>
      </c>
      <c r="N390">
        <f t="shared" si="49"/>
        <v>230.1</v>
      </c>
      <c r="O390" s="13">
        <f t="shared" si="50"/>
        <v>48321</v>
      </c>
      <c r="P390">
        <f>IF(A390=3040288,0,IFERROR(ABS(VLOOKUP(A390,ZCON!$D$2:$G$128870,4,0)),5.5))</f>
        <v>5.5</v>
      </c>
      <c r="Q390" s="17">
        <f t="shared" si="61"/>
        <v>2252.25</v>
      </c>
      <c r="R390" s="38">
        <v>0.02</v>
      </c>
      <c r="S390" s="5">
        <f t="shared" si="62"/>
        <v>2.9249999999999998</v>
      </c>
      <c r="T390">
        <f t="shared" si="57"/>
        <v>7419</v>
      </c>
      <c r="U390" s="17">
        <f t="shared" si="58"/>
        <v>10.725</v>
      </c>
      <c r="V390" s="17">
        <f t="shared" si="59"/>
        <v>1.3928571428571427E-2</v>
      </c>
    </row>
    <row r="391" spans="1:22" x14ac:dyDescent="0.25">
      <c r="A391">
        <v>7420271</v>
      </c>
      <c r="B391">
        <v>271</v>
      </c>
      <c r="C391" t="s">
        <v>1071</v>
      </c>
      <c r="D391">
        <f>VLOOKUP($B391,'PACK MASTER'!$A$2:$G$512,7,0)</f>
        <v>50</v>
      </c>
      <c r="H391">
        <f>VLOOKUP($A391,ZAVL!$C$2:$F$1048576,4,0)</f>
        <v>300</v>
      </c>
      <c r="I391">
        <f>IFERROR(ABS(VLOOKUP($A391,ZTRV!$D$2:$G$1048576,4,0)),0)</f>
        <v>0</v>
      </c>
      <c r="J391">
        <f>IFERROR(ABS(VLOOKUP(A391,ZTR1!$D$2:$G$829999,4,0)),0)</f>
        <v>0</v>
      </c>
      <c r="K391">
        <f>IFERROR(ABS(VLOOKUP(A391,ZTR2!$D$2:$G$59939,4,0)),0)</f>
        <v>0</v>
      </c>
      <c r="L391">
        <f t="shared" si="60"/>
        <v>0</v>
      </c>
      <c r="M391">
        <f t="shared" si="48"/>
        <v>300</v>
      </c>
      <c r="N391">
        <f t="shared" si="49"/>
        <v>354</v>
      </c>
      <c r="O391" s="13">
        <f t="shared" si="50"/>
        <v>17700</v>
      </c>
      <c r="P391">
        <f>IF(A391=3040288,0,IFERROR(ABS(VLOOKUP(A391,ZCON!$D$2:$G$128870,4,0)),5.5))</f>
        <v>5.5</v>
      </c>
      <c r="Q391" s="17">
        <f t="shared" si="61"/>
        <v>825</v>
      </c>
      <c r="R391" s="38">
        <v>0.02</v>
      </c>
      <c r="S391" s="5">
        <f t="shared" si="62"/>
        <v>4.5</v>
      </c>
      <c r="T391">
        <f t="shared" si="57"/>
        <v>7420</v>
      </c>
      <c r="U391" s="17">
        <f t="shared" si="58"/>
        <v>16.5</v>
      </c>
      <c r="V391" s="17">
        <f t="shared" si="59"/>
        <v>0.09</v>
      </c>
    </row>
    <row r="392" spans="1:22" x14ac:dyDescent="0.25">
      <c r="A392">
        <v>7420401</v>
      </c>
      <c r="B392">
        <v>401</v>
      </c>
      <c r="C392" t="s">
        <v>1072</v>
      </c>
      <c r="D392">
        <f>VLOOKUP($B392,'PACK MASTER'!$A$2:$G$512,7,0)</f>
        <v>210</v>
      </c>
      <c r="H392">
        <f>VLOOKUP($A392,ZAVL!$C$2:$F$1048576,4,0)</f>
        <v>322</v>
      </c>
      <c r="I392">
        <f>IFERROR(ABS(VLOOKUP($A392,ZTRV!$D$2:$G$1048576,4,0)),0)</f>
        <v>0</v>
      </c>
      <c r="J392">
        <f>IFERROR(ABS(VLOOKUP(A392,ZTR1!$D$2:$G$829999,4,0)),0)</f>
        <v>0</v>
      </c>
      <c r="K392">
        <f>IFERROR(ABS(VLOOKUP(A392,ZTR2!$D$2:$G$59939,4,0)),0)</f>
        <v>0</v>
      </c>
      <c r="L392">
        <f t="shared" si="60"/>
        <v>0</v>
      </c>
      <c r="M392">
        <f t="shared" si="48"/>
        <v>322</v>
      </c>
      <c r="N392">
        <f t="shared" si="49"/>
        <v>379.96</v>
      </c>
      <c r="O392" s="13">
        <f t="shared" si="50"/>
        <v>79791.599999999991</v>
      </c>
      <c r="P392">
        <f>IF(A392=3040288,0,IFERROR(ABS(VLOOKUP(A392,ZCON!$D$2:$G$128870,4,0)),5.5))</f>
        <v>5.5</v>
      </c>
      <c r="Q392" s="17">
        <f t="shared" si="61"/>
        <v>3719.1</v>
      </c>
      <c r="R392" s="38">
        <v>0.02</v>
      </c>
      <c r="S392" s="5">
        <f t="shared" si="62"/>
        <v>4.83</v>
      </c>
      <c r="T392">
        <f t="shared" si="57"/>
        <v>7420</v>
      </c>
      <c r="U392" s="17">
        <f t="shared" si="58"/>
        <v>17.71</v>
      </c>
      <c r="V392" s="17">
        <f t="shared" si="59"/>
        <v>2.3E-2</v>
      </c>
    </row>
    <row r="393" spans="1:22" x14ac:dyDescent="0.25">
      <c r="A393">
        <v>7421271</v>
      </c>
      <c r="B393">
        <v>271</v>
      </c>
      <c r="C393" t="s">
        <v>1074</v>
      </c>
      <c r="D393">
        <f>VLOOKUP($B393,'PACK MASTER'!$A$2:$G$512,7,0)</f>
        <v>50</v>
      </c>
      <c r="H393">
        <f>VLOOKUP($A393,ZAVL!$C$2:$F$1048576,4,0)</f>
        <v>305</v>
      </c>
      <c r="I393">
        <f>IFERROR(ABS(VLOOKUP($A393,ZTRV!$D$2:$G$1048576,4,0)),0)</f>
        <v>0</v>
      </c>
      <c r="J393">
        <f>IFERROR(ABS(VLOOKUP(A393,ZTR1!$D$2:$G$829999,4,0)),0)</f>
        <v>0</v>
      </c>
      <c r="K393">
        <f>IFERROR(ABS(VLOOKUP(A393,ZTR2!$D$2:$G$59939,4,0)),0)</f>
        <v>0</v>
      </c>
      <c r="L393">
        <f t="shared" si="60"/>
        <v>0</v>
      </c>
      <c r="M393">
        <f t="shared" si="48"/>
        <v>305</v>
      </c>
      <c r="N393">
        <f t="shared" si="49"/>
        <v>359.9</v>
      </c>
      <c r="O393" s="13">
        <f t="shared" si="50"/>
        <v>17995</v>
      </c>
      <c r="P393">
        <f>IF(A393=3040288,0,IFERROR(ABS(VLOOKUP(A393,ZCON!$D$2:$G$128870,4,0)),5.5))</f>
        <v>5.5</v>
      </c>
      <c r="Q393" s="17">
        <f t="shared" si="61"/>
        <v>838.75</v>
      </c>
      <c r="R393" s="38">
        <v>0.02</v>
      </c>
      <c r="S393" s="5">
        <f t="shared" si="62"/>
        <v>4.5750000000000002</v>
      </c>
      <c r="T393">
        <f t="shared" si="57"/>
        <v>7421</v>
      </c>
      <c r="U393" s="17">
        <f t="shared" si="58"/>
        <v>16.774999999999999</v>
      </c>
      <c r="V393" s="17">
        <f t="shared" si="59"/>
        <v>9.1499999999999998E-2</v>
      </c>
    </row>
    <row r="394" spans="1:22" x14ac:dyDescent="0.25">
      <c r="A394">
        <v>7421401</v>
      </c>
      <c r="B394">
        <v>401</v>
      </c>
      <c r="C394" t="s">
        <v>1075</v>
      </c>
      <c r="D394">
        <f>VLOOKUP($B394,'PACK MASTER'!$A$2:$G$512,7,0)</f>
        <v>210</v>
      </c>
      <c r="H394">
        <f>VLOOKUP($A394,ZAVL!$C$2:$F$1048576,4,0)</f>
        <v>364</v>
      </c>
      <c r="I394">
        <f>IFERROR(ABS(VLOOKUP($A394,ZTRV!$D$2:$G$1048576,4,0)),0)</f>
        <v>0</v>
      </c>
      <c r="J394">
        <f>IFERROR(ABS(VLOOKUP(A394,ZTR1!$D$2:$G$829999,4,0)),0)</f>
        <v>0</v>
      </c>
      <c r="K394">
        <f>IFERROR(ABS(VLOOKUP(A394,ZTR2!$D$2:$G$59939,4,0)),0)</f>
        <v>0</v>
      </c>
      <c r="L394">
        <f t="shared" si="60"/>
        <v>0</v>
      </c>
      <c r="M394">
        <f t="shared" si="48"/>
        <v>364</v>
      </c>
      <c r="N394">
        <f t="shared" si="49"/>
        <v>429.52</v>
      </c>
      <c r="O394" s="13">
        <f t="shared" si="50"/>
        <v>90199.2</v>
      </c>
      <c r="P394">
        <f>IF(A394=3040288,0,IFERROR(ABS(VLOOKUP(A394,ZCON!$D$2:$G$128870,4,0)),5.5))</f>
        <v>5.5</v>
      </c>
      <c r="Q394" s="17">
        <f t="shared" si="61"/>
        <v>4204.2</v>
      </c>
      <c r="R394" s="38">
        <v>0.02</v>
      </c>
      <c r="S394" s="5">
        <f t="shared" si="62"/>
        <v>5.46</v>
      </c>
      <c r="T394">
        <f t="shared" si="57"/>
        <v>7421</v>
      </c>
      <c r="U394" s="17">
        <f t="shared" si="58"/>
        <v>20.02</v>
      </c>
      <c r="V394" s="17">
        <f t="shared" si="59"/>
        <v>2.5999999999999999E-2</v>
      </c>
    </row>
    <row r="395" spans="1:22" x14ac:dyDescent="0.25">
      <c r="A395">
        <v>7422271</v>
      </c>
      <c r="B395">
        <v>271</v>
      </c>
      <c r="C395" t="s">
        <v>1076</v>
      </c>
      <c r="D395">
        <f>VLOOKUP($B395,'PACK MASTER'!$A$2:$G$512,7,0)</f>
        <v>50</v>
      </c>
      <c r="H395">
        <f>VLOOKUP($A395,ZAVL!$C$2:$F$1048576,4,0)</f>
        <v>289.8</v>
      </c>
      <c r="I395">
        <f>IFERROR(ABS(VLOOKUP($A395,ZTRV!$D$2:$G$1048576,4,0)),0)</f>
        <v>0</v>
      </c>
      <c r="J395">
        <f>IFERROR(ABS(VLOOKUP(A395,ZTR1!$D$2:$G$829999,4,0)),0)</f>
        <v>0</v>
      </c>
      <c r="K395">
        <f>IFERROR(ABS(VLOOKUP(A395,ZTR2!$D$2:$G$59939,4,0)),0)</f>
        <v>0</v>
      </c>
      <c r="L395">
        <f t="shared" si="60"/>
        <v>0</v>
      </c>
      <c r="M395">
        <f t="shared" si="48"/>
        <v>289.8</v>
      </c>
      <c r="N395">
        <f t="shared" si="49"/>
        <v>341.964</v>
      </c>
      <c r="O395" s="13">
        <f t="shared" si="50"/>
        <v>17098.2</v>
      </c>
      <c r="P395">
        <f>IF(A395=3040288,0,IFERROR(ABS(VLOOKUP(A395,ZCON!$D$2:$G$128870,4,0)),5.5))</f>
        <v>5.5</v>
      </c>
      <c r="Q395" s="17">
        <f t="shared" si="61"/>
        <v>796.95</v>
      </c>
      <c r="R395" s="38">
        <v>0.02</v>
      </c>
      <c r="S395" s="5">
        <f t="shared" si="62"/>
        <v>4.3470000000000004</v>
      </c>
      <c r="T395">
        <f t="shared" si="57"/>
        <v>7422</v>
      </c>
      <c r="U395" s="17">
        <f t="shared" si="58"/>
        <v>15.939</v>
      </c>
      <c r="V395" s="17">
        <f t="shared" si="59"/>
        <v>8.6940000000000003E-2</v>
      </c>
    </row>
    <row r="396" spans="1:22" x14ac:dyDescent="0.25">
      <c r="A396">
        <v>7422401</v>
      </c>
      <c r="B396">
        <v>401</v>
      </c>
      <c r="C396" t="s">
        <v>1077</v>
      </c>
      <c r="D396">
        <f>VLOOKUP($B396,'PACK MASTER'!$A$2:$G$512,7,0)</f>
        <v>210</v>
      </c>
      <c r="H396">
        <f>VLOOKUP($A396,ZAVL!$C$2:$F$1048576,4,0)</f>
        <v>289.8</v>
      </c>
      <c r="I396">
        <f>IFERROR(ABS(VLOOKUP($A396,ZTRV!$D$2:$G$1048576,4,0)),0)</f>
        <v>0</v>
      </c>
      <c r="J396">
        <f>IFERROR(ABS(VLOOKUP(A396,ZTR1!$D$2:$G$829999,4,0)),0)</f>
        <v>0</v>
      </c>
      <c r="K396">
        <f>IFERROR(ABS(VLOOKUP(A396,ZTR2!$D$2:$G$59939,4,0)),0)</f>
        <v>0</v>
      </c>
      <c r="L396">
        <f t="shared" si="60"/>
        <v>0</v>
      </c>
      <c r="M396">
        <f t="shared" si="48"/>
        <v>289.8</v>
      </c>
      <c r="N396">
        <f t="shared" si="49"/>
        <v>341.964</v>
      </c>
      <c r="O396" s="13">
        <f t="shared" si="50"/>
        <v>71812.44</v>
      </c>
      <c r="P396">
        <f>IF(A396=3040288,0,IFERROR(ABS(VLOOKUP(A396,ZCON!$D$2:$G$128870,4,0)),5.5))</f>
        <v>5.5</v>
      </c>
      <c r="Q396" s="17">
        <f t="shared" si="61"/>
        <v>3347.19</v>
      </c>
      <c r="R396" s="38">
        <v>0.02</v>
      </c>
      <c r="S396" s="5">
        <f t="shared" si="62"/>
        <v>4.3470000000000004</v>
      </c>
      <c r="T396">
        <f t="shared" si="57"/>
        <v>7422</v>
      </c>
      <c r="U396" s="17">
        <f t="shared" si="58"/>
        <v>15.939</v>
      </c>
      <c r="V396" s="17">
        <f t="shared" si="59"/>
        <v>2.0700000000000003E-2</v>
      </c>
    </row>
    <row r="397" spans="1:22" x14ac:dyDescent="0.25">
      <c r="A397">
        <v>7423271</v>
      </c>
      <c r="B397">
        <v>271</v>
      </c>
      <c r="C397" t="s">
        <v>1078</v>
      </c>
      <c r="D397">
        <f>VLOOKUP($B397,'PACK MASTER'!$A$2:$G$512,7,0)</f>
        <v>50</v>
      </c>
      <c r="H397">
        <f>VLOOKUP($A397,ZAVL!$C$2:$F$1048576,4,0)</f>
        <v>263.7</v>
      </c>
      <c r="I397">
        <f>IFERROR(ABS(VLOOKUP($A397,ZTRV!$D$2:$G$1048576,4,0)),0)</f>
        <v>0</v>
      </c>
      <c r="J397">
        <f>IFERROR(ABS(VLOOKUP(A397,ZTR1!$D$2:$G$829999,4,0)),0)</f>
        <v>0</v>
      </c>
      <c r="K397">
        <f>IFERROR(ABS(VLOOKUP(A397,ZTR2!$D$2:$G$59939,4,0)),0)</f>
        <v>0</v>
      </c>
      <c r="L397">
        <f t="shared" si="60"/>
        <v>0</v>
      </c>
      <c r="M397">
        <f t="shared" si="48"/>
        <v>263.7</v>
      </c>
      <c r="N397">
        <f t="shared" si="49"/>
        <v>311.166</v>
      </c>
      <c r="O397" s="13">
        <f t="shared" si="50"/>
        <v>15558.3</v>
      </c>
      <c r="P397">
        <f>IF(A397=3040288,0,IFERROR(ABS(VLOOKUP(A397,ZCON!$D$2:$G$128870,4,0)),5.5))</f>
        <v>5.5</v>
      </c>
      <c r="Q397" s="17">
        <f t="shared" si="61"/>
        <v>725.17499999999995</v>
      </c>
      <c r="R397" s="38">
        <v>0.02</v>
      </c>
      <c r="S397" s="5">
        <f t="shared" si="62"/>
        <v>3.9554999999999993</v>
      </c>
      <c r="T397">
        <f t="shared" si="57"/>
        <v>7423</v>
      </c>
      <c r="U397" s="17">
        <f t="shared" si="58"/>
        <v>14.503499999999999</v>
      </c>
      <c r="V397" s="17">
        <f t="shared" si="59"/>
        <v>7.9109999999999986E-2</v>
      </c>
    </row>
    <row r="398" spans="1:22" x14ac:dyDescent="0.25">
      <c r="A398">
        <v>7423401</v>
      </c>
      <c r="B398">
        <v>401</v>
      </c>
      <c r="C398" t="s">
        <v>1079</v>
      </c>
      <c r="D398">
        <f>VLOOKUP($B398,'PACK MASTER'!$A$2:$G$512,7,0)</f>
        <v>210</v>
      </c>
      <c r="H398">
        <f>VLOOKUP($A398,ZAVL!$C$2:$F$1048576,4,0)</f>
        <v>263.7</v>
      </c>
      <c r="I398">
        <f>IFERROR(ABS(VLOOKUP($A398,ZTRV!$D$2:$G$1048576,4,0)),0)</f>
        <v>0</v>
      </c>
      <c r="J398">
        <f>IFERROR(ABS(VLOOKUP(A398,ZTR1!$D$2:$G$829999,4,0)),0)</f>
        <v>0</v>
      </c>
      <c r="K398">
        <f>IFERROR(ABS(VLOOKUP(A398,ZTR2!$D$2:$G$59939,4,0)),0)</f>
        <v>0</v>
      </c>
      <c r="L398">
        <f t="shared" si="60"/>
        <v>0</v>
      </c>
      <c r="M398">
        <f t="shared" ref="M398:M462" si="63">H398-L398</f>
        <v>263.7</v>
      </c>
      <c r="N398">
        <f t="shared" ref="N398:N462" si="64">M398*1.18</f>
        <v>311.166</v>
      </c>
      <c r="O398" s="13">
        <f t="shared" ref="O398:O461" si="65">N398*D398</f>
        <v>65344.86</v>
      </c>
      <c r="P398">
        <f>IF(A398=3040288,0,IFERROR(ABS(VLOOKUP(A398,ZCON!$D$2:$G$128870,4,0)),5.5))</f>
        <v>5.5</v>
      </c>
      <c r="Q398" s="17">
        <f t="shared" si="61"/>
        <v>3045.7350000000001</v>
      </c>
      <c r="R398" s="38">
        <v>0.02</v>
      </c>
      <c r="S398" s="5">
        <f t="shared" si="62"/>
        <v>3.9554999999999993</v>
      </c>
      <c r="T398">
        <f t="shared" si="57"/>
        <v>7423</v>
      </c>
      <c r="U398" s="17">
        <f t="shared" si="58"/>
        <v>14.503500000000001</v>
      </c>
      <c r="V398" s="17">
        <f t="shared" si="59"/>
        <v>1.8835714285714282E-2</v>
      </c>
    </row>
    <row r="399" spans="1:22" x14ac:dyDescent="0.25">
      <c r="A399">
        <v>7424271</v>
      </c>
      <c r="B399">
        <v>271</v>
      </c>
      <c r="C399" t="s">
        <v>1080</v>
      </c>
      <c r="D399">
        <f>VLOOKUP($B399,'PACK MASTER'!$A$2:$G$512,7,0)</f>
        <v>50</v>
      </c>
      <c r="H399">
        <f>VLOOKUP($A399,ZAVL!$C$2:$F$1048576,4,0)</f>
        <v>284</v>
      </c>
      <c r="I399">
        <f>IFERROR(ABS(VLOOKUP($A399,ZTRV!$D$2:$G$1048576,4,0)),0)</f>
        <v>0</v>
      </c>
      <c r="J399">
        <f>IFERROR(ABS(VLOOKUP(A399,ZTR1!$D$2:$G$829999,4,0)),0)</f>
        <v>0</v>
      </c>
      <c r="K399">
        <f>IFERROR(ABS(VLOOKUP(A399,ZTR2!$D$2:$G$59939,4,0)),0)</f>
        <v>0</v>
      </c>
      <c r="L399">
        <f t="shared" si="60"/>
        <v>0</v>
      </c>
      <c r="M399">
        <f t="shared" si="63"/>
        <v>284</v>
      </c>
      <c r="N399">
        <f t="shared" si="64"/>
        <v>335.12</v>
      </c>
      <c r="O399" s="13">
        <f t="shared" si="65"/>
        <v>16756</v>
      </c>
      <c r="P399">
        <f>IF(A399=3040288,0,IFERROR(ABS(VLOOKUP(A399,ZCON!$D$2:$G$128870,4,0)),5.5))</f>
        <v>5.5</v>
      </c>
      <c r="Q399" s="17">
        <f t="shared" si="61"/>
        <v>781</v>
      </c>
      <c r="R399" s="38">
        <v>0.02</v>
      </c>
      <c r="S399" s="5">
        <f t="shared" si="62"/>
        <v>4.26</v>
      </c>
      <c r="T399">
        <f t="shared" si="57"/>
        <v>7424</v>
      </c>
      <c r="U399" s="17">
        <f t="shared" si="58"/>
        <v>15.62</v>
      </c>
      <c r="V399" s="17">
        <f t="shared" si="59"/>
        <v>8.5199999999999998E-2</v>
      </c>
    </row>
    <row r="400" spans="1:22" x14ac:dyDescent="0.25">
      <c r="A400">
        <v>7424401</v>
      </c>
      <c r="B400">
        <v>401</v>
      </c>
      <c r="C400" t="s">
        <v>1081</v>
      </c>
      <c r="D400">
        <f>VLOOKUP($B400,'PACK MASTER'!$A$2:$G$512,7,0)</f>
        <v>210</v>
      </c>
      <c r="H400">
        <f>VLOOKUP($A400,ZAVL!$C$2:$F$1048576,4,0)</f>
        <v>284</v>
      </c>
      <c r="I400">
        <f>IFERROR(ABS(VLOOKUP($A400,ZTRV!$D$2:$G$1048576,4,0)),0)</f>
        <v>0</v>
      </c>
      <c r="J400">
        <f>IFERROR(ABS(VLOOKUP(A400,ZTR1!$D$2:$G$829999,4,0)),0)</f>
        <v>0</v>
      </c>
      <c r="K400">
        <f>IFERROR(ABS(VLOOKUP(A400,ZTR2!$D$2:$G$59939,4,0)),0)</f>
        <v>0</v>
      </c>
      <c r="L400">
        <f t="shared" si="60"/>
        <v>0</v>
      </c>
      <c r="M400">
        <f t="shared" si="63"/>
        <v>284</v>
      </c>
      <c r="N400">
        <f t="shared" si="64"/>
        <v>335.12</v>
      </c>
      <c r="O400" s="13">
        <f t="shared" si="65"/>
        <v>70375.199999999997</v>
      </c>
      <c r="P400">
        <f>IF(A400=3040288,0,IFERROR(ABS(VLOOKUP(A400,ZCON!$D$2:$G$128870,4,0)),5.5))</f>
        <v>5.5</v>
      </c>
      <c r="Q400" s="17">
        <f t="shared" si="61"/>
        <v>3280.2</v>
      </c>
      <c r="R400" s="38">
        <v>0.02</v>
      </c>
      <c r="S400" s="5">
        <f t="shared" si="62"/>
        <v>4.26</v>
      </c>
      <c r="T400">
        <f t="shared" si="57"/>
        <v>7424</v>
      </c>
      <c r="U400" s="17">
        <f t="shared" si="58"/>
        <v>15.62</v>
      </c>
      <c r="V400" s="17">
        <f t="shared" si="59"/>
        <v>2.0285714285714285E-2</v>
      </c>
    </row>
    <row r="401" spans="1:22" x14ac:dyDescent="0.25">
      <c r="A401">
        <v>7425401</v>
      </c>
      <c r="B401">
        <v>401</v>
      </c>
      <c r="C401" t="s">
        <v>1082</v>
      </c>
      <c r="D401">
        <f>VLOOKUP($B401,'PACK MASTER'!$A$2:$G$512,7,0)</f>
        <v>210</v>
      </c>
      <c r="H401">
        <f>VLOOKUP($A401,ZAVL!$C$2:$F$1048576,4,0)</f>
        <v>320</v>
      </c>
      <c r="I401">
        <f>IFERROR(ABS(VLOOKUP($A401,ZTRV!$D$2:$G$1048576,4,0)),0)</f>
        <v>0</v>
      </c>
      <c r="J401">
        <f>IFERROR(ABS(VLOOKUP(A401,ZTR1!$D$2:$G$829999,4,0)),0)</f>
        <v>0</v>
      </c>
      <c r="K401">
        <f>IFERROR(ABS(VLOOKUP(A401,ZTR2!$D$2:$G$59939,4,0)),0)</f>
        <v>0</v>
      </c>
      <c r="L401">
        <f t="shared" si="60"/>
        <v>0</v>
      </c>
      <c r="M401">
        <f t="shared" si="63"/>
        <v>320</v>
      </c>
      <c r="N401">
        <f t="shared" si="64"/>
        <v>377.59999999999997</v>
      </c>
      <c r="O401" s="13">
        <f t="shared" si="65"/>
        <v>79296</v>
      </c>
      <c r="P401">
        <f>IF(A401=3040288,0,IFERROR(ABS(VLOOKUP(A401,ZCON!$D$2:$G$128870,4,0)),5.5))</f>
        <v>4</v>
      </c>
      <c r="Q401" s="17">
        <f t="shared" si="61"/>
        <v>2688</v>
      </c>
      <c r="R401" s="38">
        <v>0.02</v>
      </c>
      <c r="S401" s="5">
        <f t="shared" si="62"/>
        <v>4.8</v>
      </c>
      <c r="T401">
        <f t="shared" si="57"/>
        <v>7425</v>
      </c>
      <c r="U401" s="17">
        <f t="shared" si="58"/>
        <v>12.8</v>
      </c>
      <c r="V401" s="17">
        <f t="shared" si="59"/>
        <v>2.2857142857142857E-2</v>
      </c>
    </row>
    <row r="402" spans="1:22" x14ac:dyDescent="0.25">
      <c r="A402">
        <v>7426401</v>
      </c>
      <c r="B402">
        <v>401</v>
      </c>
      <c r="C402" t="s">
        <v>1083</v>
      </c>
      <c r="D402">
        <f>VLOOKUP($B402,'PACK MASTER'!$A$2:$G$512,7,0)</f>
        <v>210</v>
      </c>
      <c r="H402">
        <f>VLOOKUP($A402,ZAVL!$C$2:$F$1048576,4,0)</f>
        <v>185</v>
      </c>
      <c r="I402">
        <f>IFERROR(ABS(VLOOKUP($A402,ZTRV!$D$2:$G$1048576,4,0)),0)</f>
        <v>0</v>
      </c>
      <c r="J402">
        <f>IFERROR(ABS(VLOOKUP(A402,ZTR1!$D$2:$G$829999,4,0)),0)</f>
        <v>0</v>
      </c>
      <c r="K402">
        <f>IFERROR(ABS(VLOOKUP(A402,ZTR2!$D$2:$G$59939,4,0)),0)</f>
        <v>0</v>
      </c>
      <c r="L402">
        <f t="shared" si="60"/>
        <v>0</v>
      </c>
      <c r="M402">
        <f t="shared" si="63"/>
        <v>185</v>
      </c>
      <c r="N402">
        <f t="shared" si="64"/>
        <v>218.29999999999998</v>
      </c>
      <c r="O402" s="13">
        <f t="shared" si="65"/>
        <v>45843</v>
      </c>
      <c r="P402">
        <f>IF(A402=3040288,0,IFERROR(ABS(VLOOKUP(A402,ZCON!$D$2:$G$128870,4,0)),5.5))</f>
        <v>5.5</v>
      </c>
      <c r="Q402" s="17">
        <f t="shared" si="61"/>
        <v>2136.75</v>
      </c>
      <c r="R402" s="38">
        <v>0.02</v>
      </c>
      <c r="S402" s="5">
        <f t="shared" si="62"/>
        <v>2.7749999999999999</v>
      </c>
      <c r="T402">
        <f t="shared" si="57"/>
        <v>7426</v>
      </c>
      <c r="U402" s="17">
        <f t="shared" si="58"/>
        <v>10.175000000000001</v>
      </c>
      <c r="V402" s="17">
        <f t="shared" si="59"/>
        <v>1.3214285714285713E-2</v>
      </c>
    </row>
    <row r="403" spans="1:22" s="9" customFormat="1" x14ac:dyDescent="0.25">
      <c r="A403" s="9">
        <v>7427401</v>
      </c>
      <c r="B403" s="9">
        <v>401</v>
      </c>
      <c r="C403" s="9" t="s">
        <v>1088</v>
      </c>
      <c r="D403" s="9">
        <f>VLOOKUP($B403,'PACK MASTER'!$A$2:$G$512,7,0)</f>
        <v>210</v>
      </c>
      <c r="H403" s="9">
        <f>VLOOKUP($A403,ZAVL!$C$2:$F$1048576,4,0)</f>
        <v>300</v>
      </c>
      <c r="I403" s="9">
        <f>IFERROR(ABS(VLOOKUP($A403,ZTRV!$D$2:$G$1048576,4,0)),0)</f>
        <v>0</v>
      </c>
      <c r="J403" s="9">
        <f>IFERROR(ABS(VLOOKUP(A403,ZTR1!$D$2:$G$829999,4,0)),0)</f>
        <v>0</v>
      </c>
      <c r="K403" s="9">
        <f>IFERROR(ABS(VLOOKUP(A403,ZTR2!$D$2:$G$59939,4,0)),0)</f>
        <v>0</v>
      </c>
      <c r="L403" s="9">
        <f t="shared" si="60"/>
        <v>0</v>
      </c>
      <c r="M403" s="9">
        <f t="shared" si="63"/>
        <v>300</v>
      </c>
      <c r="N403" s="9">
        <f t="shared" si="64"/>
        <v>354</v>
      </c>
      <c r="O403" s="9">
        <f t="shared" si="65"/>
        <v>74340</v>
      </c>
      <c r="P403" s="9">
        <f>IF(A403=3040288,0,IFERROR(ABS(VLOOKUP(A403,ZCON!$D$2:$G$128870,4,0)),5.5))</f>
        <v>5.5</v>
      </c>
      <c r="Q403" s="143">
        <f t="shared" si="61"/>
        <v>3465</v>
      </c>
      <c r="R403" s="144">
        <v>0.02</v>
      </c>
      <c r="S403" s="145">
        <f t="shared" si="62"/>
        <v>4.5</v>
      </c>
      <c r="T403" s="9">
        <f t="shared" si="57"/>
        <v>7427</v>
      </c>
      <c r="U403" s="143">
        <f t="shared" si="58"/>
        <v>16.5</v>
      </c>
      <c r="V403" s="143">
        <f t="shared" si="59"/>
        <v>2.1428571428571429E-2</v>
      </c>
    </row>
    <row r="404" spans="1:22" x14ac:dyDescent="0.25">
      <c r="A404">
        <v>7428401</v>
      </c>
      <c r="B404">
        <v>401</v>
      </c>
      <c r="C404" t="s">
        <v>1093</v>
      </c>
      <c r="D404">
        <f>VLOOKUP($B404,'PACK MASTER'!$A$2:$G$512,7,0)</f>
        <v>210</v>
      </c>
      <c r="H404">
        <f>VLOOKUP($A404,ZAVL!$C$2:$F$1048576,4,0)</f>
        <v>333</v>
      </c>
      <c r="I404">
        <f>IFERROR(ABS(VLOOKUP($A404,ZTRV!$D$2:$G$1048576,4,0)),0)</f>
        <v>0</v>
      </c>
      <c r="J404">
        <f>IFERROR(ABS(VLOOKUP(A404,ZTR1!$D$2:$G$829999,4,0)),0)</f>
        <v>0</v>
      </c>
      <c r="K404">
        <f>IFERROR(ABS(VLOOKUP(A404,ZTR2!$D$2:$G$59939,4,0)),0)</f>
        <v>0</v>
      </c>
      <c r="L404">
        <f t="shared" si="60"/>
        <v>0</v>
      </c>
      <c r="M404">
        <f t="shared" si="63"/>
        <v>333</v>
      </c>
      <c r="N404">
        <f t="shared" si="64"/>
        <v>392.94</v>
      </c>
      <c r="O404" s="13">
        <f t="shared" si="65"/>
        <v>82517.399999999994</v>
      </c>
      <c r="P404">
        <f>IF(A404=3040288,0,IFERROR(ABS(VLOOKUP(A404,ZCON!$D$2:$G$128870,4,0)),5.5))</f>
        <v>5.5</v>
      </c>
      <c r="Q404" s="17">
        <f t="shared" si="61"/>
        <v>3846.15</v>
      </c>
      <c r="R404" s="38">
        <v>0.02</v>
      </c>
      <c r="S404" s="5">
        <f t="shared" si="62"/>
        <v>4.9950000000000001</v>
      </c>
      <c r="T404">
        <f t="shared" si="57"/>
        <v>7428</v>
      </c>
      <c r="U404" s="17">
        <f t="shared" si="58"/>
        <v>18.315000000000001</v>
      </c>
      <c r="V404" s="17">
        <f t="shared" si="59"/>
        <v>2.3785714285714285E-2</v>
      </c>
    </row>
    <row r="405" spans="1:22" x14ac:dyDescent="0.25">
      <c r="A405">
        <v>7429401</v>
      </c>
      <c r="B405">
        <v>401</v>
      </c>
      <c r="C405" t="s">
        <v>1102</v>
      </c>
      <c r="D405">
        <f>VLOOKUP($B405,'PACK MASTER'!$A$2:$G$512,7,0)</f>
        <v>210</v>
      </c>
      <c r="H405">
        <f>VLOOKUP($A405,ZAVL!$C$2:$F$1048576,4,0)</f>
        <v>210</v>
      </c>
      <c r="I405">
        <f>IFERROR(ABS(VLOOKUP($A405,ZTRV!$D$2:$G$1048576,4,0)),0)</f>
        <v>0</v>
      </c>
      <c r="J405">
        <f>IFERROR(ABS(VLOOKUP(A405,ZTR1!$D$2:$G$829999,4,0)),0)</f>
        <v>0</v>
      </c>
      <c r="K405">
        <f>IFERROR(ABS(VLOOKUP(A405,ZTR2!$D$2:$G$59939,4,0)),0)</f>
        <v>0</v>
      </c>
      <c r="L405">
        <f t="shared" si="60"/>
        <v>0</v>
      </c>
      <c r="M405">
        <f t="shared" si="63"/>
        <v>210</v>
      </c>
      <c r="N405">
        <f t="shared" si="64"/>
        <v>247.79999999999998</v>
      </c>
      <c r="O405" s="13">
        <f t="shared" si="65"/>
        <v>52038</v>
      </c>
      <c r="P405">
        <f>IF(A405=3040288,0,IFERROR(ABS(VLOOKUP(A405,ZCON!$D$2:$G$128870,4,0)),5.5))</f>
        <v>5.5</v>
      </c>
      <c r="Q405" s="17">
        <f t="shared" si="61"/>
        <v>2425.5</v>
      </c>
      <c r="R405" s="38">
        <v>0.02</v>
      </c>
      <c r="S405" s="5">
        <f t="shared" si="62"/>
        <v>3.15</v>
      </c>
      <c r="T405">
        <f t="shared" si="57"/>
        <v>7429</v>
      </c>
      <c r="U405" s="17">
        <f t="shared" si="58"/>
        <v>11.55</v>
      </c>
      <c r="V405" s="17">
        <f t="shared" si="59"/>
        <v>1.4999999999999999E-2</v>
      </c>
    </row>
    <row r="406" spans="1:22" x14ac:dyDescent="0.25">
      <c r="A406">
        <v>7430401</v>
      </c>
      <c r="B406">
        <v>401</v>
      </c>
      <c r="C406" t="s">
        <v>1111</v>
      </c>
      <c r="D406">
        <f>VLOOKUP($B406,'PACK MASTER'!$A$2:$G$512,7,0)</f>
        <v>210</v>
      </c>
      <c r="H406">
        <f>VLOOKUP($A406,ZAVL!$C$2:$F$1048576,4,0)</f>
        <v>235</v>
      </c>
      <c r="I406">
        <f>IFERROR(ABS(VLOOKUP($A406,ZTRV!$D$2:$G$1048576,4,0)),0)</f>
        <v>18</v>
      </c>
      <c r="J406">
        <f>IFERROR(ABS(VLOOKUP(A406,ZTR1!$D$2:$G$829999,4,0)),0)</f>
        <v>0</v>
      </c>
      <c r="K406">
        <f>IFERROR(ABS(VLOOKUP(A406,ZTR2!$D$2:$G$59939,4,0)),0)</f>
        <v>0</v>
      </c>
      <c r="L406">
        <f t="shared" si="60"/>
        <v>18</v>
      </c>
      <c r="M406">
        <f t="shared" si="63"/>
        <v>217</v>
      </c>
      <c r="N406">
        <f t="shared" si="64"/>
        <v>256.06</v>
      </c>
      <c r="O406" s="13">
        <f t="shared" si="65"/>
        <v>53772.6</v>
      </c>
      <c r="P406">
        <f>IF(A406=3040288,0,IFERROR(ABS(VLOOKUP(A406,ZCON!$D$2:$G$128870,4,0)),5.5))</f>
        <v>8</v>
      </c>
      <c r="Q406" s="17">
        <f t="shared" si="61"/>
        <v>3948</v>
      </c>
      <c r="R406" s="38">
        <v>0.02</v>
      </c>
      <c r="S406" s="5">
        <f t="shared" si="62"/>
        <v>3.5249999999999999</v>
      </c>
      <c r="T406">
        <f t="shared" si="57"/>
        <v>7430</v>
      </c>
      <c r="U406" s="17">
        <f t="shared" si="58"/>
        <v>18.8</v>
      </c>
      <c r="V406" s="17">
        <f t="shared" si="59"/>
        <v>1.6785714285714286E-2</v>
      </c>
    </row>
    <row r="407" spans="1:22" x14ac:dyDescent="0.25">
      <c r="A407">
        <v>7432401</v>
      </c>
      <c r="B407">
        <v>401</v>
      </c>
      <c r="C407" t="s">
        <v>1112</v>
      </c>
      <c r="D407">
        <f>VLOOKUP($B407,'PACK MASTER'!$A$2:$G$512,7,0)</f>
        <v>210</v>
      </c>
      <c r="H407">
        <f>VLOOKUP($A407,ZAVL!$C$2:$F$1048576,4,0)</f>
        <v>230</v>
      </c>
      <c r="I407">
        <f>IFERROR(ABS(VLOOKUP($A407,ZTRV!$D$2:$G$1048576,4,0)),0)</f>
        <v>0</v>
      </c>
      <c r="J407">
        <f>IFERROR(ABS(VLOOKUP(A407,ZTR1!$D$2:$G$829999,4,0)),0)</f>
        <v>0</v>
      </c>
      <c r="K407">
        <f>IFERROR(ABS(VLOOKUP(A407,ZTR2!$D$2:$G$59939,4,0)),0)</f>
        <v>0</v>
      </c>
      <c r="L407">
        <f t="shared" si="60"/>
        <v>0</v>
      </c>
      <c r="M407">
        <f t="shared" si="63"/>
        <v>230</v>
      </c>
      <c r="N407">
        <f t="shared" si="64"/>
        <v>271.39999999999998</v>
      </c>
      <c r="O407" s="13">
        <f t="shared" si="65"/>
        <v>56993.999999999993</v>
      </c>
      <c r="P407">
        <f>IF(A407=3040288,0,IFERROR(ABS(VLOOKUP(A407,ZCON!$D$2:$G$128870,4,0)),5.5))</f>
        <v>5.5</v>
      </c>
      <c r="Q407" s="17">
        <f t="shared" si="61"/>
        <v>2656.5</v>
      </c>
      <c r="R407" s="38">
        <v>0.02</v>
      </c>
      <c r="S407" s="5">
        <f t="shared" si="62"/>
        <v>3.45</v>
      </c>
      <c r="T407">
        <f t="shared" si="57"/>
        <v>7432</v>
      </c>
      <c r="U407" s="17">
        <f t="shared" si="58"/>
        <v>12.65</v>
      </c>
      <c r="V407" s="17">
        <f t="shared" si="59"/>
        <v>1.6428571428571428E-2</v>
      </c>
    </row>
    <row r="408" spans="1:22" x14ac:dyDescent="0.25">
      <c r="A408">
        <v>7433401</v>
      </c>
      <c r="B408">
        <v>401</v>
      </c>
      <c r="C408" t="s">
        <v>1113</v>
      </c>
      <c r="D408">
        <f>VLOOKUP($B408,'PACK MASTER'!$A$2:$G$512,7,0)</f>
        <v>210</v>
      </c>
      <c r="H408">
        <f>VLOOKUP($A408,ZAVL!$C$2:$F$1048576,4,0)</f>
        <v>215</v>
      </c>
      <c r="I408">
        <f>IFERROR(ABS(VLOOKUP($A408,ZTRV!$D$2:$G$1048576,4,0)),0)</f>
        <v>0</v>
      </c>
      <c r="J408">
        <f>IFERROR(ABS(VLOOKUP(A408,ZTR1!$D$2:$G$829999,4,0)),0)</f>
        <v>0</v>
      </c>
      <c r="K408">
        <f>IFERROR(ABS(VLOOKUP(A408,ZTR2!$D$2:$G$59939,4,0)),0)</f>
        <v>0</v>
      </c>
      <c r="L408">
        <f t="shared" si="60"/>
        <v>0</v>
      </c>
      <c r="M408">
        <f t="shared" si="63"/>
        <v>215</v>
      </c>
      <c r="N408">
        <f t="shared" si="64"/>
        <v>253.7</v>
      </c>
      <c r="O408" s="13">
        <f t="shared" si="65"/>
        <v>53277</v>
      </c>
      <c r="P408">
        <f>IF(A408=3040288,0,IFERROR(ABS(VLOOKUP(A408,ZCON!$D$2:$G$128870,4,0)),5.5))</f>
        <v>5.5</v>
      </c>
      <c r="Q408" s="17">
        <f t="shared" si="61"/>
        <v>2483.25</v>
      </c>
      <c r="R408" s="38">
        <v>0.02</v>
      </c>
      <c r="S408" s="5">
        <f t="shared" si="62"/>
        <v>3.2250000000000001</v>
      </c>
      <c r="T408">
        <f t="shared" si="57"/>
        <v>7433</v>
      </c>
      <c r="U408" s="17">
        <f t="shared" si="58"/>
        <v>11.824999999999999</v>
      </c>
      <c r="V408" s="17">
        <f t="shared" si="59"/>
        <v>1.5357142857142857E-2</v>
      </c>
    </row>
    <row r="409" spans="1:22" x14ac:dyDescent="0.25">
      <c r="A409">
        <v>7434401</v>
      </c>
      <c r="B409">
        <v>401</v>
      </c>
      <c r="C409" t="s">
        <v>1115</v>
      </c>
      <c r="D409">
        <f>VLOOKUP($B409,'PACK MASTER'!$A$2:$G$512,7,0)</f>
        <v>210</v>
      </c>
      <c r="H409">
        <f>VLOOKUP($A409,ZAVL!$C$2:$F$1048576,4,0)</f>
        <v>230</v>
      </c>
      <c r="I409">
        <f>IFERROR(ABS(VLOOKUP($A409,ZTRV!$D$2:$G$1048576,4,0)),0)</f>
        <v>18</v>
      </c>
      <c r="J409">
        <f>IFERROR(ABS(VLOOKUP(A409,ZTR1!$D$2:$G$829999,4,0)),0)</f>
        <v>0</v>
      </c>
      <c r="K409">
        <f>IFERROR(ABS(VLOOKUP(A409,ZTR2!$D$2:$G$59939,4,0)),0)</f>
        <v>0</v>
      </c>
      <c r="L409">
        <f t="shared" si="60"/>
        <v>18</v>
      </c>
      <c r="M409">
        <f t="shared" si="63"/>
        <v>212</v>
      </c>
      <c r="N409">
        <f t="shared" si="64"/>
        <v>250.16</v>
      </c>
      <c r="O409" s="13">
        <f t="shared" si="65"/>
        <v>52533.599999999999</v>
      </c>
      <c r="P409">
        <f>IF(A409=3040288,0,IFERROR(ABS(VLOOKUP(A409,ZCON!$D$2:$G$128870,4,0)),5.5))</f>
        <v>8</v>
      </c>
      <c r="Q409" s="17">
        <f t="shared" si="61"/>
        <v>3864</v>
      </c>
      <c r="R409" s="38">
        <v>0.02</v>
      </c>
      <c r="S409" s="5">
        <f t="shared" si="62"/>
        <v>3.45</v>
      </c>
      <c r="T409">
        <f t="shared" si="57"/>
        <v>7434</v>
      </c>
      <c r="U409" s="17">
        <f t="shared" si="58"/>
        <v>18.399999999999999</v>
      </c>
      <c r="V409" s="17">
        <f t="shared" si="59"/>
        <v>1.6428571428571428E-2</v>
      </c>
    </row>
    <row r="410" spans="1:22" x14ac:dyDescent="0.25">
      <c r="A410">
        <v>7435271</v>
      </c>
      <c r="B410">
        <v>271</v>
      </c>
      <c r="C410" t="s">
        <v>1128</v>
      </c>
      <c r="D410">
        <f>VLOOKUP($B410,'PACK MASTER'!$A$2:$G$512,7,0)</f>
        <v>50</v>
      </c>
      <c r="H410">
        <f>VLOOKUP($A410,ZAVL!$C$2:$F$1048576,4,0)</f>
        <v>252</v>
      </c>
      <c r="I410">
        <f>IFERROR(ABS(VLOOKUP($A410,ZTRV!$D$2:$G$1048576,4,0)),0)</f>
        <v>0</v>
      </c>
      <c r="J410">
        <f>IFERROR(ABS(VLOOKUP(A410,ZTR1!$D$2:$G$829999,4,0)),0)</f>
        <v>0</v>
      </c>
      <c r="K410">
        <f>IFERROR(ABS(VLOOKUP(A410,ZTR2!$D$2:$G$59939,4,0)),0)</f>
        <v>0</v>
      </c>
      <c r="L410">
        <f t="shared" si="60"/>
        <v>0</v>
      </c>
      <c r="M410">
        <f t="shared" si="63"/>
        <v>252</v>
      </c>
      <c r="N410">
        <f t="shared" si="64"/>
        <v>297.35999999999996</v>
      </c>
      <c r="O410" s="13">
        <f t="shared" si="65"/>
        <v>14867.999999999998</v>
      </c>
      <c r="P410">
        <f>IF(A410=3040288,0,IFERROR(ABS(VLOOKUP(A410,ZCON!$D$2:$G$128870,4,0)),5.5))</f>
        <v>5.5</v>
      </c>
      <c r="Q410" s="17">
        <f t="shared" si="61"/>
        <v>693</v>
      </c>
      <c r="R410" s="38">
        <v>0.02</v>
      </c>
      <c r="S410" s="5">
        <f t="shared" si="62"/>
        <v>3.78</v>
      </c>
      <c r="T410">
        <f t="shared" si="57"/>
        <v>7435</v>
      </c>
      <c r="U410" s="17">
        <f t="shared" si="58"/>
        <v>13.86</v>
      </c>
      <c r="V410" s="17">
        <f t="shared" si="59"/>
        <v>7.5600000000000001E-2</v>
      </c>
    </row>
    <row r="411" spans="1:22" x14ac:dyDescent="0.25">
      <c r="A411">
        <v>7435401</v>
      </c>
      <c r="B411">
        <v>401</v>
      </c>
      <c r="C411" t="s">
        <v>1129</v>
      </c>
      <c r="D411">
        <f>VLOOKUP($B411,'PACK MASTER'!$A$2:$G$512,7,0)</f>
        <v>210</v>
      </c>
      <c r="H411">
        <f>VLOOKUP($A411,ZAVL!$C$2:$F$1048576,4,0)</f>
        <v>250</v>
      </c>
      <c r="I411">
        <f>IFERROR(ABS(VLOOKUP($A411,ZTRV!$D$2:$G$1048576,4,0)),0)</f>
        <v>18</v>
      </c>
      <c r="J411">
        <f>IFERROR(ABS(VLOOKUP(A411,ZTR1!$D$2:$G$829999,4,0)),0)</f>
        <v>0</v>
      </c>
      <c r="K411">
        <f>IFERROR(ABS(VLOOKUP(A411,ZTR2!$D$2:$G$59939,4,0)),0)</f>
        <v>0</v>
      </c>
      <c r="L411">
        <f t="shared" si="60"/>
        <v>18</v>
      </c>
      <c r="M411">
        <f t="shared" si="63"/>
        <v>232</v>
      </c>
      <c r="N411">
        <f t="shared" si="64"/>
        <v>273.76</v>
      </c>
      <c r="O411" s="13">
        <f t="shared" si="65"/>
        <v>57489.599999999999</v>
      </c>
      <c r="P411">
        <f>IF(A411=3040288,0,IFERROR(ABS(VLOOKUP(A411,ZCON!$D$2:$G$128870,4,0)),5.5))</f>
        <v>8</v>
      </c>
      <c r="Q411" s="17">
        <f t="shared" si="61"/>
        <v>4200</v>
      </c>
      <c r="R411" s="38">
        <v>0.02</v>
      </c>
      <c r="S411" s="5">
        <f t="shared" si="62"/>
        <v>3.75</v>
      </c>
      <c r="T411">
        <f t="shared" si="57"/>
        <v>7435</v>
      </c>
      <c r="U411" s="17">
        <f t="shared" si="58"/>
        <v>20</v>
      </c>
      <c r="V411" s="17">
        <f t="shared" si="59"/>
        <v>1.7857142857142856E-2</v>
      </c>
    </row>
    <row r="412" spans="1:22" x14ac:dyDescent="0.25">
      <c r="A412">
        <v>7436401</v>
      </c>
      <c r="B412">
        <v>401</v>
      </c>
      <c r="C412" t="s">
        <v>1134</v>
      </c>
      <c r="D412">
        <f>VLOOKUP($B412,'PACK MASTER'!$A$2:$G$512,7,0)</f>
        <v>210</v>
      </c>
      <c r="H412">
        <f>VLOOKUP($A412,ZAVL!$C$2:$F$1048576,4,0)</f>
        <v>255</v>
      </c>
      <c r="I412">
        <f>IFERROR(ABS(VLOOKUP($A412,ZTRV!$D$2:$G$1048576,4,0)),0)</f>
        <v>18</v>
      </c>
      <c r="J412">
        <f>IFERROR(ABS(VLOOKUP(A412,ZTR1!$D$2:$G$829999,4,0)),0)</f>
        <v>0</v>
      </c>
      <c r="K412">
        <f>IFERROR(ABS(VLOOKUP(A412,ZTR2!$D$2:$G$59939,4,0)),0)</f>
        <v>0</v>
      </c>
      <c r="L412">
        <f t="shared" si="60"/>
        <v>18</v>
      </c>
      <c r="M412">
        <f t="shared" si="63"/>
        <v>237</v>
      </c>
      <c r="N412">
        <f t="shared" si="64"/>
        <v>279.65999999999997</v>
      </c>
      <c r="O412" s="13">
        <f t="shared" si="65"/>
        <v>58728.599999999991</v>
      </c>
      <c r="P412">
        <f>IF(A412=3040288,0,IFERROR(ABS(VLOOKUP(A412,ZCON!$D$2:$G$128870,4,0)),5.5))</f>
        <v>8</v>
      </c>
      <c r="Q412" s="17">
        <f t="shared" si="61"/>
        <v>4284</v>
      </c>
      <c r="R412" s="38">
        <v>0.02</v>
      </c>
      <c r="S412" s="5">
        <f t="shared" si="62"/>
        <v>3.8250000000000002</v>
      </c>
      <c r="T412">
        <f t="shared" si="57"/>
        <v>7436</v>
      </c>
      <c r="U412" s="17">
        <f t="shared" si="58"/>
        <v>20.399999999999999</v>
      </c>
      <c r="V412" s="17">
        <f t="shared" si="59"/>
        <v>1.8214285714285714E-2</v>
      </c>
    </row>
    <row r="413" spans="1:22" x14ac:dyDescent="0.25">
      <c r="A413">
        <v>7437401</v>
      </c>
      <c r="B413">
        <v>401</v>
      </c>
      <c r="C413" t="s">
        <v>1136</v>
      </c>
      <c r="D413">
        <f>VLOOKUP($B413,'PACK MASTER'!$A$2:$G$512,7,0)</f>
        <v>210</v>
      </c>
      <c r="H413">
        <f>VLOOKUP($A413,ZAVL!$C$2:$F$1048576,4,0)</f>
        <v>207</v>
      </c>
      <c r="I413">
        <f>IFERROR(ABS(VLOOKUP($A413,ZTRV!$D$2:$G$1048576,4,0)),0)</f>
        <v>0</v>
      </c>
      <c r="J413">
        <f>IFERROR(ABS(VLOOKUP(A413,ZTR1!$D$2:$G$829999,4,0)),0)</f>
        <v>0</v>
      </c>
      <c r="K413">
        <f>IFERROR(ABS(VLOOKUP(A413,ZTR2!$D$2:$G$59939,4,0)),0)</f>
        <v>0</v>
      </c>
      <c r="L413">
        <f t="shared" si="60"/>
        <v>0</v>
      </c>
      <c r="M413">
        <f t="shared" si="63"/>
        <v>207</v>
      </c>
      <c r="N413">
        <f t="shared" si="64"/>
        <v>244.26</v>
      </c>
      <c r="O413" s="13">
        <f t="shared" si="65"/>
        <v>51294.6</v>
      </c>
      <c r="P413">
        <f>IF(A413=3040288,0,IFERROR(ABS(VLOOKUP(A413,ZCON!$D$2:$G$128870,4,0)),5.5))</f>
        <v>5.5</v>
      </c>
      <c r="Q413" s="17">
        <f t="shared" si="61"/>
        <v>2390.85</v>
      </c>
      <c r="R413" s="38">
        <v>0.02</v>
      </c>
      <c r="S413" s="5">
        <f t="shared" si="62"/>
        <v>3.105</v>
      </c>
      <c r="T413">
        <f t="shared" si="57"/>
        <v>7437</v>
      </c>
      <c r="U413" s="17">
        <f t="shared" si="58"/>
        <v>11.385</v>
      </c>
      <c r="V413" s="17">
        <f t="shared" si="59"/>
        <v>1.4785714285714286E-2</v>
      </c>
    </row>
    <row r="414" spans="1:22" x14ac:dyDescent="0.25">
      <c r="A414">
        <v>7438401</v>
      </c>
      <c r="B414">
        <v>401</v>
      </c>
      <c r="C414" t="s">
        <v>1144</v>
      </c>
      <c r="D414">
        <f>VLOOKUP($B414,'PACK MASTER'!$A$2:$G$512,7,0)</f>
        <v>210</v>
      </c>
      <c r="H414">
        <f>VLOOKUP($A414,ZAVL!$C$2:$F$1048576,4,0)</f>
        <v>172</v>
      </c>
      <c r="I414">
        <f>IFERROR(ABS(VLOOKUP($A414,ZTRV!$D$2:$G$1048576,4,0)),0)</f>
        <v>0</v>
      </c>
      <c r="J414">
        <f>IFERROR(ABS(VLOOKUP(A414,ZTR1!$D$2:$G$829999,4,0)),0)</f>
        <v>0</v>
      </c>
      <c r="K414">
        <f>IFERROR(ABS(VLOOKUP(A414,ZTR2!$D$2:$G$59939,4,0)),0)</f>
        <v>0</v>
      </c>
      <c r="L414">
        <f t="shared" si="60"/>
        <v>0</v>
      </c>
      <c r="M414">
        <f t="shared" si="63"/>
        <v>172</v>
      </c>
      <c r="N414">
        <f t="shared" si="64"/>
        <v>202.95999999999998</v>
      </c>
      <c r="O414" s="13">
        <f t="shared" si="65"/>
        <v>42621.599999999999</v>
      </c>
      <c r="P414">
        <f>IF(A414=3040288,0,IFERROR(ABS(VLOOKUP(A414,ZCON!$D$2:$G$128870,4,0)),5.5))</f>
        <v>5.5</v>
      </c>
      <c r="Q414" s="17">
        <f t="shared" si="61"/>
        <v>1986.6</v>
      </c>
      <c r="R414" s="38">
        <v>0.02</v>
      </c>
      <c r="S414" s="5">
        <f t="shared" si="62"/>
        <v>2.58</v>
      </c>
      <c r="T414">
        <f t="shared" si="57"/>
        <v>7438</v>
      </c>
      <c r="U414" s="17">
        <f t="shared" si="58"/>
        <v>9.4599999999999991</v>
      </c>
      <c r="V414" s="17">
        <f t="shared" si="59"/>
        <v>1.2285714285714285E-2</v>
      </c>
    </row>
    <row r="415" spans="1:22" x14ac:dyDescent="0.25">
      <c r="A415">
        <v>7439401</v>
      </c>
      <c r="B415">
        <v>401</v>
      </c>
      <c r="C415" t="s">
        <v>1158</v>
      </c>
      <c r="D415">
        <f>VLOOKUP($B415,'PACK MASTER'!$A$2:$G$512,7,0)</f>
        <v>210</v>
      </c>
      <c r="H415">
        <f>VLOOKUP($A415,ZAVL!$C$2:$F$1048576,4,0)</f>
        <v>165</v>
      </c>
      <c r="I415">
        <f>IFERROR(ABS(VLOOKUP($A415,ZTRV!$D$2:$G$1048576,4,0)),0)</f>
        <v>0</v>
      </c>
      <c r="J415">
        <f>IFERROR(ABS(VLOOKUP(A415,ZTR1!$D$2:$G$829999,4,0)),0)</f>
        <v>0</v>
      </c>
      <c r="K415">
        <f>IFERROR(ABS(VLOOKUP(A415,ZTR2!$D$2:$G$59939,4,0)),0)</f>
        <v>0</v>
      </c>
      <c r="L415">
        <f t="shared" si="60"/>
        <v>0</v>
      </c>
      <c r="M415">
        <f t="shared" si="63"/>
        <v>165</v>
      </c>
      <c r="N415">
        <f t="shared" si="64"/>
        <v>194.7</v>
      </c>
      <c r="O415" s="13">
        <f t="shared" si="65"/>
        <v>40887</v>
      </c>
      <c r="P415">
        <f>IF(A415=3040288,0,IFERROR(ABS(VLOOKUP(A415,ZCON!$D$2:$G$128870,4,0)),5.5))</f>
        <v>5.5</v>
      </c>
      <c r="Q415" s="17">
        <f t="shared" si="61"/>
        <v>1905.75</v>
      </c>
      <c r="R415" s="38">
        <v>0.02</v>
      </c>
      <c r="S415" s="5">
        <f t="shared" si="62"/>
        <v>2.4750000000000001</v>
      </c>
      <c r="T415">
        <f t="shared" si="57"/>
        <v>7439</v>
      </c>
      <c r="U415" s="17">
        <f t="shared" si="58"/>
        <v>9.0749999999999993</v>
      </c>
      <c r="V415" s="17">
        <f t="shared" si="59"/>
        <v>1.1785714285714287E-2</v>
      </c>
    </row>
    <row r="416" spans="1:22" x14ac:dyDescent="0.25">
      <c r="A416">
        <v>7440401</v>
      </c>
      <c r="B416">
        <v>401</v>
      </c>
      <c r="C416" t="s">
        <v>1171</v>
      </c>
      <c r="D416">
        <f>VLOOKUP($B416,'PACK MASTER'!$A$2:$G$512,7,0)</f>
        <v>210</v>
      </c>
      <c r="H416">
        <f>VLOOKUP($A416,ZAVL!$C$2:$F$1048576,4,0)</f>
        <v>165</v>
      </c>
      <c r="I416">
        <f>IFERROR(ABS(VLOOKUP($A416,ZTRV!$D$2:$G$1048576,4,0)),0)</f>
        <v>0</v>
      </c>
      <c r="J416">
        <f>IFERROR(ABS(VLOOKUP(A416,ZTR1!$D$2:$G$829999,4,0)),0)</f>
        <v>0</v>
      </c>
      <c r="K416">
        <f>IFERROR(ABS(VLOOKUP(A416,ZTR2!$D$2:$G$59939,4,0)),0)</f>
        <v>0</v>
      </c>
      <c r="L416">
        <f t="shared" si="60"/>
        <v>0</v>
      </c>
      <c r="M416">
        <f t="shared" si="63"/>
        <v>165</v>
      </c>
      <c r="N416">
        <f t="shared" si="64"/>
        <v>194.7</v>
      </c>
      <c r="O416" s="13">
        <f t="shared" si="65"/>
        <v>40887</v>
      </c>
      <c r="P416">
        <f>IF(A416=3040288,0,IFERROR(ABS(VLOOKUP(A416,ZCON!$D$2:$G$128870,4,0)),5.5))</f>
        <v>5.5</v>
      </c>
      <c r="Q416" s="17">
        <f t="shared" si="61"/>
        <v>1905.75</v>
      </c>
      <c r="R416" s="38">
        <v>0.02</v>
      </c>
      <c r="S416" s="5">
        <f t="shared" si="62"/>
        <v>2.4750000000000001</v>
      </c>
      <c r="T416">
        <f t="shared" si="57"/>
        <v>7440</v>
      </c>
      <c r="U416" s="17">
        <f t="shared" si="58"/>
        <v>9.0749999999999993</v>
      </c>
      <c r="V416" s="17">
        <f t="shared" si="59"/>
        <v>1.1785714285714287E-2</v>
      </c>
    </row>
    <row r="417" spans="1:22" x14ac:dyDescent="0.25">
      <c r="A417">
        <v>7441401</v>
      </c>
      <c r="B417">
        <v>401</v>
      </c>
      <c r="C417" t="s">
        <v>1172</v>
      </c>
      <c r="D417">
        <f>VLOOKUP($B417,'PACK MASTER'!$A$2:$G$512,7,0)</f>
        <v>210</v>
      </c>
      <c r="H417">
        <f>VLOOKUP($A417,ZAVL!$C$2:$F$1048576,4,0)</f>
        <v>148</v>
      </c>
      <c r="I417">
        <f>IFERROR(ABS(VLOOKUP($A417,ZTRV!$D$2:$G$1048576,4,0)),0)</f>
        <v>0</v>
      </c>
      <c r="J417">
        <f>IFERROR(ABS(VLOOKUP(A417,ZTR1!$D$2:$G$829999,4,0)),0)</f>
        <v>0</v>
      </c>
      <c r="K417">
        <f>IFERROR(ABS(VLOOKUP(A417,ZTR2!$D$2:$G$59939,4,0)),0)</f>
        <v>0</v>
      </c>
      <c r="L417">
        <f t="shared" si="60"/>
        <v>0</v>
      </c>
      <c r="M417">
        <f t="shared" si="63"/>
        <v>148</v>
      </c>
      <c r="N417">
        <f t="shared" si="64"/>
        <v>174.64</v>
      </c>
      <c r="O417" s="13">
        <f t="shared" si="65"/>
        <v>36674.399999999994</v>
      </c>
      <c r="P417">
        <f>IF(A417=3040288,0,IFERROR(ABS(VLOOKUP(A417,ZCON!$D$2:$G$128870,4,0)),5.5))</f>
        <v>5.5</v>
      </c>
      <c r="Q417" s="17">
        <f t="shared" si="61"/>
        <v>1709.4</v>
      </c>
      <c r="R417" s="38">
        <v>0.02</v>
      </c>
      <c r="S417" s="5">
        <f t="shared" si="62"/>
        <v>2.2200000000000002</v>
      </c>
      <c r="T417">
        <f t="shared" si="57"/>
        <v>7441</v>
      </c>
      <c r="U417" s="17">
        <f t="shared" si="58"/>
        <v>8.14</v>
      </c>
      <c r="V417" s="17">
        <f t="shared" si="59"/>
        <v>1.0571428571428572E-2</v>
      </c>
    </row>
    <row r="418" spans="1:22" x14ac:dyDescent="0.25">
      <c r="A418">
        <v>7442401</v>
      </c>
      <c r="B418">
        <v>401</v>
      </c>
      <c r="C418" t="s">
        <v>1177</v>
      </c>
      <c r="D418">
        <f>VLOOKUP($B418,'PACK MASTER'!$A$2:$G$512,7,0)</f>
        <v>210</v>
      </c>
      <c r="H418">
        <f>VLOOKUP($A418,ZAVL!$C$2:$F$1048576,4,0)</f>
        <v>300</v>
      </c>
      <c r="I418">
        <f>IFERROR(ABS(VLOOKUP($A418,ZTRV!$D$2:$G$1048576,4,0)),0)</f>
        <v>0</v>
      </c>
      <c r="J418">
        <f>IFERROR(ABS(VLOOKUP(A418,ZTR1!$D$2:$G$829999,4,0)),0)</f>
        <v>0</v>
      </c>
      <c r="K418">
        <f>IFERROR(ABS(VLOOKUP(A418,ZTR2!$D$2:$G$59939,4,0)),0)</f>
        <v>0</v>
      </c>
      <c r="L418">
        <f t="shared" si="60"/>
        <v>0</v>
      </c>
      <c r="M418">
        <f t="shared" si="63"/>
        <v>300</v>
      </c>
      <c r="N418">
        <f t="shared" si="64"/>
        <v>354</v>
      </c>
      <c r="O418" s="13">
        <f t="shared" si="65"/>
        <v>74340</v>
      </c>
      <c r="P418">
        <f>IF(A418=3040288,0,IFERROR(ABS(VLOOKUP(A418,ZCON!$D$2:$G$128870,4,0)),5.5))</f>
        <v>5.5</v>
      </c>
      <c r="Q418" s="17">
        <f t="shared" si="61"/>
        <v>3465</v>
      </c>
      <c r="R418" s="38">
        <v>0.02</v>
      </c>
      <c r="S418" s="5">
        <f t="shared" si="62"/>
        <v>4.5</v>
      </c>
      <c r="T418">
        <f t="shared" si="57"/>
        <v>7442</v>
      </c>
      <c r="U418" s="17">
        <f t="shared" si="58"/>
        <v>16.5</v>
      </c>
      <c r="V418" s="17">
        <f t="shared" si="59"/>
        <v>2.1428571428571429E-2</v>
      </c>
    </row>
    <row r="419" spans="1:22" x14ac:dyDescent="0.25">
      <c r="A419">
        <v>7443401</v>
      </c>
      <c r="B419">
        <v>401</v>
      </c>
      <c r="C419" t="s">
        <v>1182</v>
      </c>
      <c r="D419">
        <f>VLOOKUP($B419,'PACK MASTER'!$A$2:$G$512,7,0)</f>
        <v>210</v>
      </c>
      <c r="H419">
        <f>VLOOKUP($A419,ZAVL!$C$2:$F$1048576,4,0)</f>
        <v>333</v>
      </c>
      <c r="I419">
        <f>IFERROR(ABS(VLOOKUP($A419,ZTRV!$D$2:$G$1048576,4,0)),0)</f>
        <v>0</v>
      </c>
      <c r="J419">
        <f>IFERROR(ABS(VLOOKUP(A419,ZTR1!$D$2:$G$829999,4,0)),0)</f>
        <v>0</v>
      </c>
      <c r="K419">
        <f>IFERROR(ABS(VLOOKUP(A419,ZTR2!$D$2:$G$59939,4,0)),0)</f>
        <v>0</v>
      </c>
      <c r="L419">
        <f t="shared" si="60"/>
        <v>0</v>
      </c>
      <c r="M419">
        <f t="shared" si="63"/>
        <v>333</v>
      </c>
      <c r="N419">
        <f t="shared" si="64"/>
        <v>392.94</v>
      </c>
      <c r="O419" s="13">
        <f t="shared" si="65"/>
        <v>82517.399999999994</v>
      </c>
      <c r="P419">
        <f>IF(A419=3040288,0,IFERROR(ABS(VLOOKUP(A419,ZCON!$D$2:$G$128870,4,0)),5.5))</f>
        <v>5.5</v>
      </c>
      <c r="Q419" s="17">
        <f t="shared" si="61"/>
        <v>3846.15</v>
      </c>
      <c r="R419" s="38">
        <v>0.02</v>
      </c>
      <c r="S419" s="5">
        <f t="shared" si="62"/>
        <v>4.9950000000000001</v>
      </c>
      <c r="T419">
        <f t="shared" si="57"/>
        <v>7443</v>
      </c>
      <c r="U419" s="17">
        <f t="shared" si="58"/>
        <v>18.315000000000001</v>
      </c>
      <c r="V419" s="17">
        <f t="shared" si="59"/>
        <v>2.3785714285714285E-2</v>
      </c>
    </row>
    <row r="420" spans="1:22" x14ac:dyDescent="0.25">
      <c r="A420">
        <v>7444401</v>
      </c>
      <c r="B420">
        <v>401</v>
      </c>
      <c r="C420" t="s">
        <v>1192</v>
      </c>
      <c r="D420">
        <f>VLOOKUP($B420,'PACK MASTER'!$A$2:$G$512,7,0)</f>
        <v>210</v>
      </c>
      <c r="H420">
        <f>VLOOKUP($A420,ZAVL!$C$2:$F$1048576,4,0)</f>
        <v>161</v>
      </c>
      <c r="I420">
        <f>IFERROR(ABS(VLOOKUP($A420,ZTRV!$D$2:$G$1048576,4,0)),0)</f>
        <v>0</v>
      </c>
      <c r="J420">
        <f>IFERROR(ABS(VLOOKUP(A420,ZTR1!$D$2:$G$829999,4,0)),0)</f>
        <v>0</v>
      </c>
      <c r="K420">
        <f>IFERROR(ABS(VLOOKUP(A420,ZTR2!$D$2:$G$59939,4,0)),0)</f>
        <v>0</v>
      </c>
      <c r="L420">
        <f t="shared" si="60"/>
        <v>0</v>
      </c>
      <c r="M420">
        <f t="shared" si="63"/>
        <v>161</v>
      </c>
      <c r="N420">
        <f t="shared" si="64"/>
        <v>189.98</v>
      </c>
      <c r="O420" s="13">
        <f t="shared" si="65"/>
        <v>39895.799999999996</v>
      </c>
      <c r="P420">
        <f>IF(A420=3040288,0,IFERROR(ABS(VLOOKUP(A420,ZCON!$D$2:$G$128870,4,0)),5.5))</f>
        <v>5.5</v>
      </c>
      <c r="Q420" s="17">
        <f t="shared" si="61"/>
        <v>1859.55</v>
      </c>
      <c r="R420" s="38">
        <v>0.02</v>
      </c>
      <c r="S420" s="5">
        <f t="shared" si="62"/>
        <v>2.415</v>
      </c>
      <c r="T420">
        <f t="shared" si="57"/>
        <v>7444</v>
      </c>
      <c r="U420" s="17">
        <f t="shared" si="58"/>
        <v>8.8550000000000004</v>
      </c>
      <c r="V420" s="17">
        <f t="shared" si="59"/>
        <v>1.15E-2</v>
      </c>
    </row>
    <row r="421" spans="1:22" x14ac:dyDescent="0.25">
      <c r="A421">
        <v>7445401</v>
      </c>
      <c r="B421">
        <v>401</v>
      </c>
      <c r="C421" t="s">
        <v>1197</v>
      </c>
      <c r="D421">
        <f>VLOOKUP($B421,'PACK MASTER'!$A$2:$G$512,7,0)</f>
        <v>210</v>
      </c>
      <c r="H421">
        <f>VLOOKUP($A421,ZAVL!$C$2:$F$1048576,4,0)</f>
        <v>130</v>
      </c>
      <c r="I421">
        <f>IFERROR(ABS(VLOOKUP($A421,ZTRV!$D$2:$G$1048576,4,0)),0)</f>
        <v>0</v>
      </c>
      <c r="J421">
        <f>IFERROR(ABS(VLOOKUP(A421,ZTR1!$D$2:$G$829999,4,0)),0)</f>
        <v>0</v>
      </c>
      <c r="K421">
        <f>IFERROR(ABS(VLOOKUP(A421,ZTR2!$D$2:$G$59939,4,0)),0)</f>
        <v>0</v>
      </c>
      <c r="L421">
        <f t="shared" si="60"/>
        <v>0</v>
      </c>
      <c r="M421">
        <f t="shared" si="63"/>
        <v>130</v>
      </c>
      <c r="N421">
        <f t="shared" si="64"/>
        <v>153.4</v>
      </c>
      <c r="O421" s="13">
        <f t="shared" si="65"/>
        <v>32214</v>
      </c>
      <c r="P421">
        <f>IF(A421=3040288,0,IFERROR(ABS(VLOOKUP(A421,ZCON!$D$2:$G$128870,4,0)),5.5))</f>
        <v>5.5</v>
      </c>
      <c r="Q421" s="17">
        <f t="shared" si="61"/>
        <v>1501.5</v>
      </c>
      <c r="R421" s="38">
        <v>0.02</v>
      </c>
      <c r="S421" s="5">
        <f t="shared" si="62"/>
        <v>1.95</v>
      </c>
      <c r="T421">
        <f t="shared" si="57"/>
        <v>7445</v>
      </c>
      <c r="U421" s="17">
        <f t="shared" si="58"/>
        <v>7.15</v>
      </c>
      <c r="V421" s="17">
        <f t="shared" si="59"/>
        <v>9.285714285714286E-3</v>
      </c>
    </row>
    <row r="422" spans="1:22" x14ac:dyDescent="0.25">
      <c r="A422">
        <v>7446271</v>
      </c>
      <c r="B422">
        <v>271</v>
      </c>
      <c r="C422" t="s">
        <v>1202</v>
      </c>
      <c r="D422">
        <f>VLOOKUP($B422,'PACK MASTER'!$A$2:$G$512,7,0)</f>
        <v>50</v>
      </c>
      <c r="H422">
        <f>VLOOKUP($A422,ZAVL!$C$2:$F$1048576,4,0)</f>
        <v>198</v>
      </c>
      <c r="I422">
        <f>IFERROR(ABS(VLOOKUP($A422,ZTRV!$D$2:$G$1048576,4,0)),0)</f>
        <v>0</v>
      </c>
      <c r="J422">
        <f>IFERROR(ABS(VLOOKUP(A422,ZTR1!$D$2:$G$829999,4,0)),0)</f>
        <v>0</v>
      </c>
      <c r="K422">
        <f>IFERROR(ABS(VLOOKUP(A422,ZTR2!$D$2:$G$59939,4,0)),0)</f>
        <v>0</v>
      </c>
      <c r="L422">
        <f t="shared" si="60"/>
        <v>0</v>
      </c>
      <c r="M422">
        <f t="shared" si="63"/>
        <v>198</v>
      </c>
      <c r="N422">
        <f t="shared" si="64"/>
        <v>233.64</v>
      </c>
      <c r="O422" s="13">
        <f t="shared" si="65"/>
        <v>11682</v>
      </c>
      <c r="P422">
        <f>IF(A422=3040288,0,IFERROR(ABS(VLOOKUP(A422,ZCON!$D$2:$G$128870,4,0)),5.5))</f>
        <v>5.5</v>
      </c>
      <c r="Q422" s="17">
        <f t="shared" si="61"/>
        <v>544.5</v>
      </c>
      <c r="R422" s="38">
        <v>0.02</v>
      </c>
      <c r="S422" s="5">
        <f t="shared" si="62"/>
        <v>2.97</v>
      </c>
      <c r="T422">
        <f t="shared" si="57"/>
        <v>7446</v>
      </c>
      <c r="U422" s="17">
        <f t="shared" si="58"/>
        <v>10.89</v>
      </c>
      <c r="V422" s="17">
        <f t="shared" si="59"/>
        <v>5.9400000000000001E-2</v>
      </c>
    </row>
    <row r="423" spans="1:22" x14ac:dyDescent="0.25">
      <c r="A423">
        <v>7446401</v>
      </c>
      <c r="B423">
        <v>401</v>
      </c>
      <c r="C423" t="s">
        <v>1203</v>
      </c>
      <c r="D423">
        <f>VLOOKUP($B423,'PACK MASTER'!$A$2:$G$512,7,0)</f>
        <v>210</v>
      </c>
      <c r="H423">
        <f>VLOOKUP($A423,ZAVL!$C$2:$F$1048576,4,0)</f>
        <v>140</v>
      </c>
      <c r="I423">
        <f>IFERROR(ABS(VLOOKUP($A423,ZTRV!$D$2:$G$1048576,4,0)),0)</f>
        <v>0</v>
      </c>
      <c r="J423">
        <f>IFERROR(ABS(VLOOKUP(A423,ZTR1!$D$2:$G$829999,4,0)),0)</f>
        <v>0</v>
      </c>
      <c r="K423">
        <f>IFERROR(ABS(VLOOKUP(A423,ZTR2!$D$2:$G$59939,4,0)),0)</f>
        <v>0</v>
      </c>
      <c r="L423">
        <f t="shared" si="60"/>
        <v>0</v>
      </c>
      <c r="M423">
        <f t="shared" si="63"/>
        <v>140</v>
      </c>
      <c r="N423">
        <f t="shared" si="64"/>
        <v>165.2</v>
      </c>
      <c r="O423" s="13">
        <f t="shared" si="65"/>
        <v>34692</v>
      </c>
      <c r="P423">
        <f>IF(A423=3040288,0,IFERROR(ABS(VLOOKUP(A423,ZCON!$D$2:$G$128870,4,0)),5.5))</f>
        <v>5.5</v>
      </c>
      <c r="Q423" s="17">
        <f t="shared" si="61"/>
        <v>1617</v>
      </c>
      <c r="R423" s="38">
        <v>0.02</v>
      </c>
      <c r="S423" s="5">
        <f t="shared" si="62"/>
        <v>2.1</v>
      </c>
      <c r="T423">
        <f t="shared" si="57"/>
        <v>7446</v>
      </c>
      <c r="U423" s="17">
        <f t="shared" si="58"/>
        <v>7.7</v>
      </c>
      <c r="V423" s="17">
        <f t="shared" si="59"/>
        <v>0.01</v>
      </c>
    </row>
    <row r="424" spans="1:22" x14ac:dyDescent="0.25">
      <c r="A424">
        <v>7450401</v>
      </c>
      <c r="B424">
        <v>401</v>
      </c>
      <c r="C424" t="s">
        <v>1220</v>
      </c>
      <c r="D424">
        <f>VLOOKUP($B424,'PACK MASTER'!$A$2:$G$512,7,0)</f>
        <v>210</v>
      </c>
      <c r="H424">
        <f>VLOOKUP($A424,ZAVL!$C$2:$F$1048576,4,0)</f>
        <v>177</v>
      </c>
      <c r="I424">
        <f>IFERROR(ABS(VLOOKUP($A424,ZTRV!$D$2:$G$1048576,4,0)),0)</f>
        <v>0</v>
      </c>
      <c r="J424">
        <f>IFERROR(ABS(VLOOKUP(A424,ZTR1!$D$2:$G$829999,4,0)),0)</f>
        <v>0</v>
      </c>
      <c r="K424">
        <f>IFERROR(ABS(VLOOKUP(A424,ZTR2!$D$2:$G$59939,4,0)),0)</f>
        <v>0</v>
      </c>
      <c r="L424">
        <f t="shared" si="60"/>
        <v>0</v>
      </c>
      <c r="M424">
        <f t="shared" si="63"/>
        <v>177</v>
      </c>
      <c r="N424">
        <f t="shared" si="64"/>
        <v>208.85999999999999</v>
      </c>
      <c r="O424" s="13">
        <f t="shared" si="65"/>
        <v>43860.6</v>
      </c>
      <c r="P424">
        <f>IF(A424=3040288,0,IFERROR(ABS(VLOOKUP(A424,ZCON!$D$2:$G$128870,4,0)),5.5))</f>
        <v>5.5</v>
      </c>
      <c r="Q424" s="17">
        <f t="shared" si="61"/>
        <v>2044.35</v>
      </c>
      <c r="R424" s="38">
        <v>0.02</v>
      </c>
      <c r="S424" s="5">
        <f t="shared" si="62"/>
        <v>2.6549999999999998</v>
      </c>
      <c r="T424">
        <f t="shared" si="57"/>
        <v>7450</v>
      </c>
      <c r="U424" s="17">
        <f t="shared" si="58"/>
        <v>9.7349999999999994</v>
      </c>
      <c r="V424" s="17">
        <f t="shared" si="59"/>
        <v>1.2642857142857141E-2</v>
      </c>
    </row>
    <row r="425" spans="1:22" x14ac:dyDescent="0.25">
      <c r="A425">
        <v>7451401</v>
      </c>
      <c r="B425">
        <v>401</v>
      </c>
      <c r="C425" t="s">
        <v>1221</v>
      </c>
      <c r="D425">
        <f>VLOOKUP($B425,'PACK MASTER'!$A$2:$G$512,7,0)</f>
        <v>210</v>
      </c>
      <c r="H425">
        <f>VLOOKUP($A425,ZAVL!$C$2:$F$1048576,4,0)</f>
        <v>200</v>
      </c>
      <c r="I425">
        <f>IFERROR(ABS(VLOOKUP($A425,ZTRV!$D$2:$G$1048576,4,0)),0)</f>
        <v>0</v>
      </c>
      <c r="J425">
        <f>IFERROR(ABS(VLOOKUP(A425,ZTR1!$D$2:$G$829999,4,0)),0)</f>
        <v>0</v>
      </c>
      <c r="K425">
        <f>IFERROR(ABS(VLOOKUP(A425,ZTR2!$D$2:$G$59939,4,0)),0)</f>
        <v>0</v>
      </c>
      <c r="L425">
        <f t="shared" si="60"/>
        <v>0</v>
      </c>
      <c r="M425">
        <f t="shared" si="63"/>
        <v>200</v>
      </c>
      <c r="N425">
        <f t="shared" si="64"/>
        <v>236</v>
      </c>
      <c r="O425" s="13">
        <f t="shared" si="65"/>
        <v>49560</v>
      </c>
      <c r="P425">
        <f>IF(A425=3040288,0,IFERROR(ABS(VLOOKUP(A425,ZCON!$D$2:$G$128870,4,0)),5.5))</f>
        <v>5.5</v>
      </c>
      <c r="Q425" s="17">
        <f t="shared" si="61"/>
        <v>2310</v>
      </c>
      <c r="R425" s="38">
        <v>0.02</v>
      </c>
      <c r="S425" s="5">
        <f t="shared" si="62"/>
        <v>3</v>
      </c>
      <c r="T425">
        <f t="shared" si="57"/>
        <v>7451</v>
      </c>
      <c r="U425" s="17">
        <f t="shared" si="58"/>
        <v>11</v>
      </c>
      <c r="V425" s="17">
        <f t="shared" si="59"/>
        <v>1.4285714285714285E-2</v>
      </c>
    </row>
    <row r="426" spans="1:22" x14ac:dyDescent="0.25">
      <c r="A426">
        <v>7452271</v>
      </c>
      <c r="B426">
        <v>271</v>
      </c>
      <c r="C426" t="s">
        <v>1236</v>
      </c>
      <c r="D426">
        <f>VLOOKUP($B426,'PACK MASTER'!$A$2:$G$512,7,0)</f>
        <v>50</v>
      </c>
      <c r="H426">
        <f>VLOOKUP($A426,ZAVL!$C$2:$F$1048576,4,0)</f>
        <v>219</v>
      </c>
      <c r="I426">
        <f>IFERROR(ABS(VLOOKUP($A426,ZTRV!$D$2:$G$1048576,4,0)),0)</f>
        <v>0</v>
      </c>
      <c r="J426">
        <f>IFERROR(ABS(VLOOKUP(A426,ZTR1!$D$2:$G$829999,4,0)),0)</f>
        <v>0</v>
      </c>
      <c r="K426">
        <f>IFERROR(ABS(VLOOKUP(A426,ZTR2!$D$2:$G$59939,4,0)),0)</f>
        <v>0</v>
      </c>
      <c r="L426">
        <f t="shared" si="60"/>
        <v>0</v>
      </c>
      <c r="M426">
        <f t="shared" si="63"/>
        <v>219</v>
      </c>
      <c r="N426">
        <f t="shared" si="64"/>
        <v>258.41999999999996</v>
      </c>
      <c r="O426" s="13">
        <f t="shared" si="65"/>
        <v>12920.999999999998</v>
      </c>
      <c r="P426">
        <f>IF(A426=3040288,0,IFERROR(ABS(VLOOKUP(A426,ZCON!$D$2:$G$128870,4,0)),5.5))</f>
        <v>5.5</v>
      </c>
      <c r="Q426" s="17">
        <f t="shared" si="61"/>
        <v>602.25</v>
      </c>
      <c r="R426" s="38">
        <v>0.02</v>
      </c>
      <c r="S426" s="5">
        <f t="shared" si="62"/>
        <v>3.2850000000000001</v>
      </c>
      <c r="T426">
        <f t="shared" si="57"/>
        <v>7452</v>
      </c>
      <c r="U426" s="17">
        <f t="shared" si="58"/>
        <v>12.045</v>
      </c>
      <c r="V426" s="17">
        <f t="shared" si="59"/>
        <v>6.5700000000000008E-2</v>
      </c>
    </row>
    <row r="427" spans="1:22" x14ac:dyDescent="0.25">
      <c r="A427">
        <v>7452401</v>
      </c>
      <c r="B427">
        <v>401</v>
      </c>
      <c r="C427" t="s">
        <v>1237</v>
      </c>
      <c r="D427">
        <f>VLOOKUP($B427,'PACK MASTER'!$A$2:$G$512,7,0)</f>
        <v>210</v>
      </c>
      <c r="H427">
        <f>VLOOKUP($A427,ZAVL!$C$2:$F$1048576,4,0)</f>
        <v>217</v>
      </c>
      <c r="I427">
        <f>IFERROR(ABS(VLOOKUP($A427,ZTRV!$D$2:$G$1048576,4,0)),0)</f>
        <v>0</v>
      </c>
      <c r="J427">
        <f>IFERROR(ABS(VLOOKUP(A427,ZTR1!$D$2:$G$829999,4,0)),0)</f>
        <v>0</v>
      </c>
      <c r="K427">
        <f>IFERROR(ABS(VLOOKUP(A427,ZTR2!$D$2:$G$59939,4,0)),0)</f>
        <v>0</v>
      </c>
      <c r="L427">
        <f t="shared" si="60"/>
        <v>0</v>
      </c>
      <c r="M427">
        <f t="shared" si="63"/>
        <v>217</v>
      </c>
      <c r="N427">
        <f t="shared" si="64"/>
        <v>256.06</v>
      </c>
      <c r="O427" s="13">
        <f t="shared" si="65"/>
        <v>53772.6</v>
      </c>
      <c r="P427">
        <f>IF(A427=3040288,0,IFERROR(ABS(VLOOKUP(A427,ZCON!$D$2:$G$128870,4,0)),5.5))</f>
        <v>5.5</v>
      </c>
      <c r="Q427" s="17">
        <f t="shared" si="61"/>
        <v>2506.35</v>
      </c>
      <c r="R427" s="38">
        <v>0.02</v>
      </c>
      <c r="S427" s="5">
        <f t="shared" si="62"/>
        <v>3.2549999999999999</v>
      </c>
      <c r="T427">
        <f t="shared" si="57"/>
        <v>7452</v>
      </c>
      <c r="U427" s="17">
        <f t="shared" si="58"/>
        <v>11.934999999999999</v>
      </c>
      <c r="V427" s="17">
        <f t="shared" si="59"/>
        <v>1.55E-2</v>
      </c>
    </row>
    <row r="428" spans="1:22" x14ac:dyDescent="0.25">
      <c r="A428">
        <v>7453401</v>
      </c>
      <c r="B428">
        <v>401</v>
      </c>
      <c r="C428" t="s">
        <v>1242</v>
      </c>
      <c r="D428">
        <f>VLOOKUP($B428,'PACK MASTER'!$A$2:$G$512,7,0)</f>
        <v>210</v>
      </c>
      <c r="H428">
        <f>VLOOKUP($A428,ZAVL!$C$2:$F$1048576,4,0)</f>
        <v>130</v>
      </c>
      <c r="I428">
        <f>IFERROR(ABS(VLOOKUP($A428,ZTRV!$D$2:$G$1048576,4,0)),0)</f>
        <v>0</v>
      </c>
      <c r="J428">
        <f>IFERROR(ABS(VLOOKUP(A428,ZTR1!$D$2:$G$829999,4,0)),0)</f>
        <v>0</v>
      </c>
      <c r="K428">
        <f>IFERROR(ABS(VLOOKUP(A428,ZTR2!$D$2:$G$59939,4,0)),0)</f>
        <v>0</v>
      </c>
      <c r="L428">
        <f t="shared" si="60"/>
        <v>0</v>
      </c>
      <c r="M428">
        <f t="shared" si="63"/>
        <v>130</v>
      </c>
      <c r="N428">
        <f t="shared" si="64"/>
        <v>153.4</v>
      </c>
      <c r="O428" s="13">
        <f t="shared" si="65"/>
        <v>32214</v>
      </c>
      <c r="P428">
        <f>IF(A428=3040288,0,IFERROR(ABS(VLOOKUP(A428,ZCON!$D$2:$G$128870,4,0)),5.5))</f>
        <v>5.5</v>
      </c>
      <c r="Q428" s="17">
        <f t="shared" si="61"/>
        <v>1501.5</v>
      </c>
      <c r="R428" s="38">
        <v>0.02</v>
      </c>
      <c r="S428" s="5">
        <f t="shared" si="62"/>
        <v>1.95</v>
      </c>
      <c r="T428">
        <f t="shared" si="57"/>
        <v>7453</v>
      </c>
      <c r="U428" s="17">
        <f t="shared" si="58"/>
        <v>7.15</v>
      </c>
      <c r="V428" s="17">
        <f t="shared" si="59"/>
        <v>9.285714285714286E-3</v>
      </c>
    </row>
    <row r="429" spans="1:22" x14ac:dyDescent="0.25">
      <c r="A429">
        <v>7459401</v>
      </c>
      <c r="B429">
        <v>401</v>
      </c>
      <c r="C429" t="s">
        <v>1248</v>
      </c>
      <c r="D429">
        <f>VLOOKUP($B429,'PACK MASTER'!$A$2:$G$512,7,0)</f>
        <v>210</v>
      </c>
      <c r="H429">
        <f>VLOOKUP($A429,ZAVL!$C$2:$F$1048576,4,0)</f>
        <v>206</v>
      </c>
      <c r="I429">
        <f>IFERROR(ABS(VLOOKUP($A429,ZTRV!$D$2:$G$1048576,4,0)),0)</f>
        <v>0</v>
      </c>
      <c r="J429">
        <f>IFERROR(ABS(VLOOKUP(A429,ZTR1!$D$2:$G$829999,4,0)),0)</f>
        <v>0</v>
      </c>
      <c r="K429">
        <f>IFERROR(ABS(VLOOKUP(A429,ZTR2!$D$2:$G$59939,4,0)),0)</f>
        <v>0</v>
      </c>
      <c r="L429">
        <f t="shared" si="60"/>
        <v>0</v>
      </c>
      <c r="M429">
        <f t="shared" si="63"/>
        <v>206</v>
      </c>
      <c r="N429">
        <f t="shared" si="64"/>
        <v>243.07999999999998</v>
      </c>
      <c r="O429" s="13">
        <f t="shared" si="65"/>
        <v>51046.799999999996</v>
      </c>
      <c r="P429">
        <f>IF(A429=3040288,0,IFERROR(ABS(VLOOKUP(A429,ZCON!$D$2:$G$128870,4,0)),5.5))</f>
        <v>5.5</v>
      </c>
      <c r="Q429" s="17">
        <f t="shared" si="61"/>
        <v>2379.3000000000002</v>
      </c>
      <c r="R429" s="38">
        <v>0.02</v>
      </c>
      <c r="S429" s="5">
        <f t="shared" si="62"/>
        <v>3.09</v>
      </c>
      <c r="T429">
        <f t="shared" si="57"/>
        <v>7459</v>
      </c>
      <c r="U429" s="17">
        <f t="shared" si="58"/>
        <v>11.33</v>
      </c>
      <c r="V429" s="17">
        <f t="shared" si="59"/>
        <v>1.4714285714285714E-2</v>
      </c>
    </row>
    <row r="430" spans="1:22" x14ac:dyDescent="0.25">
      <c r="A430">
        <v>7461401</v>
      </c>
      <c r="B430">
        <v>401</v>
      </c>
      <c r="C430" t="s">
        <v>1255</v>
      </c>
      <c r="D430">
        <f>VLOOKUP($B430,'PACK MASTER'!$A$2:$G$512,7,0)</f>
        <v>210</v>
      </c>
      <c r="H430">
        <f>VLOOKUP($A430,ZAVL!$C$2:$F$1048576,4,0)</f>
        <v>216</v>
      </c>
      <c r="I430">
        <f>IFERROR(ABS(VLOOKUP($A430,ZTRV!$D$2:$G$1048576,4,0)),0)</f>
        <v>0</v>
      </c>
      <c r="J430">
        <f>IFERROR(ABS(VLOOKUP(A430,ZTR1!$D$2:$G$829999,4,0)),0)</f>
        <v>0</v>
      </c>
      <c r="K430">
        <f>IFERROR(ABS(VLOOKUP(A430,ZTR2!$D$2:$G$59939,4,0)),0)</f>
        <v>0</v>
      </c>
      <c r="L430">
        <f t="shared" si="60"/>
        <v>0</v>
      </c>
      <c r="M430">
        <f t="shared" si="63"/>
        <v>216</v>
      </c>
      <c r="N430">
        <f t="shared" si="64"/>
        <v>254.88</v>
      </c>
      <c r="O430" s="13">
        <f t="shared" si="65"/>
        <v>53524.799999999996</v>
      </c>
      <c r="P430">
        <f>IF(A430=3040288,0,IFERROR(ABS(VLOOKUP(A430,ZCON!$D$2:$G$128870,4,0)),5.5))</f>
        <v>5.5</v>
      </c>
      <c r="Q430" s="17">
        <f t="shared" si="61"/>
        <v>2494.8000000000002</v>
      </c>
      <c r="R430" s="38">
        <v>0.02</v>
      </c>
      <c r="S430" s="5">
        <f t="shared" si="62"/>
        <v>3.24</v>
      </c>
      <c r="T430">
        <f t="shared" si="57"/>
        <v>7461</v>
      </c>
      <c r="U430" s="17">
        <f t="shared" si="58"/>
        <v>11.88</v>
      </c>
      <c r="V430" s="17">
        <f t="shared" si="59"/>
        <v>1.542857142857143E-2</v>
      </c>
    </row>
    <row r="431" spans="1:22" x14ac:dyDescent="0.25">
      <c r="A431">
        <v>7462401</v>
      </c>
      <c r="B431">
        <v>401</v>
      </c>
      <c r="C431" t="s">
        <v>1259</v>
      </c>
      <c r="D431">
        <f>VLOOKUP($B431,'PACK MASTER'!$A$2:$G$512,7,0)</f>
        <v>210</v>
      </c>
      <c r="H431">
        <f>VLOOKUP($A431,ZAVL!$C$2:$F$1048576,4,0)</f>
        <v>240</v>
      </c>
      <c r="I431">
        <f>IFERROR(ABS(VLOOKUP($A431,ZTRV!$D$2:$G$1048576,4,0)),0)</f>
        <v>0</v>
      </c>
      <c r="J431">
        <f>IFERROR(ABS(VLOOKUP(A431,ZTR1!$D$2:$G$829999,4,0)),0)</f>
        <v>0</v>
      </c>
      <c r="K431">
        <f>IFERROR(ABS(VLOOKUP(A431,ZTR2!$D$2:$G$59939,4,0)),0)</f>
        <v>0</v>
      </c>
      <c r="L431">
        <f t="shared" si="60"/>
        <v>0</v>
      </c>
      <c r="M431">
        <f t="shared" si="63"/>
        <v>240</v>
      </c>
      <c r="N431">
        <f t="shared" si="64"/>
        <v>283.2</v>
      </c>
      <c r="O431" s="13">
        <f t="shared" si="65"/>
        <v>59472</v>
      </c>
      <c r="P431">
        <f>IF(A431=3040288,0,IFERROR(ABS(VLOOKUP(A431,ZCON!$D$2:$G$128870,4,0)),5.5))</f>
        <v>5.5</v>
      </c>
      <c r="Q431" s="17">
        <f t="shared" si="61"/>
        <v>2772</v>
      </c>
      <c r="R431" s="38">
        <v>0.02</v>
      </c>
      <c r="S431" s="5">
        <f t="shared" si="62"/>
        <v>3.6</v>
      </c>
      <c r="T431">
        <f t="shared" si="57"/>
        <v>7462</v>
      </c>
      <c r="U431" s="17">
        <f t="shared" si="58"/>
        <v>13.2</v>
      </c>
      <c r="V431" s="17">
        <f t="shared" si="59"/>
        <v>1.7142857142857144E-2</v>
      </c>
    </row>
    <row r="432" spans="1:22" x14ac:dyDescent="0.25">
      <c r="A432">
        <v>7463271</v>
      </c>
      <c r="B432">
        <v>271</v>
      </c>
      <c r="C432" t="s">
        <v>1264</v>
      </c>
      <c r="D432">
        <f>VLOOKUP($B432,'PACK MASTER'!$A$2:$G$512,7,0)</f>
        <v>50</v>
      </c>
      <c r="H432">
        <f>VLOOKUP($A432,ZAVL!$C$2:$F$1048576,4,0)</f>
        <v>205</v>
      </c>
      <c r="I432">
        <f>IFERROR(ABS(VLOOKUP($A432,ZTRV!$D$2:$G$1048576,4,0)),0)</f>
        <v>0</v>
      </c>
      <c r="J432">
        <f>IFERROR(ABS(VLOOKUP(A432,ZTR1!$D$2:$G$829999,4,0)),0)</f>
        <v>0</v>
      </c>
      <c r="K432">
        <f>IFERROR(ABS(VLOOKUP(A432,ZTR2!$D$2:$G$59939,4,0)),0)</f>
        <v>0</v>
      </c>
      <c r="L432">
        <f t="shared" si="60"/>
        <v>0</v>
      </c>
      <c r="M432">
        <f t="shared" si="63"/>
        <v>205</v>
      </c>
      <c r="N432">
        <f t="shared" si="64"/>
        <v>241.89999999999998</v>
      </c>
      <c r="O432" s="13">
        <f t="shared" si="65"/>
        <v>12094.999999999998</v>
      </c>
      <c r="P432">
        <f>IF(A432=3040288,0,IFERROR(ABS(VLOOKUP(A432,ZCON!$D$2:$G$128870,4,0)),5.5))</f>
        <v>5.5</v>
      </c>
      <c r="Q432" s="17">
        <f t="shared" si="61"/>
        <v>563.75</v>
      </c>
      <c r="R432" s="38">
        <v>0.02</v>
      </c>
      <c r="S432" s="5">
        <f t="shared" si="62"/>
        <v>3.0750000000000002</v>
      </c>
      <c r="T432">
        <f t="shared" si="57"/>
        <v>7463</v>
      </c>
      <c r="U432" s="17">
        <f t="shared" si="58"/>
        <v>11.275</v>
      </c>
      <c r="V432" s="17">
        <f t="shared" si="59"/>
        <v>6.1500000000000006E-2</v>
      </c>
    </row>
    <row r="433" spans="1:22" x14ac:dyDescent="0.25">
      <c r="A433">
        <v>7464271</v>
      </c>
      <c r="B433">
        <v>271</v>
      </c>
      <c r="C433" t="s">
        <v>1271</v>
      </c>
      <c r="D433">
        <f>VLOOKUP($B433,'PACK MASTER'!$A$2:$G$512,7,0)</f>
        <v>50</v>
      </c>
      <c r="H433">
        <f>VLOOKUP($A433,ZAVL!$C$2:$F$1048576,4,0)</f>
        <v>220</v>
      </c>
      <c r="I433">
        <f>IFERROR(ABS(VLOOKUP($A433,ZTRV!$D$2:$G$1048576,4,0)),0)</f>
        <v>0</v>
      </c>
      <c r="J433">
        <f>IFERROR(ABS(VLOOKUP(A433,ZTR1!$D$2:$G$829999,4,0)),0)</f>
        <v>0</v>
      </c>
      <c r="K433">
        <f>IFERROR(ABS(VLOOKUP(A433,ZTR2!$D$2:$G$59939,4,0)),0)</f>
        <v>0</v>
      </c>
      <c r="L433">
        <f t="shared" si="60"/>
        <v>0</v>
      </c>
      <c r="M433">
        <f t="shared" si="63"/>
        <v>220</v>
      </c>
      <c r="N433">
        <f t="shared" si="64"/>
        <v>259.59999999999997</v>
      </c>
      <c r="O433" s="13">
        <f t="shared" si="65"/>
        <v>12979.999999999998</v>
      </c>
      <c r="P433">
        <f>IF(A433=3040288,0,IFERROR(ABS(VLOOKUP(A433,ZCON!$D$2:$G$128870,4,0)),5.5))</f>
        <v>5.5</v>
      </c>
      <c r="Q433" s="17">
        <f t="shared" si="61"/>
        <v>605</v>
      </c>
      <c r="R433" s="38">
        <v>0.02</v>
      </c>
      <c r="S433" s="5">
        <f t="shared" si="62"/>
        <v>3.3</v>
      </c>
      <c r="T433">
        <f t="shared" si="57"/>
        <v>7464</v>
      </c>
      <c r="U433" s="17">
        <f t="shared" si="58"/>
        <v>12.1</v>
      </c>
      <c r="V433" s="17">
        <f t="shared" si="59"/>
        <v>6.6000000000000003E-2</v>
      </c>
    </row>
    <row r="434" spans="1:22" x14ac:dyDescent="0.25">
      <c r="A434">
        <v>7464401</v>
      </c>
      <c r="B434">
        <v>401</v>
      </c>
      <c r="C434" t="s">
        <v>1272</v>
      </c>
      <c r="D434">
        <f>VLOOKUP($B434,'PACK MASTER'!$A$2:$G$512,7,0)</f>
        <v>210</v>
      </c>
      <c r="H434">
        <f>VLOOKUP($A434,ZAVL!$C$2:$F$1048576,4,0)</f>
        <v>150</v>
      </c>
      <c r="I434">
        <f>IFERROR(ABS(VLOOKUP($A434,ZTRV!$D$2:$G$1048576,4,0)),0)</f>
        <v>0</v>
      </c>
      <c r="J434">
        <f>IFERROR(ABS(VLOOKUP(A434,ZTR1!$D$2:$G$829999,4,0)),0)</f>
        <v>0</v>
      </c>
      <c r="K434">
        <f>IFERROR(ABS(VLOOKUP(A434,ZTR2!$D$2:$G$59939,4,0)),0)</f>
        <v>0</v>
      </c>
      <c r="L434">
        <f t="shared" si="60"/>
        <v>0</v>
      </c>
      <c r="M434">
        <f t="shared" si="63"/>
        <v>150</v>
      </c>
      <c r="N434">
        <f t="shared" si="64"/>
        <v>177</v>
      </c>
      <c r="O434" s="13">
        <f t="shared" si="65"/>
        <v>37170</v>
      </c>
      <c r="P434">
        <f>IF(A434=3040288,0,IFERROR(ABS(VLOOKUP(A434,ZCON!$D$2:$G$128870,4,0)),5.5))</f>
        <v>5.5</v>
      </c>
      <c r="Q434" s="17">
        <f t="shared" si="61"/>
        <v>1732.5</v>
      </c>
      <c r="R434" s="38">
        <v>0.02</v>
      </c>
      <c r="S434" s="5">
        <f t="shared" si="62"/>
        <v>2.25</v>
      </c>
      <c r="T434">
        <f t="shared" si="57"/>
        <v>7464</v>
      </c>
      <c r="U434" s="17">
        <f t="shared" si="58"/>
        <v>8.25</v>
      </c>
      <c r="V434" s="17">
        <f t="shared" si="59"/>
        <v>1.0714285714285714E-2</v>
      </c>
    </row>
    <row r="435" spans="1:22" x14ac:dyDescent="0.25">
      <c r="A435">
        <v>7465401</v>
      </c>
      <c r="B435">
        <v>401</v>
      </c>
      <c r="C435" t="s">
        <v>1277</v>
      </c>
      <c r="D435">
        <f>VLOOKUP($B435,'PACK MASTER'!$A$2:$G$512,7,0)</f>
        <v>210</v>
      </c>
      <c r="H435">
        <f>VLOOKUP($A435,ZAVL!$C$2:$F$1048576,4,0)</f>
        <v>120</v>
      </c>
      <c r="I435">
        <f>IFERROR(ABS(VLOOKUP($A435,ZTRV!$D$2:$G$1048576,4,0)),0)</f>
        <v>0</v>
      </c>
      <c r="J435">
        <f>IFERROR(ABS(VLOOKUP(A435,ZTR1!$D$2:$G$829999,4,0)),0)</f>
        <v>0</v>
      </c>
      <c r="K435">
        <f>IFERROR(ABS(VLOOKUP(A435,ZTR2!$D$2:$G$59939,4,0)),0)</f>
        <v>0</v>
      </c>
      <c r="L435">
        <f t="shared" si="60"/>
        <v>0</v>
      </c>
      <c r="M435">
        <f t="shared" si="63"/>
        <v>120</v>
      </c>
      <c r="N435">
        <f t="shared" si="64"/>
        <v>141.6</v>
      </c>
      <c r="O435" s="13">
        <f t="shared" si="65"/>
        <v>29736</v>
      </c>
      <c r="P435">
        <f>IF(A435=3040288,0,IFERROR(ABS(VLOOKUP(A435,ZCON!$D$2:$G$128870,4,0)),5.5))</f>
        <v>5.5</v>
      </c>
      <c r="Q435" s="17">
        <f t="shared" si="61"/>
        <v>1386</v>
      </c>
      <c r="R435" s="38">
        <v>0.02</v>
      </c>
      <c r="S435" s="5">
        <f t="shared" si="62"/>
        <v>1.8</v>
      </c>
      <c r="T435">
        <f t="shared" si="57"/>
        <v>7465</v>
      </c>
      <c r="U435" s="17">
        <f t="shared" si="58"/>
        <v>6.6</v>
      </c>
      <c r="V435" s="17">
        <f t="shared" si="59"/>
        <v>8.5714285714285719E-3</v>
      </c>
    </row>
    <row r="436" spans="1:22" x14ac:dyDescent="0.25">
      <c r="A436">
        <v>7467401</v>
      </c>
      <c r="B436">
        <v>401</v>
      </c>
      <c r="C436" t="s">
        <v>1280</v>
      </c>
      <c r="D436">
        <f>VLOOKUP($B436,'PACK MASTER'!$A$2:$G$512,7,0)</f>
        <v>210</v>
      </c>
      <c r="H436">
        <f>VLOOKUP($A436,ZAVL!$C$2:$F$1048576,4,0)</f>
        <v>92</v>
      </c>
      <c r="I436">
        <f>IFERROR(ABS(VLOOKUP($A436,ZTRV!$D$2:$G$1048576,4,0)),0)</f>
        <v>0</v>
      </c>
      <c r="J436">
        <f>IFERROR(ABS(VLOOKUP(A436,ZTR1!$D$2:$G$829999,4,0)),0)</f>
        <v>0</v>
      </c>
      <c r="K436">
        <f>IFERROR(ABS(VLOOKUP(A436,ZTR2!$D$2:$G$59939,4,0)),0)</f>
        <v>0</v>
      </c>
      <c r="L436">
        <f t="shared" si="60"/>
        <v>0</v>
      </c>
      <c r="M436">
        <f t="shared" si="63"/>
        <v>92</v>
      </c>
      <c r="N436">
        <f t="shared" si="64"/>
        <v>108.55999999999999</v>
      </c>
      <c r="O436" s="13">
        <f t="shared" si="65"/>
        <v>22797.599999999999</v>
      </c>
      <c r="P436">
        <f>IF(A436=3040288,0,IFERROR(ABS(VLOOKUP(A436,ZCON!$D$2:$G$128870,4,0)),5.5))</f>
        <v>5.5</v>
      </c>
      <c r="Q436" s="17">
        <f t="shared" si="61"/>
        <v>1062.5999999999999</v>
      </c>
      <c r="R436" s="38">
        <v>0.02</v>
      </c>
      <c r="S436" s="5">
        <f t="shared" si="62"/>
        <v>1.38</v>
      </c>
      <c r="T436">
        <f t="shared" si="57"/>
        <v>7467</v>
      </c>
      <c r="U436" s="17">
        <f t="shared" si="58"/>
        <v>5.0599999999999996</v>
      </c>
      <c r="V436" s="17">
        <f t="shared" si="59"/>
        <v>6.5714285714285709E-3</v>
      </c>
    </row>
    <row r="437" spans="1:22" ht="13.8" x14ac:dyDescent="0.25">
      <c r="A437">
        <v>7470401</v>
      </c>
      <c r="B437">
        <v>401</v>
      </c>
      <c r="C437" s="34" t="s">
        <v>3388</v>
      </c>
      <c r="D437">
        <f>VLOOKUP($B437,'PACK MASTER'!$A$2:$G$512,7,0)</f>
        <v>210</v>
      </c>
      <c r="H437">
        <f>VLOOKUP($A437,ZAVL!$C$2:$F$1048576,4,0)</f>
        <v>199</v>
      </c>
      <c r="I437">
        <f>IFERROR(ABS(VLOOKUP($A437,ZTRV!$D$2:$G$1048576,4,0)),0)</f>
        <v>13</v>
      </c>
      <c r="J437">
        <f>IFERROR(ABS(VLOOKUP(A437,ZTR1!$D$2:$G$829999,4,0)),0)</f>
        <v>0</v>
      </c>
      <c r="K437">
        <f>IFERROR(ABS(VLOOKUP(A437,ZTR2!$D$2:$G$59939,4,0)),0)</f>
        <v>0</v>
      </c>
      <c r="L437">
        <f t="shared" si="60"/>
        <v>13</v>
      </c>
      <c r="M437">
        <f>H437-L437</f>
        <v>186</v>
      </c>
      <c r="N437">
        <f>M437*1.18</f>
        <v>219.48</v>
      </c>
      <c r="O437" s="13">
        <f t="shared" si="65"/>
        <v>46090.799999999996</v>
      </c>
      <c r="P437">
        <f>IF(A437=3040288,0,IFERROR(ABS(VLOOKUP(A437,ZCON!$D$2:$G$128870,4,0)),5.5))</f>
        <v>5.5</v>
      </c>
      <c r="Q437" s="17">
        <f t="shared" si="61"/>
        <v>2298.4499999999998</v>
      </c>
      <c r="R437" s="38">
        <v>0.02</v>
      </c>
      <c r="S437" s="5">
        <f t="shared" si="62"/>
        <v>2.9849999999999999</v>
      </c>
      <c r="T437">
        <f t="shared" si="57"/>
        <v>7470</v>
      </c>
      <c r="U437" s="17">
        <f t="shared" si="58"/>
        <v>10.944999999999999</v>
      </c>
      <c r="V437" s="17">
        <f t="shared" si="59"/>
        <v>1.4214285714285714E-2</v>
      </c>
    </row>
    <row r="438" spans="1:22" x14ac:dyDescent="0.25">
      <c r="A438">
        <v>7472401</v>
      </c>
      <c r="B438">
        <v>401</v>
      </c>
      <c r="C438" t="s">
        <v>1304</v>
      </c>
      <c r="D438">
        <f>VLOOKUP($B438,'PACK MASTER'!$A$2:$G$512,7,0)</f>
        <v>210</v>
      </c>
      <c r="H438">
        <f>VLOOKUP($A438,ZAVL!$C$2:$F$1048576,4,0)</f>
        <v>195</v>
      </c>
      <c r="I438">
        <f>IFERROR(ABS(VLOOKUP($A438,ZTRV!$D$2:$G$1048576,4,0)),0)</f>
        <v>10</v>
      </c>
      <c r="J438">
        <f>IFERROR(ABS(VLOOKUP(A438,ZTR1!$D$2:$G$829999,4,0)),0)</f>
        <v>0</v>
      </c>
      <c r="K438">
        <f>IFERROR(ABS(VLOOKUP(A438,ZTR2!$D$2:$G$59939,4,0)),0)</f>
        <v>0</v>
      </c>
      <c r="L438">
        <f t="shared" si="60"/>
        <v>10</v>
      </c>
      <c r="M438">
        <f t="shared" si="63"/>
        <v>185</v>
      </c>
      <c r="N438">
        <f t="shared" si="64"/>
        <v>218.29999999999998</v>
      </c>
      <c r="O438" s="13">
        <f t="shared" si="65"/>
        <v>45843</v>
      </c>
      <c r="P438">
        <f>IF(A438=3040288,0,IFERROR(ABS(VLOOKUP(A438,ZCON!$D$2:$G$128870,4,0)),5.5))</f>
        <v>5.5</v>
      </c>
      <c r="Q438" s="17">
        <f t="shared" si="61"/>
        <v>2252.25</v>
      </c>
      <c r="R438" s="38">
        <v>0.02</v>
      </c>
      <c r="S438" s="5">
        <f t="shared" si="62"/>
        <v>2.9249999999999998</v>
      </c>
      <c r="T438">
        <f t="shared" si="57"/>
        <v>7472</v>
      </c>
      <c r="U438" s="17">
        <f t="shared" si="58"/>
        <v>10.725</v>
      </c>
      <c r="V438" s="17">
        <f t="shared" si="59"/>
        <v>1.3928571428571427E-2</v>
      </c>
    </row>
    <row r="439" spans="1:22" x14ac:dyDescent="0.25">
      <c r="A439">
        <v>7473401</v>
      </c>
      <c r="B439">
        <v>401</v>
      </c>
      <c r="C439" t="s">
        <v>1305</v>
      </c>
      <c r="D439">
        <f>VLOOKUP($B439,'PACK MASTER'!$A$2:$G$512,7,0)</f>
        <v>210</v>
      </c>
      <c r="H439">
        <f>VLOOKUP($A439,ZAVL!$C$2:$F$1048576,4,0)</f>
        <v>197</v>
      </c>
      <c r="I439">
        <f>IFERROR(ABS(VLOOKUP($A439,ZTRV!$D$2:$G$1048576,4,0)),0)</f>
        <v>8</v>
      </c>
      <c r="J439">
        <f>IFERROR(ABS(VLOOKUP(A439,ZTR1!$D$2:$G$829999,4,0)),0)</f>
        <v>0</v>
      </c>
      <c r="K439">
        <f>IFERROR(ABS(VLOOKUP(A439,ZTR2!$D$2:$G$59939,4,0)),0)</f>
        <v>0</v>
      </c>
      <c r="L439">
        <f t="shared" si="60"/>
        <v>8</v>
      </c>
      <c r="M439">
        <f t="shared" si="63"/>
        <v>189</v>
      </c>
      <c r="N439">
        <f t="shared" si="64"/>
        <v>223.01999999999998</v>
      </c>
      <c r="O439" s="13">
        <f t="shared" si="65"/>
        <v>46834.2</v>
      </c>
      <c r="P439">
        <f>IF(A439=3040288,0,IFERROR(ABS(VLOOKUP(A439,ZCON!$D$2:$G$128870,4,0)),5.5))</f>
        <v>5.5</v>
      </c>
      <c r="Q439" s="17">
        <f t="shared" si="61"/>
        <v>2275.35</v>
      </c>
      <c r="R439" s="38">
        <v>0.02</v>
      </c>
      <c r="S439" s="5">
        <f t="shared" si="62"/>
        <v>2.9550000000000001</v>
      </c>
      <c r="T439">
        <f t="shared" si="57"/>
        <v>7473</v>
      </c>
      <c r="U439" s="17">
        <f t="shared" si="58"/>
        <v>10.834999999999999</v>
      </c>
      <c r="V439" s="17">
        <f t="shared" si="59"/>
        <v>1.4071428571428572E-2</v>
      </c>
    </row>
    <row r="440" spans="1:22" x14ac:dyDescent="0.25">
      <c r="A440">
        <v>7474401</v>
      </c>
      <c r="B440">
        <v>401</v>
      </c>
      <c r="C440" t="s">
        <v>1306</v>
      </c>
      <c r="D440">
        <f>VLOOKUP($B440,'PACK MASTER'!$A$2:$G$512,7,0)</f>
        <v>210</v>
      </c>
      <c r="H440">
        <f>VLOOKUP($A440,ZAVL!$C$2:$F$1048576,4,0)</f>
        <v>199</v>
      </c>
      <c r="I440">
        <f>IFERROR(ABS(VLOOKUP($A440,ZTRV!$D$2:$G$1048576,4,0)),0)</f>
        <v>0</v>
      </c>
      <c r="J440">
        <f>IFERROR(ABS(VLOOKUP(A440,ZTR1!$D$2:$G$829999,4,0)),0)</f>
        <v>0</v>
      </c>
      <c r="K440">
        <f>IFERROR(ABS(VLOOKUP(A440,ZTR2!$D$2:$G$59939,4,0)),0)</f>
        <v>0</v>
      </c>
      <c r="L440">
        <f t="shared" si="60"/>
        <v>0</v>
      </c>
      <c r="M440">
        <f t="shared" si="63"/>
        <v>199</v>
      </c>
      <c r="N440">
        <f t="shared" si="64"/>
        <v>234.82</v>
      </c>
      <c r="O440" s="13">
        <f t="shared" si="65"/>
        <v>49312.2</v>
      </c>
      <c r="P440">
        <f>IF(A440=3040288,0,IFERROR(ABS(VLOOKUP(A440,ZCON!$D$2:$G$128870,4,0)),5.5))</f>
        <v>5.5</v>
      </c>
      <c r="Q440" s="17">
        <f t="shared" si="61"/>
        <v>2298.4499999999998</v>
      </c>
      <c r="R440" s="38">
        <v>0.02</v>
      </c>
      <c r="S440" s="5">
        <f t="shared" si="62"/>
        <v>2.9849999999999999</v>
      </c>
      <c r="T440">
        <f t="shared" si="57"/>
        <v>7474</v>
      </c>
      <c r="U440" s="17">
        <f t="shared" si="58"/>
        <v>10.944999999999999</v>
      </c>
      <c r="V440" s="17">
        <f t="shared" si="59"/>
        <v>1.4214285714285714E-2</v>
      </c>
    </row>
    <row r="441" spans="1:22" x14ac:dyDescent="0.25">
      <c r="A441">
        <v>7475401</v>
      </c>
      <c r="B441">
        <v>401</v>
      </c>
      <c r="C441" t="s">
        <v>1311</v>
      </c>
      <c r="D441">
        <f>VLOOKUP($B441,'PACK MASTER'!$A$2:$G$512,7,0)</f>
        <v>210</v>
      </c>
      <c r="H441">
        <f>VLOOKUP($A441,ZAVL!$C$2:$F$1048576,4,0)</f>
        <v>220</v>
      </c>
      <c r="I441">
        <f>IFERROR(ABS(VLOOKUP($A441,ZTRV!$D$2:$G$1048576,4,0)),0)</f>
        <v>0</v>
      </c>
      <c r="J441">
        <f>IFERROR(ABS(VLOOKUP(A441,ZTR1!$D$2:$G$829999,4,0)),0)</f>
        <v>0</v>
      </c>
      <c r="K441">
        <f>IFERROR(ABS(VLOOKUP(A441,ZTR2!$D$2:$G$59939,4,0)),0)</f>
        <v>0</v>
      </c>
      <c r="L441">
        <f t="shared" si="60"/>
        <v>0</v>
      </c>
      <c r="M441">
        <f t="shared" si="63"/>
        <v>220</v>
      </c>
      <c r="N441">
        <f t="shared" si="64"/>
        <v>259.59999999999997</v>
      </c>
      <c r="O441" s="13">
        <f t="shared" si="65"/>
        <v>54515.999999999993</v>
      </c>
      <c r="P441">
        <f>IF(A441=3040288,0,IFERROR(ABS(VLOOKUP(A441,ZCON!$D$2:$G$128870,4,0)),5.5))</f>
        <v>5.5</v>
      </c>
      <c r="Q441" s="17">
        <f t="shared" si="61"/>
        <v>2541</v>
      </c>
      <c r="R441" s="38">
        <v>0.02</v>
      </c>
      <c r="S441" s="5">
        <f t="shared" si="62"/>
        <v>3.3</v>
      </c>
      <c r="T441">
        <f t="shared" si="57"/>
        <v>7475</v>
      </c>
      <c r="U441" s="17">
        <f t="shared" si="58"/>
        <v>12.1</v>
      </c>
      <c r="V441" s="17">
        <f t="shared" si="59"/>
        <v>1.5714285714285712E-2</v>
      </c>
    </row>
    <row r="442" spans="1:22" x14ac:dyDescent="0.25">
      <c r="A442">
        <v>7476401</v>
      </c>
      <c r="B442">
        <v>401</v>
      </c>
      <c r="C442" t="s">
        <v>1318</v>
      </c>
      <c r="D442">
        <f>VLOOKUP($B442,'PACK MASTER'!$A$2:$G$512,7,0)</f>
        <v>210</v>
      </c>
      <c r="H442">
        <f>VLOOKUP($A442,ZAVL!$C$2:$F$1048576,4,0)</f>
        <v>210</v>
      </c>
      <c r="I442">
        <f>IFERROR(ABS(VLOOKUP($A442,ZTRV!$D$2:$G$1048576,4,0)),0)</f>
        <v>0</v>
      </c>
      <c r="J442">
        <f>IFERROR(ABS(VLOOKUP(A442,ZTR1!$D$2:$G$829999,4,0)),0)</f>
        <v>0</v>
      </c>
      <c r="K442">
        <f>IFERROR(ABS(VLOOKUP(A442,ZTR2!$D$2:$G$59939,4,0)),0)</f>
        <v>0</v>
      </c>
      <c r="L442">
        <f t="shared" si="60"/>
        <v>0</v>
      </c>
      <c r="M442">
        <f t="shared" si="63"/>
        <v>210</v>
      </c>
      <c r="N442">
        <f t="shared" si="64"/>
        <v>247.79999999999998</v>
      </c>
      <c r="O442" s="13">
        <f t="shared" si="65"/>
        <v>52038</v>
      </c>
      <c r="P442">
        <f>IF(A442=3040288,0,IFERROR(ABS(VLOOKUP(A442,ZCON!$D$2:$G$128870,4,0)),5.5))</f>
        <v>5.5</v>
      </c>
      <c r="Q442" s="17">
        <f t="shared" si="61"/>
        <v>2425.5</v>
      </c>
      <c r="R442" s="38">
        <v>0.02</v>
      </c>
      <c r="S442" s="5">
        <f t="shared" si="62"/>
        <v>3.15</v>
      </c>
      <c r="T442">
        <f t="shared" si="57"/>
        <v>7476</v>
      </c>
      <c r="U442" s="17">
        <f t="shared" si="58"/>
        <v>11.55</v>
      </c>
      <c r="V442" s="17">
        <f t="shared" si="59"/>
        <v>1.4999999999999999E-2</v>
      </c>
    </row>
    <row r="443" spans="1:22" x14ac:dyDescent="0.25">
      <c r="A443">
        <v>7477401</v>
      </c>
      <c r="B443">
        <v>401</v>
      </c>
      <c r="C443" t="s">
        <v>1323</v>
      </c>
      <c r="D443">
        <f>VLOOKUP($B443,'PACK MASTER'!$A$2:$G$512,7,0)</f>
        <v>210</v>
      </c>
      <c r="H443">
        <f>VLOOKUP($A443,ZAVL!$C$2:$F$1048576,4,0)</f>
        <v>269</v>
      </c>
      <c r="I443">
        <f>IFERROR(ABS(VLOOKUP($A443,ZTRV!$D$2:$G$1048576,4,0)),0)</f>
        <v>0</v>
      </c>
      <c r="J443">
        <f>IFERROR(ABS(VLOOKUP(A443,ZTR1!$D$2:$G$829999,4,0)),0)</f>
        <v>0</v>
      </c>
      <c r="K443">
        <f>IFERROR(ABS(VLOOKUP(A443,ZTR2!$D$2:$G$59939,4,0)),0)</f>
        <v>0</v>
      </c>
      <c r="L443">
        <f t="shared" si="60"/>
        <v>0</v>
      </c>
      <c r="M443">
        <f t="shared" si="63"/>
        <v>269</v>
      </c>
      <c r="N443">
        <f t="shared" si="64"/>
        <v>317.41999999999996</v>
      </c>
      <c r="O443" s="13">
        <f t="shared" si="65"/>
        <v>66658.2</v>
      </c>
      <c r="P443">
        <f>IF(A443=3040288,0,IFERROR(ABS(VLOOKUP(A443,ZCON!$D$2:$G$128870,4,0)),5.5))</f>
        <v>5.5</v>
      </c>
      <c r="Q443" s="17">
        <f t="shared" si="61"/>
        <v>3106.95</v>
      </c>
      <c r="R443" s="38">
        <v>0.02</v>
      </c>
      <c r="S443" s="5">
        <f t="shared" si="62"/>
        <v>4.0350000000000001</v>
      </c>
      <c r="T443">
        <f t="shared" si="57"/>
        <v>7477</v>
      </c>
      <c r="U443" s="17">
        <f t="shared" si="58"/>
        <v>14.795</v>
      </c>
      <c r="V443" s="17">
        <f t="shared" si="59"/>
        <v>1.9214285714285715E-2</v>
      </c>
    </row>
    <row r="444" spans="1:22" x14ac:dyDescent="0.25">
      <c r="A444">
        <v>7481401</v>
      </c>
      <c r="B444">
        <v>401</v>
      </c>
      <c r="C444" t="s">
        <v>1329</v>
      </c>
      <c r="D444">
        <f>VLOOKUP($B444,'PACK MASTER'!$A$2:$G$512,7,0)</f>
        <v>210</v>
      </c>
      <c r="H444">
        <f>VLOOKUP($A444,ZAVL!$C$2:$F$1048576,4,0)</f>
        <v>235</v>
      </c>
      <c r="I444">
        <f>IFERROR(ABS(VLOOKUP($A444,ZTRV!$D$2:$G$1048576,4,0)),0)</f>
        <v>0</v>
      </c>
      <c r="J444">
        <f>IFERROR(ABS(VLOOKUP(A444,ZTR1!$D$2:$G$829999,4,0)),0)</f>
        <v>0</v>
      </c>
      <c r="K444">
        <f>IFERROR(ABS(VLOOKUP(A444,ZTR2!$D$2:$G$59939,4,0)),0)</f>
        <v>0</v>
      </c>
      <c r="L444">
        <f t="shared" si="60"/>
        <v>0</v>
      </c>
      <c r="M444">
        <f t="shared" si="63"/>
        <v>235</v>
      </c>
      <c r="N444">
        <f t="shared" si="64"/>
        <v>277.3</v>
      </c>
      <c r="O444" s="13">
        <f t="shared" si="65"/>
        <v>58233</v>
      </c>
      <c r="P444">
        <f>IF(A444=3040288,0,IFERROR(ABS(VLOOKUP(A444,ZCON!$D$2:$G$128870,4,0)),5.5))</f>
        <v>5.5</v>
      </c>
      <c r="Q444" s="17">
        <f t="shared" si="61"/>
        <v>2714.25</v>
      </c>
      <c r="R444" s="38">
        <v>0.02</v>
      </c>
      <c r="S444" s="5">
        <f t="shared" si="62"/>
        <v>3.5249999999999999</v>
      </c>
      <c r="T444">
        <f t="shared" si="57"/>
        <v>7481</v>
      </c>
      <c r="U444" s="17">
        <f t="shared" si="58"/>
        <v>12.925000000000001</v>
      </c>
      <c r="V444" s="17">
        <f t="shared" si="59"/>
        <v>1.6785714285714286E-2</v>
      </c>
    </row>
    <row r="445" spans="1:22" x14ac:dyDescent="0.25">
      <c r="A445">
        <v>7485288</v>
      </c>
      <c r="B445">
        <v>288</v>
      </c>
      <c r="C445" t="s">
        <v>1345</v>
      </c>
      <c r="D445">
        <f>VLOOKUP($B445,'PACK MASTER'!$A$2:$G$512,7,0)</f>
        <v>26</v>
      </c>
      <c r="H445">
        <f>VLOOKUP($A445,ZAVL!$C$2:$F$1048576,4,0)</f>
        <v>185</v>
      </c>
      <c r="I445">
        <f>IFERROR(ABS(VLOOKUP($A445,ZTRV!$D$2:$G$1048576,4,0)),0)</f>
        <v>20</v>
      </c>
      <c r="J445">
        <f>IFERROR(ABS(VLOOKUP(A445,ZTR1!$D$2:$G$829999,4,0)),0)</f>
        <v>0</v>
      </c>
      <c r="K445">
        <f>IFERROR(ABS(VLOOKUP(A445,ZTR2!$D$2:$G$59939,4,0)),0)</f>
        <v>0</v>
      </c>
      <c r="L445">
        <f t="shared" si="60"/>
        <v>20</v>
      </c>
      <c r="M445">
        <f t="shared" si="63"/>
        <v>165</v>
      </c>
      <c r="N445">
        <f t="shared" si="64"/>
        <v>194.7</v>
      </c>
      <c r="O445" s="13">
        <f t="shared" si="65"/>
        <v>5062.2</v>
      </c>
      <c r="P445">
        <f>IF(A445=3040288,0,IFERROR(ABS(VLOOKUP(A445,ZCON!$D$2:$G$128870,4,0)),5.5))</f>
        <v>5.5</v>
      </c>
      <c r="Q445" s="17">
        <f t="shared" si="61"/>
        <v>264.55</v>
      </c>
      <c r="R445" s="38">
        <v>0.02</v>
      </c>
      <c r="S445" s="5">
        <f t="shared" si="62"/>
        <v>2.7749999999999999</v>
      </c>
      <c r="T445">
        <f t="shared" si="57"/>
        <v>7485</v>
      </c>
      <c r="U445" s="17">
        <f t="shared" si="58"/>
        <v>10.175000000000001</v>
      </c>
      <c r="V445" s="17">
        <f t="shared" si="59"/>
        <v>0.10673076923076923</v>
      </c>
    </row>
    <row r="446" spans="1:22" x14ac:dyDescent="0.25">
      <c r="A446">
        <v>7485401</v>
      </c>
      <c r="B446">
        <v>401</v>
      </c>
      <c r="C446" t="s">
        <v>1346</v>
      </c>
      <c r="D446">
        <f>VLOOKUP($B446,'PACK MASTER'!$A$2:$G$512,7,0)</f>
        <v>210</v>
      </c>
      <c r="H446">
        <f>VLOOKUP($A446,ZAVL!$C$2:$F$1048576,4,0)</f>
        <v>192</v>
      </c>
      <c r="I446">
        <f>IFERROR(ABS(VLOOKUP($A446,ZTRV!$D$2:$G$1048576,4,0)),0)</f>
        <v>20</v>
      </c>
      <c r="J446">
        <f>IFERROR(ABS(VLOOKUP(A446,ZTR1!$D$2:$G$829999,4,0)),0)</f>
        <v>0</v>
      </c>
      <c r="K446">
        <f>IFERROR(ABS(VLOOKUP(A446,ZTR2!$D$2:$G$59939,4,0)),0)</f>
        <v>0</v>
      </c>
      <c r="L446">
        <f t="shared" si="60"/>
        <v>20</v>
      </c>
      <c r="M446">
        <f t="shared" si="63"/>
        <v>172</v>
      </c>
      <c r="N446">
        <f t="shared" si="64"/>
        <v>202.95999999999998</v>
      </c>
      <c r="O446" s="13">
        <f t="shared" si="65"/>
        <v>42621.599999999999</v>
      </c>
      <c r="P446">
        <f>IF(A446=3040288,0,IFERROR(ABS(VLOOKUP(A446,ZCON!$D$2:$G$128870,4,0)),5.5))</f>
        <v>5.5</v>
      </c>
      <c r="Q446" s="17">
        <f t="shared" si="61"/>
        <v>2217.6</v>
      </c>
      <c r="R446" s="38">
        <v>0.02</v>
      </c>
      <c r="S446" s="5">
        <f t="shared" si="62"/>
        <v>2.88</v>
      </c>
      <c r="T446">
        <f t="shared" si="57"/>
        <v>7485</v>
      </c>
      <c r="U446" s="17">
        <f t="shared" si="58"/>
        <v>10.559999999999999</v>
      </c>
      <c r="V446" s="17">
        <f t="shared" si="59"/>
        <v>1.3714285714285714E-2</v>
      </c>
    </row>
    <row r="447" spans="1:22" x14ac:dyDescent="0.25">
      <c r="A447">
        <v>7487401</v>
      </c>
      <c r="B447">
        <v>401</v>
      </c>
      <c r="C447" t="s">
        <v>1368</v>
      </c>
      <c r="D447">
        <f>VLOOKUP($B447,'PACK MASTER'!$A$2:$G$512,7,0)</f>
        <v>210</v>
      </c>
      <c r="H447">
        <f>VLOOKUP($A447,ZAVL!$C$2:$F$1048576,4,0)</f>
        <v>187</v>
      </c>
      <c r="I447">
        <f>IFERROR(ABS(VLOOKUP($A447,ZTRV!$D$2:$G$1048576,4,0)),0)</f>
        <v>0</v>
      </c>
      <c r="J447">
        <f>IFERROR(ABS(VLOOKUP(A447,ZTR1!$D$2:$G$829999,4,0)),0)</f>
        <v>0</v>
      </c>
      <c r="K447">
        <f>IFERROR(ABS(VLOOKUP(A447,ZTR2!$D$2:$G$59939,4,0)),0)</f>
        <v>0</v>
      </c>
      <c r="L447">
        <f t="shared" si="60"/>
        <v>0</v>
      </c>
      <c r="M447">
        <f t="shared" si="63"/>
        <v>187</v>
      </c>
      <c r="N447">
        <f t="shared" si="64"/>
        <v>220.66</v>
      </c>
      <c r="O447" s="13">
        <f t="shared" si="65"/>
        <v>46338.6</v>
      </c>
      <c r="P447">
        <f>IF(A447=3040288,0,IFERROR(ABS(VLOOKUP(A447,ZCON!$D$2:$G$128870,4,0)),5.5))</f>
        <v>4</v>
      </c>
      <c r="Q447" s="17">
        <f t="shared" si="61"/>
        <v>1570.8</v>
      </c>
      <c r="R447" s="38">
        <v>0.02</v>
      </c>
      <c r="S447" s="5">
        <f t="shared" si="62"/>
        <v>2.8050000000000002</v>
      </c>
      <c r="T447">
        <f t="shared" si="57"/>
        <v>7487</v>
      </c>
      <c r="U447" s="17">
        <f t="shared" si="58"/>
        <v>7.4799999999999995</v>
      </c>
      <c r="V447" s="17">
        <f t="shared" si="59"/>
        <v>1.3357142857142857E-2</v>
      </c>
    </row>
    <row r="448" spans="1:22" x14ac:dyDescent="0.25">
      <c r="A448">
        <v>7489271</v>
      </c>
      <c r="B448">
        <v>271</v>
      </c>
      <c r="C448" t="s">
        <v>1396</v>
      </c>
      <c r="D448">
        <f>VLOOKUP($B448,'PACK MASTER'!$A$2:$G$512,7,0)</f>
        <v>50</v>
      </c>
      <c r="H448">
        <f>VLOOKUP($A448,ZAVL!$C$2:$F$1048576,4,0)</f>
        <v>251</v>
      </c>
      <c r="I448">
        <f>IFERROR(ABS(VLOOKUP($A448,ZTRV!$D$2:$G$1048576,4,0)),0)</f>
        <v>28</v>
      </c>
      <c r="J448">
        <f>IFERROR(ABS(VLOOKUP(A448,ZTR1!$D$2:$G$829999,4,0)),0)</f>
        <v>0</v>
      </c>
      <c r="K448">
        <f>IFERROR(ABS(VLOOKUP(A448,ZTR2!$D$2:$G$59939,4,0)),0)</f>
        <v>0</v>
      </c>
      <c r="L448">
        <f t="shared" si="60"/>
        <v>28</v>
      </c>
      <c r="M448">
        <f t="shared" si="63"/>
        <v>223</v>
      </c>
      <c r="N448">
        <f t="shared" si="64"/>
        <v>263.14</v>
      </c>
      <c r="O448" s="13">
        <f t="shared" si="65"/>
        <v>13157</v>
      </c>
      <c r="P448">
        <f>IF(A448=3040288,0,IFERROR(ABS(VLOOKUP(A448,ZCON!$D$2:$G$128870,4,0)),5.5))</f>
        <v>5.5</v>
      </c>
      <c r="Q448" s="17">
        <f t="shared" si="61"/>
        <v>690.25</v>
      </c>
      <c r="R448" s="38">
        <v>0.02</v>
      </c>
      <c r="S448" s="5">
        <f t="shared" si="62"/>
        <v>3.7650000000000001</v>
      </c>
      <c r="T448">
        <f t="shared" si="57"/>
        <v>7489</v>
      </c>
      <c r="U448" s="17">
        <f t="shared" si="58"/>
        <v>13.805</v>
      </c>
      <c r="V448" s="17">
        <f t="shared" si="59"/>
        <v>7.5300000000000006E-2</v>
      </c>
    </row>
    <row r="449" spans="1:22" x14ac:dyDescent="0.25">
      <c r="A449">
        <v>7489401</v>
      </c>
      <c r="B449">
        <v>401</v>
      </c>
      <c r="C449" t="s">
        <v>1398</v>
      </c>
      <c r="D449">
        <f>VLOOKUP($B449,'PACK MASTER'!$A$2:$G$512,7,0)</f>
        <v>210</v>
      </c>
      <c r="H449">
        <f>VLOOKUP($A449,ZAVL!$C$2:$F$1048576,4,0)</f>
        <v>249</v>
      </c>
      <c r="I449">
        <f>IFERROR(ABS(VLOOKUP($A449,ZTRV!$D$2:$G$1048576,4,0)),0)</f>
        <v>28</v>
      </c>
      <c r="J449">
        <f>IFERROR(ABS(VLOOKUP(A449,ZTR1!$D$2:$G$829999,4,0)),0)</f>
        <v>0</v>
      </c>
      <c r="K449">
        <f>IFERROR(ABS(VLOOKUP(A449,ZTR2!$D$2:$G$59939,4,0)),0)</f>
        <v>0</v>
      </c>
      <c r="L449">
        <f t="shared" si="60"/>
        <v>28</v>
      </c>
      <c r="M449">
        <f t="shared" si="63"/>
        <v>221</v>
      </c>
      <c r="N449">
        <f t="shared" si="64"/>
        <v>260.77999999999997</v>
      </c>
      <c r="O449" s="13">
        <f t="shared" si="65"/>
        <v>54763.799999999996</v>
      </c>
      <c r="P449">
        <f>IF(A449=3040288,0,IFERROR(ABS(VLOOKUP(A449,ZCON!$D$2:$G$128870,4,0)),5.5))</f>
        <v>5.5</v>
      </c>
      <c r="Q449" s="17">
        <f t="shared" si="61"/>
        <v>2875.95</v>
      </c>
      <c r="R449" s="38">
        <v>0.02</v>
      </c>
      <c r="S449" s="5">
        <f t="shared" si="62"/>
        <v>3.7349999999999999</v>
      </c>
      <c r="T449">
        <f t="shared" si="57"/>
        <v>7489</v>
      </c>
      <c r="U449" s="17">
        <f t="shared" si="58"/>
        <v>13.694999999999999</v>
      </c>
      <c r="V449" s="17">
        <f t="shared" si="59"/>
        <v>1.7785714285714287E-2</v>
      </c>
    </row>
    <row r="450" spans="1:22" x14ac:dyDescent="0.25">
      <c r="A450">
        <v>7489402</v>
      </c>
      <c r="B450">
        <v>402</v>
      </c>
      <c r="C450" t="s">
        <v>1399</v>
      </c>
      <c r="D450">
        <f>VLOOKUP($B450,'PACK MASTER'!$A$2:$G$512,7,0)</f>
        <v>208</v>
      </c>
      <c r="H450">
        <f>VLOOKUP($A450,ZAVL!$C$2:$F$1048576,4,0)</f>
        <v>249</v>
      </c>
      <c r="I450">
        <f>IFERROR(ABS(VLOOKUP($A450,ZTRV!$D$2:$G$1048576,4,0)),0)</f>
        <v>0</v>
      </c>
      <c r="J450">
        <f>IFERROR(ABS(VLOOKUP(A450,ZTR1!$D$2:$G$829999,4,0)),0)</f>
        <v>0</v>
      </c>
      <c r="K450">
        <f>IFERROR(ABS(VLOOKUP(A450,ZTR2!$D$2:$G$59939,4,0)),0)</f>
        <v>0</v>
      </c>
      <c r="L450">
        <f t="shared" si="60"/>
        <v>0</v>
      </c>
      <c r="M450">
        <f t="shared" si="63"/>
        <v>249</v>
      </c>
      <c r="N450">
        <f t="shared" si="64"/>
        <v>293.82</v>
      </c>
      <c r="O450" s="13">
        <f t="shared" si="65"/>
        <v>61114.559999999998</v>
      </c>
      <c r="P450">
        <f>IF(A450=3040288,0,IFERROR(ABS(VLOOKUP(A450,ZCON!$D$2:$G$128870,4,0)),5.5))</f>
        <v>5.5</v>
      </c>
      <c r="Q450" s="17">
        <f t="shared" si="61"/>
        <v>2848.56</v>
      </c>
      <c r="R450" s="38">
        <v>0.02</v>
      </c>
      <c r="S450" s="5">
        <f t="shared" si="62"/>
        <v>3.7349999999999999</v>
      </c>
      <c r="T450">
        <f t="shared" ref="T450:T513" si="66">VALUE(LEFT(A450,4))</f>
        <v>7489</v>
      </c>
      <c r="U450" s="17">
        <f t="shared" ref="U450:U513" si="67">+Q450/D450</f>
        <v>13.695</v>
      </c>
      <c r="V450" s="17">
        <f t="shared" ref="V450:V513" si="68">+S450/D450</f>
        <v>1.795673076923077E-2</v>
      </c>
    </row>
    <row r="451" spans="1:22" x14ac:dyDescent="0.25">
      <c r="A451">
        <v>7490401</v>
      </c>
      <c r="B451">
        <v>401</v>
      </c>
      <c r="C451" t="s">
        <v>1413</v>
      </c>
      <c r="D451">
        <f>VLOOKUP($B451,'PACK MASTER'!$A$2:$G$512,7,0)</f>
        <v>210</v>
      </c>
      <c r="H451">
        <f>VLOOKUP($A451,ZAVL!$C$2:$F$1048576,4,0)</f>
        <v>185</v>
      </c>
      <c r="I451">
        <f>IFERROR(ABS(VLOOKUP($A451,ZTRV!$D$2:$G$1048576,4,0)),0)</f>
        <v>0</v>
      </c>
      <c r="J451">
        <f>IFERROR(ABS(VLOOKUP(A451,ZTR1!$D$2:$G$829999,4,0)),0)</f>
        <v>0</v>
      </c>
      <c r="K451">
        <f>IFERROR(ABS(VLOOKUP(A451,ZTR2!$D$2:$G$59939,4,0)),0)</f>
        <v>0</v>
      </c>
      <c r="L451">
        <f t="shared" si="60"/>
        <v>0</v>
      </c>
      <c r="M451">
        <f t="shared" si="63"/>
        <v>185</v>
      </c>
      <c r="N451">
        <f t="shared" si="64"/>
        <v>218.29999999999998</v>
      </c>
      <c r="O451" s="13">
        <f t="shared" si="65"/>
        <v>45843</v>
      </c>
      <c r="P451">
        <f>IF(A451=3040288,0,IFERROR(ABS(VLOOKUP(A451,ZCON!$D$2:$G$128870,4,0)),5.5))</f>
        <v>5.5</v>
      </c>
      <c r="Q451" s="17">
        <f t="shared" si="61"/>
        <v>2136.75</v>
      </c>
      <c r="R451" s="38">
        <v>0.02</v>
      </c>
      <c r="S451" s="5">
        <f t="shared" si="62"/>
        <v>2.7749999999999999</v>
      </c>
      <c r="T451">
        <f t="shared" si="66"/>
        <v>7490</v>
      </c>
      <c r="U451" s="17">
        <f t="shared" si="67"/>
        <v>10.175000000000001</v>
      </c>
      <c r="V451" s="17">
        <f t="shared" si="68"/>
        <v>1.3214285714285713E-2</v>
      </c>
    </row>
    <row r="452" spans="1:22" x14ac:dyDescent="0.25">
      <c r="A452">
        <v>7494271</v>
      </c>
      <c r="B452">
        <v>271</v>
      </c>
      <c r="C452" t="s">
        <v>1436</v>
      </c>
      <c r="D452">
        <f>VLOOKUP($B452,'PACK MASTER'!$A$2:$G$512,7,0)</f>
        <v>50</v>
      </c>
      <c r="H452">
        <f>VLOOKUP($A452,ZAVL!$C$2:$F$1048576,4,0)</f>
        <v>216</v>
      </c>
      <c r="I452">
        <f>IFERROR(ABS(VLOOKUP($A452,ZTRV!$D$2:$G$1048576,4,0)),0)</f>
        <v>0</v>
      </c>
      <c r="J452">
        <f>IFERROR(ABS(VLOOKUP(A452,ZTR1!$D$2:$G$829999,4,0)),0)</f>
        <v>0</v>
      </c>
      <c r="K452">
        <f>IFERROR(ABS(VLOOKUP(A452,ZTR2!$D$2:$G$59939,4,0)),0)</f>
        <v>0</v>
      </c>
      <c r="L452">
        <f t="shared" ref="L452:L515" si="69">SUM(I452:K452)</f>
        <v>0</v>
      </c>
      <c r="M452">
        <f t="shared" si="63"/>
        <v>216</v>
      </c>
      <c r="N452">
        <f t="shared" si="64"/>
        <v>254.88</v>
      </c>
      <c r="O452" s="13">
        <f t="shared" si="65"/>
        <v>12744</v>
      </c>
      <c r="P452">
        <f>IF(A452=3040288,0,IFERROR(ABS(VLOOKUP(A452,ZCON!$D$2:$G$128870,4,0)),5.5))</f>
        <v>5.5</v>
      </c>
      <c r="Q452" s="17">
        <f t="shared" si="61"/>
        <v>594</v>
      </c>
      <c r="R452" s="38">
        <v>0.02</v>
      </c>
      <c r="S452" s="5">
        <f t="shared" si="62"/>
        <v>3.24</v>
      </c>
      <c r="T452">
        <f t="shared" si="66"/>
        <v>7494</v>
      </c>
      <c r="U452" s="17">
        <f t="shared" si="67"/>
        <v>11.88</v>
      </c>
      <c r="V452" s="17">
        <f t="shared" si="68"/>
        <v>6.480000000000001E-2</v>
      </c>
    </row>
    <row r="453" spans="1:22" x14ac:dyDescent="0.25">
      <c r="A453">
        <v>7494284</v>
      </c>
      <c r="B453">
        <v>284</v>
      </c>
      <c r="C453" t="s">
        <v>1438</v>
      </c>
      <c r="D453">
        <f>VLOOKUP($B453,'PACK MASTER'!$A$2:$G$512,7,0)</f>
        <v>50</v>
      </c>
      <c r="H453">
        <f>VLOOKUP($A453,ZAVL!$C$2:$F$1048576,4,0)</f>
        <v>206</v>
      </c>
      <c r="I453">
        <f>IFERROR(ABS(VLOOKUP($A453,ZTRV!$D$2:$G$1048576,4,0)),0)</f>
        <v>0</v>
      </c>
      <c r="J453">
        <f>IFERROR(ABS(VLOOKUP(A453,ZTR1!$D$2:$G$829999,4,0)),0)</f>
        <v>0</v>
      </c>
      <c r="K453">
        <f>IFERROR(ABS(VLOOKUP(A453,ZTR2!$D$2:$G$59939,4,0)),0)</f>
        <v>0</v>
      </c>
      <c r="L453">
        <f t="shared" si="69"/>
        <v>0</v>
      </c>
      <c r="M453">
        <f t="shared" si="63"/>
        <v>206</v>
      </c>
      <c r="N453">
        <f t="shared" si="64"/>
        <v>243.07999999999998</v>
      </c>
      <c r="O453" s="13">
        <f t="shared" si="65"/>
        <v>12154</v>
      </c>
      <c r="P453">
        <f>IF(A453=3040288,0,IFERROR(ABS(VLOOKUP(A453,ZCON!$D$2:$G$128870,4,0)),5.5))</f>
        <v>5.5</v>
      </c>
      <c r="Q453" s="17">
        <f t="shared" ref="Q453:Q476" si="70">P453*H453*D453/100</f>
        <v>566.5</v>
      </c>
      <c r="R453" s="38">
        <v>0.02</v>
      </c>
      <c r="S453" s="5">
        <f t="shared" ref="S453:S476" si="71">1.5*H453/100</f>
        <v>3.09</v>
      </c>
      <c r="T453">
        <f t="shared" si="66"/>
        <v>7494</v>
      </c>
      <c r="U453" s="17">
        <f t="shared" si="67"/>
        <v>11.33</v>
      </c>
      <c r="V453" s="17">
        <f t="shared" si="68"/>
        <v>6.1799999999999994E-2</v>
      </c>
    </row>
    <row r="454" spans="1:22" x14ac:dyDescent="0.25">
      <c r="A454">
        <v>7494401</v>
      </c>
      <c r="B454">
        <v>401</v>
      </c>
      <c r="C454" t="s">
        <v>1439</v>
      </c>
      <c r="D454">
        <f>VLOOKUP($B454,'PACK MASTER'!$A$2:$G$512,7,0)</f>
        <v>210</v>
      </c>
      <c r="H454">
        <f>VLOOKUP($A454,ZAVL!$C$2:$F$1048576,4,0)</f>
        <v>214</v>
      </c>
      <c r="I454">
        <f>IFERROR(ABS(VLOOKUP($A454,ZTRV!$D$2:$G$1048576,4,0)),0)</f>
        <v>0</v>
      </c>
      <c r="J454">
        <f>IFERROR(ABS(VLOOKUP(A454,ZTR1!$D$2:$G$829999,4,0)),0)</f>
        <v>0</v>
      </c>
      <c r="K454">
        <f>IFERROR(ABS(VLOOKUP(A454,ZTR2!$D$2:$G$59939,4,0)),0)</f>
        <v>0</v>
      </c>
      <c r="L454">
        <f t="shared" si="69"/>
        <v>0</v>
      </c>
      <c r="M454">
        <f t="shared" si="63"/>
        <v>214</v>
      </c>
      <c r="N454">
        <f t="shared" si="64"/>
        <v>252.51999999999998</v>
      </c>
      <c r="O454" s="13">
        <f t="shared" si="65"/>
        <v>53029.2</v>
      </c>
      <c r="P454">
        <f>IF(A454=3040288,0,IFERROR(ABS(VLOOKUP(A454,ZCON!$D$2:$G$128870,4,0)),5.5))</f>
        <v>5.5</v>
      </c>
      <c r="Q454" s="17">
        <f t="shared" si="70"/>
        <v>2471.6999999999998</v>
      </c>
      <c r="R454" s="38">
        <v>0.02</v>
      </c>
      <c r="S454" s="5">
        <f t="shared" si="71"/>
        <v>3.21</v>
      </c>
      <c r="T454">
        <f t="shared" si="66"/>
        <v>7494</v>
      </c>
      <c r="U454" s="17">
        <f t="shared" si="67"/>
        <v>11.77</v>
      </c>
      <c r="V454" s="17">
        <f t="shared" si="68"/>
        <v>1.5285714285714286E-2</v>
      </c>
    </row>
    <row r="455" spans="1:22" x14ac:dyDescent="0.25">
      <c r="A455">
        <v>7494403</v>
      </c>
      <c r="B455">
        <v>403</v>
      </c>
      <c r="C455" t="s">
        <v>1440</v>
      </c>
      <c r="D455">
        <f>VLOOKUP($B455,'PACK MASTER'!$A$2:$G$512,7,0)</f>
        <v>210</v>
      </c>
      <c r="H455">
        <f>VLOOKUP($A455,ZAVL!$C$2:$F$1048576,4,0)</f>
        <v>214</v>
      </c>
      <c r="I455">
        <f>IFERROR(ABS(VLOOKUP($A455,ZTRV!$D$2:$G$1048576,4,0)),0)</f>
        <v>0</v>
      </c>
      <c r="J455">
        <f>IFERROR(ABS(VLOOKUP(A455,ZTR1!$D$2:$G$829999,4,0)),0)</f>
        <v>0</v>
      </c>
      <c r="K455">
        <f>IFERROR(ABS(VLOOKUP(A455,ZTR2!$D$2:$G$59939,4,0)),0)</f>
        <v>0</v>
      </c>
      <c r="L455">
        <f t="shared" si="69"/>
        <v>0</v>
      </c>
      <c r="M455">
        <f t="shared" si="63"/>
        <v>214</v>
      </c>
      <c r="N455">
        <f t="shared" si="64"/>
        <v>252.51999999999998</v>
      </c>
      <c r="O455" s="13">
        <f t="shared" si="65"/>
        <v>53029.2</v>
      </c>
      <c r="P455">
        <f>IF(A455=3040288,0,IFERROR(ABS(VLOOKUP(A455,ZCON!$D$2:$G$128870,4,0)),5.5))</f>
        <v>5.5</v>
      </c>
      <c r="Q455" s="17">
        <f t="shared" si="70"/>
        <v>2471.6999999999998</v>
      </c>
      <c r="R455" s="38">
        <v>0.02</v>
      </c>
      <c r="S455" s="5">
        <f t="shared" si="71"/>
        <v>3.21</v>
      </c>
      <c r="T455">
        <f t="shared" si="66"/>
        <v>7494</v>
      </c>
      <c r="U455" s="17">
        <f t="shared" si="67"/>
        <v>11.77</v>
      </c>
      <c r="V455" s="17">
        <f t="shared" si="68"/>
        <v>1.5285714285714286E-2</v>
      </c>
    </row>
    <row r="456" spans="1:22" x14ac:dyDescent="0.25">
      <c r="A456">
        <v>7511401</v>
      </c>
      <c r="B456">
        <v>401</v>
      </c>
      <c r="C456" t="s">
        <v>1487</v>
      </c>
      <c r="D456">
        <f>VLOOKUP($B456,'PACK MASTER'!$A$2:$G$512,7,0)</f>
        <v>210</v>
      </c>
      <c r="H456">
        <f>VLOOKUP($A456,ZAVL!$C$2:$F$1048576,4,0)</f>
        <v>238</v>
      </c>
      <c r="I456">
        <f>IFERROR(ABS(VLOOKUP($A456,ZTRV!$D$2:$G$1048576,4,0)),0)</f>
        <v>23</v>
      </c>
      <c r="J456">
        <f>IFERROR(ABS(VLOOKUP(A456,ZTR1!$D$2:$G$829999,4,0)),0)</f>
        <v>0</v>
      </c>
      <c r="K456">
        <f>IFERROR(ABS(VLOOKUP(A456,ZTR2!$D$2:$G$59939,4,0)),0)</f>
        <v>0</v>
      </c>
      <c r="L456">
        <f t="shared" si="69"/>
        <v>23</v>
      </c>
      <c r="M456">
        <f t="shared" si="63"/>
        <v>215</v>
      </c>
      <c r="N456">
        <f t="shared" si="64"/>
        <v>253.7</v>
      </c>
      <c r="O456" s="13">
        <f t="shared" si="65"/>
        <v>53277</v>
      </c>
      <c r="P456">
        <f>IF(A456=3040288,0,IFERROR(ABS(VLOOKUP(A456,ZCON!$D$2:$G$128870,4,0)),5.5))</f>
        <v>5.5</v>
      </c>
      <c r="Q456" s="17">
        <f t="shared" si="70"/>
        <v>2748.9</v>
      </c>
      <c r="R456" s="38">
        <v>0.02</v>
      </c>
      <c r="S456" s="5">
        <f t="shared" si="71"/>
        <v>3.57</v>
      </c>
      <c r="T456">
        <f t="shared" si="66"/>
        <v>7511</v>
      </c>
      <c r="U456" s="17">
        <f t="shared" si="67"/>
        <v>13.09</v>
      </c>
      <c r="V456" s="17">
        <f t="shared" si="68"/>
        <v>1.6999999999999998E-2</v>
      </c>
    </row>
    <row r="457" spans="1:22" x14ac:dyDescent="0.25">
      <c r="A457">
        <v>7512401</v>
      </c>
      <c r="B457">
        <v>401</v>
      </c>
      <c r="C457" t="s">
        <v>1493</v>
      </c>
      <c r="D457">
        <f>VLOOKUP($B457,'PACK MASTER'!$A$2:$G$512,7,0)</f>
        <v>210</v>
      </c>
      <c r="H457">
        <f>VLOOKUP($A457,ZAVL!$C$2:$F$1048576,4,0)</f>
        <v>177</v>
      </c>
      <c r="I457">
        <f>IFERROR(ABS(VLOOKUP($A457,ZTRV!$D$2:$G$1048576,4,0)),0)</f>
        <v>0</v>
      </c>
      <c r="J457">
        <f>IFERROR(ABS(VLOOKUP(A457,ZTR1!$D$2:$G$829999,4,0)),0)</f>
        <v>0</v>
      </c>
      <c r="K457">
        <f>IFERROR(ABS(VLOOKUP(A457,ZTR2!$D$2:$G$59939,4,0)),0)</f>
        <v>0</v>
      </c>
      <c r="L457">
        <f t="shared" si="69"/>
        <v>0</v>
      </c>
      <c r="M457">
        <f t="shared" si="63"/>
        <v>177</v>
      </c>
      <c r="N457">
        <f t="shared" si="64"/>
        <v>208.85999999999999</v>
      </c>
      <c r="O457" s="13">
        <f t="shared" si="65"/>
        <v>43860.6</v>
      </c>
      <c r="P457">
        <f>IF(A457=3040288,0,IFERROR(ABS(VLOOKUP(A457,ZCON!$D$2:$G$128870,4,0)),5.5))</f>
        <v>5.5</v>
      </c>
      <c r="Q457" s="17">
        <f t="shared" si="70"/>
        <v>2044.35</v>
      </c>
      <c r="R457" s="38">
        <v>0.02</v>
      </c>
      <c r="S457" s="5">
        <f t="shared" si="71"/>
        <v>2.6549999999999998</v>
      </c>
      <c r="T457">
        <f t="shared" si="66"/>
        <v>7512</v>
      </c>
      <c r="U457" s="17">
        <f t="shared" si="67"/>
        <v>9.7349999999999994</v>
      </c>
      <c r="V457" s="17">
        <f t="shared" si="68"/>
        <v>1.2642857142857141E-2</v>
      </c>
    </row>
    <row r="458" spans="1:22" x14ac:dyDescent="0.25">
      <c r="A458">
        <v>7513271</v>
      </c>
      <c r="B458">
        <v>271</v>
      </c>
      <c r="C458" t="s">
        <v>1497</v>
      </c>
      <c r="D458">
        <f>VLOOKUP($B458,'PACK MASTER'!$A$2:$G$512,7,0)</f>
        <v>50</v>
      </c>
      <c r="H458">
        <f>VLOOKUP($A458,ZAVL!$C$2:$F$1048576,4,0)</f>
        <v>151.19999999999999</v>
      </c>
      <c r="I458">
        <f>IFERROR(ABS(VLOOKUP($A458,ZTRV!$D$2:$G$1048576,4,0)),0)</f>
        <v>0</v>
      </c>
      <c r="J458">
        <f>IFERROR(ABS(VLOOKUP(A458,ZTR1!$D$2:$G$829999,4,0)),0)</f>
        <v>0</v>
      </c>
      <c r="K458">
        <f>IFERROR(ABS(VLOOKUP(A458,ZTR2!$D$2:$G$59939,4,0)),0)</f>
        <v>0</v>
      </c>
      <c r="L458">
        <f t="shared" si="69"/>
        <v>0</v>
      </c>
      <c r="M458">
        <f t="shared" si="63"/>
        <v>151.19999999999999</v>
      </c>
      <c r="N458">
        <f t="shared" si="64"/>
        <v>178.41599999999997</v>
      </c>
      <c r="O458" s="13">
        <f t="shared" si="65"/>
        <v>8920.7999999999993</v>
      </c>
      <c r="P458">
        <f>IF(A458=3040288,0,IFERROR(ABS(VLOOKUP(A458,ZCON!$D$2:$G$128870,4,0)),5.5))</f>
        <v>5.5</v>
      </c>
      <c r="Q458" s="17">
        <f t="shared" si="70"/>
        <v>415.79999999999995</v>
      </c>
      <c r="R458" s="38">
        <v>0.02</v>
      </c>
      <c r="S458" s="5">
        <f t="shared" si="71"/>
        <v>2.2679999999999998</v>
      </c>
      <c r="T458">
        <f t="shared" si="66"/>
        <v>7513</v>
      </c>
      <c r="U458" s="17">
        <f t="shared" si="67"/>
        <v>8.3159999999999989</v>
      </c>
      <c r="V458" s="17">
        <f t="shared" si="68"/>
        <v>4.5359999999999998E-2</v>
      </c>
    </row>
    <row r="459" spans="1:22" x14ac:dyDescent="0.25">
      <c r="A459">
        <v>7513401</v>
      </c>
      <c r="B459">
        <v>401</v>
      </c>
      <c r="C459" t="s">
        <v>1498</v>
      </c>
      <c r="D459">
        <f>VLOOKUP($B459,'PACK MASTER'!$A$2:$G$512,7,0)</f>
        <v>210</v>
      </c>
      <c r="H459">
        <f>VLOOKUP($A459,ZAVL!$C$2:$F$1048576,4,0)</f>
        <v>194</v>
      </c>
      <c r="I459">
        <f>IFERROR(ABS(VLOOKUP($A459,ZTRV!$D$2:$G$1048576,4,0)),0)</f>
        <v>0</v>
      </c>
      <c r="J459">
        <f>IFERROR(ABS(VLOOKUP(A459,ZTR1!$D$2:$G$829999,4,0)),0)</f>
        <v>0</v>
      </c>
      <c r="K459">
        <f>IFERROR(ABS(VLOOKUP(A459,ZTR2!$D$2:$G$59939,4,0)),0)</f>
        <v>0</v>
      </c>
      <c r="L459">
        <f t="shared" si="69"/>
        <v>0</v>
      </c>
      <c r="M459">
        <f t="shared" si="63"/>
        <v>194</v>
      </c>
      <c r="N459">
        <f t="shared" si="64"/>
        <v>228.92</v>
      </c>
      <c r="O459" s="13">
        <f t="shared" si="65"/>
        <v>48073.2</v>
      </c>
      <c r="P459">
        <f>IF(A459=3040288,0,IFERROR(ABS(VLOOKUP(A459,ZCON!$D$2:$G$128870,4,0)),5.5))</f>
        <v>5.5</v>
      </c>
      <c r="Q459" s="17">
        <f t="shared" si="70"/>
        <v>2240.6999999999998</v>
      </c>
      <c r="R459" s="38">
        <v>0.02</v>
      </c>
      <c r="S459" s="5">
        <f t="shared" si="71"/>
        <v>2.91</v>
      </c>
      <c r="T459">
        <f t="shared" si="66"/>
        <v>7513</v>
      </c>
      <c r="U459" s="17">
        <f t="shared" si="67"/>
        <v>10.67</v>
      </c>
      <c r="V459" s="17">
        <f t="shared" si="68"/>
        <v>1.3857142857142858E-2</v>
      </c>
    </row>
    <row r="460" spans="1:22" x14ac:dyDescent="0.25">
      <c r="A460">
        <v>7514401</v>
      </c>
      <c r="B460">
        <v>401</v>
      </c>
      <c r="C460" t="s">
        <v>1511</v>
      </c>
      <c r="D460">
        <f>VLOOKUP($B460,'PACK MASTER'!$A$2:$G$512,7,0)</f>
        <v>210</v>
      </c>
      <c r="H460">
        <f>VLOOKUP($A460,ZAVL!$C$2:$F$1048576,4,0)</f>
        <v>194</v>
      </c>
      <c r="I460">
        <f>IFERROR(ABS(VLOOKUP($A460,ZTRV!$D$2:$G$1048576,4,0)),0)</f>
        <v>0</v>
      </c>
      <c r="J460">
        <f>IFERROR(ABS(VLOOKUP(A460,ZTR1!$D$2:$G$829999,4,0)),0)</f>
        <v>0</v>
      </c>
      <c r="K460">
        <f>IFERROR(ABS(VLOOKUP(A460,ZTR2!$D$2:$G$59939,4,0)),0)</f>
        <v>0</v>
      </c>
      <c r="L460">
        <f t="shared" si="69"/>
        <v>0</v>
      </c>
      <c r="M460">
        <f t="shared" si="63"/>
        <v>194</v>
      </c>
      <c r="N460">
        <f t="shared" si="64"/>
        <v>228.92</v>
      </c>
      <c r="O460" s="13">
        <f t="shared" si="65"/>
        <v>48073.2</v>
      </c>
      <c r="P460">
        <f>IF(A460=3040288,0,IFERROR(ABS(VLOOKUP(A460,ZCON!$D$2:$G$128870,4,0)),5.5))</f>
        <v>5.5</v>
      </c>
      <c r="Q460" s="17">
        <f t="shared" si="70"/>
        <v>2240.6999999999998</v>
      </c>
      <c r="R460" s="38">
        <v>0.02</v>
      </c>
      <c r="S460" s="5">
        <f t="shared" si="71"/>
        <v>2.91</v>
      </c>
      <c r="T460">
        <f t="shared" si="66"/>
        <v>7514</v>
      </c>
      <c r="U460" s="17">
        <f t="shared" si="67"/>
        <v>10.67</v>
      </c>
      <c r="V460" s="17">
        <f t="shared" si="68"/>
        <v>1.3857142857142858E-2</v>
      </c>
    </row>
    <row r="461" spans="1:22" x14ac:dyDescent="0.25">
      <c r="A461">
        <v>7515401</v>
      </c>
      <c r="B461">
        <v>401</v>
      </c>
      <c r="C461" t="s">
        <v>1522</v>
      </c>
      <c r="D461">
        <f>VLOOKUP($B461,'PACK MASTER'!$A$2:$G$512,7,0)</f>
        <v>210</v>
      </c>
      <c r="H461">
        <f>VLOOKUP($A461,ZAVL!$C$2:$F$1048576,4,0)</f>
        <v>251</v>
      </c>
      <c r="I461">
        <f>IFERROR(ABS(VLOOKUP($A461,ZTRV!$D$2:$G$1048576,4,0)),0)</f>
        <v>28</v>
      </c>
      <c r="J461">
        <f>IFERROR(ABS(VLOOKUP(A461,ZTR1!$D$2:$G$829999,4,0)),0)</f>
        <v>0</v>
      </c>
      <c r="K461">
        <f>IFERROR(ABS(VLOOKUP(A461,ZTR2!$D$2:$G$59939,4,0)),0)</f>
        <v>0</v>
      </c>
      <c r="L461">
        <f t="shared" si="69"/>
        <v>28</v>
      </c>
      <c r="M461">
        <f t="shared" si="63"/>
        <v>223</v>
      </c>
      <c r="N461">
        <f t="shared" si="64"/>
        <v>263.14</v>
      </c>
      <c r="O461" s="13">
        <f t="shared" si="65"/>
        <v>55259.399999999994</v>
      </c>
      <c r="P461">
        <f>IF(A461=3040288,0,IFERROR(ABS(VLOOKUP(A461,ZCON!$D$2:$G$128870,4,0)),5.5))</f>
        <v>5.5</v>
      </c>
      <c r="Q461" s="17">
        <f t="shared" si="70"/>
        <v>2899.05</v>
      </c>
      <c r="R461" s="38">
        <v>0.02</v>
      </c>
      <c r="S461" s="5">
        <f t="shared" si="71"/>
        <v>3.7650000000000001</v>
      </c>
      <c r="T461">
        <f t="shared" si="66"/>
        <v>7515</v>
      </c>
      <c r="U461" s="17">
        <f t="shared" si="67"/>
        <v>13.805000000000001</v>
      </c>
      <c r="V461" s="17">
        <f t="shared" si="68"/>
        <v>1.7928571428571429E-2</v>
      </c>
    </row>
    <row r="462" spans="1:22" x14ac:dyDescent="0.25">
      <c r="A462">
        <v>7521401</v>
      </c>
      <c r="B462">
        <v>401</v>
      </c>
      <c r="C462" t="s">
        <v>1528</v>
      </c>
      <c r="D462">
        <f>VLOOKUP($B462,'PACK MASTER'!$A$2:$G$512,7,0)</f>
        <v>210</v>
      </c>
      <c r="H462">
        <f>VLOOKUP($A462,ZAVL!$C$2:$F$1048576,4,0)</f>
        <v>206</v>
      </c>
      <c r="I462">
        <f>IFERROR(ABS(VLOOKUP($A462,ZTRV!$D$2:$G$1048576,4,0)),0)</f>
        <v>0</v>
      </c>
      <c r="J462">
        <f>IFERROR(ABS(VLOOKUP(A462,ZTR1!$D$2:$G$829999,4,0)),0)</f>
        <v>0</v>
      </c>
      <c r="K462">
        <f>IFERROR(ABS(VLOOKUP(A462,ZTR2!$D$2:$G$59939,4,0)),0)</f>
        <v>0</v>
      </c>
      <c r="L462">
        <f t="shared" si="69"/>
        <v>0</v>
      </c>
      <c r="M462">
        <f t="shared" si="63"/>
        <v>206</v>
      </c>
      <c r="N462">
        <f t="shared" si="64"/>
        <v>243.07999999999998</v>
      </c>
      <c r="O462" s="13">
        <f t="shared" ref="O462:O525" si="72">N462*D462</f>
        <v>51046.799999999996</v>
      </c>
      <c r="P462">
        <f>IF(A462=3040288,0,IFERROR(ABS(VLOOKUP(A462,ZCON!$D$2:$G$128870,4,0)),5.5))</f>
        <v>6</v>
      </c>
      <c r="Q462" s="17">
        <f t="shared" si="70"/>
        <v>2595.6</v>
      </c>
      <c r="R462" s="38">
        <v>0.02</v>
      </c>
      <c r="S462" s="5">
        <f t="shared" si="71"/>
        <v>3.09</v>
      </c>
      <c r="T462">
        <f t="shared" si="66"/>
        <v>7521</v>
      </c>
      <c r="U462" s="17">
        <f t="shared" si="67"/>
        <v>12.36</v>
      </c>
      <c r="V462" s="17">
        <f t="shared" si="68"/>
        <v>1.4714285714285714E-2</v>
      </c>
    </row>
    <row r="463" spans="1:22" x14ac:dyDescent="0.25">
      <c r="A463">
        <v>7524401</v>
      </c>
      <c r="B463">
        <v>401</v>
      </c>
      <c r="C463" t="s">
        <v>1531</v>
      </c>
      <c r="D463">
        <f>VLOOKUP($B463,'PACK MASTER'!$A$2:$G$512,7,0)</f>
        <v>210</v>
      </c>
      <c r="H463">
        <f>VLOOKUP($A463,ZAVL!$C$2:$F$1048576,4,0)</f>
        <v>510</v>
      </c>
      <c r="I463">
        <f>IFERROR(ABS(VLOOKUP($A463,ZTRV!$D$2:$G$1048576,4,0)),0)</f>
        <v>0</v>
      </c>
      <c r="J463">
        <f>IFERROR(ABS(VLOOKUP(A463,ZTR1!$D$2:$G$829999,4,0)),0)</f>
        <v>0</v>
      </c>
      <c r="K463">
        <f>IFERROR(ABS(VLOOKUP(A463,ZTR2!$D$2:$G$59939,4,0)),0)</f>
        <v>0</v>
      </c>
      <c r="L463">
        <f t="shared" si="69"/>
        <v>0</v>
      </c>
      <c r="M463">
        <f t="shared" ref="M463:M526" si="73">H463-L463</f>
        <v>510</v>
      </c>
      <c r="N463">
        <f t="shared" ref="N463:N526" si="74">M463*1.18</f>
        <v>601.79999999999995</v>
      </c>
      <c r="O463" s="13">
        <f t="shared" si="72"/>
        <v>126377.99999999999</v>
      </c>
      <c r="P463">
        <f>IF(A463=3040288,0,IFERROR(ABS(VLOOKUP(A463,ZCON!$D$2:$G$128870,4,0)),5.5))</f>
        <v>6</v>
      </c>
      <c r="Q463" s="17">
        <f t="shared" si="70"/>
        <v>6426</v>
      </c>
      <c r="R463" s="38">
        <v>0.02</v>
      </c>
      <c r="S463" s="5">
        <f t="shared" si="71"/>
        <v>7.65</v>
      </c>
      <c r="T463">
        <f t="shared" si="66"/>
        <v>7524</v>
      </c>
      <c r="U463" s="17">
        <f t="shared" si="67"/>
        <v>30.6</v>
      </c>
      <c r="V463" s="17">
        <f t="shared" si="68"/>
        <v>3.6428571428571428E-2</v>
      </c>
    </row>
    <row r="464" spans="1:22" x14ac:dyDescent="0.25">
      <c r="A464">
        <v>7527401</v>
      </c>
      <c r="B464">
        <v>401</v>
      </c>
      <c r="C464" t="s">
        <v>1532</v>
      </c>
      <c r="D464">
        <f>VLOOKUP($B464,'PACK MASTER'!$A$2:$G$512,7,0)</f>
        <v>210</v>
      </c>
      <c r="H464">
        <f>VLOOKUP($A464,ZAVL!$C$2:$F$1048576,4,0)</f>
        <v>203</v>
      </c>
      <c r="I464">
        <f>IFERROR(ABS(VLOOKUP($A464,ZTRV!$D$2:$G$1048576,4,0)),0)</f>
        <v>0</v>
      </c>
      <c r="J464">
        <f>IFERROR(ABS(VLOOKUP(A464,ZTR1!$D$2:$G$829999,4,0)),0)</f>
        <v>0</v>
      </c>
      <c r="K464">
        <f>IFERROR(ABS(VLOOKUP(A464,ZTR2!$D$2:$G$59939,4,0)),0)</f>
        <v>0</v>
      </c>
      <c r="L464">
        <f t="shared" si="69"/>
        <v>0</v>
      </c>
      <c r="M464">
        <f t="shared" si="73"/>
        <v>203</v>
      </c>
      <c r="N464">
        <f t="shared" si="74"/>
        <v>239.54</v>
      </c>
      <c r="O464" s="13">
        <f t="shared" si="72"/>
        <v>50303.4</v>
      </c>
      <c r="P464">
        <f>IF(A464=3040288,0,IFERROR(ABS(VLOOKUP(A464,ZCON!$D$2:$G$128870,4,0)),5.5))</f>
        <v>5.5</v>
      </c>
      <c r="Q464" s="17">
        <f t="shared" si="70"/>
        <v>2344.65</v>
      </c>
      <c r="R464" s="38">
        <v>0.02</v>
      </c>
      <c r="S464" s="5">
        <f t="shared" si="71"/>
        <v>3.0449999999999999</v>
      </c>
      <c r="T464">
        <f t="shared" si="66"/>
        <v>7527</v>
      </c>
      <c r="U464" s="17">
        <f t="shared" si="67"/>
        <v>11.165000000000001</v>
      </c>
      <c r="V464" s="17">
        <f t="shared" si="68"/>
        <v>1.4499999999999999E-2</v>
      </c>
    </row>
    <row r="465" spans="1:22" x14ac:dyDescent="0.25">
      <c r="A465">
        <v>7531401</v>
      </c>
      <c r="B465">
        <v>401</v>
      </c>
      <c r="C465" t="s">
        <v>1534</v>
      </c>
      <c r="D465">
        <f>VLOOKUP($B465,'PACK MASTER'!$A$2:$G$512,7,0)</f>
        <v>210</v>
      </c>
      <c r="H465">
        <f>VLOOKUP($A465,ZAVL!$C$2:$F$1048576,4,0)</f>
        <v>176</v>
      </c>
      <c r="I465">
        <f>IFERROR(ABS(VLOOKUP($A465,ZTRV!$D$2:$G$1048576,4,0)),0)</f>
        <v>0</v>
      </c>
      <c r="J465">
        <f>IFERROR(ABS(VLOOKUP(A465,ZTR1!$D$2:$G$829999,4,0)),0)</f>
        <v>0</v>
      </c>
      <c r="K465">
        <f>IFERROR(ABS(VLOOKUP(A465,ZTR2!$D$2:$G$59939,4,0)),0)</f>
        <v>0</v>
      </c>
      <c r="L465">
        <f t="shared" si="69"/>
        <v>0</v>
      </c>
      <c r="M465">
        <f t="shared" si="73"/>
        <v>176</v>
      </c>
      <c r="N465">
        <f t="shared" si="74"/>
        <v>207.67999999999998</v>
      </c>
      <c r="O465" s="13">
        <f t="shared" si="72"/>
        <v>43612.799999999996</v>
      </c>
      <c r="P465">
        <f>IF(A465=3040288,0,IFERROR(ABS(VLOOKUP(A465,ZCON!$D$2:$G$128870,4,0)),5.5))</f>
        <v>6</v>
      </c>
      <c r="Q465" s="17">
        <f t="shared" si="70"/>
        <v>2217.6</v>
      </c>
      <c r="R465" s="38">
        <v>0.02</v>
      </c>
      <c r="S465" s="5">
        <f t="shared" si="71"/>
        <v>2.64</v>
      </c>
      <c r="T465">
        <f t="shared" si="66"/>
        <v>7531</v>
      </c>
      <c r="U465" s="17">
        <f t="shared" si="67"/>
        <v>10.559999999999999</v>
      </c>
      <c r="V465" s="17">
        <f t="shared" si="68"/>
        <v>1.2571428571428572E-2</v>
      </c>
    </row>
    <row r="466" spans="1:22" x14ac:dyDescent="0.25">
      <c r="A466">
        <v>7543401</v>
      </c>
      <c r="B466">
        <v>401</v>
      </c>
      <c r="C466" t="s">
        <v>1539</v>
      </c>
      <c r="D466">
        <f>VLOOKUP($B466,'PACK MASTER'!$A$2:$G$512,7,0)</f>
        <v>210</v>
      </c>
      <c r="H466">
        <f>VLOOKUP($A466,ZAVL!$C$2:$F$1048576,4,0)</f>
        <v>836</v>
      </c>
      <c r="I466">
        <f>IFERROR(ABS(VLOOKUP($A466,ZTRV!$D$2:$G$1048576,4,0)),0)</f>
        <v>0</v>
      </c>
      <c r="J466">
        <f>IFERROR(ABS(VLOOKUP(A466,ZTR1!$D$2:$G$829999,4,0)),0)</f>
        <v>0</v>
      </c>
      <c r="K466">
        <f>IFERROR(ABS(VLOOKUP(A466,ZTR2!$D$2:$G$59939,4,0)),0)</f>
        <v>0</v>
      </c>
      <c r="L466">
        <f t="shared" si="69"/>
        <v>0</v>
      </c>
      <c r="M466">
        <f t="shared" si="73"/>
        <v>836</v>
      </c>
      <c r="N466">
        <f t="shared" si="74"/>
        <v>986.4799999999999</v>
      </c>
      <c r="O466" s="13">
        <f t="shared" si="72"/>
        <v>207160.8</v>
      </c>
      <c r="P466">
        <f>IF(A466=3040288,0,IFERROR(ABS(VLOOKUP(A466,ZCON!$D$2:$G$128870,4,0)),5.5))</f>
        <v>5.5</v>
      </c>
      <c r="Q466" s="17">
        <f t="shared" si="70"/>
        <v>9655.7999999999993</v>
      </c>
      <c r="R466" s="38">
        <v>0.02</v>
      </c>
      <c r="S466" s="5">
        <f t="shared" si="71"/>
        <v>12.54</v>
      </c>
      <c r="T466">
        <f t="shared" si="66"/>
        <v>7543</v>
      </c>
      <c r="U466" s="17">
        <f t="shared" si="67"/>
        <v>45.98</v>
      </c>
      <c r="V466" s="17">
        <f t="shared" si="68"/>
        <v>5.9714285714285713E-2</v>
      </c>
    </row>
    <row r="467" spans="1:22" x14ac:dyDescent="0.25">
      <c r="A467">
        <v>7553401</v>
      </c>
      <c r="B467">
        <v>401</v>
      </c>
      <c r="C467" t="s">
        <v>1566</v>
      </c>
      <c r="D467">
        <f>VLOOKUP($B467,'PACK MASTER'!$A$2:$G$512,7,0)</f>
        <v>210</v>
      </c>
      <c r="H467">
        <f>VLOOKUP($A467,ZAVL!$C$2:$F$1048576,4,0)</f>
        <v>186</v>
      </c>
      <c r="I467">
        <f>IFERROR(ABS(VLOOKUP($A467,ZTRV!$D$2:$G$1048576,4,0)),0)</f>
        <v>0</v>
      </c>
      <c r="J467">
        <f>IFERROR(ABS(VLOOKUP(A467,ZTR1!$D$2:$G$829999,4,0)),0)</f>
        <v>0</v>
      </c>
      <c r="K467">
        <f>IFERROR(ABS(VLOOKUP(A467,ZTR2!$D$2:$G$59939,4,0)),0)</f>
        <v>0</v>
      </c>
      <c r="L467">
        <f t="shared" si="69"/>
        <v>0</v>
      </c>
      <c r="M467">
        <f t="shared" si="73"/>
        <v>186</v>
      </c>
      <c r="N467">
        <f t="shared" si="74"/>
        <v>219.48</v>
      </c>
      <c r="O467" s="13">
        <f t="shared" si="72"/>
        <v>46090.799999999996</v>
      </c>
      <c r="P467">
        <f>IF(A467=3040288,0,IFERROR(ABS(VLOOKUP(A467,ZCON!$D$2:$G$128870,4,0)),5.5))</f>
        <v>5.5</v>
      </c>
      <c r="Q467" s="17">
        <f t="shared" si="70"/>
        <v>2148.3000000000002</v>
      </c>
      <c r="R467" s="38">
        <v>0.02</v>
      </c>
      <c r="S467" s="5">
        <f t="shared" si="71"/>
        <v>2.79</v>
      </c>
      <c r="T467">
        <f t="shared" si="66"/>
        <v>7553</v>
      </c>
      <c r="U467" s="17">
        <f t="shared" si="67"/>
        <v>10.23</v>
      </c>
      <c r="V467" s="17">
        <f t="shared" si="68"/>
        <v>1.3285714285714286E-2</v>
      </c>
    </row>
    <row r="468" spans="1:22" x14ac:dyDescent="0.25">
      <c r="A468">
        <v>7556401</v>
      </c>
      <c r="B468">
        <v>401</v>
      </c>
      <c r="C468" t="s">
        <v>1601</v>
      </c>
      <c r="D468">
        <f>VLOOKUP($B468,'PACK MASTER'!$A$2:$G$512,7,0)</f>
        <v>210</v>
      </c>
      <c r="H468">
        <f>VLOOKUP($A468,ZAVL!$C$2:$F$1048576,4,0)</f>
        <v>225</v>
      </c>
      <c r="I468">
        <f>IFERROR(ABS(VLOOKUP($A468,ZTRV!$D$2:$G$1048576,4,0)),0)</f>
        <v>18</v>
      </c>
      <c r="J468">
        <f>IFERROR(ABS(VLOOKUP(A468,ZTR1!$D$2:$G$829999,4,0)),0)</f>
        <v>0</v>
      </c>
      <c r="K468">
        <f>IFERROR(ABS(VLOOKUP(A468,ZTR2!$D$2:$G$59939,4,0)),0)</f>
        <v>0</v>
      </c>
      <c r="L468">
        <f t="shared" si="69"/>
        <v>18</v>
      </c>
      <c r="M468">
        <f t="shared" si="73"/>
        <v>207</v>
      </c>
      <c r="N468">
        <f t="shared" si="74"/>
        <v>244.26</v>
      </c>
      <c r="O468" s="13">
        <f t="shared" si="72"/>
        <v>51294.6</v>
      </c>
      <c r="P468">
        <f>IF(A468=3040288,0,IFERROR(ABS(VLOOKUP(A468,ZCON!$D$2:$G$128870,4,0)),5.5))</f>
        <v>5.5</v>
      </c>
      <c r="Q468" s="17">
        <f t="shared" si="70"/>
        <v>2598.75</v>
      </c>
      <c r="R468" s="38">
        <v>0.02</v>
      </c>
      <c r="S468" s="5">
        <f t="shared" si="71"/>
        <v>3.375</v>
      </c>
      <c r="T468">
        <f t="shared" si="66"/>
        <v>7556</v>
      </c>
      <c r="U468" s="17">
        <f t="shared" si="67"/>
        <v>12.375</v>
      </c>
      <c r="V468" s="17">
        <f t="shared" si="68"/>
        <v>1.607142857142857E-2</v>
      </c>
    </row>
    <row r="469" spans="1:22" x14ac:dyDescent="0.25">
      <c r="A469">
        <v>7561401</v>
      </c>
      <c r="B469">
        <v>401</v>
      </c>
      <c r="C469" t="s">
        <v>1623</v>
      </c>
      <c r="D469">
        <f>VLOOKUP($B469,'PACK MASTER'!$A$2:$G$512,7,0)</f>
        <v>210</v>
      </c>
      <c r="H469">
        <f>VLOOKUP($A469,ZAVL!$C$2:$F$1048576,4,0)</f>
        <v>217</v>
      </c>
      <c r="I469">
        <f>IFERROR(ABS(VLOOKUP($A469,ZTRV!$D$2:$G$1048576,4,0)),0)</f>
        <v>18</v>
      </c>
      <c r="J469">
        <f>IFERROR(ABS(VLOOKUP(A469,ZTR1!$D$2:$G$829999,4,0)),0)</f>
        <v>0</v>
      </c>
      <c r="K469">
        <f>IFERROR(ABS(VLOOKUP(A469,ZTR2!$D$2:$G$59939,4,0)),0)</f>
        <v>0</v>
      </c>
      <c r="L469">
        <f t="shared" si="69"/>
        <v>18</v>
      </c>
      <c r="M469">
        <f t="shared" si="73"/>
        <v>199</v>
      </c>
      <c r="N469">
        <f t="shared" si="74"/>
        <v>234.82</v>
      </c>
      <c r="O469" s="13">
        <f t="shared" si="72"/>
        <v>49312.2</v>
      </c>
      <c r="P469">
        <f>IF(A469=3040288,0,IFERROR(ABS(VLOOKUP(A469,ZCON!$D$2:$G$128870,4,0)),5.5))</f>
        <v>5.5</v>
      </c>
      <c r="Q469" s="17">
        <f t="shared" si="70"/>
        <v>2506.35</v>
      </c>
      <c r="R469" s="38">
        <v>0.02</v>
      </c>
      <c r="S469" s="5">
        <f t="shared" si="71"/>
        <v>3.2549999999999999</v>
      </c>
      <c r="T469">
        <f t="shared" si="66"/>
        <v>7561</v>
      </c>
      <c r="U469" s="17">
        <f t="shared" si="67"/>
        <v>11.934999999999999</v>
      </c>
      <c r="V469" s="17">
        <f t="shared" si="68"/>
        <v>1.55E-2</v>
      </c>
    </row>
    <row r="470" spans="1:22" x14ac:dyDescent="0.25">
      <c r="A470">
        <v>7562401</v>
      </c>
      <c r="B470">
        <v>401</v>
      </c>
      <c r="C470" t="s">
        <v>1624</v>
      </c>
      <c r="D470">
        <f>VLOOKUP($B470,'PACK MASTER'!$A$2:$G$512,7,0)</f>
        <v>210</v>
      </c>
      <c r="H470">
        <f>VLOOKUP($A470,ZAVL!$C$2:$F$1048576,4,0)</f>
        <v>224</v>
      </c>
      <c r="I470">
        <f>IFERROR(ABS(VLOOKUP($A470,ZTRV!$D$2:$G$1048576,4,0)),0)</f>
        <v>0</v>
      </c>
      <c r="J470">
        <f>IFERROR(ABS(VLOOKUP(A470,ZTR1!$D$2:$G$829999,4,0)),0)</f>
        <v>0</v>
      </c>
      <c r="K470">
        <f>IFERROR(ABS(VLOOKUP(A470,ZTR2!$D$2:$G$59939,4,0)),0)</f>
        <v>0</v>
      </c>
      <c r="L470">
        <f t="shared" si="69"/>
        <v>0</v>
      </c>
      <c r="M470">
        <f t="shared" si="73"/>
        <v>224</v>
      </c>
      <c r="N470">
        <f t="shared" si="74"/>
        <v>264.32</v>
      </c>
      <c r="O470" s="13">
        <f t="shared" si="72"/>
        <v>55507.199999999997</v>
      </c>
      <c r="P470">
        <f>IF(A470=3040288,0,IFERROR(ABS(VLOOKUP(A470,ZCON!$D$2:$G$128870,4,0)),5.5))</f>
        <v>5.5</v>
      </c>
      <c r="Q470" s="17">
        <f t="shared" si="70"/>
        <v>2587.1999999999998</v>
      </c>
      <c r="R470" s="38">
        <v>0.02</v>
      </c>
      <c r="S470" s="5">
        <f t="shared" si="71"/>
        <v>3.36</v>
      </c>
      <c r="T470">
        <f t="shared" si="66"/>
        <v>7562</v>
      </c>
      <c r="U470" s="17">
        <f t="shared" si="67"/>
        <v>12.319999999999999</v>
      </c>
      <c r="V470" s="17">
        <f t="shared" si="68"/>
        <v>1.6E-2</v>
      </c>
    </row>
    <row r="471" spans="1:22" x14ac:dyDescent="0.25">
      <c r="A471">
        <v>7564401</v>
      </c>
      <c r="B471">
        <v>401</v>
      </c>
      <c r="C471" t="s">
        <v>1630</v>
      </c>
      <c r="D471">
        <f>VLOOKUP($B471,'PACK MASTER'!$A$2:$G$512,7,0)</f>
        <v>210</v>
      </c>
      <c r="H471">
        <f>VLOOKUP($A471,ZAVL!$C$2:$F$1048576,4,0)</f>
        <v>186</v>
      </c>
      <c r="I471">
        <f>IFERROR(ABS(VLOOKUP($A471,ZTRV!$D$2:$G$1048576,4,0)),0)</f>
        <v>0</v>
      </c>
      <c r="J471">
        <f>IFERROR(ABS(VLOOKUP(A471,ZTR1!$D$2:$G$829999,4,0)),0)</f>
        <v>0</v>
      </c>
      <c r="K471">
        <f>IFERROR(ABS(VLOOKUP(A471,ZTR2!$D$2:$G$59939,4,0)),0)</f>
        <v>0</v>
      </c>
      <c r="L471">
        <f t="shared" si="69"/>
        <v>0</v>
      </c>
      <c r="M471">
        <f t="shared" si="73"/>
        <v>186</v>
      </c>
      <c r="N471">
        <f t="shared" si="74"/>
        <v>219.48</v>
      </c>
      <c r="O471" s="13">
        <f t="shared" si="72"/>
        <v>46090.799999999996</v>
      </c>
      <c r="P471">
        <f>IF(A471=3040288,0,IFERROR(ABS(VLOOKUP(A471,ZCON!$D$2:$G$128870,4,0)),5.5))</f>
        <v>5.5</v>
      </c>
      <c r="Q471" s="17">
        <f t="shared" si="70"/>
        <v>2148.3000000000002</v>
      </c>
      <c r="R471" s="38">
        <v>0.02</v>
      </c>
      <c r="S471" s="5">
        <f t="shared" si="71"/>
        <v>2.79</v>
      </c>
      <c r="T471">
        <f t="shared" si="66"/>
        <v>7564</v>
      </c>
      <c r="U471" s="17">
        <f t="shared" si="67"/>
        <v>10.23</v>
      </c>
      <c r="V471" s="17">
        <f t="shared" si="68"/>
        <v>1.3285714285714286E-2</v>
      </c>
    </row>
    <row r="472" spans="1:22" x14ac:dyDescent="0.25">
      <c r="A472">
        <v>7571401</v>
      </c>
      <c r="B472">
        <v>401</v>
      </c>
      <c r="C472" t="s">
        <v>1631</v>
      </c>
      <c r="D472">
        <f>VLOOKUP($B472,'PACK MASTER'!$A$2:$G$512,7,0)</f>
        <v>210</v>
      </c>
      <c r="H472">
        <f>VLOOKUP($A472,ZAVL!$C$2:$F$1048576,4,0)</f>
        <v>173</v>
      </c>
      <c r="I472">
        <f>IFERROR(ABS(VLOOKUP($A472,ZTRV!$D$2:$G$1048576,4,0)),0)</f>
        <v>0</v>
      </c>
      <c r="J472">
        <f>IFERROR(ABS(VLOOKUP(A472,ZTR1!$D$2:$G$829999,4,0)),0)</f>
        <v>0</v>
      </c>
      <c r="K472">
        <f>IFERROR(ABS(VLOOKUP(A472,ZTR2!$D$2:$G$59939,4,0)),0)</f>
        <v>0</v>
      </c>
      <c r="L472">
        <f t="shared" si="69"/>
        <v>0</v>
      </c>
      <c r="M472">
        <f t="shared" si="73"/>
        <v>173</v>
      </c>
      <c r="N472">
        <f t="shared" si="74"/>
        <v>204.14</v>
      </c>
      <c r="O472" s="13">
        <f t="shared" si="72"/>
        <v>42869.399999999994</v>
      </c>
      <c r="P472">
        <f>IF(A472=3040288,0,IFERROR(ABS(VLOOKUP(A472,ZCON!$D$2:$G$128870,4,0)),5.5))</f>
        <v>6</v>
      </c>
      <c r="Q472" s="17">
        <f t="shared" si="70"/>
        <v>2179.8000000000002</v>
      </c>
      <c r="R472" s="38">
        <v>0.02</v>
      </c>
      <c r="S472" s="5">
        <f t="shared" si="71"/>
        <v>2.5950000000000002</v>
      </c>
      <c r="T472">
        <f t="shared" si="66"/>
        <v>7571</v>
      </c>
      <c r="U472" s="17">
        <f t="shared" si="67"/>
        <v>10.38</v>
      </c>
      <c r="V472" s="17">
        <f t="shared" si="68"/>
        <v>1.2357142857142858E-2</v>
      </c>
    </row>
    <row r="473" spans="1:22" x14ac:dyDescent="0.25">
      <c r="A473">
        <v>7572401</v>
      </c>
      <c r="B473">
        <v>401</v>
      </c>
      <c r="C473" t="s">
        <v>1632</v>
      </c>
      <c r="D473">
        <f>VLOOKUP($B473,'PACK MASTER'!$A$2:$G$512,7,0)</f>
        <v>210</v>
      </c>
      <c r="H473">
        <f>VLOOKUP($A473,ZAVL!$C$2:$F$1048576,4,0)</f>
        <v>215</v>
      </c>
      <c r="I473">
        <f>IFERROR(ABS(VLOOKUP($A473,ZTRV!$D$2:$G$1048576,4,0)),0)</f>
        <v>0</v>
      </c>
      <c r="J473">
        <f>IFERROR(ABS(VLOOKUP(A473,ZTR1!$D$2:$G$829999,4,0)),0)</f>
        <v>0</v>
      </c>
      <c r="K473">
        <f>IFERROR(ABS(VLOOKUP(A473,ZTR2!$D$2:$G$59939,4,0)),0)</f>
        <v>0</v>
      </c>
      <c r="L473">
        <f t="shared" si="69"/>
        <v>0</v>
      </c>
      <c r="M473">
        <f t="shared" si="73"/>
        <v>215</v>
      </c>
      <c r="N473">
        <f t="shared" si="74"/>
        <v>253.7</v>
      </c>
      <c r="O473" s="13">
        <f t="shared" si="72"/>
        <v>53277</v>
      </c>
      <c r="P473">
        <f>IF(A473=3040288,0,IFERROR(ABS(VLOOKUP(A473,ZCON!$D$2:$G$128870,4,0)),5.5))</f>
        <v>6</v>
      </c>
      <c r="Q473" s="17">
        <f t="shared" si="70"/>
        <v>2709</v>
      </c>
      <c r="R473" s="38">
        <v>0.02</v>
      </c>
      <c r="S473" s="5">
        <f t="shared" si="71"/>
        <v>3.2250000000000001</v>
      </c>
      <c r="T473">
        <f t="shared" si="66"/>
        <v>7572</v>
      </c>
      <c r="U473" s="17">
        <f t="shared" si="67"/>
        <v>12.9</v>
      </c>
      <c r="V473" s="17">
        <f t="shared" si="68"/>
        <v>1.5357142857142857E-2</v>
      </c>
    </row>
    <row r="474" spans="1:22" x14ac:dyDescent="0.25">
      <c r="A474">
        <v>7577271</v>
      </c>
      <c r="B474">
        <v>271</v>
      </c>
      <c r="C474" t="s">
        <v>1658</v>
      </c>
      <c r="D474">
        <f>VLOOKUP($B474,'PACK MASTER'!$A$2:$G$512,7,0)</f>
        <v>50</v>
      </c>
      <c r="H474">
        <f>VLOOKUP($A474,ZAVL!$C$2:$F$1048576,4,0)</f>
        <v>218</v>
      </c>
      <c r="I474">
        <f>IFERROR(ABS(VLOOKUP($A474,ZTRV!$D$2:$G$1048576,4,0)),0)</f>
        <v>18</v>
      </c>
      <c r="J474">
        <f>IFERROR(ABS(VLOOKUP(A474,ZTR1!$D$2:$G$829999,4,0)),0)</f>
        <v>0</v>
      </c>
      <c r="K474">
        <f>IFERROR(ABS(VLOOKUP(A474,ZTR2!$D$2:$G$59939,4,0)),0)</f>
        <v>0</v>
      </c>
      <c r="L474">
        <f t="shared" si="69"/>
        <v>18</v>
      </c>
      <c r="M474">
        <f t="shared" si="73"/>
        <v>200</v>
      </c>
      <c r="N474">
        <f t="shared" si="74"/>
        <v>236</v>
      </c>
      <c r="O474" s="13">
        <f t="shared" si="72"/>
        <v>11800</v>
      </c>
      <c r="P474">
        <f>IF(A474=3040288,0,IFERROR(ABS(VLOOKUP(A474,ZCON!$D$2:$G$128870,4,0)),5.5))</f>
        <v>5.5</v>
      </c>
      <c r="Q474" s="17">
        <f t="shared" si="70"/>
        <v>599.5</v>
      </c>
      <c r="R474" s="38">
        <v>0.02</v>
      </c>
      <c r="S474" s="5">
        <f t="shared" si="71"/>
        <v>3.27</v>
      </c>
      <c r="T474">
        <f t="shared" si="66"/>
        <v>7577</v>
      </c>
      <c r="U474" s="17">
        <f t="shared" si="67"/>
        <v>11.99</v>
      </c>
      <c r="V474" s="17">
        <f t="shared" si="68"/>
        <v>6.54E-2</v>
      </c>
    </row>
    <row r="475" spans="1:22" x14ac:dyDescent="0.25">
      <c r="A475">
        <v>7577284</v>
      </c>
      <c r="B475">
        <v>284</v>
      </c>
      <c r="C475" t="s">
        <v>1660</v>
      </c>
      <c r="D475">
        <f>VLOOKUP($B475,'PACK MASTER'!$A$2:$G$512,7,0)</f>
        <v>50</v>
      </c>
      <c r="H475">
        <f>VLOOKUP($A475,ZAVL!$C$2:$F$1048576,4,0)</f>
        <v>208</v>
      </c>
      <c r="I475">
        <f>IFERROR(ABS(VLOOKUP($A475,ZTRV!$D$2:$G$1048576,4,0)),0)</f>
        <v>0</v>
      </c>
      <c r="J475">
        <f>IFERROR(ABS(VLOOKUP(A475,ZTR1!$D$2:$G$829999,4,0)),0)</f>
        <v>0</v>
      </c>
      <c r="K475">
        <f>IFERROR(ABS(VLOOKUP(A475,ZTR2!$D$2:$G$59939,4,0)),0)</f>
        <v>0</v>
      </c>
      <c r="L475">
        <f t="shared" si="69"/>
        <v>0</v>
      </c>
      <c r="M475">
        <f t="shared" si="73"/>
        <v>208</v>
      </c>
      <c r="N475">
        <f t="shared" si="74"/>
        <v>245.44</v>
      </c>
      <c r="O475" s="13">
        <f t="shared" si="72"/>
        <v>12272</v>
      </c>
      <c r="P475">
        <f>IF(A475=3040288,0,IFERROR(ABS(VLOOKUP(A475,ZCON!$D$2:$G$128870,4,0)),5.5))</f>
        <v>5.5</v>
      </c>
      <c r="Q475" s="17">
        <f t="shared" si="70"/>
        <v>572</v>
      </c>
      <c r="R475" s="38">
        <v>0.02</v>
      </c>
      <c r="S475" s="5">
        <f t="shared" si="71"/>
        <v>3.12</v>
      </c>
      <c r="T475">
        <f t="shared" si="66"/>
        <v>7577</v>
      </c>
      <c r="U475" s="17">
        <f t="shared" si="67"/>
        <v>11.44</v>
      </c>
      <c r="V475" s="17">
        <f t="shared" si="68"/>
        <v>6.2400000000000004E-2</v>
      </c>
    </row>
    <row r="476" spans="1:22" x14ac:dyDescent="0.25">
      <c r="A476">
        <v>7577288</v>
      </c>
      <c r="B476">
        <v>288</v>
      </c>
      <c r="C476" t="s">
        <v>1661</v>
      </c>
      <c r="D476">
        <f>VLOOKUP($B476,'PACK MASTER'!$A$2:$G$512,7,0)</f>
        <v>26</v>
      </c>
      <c r="H476">
        <f>VLOOKUP($A476,ZAVL!$C$2:$F$1048576,4,0)</f>
        <v>219</v>
      </c>
      <c r="I476">
        <f>IFERROR(ABS(VLOOKUP($A476,ZTRV!$D$2:$G$1048576,4,0)),0)</f>
        <v>18</v>
      </c>
      <c r="J476">
        <f>IFERROR(ABS(VLOOKUP(A476,ZTR1!$D$2:$G$829999,4,0)),0)</f>
        <v>0</v>
      </c>
      <c r="K476">
        <f>IFERROR(ABS(VLOOKUP(A476,ZTR2!$D$2:$G$59939,4,0)),0)</f>
        <v>0</v>
      </c>
      <c r="L476">
        <f t="shared" si="69"/>
        <v>18</v>
      </c>
      <c r="M476">
        <f t="shared" si="73"/>
        <v>201</v>
      </c>
      <c r="N476">
        <f t="shared" si="74"/>
        <v>237.17999999999998</v>
      </c>
      <c r="O476" s="13">
        <f t="shared" si="72"/>
        <v>6166.6799999999994</v>
      </c>
      <c r="P476">
        <f>IF(A476=3040288,0,IFERROR(ABS(VLOOKUP(A476,ZCON!$D$2:$G$128870,4,0)),5.5))</f>
        <v>5.5</v>
      </c>
      <c r="Q476" s="17">
        <f t="shared" si="70"/>
        <v>313.17</v>
      </c>
      <c r="R476" s="38">
        <v>0.02</v>
      </c>
      <c r="S476" s="5">
        <f t="shared" si="71"/>
        <v>3.2850000000000001</v>
      </c>
      <c r="T476">
        <f t="shared" si="66"/>
        <v>7577</v>
      </c>
      <c r="U476" s="17">
        <f t="shared" si="67"/>
        <v>12.045</v>
      </c>
      <c r="V476" s="17">
        <f t="shared" si="68"/>
        <v>0.12634615384615386</v>
      </c>
    </row>
    <row r="477" spans="1:22" x14ac:dyDescent="0.25">
      <c r="A477">
        <v>7577401</v>
      </c>
      <c r="B477">
        <v>401</v>
      </c>
      <c r="C477" t="s">
        <v>1662</v>
      </c>
      <c r="D477">
        <f>VLOOKUP($B477,'PACK MASTER'!$A$2:$G$512,7,0)</f>
        <v>210</v>
      </c>
      <c r="H477">
        <f>VLOOKUP($A477,ZAVL!$C$2:$F$1048576,4,0)</f>
        <v>217</v>
      </c>
      <c r="I477">
        <f>IFERROR(ABS(VLOOKUP($A477,ZTRV!$D$2:$G$1048576,4,0)),0)</f>
        <v>18</v>
      </c>
      <c r="J477">
        <f>IFERROR(ABS(VLOOKUP(A477,ZTR1!$D$2:$G$829999,4,0)),0)</f>
        <v>0</v>
      </c>
      <c r="K477">
        <f>IFERROR(ABS(VLOOKUP(A477,ZTR2!$D$2:$G$59939,4,0)),0)</f>
        <v>0</v>
      </c>
      <c r="L477">
        <f t="shared" si="69"/>
        <v>18</v>
      </c>
      <c r="M477">
        <f t="shared" si="73"/>
        <v>199</v>
      </c>
      <c r="N477">
        <f t="shared" si="74"/>
        <v>234.82</v>
      </c>
      <c r="O477" s="13">
        <f t="shared" si="72"/>
        <v>49312.2</v>
      </c>
      <c r="P477">
        <f>IF(A477=3040288,0,IFERROR(ABS(VLOOKUP(A477,ZCON!$D$2:$G$128870,4,0)),5.5))</f>
        <v>5.5</v>
      </c>
      <c r="Q477" s="17">
        <f t="shared" ref="Q477:Q540" si="75">P477*H477*D477/100</f>
        <v>2506.35</v>
      </c>
      <c r="R477" s="38">
        <v>0.02</v>
      </c>
      <c r="S477" s="5">
        <f t="shared" ref="S477:S540" si="76">1.5*H477/100</f>
        <v>3.2549999999999999</v>
      </c>
      <c r="T477">
        <f t="shared" si="66"/>
        <v>7577</v>
      </c>
      <c r="U477" s="17">
        <f t="shared" si="67"/>
        <v>11.934999999999999</v>
      </c>
      <c r="V477" s="17">
        <f t="shared" si="68"/>
        <v>1.55E-2</v>
      </c>
    </row>
    <row r="478" spans="1:22" x14ac:dyDescent="0.25">
      <c r="A478">
        <v>7577402</v>
      </c>
      <c r="B478">
        <v>402</v>
      </c>
      <c r="C478" t="s">
        <v>1663</v>
      </c>
      <c r="D478">
        <f>VLOOKUP($B478,'PACK MASTER'!$A$2:$G$512,7,0)</f>
        <v>208</v>
      </c>
      <c r="H478">
        <f>VLOOKUP($A478,ZAVL!$C$2:$F$1048576,4,0)</f>
        <v>217</v>
      </c>
      <c r="I478">
        <f>IFERROR(ABS(VLOOKUP($A478,ZTRV!$D$2:$G$1048576,4,0)),0)</f>
        <v>0</v>
      </c>
      <c r="J478">
        <f>IFERROR(ABS(VLOOKUP(A478,ZTR1!$D$2:$G$829999,4,0)),0)</f>
        <v>0</v>
      </c>
      <c r="K478">
        <f>IFERROR(ABS(VLOOKUP(A478,ZTR2!$D$2:$G$59939,4,0)),0)</f>
        <v>0</v>
      </c>
      <c r="L478">
        <f t="shared" si="69"/>
        <v>0</v>
      </c>
      <c r="M478">
        <f t="shared" si="73"/>
        <v>217</v>
      </c>
      <c r="N478">
        <f t="shared" si="74"/>
        <v>256.06</v>
      </c>
      <c r="O478" s="13">
        <f t="shared" si="72"/>
        <v>53260.480000000003</v>
      </c>
      <c r="P478">
        <f>IF(A478=3040288,0,IFERROR(ABS(VLOOKUP(A478,ZCON!$D$2:$G$128870,4,0)),5.5))</f>
        <v>5.5</v>
      </c>
      <c r="Q478" s="17">
        <f t="shared" si="75"/>
        <v>2482.48</v>
      </c>
      <c r="R478" s="38">
        <v>0.02</v>
      </c>
      <c r="S478" s="5">
        <f t="shared" si="76"/>
        <v>3.2549999999999999</v>
      </c>
      <c r="T478">
        <f t="shared" si="66"/>
        <v>7577</v>
      </c>
      <c r="U478" s="17">
        <f t="shared" si="67"/>
        <v>11.935</v>
      </c>
      <c r="V478" s="17">
        <f t="shared" si="68"/>
        <v>1.5649038461538461E-2</v>
      </c>
    </row>
    <row r="479" spans="1:22" x14ac:dyDescent="0.25">
      <c r="A479">
        <v>7584401</v>
      </c>
      <c r="B479">
        <v>401</v>
      </c>
      <c r="C479" t="s">
        <v>1685</v>
      </c>
      <c r="D479">
        <f>VLOOKUP($B479,'PACK MASTER'!$A$2:$G$512,7,0)</f>
        <v>210</v>
      </c>
      <c r="H479">
        <f>VLOOKUP($A479,ZAVL!$C$2:$F$1048576,4,0)</f>
        <v>204</v>
      </c>
      <c r="I479">
        <f>IFERROR(ABS(VLOOKUP($A479,ZTRV!$D$2:$G$1048576,4,0)),0)</f>
        <v>0</v>
      </c>
      <c r="J479">
        <f>IFERROR(ABS(VLOOKUP(A479,ZTR1!$D$2:$G$829999,4,0)),0)</f>
        <v>0</v>
      </c>
      <c r="K479">
        <f>IFERROR(ABS(VLOOKUP(A479,ZTR2!$D$2:$G$59939,4,0)),0)</f>
        <v>0</v>
      </c>
      <c r="L479">
        <f t="shared" si="69"/>
        <v>0</v>
      </c>
      <c r="M479">
        <f t="shared" si="73"/>
        <v>204</v>
      </c>
      <c r="N479">
        <f t="shared" si="74"/>
        <v>240.72</v>
      </c>
      <c r="O479" s="13">
        <f t="shared" si="72"/>
        <v>50551.199999999997</v>
      </c>
      <c r="P479">
        <f>IF(A479=3040288,0,IFERROR(ABS(VLOOKUP(A479,ZCON!$D$2:$G$128870,4,0)),5.5))</f>
        <v>8</v>
      </c>
      <c r="Q479" s="17">
        <f t="shared" si="75"/>
        <v>3427.2</v>
      </c>
      <c r="R479" s="38">
        <v>0.02</v>
      </c>
      <c r="S479" s="5">
        <f t="shared" si="76"/>
        <v>3.06</v>
      </c>
      <c r="T479">
        <f t="shared" si="66"/>
        <v>7584</v>
      </c>
      <c r="U479" s="17">
        <f t="shared" si="67"/>
        <v>16.32</v>
      </c>
      <c r="V479" s="17">
        <f t="shared" si="68"/>
        <v>1.4571428571428572E-2</v>
      </c>
    </row>
    <row r="480" spans="1:22" x14ac:dyDescent="0.25">
      <c r="A480">
        <v>7586288</v>
      </c>
      <c r="B480">
        <v>288</v>
      </c>
      <c r="C480" t="s">
        <v>1693</v>
      </c>
      <c r="D480">
        <f>VLOOKUP($B480,'PACK MASTER'!$A$2:$G$512,7,0)</f>
        <v>26</v>
      </c>
      <c r="H480">
        <f>VLOOKUP($A480,ZAVL!$C$2:$F$1048576,4,0)</f>
        <v>174</v>
      </c>
      <c r="I480">
        <f>IFERROR(ABS(VLOOKUP($A480,ZTRV!$D$2:$G$1048576,4,0)),0)</f>
        <v>0</v>
      </c>
      <c r="J480">
        <f>IFERROR(ABS(VLOOKUP(A480,ZTR1!$D$2:$G$829999,4,0)),0)</f>
        <v>0</v>
      </c>
      <c r="K480">
        <f>IFERROR(ABS(VLOOKUP(A480,ZTR2!$D$2:$G$59939,4,0)),0)</f>
        <v>0</v>
      </c>
      <c r="L480">
        <f t="shared" si="69"/>
        <v>0</v>
      </c>
      <c r="M480">
        <f t="shared" si="73"/>
        <v>174</v>
      </c>
      <c r="N480">
        <f t="shared" si="74"/>
        <v>205.32</v>
      </c>
      <c r="O480" s="13">
        <f t="shared" si="72"/>
        <v>5338.32</v>
      </c>
      <c r="P480">
        <f>IF(A480=3040288,0,IFERROR(ABS(VLOOKUP(A480,ZCON!$D$2:$G$128870,4,0)),5.5))</f>
        <v>5.5</v>
      </c>
      <c r="Q480" s="17">
        <f t="shared" si="75"/>
        <v>248.82</v>
      </c>
      <c r="R480" s="38">
        <v>0.02</v>
      </c>
      <c r="S480" s="5">
        <f t="shared" si="76"/>
        <v>2.61</v>
      </c>
      <c r="T480">
        <f t="shared" si="66"/>
        <v>7586</v>
      </c>
      <c r="U480" s="17">
        <f t="shared" si="67"/>
        <v>9.57</v>
      </c>
      <c r="V480" s="17">
        <f t="shared" si="68"/>
        <v>0.10038461538461538</v>
      </c>
    </row>
    <row r="481" spans="1:22" x14ac:dyDescent="0.25">
      <c r="A481">
        <v>7591401</v>
      </c>
      <c r="B481">
        <v>401</v>
      </c>
      <c r="C481" t="s">
        <v>1694</v>
      </c>
      <c r="D481">
        <f>VLOOKUP($B481,'PACK MASTER'!$A$2:$G$512,7,0)</f>
        <v>210</v>
      </c>
      <c r="H481">
        <f>VLOOKUP($A481,ZAVL!$C$2:$F$1048576,4,0)</f>
        <v>180</v>
      </c>
      <c r="I481">
        <f>IFERROR(ABS(VLOOKUP($A481,ZTRV!$D$2:$G$1048576,4,0)),0)</f>
        <v>0</v>
      </c>
      <c r="J481">
        <f>IFERROR(ABS(VLOOKUP(A481,ZTR1!$D$2:$G$829999,4,0)),0)</f>
        <v>0</v>
      </c>
      <c r="K481">
        <f>IFERROR(ABS(VLOOKUP(A481,ZTR2!$D$2:$G$59939,4,0)),0)</f>
        <v>0</v>
      </c>
      <c r="L481">
        <f t="shared" si="69"/>
        <v>0</v>
      </c>
      <c r="M481">
        <f t="shared" si="73"/>
        <v>180</v>
      </c>
      <c r="N481">
        <f t="shared" si="74"/>
        <v>212.39999999999998</v>
      </c>
      <c r="O481" s="13">
        <f t="shared" si="72"/>
        <v>44603.999999999993</v>
      </c>
      <c r="P481">
        <f>IF(A481=3040288,0,IFERROR(ABS(VLOOKUP(A481,ZCON!$D$2:$G$128870,4,0)),5.5))</f>
        <v>6</v>
      </c>
      <c r="Q481" s="17">
        <f t="shared" si="75"/>
        <v>2268</v>
      </c>
      <c r="R481" s="38">
        <v>0.02</v>
      </c>
      <c r="S481" s="5">
        <f t="shared" si="76"/>
        <v>2.7</v>
      </c>
      <c r="T481">
        <f t="shared" si="66"/>
        <v>7591</v>
      </c>
      <c r="U481" s="17">
        <f t="shared" si="67"/>
        <v>10.8</v>
      </c>
      <c r="V481" s="17">
        <f t="shared" si="68"/>
        <v>1.2857142857142859E-2</v>
      </c>
    </row>
    <row r="482" spans="1:22" x14ac:dyDescent="0.25">
      <c r="A482">
        <v>7599401</v>
      </c>
      <c r="B482">
        <v>401</v>
      </c>
      <c r="C482" t="s">
        <v>1695</v>
      </c>
      <c r="D482">
        <f>VLOOKUP($B482,'PACK MASTER'!$A$2:$G$512,7,0)</f>
        <v>210</v>
      </c>
      <c r="H482">
        <f>VLOOKUP($A482,ZAVL!$C$2:$F$1048576,4,0)</f>
        <v>195</v>
      </c>
      <c r="I482">
        <f>IFERROR(ABS(VLOOKUP($A482,ZTRV!$D$2:$G$1048576,4,0)),0)</f>
        <v>0</v>
      </c>
      <c r="J482">
        <f>IFERROR(ABS(VLOOKUP(A482,ZTR1!$D$2:$G$829999,4,0)),0)</f>
        <v>0</v>
      </c>
      <c r="K482">
        <f>IFERROR(ABS(VLOOKUP(A482,ZTR2!$D$2:$G$59939,4,0)),0)</f>
        <v>0</v>
      </c>
      <c r="L482">
        <f t="shared" si="69"/>
        <v>0</v>
      </c>
      <c r="M482">
        <f t="shared" si="73"/>
        <v>195</v>
      </c>
      <c r="N482">
        <f t="shared" si="74"/>
        <v>230.1</v>
      </c>
      <c r="O482" s="13">
        <f t="shared" si="72"/>
        <v>48321</v>
      </c>
      <c r="P482">
        <f>IF(A482=3040288,0,IFERROR(ABS(VLOOKUP(A482,ZCON!$D$2:$G$128870,4,0)),5.5))</f>
        <v>5.5</v>
      </c>
      <c r="Q482" s="17">
        <f t="shared" si="75"/>
        <v>2252.25</v>
      </c>
      <c r="R482" s="38">
        <v>0.02</v>
      </c>
      <c r="S482" s="5">
        <f t="shared" si="76"/>
        <v>2.9249999999999998</v>
      </c>
      <c r="T482">
        <f t="shared" si="66"/>
        <v>7599</v>
      </c>
      <c r="U482" s="17">
        <f t="shared" si="67"/>
        <v>10.725</v>
      </c>
      <c r="V482" s="17">
        <f t="shared" si="68"/>
        <v>1.3928571428571427E-2</v>
      </c>
    </row>
    <row r="483" spans="1:22" x14ac:dyDescent="0.25">
      <c r="A483">
        <v>7600401</v>
      </c>
      <c r="B483">
        <v>401</v>
      </c>
      <c r="C483" t="s">
        <v>1701</v>
      </c>
      <c r="D483">
        <f>VLOOKUP($B483,'PACK MASTER'!$A$2:$G$512,7,0)</f>
        <v>210</v>
      </c>
      <c r="H483">
        <f>VLOOKUP($A483,ZAVL!$C$2:$F$1048576,4,0)</f>
        <v>216</v>
      </c>
      <c r="I483">
        <f>IFERROR(ABS(VLOOKUP($A483,ZTRV!$D$2:$G$1048576,4,0)),0)</f>
        <v>8</v>
      </c>
      <c r="J483">
        <f>IFERROR(ABS(VLOOKUP(A483,ZTR1!$D$2:$G$829999,4,0)),0)</f>
        <v>0</v>
      </c>
      <c r="K483">
        <f>IFERROR(ABS(VLOOKUP(A483,ZTR2!$D$2:$G$59939,4,0)),0)</f>
        <v>0</v>
      </c>
      <c r="L483">
        <f t="shared" si="69"/>
        <v>8</v>
      </c>
      <c r="M483">
        <f t="shared" si="73"/>
        <v>208</v>
      </c>
      <c r="N483">
        <f t="shared" si="74"/>
        <v>245.44</v>
      </c>
      <c r="O483" s="13">
        <f t="shared" si="72"/>
        <v>51542.400000000001</v>
      </c>
      <c r="P483">
        <f>IF(A483=3040288,0,IFERROR(ABS(VLOOKUP(A483,ZCON!$D$2:$G$128870,4,0)),5.5))</f>
        <v>5.5</v>
      </c>
      <c r="Q483" s="17">
        <f t="shared" si="75"/>
        <v>2494.8000000000002</v>
      </c>
      <c r="R483" s="38">
        <v>0.02</v>
      </c>
      <c r="S483" s="5">
        <f t="shared" si="76"/>
        <v>3.24</v>
      </c>
      <c r="T483">
        <f t="shared" si="66"/>
        <v>7600</v>
      </c>
      <c r="U483" s="17">
        <f t="shared" si="67"/>
        <v>11.88</v>
      </c>
      <c r="V483" s="17">
        <f t="shared" si="68"/>
        <v>1.542857142857143E-2</v>
      </c>
    </row>
    <row r="484" spans="1:22" x14ac:dyDescent="0.25">
      <c r="A484">
        <v>7607401</v>
      </c>
      <c r="B484">
        <v>401</v>
      </c>
      <c r="C484" t="s">
        <v>1711</v>
      </c>
      <c r="D484">
        <f>VLOOKUP($B484,'PACK MASTER'!$A$2:$G$512,7,0)</f>
        <v>210</v>
      </c>
      <c r="H484">
        <f>VLOOKUP($A484,ZAVL!$C$2:$F$1048576,4,0)</f>
        <v>157</v>
      </c>
      <c r="I484">
        <f>IFERROR(ABS(VLOOKUP($A484,ZTRV!$D$2:$G$1048576,4,0)),0)</f>
        <v>0</v>
      </c>
      <c r="J484">
        <f>IFERROR(ABS(VLOOKUP(A484,ZTR1!$D$2:$G$829999,4,0)),0)</f>
        <v>0</v>
      </c>
      <c r="K484">
        <f>IFERROR(ABS(VLOOKUP(A484,ZTR2!$D$2:$G$59939,4,0)),0)</f>
        <v>0</v>
      </c>
      <c r="L484">
        <f t="shared" si="69"/>
        <v>0</v>
      </c>
      <c r="M484">
        <f t="shared" si="73"/>
        <v>157</v>
      </c>
      <c r="N484">
        <f t="shared" si="74"/>
        <v>185.26</v>
      </c>
      <c r="O484" s="13">
        <f t="shared" si="72"/>
        <v>38904.6</v>
      </c>
      <c r="P484">
        <f>IF(A484=3040288,0,IFERROR(ABS(VLOOKUP(A484,ZCON!$D$2:$G$128870,4,0)),5.5))</f>
        <v>8</v>
      </c>
      <c r="Q484" s="17">
        <f t="shared" si="75"/>
        <v>2637.6</v>
      </c>
      <c r="R484" s="38">
        <v>0.02</v>
      </c>
      <c r="S484" s="5">
        <f t="shared" si="76"/>
        <v>2.355</v>
      </c>
      <c r="T484">
        <f t="shared" si="66"/>
        <v>7607</v>
      </c>
      <c r="U484" s="17">
        <f t="shared" si="67"/>
        <v>12.559999999999999</v>
      </c>
      <c r="V484" s="17">
        <f t="shared" si="68"/>
        <v>1.1214285714285715E-2</v>
      </c>
    </row>
    <row r="485" spans="1:22" x14ac:dyDescent="0.25">
      <c r="A485">
        <v>7612271</v>
      </c>
      <c r="B485">
        <v>271</v>
      </c>
      <c r="C485" t="s">
        <v>1725</v>
      </c>
      <c r="D485">
        <f>VLOOKUP($B485,'PACK MASTER'!$A$2:$G$512,7,0)</f>
        <v>50</v>
      </c>
      <c r="H485">
        <f>VLOOKUP($A485,ZAVL!$C$2:$F$1048576,4,0)</f>
        <v>227</v>
      </c>
      <c r="I485">
        <f>IFERROR(ABS(VLOOKUP($A485,ZTRV!$D$2:$G$1048576,4,0)),0)</f>
        <v>0</v>
      </c>
      <c r="J485">
        <f>IFERROR(ABS(VLOOKUP(A485,ZTR1!$D$2:$G$829999,4,0)),0)</f>
        <v>0</v>
      </c>
      <c r="K485">
        <f>IFERROR(ABS(VLOOKUP(A485,ZTR2!$D$2:$G$59939,4,0)),0)</f>
        <v>0</v>
      </c>
      <c r="L485">
        <f t="shared" si="69"/>
        <v>0</v>
      </c>
      <c r="M485">
        <f t="shared" si="73"/>
        <v>227</v>
      </c>
      <c r="N485">
        <f t="shared" si="74"/>
        <v>267.86</v>
      </c>
      <c r="O485" s="13">
        <f t="shared" si="72"/>
        <v>13393</v>
      </c>
      <c r="P485">
        <f>IF(A485=3040288,0,IFERROR(ABS(VLOOKUP(A485,ZCON!$D$2:$G$128870,4,0)),5.5))</f>
        <v>5.5</v>
      </c>
      <c r="Q485" s="17">
        <f t="shared" si="75"/>
        <v>624.25</v>
      </c>
      <c r="R485" s="38">
        <v>0.02</v>
      </c>
      <c r="S485" s="5">
        <f t="shared" si="76"/>
        <v>3.4049999999999998</v>
      </c>
      <c r="T485">
        <f t="shared" si="66"/>
        <v>7612</v>
      </c>
      <c r="U485" s="17">
        <f t="shared" si="67"/>
        <v>12.484999999999999</v>
      </c>
      <c r="V485" s="17">
        <f t="shared" si="68"/>
        <v>6.8099999999999994E-2</v>
      </c>
    </row>
    <row r="486" spans="1:22" x14ac:dyDescent="0.25">
      <c r="A486">
        <v>7612401</v>
      </c>
      <c r="B486">
        <v>401</v>
      </c>
      <c r="C486" t="s">
        <v>1726</v>
      </c>
      <c r="D486">
        <f>VLOOKUP($B486,'PACK MASTER'!$A$2:$G$512,7,0)</f>
        <v>210</v>
      </c>
      <c r="H486">
        <f>VLOOKUP($A486,ZAVL!$C$2:$F$1048576,4,0)</f>
        <v>224</v>
      </c>
      <c r="I486">
        <f>IFERROR(ABS(VLOOKUP($A486,ZTRV!$D$2:$G$1048576,4,0)),0)</f>
        <v>23</v>
      </c>
      <c r="J486">
        <f>IFERROR(ABS(VLOOKUP(A486,ZTR1!$D$2:$G$829999,4,0)),0)</f>
        <v>0</v>
      </c>
      <c r="K486">
        <f>IFERROR(ABS(VLOOKUP(A486,ZTR2!$D$2:$G$59939,4,0)),0)</f>
        <v>0</v>
      </c>
      <c r="L486">
        <f t="shared" si="69"/>
        <v>23</v>
      </c>
      <c r="M486">
        <f t="shared" si="73"/>
        <v>201</v>
      </c>
      <c r="N486">
        <f t="shared" si="74"/>
        <v>237.17999999999998</v>
      </c>
      <c r="O486" s="13">
        <f t="shared" si="72"/>
        <v>49807.799999999996</v>
      </c>
      <c r="P486">
        <f>IF(A486=3040288,0,IFERROR(ABS(VLOOKUP(A486,ZCON!$D$2:$G$128870,4,0)),5.5))</f>
        <v>5.5</v>
      </c>
      <c r="Q486" s="17">
        <f t="shared" si="75"/>
        <v>2587.1999999999998</v>
      </c>
      <c r="R486" s="38">
        <v>0.02</v>
      </c>
      <c r="S486" s="5">
        <f t="shared" si="76"/>
        <v>3.36</v>
      </c>
      <c r="T486">
        <f t="shared" si="66"/>
        <v>7612</v>
      </c>
      <c r="U486" s="17">
        <f t="shared" si="67"/>
        <v>12.319999999999999</v>
      </c>
      <c r="V486" s="17">
        <f t="shared" si="68"/>
        <v>1.6E-2</v>
      </c>
    </row>
    <row r="487" spans="1:22" x14ac:dyDescent="0.25">
      <c r="A487">
        <v>7612403</v>
      </c>
      <c r="B487">
        <v>403</v>
      </c>
      <c r="C487" t="s">
        <v>1727</v>
      </c>
      <c r="D487">
        <f>VLOOKUP($B487,'PACK MASTER'!$A$2:$G$512,7,0)</f>
        <v>210</v>
      </c>
      <c r="H487">
        <f>VLOOKUP($A487,ZAVL!$C$2:$F$1048576,4,0)</f>
        <v>224</v>
      </c>
      <c r="I487">
        <f>IFERROR(ABS(VLOOKUP($A487,ZTRV!$D$2:$G$1048576,4,0)),0)</f>
        <v>23</v>
      </c>
      <c r="J487">
        <f>IFERROR(ABS(VLOOKUP(A487,ZTR1!$D$2:$G$829999,4,0)),0)</f>
        <v>0</v>
      </c>
      <c r="K487">
        <f>IFERROR(ABS(VLOOKUP(A487,ZTR2!$D$2:$G$59939,4,0)),0)</f>
        <v>0</v>
      </c>
      <c r="L487">
        <f t="shared" si="69"/>
        <v>23</v>
      </c>
      <c r="M487">
        <f t="shared" si="73"/>
        <v>201</v>
      </c>
      <c r="N487">
        <f t="shared" si="74"/>
        <v>237.17999999999998</v>
      </c>
      <c r="O487" s="13">
        <f t="shared" si="72"/>
        <v>49807.799999999996</v>
      </c>
      <c r="P487">
        <f>IF(A487=3040288,0,IFERROR(ABS(VLOOKUP(A487,ZCON!$D$2:$G$128870,4,0)),5.5))</f>
        <v>5.5</v>
      </c>
      <c r="Q487" s="17">
        <f t="shared" si="75"/>
        <v>2587.1999999999998</v>
      </c>
      <c r="R487" s="38">
        <v>0.02</v>
      </c>
      <c r="S487" s="5">
        <f t="shared" si="76"/>
        <v>3.36</v>
      </c>
      <c r="T487">
        <f t="shared" si="66"/>
        <v>7612</v>
      </c>
      <c r="U487" s="17">
        <f t="shared" si="67"/>
        <v>12.319999999999999</v>
      </c>
      <c r="V487" s="17">
        <f t="shared" si="68"/>
        <v>1.6E-2</v>
      </c>
    </row>
    <row r="488" spans="1:22" x14ac:dyDescent="0.25">
      <c r="A488">
        <v>7624401</v>
      </c>
      <c r="B488">
        <v>401</v>
      </c>
      <c r="C488" t="s">
        <v>1733</v>
      </c>
      <c r="D488">
        <f>VLOOKUP($B488,'PACK MASTER'!$A$2:$G$512,7,0)</f>
        <v>210</v>
      </c>
      <c r="H488">
        <f>VLOOKUP($A488,ZAVL!$C$2:$F$1048576,4,0)</f>
        <v>150</v>
      </c>
      <c r="I488">
        <f>IFERROR(ABS(VLOOKUP($A488,ZTRV!$D$2:$G$1048576,4,0)),0)</f>
        <v>0</v>
      </c>
      <c r="J488">
        <f>IFERROR(ABS(VLOOKUP(A488,ZTR1!$D$2:$G$829999,4,0)),0)</f>
        <v>0</v>
      </c>
      <c r="K488">
        <f>IFERROR(ABS(VLOOKUP(A488,ZTR2!$D$2:$G$59939,4,0)),0)</f>
        <v>0</v>
      </c>
      <c r="L488">
        <f t="shared" si="69"/>
        <v>0</v>
      </c>
      <c r="M488">
        <f t="shared" si="73"/>
        <v>150</v>
      </c>
      <c r="N488">
        <f t="shared" si="74"/>
        <v>177</v>
      </c>
      <c r="O488" s="13">
        <f t="shared" si="72"/>
        <v>37170</v>
      </c>
      <c r="P488">
        <f>IF(A488=3040288,0,IFERROR(ABS(VLOOKUP(A488,ZCON!$D$2:$G$128870,4,0)),5.5))</f>
        <v>6</v>
      </c>
      <c r="Q488" s="17">
        <f t="shared" si="75"/>
        <v>1890</v>
      </c>
      <c r="R488" s="38">
        <v>0.02</v>
      </c>
      <c r="S488" s="5">
        <f t="shared" si="76"/>
        <v>2.25</v>
      </c>
      <c r="T488">
        <f t="shared" si="66"/>
        <v>7624</v>
      </c>
      <c r="U488" s="17">
        <f t="shared" si="67"/>
        <v>9</v>
      </c>
      <c r="V488" s="17">
        <f t="shared" si="68"/>
        <v>1.0714285714285714E-2</v>
      </c>
    </row>
    <row r="489" spans="1:22" x14ac:dyDescent="0.25">
      <c r="A489">
        <v>7628401</v>
      </c>
      <c r="B489">
        <v>401</v>
      </c>
      <c r="C489" t="s">
        <v>1734</v>
      </c>
      <c r="D489">
        <f>VLOOKUP($B489,'PACK MASTER'!$A$2:$G$512,7,0)</f>
        <v>210</v>
      </c>
      <c r="H489">
        <f>VLOOKUP($A489,ZAVL!$C$2:$F$1048576,4,0)</f>
        <v>178</v>
      </c>
      <c r="I489">
        <f>IFERROR(ABS(VLOOKUP($A489,ZTRV!$D$2:$G$1048576,4,0)),0)</f>
        <v>0</v>
      </c>
      <c r="J489">
        <f>IFERROR(ABS(VLOOKUP(A489,ZTR1!$D$2:$G$829999,4,0)),0)</f>
        <v>0</v>
      </c>
      <c r="K489">
        <f>IFERROR(ABS(VLOOKUP(A489,ZTR2!$D$2:$G$59939,4,0)),0)</f>
        <v>0</v>
      </c>
      <c r="L489">
        <f t="shared" si="69"/>
        <v>0</v>
      </c>
      <c r="M489">
        <f t="shared" si="73"/>
        <v>178</v>
      </c>
      <c r="N489">
        <f t="shared" si="74"/>
        <v>210.04</v>
      </c>
      <c r="O489" s="13">
        <f t="shared" si="72"/>
        <v>44108.4</v>
      </c>
      <c r="P489">
        <f>IF(A489=3040288,0,IFERROR(ABS(VLOOKUP(A489,ZCON!$D$2:$G$128870,4,0)),5.5))</f>
        <v>5.5</v>
      </c>
      <c r="Q489" s="17">
        <f t="shared" si="75"/>
        <v>2055.9</v>
      </c>
      <c r="R489" s="38">
        <v>0.02</v>
      </c>
      <c r="S489" s="5">
        <f t="shared" si="76"/>
        <v>2.67</v>
      </c>
      <c r="T489">
        <f t="shared" si="66"/>
        <v>7628</v>
      </c>
      <c r="U489" s="17">
        <f t="shared" si="67"/>
        <v>9.7900000000000009</v>
      </c>
      <c r="V489" s="17">
        <f t="shared" si="68"/>
        <v>1.2714285714285714E-2</v>
      </c>
    </row>
    <row r="490" spans="1:22" x14ac:dyDescent="0.25">
      <c r="A490">
        <v>7630401</v>
      </c>
      <c r="B490">
        <v>401</v>
      </c>
      <c r="C490" t="s">
        <v>1736</v>
      </c>
      <c r="D490">
        <f>VLOOKUP($B490,'PACK MASTER'!$A$2:$G$512,7,0)</f>
        <v>210</v>
      </c>
      <c r="H490">
        <f>VLOOKUP($A490,ZAVL!$C$2:$F$1048576,4,0)</f>
        <v>222</v>
      </c>
      <c r="I490">
        <f>IFERROR(ABS(VLOOKUP($A490,ZTRV!$D$2:$G$1048576,4,0)),0)</f>
        <v>0</v>
      </c>
      <c r="J490">
        <f>IFERROR(ABS(VLOOKUP(A490,ZTR1!$D$2:$G$829999,4,0)),0)</f>
        <v>0</v>
      </c>
      <c r="K490">
        <f>IFERROR(ABS(VLOOKUP(A490,ZTR2!$D$2:$G$59939,4,0)),0)</f>
        <v>0</v>
      </c>
      <c r="L490">
        <f t="shared" si="69"/>
        <v>0</v>
      </c>
      <c r="M490">
        <f t="shared" si="73"/>
        <v>222</v>
      </c>
      <c r="N490">
        <f t="shared" si="74"/>
        <v>261.95999999999998</v>
      </c>
      <c r="O490" s="13">
        <f t="shared" si="72"/>
        <v>55011.6</v>
      </c>
      <c r="P490">
        <f>IF(A490=3040288,0,IFERROR(ABS(VLOOKUP(A490,ZCON!$D$2:$G$128870,4,0)),5.5))</f>
        <v>5.5</v>
      </c>
      <c r="Q490" s="17">
        <f t="shared" si="75"/>
        <v>2564.1</v>
      </c>
      <c r="R490" s="38">
        <v>0.02</v>
      </c>
      <c r="S490" s="5">
        <f t="shared" si="76"/>
        <v>3.33</v>
      </c>
      <c r="T490">
        <f t="shared" si="66"/>
        <v>7630</v>
      </c>
      <c r="U490" s="17">
        <f t="shared" si="67"/>
        <v>12.209999999999999</v>
      </c>
      <c r="V490" s="17">
        <f t="shared" si="68"/>
        <v>1.5857142857142858E-2</v>
      </c>
    </row>
    <row r="491" spans="1:22" x14ac:dyDescent="0.25">
      <c r="A491">
        <v>7637401</v>
      </c>
      <c r="B491">
        <v>401</v>
      </c>
      <c r="C491" t="s">
        <v>1745</v>
      </c>
      <c r="D491">
        <f>VLOOKUP($B491,'PACK MASTER'!$A$2:$G$512,7,0)</f>
        <v>210</v>
      </c>
      <c r="H491">
        <f>VLOOKUP($A491,ZAVL!$C$2:$F$1048576,4,0)</f>
        <v>238</v>
      </c>
      <c r="I491">
        <f>IFERROR(ABS(VLOOKUP($A491,ZTRV!$D$2:$G$1048576,4,0)),0)</f>
        <v>0</v>
      </c>
      <c r="J491">
        <f>IFERROR(ABS(VLOOKUP(A491,ZTR1!$D$2:$G$829999,4,0)),0)</f>
        <v>0</v>
      </c>
      <c r="K491">
        <f>IFERROR(ABS(VLOOKUP(A491,ZTR2!$D$2:$G$59939,4,0)),0)</f>
        <v>0</v>
      </c>
      <c r="L491">
        <f t="shared" si="69"/>
        <v>0</v>
      </c>
      <c r="M491">
        <f t="shared" si="73"/>
        <v>238</v>
      </c>
      <c r="N491">
        <f t="shared" si="74"/>
        <v>280.83999999999997</v>
      </c>
      <c r="O491" s="13">
        <f t="shared" si="72"/>
        <v>58976.399999999994</v>
      </c>
      <c r="P491">
        <f>IF(A491=3040288,0,IFERROR(ABS(VLOOKUP(A491,ZCON!$D$2:$G$128870,4,0)),5.5))</f>
        <v>5.5</v>
      </c>
      <c r="Q491" s="17">
        <f t="shared" si="75"/>
        <v>2748.9</v>
      </c>
      <c r="R491" s="38">
        <v>0.02</v>
      </c>
      <c r="S491" s="5">
        <f t="shared" si="76"/>
        <v>3.57</v>
      </c>
      <c r="T491">
        <f t="shared" si="66"/>
        <v>7637</v>
      </c>
      <c r="U491" s="17">
        <f t="shared" si="67"/>
        <v>13.09</v>
      </c>
      <c r="V491" s="17">
        <f t="shared" si="68"/>
        <v>1.6999999999999998E-2</v>
      </c>
    </row>
    <row r="492" spans="1:22" x14ac:dyDescent="0.25">
      <c r="A492">
        <v>7638401</v>
      </c>
      <c r="B492">
        <v>401</v>
      </c>
      <c r="C492" t="s">
        <v>1749</v>
      </c>
      <c r="D492">
        <f>VLOOKUP($B492,'PACK MASTER'!$A$2:$G$512,7,0)</f>
        <v>210</v>
      </c>
      <c r="H492">
        <f>VLOOKUP($A492,ZAVL!$C$2:$F$1048576,4,0)</f>
        <v>284</v>
      </c>
      <c r="I492">
        <f>IFERROR(ABS(VLOOKUP($A492,ZTRV!$D$2:$G$1048576,4,0)),0)</f>
        <v>0</v>
      </c>
      <c r="J492">
        <f>IFERROR(ABS(VLOOKUP(A492,ZTR1!$D$2:$G$829999,4,0)),0)</f>
        <v>0</v>
      </c>
      <c r="K492">
        <f>IFERROR(ABS(VLOOKUP(A492,ZTR2!$D$2:$G$59939,4,0)),0)</f>
        <v>0</v>
      </c>
      <c r="L492">
        <f t="shared" si="69"/>
        <v>0</v>
      </c>
      <c r="M492">
        <f t="shared" si="73"/>
        <v>284</v>
      </c>
      <c r="N492">
        <f t="shared" si="74"/>
        <v>335.12</v>
      </c>
      <c r="O492" s="13">
        <f t="shared" si="72"/>
        <v>70375.199999999997</v>
      </c>
      <c r="P492">
        <f>IF(A492=3040288,0,IFERROR(ABS(VLOOKUP(A492,ZCON!$D$2:$G$128870,4,0)),5.5))</f>
        <v>5.5</v>
      </c>
      <c r="Q492" s="17">
        <f t="shared" si="75"/>
        <v>3280.2</v>
      </c>
      <c r="R492" s="38">
        <v>0.02</v>
      </c>
      <c r="S492" s="5">
        <f t="shared" si="76"/>
        <v>4.26</v>
      </c>
      <c r="T492">
        <f t="shared" si="66"/>
        <v>7638</v>
      </c>
      <c r="U492" s="17">
        <f t="shared" si="67"/>
        <v>15.62</v>
      </c>
      <c r="V492" s="17">
        <f t="shared" si="68"/>
        <v>2.0285714285714285E-2</v>
      </c>
    </row>
    <row r="493" spans="1:22" x14ac:dyDescent="0.25">
      <c r="A493">
        <v>7643401</v>
      </c>
      <c r="B493">
        <v>401</v>
      </c>
      <c r="C493" t="s">
        <v>1754</v>
      </c>
      <c r="D493">
        <f>VLOOKUP($B493,'PACK MASTER'!$A$2:$G$512,7,0)</f>
        <v>210</v>
      </c>
      <c r="H493">
        <f>VLOOKUP($A493,ZAVL!$C$2:$F$1048576,4,0)</f>
        <v>284</v>
      </c>
      <c r="I493">
        <f>IFERROR(ABS(VLOOKUP($A493,ZTRV!$D$2:$G$1048576,4,0)),0)</f>
        <v>0</v>
      </c>
      <c r="J493">
        <f>IFERROR(ABS(VLOOKUP(A493,ZTR1!$D$2:$G$829999,4,0)),0)</f>
        <v>0</v>
      </c>
      <c r="K493">
        <f>IFERROR(ABS(VLOOKUP(A493,ZTR2!$D$2:$G$59939,4,0)),0)</f>
        <v>0</v>
      </c>
      <c r="L493">
        <f t="shared" si="69"/>
        <v>0</v>
      </c>
      <c r="M493">
        <f t="shared" si="73"/>
        <v>284</v>
      </c>
      <c r="N493">
        <f t="shared" si="74"/>
        <v>335.12</v>
      </c>
      <c r="O493" s="13">
        <f t="shared" si="72"/>
        <v>70375.199999999997</v>
      </c>
      <c r="P493">
        <f>IF(A493=3040288,0,IFERROR(ABS(VLOOKUP(A493,ZCON!$D$2:$G$128870,4,0)),5.5))</f>
        <v>5.5</v>
      </c>
      <c r="Q493" s="17">
        <f t="shared" si="75"/>
        <v>3280.2</v>
      </c>
      <c r="R493" s="38">
        <v>0.02</v>
      </c>
      <c r="S493" s="5">
        <f t="shared" si="76"/>
        <v>4.26</v>
      </c>
      <c r="T493">
        <f t="shared" si="66"/>
        <v>7643</v>
      </c>
      <c r="U493" s="17">
        <f t="shared" si="67"/>
        <v>15.62</v>
      </c>
      <c r="V493" s="17">
        <f t="shared" si="68"/>
        <v>2.0285714285714285E-2</v>
      </c>
    </row>
    <row r="494" spans="1:22" x14ac:dyDescent="0.25">
      <c r="A494">
        <v>7651401</v>
      </c>
      <c r="B494">
        <v>401</v>
      </c>
      <c r="C494" t="s">
        <v>1760</v>
      </c>
      <c r="D494">
        <f>VLOOKUP($B494,'PACK MASTER'!$A$2:$G$512,7,0)</f>
        <v>210</v>
      </c>
      <c r="H494">
        <f>VLOOKUP($A494,ZAVL!$C$2:$F$1048576,4,0)</f>
        <v>158</v>
      </c>
      <c r="I494">
        <f>IFERROR(ABS(VLOOKUP($A494,ZTRV!$D$2:$G$1048576,4,0)),0)</f>
        <v>0</v>
      </c>
      <c r="J494">
        <f>IFERROR(ABS(VLOOKUP(A494,ZTR1!$D$2:$G$829999,4,0)),0)</f>
        <v>0</v>
      </c>
      <c r="K494">
        <f>IFERROR(ABS(VLOOKUP(A494,ZTR2!$D$2:$G$59939,4,0)),0)</f>
        <v>0</v>
      </c>
      <c r="L494">
        <f t="shared" si="69"/>
        <v>0</v>
      </c>
      <c r="M494">
        <f t="shared" si="73"/>
        <v>158</v>
      </c>
      <c r="N494">
        <f t="shared" si="74"/>
        <v>186.44</v>
      </c>
      <c r="O494" s="13">
        <f t="shared" si="72"/>
        <v>39152.400000000001</v>
      </c>
      <c r="P494">
        <f>IF(A494=3040288,0,IFERROR(ABS(VLOOKUP(A494,ZCON!$D$2:$G$128870,4,0)),5.5))</f>
        <v>5.5</v>
      </c>
      <c r="Q494" s="17">
        <f t="shared" si="75"/>
        <v>1824.9</v>
      </c>
      <c r="R494" s="38">
        <v>0.02</v>
      </c>
      <c r="S494" s="5">
        <f t="shared" si="76"/>
        <v>2.37</v>
      </c>
      <c r="T494">
        <f t="shared" si="66"/>
        <v>7651</v>
      </c>
      <c r="U494" s="17">
        <f t="shared" si="67"/>
        <v>8.6900000000000013</v>
      </c>
      <c r="V494" s="17">
        <f t="shared" si="68"/>
        <v>1.1285714285714286E-2</v>
      </c>
    </row>
    <row r="495" spans="1:22" x14ac:dyDescent="0.25">
      <c r="A495">
        <v>7663401</v>
      </c>
      <c r="B495">
        <v>401</v>
      </c>
      <c r="C495" t="s">
        <v>1778</v>
      </c>
      <c r="D495">
        <f>VLOOKUP($B495,'PACK MASTER'!$A$2:$G$512,7,0)</f>
        <v>210</v>
      </c>
      <c r="H495">
        <f>VLOOKUP($A495,ZAVL!$C$2:$F$1048576,4,0)</f>
        <v>240</v>
      </c>
      <c r="I495">
        <f>IFERROR(ABS(VLOOKUP($A495,ZTRV!$D$2:$G$1048576,4,0)),0)</f>
        <v>18</v>
      </c>
      <c r="J495">
        <f>IFERROR(ABS(VLOOKUP(A495,ZTR1!$D$2:$G$829999,4,0)),0)</f>
        <v>0</v>
      </c>
      <c r="K495">
        <f>IFERROR(ABS(VLOOKUP(A495,ZTR2!$D$2:$G$59939,4,0)),0)</f>
        <v>0</v>
      </c>
      <c r="L495">
        <f t="shared" si="69"/>
        <v>18</v>
      </c>
      <c r="M495">
        <f t="shared" si="73"/>
        <v>222</v>
      </c>
      <c r="N495">
        <f t="shared" si="74"/>
        <v>261.95999999999998</v>
      </c>
      <c r="O495" s="13">
        <f t="shared" si="72"/>
        <v>55011.6</v>
      </c>
      <c r="P495">
        <f>IF(A495=3040288,0,IFERROR(ABS(VLOOKUP(A495,ZCON!$D$2:$G$128870,4,0)),5.5))</f>
        <v>5.5</v>
      </c>
      <c r="Q495" s="17">
        <f t="shared" si="75"/>
        <v>2772</v>
      </c>
      <c r="R495" s="38">
        <v>0.02</v>
      </c>
      <c r="S495" s="5">
        <f t="shared" si="76"/>
        <v>3.6</v>
      </c>
      <c r="T495">
        <f t="shared" si="66"/>
        <v>7663</v>
      </c>
      <c r="U495" s="17">
        <f t="shared" si="67"/>
        <v>13.2</v>
      </c>
      <c r="V495" s="17">
        <f t="shared" si="68"/>
        <v>1.7142857142857144E-2</v>
      </c>
    </row>
    <row r="496" spans="1:22" x14ac:dyDescent="0.25">
      <c r="A496">
        <v>7667402</v>
      </c>
      <c r="B496">
        <v>402</v>
      </c>
      <c r="C496" t="s">
        <v>1790</v>
      </c>
      <c r="D496">
        <f>VLOOKUP($B496,'PACK MASTER'!$A$2:$G$512,7,0)</f>
        <v>208</v>
      </c>
      <c r="H496">
        <f>VLOOKUP($A496,ZAVL!$C$2:$F$1048576,4,0)</f>
        <v>196</v>
      </c>
      <c r="I496">
        <f>IFERROR(ABS(VLOOKUP($A496,ZTRV!$D$2:$G$1048576,4,0)),0)</f>
        <v>0</v>
      </c>
      <c r="J496">
        <f>IFERROR(ABS(VLOOKUP(A496,ZTR1!$D$2:$G$829999,4,0)),0)</f>
        <v>0</v>
      </c>
      <c r="K496">
        <f>IFERROR(ABS(VLOOKUP(A496,ZTR2!$D$2:$G$59939,4,0)),0)</f>
        <v>0</v>
      </c>
      <c r="L496">
        <f t="shared" si="69"/>
        <v>0</v>
      </c>
      <c r="M496">
        <f t="shared" si="73"/>
        <v>196</v>
      </c>
      <c r="N496">
        <f t="shared" si="74"/>
        <v>231.28</v>
      </c>
      <c r="O496" s="13">
        <f t="shared" si="72"/>
        <v>48106.239999999998</v>
      </c>
      <c r="P496">
        <f>IF(A496=3040288,0,IFERROR(ABS(VLOOKUP(A496,ZCON!$D$2:$G$128870,4,0)),5.5))</f>
        <v>5.5</v>
      </c>
      <c r="Q496" s="17">
        <f t="shared" si="75"/>
        <v>2242.2399999999998</v>
      </c>
      <c r="R496" s="38">
        <v>0.02</v>
      </c>
      <c r="S496" s="5">
        <f t="shared" si="76"/>
        <v>2.94</v>
      </c>
      <c r="T496">
        <f t="shared" si="66"/>
        <v>7667</v>
      </c>
      <c r="U496" s="17">
        <f t="shared" si="67"/>
        <v>10.78</v>
      </c>
      <c r="V496" s="17">
        <f t="shared" si="68"/>
        <v>1.4134615384615384E-2</v>
      </c>
    </row>
    <row r="497" spans="1:22" x14ac:dyDescent="0.25">
      <c r="A497">
        <v>7670401</v>
      </c>
      <c r="B497">
        <v>401</v>
      </c>
      <c r="C497" t="s">
        <v>1805</v>
      </c>
      <c r="D497">
        <f>VLOOKUP($B497,'PACK MASTER'!$A$2:$G$512,7,0)</f>
        <v>210</v>
      </c>
      <c r="H497">
        <f>VLOOKUP($A497,ZAVL!$C$2:$F$1048576,4,0)</f>
        <v>220</v>
      </c>
      <c r="I497">
        <f>IFERROR(ABS(VLOOKUP($A497,ZTRV!$D$2:$G$1048576,4,0)),0)</f>
        <v>0</v>
      </c>
      <c r="J497">
        <f>IFERROR(ABS(VLOOKUP(A497,ZTR1!$D$2:$G$829999,4,0)),0)</f>
        <v>0</v>
      </c>
      <c r="K497">
        <f>IFERROR(ABS(VLOOKUP(A497,ZTR2!$D$2:$G$59939,4,0)),0)</f>
        <v>0</v>
      </c>
      <c r="L497">
        <f t="shared" si="69"/>
        <v>0</v>
      </c>
      <c r="M497">
        <f t="shared" si="73"/>
        <v>220</v>
      </c>
      <c r="N497">
        <f t="shared" si="74"/>
        <v>259.59999999999997</v>
      </c>
      <c r="O497" s="13">
        <f t="shared" si="72"/>
        <v>54515.999999999993</v>
      </c>
      <c r="P497">
        <f>IF(A497=3040288,0,IFERROR(ABS(VLOOKUP(A497,ZCON!$D$2:$G$128870,4,0)),5.5))</f>
        <v>5.5</v>
      </c>
      <c r="Q497" s="17">
        <f t="shared" si="75"/>
        <v>2541</v>
      </c>
      <c r="R497" s="38">
        <v>0.02</v>
      </c>
      <c r="S497" s="5">
        <f t="shared" si="76"/>
        <v>3.3</v>
      </c>
      <c r="T497">
        <f t="shared" si="66"/>
        <v>7670</v>
      </c>
      <c r="U497" s="17">
        <f t="shared" si="67"/>
        <v>12.1</v>
      </c>
      <c r="V497" s="17">
        <f t="shared" si="68"/>
        <v>1.5714285714285712E-2</v>
      </c>
    </row>
    <row r="498" spans="1:22" x14ac:dyDescent="0.25">
      <c r="A498">
        <v>7677401</v>
      </c>
      <c r="B498">
        <v>401</v>
      </c>
      <c r="C498" t="s">
        <v>1821</v>
      </c>
      <c r="D498">
        <f>VLOOKUP($B498,'PACK MASTER'!$A$2:$G$512,7,0)</f>
        <v>210</v>
      </c>
      <c r="H498">
        <f>VLOOKUP($A498,ZAVL!$C$2:$F$1048576,4,0)</f>
        <v>249</v>
      </c>
      <c r="I498">
        <f>IFERROR(ABS(VLOOKUP($A498,ZTRV!$D$2:$G$1048576,4,0)),0)</f>
        <v>23</v>
      </c>
      <c r="J498">
        <f>IFERROR(ABS(VLOOKUP(A498,ZTR1!$D$2:$G$829999,4,0)),0)</f>
        <v>0</v>
      </c>
      <c r="K498">
        <f>IFERROR(ABS(VLOOKUP(A498,ZTR2!$D$2:$G$59939,4,0)),0)</f>
        <v>0</v>
      </c>
      <c r="L498">
        <f t="shared" si="69"/>
        <v>23</v>
      </c>
      <c r="M498">
        <f t="shared" si="73"/>
        <v>226</v>
      </c>
      <c r="N498">
        <f t="shared" si="74"/>
        <v>266.68</v>
      </c>
      <c r="O498" s="13">
        <f t="shared" si="72"/>
        <v>56002.8</v>
      </c>
      <c r="P498">
        <f>IF(A498=3040288,0,IFERROR(ABS(VLOOKUP(A498,ZCON!$D$2:$G$128870,4,0)),5.5))</f>
        <v>5.5</v>
      </c>
      <c r="Q498" s="17">
        <f t="shared" si="75"/>
        <v>2875.95</v>
      </c>
      <c r="R498" s="38">
        <v>0.02</v>
      </c>
      <c r="S498" s="5">
        <f t="shared" si="76"/>
        <v>3.7349999999999999</v>
      </c>
      <c r="T498">
        <f t="shared" si="66"/>
        <v>7677</v>
      </c>
      <c r="U498" s="17">
        <f t="shared" si="67"/>
        <v>13.694999999999999</v>
      </c>
      <c r="V498" s="17">
        <f t="shared" si="68"/>
        <v>1.7785714285714287E-2</v>
      </c>
    </row>
    <row r="499" spans="1:22" x14ac:dyDescent="0.25">
      <c r="A499">
        <v>7678401</v>
      </c>
      <c r="B499">
        <v>401</v>
      </c>
      <c r="C499" t="s">
        <v>1823</v>
      </c>
      <c r="D499">
        <f>VLOOKUP($B499,'PACK MASTER'!$A$2:$G$512,7,0)</f>
        <v>210</v>
      </c>
      <c r="H499">
        <f>VLOOKUP($A499,ZAVL!$C$2:$F$1048576,4,0)</f>
        <v>160</v>
      </c>
      <c r="I499">
        <f>IFERROR(ABS(VLOOKUP($A499,ZTRV!$D$2:$G$1048576,4,0)),0)</f>
        <v>0</v>
      </c>
      <c r="J499">
        <f>IFERROR(ABS(VLOOKUP(A499,ZTR1!$D$2:$G$829999,4,0)),0)</f>
        <v>0</v>
      </c>
      <c r="K499">
        <f>IFERROR(ABS(VLOOKUP(A499,ZTR2!$D$2:$G$59939,4,0)),0)</f>
        <v>0</v>
      </c>
      <c r="L499">
        <f t="shared" si="69"/>
        <v>0</v>
      </c>
      <c r="M499">
        <f t="shared" si="73"/>
        <v>160</v>
      </c>
      <c r="N499">
        <f t="shared" si="74"/>
        <v>188.79999999999998</v>
      </c>
      <c r="O499" s="13">
        <f t="shared" si="72"/>
        <v>39648</v>
      </c>
      <c r="P499">
        <f>IF(A499=3040288,0,IFERROR(ABS(VLOOKUP(A499,ZCON!$D$2:$G$128870,4,0)),5.5))</f>
        <v>5.5</v>
      </c>
      <c r="Q499" s="17">
        <f t="shared" si="75"/>
        <v>1848</v>
      </c>
      <c r="R499" s="38">
        <v>0.02</v>
      </c>
      <c r="S499" s="5">
        <f t="shared" si="76"/>
        <v>2.4</v>
      </c>
      <c r="T499">
        <f t="shared" si="66"/>
        <v>7678</v>
      </c>
      <c r="U499" s="17">
        <f t="shared" si="67"/>
        <v>8.8000000000000007</v>
      </c>
      <c r="V499" s="17">
        <f t="shared" si="68"/>
        <v>1.1428571428571429E-2</v>
      </c>
    </row>
    <row r="500" spans="1:22" s="9" customFormat="1" x14ac:dyDescent="0.25">
      <c r="A500" s="9">
        <v>7688401</v>
      </c>
      <c r="B500" s="9">
        <v>401</v>
      </c>
      <c r="C500" s="9" t="s">
        <v>1831</v>
      </c>
      <c r="D500" s="9">
        <f>VLOOKUP($B500,'PACK MASTER'!$A$2:$G$512,7,0)</f>
        <v>210</v>
      </c>
      <c r="H500" s="9">
        <f>VLOOKUP($A500,ZAVL!$C$2:$F$1048576,4,0)</f>
        <v>233</v>
      </c>
      <c r="I500" s="9">
        <f>IFERROR(ABS(VLOOKUP($A500,ZTRV!$D$2:$G$1048576,4,0)),0)</f>
        <v>0</v>
      </c>
      <c r="J500" s="9">
        <f>IFERROR(ABS(VLOOKUP(A500,ZTR1!$D$2:$G$829999,4,0)),0)</f>
        <v>0</v>
      </c>
      <c r="K500" s="9">
        <f>IFERROR(ABS(VLOOKUP(A500,ZTR2!$D$2:$G$59939,4,0)),0)</f>
        <v>0</v>
      </c>
      <c r="L500" s="9">
        <f t="shared" si="69"/>
        <v>0</v>
      </c>
      <c r="M500" s="9">
        <f t="shared" si="73"/>
        <v>233</v>
      </c>
      <c r="N500" s="9">
        <f t="shared" si="74"/>
        <v>274.94</v>
      </c>
      <c r="O500" s="9">
        <f t="shared" si="72"/>
        <v>57737.4</v>
      </c>
      <c r="P500" s="9">
        <f>IF(A500=3040288,0,IFERROR(ABS(VLOOKUP(A500,ZCON!$D$2:$G$128870,4,0)),5.5))</f>
        <v>5.5</v>
      </c>
      <c r="Q500" s="143">
        <f t="shared" si="75"/>
        <v>2691.15</v>
      </c>
      <c r="R500" s="144">
        <v>0.02</v>
      </c>
      <c r="S500" s="145">
        <f t="shared" si="76"/>
        <v>3.4950000000000001</v>
      </c>
      <c r="T500" s="9">
        <f t="shared" si="66"/>
        <v>7688</v>
      </c>
      <c r="U500" s="143">
        <f t="shared" si="67"/>
        <v>12.815000000000001</v>
      </c>
      <c r="V500" s="143">
        <f t="shared" si="68"/>
        <v>1.6642857142857143E-2</v>
      </c>
    </row>
    <row r="501" spans="1:22" x14ac:dyDescent="0.25">
      <c r="A501">
        <v>7690401</v>
      </c>
      <c r="B501">
        <v>401</v>
      </c>
      <c r="C501" t="s">
        <v>1846</v>
      </c>
      <c r="D501">
        <f>VLOOKUP($B501,'PACK MASTER'!$A$2:$G$512,7,0)</f>
        <v>210</v>
      </c>
      <c r="H501">
        <f>VLOOKUP($A501,ZAVL!$C$2:$F$1048576,4,0)</f>
        <v>265</v>
      </c>
      <c r="I501">
        <f>IFERROR(ABS(VLOOKUP($A501,ZTRV!$D$2:$G$1048576,4,0)),0)</f>
        <v>0</v>
      </c>
      <c r="J501">
        <f>IFERROR(ABS(VLOOKUP(A501,ZTR1!$D$2:$G$829999,4,0)),0)</f>
        <v>0</v>
      </c>
      <c r="K501">
        <f>IFERROR(ABS(VLOOKUP(A501,ZTR2!$D$2:$G$59939,4,0)),0)</f>
        <v>0</v>
      </c>
      <c r="L501">
        <f t="shared" si="69"/>
        <v>0</v>
      </c>
      <c r="M501">
        <f t="shared" si="73"/>
        <v>265</v>
      </c>
      <c r="N501">
        <f t="shared" si="74"/>
        <v>312.7</v>
      </c>
      <c r="O501" s="13">
        <f t="shared" si="72"/>
        <v>65667</v>
      </c>
      <c r="P501">
        <f>IF(A501=3040288,0,IFERROR(ABS(VLOOKUP(A501,ZCON!$D$2:$G$128870,4,0)),5.5))</f>
        <v>4</v>
      </c>
      <c r="Q501" s="17">
        <f t="shared" si="75"/>
        <v>2226</v>
      </c>
      <c r="R501" s="38">
        <v>0.02</v>
      </c>
      <c r="S501" s="5">
        <f t="shared" si="76"/>
        <v>3.9750000000000001</v>
      </c>
      <c r="T501">
        <f t="shared" si="66"/>
        <v>7690</v>
      </c>
      <c r="U501" s="17">
        <f t="shared" si="67"/>
        <v>10.6</v>
      </c>
      <c r="V501" s="17">
        <f t="shared" si="68"/>
        <v>1.892857142857143E-2</v>
      </c>
    </row>
    <row r="502" spans="1:22" x14ac:dyDescent="0.25">
      <c r="A502">
        <v>7694401</v>
      </c>
      <c r="B502">
        <v>401</v>
      </c>
      <c r="C502" t="s">
        <v>1857</v>
      </c>
      <c r="D502">
        <f>VLOOKUP($B502,'PACK MASTER'!$A$2:$G$512,7,0)</f>
        <v>210</v>
      </c>
      <c r="H502">
        <f>VLOOKUP($A502,ZAVL!$C$2:$F$1048576,4,0)</f>
        <v>200</v>
      </c>
      <c r="I502">
        <f>IFERROR(ABS(VLOOKUP($A502,ZTRV!$D$2:$G$1048576,4,0)),0)</f>
        <v>0</v>
      </c>
      <c r="J502">
        <f>IFERROR(ABS(VLOOKUP(A502,ZTR1!$D$2:$G$829999,4,0)),0)</f>
        <v>0</v>
      </c>
      <c r="K502">
        <f>IFERROR(ABS(VLOOKUP(A502,ZTR2!$D$2:$G$59939,4,0)),0)</f>
        <v>0</v>
      </c>
      <c r="L502">
        <f t="shared" si="69"/>
        <v>0</v>
      </c>
      <c r="M502">
        <f t="shared" si="73"/>
        <v>200</v>
      </c>
      <c r="N502">
        <f t="shared" si="74"/>
        <v>236</v>
      </c>
      <c r="O502" s="13">
        <f t="shared" si="72"/>
        <v>49560</v>
      </c>
      <c r="P502">
        <f>IF(A502=3040288,0,IFERROR(ABS(VLOOKUP(A502,ZCON!$D$2:$G$128870,4,0)),5.5))</f>
        <v>5.5</v>
      </c>
      <c r="Q502" s="17">
        <f t="shared" si="75"/>
        <v>2310</v>
      </c>
      <c r="R502" s="38">
        <v>0.02</v>
      </c>
      <c r="S502" s="5">
        <f t="shared" si="76"/>
        <v>3</v>
      </c>
      <c r="T502">
        <f t="shared" si="66"/>
        <v>7694</v>
      </c>
      <c r="U502" s="17">
        <f t="shared" si="67"/>
        <v>11</v>
      </c>
      <c r="V502" s="17">
        <f t="shared" si="68"/>
        <v>1.4285714285714285E-2</v>
      </c>
    </row>
    <row r="503" spans="1:22" x14ac:dyDescent="0.25">
      <c r="A503">
        <v>7698451</v>
      </c>
      <c r="B503">
        <v>451</v>
      </c>
      <c r="C503" t="s">
        <v>1863</v>
      </c>
      <c r="D503">
        <f>VLOOKUP($B503,'PACK MASTER'!$A$2:$G$512,7,0)</f>
        <v>182</v>
      </c>
      <c r="H503">
        <f>VLOOKUP($A503,ZAVL!$C$2:$F$1048576,4,0)</f>
        <v>241</v>
      </c>
      <c r="I503">
        <f>IFERROR(ABS(VLOOKUP($A503,ZTRV!$D$2:$G$1048576,4,0)),0)</f>
        <v>0</v>
      </c>
      <c r="J503">
        <f>IFERROR(ABS(VLOOKUP(A503,ZTR1!$D$2:$G$829999,4,0)),0)</f>
        <v>0</v>
      </c>
      <c r="K503">
        <f>IFERROR(ABS(VLOOKUP(A503,ZTR2!$D$2:$G$59939,4,0)),0)</f>
        <v>0</v>
      </c>
      <c r="L503">
        <f t="shared" si="69"/>
        <v>0</v>
      </c>
      <c r="M503">
        <f t="shared" si="73"/>
        <v>241</v>
      </c>
      <c r="N503">
        <f t="shared" si="74"/>
        <v>284.38</v>
      </c>
      <c r="O503" s="13">
        <f t="shared" si="72"/>
        <v>51757.159999999996</v>
      </c>
      <c r="P503">
        <f>IF(A503=3040288,0,IFERROR(ABS(VLOOKUP(A503,ZCON!$D$2:$G$128870,4,0)),5.5))</f>
        <v>4</v>
      </c>
      <c r="Q503" s="17">
        <f t="shared" si="75"/>
        <v>1754.48</v>
      </c>
      <c r="R503" s="38">
        <v>0.02</v>
      </c>
      <c r="S503" s="5">
        <f t="shared" si="76"/>
        <v>3.6150000000000002</v>
      </c>
      <c r="T503">
        <f t="shared" si="66"/>
        <v>7698</v>
      </c>
      <c r="U503" s="17">
        <f t="shared" si="67"/>
        <v>9.64</v>
      </c>
      <c r="V503" s="17">
        <f t="shared" si="68"/>
        <v>1.9862637362637364E-2</v>
      </c>
    </row>
    <row r="504" spans="1:22" x14ac:dyDescent="0.25">
      <c r="A504">
        <v>7701450</v>
      </c>
      <c r="B504">
        <v>450</v>
      </c>
      <c r="C504" t="s">
        <v>1872</v>
      </c>
      <c r="D504">
        <f>VLOOKUP($B504,'PACK MASTER'!$A$2:$G$512,7,0)</f>
        <v>182</v>
      </c>
      <c r="H504">
        <f>VLOOKUP($A504,ZAVL!$C$2:$F$1048576,4,0)</f>
        <v>260</v>
      </c>
      <c r="I504">
        <f>IFERROR(ABS(VLOOKUP($A504,ZTRV!$D$2:$G$1048576,4,0)),0)</f>
        <v>0</v>
      </c>
      <c r="J504">
        <f>IFERROR(ABS(VLOOKUP(A504,ZTR1!$D$2:$G$829999,4,0)),0)</f>
        <v>0</v>
      </c>
      <c r="K504">
        <f>IFERROR(ABS(VLOOKUP(A504,ZTR2!$D$2:$G$59939,4,0)),0)</f>
        <v>0</v>
      </c>
      <c r="L504">
        <f t="shared" si="69"/>
        <v>0</v>
      </c>
      <c r="M504">
        <f t="shared" si="73"/>
        <v>260</v>
      </c>
      <c r="N504">
        <f t="shared" si="74"/>
        <v>306.8</v>
      </c>
      <c r="O504" s="13">
        <f t="shared" si="72"/>
        <v>55837.599999999999</v>
      </c>
      <c r="P504">
        <f>IF(A504=3040288,0,IFERROR(ABS(VLOOKUP(A504,ZCON!$D$2:$G$128870,4,0)),5.5))</f>
        <v>5.5</v>
      </c>
      <c r="Q504" s="17">
        <f t="shared" si="75"/>
        <v>2602.6</v>
      </c>
      <c r="R504" s="38">
        <v>0.02</v>
      </c>
      <c r="S504" s="5">
        <f t="shared" si="76"/>
        <v>3.9</v>
      </c>
      <c r="T504">
        <f t="shared" si="66"/>
        <v>7701</v>
      </c>
      <c r="U504" s="17">
        <f t="shared" si="67"/>
        <v>14.299999999999999</v>
      </c>
      <c r="V504" s="17">
        <f t="shared" si="68"/>
        <v>2.1428571428571429E-2</v>
      </c>
    </row>
    <row r="505" spans="1:22" x14ac:dyDescent="0.25">
      <c r="A505">
        <v>7701451</v>
      </c>
      <c r="B505">
        <v>451</v>
      </c>
      <c r="C505" t="s">
        <v>1873</v>
      </c>
      <c r="D505">
        <f>VLOOKUP($B505,'PACK MASTER'!$A$2:$G$512,7,0)</f>
        <v>182</v>
      </c>
      <c r="H505">
        <f>VLOOKUP($A505,ZAVL!$C$2:$F$1048576,4,0)</f>
        <v>260</v>
      </c>
      <c r="I505">
        <f>IFERROR(ABS(VLOOKUP($A505,ZTRV!$D$2:$G$1048576,4,0)),0)</f>
        <v>28</v>
      </c>
      <c r="J505">
        <f>IFERROR(ABS(VLOOKUP(A505,ZTR1!$D$2:$G$829999,4,0)),0)</f>
        <v>0</v>
      </c>
      <c r="K505">
        <f>IFERROR(ABS(VLOOKUP(A505,ZTR2!$D$2:$G$59939,4,0)),0)</f>
        <v>0</v>
      </c>
      <c r="L505">
        <f t="shared" si="69"/>
        <v>28</v>
      </c>
      <c r="M505">
        <f t="shared" si="73"/>
        <v>232</v>
      </c>
      <c r="N505">
        <f t="shared" si="74"/>
        <v>273.76</v>
      </c>
      <c r="O505" s="13">
        <f t="shared" si="72"/>
        <v>49824.32</v>
      </c>
      <c r="P505">
        <f>IF(A505=3040288,0,IFERROR(ABS(VLOOKUP(A505,ZCON!$D$2:$G$128870,4,0)),5.5))</f>
        <v>5.5</v>
      </c>
      <c r="Q505" s="17">
        <f t="shared" si="75"/>
        <v>2602.6</v>
      </c>
      <c r="R505" s="38">
        <v>0.02</v>
      </c>
      <c r="S505" s="5">
        <f t="shared" si="76"/>
        <v>3.9</v>
      </c>
      <c r="T505">
        <f t="shared" si="66"/>
        <v>7701</v>
      </c>
      <c r="U505" s="17">
        <f t="shared" si="67"/>
        <v>14.299999999999999</v>
      </c>
      <c r="V505" s="17">
        <f t="shared" si="68"/>
        <v>2.1428571428571429E-2</v>
      </c>
    </row>
    <row r="506" spans="1:22" x14ac:dyDescent="0.25">
      <c r="A506">
        <v>7702451</v>
      </c>
      <c r="B506">
        <v>451</v>
      </c>
      <c r="C506" t="s">
        <v>1882</v>
      </c>
      <c r="D506">
        <f>VLOOKUP($B506,'PACK MASTER'!$A$2:$G$512,7,0)</f>
        <v>182</v>
      </c>
      <c r="H506">
        <f>VLOOKUP($A506,ZAVL!$C$2:$F$1048576,4,0)</f>
        <v>200</v>
      </c>
      <c r="I506">
        <f>IFERROR(ABS(VLOOKUP($A506,ZTRV!$D$2:$G$1048576,4,0)),0)</f>
        <v>0</v>
      </c>
      <c r="J506">
        <f>IFERROR(ABS(VLOOKUP(A506,ZTR1!$D$2:$G$829999,4,0)),0)</f>
        <v>0</v>
      </c>
      <c r="K506">
        <f>IFERROR(ABS(VLOOKUP(A506,ZTR2!$D$2:$G$59939,4,0)),0)</f>
        <v>0</v>
      </c>
      <c r="L506">
        <f t="shared" si="69"/>
        <v>0</v>
      </c>
      <c r="M506">
        <f t="shared" si="73"/>
        <v>200</v>
      </c>
      <c r="N506">
        <f t="shared" si="74"/>
        <v>236</v>
      </c>
      <c r="O506" s="13">
        <f t="shared" si="72"/>
        <v>42952</v>
      </c>
      <c r="P506">
        <f>IF(A506=3040288,0,IFERROR(ABS(VLOOKUP(A506,ZCON!$D$2:$G$128870,4,0)),5.5))</f>
        <v>5.5</v>
      </c>
      <c r="Q506" s="17">
        <f t="shared" si="75"/>
        <v>2002</v>
      </c>
      <c r="R506" s="38">
        <v>0.02</v>
      </c>
      <c r="S506" s="5">
        <f t="shared" si="76"/>
        <v>3</v>
      </c>
      <c r="T506">
        <f t="shared" si="66"/>
        <v>7702</v>
      </c>
      <c r="U506" s="17">
        <f t="shared" si="67"/>
        <v>11</v>
      </c>
      <c r="V506" s="17">
        <f t="shared" si="68"/>
        <v>1.6483516483516484E-2</v>
      </c>
    </row>
    <row r="507" spans="1:22" x14ac:dyDescent="0.25">
      <c r="A507">
        <v>7703450</v>
      </c>
      <c r="B507">
        <v>450</v>
      </c>
      <c r="C507" t="s">
        <v>1887</v>
      </c>
      <c r="D507">
        <f>VLOOKUP($B507,'PACK MASTER'!$A$2:$G$512,7,0)</f>
        <v>182</v>
      </c>
      <c r="H507">
        <f>VLOOKUP($A507,ZAVL!$C$2:$F$1048576,4,0)</f>
        <v>220</v>
      </c>
      <c r="I507">
        <f>IFERROR(ABS(VLOOKUP($A507,ZTRV!$D$2:$G$1048576,4,0)),0)</f>
        <v>0</v>
      </c>
      <c r="J507">
        <f>IFERROR(ABS(VLOOKUP(A507,ZTR1!$D$2:$G$829999,4,0)),0)</f>
        <v>0</v>
      </c>
      <c r="K507">
        <f>IFERROR(ABS(VLOOKUP(A507,ZTR2!$D$2:$G$59939,4,0)),0)</f>
        <v>0</v>
      </c>
      <c r="L507">
        <f t="shared" si="69"/>
        <v>0</v>
      </c>
      <c r="M507">
        <f t="shared" si="73"/>
        <v>220</v>
      </c>
      <c r="N507">
        <f t="shared" si="74"/>
        <v>259.59999999999997</v>
      </c>
      <c r="O507" s="13">
        <f t="shared" si="72"/>
        <v>47247.199999999997</v>
      </c>
      <c r="P507">
        <f>IF(A507=3040288,0,IFERROR(ABS(VLOOKUP(A507,ZCON!$D$2:$G$128870,4,0)),5.5))</f>
        <v>5.5</v>
      </c>
      <c r="Q507" s="17">
        <f t="shared" si="75"/>
        <v>2202.1999999999998</v>
      </c>
      <c r="R507" s="38">
        <v>0.02</v>
      </c>
      <c r="S507" s="5">
        <f t="shared" si="76"/>
        <v>3.3</v>
      </c>
      <c r="T507">
        <f t="shared" si="66"/>
        <v>7703</v>
      </c>
      <c r="U507" s="17">
        <f t="shared" si="67"/>
        <v>12.1</v>
      </c>
      <c r="V507" s="17">
        <f t="shared" si="68"/>
        <v>1.813186813186813E-2</v>
      </c>
    </row>
    <row r="508" spans="1:22" x14ac:dyDescent="0.25">
      <c r="A508">
        <v>7703451</v>
      </c>
      <c r="B508">
        <v>451</v>
      </c>
      <c r="C508" t="s">
        <v>1888</v>
      </c>
      <c r="D508">
        <f>VLOOKUP($B508,'PACK MASTER'!$A$2:$G$512,7,0)</f>
        <v>182</v>
      </c>
      <c r="H508">
        <f>VLOOKUP($A508,ZAVL!$C$2:$F$1048576,4,0)</f>
        <v>220</v>
      </c>
      <c r="I508">
        <f>IFERROR(ABS(VLOOKUP($A508,ZTRV!$D$2:$G$1048576,4,0)),0)</f>
        <v>0</v>
      </c>
      <c r="J508">
        <f>IFERROR(ABS(VLOOKUP(A508,ZTR1!$D$2:$G$829999,4,0)),0)</f>
        <v>0</v>
      </c>
      <c r="K508">
        <f>IFERROR(ABS(VLOOKUP(A508,ZTR2!$D$2:$G$59939,4,0)),0)</f>
        <v>0</v>
      </c>
      <c r="L508">
        <f t="shared" si="69"/>
        <v>0</v>
      </c>
      <c r="M508">
        <f t="shared" si="73"/>
        <v>220</v>
      </c>
      <c r="N508">
        <f t="shared" si="74"/>
        <v>259.59999999999997</v>
      </c>
      <c r="O508" s="13">
        <f t="shared" si="72"/>
        <v>47247.199999999997</v>
      </c>
      <c r="P508">
        <f>IF(A508=3040288,0,IFERROR(ABS(VLOOKUP(A508,ZCON!$D$2:$G$128870,4,0)),5.5))</f>
        <v>5.5</v>
      </c>
      <c r="Q508" s="17">
        <f t="shared" si="75"/>
        <v>2202.1999999999998</v>
      </c>
      <c r="R508" s="38">
        <v>0.02</v>
      </c>
      <c r="S508" s="5">
        <f t="shared" si="76"/>
        <v>3.3</v>
      </c>
      <c r="T508">
        <f t="shared" si="66"/>
        <v>7703</v>
      </c>
      <c r="U508" s="17">
        <f t="shared" si="67"/>
        <v>12.1</v>
      </c>
      <c r="V508" s="17">
        <f t="shared" si="68"/>
        <v>1.813186813186813E-2</v>
      </c>
    </row>
    <row r="509" spans="1:22" x14ac:dyDescent="0.25">
      <c r="A509">
        <v>7703453</v>
      </c>
      <c r="B509">
        <v>453</v>
      </c>
      <c r="C509" t="s">
        <v>1889</v>
      </c>
      <c r="D509">
        <f>VLOOKUP($B509,'PACK MASTER'!$A$2:$G$512,7,0)</f>
        <v>175</v>
      </c>
      <c r="H509">
        <f>VLOOKUP($A509,ZAVL!$C$2:$F$1048576,4,0)</f>
        <v>220</v>
      </c>
      <c r="I509">
        <f>IFERROR(ABS(VLOOKUP($A509,ZTRV!$D$2:$G$1048576,4,0)),0)</f>
        <v>0</v>
      </c>
      <c r="J509">
        <f>IFERROR(ABS(VLOOKUP(A509,ZTR1!$D$2:$G$829999,4,0)),0)</f>
        <v>0</v>
      </c>
      <c r="K509">
        <f>IFERROR(ABS(VLOOKUP(A509,ZTR2!$D$2:$G$59939,4,0)),0)</f>
        <v>0</v>
      </c>
      <c r="L509">
        <f t="shared" si="69"/>
        <v>0</v>
      </c>
      <c r="M509">
        <f t="shared" si="73"/>
        <v>220</v>
      </c>
      <c r="N509">
        <f t="shared" si="74"/>
        <v>259.59999999999997</v>
      </c>
      <c r="O509" s="13">
        <f t="shared" si="72"/>
        <v>45429.999999999993</v>
      </c>
      <c r="P509">
        <f>IF(A509=3040288,0,IFERROR(ABS(VLOOKUP(A509,ZCON!$D$2:$G$128870,4,0)),5.5))</f>
        <v>5.5</v>
      </c>
      <c r="Q509" s="17">
        <f t="shared" si="75"/>
        <v>2117.5</v>
      </c>
      <c r="R509" s="38">
        <v>0.02</v>
      </c>
      <c r="S509" s="5">
        <f t="shared" si="76"/>
        <v>3.3</v>
      </c>
      <c r="T509">
        <f t="shared" si="66"/>
        <v>7703</v>
      </c>
      <c r="U509" s="17">
        <f t="shared" si="67"/>
        <v>12.1</v>
      </c>
      <c r="V509" s="17">
        <f t="shared" si="68"/>
        <v>1.8857142857142857E-2</v>
      </c>
    </row>
    <row r="510" spans="1:22" x14ac:dyDescent="0.25">
      <c r="A510">
        <v>7705451</v>
      </c>
      <c r="B510">
        <v>451</v>
      </c>
      <c r="C510" t="s">
        <v>1911</v>
      </c>
      <c r="D510">
        <f>VLOOKUP($B510,'PACK MASTER'!$A$2:$G$512,7,0)</f>
        <v>182</v>
      </c>
      <c r="H510">
        <f>VLOOKUP($A510,ZAVL!$C$2:$F$1048576,4,0)</f>
        <v>270</v>
      </c>
      <c r="I510">
        <f>IFERROR(ABS(VLOOKUP($A510,ZTRV!$D$2:$G$1048576,4,0)),0)</f>
        <v>30</v>
      </c>
      <c r="J510">
        <f>IFERROR(ABS(VLOOKUP(A510,ZTR1!$D$2:$G$829999,4,0)),0)</f>
        <v>0</v>
      </c>
      <c r="K510">
        <f>IFERROR(ABS(VLOOKUP(A510,ZTR2!$D$2:$G$59939,4,0)),0)</f>
        <v>0</v>
      </c>
      <c r="L510">
        <f t="shared" si="69"/>
        <v>30</v>
      </c>
      <c r="M510">
        <f t="shared" si="73"/>
        <v>240</v>
      </c>
      <c r="N510">
        <f t="shared" si="74"/>
        <v>283.2</v>
      </c>
      <c r="O510" s="13">
        <f t="shared" si="72"/>
        <v>51542.400000000001</v>
      </c>
      <c r="P510">
        <f>IF(A510=3040288,0,IFERROR(ABS(VLOOKUP(A510,ZCON!$D$2:$G$128870,4,0)),5.5))</f>
        <v>5.5</v>
      </c>
      <c r="Q510" s="17">
        <f t="shared" si="75"/>
        <v>2702.7</v>
      </c>
      <c r="R510" s="38">
        <v>0.02</v>
      </c>
      <c r="S510" s="5">
        <f t="shared" si="76"/>
        <v>4.05</v>
      </c>
      <c r="T510">
        <f t="shared" si="66"/>
        <v>7705</v>
      </c>
      <c r="U510" s="17">
        <f t="shared" si="67"/>
        <v>14.85</v>
      </c>
      <c r="V510" s="17">
        <f t="shared" si="68"/>
        <v>2.2252747252747253E-2</v>
      </c>
    </row>
    <row r="511" spans="1:22" x14ac:dyDescent="0.25">
      <c r="A511">
        <v>7707451</v>
      </c>
      <c r="B511">
        <v>451</v>
      </c>
      <c r="C511" t="s">
        <v>1925</v>
      </c>
      <c r="D511">
        <f>VLOOKUP($B511,'PACK MASTER'!$A$2:$G$512,7,0)</f>
        <v>182</v>
      </c>
      <c r="H511">
        <f>VLOOKUP($A511,ZAVL!$C$2:$F$1048576,4,0)</f>
        <v>380</v>
      </c>
      <c r="I511">
        <f>IFERROR(ABS(VLOOKUP($A511,ZTRV!$D$2:$G$1048576,4,0)),0)</f>
        <v>0</v>
      </c>
      <c r="J511">
        <f>IFERROR(ABS(VLOOKUP(A511,ZTR1!$D$2:$G$829999,4,0)),0)</f>
        <v>0</v>
      </c>
      <c r="K511">
        <f>IFERROR(ABS(VLOOKUP(A511,ZTR2!$D$2:$G$59939,4,0)),0)</f>
        <v>0</v>
      </c>
      <c r="L511">
        <f t="shared" si="69"/>
        <v>0</v>
      </c>
      <c r="M511">
        <f t="shared" si="73"/>
        <v>380</v>
      </c>
      <c r="N511">
        <f t="shared" si="74"/>
        <v>448.4</v>
      </c>
      <c r="O511" s="13">
        <f t="shared" si="72"/>
        <v>81608.800000000003</v>
      </c>
      <c r="P511">
        <f>IF(A511=3040288,0,IFERROR(ABS(VLOOKUP(A511,ZCON!$D$2:$G$128870,4,0)),5.5))</f>
        <v>5.5</v>
      </c>
      <c r="Q511" s="17">
        <f t="shared" si="75"/>
        <v>3803.8</v>
      </c>
      <c r="R511" s="38">
        <v>0.02</v>
      </c>
      <c r="S511" s="5">
        <f t="shared" si="76"/>
        <v>5.7</v>
      </c>
      <c r="T511">
        <f t="shared" si="66"/>
        <v>7707</v>
      </c>
      <c r="U511" s="17">
        <f t="shared" si="67"/>
        <v>20.900000000000002</v>
      </c>
      <c r="V511" s="17">
        <f t="shared" si="68"/>
        <v>3.1318681318681318E-2</v>
      </c>
    </row>
    <row r="512" spans="1:22" x14ac:dyDescent="0.25">
      <c r="A512">
        <v>7719451</v>
      </c>
      <c r="B512">
        <v>451</v>
      </c>
      <c r="C512" t="s">
        <v>1928</v>
      </c>
      <c r="D512">
        <f>VLOOKUP($B512,'PACK MASTER'!$A$2:$G$512,7,0)</f>
        <v>182</v>
      </c>
      <c r="H512">
        <f>VLOOKUP($A512,ZAVL!$C$2:$F$1048576,4,0)</f>
        <v>470</v>
      </c>
      <c r="I512">
        <f>IFERROR(ABS(VLOOKUP($A512,ZTRV!$D$2:$G$1048576,4,0)),0)</f>
        <v>0</v>
      </c>
      <c r="J512">
        <f>IFERROR(ABS(VLOOKUP(A512,ZTR1!$D$2:$G$829999,4,0)),0)</f>
        <v>0</v>
      </c>
      <c r="K512">
        <f>IFERROR(ABS(VLOOKUP(A512,ZTR2!$D$2:$G$59939,4,0)),0)</f>
        <v>0</v>
      </c>
      <c r="L512">
        <f t="shared" si="69"/>
        <v>0</v>
      </c>
      <c r="M512">
        <f t="shared" si="73"/>
        <v>470</v>
      </c>
      <c r="N512">
        <f t="shared" si="74"/>
        <v>554.6</v>
      </c>
      <c r="O512" s="13">
        <f t="shared" si="72"/>
        <v>100937.2</v>
      </c>
      <c r="P512">
        <f>IF(A512=3040288,0,IFERROR(ABS(VLOOKUP(A512,ZCON!$D$2:$G$128870,4,0)),5.5))</f>
        <v>6</v>
      </c>
      <c r="Q512" s="17">
        <f t="shared" si="75"/>
        <v>5132.3999999999996</v>
      </c>
      <c r="R512" s="38">
        <v>0.02</v>
      </c>
      <c r="S512" s="5">
        <f t="shared" si="76"/>
        <v>7.05</v>
      </c>
      <c r="T512">
        <f t="shared" si="66"/>
        <v>7719</v>
      </c>
      <c r="U512" s="17">
        <f t="shared" si="67"/>
        <v>28.2</v>
      </c>
      <c r="V512" s="17">
        <f t="shared" si="68"/>
        <v>3.8736263736263737E-2</v>
      </c>
    </row>
    <row r="513" spans="1:22" x14ac:dyDescent="0.25">
      <c r="A513">
        <v>7722451</v>
      </c>
      <c r="B513">
        <v>451</v>
      </c>
      <c r="C513" t="s">
        <v>1930</v>
      </c>
      <c r="D513">
        <f>VLOOKUP($B513,'PACK MASTER'!$A$2:$G$512,7,0)</f>
        <v>182</v>
      </c>
      <c r="H513">
        <f>VLOOKUP($A513,ZAVL!$C$2:$F$1048576,4,0)</f>
        <v>260</v>
      </c>
      <c r="I513">
        <f>IFERROR(ABS(VLOOKUP($A513,ZTRV!$D$2:$G$1048576,4,0)),0)</f>
        <v>34</v>
      </c>
      <c r="J513">
        <f>IFERROR(ABS(VLOOKUP(A513,ZTR1!$D$2:$G$829999,4,0)),0)</f>
        <v>0</v>
      </c>
      <c r="K513">
        <f>IFERROR(ABS(VLOOKUP(A513,ZTR2!$D$2:$G$59939,4,0)),0)</f>
        <v>0</v>
      </c>
      <c r="L513">
        <f t="shared" si="69"/>
        <v>34</v>
      </c>
      <c r="M513">
        <f t="shared" si="73"/>
        <v>226</v>
      </c>
      <c r="N513">
        <f t="shared" si="74"/>
        <v>266.68</v>
      </c>
      <c r="O513" s="13">
        <f t="shared" si="72"/>
        <v>48535.76</v>
      </c>
      <c r="P513">
        <f>IF(A513=3040288,0,IFERROR(ABS(VLOOKUP(A513,ZCON!$D$2:$G$128870,4,0)),5.5))</f>
        <v>6</v>
      </c>
      <c r="Q513" s="17">
        <f t="shared" si="75"/>
        <v>2839.2</v>
      </c>
      <c r="R513" s="38">
        <v>0.02</v>
      </c>
      <c r="S513" s="5">
        <f t="shared" si="76"/>
        <v>3.9</v>
      </c>
      <c r="T513">
        <f t="shared" si="66"/>
        <v>7722</v>
      </c>
      <c r="U513" s="17">
        <f t="shared" si="67"/>
        <v>15.6</v>
      </c>
      <c r="V513" s="17">
        <f t="shared" si="68"/>
        <v>2.1428571428571429E-2</v>
      </c>
    </row>
    <row r="514" spans="1:22" x14ac:dyDescent="0.25">
      <c r="A514">
        <v>7723451</v>
      </c>
      <c r="B514">
        <v>451</v>
      </c>
      <c r="C514" t="s">
        <v>1933</v>
      </c>
      <c r="D514">
        <f>VLOOKUP($B514,'PACK MASTER'!$A$2:$G$512,7,0)</f>
        <v>182</v>
      </c>
      <c r="H514">
        <f>VLOOKUP($A514,ZAVL!$C$2:$F$1048576,4,0)</f>
        <v>270</v>
      </c>
      <c r="I514">
        <f>IFERROR(ABS(VLOOKUP($A514,ZTRV!$D$2:$G$1048576,4,0)),0)</f>
        <v>39</v>
      </c>
      <c r="J514">
        <f>IFERROR(ABS(VLOOKUP(A514,ZTR1!$D$2:$G$829999,4,0)),0)</f>
        <v>0</v>
      </c>
      <c r="K514">
        <f>IFERROR(ABS(VLOOKUP(A514,ZTR2!$D$2:$G$59939,4,0)),0)</f>
        <v>0</v>
      </c>
      <c r="L514">
        <f t="shared" si="69"/>
        <v>39</v>
      </c>
      <c r="M514">
        <f t="shared" si="73"/>
        <v>231</v>
      </c>
      <c r="N514">
        <f t="shared" si="74"/>
        <v>272.58</v>
      </c>
      <c r="O514" s="13">
        <f t="shared" si="72"/>
        <v>49609.56</v>
      </c>
      <c r="P514">
        <f>IF(A514=3040288,0,IFERROR(ABS(VLOOKUP(A514,ZCON!$D$2:$G$128870,4,0)),5.5))</f>
        <v>6</v>
      </c>
      <c r="Q514" s="17">
        <f t="shared" si="75"/>
        <v>2948.4</v>
      </c>
      <c r="R514" s="38">
        <v>0.02</v>
      </c>
      <c r="S514" s="5">
        <f t="shared" si="76"/>
        <v>4.05</v>
      </c>
      <c r="T514">
        <f t="shared" ref="T514:T570" si="77">VALUE(LEFT(A514,4))</f>
        <v>7723</v>
      </c>
      <c r="U514" s="17">
        <f t="shared" ref="U514:U570" si="78">+Q514/D514</f>
        <v>16.2</v>
      </c>
      <c r="V514" s="17">
        <f t="shared" ref="V514:V570" si="79">+S514/D514</f>
        <v>2.2252747252747253E-2</v>
      </c>
    </row>
    <row r="515" spans="1:22" x14ac:dyDescent="0.25">
      <c r="A515">
        <v>7727450</v>
      </c>
      <c r="B515">
        <v>450</v>
      </c>
      <c r="C515" t="s">
        <v>1952</v>
      </c>
      <c r="D515">
        <f>VLOOKUP($B515,'PACK MASTER'!$A$2:$G$512,7,0)</f>
        <v>182</v>
      </c>
      <c r="H515">
        <f>VLOOKUP($A515,ZAVL!$C$2:$F$1048576,4,0)</f>
        <v>370</v>
      </c>
      <c r="I515">
        <f>IFERROR(ABS(VLOOKUP($A515,ZTRV!$D$2:$G$1048576,4,0)),0)</f>
        <v>0</v>
      </c>
      <c r="J515">
        <f>IFERROR(ABS(VLOOKUP(A515,ZTR1!$D$2:$G$829999,4,0)),0)</f>
        <v>0</v>
      </c>
      <c r="K515">
        <f>IFERROR(ABS(VLOOKUP(A515,ZTR2!$D$2:$G$59939,4,0)),0)</f>
        <v>0</v>
      </c>
      <c r="L515">
        <f t="shared" si="69"/>
        <v>0</v>
      </c>
      <c r="M515">
        <f t="shared" si="73"/>
        <v>370</v>
      </c>
      <c r="N515">
        <f t="shared" si="74"/>
        <v>436.59999999999997</v>
      </c>
      <c r="O515" s="13">
        <f t="shared" si="72"/>
        <v>79461.2</v>
      </c>
      <c r="P515">
        <f>IF(A515=3040288,0,IFERROR(ABS(VLOOKUP(A515,ZCON!$D$2:$G$128870,4,0)),5.5))</f>
        <v>5.5</v>
      </c>
      <c r="Q515" s="17">
        <f t="shared" si="75"/>
        <v>3703.7</v>
      </c>
      <c r="R515" s="38">
        <v>0.02</v>
      </c>
      <c r="S515" s="5">
        <f t="shared" si="76"/>
        <v>5.55</v>
      </c>
      <c r="T515">
        <f t="shared" si="77"/>
        <v>7727</v>
      </c>
      <c r="U515" s="17">
        <f t="shared" si="78"/>
        <v>20.349999999999998</v>
      </c>
      <c r="V515" s="17">
        <f t="shared" si="79"/>
        <v>3.0494505494505494E-2</v>
      </c>
    </row>
    <row r="516" spans="1:22" x14ac:dyDescent="0.25">
      <c r="A516">
        <v>7727451</v>
      </c>
      <c r="B516">
        <v>451</v>
      </c>
      <c r="C516" t="s">
        <v>1953</v>
      </c>
      <c r="D516">
        <f>VLOOKUP($B516,'PACK MASTER'!$A$2:$G$512,7,0)</f>
        <v>182</v>
      </c>
      <c r="H516">
        <f>VLOOKUP($A516,ZAVL!$C$2:$F$1048576,4,0)</f>
        <v>370</v>
      </c>
      <c r="I516">
        <f>IFERROR(ABS(VLOOKUP($A516,ZTRV!$D$2:$G$1048576,4,0)),0)</f>
        <v>50</v>
      </c>
      <c r="J516">
        <f>IFERROR(ABS(VLOOKUP(A516,ZTR1!$D$2:$G$829999,4,0)),0)</f>
        <v>0</v>
      </c>
      <c r="K516">
        <f>IFERROR(ABS(VLOOKUP(A516,ZTR2!$D$2:$G$59939,4,0)),0)</f>
        <v>0</v>
      </c>
      <c r="L516">
        <f t="shared" ref="L516:L568" si="80">SUM(I516:K516)</f>
        <v>50</v>
      </c>
      <c r="M516">
        <f t="shared" si="73"/>
        <v>320</v>
      </c>
      <c r="N516">
        <f t="shared" si="74"/>
        <v>377.59999999999997</v>
      </c>
      <c r="O516" s="13">
        <f t="shared" si="72"/>
        <v>68723.199999999997</v>
      </c>
      <c r="P516">
        <f>IF(A516=3040288,0,IFERROR(ABS(VLOOKUP(A516,ZCON!$D$2:$G$128870,4,0)),5.5))</f>
        <v>5.5</v>
      </c>
      <c r="Q516" s="17">
        <f t="shared" si="75"/>
        <v>3703.7</v>
      </c>
      <c r="R516" s="38">
        <v>0.02</v>
      </c>
      <c r="S516" s="5">
        <f t="shared" si="76"/>
        <v>5.55</v>
      </c>
      <c r="T516">
        <f t="shared" si="77"/>
        <v>7727</v>
      </c>
      <c r="U516" s="17">
        <f t="shared" si="78"/>
        <v>20.349999999999998</v>
      </c>
      <c r="V516" s="17">
        <f t="shared" si="79"/>
        <v>3.0494505494505494E-2</v>
      </c>
    </row>
    <row r="517" spans="1:22" x14ac:dyDescent="0.25">
      <c r="A517">
        <v>7734451</v>
      </c>
      <c r="B517">
        <v>451</v>
      </c>
      <c r="C517" t="s">
        <v>1966</v>
      </c>
      <c r="D517">
        <f>VLOOKUP($B517,'PACK MASTER'!$A$2:$G$512,7,0)</f>
        <v>182</v>
      </c>
      <c r="H517">
        <f>VLOOKUP($A517,ZAVL!$C$2:$F$1048576,4,0)</f>
        <v>400</v>
      </c>
      <c r="I517">
        <f>IFERROR(ABS(VLOOKUP($A517,ZTRV!$D$2:$G$1048576,4,0)),0)</f>
        <v>0</v>
      </c>
      <c r="J517">
        <f>IFERROR(ABS(VLOOKUP(A517,ZTR1!$D$2:$G$829999,4,0)),0)</f>
        <v>0</v>
      </c>
      <c r="K517">
        <f>IFERROR(ABS(VLOOKUP(A517,ZTR2!$D$2:$G$59939,4,0)),0)</f>
        <v>0</v>
      </c>
      <c r="L517">
        <f t="shared" si="80"/>
        <v>0</v>
      </c>
      <c r="M517">
        <f t="shared" si="73"/>
        <v>400</v>
      </c>
      <c r="N517">
        <f t="shared" si="74"/>
        <v>472</v>
      </c>
      <c r="O517" s="13">
        <f t="shared" si="72"/>
        <v>85904</v>
      </c>
      <c r="P517">
        <f>IF(A517=3040288,0,IFERROR(ABS(VLOOKUP(A517,ZCON!$D$2:$G$128870,4,0)),5.5))</f>
        <v>5.5</v>
      </c>
      <c r="Q517" s="17">
        <f t="shared" si="75"/>
        <v>4004</v>
      </c>
      <c r="R517" s="38">
        <v>0.02</v>
      </c>
      <c r="S517" s="5">
        <f t="shared" si="76"/>
        <v>6</v>
      </c>
      <c r="T517">
        <f t="shared" si="77"/>
        <v>7734</v>
      </c>
      <c r="U517" s="17">
        <f t="shared" si="78"/>
        <v>22</v>
      </c>
      <c r="V517" s="17">
        <f t="shared" si="79"/>
        <v>3.2967032967032968E-2</v>
      </c>
    </row>
    <row r="518" spans="1:22" x14ac:dyDescent="0.25">
      <c r="A518">
        <v>7734453</v>
      </c>
      <c r="B518">
        <v>453</v>
      </c>
      <c r="C518" t="s">
        <v>1967</v>
      </c>
      <c r="D518">
        <f>VLOOKUP($B518,'PACK MASTER'!$A$2:$G$512,7,0)</f>
        <v>175</v>
      </c>
      <c r="H518">
        <f>VLOOKUP($A518,ZAVL!$C$2:$F$1048576,4,0)</f>
        <v>400</v>
      </c>
      <c r="I518">
        <f>IFERROR(ABS(VLOOKUP($A518,ZTRV!$D$2:$G$1048576,4,0)),0)</f>
        <v>0</v>
      </c>
      <c r="J518">
        <f>IFERROR(ABS(VLOOKUP(A518,ZTR1!$D$2:$G$829999,4,0)),0)</f>
        <v>0</v>
      </c>
      <c r="K518">
        <f>IFERROR(ABS(VLOOKUP(A518,ZTR2!$D$2:$G$59939,4,0)),0)</f>
        <v>0</v>
      </c>
      <c r="L518">
        <f t="shared" si="80"/>
        <v>0</v>
      </c>
      <c r="M518">
        <f t="shared" si="73"/>
        <v>400</v>
      </c>
      <c r="N518">
        <f t="shared" si="74"/>
        <v>472</v>
      </c>
      <c r="O518" s="13">
        <f t="shared" si="72"/>
        <v>82600</v>
      </c>
      <c r="P518">
        <f>IF(A518=3040288,0,IFERROR(ABS(VLOOKUP(A518,ZCON!$D$2:$G$128870,4,0)),5.5))</f>
        <v>6</v>
      </c>
      <c r="Q518" s="17">
        <f t="shared" si="75"/>
        <v>4200</v>
      </c>
      <c r="R518" s="38">
        <v>0.02</v>
      </c>
      <c r="S518" s="5">
        <f t="shared" si="76"/>
        <v>6</v>
      </c>
      <c r="T518">
        <f t="shared" si="77"/>
        <v>7734</v>
      </c>
      <c r="U518" s="17">
        <f t="shared" si="78"/>
        <v>24</v>
      </c>
      <c r="V518" s="17">
        <f t="shared" si="79"/>
        <v>3.4285714285714287E-2</v>
      </c>
    </row>
    <row r="519" spans="1:22" x14ac:dyDescent="0.25">
      <c r="A519">
        <v>7738451</v>
      </c>
      <c r="B519">
        <v>451</v>
      </c>
      <c r="C519" t="s">
        <v>1968</v>
      </c>
      <c r="D519">
        <f>VLOOKUP($B519,'PACK MASTER'!$A$2:$G$512,7,0)</f>
        <v>182</v>
      </c>
      <c r="H519">
        <f>VLOOKUP($A519,ZAVL!$C$2:$F$1048576,4,0)</f>
        <v>280</v>
      </c>
      <c r="I519">
        <f>IFERROR(ABS(VLOOKUP($A519,ZTRV!$D$2:$G$1048576,4,0)),0)</f>
        <v>0</v>
      </c>
      <c r="J519">
        <f>IFERROR(ABS(VLOOKUP(A519,ZTR1!$D$2:$G$829999,4,0)),0)</f>
        <v>0</v>
      </c>
      <c r="K519">
        <f>IFERROR(ABS(VLOOKUP(A519,ZTR2!$D$2:$G$59939,4,0)),0)</f>
        <v>0</v>
      </c>
      <c r="L519">
        <f t="shared" si="80"/>
        <v>0</v>
      </c>
      <c r="M519">
        <f t="shared" si="73"/>
        <v>280</v>
      </c>
      <c r="N519">
        <f t="shared" si="74"/>
        <v>330.4</v>
      </c>
      <c r="O519" s="13">
        <f t="shared" si="72"/>
        <v>60132.799999999996</v>
      </c>
      <c r="P519">
        <f>IF(A519=3040288,0,IFERROR(ABS(VLOOKUP(A519,ZCON!$D$2:$G$128870,4,0)),5.5))</f>
        <v>6</v>
      </c>
      <c r="Q519" s="17">
        <f t="shared" si="75"/>
        <v>3057.6</v>
      </c>
      <c r="R519" s="38">
        <v>0.02</v>
      </c>
      <c r="S519" s="5">
        <f t="shared" si="76"/>
        <v>4.2</v>
      </c>
      <c r="T519">
        <f t="shared" si="77"/>
        <v>7738</v>
      </c>
      <c r="U519" s="17">
        <f t="shared" si="78"/>
        <v>16.8</v>
      </c>
      <c r="V519" s="17">
        <f t="shared" si="79"/>
        <v>2.3076923076923078E-2</v>
      </c>
    </row>
    <row r="520" spans="1:22" x14ac:dyDescent="0.25">
      <c r="A520">
        <v>7738453</v>
      </c>
      <c r="B520">
        <v>453</v>
      </c>
      <c r="C520" t="s">
        <v>1969</v>
      </c>
      <c r="D520">
        <f>VLOOKUP($B520,'PACK MASTER'!$A$2:$G$512,7,0)</f>
        <v>175</v>
      </c>
      <c r="H520">
        <f>VLOOKUP($A520,ZAVL!$C$2:$F$1048576,4,0)</f>
        <v>280</v>
      </c>
      <c r="I520">
        <f>IFERROR(ABS(VLOOKUP($A520,ZTRV!$D$2:$G$1048576,4,0)),0)</f>
        <v>0</v>
      </c>
      <c r="J520">
        <f>IFERROR(ABS(VLOOKUP(A520,ZTR1!$D$2:$G$829999,4,0)),0)</f>
        <v>0</v>
      </c>
      <c r="K520">
        <f>IFERROR(ABS(VLOOKUP(A520,ZTR2!$D$2:$G$59939,4,0)),0)</f>
        <v>0</v>
      </c>
      <c r="L520">
        <f t="shared" si="80"/>
        <v>0</v>
      </c>
      <c r="M520">
        <f t="shared" si="73"/>
        <v>280</v>
      </c>
      <c r="N520">
        <f t="shared" si="74"/>
        <v>330.4</v>
      </c>
      <c r="O520" s="13">
        <f t="shared" si="72"/>
        <v>57819.999999999993</v>
      </c>
      <c r="P520">
        <f>IF(A520=3040288,0,IFERROR(ABS(VLOOKUP(A520,ZCON!$D$2:$G$128870,4,0)),5.5))</f>
        <v>6</v>
      </c>
      <c r="Q520" s="17">
        <f t="shared" si="75"/>
        <v>2940</v>
      </c>
      <c r="R520" s="38">
        <v>0.02</v>
      </c>
      <c r="S520" s="5">
        <f t="shared" si="76"/>
        <v>4.2</v>
      </c>
      <c r="T520">
        <f t="shared" si="77"/>
        <v>7738</v>
      </c>
      <c r="U520" s="17">
        <f t="shared" si="78"/>
        <v>16.8</v>
      </c>
      <c r="V520" s="17">
        <f t="shared" si="79"/>
        <v>2.4E-2</v>
      </c>
    </row>
    <row r="521" spans="1:22" x14ac:dyDescent="0.25">
      <c r="A521">
        <v>7740451</v>
      </c>
      <c r="B521">
        <v>451</v>
      </c>
      <c r="C521" t="s">
        <v>1970</v>
      </c>
      <c r="D521">
        <f>VLOOKUP($B521,'PACK MASTER'!$A$2:$G$512,7,0)</f>
        <v>182</v>
      </c>
      <c r="H521">
        <f>VLOOKUP($A521,ZAVL!$C$2:$F$1048576,4,0)</f>
        <v>305</v>
      </c>
      <c r="I521">
        <f>IFERROR(ABS(VLOOKUP($A521,ZTRV!$D$2:$G$1048576,4,0)),0)</f>
        <v>0</v>
      </c>
      <c r="J521">
        <f>IFERROR(ABS(VLOOKUP(A521,ZTR1!$D$2:$G$829999,4,0)),0)</f>
        <v>0</v>
      </c>
      <c r="K521">
        <f>IFERROR(ABS(VLOOKUP(A521,ZTR2!$D$2:$G$59939,4,0)),0)</f>
        <v>0</v>
      </c>
      <c r="L521">
        <f t="shared" si="80"/>
        <v>0</v>
      </c>
      <c r="M521">
        <f t="shared" si="73"/>
        <v>305</v>
      </c>
      <c r="N521">
        <f t="shared" si="74"/>
        <v>359.9</v>
      </c>
      <c r="O521" s="13">
        <f t="shared" si="72"/>
        <v>65501.799999999996</v>
      </c>
      <c r="P521">
        <f>IF(A521=3040288,0,IFERROR(ABS(VLOOKUP(A521,ZCON!$D$2:$G$128870,4,0)),5.5))</f>
        <v>6</v>
      </c>
      <c r="Q521" s="17">
        <f t="shared" si="75"/>
        <v>3330.6</v>
      </c>
      <c r="R521" s="38">
        <v>0.02</v>
      </c>
      <c r="S521" s="5">
        <f t="shared" si="76"/>
        <v>4.5750000000000002</v>
      </c>
      <c r="T521">
        <f t="shared" si="77"/>
        <v>7740</v>
      </c>
      <c r="U521" s="17">
        <f t="shared" si="78"/>
        <v>18.3</v>
      </c>
      <c r="V521" s="17">
        <f t="shared" si="79"/>
        <v>2.5137362637362638E-2</v>
      </c>
    </row>
    <row r="522" spans="1:22" x14ac:dyDescent="0.25">
      <c r="A522">
        <v>7740453</v>
      </c>
      <c r="B522">
        <v>453</v>
      </c>
      <c r="C522" t="s">
        <v>1971</v>
      </c>
      <c r="D522">
        <f>VLOOKUP($B522,'PACK MASTER'!$A$2:$G$512,7,0)</f>
        <v>175</v>
      </c>
      <c r="H522">
        <f>VLOOKUP($A522,ZAVL!$C$2:$F$1048576,4,0)</f>
        <v>305</v>
      </c>
      <c r="I522">
        <f>IFERROR(ABS(VLOOKUP($A522,ZTRV!$D$2:$G$1048576,4,0)),0)</f>
        <v>0</v>
      </c>
      <c r="J522">
        <f>IFERROR(ABS(VLOOKUP(A522,ZTR1!$D$2:$G$829999,4,0)),0)</f>
        <v>0</v>
      </c>
      <c r="K522">
        <f>IFERROR(ABS(VLOOKUP(A522,ZTR2!$D$2:$G$59939,4,0)),0)</f>
        <v>0</v>
      </c>
      <c r="L522">
        <f t="shared" si="80"/>
        <v>0</v>
      </c>
      <c r="M522">
        <f t="shared" si="73"/>
        <v>305</v>
      </c>
      <c r="N522">
        <f t="shared" si="74"/>
        <v>359.9</v>
      </c>
      <c r="O522" s="13">
        <f t="shared" si="72"/>
        <v>62982.499999999993</v>
      </c>
      <c r="P522">
        <f>IF(A522=3040288,0,IFERROR(ABS(VLOOKUP(A522,ZCON!$D$2:$G$128870,4,0)),5.5))</f>
        <v>6</v>
      </c>
      <c r="Q522" s="17">
        <f t="shared" si="75"/>
        <v>3202.5</v>
      </c>
      <c r="R522" s="38">
        <v>0.02</v>
      </c>
      <c r="S522" s="5">
        <f t="shared" si="76"/>
        <v>4.5750000000000002</v>
      </c>
      <c r="T522">
        <f t="shared" si="77"/>
        <v>7740</v>
      </c>
      <c r="U522" s="17">
        <f t="shared" si="78"/>
        <v>18.3</v>
      </c>
      <c r="V522" s="17">
        <f t="shared" si="79"/>
        <v>2.6142857142857145E-2</v>
      </c>
    </row>
    <row r="523" spans="1:22" x14ac:dyDescent="0.25">
      <c r="A523">
        <v>7741451</v>
      </c>
      <c r="B523">
        <v>451</v>
      </c>
      <c r="C523" t="s">
        <v>1972</v>
      </c>
      <c r="D523">
        <f>VLOOKUP($B523,'PACK MASTER'!$A$2:$G$512,7,0)</f>
        <v>182</v>
      </c>
      <c r="H523">
        <f>VLOOKUP($A523,ZAVL!$C$2:$F$1048576,4,0)</f>
        <v>275</v>
      </c>
      <c r="I523">
        <f>IFERROR(ABS(VLOOKUP($A523,ZTRV!$D$2:$G$1048576,4,0)),0)</f>
        <v>0</v>
      </c>
      <c r="J523">
        <f>IFERROR(ABS(VLOOKUP(A523,ZTR1!$D$2:$G$829999,4,0)),0)</f>
        <v>0</v>
      </c>
      <c r="K523">
        <f>IFERROR(ABS(VLOOKUP(A523,ZTR2!$D$2:$G$59939,4,0)),0)</f>
        <v>0</v>
      </c>
      <c r="L523">
        <f t="shared" si="80"/>
        <v>0</v>
      </c>
      <c r="M523">
        <f t="shared" si="73"/>
        <v>275</v>
      </c>
      <c r="N523">
        <f t="shared" si="74"/>
        <v>324.5</v>
      </c>
      <c r="O523" s="13">
        <f t="shared" si="72"/>
        <v>59059</v>
      </c>
      <c r="P523">
        <f>IF(A523=3040288,0,IFERROR(ABS(VLOOKUP(A523,ZCON!$D$2:$G$128870,4,0)),5.5))</f>
        <v>6</v>
      </c>
      <c r="Q523" s="17">
        <f t="shared" si="75"/>
        <v>3003</v>
      </c>
      <c r="R523" s="38">
        <v>0.02</v>
      </c>
      <c r="S523" s="5">
        <f t="shared" si="76"/>
        <v>4.125</v>
      </c>
      <c r="T523">
        <f t="shared" si="77"/>
        <v>7741</v>
      </c>
      <c r="U523" s="17">
        <f t="shared" si="78"/>
        <v>16.5</v>
      </c>
      <c r="V523" s="17">
        <f t="shared" si="79"/>
        <v>2.2664835164835164E-2</v>
      </c>
    </row>
    <row r="524" spans="1:22" x14ac:dyDescent="0.25">
      <c r="A524">
        <v>7742451</v>
      </c>
      <c r="B524">
        <v>451</v>
      </c>
      <c r="C524" t="s">
        <v>1974</v>
      </c>
      <c r="D524">
        <f>VLOOKUP($B524,'PACK MASTER'!$A$2:$G$512,7,0)</f>
        <v>182</v>
      </c>
      <c r="H524">
        <f>VLOOKUP($A524,ZAVL!$C$2:$F$1048576,4,0)</f>
        <v>280</v>
      </c>
      <c r="I524">
        <f>IFERROR(ABS(VLOOKUP($A524,ZTRV!$D$2:$G$1048576,4,0)),0)</f>
        <v>44</v>
      </c>
      <c r="J524">
        <f>IFERROR(ABS(VLOOKUP(A524,ZTR1!$D$2:$G$829999,4,0)),0)</f>
        <v>0</v>
      </c>
      <c r="K524">
        <f>IFERROR(ABS(VLOOKUP(A524,ZTR2!$D$2:$G$59939,4,0)),0)</f>
        <v>0</v>
      </c>
      <c r="L524">
        <f t="shared" si="80"/>
        <v>44</v>
      </c>
      <c r="M524">
        <f t="shared" si="73"/>
        <v>236</v>
      </c>
      <c r="N524">
        <f t="shared" si="74"/>
        <v>278.47999999999996</v>
      </c>
      <c r="O524" s="13">
        <f t="shared" si="72"/>
        <v>50683.359999999993</v>
      </c>
      <c r="P524">
        <f>IF(A524=3040288,0,IFERROR(ABS(VLOOKUP(A524,ZCON!$D$2:$G$128870,4,0)),5.5))</f>
        <v>6</v>
      </c>
      <c r="Q524" s="17">
        <f t="shared" si="75"/>
        <v>3057.6</v>
      </c>
      <c r="R524" s="38">
        <v>0.02</v>
      </c>
      <c r="S524" s="5">
        <f t="shared" si="76"/>
        <v>4.2</v>
      </c>
      <c r="T524">
        <f t="shared" si="77"/>
        <v>7742</v>
      </c>
      <c r="U524" s="17">
        <f t="shared" si="78"/>
        <v>16.8</v>
      </c>
      <c r="V524" s="17">
        <f t="shared" si="79"/>
        <v>2.3076923076923078E-2</v>
      </c>
    </row>
    <row r="525" spans="1:22" x14ac:dyDescent="0.25">
      <c r="A525">
        <v>7743451</v>
      </c>
      <c r="B525">
        <v>451</v>
      </c>
      <c r="C525" t="s">
        <v>1976</v>
      </c>
      <c r="D525">
        <f>VLOOKUP($B525,'PACK MASTER'!$A$2:$G$512,7,0)</f>
        <v>182</v>
      </c>
      <c r="H525">
        <f>VLOOKUP($A525,ZAVL!$C$2:$F$1048576,4,0)</f>
        <v>237</v>
      </c>
      <c r="I525">
        <f>IFERROR(ABS(VLOOKUP($A525,ZTRV!$D$2:$G$1048576,4,0)),0)</f>
        <v>0</v>
      </c>
      <c r="J525">
        <f>IFERROR(ABS(VLOOKUP(A525,ZTR1!$D$2:$G$829999,4,0)),0)</f>
        <v>0</v>
      </c>
      <c r="K525">
        <f>IFERROR(ABS(VLOOKUP(A525,ZTR2!$D$2:$G$59939,4,0)),0)</f>
        <v>0</v>
      </c>
      <c r="L525">
        <f t="shared" si="80"/>
        <v>0</v>
      </c>
      <c r="M525">
        <f t="shared" si="73"/>
        <v>237</v>
      </c>
      <c r="N525">
        <f t="shared" si="74"/>
        <v>279.65999999999997</v>
      </c>
      <c r="O525" s="13">
        <f t="shared" si="72"/>
        <v>50898.119999999995</v>
      </c>
      <c r="P525">
        <f>IF(A525=3040288,0,IFERROR(ABS(VLOOKUP(A525,ZCON!$D$2:$G$128870,4,0)),5.5))</f>
        <v>6</v>
      </c>
      <c r="Q525" s="17">
        <f t="shared" si="75"/>
        <v>2588.04</v>
      </c>
      <c r="R525" s="38">
        <v>0.02</v>
      </c>
      <c r="S525" s="5">
        <f t="shared" si="76"/>
        <v>3.5550000000000002</v>
      </c>
      <c r="T525">
        <f t="shared" si="77"/>
        <v>7743</v>
      </c>
      <c r="U525" s="17">
        <f t="shared" si="78"/>
        <v>14.22</v>
      </c>
      <c r="V525" s="17">
        <f t="shared" si="79"/>
        <v>1.9532967032967034E-2</v>
      </c>
    </row>
    <row r="526" spans="1:22" x14ac:dyDescent="0.25">
      <c r="A526">
        <v>7744451</v>
      </c>
      <c r="B526">
        <v>451</v>
      </c>
      <c r="C526" t="s">
        <v>1978</v>
      </c>
      <c r="D526">
        <f>VLOOKUP($B526,'PACK MASTER'!$A$2:$G$512,7,0)</f>
        <v>182</v>
      </c>
      <c r="H526">
        <f>VLOOKUP($A526,ZAVL!$C$2:$F$1048576,4,0)</f>
        <v>280</v>
      </c>
      <c r="I526">
        <f>IFERROR(ABS(VLOOKUP($A526,ZTRV!$D$2:$G$1048576,4,0)),0)</f>
        <v>36</v>
      </c>
      <c r="J526">
        <f>IFERROR(ABS(VLOOKUP(A526,ZTR1!$D$2:$G$829999,4,0)),0)</f>
        <v>0</v>
      </c>
      <c r="K526">
        <f>IFERROR(ABS(VLOOKUP(A526,ZTR2!$D$2:$G$59939,4,0)),0)</f>
        <v>0</v>
      </c>
      <c r="L526">
        <f t="shared" si="80"/>
        <v>36</v>
      </c>
      <c r="M526">
        <f t="shared" si="73"/>
        <v>244</v>
      </c>
      <c r="N526">
        <f t="shared" si="74"/>
        <v>287.91999999999996</v>
      </c>
      <c r="O526" s="13">
        <f t="shared" ref="O526:O567" si="81">N526*D526</f>
        <v>52401.439999999995</v>
      </c>
      <c r="P526">
        <f>IF(A526=3040288,0,IFERROR(ABS(VLOOKUP(A526,ZCON!$D$2:$G$128870,4,0)),5.5))</f>
        <v>6</v>
      </c>
      <c r="Q526" s="17">
        <f t="shared" si="75"/>
        <v>3057.6</v>
      </c>
      <c r="R526" s="38">
        <v>0.02</v>
      </c>
      <c r="S526" s="5">
        <f t="shared" si="76"/>
        <v>4.2</v>
      </c>
      <c r="T526">
        <f t="shared" si="77"/>
        <v>7744</v>
      </c>
      <c r="U526" s="17">
        <f t="shared" si="78"/>
        <v>16.8</v>
      </c>
      <c r="V526" s="17">
        <f t="shared" si="79"/>
        <v>2.3076923076923078E-2</v>
      </c>
    </row>
    <row r="527" spans="1:22" x14ac:dyDescent="0.25">
      <c r="A527">
        <v>7748451</v>
      </c>
      <c r="B527">
        <v>451</v>
      </c>
      <c r="C527" t="s">
        <v>1979</v>
      </c>
      <c r="D527">
        <f>VLOOKUP($B527,'PACK MASTER'!$A$2:$G$512,7,0)</f>
        <v>182</v>
      </c>
      <c r="H527">
        <f>VLOOKUP($A527,ZAVL!$C$2:$F$1048576,4,0)</f>
        <v>150</v>
      </c>
      <c r="I527">
        <f>IFERROR(ABS(VLOOKUP($A527,ZTRV!$D$2:$G$1048576,4,0)),0)</f>
        <v>0</v>
      </c>
      <c r="J527">
        <f>IFERROR(ABS(VLOOKUP(A527,ZTR1!$D$2:$G$829999,4,0)),0)</f>
        <v>0</v>
      </c>
      <c r="K527">
        <f>IFERROR(ABS(VLOOKUP(A527,ZTR2!$D$2:$G$59939,4,0)),0)</f>
        <v>0</v>
      </c>
      <c r="L527">
        <f t="shared" si="80"/>
        <v>0</v>
      </c>
      <c r="M527">
        <f t="shared" ref="M527:M567" si="82">H527-L527</f>
        <v>150</v>
      </c>
      <c r="N527">
        <f t="shared" ref="N527:N567" si="83">M527*1.18</f>
        <v>177</v>
      </c>
      <c r="O527" s="13">
        <f t="shared" si="81"/>
        <v>32214</v>
      </c>
      <c r="P527">
        <f>IF(A527=3040288,0,IFERROR(ABS(VLOOKUP(A527,ZCON!$D$2:$G$128870,4,0)),5.5))</f>
        <v>6</v>
      </c>
      <c r="Q527" s="17">
        <f t="shared" si="75"/>
        <v>1638</v>
      </c>
      <c r="R527" s="38">
        <v>0.02</v>
      </c>
      <c r="S527" s="5">
        <f t="shared" si="76"/>
        <v>2.25</v>
      </c>
      <c r="T527">
        <f t="shared" si="77"/>
        <v>7748</v>
      </c>
      <c r="U527" s="17">
        <f t="shared" si="78"/>
        <v>9</v>
      </c>
      <c r="V527" s="17">
        <f t="shared" si="79"/>
        <v>1.2362637362637362E-2</v>
      </c>
    </row>
    <row r="528" spans="1:22" x14ac:dyDescent="0.25">
      <c r="A528">
        <v>7763451</v>
      </c>
      <c r="B528">
        <v>451</v>
      </c>
      <c r="C528" t="s">
        <v>1980</v>
      </c>
      <c r="D528">
        <f>VLOOKUP($B528,'PACK MASTER'!$A$2:$G$512,7,0)</f>
        <v>182</v>
      </c>
      <c r="H528">
        <f>VLOOKUP($A528,ZAVL!$C$2:$F$1048576,4,0)</f>
        <v>441</v>
      </c>
      <c r="I528">
        <f>IFERROR(ABS(VLOOKUP($A528,ZTRV!$D$2:$G$1048576,4,0)),0)</f>
        <v>0</v>
      </c>
      <c r="J528">
        <f>IFERROR(ABS(VLOOKUP(A528,ZTR1!$D$2:$G$829999,4,0)),0)</f>
        <v>0</v>
      </c>
      <c r="K528">
        <f>IFERROR(ABS(VLOOKUP(A528,ZTR2!$D$2:$G$59939,4,0)),0)</f>
        <v>0</v>
      </c>
      <c r="L528">
        <f t="shared" si="80"/>
        <v>0</v>
      </c>
      <c r="M528">
        <f t="shared" si="82"/>
        <v>441</v>
      </c>
      <c r="N528">
        <f t="shared" si="83"/>
        <v>520.38</v>
      </c>
      <c r="O528" s="13">
        <f t="shared" si="81"/>
        <v>94709.16</v>
      </c>
      <c r="P528">
        <f>IF(A528=3040288,0,IFERROR(ABS(VLOOKUP(A528,ZCON!$D$2:$G$128870,4,0)),5.5))</f>
        <v>6</v>
      </c>
      <c r="Q528" s="17">
        <f t="shared" si="75"/>
        <v>4815.72</v>
      </c>
      <c r="R528" s="38">
        <v>0.02</v>
      </c>
      <c r="S528" s="5">
        <f t="shared" si="76"/>
        <v>6.6150000000000002</v>
      </c>
      <c r="T528">
        <f t="shared" si="77"/>
        <v>7763</v>
      </c>
      <c r="U528" s="17">
        <f t="shared" si="78"/>
        <v>26.46</v>
      </c>
      <c r="V528" s="17">
        <f t="shared" si="79"/>
        <v>3.6346153846153847E-2</v>
      </c>
    </row>
    <row r="529" spans="1:22" x14ac:dyDescent="0.25">
      <c r="A529">
        <v>7764451</v>
      </c>
      <c r="B529">
        <v>451</v>
      </c>
      <c r="C529" t="s">
        <v>1981</v>
      </c>
      <c r="D529">
        <f>VLOOKUP($B529,'PACK MASTER'!$A$2:$G$512,7,0)</f>
        <v>182</v>
      </c>
      <c r="H529">
        <f>VLOOKUP($A529,ZAVL!$C$2:$F$1048576,4,0)</f>
        <v>339</v>
      </c>
      <c r="I529">
        <f>IFERROR(ABS(VLOOKUP($A529,ZTRV!$D$2:$G$1048576,4,0)),0)</f>
        <v>0</v>
      </c>
      <c r="J529">
        <f>IFERROR(ABS(VLOOKUP(A529,ZTR1!$D$2:$G$829999,4,0)),0)</f>
        <v>0</v>
      </c>
      <c r="K529">
        <f>IFERROR(ABS(VLOOKUP(A529,ZTR2!$D$2:$G$59939,4,0)),0)</f>
        <v>0</v>
      </c>
      <c r="L529">
        <f t="shared" si="80"/>
        <v>0</v>
      </c>
      <c r="M529">
        <f t="shared" si="82"/>
        <v>339</v>
      </c>
      <c r="N529">
        <f t="shared" si="83"/>
        <v>400.02</v>
      </c>
      <c r="O529" s="13">
        <f t="shared" si="81"/>
        <v>72803.64</v>
      </c>
      <c r="P529">
        <f>IF(A529=3040288,0,IFERROR(ABS(VLOOKUP(A529,ZCON!$D$2:$G$128870,4,0)),5.5))</f>
        <v>6</v>
      </c>
      <c r="Q529" s="17">
        <f t="shared" si="75"/>
        <v>3701.88</v>
      </c>
      <c r="R529" s="38">
        <v>0.02</v>
      </c>
      <c r="S529" s="5">
        <f t="shared" si="76"/>
        <v>5.085</v>
      </c>
      <c r="T529">
        <f t="shared" si="77"/>
        <v>7764</v>
      </c>
      <c r="U529" s="17">
        <f t="shared" si="78"/>
        <v>20.34</v>
      </c>
      <c r="V529" s="17">
        <f t="shared" si="79"/>
        <v>2.7939560439560439E-2</v>
      </c>
    </row>
    <row r="530" spans="1:22" x14ac:dyDescent="0.25">
      <c r="A530">
        <v>7779451</v>
      </c>
      <c r="B530">
        <v>451</v>
      </c>
      <c r="C530" t="s">
        <v>1982</v>
      </c>
      <c r="D530">
        <f>VLOOKUP($B530,'PACK MASTER'!$A$2:$G$512,7,0)</f>
        <v>182</v>
      </c>
      <c r="H530">
        <f>VLOOKUP($A530,ZAVL!$C$2:$F$1048576,4,0)</f>
        <v>385</v>
      </c>
      <c r="I530">
        <f>IFERROR(ABS(VLOOKUP($A530,ZTRV!$D$2:$G$1048576,4,0)),0)</f>
        <v>0</v>
      </c>
      <c r="J530">
        <f>IFERROR(ABS(VLOOKUP(A530,ZTR1!$D$2:$G$829999,4,0)),0)</f>
        <v>0</v>
      </c>
      <c r="K530">
        <f>IFERROR(ABS(VLOOKUP(A530,ZTR2!$D$2:$G$59939,4,0)),0)</f>
        <v>0</v>
      </c>
      <c r="L530">
        <f t="shared" si="80"/>
        <v>0</v>
      </c>
      <c r="M530">
        <f t="shared" si="82"/>
        <v>385</v>
      </c>
      <c r="N530">
        <f t="shared" si="83"/>
        <v>454.29999999999995</v>
      </c>
      <c r="O530" s="13">
        <f t="shared" si="81"/>
        <v>82682.599999999991</v>
      </c>
      <c r="P530">
        <f>IF(A530=3040288,0,IFERROR(ABS(VLOOKUP(A530,ZCON!$D$2:$G$128870,4,0)),5.5))</f>
        <v>6</v>
      </c>
      <c r="Q530" s="17">
        <f t="shared" si="75"/>
        <v>4204.2</v>
      </c>
      <c r="R530" s="38">
        <v>0.02</v>
      </c>
      <c r="S530" s="5">
        <f t="shared" si="76"/>
        <v>5.7750000000000004</v>
      </c>
      <c r="T530">
        <f t="shared" si="77"/>
        <v>7779</v>
      </c>
      <c r="U530" s="17">
        <f t="shared" si="78"/>
        <v>23.099999999999998</v>
      </c>
      <c r="V530" s="17">
        <f t="shared" si="79"/>
        <v>3.1730769230769236E-2</v>
      </c>
    </row>
    <row r="531" spans="1:22" x14ac:dyDescent="0.25">
      <c r="A531">
        <v>7790451</v>
      </c>
      <c r="B531">
        <v>451</v>
      </c>
      <c r="C531" t="s">
        <v>1983</v>
      </c>
      <c r="D531">
        <f>VLOOKUP($B531,'PACK MASTER'!$A$2:$G$512,7,0)</f>
        <v>182</v>
      </c>
      <c r="H531">
        <f>VLOOKUP($A531,ZAVL!$C$2:$F$1048576,4,0)</f>
        <v>660</v>
      </c>
      <c r="I531">
        <f>IFERROR(ABS(VLOOKUP($A531,ZTRV!$D$2:$G$1048576,4,0)),0)</f>
        <v>0</v>
      </c>
      <c r="J531">
        <f>IFERROR(ABS(VLOOKUP(A531,ZTR1!$D$2:$G$829999,4,0)),0)</f>
        <v>0</v>
      </c>
      <c r="K531">
        <f>IFERROR(ABS(VLOOKUP(A531,ZTR2!$D$2:$G$59939,4,0)),0)</f>
        <v>0</v>
      </c>
      <c r="L531">
        <f t="shared" si="80"/>
        <v>0</v>
      </c>
      <c r="M531">
        <f t="shared" si="82"/>
        <v>660</v>
      </c>
      <c r="N531">
        <f t="shared" si="83"/>
        <v>778.8</v>
      </c>
      <c r="O531" s="13">
        <f t="shared" si="81"/>
        <v>141741.6</v>
      </c>
      <c r="P531">
        <f>IF(A531=3040288,0,IFERROR(ABS(VLOOKUP(A531,ZCON!$D$2:$G$128870,4,0)),5.5))</f>
        <v>6</v>
      </c>
      <c r="Q531" s="17">
        <f t="shared" si="75"/>
        <v>7207.2</v>
      </c>
      <c r="R531" s="38">
        <v>0.02</v>
      </c>
      <c r="S531" s="5">
        <f t="shared" si="76"/>
        <v>9.9</v>
      </c>
      <c r="T531">
        <f t="shared" si="77"/>
        <v>7790</v>
      </c>
      <c r="U531" s="17">
        <f t="shared" si="78"/>
        <v>39.6</v>
      </c>
      <c r="V531" s="17">
        <f t="shared" si="79"/>
        <v>5.4395604395604397E-2</v>
      </c>
    </row>
    <row r="532" spans="1:22" x14ac:dyDescent="0.25">
      <c r="A532">
        <v>7795451</v>
      </c>
      <c r="B532">
        <v>451</v>
      </c>
      <c r="C532" t="s">
        <v>1984</v>
      </c>
      <c r="D532">
        <f>VLOOKUP($B532,'PACK MASTER'!$A$2:$G$512,7,0)</f>
        <v>182</v>
      </c>
      <c r="H532">
        <f>VLOOKUP($A532,ZAVL!$C$2:$F$1048576,4,0)</f>
        <v>170</v>
      </c>
      <c r="I532">
        <f>IFERROR(ABS(VLOOKUP($A532,ZTRV!$D$2:$G$1048576,4,0)),0)</f>
        <v>0</v>
      </c>
      <c r="J532">
        <f>IFERROR(ABS(VLOOKUP(A532,ZTR1!$D$2:$G$829999,4,0)),0)</f>
        <v>0</v>
      </c>
      <c r="K532">
        <f>IFERROR(ABS(VLOOKUP(A532,ZTR2!$D$2:$G$59939,4,0)),0)</f>
        <v>0</v>
      </c>
      <c r="L532">
        <f t="shared" si="80"/>
        <v>0</v>
      </c>
      <c r="M532">
        <f t="shared" si="82"/>
        <v>170</v>
      </c>
      <c r="N532">
        <f t="shared" si="83"/>
        <v>200.6</v>
      </c>
      <c r="O532" s="13">
        <f t="shared" si="81"/>
        <v>36509.199999999997</v>
      </c>
      <c r="P532">
        <f>IF(A532=3040288,0,IFERROR(ABS(VLOOKUP(A532,ZCON!$D$2:$G$128870,4,0)),5.5))</f>
        <v>6</v>
      </c>
      <c r="Q532" s="17">
        <f t="shared" si="75"/>
        <v>1856.4</v>
      </c>
      <c r="R532" s="38">
        <v>0.02</v>
      </c>
      <c r="S532" s="5">
        <f t="shared" si="76"/>
        <v>2.5499999999999998</v>
      </c>
      <c r="T532">
        <f t="shared" si="77"/>
        <v>7795</v>
      </c>
      <c r="U532" s="17">
        <f t="shared" si="78"/>
        <v>10.200000000000001</v>
      </c>
      <c r="V532" s="17">
        <f t="shared" si="79"/>
        <v>1.401098901098901E-2</v>
      </c>
    </row>
    <row r="533" spans="1:22" x14ac:dyDescent="0.25">
      <c r="A533">
        <v>7796451</v>
      </c>
      <c r="B533">
        <v>451</v>
      </c>
      <c r="C533" t="s">
        <v>1985</v>
      </c>
      <c r="D533">
        <f>VLOOKUP($B533,'PACK MASTER'!$A$2:$G$512,7,0)</f>
        <v>182</v>
      </c>
      <c r="H533">
        <f>VLOOKUP($A533,ZAVL!$C$2:$F$1048576,4,0)</f>
        <v>185</v>
      </c>
      <c r="I533">
        <f>IFERROR(ABS(VLOOKUP($A533,ZTRV!$D$2:$G$1048576,4,0)),0)</f>
        <v>0</v>
      </c>
      <c r="J533">
        <f>IFERROR(ABS(VLOOKUP(A533,ZTR1!$D$2:$G$829999,4,0)),0)</f>
        <v>0</v>
      </c>
      <c r="K533">
        <f>IFERROR(ABS(VLOOKUP(A533,ZTR2!$D$2:$G$59939,4,0)),0)</f>
        <v>0</v>
      </c>
      <c r="L533">
        <f t="shared" si="80"/>
        <v>0</v>
      </c>
      <c r="M533">
        <f t="shared" si="82"/>
        <v>185</v>
      </c>
      <c r="N533">
        <f t="shared" si="83"/>
        <v>218.29999999999998</v>
      </c>
      <c r="O533" s="13">
        <f t="shared" si="81"/>
        <v>39730.6</v>
      </c>
      <c r="P533">
        <f>IF(A533=3040288,0,IFERROR(ABS(VLOOKUP(A533,ZCON!$D$2:$G$128870,4,0)),5.5))</f>
        <v>6</v>
      </c>
      <c r="Q533" s="17">
        <f t="shared" si="75"/>
        <v>2020.2</v>
      </c>
      <c r="R533" s="38">
        <v>0.02</v>
      </c>
      <c r="S533" s="5">
        <f t="shared" si="76"/>
        <v>2.7749999999999999</v>
      </c>
      <c r="T533">
        <f t="shared" si="77"/>
        <v>7796</v>
      </c>
      <c r="U533" s="17">
        <f t="shared" si="78"/>
        <v>11.1</v>
      </c>
      <c r="V533" s="17">
        <f t="shared" si="79"/>
        <v>1.5247252747252747E-2</v>
      </c>
    </row>
    <row r="534" spans="1:22" x14ac:dyDescent="0.25">
      <c r="A534">
        <v>7801451</v>
      </c>
      <c r="B534">
        <v>451</v>
      </c>
      <c r="C534" t="s">
        <v>1986</v>
      </c>
      <c r="D534">
        <f>VLOOKUP($B534,'PACK MASTER'!$A$2:$G$512,7,0)</f>
        <v>182</v>
      </c>
      <c r="H534">
        <f>VLOOKUP($A534,ZAVL!$C$2:$F$1048576,4,0)</f>
        <v>380</v>
      </c>
      <c r="I534">
        <f>IFERROR(ABS(VLOOKUP($A534,ZTRV!$D$2:$G$1048576,4,0)),0)</f>
        <v>0</v>
      </c>
      <c r="J534">
        <f>IFERROR(ABS(VLOOKUP(A534,ZTR1!$D$2:$G$829999,4,0)),0)</f>
        <v>0</v>
      </c>
      <c r="K534">
        <f>IFERROR(ABS(VLOOKUP(A534,ZTR2!$D$2:$G$59939,4,0)),0)</f>
        <v>0</v>
      </c>
      <c r="L534">
        <f t="shared" si="80"/>
        <v>0</v>
      </c>
      <c r="M534">
        <f t="shared" si="82"/>
        <v>380</v>
      </c>
      <c r="N534">
        <f t="shared" si="83"/>
        <v>448.4</v>
      </c>
      <c r="O534" s="13">
        <f t="shared" si="81"/>
        <v>81608.800000000003</v>
      </c>
      <c r="P534">
        <f>IF(A534=3040288,0,IFERROR(ABS(VLOOKUP(A534,ZCON!$D$2:$G$128870,4,0)),5.5))</f>
        <v>6</v>
      </c>
      <c r="Q534" s="17">
        <f t="shared" si="75"/>
        <v>4149.6000000000004</v>
      </c>
      <c r="R534" s="38">
        <v>0.02</v>
      </c>
      <c r="S534" s="5">
        <f t="shared" si="76"/>
        <v>5.7</v>
      </c>
      <c r="T534">
        <f t="shared" si="77"/>
        <v>7801</v>
      </c>
      <c r="U534" s="17">
        <f t="shared" si="78"/>
        <v>22.8</v>
      </c>
      <c r="V534" s="17">
        <f t="shared" si="79"/>
        <v>3.1318681318681318E-2</v>
      </c>
    </row>
    <row r="535" spans="1:22" x14ac:dyDescent="0.25">
      <c r="A535">
        <v>7810451</v>
      </c>
      <c r="B535">
        <v>451</v>
      </c>
      <c r="C535" t="s">
        <v>1990</v>
      </c>
      <c r="D535">
        <f>VLOOKUP($B535,'PACK MASTER'!$A$2:$G$512,7,0)</f>
        <v>182</v>
      </c>
      <c r="H535">
        <f>VLOOKUP($A535,ZAVL!$C$2:$F$1048576,4,0)</f>
        <v>430</v>
      </c>
      <c r="I535">
        <f>IFERROR(ABS(VLOOKUP($A535,ZTRV!$D$2:$G$1048576,4,0)),0)</f>
        <v>0</v>
      </c>
      <c r="J535">
        <f>IFERROR(ABS(VLOOKUP(A535,ZTR1!$D$2:$G$829999,4,0)),0)</f>
        <v>0</v>
      </c>
      <c r="K535">
        <f>IFERROR(ABS(VLOOKUP(A535,ZTR2!$D$2:$G$59939,4,0)),0)</f>
        <v>0</v>
      </c>
      <c r="L535">
        <f t="shared" si="80"/>
        <v>0</v>
      </c>
      <c r="M535">
        <f t="shared" si="82"/>
        <v>430</v>
      </c>
      <c r="N535">
        <f t="shared" si="83"/>
        <v>507.4</v>
      </c>
      <c r="O535" s="13">
        <f t="shared" si="81"/>
        <v>92346.8</v>
      </c>
      <c r="P535">
        <f>IF(A535=3040288,0,IFERROR(ABS(VLOOKUP(A535,ZCON!$D$2:$G$128870,4,0)),5.5))</f>
        <v>6</v>
      </c>
      <c r="Q535" s="17">
        <f t="shared" si="75"/>
        <v>4695.6000000000004</v>
      </c>
      <c r="R535" s="38">
        <v>0.02</v>
      </c>
      <c r="S535" s="5">
        <f t="shared" si="76"/>
        <v>6.45</v>
      </c>
      <c r="T535">
        <f t="shared" si="77"/>
        <v>7810</v>
      </c>
      <c r="U535" s="17">
        <f t="shared" si="78"/>
        <v>25.8</v>
      </c>
      <c r="V535" s="17">
        <f t="shared" si="79"/>
        <v>3.5439560439560439E-2</v>
      </c>
    </row>
    <row r="536" spans="1:22" x14ac:dyDescent="0.25">
      <c r="A536">
        <v>7811451</v>
      </c>
      <c r="B536">
        <v>451</v>
      </c>
      <c r="C536" t="s">
        <v>1991</v>
      </c>
      <c r="D536">
        <f>VLOOKUP($B536,'PACK MASTER'!$A$2:$G$512,7,0)</f>
        <v>182</v>
      </c>
      <c r="H536">
        <f>VLOOKUP($A536,ZAVL!$C$2:$F$1048576,4,0)</f>
        <v>460</v>
      </c>
      <c r="I536">
        <f>IFERROR(ABS(VLOOKUP($A536,ZTRV!$D$2:$G$1048576,4,0)),0)</f>
        <v>0</v>
      </c>
      <c r="J536">
        <f>IFERROR(ABS(VLOOKUP(A536,ZTR1!$D$2:$G$829999,4,0)),0)</f>
        <v>0</v>
      </c>
      <c r="K536">
        <f>IFERROR(ABS(VLOOKUP(A536,ZTR2!$D$2:$G$59939,4,0)),0)</f>
        <v>0</v>
      </c>
      <c r="L536">
        <f t="shared" si="80"/>
        <v>0</v>
      </c>
      <c r="M536">
        <f t="shared" si="82"/>
        <v>460</v>
      </c>
      <c r="N536">
        <f t="shared" si="83"/>
        <v>542.79999999999995</v>
      </c>
      <c r="O536" s="13">
        <f t="shared" si="81"/>
        <v>98789.599999999991</v>
      </c>
      <c r="P536">
        <f>IF(A536=3040288,0,IFERROR(ABS(VLOOKUP(A536,ZCON!$D$2:$G$128870,4,0)),5.5))</f>
        <v>6</v>
      </c>
      <c r="Q536" s="17">
        <f t="shared" si="75"/>
        <v>5023.2</v>
      </c>
      <c r="R536" s="38">
        <v>0.02</v>
      </c>
      <c r="S536" s="5">
        <f t="shared" si="76"/>
        <v>6.9</v>
      </c>
      <c r="T536">
        <f t="shared" si="77"/>
        <v>7811</v>
      </c>
      <c r="U536" s="17">
        <f t="shared" si="78"/>
        <v>27.599999999999998</v>
      </c>
      <c r="V536" s="17">
        <f t="shared" si="79"/>
        <v>3.7912087912087916E-2</v>
      </c>
    </row>
    <row r="537" spans="1:22" x14ac:dyDescent="0.25">
      <c r="A537">
        <v>7849354</v>
      </c>
      <c r="B537">
        <v>354</v>
      </c>
      <c r="C537" t="s">
        <v>2004</v>
      </c>
      <c r="D537">
        <f>VLOOKUP($B537,'PACK MASTER'!$A$2:$G$512,7,0)</f>
        <v>30</v>
      </c>
      <c r="H537">
        <f>VLOOKUP($A537,ZAVL!$C$2:$F$1048576,4,0)</f>
        <v>296</v>
      </c>
      <c r="I537">
        <f>IFERROR(ABS(VLOOKUP($A537,ZTRV!$D$2:$G$1048576,4,0)),0)</f>
        <v>0</v>
      </c>
      <c r="J537">
        <f>IFERROR(ABS(VLOOKUP(A537,ZTR1!$D$2:$G$829999,4,0)),0)</f>
        <v>0</v>
      </c>
      <c r="K537">
        <f>IFERROR(ABS(VLOOKUP(A537,ZTR2!$D$2:$G$59939,4,0)),0)</f>
        <v>0</v>
      </c>
      <c r="L537">
        <f t="shared" si="80"/>
        <v>0</v>
      </c>
      <c r="M537">
        <f t="shared" si="82"/>
        <v>296</v>
      </c>
      <c r="N537">
        <f t="shared" si="83"/>
        <v>349.28</v>
      </c>
      <c r="O537" s="13">
        <f t="shared" si="81"/>
        <v>10478.4</v>
      </c>
      <c r="P537">
        <f>IF(A537=3040288,0,IFERROR(ABS(VLOOKUP(A537,ZCON!$D$2:$G$128870,4,0)),5.5))</f>
        <v>5.5</v>
      </c>
      <c r="Q537" s="17">
        <f t="shared" si="75"/>
        <v>488.4</v>
      </c>
      <c r="R537" s="38">
        <v>0.02</v>
      </c>
      <c r="S537" s="5">
        <f t="shared" si="76"/>
        <v>4.4400000000000004</v>
      </c>
      <c r="T537">
        <f t="shared" si="77"/>
        <v>7849</v>
      </c>
      <c r="U537" s="17">
        <f t="shared" si="78"/>
        <v>16.279999999999998</v>
      </c>
      <c r="V537" s="17">
        <f t="shared" si="79"/>
        <v>0.14800000000000002</v>
      </c>
    </row>
    <row r="538" spans="1:22" x14ac:dyDescent="0.25">
      <c r="A538">
        <v>7849451</v>
      </c>
      <c r="B538">
        <v>451</v>
      </c>
      <c r="C538" t="s">
        <v>2011</v>
      </c>
      <c r="D538">
        <f>VLOOKUP($B538,'PACK MASTER'!$A$2:$G$512,7,0)</f>
        <v>182</v>
      </c>
      <c r="H538">
        <f>VLOOKUP($A538,ZAVL!$C$2:$F$1048576,4,0)</f>
        <v>355</v>
      </c>
      <c r="I538">
        <f>IFERROR(ABS(VLOOKUP($A538,ZTRV!$D$2:$G$1048576,4,0)),0)</f>
        <v>45</v>
      </c>
      <c r="J538">
        <f>IFERROR(ABS(VLOOKUP(A538,ZTR1!$D$2:$G$829999,4,0)),0)</f>
        <v>0</v>
      </c>
      <c r="K538">
        <f>IFERROR(ABS(VLOOKUP(A538,ZTR2!$D$2:$G$59939,4,0)),0)</f>
        <v>0</v>
      </c>
      <c r="L538">
        <f t="shared" si="80"/>
        <v>45</v>
      </c>
      <c r="M538">
        <f t="shared" si="82"/>
        <v>310</v>
      </c>
      <c r="N538">
        <f t="shared" si="83"/>
        <v>365.79999999999995</v>
      </c>
      <c r="O538" s="13">
        <f t="shared" si="81"/>
        <v>66575.599999999991</v>
      </c>
      <c r="P538">
        <f>IF(A538=3040288,0,IFERROR(ABS(VLOOKUP(A538,ZCON!$D$2:$G$128870,4,0)),5.5))</f>
        <v>5.5</v>
      </c>
      <c r="Q538" s="17">
        <f t="shared" si="75"/>
        <v>3553.55</v>
      </c>
      <c r="R538" s="38">
        <v>0.02</v>
      </c>
      <c r="S538" s="5">
        <f t="shared" si="76"/>
        <v>5.3250000000000002</v>
      </c>
      <c r="T538">
        <f t="shared" si="77"/>
        <v>7849</v>
      </c>
      <c r="U538" s="17">
        <f t="shared" si="78"/>
        <v>19.525000000000002</v>
      </c>
      <c r="V538" s="17">
        <f t="shared" si="79"/>
        <v>2.9258241758241758E-2</v>
      </c>
    </row>
    <row r="539" spans="1:22" x14ac:dyDescent="0.25">
      <c r="A539">
        <v>7850450</v>
      </c>
      <c r="B539">
        <v>450</v>
      </c>
      <c r="C539" t="s">
        <v>2022</v>
      </c>
      <c r="D539">
        <f>VLOOKUP($B539,'PACK MASTER'!$A$2:$G$512,7,0)</f>
        <v>182</v>
      </c>
      <c r="H539">
        <f>VLOOKUP($A539,ZAVL!$C$2:$F$1048576,4,0)</f>
        <v>390</v>
      </c>
      <c r="I539">
        <f>IFERROR(ABS(VLOOKUP($A539,ZTRV!$D$2:$G$1048576,4,0)),0)</f>
        <v>0</v>
      </c>
      <c r="J539">
        <f>IFERROR(ABS(VLOOKUP(A539,ZTR1!$D$2:$G$829999,4,0)),0)</f>
        <v>0</v>
      </c>
      <c r="K539">
        <f>IFERROR(ABS(VLOOKUP(A539,ZTR2!$D$2:$G$59939,4,0)),0)</f>
        <v>0</v>
      </c>
      <c r="L539">
        <f t="shared" si="80"/>
        <v>0</v>
      </c>
      <c r="M539">
        <f t="shared" si="82"/>
        <v>390</v>
      </c>
      <c r="N539">
        <f t="shared" si="83"/>
        <v>460.2</v>
      </c>
      <c r="O539" s="13">
        <f t="shared" si="81"/>
        <v>83756.399999999994</v>
      </c>
      <c r="P539">
        <f>IF(A539=3040288,0,IFERROR(ABS(VLOOKUP(A539,ZCON!$D$2:$G$128870,4,0)),5.5))</f>
        <v>5.5</v>
      </c>
      <c r="Q539" s="17">
        <f t="shared" si="75"/>
        <v>3903.9</v>
      </c>
      <c r="R539" s="38">
        <v>0.02</v>
      </c>
      <c r="S539" s="5">
        <f t="shared" si="76"/>
        <v>5.85</v>
      </c>
      <c r="T539">
        <f t="shared" si="77"/>
        <v>7850</v>
      </c>
      <c r="U539" s="17">
        <f t="shared" si="78"/>
        <v>21.45</v>
      </c>
      <c r="V539" s="17">
        <f t="shared" si="79"/>
        <v>3.214285714285714E-2</v>
      </c>
    </row>
    <row r="540" spans="1:22" x14ac:dyDescent="0.25">
      <c r="A540">
        <v>7850451</v>
      </c>
      <c r="B540">
        <v>451</v>
      </c>
      <c r="C540" t="s">
        <v>2023</v>
      </c>
      <c r="D540">
        <f>VLOOKUP($B540,'PACK MASTER'!$A$2:$G$512,7,0)</f>
        <v>182</v>
      </c>
      <c r="H540">
        <f>VLOOKUP($A540,ZAVL!$C$2:$F$1048576,4,0)</f>
        <v>390</v>
      </c>
      <c r="I540">
        <f>IFERROR(ABS(VLOOKUP($A540,ZTRV!$D$2:$G$1048576,4,0)),0)</f>
        <v>0</v>
      </c>
      <c r="J540">
        <f>IFERROR(ABS(VLOOKUP(A540,ZTR1!$D$2:$G$829999,4,0)),0)</f>
        <v>0</v>
      </c>
      <c r="K540">
        <f>IFERROR(ABS(VLOOKUP(A540,ZTR2!$D$2:$G$59939,4,0)),0)</f>
        <v>0</v>
      </c>
      <c r="L540">
        <f t="shared" si="80"/>
        <v>0</v>
      </c>
      <c r="M540">
        <f t="shared" si="82"/>
        <v>390</v>
      </c>
      <c r="N540">
        <f t="shared" si="83"/>
        <v>460.2</v>
      </c>
      <c r="O540" s="13">
        <f t="shared" si="81"/>
        <v>83756.399999999994</v>
      </c>
      <c r="P540">
        <f>IF(A540=3040288,0,IFERROR(ABS(VLOOKUP(A540,ZCON!$D$2:$G$128870,4,0)),5.5))</f>
        <v>6</v>
      </c>
      <c r="Q540" s="17">
        <f t="shared" si="75"/>
        <v>4258.8</v>
      </c>
      <c r="R540" s="38">
        <v>0.02</v>
      </c>
      <c r="S540" s="5">
        <f t="shared" si="76"/>
        <v>5.85</v>
      </c>
      <c r="T540">
        <f t="shared" si="77"/>
        <v>7850</v>
      </c>
      <c r="U540" s="17">
        <f t="shared" si="78"/>
        <v>23.400000000000002</v>
      </c>
      <c r="V540" s="17">
        <f t="shared" si="79"/>
        <v>3.214285714285714E-2</v>
      </c>
    </row>
    <row r="541" spans="1:22" x14ac:dyDescent="0.25">
      <c r="A541">
        <v>7851450</v>
      </c>
      <c r="B541">
        <v>450</v>
      </c>
      <c r="C541" t="s">
        <v>2024</v>
      </c>
      <c r="D541">
        <f>VLOOKUP($B541,'PACK MASTER'!$A$2:$G$512,7,0)</f>
        <v>182</v>
      </c>
      <c r="H541">
        <f>VLOOKUP($A541,ZAVL!$C$2:$F$1048576,4,0)</f>
        <v>345</v>
      </c>
      <c r="I541">
        <f>IFERROR(ABS(VLOOKUP($A541,ZTRV!$D$2:$G$1048576,4,0)),0)</f>
        <v>0</v>
      </c>
      <c r="J541">
        <f>IFERROR(ABS(VLOOKUP(A541,ZTR1!$D$2:$G$829999,4,0)),0)</f>
        <v>0</v>
      </c>
      <c r="K541">
        <f>IFERROR(ABS(VLOOKUP(A541,ZTR2!$D$2:$G$59939,4,0)),0)</f>
        <v>0</v>
      </c>
      <c r="L541">
        <f t="shared" si="80"/>
        <v>0</v>
      </c>
      <c r="M541">
        <f t="shared" si="82"/>
        <v>345</v>
      </c>
      <c r="N541">
        <f t="shared" si="83"/>
        <v>407.09999999999997</v>
      </c>
      <c r="O541" s="13">
        <f t="shared" si="81"/>
        <v>74092.2</v>
      </c>
      <c r="P541">
        <f>IF(A541=3040288,0,IFERROR(ABS(VLOOKUP(A541,ZCON!$D$2:$G$128870,4,0)),5.5))</f>
        <v>5.5</v>
      </c>
      <c r="Q541" s="17">
        <f t="shared" ref="Q541:Q567" si="84">P541*H541*D541/100</f>
        <v>3453.45</v>
      </c>
      <c r="R541" s="38">
        <v>0.02</v>
      </c>
      <c r="S541" s="5">
        <f t="shared" ref="S541:S567" si="85">1.5*H541/100</f>
        <v>5.1749999999999998</v>
      </c>
      <c r="T541">
        <f t="shared" si="77"/>
        <v>7851</v>
      </c>
      <c r="U541" s="17">
        <f t="shared" si="78"/>
        <v>18.974999999999998</v>
      </c>
      <c r="V541" s="17">
        <f t="shared" si="79"/>
        <v>2.8434065934065934E-2</v>
      </c>
    </row>
    <row r="542" spans="1:22" x14ac:dyDescent="0.25">
      <c r="A542">
        <v>7851451</v>
      </c>
      <c r="B542">
        <v>451</v>
      </c>
      <c r="C542" t="s">
        <v>2025</v>
      </c>
      <c r="D542">
        <f>VLOOKUP($B542,'PACK MASTER'!$A$2:$G$512,7,0)</f>
        <v>182</v>
      </c>
      <c r="H542">
        <f>VLOOKUP($A542,ZAVL!$C$2:$F$1048576,4,0)</f>
        <v>345</v>
      </c>
      <c r="I542">
        <f>IFERROR(ABS(VLOOKUP($A542,ZTRV!$D$2:$G$1048576,4,0)),0)</f>
        <v>0</v>
      </c>
      <c r="J542">
        <f>IFERROR(ABS(VLOOKUP(A542,ZTR1!$D$2:$G$829999,4,0)),0)</f>
        <v>0</v>
      </c>
      <c r="K542">
        <f>IFERROR(ABS(VLOOKUP(A542,ZTR2!$D$2:$G$59939,4,0)),0)</f>
        <v>0</v>
      </c>
      <c r="L542">
        <f t="shared" si="80"/>
        <v>0</v>
      </c>
      <c r="M542">
        <f t="shared" si="82"/>
        <v>345</v>
      </c>
      <c r="N542">
        <f t="shared" si="83"/>
        <v>407.09999999999997</v>
      </c>
      <c r="O542" s="13">
        <f t="shared" si="81"/>
        <v>74092.2</v>
      </c>
      <c r="P542">
        <f>IF(A542=3040288,0,IFERROR(ABS(VLOOKUP(A542,ZCON!$D$2:$G$128870,4,0)),5.5))</f>
        <v>5.5</v>
      </c>
      <c r="Q542" s="17">
        <f t="shared" si="84"/>
        <v>3453.45</v>
      </c>
      <c r="R542" s="38">
        <v>0.02</v>
      </c>
      <c r="S542" s="5">
        <f t="shared" si="85"/>
        <v>5.1749999999999998</v>
      </c>
      <c r="T542">
        <f t="shared" si="77"/>
        <v>7851</v>
      </c>
      <c r="U542" s="17">
        <f t="shared" si="78"/>
        <v>18.974999999999998</v>
      </c>
      <c r="V542" s="17">
        <f t="shared" si="79"/>
        <v>2.8434065934065934E-2</v>
      </c>
    </row>
    <row r="543" spans="1:22" x14ac:dyDescent="0.25">
      <c r="A543">
        <v>7852450</v>
      </c>
      <c r="B543">
        <v>450</v>
      </c>
      <c r="C543" t="s">
        <v>2032</v>
      </c>
      <c r="D543">
        <f>VLOOKUP($B543,'PACK MASTER'!$A$2:$G$512,7,0)</f>
        <v>182</v>
      </c>
      <c r="H543">
        <f>VLOOKUP($A543,ZAVL!$C$2:$F$1048576,4,0)</f>
        <v>195</v>
      </c>
      <c r="I543">
        <f>IFERROR(ABS(VLOOKUP($A543,ZTRV!$D$2:$G$1048576,4,0)),0)</f>
        <v>0</v>
      </c>
      <c r="J543">
        <f>IFERROR(ABS(VLOOKUP(A543,ZTR1!$D$2:$G$829999,4,0)),0)</f>
        <v>0</v>
      </c>
      <c r="K543">
        <f>IFERROR(ABS(VLOOKUP(A543,ZTR2!$D$2:$G$59939,4,0)),0)</f>
        <v>0</v>
      </c>
      <c r="L543">
        <f t="shared" si="80"/>
        <v>0</v>
      </c>
      <c r="M543">
        <f t="shared" si="82"/>
        <v>195</v>
      </c>
      <c r="N543">
        <f t="shared" si="83"/>
        <v>230.1</v>
      </c>
      <c r="O543" s="13">
        <f t="shared" si="81"/>
        <v>41878.199999999997</v>
      </c>
      <c r="P543">
        <f>IF(A543=3040288,0,IFERROR(ABS(VLOOKUP(A543,ZCON!$D$2:$G$128870,4,0)),5.5))</f>
        <v>5.5</v>
      </c>
      <c r="Q543" s="17">
        <f t="shared" si="84"/>
        <v>1951.95</v>
      </c>
      <c r="R543" s="38">
        <v>0.02</v>
      </c>
      <c r="S543" s="5">
        <f t="shared" si="85"/>
        <v>2.9249999999999998</v>
      </c>
      <c r="T543">
        <f t="shared" si="77"/>
        <v>7852</v>
      </c>
      <c r="U543" s="17">
        <f t="shared" si="78"/>
        <v>10.725</v>
      </c>
      <c r="V543" s="17">
        <f t="shared" si="79"/>
        <v>1.607142857142857E-2</v>
      </c>
    </row>
    <row r="544" spans="1:22" x14ac:dyDescent="0.25">
      <c r="A544">
        <v>7852451</v>
      </c>
      <c r="B544">
        <v>451</v>
      </c>
      <c r="C544" t="s">
        <v>2033</v>
      </c>
      <c r="D544">
        <f>VLOOKUP($B544,'PACK MASTER'!$A$2:$G$512,7,0)</f>
        <v>182</v>
      </c>
      <c r="H544">
        <f>VLOOKUP($A544,ZAVL!$C$2:$F$1048576,4,0)</f>
        <v>195</v>
      </c>
      <c r="I544">
        <f>IFERROR(ABS(VLOOKUP($A544,ZTRV!$D$2:$G$1048576,4,0)),0)</f>
        <v>0</v>
      </c>
      <c r="J544">
        <f>IFERROR(ABS(VLOOKUP(A544,ZTR1!$D$2:$G$829999,4,0)),0)</f>
        <v>0</v>
      </c>
      <c r="K544">
        <f>IFERROR(ABS(VLOOKUP(A544,ZTR2!$D$2:$G$59939,4,0)),0)</f>
        <v>0</v>
      </c>
      <c r="L544">
        <f t="shared" si="80"/>
        <v>0</v>
      </c>
      <c r="M544">
        <f t="shared" si="82"/>
        <v>195</v>
      </c>
      <c r="N544">
        <f t="shared" si="83"/>
        <v>230.1</v>
      </c>
      <c r="O544" s="13">
        <f t="shared" si="81"/>
        <v>41878.199999999997</v>
      </c>
      <c r="P544">
        <f>IF(A544=3040288,0,IFERROR(ABS(VLOOKUP(A544,ZCON!$D$2:$G$128870,4,0)),5.5))</f>
        <v>5.5</v>
      </c>
      <c r="Q544" s="17">
        <f t="shared" si="84"/>
        <v>1951.95</v>
      </c>
      <c r="R544" s="38">
        <v>0.02</v>
      </c>
      <c r="S544" s="5">
        <f t="shared" si="85"/>
        <v>2.9249999999999998</v>
      </c>
      <c r="T544">
        <f t="shared" si="77"/>
        <v>7852</v>
      </c>
      <c r="U544" s="17">
        <f t="shared" si="78"/>
        <v>10.725</v>
      </c>
      <c r="V544" s="17">
        <f t="shared" si="79"/>
        <v>1.607142857142857E-2</v>
      </c>
    </row>
    <row r="545" spans="1:22" x14ac:dyDescent="0.25">
      <c r="A545">
        <v>7853450</v>
      </c>
      <c r="B545">
        <v>450</v>
      </c>
      <c r="C545" t="s">
        <v>2040</v>
      </c>
      <c r="D545">
        <f>VLOOKUP($B545,'PACK MASTER'!$A$2:$G$512,7,0)</f>
        <v>182</v>
      </c>
      <c r="H545">
        <f>VLOOKUP($A545,ZAVL!$C$2:$F$1048576,4,0)</f>
        <v>196</v>
      </c>
      <c r="I545">
        <f>IFERROR(ABS(VLOOKUP($A545,ZTRV!$D$2:$G$1048576,4,0)),0)</f>
        <v>0</v>
      </c>
      <c r="J545">
        <f>IFERROR(ABS(VLOOKUP(A545,ZTR1!$D$2:$G$829999,4,0)),0)</f>
        <v>0</v>
      </c>
      <c r="K545">
        <f>IFERROR(ABS(VLOOKUP(A545,ZTR2!$D$2:$G$59939,4,0)),0)</f>
        <v>0</v>
      </c>
      <c r="L545">
        <f t="shared" si="80"/>
        <v>0</v>
      </c>
      <c r="M545">
        <f t="shared" si="82"/>
        <v>196</v>
      </c>
      <c r="N545">
        <f t="shared" si="83"/>
        <v>231.28</v>
      </c>
      <c r="O545" s="13">
        <f t="shared" si="81"/>
        <v>42092.959999999999</v>
      </c>
      <c r="P545">
        <f>IF(A545=3040288,0,IFERROR(ABS(VLOOKUP(A545,ZCON!$D$2:$G$128870,4,0)),5.5))</f>
        <v>5.5</v>
      </c>
      <c r="Q545" s="17">
        <f t="shared" si="84"/>
        <v>1961.96</v>
      </c>
      <c r="R545" s="38">
        <v>0.02</v>
      </c>
      <c r="S545" s="5">
        <f t="shared" si="85"/>
        <v>2.94</v>
      </c>
      <c r="T545">
        <f t="shared" si="77"/>
        <v>7853</v>
      </c>
      <c r="U545" s="17">
        <f t="shared" si="78"/>
        <v>10.78</v>
      </c>
      <c r="V545" s="17">
        <f t="shared" si="79"/>
        <v>1.6153846153846154E-2</v>
      </c>
    </row>
    <row r="546" spans="1:22" x14ac:dyDescent="0.25">
      <c r="A546">
        <v>7853451</v>
      </c>
      <c r="B546">
        <v>451</v>
      </c>
      <c r="C546" t="s">
        <v>2041</v>
      </c>
      <c r="D546">
        <f>VLOOKUP($B546,'PACK MASTER'!$A$2:$G$512,7,0)</f>
        <v>182</v>
      </c>
      <c r="H546">
        <f>VLOOKUP($A546,ZAVL!$C$2:$F$1048576,4,0)</f>
        <v>196</v>
      </c>
      <c r="I546">
        <f>IFERROR(ABS(VLOOKUP($A546,ZTRV!$D$2:$G$1048576,4,0)),0)</f>
        <v>0</v>
      </c>
      <c r="J546">
        <f>IFERROR(ABS(VLOOKUP(A546,ZTR1!$D$2:$G$829999,4,0)),0)</f>
        <v>0</v>
      </c>
      <c r="K546">
        <f>IFERROR(ABS(VLOOKUP(A546,ZTR2!$D$2:$G$59939,4,0)),0)</f>
        <v>0</v>
      </c>
      <c r="L546">
        <f t="shared" si="80"/>
        <v>0</v>
      </c>
      <c r="M546">
        <f t="shared" si="82"/>
        <v>196</v>
      </c>
      <c r="N546">
        <f t="shared" si="83"/>
        <v>231.28</v>
      </c>
      <c r="O546" s="13">
        <f t="shared" si="81"/>
        <v>42092.959999999999</v>
      </c>
      <c r="P546">
        <f>IF(A546=3040288,0,IFERROR(ABS(VLOOKUP(A546,ZCON!$D$2:$G$128870,4,0)),5.5))</f>
        <v>5.5</v>
      </c>
      <c r="Q546" s="17">
        <f t="shared" si="84"/>
        <v>1961.96</v>
      </c>
      <c r="R546" s="38">
        <v>0.02</v>
      </c>
      <c r="S546" s="5">
        <f t="shared" si="85"/>
        <v>2.94</v>
      </c>
      <c r="T546">
        <f t="shared" si="77"/>
        <v>7853</v>
      </c>
      <c r="U546" s="17">
        <f t="shared" si="78"/>
        <v>10.78</v>
      </c>
      <c r="V546" s="17">
        <f t="shared" si="79"/>
        <v>1.6153846153846154E-2</v>
      </c>
    </row>
    <row r="547" spans="1:22" x14ac:dyDescent="0.25">
      <c r="A547">
        <v>7854450</v>
      </c>
      <c r="B547">
        <v>450</v>
      </c>
      <c r="C547" t="s">
        <v>2043</v>
      </c>
      <c r="D547">
        <f>VLOOKUP($B547,'PACK MASTER'!$A$2:$G$512,7,0)</f>
        <v>182</v>
      </c>
      <c r="H547">
        <f>VLOOKUP($A547,ZAVL!$C$2:$F$1048576,4,0)</f>
        <v>234</v>
      </c>
      <c r="I547">
        <f>IFERROR(ABS(VLOOKUP($A547,ZTRV!$D$2:$G$1048576,4,0)),0)</f>
        <v>0</v>
      </c>
      <c r="J547">
        <f>IFERROR(ABS(VLOOKUP(A547,ZTR1!$D$2:$G$829999,4,0)),0)</f>
        <v>0</v>
      </c>
      <c r="K547">
        <f>IFERROR(ABS(VLOOKUP(A547,ZTR2!$D$2:$G$59939,4,0)),0)</f>
        <v>0</v>
      </c>
      <c r="L547">
        <f t="shared" si="80"/>
        <v>0</v>
      </c>
      <c r="M547">
        <f t="shared" si="82"/>
        <v>234</v>
      </c>
      <c r="N547">
        <f t="shared" si="83"/>
        <v>276.12</v>
      </c>
      <c r="O547" s="13">
        <f t="shared" si="81"/>
        <v>50253.840000000004</v>
      </c>
      <c r="P547">
        <f>IF(A547=3040288,0,IFERROR(ABS(VLOOKUP(A547,ZCON!$D$2:$G$128870,4,0)),5.5))</f>
        <v>5.5</v>
      </c>
      <c r="Q547" s="17">
        <f t="shared" si="84"/>
        <v>2342.34</v>
      </c>
      <c r="R547" s="38">
        <v>0.02</v>
      </c>
      <c r="S547" s="5">
        <f t="shared" si="85"/>
        <v>3.51</v>
      </c>
      <c r="T547">
        <f t="shared" si="77"/>
        <v>7854</v>
      </c>
      <c r="U547" s="17">
        <f t="shared" si="78"/>
        <v>12.870000000000001</v>
      </c>
      <c r="V547" s="17">
        <f t="shared" si="79"/>
        <v>1.9285714285714285E-2</v>
      </c>
    </row>
    <row r="548" spans="1:22" x14ac:dyDescent="0.25">
      <c r="A548">
        <v>7854451</v>
      </c>
      <c r="B548">
        <v>451</v>
      </c>
      <c r="C548" t="s">
        <v>2044</v>
      </c>
      <c r="D548">
        <f>VLOOKUP($B548,'PACK MASTER'!$A$2:$G$512,7,0)</f>
        <v>182</v>
      </c>
      <c r="H548">
        <f>VLOOKUP($A548,ZAVL!$C$2:$F$1048576,4,0)</f>
        <v>234</v>
      </c>
      <c r="I548">
        <f>IFERROR(ABS(VLOOKUP($A548,ZTRV!$D$2:$G$1048576,4,0)),0)</f>
        <v>18</v>
      </c>
      <c r="J548">
        <f>IFERROR(ABS(VLOOKUP(A548,ZTR1!$D$2:$G$829999,4,0)),0)</f>
        <v>0</v>
      </c>
      <c r="K548">
        <f>IFERROR(ABS(VLOOKUP(A548,ZTR2!$D$2:$G$59939,4,0)),0)</f>
        <v>0</v>
      </c>
      <c r="L548">
        <f t="shared" si="80"/>
        <v>18</v>
      </c>
      <c r="M548">
        <f t="shared" si="82"/>
        <v>216</v>
      </c>
      <c r="N548">
        <f t="shared" si="83"/>
        <v>254.88</v>
      </c>
      <c r="O548" s="13">
        <f t="shared" si="81"/>
        <v>46388.159999999996</v>
      </c>
      <c r="P548">
        <f>IF(A548=3040288,0,IFERROR(ABS(VLOOKUP(A548,ZCON!$D$2:$G$128870,4,0)),5.5))</f>
        <v>5.5</v>
      </c>
      <c r="Q548" s="17">
        <f t="shared" si="84"/>
        <v>2342.34</v>
      </c>
      <c r="R548" s="38">
        <v>0.02</v>
      </c>
      <c r="S548" s="5">
        <f t="shared" si="85"/>
        <v>3.51</v>
      </c>
      <c r="T548">
        <f t="shared" si="77"/>
        <v>7854</v>
      </c>
      <c r="U548" s="17">
        <f t="shared" si="78"/>
        <v>12.870000000000001</v>
      </c>
      <c r="V548" s="17">
        <f t="shared" si="79"/>
        <v>1.9285714285714285E-2</v>
      </c>
    </row>
    <row r="549" spans="1:22" x14ac:dyDescent="0.25">
      <c r="A549">
        <v>7854453</v>
      </c>
      <c r="B549">
        <v>453</v>
      </c>
      <c r="C549" t="s">
        <v>2045</v>
      </c>
      <c r="D549">
        <f>VLOOKUP($B549,'PACK MASTER'!$A$2:$G$512,7,0)</f>
        <v>175</v>
      </c>
      <c r="H549">
        <f>VLOOKUP($A549,ZAVL!$C$2:$F$1048576,4,0)</f>
        <v>234</v>
      </c>
      <c r="I549">
        <f>IFERROR(ABS(VLOOKUP($A549,ZTRV!$D$2:$G$1048576,4,0)),0)</f>
        <v>0</v>
      </c>
      <c r="J549">
        <f>IFERROR(ABS(VLOOKUP(A549,ZTR1!$D$2:$G$829999,4,0)),0)</f>
        <v>0</v>
      </c>
      <c r="K549">
        <f>IFERROR(ABS(VLOOKUP(A549,ZTR2!$D$2:$G$59939,4,0)),0)</f>
        <v>0</v>
      </c>
      <c r="L549">
        <f t="shared" si="80"/>
        <v>0</v>
      </c>
      <c r="M549">
        <f t="shared" si="82"/>
        <v>234</v>
      </c>
      <c r="N549">
        <f t="shared" si="83"/>
        <v>276.12</v>
      </c>
      <c r="O549" s="13">
        <f t="shared" si="81"/>
        <v>48321</v>
      </c>
      <c r="P549">
        <f>IF(A549=3040288,0,IFERROR(ABS(VLOOKUP(A549,ZCON!$D$2:$G$128870,4,0)),5.5))</f>
        <v>5.5</v>
      </c>
      <c r="Q549" s="17">
        <f t="shared" si="84"/>
        <v>2252.25</v>
      </c>
      <c r="R549" s="38">
        <v>0.02</v>
      </c>
      <c r="S549" s="5">
        <f t="shared" si="85"/>
        <v>3.51</v>
      </c>
      <c r="T549">
        <f t="shared" si="77"/>
        <v>7854</v>
      </c>
      <c r="U549" s="17">
        <f t="shared" si="78"/>
        <v>12.87</v>
      </c>
      <c r="V549" s="17">
        <f t="shared" si="79"/>
        <v>2.0057142857142857E-2</v>
      </c>
    </row>
    <row r="550" spans="1:22" x14ac:dyDescent="0.25">
      <c r="A550">
        <v>7855450</v>
      </c>
      <c r="B550">
        <v>450</v>
      </c>
      <c r="C550" t="s">
        <v>2046</v>
      </c>
      <c r="D550">
        <f>VLOOKUP($B550,'PACK MASTER'!$A$2:$G$512,7,0)</f>
        <v>182</v>
      </c>
      <c r="H550">
        <f>VLOOKUP($A550,ZAVL!$C$2:$F$1048576,4,0)</f>
        <v>170</v>
      </c>
      <c r="I550">
        <f>IFERROR(ABS(VLOOKUP($A550,ZTRV!$D$2:$G$1048576,4,0)),0)</f>
        <v>0</v>
      </c>
      <c r="J550">
        <f>IFERROR(ABS(VLOOKUP(A550,ZTR1!$D$2:$G$829999,4,0)),0)</f>
        <v>0</v>
      </c>
      <c r="K550">
        <f>IFERROR(ABS(VLOOKUP(A550,ZTR2!$D$2:$G$59939,4,0)),0)</f>
        <v>0</v>
      </c>
      <c r="L550">
        <f t="shared" si="80"/>
        <v>0</v>
      </c>
      <c r="M550">
        <f t="shared" si="82"/>
        <v>170</v>
      </c>
      <c r="N550">
        <f t="shared" si="83"/>
        <v>200.6</v>
      </c>
      <c r="O550" s="13">
        <f t="shared" si="81"/>
        <v>36509.199999999997</v>
      </c>
      <c r="P550">
        <f>IF(A550=3040288,0,IFERROR(ABS(VLOOKUP(A550,ZCON!$D$2:$G$128870,4,0)),5.5))</f>
        <v>5.5</v>
      </c>
      <c r="Q550" s="17">
        <f t="shared" si="84"/>
        <v>1701.7</v>
      </c>
      <c r="R550" s="38">
        <v>0.02</v>
      </c>
      <c r="S550" s="5">
        <f t="shared" si="85"/>
        <v>2.5499999999999998</v>
      </c>
      <c r="T550">
        <f t="shared" si="77"/>
        <v>7855</v>
      </c>
      <c r="U550" s="17">
        <f t="shared" si="78"/>
        <v>9.35</v>
      </c>
      <c r="V550" s="17">
        <f t="shared" si="79"/>
        <v>1.401098901098901E-2</v>
      </c>
    </row>
    <row r="551" spans="1:22" x14ac:dyDescent="0.25">
      <c r="A551">
        <v>7855451</v>
      </c>
      <c r="B551">
        <v>451</v>
      </c>
      <c r="C551" t="s">
        <v>2047</v>
      </c>
      <c r="D551">
        <f>VLOOKUP($B551,'PACK MASTER'!$A$2:$G$512,7,0)</f>
        <v>182</v>
      </c>
      <c r="H551">
        <f>VLOOKUP($A551,ZAVL!$C$2:$F$1048576,4,0)</f>
        <v>170</v>
      </c>
      <c r="I551">
        <f>IFERROR(ABS(VLOOKUP($A551,ZTRV!$D$2:$G$1048576,4,0)),0)</f>
        <v>0</v>
      </c>
      <c r="J551">
        <f>IFERROR(ABS(VLOOKUP(A551,ZTR1!$D$2:$G$829999,4,0)),0)</f>
        <v>0</v>
      </c>
      <c r="K551">
        <f>IFERROR(ABS(VLOOKUP(A551,ZTR2!$D$2:$G$59939,4,0)),0)</f>
        <v>0</v>
      </c>
      <c r="L551">
        <f t="shared" si="80"/>
        <v>0</v>
      </c>
      <c r="M551">
        <f t="shared" si="82"/>
        <v>170</v>
      </c>
      <c r="N551">
        <f t="shared" si="83"/>
        <v>200.6</v>
      </c>
      <c r="O551" s="13">
        <f t="shared" si="81"/>
        <v>36509.199999999997</v>
      </c>
      <c r="P551">
        <f>IF(A551=3040288,0,IFERROR(ABS(VLOOKUP(A551,ZCON!$D$2:$G$128870,4,0)),5.5))</f>
        <v>5.5</v>
      </c>
      <c r="Q551" s="17">
        <f t="shared" si="84"/>
        <v>1701.7</v>
      </c>
      <c r="R551" s="38">
        <v>0.02</v>
      </c>
      <c r="S551" s="5">
        <f t="shared" si="85"/>
        <v>2.5499999999999998</v>
      </c>
      <c r="T551">
        <f t="shared" si="77"/>
        <v>7855</v>
      </c>
      <c r="U551" s="17">
        <f t="shared" si="78"/>
        <v>9.35</v>
      </c>
      <c r="V551" s="17">
        <f t="shared" si="79"/>
        <v>1.401098901098901E-2</v>
      </c>
    </row>
    <row r="552" spans="1:22" x14ac:dyDescent="0.25">
      <c r="A552">
        <v>7856450</v>
      </c>
      <c r="B552">
        <v>450</v>
      </c>
      <c r="C552" t="s">
        <v>2049</v>
      </c>
      <c r="D552">
        <f>VLOOKUP($B552,'PACK MASTER'!$A$2:$G$512,7,0)</f>
        <v>182</v>
      </c>
      <c r="H552">
        <f>VLOOKUP($A552,ZAVL!$C$2:$F$1048576,4,0)</f>
        <v>447</v>
      </c>
      <c r="I552">
        <f>IFERROR(ABS(VLOOKUP($A552,ZTRV!$D$2:$G$1048576,4,0)),0)</f>
        <v>0</v>
      </c>
      <c r="J552">
        <f>IFERROR(ABS(VLOOKUP(A552,ZTR1!$D$2:$G$829999,4,0)),0)</f>
        <v>0</v>
      </c>
      <c r="K552">
        <f>IFERROR(ABS(VLOOKUP(A552,ZTR2!$D$2:$G$59939,4,0)),0)</f>
        <v>0</v>
      </c>
      <c r="L552">
        <f t="shared" si="80"/>
        <v>0</v>
      </c>
      <c r="M552">
        <f t="shared" si="82"/>
        <v>447</v>
      </c>
      <c r="N552">
        <f t="shared" si="83"/>
        <v>527.45999999999992</v>
      </c>
      <c r="O552" s="13">
        <f t="shared" si="81"/>
        <v>95997.719999999987</v>
      </c>
      <c r="P552">
        <f>IF(A552=3040288,0,IFERROR(ABS(VLOOKUP(A552,ZCON!$D$2:$G$128870,4,0)),5.5))</f>
        <v>5.5</v>
      </c>
      <c r="Q552" s="17">
        <f t="shared" si="84"/>
        <v>4474.47</v>
      </c>
      <c r="R552" s="38">
        <v>0.02</v>
      </c>
      <c r="S552" s="5">
        <f t="shared" si="85"/>
        <v>6.7050000000000001</v>
      </c>
      <c r="T552">
        <f t="shared" si="77"/>
        <v>7856</v>
      </c>
      <c r="U552" s="17">
        <f t="shared" si="78"/>
        <v>24.585000000000001</v>
      </c>
      <c r="V552" s="17">
        <f t="shared" si="79"/>
        <v>3.6840659340659339E-2</v>
      </c>
    </row>
    <row r="553" spans="1:22" x14ac:dyDescent="0.25">
      <c r="A553">
        <v>7856451</v>
      </c>
      <c r="B553">
        <v>451</v>
      </c>
      <c r="C553" t="s">
        <v>2050</v>
      </c>
      <c r="D553">
        <f>VLOOKUP($B553,'PACK MASTER'!$A$2:$G$512,7,0)</f>
        <v>182</v>
      </c>
      <c r="H553">
        <f>VLOOKUP($A553,ZAVL!$C$2:$F$1048576,4,0)</f>
        <v>447</v>
      </c>
      <c r="I553">
        <f>IFERROR(ABS(VLOOKUP($A553,ZTRV!$D$2:$G$1048576,4,0)),0)</f>
        <v>0</v>
      </c>
      <c r="J553">
        <f>IFERROR(ABS(VLOOKUP(A553,ZTR1!$D$2:$G$829999,4,0)),0)</f>
        <v>0</v>
      </c>
      <c r="K553">
        <f>IFERROR(ABS(VLOOKUP(A553,ZTR2!$D$2:$G$59939,4,0)),0)</f>
        <v>0</v>
      </c>
      <c r="L553">
        <f t="shared" si="80"/>
        <v>0</v>
      </c>
      <c r="M553">
        <f t="shared" si="82"/>
        <v>447</v>
      </c>
      <c r="N553">
        <f t="shared" si="83"/>
        <v>527.45999999999992</v>
      </c>
      <c r="O553" s="13">
        <f t="shared" si="81"/>
        <v>95997.719999999987</v>
      </c>
      <c r="P553">
        <f>IF(A553=3040288,0,IFERROR(ABS(VLOOKUP(A553,ZCON!$D$2:$G$128870,4,0)),5.5))</f>
        <v>5.5</v>
      </c>
      <c r="Q553" s="17">
        <f t="shared" si="84"/>
        <v>4474.47</v>
      </c>
      <c r="R553" s="38">
        <v>0.02</v>
      </c>
      <c r="S553" s="5">
        <f t="shared" si="85"/>
        <v>6.7050000000000001</v>
      </c>
      <c r="T553">
        <f t="shared" si="77"/>
        <v>7856</v>
      </c>
      <c r="U553" s="17">
        <f t="shared" si="78"/>
        <v>24.585000000000001</v>
      </c>
      <c r="V553" s="17">
        <f t="shared" si="79"/>
        <v>3.6840659340659339E-2</v>
      </c>
    </row>
    <row r="554" spans="1:22" x14ac:dyDescent="0.25">
      <c r="A554">
        <v>7862450</v>
      </c>
      <c r="B554">
        <v>450</v>
      </c>
      <c r="C554" t="s">
        <v>2051</v>
      </c>
      <c r="D554">
        <f>VLOOKUP($B554,'PACK MASTER'!$A$2:$G$512,7,0)</f>
        <v>182</v>
      </c>
      <c r="H554">
        <f>VLOOKUP($A554,ZAVL!$C$2:$F$1048576,4,0)</f>
        <v>467</v>
      </c>
      <c r="I554">
        <f>IFERROR(ABS(VLOOKUP($A554,ZTRV!$D$2:$G$1048576,4,0)),0)</f>
        <v>0</v>
      </c>
      <c r="J554">
        <f>IFERROR(ABS(VLOOKUP(A554,ZTR1!$D$2:$G$829999,4,0)),0)</f>
        <v>0</v>
      </c>
      <c r="K554">
        <f>IFERROR(ABS(VLOOKUP(A554,ZTR2!$D$2:$G$59939,4,0)),0)</f>
        <v>0</v>
      </c>
      <c r="L554">
        <f t="shared" si="80"/>
        <v>0</v>
      </c>
      <c r="M554">
        <f t="shared" si="82"/>
        <v>467</v>
      </c>
      <c r="N554">
        <f t="shared" si="83"/>
        <v>551.05999999999995</v>
      </c>
      <c r="O554" s="13">
        <f t="shared" si="81"/>
        <v>100292.91999999998</v>
      </c>
      <c r="P554">
        <f>IF(A554=3040288,0,IFERROR(ABS(VLOOKUP(A554,ZCON!$D$2:$G$128870,4,0)),5.5))</f>
        <v>5.5</v>
      </c>
      <c r="Q554" s="17">
        <f t="shared" si="84"/>
        <v>4674.67</v>
      </c>
      <c r="R554" s="38">
        <v>0.02</v>
      </c>
      <c r="S554" s="5">
        <f t="shared" si="85"/>
        <v>7.0049999999999999</v>
      </c>
      <c r="T554">
        <f t="shared" si="77"/>
        <v>7862</v>
      </c>
      <c r="U554" s="17">
        <f t="shared" si="78"/>
        <v>25.684999999999999</v>
      </c>
      <c r="V554" s="17">
        <f t="shared" si="79"/>
        <v>3.8489010989010988E-2</v>
      </c>
    </row>
    <row r="555" spans="1:22" x14ac:dyDescent="0.25">
      <c r="A555">
        <v>7862451</v>
      </c>
      <c r="B555">
        <v>451</v>
      </c>
      <c r="C555" t="s">
        <v>2052</v>
      </c>
      <c r="D555">
        <f>VLOOKUP($B555,'PACK MASTER'!$A$2:$G$512,7,0)</f>
        <v>182</v>
      </c>
      <c r="H555">
        <f>VLOOKUP($A555,ZAVL!$C$2:$F$1048576,4,0)</f>
        <v>467</v>
      </c>
      <c r="I555">
        <f>IFERROR(ABS(VLOOKUP($A555,ZTRV!$D$2:$G$1048576,4,0)),0)</f>
        <v>0</v>
      </c>
      <c r="J555">
        <f>IFERROR(ABS(VLOOKUP(A555,ZTR1!$D$2:$G$829999,4,0)),0)</f>
        <v>0</v>
      </c>
      <c r="K555">
        <f>IFERROR(ABS(VLOOKUP(A555,ZTR2!$D$2:$G$59939,4,0)),0)</f>
        <v>0</v>
      </c>
      <c r="L555">
        <f t="shared" si="80"/>
        <v>0</v>
      </c>
      <c r="M555">
        <f t="shared" si="82"/>
        <v>467</v>
      </c>
      <c r="N555">
        <f t="shared" si="83"/>
        <v>551.05999999999995</v>
      </c>
      <c r="O555" s="13">
        <f t="shared" si="81"/>
        <v>100292.91999999998</v>
      </c>
      <c r="P555">
        <f>IF(A555=3040288,0,IFERROR(ABS(VLOOKUP(A555,ZCON!$D$2:$G$128870,4,0)),5.5))</f>
        <v>6</v>
      </c>
      <c r="Q555" s="17">
        <f t="shared" si="84"/>
        <v>5099.6400000000003</v>
      </c>
      <c r="R555" s="38">
        <v>0.02</v>
      </c>
      <c r="S555" s="5">
        <f t="shared" si="85"/>
        <v>7.0049999999999999</v>
      </c>
      <c r="T555">
        <f t="shared" si="77"/>
        <v>7862</v>
      </c>
      <c r="U555" s="17">
        <f t="shared" si="78"/>
        <v>28.020000000000003</v>
      </c>
      <c r="V555" s="17">
        <f t="shared" si="79"/>
        <v>3.8489010989010988E-2</v>
      </c>
    </row>
    <row r="556" spans="1:22" x14ac:dyDescent="0.25">
      <c r="A556">
        <v>7870450</v>
      </c>
      <c r="B556">
        <v>450</v>
      </c>
      <c r="C556" t="s">
        <v>2053</v>
      </c>
      <c r="D556">
        <f>VLOOKUP($B556,'PACK MASTER'!$A$2:$G$512,7,0)</f>
        <v>182</v>
      </c>
      <c r="H556">
        <f>VLOOKUP($A556,ZAVL!$C$2:$F$1048576,4,0)</f>
        <v>445</v>
      </c>
      <c r="I556">
        <f>IFERROR(ABS(VLOOKUP($A556,ZTRV!$D$2:$G$1048576,4,0)),0)</f>
        <v>0</v>
      </c>
      <c r="J556">
        <f>IFERROR(ABS(VLOOKUP(A556,ZTR1!$D$2:$G$829999,4,0)),0)</f>
        <v>0</v>
      </c>
      <c r="K556">
        <f>IFERROR(ABS(VLOOKUP(A556,ZTR2!$D$2:$G$59939,4,0)),0)</f>
        <v>0</v>
      </c>
      <c r="L556">
        <f t="shared" si="80"/>
        <v>0</v>
      </c>
      <c r="M556">
        <f t="shared" si="82"/>
        <v>445</v>
      </c>
      <c r="N556">
        <f t="shared" si="83"/>
        <v>525.1</v>
      </c>
      <c r="O556" s="13">
        <f t="shared" si="81"/>
        <v>95568.2</v>
      </c>
      <c r="P556">
        <f>IF(A556=3040288,0,IFERROR(ABS(VLOOKUP(A556,ZCON!$D$2:$G$128870,4,0)),5.5))</f>
        <v>5.5</v>
      </c>
      <c r="Q556" s="17">
        <f t="shared" si="84"/>
        <v>4454.45</v>
      </c>
      <c r="R556" s="38">
        <v>0.02</v>
      </c>
      <c r="S556" s="5">
        <f t="shared" si="85"/>
        <v>6.6749999999999998</v>
      </c>
      <c r="T556">
        <f t="shared" si="77"/>
        <v>7870</v>
      </c>
      <c r="U556" s="17">
        <f t="shared" si="78"/>
        <v>24.474999999999998</v>
      </c>
      <c r="V556" s="17">
        <f t="shared" si="79"/>
        <v>3.6675824175824177E-2</v>
      </c>
    </row>
    <row r="557" spans="1:22" x14ac:dyDescent="0.25">
      <c r="A557">
        <v>7870451</v>
      </c>
      <c r="B557">
        <v>451</v>
      </c>
      <c r="C557" t="s">
        <v>2054</v>
      </c>
      <c r="D557">
        <f>VLOOKUP($B557,'PACK MASTER'!$A$2:$G$512,7,0)</f>
        <v>182</v>
      </c>
      <c r="H557">
        <f>VLOOKUP($A557,ZAVL!$C$2:$F$1048576,4,0)</f>
        <v>445</v>
      </c>
      <c r="I557">
        <f>IFERROR(ABS(VLOOKUP($A557,ZTRV!$D$2:$G$1048576,4,0)),0)</f>
        <v>0</v>
      </c>
      <c r="J557">
        <f>IFERROR(ABS(VLOOKUP(A557,ZTR1!$D$2:$G$829999,4,0)),0)</f>
        <v>0</v>
      </c>
      <c r="K557">
        <f>IFERROR(ABS(VLOOKUP(A557,ZTR2!$D$2:$G$59939,4,0)),0)</f>
        <v>0</v>
      </c>
      <c r="L557">
        <f t="shared" si="80"/>
        <v>0</v>
      </c>
      <c r="M557">
        <f t="shared" si="82"/>
        <v>445</v>
      </c>
      <c r="N557">
        <f t="shared" si="83"/>
        <v>525.1</v>
      </c>
      <c r="O557" s="13">
        <f t="shared" si="81"/>
        <v>95568.2</v>
      </c>
      <c r="P557">
        <f>IF(A557=3040288,0,IFERROR(ABS(VLOOKUP(A557,ZCON!$D$2:$G$128870,4,0)),5.5))</f>
        <v>6</v>
      </c>
      <c r="Q557" s="17">
        <f t="shared" si="84"/>
        <v>4859.3999999999996</v>
      </c>
      <c r="R557" s="38">
        <v>0.02</v>
      </c>
      <c r="S557" s="5">
        <f t="shared" si="85"/>
        <v>6.6749999999999998</v>
      </c>
      <c r="T557">
        <f t="shared" si="77"/>
        <v>7870</v>
      </c>
      <c r="U557" s="17">
        <f t="shared" si="78"/>
        <v>26.7</v>
      </c>
      <c r="V557" s="17">
        <f t="shared" si="79"/>
        <v>3.6675824175824177E-2</v>
      </c>
    </row>
    <row r="558" spans="1:22" x14ac:dyDescent="0.25">
      <c r="A558">
        <v>7888451</v>
      </c>
      <c r="B558">
        <v>451</v>
      </c>
      <c r="C558" t="s">
        <v>2059</v>
      </c>
      <c r="D558">
        <f>VLOOKUP($B558,'PACK MASTER'!$A$2:$G$512,7,0)</f>
        <v>182</v>
      </c>
      <c r="H558">
        <f>VLOOKUP($A558,ZAVL!$C$2:$F$1048576,4,0)</f>
        <v>270</v>
      </c>
      <c r="I558">
        <f>IFERROR(ABS(VLOOKUP($A558,ZTRV!$D$2:$G$1048576,4,0)),0)</f>
        <v>0</v>
      </c>
      <c r="J558">
        <f>IFERROR(ABS(VLOOKUP(A558,ZTR1!$D$2:$G$829999,4,0)),0)</f>
        <v>0</v>
      </c>
      <c r="K558">
        <f>IFERROR(ABS(VLOOKUP(A558,ZTR2!$D$2:$G$59939,4,0)),0)</f>
        <v>0</v>
      </c>
      <c r="L558">
        <f t="shared" si="80"/>
        <v>0</v>
      </c>
      <c r="M558">
        <f t="shared" si="82"/>
        <v>270</v>
      </c>
      <c r="N558">
        <f t="shared" si="83"/>
        <v>318.59999999999997</v>
      </c>
      <c r="O558" s="13">
        <f t="shared" si="81"/>
        <v>57985.2</v>
      </c>
      <c r="P558">
        <f>IF(A558=3040288,0,IFERROR(ABS(VLOOKUP(A558,ZCON!$D$2:$G$128870,4,0)),5.5))</f>
        <v>6</v>
      </c>
      <c r="Q558" s="17">
        <f t="shared" si="84"/>
        <v>2948.4</v>
      </c>
      <c r="R558" s="38">
        <v>0.02</v>
      </c>
      <c r="S558" s="5">
        <f t="shared" si="85"/>
        <v>4.05</v>
      </c>
      <c r="T558">
        <f t="shared" si="77"/>
        <v>7888</v>
      </c>
      <c r="U558" s="17">
        <f t="shared" si="78"/>
        <v>16.2</v>
      </c>
      <c r="V558" s="17">
        <f t="shared" si="79"/>
        <v>2.2252747252747253E-2</v>
      </c>
    </row>
    <row r="559" spans="1:22" x14ac:dyDescent="0.25">
      <c r="A559">
        <v>7890451</v>
      </c>
      <c r="B559">
        <v>451</v>
      </c>
      <c r="C559" t="s">
        <v>2060</v>
      </c>
      <c r="D559">
        <f>VLOOKUP($B559,'PACK MASTER'!$A$2:$G$512,7,0)</f>
        <v>182</v>
      </c>
      <c r="H559">
        <f>VLOOKUP($A559,ZAVL!$C$2:$F$1048576,4,0)</f>
        <v>190</v>
      </c>
      <c r="I559">
        <f>IFERROR(ABS(VLOOKUP($A559,ZTRV!$D$2:$G$1048576,4,0)),0)</f>
        <v>0</v>
      </c>
      <c r="J559">
        <f>IFERROR(ABS(VLOOKUP(A559,ZTR1!$D$2:$G$829999,4,0)),0)</f>
        <v>0</v>
      </c>
      <c r="K559">
        <f>IFERROR(ABS(VLOOKUP(A559,ZTR2!$D$2:$G$59939,4,0)),0)</f>
        <v>0</v>
      </c>
      <c r="L559">
        <f t="shared" si="80"/>
        <v>0</v>
      </c>
      <c r="M559">
        <f t="shared" si="82"/>
        <v>190</v>
      </c>
      <c r="N559">
        <f t="shared" si="83"/>
        <v>224.2</v>
      </c>
      <c r="O559" s="13">
        <f t="shared" si="81"/>
        <v>40804.400000000001</v>
      </c>
      <c r="P559">
        <f>IF(A559=3040288,0,IFERROR(ABS(VLOOKUP(A559,ZCON!$D$2:$G$128870,4,0)),5.5))</f>
        <v>6</v>
      </c>
      <c r="Q559" s="17">
        <f t="shared" si="84"/>
        <v>2074.8000000000002</v>
      </c>
      <c r="R559" s="38">
        <v>0.02</v>
      </c>
      <c r="S559" s="5">
        <f t="shared" si="85"/>
        <v>2.85</v>
      </c>
      <c r="T559">
        <f t="shared" si="77"/>
        <v>7890</v>
      </c>
      <c r="U559" s="17">
        <f t="shared" si="78"/>
        <v>11.4</v>
      </c>
      <c r="V559" s="17">
        <f t="shared" si="79"/>
        <v>1.5659340659340659E-2</v>
      </c>
    </row>
    <row r="560" spans="1:22" x14ac:dyDescent="0.25">
      <c r="A560">
        <v>7903451</v>
      </c>
      <c r="B560">
        <v>451</v>
      </c>
      <c r="C560" t="s">
        <v>3457</v>
      </c>
      <c r="D560">
        <f>VLOOKUP($B560,'PACK MASTER'!$A$2:$G$512,7,0)</f>
        <v>182</v>
      </c>
      <c r="H560">
        <f>VLOOKUP($A560,ZAVL!$C$2:$F$1048576,4,0)</f>
        <v>355</v>
      </c>
      <c r="I560">
        <f>IFERROR(ABS(VLOOKUP($A560,ZTRV!$D$2:$G$1048576,4,0)),0)</f>
        <v>23</v>
      </c>
      <c r="J560">
        <f>IFERROR(ABS(VLOOKUP(A560,ZTR1!$D$2:$G$829999,4,0)),0)</f>
        <v>0</v>
      </c>
      <c r="K560">
        <f>IFERROR(ABS(VLOOKUP(A560,ZTR2!$D$2:$G$59939,4,0)),0)</f>
        <v>0</v>
      </c>
      <c r="L560">
        <f t="shared" si="80"/>
        <v>23</v>
      </c>
      <c r="M560">
        <f>H560-L560</f>
        <v>332</v>
      </c>
      <c r="N560">
        <f>M560*1.18</f>
        <v>391.76</v>
      </c>
      <c r="O560" s="13">
        <f>N560*D560</f>
        <v>71300.319999999992</v>
      </c>
      <c r="P560">
        <f>IF(A560=3040288,0,IFERROR(ABS(VLOOKUP(A560,ZCON!$D$2:$G$128870,4,0)),5.5))</f>
        <v>5.5</v>
      </c>
      <c r="Q560" s="17">
        <f>P560*H560*D560/100</f>
        <v>3553.55</v>
      </c>
      <c r="R560" s="38">
        <v>0.02</v>
      </c>
      <c r="S560" s="5">
        <f>1.5*H560/100</f>
        <v>5.3250000000000002</v>
      </c>
      <c r="T560">
        <f t="shared" si="77"/>
        <v>7903</v>
      </c>
      <c r="U560" s="17">
        <f t="shared" si="78"/>
        <v>19.525000000000002</v>
      </c>
      <c r="V560" s="17">
        <f t="shared" si="79"/>
        <v>2.9258241758241758E-2</v>
      </c>
    </row>
    <row r="561" spans="1:22" x14ac:dyDescent="0.25">
      <c r="A561">
        <v>8124401</v>
      </c>
      <c r="B561">
        <v>401</v>
      </c>
      <c r="C561" t="s">
        <v>2062</v>
      </c>
      <c r="D561">
        <f>VLOOKUP($B561,'PACK MASTER'!$A$2:$G$512,7,0)</f>
        <v>210</v>
      </c>
      <c r="H561">
        <f>VLOOKUP($A561,ZAVL!$C$2:$F$1048576,4,0)</f>
        <v>220</v>
      </c>
      <c r="I561">
        <f>IFERROR(ABS(VLOOKUP($A561,ZTRV!$D$2:$G$1048576,4,0)),0)</f>
        <v>0</v>
      </c>
      <c r="J561">
        <f>IFERROR(ABS(VLOOKUP(A561,ZTR1!$D$2:$G$829999,4,0)),0)</f>
        <v>0</v>
      </c>
      <c r="K561">
        <f>IFERROR(ABS(VLOOKUP(A561,ZTR2!$D$2:$G$59939,4,0)),0)</f>
        <v>0</v>
      </c>
      <c r="L561">
        <f t="shared" si="80"/>
        <v>0</v>
      </c>
      <c r="M561">
        <f t="shared" si="82"/>
        <v>220</v>
      </c>
      <c r="N561">
        <f t="shared" si="83"/>
        <v>259.59999999999997</v>
      </c>
      <c r="O561" s="13">
        <f t="shared" si="81"/>
        <v>54515.999999999993</v>
      </c>
      <c r="P561">
        <f>IF(A561=3040288,0,IFERROR(ABS(VLOOKUP(A561,ZCON!$D$2:$G$128870,4,0)),5.5))</f>
        <v>6</v>
      </c>
      <c r="Q561" s="17">
        <f t="shared" si="84"/>
        <v>2772</v>
      </c>
      <c r="R561" s="38">
        <v>0.02</v>
      </c>
      <c r="S561" s="5">
        <f t="shared" si="85"/>
        <v>3.3</v>
      </c>
      <c r="T561">
        <f t="shared" si="77"/>
        <v>8124</v>
      </c>
      <c r="U561" s="17">
        <f t="shared" si="78"/>
        <v>13.2</v>
      </c>
      <c r="V561" s="17">
        <f t="shared" si="79"/>
        <v>1.5714285714285712E-2</v>
      </c>
    </row>
    <row r="562" spans="1:22" x14ac:dyDescent="0.25">
      <c r="A562">
        <v>8128451</v>
      </c>
      <c r="B562">
        <v>451</v>
      </c>
      <c r="C562" t="s">
        <v>2063</v>
      </c>
      <c r="D562">
        <f>VLOOKUP($B562,'PACK MASTER'!$A$2:$G$512,7,0)</f>
        <v>182</v>
      </c>
      <c r="H562">
        <f>VLOOKUP($A562,ZAVL!$C$2:$F$1048576,4,0)</f>
        <v>380</v>
      </c>
      <c r="I562">
        <f>IFERROR(ABS(VLOOKUP($A562,ZTRV!$D$2:$G$1048576,4,0)),0)</f>
        <v>0</v>
      </c>
      <c r="J562">
        <f>IFERROR(ABS(VLOOKUP(A562,ZTR1!$D$2:$G$829999,4,0)),0)</f>
        <v>0</v>
      </c>
      <c r="K562">
        <f>IFERROR(ABS(VLOOKUP(A562,ZTR2!$D$2:$G$59939,4,0)),0)</f>
        <v>0</v>
      </c>
      <c r="L562">
        <f t="shared" si="80"/>
        <v>0</v>
      </c>
      <c r="M562">
        <f t="shared" si="82"/>
        <v>380</v>
      </c>
      <c r="N562">
        <f t="shared" si="83"/>
        <v>448.4</v>
      </c>
      <c r="O562" s="13">
        <f t="shared" si="81"/>
        <v>81608.800000000003</v>
      </c>
      <c r="P562">
        <f>IF(A562=3040288,0,IFERROR(ABS(VLOOKUP(A562,ZCON!$D$2:$G$128870,4,0)),5.5))</f>
        <v>6</v>
      </c>
      <c r="Q562" s="17">
        <f t="shared" si="84"/>
        <v>4149.6000000000004</v>
      </c>
      <c r="R562" s="38">
        <v>0.02</v>
      </c>
      <c r="S562" s="5">
        <f t="shared" si="85"/>
        <v>5.7</v>
      </c>
      <c r="T562">
        <f t="shared" si="77"/>
        <v>8128</v>
      </c>
      <c r="U562" s="17">
        <f t="shared" si="78"/>
        <v>22.8</v>
      </c>
      <c r="V562" s="17">
        <f t="shared" si="79"/>
        <v>3.1318681318681318E-2</v>
      </c>
    </row>
    <row r="563" spans="1:22" x14ac:dyDescent="0.25">
      <c r="A563">
        <v>8145451</v>
      </c>
      <c r="B563">
        <v>451</v>
      </c>
      <c r="C563" t="s">
        <v>2064</v>
      </c>
      <c r="D563">
        <f>VLOOKUP($B563,'PACK MASTER'!$A$2:$G$512,7,0)</f>
        <v>182</v>
      </c>
      <c r="H563">
        <f>VLOOKUP($A563,ZAVL!$C$2:$F$1048576,4,0)</f>
        <v>425</v>
      </c>
      <c r="I563">
        <f>IFERROR(ABS(VLOOKUP($A563,ZTRV!$D$2:$G$1048576,4,0)),0)</f>
        <v>0</v>
      </c>
      <c r="J563">
        <f>IFERROR(ABS(VLOOKUP(A563,ZTR1!$D$2:$G$829999,4,0)),0)</f>
        <v>0</v>
      </c>
      <c r="K563">
        <f>IFERROR(ABS(VLOOKUP(A563,ZTR2!$D$2:$G$59939,4,0)),0)</f>
        <v>0</v>
      </c>
      <c r="L563">
        <f t="shared" si="80"/>
        <v>0</v>
      </c>
      <c r="M563">
        <f t="shared" si="82"/>
        <v>425</v>
      </c>
      <c r="N563">
        <f t="shared" si="83"/>
        <v>501.5</v>
      </c>
      <c r="O563" s="13">
        <f t="shared" si="81"/>
        <v>91273</v>
      </c>
      <c r="P563">
        <f>IF(A563=3040288,0,IFERROR(ABS(VLOOKUP(A563,ZCON!$D$2:$G$128870,4,0)),5.5))</f>
        <v>6</v>
      </c>
      <c r="Q563" s="17">
        <f t="shared" si="84"/>
        <v>4641</v>
      </c>
      <c r="R563" s="38">
        <v>0.02</v>
      </c>
      <c r="S563" s="5">
        <f t="shared" si="85"/>
        <v>6.375</v>
      </c>
      <c r="T563">
        <f t="shared" si="77"/>
        <v>8145</v>
      </c>
      <c r="U563" s="17">
        <f t="shared" si="78"/>
        <v>25.5</v>
      </c>
      <c r="V563" s="17">
        <f t="shared" si="79"/>
        <v>3.5027472527472528E-2</v>
      </c>
    </row>
    <row r="564" spans="1:22" x14ac:dyDescent="0.25">
      <c r="A564">
        <v>8155451</v>
      </c>
      <c r="B564">
        <v>451</v>
      </c>
      <c r="C564" t="s">
        <v>2065</v>
      </c>
      <c r="D564">
        <f>VLOOKUP($B564,'PACK MASTER'!$A$2:$G$512,7,0)</f>
        <v>182</v>
      </c>
      <c r="H564">
        <f>VLOOKUP($A564,ZAVL!$C$2:$F$1048576,4,0)</f>
        <v>1200</v>
      </c>
      <c r="I564">
        <f>IFERROR(ABS(VLOOKUP($A564,ZTRV!$D$2:$G$1048576,4,0)),0)</f>
        <v>0</v>
      </c>
      <c r="J564">
        <f>IFERROR(ABS(VLOOKUP(A564,ZTR1!$D$2:$G$829999,4,0)),0)</f>
        <v>0</v>
      </c>
      <c r="K564">
        <f>IFERROR(ABS(VLOOKUP(A564,ZTR2!$D$2:$G$59939,4,0)),0)</f>
        <v>0</v>
      </c>
      <c r="L564">
        <f t="shared" si="80"/>
        <v>0</v>
      </c>
      <c r="M564">
        <f t="shared" si="82"/>
        <v>1200</v>
      </c>
      <c r="N564">
        <f t="shared" si="83"/>
        <v>1416</v>
      </c>
      <c r="O564" s="13">
        <f t="shared" si="81"/>
        <v>257712</v>
      </c>
      <c r="P564">
        <f>IF(A564=3040288,0,IFERROR(ABS(VLOOKUP(A564,ZCON!$D$2:$G$128870,4,0)),5.5))</f>
        <v>6</v>
      </c>
      <c r="Q564" s="17">
        <f t="shared" si="84"/>
        <v>13104</v>
      </c>
      <c r="R564" s="38">
        <v>0.02</v>
      </c>
      <c r="S564" s="5">
        <f t="shared" si="85"/>
        <v>18</v>
      </c>
      <c r="T564">
        <f t="shared" si="77"/>
        <v>8155</v>
      </c>
      <c r="U564" s="17">
        <f t="shared" si="78"/>
        <v>72</v>
      </c>
      <c r="V564" s="17">
        <f t="shared" si="79"/>
        <v>9.8901098901098897E-2</v>
      </c>
    </row>
    <row r="565" spans="1:22" x14ac:dyDescent="0.25">
      <c r="A565">
        <v>8155453</v>
      </c>
      <c r="B565">
        <v>453</v>
      </c>
      <c r="C565" t="s">
        <v>2066</v>
      </c>
      <c r="D565">
        <f>VLOOKUP($B565,'PACK MASTER'!$A$2:$G$512,7,0)</f>
        <v>175</v>
      </c>
      <c r="H565">
        <f>VLOOKUP($A565,ZAVL!$C$2:$F$1048576,4,0)</f>
        <v>1200</v>
      </c>
      <c r="I565">
        <f>IFERROR(ABS(VLOOKUP($A565,ZTRV!$D$2:$G$1048576,4,0)),0)</f>
        <v>0</v>
      </c>
      <c r="J565">
        <f>IFERROR(ABS(VLOOKUP(A565,ZTR1!$D$2:$G$829999,4,0)),0)</f>
        <v>0</v>
      </c>
      <c r="K565">
        <f>IFERROR(ABS(VLOOKUP(A565,ZTR2!$D$2:$G$59939,4,0)),0)</f>
        <v>0</v>
      </c>
      <c r="L565">
        <f t="shared" si="80"/>
        <v>0</v>
      </c>
      <c r="M565">
        <f t="shared" si="82"/>
        <v>1200</v>
      </c>
      <c r="N565">
        <f t="shared" si="83"/>
        <v>1416</v>
      </c>
      <c r="O565" s="13">
        <f t="shared" si="81"/>
        <v>247800</v>
      </c>
      <c r="P565">
        <f>IF(A565=3040288,0,IFERROR(ABS(VLOOKUP(A565,ZCON!$D$2:$G$128870,4,0)),5.5))</f>
        <v>6</v>
      </c>
      <c r="Q565" s="17">
        <f t="shared" si="84"/>
        <v>12600</v>
      </c>
      <c r="R565" s="38">
        <v>0.02</v>
      </c>
      <c r="S565" s="5">
        <f t="shared" si="85"/>
        <v>18</v>
      </c>
      <c r="T565">
        <f t="shared" si="77"/>
        <v>8155</v>
      </c>
      <c r="U565" s="17">
        <f t="shared" si="78"/>
        <v>72</v>
      </c>
      <c r="V565" s="17">
        <f t="shared" si="79"/>
        <v>0.10285714285714286</v>
      </c>
    </row>
    <row r="566" spans="1:22" x14ac:dyDescent="0.25">
      <c r="A566">
        <v>8168450</v>
      </c>
      <c r="B566">
        <v>450</v>
      </c>
      <c r="C566" t="s">
        <v>2068</v>
      </c>
      <c r="D566">
        <f>VLOOKUP($B566,'PACK MASTER'!$A$2:$G$512,7,0)</f>
        <v>182</v>
      </c>
      <c r="H566">
        <f>VLOOKUP($A566,ZAVL!$C$2:$F$1048576,4,0)</f>
        <v>500</v>
      </c>
      <c r="I566">
        <f>IFERROR(ABS(VLOOKUP($A566,ZTRV!$D$2:$G$1048576,4,0)),0)</f>
        <v>0</v>
      </c>
      <c r="J566">
        <f>IFERROR(ABS(VLOOKUP(A566,ZTR1!$D$2:$G$829999,4,0)),0)</f>
        <v>0</v>
      </c>
      <c r="K566">
        <f>IFERROR(ABS(VLOOKUP(A566,ZTR2!$D$2:$G$59939,4,0)),0)</f>
        <v>0</v>
      </c>
      <c r="L566">
        <f t="shared" si="80"/>
        <v>0</v>
      </c>
      <c r="M566">
        <f t="shared" si="82"/>
        <v>500</v>
      </c>
      <c r="N566">
        <f t="shared" si="83"/>
        <v>590</v>
      </c>
      <c r="O566" s="13">
        <f t="shared" si="81"/>
        <v>107380</v>
      </c>
      <c r="P566">
        <f>IF(A566=3040288,0,IFERROR(ABS(VLOOKUP(A566,ZCON!$D$2:$G$128870,4,0)),5.5))</f>
        <v>5.5</v>
      </c>
      <c r="Q566" s="17">
        <f t="shared" si="84"/>
        <v>5005</v>
      </c>
      <c r="R566" s="38">
        <v>0.02</v>
      </c>
      <c r="S566" s="5">
        <f t="shared" si="85"/>
        <v>7.5</v>
      </c>
      <c r="T566">
        <f t="shared" si="77"/>
        <v>8168</v>
      </c>
      <c r="U566" s="17">
        <f t="shared" si="78"/>
        <v>27.5</v>
      </c>
      <c r="V566" s="17">
        <f t="shared" si="79"/>
        <v>4.1208791208791208E-2</v>
      </c>
    </row>
    <row r="567" spans="1:22" x14ac:dyDescent="0.25">
      <c r="A567">
        <v>8168451</v>
      </c>
      <c r="B567">
        <v>451</v>
      </c>
      <c r="C567" t="s">
        <v>2069</v>
      </c>
      <c r="D567">
        <f>VLOOKUP($B567,'PACK MASTER'!$A$2:$G$512,7,0)</f>
        <v>182</v>
      </c>
      <c r="H567">
        <f>VLOOKUP($A567,ZAVL!$C$2:$F$1048576,4,0)</f>
        <v>500</v>
      </c>
      <c r="I567">
        <f>IFERROR(ABS(VLOOKUP($A567,ZTRV!$D$2:$G$1048576,4,0)),0)</f>
        <v>0</v>
      </c>
      <c r="J567">
        <f>IFERROR(ABS(VLOOKUP(A567,ZTR1!$D$2:$G$829999,4,0)),0)</f>
        <v>0</v>
      </c>
      <c r="K567">
        <f>IFERROR(ABS(VLOOKUP(A567,ZTR2!$D$2:$G$59939,4,0)),0)</f>
        <v>0</v>
      </c>
      <c r="L567">
        <f t="shared" si="80"/>
        <v>0</v>
      </c>
      <c r="M567">
        <f t="shared" si="82"/>
        <v>500</v>
      </c>
      <c r="N567">
        <f t="shared" si="83"/>
        <v>590</v>
      </c>
      <c r="O567" s="13">
        <f t="shared" si="81"/>
        <v>107380</v>
      </c>
      <c r="P567">
        <f>IF(A567=3040288,0,IFERROR(ABS(VLOOKUP(A567,ZCON!$D$2:$G$128870,4,0)),5.5))</f>
        <v>8</v>
      </c>
      <c r="Q567" s="17">
        <f t="shared" si="84"/>
        <v>7280</v>
      </c>
      <c r="R567" s="38">
        <v>0.02</v>
      </c>
      <c r="S567" s="5">
        <f t="shared" si="85"/>
        <v>7.5</v>
      </c>
      <c r="T567">
        <f t="shared" si="77"/>
        <v>8168</v>
      </c>
      <c r="U567" s="17">
        <f t="shared" si="78"/>
        <v>40</v>
      </c>
      <c r="V567" s="17">
        <f t="shared" si="79"/>
        <v>4.1208791208791208E-2</v>
      </c>
    </row>
    <row r="568" spans="1:22" x14ac:dyDescent="0.25">
      <c r="A568">
        <v>6753401</v>
      </c>
      <c r="B568">
        <v>401</v>
      </c>
      <c r="C568" s="16" t="s">
        <v>1001</v>
      </c>
      <c r="D568">
        <f>VLOOKUP($B568,'PACK MASTER'!$A$2:$G$512,7,0)</f>
        <v>210</v>
      </c>
      <c r="H568">
        <f>VLOOKUP($A568,ZAVL!$C$2:$F$1048576,4,0)</f>
        <v>190</v>
      </c>
      <c r="I568">
        <f>IFERROR(ABS(VLOOKUP($A568,ZTRV!$D$2:$G$1048576,4,0)),0)</f>
        <v>0</v>
      </c>
      <c r="J568">
        <f>IFERROR(ABS(VLOOKUP(A568,ZTR1!$D$2:$G$829999,4,0)),0)</f>
        <v>0</v>
      </c>
      <c r="K568">
        <f>IFERROR(ABS(VLOOKUP(A568,ZTR2!$D$2:$G$59939,4,0)),0)</f>
        <v>0</v>
      </c>
      <c r="L568">
        <f t="shared" si="80"/>
        <v>0</v>
      </c>
      <c r="M568">
        <f>H568-L568</f>
        <v>190</v>
      </c>
      <c r="N568">
        <f>M568*1.18</f>
        <v>224.2</v>
      </c>
      <c r="O568" s="13">
        <f>N568*D568</f>
        <v>47082</v>
      </c>
      <c r="P568">
        <f>IF(A568=3040288,0,IFERROR(ABS(VLOOKUP(A568,ZCON!$D$2:$G$128870,4,0)),5.5))</f>
        <v>6</v>
      </c>
      <c r="Q568" s="17">
        <f>P568*H568*D568/100</f>
        <v>2394</v>
      </c>
      <c r="R568" s="38">
        <v>0.02</v>
      </c>
      <c r="S568" s="5">
        <f>1.5*H568/100</f>
        <v>2.85</v>
      </c>
      <c r="T568">
        <f t="shared" si="77"/>
        <v>6753</v>
      </c>
      <c r="U568" s="17">
        <f t="shared" si="78"/>
        <v>11.4</v>
      </c>
      <c r="V568" s="17">
        <f t="shared" si="79"/>
        <v>1.3571428571428571E-2</v>
      </c>
    </row>
    <row r="569" spans="1:22" x14ac:dyDescent="0.25">
      <c r="A569">
        <v>7388401</v>
      </c>
      <c r="B569">
        <v>401</v>
      </c>
      <c r="C569" t="s">
        <v>3352</v>
      </c>
      <c r="D569">
        <f>VLOOKUP($B569,'PACK MASTER'!$A$2:$G$512,7,0)</f>
        <v>210</v>
      </c>
      <c r="H569">
        <f>VLOOKUP($A569,ZAVL!$C$2:$F$1048576,4,0)</f>
        <v>250</v>
      </c>
      <c r="I569">
        <f>IFERROR(ABS(VLOOKUP($A569,ZTRV!$D$2:$G$1048576,4,0)),0)</f>
        <v>0</v>
      </c>
      <c r="J569">
        <f>IFERROR(ABS(VLOOKUP(A569,ZTR1!$D$2:$G$829999,4,0)),0)</f>
        <v>0</v>
      </c>
      <c r="K569">
        <f>IFERROR(ABS(VLOOKUP(A569,ZTR2!$D$2:$G$59939,4,0)),0)</f>
        <v>0</v>
      </c>
      <c r="L569">
        <f t="shared" ref="L569" si="86">SUM(I569:K569)</f>
        <v>0</v>
      </c>
      <c r="M569">
        <f>H569-L569</f>
        <v>250</v>
      </c>
      <c r="N569">
        <f>M569*1.18</f>
        <v>295</v>
      </c>
      <c r="O569" s="13">
        <f>N569*D569</f>
        <v>61950</v>
      </c>
      <c r="P569">
        <f>IF(A569=3040288,0,IFERROR(ABS(VLOOKUP(A569,ZCON!$D$2:$G$128870,4,0)),5.5))</f>
        <v>8</v>
      </c>
      <c r="Q569" s="17">
        <f>P569*H569*D569/100</f>
        <v>4200</v>
      </c>
      <c r="R569" s="38">
        <v>0.02</v>
      </c>
      <c r="S569" s="5">
        <f>1.5*H569/100</f>
        <v>3.75</v>
      </c>
      <c r="T569">
        <f t="shared" si="77"/>
        <v>7388</v>
      </c>
      <c r="U569" s="17">
        <f t="shared" si="78"/>
        <v>20</v>
      </c>
      <c r="V569" s="17">
        <f t="shared" si="79"/>
        <v>1.7857142857142856E-2</v>
      </c>
    </row>
    <row r="570" spans="1:22" x14ac:dyDescent="0.25">
      <c r="A570">
        <v>7267401</v>
      </c>
      <c r="B570">
        <v>401</v>
      </c>
      <c r="C570" t="s">
        <v>3533</v>
      </c>
      <c r="D570">
        <f>VLOOKUP($B570,'PACK MASTER'!$A$2:$G$512,7,0)</f>
        <v>210</v>
      </c>
      <c r="H570">
        <f>VLOOKUP($A570,ZAVL!$C$2:$F$1048576,4,0)</f>
        <v>693</v>
      </c>
      <c r="I570">
        <f>IFERROR(ABS(VLOOKUP($A570,ZTRV!$D$2:$G$1048576,4,0)),0)</f>
        <v>20</v>
      </c>
      <c r="J570">
        <f>IFERROR(ABS(VLOOKUP(A570,ZTR1!$D$2:$G$829999,4,0)),0)</f>
        <v>0</v>
      </c>
      <c r="K570">
        <f>IFERROR(ABS(VLOOKUP(A570,ZTR2!$D$2:$G$59939,4,0)),0)</f>
        <v>0</v>
      </c>
      <c r="L570">
        <f t="shared" ref="L570" si="87">SUM(I570:K570)</f>
        <v>20</v>
      </c>
      <c r="M570">
        <f>H570-L570</f>
        <v>673</v>
      </c>
      <c r="N570">
        <f>M570*1.18</f>
        <v>794.14</v>
      </c>
      <c r="O570" s="13">
        <f>N570*D570</f>
        <v>166769.4</v>
      </c>
      <c r="P570">
        <f>IF(A570=3040288,0,IFERROR(ABS(VLOOKUP(A570,ZCON!$D$2:$G$128870,4,0)),5.5))</f>
        <v>10</v>
      </c>
      <c r="Q570" s="17">
        <f>P570*H570*D570/100</f>
        <v>14553</v>
      </c>
      <c r="R570" s="38">
        <v>0.02</v>
      </c>
      <c r="S570" s="5">
        <f>1.5*H570/100</f>
        <v>10.395</v>
      </c>
      <c r="T570">
        <f t="shared" si="77"/>
        <v>7267</v>
      </c>
      <c r="U570" s="17">
        <f t="shared" si="78"/>
        <v>69.3</v>
      </c>
      <c r="V570" s="17">
        <f t="shared" si="79"/>
        <v>4.9499999999999995E-2</v>
      </c>
    </row>
  </sheetData>
  <autoFilter ref="A1:V570" xr:uid="{00000000-0009-0000-0000-00000A000000}"/>
  <conditionalFormatting sqref="A355">
    <cfRule type="duplicateValues" dxfId="57" priority="2"/>
  </conditionalFormatting>
  <conditionalFormatting sqref="A356:A357">
    <cfRule type="duplicateValues" dxfId="56" priority="1"/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pageSetUpPr fitToPage="1"/>
  </sheetPr>
  <dimension ref="A1:P330"/>
  <sheetViews>
    <sheetView tabSelected="1" zoomScale="70" zoomScaleNormal="70" zoomScaleSheetLayoutView="70" workbookViewId="0">
      <pane ySplit="12" topLeftCell="A13" activePane="bottomLeft" state="frozen"/>
      <selection pane="bottomLeft" activeCell="I337" sqref="I337"/>
    </sheetView>
  </sheetViews>
  <sheetFormatPr defaultColWidth="8.6640625" defaultRowHeight="13.2" x14ac:dyDescent="0.25"/>
  <cols>
    <col min="1" max="1" width="18.6640625" style="6" customWidth="1"/>
    <col min="2" max="2" width="59" style="6" bestFit="1" customWidth="1"/>
    <col min="3" max="4" width="11.6640625" customWidth="1"/>
    <col min="5" max="5" width="9.6640625" bestFit="1" customWidth="1"/>
    <col min="6" max="6" width="15" customWidth="1"/>
    <col min="7" max="7" width="20.44140625" customWidth="1"/>
    <col min="8" max="8" width="18.44140625" bestFit="1" customWidth="1"/>
    <col min="9" max="9" width="10.5546875" customWidth="1"/>
    <col min="10" max="11" width="9.109375" bestFit="1" customWidth="1"/>
    <col min="12" max="12" width="10.109375" bestFit="1" customWidth="1"/>
  </cols>
  <sheetData>
    <row r="1" spans="1:13" ht="25.95" customHeight="1" x14ac:dyDescent="0.25">
      <c r="A1" s="62"/>
      <c r="H1" s="64" t="s">
        <v>3474</v>
      </c>
      <c r="I1" s="64"/>
      <c r="J1" s="187">
        <v>45937</v>
      </c>
      <c r="K1" s="187"/>
    </row>
    <row r="2" spans="1:13" ht="21" x14ac:dyDescent="0.25">
      <c r="C2" s="188" t="str">
        <f ca="1">TEXT(TODAY(),"MMM-YY")</f>
        <v>Dec-25</v>
      </c>
      <c r="D2" s="188"/>
      <c r="I2" s="64"/>
      <c r="J2" s="64"/>
      <c r="K2" s="64"/>
    </row>
    <row r="3" spans="1:13" ht="21" x14ac:dyDescent="0.25">
      <c r="B3" s="188" t="s">
        <v>3434</v>
      </c>
      <c r="C3" s="188"/>
      <c r="D3" s="188"/>
      <c r="E3" s="188"/>
      <c r="F3" s="188"/>
      <c r="G3" s="188"/>
      <c r="H3" s="188"/>
    </row>
    <row r="12" spans="1:13" s="6" customFormat="1" ht="50.7" customHeight="1" x14ac:dyDescent="0.25">
      <c r="A12" s="30" t="s">
        <v>3046</v>
      </c>
      <c r="B12" s="30" t="s">
        <v>3071</v>
      </c>
      <c r="C12" s="30" t="s">
        <v>3074</v>
      </c>
      <c r="D12" s="30" t="s">
        <v>3075</v>
      </c>
      <c r="E12" s="30" t="s">
        <v>3076</v>
      </c>
      <c r="F12" s="31" t="s">
        <v>3387</v>
      </c>
      <c r="G12" s="31" t="s">
        <v>3442</v>
      </c>
      <c r="H12" s="49" t="s">
        <v>3473</v>
      </c>
      <c r="I12" s="31" t="s">
        <v>3435</v>
      </c>
      <c r="J12" s="31" t="s">
        <v>2756</v>
      </c>
      <c r="K12" s="31" t="s">
        <v>3447</v>
      </c>
    </row>
    <row r="13" spans="1:13" ht="17.399999999999999" hidden="1" x14ac:dyDescent="0.3">
      <c r="A13" s="156" t="s">
        <v>2764</v>
      </c>
      <c r="B13" s="156"/>
      <c r="C13" s="157"/>
      <c r="D13" s="157"/>
      <c r="E13" s="157"/>
      <c r="F13" s="157"/>
      <c r="G13" s="157"/>
      <c r="H13" s="158"/>
      <c r="I13" s="157"/>
      <c r="J13" s="157"/>
      <c r="K13" s="157"/>
    </row>
    <row r="14" spans="1:13" ht="17.399999999999999" hidden="1" x14ac:dyDescent="0.3">
      <c r="A14" s="159">
        <v>2540199</v>
      </c>
      <c r="B14" s="159" t="str">
        <f>VLOOKUP(A14,'SMALL PACK'!$A$2:$Z$496909,5,0)</f>
        <v>MGGO 80W-90 - 4 X 2.1 L</v>
      </c>
      <c r="C14" s="160">
        <f>VLOOKUP(A14,'SMALL PACK'!$A$2:$Z$496909,9,0)</f>
        <v>750</v>
      </c>
      <c r="D14" s="168">
        <f>VLOOKUP(A14,'SMALL PACK'!$A$2:$Z$49609,12,0)</f>
        <v>601.95000000000005</v>
      </c>
      <c r="E14" s="160">
        <f>VLOOKUP(A14,'SMALL PACK'!$A$2:$Z$49609,16,0)</f>
        <v>0</v>
      </c>
      <c r="F14" s="160">
        <f>VLOOKUP(A14,'SMALL PACK'!$A$2:$Z$49609,17,0)</f>
        <v>0</v>
      </c>
      <c r="G14" s="160"/>
      <c r="H14" s="169">
        <f>VLOOKUP(A14,'SMALL PACK'!$A$2:$Z$49609,21,0)</f>
        <v>601.95000000000005</v>
      </c>
      <c r="I14" s="168">
        <f>VLOOKUP(A14,'SMALL PACK'!$A$2:$Z$49609,24,0)</f>
        <v>148.04999999999995</v>
      </c>
      <c r="J14" s="168">
        <f>VLOOKUP(A14,'SMALL PACK'!$A$2:$Z$49609,26,0)</f>
        <v>70.499999999999943</v>
      </c>
      <c r="K14" s="180">
        <f>I14/H14*100</f>
        <v>24.595066035384988</v>
      </c>
      <c r="L14">
        <f>IFERROR(VLOOKUP(A14,'SMALL PACK'!A:H,8,0)," ")</f>
        <v>4</v>
      </c>
      <c r="M14">
        <f>IFERROR(L14*H14," ")</f>
        <v>2407.8000000000002</v>
      </c>
    </row>
    <row r="15" spans="1:13" ht="17.399999999999999" hidden="1" x14ac:dyDescent="0.3">
      <c r="A15" s="159">
        <v>2960184</v>
      </c>
      <c r="B15" s="159" t="str">
        <f>VLOOKUP(A15,'SMALL PACK'!$A$2:$Z$496909,5,0)</f>
        <v>SERVO FUTURA SYNTH 0W-40-20 X 1 L</v>
      </c>
      <c r="C15" s="160">
        <f>VLOOKUP(A15,'SMALL PACK'!$A$2:$Z$496909,9,0)</f>
        <v>1165</v>
      </c>
      <c r="D15" s="168">
        <f>VLOOKUP(A15,'SMALL PACK'!$A$2:$Z$49609,12,0)</f>
        <v>757.59949999999992</v>
      </c>
      <c r="E15" s="160">
        <f>VLOOKUP(A15,'SMALL PACK'!$A$2:$Z$49609,16,0)</f>
        <v>0</v>
      </c>
      <c r="F15" s="160">
        <f>VLOOKUP(A15,'SMALL PACK'!$A$2:$Z$49609,17,0)</f>
        <v>0</v>
      </c>
      <c r="G15" s="160"/>
      <c r="H15" s="169">
        <f>VLOOKUP(A15,'SMALL PACK'!$A$2:$Z$49609,21,0)</f>
        <v>757.59949999999992</v>
      </c>
      <c r="I15" s="168">
        <f>VLOOKUP(A15,'SMALL PACK'!$A$2:$Z$49609,24,0)</f>
        <v>407.40050000000008</v>
      </c>
      <c r="J15" s="168">
        <f>VLOOKUP(A15,'SMALL PACK'!$A$2:$Z$49609,26,0)</f>
        <v>407.40050000000008</v>
      </c>
      <c r="K15" s="180">
        <f t="shared" ref="K15:K23" si="0">I15/H15*100</f>
        <v>53.77518068583732</v>
      </c>
      <c r="L15">
        <f>IFERROR(VLOOKUP(A15,'SMALL PACK'!A:H,8,0)," ")</f>
        <v>20.000000000000014</v>
      </c>
      <c r="M15">
        <f t="shared" ref="M15:M78" si="1">IFERROR(L15*H15," ")</f>
        <v>15151.990000000009</v>
      </c>
    </row>
    <row r="16" spans="1:13" ht="17.399999999999999" hidden="1" x14ac:dyDescent="0.3">
      <c r="A16" s="159">
        <v>2960222</v>
      </c>
      <c r="B16" s="159" t="str">
        <f>VLOOKUP(A16,'SMALL PACK'!$A$2:$Z$496909,5,0)</f>
        <v>SERVO FUTURA SYNTH 0W-40-4 x 4 L</v>
      </c>
      <c r="C16" s="160">
        <f>VLOOKUP(A16,'SMALL PACK'!$A$2:$Z$496909,9,0)</f>
        <v>4660</v>
      </c>
      <c r="D16" s="168">
        <f>VLOOKUP(A16,'SMALL PACK'!$A$2:$Z$49609,12,0)</f>
        <v>3030.3979999999997</v>
      </c>
      <c r="E16" s="160">
        <f>VLOOKUP(A16,'SMALL PACK'!$A$2:$Z$49609,16,0)</f>
        <v>0</v>
      </c>
      <c r="F16" s="160">
        <f>VLOOKUP(A16,'SMALL PACK'!$A$2:$Z$49609,17,0)</f>
        <v>0</v>
      </c>
      <c r="G16" s="160"/>
      <c r="H16" s="169">
        <f>VLOOKUP(A16,'SMALL PACK'!$A$2:$Z$49609,21,0)</f>
        <v>3030.3979999999997</v>
      </c>
      <c r="I16" s="168">
        <f>VLOOKUP(A16,'SMALL PACK'!$A$2:$Z$49609,24,0)</f>
        <v>1629.6020000000003</v>
      </c>
      <c r="J16" s="168">
        <f>VLOOKUP(A16,'SMALL PACK'!$A$2:$Z$49609,26,0)</f>
        <v>407.40050000000008</v>
      </c>
      <c r="K16" s="180">
        <f t="shared" si="0"/>
        <v>53.77518068583732</v>
      </c>
      <c r="L16">
        <f>IFERROR(VLOOKUP(A16,'SMALL PACK'!A:H,8,0)," ")</f>
        <v>4.0000000000000027</v>
      </c>
      <c r="M16">
        <f t="shared" si="1"/>
        <v>12121.592000000006</v>
      </c>
    </row>
    <row r="17" spans="1:15" ht="17.399999999999999" hidden="1" x14ac:dyDescent="0.3">
      <c r="A17" s="159">
        <v>7427213</v>
      </c>
      <c r="B17" s="159" t="str">
        <f>VLOOKUP(A17,'SMALL PACK'!$A$2:$Z$496909,5,0)</f>
        <v>ECSTAR PETROL 0W-20-4 X 3.5 L</v>
      </c>
      <c r="C17" s="160">
        <f>VLOOKUP(A17,'SMALL PACK'!$A$2:$Z$496909,9,0)</f>
        <v>1614</v>
      </c>
      <c r="D17" s="168">
        <f>VLOOKUP(A17,'SMALL PACK'!$A$2:$Z$49609,12,0)</f>
        <v>1415.8008</v>
      </c>
      <c r="E17" s="160">
        <f>VLOOKUP(A17,'SMALL PACK'!$A$2:$Z$49609,16,0)</f>
        <v>48</v>
      </c>
      <c r="F17" s="160">
        <f>VLOOKUP(A17,'SMALL PACK'!$A$2:$Z$49609,17,0)</f>
        <v>0</v>
      </c>
      <c r="G17" s="160"/>
      <c r="H17" s="169">
        <f>VLOOKUP(A17,'SMALL PACK'!$A$2:$Z$49609,21,0)</f>
        <v>1217.5608</v>
      </c>
      <c r="I17" s="168">
        <f>VLOOKUP(A17,'SMALL PACK'!$A$2:$Z$49609,24,0)</f>
        <v>396.43920000000003</v>
      </c>
      <c r="J17" s="168">
        <f>VLOOKUP(A17,'SMALL PACK'!$A$2:$Z$49609,26,0)</f>
        <v>113.2683428571429</v>
      </c>
      <c r="K17" s="180">
        <f>I17/H17*100</f>
        <v>32.560115273093551</v>
      </c>
      <c r="L17">
        <f>IFERROR(VLOOKUP(A17,'SMALL PACK'!A:H,8,0)," ")</f>
        <v>4.0000000000000009</v>
      </c>
      <c r="M17">
        <f t="shared" si="1"/>
        <v>4870.2432000000008</v>
      </c>
    </row>
    <row r="18" spans="1:15" ht="17.399999999999999" hidden="1" x14ac:dyDescent="0.3">
      <c r="A18" s="159">
        <v>7428213</v>
      </c>
      <c r="B18" s="159" t="str">
        <f>VLOOKUP(A18,'SMALL PACK'!$A$2:$Z$496909,5,0)</f>
        <v>ECSTAR DIESEL 5W-30-4 X 3.5 L</v>
      </c>
      <c r="C18" s="160">
        <f>VLOOKUP(A18,'SMALL PACK'!$A$2:$Z$496909,9,0)</f>
        <v>2167</v>
      </c>
      <c r="D18" s="168">
        <f>VLOOKUP(A18,'SMALL PACK'!$A$2:$Z$49609,12,0)</f>
        <v>1749.6357999999998</v>
      </c>
      <c r="E18" s="160">
        <f>VLOOKUP(A18,'SMALL PACK'!$A$2:$Z$49609,16,0)</f>
        <v>23</v>
      </c>
      <c r="F18" s="160">
        <f>VLOOKUP(A18,'SMALL PACK'!$A$2:$Z$49609,17,0)</f>
        <v>0</v>
      </c>
      <c r="G18" s="160"/>
      <c r="H18" s="169">
        <f>VLOOKUP(A18,'SMALL PACK'!$A$2:$Z$49609,21,0)</f>
        <v>1654.6457999999998</v>
      </c>
      <c r="I18" s="168">
        <f>VLOOKUP(A18,'SMALL PACK'!$A$2:$Z$49609,24,0)</f>
        <v>512.35420000000022</v>
      </c>
      <c r="J18" s="168">
        <f>VLOOKUP(A18,'SMALL PACK'!$A$2:$Z$49609,26,0)</f>
        <v>146.38691428571434</v>
      </c>
      <c r="K18" s="180">
        <f t="shared" si="0"/>
        <v>30.964584686341951</v>
      </c>
      <c r="L18">
        <f>IFERROR(VLOOKUP(A18,'SMALL PACK'!A:H,8,0)," ")</f>
        <v>4.0000000000000009</v>
      </c>
      <c r="M18">
        <f t="shared" si="1"/>
        <v>6618.5832000000009</v>
      </c>
      <c r="O18" s="77"/>
    </row>
    <row r="19" spans="1:15" ht="17.399999999999999" hidden="1" x14ac:dyDescent="0.3">
      <c r="A19" s="159">
        <v>7600184</v>
      </c>
      <c r="B19" s="159" t="str">
        <f>VLOOKUP(A19,'SMALL PACK'!$A$2:$Z$496909,5,0)</f>
        <v>MGO 20W-40 - 20 X 1 L</v>
      </c>
      <c r="C19" s="160">
        <f>VLOOKUP(A19,'SMALL PACK'!$A$2:$Z$496909,9,0)</f>
        <v>339</v>
      </c>
      <c r="D19" s="168">
        <f>VLOOKUP(A19,'SMALL PACK'!$A$2:$Z$49609,12,0)</f>
        <v>261.1995</v>
      </c>
      <c r="E19" s="160">
        <f>VLOOKUP(A19,'SMALL PACK'!$A$2:$Z$49609,16,0)</f>
        <v>8</v>
      </c>
      <c r="F19" s="160">
        <f>VLOOKUP(A19,'SMALL PACK'!$A$2:$Z$49609,17,0)</f>
        <v>0</v>
      </c>
      <c r="G19" s="160"/>
      <c r="H19" s="169">
        <f>VLOOKUP(A19,'SMALL PACK'!$A$2:$Z$49609,21,0)</f>
        <v>251.7595</v>
      </c>
      <c r="I19" s="168">
        <f>VLOOKUP(A19,'SMALL PACK'!$A$2:$Z$49609,24,0)</f>
        <v>87.240499999999997</v>
      </c>
      <c r="J19" s="168">
        <f>VLOOKUP(A19,'SMALL PACK'!$A$2:$Z$49609,26,0)</f>
        <v>87.240499999999997</v>
      </c>
      <c r="K19" s="180">
        <f t="shared" si="0"/>
        <v>34.65231699300324</v>
      </c>
      <c r="L19">
        <f>IFERROR(VLOOKUP(A19,'SMALL PACK'!A:H,8,0)," ")</f>
        <v>20.000000000000014</v>
      </c>
      <c r="M19">
        <f t="shared" si="1"/>
        <v>5035.1900000000032</v>
      </c>
    </row>
    <row r="20" spans="1:15" ht="17.399999999999999" hidden="1" x14ac:dyDescent="0.3">
      <c r="A20" s="159">
        <v>7600203</v>
      </c>
      <c r="B20" s="159" t="str">
        <f>VLOOKUP(A20,'SMALL PACK'!$A$2:$Z$496909,5,0)</f>
        <v>MGO 20W-40 - 4 X 3 L</v>
      </c>
      <c r="C20" s="160">
        <f>VLOOKUP(A20,'SMALL PACK'!$A$2:$Z$496909,9,0)</f>
        <v>1017</v>
      </c>
      <c r="D20" s="168">
        <f>VLOOKUP(A20,'SMALL PACK'!$A$2:$Z$49609,12,0)</f>
        <v>759.39390000000003</v>
      </c>
      <c r="E20" s="160">
        <f>VLOOKUP(A20,'SMALL PACK'!$A$2:$Z$49609,16,0)</f>
        <v>23</v>
      </c>
      <c r="F20" s="160">
        <f>VLOOKUP(A20,'SMALL PACK'!$A$2:$Z$49609,17,0)</f>
        <v>0</v>
      </c>
      <c r="G20" s="160"/>
      <c r="H20" s="169">
        <f>VLOOKUP(A20,'SMALL PACK'!$A$2:$Z$49609,21,0)</f>
        <v>677.97389999999996</v>
      </c>
      <c r="I20" s="168">
        <f>VLOOKUP(A20,'SMALL PACK'!$A$2:$Z$49609,24,0)</f>
        <v>339.02610000000004</v>
      </c>
      <c r="J20" s="168">
        <f>VLOOKUP(A20,'SMALL PACK'!$A$2:$Z$49609,26,0)</f>
        <v>113.0087</v>
      </c>
      <c r="K20" s="180">
        <f t="shared" si="0"/>
        <v>50.005774558578153</v>
      </c>
      <c r="L20">
        <f>IFERROR(VLOOKUP(A20,'SMALL PACK'!A:H,8,0)," ")</f>
        <v>4.0000000000000018</v>
      </c>
      <c r="M20">
        <f t="shared" si="1"/>
        <v>2711.8956000000012</v>
      </c>
    </row>
    <row r="21" spans="1:15" ht="17.399999999999999" hidden="1" x14ac:dyDescent="0.3">
      <c r="A21" s="159">
        <v>7670213</v>
      </c>
      <c r="B21" s="159" t="str">
        <f>VLOOKUP(A21,'SMALL PACK'!$A$2:$Z$496909,5,0)</f>
        <v>MGDO 15W-40 - 4 X 3.5 L</v>
      </c>
      <c r="C21" s="160">
        <f>VLOOKUP(A21,'SMALL PACK'!$A$2:$Z$496909,9,0)</f>
        <v>1215</v>
      </c>
      <c r="D21" s="168">
        <f>VLOOKUP(A21,'SMALL PACK'!$A$2:$Z$49609,12,0)</f>
        <v>979.65449999999998</v>
      </c>
      <c r="E21" s="160">
        <f>VLOOKUP(A21,'SMALL PACK'!$A$2:$Z$49609,16,0)</f>
        <v>18</v>
      </c>
      <c r="F21" s="160">
        <f>VLOOKUP(A21,'SMALL PACK'!$A$2:$Z$49609,17,0)</f>
        <v>0</v>
      </c>
      <c r="G21" s="160"/>
      <c r="H21" s="169">
        <f>VLOOKUP(A21,'SMALL PACK'!$A$2:$Z$49609,21,0)</f>
        <v>905.31449999999995</v>
      </c>
      <c r="I21" s="168">
        <f>VLOOKUP(A21,'SMALL PACK'!$A$2:$Z$49609,24,0)</f>
        <v>309.68550000000005</v>
      </c>
      <c r="J21" s="168">
        <f>VLOOKUP(A21,'SMALL PACK'!$A$2:$Z$49609,26,0)</f>
        <v>88.481571428571442</v>
      </c>
      <c r="K21" s="180">
        <f t="shared" si="0"/>
        <v>34.207504684836046</v>
      </c>
      <c r="L21">
        <f>IFERROR(VLOOKUP(A21,'SMALL PACK'!A:H,8,0)," ")</f>
        <v>4.0000000000000009</v>
      </c>
      <c r="M21">
        <f t="shared" si="1"/>
        <v>3621.2580000000007</v>
      </c>
    </row>
    <row r="22" spans="1:15" ht="17.399999999999999" hidden="1" x14ac:dyDescent="0.3">
      <c r="A22" s="159">
        <v>7688203</v>
      </c>
      <c r="B22" s="159" t="str">
        <f>VLOOKUP(A22,'SMALL PACK'!$A$2:$Z$496909,5,0)</f>
        <v>MGO 5W-30-4 X 3 L</v>
      </c>
      <c r="C22" s="160">
        <f>VLOOKUP(A22,'SMALL PACK'!$A$2:$Z$496909,9,0)</f>
        <v>1077</v>
      </c>
      <c r="D22" s="168">
        <f>VLOOKUP(A22,'SMALL PACK'!$A$2:$Z$49609,12,0)</f>
        <v>857.29199999999992</v>
      </c>
      <c r="E22" s="160">
        <f>VLOOKUP(A22,'SMALL PACK'!$A$2:$Z$49609,16,0)</f>
        <v>23</v>
      </c>
      <c r="F22" s="160">
        <f>VLOOKUP(A22,'SMALL PACK'!$A$2:$Z$49609,17,0)</f>
        <v>0</v>
      </c>
      <c r="G22" s="160"/>
      <c r="H22" s="169">
        <f>VLOOKUP(A22,'SMALL PACK'!$A$2:$Z$49609,21,0)</f>
        <v>775.87199999999996</v>
      </c>
      <c r="I22" s="168">
        <f>VLOOKUP(A22,'SMALL PACK'!$A$2:$Z$49609,24,0)</f>
        <v>301.12800000000004</v>
      </c>
      <c r="J22" s="168">
        <f>VLOOKUP(A22,'SMALL PACK'!$A$2:$Z$49609,26,0)</f>
        <v>100.37600000000003</v>
      </c>
      <c r="K22" s="180">
        <f t="shared" si="0"/>
        <v>38.811556545409559</v>
      </c>
      <c r="L22">
        <f>IFERROR(VLOOKUP(A22,'SMALL PACK'!A:H,8,0)," ")</f>
        <v>4.0000000000000018</v>
      </c>
      <c r="M22">
        <f t="shared" si="1"/>
        <v>3103.4880000000012</v>
      </c>
    </row>
    <row r="23" spans="1:15" ht="17.399999999999999" hidden="1" x14ac:dyDescent="0.3">
      <c r="A23" s="159">
        <v>7688213</v>
      </c>
      <c r="B23" s="159" t="str">
        <f>VLOOKUP(A23,'SMALL PACK'!$A$2:$Z$496909,5,0)</f>
        <v>MGO 5W-30-4x3.5L HDPE</v>
      </c>
      <c r="C23" s="160">
        <f>VLOOKUP(A23,'SMALL PACK'!$A$2:$Z$496909,9,0)</f>
        <v>1257</v>
      </c>
      <c r="D23" s="168">
        <f>VLOOKUP(A23,'SMALL PACK'!$A$2:$Z$49609,12,0)</f>
        <v>1000.8234000000001</v>
      </c>
      <c r="E23" s="160">
        <f>VLOOKUP(A23,'SMALL PACK'!$A$2:$Z$49609,16,0)</f>
        <v>23</v>
      </c>
      <c r="F23" s="160">
        <f>VLOOKUP(A23,'SMALL PACK'!$A$2:$Z$49609,17,0)</f>
        <v>0</v>
      </c>
      <c r="G23" s="160"/>
      <c r="H23" s="169">
        <f>VLOOKUP(A23,'SMALL PACK'!$A$2:$Z$49609,21,0)</f>
        <v>905.83340000000021</v>
      </c>
      <c r="I23" s="168">
        <f>VLOOKUP(A23,'SMALL PACK'!$A$2:$Z$49609,24,0)</f>
        <v>351.16659999999979</v>
      </c>
      <c r="J23" s="168">
        <f>VLOOKUP(A23,'SMALL PACK'!$A$2:$Z$49609,26,0)</f>
        <v>100.33331428571427</v>
      </c>
      <c r="K23" s="180">
        <f t="shared" si="0"/>
        <v>38.767239097167284</v>
      </c>
      <c r="L23">
        <f>IFERROR(VLOOKUP(A23,'SMALL PACK'!A:H,8,0)," ")</f>
        <v>4.0000000000000009</v>
      </c>
      <c r="M23">
        <f t="shared" si="1"/>
        <v>3623.3336000000018</v>
      </c>
    </row>
    <row r="24" spans="1:15" ht="17.399999999999999" hidden="1" x14ac:dyDescent="0.3">
      <c r="A24" s="159"/>
      <c r="B24" s="159"/>
      <c r="C24" s="157"/>
      <c r="D24" s="157"/>
      <c r="E24" s="157"/>
      <c r="F24" s="157"/>
      <c r="G24" s="157"/>
      <c r="H24" s="170"/>
      <c r="I24" s="180"/>
      <c r="J24" s="180"/>
      <c r="K24" s="180"/>
      <c r="L24" t="str">
        <f>IFERROR(VLOOKUP(A24,'SMALL PACK'!A:H,8,0)," ")</f>
        <v xml:space="preserve"> </v>
      </c>
      <c r="M24" t="str">
        <f t="shared" si="1"/>
        <v xml:space="preserve"> </v>
      </c>
    </row>
    <row r="25" spans="1:15" ht="17.399999999999999" hidden="1" x14ac:dyDescent="0.3">
      <c r="A25" s="156" t="s">
        <v>2765</v>
      </c>
      <c r="B25" s="156"/>
      <c r="C25" s="157"/>
      <c r="D25" s="157"/>
      <c r="E25" s="157"/>
      <c r="F25" s="157"/>
      <c r="G25" s="157"/>
      <c r="H25" s="170"/>
      <c r="I25" s="180"/>
      <c r="J25" s="180"/>
      <c r="K25" s="180"/>
      <c r="L25" t="str">
        <f>IFERROR(VLOOKUP(A25,'SMALL PACK'!A:H,8,0)," ")</f>
        <v xml:space="preserve"> </v>
      </c>
      <c r="M25" t="str">
        <f t="shared" si="1"/>
        <v xml:space="preserve"> </v>
      </c>
    </row>
    <row r="26" spans="1:15" ht="17.399999999999999" hidden="1" x14ac:dyDescent="0.3">
      <c r="A26" s="159">
        <v>2557195</v>
      </c>
      <c r="B26" s="159" t="str">
        <f>VLOOKUP(A26,'SMALL PACK'!$A$2:$Z$496909,5,0)</f>
        <v>HYUNDAI S.GEAR OIL 75W-85-4X2.5L-HDPE</v>
      </c>
      <c r="C26" s="160">
        <f>VLOOKUP(A26,'SMALL PACK'!$A$2:$Z$496909,9,0)</f>
        <v>1050</v>
      </c>
      <c r="D26" s="168">
        <f>VLOOKUP(A26,'SMALL PACK'!$A$2:$Z$49609,12,0)</f>
        <v>923.68499999999995</v>
      </c>
      <c r="E26" s="160">
        <f>VLOOKUP(A26,'SMALL PACK'!$A$2:$Z$49609,16,0)</f>
        <v>0</v>
      </c>
      <c r="F26" s="160">
        <f>VLOOKUP(A26,'SMALL PACK'!$A$2:$Z$49609,17,0)</f>
        <v>0</v>
      </c>
      <c r="G26" s="160"/>
      <c r="H26" s="169">
        <f>VLOOKUP(A26,'SMALL PACK'!$A$2:$Z$49609,21,0)</f>
        <v>923.68500000000006</v>
      </c>
      <c r="I26" s="168">
        <f>VLOOKUP(A26,'SMALL PACK'!$A$2:$Z$49609,24,0)</f>
        <v>126.31499999999994</v>
      </c>
      <c r="J26" s="168">
        <f>VLOOKUP(A26,'SMALL PACK'!$A$2:$Z$49609,26,0)</f>
        <v>50.525999999999954</v>
      </c>
      <c r="K26" s="180">
        <f t="shared" ref="K26:K39" si="2">I26/H26*100</f>
        <v>13.675116516994423</v>
      </c>
      <c r="L26">
        <f>IFERROR(VLOOKUP(A26,'SMALL PACK'!A:H,8,0)," ")</f>
        <v>4</v>
      </c>
      <c r="M26">
        <f t="shared" si="1"/>
        <v>3694.7400000000002</v>
      </c>
    </row>
    <row r="27" spans="1:15" ht="17.399999999999999" hidden="1" x14ac:dyDescent="0.3">
      <c r="A27" s="159">
        <v>2918175</v>
      </c>
      <c r="B27" s="159" t="str">
        <f>VLOOKUP(A27,'SMALL PACK'!$A$2:$Z$496909,5,0)</f>
        <v>HYUNDAI SERVO BRAKE OIL - 20x1/2L - HDPE</v>
      </c>
      <c r="C27" s="160">
        <f>VLOOKUP(A27,'SMALL PACK'!$A$2:$Z$496909,9,0)</f>
        <v>161</v>
      </c>
      <c r="D27" s="168">
        <f>VLOOKUP(A27,'SMALL PACK'!$A$2:$Z$49609,12,0)</f>
        <v>138.7337</v>
      </c>
      <c r="E27" s="177">
        <f>VLOOKUP(A27,'SMALL PACK'!$A$2:$Z$49609,16,0)</f>
        <v>0</v>
      </c>
      <c r="F27" s="160">
        <f>VLOOKUP(A27,'SMALL PACK'!$A$2:$Z$49609,17,0)</f>
        <v>0</v>
      </c>
      <c r="G27" s="160"/>
      <c r="H27" s="169">
        <f>VLOOKUP(A27,'SMALL PACK'!$A$2:$Z$49609,21,0)</f>
        <v>138.7337</v>
      </c>
      <c r="I27" s="168">
        <f>VLOOKUP(A27,'SMALL PACK'!$A$2:$Z$49609,24,0)</f>
        <v>22.266300000000001</v>
      </c>
      <c r="J27" s="168">
        <f>VLOOKUP(A27,'SMALL PACK'!$A$2:$Z$49609,26,0)</f>
        <v>44.532600000000002</v>
      </c>
      <c r="K27" s="180">
        <f t="shared" si="2"/>
        <v>16.049669258442613</v>
      </c>
      <c r="L27">
        <f>IFERROR(VLOOKUP(A27,'SMALL PACK'!A:H,8,0)," ")</f>
        <v>20.000000000000011</v>
      </c>
      <c r="M27">
        <f t="shared" si="1"/>
        <v>2774.6740000000013</v>
      </c>
    </row>
    <row r="28" spans="1:15" ht="17.399999999999999" hidden="1" x14ac:dyDescent="0.3">
      <c r="A28" s="159">
        <v>7209213</v>
      </c>
      <c r="B28" s="159" t="str">
        <f>VLOOKUP(A28,'SMALL PACK'!$A$2:$Z$496909,5,0)</f>
        <v>HY SERVO SYNTH 0W-30 SP/C3-4 X 3.5 L</v>
      </c>
      <c r="C28" s="160">
        <f>VLOOKUP(A28,'SMALL PACK'!$A$2:$Z$496909,9,0)</f>
        <v>3885</v>
      </c>
      <c r="D28" s="168">
        <f>VLOOKUP(A28,'SMALL PACK'!$A$2:$Z$49609,12,0)</f>
        <v>3130.9215000000004</v>
      </c>
      <c r="E28" s="177">
        <f>VLOOKUP(A28,'SMALL PACK'!$A$2:$Z$49609,16,0)</f>
        <v>0</v>
      </c>
      <c r="F28" s="160">
        <f>VLOOKUP(A28,'SMALL PACK'!$A$2:$Z$49609,17,0)</f>
        <v>0</v>
      </c>
      <c r="G28" s="160"/>
      <c r="H28" s="169">
        <f>VLOOKUP(A28,'SMALL PACK'!$A$2:$Z$49609,21,0)</f>
        <v>3130.9215000000004</v>
      </c>
      <c r="I28" s="168">
        <f>VLOOKUP(A28,'SMALL PACK'!$A$2:$Z$49609,24,0)</f>
        <v>754.07849999999962</v>
      </c>
      <c r="J28" s="168">
        <f>VLOOKUP(A28,'SMALL PACK'!$A$2:$Z$49609,26,0)</f>
        <v>215.45099999999991</v>
      </c>
      <c r="K28" s="180">
        <f t="shared" ref="K28" si="3">I28/H28*100</f>
        <v>24.084874053852818</v>
      </c>
      <c r="L28">
        <f>IFERROR(VLOOKUP(A28,'SMALL PACK'!A:H,8,0)," ")</f>
        <v>4.0000000000000009</v>
      </c>
      <c r="M28">
        <f t="shared" si="1"/>
        <v>12523.686000000005</v>
      </c>
    </row>
    <row r="29" spans="1:15" ht="17.399999999999999" hidden="1" x14ac:dyDescent="0.3">
      <c r="A29" s="159">
        <v>2953213</v>
      </c>
      <c r="B29" s="159" t="str">
        <f>VLOOKUP(A29,'SMALL PACK'!$A$2:$Z$496909,5,0)</f>
        <v>HY.SERVO SYNTH PLUS 5W-30-4x3.5L HDPE</v>
      </c>
      <c r="C29" s="160">
        <f>VLOOKUP(A29,'SMALL PACK'!$A$2:$Z$496909,9,0)</f>
        <v>3255</v>
      </c>
      <c r="D29" s="168">
        <f>VLOOKUP(A29,'SMALL PACK'!$A$2:$Z$49609,12,0)</f>
        <v>2554.8494999999998</v>
      </c>
      <c r="E29" s="177">
        <f>VLOOKUP(A29,'SMALL PACK'!$A$2:$Z$49609,16,0)</f>
        <v>0</v>
      </c>
      <c r="F29" s="160">
        <f>VLOOKUP(A29,'SMALL PACK'!$A$2:$Z$49609,17,0)</f>
        <v>0</v>
      </c>
      <c r="G29" s="160"/>
      <c r="H29" s="169">
        <f>VLOOKUP(A29,'SMALL PACK'!$A$2:$Z$49609,21,0)</f>
        <v>2554.8494999999998</v>
      </c>
      <c r="I29" s="168">
        <f>VLOOKUP(A29,'SMALL PACK'!$A$2:$Z$49609,24,0)</f>
        <v>700.15050000000019</v>
      </c>
      <c r="J29" s="168">
        <f>VLOOKUP(A29,'SMALL PACK'!$A$2:$Z$49609,26,0)</f>
        <v>200.04300000000001</v>
      </c>
      <c r="K29" s="180">
        <f t="shared" si="2"/>
        <v>27.404764938208697</v>
      </c>
      <c r="L29">
        <f>IFERROR(VLOOKUP(A29,'SMALL PACK'!A:H,8,0)," ")</f>
        <v>4.0000000000000009</v>
      </c>
      <c r="M29">
        <f t="shared" si="1"/>
        <v>10219.398000000001</v>
      </c>
    </row>
    <row r="30" spans="1:15" ht="17.399999999999999" hidden="1" x14ac:dyDescent="0.3">
      <c r="A30" s="159">
        <v>2968213</v>
      </c>
      <c r="B30" s="159" t="str">
        <f>VLOOKUP(A30,'SMALL PACK'!$A$2:$Z$496909,5,0)</f>
        <v>HY.SERVO ENGINE OIL 5W-30-4x3.5L</v>
      </c>
      <c r="C30" s="160">
        <f>VLOOKUP(A30,'SMALL PACK'!$A$2:$Z$496909,9,0)</f>
        <v>1502</v>
      </c>
      <c r="D30" s="168">
        <f>VLOOKUP(A30,'SMALL PACK'!$A$2:$Z$49609,12,0)</f>
        <v>1171.7102</v>
      </c>
      <c r="E30" s="177">
        <f>VLOOKUP(A30,'SMALL PACK'!$A$2:$Z$49609,16,0)</f>
        <v>18</v>
      </c>
      <c r="F30" s="160">
        <f>VLOOKUP(A30,'SMALL PACK'!$A$2:$Z$49609,17,0)</f>
        <v>0</v>
      </c>
      <c r="G30" s="160"/>
      <c r="H30" s="169">
        <f>VLOOKUP(A30,'SMALL PACK'!$A$2:$Z$49609,21,0)</f>
        <v>1097.3702000000001</v>
      </c>
      <c r="I30" s="168">
        <f>VLOOKUP(A30,'SMALL PACK'!$A$2:$Z$49609,24,0)</f>
        <v>404.62979999999993</v>
      </c>
      <c r="J30" s="168">
        <f>VLOOKUP(A30,'SMALL PACK'!$A$2:$Z$49609,26,0)</f>
        <v>115.60851428571431</v>
      </c>
      <c r="K30" s="180">
        <f t="shared" si="2"/>
        <v>36.872679793929152</v>
      </c>
      <c r="L30">
        <f>IFERROR(VLOOKUP(A30,'SMALL PACK'!A:H,8,0)," ")</f>
        <v>4.0000000000000009</v>
      </c>
      <c r="M30">
        <f t="shared" si="1"/>
        <v>4389.4808000000012</v>
      </c>
    </row>
    <row r="31" spans="1:15" ht="17.399999999999999" hidden="1" x14ac:dyDescent="0.3">
      <c r="A31" s="159">
        <v>4943184</v>
      </c>
      <c r="B31" s="159" t="str">
        <f>VLOOKUP(A31,'SMALL PACK'!$A$2:$Z$496909,5,0)</f>
        <v>HYUNDAI SERVO STEERING OIL-20x1L-HDPE-NE</v>
      </c>
      <c r="C31" s="160">
        <f>VLOOKUP(A31,'SMALL PACK'!$A$2:$Z$496909,9,0)</f>
        <v>350</v>
      </c>
      <c r="D31" s="168">
        <f>VLOOKUP(A31,'SMALL PACK'!$A$2:$Z$49609,12,0)</f>
        <v>296.66000000000003</v>
      </c>
      <c r="E31" s="177">
        <f>VLOOKUP(A31,'SMALL PACK'!$A$2:$Z$49609,16,0)</f>
        <v>0</v>
      </c>
      <c r="F31" s="160">
        <f>VLOOKUP(A31,'SMALL PACK'!$A$2:$Z$49609,17,0)</f>
        <v>0</v>
      </c>
      <c r="G31" s="160"/>
      <c r="H31" s="169">
        <f>VLOOKUP(A31,'SMALL PACK'!$A$2:$Z$49609,21,0)</f>
        <v>296.66000000000003</v>
      </c>
      <c r="I31" s="168">
        <f>VLOOKUP(A31,'SMALL PACK'!$A$2:$Z$49609,24,0)</f>
        <v>53.339999999999975</v>
      </c>
      <c r="J31" s="168">
        <f>VLOOKUP(A31,'SMALL PACK'!$A$2:$Z$49609,26,0)</f>
        <v>53.339999999999975</v>
      </c>
      <c r="K31" s="180">
        <f t="shared" si="2"/>
        <v>17.980179329872573</v>
      </c>
      <c r="L31">
        <f>IFERROR(VLOOKUP(A31,'SMALL PACK'!A:H,8,0)," ")</f>
        <v>20.000000000000014</v>
      </c>
      <c r="M31">
        <f t="shared" si="1"/>
        <v>5933.2000000000044</v>
      </c>
    </row>
    <row r="32" spans="1:15" ht="17.399999999999999" hidden="1" x14ac:dyDescent="0.3">
      <c r="A32" s="159">
        <v>7205222</v>
      </c>
      <c r="B32" s="159" t="str">
        <f>VLOOKUP(A32,'SMALL PACK'!$A$2:$Z$496909,5,0)</f>
        <v>HYUNDAI SERVO SUPERIOR 0W30-4 X 4 L</v>
      </c>
      <c r="C32" s="160">
        <f>VLOOKUP(A32,'SMALL PACK'!$A$2:$Z$496909,9,0)</f>
        <v>1960</v>
      </c>
      <c r="D32" s="168">
        <f>VLOOKUP(A32,'SMALL PACK'!$A$2:$Z$49609,12,0)</f>
        <v>1616.02</v>
      </c>
      <c r="E32" s="177">
        <f>VLOOKUP(A32,'SMALL PACK'!$A$2:$Z$49609,16,0)</f>
        <v>0</v>
      </c>
      <c r="F32" s="160">
        <f>VLOOKUP(A32,'SMALL PACK'!$A$2:$Z$49609,17,0)</f>
        <v>0</v>
      </c>
      <c r="G32" s="160"/>
      <c r="H32" s="169">
        <f>VLOOKUP(A32,'SMALL PACK'!$A$2:$Z$49609,21,0)</f>
        <v>1616.02</v>
      </c>
      <c r="I32" s="168">
        <f>VLOOKUP(A32,'SMALL PACK'!$A$2:$Z$49609,24,0)</f>
        <v>343.98</v>
      </c>
      <c r="J32" s="168">
        <f>VLOOKUP(A32,'SMALL PACK'!$A$2:$Z$49609,26,0)</f>
        <v>85.995000000000005</v>
      </c>
      <c r="K32" s="180">
        <f t="shared" si="2"/>
        <v>21.285627653123107</v>
      </c>
      <c r="L32">
        <f>IFERROR(VLOOKUP(A32,'SMALL PACK'!A:H,8,0)," ")</f>
        <v>4.0000000000000027</v>
      </c>
      <c r="M32">
        <f t="shared" si="1"/>
        <v>6464.0800000000045</v>
      </c>
    </row>
    <row r="33" spans="1:13" ht="17.399999999999999" hidden="1" x14ac:dyDescent="0.3">
      <c r="A33" s="159">
        <v>7420213</v>
      </c>
      <c r="B33" s="159" t="str">
        <f>VLOOKUP(A33,'SMALL PACK'!$A$2:$Z$496909,5,0)</f>
        <v>HY SERVO PETROL EO SN PLUS-4 X 3.5 L</v>
      </c>
      <c r="C33" s="160">
        <f>VLOOKUP(A33,'SMALL PACK'!$A$2:$Z$496909,9,0)</f>
        <v>1575</v>
      </c>
      <c r="D33" s="168">
        <f>VLOOKUP(A33,'SMALL PACK'!$A$2:$Z$49609,12,0)</f>
        <v>1284.4124999999999</v>
      </c>
      <c r="E33" s="177">
        <f>VLOOKUP(A33,'SMALL PACK'!$A$2:$Z$49609,16,0)</f>
        <v>0</v>
      </c>
      <c r="F33" s="160">
        <f>VLOOKUP(A33,'SMALL PACK'!$A$2:$Z$49609,17,0)</f>
        <v>0</v>
      </c>
      <c r="G33" s="160"/>
      <c r="H33" s="169">
        <f>VLOOKUP(A33,'SMALL PACK'!$A$2:$Z$49609,21,0)</f>
        <v>1284.4124999999999</v>
      </c>
      <c r="I33" s="168">
        <f>VLOOKUP(A33,'SMALL PACK'!$A$2:$Z$49609,24,0)</f>
        <v>290.58750000000009</v>
      </c>
      <c r="J33" s="168">
        <f>VLOOKUP(A33,'SMALL PACK'!$A$2:$Z$49609,26,0)</f>
        <v>83.025000000000034</v>
      </c>
      <c r="K33" s="180">
        <f t="shared" ref="K33" si="4">I33/H33*100</f>
        <v>22.624156958920917</v>
      </c>
      <c r="L33">
        <f>IFERROR(VLOOKUP(A33,'SMALL PACK'!A:H,8,0)," ")</f>
        <v>4.0000000000000009</v>
      </c>
      <c r="M33">
        <f t="shared" si="1"/>
        <v>5137.6500000000005</v>
      </c>
    </row>
    <row r="34" spans="1:13" ht="17.399999999999999" hidden="1" x14ac:dyDescent="0.3">
      <c r="A34" s="159">
        <v>7420222</v>
      </c>
      <c r="B34" s="159" t="str">
        <f>VLOOKUP(A34,'SMALL PACK'!$A$2:$Z$496909,5,0)</f>
        <v>HY SERVO PETROL EO SN PLUS-4 X 4 L</v>
      </c>
      <c r="C34" s="160">
        <f>VLOOKUP(A34,'SMALL PACK'!$A$2:$Z$496909,9,0)</f>
        <v>1800</v>
      </c>
      <c r="D34" s="168">
        <f>VLOOKUP(A34,'SMALL PACK'!$A$2:$Z$49609,12,0)</f>
        <v>1468.08</v>
      </c>
      <c r="E34" s="177">
        <f>VLOOKUP(A34,'SMALL PACK'!$A$2:$Z$49609,16,0)</f>
        <v>0</v>
      </c>
      <c r="F34" s="160">
        <f>VLOOKUP(A34,'SMALL PACK'!$A$2:$Z$49609,17,0)</f>
        <v>0</v>
      </c>
      <c r="G34" s="160"/>
      <c r="H34" s="169">
        <f>VLOOKUP(A34,'SMALL PACK'!$A$2:$Z$49609,21,0)</f>
        <v>1468.08</v>
      </c>
      <c r="I34" s="168">
        <f>VLOOKUP(A34,'SMALL PACK'!$A$2:$Z$49609,24,0)</f>
        <v>331.92000000000007</v>
      </c>
      <c r="J34" s="168">
        <f>VLOOKUP(A34,'SMALL PACK'!$A$2:$Z$49609,26,0)</f>
        <v>82.980000000000018</v>
      </c>
      <c r="K34" s="180">
        <f t="shared" si="2"/>
        <v>22.609122118685637</v>
      </c>
      <c r="L34">
        <f>IFERROR(VLOOKUP(A34,'SMALL PACK'!A:H,8,0)," ")</f>
        <v>4.0000000000000027</v>
      </c>
      <c r="M34">
        <f t="shared" si="1"/>
        <v>5872.3200000000033</v>
      </c>
    </row>
    <row r="35" spans="1:13" ht="17.399999999999999" hidden="1" x14ac:dyDescent="0.3">
      <c r="A35" s="159">
        <v>7421234</v>
      </c>
      <c r="B35" s="159" t="str">
        <f>VLOOKUP(A35,'SMALL PACK'!$A$2:$Z$496909,5,0)</f>
        <v>HYUNDAI SERVO DEO ACEA C5-4 X 5 L</v>
      </c>
      <c r="C35" s="160">
        <f>VLOOKUP(A35,'SMALL PACK'!$A$2:$Z$496909,9,0)</f>
        <v>2400</v>
      </c>
      <c r="D35" s="168">
        <f>VLOOKUP(A35,'SMALL PACK'!$A$2:$Z$49609,12,0)</f>
        <v>1974.9600000000003</v>
      </c>
      <c r="E35" s="177">
        <f>VLOOKUP(A35,'SMALL PACK'!$A$2:$Z$49609,16,0)</f>
        <v>0</v>
      </c>
      <c r="F35" s="160">
        <f>VLOOKUP(A35,'SMALL PACK'!$A$2:$Z$49609,17,0)</f>
        <v>0</v>
      </c>
      <c r="G35" s="160"/>
      <c r="H35" s="169">
        <f>VLOOKUP(A35,'SMALL PACK'!$A$2:$Z$49609,21,0)</f>
        <v>1974.9600000000003</v>
      </c>
      <c r="I35" s="168">
        <f>VLOOKUP(A35,'SMALL PACK'!$A$2:$Z$49609,24,0)</f>
        <v>425.03999999999974</v>
      </c>
      <c r="J35" s="168">
        <f>VLOOKUP(A35,'SMALL PACK'!$A$2:$Z$49609,26,0)</f>
        <v>85.007999999999925</v>
      </c>
      <c r="K35" s="180">
        <f t="shared" si="2"/>
        <v>21.521448535666529</v>
      </c>
      <c r="L35">
        <f>IFERROR(VLOOKUP(A35,'SMALL PACK'!A:H,8,0)," ")</f>
        <v>4.0000000000000027</v>
      </c>
      <c r="M35">
        <f t="shared" si="1"/>
        <v>7899.8400000000065</v>
      </c>
    </row>
    <row r="36" spans="1:13" ht="17.399999999999999" hidden="1" x14ac:dyDescent="0.3">
      <c r="A36" s="159">
        <v>7477203</v>
      </c>
      <c r="B36" s="159" t="str">
        <f>VLOOKUP(A36,'SMALL PACK'!$A$2:$Z$496909,5,0)</f>
        <v>HY.SERVO PRM.EO SM 5W-30-4X3 L</v>
      </c>
      <c r="C36" s="160">
        <f>VLOOKUP(A36,'SMALL PACK'!$A$2:$Z$496909,9,0)</f>
        <v>1260</v>
      </c>
      <c r="D36" s="168">
        <f>VLOOKUP(A36,'SMALL PACK'!$A$2:$Z$49609,12,0)</f>
        <v>1037.106</v>
      </c>
      <c r="E36" s="177">
        <f>VLOOKUP(A36,'SMALL PACK'!$A$2:$Z$49609,16,0)</f>
        <v>18</v>
      </c>
      <c r="F36" s="160">
        <f>VLOOKUP(A36,'SMALL PACK'!$A$2:$Z$49609,17,0)</f>
        <v>0</v>
      </c>
      <c r="G36" s="160"/>
      <c r="H36" s="169">
        <f>VLOOKUP(A36,'SMALL PACK'!$A$2:$Z$49609,21,0)</f>
        <v>973.38600000000008</v>
      </c>
      <c r="I36" s="168">
        <f>VLOOKUP(A36,'SMALL PACK'!$A$2:$Z$49609,24,0)</f>
        <v>286.61399999999992</v>
      </c>
      <c r="J36" s="168">
        <f>VLOOKUP(A36,'SMALL PACK'!$A$2:$Z$49609,26,0)</f>
        <v>95.537999999999954</v>
      </c>
      <c r="K36" s="180">
        <f t="shared" si="2"/>
        <v>29.445050576030461</v>
      </c>
      <c r="L36">
        <f>IFERROR(VLOOKUP(A36,'SMALL PACK'!A:H,8,0)," ")</f>
        <v>4.0000000000000018</v>
      </c>
      <c r="M36">
        <f t="shared" si="1"/>
        <v>3893.5440000000021</v>
      </c>
    </row>
    <row r="37" spans="1:13" ht="17.399999999999999" hidden="1" x14ac:dyDescent="0.3">
      <c r="A37" s="159">
        <v>7232184</v>
      </c>
      <c r="B37" s="159" t="s">
        <v>3489</v>
      </c>
      <c r="C37" s="160">
        <f>VLOOKUP(A37,'SMALL PACK'!$A$2:$Z$496909,9,0)</f>
        <v>301</v>
      </c>
      <c r="D37" s="168">
        <f>VLOOKUP(A37,'SMALL PACK'!$A$2:$Z$49609,12,0)</f>
        <v>256.99379999999996</v>
      </c>
      <c r="E37" s="177">
        <f>VLOOKUP(A37,'SMALL PACK'!$A$2:$Z$49609,16,0)</f>
        <v>0</v>
      </c>
      <c r="F37" s="160">
        <f>VLOOKUP(A37,'SMALL PACK'!$A$2:$Z$49609,17,0)</f>
        <v>0</v>
      </c>
      <c r="G37" s="160"/>
      <c r="H37" s="169">
        <f>VLOOKUP(A37,'SMALL PACK'!$A$2:$Z$49609,21,0)</f>
        <v>256.99379999999996</v>
      </c>
      <c r="I37" s="168">
        <f>VLOOKUP(A37,'SMALL PACK'!$A$2:$Z$49609,24,0)</f>
        <v>44.006200000000035</v>
      </c>
      <c r="J37" s="168">
        <f>VLOOKUP(A37,'SMALL PACK'!$A$2:$Z$49609,26,0)</f>
        <v>44.006200000000035</v>
      </c>
      <c r="K37" s="180">
        <f t="shared" si="2"/>
        <v>17.123448114312502</v>
      </c>
      <c r="L37">
        <f>IFERROR(VLOOKUP(A37,'SMALL PACK'!A:H,8,0)," ")</f>
        <v>20.000000000000014</v>
      </c>
      <c r="M37">
        <f t="shared" si="1"/>
        <v>5139.8760000000029</v>
      </c>
    </row>
    <row r="38" spans="1:13" ht="17.399999999999999" hidden="1" x14ac:dyDescent="0.3">
      <c r="A38" s="159">
        <v>7481184</v>
      </c>
      <c r="B38" s="159" t="str">
        <f>VLOOKUP(A38,'SMALL PACK'!$A$2:$Z$496909,5,0)</f>
        <v>HYUNDAI SERVO COOLANT LL-20 X 1 L</v>
      </c>
      <c r="C38" s="160">
        <f>VLOOKUP(A38,'SMALL PACK'!$A$2:$Z$496909,9,0)</f>
        <v>365</v>
      </c>
      <c r="D38" s="168">
        <f>VLOOKUP(A38,'SMALL PACK'!$A$2:$Z$49609,12,0)</f>
        <v>302.62149999999997</v>
      </c>
      <c r="E38" s="177">
        <f>VLOOKUP(A38,'SMALL PACK'!$A$2:$Z$49609,16,0)</f>
        <v>0</v>
      </c>
      <c r="F38" s="160">
        <f>VLOOKUP(A38,'SMALL PACK'!$A$2:$Z$49609,17,0)</f>
        <v>0</v>
      </c>
      <c r="G38" s="160"/>
      <c r="H38" s="169">
        <f>VLOOKUP(A38,'SMALL PACK'!$A$2:$Z$49609,21,0)</f>
        <v>302.62149999999997</v>
      </c>
      <c r="I38" s="168">
        <f>VLOOKUP(A38,'SMALL PACK'!$A$2:$Z$49609,24,0)</f>
        <v>62.378500000000031</v>
      </c>
      <c r="J38" s="168">
        <f>VLOOKUP(A38,'SMALL PACK'!$A$2:$Z$49609,26,0)</f>
        <v>62.378500000000031</v>
      </c>
      <c r="K38" s="180">
        <f t="shared" si="2"/>
        <v>20.612712579905935</v>
      </c>
      <c r="L38">
        <f>IFERROR(VLOOKUP(A38,'SMALL PACK'!A:H,8,0)," ")</f>
        <v>20.000000000000014</v>
      </c>
      <c r="M38">
        <f t="shared" si="1"/>
        <v>6052.4300000000039</v>
      </c>
    </row>
    <row r="39" spans="1:13" ht="17.399999999999999" hidden="1" x14ac:dyDescent="0.3">
      <c r="A39" s="159">
        <v>7638234</v>
      </c>
      <c r="B39" s="159" t="str">
        <f>VLOOKUP(A39,'SMALL PACK'!$A$2:$Z$496909,5,0)</f>
        <v>HYUNDAI SERVO CRDi PREM.ENG.OIL 4X5L-HDP</v>
      </c>
      <c r="C39" s="160">
        <f>VLOOKUP(A39,'SMALL PACK'!$A$2:$Z$496909,9,0)</f>
        <v>2100</v>
      </c>
      <c r="D39" s="168">
        <f>VLOOKUP(A39,'SMALL PACK'!$A$2:$Z$49609,12,0)</f>
        <v>1729.14</v>
      </c>
      <c r="E39" s="177">
        <f>VLOOKUP(A39,'SMALL PACK'!$A$2:$Z$49609,16,0)</f>
        <v>13</v>
      </c>
      <c r="F39" s="160">
        <f>VLOOKUP(A39,'SMALL PACK'!$A$2:$Z$49609,17,0)</f>
        <v>0</v>
      </c>
      <c r="G39" s="160"/>
      <c r="H39" s="169">
        <f>VLOOKUP(A39,'SMALL PACK'!$A$2:$Z$49609,21,0)</f>
        <v>1652.44</v>
      </c>
      <c r="I39" s="168">
        <f>VLOOKUP(A39,'SMALL PACK'!$A$2:$Z$49609,24,0)</f>
        <v>447.55999999999995</v>
      </c>
      <c r="J39" s="168">
        <f>VLOOKUP(A39,'SMALL PACK'!$A$2:$Z$49609,26,0)</f>
        <v>89.512</v>
      </c>
      <c r="K39" s="180">
        <f t="shared" si="2"/>
        <v>27.084795817094715</v>
      </c>
      <c r="L39">
        <f>IFERROR(VLOOKUP(A39,'SMALL PACK'!A:H,8,0)," ")</f>
        <v>4.0000000000000027</v>
      </c>
      <c r="M39">
        <f t="shared" si="1"/>
        <v>6609.7600000000048</v>
      </c>
    </row>
    <row r="40" spans="1:13" ht="17.399999999999999" hidden="1" x14ac:dyDescent="0.3">
      <c r="A40" s="161">
        <v>2972184</v>
      </c>
      <c r="B40" s="159" t="str">
        <f>VLOOKUP(A40,'SMALL PACK'!$A$2:$Z$496909,5,0)</f>
        <v>HYU SERVO BRAKE FLUID DOT 4 LV-20 X 1 L</v>
      </c>
      <c r="C40" s="160">
        <f>VLOOKUP(A40,'SMALL PACK'!$A$2:$Z$496909,9,0)</f>
        <v>600</v>
      </c>
      <c r="D40" s="168">
        <f>VLOOKUP(A40,'SMALL PACK'!$A$2:$Z$49609,12,0)</f>
        <v>570</v>
      </c>
      <c r="E40" s="177">
        <f>VLOOKUP(A40,'SMALL PACK'!$A$2:$Z$49609,16,0)</f>
        <v>0</v>
      </c>
      <c r="F40" s="160">
        <f>VLOOKUP(A40,'SMALL PACK'!$A$2:$Z$49609,17,0)</f>
        <v>0</v>
      </c>
      <c r="G40" s="160"/>
      <c r="H40" s="169">
        <f>VLOOKUP(A40,'SMALL PACK'!$A$2:$Z$49609,21,0)</f>
        <v>570</v>
      </c>
      <c r="I40" s="168">
        <f>VLOOKUP(A40,'SMALL PACK'!$A$2:$Z$49609,24,0)</f>
        <v>30</v>
      </c>
      <c r="J40" s="168">
        <f>VLOOKUP(A40,'SMALL PACK'!$A$2:$Z$49609,26,0)</f>
        <v>30</v>
      </c>
      <c r="K40" s="180">
        <f t="shared" ref="K40" si="5">I40/H40*100</f>
        <v>5.2631578947368416</v>
      </c>
      <c r="L40">
        <f>IFERROR(VLOOKUP(A40,'SMALL PACK'!A:H,8,0)," ")</f>
        <v>20.000000000000014</v>
      </c>
      <c r="M40">
        <f t="shared" si="1"/>
        <v>11400.000000000007</v>
      </c>
    </row>
    <row r="41" spans="1:13" ht="17.399999999999999" hidden="1" x14ac:dyDescent="0.3">
      <c r="A41" s="159"/>
      <c r="B41" s="159"/>
      <c r="C41" s="157"/>
      <c r="D41" s="157"/>
      <c r="E41" s="178"/>
      <c r="F41" s="157"/>
      <c r="G41" s="157"/>
      <c r="H41" s="170"/>
      <c r="I41" s="180"/>
      <c r="J41" s="180"/>
      <c r="K41" s="180"/>
      <c r="L41" t="str">
        <f>IFERROR(VLOOKUP(A41,'SMALL PACK'!A:H,8,0)," ")</f>
        <v xml:space="preserve"> </v>
      </c>
      <c r="M41" t="str">
        <f t="shared" si="1"/>
        <v xml:space="preserve"> </v>
      </c>
    </row>
    <row r="42" spans="1:13" ht="17.399999999999999" hidden="1" x14ac:dyDescent="0.3">
      <c r="A42" s="156" t="s">
        <v>3438</v>
      </c>
      <c r="B42" s="159"/>
      <c r="C42" s="157"/>
      <c r="D42" s="157"/>
      <c r="E42" s="178"/>
      <c r="F42" s="157"/>
      <c r="G42" s="157"/>
      <c r="H42" s="170"/>
      <c r="I42" s="180"/>
      <c r="J42" s="180"/>
      <c r="K42" s="180"/>
      <c r="L42" t="str">
        <f>IFERROR(VLOOKUP(A42,'SMALL PACK'!A:H,8,0)," ")</f>
        <v xml:space="preserve"> </v>
      </c>
      <c r="M42" t="str">
        <f t="shared" si="1"/>
        <v xml:space="preserve"> </v>
      </c>
    </row>
    <row r="43" spans="1:13" ht="18" hidden="1" x14ac:dyDescent="0.3">
      <c r="A43" s="162">
        <v>2586184</v>
      </c>
      <c r="B43" s="159" t="str">
        <f>VLOOKUP(A43,'SMALL PACK'!$A$2:$Z$496909,5,0)</f>
        <v>SERVO MG R AXLE REDUCER FLUID-20 X 1 L</v>
      </c>
      <c r="C43" s="160">
        <f>VLOOKUP(A43,'SMALL PACK'!$A$2:$Z$496909,9,0)</f>
        <v>990</v>
      </c>
      <c r="D43" s="168">
        <f>VLOOKUP(A43,'SMALL PACK'!$A$2:$Z$49609,12,0)</f>
        <v>768.14100000000008</v>
      </c>
      <c r="E43" s="177">
        <f>VLOOKUP(A43,'SMALL PACK'!$A$2:$Z$49609,16,0)</f>
        <v>0</v>
      </c>
      <c r="F43" s="160">
        <f>VLOOKUP(A43,'SMALL PACK'!$A$2:$Z$49609,17,0)</f>
        <v>0</v>
      </c>
      <c r="G43" s="160"/>
      <c r="H43" s="169">
        <f>VLOOKUP(A43,'SMALL PACK'!$A$2:$Z$49609,21,0)</f>
        <v>768.14100000000008</v>
      </c>
      <c r="I43" s="168">
        <f>VLOOKUP(A43,'SMALL PACK'!$A$2:$Z$49609,24,0)</f>
        <v>221.85899999999992</v>
      </c>
      <c r="J43" s="168">
        <f>VLOOKUP(A43,'SMALL PACK'!$A$2:$Z$49609,26,0)</f>
        <v>221.85899999999992</v>
      </c>
      <c r="K43" s="180">
        <f>I43/H43*100</f>
        <v>28.882587962366273</v>
      </c>
      <c r="L43">
        <f>IFERROR(VLOOKUP(A43,'SMALL PACK'!A:H,8,0)," ")</f>
        <v>20.000000000000014</v>
      </c>
      <c r="M43">
        <f t="shared" si="1"/>
        <v>15362.820000000012</v>
      </c>
    </row>
    <row r="44" spans="1:13" ht="18" hidden="1" x14ac:dyDescent="0.3">
      <c r="A44" s="162">
        <v>7267234</v>
      </c>
      <c r="B44" s="159" t="str">
        <f>VLOOKUP(A44,'SMALL PACK'!$A$2:$Z$496909,5,0)</f>
        <v>SERVO MG HECTOR DIESEL ENGINE OIL-4 X5 L</v>
      </c>
      <c r="C44" s="160">
        <f>VLOOKUP(A44,'SMALL PACK'!$A$2:$Z$496909,9,0)</f>
        <v>5025</v>
      </c>
      <c r="D44" s="168">
        <f>VLOOKUP(A44,'SMALL PACK'!$A$2:$Z$49609,12,0)</f>
        <v>4130.0474999999997</v>
      </c>
      <c r="E44" s="177">
        <f>VLOOKUP(A44,'SMALL PACK'!$A$2:$Z$49609,16,0)</f>
        <v>20</v>
      </c>
      <c r="F44" s="160">
        <f>VLOOKUP(A44,'SMALL PACK'!$A$2:$Z$49609,17,0)</f>
        <v>0</v>
      </c>
      <c r="G44" s="160"/>
      <c r="H44" s="169">
        <f>VLOOKUP(A44,'SMALL PACK'!$A$2:$Z$49609,21,0)</f>
        <v>4012.0474999999997</v>
      </c>
      <c r="I44" s="168">
        <f>VLOOKUP(A44,'SMALL PACK'!$A$2:$Z$49609,24,0)</f>
        <v>1012.9525000000003</v>
      </c>
      <c r="J44" s="168">
        <f>VLOOKUP(A44,'SMALL PACK'!$A$2:$Z$49609,26,0)</f>
        <v>202.59050000000002</v>
      </c>
      <c r="K44" s="180">
        <f>I44/H44*100</f>
        <v>25.247769374614844</v>
      </c>
      <c r="L44">
        <f>IFERROR(VLOOKUP(A44,'SMALL PACK'!A:H,8,0)," ")</f>
        <v>4.0000000000000027</v>
      </c>
      <c r="M44">
        <f t="shared" si="1"/>
        <v>16048.19000000001</v>
      </c>
    </row>
    <row r="45" spans="1:13" ht="17.399999999999999" hidden="1" x14ac:dyDescent="0.3">
      <c r="A45" s="159">
        <v>7264222</v>
      </c>
      <c r="B45" s="159" t="str">
        <f>VLOOKUP(A45,'SMALL PACK'!$A$2:$Z$496909,5,0)</f>
        <v>SERVO MG HECTOR PETROL EO-4 X 4 L</v>
      </c>
      <c r="C45" s="160">
        <f>VLOOKUP(A45,'SMALL PACK'!$A$2:$Z$496909,9,0)</f>
        <v>1760</v>
      </c>
      <c r="D45" s="168">
        <f>VLOOKUP(A45,'SMALL PACK'!$A$2:$Z$49609,12,0)</f>
        <v>1485.9680000000001</v>
      </c>
      <c r="E45" s="177">
        <f>VLOOKUP(A45,'SMALL PACK'!$A$2:$Z$49609,16,0)</f>
        <v>14.83</v>
      </c>
      <c r="F45" s="160">
        <f>VLOOKUP(A45,'SMALL PACK'!$A$2:$Z$49609,17,0)</f>
        <v>0</v>
      </c>
      <c r="G45" s="160"/>
      <c r="H45" s="169">
        <f>VLOOKUP(A45,'SMALL PACK'!$A$2:$Z$49609,21,0)</f>
        <v>1415.9704000000002</v>
      </c>
      <c r="I45" s="168">
        <f>VLOOKUP(A45,'SMALL PACK'!$A$2:$Z$49609,24,0)</f>
        <v>344.02959999999985</v>
      </c>
      <c r="J45" s="168">
        <f>VLOOKUP(A45,'SMALL PACK'!$A$2:$Z$49609,26,0)</f>
        <v>86.007399999999961</v>
      </c>
      <c r="K45" s="180">
        <f>I45/H45*100</f>
        <v>24.296383596719238</v>
      </c>
      <c r="L45">
        <f>IFERROR(VLOOKUP(A45,'SMALL PACK'!A:H,8,0)," ")</f>
        <v>4.0000000000000027</v>
      </c>
      <c r="M45">
        <f t="shared" si="1"/>
        <v>5663.8816000000043</v>
      </c>
    </row>
    <row r="46" spans="1:13" ht="17.399999999999999" hidden="1" x14ac:dyDescent="0.3">
      <c r="A46" s="159">
        <v>7265234</v>
      </c>
      <c r="B46" s="159" t="str">
        <f>VLOOKUP(A46,'SMALL PACK'!$A$2:$Z$496909,5,0)</f>
        <v>SERVO MG GLOSTER DIESEL EO-4 X 5 L LUBE</v>
      </c>
      <c r="C46" s="160">
        <f>VLOOKUP(A46,'SMALL PACK'!$A$2:$Z$496909,9,0)</f>
        <v>3215</v>
      </c>
      <c r="D46" s="168">
        <f>VLOOKUP(A46,'SMALL PACK'!$A$2:$Z$49609,12,0)</f>
        <v>2692.884</v>
      </c>
      <c r="E46" s="177">
        <f>VLOOKUP(A46,'SMALL PACK'!$A$2:$Z$49609,16,0)</f>
        <v>22.44</v>
      </c>
      <c r="F46" s="160">
        <f>VLOOKUP(A46,'SMALL PACK'!$A$2:$Z$49609,17,0)</f>
        <v>0</v>
      </c>
      <c r="G46" s="160"/>
      <c r="H46" s="169">
        <f>VLOOKUP(A46,'SMALL PACK'!$A$2:$Z$49609,21,0)</f>
        <v>2560.4880000000003</v>
      </c>
      <c r="I46" s="168">
        <f>VLOOKUP(A46,'SMALL PACK'!$A$2:$Z$49609,24,0)</f>
        <v>654.51199999999972</v>
      </c>
      <c r="J46" s="168">
        <f>VLOOKUP(A46,'SMALL PACK'!$A$2:$Z$49609,26,0)</f>
        <v>130.90239999999994</v>
      </c>
      <c r="K46" s="180">
        <f>I46/H46*100</f>
        <v>25.56200224332235</v>
      </c>
      <c r="L46">
        <f>IFERROR(VLOOKUP(A46,'SMALL PACK'!A:H,8,0)," ")</f>
        <v>4.0000000000000027</v>
      </c>
      <c r="M46">
        <f t="shared" si="1"/>
        <v>10241.952000000008</v>
      </c>
    </row>
    <row r="47" spans="1:13" ht="17.399999999999999" hidden="1" x14ac:dyDescent="0.3">
      <c r="A47" s="159"/>
      <c r="B47" s="159"/>
      <c r="C47" s="160"/>
      <c r="D47" s="160"/>
      <c r="E47" s="177"/>
      <c r="F47" s="160"/>
      <c r="G47" s="160"/>
      <c r="H47" s="169"/>
      <c r="I47" s="168"/>
      <c r="J47" s="168"/>
      <c r="K47" s="180"/>
      <c r="L47" t="str">
        <f>IFERROR(VLOOKUP(A47,'SMALL PACK'!A:H,8,0)," ")</f>
        <v xml:space="preserve"> </v>
      </c>
      <c r="M47" t="str">
        <f t="shared" si="1"/>
        <v xml:space="preserve"> </v>
      </c>
    </row>
    <row r="48" spans="1:13" ht="17.399999999999999" hidden="1" x14ac:dyDescent="0.3">
      <c r="A48" s="159"/>
      <c r="B48" s="159"/>
      <c r="C48" s="157"/>
      <c r="D48" s="157"/>
      <c r="E48" s="178"/>
      <c r="F48" s="157"/>
      <c r="G48" s="157"/>
      <c r="H48" s="170"/>
      <c r="I48" s="180"/>
      <c r="J48" s="180"/>
      <c r="K48" s="180"/>
      <c r="L48" t="str">
        <f>IFERROR(VLOOKUP(A48,'SMALL PACK'!A:H,8,0)," ")</f>
        <v xml:space="preserve"> </v>
      </c>
      <c r="M48" t="str">
        <f t="shared" si="1"/>
        <v xml:space="preserve"> </v>
      </c>
    </row>
    <row r="49" spans="1:13" ht="17.399999999999999" hidden="1" x14ac:dyDescent="0.3">
      <c r="A49" s="156" t="s">
        <v>3047</v>
      </c>
      <c r="B49" s="159"/>
      <c r="C49" s="157"/>
      <c r="D49" s="157"/>
      <c r="E49" s="178"/>
      <c r="F49" s="157"/>
      <c r="G49" s="157"/>
      <c r="H49" s="170"/>
      <c r="I49" s="180"/>
      <c r="J49" s="180"/>
      <c r="K49" s="180"/>
      <c r="L49" t="str">
        <f>IFERROR(VLOOKUP(A49,'SMALL PACK'!A:H,8,0)," ")</f>
        <v xml:space="preserve"> </v>
      </c>
      <c r="M49" t="str">
        <f t="shared" si="1"/>
        <v xml:space="preserve"> </v>
      </c>
    </row>
    <row r="50" spans="1:13" ht="17.399999999999999" hidden="1" x14ac:dyDescent="0.3">
      <c r="A50" s="159">
        <v>7677282</v>
      </c>
      <c r="B50" s="159" t="str">
        <f>VLOOKUP(A50,'SMALL PACK'!$A$2:$Z$496909,5,0)</f>
        <v>SERVO PRIDE ALT PLUS 15W-40-11 L</v>
      </c>
      <c r="C50" s="160">
        <f>VLOOKUP(A50,'SMALL PACK'!$A$2:$Z$496909,9,0)</f>
        <v>3800</v>
      </c>
      <c r="D50" s="168">
        <f>VLOOKUP(A50,'SMALL PACK'!$A$2:$Z$49609,12,0)</f>
        <v>3319.3</v>
      </c>
      <c r="E50" s="177">
        <f>VLOOKUP(A50,'SMALL PACK'!$A$2:$Z$49609,16,0)</f>
        <v>48</v>
      </c>
      <c r="F50" s="160">
        <f>VLOOKUP(A50,'SMALL PACK'!$A$2:$Z$49609,17,0)</f>
        <v>0</v>
      </c>
      <c r="G50" s="160"/>
      <c r="H50" s="169">
        <f>VLOOKUP(A50,'SMALL PACK'!$A$2:$Z$49609,21,0)</f>
        <v>2696.2600000000007</v>
      </c>
      <c r="I50" s="168">
        <f>VLOOKUP(A50,'SMALL PACK'!$A$2:$Z$49609,24,0)</f>
        <v>1103.7399999999993</v>
      </c>
      <c r="J50" s="168">
        <f>VLOOKUP(A50,'SMALL PACK'!$A$2:$Z$49609,26,0)</f>
        <v>100.33999999999992</v>
      </c>
      <c r="K50" s="180">
        <f>I50/H50*100</f>
        <v>40.935963148954443</v>
      </c>
      <c r="L50">
        <f>IFERROR(VLOOKUP(A50,'SMALL PACK'!A:H,8,0)," ")</f>
        <v>1</v>
      </c>
      <c r="M50">
        <f t="shared" si="1"/>
        <v>2696.2600000000007</v>
      </c>
    </row>
    <row r="51" spans="1:13" ht="17.399999999999999" hidden="1" x14ac:dyDescent="0.3">
      <c r="A51" s="159">
        <v>7677283</v>
      </c>
      <c r="B51" s="159" t="str">
        <f>VLOOKUP(A51,'SMALL PACK'!$A$2:$Z$496909,5,0)</f>
        <v>SERVO PRIDE ALT PLUS 15W-40-16 L</v>
      </c>
      <c r="C51" s="160">
        <f>VLOOKUP(A51,'SMALL PACK'!$A$2:$Z$496909,9,0)</f>
        <v>5500</v>
      </c>
      <c r="D51" s="168">
        <f>VLOOKUP(A51,'SMALL PACK'!$A$2:$Z$49609,12,0)</f>
        <v>4788.3</v>
      </c>
      <c r="E51" s="177">
        <f>VLOOKUP(A51,'SMALL PACK'!$A$2:$Z$49609,16,0)</f>
        <v>48</v>
      </c>
      <c r="F51" s="160">
        <f>VLOOKUP(A51,'SMALL PACK'!$A$2:$Z$49609,17,0)</f>
        <v>0</v>
      </c>
      <c r="G51" s="160"/>
      <c r="H51" s="169">
        <f>VLOOKUP(A51,'SMALL PACK'!$A$2:$Z$49609,21,0)</f>
        <v>3882.0600000000004</v>
      </c>
      <c r="I51" s="168">
        <f>VLOOKUP(A51,'SMALL PACK'!$A$2:$Z$49609,24,0)</f>
        <v>1617.9399999999996</v>
      </c>
      <c r="J51" s="168">
        <f>VLOOKUP(A51,'SMALL PACK'!$A$2:$Z$49609,26,0)</f>
        <v>101.12124999999997</v>
      </c>
      <c r="K51" s="180">
        <f>I51/H51*100</f>
        <v>41.677356867230273</v>
      </c>
      <c r="L51">
        <f>IFERROR(VLOOKUP(A51,'SMALL PACK'!A:H,8,0)," ")</f>
        <v>1</v>
      </c>
      <c r="M51">
        <f t="shared" si="1"/>
        <v>3882.0600000000004</v>
      </c>
    </row>
    <row r="52" spans="1:13" ht="17.399999999999999" hidden="1" x14ac:dyDescent="0.3">
      <c r="A52" s="159">
        <v>7677184</v>
      </c>
      <c r="B52" s="159" t="str">
        <f>VLOOKUP(A52,'SMALL PACK'!$A$2:$Z$496909,5,0)</f>
        <v>SERVO PRIDE ALT PLUS 15W-40 -20 X 1 L</v>
      </c>
      <c r="C52" s="160">
        <f>VLOOKUP(A52,'SMALL PACK'!$A$2:$Z$496909,9,0)</f>
        <v>360</v>
      </c>
      <c r="D52" s="168">
        <f>VLOOKUP(A52,'SMALL PACK'!$A$2:$Z$49609,12,0)</f>
        <v>306.28800000000001</v>
      </c>
      <c r="E52" s="177">
        <f>VLOOKUP(A52,'SMALL PACK'!$A$2:$Z$49609,16,0)</f>
        <v>43</v>
      </c>
      <c r="F52" s="160">
        <f>VLOOKUP(A52,'SMALL PACK'!$A$2:$Z$49609,17,0)</f>
        <v>0</v>
      </c>
      <c r="G52" s="160"/>
      <c r="H52" s="169">
        <f>VLOOKUP(A52,'SMALL PACK'!$A$2:$Z$49609,21,0)</f>
        <v>255.54800000000003</v>
      </c>
      <c r="I52" s="168">
        <f>VLOOKUP(A52,'SMALL PACK'!$A$2:$Z$49609,24,0)</f>
        <v>104.45199999999997</v>
      </c>
      <c r="J52" s="168">
        <f>VLOOKUP(A52,'SMALL PACK'!$A$2:$Z$49609,26,0)</f>
        <v>104.45199999999997</v>
      </c>
      <c r="K52" s="180">
        <f>I52/H52*100</f>
        <v>40.873730179848778</v>
      </c>
      <c r="L52">
        <f>IFERROR(VLOOKUP(A52,'SMALL PACK'!A:H,8,0)," ")</f>
        <v>20.000000000000014</v>
      </c>
      <c r="M52">
        <f t="shared" si="1"/>
        <v>5110.9600000000046</v>
      </c>
    </row>
    <row r="53" spans="1:13" ht="17.399999999999999" hidden="1" x14ac:dyDescent="0.3">
      <c r="A53" s="159"/>
      <c r="B53" s="159"/>
      <c r="C53" s="157"/>
      <c r="D53" s="157"/>
      <c r="E53" s="178"/>
      <c r="F53" s="157"/>
      <c r="G53" s="157"/>
      <c r="H53" s="170"/>
      <c r="I53" s="180"/>
      <c r="J53" s="180"/>
      <c r="K53" s="180"/>
      <c r="L53" t="str">
        <f>IFERROR(VLOOKUP(A53,'SMALL PACK'!A:H,8,0)," ")</f>
        <v xml:space="preserve"> </v>
      </c>
      <c r="M53" t="str">
        <f t="shared" si="1"/>
        <v xml:space="preserve"> </v>
      </c>
    </row>
    <row r="54" spans="1:13" ht="17.399999999999999" hidden="1" x14ac:dyDescent="0.3">
      <c r="A54" s="156" t="s">
        <v>3048</v>
      </c>
      <c r="B54" s="159"/>
      <c r="C54" s="157"/>
      <c r="D54" s="157"/>
      <c r="E54" s="178"/>
      <c r="F54" s="157"/>
      <c r="G54" s="157"/>
      <c r="H54" s="170"/>
      <c r="I54" s="180"/>
      <c r="J54" s="180"/>
      <c r="K54" s="180"/>
      <c r="L54" t="str">
        <f>IFERROR(VLOOKUP(A54,'SMALL PACK'!A:H,8,0)," ")</f>
        <v xml:space="preserve"> </v>
      </c>
      <c r="M54" t="str">
        <f t="shared" si="1"/>
        <v xml:space="preserve"> </v>
      </c>
    </row>
    <row r="55" spans="1:13" ht="17.399999999999999" hidden="1" x14ac:dyDescent="0.3">
      <c r="A55" s="159">
        <v>2896150</v>
      </c>
      <c r="B55" s="159" t="str">
        <f>VLOOKUP(A55,'SMALL PACK'!$A$2:$Z$496909,5,0)</f>
        <v>TRU4 KRAAFT-10 X 0.9 L</v>
      </c>
      <c r="C55" s="160">
        <f>VLOOKUP(A55,'SMALL PACK'!$A$2:$Z$496909,9,0)</f>
        <v>320</v>
      </c>
      <c r="D55" s="168">
        <f>VLOOKUP(A55,'SMALL PACK'!$A$2:$Z$49609,12,0)</f>
        <v>250.01599999999999</v>
      </c>
      <c r="E55" s="177">
        <f>VLOOKUP(A55,'SMALL PACK'!$A$2:$Z$49609,16,0)</f>
        <v>0</v>
      </c>
      <c r="F55" s="160">
        <f>VLOOKUP(A55,'SMALL PACK'!$A$2:$Z$49609,17,0)</f>
        <v>0</v>
      </c>
      <c r="G55" s="160"/>
      <c r="H55" s="169">
        <f>VLOOKUP(A55,'SMALL PACK'!$A$2:$Z$49609,21,0)</f>
        <v>250.01599999999999</v>
      </c>
      <c r="I55" s="168">
        <f>VLOOKUP(A55,'SMALL PACK'!$A$2:$Z$49609,24,0)</f>
        <v>69.984000000000009</v>
      </c>
      <c r="J55" s="168">
        <f>VLOOKUP(A55,'SMALL PACK'!$A$2:$Z$49609,26,0)</f>
        <v>77.759999999999991</v>
      </c>
      <c r="K55" s="180">
        <f>I55/H55*100</f>
        <v>27.991808524254452</v>
      </c>
      <c r="L55">
        <f>IFERROR(VLOOKUP(A55,'SMALL PACK'!A:H,8,0)," ")</f>
        <v>10</v>
      </c>
      <c r="M55">
        <f t="shared" si="1"/>
        <v>2500.16</v>
      </c>
    </row>
    <row r="56" spans="1:13" ht="17.399999999999999" hidden="1" x14ac:dyDescent="0.3">
      <c r="A56" s="159">
        <v>2896185</v>
      </c>
      <c r="B56" s="159" t="str">
        <f>VLOOKUP(A56,'SMALL PACK'!$A$2:$Z$496909,5,0)</f>
        <v>TRU4 KRAAFT-10 X 1 L</v>
      </c>
      <c r="C56" s="160">
        <f>VLOOKUP(A56,'SMALL PACK'!$A$2:$Z$496909,9,0)</f>
        <v>350</v>
      </c>
      <c r="D56" s="168">
        <f>VLOOKUP(A56,'SMALL PACK'!$A$2:$Z$49609,12,0)</f>
        <v>274.99499999999995</v>
      </c>
      <c r="E56" s="177">
        <f>VLOOKUP(A56,'SMALL PACK'!$A$2:$Z$49609,16,0)</f>
        <v>0</v>
      </c>
      <c r="F56" s="160">
        <f>VLOOKUP(A56,'SMALL PACK'!$A$2:$Z$49609,17,0)</f>
        <v>0</v>
      </c>
      <c r="G56" s="160"/>
      <c r="H56" s="169">
        <f>VLOOKUP(A56,'SMALL PACK'!$A$2:$Z$49609,21,0)</f>
        <v>274.99499999999995</v>
      </c>
      <c r="I56" s="168">
        <f>VLOOKUP(A56,'SMALL PACK'!$A$2:$Z$49609,24,0)</f>
        <v>75.005000000000052</v>
      </c>
      <c r="J56" s="168">
        <f>VLOOKUP(A56,'SMALL PACK'!$A$2:$Z$49609,26,0)</f>
        <v>75.005000000000052</v>
      </c>
      <c r="K56" s="180">
        <f>I56/H56*100</f>
        <v>27.275041364388468</v>
      </c>
      <c r="L56">
        <f>IFERROR(VLOOKUP(A56,'SMALL PACK'!A:H,8,0)," ")</f>
        <v>10.000000000000005</v>
      </c>
      <c r="M56">
        <f t="shared" si="1"/>
        <v>2749.9500000000007</v>
      </c>
    </row>
    <row r="57" spans="1:13" ht="17.399999999999999" hidden="1" x14ac:dyDescent="0.3">
      <c r="A57" s="159"/>
      <c r="B57" s="159"/>
      <c r="C57" s="157"/>
      <c r="D57" s="157"/>
      <c r="E57" s="178"/>
      <c r="F57" s="157"/>
      <c r="G57" s="157"/>
      <c r="H57" s="170"/>
      <c r="I57" s="180"/>
      <c r="J57" s="180"/>
      <c r="K57" s="180"/>
      <c r="L57" t="str">
        <f>IFERROR(VLOOKUP(A57,'SMALL PACK'!A:H,8,0)," ")</f>
        <v xml:space="preserve"> </v>
      </c>
      <c r="M57" t="str">
        <f t="shared" si="1"/>
        <v xml:space="preserve"> </v>
      </c>
    </row>
    <row r="58" spans="1:13" ht="17.399999999999999" hidden="1" x14ac:dyDescent="0.3">
      <c r="A58" s="159"/>
      <c r="B58" s="159"/>
      <c r="C58" s="157"/>
      <c r="D58" s="157"/>
      <c r="E58" s="178"/>
      <c r="F58" s="157"/>
      <c r="G58" s="157"/>
      <c r="H58" s="170"/>
      <c r="I58" s="180"/>
      <c r="J58" s="180"/>
      <c r="K58" s="180"/>
      <c r="L58" t="str">
        <f>IFERROR(VLOOKUP(A58,'SMALL PACK'!A:H,8,0)," ")</f>
        <v xml:space="preserve"> </v>
      </c>
      <c r="M58" t="str">
        <f t="shared" si="1"/>
        <v xml:space="preserve"> </v>
      </c>
    </row>
    <row r="59" spans="1:13" ht="17.399999999999999" hidden="1" x14ac:dyDescent="0.3">
      <c r="A59" s="156" t="s">
        <v>3049</v>
      </c>
      <c r="B59" s="159"/>
      <c r="C59" s="157"/>
      <c r="D59" s="157"/>
      <c r="E59" s="178"/>
      <c r="F59" s="157"/>
      <c r="G59" s="157"/>
      <c r="H59" s="170"/>
      <c r="I59" s="180"/>
      <c r="J59" s="180"/>
      <c r="K59" s="180"/>
      <c r="L59" t="str">
        <f>IFERROR(VLOOKUP(A59,'SMALL PACK'!A:H,8,0)," ")</f>
        <v xml:space="preserve"> </v>
      </c>
      <c r="M59" t="str">
        <f t="shared" si="1"/>
        <v xml:space="preserve"> </v>
      </c>
    </row>
    <row r="60" spans="1:13" ht="17.399999999999999" hidden="1" x14ac:dyDescent="0.3">
      <c r="A60" s="159">
        <v>2927152</v>
      </c>
      <c r="B60" s="159" t="str">
        <f>VLOOKUP(A60,'SMALL PACK'!$A$2:$Z$496909,5,0)</f>
        <v>SERVO HONDA JOSH-20 X 0.9 L</v>
      </c>
      <c r="C60" s="160">
        <f>VLOOKUP(A60,'SMALL PACK'!$A$2:$Z$496909,9,0)</f>
        <v>342</v>
      </c>
      <c r="D60" s="168">
        <f>VLOOKUP(A60,'SMALL PACK'!$A$2:$Z$49609,12,0)</f>
        <v>270.96659999999997</v>
      </c>
      <c r="E60" s="177">
        <f>VLOOKUP(A60,'SMALL PACK'!$A$2:$Z$49609,16,0)</f>
        <v>28</v>
      </c>
      <c r="F60" s="160">
        <f>VLOOKUP(A60,'SMALL PACK'!$A$2:$Z$49609,17,0)</f>
        <v>0</v>
      </c>
      <c r="G60" s="160"/>
      <c r="H60" s="169">
        <f>VLOOKUP(A60,'SMALL PACK'!$A$2:$Z$49609,21,0)</f>
        <v>241.23059999999998</v>
      </c>
      <c r="I60" s="168">
        <f>VLOOKUP(A60,'SMALL PACK'!$A$2:$Z$49609,24,0)</f>
        <v>100.76940000000002</v>
      </c>
      <c r="J60" s="168">
        <f>VLOOKUP(A60,'SMALL PACK'!$A$2:$Z$49609,26,0)</f>
        <v>111.96600000000001</v>
      </c>
      <c r="K60" s="180">
        <f>I60/H60*100</f>
        <v>41.77305864181411</v>
      </c>
      <c r="L60">
        <f>IFERROR(VLOOKUP(A60,'SMALL PACK'!A:H,8,0)," ")</f>
        <v>20</v>
      </c>
      <c r="M60">
        <f t="shared" si="1"/>
        <v>4824.6119999999992</v>
      </c>
    </row>
    <row r="61" spans="1:13" ht="17.399999999999999" hidden="1" x14ac:dyDescent="0.3">
      <c r="A61" s="159">
        <v>2927184</v>
      </c>
      <c r="B61" s="159" t="str">
        <f>VLOOKUP(A61,'SMALL PACK'!$A$2:$Z$496909,5,0)</f>
        <v>SERVO HONDA JOSH-20 X 1 L</v>
      </c>
      <c r="C61" s="160">
        <f>VLOOKUP(A61,'SMALL PACK'!$A$2:$Z$496909,9,0)</f>
        <v>380</v>
      </c>
      <c r="D61" s="168">
        <f>VLOOKUP(A61,'SMALL PACK'!$A$2:$Z$49609,12,0)</f>
        <v>301.07400000000001</v>
      </c>
      <c r="E61" s="177">
        <f>VLOOKUP(A61,'SMALL PACK'!$A$2:$Z$49609,16,0)</f>
        <v>28</v>
      </c>
      <c r="F61" s="160">
        <f>VLOOKUP(A61,'SMALL PACK'!$A$2:$Z$49609,17,0)</f>
        <v>0</v>
      </c>
      <c r="G61" s="160"/>
      <c r="H61" s="169">
        <f>VLOOKUP(A61,'SMALL PACK'!$A$2:$Z$49609,21,0)</f>
        <v>268.03399999999999</v>
      </c>
      <c r="I61" s="168">
        <f>VLOOKUP(A61,'SMALL PACK'!$A$2:$Z$49609,24,0)</f>
        <v>111.96600000000001</v>
      </c>
      <c r="J61" s="168">
        <f>VLOOKUP(A61,'SMALL PACK'!$A$2:$Z$49609,26,0)</f>
        <v>111.96600000000001</v>
      </c>
      <c r="K61" s="180">
        <f>I61/H61*100</f>
        <v>41.773058641814103</v>
      </c>
      <c r="L61">
        <f>IFERROR(VLOOKUP(A61,'SMALL PACK'!A:H,8,0)," ")</f>
        <v>20.000000000000014</v>
      </c>
      <c r="M61">
        <f t="shared" si="1"/>
        <v>5360.6800000000039</v>
      </c>
    </row>
    <row r="62" spans="1:13" ht="17.399999999999999" hidden="1" x14ac:dyDescent="0.3">
      <c r="A62" s="159">
        <v>2933156</v>
      </c>
      <c r="B62" s="159" t="str">
        <f>VLOOKUP(A62,'SMALL PACK'!$A$2:$Z$496909,5,0)</f>
        <v>SERVO HONDA SCOOTONXT-20 X 0.8 L</v>
      </c>
      <c r="C62" s="160">
        <f>VLOOKUP(A62,'SMALL PACK'!$A$2:$Z$496909,9,0)</f>
        <v>324</v>
      </c>
      <c r="D62" s="168">
        <f>VLOOKUP(A62,'SMALL PACK'!$A$2:$Z$49609,12,0)</f>
        <v>241.89840000000001</v>
      </c>
      <c r="E62" s="177">
        <f>VLOOKUP(A62,'SMALL PACK'!$A$2:$Z$49609,16,0)</f>
        <v>38</v>
      </c>
      <c r="F62" s="160">
        <f>VLOOKUP(A62,'SMALL PACK'!$A$2:$Z$49609,17,0)</f>
        <v>0</v>
      </c>
      <c r="G62" s="160"/>
      <c r="H62" s="169">
        <f>VLOOKUP(A62,'SMALL PACK'!$A$2:$Z$49609,21,0)</f>
        <v>206.0264</v>
      </c>
      <c r="I62" s="168">
        <f>VLOOKUP(A62,'SMALL PACK'!$A$2:$Z$49609,24,0)</f>
        <v>117.9736</v>
      </c>
      <c r="J62" s="168">
        <f>VLOOKUP(A62,'SMALL PACK'!$A$2:$Z$49609,26,0)</f>
        <v>147.46700000000004</v>
      </c>
      <c r="K62" s="180">
        <f>I62/H62*100</f>
        <v>57.261399509965713</v>
      </c>
      <c r="L62">
        <f>IFERROR(VLOOKUP(A62,'SMALL PACK'!A:H,8,0)," ")</f>
        <v>20</v>
      </c>
      <c r="M62">
        <f t="shared" si="1"/>
        <v>4120.5280000000002</v>
      </c>
    </row>
    <row r="63" spans="1:13" ht="17.399999999999999" hidden="1" x14ac:dyDescent="0.3">
      <c r="A63" s="159"/>
      <c r="B63" s="159"/>
      <c r="C63" s="157"/>
      <c r="D63" s="157"/>
      <c r="E63" s="178"/>
      <c r="F63" s="157"/>
      <c r="G63" s="157"/>
      <c r="H63" s="170"/>
      <c r="I63" s="180"/>
      <c r="J63" s="180"/>
      <c r="K63" s="180"/>
      <c r="L63" t="str">
        <f>IFERROR(VLOOKUP(A63,'SMALL PACK'!A:H,8,0)," ")</f>
        <v xml:space="preserve"> </v>
      </c>
      <c r="M63" t="str">
        <f t="shared" si="1"/>
        <v xml:space="preserve"> </v>
      </c>
    </row>
    <row r="64" spans="1:13" ht="17.399999999999999" hidden="1" x14ac:dyDescent="0.3">
      <c r="A64" s="159"/>
      <c r="B64" s="159"/>
      <c r="C64" s="157"/>
      <c r="D64" s="157"/>
      <c r="E64" s="178"/>
      <c r="F64" s="157"/>
      <c r="G64" s="157"/>
      <c r="H64" s="170"/>
      <c r="I64" s="180"/>
      <c r="J64" s="180"/>
      <c r="K64" s="180"/>
      <c r="L64" t="str">
        <f>IFERROR(VLOOKUP(A64,'SMALL PACK'!A:H,8,0)," ")</f>
        <v xml:space="preserve"> </v>
      </c>
      <c r="M64" t="str">
        <f t="shared" si="1"/>
        <v xml:space="preserve"> </v>
      </c>
    </row>
    <row r="65" spans="1:13" ht="17.399999999999999" hidden="1" x14ac:dyDescent="0.3">
      <c r="A65" s="156" t="s">
        <v>3050</v>
      </c>
      <c r="B65" s="159"/>
      <c r="C65" s="157"/>
      <c r="D65" s="157"/>
      <c r="E65" s="178"/>
      <c r="F65" s="157"/>
      <c r="G65" s="157"/>
      <c r="H65" s="170"/>
      <c r="I65" s="180"/>
      <c r="J65" s="180"/>
      <c r="K65" s="180"/>
      <c r="L65" t="str">
        <f>IFERROR(VLOOKUP(A65,'SMALL PACK'!A:H,8,0)," ")</f>
        <v xml:space="preserve"> </v>
      </c>
      <c r="M65" t="str">
        <f t="shared" si="1"/>
        <v xml:space="preserve"> </v>
      </c>
    </row>
    <row r="66" spans="1:13" ht="17.399999999999999" hidden="1" x14ac:dyDescent="0.3">
      <c r="A66" s="159">
        <v>1404184</v>
      </c>
      <c r="B66" s="159" t="str">
        <f>VLOOKUP(A66,'SMALL PACK'!$A$2:$Z$496909,5,0)</f>
        <v>SERVO PRIDE 40 - 20x1L - HDPE</v>
      </c>
      <c r="C66" s="160">
        <f>VLOOKUP(A66,'SMALL PACK'!$A$2:$Z$496909,9,0)</f>
        <v>355</v>
      </c>
      <c r="D66" s="168">
        <f>VLOOKUP(A66,'SMALL PACK'!$A$2:$Z$49609,12,0)</f>
        <v>281.30199999999996</v>
      </c>
      <c r="E66" s="177">
        <f>VLOOKUP(A66,'SMALL PACK'!$A$2:$Z$49609,16,0)</f>
        <v>8</v>
      </c>
      <c r="F66" s="160">
        <f>VLOOKUP(A66,'SMALL PACK'!$A$2:$Z$49609,17,0)</f>
        <v>0</v>
      </c>
      <c r="G66" s="160"/>
      <c r="H66" s="169">
        <f>VLOOKUP(A66,'SMALL PACK'!$A$2:$Z$49609,21,0)</f>
        <v>271.86199999999997</v>
      </c>
      <c r="I66" s="168">
        <f>VLOOKUP(A66,'SMALL PACK'!$A$2:$Z$49609,24,0)</f>
        <v>83.138000000000034</v>
      </c>
      <c r="J66" s="168">
        <f>VLOOKUP(A66,'SMALL PACK'!$A$2:$Z$49609,26,0)</f>
        <v>83.138000000000034</v>
      </c>
      <c r="K66" s="180">
        <f t="shared" ref="K66:K98" si="6">I66/H66*100</f>
        <v>30.580956514702329</v>
      </c>
      <c r="L66">
        <f>IFERROR(VLOOKUP(A66,'SMALL PACK'!A:H,8,0)," ")</f>
        <v>20.000000000000014</v>
      </c>
      <c r="M66">
        <f t="shared" si="1"/>
        <v>5437.2400000000034</v>
      </c>
    </row>
    <row r="67" spans="1:13" ht="17.399999999999999" hidden="1" x14ac:dyDescent="0.3">
      <c r="A67" s="159">
        <v>1404234</v>
      </c>
      <c r="B67" s="159" t="str">
        <f>VLOOKUP(A67,'SMALL PACK'!$A$2:$Z$496909,5,0)</f>
        <v>SERVO PRIDE 40 - 4x5L - HDPE</v>
      </c>
      <c r="C67" s="160">
        <f>VLOOKUP(A67,'SMALL PACK'!$A$2:$Z$496909,9,0)</f>
        <v>1775</v>
      </c>
      <c r="D67" s="168">
        <f>VLOOKUP(A67,'SMALL PACK'!$A$2:$Z$49609,12,0)</f>
        <v>1387.34</v>
      </c>
      <c r="E67" s="177">
        <f>VLOOKUP(A67,'SMALL PACK'!$A$2:$Z$49609,16,0)</f>
        <v>8</v>
      </c>
      <c r="F67" s="160">
        <f>VLOOKUP(A67,'SMALL PACK'!$A$2:$Z$49609,17,0)</f>
        <v>0</v>
      </c>
      <c r="G67" s="160"/>
      <c r="H67" s="169">
        <f>VLOOKUP(A67,'SMALL PACK'!$A$2:$Z$49609,21,0)</f>
        <v>1340.1399999999999</v>
      </c>
      <c r="I67" s="168">
        <f>VLOOKUP(A67,'SMALL PACK'!$A$2:$Z$49609,24,0)</f>
        <v>434.86000000000013</v>
      </c>
      <c r="J67" s="168">
        <f>VLOOKUP(A67,'SMALL PACK'!$A$2:$Z$49609,26,0)</f>
        <v>86.972000000000037</v>
      </c>
      <c r="K67" s="180">
        <f t="shared" si="6"/>
        <v>32.448848627755325</v>
      </c>
      <c r="L67">
        <f>IFERROR(VLOOKUP(A67,'SMALL PACK'!A:H,8,0)," ")</f>
        <v>4.0000000000000027</v>
      </c>
      <c r="M67">
        <f t="shared" si="1"/>
        <v>5360.5600000000031</v>
      </c>
    </row>
    <row r="68" spans="1:13" ht="17.399999999999999" hidden="1" x14ac:dyDescent="0.3">
      <c r="A68" s="159">
        <v>1404242</v>
      </c>
      <c r="B68" s="159" t="str">
        <f>VLOOKUP(A68,'SMALL PACK'!$A$2:$Z$496909,5,0)</f>
        <v>SERVO PRIDE 40 - 10L BUC</v>
      </c>
      <c r="C68" s="160">
        <f>VLOOKUP(A68,'SMALL PACK'!$A$2:$Z$496909,9,0)</f>
        <v>3550</v>
      </c>
      <c r="D68" s="168">
        <f>VLOOKUP(A68,'SMALL PACK'!$A$2:$Z$49609,12,0)</f>
        <v>2763.32</v>
      </c>
      <c r="E68" s="177">
        <f>VLOOKUP(A68,'SMALL PACK'!$A$2:$Z$49609,16,0)</f>
        <v>8</v>
      </c>
      <c r="F68" s="160">
        <f>VLOOKUP(A68,'SMALL PACK'!$A$2:$Z$49609,17,0)</f>
        <v>0</v>
      </c>
      <c r="G68" s="160"/>
      <c r="H68" s="169">
        <f>VLOOKUP(A68,'SMALL PACK'!$A$2:$Z$49609,21,0)</f>
        <v>2668.9200000000005</v>
      </c>
      <c r="I68" s="168">
        <f>VLOOKUP(A68,'SMALL PACK'!$A$2:$Z$49609,24,0)</f>
        <v>881.07999999999947</v>
      </c>
      <c r="J68" s="168">
        <f>VLOOKUP(A68,'SMALL PACK'!$A$2:$Z$49609,26,0)</f>
        <v>88.107999999999947</v>
      </c>
      <c r="K68" s="180">
        <f t="shared" si="6"/>
        <v>33.012604349324789</v>
      </c>
      <c r="L68">
        <f>IFERROR(VLOOKUP(A68,'SMALL PACK'!A:H,8,0)," ")</f>
        <v>1.0000000000000004</v>
      </c>
      <c r="M68">
        <f t="shared" si="1"/>
        <v>2668.9200000000019</v>
      </c>
    </row>
    <row r="69" spans="1:13" ht="17.399999999999999" hidden="1" x14ac:dyDescent="0.3">
      <c r="A69" s="159">
        <v>1404265</v>
      </c>
      <c r="B69" s="159" t="str">
        <f>VLOOKUP(A69,'SMALL PACK'!$A$2:$Z$496909,5,0)</f>
        <v>SERVO PRIDE 40-20L BUC</v>
      </c>
      <c r="C69" s="160">
        <f>VLOOKUP(A69,'SMALL PACK'!$A$2:$Z$496909,9,0)</f>
        <v>6900</v>
      </c>
      <c r="D69" s="168">
        <f>VLOOKUP(A69,'SMALL PACK'!$A$2:$Z$49609,12,0)</f>
        <v>5472.39</v>
      </c>
      <c r="E69" s="177">
        <f>VLOOKUP(A69,'SMALL PACK'!$A$2:$Z$49609,16,0)</f>
        <v>8</v>
      </c>
      <c r="F69" s="160">
        <f>VLOOKUP(A69,'SMALL PACK'!$A$2:$Z$49609,17,0)</f>
        <v>0</v>
      </c>
      <c r="G69" s="160"/>
      <c r="H69" s="169">
        <f>VLOOKUP(A69,'SMALL PACK'!$A$2:$Z$49609,21,0)</f>
        <v>5283.5900000000011</v>
      </c>
      <c r="I69" s="168">
        <f>VLOOKUP(A69,'SMALL PACK'!$A$2:$Z$49609,24,0)</f>
        <v>1616.4099999999989</v>
      </c>
      <c r="J69" s="168">
        <f>VLOOKUP(A69,'SMALL PACK'!$A$2:$Z$49609,26,0)</f>
        <v>80.820499999999925</v>
      </c>
      <c r="K69" s="180">
        <f t="shared" si="6"/>
        <v>30.593024818352649</v>
      </c>
      <c r="L69">
        <f>IFERROR(VLOOKUP(A69,'SMALL PACK'!A:H,8,0)," ")</f>
        <v>1.0000000000000007</v>
      </c>
      <c r="M69">
        <f t="shared" si="1"/>
        <v>5283.5900000000047</v>
      </c>
    </row>
    <row r="70" spans="1:13" ht="17.399999999999999" hidden="1" x14ac:dyDescent="0.3">
      <c r="A70" s="159">
        <v>5034184</v>
      </c>
      <c r="B70" s="159" t="str">
        <f>VLOOKUP(A70,'SMALL PACK'!$A$2:$Z$496909,5,0)</f>
        <v>SERVO GAS ENGINE OIL - 20x1L - HDPE</v>
      </c>
      <c r="C70" s="160">
        <f>VLOOKUP(A70,'SMALL PACK'!$A$2:$Z$496909,9,0)</f>
        <v>310</v>
      </c>
      <c r="D70" s="168">
        <f>VLOOKUP(A70,'SMALL PACK'!$A$2:$Z$49609,12,0)</f>
        <v>212.35</v>
      </c>
      <c r="E70" s="177">
        <f>VLOOKUP(A70,'SMALL PACK'!$A$2:$Z$49609,16,0)</f>
        <v>8</v>
      </c>
      <c r="F70" s="160">
        <f>VLOOKUP(A70,'SMALL PACK'!$A$2:$Z$49609,17,0)</f>
        <v>0</v>
      </c>
      <c r="G70" s="160"/>
      <c r="H70" s="169">
        <f>VLOOKUP(A70,'SMALL PACK'!$A$2:$Z$49609,21,0)</f>
        <v>202.91</v>
      </c>
      <c r="I70" s="168">
        <f>VLOOKUP(A70,'SMALL PACK'!$A$2:$Z$49609,24,0)</f>
        <v>107.09</v>
      </c>
      <c r="J70" s="168">
        <f>VLOOKUP(A70,'SMALL PACK'!$A$2:$Z$49609,26,0)</f>
        <v>107.09</v>
      </c>
      <c r="K70" s="180">
        <f t="shared" si="6"/>
        <v>52.777093292592781</v>
      </c>
      <c r="L70">
        <f>IFERROR(VLOOKUP(A70,'SMALL PACK'!A:H,8,0)," ")</f>
        <v>20.000000000000014</v>
      </c>
      <c r="M70">
        <f t="shared" si="1"/>
        <v>4058.200000000003</v>
      </c>
    </row>
    <row r="71" spans="1:13" ht="17.399999999999999" hidden="1" x14ac:dyDescent="0.3">
      <c r="A71" s="159">
        <v>5034203</v>
      </c>
      <c r="B71" s="159" t="str">
        <f>VLOOKUP(A71,'SMALL PACK'!$A$2:$Z$496909,5,0)</f>
        <v>SERVO GAS ENGINE OIL-4X3L-HDPE</v>
      </c>
      <c r="C71" s="160">
        <f>VLOOKUP(A71,'SMALL PACK'!$A$2:$Z$496909,9,0)</f>
        <v>905</v>
      </c>
      <c r="D71" s="168">
        <f>VLOOKUP(A71,'SMALL PACK'!$A$2:$Z$49609,12,0)</f>
        <v>629.42750000000001</v>
      </c>
      <c r="E71" s="177">
        <f>VLOOKUP(A71,'SMALL PACK'!$A$2:$Z$49609,16,0)</f>
        <v>8</v>
      </c>
      <c r="F71" s="160">
        <f>VLOOKUP(A71,'SMALL PACK'!$A$2:$Z$49609,17,0)</f>
        <v>0</v>
      </c>
      <c r="G71" s="160"/>
      <c r="H71" s="169">
        <f>VLOOKUP(A71,'SMALL PACK'!$A$2:$Z$49609,21,0)</f>
        <v>601.10750000000007</v>
      </c>
      <c r="I71" s="168">
        <f>VLOOKUP(A71,'SMALL PACK'!$A$2:$Z$49609,24,0)</f>
        <v>303.89249999999993</v>
      </c>
      <c r="J71" s="168">
        <f>VLOOKUP(A71,'SMALL PACK'!$A$2:$Z$49609,26,0)</f>
        <v>101.29749999999999</v>
      </c>
      <c r="K71" s="180">
        <f t="shared" si="6"/>
        <v>50.55543309640953</v>
      </c>
      <c r="L71">
        <f>IFERROR(VLOOKUP(A71,'SMALL PACK'!A:H,8,0)," ")</f>
        <v>4.0000000000000018</v>
      </c>
      <c r="M71">
        <f t="shared" si="1"/>
        <v>2404.4300000000012</v>
      </c>
    </row>
    <row r="72" spans="1:13" ht="17.399999999999999" hidden="1" x14ac:dyDescent="0.3">
      <c r="A72" s="159">
        <v>5034229</v>
      </c>
      <c r="B72" s="159" t="str">
        <f>VLOOKUP(A72,'SMALL PACK'!$A$2:$Z$496909,5,0)</f>
        <v>SERVO GAS ENGINE OIL-20 X 1 L PROMO</v>
      </c>
      <c r="C72" s="160">
        <f>VLOOKUP(A72,'SMALL PACK'!$A$2:$Z$496909,9,0)</f>
        <v>310</v>
      </c>
      <c r="D72" s="168">
        <f>VLOOKUP(A72,'SMALL PACK'!$A$2:$Z$49609,12,0)</f>
        <v>212.35</v>
      </c>
      <c r="E72" s="177">
        <f>VLOOKUP(A72,'SMALL PACK'!$A$2:$Z$49609,16,0)</f>
        <v>8</v>
      </c>
      <c r="F72" s="160">
        <f>VLOOKUP(A72,'SMALL PACK'!$A$2:$Z$49609,17,0)</f>
        <v>0</v>
      </c>
      <c r="G72" s="160"/>
      <c r="H72" s="169">
        <f>VLOOKUP(A72,'SMALL PACK'!$A$2:$Z$49609,21,0)</f>
        <v>202.91</v>
      </c>
      <c r="I72" s="168">
        <f>VLOOKUP(A72,'SMALL PACK'!$A$2:$Z$49609,24,0)</f>
        <v>107.09</v>
      </c>
      <c r="J72" s="168">
        <f>VLOOKUP(A72,'SMALL PACK'!$A$2:$Z$49609,26,0)</f>
        <v>107.09</v>
      </c>
      <c r="K72" s="180">
        <f t="shared" si="6"/>
        <v>52.777093292592781</v>
      </c>
      <c r="L72">
        <f>IFERROR(VLOOKUP(A72,'SMALL PACK'!A:H,8,0)," ")</f>
        <v>20</v>
      </c>
      <c r="M72">
        <f t="shared" si="1"/>
        <v>4058.2</v>
      </c>
    </row>
    <row r="73" spans="1:13" ht="17.399999999999999" hidden="1" x14ac:dyDescent="0.3">
      <c r="A73" s="159">
        <v>7231256</v>
      </c>
      <c r="B73" s="159" t="str">
        <f>VLOOKUP(A73,'SMALL PACK'!$A$2:$Z$496909,5,0)</f>
        <v>SERVO RAFTAAR-15 L</v>
      </c>
      <c r="C73" s="160">
        <f>VLOOKUP(A73,'SMALL PACK'!$A$2:$Z$496909,9,0)</f>
        <v>5625</v>
      </c>
      <c r="D73" s="168">
        <f>VLOOKUP(A73,'SMALL PACK'!$A$2:$Z$49609,12,0)</f>
        <v>4503.9374999999991</v>
      </c>
      <c r="E73" s="177">
        <f>VLOOKUP(A73,'SMALL PACK'!$A$2:$Z$49609,16,0)</f>
        <v>48</v>
      </c>
      <c r="F73" s="160">
        <f>VLOOKUP(A73,'SMALL PACK'!$A$2:$Z$49609,17,0)</f>
        <v>0</v>
      </c>
      <c r="G73" s="160"/>
      <c r="H73" s="169">
        <f>VLOOKUP(A73,'SMALL PACK'!$A$2:$Z$49609,21,0)</f>
        <v>3654.3374999999992</v>
      </c>
      <c r="I73" s="168">
        <f>VLOOKUP(A73,'SMALL PACK'!$A$2:$Z$49609,24,0)</f>
        <v>1970.6625000000008</v>
      </c>
      <c r="J73" s="168">
        <f>VLOOKUP(A73,'SMALL PACK'!$A$2:$Z$49609,26,0)</f>
        <v>131.37750000000005</v>
      </c>
      <c r="K73" s="180">
        <f t="shared" si="6"/>
        <v>53.92666933472897</v>
      </c>
      <c r="L73">
        <f>IFERROR(VLOOKUP(A73,'SMALL PACK'!A:H,8,0)," ")</f>
        <v>1.0000000000000007</v>
      </c>
      <c r="M73">
        <f t="shared" si="1"/>
        <v>3654.3375000000015</v>
      </c>
    </row>
    <row r="74" spans="1:13" ht="17.399999999999999" hidden="1" x14ac:dyDescent="0.3">
      <c r="A74" s="159">
        <v>7429184</v>
      </c>
      <c r="B74" s="159" t="str">
        <f>VLOOKUP(A74,'SMALL PACK'!$A$2:$Z$496909,5,0)</f>
        <v>SERVO SUPERMILE 10W-30-20 X 1 L</v>
      </c>
      <c r="C74" s="160">
        <f>VLOOKUP(A74,'SMALL PACK'!$A$2:$Z$496909,9,0)</f>
        <v>415</v>
      </c>
      <c r="D74" s="168">
        <f>VLOOKUP(A74,'SMALL PACK'!$A$2:$Z$49609,12,0)</f>
        <v>275.35249999999996</v>
      </c>
      <c r="E74" s="177">
        <f>VLOOKUP(A74,'SMALL PACK'!$A$2:$Z$49609,16,0)</f>
        <v>13</v>
      </c>
      <c r="F74" s="160">
        <f>VLOOKUP(A74,'SMALL PACK'!$A$2:$Z$49609,17,0)</f>
        <v>0</v>
      </c>
      <c r="G74" s="160"/>
      <c r="H74" s="169">
        <f>VLOOKUP(A74,'SMALL PACK'!$A$2:$Z$49609,21,0)</f>
        <v>260.01249999999999</v>
      </c>
      <c r="I74" s="168">
        <f>VLOOKUP(A74,'SMALL PACK'!$A$2:$Z$49609,24,0)</f>
        <v>154.98750000000001</v>
      </c>
      <c r="J74" s="168">
        <f>VLOOKUP(A74,'SMALL PACK'!$A$2:$Z$49609,26,0)</f>
        <v>154.98750000000001</v>
      </c>
      <c r="K74" s="180">
        <f t="shared" si="6"/>
        <v>59.607711167732326</v>
      </c>
      <c r="L74">
        <f>IFERROR(VLOOKUP(A74,'SMALL PACK'!A:H,8,0)," ")</f>
        <v>20.000000000000014</v>
      </c>
      <c r="M74">
        <f t="shared" si="1"/>
        <v>5200.2500000000036</v>
      </c>
    </row>
    <row r="75" spans="1:13" ht="17.399999999999999" hidden="1" x14ac:dyDescent="0.3">
      <c r="A75" s="159">
        <v>7429240</v>
      </c>
      <c r="B75" s="159" t="str">
        <f>VLOOKUP(A75,'SMALL PACK'!$A$2:$Z$496909,5,0)</f>
        <v>SERVO SUPERMILE 10W-30-4 X 5 L PROMO</v>
      </c>
      <c r="C75" s="160">
        <f>VLOOKUP(A75,'SMALL PACK'!$A$2:$Z$496909,9,0)</f>
        <v>2075</v>
      </c>
      <c r="D75" s="168">
        <f>VLOOKUP(A75,'SMALL PACK'!$A$2:$Z$49609,12,0)</f>
        <v>1374.6875</v>
      </c>
      <c r="E75" s="177">
        <f>VLOOKUP(A75,'SMALL PACK'!$A$2:$Z$49609,16,0)</f>
        <v>13</v>
      </c>
      <c r="F75" s="160">
        <f>VLOOKUP(A75,'SMALL PACK'!$A$2:$Z$49609,17,0)</f>
        <v>0</v>
      </c>
      <c r="G75" s="160"/>
      <c r="H75" s="169">
        <f>VLOOKUP(A75,'SMALL PACK'!$A$2:$Z$49609,21,0)</f>
        <v>1297.9875</v>
      </c>
      <c r="I75" s="168">
        <f>VLOOKUP(A75,'SMALL PACK'!$A$2:$Z$49609,24,0)</f>
        <v>777.01250000000005</v>
      </c>
      <c r="J75" s="168">
        <f>VLOOKUP(A75,'SMALL PACK'!$A$2:$Z$49609,26,0)</f>
        <v>155.40250000000003</v>
      </c>
      <c r="K75" s="180">
        <f t="shared" si="6"/>
        <v>59.862864626970605</v>
      </c>
      <c r="L75">
        <f>IFERROR(VLOOKUP(A75,'SMALL PACK'!A:H,8,0)," ")</f>
        <v>4</v>
      </c>
      <c r="M75">
        <f t="shared" si="1"/>
        <v>5191.95</v>
      </c>
    </row>
    <row r="76" spans="1:13" ht="17.399999999999999" hidden="1" x14ac:dyDescent="0.3">
      <c r="A76" s="157">
        <v>7429244</v>
      </c>
      <c r="B76" s="159" t="str">
        <f>VLOOKUP(A76,'SMALL PACK'!$A$2:$Z$496909,5,0)</f>
        <v>SERVO SUPERMILE 10W-30-4 X 6 L</v>
      </c>
      <c r="C76" s="160">
        <f>VLOOKUP(A76,'SMALL PACK'!$A$2:$Z$496909,9,0)</f>
        <v>2290</v>
      </c>
      <c r="D76" s="168">
        <f>VLOOKUP(A76,'SMALL PACK'!$A$2:$Z$49609,12,0)</f>
        <v>1570.0239999999999</v>
      </c>
      <c r="E76" s="177">
        <f>VLOOKUP(A76,'SMALL PACK'!$A$2:$Z$49609,16,0)</f>
        <v>13</v>
      </c>
      <c r="F76" s="160">
        <f>VLOOKUP(A76,'SMALL PACK'!$A$2:$Z$49609,17,0)</f>
        <v>0</v>
      </c>
      <c r="G76" s="160"/>
      <c r="H76" s="169">
        <f>VLOOKUP(A76,'SMALL PACK'!$A$2:$Z$49609,21,0)</f>
        <v>1477.9839999999999</v>
      </c>
      <c r="I76" s="168">
        <f>VLOOKUP(A76,'SMALL PACK'!$A$2:$Z$49609,24,0)</f>
        <v>812.01600000000008</v>
      </c>
      <c r="J76" s="168">
        <f>VLOOKUP(A76,'SMALL PACK'!$A$2:$Z$49609,26,0)</f>
        <v>135.33600000000004</v>
      </c>
      <c r="K76" s="180">
        <f t="shared" si="6"/>
        <v>54.94078420334727</v>
      </c>
      <c r="L76">
        <f>IFERROR(VLOOKUP(A76,'SMALL PACK'!A:H,8,0)," ")</f>
        <v>4</v>
      </c>
      <c r="M76">
        <f t="shared" si="1"/>
        <v>5911.9359999999997</v>
      </c>
    </row>
    <row r="77" spans="1:13" ht="17.399999999999999" hidden="1" x14ac:dyDescent="0.3">
      <c r="A77" s="159">
        <v>7429297</v>
      </c>
      <c r="B77" s="159" t="str">
        <f>VLOOKUP(A77,'SMALL PACK'!$A$2:$Z$496909,5,0)</f>
        <v>SERVO SUPERMILE 10W-30-7 L PROMO</v>
      </c>
      <c r="C77" s="160">
        <f>VLOOKUP(A77,'SMALL PACK'!$A$2:$Z$496909,9,0)</f>
        <v>2805</v>
      </c>
      <c r="D77" s="168">
        <f>VLOOKUP(A77,'SMALL PACK'!$A$2:$Z$49609,12,0)</f>
        <v>1900.3875</v>
      </c>
      <c r="E77" s="177">
        <f>VLOOKUP(A77,'SMALL PACK'!$A$2:$Z$49609,16,0)</f>
        <v>13</v>
      </c>
      <c r="F77" s="160">
        <f>VLOOKUP(A77,'SMALL PACK'!$A$2:$Z$49609,17,0)</f>
        <v>0</v>
      </c>
      <c r="G77" s="160"/>
      <c r="H77" s="169">
        <f>VLOOKUP(A77,'SMALL PACK'!$A$2:$Z$49609,21,0)</f>
        <v>1793.0075000000002</v>
      </c>
      <c r="I77" s="168">
        <f>VLOOKUP(A77,'SMALL PACK'!$A$2:$Z$49609,24,0)</f>
        <v>1011.9924999999998</v>
      </c>
      <c r="J77" s="168">
        <f>VLOOKUP(A77,'SMALL PACK'!$A$2:$Z$49609,26,0)</f>
        <v>144.57035714285712</v>
      </c>
      <c r="K77" s="180">
        <f t="shared" si="6"/>
        <v>56.441063408825663</v>
      </c>
      <c r="L77">
        <f>IFERROR(VLOOKUP(A77,'SMALL PACK'!A:H,8,0)," ")</f>
        <v>1</v>
      </c>
      <c r="M77">
        <f t="shared" si="1"/>
        <v>1793.0075000000002</v>
      </c>
    </row>
    <row r="78" spans="1:13" ht="17.399999999999999" hidden="1" x14ac:dyDescent="0.3">
      <c r="A78" s="159">
        <v>7430184</v>
      </c>
      <c r="B78" s="159" t="str">
        <f>VLOOKUP(A78,'SMALL PACK'!$A$2:$Z$496909,5,0)</f>
        <v>SERVO SUPERMILE PLUS 5W-30-20 X 1 L</v>
      </c>
      <c r="C78" s="160">
        <f>VLOOKUP(A78,'SMALL PACK'!$A$2:$Z$496909,9,0)</f>
        <v>440</v>
      </c>
      <c r="D78" s="168">
        <f>VLOOKUP(A78,'SMALL PACK'!$A$2:$Z$49609,12,0)</f>
        <v>300.56400000000002</v>
      </c>
      <c r="E78" s="177">
        <f>VLOOKUP(A78,'SMALL PACK'!$A$2:$Z$49609,16,0)</f>
        <v>23</v>
      </c>
      <c r="F78" s="160">
        <f>VLOOKUP(A78,'SMALL PACK'!$A$2:$Z$49609,17,0)</f>
        <v>0</v>
      </c>
      <c r="G78" s="160"/>
      <c r="H78" s="169">
        <f>VLOOKUP(A78,'SMALL PACK'!$A$2:$Z$49609,21,0)</f>
        <v>273.42400000000004</v>
      </c>
      <c r="I78" s="168">
        <f>VLOOKUP(A78,'SMALL PACK'!$A$2:$Z$49609,24,0)</f>
        <v>166.57599999999996</v>
      </c>
      <c r="J78" s="168">
        <f>VLOOKUP(A78,'SMALL PACK'!$A$2:$Z$49609,26,0)</f>
        <v>166.57599999999996</v>
      </c>
      <c r="K78" s="180">
        <f t="shared" si="6"/>
        <v>60.922230674703002</v>
      </c>
      <c r="L78">
        <f>IFERROR(VLOOKUP(A78,'SMALL PACK'!A:H,8,0)," ")</f>
        <v>20.000000000000014</v>
      </c>
      <c r="M78">
        <f t="shared" si="1"/>
        <v>5468.480000000005</v>
      </c>
    </row>
    <row r="79" spans="1:13" ht="17.399999999999999" hidden="1" x14ac:dyDescent="0.3">
      <c r="A79" s="159">
        <v>7430234</v>
      </c>
      <c r="B79" s="159" t="str">
        <f>VLOOKUP(A79,'SMALL PACK'!$A$2:$Z$496909,5,0)</f>
        <v>SERVO SUPERMILE PLUS 5W-30-4 X 5 L</v>
      </c>
      <c r="C79" s="160">
        <f>VLOOKUP(A79,'SMALL PACK'!$A$2:$Z$496909,9,0)</f>
        <v>2175</v>
      </c>
      <c r="D79" s="168">
        <f>VLOOKUP(A79,'SMALL PACK'!$A$2:$Z$49609,12,0)</f>
        <v>1492.7025000000001</v>
      </c>
      <c r="E79" s="177">
        <f>VLOOKUP(A79,'SMALL PACK'!$A$2:$Z$49609,16,0)</f>
        <v>40</v>
      </c>
      <c r="F79" s="160">
        <f>VLOOKUP(A79,'SMALL PACK'!$A$2:$Z$49609,17,0)</f>
        <v>0</v>
      </c>
      <c r="G79" s="160"/>
      <c r="H79" s="169">
        <f>VLOOKUP(A79,'SMALL PACK'!$A$2:$Z$49609,21,0)</f>
        <v>1256.7025000000001</v>
      </c>
      <c r="I79" s="168">
        <f>VLOOKUP(A79,'SMALL PACK'!$A$2:$Z$49609,24,0)</f>
        <v>918.2974999999999</v>
      </c>
      <c r="J79" s="168">
        <f>VLOOKUP(A79,'SMALL PACK'!$A$2:$Z$49609,26,0)</f>
        <v>183.65949999999998</v>
      </c>
      <c r="K79" s="180">
        <f t="shared" si="6"/>
        <v>73.071988000342145</v>
      </c>
      <c r="L79">
        <f>IFERROR(VLOOKUP(A79,'SMALL PACK'!A:H,8,0)," ")</f>
        <v>4.0000000000000027</v>
      </c>
      <c r="M79">
        <f t="shared" ref="M79:M142" si="7">IFERROR(L79*H79," ")</f>
        <v>5026.810000000004</v>
      </c>
    </row>
    <row r="80" spans="1:13" ht="17.399999999999999" hidden="1" x14ac:dyDescent="0.3">
      <c r="A80" s="159">
        <v>7430240</v>
      </c>
      <c r="B80" s="159" t="str">
        <f>VLOOKUP(A80,'SMALL PACK'!$A$2:$Z$496909,5,0)</f>
        <v>SERVO SUPERMILE PLUS 5W-30-4 X 5 L PROMO</v>
      </c>
      <c r="C80" s="160">
        <f>VLOOKUP(A80,'SMALL PACK'!$A$2:$Z$496909,9,0)</f>
        <v>2175</v>
      </c>
      <c r="D80" s="168">
        <f>VLOOKUP(A80,'SMALL PACK'!$A$2:$Z$49609,12,0)</f>
        <v>1492.7025000000001</v>
      </c>
      <c r="E80" s="177">
        <f>VLOOKUP(A80,'SMALL PACK'!$A$2:$Z$49609,16,0)</f>
        <v>35</v>
      </c>
      <c r="F80" s="160">
        <f>VLOOKUP(A80,'SMALL PACK'!$A$2:$Z$49609,17,0)</f>
        <v>0</v>
      </c>
      <c r="G80" s="160"/>
      <c r="H80" s="169">
        <f>VLOOKUP(A80,'SMALL PACK'!$A$2:$Z$49609,21,0)</f>
        <v>1286.2025000000001</v>
      </c>
      <c r="I80" s="168">
        <f>VLOOKUP(A80,'SMALL PACK'!$A$2:$Z$49609,24,0)</f>
        <v>888.7974999999999</v>
      </c>
      <c r="J80" s="168">
        <f>VLOOKUP(A80,'SMALL PACK'!$A$2:$Z$49609,26,0)</f>
        <v>177.7595</v>
      </c>
      <c r="K80" s="180">
        <f t="shared" si="6"/>
        <v>69.102454706782154</v>
      </c>
      <c r="L80">
        <f>IFERROR(VLOOKUP(A80,'SMALL PACK'!A:H,8,0)," ")</f>
        <v>4</v>
      </c>
      <c r="M80">
        <f t="shared" si="7"/>
        <v>5144.8100000000004</v>
      </c>
    </row>
    <row r="81" spans="1:13" ht="17.399999999999999" hidden="1" x14ac:dyDescent="0.3">
      <c r="A81" s="159">
        <v>7430296</v>
      </c>
      <c r="B81" s="159" t="str">
        <f>VLOOKUP(A81,'SMALL PACK'!$A$2:$Z$496909,5,0)</f>
        <v>SERVO SUPERMILE PLUS 5W-30-7L</v>
      </c>
      <c r="C81" s="160">
        <f>VLOOKUP(A81,'SMALL PACK'!$A$2:$Z$496909,9,0)</f>
        <v>3005</v>
      </c>
      <c r="D81" s="168">
        <f>VLOOKUP(A81,'SMALL PACK'!$A$2:$Z$49609,12,0)</f>
        <v>2051.8139999999999</v>
      </c>
      <c r="E81" s="177">
        <f>VLOOKUP(A81,'SMALL PACK'!$A$2:$Z$49609,16,0)</f>
        <v>45</v>
      </c>
      <c r="F81" s="160">
        <f>VLOOKUP(A81,'SMALL PACK'!$A$2:$Z$49609,17,0)</f>
        <v>0</v>
      </c>
      <c r="G81" s="160"/>
      <c r="H81" s="169">
        <f>VLOOKUP(A81,'SMALL PACK'!$A$2:$Z$49609,21,0)</f>
        <v>1680.114</v>
      </c>
      <c r="I81" s="168">
        <f>VLOOKUP(A81,'SMALL PACK'!$A$2:$Z$49609,24,0)</f>
        <v>1324.886</v>
      </c>
      <c r="J81" s="168">
        <f>VLOOKUP(A81,'SMALL PACK'!$A$2:$Z$49609,26,0)</f>
        <v>189.26942857142856</v>
      </c>
      <c r="K81" s="180">
        <f t="shared" si="6"/>
        <v>78.856910900093681</v>
      </c>
      <c r="L81">
        <f>IFERROR(VLOOKUP(A81,'SMALL PACK'!A:H,8,0)," ")</f>
        <v>1</v>
      </c>
      <c r="M81">
        <f t="shared" si="7"/>
        <v>1680.114</v>
      </c>
    </row>
    <row r="82" spans="1:13" ht="17.399999999999999" hidden="1" x14ac:dyDescent="0.3">
      <c r="A82" s="159">
        <v>7430297</v>
      </c>
      <c r="B82" s="159" t="str">
        <f>VLOOKUP(A82,'SMALL PACK'!$A$2:$Z$496909,5,0)</f>
        <v>SERVO SUPERMILE PLUS 5W-30-7 L PROMO</v>
      </c>
      <c r="C82" s="160">
        <f>VLOOKUP(A82,'SMALL PACK'!$A$2:$Z$496909,9,0)</f>
        <v>3005</v>
      </c>
      <c r="D82" s="168">
        <f>VLOOKUP(A82,'SMALL PACK'!$A$2:$Z$49609,12,0)</f>
        <v>2051.8139999999999</v>
      </c>
      <c r="E82" s="177">
        <f>VLOOKUP(A82,'SMALL PACK'!$A$2:$Z$49609,16,0)</f>
        <v>40</v>
      </c>
      <c r="F82" s="160">
        <f>VLOOKUP(A82,'SMALL PACK'!$A$2:$Z$49609,17,0)</f>
        <v>0</v>
      </c>
      <c r="G82" s="160"/>
      <c r="H82" s="169">
        <f>VLOOKUP(A82,'SMALL PACK'!$A$2:$Z$49609,21,0)</f>
        <v>1721.414</v>
      </c>
      <c r="I82" s="168">
        <f>VLOOKUP(A82,'SMALL PACK'!$A$2:$Z$49609,24,0)</f>
        <v>1283.586</v>
      </c>
      <c r="J82" s="168">
        <f>VLOOKUP(A82,'SMALL PACK'!$A$2:$Z$49609,26,0)</f>
        <v>183.36942857142856</v>
      </c>
      <c r="K82" s="180">
        <f t="shared" si="6"/>
        <v>74.565793005052825</v>
      </c>
      <c r="L82">
        <f>IFERROR(VLOOKUP(A82,'SMALL PACK'!A:H,8,0)," ")</f>
        <v>1</v>
      </c>
      <c r="M82">
        <f t="shared" si="7"/>
        <v>1721.414</v>
      </c>
    </row>
    <row r="83" spans="1:13" ht="17.399999999999999" hidden="1" x14ac:dyDescent="0.3">
      <c r="A83" s="159">
        <v>7434256</v>
      </c>
      <c r="B83" s="159" t="str">
        <f>VLOOKUP(A83,'SMALL PACK'!$A$2:$Z$496909,5,0)</f>
        <v>SERVO PRIDE NXT CK4 10W-30-15 L</v>
      </c>
      <c r="C83" s="160">
        <f>VLOOKUP(A83,'SMALL PACK'!$A$2:$Z$496909,9,0)</f>
        <v>6175</v>
      </c>
      <c r="D83" s="168">
        <f>VLOOKUP(A83,'SMALL PACK'!$A$2:$Z$49609,12,0)</f>
        <v>4521.9525000000003</v>
      </c>
      <c r="E83" s="177">
        <f>VLOOKUP(A83,'SMALL PACK'!$A$2:$Z$49609,16,0)</f>
        <v>48</v>
      </c>
      <c r="F83" s="160">
        <f>VLOOKUP(A83,'SMALL PACK'!$A$2:$Z$49609,17,0)</f>
        <v>0</v>
      </c>
      <c r="G83" s="160"/>
      <c r="H83" s="169">
        <f>VLOOKUP(A83,'SMALL PACK'!$A$2:$Z$49609,21,0)</f>
        <v>3672.3525000000004</v>
      </c>
      <c r="I83" s="168">
        <f>VLOOKUP(A83,'SMALL PACK'!$A$2:$Z$49609,24,0)</f>
        <v>2502.6474999999996</v>
      </c>
      <c r="J83" s="168">
        <f>VLOOKUP(A83,'SMALL PACK'!$A$2:$Z$49609,26,0)</f>
        <v>166.84316666666666</v>
      </c>
      <c r="K83" s="180">
        <f t="shared" si="6"/>
        <v>68.148346325686305</v>
      </c>
      <c r="L83">
        <f>IFERROR(VLOOKUP(A83,'SMALL PACK'!A:H,8,0)," ")</f>
        <v>1.0000000000000007</v>
      </c>
      <c r="M83">
        <f t="shared" si="7"/>
        <v>3672.3525000000027</v>
      </c>
    </row>
    <row r="84" spans="1:13" ht="17.399999999999999" hidden="1" x14ac:dyDescent="0.3">
      <c r="A84" s="159">
        <v>7436184</v>
      </c>
      <c r="B84" s="159" t="str">
        <f>VLOOKUP(A84,'SMALL PACK'!$A$2:$Z$496909,5,0)</f>
        <v>SERVO PRIDE NXT CK4 15W-40-20 X 1 L</v>
      </c>
      <c r="C84" s="160">
        <f>VLOOKUP(A84,'SMALL PACK'!$A$2:$Z$496909,9,0)</f>
        <v>425</v>
      </c>
      <c r="D84" s="168">
        <f>VLOOKUP(A84,'SMALL PACK'!$A$2:$Z$49609,12,0)</f>
        <v>312.07750000000004</v>
      </c>
      <c r="E84" s="177">
        <f>VLOOKUP(A84,'SMALL PACK'!$A$2:$Z$49609,16,0)</f>
        <v>38</v>
      </c>
      <c r="F84" s="160">
        <f>VLOOKUP(A84,'SMALL PACK'!$A$2:$Z$49609,17,0)</f>
        <v>0</v>
      </c>
      <c r="G84" s="160"/>
      <c r="H84" s="169">
        <f>VLOOKUP(A84,'SMALL PACK'!$A$2:$Z$49609,21,0)</f>
        <v>267.23750000000001</v>
      </c>
      <c r="I84" s="168">
        <f>VLOOKUP(A84,'SMALL PACK'!$A$2:$Z$49609,24,0)</f>
        <v>157.76249999999999</v>
      </c>
      <c r="J84" s="168">
        <f>VLOOKUP(A84,'SMALL PACK'!$A$2:$Z$49609,26,0)</f>
        <v>157.76249999999999</v>
      </c>
      <c r="K84" s="180">
        <f t="shared" si="6"/>
        <v>59.034566630805926</v>
      </c>
      <c r="L84">
        <f>IFERROR(VLOOKUP(A84,'SMALL PACK'!A:H,8,0)," ")</f>
        <v>20.000000000000014</v>
      </c>
      <c r="M84">
        <f t="shared" si="7"/>
        <v>5344.7500000000036</v>
      </c>
    </row>
    <row r="85" spans="1:13" ht="17.399999999999999" hidden="1" x14ac:dyDescent="0.3">
      <c r="A85" s="159">
        <v>7436229</v>
      </c>
      <c r="B85" s="159" t="str">
        <f>VLOOKUP(A85,'SMALL PACK'!$A$2:$Z$496909,5,0)</f>
        <v>SERVO PRIDENXT 15W40-20 X 1 L PROMO</v>
      </c>
      <c r="C85" s="160">
        <f>VLOOKUP(A85,'SMALL PACK'!$A$2:$Z$496909,9,0)</f>
        <v>425</v>
      </c>
      <c r="D85" s="168">
        <f>VLOOKUP(A85,'SMALL PACK'!$A$2:$Z$49609,12,0)</f>
        <v>312.07750000000004</v>
      </c>
      <c r="E85" s="177">
        <f>VLOOKUP(A85,'SMALL PACK'!$A$2:$Z$49609,16,0)</f>
        <v>30</v>
      </c>
      <c r="F85" s="160">
        <f>VLOOKUP(A85,'SMALL PACK'!$A$2:$Z$49609,17,0)</f>
        <v>0</v>
      </c>
      <c r="G85" s="160"/>
      <c r="H85" s="169">
        <f>VLOOKUP(A85,'SMALL PACK'!$A$2:$Z$49609,21,0)</f>
        <v>276.67750000000001</v>
      </c>
      <c r="I85" s="168">
        <f>VLOOKUP(A85,'SMALL PACK'!$A$2:$Z$49609,24,0)</f>
        <v>148.32249999999999</v>
      </c>
      <c r="J85" s="168">
        <f>VLOOKUP(A85,'SMALL PACK'!$A$2:$Z$49609,26,0)</f>
        <v>148.32249999999999</v>
      </c>
      <c r="K85" s="180">
        <f t="shared" si="6"/>
        <v>53.608443042892894</v>
      </c>
      <c r="L85">
        <f>IFERROR(VLOOKUP(A85,'SMALL PACK'!A:H,8,0)," ")</f>
        <v>20</v>
      </c>
      <c r="M85">
        <f t="shared" si="7"/>
        <v>5533.55</v>
      </c>
    </row>
    <row r="86" spans="1:13" ht="17.399999999999999" hidden="1" x14ac:dyDescent="0.3">
      <c r="A86" s="159">
        <v>7436250</v>
      </c>
      <c r="B86" s="159" t="str">
        <f>VLOOKUP(A86,'SMALL PACK'!$A$2:$Z$496909,5,0)</f>
        <v>SERVO PRIDE NXT CK4 15W-40-7.5 L PROMO</v>
      </c>
      <c r="C86" s="160">
        <f>VLOOKUP(A86,'SMALL PACK'!$A$2:$Z$496909,9,0)</f>
        <v>3113</v>
      </c>
      <c r="D86" s="168">
        <f>VLOOKUP(A86,'SMALL PACK'!$A$2:$Z$49609,12,0)</f>
        <v>2292.4132</v>
      </c>
      <c r="E86" s="177">
        <f>VLOOKUP(A86,'SMALL PACK'!$A$2:$Z$49609,16,0)</f>
        <v>43</v>
      </c>
      <c r="F86" s="160">
        <f>VLOOKUP(A86,'SMALL PACK'!$A$2:$Z$49609,17,0)</f>
        <v>0</v>
      </c>
      <c r="G86" s="160"/>
      <c r="H86" s="169">
        <f>VLOOKUP(A86,'SMALL PACK'!$A$2:$Z$49609,21,0)</f>
        <v>1911.8632</v>
      </c>
      <c r="I86" s="168">
        <f>VLOOKUP(A86,'SMALL PACK'!$A$2:$Z$49609,24,0)</f>
        <v>1201.1368</v>
      </c>
      <c r="J86" s="168">
        <f>VLOOKUP(A86,'SMALL PACK'!$A$2:$Z$49609,26,0)</f>
        <v>160.15157333333332</v>
      </c>
      <c r="K86" s="180">
        <f t="shared" si="6"/>
        <v>62.825457386281613</v>
      </c>
      <c r="L86">
        <f>IFERROR(VLOOKUP(A86,'SMALL PACK'!A:H,8,0)," ")</f>
        <v>1</v>
      </c>
      <c r="M86">
        <f t="shared" si="7"/>
        <v>1911.8632</v>
      </c>
    </row>
    <row r="87" spans="1:13" ht="17.399999999999999" hidden="1" x14ac:dyDescent="0.3">
      <c r="A87" s="159">
        <v>7436253</v>
      </c>
      <c r="B87" s="159" t="str">
        <f>VLOOKUP(A87,'SMALL PACK'!$A$2:$Z$496909,5,0)</f>
        <v>SERVO PRIDE NXT CK4 15W-40-15 L PROMO</v>
      </c>
      <c r="C87" s="160">
        <f>VLOOKUP(A87,'SMALL PACK'!$A$2:$Z$496909,9,0)</f>
        <v>6175</v>
      </c>
      <c r="D87" s="168">
        <f>VLOOKUP(A87,'SMALL PACK'!$A$2:$Z$49609,12,0)</f>
        <v>4521.9525000000003</v>
      </c>
      <c r="E87" s="177">
        <f>VLOOKUP(A87,'SMALL PACK'!$A$2:$Z$49609,16,0)</f>
        <v>43</v>
      </c>
      <c r="F87" s="160">
        <f>VLOOKUP(A87,'SMALL PACK'!$A$2:$Z$49609,17,0)</f>
        <v>0</v>
      </c>
      <c r="G87" s="160"/>
      <c r="H87" s="169">
        <f>VLOOKUP(A87,'SMALL PACK'!$A$2:$Z$49609,21,0)</f>
        <v>3760.8525000000004</v>
      </c>
      <c r="I87" s="168">
        <f>VLOOKUP(A87,'SMALL PACK'!$A$2:$Z$49609,24,0)</f>
        <v>2414.1474999999996</v>
      </c>
      <c r="J87" s="168">
        <f>VLOOKUP(A87,'SMALL PACK'!$A$2:$Z$49609,26,0)</f>
        <v>160.94316666666666</v>
      </c>
      <c r="K87" s="180">
        <f t="shared" si="6"/>
        <v>64.191496475865492</v>
      </c>
      <c r="L87">
        <f>IFERROR(VLOOKUP(A87,'SMALL PACK'!A:H,8,0)," ")</f>
        <v>1</v>
      </c>
      <c r="M87">
        <f t="shared" si="7"/>
        <v>3760.8525000000004</v>
      </c>
    </row>
    <row r="88" spans="1:13" ht="17.399999999999999" hidden="1" x14ac:dyDescent="0.3">
      <c r="A88" s="159">
        <v>7470184</v>
      </c>
      <c r="B88" s="159" t="str">
        <f>VLOOKUP(A88,'SMALL PACK'!$A$2:$Z$496909,5,0)</f>
        <v>S FLEET SUPREME CI4PLUS 15W-40-20 X 1 L</v>
      </c>
      <c r="C88" s="160">
        <f>VLOOKUP(A88,'SMALL PACK'!$A$2:$Z$496909,9,0)</f>
        <v>335</v>
      </c>
      <c r="D88" s="168">
        <f>VLOOKUP(A88,'SMALL PACK'!$A$2:$Z$49609,12,0)</f>
        <v>245.18649999999997</v>
      </c>
      <c r="E88" s="177">
        <f>VLOOKUP(A88,'SMALL PACK'!$A$2:$Z$49609,16,0)</f>
        <v>8</v>
      </c>
      <c r="F88" s="160">
        <f>VLOOKUP(A88,'SMALL PACK'!$A$2:$Z$49609,17,0)</f>
        <v>0</v>
      </c>
      <c r="G88" s="160"/>
      <c r="H88" s="169">
        <f>VLOOKUP(A88,'SMALL PACK'!$A$2:$Z$49609,21,0)</f>
        <v>235.74649999999997</v>
      </c>
      <c r="I88" s="168">
        <f>VLOOKUP(A88,'SMALL PACK'!$A$2:$Z$49609,24,0)</f>
        <v>99.253500000000031</v>
      </c>
      <c r="J88" s="168">
        <f>VLOOKUP(A88,'SMALL PACK'!$A$2:$Z$49609,26,0)</f>
        <v>99.253500000000031</v>
      </c>
      <c r="K88" s="180">
        <f t="shared" ref="K88" si="8">I88/H88*100</f>
        <v>42.101791543034587</v>
      </c>
      <c r="L88">
        <f>IFERROR(VLOOKUP(A88,'SMALL PACK'!A:H,8,0)," ")</f>
        <v>20.000000000000014</v>
      </c>
      <c r="M88">
        <f t="shared" si="7"/>
        <v>4714.930000000003</v>
      </c>
    </row>
    <row r="89" spans="1:13" ht="17.399999999999999" hidden="1" x14ac:dyDescent="0.3">
      <c r="A89" s="159">
        <v>7470251</v>
      </c>
      <c r="B89" s="159" t="str">
        <f>VLOOKUP(A89,'SMALL PACK'!$A$2:$Z$496909,5,0)</f>
        <v>S FLEET SUPREME CI4PLUS 15W-40-7.5 L</v>
      </c>
      <c r="C89" s="160">
        <f>VLOOKUP(A89,'SMALL PACK'!$A$2:$Z$496909,9,0)</f>
        <v>2363</v>
      </c>
      <c r="D89" s="168">
        <f>VLOOKUP(A89,'SMALL PACK'!$A$2:$Z$49609,12,0)</f>
        <v>1793.7532999999999</v>
      </c>
      <c r="E89" s="177">
        <f>VLOOKUP(A89,'SMALL PACK'!$A$2:$Z$49609,16,0)</f>
        <v>10</v>
      </c>
      <c r="F89" s="160">
        <f>VLOOKUP(A89,'SMALL PACK'!$A$2:$Z$49609,17,0)</f>
        <v>0</v>
      </c>
      <c r="G89" s="160"/>
      <c r="H89" s="169">
        <f>VLOOKUP(A89,'SMALL PACK'!$A$2:$Z$49609,21,0)</f>
        <v>1705.2532999999999</v>
      </c>
      <c r="I89" s="168">
        <f>VLOOKUP(A89,'SMALL PACK'!$A$2:$Z$49609,24,0)</f>
        <v>657.74670000000015</v>
      </c>
      <c r="J89" s="168">
        <f>VLOOKUP(A89,'SMALL PACK'!$A$2:$Z$49609,26,0)</f>
        <v>87.699560000000019</v>
      </c>
      <c r="K89" s="180">
        <f t="shared" si="6"/>
        <v>38.571788719013192</v>
      </c>
      <c r="L89">
        <f>IFERROR(VLOOKUP(A89,'SMALL PACK'!A:H,8,0)," ")</f>
        <v>1.0000000000000007</v>
      </c>
      <c r="M89">
        <f t="shared" si="7"/>
        <v>1705.253300000001</v>
      </c>
    </row>
    <row r="90" spans="1:13" ht="17.399999999999999" hidden="1" x14ac:dyDescent="0.3">
      <c r="A90" s="159">
        <v>7470256</v>
      </c>
      <c r="B90" s="159" t="str">
        <f>VLOOKUP(A90,'SMALL PACK'!$A$2:$Z$496909,5,0)</f>
        <v>SERVO FLEET SUPREME CI4 PLUS 15W-40-15 L</v>
      </c>
      <c r="C90" s="160">
        <f>VLOOKUP(A90,'SMALL PACK'!$A$2:$Z$496909,9,0)</f>
        <v>4725</v>
      </c>
      <c r="D90" s="168">
        <f>VLOOKUP(A90,'SMALL PACK'!$A$2:$Z$49609,12,0)</f>
        <v>3575.4074999999998</v>
      </c>
      <c r="E90" s="177">
        <f>VLOOKUP(A90,'SMALL PACK'!$A$2:$Z$49609,16,0)</f>
        <v>20</v>
      </c>
      <c r="F90" s="160">
        <f>VLOOKUP(A90,'SMALL PACK'!$A$2:$Z$49609,17,0)</f>
        <v>0</v>
      </c>
      <c r="G90" s="160"/>
      <c r="H90" s="169">
        <f>VLOOKUP(A90,'SMALL PACK'!$A$2:$Z$49609,21,0)</f>
        <v>3221.4074999999998</v>
      </c>
      <c r="I90" s="168">
        <f>VLOOKUP(A90,'SMALL PACK'!$A$2:$Z$49609,24,0)</f>
        <v>1503.5925000000002</v>
      </c>
      <c r="J90" s="168">
        <f>VLOOKUP(A90,'SMALL PACK'!$A$2:$Z$49609,26,0)</f>
        <v>100.23950000000002</v>
      </c>
      <c r="K90" s="180">
        <f t="shared" si="6"/>
        <v>46.675017053880964</v>
      </c>
      <c r="L90">
        <f>IFERROR(VLOOKUP(A90,'SMALL PACK'!A:H,8,0)," ")</f>
        <v>1.0000000000000007</v>
      </c>
      <c r="M90">
        <f t="shared" si="7"/>
        <v>3221.4075000000021</v>
      </c>
    </row>
    <row r="91" spans="1:13" ht="17.399999999999999" hidden="1" x14ac:dyDescent="0.3">
      <c r="A91" s="159">
        <v>7472184</v>
      </c>
      <c r="B91" s="159" t="str">
        <f>VLOOKUP(A91,'SMALL PACK'!$A$2:$Z$496909,5,0)</f>
        <v>SERVO FLT CF4 15W-40-20 X 1 L</v>
      </c>
      <c r="C91" s="160">
        <f>VLOOKUP(A91,'SMALL PACK'!$A$2:$Z$496909,9,0)</f>
        <v>319</v>
      </c>
      <c r="D91" s="168">
        <f>VLOOKUP(A91,'SMALL PACK'!$A$2:$Z$49609,12,0)</f>
        <v>231.7216</v>
      </c>
      <c r="E91" s="177">
        <f>VLOOKUP(A91,'SMALL PACK'!$A$2:$Z$49609,16,0)</f>
        <v>0</v>
      </c>
      <c r="F91" s="160">
        <f>VLOOKUP(A91,'SMALL PACK'!$A$2:$Z$49609,17,0)</f>
        <v>0</v>
      </c>
      <c r="G91" s="160"/>
      <c r="H91" s="169">
        <f>VLOOKUP(A91,'SMALL PACK'!$A$2:$Z$49609,21,0)</f>
        <v>231.7216</v>
      </c>
      <c r="I91" s="168">
        <f>VLOOKUP(A91,'SMALL PACK'!$A$2:$Z$49609,24,0)</f>
        <v>87.278400000000005</v>
      </c>
      <c r="J91" s="168">
        <f>VLOOKUP(A91,'SMALL PACK'!$A$2:$Z$49609,26,0)</f>
        <v>87.278400000000005</v>
      </c>
      <c r="K91" s="180">
        <f>I91/H91*100</f>
        <v>37.66519823788547</v>
      </c>
      <c r="L91">
        <f>IFERROR(VLOOKUP(A91,'SMALL PACK'!A:H,8,0)," ")</f>
        <v>20.000000000000014</v>
      </c>
      <c r="M91">
        <f t="shared" si="7"/>
        <v>4634.4320000000034</v>
      </c>
    </row>
    <row r="92" spans="1:13" ht="17.399999999999999" hidden="1" x14ac:dyDescent="0.3">
      <c r="A92" s="159">
        <v>7472203</v>
      </c>
      <c r="B92" s="159" t="str">
        <f>VLOOKUP(A92,'SMALL PACK'!$A$2:$Z$496909,5,0)</f>
        <v>SERVO FLT CF4 15W-40-4 X 3 L</v>
      </c>
      <c r="C92" s="160">
        <f>VLOOKUP(A92,'SMALL PACK'!$A$2:$Z$496909,9,0)</f>
        <v>930</v>
      </c>
      <c r="D92" s="168">
        <f>VLOOKUP(A92,'SMALL PACK'!$A$2:$Z$49609,12,0)</f>
        <v>683.55</v>
      </c>
      <c r="E92" s="177">
        <f>VLOOKUP(A92,'SMALL PACK'!$A$2:$Z$49609,16,0)</f>
        <v>0</v>
      </c>
      <c r="F92" s="160">
        <f>VLOOKUP(A92,'SMALL PACK'!$A$2:$Z$49609,17,0)</f>
        <v>0</v>
      </c>
      <c r="G92" s="160"/>
      <c r="H92" s="169">
        <f>VLOOKUP(A92,'SMALL PACK'!$A$2:$Z$49609,21,0)</f>
        <v>683.55</v>
      </c>
      <c r="I92" s="168">
        <f>VLOOKUP(A92,'SMALL PACK'!$A$2:$Z$49609,24,0)</f>
        <v>246.45000000000005</v>
      </c>
      <c r="J92" s="168">
        <f>VLOOKUP(A92,'SMALL PACK'!$A$2:$Z$49609,26,0)</f>
        <v>82.15</v>
      </c>
      <c r="K92" s="180">
        <f t="shared" si="6"/>
        <v>36.054421768707492</v>
      </c>
      <c r="L92">
        <f>IFERROR(VLOOKUP(A92,'SMALL PACK'!A:H,8,0)," ")</f>
        <v>4.0000000000000018</v>
      </c>
      <c r="M92">
        <f t="shared" si="7"/>
        <v>2734.2000000000012</v>
      </c>
    </row>
    <row r="93" spans="1:13" ht="17.399999999999999" hidden="1" x14ac:dyDescent="0.3">
      <c r="A93" s="159">
        <v>7472234</v>
      </c>
      <c r="B93" s="159" t="str">
        <f>VLOOKUP(A93,'SMALL PACK'!$A$2:$Z$496909,5,0)</f>
        <v>SERVO FLT CF4 15W-40-4 X 5 L</v>
      </c>
      <c r="C93" s="160">
        <f>VLOOKUP(A93,'SMALL PACK'!$A$2:$Z$496909,9,0)</f>
        <v>1545</v>
      </c>
      <c r="D93" s="168">
        <f>VLOOKUP(A93,'SMALL PACK'!$A$2:$Z$49609,12,0)</f>
        <v>1131.4035000000001</v>
      </c>
      <c r="E93" s="177">
        <f>VLOOKUP(A93,'SMALL PACK'!$A$2:$Z$49609,16,0)</f>
        <v>3</v>
      </c>
      <c r="F93" s="160">
        <f>VLOOKUP(A93,'SMALL PACK'!$A$2:$Z$49609,17,0)</f>
        <v>0</v>
      </c>
      <c r="G93" s="160"/>
      <c r="H93" s="169">
        <f>VLOOKUP(A93,'SMALL PACK'!$A$2:$Z$49609,21,0)</f>
        <v>1113.7035000000001</v>
      </c>
      <c r="I93" s="168">
        <f>VLOOKUP(A93,'SMALL PACK'!$A$2:$Z$49609,24,0)</f>
        <v>431.29649999999992</v>
      </c>
      <c r="J93" s="168">
        <f>VLOOKUP(A93,'SMALL PACK'!$A$2:$Z$49609,26,0)</f>
        <v>86.259299999999996</v>
      </c>
      <c r="K93" s="180">
        <f t="shared" si="6"/>
        <v>38.726330661616835</v>
      </c>
      <c r="L93">
        <f>IFERROR(VLOOKUP(A93,'SMALL PACK'!A:H,8,0)," ")</f>
        <v>4.0000000000000027</v>
      </c>
      <c r="M93">
        <f t="shared" si="7"/>
        <v>4454.814000000003</v>
      </c>
    </row>
    <row r="94" spans="1:13" ht="17.399999999999999" hidden="1" x14ac:dyDescent="0.3">
      <c r="A94" s="159">
        <v>7472251</v>
      </c>
      <c r="B94" s="159" t="str">
        <f>VLOOKUP(A94,'SMALL PACK'!$A$2:$Z$496909,5,0)</f>
        <v>SERVO FLT CF4 15W-40-7.5 L</v>
      </c>
      <c r="C94" s="160">
        <f>VLOOKUP(A94,'SMALL PACK'!$A$2:$Z$496909,9,0)</f>
        <v>2253</v>
      </c>
      <c r="D94" s="168">
        <f>VLOOKUP(A94,'SMALL PACK'!$A$2:$Z$49609,12,0)</f>
        <v>1667.8959</v>
      </c>
      <c r="E94" s="177">
        <f>VLOOKUP(A94,'SMALL PACK'!$A$2:$Z$49609,16,0)</f>
        <v>8</v>
      </c>
      <c r="F94" s="160">
        <f>VLOOKUP(A94,'SMALL PACK'!$A$2:$Z$49609,17,0)</f>
        <v>0</v>
      </c>
      <c r="G94" s="160"/>
      <c r="H94" s="169">
        <f>VLOOKUP(A94,'SMALL PACK'!$A$2:$Z$49609,21,0)</f>
        <v>1597.0958999999998</v>
      </c>
      <c r="I94" s="168">
        <f>VLOOKUP(A94,'SMALL PACK'!$A$2:$Z$49609,24,0)</f>
        <v>655.9041000000002</v>
      </c>
      <c r="J94" s="168">
        <f>VLOOKUP(A94,'SMALL PACK'!$A$2:$Z$49609,26,0)</f>
        <v>87.453879999999998</v>
      </c>
      <c r="K94" s="180">
        <f t="shared" si="6"/>
        <v>41.068548231825048</v>
      </c>
      <c r="L94">
        <f>IFERROR(VLOOKUP(A94,'SMALL PACK'!A:H,8,0)," ")</f>
        <v>1.0000000000000007</v>
      </c>
      <c r="M94">
        <f t="shared" si="7"/>
        <v>1597.0959000000009</v>
      </c>
    </row>
    <row r="95" spans="1:13" ht="17.399999999999999" hidden="1" x14ac:dyDescent="0.3">
      <c r="A95" s="159">
        <v>7472256</v>
      </c>
      <c r="B95" s="159" t="str">
        <f>VLOOKUP(A95,'SMALL PACK'!$A$2:$Z$496909,5,0)</f>
        <v>SERVO FLT CF4 15W-40-15 L</v>
      </c>
      <c r="C95" s="160">
        <f>VLOOKUP(A95,'SMALL PACK'!$A$2:$Z$496909,9,0)</f>
        <v>4475</v>
      </c>
      <c r="D95" s="168">
        <f>VLOOKUP(A95,'SMALL PACK'!$A$2:$Z$49609,12,0)</f>
        <v>3292.2574999999993</v>
      </c>
      <c r="E95" s="177">
        <f>VLOOKUP(A95,'SMALL PACK'!$A$2:$Z$49609,16,0)</f>
        <v>8</v>
      </c>
      <c r="F95" s="160">
        <f>VLOOKUP(A95,'SMALL PACK'!$A$2:$Z$49609,17,0)</f>
        <v>0</v>
      </c>
      <c r="G95" s="160"/>
      <c r="H95" s="169">
        <f>VLOOKUP(A95,'SMALL PACK'!$A$2:$Z$49609,21,0)</f>
        <v>3150.6574999999989</v>
      </c>
      <c r="I95" s="168">
        <f>VLOOKUP(A95,'SMALL PACK'!$A$2:$Z$49609,24,0)</f>
        <v>1324.3425000000011</v>
      </c>
      <c r="J95" s="168">
        <f>VLOOKUP(A95,'SMALL PACK'!$A$2:$Z$49609,26,0)</f>
        <v>88.289500000000061</v>
      </c>
      <c r="K95" s="180">
        <f t="shared" si="6"/>
        <v>42.033845316414165</v>
      </c>
      <c r="L95">
        <f>IFERROR(VLOOKUP(A95,'SMALL PACK'!A:H,8,0)," ")</f>
        <v>1.0000000000000007</v>
      </c>
      <c r="M95">
        <f t="shared" si="7"/>
        <v>3150.6575000000012</v>
      </c>
    </row>
    <row r="96" spans="1:13" ht="17.399999999999999" hidden="1" x14ac:dyDescent="0.3">
      <c r="A96" s="159">
        <v>7485174</v>
      </c>
      <c r="B96" s="159" t="str">
        <f>VLOOKUP(A96,'SMALL PACK'!$A$2:$Z$496909,5,0)</f>
        <v>SERVO SUPER 20W-40 MG-40X1/2L</v>
      </c>
      <c r="C96" s="160">
        <f>VLOOKUP(A96,'SMALL PACK'!$A$2:$Z$496909,9,0)</f>
        <v>156</v>
      </c>
      <c r="D96" s="168">
        <f>VLOOKUP(A96,'SMALL PACK'!$A$2:$Z$49609,12,0)</f>
        <v>118.7784</v>
      </c>
      <c r="E96" s="177">
        <f>VLOOKUP(A96,'SMALL PACK'!$A$2:$Z$49609,16,0)</f>
        <v>0</v>
      </c>
      <c r="F96" s="160">
        <f>VLOOKUP(A96,'SMALL PACK'!$A$2:$Z$49609,17,0)</f>
        <v>0</v>
      </c>
      <c r="G96" s="160"/>
      <c r="H96" s="169">
        <f>VLOOKUP(A96,'SMALL PACK'!$A$2:$Z$49609,21,0)</f>
        <v>118.7784</v>
      </c>
      <c r="I96" s="168">
        <f>VLOOKUP(A96,'SMALL PACK'!$A$2:$Z$49609,24,0)</f>
        <v>37.221599999999995</v>
      </c>
      <c r="J96" s="168">
        <f>VLOOKUP(A96,'SMALL PACK'!$A$2:$Z$49609,26,0)</f>
        <v>74.44319999999999</v>
      </c>
      <c r="K96" s="180">
        <f t="shared" si="6"/>
        <v>31.337010769634876</v>
      </c>
      <c r="L96">
        <f>IFERROR(VLOOKUP(A96,'SMALL PACK'!A:H,8,0)," ")</f>
        <v>40.000000000000021</v>
      </c>
      <c r="M96">
        <f t="shared" si="7"/>
        <v>4751.1360000000032</v>
      </c>
    </row>
    <row r="97" spans="1:13" ht="17.399999999999999" hidden="1" x14ac:dyDescent="0.3">
      <c r="A97" s="159">
        <v>7485184</v>
      </c>
      <c r="B97" s="159" t="str">
        <f>VLOOKUP(A97,'SMALL PACK'!$A$2:$Z$496909,5,0)</f>
        <v>SERVO SUPER 20W-40 MG-20 X 1 L</v>
      </c>
      <c r="C97" s="160">
        <f>VLOOKUP(A97,'SMALL PACK'!$A$2:$Z$496909,9,0)</f>
        <v>302</v>
      </c>
      <c r="D97" s="168">
        <f>VLOOKUP(A97,'SMALL PACK'!$A$2:$Z$49609,12,0)</f>
        <v>231.60380000000001</v>
      </c>
      <c r="E97" s="177">
        <f>VLOOKUP(A97,'SMALL PACK'!$A$2:$Z$49609,16,0)</f>
        <v>15</v>
      </c>
      <c r="F97" s="160">
        <f>VLOOKUP(A97,'SMALL PACK'!$A$2:$Z$49609,17,0)</f>
        <v>0</v>
      </c>
      <c r="G97" s="160"/>
      <c r="H97" s="169">
        <f>VLOOKUP(A97,'SMALL PACK'!$A$2:$Z$49609,21,0)</f>
        <v>213.90380000000002</v>
      </c>
      <c r="I97" s="168">
        <f>VLOOKUP(A97,'SMALL PACK'!$A$2:$Z$49609,24,0)</f>
        <v>88.096199999999982</v>
      </c>
      <c r="J97" s="168">
        <f>VLOOKUP(A97,'SMALL PACK'!$A$2:$Z$49609,26,0)</f>
        <v>88.096199999999982</v>
      </c>
      <c r="K97" s="180">
        <f t="shared" si="6"/>
        <v>41.184962585984906</v>
      </c>
      <c r="L97">
        <f>IFERROR(VLOOKUP(A97,'SMALL PACK'!A:H,8,0)," ")</f>
        <v>20.000000000000014</v>
      </c>
      <c r="M97">
        <f t="shared" si="7"/>
        <v>4278.0760000000037</v>
      </c>
    </row>
    <row r="98" spans="1:13" ht="17.399999999999999" hidden="1" x14ac:dyDescent="0.3">
      <c r="A98" s="159">
        <v>7485234</v>
      </c>
      <c r="B98" s="159" t="str">
        <f>VLOOKUP(A98,'SMALL PACK'!$A$2:$Z$496909,5,0)</f>
        <v>SERVO SUPER 20W-40 MG-4x5L - HDPE</v>
      </c>
      <c r="C98" s="160">
        <f>VLOOKUP(A98,'SMALL PACK'!$A$2:$Z$496909,9,0)</f>
        <v>1505</v>
      </c>
      <c r="D98" s="168">
        <f>VLOOKUP(A98,'SMALL PACK'!$A$2:$Z$49609,12,0)</f>
        <v>1145.4555</v>
      </c>
      <c r="E98" s="177">
        <f>VLOOKUP(A98,'SMALL PACK'!$A$2:$Z$49609,16,0)</f>
        <v>25</v>
      </c>
      <c r="F98" s="160">
        <f>VLOOKUP(A98,'SMALL PACK'!$A$2:$Z$49609,17,0)</f>
        <v>0</v>
      </c>
      <c r="G98" s="160"/>
      <c r="H98" s="169">
        <f>VLOOKUP(A98,'SMALL PACK'!$A$2:$Z$49609,21,0)</f>
        <v>997.95550000000003</v>
      </c>
      <c r="I98" s="168">
        <f>VLOOKUP(A98,'SMALL PACK'!$A$2:$Z$49609,24,0)</f>
        <v>507.04449999999997</v>
      </c>
      <c r="J98" s="168">
        <f>VLOOKUP(A98,'SMALL PACK'!$A$2:$Z$49609,26,0)</f>
        <v>101.40889999999999</v>
      </c>
      <c r="K98" s="180">
        <f t="shared" si="6"/>
        <v>50.808327625831005</v>
      </c>
      <c r="L98">
        <f>IFERROR(VLOOKUP(A98,'SMALL PACK'!A:H,8,0)," ")</f>
        <v>4.0000000000000027</v>
      </c>
      <c r="M98">
        <f t="shared" si="7"/>
        <v>3991.8220000000028</v>
      </c>
    </row>
    <row r="99" spans="1:13" ht="17.399999999999999" hidden="1" x14ac:dyDescent="0.3">
      <c r="A99" s="159">
        <v>7485242</v>
      </c>
      <c r="B99" s="159" t="str">
        <f>VLOOKUP(A99,'SMALL PACK'!$A$2:$Z$496909,5,0)</f>
        <v>SERVO SUPER 20W-40 MG-10 L</v>
      </c>
      <c r="C99" s="160">
        <f>VLOOKUP(A99,'SMALL PACK'!$A$2:$Z$496909,9,0)</f>
        <v>2890</v>
      </c>
      <c r="D99" s="168">
        <f>VLOOKUP(A99,'SMALL PACK'!$A$2:$Z$49609,12,0)</f>
        <v>2245.5300000000002</v>
      </c>
      <c r="E99" s="177">
        <f>VLOOKUP(A99,'SMALL PACK'!$A$2:$Z$49609,16,0)</f>
        <v>25</v>
      </c>
      <c r="F99" s="160">
        <f>VLOOKUP(A99,'SMALL PACK'!$A$2:$Z$49609,17,0)</f>
        <v>0</v>
      </c>
      <c r="G99" s="160"/>
      <c r="H99" s="169">
        <f>VLOOKUP(A99,'SMALL PACK'!$A$2:$Z$49609,21,0)</f>
        <v>1950.5300000000004</v>
      </c>
      <c r="I99" s="168">
        <f>VLOOKUP(A99,'SMALL PACK'!$A$2:$Z$49609,24,0)</f>
        <v>939.46999999999957</v>
      </c>
      <c r="J99" s="168">
        <f>VLOOKUP(A99,'SMALL PACK'!$A$2:$Z$49609,26,0)</f>
        <v>93.946999999999946</v>
      </c>
      <c r="K99" s="180">
        <f t="shared" ref="K99:K134" si="9">I99/H99*100</f>
        <v>48.164857756609706</v>
      </c>
      <c r="L99">
        <f>IFERROR(VLOOKUP(A99,'SMALL PACK'!A:H,8,0)," ")</f>
        <v>1.0000000000000004</v>
      </c>
      <c r="M99">
        <f t="shared" si="7"/>
        <v>1950.5300000000013</v>
      </c>
    </row>
    <row r="100" spans="1:13" ht="17.399999999999999" hidden="1" x14ac:dyDescent="0.3">
      <c r="A100" s="159">
        <v>7485251</v>
      </c>
      <c r="B100" s="159" t="str">
        <f>VLOOKUP(A100,'SMALL PACK'!$A$2:$Z$496909,5,0)</f>
        <v>SERVO SUPER 20W-40 MG-7.5 L</v>
      </c>
      <c r="C100" s="160">
        <f>VLOOKUP(A100,'SMALL PACK'!$A$2:$Z$496909,9,0)</f>
        <v>2176</v>
      </c>
      <c r="D100" s="168">
        <f>VLOOKUP(A100,'SMALL PACK'!$A$2:$Z$49609,12,0)</f>
        <v>1695.9744000000001</v>
      </c>
      <c r="E100" s="177">
        <f>VLOOKUP(A100,'SMALL PACK'!$A$2:$Z$49609,16,0)</f>
        <v>25</v>
      </c>
      <c r="F100" s="160">
        <f>VLOOKUP(A100,'SMALL PACK'!$A$2:$Z$49609,17,0)</f>
        <v>0</v>
      </c>
      <c r="G100" s="160"/>
      <c r="H100" s="169">
        <f>VLOOKUP(A100,'SMALL PACK'!$A$2:$Z$49609,21,0)</f>
        <v>1474.7244000000003</v>
      </c>
      <c r="I100" s="168">
        <f>VLOOKUP(A100,'SMALL PACK'!$A$2:$Z$49609,24,0)</f>
        <v>701.27559999999971</v>
      </c>
      <c r="J100" s="168">
        <f>VLOOKUP(A100,'SMALL PACK'!$A$2:$Z$49609,26,0)</f>
        <v>93.503413333333299</v>
      </c>
      <c r="K100" s="180">
        <f t="shared" si="9"/>
        <v>47.552993630538666</v>
      </c>
      <c r="L100">
        <f>IFERROR(VLOOKUP(A100,'SMALL PACK'!A:H,8,0)," ")</f>
        <v>1.0000000000000007</v>
      </c>
      <c r="M100">
        <f t="shared" si="7"/>
        <v>1474.7244000000012</v>
      </c>
    </row>
    <row r="101" spans="1:13" ht="17.399999999999999" hidden="1" x14ac:dyDescent="0.3">
      <c r="A101" s="159">
        <v>7485265</v>
      </c>
      <c r="B101" s="159" t="str">
        <f>VLOOKUP(A101,'SMALL PACK'!$A$2:$Z$496909,5,0)</f>
        <v>SERVO SUPER 20W-40 MG-20 L</v>
      </c>
      <c r="C101" s="160">
        <f>VLOOKUP(A101,'SMALL PACK'!$A$2:$Z$496909,9,0)</f>
        <v>5740</v>
      </c>
      <c r="D101" s="168">
        <f>VLOOKUP(A101,'SMALL PACK'!$A$2:$Z$49609,12,0)</f>
        <v>4393.97</v>
      </c>
      <c r="E101" s="177">
        <f>VLOOKUP(A101,'SMALL PACK'!$A$2:$Z$49609,16,0)</f>
        <v>25</v>
      </c>
      <c r="F101" s="160">
        <f>VLOOKUP(A101,'SMALL PACK'!$A$2:$Z$49609,17,0)</f>
        <v>0</v>
      </c>
      <c r="G101" s="160"/>
      <c r="H101" s="169">
        <f>VLOOKUP(A101,'SMALL PACK'!$A$2:$Z$49609,21,0)</f>
        <v>3803.9700000000003</v>
      </c>
      <c r="I101" s="168">
        <f>VLOOKUP(A101,'SMALL PACK'!$A$2:$Z$49609,24,0)</f>
        <v>1936.0299999999997</v>
      </c>
      <c r="J101" s="168">
        <f>VLOOKUP(A101,'SMALL PACK'!$A$2:$Z$49609,26,0)</f>
        <v>96.801499999999976</v>
      </c>
      <c r="K101" s="180">
        <f t="shared" si="9"/>
        <v>50.894986027755209</v>
      </c>
      <c r="L101">
        <f>IFERROR(VLOOKUP(A101,'SMALL PACK'!A:H,8,0)," ")</f>
        <v>1.0000000000000007</v>
      </c>
      <c r="M101">
        <f t="shared" si="7"/>
        <v>3803.970000000003</v>
      </c>
    </row>
    <row r="102" spans="1:13" ht="17.399999999999999" hidden="1" x14ac:dyDescent="0.3">
      <c r="A102" s="159">
        <v>7489184</v>
      </c>
      <c r="B102" s="159" t="str">
        <f>VLOOKUP(A102,'SMALL PACK'!$A$2:$Z$496909,5,0)</f>
        <v>SERVO PRIDE XL PLUS 15W40-20 X 1 L</v>
      </c>
      <c r="C102" s="160">
        <f>VLOOKUP(A102,'SMALL PACK'!$A$2:$Z$496909,9,0)</f>
        <v>395</v>
      </c>
      <c r="D102" s="168">
        <f>VLOOKUP(A102,'SMALL PACK'!$A$2:$Z$49609,12,0)</f>
        <v>308.45550000000003</v>
      </c>
      <c r="E102" s="177">
        <f>VLOOKUP(A102,'SMALL PACK'!$A$2:$Z$49609,16,0)</f>
        <v>43</v>
      </c>
      <c r="F102" s="160">
        <f>VLOOKUP(A102,'SMALL PACK'!$A$2:$Z$49609,17,0)</f>
        <v>0</v>
      </c>
      <c r="G102" s="160"/>
      <c r="H102" s="169">
        <f>VLOOKUP(A102,'SMALL PACK'!$A$2:$Z$49609,21,0)</f>
        <v>257.71550000000008</v>
      </c>
      <c r="I102" s="168">
        <f>VLOOKUP(A102,'SMALL PACK'!$A$2:$Z$49609,24,0)</f>
        <v>137.28449999999992</v>
      </c>
      <c r="J102" s="168">
        <f>VLOOKUP(A102,'SMALL PACK'!$A$2:$Z$49609,26,0)</f>
        <v>137.28449999999992</v>
      </c>
      <c r="K102" s="180">
        <f t="shared" si="9"/>
        <v>53.269787808649419</v>
      </c>
      <c r="L102">
        <f>IFERROR(VLOOKUP(A102,'SMALL PACK'!A:H,8,0)," ")</f>
        <v>20.000000000000014</v>
      </c>
      <c r="M102">
        <f t="shared" si="7"/>
        <v>5154.3100000000049</v>
      </c>
    </row>
    <row r="103" spans="1:13" ht="17.399999999999999" hidden="1" x14ac:dyDescent="0.3">
      <c r="A103" s="159">
        <v>7489203</v>
      </c>
      <c r="B103" s="159" t="str">
        <f>VLOOKUP(A103,'SMALL PACK'!$A$2:$Z$496909,5,0)</f>
        <v>SERVO PRIDE XL PLUS 15W40-4X3 L</v>
      </c>
      <c r="C103" s="160">
        <f>VLOOKUP(A103,'SMALL PACK'!$A$2:$Z$496909,9,0)</f>
        <v>1175</v>
      </c>
      <c r="D103" s="168">
        <f>VLOOKUP(A103,'SMALL PACK'!$A$2:$Z$49609,12,0)</f>
        <v>918.73249999999996</v>
      </c>
      <c r="E103" s="177">
        <f>VLOOKUP(A103,'SMALL PACK'!$A$2:$Z$49609,16,0)</f>
        <v>43</v>
      </c>
      <c r="F103" s="160">
        <f>VLOOKUP(A103,'SMALL PACK'!$A$2:$Z$49609,17,0)</f>
        <v>0</v>
      </c>
      <c r="G103" s="160"/>
      <c r="H103" s="169">
        <f>VLOOKUP(A103,'SMALL PACK'!$A$2:$Z$49609,21,0)</f>
        <v>766.51249999999993</v>
      </c>
      <c r="I103" s="168">
        <f>VLOOKUP(A103,'SMALL PACK'!$A$2:$Z$49609,24,0)</f>
        <v>408.48750000000007</v>
      </c>
      <c r="J103" s="168">
        <f>VLOOKUP(A103,'SMALL PACK'!$A$2:$Z$49609,26,0)</f>
        <v>136.16250000000005</v>
      </c>
      <c r="K103" s="180">
        <f t="shared" si="9"/>
        <v>53.291694525529607</v>
      </c>
      <c r="L103">
        <f>IFERROR(VLOOKUP(A103,'SMALL PACK'!A:H,8,0)," ")</f>
        <v>4.0000000000000018</v>
      </c>
      <c r="M103">
        <f t="shared" si="7"/>
        <v>3066.0500000000011</v>
      </c>
    </row>
    <row r="104" spans="1:13" ht="17.399999999999999" hidden="1" x14ac:dyDescent="0.3">
      <c r="A104" s="159">
        <v>7489234</v>
      </c>
      <c r="B104" s="159" t="str">
        <f>VLOOKUP(A104,'SMALL PACK'!$A$2:$Z$496909,5,0)</f>
        <v>SERVO PRIDE XL PLUS 15W40-4x5L - HDPE</v>
      </c>
      <c r="C104" s="160">
        <f>VLOOKUP(A104,'SMALL PACK'!$A$2:$Z$496909,9,0)</f>
        <v>1925</v>
      </c>
      <c r="D104" s="168">
        <f>VLOOKUP(A104,'SMALL PACK'!$A$2:$Z$49609,12,0)</f>
        <v>1524.7925</v>
      </c>
      <c r="E104" s="177">
        <f>VLOOKUP(A104,'SMALL PACK'!$A$2:$Z$49609,16,0)</f>
        <v>43</v>
      </c>
      <c r="F104" s="160">
        <f>VLOOKUP(A104,'SMALL PACK'!$A$2:$Z$49609,17,0)</f>
        <v>0</v>
      </c>
      <c r="G104" s="160"/>
      <c r="H104" s="169">
        <f>VLOOKUP(A104,'SMALL PACK'!$A$2:$Z$49609,21,0)</f>
        <v>1271.0925</v>
      </c>
      <c r="I104" s="168">
        <f>VLOOKUP(A104,'SMALL PACK'!$A$2:$Z$49609,24,0)</f>
        <v>653.90750000000003</v>
      </c>
      <c r="J104" s="168">
        <f>VLOOKUP(A104,'SMALL PACK'!$A$2:$Z$49609,26,0)</f>
        <v>130.78149999999999</v>
      </c>
      <c r="K104" s="180">
        <f t="shared" si="9"/>
        <v>51.444525083737027</v>
      </c>
      <c r="L104">
        <f>IFERROR(VLOOKUP(A104,'SMALL PACK'!A:H,8,0)," ")</f>
        <v>4.0000000000000027</v>
      </c>
      <c r="M104">
        <f t="shared" si="7"/>
        <v>5084.3700000000035</v>
      </c>
    </row>
    <row r="105" spans="1:13" ht="17.399999999999999" hidden="1" x14ac:dyDescent="0.3">
      <c r="A105" s="159">
        <v>7489241</v>
      </c>
      <c r="B105" s="159" t="str">
        <f>VLOOKUP(A105,'SMALL PACK'!$A$2:$Z$496909,5,0)</f>
        <v>SERVO PRIDE XL PLUS 15W40-10L PROMO</v>
      </c>
      <c r="C105" s="160">
        <f>VLOOKUP(A105,'SMALL PACK'!$A$2:$Z$496909,9,0)</f>
        <v>3800</v>
      </c>
      <c r="D105" s="168">
        <f>VLOOKUP(A105,'SMALL PACK'!$A$2:$Z$49609,12,0)</f>
        <v>3026.32</v>
      </c>
      <c r="E105" s="177">
        <f>VLOOKUP(A105,'SMALL PACK'!$A$2:$Z$49609,16,0)</f>
        <v>53</v>
      </c>
      <c r="F105" s="160">
        <f>VLOOKUP(A105,'SMALL PACK'!$A$2:$Z$49609,17,0)</f>
        <v>0</v>
      </c>
      <c r="G105" s="160"/>
      <c r="H105" s="169">
        <f>VLOOKUP(A105,'SMALL PACK'!$A$2:$Z$49609,21,0)</f>
        <v>2400.9200000000005</v>
      </c>
      <c r="I105" s="168">
        <f>VLOOKUP(A105,'SMALL PACK'!$A$2:$Z$49609,24,0)</f>
        <v>1399.0799999999995</v>
      </c>
      <c r="J105" s="168">
        <f>VLOOKUP(A105,'SMALL PACK'!$A$2:$Z$49609,26,0)</f>
        <v>139.90799999999996</v>
      </c>
      <c r="K105" s="180">
        <f t="shared" si="9"/>
        <v>58.272662146177268</v>
      </c>
      <c r="L105">
        <f>IFERROR(VLOOKUP(A105,'SMALL PACK'!A:H,8,0)," ")</f>
        <v>1</v>
      </c>
      <c r="M105">
        <f t="shared" si="7"/>
        <v>2400.9200000000005</v>
      </c>
    </row>
    <row r="106" spans="1:13" ht="17.399999999999999" hidden="1" x14ac:dyDescent="0.3">
      <c r="A106" s="159">
        <v>7489250</v>
      </c>
      <c r="B106" s="159" t="str">
        <f>VLOOKUP(A106,'SMALL PACK'!$A$2:$Z$496909,5,0)</f>
        <v>SERVO PRIDE XL PLUS 15W40-7.5L PROMO</v>
      </c>
      <c r="C106" s="160">
        <f>VLOOKUP(A106,'SMALL PACK'!$A$2:$Z$496909,9,0)</f>
        <v>2863</v>
      </c>
      <c r="D106" s="168">
        <f>VLOOKUP(A106,'SMALL PACK'!$A$2:$Z$49609,12,0)</f>
        <v>2277.8027999999999</v>
      </c>
      <c r="E106" s="177">
        <f>VLOOKUP(A106,'SMALL PACK'!$A$2:$Z$49609,16,0)</f>
        <v>53</v>
      </c>
      <c r="F106" s="160">
        <f>VLOOKUP(A106,'SMALL PACK'!$A$2:$Z$49609,17,0)</f>
        <v>0</v>
      </c>
      <c r="G106" s="160"/>
      <c r="H106" s="169">
        <f>VLOOKUP(A106,'SMALL PACK'!$A$2:$Z$49609,21,0)</f>
        <v>1808.7528</v>
      </c>
      <c r="I106" s="168">
        <f>VLOOKUP(A106,'SMALL PACK'!$A$2:$Z$49609,24,0)</f>
        <v>1054.2472</v>
      </c>
      <c r="J106" s="168">
        <f>VLOOKUP(A106,'SMALL PACK'!$A$2:$Z$49609,26,0)</f>
        <v>140.56629333333336</v>
      </c>
      <c r="K106" s="180">
        <f t="shared" si="9"/>
        <v>58.285864160099706</v>
      </c>
      <c r="L106">
        <f>IFERROR(VLOOKUP(A106,'SMALL PACK'!A:H,8,0)," ")</f>
        <v>1</v>
      </c>
      <c r="M106">
        <f t="shared" si="7"/>
        <v>1808.7528</v>
      </c>
    </row>
    <row r="107" spans="1:13" ht="17.399999999999999" hidden="1" x14ac:dyDescent="0.3">
      <c r="A107" s="159">
        <v>7489253</v>
      </c>
      <c r="B107" s="159" t="str">
        <f>VLOOKUP(A107,'SMALL PACK'!$A$2:$Z$496909,5,0)</f>
        <v>SERVO PRIDE XL PLUS 15W40-15L PROMO</v>
      </c>
      <c r="C107" s="160">
        <f>VLOOKUP(A107,'SMALL PACK'!$A$2:$Z$496909,9,0)</f>
        <v>5675</v>
      </c>
      <c r="D107" s="168">
        <f>VLOOKUP(A107,'SMALL PACK'!$A$2:$Z$49609,12,0)</f>
        <v>4503.68</v>
      </c>
      <c r="E107" s="177">
        <f>VLOOKUP(A107,'SMALL PACK'!$A$2:$Z$49609,16,0)</f>
        <v>53</v>
      </c>
      <c r="F107" s="160">
        <f>VLOOKUP(A107,'SMALL PACK'!$A$2:$Z$49609,17,0)</f>
        <v>0</v>
      </c>
      <c r="G107" s="160"/>
      <c r="H107" s="169">
        <f>VLOOKUP(A107,'SMALL PACK'!$A$2:$Z$49609,21,0)</f>
        <v>3565.5800000000004</v>
      </c>
      <c r="I107" s="168">
        <f>VLOOKUP(A107,'SMALL PACK'!$A$2:$Z$49609,24,0)</f>
        <v>2109.4199999999996</v>
      </c>
      <c r="J107" s="168">
        <f>VLOOKUP(A107,'SMALL PACK'!$A$2:$Z$49609,26,0)</f>
        <v>140.62799999999996</v>
      </c>
      <c r="K107" s="180">
        <f t="shared" si="9"/>
        <v>59.160641466465471</v>
      </c>
      <c r="L107">
        <f>IFERROR(VLOOKUP(A107,'SMALL PACK'!A:H,8,0)," ")</f>
        <v>1</v>
      </c>
      <c r="M107">
        <f t="shared" si="7"/>
        <v>3565.5800000000004</v>
      </c>
    </row>
    <row r="108" spans="1:13" ht="17.399999999999999" hidden="1" x14ac:dyDescent="0.3">
      <c r="A108" s="159">
        <v>7489265</v>
      </c>
      <c r="B108" s="159" t="str">
        <f>VLOOKUP(A108,'SMALL PACK'!$A$2:$Z$496909,5,0)</f>
        <v>SERVO PRIDE XL PLUS 15W40-20 L</v>
      </c>
      <c r="C108" s="160">
        <f>VLOOKUP(A108,'SMALL PACK'!$A$2:$Z$496909,9,0)</f>
        <v>7500</v>
      </c>
      <c r="D108" s="168">
        <f>VLOOKUP(A108,'SMALL PACK'!$A$2:$Z$49609,12,0)</f>
        <v>5988.75</v>
      </c>
      <c r="E108" s="177">
        <f>VLOOKUP(A108,'SMALL PACK'!$A$2:$Z$49609,16,0)</f>
        <v>48</v>
      </c>
      <c r="F108" s="160">
        <f>VLOOKUP(A108,'SMALL PACK'!$A$2:$Z$49609,17,0)</f>
        <v>0</v>
      </c>
      <c r="G108" s="160"/>
      <c r="H108" s="169">
        <f>VLOOKUP(A108,'SMALL PACK'!$A$2:$Z$49609,21,0)</f>
        <v>4855.95</v>
      </c>
      <c r="I108" s="168">
        <f>VLOOKUP(A108,'SMALL PACK'!$A$2:$Z$49609,24,0)</f>
        <v>2644.05</v>
      </c>
      <c r="J108" s="168">
        <f>VLOOKUP(A108,'SMALL PACK'!$A$2:$Z$49609,26,0)</f>
        <v>132.20250000000001</v>
      </c>
      <c r="K108" s="180">
        <f t="shared" si="9"/>
        <v>54.449695734099414</v>
      </c>
      <c r="L108">
        <f>IFERROR(VLOOKUP(A108,'SMALL PACK'!A:H,8,0)," ")</f>
        <v>1.0000000000000007</v>
      </c>
      <c r="M108">
        <f t="shared" si="7"/>
        <v>4855.9500000000035</v>
      </c>
    </row>
    <row r="109" spans="1:13" ht="17.399999999999999" hidden="1" x14ac:dyDescent="0.3">
      <c r="A109" s="159">
        <v>7494174</v>
      </c>
      <c r="B109" s="159" t="str">
        <f>VLOOKUP(A109,'SMALL PACK'!$A$2:$Z$496909,5,0)</f>
        <v>SERVO SUP.MULT.GRD 20W-40-40X1/2L</v>
      </c>
      <c r="C109" s="160">
        <f>VLOOKUP(A109,'SMALL PACK'!$A$2:$Z$496909,9,0)</f>
        <v>176</v>
      </c>
      <c r="D109" s="168">
        <f>VLOOKUP(A109,'SMALL PACK'!$A$2:$Z$49609,12,0)</f>
        <v>142.57759999999999</v>
      </c>
      <c r="E109" s="177">
        <f>VLOOKUP(A109,'SMALL PACK'!$A$2:$Z$49609,16,0)</f>
        <v>0</v>
      </c>
      <c r="F109" s="160">
        <f>VLOOKUP(A109,'SMALL PACK'!$A$2:$Z$49609,17,0)</f>
        <v>0</v>
      </c>
      <c r="G109" s="160"/>
      <c r="H109" s="169">
        <f>VLOOKUP(A109,'SMALL PACK'!$A$2:$Z$49609,21,0)</f>
        <v>142.57759999999999</v>
      </c>
      <c r="I109" s="168">
        <f>VLOOKUP(A109,'SMALL PACK'!$A$2:$Z$49609,24,0)</f>
        <v>33.42240000000001</v>
      </c>
      <c r="J109" s="168">
        <f>VLOOKUP(A109,'SMALL PACK'!$A$2:$Z$49609,26,0)</f>
        <v>66.844800000000021</v>
      </c>
      <c r="K109" s="180">
        <f t="shared" si="9"/>
        <v>23.441550425873359</v>
      </c>
      <c r="L109">
        <f>IFERROR(VLOOKUP(A109,'SMALL PACK'!A:H,8,0)," ")</f>
        <v>40.000000000000021</v>
      </c>
      <c r="M109">
        <f t="shared" si="7"/>
        <v>5703.104000000003</v>
      </c>
    </row>
    <row r="110" spans="1:13" ht="17.399999999999999" hidden="1" x14ac:dyDescent="0.3">
      <c r="A110" s="159">
        <v>7494184</v>
      </c>
      <c r="B110" s="159" t="str">
        <f>VLOOKUP(A110,'SMALL PACK'!$A$2:$Z$496909,5,0)</f>
        <v>SERVO SUP.MULT.GRD 20W-40-20 X 1 L</v>
      </c>
      <c r="C110" s="160">
        <f>VLOOKUP(A110,'SMALL PACK'!$A$2:$Z$496909,9,0)</f>
        <v>330</v>
      </c>
      <c r="D110" s="168">
        <f>VLOOKUP(A110,'SMALL PACK'!$A$2:$Z$49609,12,0)</f>
        <v>264.29700000000003</v>
      </c>
      <c r="E110" s="177">
        <f>VLOOKUP(A110,'SMALL PACK'!$A$2:$Z$49609,16,0)</f>
        <v>0</v>
      </c>
      <c r="F110" s="160">
        <f>VLOOKUP(A110,'SMALL PACK'!$A$2:$Z$49609,17,0)</f>
        <v>0</v>
      </c>
      <c r="G110" s="160"/>
      <c r="H110" s="169">
        <f>VLOOKUP(A110,'SMALL PACK'!$A$2:$Z$49609,21,0)</f>
        <v>264.29700000000003</v>
      </c>
      <c r="I110" s="168">
        <f>VLOOKUP(A110,'SMALL PACK'!$A$2:$Z$49609,24,0)</f>
        <v>65.702999999999975</v>
      </c>
      <c r="J110" s="168">
        <f>VLOOKUP(A110,'SMALL PACK'!$A$2:$Z$49609,26,0)</f>
        <v>65.702999999999975</v>
      </c>
      <c r="K110" s="180">
        <f t="shared" si="9"/>
        <v>24.859533025346472</v>
      </c>
      <c r="L110">
        <f>IFERROR(VLOOKUP(A110,'SMALL PACK'!A:H,8,0)," ")</f>
        <v>20.000000000000014</v>
      </c>
      <c r="M110">
        <f t="shared" si="7"/>
        <v>5285.9400000000041</v>
      </c>
    </row>
    <row r="111" spans="1:13" ht="17.399999999999999" hidden="1" x14ac:dyDescent="0.3">
      <c r="A111" s="159">
        <v>7494234</v>
      </c>
      <c r="B111" s="159" t="str">
        <f>VLOOKUP(A111,'SMALL PACK'!$A$2:$Z$496909,5,0)</f>
        <v>SERVO SUP.MULT.GRD 20W-40-4x5L - HDPE</v>
      </c>
      <c r="C111" s="160">
        <f>VLOOKUP(A111,'SMALL PACK'!$A$2:$Z$496909,9,0)</f>
        <v>1600</v>
      </c>
      <c r="D111" s="168">
        <f>VLOOKUP(A111,'SMALL PACK'!$A$2:$Z$49609,12,0)</f>
        <v>1319.04</v>
      </c>
      <c r="E111" s="177">
        <f>VLOOKUP(A111,'SMALL PACK'!$A$2:$Z$49609,16,0)</f>
        <v>0</v>
      </c>
      <c r="F111" s="160">
        <f>VLOOKUP(A111,'SMALL PACK'!$A$2:$Z$49609,17,0)</f>
        <v>0</v>
      </c>
      <c r="G111" s="160"/>
      <c r="H111" s="169">
        <f>VLOOKUP(A111,'SMALL PACK'!$A$2:$Z$49609,21,0)</f>
        <v>1319.04</v>
      </c>
      <c r="I111" s="168">
        <f>VLOOKUP(A111,'SMALL PACK'!$A$2:$Z$49609,24,0)</f>
        <v>280.96000000000004</v>
      </c>
      <c r="J111" s="168">
        <f>VLOOKUP(A111,'SMALL PACK'!$A$2:$Z$49609,26,0)</f>
        <v>56.192000000000007</v>
      </c>
      <c r="K111" s="180">
        <f t="shared" si="9"/>
        <v>21.300339640950998</v>
      </c>
      <c r="L111">
        <f>IFERROR(VLOOKUP(A111,'SMALL PACK'!A:H,8,0)," ")</f>
        <v>4.0000000000000027</v>
      </c>
      <c r="M111">
        <f t="shared" si="7"/>
        <v>5276.1600000000035</v>
      </c>
    </row>
    <row r="112" spans="1:13" ht="17.399999999999999" hidden="1" x14ac:dyDescent="0.3">
      <c r="A112" s="159">
        <v>7494242</v>
      </c>
      <c r="B112" s="159" t="str">
        <f>VLOOKUP(A112,'SMALL PACK'!$A$2:$Z$496909,5,0)</f>
        <v>SERVO SUP.MULT.GRD 20W-40-10 L</v>
      </c>
      <c r="C112" s="160">
        <f>VLOOKUP(A112,'SMALL PACK'!$A$2:$Z$496909,9,0)</f>
        <v>3170</v>
      </c>
      <c r="D112" s="168">
        <f>VLOOKUP(A112,'SMALL PACK'!$A$2:$Z$49609,12,0)</f>
        <v>2616.201</v>
      </c>
      <c r="E112" s="177">
        <f>VLOOKUP(A112,'SMALL PACK'!$A$2:$Z$49609,16,0)</f>
        <v>0</v>
      </c>
      <c r="F112" s="160">
        <f>VLOOKUP(A112,'SMALL PACK'!$A$2:$Z$49609,17,0)</f>
        <v>0</v>
      </c>
      <c r="G112" s="160"/>
      <c r="H112" s="169">
        <f>VLOOKUP(A112,'SMALL PACK'!$A$2:$Z$49609,21,0)</f>
        <v>2616.2009999999996</v>
      </c>
      <c r="I112" s="168">
        <f>VLOOKUP(A112,'SMALL PACK'!$A$2:$Z$49609,24,0)</f>
        <v>553.79900000000043</v>
      </c>
      <c r="J112" s="168">
        <f>VLOOKUP(A112,'SMALL PACK'!$A$2:$Z$49609,26,0)</f>
        <v>55.379900000000021</v>
      </c>
      <c r="K112" s="180">
        <f t="shared" si="9"/>
        <v>21.168060099357831</v>
      </c>
      <c r="L112">
        <f>IFERROR(VLOOKUP(A112,'SMALL PACK'!A:H,8,0)," ")</f>
        <v>1.0000000000000004</v>
      </c>
      <c r="M112">
        <f t="shared" si="7"/>
        <v>2616.2010000000009</v>
      </c>
    </row>
    <row r="113" spans="1:13" ht="17.399999999999999" hidden="1" x14ac:dyDescent="0.3">
      <c r="A113" s="159">
        <v>7494251</v>
      </c>
      <c r="B113" s="159" t="str">
        <f>VLOOKUP(A113,'SMALL PACK'!$A$2:$Z$496909,5,0)</f>
        <v>SERVO SUP.MULT.GRD 20W-40-7.5 L</v>
      </c>
      <c r="C113" s="160">
        <f>VLOOKUP(A113,'SMALL PACK'!$A$2:$Z$496909,9,0)</f>
        <v>2400</v>
      </c>
      <c r="D113" s="168">
        <f>VLOOKUP(A113,'SMALL PACK'!$A$2:$Z$49609,12,0)</f>
        <v>1973.52</v>
      </c>
      <c r="E113" s="177">
        <f>VLOOKUP(A113,'SMALL PACK'!$A$2:$Z$49609,16,0)</f>
        <v>0</v>
      </c>
      <c r="F113" s="160">
        <f>VLOOKUP(A113,'SMALL PACK'!$A$2:$Z$49609,17,0)</f>
        <v>0</v>
      </c>
      <c r="G113" s="160"/>
      <c r="H113" s="169">
        <f>VLOOKUP(A113,'SMALL PACK'!$A$2:$Z$49609,21,0)</f>
        <v>1973.52</v>
      </c>
      <c r="I113" s="168">
        <f>VLOOKUP(A113,'SMALL PACK'!$A$2:$Z$49609,24,0)</f>
        <v>426.48</v>
      </c>
      <c r="J113" s="168">
        <f>VLOOKUP(A113,'SMALL PACK'!$A$2:$Z$49609,26,0)</f>
        <v>56.863999999999976</v>
      </c>
      <c r="K113" s="180">
        <f t="shared" si="9"/>
        <v>21.610117961814424</v>
      </c>
      <c r="L113">
        <f>IFERROR(VLOOKUP(A113,'SMALL PACK'!A:H,8,0)," ")</f>
        <v>1.0000000000000007</v>
      </c>
      <c r="M113">
        <f t="shared" si="7"/>
        <v>1973.5200000000013</v>
      </c>
    </row>
    <row r="114" spans="1:13" ht="17.399999999999999" hidden="1" x14ac:dyDescent="0.3">
      <c r="A114" s="159">
        <v>7494265</v>
      </c>
      <c r="B114" s="159" t="str">
        <f>VLOOKUP(A114,'SMALL PACK'!$A$2:$Z$496909,5,0)</f>
        <v>SERVO SUP.MULT.GRD 20W-40-20 L</v>
      </c>
      <c r="C114" s="160">
        <f>VLOOKUP(A114,'SMALL PACK'!$A$2:$Z$496909,9,0)</f>
        <v>6300</v>
      </c>
      <c r="D114" s="168">
        <f>VLOOKUP(A114,'SMALL PACK'!$A$2:$Z$49609,12,0)</f>
        <v>5220.18</v>
      </c>
      <c r="E114" s="177">
        <f>VLOOKUP(A114,'SMALL PACK'!$A$2:$Z$49609,16,0)</f>
        <v>0</v>
      </c>
      <c r="F114" s="160">
        <f>VLOOKUP(A114,'SMALL PACK'!$A$2:$Z$49609,17,0)</f>
        <v>0</v>
      </c>
      <c r="G114" s="160"/>
      <c r="H114" s="169">
        <f>VLOOKUP(A114,'SMALL PACK'!$A$2:$Z$49609,21,0)</f>
        <v>5220.1800000000012</v>
      </c>
      <c r="I114" s="168">
        <f>VLOOKUP(A114,'SMALL PACK'!$A$2:$Z$49609,24,0)</f>
        <v>1079.8199999999988</v>
      </c>
      <c r="J114" s="168">
        <f>VLOOKUP(A114,'SMALL PACK'!$A$2:$Z$49609,26,0)</f>
        <v>53.990999999999929</v>
      </c>
      <c r="K114" s="180">
        <f t="shared" si="9"/>
        <v>20.68549360366881</v>
      </c>
      <c r="L114">
        <f>IFERROR(VLOOKUP(A114,'SMALL PACK'!A:H,8,0)," ")</f>
        <v>1.0000000000000007</v>
      </c>
      <c r="M114">
        <f t="shared" si="7"/>
        <v>5220.1800000000048</v>
      </c>
    </row>
    <row r="115" spans="1:13" ht="17.399999999999999" hidden="1" x14ac:dyDescent="0.3">
      <c r="A115" s="159">
        <v>7505195</v>
      </c>
      <c r="B115" s="159" t="str">
        <f>VLOOKUP(A115,'SMALL PACK'!$A$2:$Z$496909,5,0)</f>
        <v>SERVO AUTORIKSHAW OIL 20W-40-4X2.5HDPE</v>
      </c>
      <c r="C115" s="160">
        <f>VLOOKUP(A115,'SMALL PACK'!$A$2:$Z$496909,9,0)</f>
        <v>838</v>
      </c>
      <c r="D115" s="168">
        <f>VLOOKUP(A115,'SMALL PACK'!$A$2:$Z$49609,12,0)</f>
        <v>650.37180000000001</v>
      </c>
      <c r="E115" s="177">
        <f>VLOOKUP(A115,'SMALL PACK'!$A$2:$Z$49609,16,0)</f>
        <v>18</v>
      </c>
      <c r="F115" s="160">
        <f>VLOOKUP(A115,'SMALL PACK'!$A$2:$Z$49609,17,0)</f>
        <v>0</v>
      </c>
      <c r="G115" s="160"/>
      <c r="H115" s="169">
        <f>VLOOKUP(A115,'SMALL PACK'!$A$2:$Z$49609,21,0)</f>
        <v>597.27179999999998</v>
      </c>
      <c r="I115" s="168">
        <f>VLOOKUP(A115,'SMALL PACK'!$A$2:$Z$49609,24,0)</f>
        <v>240.72820000000002</v>
      </c>
      <c r="J115" s="168">
        <f>VLOOKUP(A115,'SMALL PACK'!$A$2:$Z$49609,26,0)</f>
        <v>96.29128</v>
      </c>
      <c r="K115" s="180">
        <f t="shared" si="9"/>
        <v>40.304631827586704</v>
      </c>
      <c r="L115">
        <f>IFERROR(VLOOKUP(A115,'SMALL PACK'!A:H,8,0)," ")</f>
        <v>4</v>
      </c>
      <c r="M115">
        <f t="shared" si="7"/>
        <v>2389.0871999999999</v>
      </c>
    </row>
    <row r="116" spans="1:13" ht="17.399999999999999" hidden="1" x14ac:dyDescent="0.3">
      <c r="A116" s="159">
        <v>7530228</v>
      </c>
      <c r="B116" s="159" t="str">
        <f>VLOOKUP(A116,'SMALL PACK'!$A$2:$Z$496909,5,0)</f>
        <v>SERVO CHHAKADA ENG OIL 20W-40-20X1.2L LI</v>
      </c>
      <c r="C116" s="160">
        <f>VLOOKUP(A116,'SMALL PACK'!$A$2:$Z$496909,9,0)</f>
        <v>378</v>
      </c>
      <c r="D116" s="168">
        <f>VLOOKUP(A116,'SMALL PACK'!$A$2:$Z$49609,12,0)</f>
        <v>307.50299999999999</v>
      </c>
      <c r="E116" s="177">
        <f>VLOOKUP(A116,'SMALL PACK'!$A$2:$Z$49609,16,0)</f>
        <v>0</v>
      </c>
      <c r="F116" s="160">
        <f>VLOOKUP(A116,'SMALL PACK'!$A$2:$Z$49609,17,0)</f>
        <v>0</v>
      </c>
      <c r="G116" s="160"/>
      <c r="H116" s="169">
        <f>VLOOKUP(A116,'SMALL PACK'!$A$2:$Z$49609,21,0)</f>
        <v>307.50299999999993</v>
      </c>
      <c r="I116" s="168">
        <f>VLOOKUP(A116,'SMALL PACK'!$A$2:$Z$49609,24,0)</f>
        <v>70.497000000000071</v>
      </c>
      <c r="J116" s="168">
        <f>VLOOKUP(A116,'SMALL PACK'!$A$2:$Z$49609,26,0)</f>
        <v>58.747500000000059</v>
      </c>
      <c r="K116" s="180">
        <f t="shared" si="9"/>
        <v>22.925629993853747</v>
      </c>
      <c r="L116">
        <f>IFERROR(VLOOKUP(A116,'SMALL PACK'!A:H,8,0)," ")</f>
        <v>20</v>
      </c>
      <c r="M116">
        <f t="shared" si="7"/>
        <v>6150.0599999999986</v>
      </c>
    </row>
    <row r="117" spans="1:13" ht="17.399999999999999" hidden="1" x14ac:dyDescent="0.3">
      <c r="A117" s="159">
        <v>7556184</v>
      </c>
      <c r="B117" s="159" t="str">
        <f>VLOOKUP(A117,'SMALL PACK'!$A$2:$Z$496909,5,0)</f>
        <v>SERVO PRIDE TC 15W40 - 20X1L-HDPE</v>
      </c>
      <c r="C117" s="160">
        <f>VLOOKUP(A117,'SMALL PACK'!$A$2:$Z$496909,9,0)</f>
        <v>355</v>
      </c>
      <c r="D117" s="168">
        <f>VLOOKUP(A117,'SMALL PACK'!$A$2:$Z$49609,12,0)</f>
        <v>275.97699999999998</v>
      </c>
      <c r="E117" s="177">
        <f>VLOOKUP(A117,'SMALL PACK'!$A$2:$Z$49609,16,0)</f>
        <v>13</v>
      </c>
      <c r="F117" s="160">
        <f>VLOOKUP(A117,'SMALL PACK'!$A$2:$Z$49609,17,0)</f>
        <v>0</v>
      </c>
      <c r="G117" s="160"/>
      <c r="H117" s="169">
        <f>VLOOKUP(A117,'SMALL PACK'!$A$2:$Z$49609,21,0)</f>
        <v>260.637</v>
      </c>
      <c r="I117" s="168">
        <f>VLOOKUP(A117,'SMALL PACK'!$A$2:$Z$49609,24,0)</f>
        <v>94.363</v>
      </c>
      <c r="J117" s="168">
        <f>VLOOKUP(A117,'SMALL PACK'!$A$2:$Z$49609,26,0)</f>
        <v>94.363</v>
      </c>
      <c r="K117" s="180">
        <f t="shared" si="9"/>
        <v>36.204759876763468</v>
      </c>
      <c r="L117">
        <f>IFERROR(VLOOKUP(A117,'SMALL PACK'!A:H,8,0)," ")</f>
        <v>20.000000000000014</v>
      </c>
      <c r="M117">
        <f t="shared" si="7"/>
        <v>5212.7400000000034</v>
      </c>
    </row>
    <row r="118" spans="1:13" ht="17.399999999999999" hidden="1" x14ac:dyDescent="0.3">
      <c r="A118" s="159">
        <v>7556203</v>
      </c>
      <c r="B118" s="159" t="str">
        <f>VLOOKUP(A118,'SMALL PACK'!$A$2:$Z$496909,5,0)</f>
        <v>SERVO PRIDE TC 15W-40 - 4 X 3 L HDPE</v>
      </c>
      <c r="C118" s="160">
        <f>VLOOKUP(A118,'SMALL PACK'!$A$2:$Z$496909,9,0)</f>
        <v>1045</v>
      </c>
      <c r="D118" s="168">
        <f>VLOOKUP(A118,'SMALL PACK'!$A$2:$Z$49609,12,0)</f>
        <v>817.92149999999992</v>
      </c>
      <c r="E118" s="177">
        <f>VLOOKUP(A118,'SMALL PACK'!$A$2:$Z$49609,16,0)</f>
        <v>50</v>
      </c>
      <c r="F118" s="160">
        <f>VLOOKUP(A118,'SMALL PACK'!$A$2:$Z$49609,17,0)</f>
        <v>0</v>
      </c>
      <c r="G118" s="160"/>
      <c r="H118" s="169">
        <f>VLOOKUP(A118,'SMALL PACK'!$A$2:$Z$49609,21,0)</f>
        <v>640.92149999999992</v>
      </c>
      <c r="I118" s="168">
        <f>VLOOKUP(A118,'SMALL PACK'!$A$2:$Z$49609,24,0)</f>
        <v>404.07850000000008</v>
      </c>
      <c r="J118" s="168">
        <f>VLOOKUP(A118,'SMALL PACK'!$A$2:$Z$49609,26,0)</f>
        <v>134.69283333333334</v>
      </c>
      <c r="K118" s="180">
        <f t="shared" si="9"/>
        <v>63.046488532527015</v>
      </c>
      <c r="L118">
        <f>IFERROR(VLOOKUP(A118,'SMALL PACK'!A:H,8,0)," ")</f>
        <v>4.0000000000000018</v>
      </c>
      <c r="M118">
        <f t="shared" si="7"/>
        <v>2563.6860000000011</v>
      </c>
    </row>
    <row r="119" spans="1:13" ht="17.399999999999999" hidden="1" x14ac:dyDescent="0.3">
      <c r="A119" s="159">
        <v>7556204</v>
      </c>
      <c r="B119" s="159" t="str">
        <f>VLOOKUP(A119,'SMALL PACK'!$A$2:$Z$496909,5,0)</f>
        <v>SERVO PRIDE TC 15W40-4X3 L PROMO</v>
      </c>
      <c r="C119" s="160">
        <f>VLOOKUP(A119,'SMALL PACK'!$A$2:$Z$496909,9,0)</f>
        <v>1045</v>
      </c>
      <c r="D119" s="168">
        <f>VLOOKUP(A119,'SMALL PACK'!$A$2:$Z$49609,12,0)</f>
        <v>817.92149999999992</v>
      </c>
      <c r="E119" s="177">
        <f>VLOOKUP(A119,'SMALL PACK'!$A$2:$Z$49609,16,0)</f>
        <v>50</v>
      </c>
      <c r="F119" s="160">
        <f>VLOOKUP(A119,'SMALL PACK'!$A$2:$Z$49609,17,0)</f>
        <v>0</v>
      </c>
      <c r="G119" s="160"/>
      <c r="H119" s="169">
        <f>VLOOKUP(A119,'SMALL PACK'!$A$2:$Z$49609,21,0)</f>
        <v>640.92149999999992</v>
      </c>
      <c r="I119" s="168">
        <f>VLOOKUP(A119,'SMALL PACK'!$A$2:$Z$49609,24,0)</f>
        <v>404.07850000000008</v>
      </c>
      <c r="J119" s="168">
        <f>VLOOKUP(A119,'SMALL PACK'!$A$2:$Z$49609,26,0)</f>
        <v>134.69283333333334</v>
      </c>
      <c r="K119" s="180">
        <f t="shared" si="9"/>
        <v>63.046488532527015</v>
      </c>
      <c r="L119">
        <f>IFERROR(VLOOKUP(A119,'SMALL PACK'!A:H,8,0)," ")</f>
        <v>4</v>
      </c>
      <c r="M119">
        <f t="shared" si="7"/>
        <v>2563.6859999999997</v>
      </c>
    </row>
    <row r="120" spans="1:13" ht="17.399999999999999" hidden="1" x14ac:dyDescent="0.3">
      <c r="A120" s="159">
        <v>7556234</v>
      </c>
      <c r="B120" s="159" t="str">
        <f>VLOOKUP(A120,'SMALL PACK'!$A$2:$Z$496909,5,0)</f>
        <v>SERVO PRIDE TC 15W-40- 4 X 5L</v>
      </c>
      <c r="C120" s="160">
        <f>VLOOKUP(A120,'SMALL PACK'!$A$2:$Z$496909,9,0)</f>
        <v>1725</v>
      </c>
      <c r="D120" s="168">
        <f>VLOOKUP(A120,'SMALL PACK'!$A$2:$Z$49609,12,0)</f>
        <v>1352.4</v>
      </c>
      <c r="E120" s="177">
        <f>VLOOKUP(A120,'SMALL PACK'!$A$2:$Z$49609,16,0)</f>
        <v>23</v>
      </c>
      <c r="F120" s="160">
        <f>VLOOKUP(A120,'SMALL PACK'!$A$2:$Z$49609,17,0)</f>
        <v>0</v>
      </c>
      <c r="G120" s="160"/>
      <c r="H120" s="169">
        <f>VLOOKUP(A120,'SMALL PACK'!$A$2:$Z$49609,21,0)</f>
        <v>1216.7000000000003</v>
      </c>
      <c r="I120" s="168">
        <f>VLOOKUP(A120,'SMALL PACK'!$A$2:$Z$49609,24,0)</f>
        <v>508.29999999999973</v>
      </c>
      <c r="J120" s="168">
        <f>VLOOKUP(A120,'SMALL PACK'!$A$2:$Z$49609,26,0)</f>
        <v>101.65999999999994</v>
      </c>
      <c r="K120" s="180">
        <f t="shared" si="9"/>
        <v>41.776937618147414</v>
      </c>
      <c r="L120">
        <f>IFERROR(VLOOKUP(A120,'SMALL PACK'!A:H,8,0)," ")</f>
        <v>4.0000000000000027</v>
      </c>
      <c r="M120">
        <f t="shared" si="7"/>
        <v>4866.8000000000047</v>
      </c>
    </row>
    <row r="121" spans="1:13" ht="17.399999999999999" hidden="1" x14ac:dyDescent="0.3">
      <c r="A121" s="159">
        <v>7556241</v>
      </c>
      <c r="B121" s="159" t="str">
        <f>VLOOKUP(A121,'SMALL PACK'!$A$2:$Z$496909,5,0)</f>
        <v>SERVO PRIDE TC 15W40-10L PROMO</v>
      </c>
      <c r="C121" s="160">
        <f>VLOOKUP(A121,'SMALL PACK'!$A$2:$Z$496909,9,0)</f>
        <v>3400</v>
      </c>
      <c r="D121" s="168">
        <f>VLOOKUP(A121,'SMALL PACK'!$A$2:$Z$49609,12,0)</f>
        <v>2673.08</v>
      </c>
      <c r="E121" s="177">
        <f>VLOOKUP(A121,'SMALL PACK'!$A$2:$Z$49609,16,0)</f>
        <v>48</v>
      </c>
      <c r="F121" s="160">
        <f>VLOOKUP(A121,'SMALL PACK'!$A$2:$Z$49609,17,0)</f>
        <v>0</v>
      </c>
      <c r="G121" s="160"/>
      <c r="H121" s="169">
        <f>VLOOKUP(A121,'SMALL PACK'!$A$2:$Z$49609,21,0)</f>
        <v>2106.6799999999998</v>
      </c>
      <c r="I121" s="168">
        <f>VLOOKUP(A121,'SMALL PACK'!$A$2:$Z$49609,24,0)</f>
        <v>1293.3200000000002</v>
      </c>
      <c r="J121" s="168">
        <f>VLOOKUP(A121,'SMALL PACK'!$A$2:$Z$49609,26,0)</f>
        <v>129.33200000000002</v>
      </c>
      <c r="K121" s="180">
        <f t="shared" si="9"/>
        <v>61.39138359883799</v>
      </c>
      <c r="L121">
        <f>IFERROR(VLOOKUP(A121,'SMALL PACK'!A:H,8,0)," ")</f>
        <v>1</v>
      </c>
      <c r="M121">
        <f t="shared" si="7"/>
        <v>2106.6799999999998</v>
      </c>
    </row>
    <row r="122" spans="1:13" ht="17.399999999999999" hidden="1" x14ac:dyDescent="0.3">
      <c r="A122" s="159">
        <v>7556242</v>
      </c>
      <c r="B122" s="159" t="str">
        <f>VLOOKUP(A122,'SMALL PACK'!$A$2:$Z$496909,5,0)</f>
        <v>SERVO PRIDE TC 15W-40 - 10 L BUC</v>
      </c>
      <c r="C122" s="160">
        <f>VLOOKUP(A122,'SMALL PACK'!$A$2:$Z$496909,9,0)</f>
        <v>3400</v>
      </c>
      <c r="D122" s="168">
        <f>VLOOKUP(A122,'SMALL PACK'!$A$2:$Z$49609,12,0)</f>
        <v>2673.08</v>
      </c>
      <c r="E122" s="177">
        <f>VLOOKUP(A122,'SMALL PACK'!$A$2:$Z$49609,16,0)</f>
        <v>48</v>
      </c>
      <c r="F122" s="160">
        <f>VLOOKUP(A122,'SMALL PACK'!$A$2:$Z$49609,17,0)</f>
        <v>0</v>
      </c>
      <c r="G122" s="160"/>
      <c r="H122" s="169">
        <f>VLOOKUP(A122,'SMALL PACK'!$A$2:$Z$49609,21,0)</f>
        <v>2106.6799999999998</v>
      </c>
      <c r="I122" s="168">
        <f>VLOOKUP(A122,'SMALL PACK'!$A$2:$Z$49609,24,0)</f>
        <v>1293.3200000000002</v>
      </c>
      <c r="J122" s="168">
        <f>VLOOKUP(A122,'SMALL PACK'!$A$2:$Z$49609,26,0)</f>
        <v>129.33200000000002</v>
      </c>
      <c r="K122" s="180">
        <f t="shared" si="9"/>
        <v>61.39138359883799</v>
      </c>
      <c r="L122">
        <f>IFERROR(VLOOKUP(A122,'SMALL PACK'!A:H,8,0)," ")</f>
        <v>1.0000000000000004</v>
      </c>
      <c r="M122">
        <f t="shared" si="7"/>
        <v>2106.6800000000007</v>
      </c>
    </row>
    <row r="123" spans="1:13" ht="17.399999999999999" hidden="1" x14ac:dyDescent="0.3">
      <c r="A123" s="159">
        <v>7556250</v>
      </c>
      <c r="B123" s="159" t="str">
        <f>VLOOKUP(A123,'SMALL PACK'!$A$2:$Z$496909,5,0)</f>
        <v>SERVO PRIDE TC 15W40-7.5L PROMO</v>
      </c>
      <c r="C123" s="160">
        <f>VLOOKUP(A123,'SMALL PACK'!$A$2:$Z$496909,9,0)</f>
        <v>2563</v>
      </c>
      <c r="D123" s="168">
        <f>VLOOKUP(A123,'SMALL PACK'!$A$2:$Z$49609,12,0)</f>
        <v>2017.5935999999999</v>
      </c>
      <c r="E123" s="177">
        <f>VLOOKUP(A123,'SMALL PACK'!$A$2:$Z$49609,16,0)</f>
        <v>50</v>
      </c>
      <c r="F123" s="160">
        <f>VLOOKUP(A123,'SMALL PACK'!$A$2:$Z$49609,17,0)</f>
        <v>0</v>
      </c>
      <c r="G123" s="160"/>
      <c r="H123" s="169">
        <f>VLOOKUP(A123,'SMALL PACK'!$A$2:$Z$49609,21,0)</f>
        <v>1575.0935999999999</v>
      </c>
      <c r="I123" s="168">
        <f>VLOOKUP(A123,'SMALL PACK'!$A$2:$Z$49609,24,0)</f>
        <v>987.90640000000008</v>
      </c>
      <c r="J123" s="168">
        <f>VLOOKUP(A123,'SMALL PACK'!$A$2:$Z$49609,26,0)</f>
        <v>131.72085333333337</v>
      </c>
      <c r="K123" s="180">
        <f t="shared" si="9"/>
        <v>62.720488483985967</v>
      </c>
      <c r="L123">
        <f>IFERROR(VLOOKUP(A123,'SMALL PACK'!A:H,8,0)," ")</f>
        <v>1</v>
      </c>
      <c r="M123">
        <f t="shared" si="7"/>
        <v>1575.0935999999999</v>
      </c>
    </row>
    <row r="124" spans="1:13" ht="17.399999999999999" hidden="1" x14ac:dyDescent="0.3">
      <c r="A124" s="159">
        <v>7556251</v>
      </c>
      <c r="B124" s="159" t="str">
        <f>VLOOKUP(A124,'SMALL PACK'!$A$2:$Z$496909,5,0)</f>
        <v>SERVO PRIDE TC 15W40 - 7.5L BUC</v>
      </c>
      <c r="C124" s="160">
        <f>VLOOKUP(A124,'SMALL PACK'!$A$2:$Z$496909,9,0)</f>
        <v>2563</v>
      </c>
      <c r="D124" s="168">
        <f>VLOOKUP(A124,'SMALL PACK'!$A$2:$Z$49609,12,0)</f>
        <v>2017.5935999999999</v>
      </c>
      <c r="E124" s="177">
        <f>VLOOKUP(A124,'SMALL PACK'!$A$2:$Z$49609,16,0)</f>
        <v>50</v>
      </c>
      <c r="F124" s="160">
        <f>VLOOKUP(A124,'SMALL PACK'!$A$2:$Z$49609,17,0)</f>
        <v>0</v>
      </c>
      <c r="G124" s="160"/>
      <c r="H124" s="169">
        <f>VLOOKUP(A124,'SMALL PACK'!$A$2:$Z$49609,21,0)</f>
        <v>1575.0935999999999</v>
      </c>
      <c r="I124" s="168">
        <f>VLOOKUP(A124,'SMALL PACK'!$A$2:$Z$49609,24,0)</f>
        <v>987.90640000000008</v>
      </c>
      <c r="J124" s="168">
        <f>VLOOKUP(A124,'SMALL PACK'!$A$2:$Z$49609,26,0)</f>
        <v>131.72085333333337</v>
      </c>
      <c r="K124" s="180">
        <f t="shared" si="9"/>
        <v>62.720488483985967</v>
      </c>
      <c r="L124">
        <f>IFERROR(VLOOKUP(A124,'SMALL PACK'!A:H,8,0)," ")</f>
        <v>1.0000000000000007</v>
      </c>
      <c r="M124">
        <f t="shared" si="7"/>
        <v>1575.0936000000011</v>
      </c>
    </row>
    <row r="125" spans="1:13" ht="17.399999999999999" hidden="1" x14ac:dyDescent="0.3">
      <c r="A125" s="159">
        <v>7556253</v>
      </c>
      <c r="B125" s="159" t="str">
        <f>VLOOKUP(A125,'SMALL PACK'!$A$2:$Z$496909,5,0)</f>
        <v>SERVO PRIDE TC 15W40-15L PROMO</v>
      </c>
      <c r="C125" s="160">
        <f>VLOOKUP(A125,'SMALL PACK'!$A$2:$Z$496909,9,0)</f>
        <v>5025</v>
      </c>
      <c r="D125" s="168">
        <f>VLOOKUP(A125,'SMALL PACK'!$A$2:$Z$49609,12,0)</f>
        <v>3995.3775000000001</v>
      </c>
      <c r="E125" s="177">
        <f>VLOOKUP(A125,'SMALL PACK'!$A$2:$Z$49609,16,0)</f>
        <v>55</v>
      </c>
      <c r="F125" s="160">
        <f>VLOOKUP(A125,'SMALL PACK'!$A$2:$Z$49609,17,0)</f>
        <v>0</v>
      </c>
      <c r="G125" s="160"/>
      <c r="H125" s="169">
        <f>VLOOKUP(A125,'SMALL PACK'!$A$2:$Z$49609,21,0)</f>
        <v>3021.8775000000001</v>
      </c>
      <c r="I125" s="168">
        <f>VLOOKUP(A125,'SMALL PACK'!$A$2:$Z$49609,24,0)</f>
        <v>2003.1224999999999</v>
      </c>
      <c r="J125" s="168">
        <f>VLOOKUP(A125,'SMALL PACK'!$A$2:$Z$49609,26,0)</f>
        <v>133.54149999999998</v>
      </c>
      <c r="K125" s="180">
        <f t="shared" si="9"/>
        <v>66.28734950374394</v>
      </c>
      <c r="L125">
        <f>IFERROR(VLOOKUP(A125,'SMALL PACK'!A:H,8,0)," ")</f>
        <v>1</v>
      </c>
      <c r="M125">
        <f t="shared" si="7"/>
        <v>3021.8775000000001</v>
      </c>
    </row>
    <row r="126" spans="1:13" ht="17.399999999999999" hidden="1" x14ac:dyDescent="0.3">
      <c r="A126" s="159">
        <v>7556265</v>
      </c>
      <c r="B126" s="159" t="str">
        <f>VLOOKUP(A126,'SMALL PACK'!$A$2:$Z$496909,5,0)</f>
        <v>SERVO PRIDE TC 15W40 - 20L BUC</v>
      </c>
      <c r="C126" s="160">
        <f>VLOOKUP(A126,'SMALL PACK'!$A$2:$Z$496909,9,0)</f>
        <v>6700</v>
      </c>
      <c r="D126" s="168">
        <f>VLOOKUP(A126,'SMALL PACK'!$A$2:$Z$49609,12,0)</f>
        <v>5315.78</v>
      </c>
      <c r="E126" s="177">
        <f>VLOOKUP(A126,'SMALL PACK'!$A$2:$Z$49609,16,0)</f>
        <v>45</v>
      </c>
      <c r="F126" s="160">
        <f>VLOOKUP(A126,'SMALL PACK'!$A$2:$Z$49609,17,0)</f>
        <v>0</v>
      </c>
      <c r="G126" s="160"/>
      <c r="H126" s="169">
        <f>VLOOKUP(A126,'SMALL PACK'!$A$2:$Z$49609,21,0)</f>
        <v>4253.78</v>
      </c>
      <c r="I126" s="168">
        <f>VLOOKUP(A126,'SMALL PACK'!$A$2:$Z$49609,24,0)</f>
        <v>2446.2200000000003</v>
      </c>
      <c r="J126" s="168">
        <f>VLOOKUP(A126,'SMALL PACK'!$A$2:$Z$49609,26,0)</f>
        <v>122.31100000000001</v>
      </c>
      <c r="K126" s="180">
        <f t="shared" si="9"/>
        <v>57.506970271147082</v>
      </c>
      <c r="L126">
        <f>IFERROR(VLOOKUP(A126,'SMALL PACK'!A:H,8,0)," ")</f>
        <v>1.0000000000000007</v>
      </c>
      <c r="M126">
        <f t="shared" si="7"/>
        <v>4253.7800000000025</v>
      </c>
    </row>
    <row r="127" spans="1:13" ht="17.399999999999999" hidden="1" x14ac:dyDescent="0.3">
      <c r="A127" s="159">
        <v>7577174</v>
      </c>
      <c r="B127" s="159" t="str">
        <f>VLOOKUP(A127,'SMALL PACK'!$A$2:$Z$496909,5,0)</f>
        <v>SERVO PREMIUM CF-4 15W-40-40X1/2L-HDPE</v>
      </c>
      <c r="C127" s="160">
        <f>VLOOKUP(A127,'SMALL PACK'!$A$2:$Z$496909,9,0)</f>
        <v>183</v>
      </c>
      <c r="D127" s="168">
        <f>VLOOKUP(A127,'SMALL PACK'!$A$2:$Z$49609,12,0)</f>
        <v>139.22639999999998</v>
      </c>
      <c r="E127" s="177">
        <f>VLOOKUP(A127,'SMALL PACK'!$A$2:$Z$49609,16,0)</f>
        <v>8</v>
      </c>
      <c r="F127" s="160">
        <f>VLOOKUP(A127,'SMALL PACK'!$A$2:$Z$49609,17,0)</f>
        <v>0</v>
      </c>
      <c r="G127" s="160"/>
      <c r="H127" s="169">
        <f>VLOOKUP(A127,'SMALL PACK'!$A$2:$Z$49609,21,0)</f>
        <v>134.50639999999999</v>
      </c>
      <c r="I127" s="168">
        <f>VLOOKUP(A127,'SMALL PACK'!$A$2:$Z$49609,24,0)</f>
        <v>48.493600000000015</v>
      </c>
      <c r="J127" s="168">
        <f>VLOOKUP(A127,'SMALL PACK'!$A$2:$Z$49609,26,0)</f>
        <v>96.98720000000003</v>
      </c>
      <c r="K127" s="180">
        <f t="shared" si="9"/>
        <v>36.053005656236451</v>
      </c>
      <c r="L127">
        <f>IFERROR(VLOOKUP(A127,'SMALL PACK'!A:H,8,0)," ")</f>
        <v>40.000000000000021</v>
      </c>
      <c r="M127">
        <f t="shared" si="7"/>
        <v>5380.2560000000021</v>
      </c>
    </row>
    <row r="128" spans="1:13" ht="17.399999999999999" hidden="1" x14ac:dyDescent="0.3">
      <c r="A128" s="159">
        <v>7577184</v>
      </c>
      <c r="B128" s="159" t="str">
        <f>VLOOKUP(A128,'SMALL PACK'!$A$2:$Z$496909,5,0)</f>
        <v>SERVO PREMIUM CF-4 15W-40-20X1L-HDPE</v>
      </c>
      <c r="C128" s="160">
        <f>VLOOKUP(A128,'SMALL PACK'!$A$2:$Z$496909,9,0)</f>
        <v>345</v>
      </c>
      <c r="D128" s="168">
        <f>VLOOKUP(A128,'SMALL PACK'!$A$2:$Z$49609,12,0)</f>
        <v>270.13499999999999</v>
      </c>
      <c r="E128" s="177">
        <f>VLOOKUP(A128,'SMALL PACK'!$A$2:$Z$49609,16,0)</f>
        <v>8</v>
      </c>
      <c r="F128" s="160">
        <f>VLOOKUP(A128,'SMALL PACK'!$A$2:$Z$49609,17,0)</f>
        <v>0</v>
      </c>
      <c r="G128" s="160"/>
      <c r="H128" s="169">
        <f>VLOOKUP(A128,'SMALL PACK'!$A$2:$Z$49609,21,0)</f>
        <v>260.69499999999999</v>
      </c>
      <c r="I128" s="168">
        <f>VLOOKUP(A128,'SMALL PACK'!$A$2:$Z$49609,24,0)</f>
        <v>84.305000000000007</v>
      </c>
      <c r="J128" s="168">
        <f>VLOOKUP(A128,'SMALL PACK'!$A$2:$Z$49609,26,0)</f>
        <v>84.305000000000007</v>
      </c>
      <c r="K128" s="180">
        <f t="shared" si="9"/>
        <v>32.338556550758554</v>
      </c>
      <c r="L128">
        <f>IFERROR(VLOOKUP(A128,'SMALL PACK'!A:H,8,0)," ")</f>
        <v>20.000000000000014</v>
      </c>
      <c r="M128">
        <f t="shared" si="7"/>
        <v>5213.9000000000033</v>
      </c>
    </row>
    <row r="129" spans="1:13" ht="17.399999999999999" hidden="1" x14ac:dyDescent="0.3">
      <c r="A129" s="159">
        <v>7577203</v>
      </c>
      <c r="B129" s="159" t="str">
        <f>VLOOKUP(A129,'SMALL PACK'!$A$2:$Z$496909,5,0)</f>
        <v>SERVO PREMIUM CF-4 15W-40-4X3L-HDPE</v>
      </c>
      <c r="C129" s="160">
        <f>VLOOKUP(A129,'SMALL PACK'!$A$2:$Z$496909,9,0)</f>
        <v>1025</v>
      </c>
      <c r="D129" s="168">
        <f>VLOOKUP(A129,'SMALL PACK'!$A$2:$Z$49609,12,0)</f>
        <v>799.60249999999996</v>
      </c>
      <c r="E129" s="177">
        <f>VLOOKUP(A129,'SMALL PACK'!$A$2:$Z$49609,16,0)</f>
        <v>23</v>
      </c>
      <c r="F129" s="160">
        <f>VLOOKUP(A129,'SMALL PACK'!$A$2:$Z$49609,17,0)</f>
        <v>0</v>
      </c>
      <c r="G129" s="160"/>
      <c r="H129" s="169">
        <f>VLOOKUP(A129,'SMALL PACK'!$A$2:$Z$49609,21,0)</f>
        <v>718.1825</v>
      </c>
      <c r="I129" s="168">
        <f>VLOOKUP(A129,'SMALL PACK'!$A$2:$Z$49609,24,0)</f>
        <v>306.8175</v>
      </c>
      <c r="J129" s="168">
        <f>VLOOKUP(A129,'SMALL PACK'!$A$2:$Z$49609,26,0)</f>
        <v>102.27250000000001</v>
      </c>
      <c r="K129" s="180">
        <f t="shared" si="9"/>
        <v>42.721383492357447</v>
      </c>
      <c r="L129">
        <f>IFERROR(VLOOKUP(A129,'SMALL PACK'!A:H,8,0)," ")</f>
        <v>4.0000000000000018</v>
      </c>
      <c r="M129">
        <f t="shared" si="7"/>
        <v>2872.7300000000014</v>
      </c>
    </row>
    <row r="130" spans="1:13" ht="17.399999999999999" hidden="1" x14ac:dyDescent="0.3">
      <c r="A130" s="159">
        <v>7577234</v>
      </c>
      <c r="B130" s="159" t="str">
        <f>VLOOKUP(A130,'SMALL PACK'!$A$2:$Z$496909,5,0)</f>
        <v>SERVO PREMIUM CF-4 15W-40-4X5L-HDPE</v>
      </c>
      <c r="C130" s="160">
        <f>VLOOKUP(A130,'SMALL PACK'!$A$2:$Z$496909,9,0)</f>
        <v>1695</v>
      </c>
      <c r="D130" s="168">
        <f>VLOOKUP(A130,'SMALL PACK'!$A$2:$Z$49609,12,0)</f>
        <v>1332.27</v>
      </c>
      <c r="E130" s="177">
        <f>VLOOKUP(A130,'SMALL PACK'!$A$2:$Z$49609,16,0)</f>
        <v>33</v>
      </c>
      <c r="F130" s="160">
        <f>VLOOKUP(A130,'SMALL PACK'!$A$2:$Z$49609,17,0)</f>
        <v>0</v>
      </c>
      <c r="G130" s="160"/>
      <c r="H130" s="169">
        <f>VLOOKUP(A130,'SMALL PACK'!$A$2:$Z$49609,21,0)</f>
        <v>1137.57</v>
      </c>
      <c r="I130" s="168">
        <f>VLOOKUP(A130,'SMALL PACK'!$A$2:$Z$49609,24,0)</f>
        <v>557.43000000000006</v>
      </c>
      <c r="J130" s="168">
        <f>VLOOKUP(A130,'SMALL PACK'!$A$2:$Z$49609,26,0)</f>
        <v>111.48600000000002</v>
      </c>
      <c r="K130" s="180">
        <f t="shared" si="9"/>
        <v>49.001819668240202</v>
      </c>
      <c r="L130">
        <f>IFERROR(VLOOKUP(A130,'SMALL PACK'!A:H,8,0)," ")</f>
        <v>4.0000000000000027</v>
      </c>
      <c r="M130">
        <f t="shared" si="7"/>
        <v>4550.2800000000025</v>
      </c>
    </row>
    <row r="131" spans="1:13" ht="17.399999999999999" hidden="1" x14ac:dyDescent="0.3">
      <c r="A131" s="159">
        <v>7577242</v>
      </c>
      <c r="B131" s="159" t="str">
        <f>VLOOKUP(A131,'SMALL PACK'!$A$2:$Z$496909,5,0)</f>
        <v>SERVO PREMIUM CF-4 15W-40-10L BUC</v>
      </c>
      <c r="C131" s="160">
        <f>VLOOKUP(A131,'SMALL PACK'!$A$2:$Z$496909,9,0)</f>
        <v>3350</v>
      </c>
      <c r="D131" s="168">
        <f>VLOOKUP(A131,'SMALL PACK'!$A$2:$Z$49609,12,0)</f>
        <v>2650.52</v>
      </c>
      <c r="E131" s="177">
        <f>VLOOKUP(A131,'SMALL PACK'!$A$2:$Z$49609,16,0)</f>
        <v>33</v>
      </c>
      <c r="F131" s="160">
        <f>VLOOKUP(A131,'SMALL PACK'!$A$2:$Z$49609,17,0)</f>
        <v>0</v>
      </c>
      <c r="G131" s="160"/>
      <c r="H131" s="169">
        <f>VLOOKUP(A131,'SMALL PACK'!$A$2:$Z$49609,21,0)</f>
        <v>2261.12</v>
      </c>
      <c r="I131" s="168">
        <f>VLOOKUP(A131,'SMALL PACK'!$A$2:$Z$49609,24,0)</f>
        <v>1088.8800000000001</v>
      </c>
      <c r="J131" s="168">
        <f>VLOOKUP(A131,'SMALL PACK'!$A$2:$Z$49609,26,0)</f>
        <v>108.88800000000001</v>
      </c>
      <c r="K131" s="180">
        <f t="shared" si="9"/>
        <v>48.15666572318144</v>
      </c>
      <c r="L131">
        <f>IFERROR(VLOOKUP(A131,'SMALL PACK'!A:H,8,0)," ")</f>
        <v>1.0000000000000004</v>
      </c>
      <c r="M131">
        <f t="shared" si="7"/>
        <v>2261.1200000000008</v>
      </c>
    </row>
    <row r="132" spans="1:13" ht="17.399999999999999" hidden="1" x14ac:dyDescent="0.3">
      <c r="A132" s="159">
        <v>7577251</v>
      </c>
      <c r="B132" s="159" t="str">
        <f>VLOOKUP(A132,'SMALL PACK'!$A$2:$Z$496909,5,0)</f>
        <v>SERVO PREMIUM CF-4 15W-40-7.5 L</v>
      </c>
      <c r="C132" s="160">
        <f>VLOOKUP(A132,'SMALL PACK'!$A$2:$Z$496909,9,0)</f>
        <v>2513</v>
      </c>
      <c r="D132" s="168">
        <f>VLOOKUP(A132,'SMALL PACK'!$A$2:$Z$49609,12,0)</f>
        <v>1987.7829999999999</v>
      </c>
      <c r="E132" s="177">
        <f>VLOOKUP(A132,'SMALL PACK'!$A$2:$Z$49609,16,0)</f>
        <v>33</v>
      </c>
      <c r="F132" s="160">
        <f>VLOOKUP(A132,'SMALL PACK'!$A$2:$Z$49609,17,0)</f>
        <v>0</v>
      </c>
      <c r="G132" s="160"/>
      <c r="H132" s="169">
        <f>VLOOKUP(A132,'SMALL PACK'!$A$2:$Z$49609,21,0)</f>
        <v>1695.7329999999999</v>
      </c>
      <c r="I132" s="168">
        <f>VLOOKUP(A132,'SMALL PACK'!$A$2:$Z$49609,24,0)</f>
        <v>817.26700000000005</v>
      </c>
      <c r="J132" s="168">
        <f>VLOOKUP(A132,'SMALL PACK'!$A$2:$Z$49609,26,0)</f>
        <v>108.96893333333333</v>
      </c>
      <c r="K132" s="180">
        <f t="shared" si="9"/>
        <v>48.195500117058529</v>
      </c>
      <c r="L132">
        <f>IFERROR(VLOOKUP(A132,'SMALL PACK'!A:H,8,0)," ")</f>
        <v>1.0000000000000007</v>
      </c>
      <c r="M132">
        <f t="shared" si="7"/>
        <v>1695.7330000000011</v>
      </c>
    </row>
    <row r="133" spans="1:13" ht="17.399999999999999" hidden="1" x14ac:dyDescent="0.3">
      <c r="A133" s="159">
        <v>7577256</v>
      </c>
      <c r="B133" s="159" t="str">
        <f>VLOOKUP(A133,'SMALL PACK'!$A$2:$Z$496909,5,0)</f>
        <v>SERVO PREMIUM CF-4 15W-40-15 L</v>
      </c>
      <c r="C133" s="160">
        <f>VLOOKUP(A133,'SMALL PACK'!$A$2:$Z$496909,9,0)</f>
        <v>5025</v>
      </c>
      <c r="D133" s="168">
        <f>VLOOKUP(A133,'SMALL PACK'!$A$2:$Z$49609,12,0)</f>
        <v>3967.2375000000002</v>
      </c>
      <c r="E133" s="177">
        <f>VLOOKUP(A133,'SMALL PACK'!$A$2:$Z$49609,16,0)</f>
        <v>28</v>
      </c>
      <c r="F133" s="160">
        <f>VLOOKUP(A133,'SMALL PACK'!$A$2:$Z$49609,17,0)</f>
        <v>0</v>
      </c>
      <c r="G133" s="160"/>
      <c r="H133" s="169">
        <f>VLOOKUP(A133,'SMALL PACK'!$A$2:$Z$49609,21,0)</f>
        <v>3471.6375000000003</v>
      </c>
      <c r="I133" s="168">
        <f>VLOOKUP(A133,'SMALL PACK'!$A$2:$Z$49609,24,0)</f>
        <v>1553.3624999999997</v>
      </c>
      <c r="J133" s="168">
        <f>VLOOKUP(A133,'SMALL PACK'!$A$2:$Z$49609,26,0)</f>
        <v>103.55749999999998</v>
      </c>
      <c r="K133" s="180">
        <f t="shared" si="9"/>
        <v>44.744374952742035</v>
      </c>
      <c r="L133">
        <f>IFERROR(VLOOKUP(A133,'SMALL PACK'!A:H,8,0)," ")</f>
        <v>1.0000000000000007</v>
      </c>
      <c r="M133">
        <f t="shared" si="7"/>
        <v>3471.6375000000025</v>
      </c>
    </row>
    <row r="134" spans="1:13" ht="17.399999999999999" hidden="1" x14ac:dyDescent="0.3">
      <c r="A134" s="159">
        <v>7577265</v>
      </c>
      <c r="B134" s="159" t="str">
        <f>VLOOKUP(A134,'SMALL PACK'!$A$2:$Z$496909,5,0)</f>
        <v>SERVO PREMIUM CF 4 15W 40-20L BUC</v>
      </c>
      <c r="C134" s="160">
        <f>VLOOKUP(A134,'SMALL PACK'!$A$2:$Z$496909,9,0)</f>
        <v>6600</v>
      </c>
      <c r="D134" s="168">
        <f>VLOOKUP(A134,'SMALL PACK'!$A$2:$Z$49609,12,0)</f>
        <v>5175.0600000000004</v>
      </c>
      <c r="E134" s="177">
        <f>VLOOKUP(A134,'SMALL PACK'!$A$2:$Z$49609,16,0)</f>
        <v>33</v>
      </c>
      <c r="F134" s="160">
        <f>VLOOKUP(A134,'SMALL PACK'!$A$2:$Z$49609,17,0)</f>
        <v>0</v>
      </c>
      <c r="G134" s="160"/>
      <c r="H134" s="169">
        <f>VLOOKUP(A134,'SMALL PACK'!$A$2:$Z$49609,21,0)</f>
        <v>4396.2600000000011</v>
      </c>
      <c r="I134" s="168">
        <f>VLOOKUP(A134,'SMALL PACK'!$A$2:$Z$49609,24,0)</f>
        <v>2203.7399999999989</v>
      </c>
      <c r="J134" s="168">
        <f>VLOOKUP(A134,'SMALL PACK'!$A$2:$Z$49609,26,0)</f>
        <v>110.18699999999995</v>
      </c>
      <c r="K134" s="180">
        <f t="shared" si="9"/>
        <v>50.127608467197085</v>
      </c>
      <c r="L134">
        <f>IFERROR(VLOOKUP(A134,'SMALL PACK'!A:H,8,0)," ")</f>
        <v>1.0000000000000007</v>
      </c>
      <c r="M134">
        <f t="shared" si="7"/>
        <v>4396.2600000000039</v>
      </c>
    </row>
    <row r="135" spans="1:13" ht="17.399999999999999" hidden="1" x14ac:dyDescent="0.3">
      <c r="A135" s="159"/>
      <c r="B135" s="159"/>
      <c r="C135" s="157"/>
      <c r="D135" s="157"/>
      <c r="E135" s="178"/>
      <c r="F135" s="157"/>
      <c r="G135" s="157"/>
      <c r="H135" s="170"/>
      <c r="I135" s="180"/>
      <c r="J135" s="180"/>
      <c r="K135" s="180"/>
      <c r="L135" t="str">
        <f>IFERROR(VLOOKUP(A135,'SMALL PACK'!A:H,8,0)," ")</f>
        <v xml:space="preserve"> </v>
      </c>
      <c r="M135" t="str">
        <f t="shared" si="7"/>
        <v xml:space="preserve"> </v>
      </c>
    </row>
    <row r="136" spans="1:13" ht="17.399999999999999" hidden="1" x14ac:dyDescent="0.3">
      <c r="A136" s="156" t="s">
        <v>3051</v>
      </c>
      <c r="B136" s="159"/>
      <c r="C136" s="157"/>
      <c r="D136" s="157"/>
      <c r="E136" s="178"/>
      <c r="F136" s="157"/>
      <c r="G136" s="157"/>
      <c r="H136" s="170"/>
      <c r="I136" s="180"/>
      <c r="J136" s="180"/>
      <c r="K136" s="180"/>
      <c r="L136" t="str">
        <f>IFERROR(VLOOKUP(A136,'SMALL PACK'!A:H,8,0)," ")</f>
        <v xml:space="preserve"> </v>
      </c>
      <c r="M136" t="str">
        <f t="shared" si="7"/>
        <v xml:space="preserve"> </v>
      </c>
    </row>
    <row r="137" spans="1:13" ht="17.399999999999999" hidden="1" x14ac:dyDescent="0.3">
      <c r="A137" s="159">
        <v>2502174</v>
      </c>
      <c r="B137" s="159" t="str">
        <f>VLOOKUP(A137,'SMALL PACK'!$A$2:$Z$496909,5,0)</f>
        <v>SERVO GEAR HP 90-40X1/2L-HDPE</v>
      </c>
      <c r="C137" s="160">
        <f>VLOOKUP(A137,'SMALL PACK'!$A$2:$Z$496909,9,0)</f>
        <v>185</v>
      </c>
      <c r="D137" s="168">
        <f>VLOOKUP(A137,'SMALL PACK'!$A$2:$Z$49609,12,0)</f>
        <v>141.96899999999999</v>
      </c>
      <c r="E137" s="177">
        <f>VLOOKUP(A137,'SMALL PACK'!$A$2:$Z$49609,16,0)</f>
        <v>13</v>
      </c>
      <c r="F137" s="160">
        <f>VLOOKUP(A137,'SMALL PACK'!$A$2:$Z$49609,17,0)</f>
        <v>0</v>
      </c>
      <c r="G137" s="160"/>
      <c r="H137" s="169">
        <f>VLOOKUP(A137,'SMALL PACK'!$A$2:$Z$49609,21,0)</f>
        <v>134.29900000000001</v>
      </c>
      <c r="I137" s="168">
        <f>VLOOKUP(A137,'SMALL PACK'!$A$2:$Z$49609,24,0)</f>
        <v>50.700999999999993</v>
      </c>
      <c r="J137" s="168">
        <f>VLOOKUP(A137,'SMALL PACK'!$A$2:$Z$49609,26,0)</f>
        <v>101.40199999999999</v>
      </c>
      <c r="K137" s="180">
        <f t="shared" ref="K137:K155" si="10">I137/H137*100</f>
        <v>37.752328758963202</v>
      </c>
      <c r="L137">
        <f>IFERROR(VLOOKUP(A137,'SMALL PACK'!A:H,8,0)," ")</f>
        <v>40.000000000000021</v>
      </c>
      <c r="M137">
        <f t="shared" si="7"/>
        <v>5371.9600000000028</v>
      </c>
    </row>
    <row r="138" spans="1:13" ht="17.399999999999999" hidden="1" x14ac:dyDescent="0.3">
      <c r="A138" s="159">
        <v>2502184</v>
      </c>
      <c r="B138" s="159" t="str">
        <f>VLOOKUP(A138,'SMALL PACK'!$A$2:$Z$496909,5,0)</f>
        <v>SERVO GEAR HP 90-20X1L-HDPE</v>
      </c>
      <c r="C138" s="160">
        <f>VLOOKUP(A138,'SMALL PACK'!$A$2:$Z$496909,9,0)</f>
        <v>355</v>
      </c>
      <c r="D138" s="168">
        <f>VLOOKUP(A138,'SMALL PACK'!$A$2:$Z$49609,12,0)</f>
        <v>277.64549999999997</v>
      </c>
      <c r="E138" s="177">
        <f>VLOOKUP(A138,'SMALL PACK'!$A$2:$Z$49609,16,0)</f>
        <v>23</v>
      </c>
      <c r="F138" s="160">
        <f>VLOOKUP(A138,'SMALL PACK'!$A$2:$Z$49609,17,0)</f>
        <v>0</v>
      </c>
      <c r="G138" s="160"/>
      <c r="H138" s="169">
        <f>VLOOKUP(A138,'SMALL PACK'!$A$2:$Z$49609,21,0)</f>
        <v>250.50549999999998</v>
      </c>
      <c r="I138" s="168">
        <f>VLOOKUP(A138,'SMALL PACK'!$A$2:$Z$49609,24,0)</f>
        <v>104.49450000000002</v>
      </c>
      <c r="J138" s="168">
        <f>VLOOKUP(A138,'SMALL PACK'!$A$2:$Z$49609,26,0)</f>
        <v>104.49450000000002</v>
      </c>
      <c r="K138" s="180">
        <f t="shared" si="10"/>
        <v>41.71345539319497</v>
      </c>
      <c r="L138">
        <f>IFERROR(VLOOKUP(A138,'SMALL PACK'!A:H,8,0)," ")</f>
        <v>20.000000000000014</v>
      </c>
      <c r="M138">
        <f t="shared" si="7"/>
        <v>5010.1100000000033</v>
      </c>
    </row>
    <row r="139" spans="1:13" ht="17.399999999999999" hidden="1" x14ac:dyDescent="0.3">
      <c r="A139" s="159">
        <v>2502234</v>
      </c>
      <c r="B139" s="159" t="str">
        <f>VLOOKUP(A139,'SMALL PACK'!$A$2:$Z$496909,5,0)</f>
        <v>SERVO GEAR HP 90 - 4x5L - HDPE</v>
      </c>
      <c r="C139" s="160">
        <f>VLOOKUP(A139,'SMALL PACK'!$A$2:$Z$496909,9,0)</f>
        <v>1745</v>
      </c>
      <c r="D139" s="168">
        <f>VLOOKUP(A139,'SMALL PACK'!$A$2:$Z$49609,12,0)</f>
        <v>1361.4489999999998</v>
      </c>
      <c r="E139" s="177">
        <f>VLOOKUP(A139,'SMALL PACK'!$A$2:$Z$49609,16,0)</f>
        <v>23</v>
      </c>
      <c r="F139" s="160">
        <f>VLOOKUP(A139,'SMALL PACK'!$A$2:$Z$49609,17,0)</f>
        <v>0</v>
      </c>
      <c r="G139" s="160"/>
      <c r="H139" s="169">
        <f>VLOOKUP(A139,'SMALL PACK'!$A$2:$Z$49609,21,0)</f>
        <v>1225.7489999999998</v>
      </c>
      <c r="I139" s="168">
        <f>VLOOKUP(A139,'SMALL PACK'!$A$2:$Z$49609,24,0)</f>
        <v>519.2510000000002</v>
      </c>
      <c r="J139" s="168">
        <f>VLOOKUP(A139,'SMALL PACK'!$A$2:$Z$49609,26,0)</f>
        <v>103.85020000000003</v>
      </c>
      <c r="K139" s="180">
        <f t="shared" si="10"/>
        <v>42.361935437026695</v>
      </c>
      <c r="L139">
        <f>IFERROR(VLOOKUP(A139,'SMALL PACK'!A:H,8,0)," ")</f>
        <v>4.0000000000000027</v>
      </c>
      <c r="M139">
        <f t="shared" si="7"/>
        <v>4902.9960000000028</v>
      </c>
    </row>
    <row r="140" spans="1:13" ht="17.399999999999999" hidden="1" x14ac:dyDescent="0.3">
      <c r="A140" s="159">
        <v>2502265</v>
      </c>
      <c r="B140" s="159" t="str">
        <f>VLOOKUP(A140,'SMALL PACK'!$A$2:$Z$496909,5,0)</f>
        <v>SERVO GEAR HP 90-20L BUC</v>
      </c>
      <c r="C140" s="160">
        <f>VLOOKUP(A140,'SMALL PACK'!$A$2:$Z$496909,9,0)</f>
        <v>6830</v>
      </c>
      <c r="D140" s="168">
        <f>VLOOKUP(A140,'SMALL PACK'!$A$2:$Z$49609,12,0)</f>
        <v>5366.3310000000001</v>
      </c>
      <c r="E140" s="177">
        <f>VLOOKUP(A140,'SMALL PACK'!$A$2:$Z$49609,16,0)</f>
        <v>23</v>
      </c>
      <c r="F140" s="160">
        <f>VLOOKUP(A140,'SMALL PACK'!$A$2:$Z$49609,17,0)</f>
        <v>0</v>
      </c>
      <c r="G140" s="160"/>
      <c r="H140" s="169">
        <f>VLOOKUP(A140,'SMALL PACK'!$A$2:$Z$49609,21,0)</f>
        <v>4823.5309999999999</v>
      </c>
      <c r="I140" s="168">
        <f>VLOOKUP(A140,'SMALL PACK'!$A$2:$Z$49609,24,0)</f>
        <v>2006.4690000000001</v>
      </c>
      <c r="J140" s="168">
        <f>VLOOKUP(A140,'SMALL PACK'!$A$2:$Z$49609,26,0)</f>
        <v>100.32345000000001</v>
      </c>
      <c r="K140" s="180">
        <f t="shared" si="10"/>
        <v>41.597514352037955</v>
      </c>
      <c r="L140">
        <f>IFERROR(VLOOKUP(A140,'SMALL PACK'!A:H,8,0)," ")</f>
        <v>1.0000000000000007</v>
      </c>
      <c r="M140">
        <f t="shared" si="7"/>
        <v>4823.5310000000036</v>
      </c>
    </row>
    <row r="141" spans="1:13" ht="17.399999999999999" hidden="1" x14ac:dyDescent="0.3">
      <c r="A141" s="159">
        <v>2503184</v>
      </c>
      <c r="B141" s="159" t="str">
        <f>VLOOKUP(A141,'SMALL PACK'!$A$2:$Z$496909,5,0)</f>
        <v>SERVO GEAR HP 140 - 20x1L - HDPE</v>
      </c>
      <c r="C141" s="160">
        <f>VLOOKUP(A141,'SMALL PACK'!$A$2:$Z$496909,9,0)</f>
        <v>372</v>
      </c>
      <c r="D141" s="168">
        <f>VLOOKUP(A141,'SMALL PACK'!$A$2:$Z$49609,12,0)</f>
        <v>289.416</v>
      </c>
      <c r="E141" s="177">
        <f>VLOOKUP(A141,'SMALL PACK'!$A$2:$Z$49609,16,0)</f>
        <v>18</v>
      </c>
      <c r="F141" s="160">
        <f>VLOOKUP(A141,'SMALL PACK'!$A$2:$Z$49609,17,0)</f>
        <v>0</v>
      </c>
      <c r="G141" s="160"/>
      <c r="H141" s="169">
        <f>VLOOKUP(A141,'SMALL PACK'!$A$2:$Z$49609,21,0)</f>
        <v>268.17599999999999</v>
      </c>
      <c r="I141" s="168">
        <f>VLOOKUP(A141,'SMALL PACK'!$A$2:$Z$49609,24,0)</f>
        <v>103.82400000000001</v>
      </c>
      <c r="J141" s="168">
        <f>VLOOKUP(A141,'SMALL PACK'!$A$2:$Z$49609,26,0)</f>
        <v>103.82400000000001</v>
      </c>
      <c r="K141" s="180">
        <f t="shared" si="10"/>
        <v>38.714873814211572</v>
      </c>
      <c r="L141">
        <f>IFERROR(VLOOKUP(A141,'SMALL PACK'!A:H,8,0)," ")</f>
        <v>20.000000000000014</v>
      </c>
      <c r="M141">
        <f t="shared" si="7"/>
        <v>5363.5200000000032</v>
      </c>
    </row>
    <row r="142" spans="1:13" ht="17.399999999999999" hidden="1" x14ac:dyDescent="0.3">
      <c r="A142" s="159">
        <v>2503234</v>
      </c>
      <c r="B142" s="159" t="str">
        <f>VLOOKUP(A142,'SMALL PACK'!$A$2:$Z$496909,5,0)</f>
        <v>SERVO GEAR HP 140 - 4x5L - HDPE</v>
      </c>
      <c r="C142" s="160">
        <f>VLOOKUP(A142,'SMALL PACK'!$A$2:$Z$496909,9,0)</f>
        <v>1795</v>
      </c>
      <c r="D142" s="168">
        <f>VLOOKUP(A142,'SMALL PACK'!$A$2:$Z$49609,12,0)</f>
        <v>1418.2295000000001</v>
      </c>
      <c r="E142" s="177">
        <f>VLOOKUP(A142,'SMALL PACK'!$A$2:$Z$49609,16,0)</f>
        <v>18</v>
      </c>
      <c r="F142" s="160">
        <f>VLOOKUP(A142,'SMALL PACK'!$A$2:$Z$49609,17,0)</f>
        <v>0</v>
      </c>
      <c r="G142" s="160"/>
      <c r="H142" s="169">
        <f>VLOOKUP(A142,'SMALL PACK'!$A$2:$Z$49609,21,0)</f>
        <v>1312.0295000000001</v>
      </c>
      <c r="I142" s="168">
        <f>VLOOKUP(A142,'SMALL PACK'!$A$2:$Z$49609,24,0)</f>
        <v>482.9704999999999</v>
      </c>
      <c r="J142" s="168">
        <f>VLOOKUP(A142,'SMALL PACK'!$A$2:$Z$49609,26,0)</f>
        <v>96.594099999999969</v>
      </c>
      <c r="K142" s="180">
        <f t="shared" si="10"/>
        <v>36.810948229441479</v>
      </c>
      <c r="L142">
        <f>IFERROR(VLOOKUP(A142,'SMALL PACK'!A:H,8,0)," ")</f>
        <v>4.0000000000000027</v>
      </c>
      <c r="M142">
        <f t="shared" si="7"/>
        <v>5248.118000000004</v>
      </c>
    </row>
    <row r="143" spans="1:13" ht="17.399999999999999" hidden="1" x14ac:dyDescent="0.3">
      <c r="A143" s="159">
        <v>2503265</v>
      </c>
      <c r="B143" s="159" t="str">
        <f>VLOOKUP(A143,'SMALL PACK'!$A$2:$Z$496909,5,0)</f>
        <v>SERVO GEAR HP 140-20L BUC</v>
      </c>
      <c r="C143" s="160">
        <f>VLOOKUP(A143,'SMALL PACK'!$A$2:$Z$496909,9,0)</f>
        <v>7140</v>
      </c>
      <c r="D143" s="168">
        <f>VLOOKUP(A143,'SMALL PACK'!$A$2:$Z$49609,12,0)</f>
        <v>5601.33</v>
      </c>
      <c r="E143" s="177">
        <f>VLOOKUP(A143,'SMALL PACK'!$A$2:$Z$49609,16,0)</f>
        <v>18</v>
      </c>
      <c r="F143" s="160">
        <f>VLOOKUP(A143,'SMALL PACK'!$A$2:$Z$49609,17,0)</f>
        <v>0</v>
      </c>
      <c r="G143" s="160"/>
      <c r="H143" s="169">
        <f>VLOOKUP(A143,'SMALL PACK'!$A$2:$Z$49609,21,0)</f>
        <v>5176.53</v>
      </c>
      <c r="I143" s="168">
        <f>VLOOKUP(A143,'SMALL PACK'!$A$2:$Z$49609,24,0)</f>
        <v>1963.4700000000003</v>
      </c>
      <c r="J143" s="168">
        <f>VLOOKUP(A143,'SMALL PACK'!$A$2:$Z$49609,26,0)</f>
        <v>98.17349999999999</v>
      </c>
      <c r="K143" s="180">
        <f t="shared" si="10"/>
        <v>37.930235118892391</v>
      </c>
      <c r="L143">
        <f>IFERROR(VLOOKUP(A143,'SMALL PACK'!A:H,8,0)," ")</f>
        <v>1.0000000000000007</v>
      </c>
      <c r="M143">
        <f t="shared" ref="M143:M206" si="11">IFERROR(L143*H143," ")</f>
        <v>5176.5300000000034</v>
      </c>
    </row>
    <row r="144" spans="1:13" ht="17.399999999999999" hidden="1" x14ac:dyDescent="0.3">
      <c r="A144" s="159">
        <v>4906175</v>
      </c>
      <c r="B144" s="159" t="str">
        <f>VLOOKUP(A144,'SMALL PACK'!$A$2:$Z$496909,5,0)</f>
        <v>SERVO TRANSFLUID A-20X1/2 L</v>
      </c>
      <c r="C144" s="160">
        <f>VLOOKUP(A144,'SMALL PACK'!$A$2:$Z$496909,9,0)</f>
        <v>198</v>
      </c>
      <c r="D144" s="168">
        <f>VLOOKUP(A144,'SMALL PACK'!$A$2:$Z$49609,12,0)</f>
        <v>148.53959999999998</v>
      </c>
      <c r="E144" s="177">
        <f>VLOOKUP(A144,'SMALL PACK'!$A$2:$Z$49609,16,0)</f>
        <v>18</v>
      </c>
      <c r="F144" s="160">
        <f>VLOOKUP(A144,'SMALL PACK'!$A$2:$Z$49609,17,0)</f>
        <v>0</v>
      </c>
      <c r="G144" s="160"/>
      <c r="H144" s="169">
        <f>VLOOKUP(A144,'SMALL PACK'!$A$2:$Z$49609,21,0)</f>
        <v>137.91959999999997</v>
      </c>
      <c r="I144" s="168">
        <f>VLOOKUP(A144,'SMALL PACK'!$A$2:$Z$49609,24,0)</f>
        <v>60.080400000000026</v>
      </c>
      <c r="J144" s="168">
        <f>VLOOKUP(A144,'SMALL PACK'!$A$2:$Z$49609,26,0)</f>
        <v>120.16080000000005</v>
      </c>
      <c r="K144" s="180">
        <f t="shared" si="10"/>
        <v>43.561901281616272</v>
      </c>
      <c r="L144">
        <f>IFERROR(VLOOKUP(A144,'SMALL PACK'!A:H,8,0)," ")</f>
        <v>20.000000000000011</v>
      </c>
      <c r="M144">
        <f t="shared" si="11"/>
        <v>2758.3920000000007</v>
      </c>
    </row>
    <row r="145" spans="1:13" ht="17.399999999999999" hidden="1" x14ac:dyDescent="0.3">
      <c r="A145" s="159">
        <v>4906184</v>
      </c>
      <c r="B145" s="159" t="str">
        <f>VLOOKUP(A145,'SMALL PACK'!$A$2:$Z$496909,5,0)</f>
        <v>SERVO TRANSFLUID A-20X1L-HDPE</v>
      </c>
      <c r="C145" s="160">
        <f>VLOOKUP(A145,'SMALL PACK'!$A$2:$Z$496909,9,0)</f>
        <v>375</v>
      </c>
      <c r="D145" s="168">
        <f>VLOOKUP(A145,'SMALL PACK'!$A$2:$Z$49609,12,0)</f>
        <v>285.41250000000002</v>
      </c>
      <c r="E145" s="177">
        <f>VLOOKUP(A145,'SMALL PACK'!$A$2:$Z$49609,16,0)</f>
        <v>18</v>
      </c>
      <c r="F145" s="160">
        <f>VLOOKUP(A145,'SMALL PACK'!$A$2:$Z$49609,17,0)</f>
        <v>0</v>
      </c>
      <c r="G145" s="160"/>
      <c r="H145" s="169">
        <f>VLOOKUP(A145,'SMALL PACK'!$A$2:$Z$49609,21,0)</f>
        <v>264.17250000000001</v>
      </c>
      <c r="I145" s="168">
        <f>VLOOKUP(A145,'SMALL PACK'!$A$2:$Z$49609,24,0)</f>
        <v>110.82749999999999</v>
      </c>
      <c r="J145" s="168">
        <f>VLOOKUP(A145,'SMALL PACK'!$A$2:$Z$49609,26,0)</f>
        <v>110.82749999999999</v>
      </c>
      <c r="K145" s="180">
        <f t="shared" si="10"/>
        <v>41.952701359906875</v>
      </c>
      <c r="L145">
        <f>IFERROR(VLOOKUP(A145,'SMALL PACK'!A:H,8,0)," ")</f>
        <v>20.000000000000014</v>
      </c>
      <c r="M145">
        <f t="shared" si="11"/>
        <v>5283.4500000000044</v>
      </c>
    </row>
    <row r="146" spans="1:13" ht="17.399999999999999" hidden="1" x14ac:dyDescent="0.3">
      <c r="A146" s="159">
        <v>4906234</v>
      </c>
      <c r="B146" s="159" t="str">
        <f>VLOOKUP(A146,'SMALL PACK'!$A$2:$Z$496909,5,0)</f>
        <v>SERVO TRANSFLUID A-4X5L-HDPE</v>
      </c>
      <c r="C146" s="160">
        <f>VLOOKUP(A146,'SMALL PACK'!$A$2:$Z$496909,9,0)</f>
        <v>1775</v>
      </c>
      <c r="D146" s="168">
        <f>VLOOKUP(A146,'SMALL PACK'!$A$2:$Z$49609,12,0)</f>
        <v>1391.9549999999999</v>
      </c>
      <c r="E146" s="177">
        <f>VLOOKUP(A146,'SMALL PACK'!$A$2:$Z$49609,16,0)</f>
        <v>18</v>
      </c>
      <c r="F146" s="160">
        <f>VLOOKUP(A146,'SMALL PACK'!$A$2:$Z$49609,17,0)</f>
        <v>0</v>
      </c>
      <c r="G146" s="160"/>
      <c r="H146" s="169">
        <f>VLOOKUP(A146,'SMALL PACK'!$A$2:$Z$49609,21,0)</f>
        <v>1285.7549999999999</v>
      </c>
      <c r="I146" s="168">
        <f>VLOOKUP(A146,'SMALL PACK'!$A$2:$Z$49609,24,0)</f>
        <v>489.24500000000012</v>
      </c>
      <c r="J146" s="168">
        <f>VLOOKUP(A146,'SMALL PACK'!$A$2:$Z$49609,26,0)</f>
        <v>97.849000000000046</v>
      </c>
      <c r="K146" s="180">
        <f t="shared" si="10"/>
        <v>38.051183934730972</v>
      </c>
      <c r="L146">
        <f>IFERROR(VLOOKUP(A146,'SMALL PACK'!A:H,8,0)," ")</f>
        <v>4.0000000000000027</v>
      </c>
      <c r="M146">
        <f t="shared" si="11"/>
        <v>5143.0200000000032</v>
      </c>
    </row>
    <row r="147" spans="1:13" ht="17.399999999999999" hidden="1" x14ac:dyDescent="0.3">
      <c r="A147" s="159">
        <v>7511184</v>
      </c>
      <c r="B147" s="159" t="str">
        <f>VLOOKUP(A147,'SMALL PACK'!$A$2:$Z$496909,5,0)</f>
        <v>SERVO GEAR SUPER 80W-90 - 20 X 1 L HDPE</v>
      </c>
      <c r="C147" s="160">
        <f>VLOOKUP(A147,'SMALL PACK'!$A$2:$Z$496909,9,0)</f>
        <v>390</v>
      </c>
      <c r="D147" s="168">
        <f>VLOOKUP(A147,'SMALL PACK'!$A$2:$Z$49609,12,0)</f>
        <v>300.26099999999997</v>
      </c>
      <c r="E147" s="177">
        <f>VLOOKUP(A147,'SMALL PACK'!$A$2:$Z$49609,16,0)</f>
        <v>28</v>
      </c>
      <c r="F147" s="160">
        <f>VLOOKUP(A147,'SMALL PACK'!$A$2:$Z$49609,17,0)</f>
        <v>0</v>
      </c>
      <c r="G147" s="160"/>
      <c r="H147" s="169">
        <f>VLOOKUP(A147,'SMALL PACK'!$A$2:$Z$49609,21,0)</f>
        <v>267.221</v>
      </c>
      <c r="I147" s="168">
        <f>VLOOKUP(A147,'SMALL PACK'!$A$2:$Z$49609,24,0)</f>
        <v>122.779</v>
      </c>
      <c r="J147" s="168">
        <f>VLOOKUP(A147,'SMALL PACK'!$A$2:$Z$49609,26,0)</f>
        <v>122.779</v>
      </c>
      <c r="K147" s="180">
        <f t="shared" si="10"/>
        <v>45.946613477234202</v>
      </c>
      <c r="L147">
        <f>IFERROR(VLOOKUP(A147,'SMALL PACK'!A:H,8,0)," ")</f>
        <v>20.000000000000014</v>
      </c>
      <c r="M147">
        <f t="shared" si="11"/>
        <v>5344.4200000000037</v>
      </c>
    </row>
    <row r="148" spans="1:13" ht="17.399999999999999" hidden="1" x14ac:dyDescent="0.3">
      <c r="A148" s="159">
        <v>7511234</v>
      </c>
      <c r="B148" s="159" t="str">
        <f>VLOOKUP(A148,'SMALL PACK'!$A$2:$Z$496909,5,0)</f>
        <v>SERVO GEAR SUPER 80W-90 - 4 X 5 L HDPE</v>
      </c>
      <c r="C148" s="160">
        <f>VLOOKUP(A148,'SMALL PACK'!$A$2:$Z$496909,9,0)</f>
        <v>1875</v>
      </c>
      <c r="D148" s="168">
        <f>VLOOKUP(A148,'SMALL PACK'!$A$2:$Z$49609,12,0)</f>
        <v>1457.25</v>
      </c>
      <c r="E148" s="177">
        <f>VLOOKUP(A148,'SMALL PACK'!$A$2:$Z$49609,16,0)</f>
        <v>33</v>
      </c>
      <c r="F148" s="160">
        <f>VLOOKUP(A148,'SMALL PACK'!$A$2:$Z$49609,17,0)</f>
        <v>0</v>
      </c>
      <c r="G148" s="160"/>
      <c r="H148" s="169">
        <f>VLOOKUP(A148,'SMALL PACK'!$A$2:$Z$49609,21,0)</f>
        <v>1262.55</v>
      </c>
      <c r="I148" s="168">
        <f>VLOOKUP(A148,'SMALL PACK'!$A$2:$Z$49609,24,0)</f>
        <v>612.45000000000005</v>
      </c>
      <c r="J148" s="168">
        <f>VLOOKUP(A148,'SMALL PACK'!$A$2:$Z$49609,26,0)</f>
        <v>122.49000000000001</v>
      </c>
      <c r="K148" s="180">
        <f t="shared" si="10"/>
        <v>48.508969941784493</v>
      </c>
      <c r="L148">
        <f>IFERROR(VLOOKUP(A148,'SMALL PACK'!A:H,8,0)," ")</f>
        <v>4.0000000000000027</v>
      </c>
      <c r="M148">
        <f t="shared" si="11"/>
        <v>5050.2000000000035</v>
      </c>
    </row>
    <row r="149" spans="1:13" ht="17.399999999999999" hidden="1" x14ac:dyDescent="0.3">
      <c r="A149" s="159">
        <v>7511240</v>
      </c>
      <c r="B149" s="159" t="str">
        <f>VLOOKUP(A149,'SMALL PACK'!$A$2:$Z$496909,5,0)</f>
        <v>SERVO GEAR SUPER 80W-90-4 X 5 L PROMO</v>
      </c>
      <c r="C149" s="160">
        <f>VLOOKUP(A149,'SMALL PACK'!$A$2:$Z$496909,9,0)</f>
        <v>1875</v>
      </c>
      <c r="D149" s="168">
        <f>VLOOKUP(A149,'SMALL PACK'!$A$2:$Z$49609,12,0)</f>
        <v>1457.25</v>
      </c>
      <c r="E149" s="177">
        <f>VLOOKUP(A149,'SMALL PACK'!$A$2:$Z$49609,16,0)</f>
        <v>33</v>
      </c>
      <c r="F149" s="160">
        <f>VLOOKUP(A149,'SMALL PACK'!$A$2:$Z$49609,17,0)</f>
        <v>0</v>
      </c>
      <c r="G149" s="160"/>
      <c r="H149" s="169">
        <f>VLOOKUP(A149,'SMALL PACK'!$A$2:$Z$49609,21,0)</f>
        <v>1262.55</v>
      </c>
      <c r="I149" s="168">
        <f>VLOOKUP(A149,'SMALL PACK'!$A$2:$Z$49609,24,0)</f>
        <v>612.45000000000005</v>
      </c>
      <c r="J149" s="168">
        <f>VLOOKUP(A149,'SMALL PACK'!$A$2:$Z$49609,26,0)</f>
        <v>122.49000000000001</v>
      </c>
      <c r="K149" s="180">
        <f t="shared" si="10"/>
        <v>48.508969941784493</v>
      </c>
      <c r="L149">
        <f>IFERROR(VLOOKUP(A149,'SMALL PACK'!A:H,8,0)," ")</f>
        <v>4</v>
      </c>
      <c r="M149">
        <f t="shared" si="11"/>
        <v>5050.2</v>
      </c>
    </row>
    <row r="150" spans="1:13" ht="17.399999999999999" hidden="1" x14ac:dyDescent="0.3">
      <c r="A150" s="159">
        <v>7511251</v>
      </c>
      <c r="B150" s="159" t="str">
        <f>VLOOKUP(A150,'SMALL PACK'!$A$2:$Z$496909,5,0)</f>
        <v>SERVO GEAR SUPER 80W-90-7.5 L</v>
      </c>
      <c r="C150" s="160">
        <f>VLOOKUP(A150,'SMALL PACK'!$A$2:$Z$496909,9,0)</f>
        <v>2763</v>
      </c>
      <c r="D150" s="168">
        <f>VLOOKUP(A150,'SMALL PACK'!$A$2:$Z$49609,12,0)</f>
        <v>2159.5607999999997</v>
      </c>
      <c r="E150" s="177">
        <f>VLOOKUP(A150,'SMALL PACK'!$A$2:$Z$49609,16,0)</f>
        <v>33</v>
      </c>
      <c r="F150" s="160">
        <f>VLOOKUP(A150,'SMALL PACK'!$A$2:$Z$49609,17,0)</f>
        <v>0</v>
      </c>
      <c r="G150" s="160"/>
      <c r="H150" s="169">
        <f>VLOOKUP(A150,'SMALL PACK'!$A$2:$Z$49609,21,0)</f>
        <v>1867.5107999999998</v>
      </c>
      <c r="I150" s="168">
        <f>VLOOKUP(A150,'SMALL PACK'!$A$2:$Z$49609,24,0)</f>
        <v>895.48920000000021</v>
      </c>
      <c r="J150" s="168">
        <f>VLOOKUP(A150,'SMALL PACK'!$A$2:$Z$49609,26,0)</f>
        <v>119.39856</v>
      </c>
      <c r="K150" s="180">
        <f t="shared" si="10"/>
        <v>47.950951608954568</v>
      </c>
      <c r="L150">
        <f>IFERROR(VLOOKUP(A150,'SMALL PACK'!A:H,8,0)," ")</f>
        <v>1.0000000000000007</v>
      </c>
      <c r="M150">
        <f t="shared" si="11"/>
        <v>1867.5108000000009</v>
      </c>
    </row>
    <row r="151" spans="1:13" ht="17.399999999999999" hidden="1" x14ac:dyDescent="0.3">
      <c r="A151" s="159">
        <v>7511269</v>
      </c>
      <c r="B151" s="159" t="str">
        <f>VLOOKUP(A151,'SMALL PACK'!$A$2:$Z$496909,5,0)</f>
        <v>SERVO GEAR SUPER 80W-90-20 L PROMO</v>
      </c>
      <c r="C151" s="160">
        <f>VLOOKUP(A151,'SMALL PACK'!$A$2:$Z$496909,9,0)</f>
        <v>7200</v>
      </c>
      <c r="D151" s="168">
        <f>VLOOKUP(A151,'SMALL PACK'!$A$2:$Z$49609,12,0)</f>
        <v>5730.48</v>
      </c>
      <c r="E151" s="177">
        <f>VLOOKUP(A151,'SMALL PACK'!$A$2:$Z$49609,16,0)</f>
        <v>48</v>
      </c>
      <c r="F151" s="160">
        <f>VLOOKUP(A151,'SMALL PACK'!$A$2:$Z$49609,17,0)</f>
        <v>0</v>
      </c>
      <c r="G151" s="160"/>
      <c r="H151" s="169">
        <f>VLOOKUP(A151,'SMALL PACK'!$A$2:$Z$49609,21,0)</f>
        <v>4597.68</v>
      </c>
      <c r="I151" s="168">
        <f>VLOOKUP(A151,'SMALL PACK'!$A$2:$Z$49609,24,0)</f>
        <v>2602.3199999999997</v>
      </c>
      <c r="J151" s="168">
        <f>VLOOKUP(A151,'SMALL PACK'!$A$2:$Z$49609,26,0)</f>
        <v>130.11599999999999</v>
      </c>
      <c r="K151" s="180">
        <f t="shared" si="10"/>
        <v>56.600720363313663</v>
      </c>
      <c r="L151">
        <f>IFERROR(VLOOKUP(A151,'SMALL PACK'!A:H,8,0)," ")</f>
        <v>1</v>
      </c>
      <c r="M151">
        <f t="shared" si="11"/>
        <v>4597.68</v>
      </c>
    </row>
    <row r="152" spans="1:13" ht="17.399999999999999" hidden="1" x14ac:dyDescent="0.3">
      <c r="A152" s="159">
        <v>7515184</v>
      </c>
      <c r="B152" s="159" t="str">
        <f>VLOOKUP(A152,'SMALL PACK'!$A$2:$Z$496909,5,0)</f>
        <v>SERVO GEAR SUPER 85W-140 - 20 X 1 L HDPE</v>
      </c>
      <c r="C152" s="160">
        <f>VLOOKUP(A152,'SMALL PACK'!$A$2:$Z$496909,9,0)</f>
        <v>445</v>
      </c>
      <c r="D152" s="168">
        <f>VLOOKUP(A152,'SMALL PACK'!$A$2:$Z$49609,12,0)</f>
        <v>331.92550000000006</v>
      </c>
      <c r="E152" s="177">
        <f>VLOOKUP(A152,'SMALL PACK'!$A$2:$Z$49609,16,0)</f>
        <v>28</v>
      </c>
      <c r="F152" s="160">
        <f>VLOOKUP(A152,'SMALL PACK'!$A$2:$Z$49609,17,0)</f>
        <v>0</v>
      </c>
      <c r="G152" s="160"/>
      <c r="H152" s="169">
        <f>VLOOKUP(A152,'SMALL PACK'!$A$2:$Z$49609,21,0)</f>
        <v>298.88550000000004</v>
      </c>
      <c r="I152" s="168">
        <f>VLOOKUP(A152,'SMALL PACK'!$A$2:$Z$49609,24,0)</f>
        <v>146.11449999999996</v>
      </c>
      <c r="J152" s="168">
        <f>VLOOKUP(A152,'SMALL PACK'!$A$2:$Z$49609,26,0)</f>
        <v>146.11449999999996</v>
      </c>
      <c r="K152" s="180">
        <f t="shared" si="10"/>
        <v>48.886446482013994</v>
      </c>
      <c r="L152">
        <f>IFERROR(VLOOKUP(A152,'SMALL PACK'!A:H,8,0)," ")</f>
        <v>20.000000000000014</v>
      </c>
      <c r="M152">
        <f t="shared" si="11"/>
        <v>5977.7100000000046</v>
      </c>
    </row>
    <row r="153" spans="1:13" ht="17.399999999999999" hidden="1" x14ac:dyDescent="0.3">
      <c r="A153" s="159">
        <v>7515240</v>
      </c>
      <c r="B153" s="159" t="str">
        <f>VLOOKUP(A153,'SMALL PACK'!$A$2:$Z$496909,5,0)</f>
        <v>SERVO GEAR SUPER 85W-140-4 X 5 L PROMO</v>
      </c>
      <c r="C153" s="160">
        <f>VLOOKUP(A153,'SMALL PACK'!$A$2:$Z$496909,9,0)</f>
        <v>2025</v>
      </c>
      <c r="D153" s="168">
        <f>VLOOKUP(A153,'SMALL PACK'!$A$2:$Z$49609,12,0)</f>
        <v>1603.8</v>
      </c>
      <c r="E153" s="177">
        <f>VLOOKUP(A153,'SMALL PACK'!$A$2:$Z$49609,16,0)</f>
        <v>33</v>
      </c>
      <c r="F153" s="160">
        <f>VLOOKUP(A153,'SMALL PACK'!$A$2:$Z$49609,17,0)</f>
        <v>0</v>
      </c>
      <c r="G153" s="160"/>
      <c r="H153" s="169">
        <f>VLOOKUP(A153,'SMALL PACK'!$A$2:$Z$49609,21,0)</f>
        <v>1409.1000000000001</v>
      </c>
      <c r="I153" s="168">
        <f>VLOOKUP(A153,'SMALL PACK'!$A$2:$Z$49609,24,0)</f>
        <v>615.89999999999986</v>
      </c>
      <c r="J153" s="168">
        <f>VLOOKUP(A153,'SMALL PACK'!$A$2:$Z$49609,26,0)</f>
        <v>123.17999999999995</v>
      </c>
      <c r="K153" s="180">
        <f t="shared" si="10"/>
        <v>43.708750266127296</v>
      </c>
      <c r="L153">
        <f>IFERROR(VLOOKUP(A153,'SMALL PACK'!A:H,8,0)," ")</f>
        <v>4</v>
      </c>
      <c r="M153">
        <f t="shared" si="11"/>
        <v>5636.4000000000005</v>
      </c>
    </row>
    <row r="154" spans="1:13" ht="17.399999999999999" hidden="1" x14ac:dyDescent="0.3">
      <c r="A154" s="159">
        <v>7515265</v>
      </c>
      <c r="B154" s="159" t="str">
        <f>VLOOKUP(A154,'SMALL PACK'!$A$2:$Z$496909,5,0)</f>
        <v>SERVO GEAR SUPER 85W-140-20 L BUC</v>
      </c>
      <c r="C154" s="160">
        <f>VLOOKUP(A154,'SMALL PACK'!$A$2:$Z$496909,9,0)</f>
        <v>7950</v>
      </c>
      <c r="D154" s="168">
        <f>VLOOKUP(A154,'SMALL PACK'!$A$2:$Z$49609,12,0)</f>
        <v>6327.4049999999997</v>
      </c>
      <c r="E154" s="177">
        <f>VLOOKUP(A154,'SMALL PACK'!$A$2:$Z$49609,16,0)</f>
        <v>48</v>
      </c>
      <c r="F154" s="160">
        <f>VLOOKUP(A154,'SMALL PACK'!$A$2:$Z$49609,17,0)</f>
        <v>0</v>
      </c>
      <c r="G154" s="160"/>
      <c r="H154" s="169">
        <f>VLOOKUP(A154,'SMALL PACK'!$A$2:$Z$49609,21,0)</f>
        <v>5194.6049999999996</v>
      </c>
      <c r="I154" s="168">
        <f>VLOOKUP(A154,'SMALL PACK'!$A$2:$Z$49609,24,0)</f>
        <v>2755.3950000000004</v>
      </c>
      <c r="J154" s="168">
        <f>VLOOKUP(A154,'SMALL PACK'!$A$2:$Z$49609,26,0)</f>
        <v>137.76975000000004</v>
      </c>
      <c r="K154" s="180">
        <f t="shared" si="10"/>
        <v>53.043397909946968</v>
      </c>
      <c r="L154">
        <f>IFERROR(VLOOKUP(A154,'SMALL PACK'!A:H,8,0)," ")</f>
        <v>1.0000000000000007</v>
      </c>
      <c r="M154">
        <f t="shared" si="11"/>
        <v>5194.6050000000032</v>
      </c>
    </row>
    <row r="155" spans="1:13" ht="17.399999999999999" hidden="1" x14ac:dyDescent="0.3">
      <c r="A155" s="159">
        <v>7515269</v>
      </c>
      <c r="B155" s="159" t="str">
        <f>VLOOKUP(A155,'SMALL PACK'!$A$2:$Z$496909,5,0)</f>
        <v>SERVO GEAR SUPER 85W-140-20 L PROMO</v>
      </c>
      <c r="C155" s="160">
        <f>VLOOKUP(A155,'SMALL PACK'!$A$2:$Z$496909,9,0)</f>
        <v>7950</v>
      </c>
      <c r="D155" s="168">
        <f>VLOOKUP(A155,'SMALL PACK'!$A$2:$Z$49609,12,0)</f>
        <v>6327.4049999999997</v>
      </c>
      <c r="E155" s="177">
        <f>VLOOKUP(A155,'SMALL PACK'!$A$2:$Z$49609,16,0)</f>
        <v>48</v>
      </c>
      <c r="F155" s="160">
        <f>VLOOKUP(A155,'SMALL PACK'!$A$2:$Z$49609,17,0)</f>
        <v>0</v>
      </c>
      <c r="G155" s="160"/>
      <c r="H155" s="169">
        <f>VLOOKUP(A155,'SMALL PACK'!$A$2:$Z$49609,21,0)</f>
        <v>5194.6049999999996</v>
      </c>
      <c r="I155" s="168">
        <f>VLOOKUP(A155,'SMALL PACK'!$A$2:$Z$49609,24,0)</f>
        <v>2755.3950000000004</v>
      </c>
      <c r="J155" s="168">
        <f>VLOOKUP(A155,'SMALL PACK'!$A$2:$Z$49609,26,0)</f>
        <v>137.76975000000004</v>
      </c>
      <c r="K155" s="180">
        <f t="shared" si="10"/>
        <v>53.043397909946968</v>
      </c>
      <c r="L155">
        <f>IFERROR(VLOOKUP(A155,'SMALL PACK'!A:H,8,0)," ")</f>
        <v>1</v>
      </c>
      <c r="M155">
        <f t="shared" si="11"/>
        <v>5194.6049999999996</v>
      </c>
    </row>
    <row r="156" spans="1:13" ht="17.399999999999999" hidden="1" x14ac:dyDescent="0.3">
      <c r="A156" s="159"/>
      <c r="B156" s="159"/>
      <c r="C156" s="157"/>
      <c r="D156" s="157"/>
      <c r="E156" s="178"/>
      <c r="F156" s="157"/>
      <c r="G156" s="157"/>
      <c r="H156" s="170"/>
      <c r="I156" s="180"/>
      <c r="J156" s="180"/>
      <c r="K156" s="180"/>
      <c r="L156" t="str">
        <f>IFERROR(VLOOKUP(A156,'SMALL PACK'!A:H,8,0)," ")</f>
        <v xml:space="preserve"> </v>
      </c>
      <c r="M156" t="str">
        <f t="shared" si="11"/>
        <v xml:space="preserve"> </v>
      </c>
    </row>
    <row r="157" spans="1:13" ht="17.399999999999999" hidden="1" x14ac:dyDescent="0.3">
      <c r="A157" s="159"/>
      <c r="B157" s="159"/>
      <c r="C157" s="157"/>
      <c r="D157" s="157"/>
      <c r="E157" s="178"/>
      <c r="F157" s="157"/>
      <c r="G157" s="157"/>
      <c r="H157" s="170"/>
      <c r="I157" s="180"/>
      <c r="J157" s="180"/>
      <c r="K157" s="180"/>
      <c r="L157" t="str">
        <f>IFERROR(VLOOKUP(A157,'SMALL PACK'!A:H,8,0)," ")</f>
        <v xml:space="preserve"> </v>
      </c>
      <c r="M157" t="str">
        <f t="shared" si="11"/>
        <v xml:space="preserve"> </v>
      </c>
    </row>
    <row r="158" spans="1:13" ht="17.399999999999999" hidden="1" x14ac:dyDescent="0.3">
      <c r="A158" s="156" t="s">
        <v>3052</v>
      </c>
      <c r="B158" s="159"/>
      <c r="C158" s="157"/>
      <c r="D158" s="157"/>
      <c r="E158" s="178"/>
      <c r="F158" s="157"/>
      <c r="G158" s="157"/>
      <c r="H158" s="170"/>
      <c r="I158" s="180"/>
      <c r="J158" s="180"/>
      <c r="K158" s="180"/>
      <c r="L158" t="str">
        <f>IFERROR(VLOOKUP(A158,'SMALL PACK'!A:H,8,0)," ")</f>
        <v xml:space="preserve"> </v>
      </c>
      <c r="M158" t="str">
        <f t="shared" si="11"/>
        <v xml:space="preserve"> </v>
      </c>
    </row>
    <row r="159" spans="1:13" ht="17.399999999999999" hidden="1" x14ac:dyDescent="0.3">
      <c r="A159" s="159">
        <v>3723213</v>
      </c>
      <c r="B159" s="159" t="str">
        <f>VLOOKUP(A159,'SMALL PACK'!$A$2:$Z$496909,5,0)</f>
        <v>SERVO PUMP SET OIL 20W-40 - 4x3.5L</v>
      </c>
      <c r="C159" s="160">
        <f>VLOOKUP(A159,'SMALL PACK'!$A$2:$Z$496909,9,0)</f>
        <v>1123</v>
      </c>
      <c r="D159" s="168">
        <f>VLOOKUP(A159,'SMALL PACK'!$A$2:$Z$49609,12,0)</f>
        <v>866.73140000000012</v>
      </c>
      <c r="E159" s="177">
        <f>VLOOKUP(A159,'SMALL PACK'!$A$2:$Z$49609,16,0)</f>
        <v>18</v>
      </c>
      <c r="F159" s="160">
        <f>VLOOKUP(A159,'SMALL PACK'!$A$2:$Z$49609,17,0)</f>
        <v>0</v>
      </c>
      <c r="G159" s="160"/>
      <c r="H159" s="169">
        <f>VLOOKUP(A159,'SMALL PACK'!$A$2:$Z$49609,21,0)</f>
        <v>792.39140000000009</v>
      </c>
      <c r="I159" s="168">
        <f>VLOOKUP(A159,'SMALL PACK'!$A$2:$Z$49609,24,0)</f>
        <v>330.60859999999991</v>
      </c>
      <c r="J159" s="168">
        <f>VLOOKUP(A159,'SMALL PACK'!$A$2:$Z$49609,26,0)</f>
        <v>94.459599999999938</v>
      </c>
      <c r="K159" s="180">
        <f t="shared" ref="K159:K175" si="12">I159/H159*100</f>
        <v>41.722890985439754</v>
      </c>
      <c r="L159">
        <f>IFERROR(VLOOKUP(A159,'SMALL PACK'!A:H,8,0)," ")</f>
        <v>4.0000000000000009</v>
      </c>
      <c r="M159">
        <f t="shared" si="11"/>
        <v>3169.5656000000013</v>
      </c>
    </row>
    <row r="160" spans="1:13" ht="17.399999999999999" hidden="1" x14ac:dyDescent="0.3">
      <c r="A160" s="159">
        <v>3725213</v>
      </c>
      <c r="B160" s="159" t="str">
        <f>VLOOKUP(A160,'SMALL PACK'!$A$2:$Z$496909,5,0)</f>
        <v>SERVO SUPER PUMP SO 40-4x3.5L HDPE</v>
      </c>
      <c r="C160" s="160">
        <f>VLOOKUP(A160,'SMALL PACK'!$A$2:$Z$496909,9,0)</f>
        <v>963</v>
      </c>
      <c r="D160" s="168">
        <f>VLOOKUP(A160,'SMALL PACK'!$A$2:$Z$49609,12,0)</f>
        <v>663.50700000000006</v>
      </c>
      <c r="E160" s="177">
        <f>VLOOKUP(A160,'SMALL PACK'!$A$2:$Z$49609,16,0)</f>
        <v>10</v>
      </c>
      <c r="F160" s="160">
        <f>VLOOKUP(A160,'SMALL PACK'!$A$2:$Z$49609,17,0)</f>
        <v>0</v>
      </c>
      <c r="G160" s="160"/>
      <c r="H160" s="169">
        <f>VLOOKUP(A160,'SMALL PACK'!$A$2:$Z$49609,21,0)</f>
        <v>622.20700000000011</v>
      </c>
      <c r="I160" s="168">
        <f>VLOOKUP(A160,'SMALL PACK'!$A$2:$Z$49609,24,0)</f>
        <v>340.79299999999989</v>
      </c>
      <c r="J160" s="168">
        <f>VLOOKUP(A160,'SMALL PACK'!$A$2:$Z$49609,26,0)</f>
        <v>97.369428571428557</v>
      </c>
      <c r="K160" s="180">
        <f t="shared" si="12"/>
        <v>54.771643520564673</v>
      </c>
      <c r="L160">
        <f>IFERROR(VLOOKUP(A160,'SMALL PACK'!A:H,8,0)," ")</f>
        <v>4.0000000000000009</v>
      </c>
      <c r="M160">
        <f t="shared" si="11"/>
        <v>2488.8280000000009</v>
      </c>
    </row>
    <row r="161" spans="1:13" ht="17.399999999999999" hidden="1" x14ac:dyDescent="0.3">
      <c r="A161" s="159">
        <v>4950184</v>
      </c>
      <c r="B161" s="159" t="str">
        <f>VLOOKUP(A161,'SMALL PACK'!$A$2:$Z$496909,5,0)</f>
        <v>SERVO OIB OIL-20 X 1 L</v>
      </c>
      <c r="C161" s="160">
        <f>VLOOKUP(A161,'SMALL PACK'!$A$2:$Z$496909,9,0)</f>
        <v>340</v>
      </c>
      <c r="D161" s="168">
        <f>VLOOKUP(A161,'SMALL PACK'!$A$2:$Z$49609,12,0)</f>
        <v>264.38400000000001</v>
      </c>
      <c r="E161" s="177">
        <f>VLOOKUP(A161,'SMALL PACK'!$A$2:$Z$49609,16,0)</f>
        <v>28</v>
      </c>
      <c r="F161" s="160">
        <f>VLOOKUP(A161,'SMALL PACK'!$A$2:$Z$49609,17,0)</f>
        <v>0</v>
      </c>
      <c r="G161" s="160"/>
      <c r="H161" s="169">
        <f>VLOOKUP(A161,'SMALL PACK'!$A$2:$Z$49609,21,0)</f>
        <v>231.34400000000002</v>
      </c>
      <c r="I161" s="168">
        <f>VLOOKUP(A161,'SMALL PACK'!$A$2:$Z$49609,24,0)</f>
        <v>108.65599999999998</v>
      </c>
      <c r="J161" s="168">
        <f>VLOOKUP(A161,'SMALL PACK'!$A$2:$Z$49609,26,0)</f>
        <v>108.65599999999998</v>
      </c>
      <c r="K161" s="180">
        <f t="shared" si="12"/>
        <v>46.96728681098277</v>
      </c>
      <c r="L161">
        <f>IFERROR(VLOOKUP(A161,'SMALL PACK'!A:H,8,0)," ")</f>
        <v>20.000000000000014</v>
      </c>
      <c r="M161">
        <f t="shared" si="11"/>
        <v>4626.8800000000037</v>
      </c>
    </row>
    <row r="162" spans="1:13" ht="17.399999999999999" hidden="1" x14ac:dyDescent="0.3">
      <c r="A162" s="159">
        <v>4950234</v>
      </c>
      <c r="B162" s="159" t="str">
        <f>VLOOKUP(A162,'SMALL PACK'!$A$2:$Z$496909,5,0)</f>
        <v>SERVO OIB OIL-4x5L - HDPE</v>
      </c>
      <c r="C162" s="160">
        <f>VLOOKUP(A162,'SMALL PACK'!$A$2:$Z$496909,9,0)</f>
        <v>1675</v>
      </c>
      <c r="D162" s="168">
        <f>VLOOKUP(A162,'SMALL PACK'!$A$2:$Z$49609,12,0)</f>
        <v>1298.46</v>
      </c>
      <c r="E162" s="177">
        <f>VLOOKUP(A162,'SMALL PACK'!$A$2:$Z$49609,16,0)</f>
        <v>48</v>
      </c>
      <c r="F162" s="160">
        <f>VLOOKUP(A162,'SMALL PACK'!$A$2:$Z$49609,17,0)</f>
        <v>0</v>
      </c>
      <c r="G162" s="160"/>
      <c r="H162" s="169">
        <f>VLOOKUP(A162,'SMALL PACK'!$A$2:$Z$49609,21,0)</f>
        <v>1015.2600000000001</v>
      </c>
      <c r="I162" s="168">
        <f>VLOOKUP(A162,'SMALL PACK'!$A$2:$Z$49609,24,0)</f>
        <v>659.7399999999999</v>
      </c>
      <c r="J162" s="168">
        <f>VLOOKUP(A162,'SMALL PACK'!$A$2:$Z$49609,26,0)</f>
        <v>131.94799999999998</v>
      </c>
      <c r="K162" s="180">
        <f t="shared" si="12"/>
        <v>64.982369048322568</v>
      </c>
      <c r="L162">
        <f>IFERROR(VLOOKUP(A162,'SMALL PACK'!A:H,8,0)," ")</f>
        <v>4.0000000000000027</v>
      </c>
      <c r="M162">
        <f t="shared" si="11"/>
        <v>4061.0400000000031</v>
      </c>
    </row>
    <row r="163" spans="1:13" ht="17.399999999999999" hidden="1" x14ac:dyDescent="0.3">
      <c r="A163" s="159">
        <v>4950269</v>
      </c>
      <c r="B163" s="159" t="str">
        <f>VLOOKUP(A163,'SMALL PACK'!$A$2:$Z$496909,5,0)</f>
        <v>SERVO OIB OIL -20L PROMO</v>
      </c>
      <c r="C163" s="160">
        <f>VLOOKUP(A163,'SMALL PACK'!$A$2:$Z$496909,9,0)</f>
        <v>6320</v>
      </c>
      <c r="D163" s="168">
        <f>VLOOKUP(A163,'SMALL PACK'!$A$2:$Z$49609,12,0)</f>
        <v>4999.7520000000004</v>
      </c>
      <c r="E163" s="177">
        <f>VLOOKUP(A163,'SMALL PACK'!$A$2:$Z$49609,16,0)</f>
        <v>43</v>
      </c>
      <c r="F163" s="160">
        <f>VLOOKUP(A163,'SMALL PACK'!$A$2:$Z$49609,17,0)</f>
        <v>0</v>
      </c>
      <c r="G163" s="160"/>
      <c r="H163" s="169">
        <f>VLOOKUP(A163,'SMALL PACK'!$A$2:$Z$49609,21,0)</f>
        <v>3984.9520000000011</v>
      </c>
      <c r="I163" s="168">
        <f>VLOOKUP(A163,'SMALL PACK'!$A$2:$Z$49609,24,0)</f>
        <v>2335.0479999999989</v>
      </c>
      <c r="J163" s="168">
        <f>VLOOKUP(A163,'SMALL PACK'!$A$2:$Z$49609,26,0)</f>
        <v>116.75239999999994</v>
      </c>
      <c r="K163" s="180">
        <f t="shared" si="12"/>
        <v>58.596640561793421</v>
      </c>
      <c r="L163">
        <f>IFERROR(VLOOKUP(A163,'SMALL PACK'!A:H,8,0)," ")</f>
        <v>1</v>
      </c>
      <c r="M163">
        <f t="shared" si="11"/>
        <v>3984.9520000000011</v>
      </c>
    </row>
    <row r="164" spans="1:13" ht="17.399999999999999" hidden="1" x14ac:dyDescent="0.3">
      <c r="A164" s="159">
        <v>7553213</v>
      </c>
      <c r="B164" s="159" t="str">
        <f>VLOOKUP(A164,'SMALL PACK'!$A$2:$Z$496909,5,0)</f>
        <v>SERVO TILLER SUPER 20W-40-4 X 3.5 L</v>
      </c>
      <c r="C164" s="160">
        <f>VLOOKUP(A164,'SMALL PACK'!$A$2:$Z$496909,9,0)</f>
        <v>1183</v>
      </c>
      <c r="D164" s="168">
        <f>VLOOKUP(A164,'SMALL PACK'!$A$2:$Z$49609,12,0)</f>
        <v>862.05210000000011</v>
      </c>
      <c r="E164" s="177">
        <f>VLOOKUP(A164,'SMALL PACK'!$A$2:$Z$49609,16,0)</f>
        <v>28</v>
      </c>
      <c r="F164" s="160">
        <f>VLOOKUP(A164,'SMALL PACK'!$A$2:$Z$49609,17,0)</f>
        <v>0</v>
      </c>
      <c r="G164" s="160"/>
      <c r="H164" s="169">
        <f>VLOOKUP(A164,'SMALL PACK'!$A$2:$Z$49609,21,0)</f>
        <v>746.41210000000012</v>
      </c>
      <c r="I164" s="168">
        <f>VLOOKUP(A164,'SMALL PACK'!$A$2:$Z$49609,24,0)</f>
        <v>436.58789999999988</v>
      </c>
      <c r="J164" s="168">
        <f>VLOOKUP(A164,'SMALL PACK'!$A$2:$Z$49609,26,0)</f>
        <v>124.73939999999996</v>
      </c>
      <c r="K164" s="180">
        <f t="shared" si="12"/>
        <v>58.4915357079554</v>
      </c>
      <c r="L164">
        <f>IFERROR(VLOOKUP(A164,'SMALL PACK'!A:H,8,0)," ")</f>
        <v>4.0000000000000009</v>
      </c>
      <c r="M164">
        <f t="shared" si="11"/>
        <v>2985.6484000000009</v>
      </c>
    </row>
    <row r="165" spans="1:13" ht="17.399999999999999" hidden="1" x14ac:dyDescent="0.3">
      <c r="A165" s="159">
        <v>7554251</v>
      </c>
      <c r="B165" s="159" t="str">
        <f>VLOOKUP(A165,'SMALL PACK'!$A$2:$Z$496909,5,0)</f>
        <v>SERVO TRCTR OIL PLS 15W40-7.5 L</v>
      </c>
      <c r="C165" s="160">
        <f>VLOOKUP(A165,'SMALL PACK'!$A$2:$Z$496909,9,0)</f>
        <v>2450</v>
      </c>
      <c r="D165" s="168">
        <f>VLOOKUP(A165,'SMALL PACK'!$A$2:$Z$49609,12,0)</f>
        <v>2030.07</v>
      </c>
      <c r="E165" s="177">
        <f>VLOOKUP(A165,'SMALL PACK'!$A$2:$Z$49609,16,0)</f>
        <v>0</v>
      </c>
      <c r="F165" s="160">
        <f>VLOOKUP(A165,'SMALL PACK'!$A$2:$Z$49609,17,0)</f>
        <v>0</v>
      </c>
      <c r="G165" s="160"/>
      <c r="H165" s="169">
        <f>VLOOKUP(A165,'SMALL PACK'!$A$2:$Z$49609,21,0)</f>
        <v>2030.07</v>
      </c>
      <c r="I165" s="168">
        <f>VLOOKUP(A165,'SMALL PACK'!$A$2:$Z$49609,24,0)</f>
        <v>419.93000000000006</v>
      </c>
      <c r="J165" s="168">
        <f>VLOOKUP(A165,'SMALL PACK'!$A$2:$Z$49609,26,0)</f>
        <v>55.990666666666698</v>
      </c>
      <c r="K165" s="180">
        <f t="shared" si="12"/>
        <v>20.685493603668842</v>
      </c>
      <c r="L165">
        <f>IFERROR(VLOOKUP(A165,'SMALL PACK'!A:H,8,0)," ")</f>
        <v>1.0000000000000007</v>
      </c>
      <c r="M165">
        <f t="shared" si="11"/>
        <v>2030.0700000000013</v>
      </c>
    </row>
    <row r="166" spans="1:13" ht="17.399999999999999" hidden="1" x14ac:dyDescent="0.3">
      <c r="A166" s="159">
        <v>7554252</v>
      </c>
      <c r="B166" s="159" t="str">
        <f>VLOOKUP(A166,'SMALL PACK'!$A$2:$Z$496909,5,0)</f>
        <v>SERVO TRCTR OIL PLS 15W40-8.5 L BUC</v>
      </c>
      <c r="C166" s="160">
        <f>VLOOKUP(A166,'SMALL PACK'!$A$2:$Z$496909,9,0)</f>
        <v>2800</v>
      </c>
      <c r="D166" s="168">
        <f>VLOOKUP(A166,'SMALL PACK'!$A$2:$Z$49609,12,0)</f>
        <v>2303.56</v>
      </c>
      <c r="E166" s="177">
        <f>VLOOKUP(A166,'SMALL PACK'!$A$2:$Z$49609,16,0)</f>
        <v>0</v>
      </c>
      <c r="F166" s="160">
        <f>VLOOKUP(A166,'SMALL PACK'!$A$2:$Z$49609,17,0)</f>
        <v>0</v>
      </c>
      <c r="G166" s="160"/>
      <c r="H166" s="169">
        <f>VLOOKUP(A166,'SMALL PACK'!$A$2:$Z$49609,21,0)</f>
        <v>2303.56</v>
      </c>
      <c r="I166" s="168">
        <f>VLOOKUP(A166,'SMALL PACK'!$A$2:$Z$49609,24,0)</f>
        <v>496.44000000000005</v>
      </c>
      <c r="J166" s="168">
        <f>VLOOKUP(A166,'SMALL PACK'!$A$2:$Z$49609,26,0)</f>
        <v>58.404705882352971</v>
      </c>
      <c r="K166" s="180">
        <f t="shared" ref="K166" si="13">I166/H166*100</f>
        <v>21.550990640573723</v>
      </c>
      <c r="L166">
        <f>IFERROR(VLOOKUP(A166,'SMALL PACK'!A:H,8,0)," ")</f>
        <v>1</v>
      </c>
      <c r="M166">
        <f t="shared" si="11"/>
        <v>2303.56</v>
      </c>
    </row>
    <row r="167" spans="1:13" ht="17.399999999999999" hidden="1" x14ac:dyDescent="0.3">
      <c r="A167" s="159">
        <v>7563250</v>
      </c>
      <c r="B167" s="159" t="str">
        <f>VLOOKUP(A167,'SMALL PACK'!$A$2:$Z$496909,5,0)</f>
        <v>SERVO TRACTOR OIL MG 20W-40-7.5L PROMO</v>
      </c>
      <c r="C167" s="160">
        <f>VLOOKUP(A167,'SMALL PACK'!$A$2:$Z$496909,9,0)</f>
        <v>2413</v>
      </c>
      <c r="D167" s="168">
        <f>VLOOKUP(A167,'SMALL PACK'!$A$2:$Z$49609,12,0)</f>
        <v>1878.5204999999999</v>
      </c>
      <c r="E167" s="177">
        <f>VLOOKUP(A167,'SMALL PACK'!$A$2:$Z$49609,16,0)</f>
        <v>40</v>
      </c>
      <c r="F167" s="160">
        <f>VLOOKUP(A167,'SMALL PACK'!$A$2:$Z$49609,17,0)</f>
        <v>0</v>
      </c>
      <c r="G167" s="160"/>
      <c r="H167" s="169">
        <f>VLOOKUP(A167,'SMALL PACK'!$A$2:$Z$49609,21,0)</f>
        <v>1524.5204999999999</v>
      </c>
      <c r="I167" s="168">
        <f>VLOOKUP(A167,'SMALL PACK'!$A$2:$Z$49609,24,0)</f>
        <v>888.47950000000014</v>
      </c>
      <c r="J167" s="168">
        <f>VLOOKUP(A167,'SMALL PACK'!$A$2:$Z$49609,26,0)</f>
        <v>118.46393333333336</v>
      </c>
      <c r="K167" s="180">
        <f t="shared" si="12"/>
        <v>58.279275352479701</v>
      </c>
      <c r="L167">
        <f>IFERROR(VLOOKUP(A167,'SMALL PACK'!A:H,8,0)," ")</f>
        <v>1</v>
      </c>
      <c r="M167">
        <f t="shared" si="11"/>
        <v>1524.5204999999999</v>
      </c>
    </row>
    <row r="168" spans="1:13" ht="17.399999999999999" hidden="1" x14ac:dyDescent="0.3">
      <c r="A168" s="159">
        <v>7227251</v>
      </c>
      <c r="B168" s="159" t="str">
        <f>VLOOKUP(A168,'SMALL PACK'!$A$2:$Z$496909,5,0)</f>
        <v>SERVO TRACTOR GREEN-7.5 L</v>
      </c>
      <c r="C168" s="160">
        <f>VLOOKUP(A168,'SMALL PACK'!$A$2:$Z$496909,9,0)</f>
        <v>3073</v>
      </c>
      <c r="D168" s="168">
        <f>VLOOKUP(A168,'SMALL PACK'!$A$2:$Z$49609,12,0)</f>
        <v>2280.1660000000002</v>
      </c>
      <c r="E168" s="177">
        <f>VLOOKUP(A168,'SMALL PACK'!$A$2:$Z$49609,16,0)</f>
        <v>58</v>
      </c>
      <c r="F168" s="160">
        <f>VLOOKUP(A168,'SMALL PACK'!$A$2:$Z$49609,17,0)</f>
        <v>0</v>
      </c>
      <c r="G168" s="160"/>
      <c r="H168" s="169">
        <f>VLOOKUP(A168,'SMALL PACK'!$A$2:$Z$49609,21,0)</f>
        <v>1766.8660000000002</v>
      </c>
      <c r="I168" s="168">
        <f>VLOOKUP(A168,'SMALL PACK'!$A$2:$Z$49609,24,0)</f>
        <v>1306.1339999999998</v>
      </c>
      <c r="J168" s="168">
        <f>VLOOKUP(A168,'SMALL PACK'!$A$2:$Z$49609,26,0)</f>
        <v>174.15119999999999</v>
      </c>
      <c r="K168" s="180">
        <f t="shared" si="12"/>
        <v>73.923772374362272</v>
      </c>
      <c r="L168">
        <f>IFERROR(VLOOKUP(A168,'SMALL PACK'!A:H,8,0)," ")</f>
        <v>1.0000000000000007</v>
      </c>
      <c r="M168">
        <f t="shared" si="11"/>
        <v>1766.8660000000013</v>
      </c>
    </row>
    <row r="169" spans="1:13" ht="17.399999999999999" hidden="1" x14ac:dyDescent="0.3">
      <c r="A169" s="157">
        <v>7227252</v>
      </c>
      <c r="B169" s="159" t="str">
        <f>VLOOKUP(A169,'SMALL PACK'!$A$2:$Z$496909,5,0)</f>
        <v>SERVO TRACTOR GREEN-8.5 L</v>
      </c>
      <c r="C169" s="160">
        <f>VLOOKUP(A169,'SMALL PACK'!$A$2:$Z$496909,9,0)</f>
        <v>3468</v>
      </c>
      <c r="D169" s="168">
        <f>VLOOKUP(A169,'SMALL PACK'!$A$2:$Z$49609,12,0)</f>
        <v>2574.9899999999998</v>
      </c>
      <c r="E169" s="177">
        <f>VLOOKUP(A169,'SMALL PACK'!$A$2:$Z$49609,16,0)</f>
        <v>58</v>
      </c>
      <c r="F169" s="160">
        <f>VLOOKUP(A169,'SMALL PACK'!$A$2:$Z$49609,17,0)</f>
        <v>0</v>
      </c>
      <c r="G169" s="160"/>
      <c r="H169" s="169">
        <f>VLOOKUP(A169,'SMALL PACK'!$A$2:$Z$49609,21,0)</f>
        <v>1993.2499999999995</v>
      </c>
      <c r="I169" s="168">
        <f>VLOOKUP(A169,'SMALL PACK'!$A$2:$Z$49609,24,0)</f>
        <v>1474.7500000000005</v>
      </c>
      <c r="J169" s="168">
        <f>VLOOKUP(A169,'SMALL PACK'!$A$2:$Z$49609,26,0)</f>
        <v>173.50000000000006</v>
      </c>
      <c r="K169" s="180">
        <f t="shared" si="12"/>
        <v>73.987206823027762</v>
      </c>
      <c r="L169">
        <f>IFERROR(VLOOKUP(A169,'SMALL PACK'!A:H,8,0)," ")</f>
        <v>1</v>
      </c>
      <c r="M169">
        <f t="shared" si="11"/>
        <v>1993.2499999999995</v>
      </c>
    </row>
    <row r="170" spans="1:13" ht="17.399999999999999" hidden="1" x14ac:dyDescent="0.3">
      <c r="A170" s="159">
        <v>7651265</v>
      </c>
      <c r="B170" s="159" t="str">
        <f>VLOOKUP(A170,'SMALL PACK'!$A$2:$Z$496909,5,0)</f>
        <v>SERVO AGROSPRAY T - 20 L BUC</v>
      </c>
      <c r="C170" s="160">
        <f>VLOOKUP(A170,'SMALL PACK'!$A$2:$Z$496909,9,0)</f>
        <v>5748</v>
      </c>
      <c r="D170" s="168">
        <f>VLOOKUP(A170,'SMALL PACK'!$A$2:$Z$49609,12,0)</f>
        <v>4421.3616000000002</v>
      </c>
      <c r="E170" s="177">
        <f>VLOOKUP(A170,'SMALL PACK'!$A$2:$Z$49609,16,0)</f>
        <v>0</v>
      </c>
      <c r="F170" s="160">
        <f>VLOOKUP(A170,'SMALL PACK'!$A$2:$Z$49609,17,0)</f>
        <v>0</v>
      </c>
      <c r="G170" s="160"/>
      <c r="H170" s="169">
        <f>VLOOKUP(A170,'SMALL PACK'!$A$2:$Z$49609,21,0)</f>
        <v>4421.3616000000002</v>
      </c>
      <c r="I170" s="168">
        <f>VLOOKUP(A170,'SMALL PACK'!$A$2:$Z$49609,24,0)</f>
        <v>1326.6383999999998</v>
      </c>
      <c r="J170" s="168">
        <f>VLOOKUP(A170,'SMALL PACK'!$A$2:$Z$49609,26,0)</f>
        <v>66.331919999999968</v>
      </c>
      <c r="K170" s="180">
        <f t="shared" si="12"/>
        <v>30.005200208008315</v>
      </c>
      <c r="L170">
        <f>IFERROR(VLOOKUP(A170,'SMALL PACK'!A:H,8,0)," ")</f>
        <v>1.0000000000000007</v>
      </c>
      <c r="M170">
        <f t="shared" si="11"/>
        <v>4421.3616000000029</v>
      </c>
    </row>
    <row r="171" spans="1:13" ht="17.399999999999999" hidden="1" x14ac:dyDescent="0.3">
      <c r="A171" s="159">
        <v>7586234</v>
      </c>
      <c r="B171" s="159" t="str">
        <f>VLOOKUP(A171,'SMALL PACK'!$A$2:$Z$496909,5,0)</f>
        <v>SERVO ORCHARD SPRAY OIL-4x5L - HDPE</v>
      </c>
      <c r="C171" s="160">
        <f>VLOOKUP(A171,'SMALL PACK'!$A$2:$Z$496909,9,0)</f>
        <v>1392</v>
      </c>
      <c r="D171" s="168">
        <f>VLOOKUP(A171,'SMALL PACK'!$A$2:$Z$49609,12,0)</f>
        <v>1104.9695999999999</v>
      </c>
      <c r="E171" s="177">
        <f>VLOOKUP(A171,'SMALL PACK'!$A$2:$Z$49609,16,0)</f>
        <v>0</v>
      </c>
      <c r="F171" s="160">
        <f>VLOOKUP(A171,'SMALL PACK'!$A$2:$Z$49609,17,0)</f>
        <v>0</v>
      </c>
      <c r="G171" s="160"/>
      <c r="H171" s="169">
        <f>VLOOKUP(A171,'SMALL PACK'!$A$2:$Z$49609,21,0)</f>
        <v>1104.9695999999999</v>
      </c>
      <c r="I171" s="168">
        <f>VLOOKUP(A171,'SMALL PACK'!$A$2:$Z$49609,24,0)</f>
        <v>287.0304000000001</v>
      </c>
      <c r="J171" s="168">
        <f>VLOOKUP(A171,'SMALL PACK'!$A$2:$Z$49609,26,0)</f>
        <v>57.406080000000003</v>
      </c>
      <c r="K171" s="180">
        <f t="shared" ref="K171" si="14">I171/H171*100</f>
        <v>25.976316452506943</v>
      </c>
      <c r="L171">
        <f>IFERROR(VLOOKUP(A171,'SMALL PACK'!A:H,8,0)," ")</f>
        <v>4.0000000000000027</v>
      </c>
      <c r="M171">
        <f t="shared" si="11"/>
        <v>4419.8784000000023</v>
      </c>
    </row>
    <row r="172" spans="1:13" ht="17.399999999999999" hidden="1" x14ac:dyDescent="0.3">
      <c r="A172" s="159">
        <v>7586242</v>
      </c>
      <c r="B172" s="159" t="str">
        <f>VLOOKUP(A172,'SMALL PACK'!$A$2:$Z$496909,5,0)</f>
        <v>SERVO ORCHARD SPRAY OIL - 10 L BUC</v>
      </c>
      <c r="C172" s="160">
        <f>VLOOKUP(A172,'SMALL PACK'!$A$2:$Z$496909,9,0)</f>
        <v>2743</v>
      </c>
      <c r="D172" s="168">
        <f>VLOOKUP(A172,'SMALL PACK'!$A$2:$Z$49609,12,0)</f>
        <v>2177.3933999999999</v>
      </c>
      <c r="E172" s="177">
        <f>VLOOKUP(A172,'SMALL PACK'!$A$2:$Z$49609,16,0)</f>
        <v>0</v>
      </c>
      <c r="F172" s="160">
        <f>VLOOKUP(A172,'SMALL PACK'!$A$2:$Z$49609,17,0)</f>
        <v>0</v>
      </c>
      <c r="G172" s="160"/>
      <c r="H172" s="169">
        <f>VLOOKUP(A172,'SMALL PACK'!$A$2:$Z$49609,21,0)</f>
        <v>2177.3933999999999</v>
      </c>
      <c r="I172" s="168">
        <f>VLOOKUP(A172,'SMALL PACK'!$A$2:$Z$49609,24,0)</f>
        <v>565.60660000000007</v>
      </c>
      <c r="J172" s="168">
        <f>VLOOKUP(A172,'SMALL PACK'!$A$2:$Z$49609,26,0)</f>
        <v>56.560660000000013</v>
      </c>
      <c r="K172" s="180">
        <f t="shared" si="12"/>
        <v>25.976316452506932</v>
      </c>
      <c r="L172">
        <f>IFERROR(VLOOKUP(A172,'SMALL PACK'!A:H,8,0)," ")</f>
        <v>1.0000000000000004</v>
      </c>
      <c r="M172">
        <f t="shared" si="11"/>
        <v>2177.3934000000008</v>
      </c>
    </row>
    <row r="173" spans="1:13" ht="17.399999999999999" hidden="1" x14ac:dyDescent="0.3">
      <c r="A173" s="159">
        <v>7586265</v>
      </c>
      <c r="B173" s="159" t="str">
        <f>VLOOKUP(A173,'SMALL PACK'!$A$2:$Z$496909,5,0)</f>
        <v>SERVO ORCHARD SPRAY OIL - 20 L BUC</v>
      </c>
      <c r="C173" s="160">
        <f>VLOOKUP(A173,'SMALL PACK'!$A$2:$Z$496909,9,0)</f>
        <v>5377</v>
      </c>
      <c r="D173" s="168">
        <f>VLOOKUP(A173,'SMALL PACK'!$A$2:$Z$49609,12,0)</f>
        <v>4267.1871999999994</v>
      </c>
      <c r="E173" s="177">
        <f>VLOOKUP(A173,'SMALL PACK'!$A$2:$Z$49609,16,0)</f>
        <v>0</v>
      </c>
      <c r="F173" s="160">
        <f>VLOOKUP(A173,'SMALL PACK'!$A$2:$Z$49609,17,0)</f>
        <v>0</v>
      </c>
      <c r="G173" s="160"/>
      <c r="H173" s="169">
        <f>VLOOKUP(A173,'SMALL PACK'!$A$2:$Z$49609,21,0)</f>
        <v>4267.1871999999994</v>
      </c>
      <c r="I173" s="168">
        <f>VLOOKUP(A173,'SMALL PACK'!$A$2:$Z$49609,24,0)</f>
        <v>1109.8128000000006</v>
      </c>
      <c r="J173" s="168">
        <f>VLOOKUP(A173,'SMALL PACK'!$A$2:$Z$49609,26,0)</f>
        <v>55.490640000000042</v>
      </c>
      <c r="K173" s="180">
        <f t="shared" si="12"/>
        <v>26.008064516129046</v>
      </c>
      <c r="L173">
        <f>IFERROR(VLOOKUP(A173,'SMALL PACK'!A:H,8,0)," ")</f>
        <v>1.0000000000000007</v>
      </c>
      <c r="M173">
        <f t="shared" si="11"/>
        <v>4267.1872000000021</v>
      </c>
    </row>
    <row r="174" spans="1:13" ht="17.399999999999999" hidden="1" x14ac:dyDescent="0.3">
      <c r="A174" s="157">
        <v>7226184</v>
      </c>
      <c r="B174" s="159" t="str">
        <f>VLOOKUP(A174,'SMALL PACK'!$A$2:$Z$496909,5,0)</f>
        <v xml:space="preserve">SERVO MKM TRACTOR OIL-20 X 1 L </v>
      </c>
      <c r="C174" s="160">
        <f>VLOOKUP(A174,'SMALL PACK'!$A$2:$Z$496909,9,0)</f>
        <v>369</v>
      </c>
      <c r="D174" s="168">
        <f>VLOOKUP(A174,'SMALL PACK'!$A$2:$Z$49609,12,0)</f>
        <v>301.65750000000003</v>
      </c>
      <c r="E174" s="177">
        <f>VLOOKUP(A174,'SMALL PACK'!$A$2:$Z$49609,16,0)</f>
        <v>43</v>
      </c>
      <c r="F174" s="160">
        <f>VLOOKUP(A174,'SMALL PACK'!$A$2:$Z$49609,17,0)</f>
        <v>0</v>
      </c>
      <c r="G174" s="160"/>
      <c r="H174" s="169">
        <f>VLOOKUP(A174,'SMALL PACK'!$A$2:$Z$49609,21,0)</f>
        <v>250.91750000000005</v>
      </c>
      <c r="I174" s="168">
        <f>VLOOKUP(A174,'SMALL PACK'!$A$2:$Z$49609,24,0)</f>
        <v>118.08249999999995</v>
      </c>
      <c r="J174" s="168">
        <f>VLOOKUP(A174,'SMALL PACK'!$A$2:$Z$49609,26,0)</f>
        <v>118.08249999999995</v>
      </c>
      <c r="K174" s="180">
        <f t="shared" si="12"/>
        <v>47.060288740322989</v>
      </c>
      <c r="L174">
        <f>IFERROR(VLOOKUP(A174,'SMALL PACK'!A:H,8,0)," ")</f>
        <v>20.000000000000014</v>
      </c>
      <c r="M174">
        <f t="shared" si="11"/>
        <v>5018.3500000000049</v>
      </c>
    </row>
    <row r="175" spans="1:13" ht="17.399999999999999" hidden="1" x14ac:dyDescent="0.3">
      <c r="A175" s="157">
        <v>7226251</v>
      </c>
      <c r="B175" s="159" t="str">
        <f>VLOOKUP(A175,'SMALL PACK'!$A$2:$Z$496909,5,0)</f>
        <v>SERVO MKM TRACTOR OIL-7.5 L</v>
      </c>
      <c r="C175" s="160">
        <f>VLOOKUP(A175,'SMALL PACK'!$A$2:$Z$496909,9,0)</f>
        <v>2629</v>
      </c>
      <c r="D175" s="168">
        <f>VLOOKUP(A175,'SMALL PACK'!$A$2:$Z$49609,12,0)</f>
        <v>2169.7136999999998</v>
      </c>
      <c r="E175" s="177">
        <f>VLOOKUP(A175,'SMALL PACK'!$A$2:$Z$49609,16,0)</f>
        <v>30</v>
      </c>
      <c r="F175" s="160">
        <f>VLOOKUP(A175,'SMALL PACK'!$A$2:$Z$49609,17,0)</f>
        <v>0</v>
      </c>
      <c r="G175" s="160"/>
      <c r="H175" s="169">
        <f>VLOOKUP(A175,'SMALL PACK'!$A$2:$Z$49609,21,0)</f>
        <v>1904.2136999999998</v>
      </c>
      <c r="I175" s="168">
        <f>VLOOKUP(A175,'SMALL PACK'!$A$2:$Z$49609,24,0)</f>
        <v>724.78630000000021</v>
      </c>
      <c r="J175" s="168">
        <f>VLOOKUP(A175,'SMALL PACK'!$A$2:$Z$49609,26,0)</f>
        <v>96.638173333333384</v>
      </c>
      <c r="K175" s="180">
        <f t="shared" si="12"/>
        <v>38.062235346799589</v>
      </c>
      <c r="L175">
        <f>IFERROR(VLOOKUP(A175,'SMALL PACK'!A:H,8,0)," ")</f>
        <v>1.0000000000000007</v>
      </c>
      <c r="M175">
        <f t="shared" si="11"/>
        <v>1904.2137000000012</v>
      </c>
    </row>
    <row r="176" spans="1:13" ht="17.399999999999999" hidden="1" x14ac:dyDescent="0.3">
      <c r="A176" s="159"/>
      <c r="B176" s="159"/>
      <c r="C176" s="157"/>
      <c r="D176" s="157"/>
      <c r="E176" s="178"/>
      <c r="F176" s="157"/>
      <c r="G176" s="157"/>
      <c r="H176" s="170"/>
      <c r="I176" s="180"/>
      <c r="J176" s="180"/>
      <c r="K176" s="180"/>
      <c r="L176" t="str">
        <f>IFERROR(VLOOKUP(A176,'SMALL PACK'!A:H,8,0)," ")</f>
        <v xml:space="preserve"> </v>
      </c>
      <c r="M176" t="str">
        <f t="shared" si="11"/>
        <v xml:space="preserve"> </v>
      </c>
    </row>
    <row r="177" spans="1:13" ht="17.399999999999999" hidden="1" x14ac:dyDescent="0.3">
      <c r="A177" s="156" t="s">
        <v>3053</v>
      </c>
      <c r="B177" s="159"/>
      <c r="C177" s="157"/>
      <c r="D177" s="157"/>
      <c r="E177" s="178"/>
      <c r="F177" s="157"/>
      <c r="G177" s="157"/>
      <c r="H177" s="170"/>
      <c r="I177" s="180"/>
      <c r="J177" s="180"/>
      <c r="K177" s="180"/>
      <c r="L177" t="str">
        <f>IFERROR(VLOOKUP(A177,'SMALL PACK'!A:H,8,0)," ")</f>
        <v xml:space="preserve"> </v>
      </c>
      <c r="M177" t="str">
        <f t="shared" si="11"/>
        <v xml:space="preserve"> </v>
      </c>
    </row>
    <row r="178" spans="1:13" ht="17.399999999999999" hidden="1" x14ac:dyDescent="0.3">
      <c r="A178" s="159">
        <v>2824152</v>
      </c>
      <c r="B178" s="159" t="str">
        <f>VLOOKUP(A178,'SMALL PACK'!$A$2:$Z$496909,5,0)</f>
        <v>SERVO 4T GREEN-20 X 0.9 L</v>
      </c>
      <c r="C178" s="160">
        <f>VLOOKUP(A178,'SMALL PACK'!$A$2:$Z$496909,9,0)</f>
        <v>323</v>
      </c>
      <c r="D178" s="168">
        <f>VLOOKUP(A178,'SMALL PACK'!$A$2:$Z$49609,12,0)</f>
        <v>249.19450000000001</v>
      </c>
      <c r="E178" s="177">
        <f>VLOOKUP(A178,'SMALL PACK'!$A$2:$Z$49609,16,0)</f>
        <v>33</v>
      </c>
      <c r="F178" s="160">
        <f>VLOOKUP(A178,'SMALL PACK'!$A$2:$Z$49609,17,0)</f>
        <v>0</v>
      </c>
      <c r="G178" s="160"/>
      <c r="H178" s="169">
        <f>VLOOKUP(A178,'SMALL PACK'!$A$2:$Z$49609,21,0)</f>
        <v>214.14850000000004</v>
      </c>
      <c r="I178" s="168">
        <f>VLOOKUP(A178,'SMALL PACK'!$A$2:$Z$49609,24,0)</f>
        <v>108.85149999999996</v>
      </c>
      <c r="J178" s="168">
        <f>VLOOKUP(A178,'SMALL PACK'!$A$2:$Z$49609,26,0)</f>
        <v>120.94611111111104</v>
      </c>
      <c r="K178" s="180">
        <f t="shared" ref="K178:K211" si="15">I178/H178*100</f>
        <v>50.829914755415018</v>
      </c>
      <c r="L178">
        <f>IFERROR(VLOOKUP(A178,'SMALL PACK'!A:H,8,0)," ")</f>
        <v>20</v>
      </c>
      <c r="M178">
        <f t="shared" si="11"/>
        <v>4282.9700000000012</v>
      </c>
    </row>
    <row r="179" spans="1:13" ht="17.399999999999999" hidden="1" x14ac:dyDescent="0.3">
      <c r="A179" s="159">
        <v>2824184</v>
      </c>
      <c r="B179" s="159" t="str">
        <f>VLOOKUP(A179,'SMALL PACK'!$A$2:$Z$496909,5,0)</f>
        <v>SERVO 4T GREEN-20 X 1 L</v>
      </c>
      <c r="C179" s="160">
        <f>VLOOKUP(A179,'SMALL PACK'!$A$2:$Z$496909,9,0)</f>
        <v>358</v>
      </c>
      <c r="D179" s="168">
        <f>VLOOKUP(A179,'SMALL PACK'!$A$2:$Z$49609,12,0)</f>
        <v>276.6266</v>
      </c>
      <c r="E179" s="177">
        <f>VLOOKUP(A179,'SMALL PACK'!$A$2:$Z$49609,16,0)</f>
        <v>33</v>
      </c>
      <c r="F179" s="160">
        <f>VLOOKUP(A179,'SMALL PACK'!$A$2:$Z$49609,17,0)</f>
        <v>0</v>
      </c>
      <c r="G179" s="160"/>
      <c r="H179" s="169">
        <f>VLOOKUP(A179,'SMALL PACK'!$A$2:$Z$49609,21,0)</f>
        <v>237.68659999999997</v>
      </c>
      <c r="I179" s="168">
        <f>VLOOKUP(A179,'SMALL PACK'!$A$2:$Z$49609,24,0)</f>
        <v>120.31340000000003</v>
      </c>
      <c r="J179" s="168">
        <f>VLOOKUP(A179,'SMALL PACK'!$A$2:$Z$49609,26,0)</f>
        <v>120.31340000000003</v>
      </c>
      <c r="K179" s="180">
        <f t="shared" si="15"/>
        <v>50.618503525230295</v>
      </c>
      <c r="L179">
        <f>IFERROR(VLOOKUP(A179,'SMALL PACK'!A:H,8,0)," ")</f>
        <v>20.000000000000014</v>
      </c>
      <c r="M179">
        <f t="shared" si="11"/>
        <v>4753.7320000000027</v>
      </c>
    </row>
    <row r="180" spans="1:13" ht="17.399999999999999" hidden="1" x14ac:dyDescent="0.3">
      <c r="A180" s="159">
        <v>2825185</v>
      </c>
      <c r="B180" s="159" t="str">
        <f>VLOOKUP(A180,'SMALL PACK'!$A$2:$Z$496909,5,0)</f>
        <v>SERVO HYPERSPORT F5-10 X 1 L</v>
      </c>
      <c r="C180" s="160">
        <f>VLOOKUP(A180,'SMALL PACK'!$A$2:$Z$496909,9,0)</f>
        <v>880</v>
      </c>
      <c r="D180" s="168">
        <f>VLOOKUP(A180,'SMALL PACK'!$A$2:$Z$49609,12,0)</f>
        <v>646.79999999999995</v>
      </c>
      <c r="E180" s="177">
        <f>VLOOKUP(A180,'SMALL PACK'!$A$2:$Z$49609,16,0)</f>
        <v>140</v>
      </c>
      <c r="F180" s="160">
        <v>0</v>
      </c>
      <c r="G180" s="160"/>
      <c r="H180" s="169">
        <f>VLOOKUP(A180,'SMALL PACK'!$A$2:$Z$49609,21,0)</f>
        <v>245.59999999999994</v>
      </c>
      <c r="I180" s="168">
        <f>VLOOKUP(A180,'SMALL PACK'!$A$2:$Z$49609,24,0)</f>
        <v>634.40000000000009</v>
      </c>
      <c r="J180" s="168">
        <f>VLOOKUP(A180,'SMALL PACK'!$A$2:$Z$49609,26,0)</f>
        <v>634.40000000000009</v>
      </c>
      <c r="K180" s="180">
        <f t="shared" si="15"/>
        <v>258.30618892508153</v>
      </c>
      <c r="L180">
        <f>IFERROR(VLOOKUP(A180,'SMALL PACK'!A:H,8,0)," ")</f>
        <v>10.000000000000005</v>
      </c>
      <c r="M180">
        <f t="shared" si="11"/>
        <v>2456.0000000000009</v>
      </c>
    </row>
    <row r="181" spans="1:13" ht="17.399999999999999" hidden="1" x14ac:dyDescent="0.3">
      <c r="A181" s="159">
        <v>2825258</v>
      </c>
      <c r="B181" s="159" t="str">
        <f>VLOOKUP(A181,'SMALL PACK'!$A$2:$Z$496909,5,0)</f>
        <v>SERVO HYPERSPORT F5-10 X 1 L PROMO</v>
      </c>
      <c r="C181" s="160">
        <f>VLOOKUP(A181,'SMALL PACK'!$A$2:$Z$496909,9,0)</f>
        <v>880</v>
      </c>
      <c r="D181" s="168">
        <f>VLOOKUP(A181,'SMALL PACK'!$A$2:$Z$49609,12,0)</f>
        <v>646.79999999999995</v>
      </c>
      <c r="E181" s="177">
        <f>VLOOKUP(A181,'SMALL PACK'!$A$2:$Z$49609,16,0)</f>
        <v>40</v>
      </c>
      <c r="F181" s="160">
        <v>0</v>
      </c>
      <c r="G181" s="160"/>
      <c r="H181" s="169">
        <f>VLOOKUP(A181,'SMALL PACK'!$A$2:$Z$49609,21,0)</f>
        <v>363.59999999999991</v>
      </c>
      <c r="I181" s="168">
        <f>VLOOKUP(A181,'SMALL PACK'!$A$2:$Z$49609,24,0)</f>
        <v>516.40000000000009</v>
      </c>
      <c r="J181" s="168">
        <f>VLOOKUP(A181,'SMALL PACK'!$A$2:$Z$49609,26,0)</f>
        <v>516.40000000000009</v>
      </c>
      <c r="K181" s="180">
        <f t="shared" si="15"/>
        <v>142.02420242024206</v>
      </c>
      <c r="L181">
        <f>IFERROR(VLOOKUP(A181,'SMALL PACK'!A:H,8,0)," ")</f>
        <v>10</v>
      </c>
      <c r="M181">
        <f t="shared" si="11"/>
        <v>3635.9999999999991</v>
      </c>
    </row>
    <row r="182" spans="1:13" ht="17.399999999999999" hidden="1" x14ac:dyDescent="0.3">
      <c r="A182" s="159">
        <v>2825022</v>
      </c>
      <c r="B182" s="159" t="str">
        <f>VLOOKUP(A182,'SMALL PACK'!$A$2:$Z$496909,5,0)</f>
        <v>SERVO HYPERSPORT F5-10 X 1.2 L PROMO</v>
      </c>
      <c r="C182" s="160">
        <f>VLOOKUP(A182,'SMALL PACK'!$A$2:$Z$496909,9,0)</f>
        <v>1054</v>
      </c>
      <c r="D182" s="168">
        <f>VLOOKUP(A182,'SMALL PACK'!$A$2:$Z$49609,12,0)</f>
        <v>774.69</v>
      </c>
      <c r="E182" s="177">
        <f>VLOOKUP(A182,'SMALL PACK'!$A$2:$Z$49609,16,0)</f>
        <v>40</v>
      </c>
      <c r="F182" s="160">
        <v>0</v>
      </c>
      <c r="G182" s="160"/>
      <c r="H182" s="169">
        <f>VLOOKUP(A182,'SMALL PACK'!$A$2:$Z$49609,21,0)</f>
        <v>434.85000000000008</v>
      </c>
      <c r="I182" s="168">
        <f>VLOOKUP(A182,'SMALL PACK'!$A$2:$Z$49609,24,0)</f>
        <v>619.14999999999986</v>
      </c>
      <c r="J182" s="168">
        <f>VLOOKUP(A182,'SMALL PACK'!$A$2:$Z$49609,26,0)</f>
        <v>515.95833333333326</v>
      </c>
      <c r="K182" s="180">
        <f t="shared" si="15"/>
        <v>142.38243072323783</v>
      </c>
      <c r="L182">
        <f>IFERROR(VLOOKUP(A182,'SMALL PACK'!A:H,8,0)," ")</f>
        <v>10</v>
      </c>
      <c r="M182">
        <f t="shared" si="11"/>
        <v>4348.5000000000009</v>
      </c>
    </row>
    <row r="183" spans="1:13" ht="17.399999999999999" hidden="1" x14ac:dyDescent="0.3">
      <c r="A183" s="159">
        <v>2825195</v>
      </c>
      <c r="B183" s="159" t="str">
        <f>VLOOKUP(A183,'SMALL PACK'!$A$2:$Z$496909,5,0)</f>
        <v>SERVO HYPERSPORT F5-4 X 2.5 L</v>
      </c>
      <c r="C183" s="160">
        <f>VLOOKUP(A183,'SMALL PACK'!$A$2:$Z$496909,9,0)</f>
        <v>2190</v>
      </c>
      <c r="D183" s="168">
        <f>VLOOKUP(A183,'SMALL PACK'!$A$2:$Z$49609,12,0)</f>
        <v>1609.65</v>
      </c>
      <c r="E183" s="177">
        <f>VLOOKUP(A183,'SMALL PACK'!$A$2:$Z$49609,16,0)</f>
        <v>0</v>
      </c>
      <c r="F183" s="160">
        <f>VLOOKUP(A183,'SMALL PACK'!$A$2:$Z$49609,17,0)</f>
        <v>0</v>
      </c>
      <c r="G183" s="160"/>
      <c r="H183" s="169">
        <f>VLOOKUP(A183,'SMALL PACK'!$A$2:$Z$49609,21,0)</f>
        <v>1609.65</v>
      </c>
      <c r="I183" s="168">
        <f>VLOOKUP(A183,'SMALL PACK'!$A$2:$Z$49609,24,0)</f>
        <v>580.34999999999991</v>
      </c>
      <c r="J183" s="168">
        <f>VLOOKUP(A183,'SMALL PACK'!$A$2:$Z$49609,26,0)</f>
        <v>232.14</v>
      </c>
      <c r="K183" s="180">
        <f t="shared" si="15"/>
        <v>36.054421768707471</v>
      </c>
      <c r="L183">
        <f>IFERROR(VLOOKUP(A183,'SMALL PACK'!A:H,8,0)," ")</f>
        <v>4</v>
      </c>
      <c r="M183">
        <f t="shared" si="11"/>
        <v>6438.6</v>
      </c>
    </row>
    <row r="184" spans="1:13" ht="17.399999999999999" hidden="1" x14ac:dyDescent="0.3">
      <c r="A184" s="159">
        <v>2825030</v>
      </c>
      <c r="B184" s="159" t="str">
        <f>VLOOKUP(A184,'SMALL PACK'!$A$2:$Z$496909,5,0)</f>
        <v>SERVO HYPERSPORT F5-4 X 2.8 L</v>
      </c>
      <c r="C184" s="160">
        <f>VLOOKUP(A184,'SMALL PACK'!$A$2:$Z$496909,9,0)</f>
        <v>2450</v>
      </c>
      <c r="D184" s="168">
        <f>VLOOKUP(A184,'SMALL PACK'!$A$2:$Z$49609,12,0)</f>
        <v>1800.75</v>
      </c>
      <c r="E184" s="177">
        <f>VLOOKUP(A184,'SMALL PACK'!$A$2:$Z$49609,16,0)</f>
        <v>0</v>
      </c>
      <c r="F184" s="160">
        <f>VLOOKUP(A184,'SMALL PACK'!$A$2:$Z$49609,17,0)</f>
        <v>0</v>
      </c>
      <c r="G184" s="160"/>
      <c r="H184" s="169">
        <f>VLOOKUP(A184,'SMALL PACK'!$A$2:$Z$49609,21,0)</f>
        <v>1800.75</v>
      </c>
      <c r="I184" s="168">
        <f>VLOOKUP(A184,'SMALL PACK'!$A$2:$Z$49609,24,0)</f>
        <v>649.25</v>
      </c>
      <c r="J184" s="168">
        <f>VLOOKUP(A184,'SMALL PACK'!$A$2:$Z$49609,26,0)</f>
        <v>231.875</v>
      </c>
      <c r="K184" s="180">
        <f t="shared" si="15"/>
        <v>36.054421768707485</v>
      </c>
      <c r="L184">
        <f>IFERROR(VLOOKUP(A184,'SMALL PACK'!A:H,8,0)," ")</f>
        <v>4</v>
      </c>
      <c r="M184">
        <f t="shared" si="11"/>
        <v>7203</v>
      </c>
    </row>
    <row r="185" spans="1:13" ht="17.399999999999999" hidden="1" x14ac:dyDescent="0.3">
      <c r="A185" s="157">
        <v>2828152</v>
      </c>
      <c r="B185" s="159" t="str">
        <f>VLOOKUP(A185,'SMALL PACK'!$A$2:$Z$496909,5,0)</f>
        <v>SERVO 4T XTRA-20 X 0.9 L</v>
      </c>
      <c r="C185" s="160">
        <f>VLOOKUP(A185,'SMALL PACK'!$A$2:$Z$496909,9,0)</f>
        <v>422</v>
      </c>
      <c r="D185" s="168">
        <f>VLOOKUP(A185,'SMALL PACK'!$A$2:$Z$49609,12,0)</f>
        <v>314.05240000000003</v>
      </c>
      <c r="E185" s="177">
        <f>VLOOKUP(A185,'SMALL PACK'!$A$2:$Z$49609,16,0)</f>
        <v>48</v>
      </c>
      <c r="F185" s="160">
        <f>VLOOKUP(A185,'SMALL PACK'!$A$2:$Z$49609,17,0)</f>
        <v>0</v>
      </c>
      <c r="G185" s="160"/>
      <c r="H185" s="169">
        <f>VLOOKUP(A185,'SMALL PACK'!$A$2:$Z$49609,21,0)</f>
        <v>263.07640000000004</v>
      </c>
      <c r="I185" s="168">
        <f>VLOOKUP(A185,'SMALL PACK'!$A$2:$Z$49609,24,0)</f>
        <v>158.92359999999996</v>
      </c>
      <c r="J185" s="168">
        <f>VLOOKUP(A185,'SMALL PACK'!$A$2:$Z$49609,26,0)</f>
        <v>176.58177777777769</v>
      </c>
      <c r="K185" s="180">
        <f t="shared" si="15"/>
        <v>60.409675668360954</v>
      </c>
      <c r="L185">
        <f>IFERROR(VLOOKUP(A185,'SMALL PACK'!A:H,8,0)," ")</f>
        <v>20</v>
      </c>
      <c r="M185">
        <f t="shared" si="11"/>
        <v>5261.5280000000002</v>
      </c>
    </row>
    <row r="186" spans="1:13" ht="17.399999999999999" hidden="1" x14ac:dyDescent="0.3">
      <c r="A186" s="157">
        <v>2828184</v>
      </c>
      <c r="B186" s="159" t="str">
        <f>VLOOKUP(A186,'SMALL PACK'!$A$2:$Z$496909,5,0)</f>
        <v>SERVO 4T XTRA-20 X 1 L</v>
      </c>
      <c r="C186" s="160">
        <f>VLOOKUP(A186,'SMALL PACK'!$A$2:$Z$496909,9,0)</f>
        <v>464</v>
      </c>
      <c r="D186" s="168">
        <f>VLOOKUP(A186,'SMALL PACK'!$A$2:$Z$49609,12,0)</f>
        <v>345.54079999999999</v>
      </c>
      <c r="E186" s="177">
        <f>VLOOKUP(A186,'SMALL PACK'!$A$2:$Z$49609,16,0)</f>
        <v>48</v>
      </c>
      <c r="F186" s="160">
        <f>VLOOKUP(A186,'SMALL PACK'!$A$2:$Z$49609,17,0)</f>
        <v>0</v>
      </c>
      <c r="G186" s="160"/>
      <c r="H186" s="169">
        <f>VLOOKUP(A186,'SMALL PACK'!$A$2:$Z$49609,21,0)</f>
        <v>288.9008</v>
      </c>
      <c r="I186" s="168">
        <f>VLOOKUP(A186,'SMALL PACK'!$A$2:$Z$49609,24,0)</f>
        <v>175.0992</v>
      </c>
      <c r="J186" s="168">
        <f>VLOOKUP(A186,'SMALL PACK'!$A$2:$Z$49609,26,0)</f>
        <v>175.0992</v>
      </c>
      <c r="K186" s="180">
        <f t="shared" si="15"/>
        <v>60.608762592557717</v>
      </c>
      <c r="L186">
        <f>IFERROR(VLOOKUP(A186,'SMALL PACK'!A:H,8,0)," ")</f>
        <v>20.000000000000014</v>
      </c>
      <c r="M186">
        <f t="shared" si="11"/>
        <v>5778.0160000000042</v>
      </c>
    </row>
    <row r="187" spans="1:13" ht="17.399999999999999" hidden="1" x14ac:dyDescent="0.3">
      <c r="A187" s="159">
        <v>2828229</v>
      </c>
      <c r="B187" s="159" t="str">
        <f>VLOOKUP(A187,'SMALL PACK'!$A$2:$Z$496909,5,0)</f>
        <v>SERVO 4T XTRA-20 X 1 L PROMO</v>
      </c>
      <c r="C187" s="160">
        <f>VLOOKUP(A187,'SMALL PACK'!$A$2:$Z$496909,9,0)</f>
        <v>464</v>
      </c>
      <c r="D187" s="168">
        <f>VLOOKUP(A187,'SMALL PACK'!$A$2:$Z$49609,12,0)</f>
        <v>345.54079999999999</v>
      </c>
      <c r="E187" s="177">
        <f>VLOOKUP(A187,'SMALL PACK'!$A$2:$Z$49609,16,0)</f>
        <v>43</v>
      </c>
      <c r="F187" s="160">
        <f>VLOOKUP(A187,'SMALL PACK'!$A$2:$Z$49609,17,0)</f>
        <v>0</v>
      </c>
      <c r="G187" s="160"/>
      <c r="H187" s="169">
        <f>VLOOKUP(A187,'SMALL PACK'!$A$2:$Z$49609,21,0)</f>
        <v>294.80079999999998</v>
      </c>
      <c r="I187" s="168">
        <f>VLOOKUP(A187,'SMALL PACK'!$A$2:$Z$49609,24,0)</f>
        <v>169.19920000000002</v>
      </c>
      <c r="J187" s="168">
        <f>VLOOKUP(A187,'SMALL PACK'!$A$2:$Z$49609,26,0)</f>
        <v>169.19920000000002</v>
      </c>
      <c r="K187" s="180">
        <f t="shared" si="15"/>
        <v>57.394416840117138</v>
      </c>
      <c r="L187">
        <f>IFERROR(VLOOKUP(A187,'SMALL PACK'!A:H,8,0)," ")</f>
        <v>20</v>
      </c>
      <c r="M187">
        <f t="shared" si="11"/>
        <v>5896.0159999999996</v>
      </c>
    </row>
    <row r="188" spans="1:13" ht="17.399999999999999" hidden="1" x14ac:dyDescent="0.3">
      <c r="A188" s="159">
        <v>2828230</v>
      </c>
      <c r="B188" s="159" t="str">
        <f>VLOOKUP(A188,'SMALL PACK'!$A$2:$Z$496909,5,0)</f>
        <v>SERVO 4T XTRA-20 X 0.9 L PROMO</v>
      </c>
      <c r="C188" s="160">
        <f>VLOOKUP(A188,'SMALL PACK'!$A$2:$Z$496909,9,0)</f>
        <v>422</v>
      </c>
      <c r="D188" s="168">
        <f>VLOOKUP(A188,'SMALL PACK'!$A$2:$Z$49609,12,0)</f>
        <v>314.05240000000003</v>
      </c>
      <c r="E188" s="177">
        <f>VLOOKUP(A188,'SMALL PACK'!$A$2:$Z$49609,16,0)</f>
        <v>43</v>
      </c>
      <c r="F188" s="160">
        <f>VLOOKUP(A188,'SMALL PACK'!$A$2:$Z$49609,17,0)</f>
        <v>0</v>
      </c>
      <c r="G188" s="160"/>
      <c r="H188" s="169">
        <f>VLOOKUP(A188,'SMALL PACK'!$A$2:$Z$49609,21,0)</f>
        <v>268.38640000000004</v>
      </c>
      <c r="I188" s="168">
        <f>VLOOKUP(A188,'SMALL PACK'!$A$2:$Z$49609,24,0)</f>
        <v>153.61359999999996</v>
      </c>
      <c r="J188" s="168">
        <f>VLOOKUP(A188,'SMALL PACK'!$A$2:$Z$49609,26,0)</f>
        <v>170.68177777777771</v>
      </c>
      <c r="K188" s="180">
        <f t="shared" si="15"/>
        <v>57.235985131884462</v>
      </c>
      <c r="L188">
        <f>IFERROR(VLOOKUP(A188,'SMALL PACK'!A:H,8,0)," ")</f>
        <v>20</v>
      </c>
      <c r="M188">
        <f t="shared" si="11"/>
        <v>5367.728000000001</v>
      </c>
    </row>
    <row r="189" spans="1:13" ht="17.399999999999999" hidden="1" x14ac:dyDescent="0.3">
      <c r="A189" s="157">
        <v>2829152</v>
      </c>
      <c r="B189" s="159" t="str">
        <f>VLOOKUP(A189,'SMALL PACK'!$A$2:$Z$496909,5,0)</f>
        <v>SERVO 4T XTRA 10W-30-20 X 0.9 L</v>
      </c>
      <c r="C189" s="160">
        <f>VLOOKUP(A189,'SMALL PACK'!$A$2:$Z$496909,9,0)</f>
        <v>422</v>
      </c>
      <c r="D189" s="168">
        <f>VLOOKUP(A189,'SMALL PACK'!$A$2:$Z$49609,12,0)</f>
        <v>314.05240000000003</v>
      </c>
      <c r="E189" s="177">
        <f>VLOOKUP(A189,'SMALL PACK'!$A$2:$Z$49609,16,0)</f>
        <v>48</v>
      </c>
      <c r="F189" s="160">
        <f>VLOOKUP(A189,'SMALL PACK'!$A$2:$Z$49609,17,0)</f>
        <v>0</v>
      </c>
      <c r="G189" s="160"/>
      <c r="H189" s="169">
        <f>VLOOKUP(A189,'SMALL PACK'!$A$2:$Z$49609,21,0)</f>
        <v>263.07640000000004</v>
      </c>
      <c r="I189" s="168">
        <f>VLOOKUP(A189,'SMALL PACK'!$A$2:$Z$49609,24,0)</f>
        <v>158.92359999999996</v>
      </c>
      <c r="J189" s="168">
        <f>VLOOKUP(A189,'SMALL PACK'!$A$2:$Z$49609,26,0)</f>
        <v>176.58177777777769</v>
      </c>
      <c r="K189" s="180">
        <f t="shared" si="15"/>
        <v>60.409675668360954</v>
      </c>
      <c r="L189">
        <f>IFERROR(VLOOKUP(A189,'SMALL PACK'!A:H,8,0)," ")</f>
        <v>20</v>
      </c>
      <c r="M189">
        <f t="shared" si="11"/>
        <v>5261.5280000000002</v>
      </c>
    </row>
    <row r="190" spans="1:13" ht="17.399999999999999" hidden="1" x14ac:dyDescent="0.3">
      <c r="A190" s="157">
        <v>2829184</v>
      </c>
      <c r="B190" s="159" t="str">
        <f>VLOOKUP(A190,'SMALL PACK'!$A$2:$Z$496909,5,0)</f>
        <v>SERVO 4T XTRA 10W-30-20 X 1 L</v>
      </c>
      <c r="C190" s="160">
        <f>VLOOKUP(A190,'SMALL PACK'!$A$2:$Z$496909,9,0)</f>
        <v>464</v>
      </c>
      <c r="D190" s="168">
        <f>VLOOKUP(A190,'SMALL PACK'!$A$2:$Z$49609,12,0)</f>
        <v>345.54079999999999</v>
      </c>
      <c r="E190" s="177">
        <f>VLOOKUP(A190,'SMALL PACK'!$A$2:$Z$49609,16,0)</f>
        <v>48</v>
      </c>
      <c r="F190" s="160">
        <f>VLOOKUP(A190,'SMALL PACK'!$A$2:$Z$49609,17,0)</f>
        <v>0</v>
      </c>
      <c r="G190" s="160"/>
      <c r="H190" s="169">
        <f>VLOOKUP(A190,'SMALL PACK'!$A$2:$Z$49609,21,0)</f>
        <v>288.9008</v>
      </c>
      <c r="I190" s="168">
        <f>VLOOKUP(A190,'SMALL PACK'!$A$2:$Z$49609,24,0)</f>
        <v>175.0992</v>
      </c>
      <c r="J190" s="168">
        <f>VLOOKUP(A190,'SMALL PACK'!$A$2:$Z$49609,26,0)</f>
        <v>175.0992</v>
      </c>
      <c r="K190" s="180">
        <f t="shared" si="15"/>
        <v>60.608762592557717</v>
      </c>
      <c r="L190">
        <f>IFERROR(VLOOKUP(A190,'SMALL PACK'!A:H,8,0)," ")</f>
        <v>20.000000000000014</v>
      </c>
      <c r="M190">
        <f t="shared" si="11"/>
        <v>5778.0160000000042</v>
      </c>
    </row>
    <row r="191" spans="1:13" ht="17.399999999999999" hidden="1" x14ac:dyDescent="0.3">
      <c r="A191" s="159">
        <v>2829229</v>
      </c>
      <c r="B191" s="159" t="str">
        <f>VLOOKUP(A191,'SMALL PACK'!$A$2:$Z$496909,5,0)</f>
        <v>SERVO 4T XTRA 10W-30-20 X 1 L PROMO</v>
      </c>
      <c r="C191" s="160">
        <f>VLOOKUP(A191,'SMALL PACK'!$A$2:$Z$496909,9,0)</f>
        <v>464</v>
      </c>
      <c r="D191" s="168">
        <f>VLOOKUP(A191,'SMALL PACK'!$A$2:$Z$49609,12,0)</f>
        <v>345.54079999999999</v>
      </c>
      <c r="E191" s="177">
        <f>VLOOKUP(A191,'SMALL PACK'!$A$2:$Z$49609,16,0)</f>
        <v>43</v>
      </c>
      <c r="F191" s="160">
        <f>VLOOKUP(A191,'SMALL PACK'!$A$2:$Z$49609,17,0)</f>
        <v>0</v>
      </c>
      <c r="G191" s="160"/>
      <c r="H191" s="169">
        <f>VLOOKUP(A191,'SMALL PACK'!$A$2:$Z$49609,21,0)</f>
        <v>294.80079999999998</v>
      </c>
      <c r="I191" s="168">
        <f>VLOOKUP(A191,'SMALL PACK'!$A$2:$Z$49609,24,0)</f>
        <v>169.19920000000002</v>
      </c>
      <c r="J191" s="168">
        <f>VLOOKUP(A191,'SMALL PACK'!$A$2:$Z$49609,26,0)</f>
        <v>169.19920000000002</v>
      </c>
      <c r="K191" s="180">
        <f t="shared" si="15"/>
        <v>57.394416840117138</v>
      </c>
      <c r="L191">
        <f>IFERROR(VLOOKUP(A191,'SMALL PACK'!A:H,8,0)," ")</f>
        <v>20</v>
      </c>
      <c r="M191">
        <f t="shared" si="11"/>
        <v>5896.0159999999996</v>
      </c>
    </row>
    <row r="192" spans="1:13" ht="17.399999999999999" hidden="1" x14ac:dyDescent="0.3">
      <c r="A192" s="159">
        <v>2829230</v>
      </c>
      <c r="B192" s="159" t="str">
        <f>VLOOKUP(A192,'SMALL PACK'!$A$2:$Z$496909,5,0)</f>
        <v>SERVO 4T XTRA 10W-30-20 X 0.9 L PROMO</v>
      </c>
      <c r="C192" s="160">
        <f>VLOOKUP(A192,'SMALL PACK'!$A$2:$Z$496909,9,0)</f>
        <v>422</v>
      </c>
      <c r="D192" s="168">
        <f>VLOOKUP(A192,'SMALL PACK'!$A$2:$Z$49609,12,0)</f>
        <v>314.05240000000003</v>
      </c>
      <c r="E192" s="177">
        <f>VLOOKUP(A192,'SMALL PACK'!$A$2:$Z$49609,16,0)</f>
        <v>43</v>
      </c>
      <c r="F192" s="160">
        <f>VLOOKUP(A192,'SMALL PACK'!$A$2:$Z$49609,17,0)</f>
        <v>0</v>
      </c>
      <c r="G192" s="160"/>
      <c r="H192" s="169">
        <f>VLOOKUP(A192,'SMALL PACK'!$A$2:$Z$49609,21,0)</f>
        <v>268.38640000000004</v>
      </c>
      <c r="I192" s="168">
        <f>VLOOKUP(A192,'SMALL PACK'!$A$2:$Z$49609,24,0)</f>
        <v>153.61359999999996</v>
      </c>
      <c r="J192" s="168">
        <f>VLOOKUP(A192,'SMALL PACK'!$A$2:$Z$49609,26,0)</f>
        <v>170.68177777777771</v>
      </c>
      <c r="K192" s="180">
        <f t="shared" si="15"/>
        <v>57.235985131884462</v>
      </c>
      <c r="L192">
        <f>IFERROR(VLOOKUP(A192,'SMALL PACK'!A:H,8,0)," ")</f>
        <v>20</v>
      </c>
      <c r="M192">
        <f t="shared" si="11"/>
        <v>5367.728000000001</v>
      </c>
    </row>
    <row r="193" spans="1:13" ht="17.399999999999999" hidden="1" x14ac:dyDescent="0.3">
      <c r="A193" s="159">
        <v>2830230</v>
      </c>
      <c r="B193" s="159" t="str">
        <f>VLOOKUP(A193,'SMALL PACK'!$A$2:$Z$496909,5,0)</f>
        <v xml:space="preserve">SERVO 4T XTRA 20W-50-20 X 0.9 L PROMO </v>
      </c>
      <c r="C193" s="160">
        <f>VLOOKUP(A193,'SMALL PACK'!$A$2:$Z$496909,9,0)</f>
        <v>422</v>
      </c>
      <c r="D193" s="168">
        <f>VLOOKUP(A193,'SMALL PACK'!$A$2:$Z$49609,12,0)</f>
        <v>314.05240000000003</v>
      </c>
      <c r="E193" s="177">
        <f>VLOOKUP(A193,'SMALL PACK'!$A$2:$Z$49609,16,0)</f>
        <v>43</v>
      </c>
      <c r="F193" s="160">
        <f>VLOOKUP(A193,'SMALL PACK'!$A$2:$Z$49609,17,0)</f>
        <v>0</v>
      </c>
      <c r="G193" s="160"/>
      <c r="H193" s="169">
        <f>VLOOKUP(A193,'SMALL PACK'!$A$2:$Z$49609,21,0)</f>
        <v>268.38640000000004</v>
      </c>
      <c r="I193" s="168">
        <f>VLOOKUP(A193,'SMALL PACK'!$A$2:$Z$49609,24,0)</f>
        <v>153.61359999999996</v>
      </c>
      <c r="J193" s="168">
        <f>VLOOKUP(A193,'SMALL PACK'!$A$2:$Z$49609,26,0)</f>
        <v>170.68177777777771</v>
      </c>
      <c r="K193" s="180">
        <f t="shared" si="15"/>
        <v>57.235985131884462</v>
      </c>
      <c r="L193">
        <f>IFERROR(VLOOKUP(A193,'SMALL PACK'!A:H,8,0)," ")</f>
        <v>20</v>
      </c>
      <c r="M193">
        <f t="shared" si="11"/>
        <v>5367.728000000001</v>
      </c>
    </row>
    <row r="194" spans="1:13" ht="17.399999999999999" hidden="1" x14ac:dyDescent="0.3">
      <c r="A194" s="159">
        <v>2830229</v>
      </c>
      <c r="B194" s="159" t="str">
        <f>VLOOKUP(A194,'SMALL PACK'!$A$2:$Z$496909,5,0)</f>
        <v>SERVO 4T XTRA 20W-50-20 X 1 L PROMO</v>
      </c>
      <c r="C194" s="160">
        <f>VLOOKUP(A194,'SMALL PACK'!$A$2:$Z$496909,9,0)</f>
        <v>464</v>
      </c>
      <c r="D194" s="168">
        <f>VLOOKUP(A194,'SMALL PACK'!$A$2:$Z$49609,12,0)</f>
        <v>345.54079999999999</v>
      </c>
      <c r="E194" s="177">
        <f>VLOOKUP(A194,'SMALL PACK'!$A$2:$Z$49609,16,0)</f>
        <v>43</v>
      </c>
      <c r="F194" s="160">
        <f>VLOOKUP(A194,'SMALL PACK'!$A$2:$Z$49609,17,0)</f>
        <v>0</v>
      </c>
      <c r="G194" s="160"/>
      <c r="H194" s="169">
        <f>VLOOKUP(A194,'SMALL PACK'!$A$2:$Z$49609,21,0)</f>
        <v>294.80079999999998</v>
      </c>
      <c r="I194" s="168">
        <f>VLOOKUP(A194,'SMALL PACK'!$A$2:$Z$49609,24,0)</f>
        <v>169.19920000000002</v>
      </c>
      <c r="J194" s="168">
        <f>VLOOKUP(A194,'SMALL PACK'!$A$2:$Z$49609,26,0)</f>
        <v>169.19920000000002</v>
      </c>
      <c r="K194" s="180">
        <f t="shared" si="15"/>
        <v>57.394416840117138</v>
      </c>
      <c r="L194">
        <f>IFERROR(VLOOKUP(A194,'SMALL PACK'!A:H,8,0)," ")</f>
        <v>20</v>
      </c>
      <c r="M194">
        <f t="shared" si="11"/>
        <v>5896.0159999999996</v>
      </c>
    </row>
    <row r="195" spans="1:13" ht="17.399999999999999" hidden="1" x14ac:dyDescent="0.3">
      <c r="A195" s="161">
        <v>2885036</v>
      </c>
      <c r="B195" s="159" t="str">
        <f>VLOOKUP(A195,'SMALL PACK'!$A$2:$Z$496909,5,0)</f>
        <v>SERVO SCOOTOMATIC XTRA 5W-30 - 20 X 0.6 L</v>
      </c>
      <c r="C195" s="160">
        <f>VLOOKUP(A195,'SMALL PACK'!$A$2:$Z$496909,9,0)</f>
        <v>340</v>
      </c>
      <c r="D195" s="168">
        <f>VLOOKUP(A195,'SMALL PACK'!$A$2:$Z$49609,12,0)</f>
        <v>251.6</v>
      </c>
      <c r="E195" s="177">
        <f>VLOOKUP(A195,'SMALL PACK'!$A$2:$Z$49609,16,0)</f>
        <v>55</v>
      </c>
      <c r="F195" s="160">
        <f>VLOOKUP(A195,'SMALL PACK'!$A$2:$Z$49609,17,0)</f>
        <v>0</v>
      </c>
      <c r="G195" s="160"/>
      <c r="H195" s="169">
        <f>VLOOKUP(A195,'SMALL PACK'!$A$2:$Z$49609,21,0)</f>
        <v>212.66</v>
      </c>
      <c r="I195" s="168">
        <f>VLOOKUP(A195,'SMALL PACK'!$A$2:$Z$49609,24,0)</f>
        <v>127.34</v>
      </c>
      <c r="J195" s="168">
        <f>VLOOKUP(A195,'SMALL PACK'!$A$2:$Z$49609,26,0)</f>
        <v>212.23333333333341</v>
      </c>
      <c r="K195" s="180">
        <f t="shared" si="15"/>
        <v>59.879620050785299</v>
      </c>
      <c r="L195">
        <f>IFERROR(VLOOKUP(A195,'SMALL PACK'!A:H,8,0)," ")</f>
        <v>20</v>
      </c>
      <c r="M195">
        <f t="shared" si="11"/>
        <v>4253.2</v>
      </c>
    </row>
    <row r="196" spans="1:13" ht="17.399999999999999" hidden="1" x14ac:dyDescent="0.3">
      <c r="A196" s="159">
        <v>2889156</v>
      </c>
      <c r="B196" s="159" t="str">
        <f>VLOOKUP(A196,'SMALL PACK'!$A$2:$Z$496909,5,0)</f>
        <v>SERVO SCOOTOMATIC 4ST 10W-30-20 X 0.8 L</v>
      </c>
      <c r="C196" s="160">
        <f>VLOOKUP(A196,'SMALL PACK'!$A$2:$Z$496909,9,0)</f>
        <v>342</v>
      </c>
      <c r="D196" s="168">
        <f>VLOOKUP(A196,'SMALL PACK'!$A$2:$Z$49609,12,0)</f>
        <v>231.53400000000002</v>
      </c>
      <c r="E196" s="177">
        <f>VLOOKUP(A196,'SMALL PACK'!$A$2:$Z$49609,16,0)</f>
        <v>40</v>
      </c>
      <c r="F196" s="160">
        <f>VLOOKUP(A196,'SMALL PACK'!$A$2:$Z$49609,17,0)</f>
        <v>0</v>
      </c>
      <c r="G196" s="160"/>
      <c r="H196" s="169">
        <f>VLOOKUP(A196,'SMALL PACK'!$A$2:$Z$49609,21,0)</f>
        <v>193.774</v>
      </c>
      <c r="I196" s="168">
        <f>VLOOKUP(A196,'SMALL PACK'!$A$2:$Z$49609,24,0)</f>
        <v>148.226</v>
      </c>
      <c r="J196" s="168">
        <f>VLOOKUP(A196,'SMALL PACK'!$A$2:$Z$49609,26,0)</f>
        <v>185.2825</v>
      </c>
      <c r="K196" s="180">
        <f t="shared" si="15"/>
        <v>76.494266516663743</v>
      </c>
      <c r="L196">
        <f>IFERROR(VLOOKUP(A196,'SMALL PACK'!A:H,8,0)," ")</f>
        <v>20</v>
      </c>
      <c r="M196">
        <f t="shared" si="11"/>
        <v>3875.48</v>
      </c>
    </row>
    <row r="197" spans="1:13" ht="17.399999999999999" hidden="1" x14ac:dyDescent="0.3">
      <c r="A197" s="159">
        <v>2924152</v>
      </c>
      <c r="B197" s="159" t="str">
        <f>VLOOKUP(A197,'SMALL PACK'!$A$2:$Z$496909,5,0)</f>
        <v>SERVO 4T-20x0.9 L CAR</v>
      </c>
      <c r="C197" s="160">
        <f>VLOOKUP(A197,'SMALL PACK'!$A$2:$Z$496909,9,0)</f>
        <v>344</v>
      </c>
      <c r="D197" s="168">
        <f>VLOOKUP(A197,'SMALL PACK'!$A$2:$Z$49609,12,0)</f>
        <v>239.768</v>
      </c>
      <c r="E197" s="177">
        <f>VLOOKUP(A197,'SMALL PACK'!$A$2:$Z$49609,16,0)</f>
        <v>20</v>
      </c>
      <c r="F197" s="160">
        <f>VLOOKUP(A197,'SMALL PACK'!$A$2:$Z$49609,17,0)</f>
        <v>0</v>
      </c>
      <c r="G197" s="160"/>
      <c r="H197" s="169">
        <f>VLOOKUP(A197,'SMALL PACK'!$A$2:$Z$49609,21,0)</f>
        <v>218.52799999999999</v>
      </c>
      <c r="I197" s="168">
        <f>VLOOKUP(A197,'SMALL PACK'!$A$2:$Z$49609,24,0)</f>
        <v>125.47200000000001</v>
      </c>
      <c r="J197" s="168">
        <f>VLOOKUP(A197,'SMALL PACK'!$A$2:$Z$49609,26,0)</f>
        <v>139.41333333333336</v>
      </c>
      <c r="K197" s="180">
        <f t="shared" si="15"/>
        <v>57.416898521013323</v>
      </c>
      <c r="L197">
        <f>IFERROR(VLOOKUP(A197,'SMALL PACK'!A:H,8,0)," ")</f>
        <v>20</v>
      </c>
      <c r="M197">
        <f t="shared" si="11"/>
        <v>4370.5599999999995</v>
      </c>
    </row>
    <row r="198" spans="1:13" ht="17.399999999999999" hidden="1" x14ac:dyDescent="0.3">
      <c r="A198" s="159">
        <v>2924184</v>
      </c>
      <c r="B198" s="159" t="str">
        <f>VLOOKUP(A198,'SMALL PACK'!$A$2:$Z$496909,5,0)</f>
        <v>SERVO 4T-20X1L-HDPE</v>
      </c>
      <c r="C198" s="160">
        <f>VLOOKUP(A198,'SMALL PACK'!$A$2:$Z$496909,9,0)</f>
        <v>380</v>
      </c>
      <c r="D198" s="168">
        <f>VLOOKUP(A198,'SMALL PACK'!$A$2:$Z$49609,12,0)</f>
        <v>266.37999999999994</v>
      </c>
      <c r="E198" s="177">
        <f>VLOOKUP(A198,'SMALL PACK'!$A$2:$Z$49609,16,0)</f>
        <v>20</v>
      </c>
      <c r="F198" s="160">
        <f>VLOOKUP(A198,'SMALL PACK'!$A$2:$Z$49609,17,0)</f>
        <v>0</v>
      </c>
      <c r="G198" s="160"/>
      <c r="H198" s="169">
        <f>VLOOKUP(A198,'SMALL PACK'!$A$2:$Z$49609,21,0)</f>
        <v>242.77999999999994</v>
      </c>
      <c r="I198" s="168">
        <f>VLOOKUP(A198,'SMALL PACK'!$A$2:$Z$49609,24,0)</f>
        <v>137.22000000000006</v>
      </c>
      <c r="J198" s="168">
        <f>VLOOKUP(A198,'SMALL PACK'!$A$2:$Z$49609,26,0)</f>
        <v>137.22000000000006</v>
      </c>
      <c r="K198" s="180">
        <f t="shared" si="15"/>
        <v>56.520306450284238</v>
      </c>
      <c r="L198">
        <f>IFERROR(VLOOKUP(A198,'SMALL PACK'!A:H,8,0)," ")</f>
        <v>20.000000000000014</v>
      </c>
      <c r="M198">
        <f t="shared" si="11"/>
        <v>4855.6000000000022</v>
      </c>
    </row>
    <row r="199" spans="1:13" ht="17.399999999999999" hidden="1" x14ac:dyDescent="0.3">
      <c r="A199" s="159">
        <v>2924229</v>
      </c>
      <c r="B199" s="159" t="str">
        <f>VLOOKUP(A199,'SMALL PACK'!$A$2:$Z$496909,5,0)</f>
        <v>SERVO 4T - 20 X 1 L HDPE PROMO</v>
      </c>
      <c r="C199" s="160">
        <f>VLOOKUP(A199,'SMALL PACK'!$A$2:$Z$496909,9,0)</f>
        <v>380</v>
      </c>
      <c r="D199" s="168">
        <f>VLOOKUP(A199,'SMALL PACK'!$A$2:$Z$49609,12,0)</f>
        <v>266.37999999999994</v>
      </c>
      <c r="E199" s="177">
        <f>VLOOKUP(A199,'SMALL PACK'!$A$2:$Z$49609,16,0)</f>
        <v>8</v>
      </c>
      <c r="F199" s="160">
        <f>VLOOKUP(A199,'SMALL PACK'!$A$2:$Z$49609,17,0)</f>
        <v>0</v>
      </c>
      <c r="G199" s="160"/>
      <c r="H199" s="169">
        <f>VLOOKUP(A199,'SMALL PACK'!$A$2:$Z$49609,21,0)</f>
        <v>256.93999999999994</v>
      </c>
      <c r="I199" s="168">
        <f>VLOOKUP(A199,'SMALL PACK'!$A$2:$Z$49609,24,0)</f>
        <v>123.06000000000006</v>
      </c>
      <c r="J199" s="168">
        <f>VLOOKUP(A199,'SMALL PACK'!$A$2:$Z$49609,26,0)</f>
        <v>123.06000000000006</v>
      </c>
      <c r="K199" s="180">
        <f t="shared" si="15"/>
        <v>47.894450066163344</v>
      </c>
      <c r="L199">
        <f>IFERROR(VLOOKUP(A199,'SMALL PACK'!A:H,8,0)," ")</f>
        <v>20</v>
      </c>
      <c r="M199">
        <f t="shared" si="11"/>
        <v>5138.7999999999993</v>
      </c>
    </row>
    <row r="200" spans="1:13" ht="17.399999999999999" hidden="1" x14ac:dyDescent="0.3">
      <c r="A200" s="159">
        <v>2924230</v>
      </c>
      <c r="B200" s="159" t="str">
        <f>VLOOKUP(A200,'SMALL PACK'!$A$2:$Z$496909,5,0)</f>
        <v>SERVO 4T - 20 X 0.9 L HDPE PROMO</v>
      </c>
      <c r="C200" s="160">
        <f>VLOOKUP(A200,'SMALL PACK'!$A$2:$Z$496909,9,0)</f>
        <v>344</v>
      </c>
      <c r="D200" s="168">
        <f>VLOOKUP(A200,'SMALL PACK'!$A$2:$Z$49609,12,0)</f>
        <v>239.768</v>
      </c>
      <c r="E200" s="177">
        <f>VLOOKUP(A200,'SMALL PACK'!$A$2:$Z$49609,16,0)</f>
        <v>8</v>
      </c>
      <c r="F200" s="160">
        <f>VLOOKUP(A200,'SMALL PACK'!$A$2:$Z$49609,17,0)</f>
        <v>0</v>
      </c>
      <c r="G200" s="160"/>
      <c r="H200" s="169">
        <f>VLOOKUP(A200,'SMALL PACK'!$A$2:$Z$49609,21,0)</f>
        <v>231.27199999999999</v>
      </c>
      <c r="I200" s="168">
        <f>VLOOKUP(A200,'SMALL PACK'!$A$2:$Z$49609,24,0)</f>
        <v>112.72800000000001</v>
      </c>
      <c r="J200" s="168">
        <f>VLOOKUP(A200,'SMALL PACK'!$A$2:$Z$49609,26,0)</f>
        <v>125.25333333333333</v>
      </c>
      <c r="K200" s="180">
        <f t="shared" si="15"/>
        <v>48.742606108824248</v>
      </c>
      <c r="L200">
        <f>IFERROR(VLOOKUP(A200,'SMALL PACK'!A:H,8,0)," ")</f>
        <v>20</v>
      </c>
      <c r="M200">
        <f t="shared" si="11"/>
        <v>4625.4399999999996</v>
      </c>
    </row>
    <row r="201" spans="1:13" ht="17.399999999999999" hidden="1" x14ac:dyDescent="0.3">
      <c r="A201" s="159">
        <v>2931184</v>
      </c>
      <c r="B201" s="159" t="str">
        <f>VLOOKUP(A201,'SMALL PACK'!$A$2:$Z$496909,5,0)</f>
        <v>SERVO 4T 20W-50-20 X 1 L</v>
      </c>
      <c r="C201" s="160">
        <f>VLOOKUP(A201,'SMALL PACK'!$A$2:$Z$496909,9,0)</f>
        <v>435</v>
      </c>
      <c r="D201" s="168">
        <f>VLOOKUP(A201,'SMALL PACK'!$A$2:$Z$49609,12,0)</f>
        <v>275.0505</v>
      </c>
      <c r="E201" s="177">
        <f>VLOOKUP(A201,'SMALL PACK'!$A$2:$Z$49609,16,0)</f>
        <v>18</v>
      </c>
      <c r="F201" s="160">
        <f>VLOOKUP(A201,'SMALL PACK'!$A$2:$Z$49609,17,0)</f>
        <v>0</v>
      </c>
      <c r="G201" s="160"/>
      <c r="H201" s="169">
        <f>VLOOKUP(A201,'SMALL PACK'!$A$2:$Z$49609,21,0)</f>
        <v>253.81049999999999</v>
      </c>
      <c r="I201" s="168">
        <f>VLOOKUP(A201,'SMALL PACK'!$A$2:$Z$49609,24,0)</f>
        <v>181.18950000000001</v>
      </c>
      <c r="J201" s="168">
        <f>VLOOKUP(A201,'SMALL PACK'!$A$2:$Z$49609,26,0)</f>
        <v>181.18950000000001</v>
      </c>
      <c r="K201" s="180">
        <f t="shared" si="15"/>
        <v>71.387708546336739</v>
      </c>
      <c r="L201">
        <f>IFERROR(VLOOKUP(A201,'SMALL PACK'!A:H,8,0)," ")</f>
        <v>20.000000000000014</v>
      </c>
      <c r="M201">
        <f t="shared" si="11"/>
        <v>5076.2100000000037</v>
      </c>
    </row>
    <row r="202" spans="1:13" ht="17.399999999999999" hidden="1" x14ac:dyDescent="0.3">
      <c r="A202" s="159">
        <v>2931225</v>
      </c>
      <c r="B202" s="159" t="str">
        <f>VLOOKUP(A202,'SMALL PACK'!$A$2:$Z$496909,5,0)</f>
        <v>SERVO 4T 20W-50-20 X 1.2 L</v>
      </c>
      <c r="C202" s="160">
        <f>VLOOKUP(A202,'SMALL PACK'!$A$2:$Z$496909,9,0)</f>
        <v>518</v>
      </c>
      <c r="D202" s="168">
        <f>VLOOKUP(A202,'SMALL PACK'!$A$2:$Z$49609,12,0)</f>
        <v>329.24080000000004</v>
      </c>
      <c r="E202" s="177">
        <f>VLOOKUP(A202,'SMALL PACK'!$A$2:$Z$49609,16,0)</f>
        <v>13</v>
      </c>
      <c r="F202" s="160">
        <f>VLOOKUP(A202,'SMALL PACK'!$A$2:$Z$49609,17,0)</f>
        <v>0</v>
      </c>
      <c r="G202" s="160"/>
      <c r="H202" s="169">
        <f>VLOOKUP(A202,'SMALL PACK'!$A$2:$Z$49609,21,0)</f>
        <v>310.83280000000002</v>
      </c>
      <c r="I202" s="168">
        <f>VLOOKUP(A202,'SMALL PACK'!$A$2:$Z$49609,24,0)</f>
        <v>207.16719999999998</v>
      </c>
      <c r="J202" s="168">
        <f>VLOOKUP(A202,'SMALL PACK'!$A$2:$Z$49609,26,0)</f>
        <v>172.6393333333333</v>
      </c>
      <c r="K202" s="180">
        <f t="shared" si="15"/>
        <v>66.649079505122998</v>
      </c>
      <c r="L202">
        <f>IFERROR(VLOOKUP(A202,'SMALL PACK'!A:H,8,0)," ")</f>
        <v>20</v>
      </c>
      <c r="M202">
        <f t="shared" si="11"/>
        <v>6216.6560000000009</v>
      </c>
    </row>
    <row r="203" spans="1:13" ht="17.399999999999999" hidden="1" x14ac:dyDescent="0.3">
      <c r="A203" s="159">
        <v>2931229</v>
      </c>
      <c r="B203" s="159" t="str">
        <f>VLOOKUP(A203,'SMALL PACK'!$A$2:$Z$496909,5,0)</f>
        <v>SERVO 4T 20W-50-20 X 1 L PROMO</v>
      </c>
      <c r="C203" s="160">
        <f>VLOOKUP(A203,'SMALL PACK'!$A$2:$Z$496909,9,0)</f>
        <v>435</v>
      </c>
      <c r="D203" s="168">
        <f>VLOOKUP(A203,'SMALL PACK'!$A$2:$Z$49609,12,0)</f>
        <v>275.0505</v>
      </c>
      <c r="E203" s="177">
        <f>VLOOKUP(A203,'SMALL PACK'!$A$2:$Z$49609,16,0)</f>
        <v>13</v>
      </c>
      <c r="F203" s="160">
        <f>VLOOKUP(A203,'SMALL PACK'!$A$2:$Z$49609,17,0)</f>
        <v>0</v>
      </c>
      <c r="G203" s="160"/>
      <c r="H203" s="169">
        <f>VLOOKUP(A203,'SMALL PACK'!$A$2:$Z$49609,21,0)</f>
        <v>259.71049999999997</v>
      </c>
      <c r="I203" s="168">
        <f>VLOOKUP(A203,'SMALL PACK'!$A$2:$Z$49609,24,0)</f>
        <v>175.28950000000003</v>
      </c>
      <c r="J203" s="168">
        <f>VLOOKUP(A203,'SMALL PACK'!$A$2:$Z$49609,26,0)</f>
        <v>175.28950000000003</v>
      </c>
      <c r="K203" s="180">
        <f t="shared" si="15"/>
        <v>67.494190646893387</v>
      </c>
      <c r="L203">
        <f>IFERROR(VLOOKUP(A203,'SMALL PACK'!A:H,8,0)," ")</f>
        <v>20</v>
      </c>
      <c r="M203">
        <f t="shared" si="11"/>
        <v>5194.2099999999991</v>
      </c>
    </row>
    <row r="204" spans="1:13" ht="17.399999999999999" hidden="1" x14ac:dyDescent="0.3">
      <c r="A204" s="159">
        <v>2936152</v>
      </c>
      <c r="B204" s="159" t="str">
        <f>VLOOKUP(A204,'SMALL PACK'!$A$2:$Z$496909,5,0)</f>
        <v>SERVO 4T ZOOM 10W-30 - 20 X 0.9 L HDPE</v>
      </c>
      <c r="C204" s="160">
        <f>VLOOKUP(A204,'SMALL PACK'!$A$2:$Z$496909,9,0)</f>
        <v>354</v>
      </c>
      <c r="D204" s="168">
        <f>VLOOKUP(A204,'SMALL PACK'!$A$2:$Z$49609,12,0)</f>
        <v>242.87939999999998</v>
      </c>
      <c r="E204" s="177">
        <f>VLOOKUP(A204,'SMALL PACK'!$A$2:$Z$49609,16,0)</f>
        <v>23</v>
      </c>
      <c r="F204" s="160">
        <f>VLOOKUP(A204,'SMALL PACK'!$A$2:$Z$49609,17,0)</f>
        <v>0</v>
      </c>
      <c r="G204" s="160"/>
      <c r="H204" s="169">
        <f>VLOOKUP(A204,'SMALL PACK'!$A$2:$Z$49609,21,0)</f>
        <v>218.45339999999999</v>
      </c>
      <c r="I204" s="168">
        <f>VLOOKUP(A204,'SMALL PACK'!$A$2:$Z$49609,24,0)</f>
        <v>135.54660000000001</v>
      </c>
      <c r="J204" s="168">
        <f>VLOOKUP(A204,'SMALL PACK'!$A$2:$Z$49609,26,0)</f>
        <v>150.60733333333334</v>
      </c>
      <c r="K204" s="180">
        <f t="shared" si="15"/>
        <v>62.048290390536387</v>
      </c>
      <c r="L204">
        <f>IFERROR(VLOOKUP(A204,'SMALL PACK'!A:H,8,0)," ")</f>
        <v>20</v>
      </c>
      <c r="M204">
        <f t="shared" si="11"/>
        <v>4369.0679999999993</v>
      </c>
    </row>
    <row r="205" spans="1:13" ht="17.399999999999999" hidden="1" x14ac:dyDescent="0.3">
      <c r="A205" s="159">
        <v>2936229</v>
      </c>
      <c r="B205" s="159" t="str">
        <f>VLOOKUP(A205,'SMALL PACK'!$A$2:$Z$496909,5,0)</f>
        <v>SERVO 4T ZOOM 10W-30-20 X 1 L PROMO</v>
      </c>
      <c r="C205" s="160">
        <f>VLOOKUP(A205,'SMALL PACK'!$A$2:$Z$496909,9,0)</f>
        <v>392</v>
      </c>
      <c r="D205" s="168">
        <f>VLOOKUP(A205,'SMALL PACK'!$A$2:$Z$49609,12,0)</f>
        <v>269.30400000000003</v>
      </c>
      <c r="E205" s="177">
        <f>VLOOKUP(A205,'SMALL PACK'!$A$2:$Z$49609,16,0)</f>
        <v>23</v>
      </c>
      <c r="F205" s="160">
        <f>VLOOKUP(A205,'SMALL PACK'!$A$2:$Z$49609,17,0)</f>
        <v>0</v>
      </c>
      <c r="G205" s="160"/>
      <c r="H205" s="169">
        <f>VLOOKUP(A205,'SMALL PACK'!$A$2:$Z$49609,21,0)</f>
        <v>242.16400000000002</v>
      </c>
      <c r="I205" s="168">
        <f>VLOOKUP(A205,'SMALL PACK'!$A$2:$Z$49609,24,0)</f>
        <v>149.83599999999998</v>
      </c>
      <c r="J205" s="168">
        <f>VLOOKUP(A205,'SMALL PACK'!$A$2:$Z$49609,26,0)</f>
        <v>149.83599999999998</v>
      </c>
      <c r="K205" s="180">
        <f t="shared" si="15"/>
        <v>61.87377149369847</v>
      </c>
      <c r="L205">
        <f>IFERROR(VLOOKUP(A205,'SMALL PACK'!A:H,8,0)," ")</f>
        <v>20</v>
      </c>
      <c r="M205">
        <f t="shared" si="11"/>
        <v>4843.2800000000007</v>
      </c>
    </row>
    <row r="206" spans="1:13" ht="17.399999999999999" hidden="1" x14ac:dyDescent="0.3">
      <c r="A206" s="159">
        <v>2936230</v>
      </c>
      <c r="B206" s="159" t="str">
        <f>VLOOKUP(A206,'SMALL PACK'!$A$2:$Z$496909,5,0)</f>
        <v>SERVO 4T ZOOM 10W-30-20X0.9 L HDPE PROMO</v>
      </c>
      <c r="C206" s="160">
        <f>VLOOKUP(A206,'SMALL PACK'!$A$2:$Z$496909,9,0)</f>
        <v>354</v>
      </c>
      <c r="D206" s="168">
        <f>VLOOKUP(A206,'SMALL PACK'!$A$2:$Z$49609,12,0)</f>
        <v>242.87939999999998</v>
      </c>
      <c r="E206" s="177">
        <f>VLOOKUP(A206,'SMALL PACK'!$A$2:$Z$49609,16,0)</f>
        <v>23</v>
      </c>
      <c r="F206" s="160">
        <f>VLOOKUP(A206,'SMALL PACK'!$A$2:$Z$49609,17,0)</f>
        <v>0</v>
      </c>
      <c r="G206" s="160"/>
      <c r="H206" s="169">
        <f>VLOOKUP(A206,'SMALL PACK'!$A$2:$Z$49609,21,0)</f>
        <v>218.45339999999999</v>
      </c>
      <c r="I206" s="168">
        <f>VLOOKUP(A206,'SMALL PACK'!$A$2:$Z$49609,24,0)</f>
        <v>135.54660000000001</v>
      </c>
      <c r="J206" s="168">
        <f>VLOOKUP(A206,'SMALL PACK'!$A$2:$Z$49609,26,0)</f>
        <v>150.60733333333334</v>
      </c>
      <c r="K206" s="180">
        <f t="shared" si="15"/>
        <v>62.048290390536387</v>
      </c>
      <c r="L206">
        <f>IFERROR(VLOOKUP(A206,'SMALL PACK'!A:H,8,0)," ")</f>
        <v>20</v>
      </c>
      <c r="M206">
        <f t="shared" si="11"/>
        <v>4369.0679999999993</v>
      </c>
    </row>
    <row r="207" spans="1:13" ht="17.399999999999999" hidden="1" x14ac:dyDescent="0.3">
      <c r="A207" s="159">
        <v>2944229</v>
      </c>
      <c r="B207" s="159" t="str">
        <f>VLOOKUP(A207,'SMALL PACK'!$A$2:$Z$496909,5,0)</f>
        <v>SERVO 4T 10W-30-20 X 1 L PROMO</v>
      </c>
      <c r="C207" s="160">
        <f>VLOOKUP(A207,'SMALL PACK'!$A$2:$Z$496909,9,0)</f>
        <v>381</v>
      </c>
      <c r="D207" s="168">
        <f>VLOOKUP(A207,'SMALL PACK'!$A$2:$Z$49609,12,0)</f>
        <v>294.32249999999999</v>
      </c>
      <c r="E207" s="177">
        <f>VLOOKUP(A207,'SMALL PACK'!$A$2:$Z$49609,16,0)</f>
        <v>13</v>
      </c>
      <c r="F207" s="160">
        <f>VLOOKUP(A207,'SMALL PACK'!$A$2:$Z$49609,17,0)</f>
        <v>0</v>
      </c>
      <c r="G207" s="160"/>
      <c r="H207" s="169">
        <f>VLOOKUP(A207,'SMALL PACK'!$A$2:$Z$49609,21,0)</f>
        <v>278.98250000000002</v>
      </c>
      <c r="I207" s="168">
        <f>VLOOKUP(A207,'SMALL PACK'!$A$2:$Z$49609,24,0)</f>
        <v>102.01749999999998</v>
      </c>
      <c r="J207" s="168">
        <f>VLOOKUP(A207,'SMALL PACK'!$A$2:$Z$49609,26,0)</f>
        <v>102.01749999999998</v>
      </c>
      <c r="K207" s="180">
        <f t="shared" si="15"/>
        <v>36.567705859686534</v>
      </c>
      <c r="L207">
        <f>IFERROR(VLOOKUP(A207,'SMALL PACK'!A:H,8,0)," ")</f>
        <v>20</v>
      </c>
      <c r="M207">
        <f t="shared" ref="M207:M270" si="16">IFERROR(L207*H207," ")</f>
        <v>5579.6500000000005</v>
      </c>
    </row>
    <row r="208" spans="1:13" ht="17.399999999999999" hidden="1" x14ac:dyDescent="0.3">
      <c r="A208" s="159">
        <v>2944230</v>
      </c>
      <c r="B208" s="159" t="str">
        <f>VLOOKUP(A208,'SMALL PACK'!$A$2:$Z$496909,5,0)</f>
        <v>SERVO 4T 10W-30-20 X 0.9 L PROMO</v>
      </c>
      <c r="C208" s="160">
        <f>VLOOKUP(A208,'SMALL PACK'!$A$2:$Z$496909,9,0)</f>
        <v>349</v>
      </c>
      <c r="D208" s="168">
        <f>VLOOKUP(A208,'SMALL PACK'!$A$2:$Z$49609,12,0)</f>
        <v>265.13529999999997</v>
      </c>
      <c r="E208" s="177">
        <f>VLOOKUP(A208,'SMALL PACK'!$A$2:$Z$49609,16,0)</f>
        <v>13</v>
      </c>
      <c r="F208" s="160">
        <f>VLOOKUP(A208,'SMALL PACK'!$A$2:$Z$49609,17,0)</f>
        <v>0</v>
      </c>
      <c r="G208" s="160"/>
      <c r="H208" s="169">
        <f>VLOOKUP(A208,'SMALL PACK'!$A$2:$Z$49609,21,0)</f>
        <v>251.32929999999999</v>
      </c>
      <c r="I208" s="168">
        <f>VLOOKUP(A208,'SMALL PACK'!$A$2:$Z$49609,24,0)</f>
        <v>97.670700000000011</v>
      </c>
      <c r="J208" s="168">
        <f>VLOOKUP(A208,'SMALL PACK'!$A$2:$Z$49609,26,0)</f>
        <v>108.52300000000002</v>
      </c>
      <c r="K208" s="180">
        <f t="shared" si="15"/>
        <v>38.8616448619401</v>
      </c>
      <c r="L208">
        <f>IFERROR(VLOOKUP(A208,'SMALL PACK'!A:H,8,0)," ")</f>
        <v>20</v>
      </c>
      <c r="M208">
        <f t="shared" si="16"/>
        <v>5026.5859999999993</v>
      </c>
    </row>
    <row r="209" spans="1:13" ht="17.399999999999999" hidden="1" x14ac:dyDescent="0.3">
      <c r="A209" s="159">
        <v>2949184</v>
      </c>
      <c r="B209" s="159" t="str">
        <f>VLOOKUP(A209,'SMALL PACK'!$A$2:$Z$496909,5,0)</f>
        <v>SERVO 4T SYNTH-20 X 1 L</v>
      </c>
      <c r="C209" s="160">
        <f>VLOOKUP(A209,'SMALL PACK'!$A$2:$Z$496909,9,0)</f>
        <v>600</v>
      </c>
      <c r="D209" s="168">
        <f>VLOOKUP(A209,'SMALL PACK'!$A$2:$Z$49609,12,0)</f>
        <v>417.54</v>
      </c>
      <c r="E209" s="177">
        <f>VLOOKUP(A209,'SMALL PACK'!$A$2:$Z$49609,16,0)</f>
        <v>28</v>
      </c>
      <c r="F209" s="160">
        <f>VLOOKUP(A209,'SMALL PACK'!$A$2:$Z$49609,17,0)</f>
        <v>0</v>
      </c>
      <c r="G209" s="160"/>
      <c r="H209" s="169">
        <f>VLOOKUP(A209,'SMALL PACK'!$A$2:$Z$49609,21,0)</f>
        <v>384.5</v>
      </c>
      <c r="I209" s="168">
        <f>VLOOKUP(A209,'SMALL PACK'!$A$2:$Z$49609,24,0)</f>
        <v>215.5</v>
      </c>
      <c r="J209" s="168">
        <f>VLOOKUP(A209,'SMALL PACK'!$A$2:$Z$49609,26,0)</f>
        <v>215.5</v>
      </c>
      <c r="K209" s="180">
        <f t="shared" si="15"/>
        <v>56.046814044213264</v>
      </c>
      <c r="L209">
        <f>IFERROR(VLOOKUP(A209,'SMALL PACK'!A:H,8,0)," ")</f>
        <v>20.000000000000014</v>
      </c>
      <c r="M209">
        <f t="shared" si="16"/>
        <v>7690.0000000000055</v>
      </c>
    </row>
    <row r="210" spans="1:13" ht="17.399999999999999" hidden="1" x14ac:dyDescent="0.3">
      <c r="A210" s="159">
        <v>2971195</v>
      </c>
      <c r="B210" s="159" t="str">
        <f>VLOOKUP(A210,'SMALL PACK'!$A$2:$Z$496909,5,0)</f>
        <v>SERVO 4T HD-4 X 2.5 L</v>
      </c>
      <c r="C210" s="160">
        <f>VLOOKUP(A210,'SMALL PACK'!$A$2:$Z$496909,9,0)</f>
        <v>1068</v>
      </c>
      <c r="D210" s="168">
        <f>VLOOKUP(A210,'SMALL PACK'!$A$2:$Z$49609,12,0)</f>
        <v>780.2808</v>
      </c>
      <c r="E210" s="177">
        <f>VLOOKUP(A210,'SMALL PACK'!$A$2:$Z$49609,16,0)</f>
        <v>43</v>
      </c>
      <c r="F210" s="160">
        <f>VLOOKUP(A210,'SMALL PACK'!$A$2:$Z$49609,17,0)</f>
        <v>0</v>
      </c>
      <c r="G210" s="160"/>
      <c r="H210" s="169">
        <f>VLOOKUP(A210,'SMALL PACK'!$A$2:$Z$49609,21,0)</f>
        <v>653.43079999999998</v>
      </c>
      <c r="I210" s="168">
        <f>VLOOKUP(A210,'SMALL PACK'!$A$2:$Z$49609,24,0)</f>
        <v>414.56920000000002</v>
      </c>
      <c r="J210" s="168">
        <f>VLOOKUP(A210,'SMALL PACK'!$A$2:$Z$49609,26,0)</f>
        <v>165.82767999999999</v>
      </c>
      <c r="K210" s="180">
        <f t="shared" si="15"/>
        <v>63.445004428931121</v>
      </c>
      <c r="L210">
        <f>IFERROR(VLOOKUP(A210,'SMALL PACK'!A:H,8,0)," ")</f>
        <v>4</v>
      </c>
      <c r="M210">
        <f t="shared" si="16"/>
        <v>2613.7231999999999</v>
      </c>
    </row>
    <row r="211" spans="1:13" ht="17.399999999999999" hidden="1" x14ac:dyDescent="0.3">
      <c r="A211" s="159">
        <v>2971225</v>
      </c>
      <c r="B211" s="159" t="str">
        <f>VLOOKUP(A211,'SMALL PACK'!$A$2:$Z$496909,5,0)</f>
        <v>SERVO 4T HD-20 X 1.2 L</v>
      </c>
      <c r="C211" s="160">
        <f>VLOOKUP(A211,'SMALL PACK'!$A$2:$Z$496909,9,0)</f>
        <v>538</v>
      </c>
      <c r="D211" s="168">
        <f>VLOOKUP(A211,'SMALL PACK'!$A$2:$Z$49609,12,0)</f>
        <v>384.93900000000002</v>
      </c>
      <c r="E211" s="177">
        <f>VLOOKUP(A211,'SMALL PACK'!$A$2:$Z$49609,16,0)</f>
        <v>43</v>
      </c>
      <c r="F211" s="160">
        <f>VLOOKUP(A211,'SMALL PACK'!$A$2:$Z$49609,17,0)</f>
        <v>0</v>
      </c>
      <c r="G211" s="160"/>
      <c r="H211" s="169">
        <f>VLOOKUP(A211,'SMALL PACK'!$A$2:$Z$49609,21,0)</f>
        <v>324.05100000000004</v>
      </c>
      <c r="I211" s="168">
        <f>VLOOKUP(A211,'SMALL PACK'!$A$2:$Z$49609,24,0)</f>
        <v>213.94899999999996</v>
      </c>
      <c r="J211" s="168">
        <f>VLOOKUP(A211,'SMALL PACK'!$A$2:$Z$49609,26,0)</f>
        <v>178.2908333333333</v>
      </c>
      <c r="K211" s="180">
        <f t="shared" si="15"/>
        <v>66.023249426787729</v>
      </c>
      <c r="L211">
        <f>IFERROR(VLOOKUP(A211,'SMALL PACK'!A:H,8,0)," ")</f>
        <v>20</v>
      </c>
      <c r="M211">
        <f t="shared" si="16"/>
        <v>6481.02</v>
      </c>
    </row>
    <row r="212" spans="1:13" ht="17.399999999999999" hidden="1" x14ac:dyDescent="0.3">
      <c r="A212" s="159"/>
      <c r="B212" s="159"/>
      <c r="C212" s="157"/>
      <c r="D212" s="157"/>
      <c r="E212" s="178"/>
      <c r="F212" s="157"/>
      <c r="G212" s="157"/>
      <c r="H212" s="170"/>
      <c r="I212" s="180"/>
      <c r="J212" s="180"/>
      <c r="K212" s="180"/>
      <c r="L212" t="str">
        <f>IFERROR(VLOOKUP(A212,'SMALL PACK'!A:H,8,0)," ")</f>
        <v xml:space="preserve"> </v>
      </c>
      <c r="M212" t="str">
        <f t="shared" si="16"/>
        <v xml:space="preserve"> </v>
      </c>
    </row>
    <row r="213" spans="1:13" ht="17.399999999999999" hidden="1" x14ac:dyDescent="0.3">
      <c r="A213" s="159"/>
      <c r="B213" s="159"/>
      <c r="C213" s="157"/>
      <c r="D213" s="157"/>
      <c r="E213" s="178"/>
      <c r="F213" s="157"/>
      <c r="G213" s="157"/>
      <c r="H213" s="170"/>
      <c r="I213" s="180"/>
      <c r="J213" s="180"/>
      <c r="K213" s="180"/>
      <c r="L213" t="str">
        <f>IFERROR(VLOOKUP(A213,'SMALL PACK'!A:H,8,0)," ")</f>
        <v xml:space="preserve"> </v>
      </c>
      <c r="M213" t="str">
        <f t="shared" si="16"/>
        <v xml:space="preserve"> </v>
      </c>
    </row>
    <row r="214" spans="1:13" ht="17.399999999999999" hidden="1" x14ac:dyDescent="0.3">
      <c r="A214" s="156" t="s">
        <v>3054</v>
      </c>
      <c r="B214" s="159"/>
      <c r="C214" s="157"/>
      <c r="D214" s="157"/>
      <c r="E214" s="178"/>
      <c r="F214" s="157"/>
      <c r="G214" s="157"/>
      <c r="H214" s="170"/>
      <c r="I214" s="180"/>
      <c r="J214" s="180"/>
      <c r="K214" s="180"/>
      <c r="L214" t="str">
        <f>IFERROR(VLOOKUP(A214,'SMALL PACK'!A:H,8,0)," ")</f>
        <v xml:space="preserve"> </v>
      </c>
      <c r="M214" t="str">
        <f t="shared" si="16"/>
        <v xml:space="preserve"> </v>
      </c>
    </row>
    <row r="215" spans="1:13" ht="17.399999999999999" hidden="1" x14ac:dyDescent="0.3">
      <c r="A215" s="159">
        <v>2967204</v>
      </c>
      <c r="B215" s="159" t="str">
        <f>VLOOKUP(A215,'SMALL PACK'!$A$2:$Z$496909,5,0)</f>
        <v>SERVO FUTURA G PLUS 5W-30-4 X 3 L PROMO</v>
      </c>
      <c r="C215" s="160">
        <f>VLOOKUP(A215,'SMALL PACK'!$A$2:$Z$496909,9,0)</f>
        <v>1721</v>
      </c>
      <c r="D215" s="168">
        <f>VLOOKUP(A215,'SMALL PACK'!$A$2:$Z$49609,12,0)</f>
        <v>1117.4453000000001</v>
      </c>
      <c r="E215" s="177">
        <f>VLOOKUP(A215,'SMALL PACK'!$A$2:$Z$49609,16,0)</f>
        <v>43</v>
      </c>
      <c r="F215" s="160">
        <f>VLOOKUP(A215,'SMALL PACK'!$A$2:$Z$49609,17,0)</f>
        <v>0</v>
      </c>
      <c r="G215" s="160"/>
      <c r="H215" s="169">
        <f>VLOOKUP(A215,'SMALL PACK'!$A$2:$Z$49609,21,0)</f>
        <v>965.22530000000017</v>
      </c>
      <c r="I215" s="168">
        <f>VLOOKUP(A215,'SMALL PACK'!$A$2:$Z$49609,24,0)</f>
        <v>755.77469999999983</v>
      </c>
      <c r="J215" s="168">
        <f>VLOOKUP(A215,'SMALL PACK'!$A$2:$Z$49609,26,0)</f>
        <v>251.92489999999992</v>
      </c>
      <c r="K215" s="180">
        <f t="shared" ref="K215" si="17">I215/H215*100</f>
        <v>78.300340863423258</v>
      </c>
      <c r="L215">
        <f>IFERROR(VLOOKUP(A215,'SMALL PACK'!A:H,8,0)," ")</f>
        <v>4</v>
      </c>
      <c r="M215">
        <f t="shared" si="16"/>
        <v>3860.9012000000007</v>
      </c>
    </row>
    <row r="216" spans="1:13" ht="17.399999999999999" hidden="1" x14ac:dyDescent="0.3">
      <c r="A216" s="159">
        <v>2967213</v>
      </c>
      <c r="B216" s="159" t="str">
        <f>VLOOKUP(A216,'SMALL PACK'!$A$2:$Z$496909,5,0)</f>
        <v>SERVO FUTURA G PLUS 5W-30-4 X 3.5 L</v>
      </c>
      <c r="C216" s="160">
        <f>VLOOKUP(A216,'SMALL PACK'!$A$2:$Z$496909,9,0)</f>
        <v>2005</v>
      </c>
      <c r="D216" s="168">
        <f>VLOOKUP(A216,'SMALL PACK'!$A$2:$Z$49609,12,0)</f>
        <v>1301.2450000000001</v>
      </c>
      <c r="E216" s="177">
        <f>VLOOKUP(A216,'SMALL PACK'!$A$2:$Z$49609,16,0)</f>
        <v>53</v>
      </c>
      <c r="F216" s="160">
        <f>VLOOKUP(A216,'SMALL PACK'!$A$2:$Z$49609,17,0)</f>
        <v>0</v>
      </c>
      <c r="G216" s="160"/>
      <c r="H216" s="169">
        <f>VLOOKUP(A216,'SMALL PACK'!$A$2:$Z$49609,21,0)</f>
        <v>1082.3550000000002</v>
      </c>
      <c r="I216" s="168">
        <f>VLOOKUP(A216,'SMALL PACK'!$A$2:$Z$49609,24,0)</f>
        <v>922.64499999999975</v>
      </c>
      <c r="J216" s="168">
        <f>VLOOKUP(A216,'SMALL PACK'!$A$2:$Z$49609,26,0)</f>
        <v>263.61285714285708</v>
      </c>
      <c r="K216" s="180">
        <f t="shared" ref="K216:K224" si="18">I216/H216*100</f>
        <v>85.244212850682032</v>
      </c>
      <c r="L216">
        <f>IFERROR(VLOOKUP(A216,'SMALL PACK'!A:H,8,0)," ")</f>
        <v>4.0000000000000009</v>
      </c>
      <c r="M216">
        <f t="shared" si="16"/>
        <v>4329.4200000000019</v>
      </c>
    </row>
    <row r="217" spans="1:13" ht="17.399999999999999" hidden="1" x14ac:dyDescent="0.3">
      <c r="A217" s="159">
        <v>2967111</v>
      </c>
      <c r="B217" s="159" t="str">
        <f>VLOOKUP(A217,'SMALL PACK'!$A$2:$Z$496909,5,0)</f>
        <v>SERVO FUTURA G PLUS 5W-30-4X3.5 L PROMO</v>
      </c>
      <c r="C217" s="160">
        <f>VLOOKUP(A217,'SMALL PACK'!$A$2:$Z$496909,9,0)</f>
        <v>2005</v>
      </c>
      <c r="D217" s="168">
        <f>VLOOKUP(A217,'SMALL PACK'!$A$2:$Z$49609,12,0)</f>
        <v>1301.2450000000001</v>
      </c>
      <c r="E217" s="177">
        <f>VLOOKUP(A217,'SMALL PACK'!$A$2:$Z$49609,16,0)</f>
        <v>53</v>
      </c>
      <c r="F217" s="160">
        <f>VLOOKUP(A217,'SMALL PACK'!$A$2:$Z$49609,17,0)</f>
        <v>0</v>
      </c>
      <c r="G217" s="160"/>
      <c r="H217" s="169">
        <f>VLOOKUP(A217,'SMALL PACK'!$A$2:$Z$49609,21,0)</f>
        <v>1082.3550000000002</v>
      </c>
      <c r="I217" s="168">
        <f>VLOOKUP(A217,'SMALL PACK'!$A$2:$Z$49609,24,0)</f>
        <v>922.64499999999975</v>
      </c>
      <c r="J217" s="168">
        <f>VLOOKUP(A217,'SMALL PACK'!$A$2:$Z$49609,26,0)</f>
        <v>263.61285714285708</v>
      </c>
      <c r="K217" s="180">
        <f t="shared" si="18"/>
        <v>85.244212850682032</v>
      </c>
      <c r="L217">
        <f>IFERROR(VLOOKUP(A217,'SMALL PACK'!A:H,8,0)," ")</f>
        <v>4</v>
      </c>
      <c r="M217">
        <f t="shared" si="16"/>
        <v>4329.420000000001</v>
      </c>
    </row>
    <row r="218" spans="1:13" ht="17.399999999999999" hidden="1" x14ac:dyDescent="0.3">
      <c r="A218" s="159">
        <v>2967184</v>
      </c>
      <c r="B218" s="159" t="str">
        <f>VLOOKUP(A218,'SMALL PACK'!$A$2:$Z$496909,5,0)</f>
        <v>SERVO FUTURA G PLUS 5W-30-20 X 1 L</v>
      </c>
      <c r="C218" s="160">
        <f>VLOOKUP(A218,'SMALL PACK'!$A$2:$Z$496909,9,0)</f>
        <v>587</v>
      </c>
      <c r="D218" s="168">
        <f>VLOOKUP(A218,'SMALL PACK'!$A$2:$Z$49609,12,0)</f>
        <v>381.6087</v>
      </c>
      <c r="E218" s="177">
        <f>VLOOKUP(A218,'SMALL PACK'!$A$2:$Z$49609,16,0)</f>
        <v>38</v>
      </c>
      <c r="F218" s="160">
        <f>VLOOKUP(A218,'SMALL PACK'!$A$2:$Z$49609,17,0)</f>
        <v>0</v>
      </c>
      <c r="G218" s="160"/>
      <c r="H218" s="169">
        <f>VLOOKUP(A218,'SMALL PACK'!$A$2:$Z$49609,21,0)</f>
        <v>336.76869999999997</v>
      </c>
      <c r="I218" s="168">
        <f>VLOOKUP(A218,'SMALL PACK'!$A$2:$Z$49609,24,0)</f>
        <v>250.23130000000003</v>
      </c>
      <c r="J218" s="168">
        <f>VLOOKUP(A218,'SMALL PACK'!$A$2:$Z$49609,26,0)</f>
        <v>250.23130000000003</v>
      </c>
      <c r="K218" s="180">
        <f t="shared" si="18"/>
        <v>74.303609569416651</v>
      </c>
      <c r="L218">
        <f>IFERROR(VLOOKUP(A218,'SMALL PACK'!A:H,8,0)," ")</f>
        <v>20.000000000000014</v>
      </c>
      <c r="M218">
        <f t="shared" si="16"/>
        <v>6735.3740000000043</v>
      </c>
    </row>
    <row r="219" spans="1:13" ht="17.399999999999999" hidden="1" x14ac:dyDescent="0.3">
      <c r="A219" s="159">
        <v>7211213</v>
      </c>
      <c r="B219" s="159" t="str">
        <f>VLOOKUP(A219,'SMALL PACK'!$A$2:$Z$496909,5,0)</f>
        <v>SERVO GREENMILE-4 X 3.5 L</v>
      </c>
      <c r="C219" s="160">
        <f>VLOOKUP(A219,'SMALL PACK'!$A$2:$Z$496909,9,0)</f>
        <v>1628</v>
      </c>
      <c r="D219" s="168">
        <f>VLOOKUP(A219,'SMALL PACK'!$A$2:$Z$49609,12,0)</f>
        <v>1280.5847999999999</v>
      </c>
      <c r="E219" s="177">
        <f>VLOOKUP(A219,'SMALL PACK'!$A$2:$Z$49609,16,0)</f>
        <v>58</v>
      </c>
      <c r="F219" s="160">
        <f>VLOOKUP(A219,'SMALL PACK'!$A$2:$Z$49609,17,0)</f>
        <v>0</v>
      </c>
      <c r="G219" s="160"/>
      <c r="H219" s="169">
        <f>VLOOKUP(A219,'SMALL PACK'!$A$2:$Z$49609,21,0)</f>
        <v>1041.0447999999999</v>
      </c>
      <c r="I219" s="168">
        <f>VLOOKUP(A219,'SMALL PACK'!$A$2:$Z$49609,24,0)</f>
        <v>586.9552000000001</v>
      </c>
      <c r="J219" s="168">
        <f>VLOOKUP(A219,'SMALL PACK'!$A$2:$Z$49609,26,0)</f>
        <v>167.70148571428575</v>
      </c>
      <c r="K219" s="180">
        <f t="shared" si="18"/>
        <v>56.381358419925846</v>
      </c>
      <c r="L219">
        <f>IFERROR(VLOOKUP(A219,'SMALL PACK'!A:H,8,0)," ")</f>
        <v>4.0000000000000009</v>
      </c>
      <c r="M219">
        <f t="shared" si="16"/>
        <v>4164.1792000000005</v>
      </c>
    </row>
    <row r="220" spans="1:13" ht="17.399999999999999" hidden="1" x14ac:dyDescent="0.3">
      <c r="A220" s="157">
        <v>7271213</v>
      </c>
      <c r="B220" s="159" t="str">
        <f>VLOOKUP(A220,'SMALL PACK'!$A$2:$Z$496909,5,0)</f>
        <v>SERVO FUTURA NXT 0W-16-4 X 3.5 L</v>
      </c>
      <c r="C220" s="160">
        <f>VLOOKUP(A220,'SMALL PACK'!$A$2:$Z$496909,9,0)</f>
        <v>2520</v>
      </c>
      <c r="D220" s="168">
        <f>VLOOKUP(A220,'SMALL PACK'!$A$2:$Z$49609,12,0)</f>
        <v>1872.1080000000002</v>
      </c>
      <c r="E220" s="177">
        <f>VLOOKUP(A220,'SMALL PACK'!$A$2:$Z$49609,16,0)</f>
        <v>28</v>
      </c>
      <c r="F220" s="160">
        <f>VLOOKUP(A220,'SMALL PACK'!$A$2:$Z$49609,17,0)</f>
        <v>0</v>
      </c>
      <c r="G220" s="160"/>
      <c r="H220" s="169">
        <f>VLOOKUP(A220,'SMALL PACK'!$A$2:$Z$49609,21,0)</f>
        <v>1756.4680000000003</v>
      </c>
      <c r="I220" s="168">
        <f>VLOOKUP(A220,'SMALL PACK'!$A$2:$Z$49609,24,0)</f>
        <v>763.5319999999997</v>
      </c>
      <c r="J220" s="168">
        <f>VLOOKUP(A220,'SMALL PACK'!$A$2:$Z$49609,26,0)</f>
        <v>218.15199999999993</v>
      </c>
      <c r="K220" s="180">
        <f t="shared" si="18"/>
        <v>43.469735856275179</v>
      </c>
      <c r="L220">
        <f>IFERROR(VLOOKUP(A220,'SMALL PACK'!A:H,8,0)," ")</f>
        <v>4.0000000000000009</v>
      </c>
      <c r="M220">
        <f t="shared" si="16"/>
        <v>7025.872000000003</v>
      </c>
    </row>
    <row r="221" spans="1:13" ht="17.399999999999999" hidden="1" x14ac:dyDescent="0.3">
      <c r="A221" s="159">
        <v>7271111</v>
      </c>
      <c r="B221" s="159" t="str">
        <f>VLOOKUP(A221,'SMALL PACK'!$A$2:$Z$496909,5,0)</f>
        <v>SERVO FUTURA NXT 0W-16-4X3.5 L PROMO</v>
      </c>
      <c r="C221" s="160">
        <f>VLOOKUP(A221,'SMALL PACK'!$A$2:$Z$496909,9,0)</f>
        <v>2520</v>
      </c>
      <c r="D221" s="168">
        <f>VLOOKUP(A221,'SMALL PACK'!$A$2:$Z$49609,12,0)</f>
        <v>1872.1080000000002</v>
      </c>
      <c r="E221" s="177">
        <f>VLOOKUP(A221,'SMALL PACK'!$A$2:$Z$49609,16,0)</f>
        <v>28</v>
      </c>
      <c r="F221" s="160">
        <f>VLOOKUP(A221,'SMALL PACK'!$A$2:$Z$49609,17,0)</f>
        <v>0</v>
      </c>
      <c r="G221" s="160"/>
      <c r="H221" s="169">
        <f>VLOOKUP(A221,'SMALL PACK'!$A$2:$Z$49609,21,0)</f>
        <v>1756.4680000000003</v>
      </c>
      <c r="I221" s="168">
        <f>VLOOKUP(A221,'SMALL PACK'!$A$2:$Z$49609,24,0)</f>
        <v>763.5319999999997</v>
      </c>
      <c r="J221" s="168">
        <f>VLOOKUP(A221,'SMALL PACK'!$A$2:$Z$49609,26,0)</f>
        <v>218.15199999999993</v>
      </c>
      <c r="K221" s="180">
        <f t="shared" si="18"/>
        <v>43.469735856275179</v>
      </c>
      <c r="L221">
        <f>IFERROR(VLOOKUP(A221,'SMALL PACK'!A:H,8,0)," ")</f>
        <v>4</v>
      </c>
      <c r="M221">
        <f t="shared" si="16"/>
        <v>7025.8720000000012</v>
      </c>
    </row>
    <row r="222" spans="1:13" ht="17.399999999999999" hidden="1" x14ac:dyDescent="0.3">
      <c r="A222" s="161">
        <v>7275185</v>
      </c>
      <c r="B222" s="159" t="str">
        <f>VLOOKUP(A222,'SMALL PACK'!$A$2:$Z$496909,5,0)</f>
        <v>SERVO BLACKBIRD X-10 X 1 L HDPE</v>
      </c>
      <c r="C222" s="160">
        <f>VLOOKUP(A222,'SMALL PACK'!$A$2:$Z$496909,9,0)</f>
        <v>1300</v>
      </c>
      <c r="D222" s="168">
        <f>VLOOKUP(A222,'SMALL PACK'!$A$2:$Z$49609,12,0)</f>
        <v>837.72</v>
      </c>
      <c r="E222" s="177">
        <f>VLOOKUP(A222,'SMALL PACK'!$A$2:$Z$49609,16,0)</f>
        <v>98</v>
      </c>
      <c r="F222" s="160">
        <f>VLOOKUP(A222,'SMALL PACK'!$A$2:$Z$49609,17,0)</f>
        <v>0</v>
      </c>
      <c r="G222" s="160"/>
      <c r="H222" s="169">
        <f>VLOOKUP(A222,'SMALL PACK'!$A$2:$Z$49609,21,0)</f>
        <v>722.08</v>
      </c>
      <c r="I222" s="168">
        <f>VLOOKUP(A222,'SMALL PACK'!$A$2:$Z$49609,24,0)</f>
        <v>577.91999999999996</v>
      </c>
      <c r="J222" s="168">
        <f>VLOOKUP(A222,'SMALL PACK'!$A$2:$Z$49609,26,0)</f>
        <v>577.91999999999996</v>
      </c>
      <c r="K222" s="180">
        <f t="shared" si="18"/>
        <v>80.035453135386646</v>
      </c>
      <c r="L222">
        <f>IFERROR(VLOOKUP(A222,'SMALL PACK'!A:H,8,0)," ")</f>
        <v>10.000000000000005</v>
      </c>
      <c r="M222">
        <f t="shared" si="16"/>
        <v>7220.8000000000038</v>
      </c>
    </row>
    <row r="223" spans="1:13" ht="17.399999999999999" hidden="1" x14ac:dyDescent="0.3">
      <c r="A223" s="159">
        <v>7275111</v>
      </c>
      <c r="B223" s="159" t="str">
        <f>VLOOKUP(A223,'SMALL PACK'!$A$2:$Z$496909,5,0)</f>
        <v>SERVO BLACKBIRD X-4X3.5 L PROMO</v>
      </c>
      <c r="C223" s="160">
        <f>VLOOKUP(A223,'SMALL PACK'!$A$2:$Z$496909,9,0)</f>
        <v>4549</v>
      </c>
      <c r="D223" s="168">
        <f>VLOOKUP(A223,'SMALL PACK'!$A$2:$Z$49609,12,0)</f>
        <v>2931.3755999999998</v>
      </c>
      <c r="E223" s="177">
        <f>VLOOKUP(A223,'SMALL PACK'!$A$2:$Z$49609,16,0)</f>
        <v>98</v>
      </c>
      <c r="F223" s="160">
        <f>VLOOKUP(A223,'SMALL PACK'!$A$2:$Z$49609,17,0)</f>
        <v>0</v>
      </c>
      <c r="G223" s="160"/>
      <c r="H223" s="169">
        <f>VLOOKUP(A223,'SMALL PACK'!$A$2:$Z$49609,21,0)</f>
        <v>2526.6356000000001</v>
      </c>
      <c r="I223" s="168">
        <f>VLOOKUP(A223,'SMALL PACK'!$A$2:$Z$49609,24,0)</f>
        <v>2022.3643999999999</v>
      </c>
      <c r="J223" s="168">
        <f>VLOOKUP(A223,'SMALL PACK'!$A$2:$Z$49609,26,0)</f>
        <v>577.8184</v>
      </c>
      <c r="K223" s="180">
        <f t="shared" si="18"/>
        <v>80.041791542872261</v>
      </c>
      <c r="L223">
        <f>IFERROR(VLOOKUP(A223,'SMALL PACK'!A:H,8,0)," ")</f>
        <v>4</v>
      </c>
      <c r="M223">
        <f t="shared" si="16"/>
        <v>10106.5424</v>
      </c>
    </row>
    <row r="224" spans="1:13" ht="17.399999999999999" hidden="1" x14ac:dyDescent="0.3">
      <c r="A224" s="159">
        <v>7275220</v>
      </c>
      <c r="B224" s="159" t="str">
        <f>VLOOKUP(A224,'SMALL PACK'!$A$2:$Z$496909,5,0)</f>
        <v>SERVO BLACKBIRD X-4 x 4 L PROMO</v>
      </c>
      <c r="C224" s="160">
        <f>VLOOKUP(A224,'SMALL PACK'!$A$2:$Z$496909,9,0)</f>
        <v>5199</v>
      </c>
      <c r="D224" s="168">
        <f>VLOOKUP(A224,'SMALL PACK'!$A$2:$Z$49609,12,0)</f>
        <v>3350.2356</v>
      </c>
      <c r="E224" s="177">
        <f>VLOOKUP(A224,'SMALL PACK'!$A$2:$Z$49609,16,0)</f>
        <v>98</v>
      </c>
      <c r="F224" s="160">
        <f>VLOOKUP(A224,'SMALL PACK'!$A$2:$Z$49609,17,0)</f>
        <v>0</v>
      </c>
      <c r="G224" s="160"/>
      <c r="H224" s="169">
        <f>VLOOKUP(A224,'SMALL PACK'!$A$2:$Z$49609,21,0)</f>
        <v>2887.6756</v>
      </c>
      <c r="I224" s="168">
        <f>VLOOKUP(A224,'SMALL PACK'!$A$2:$Z$49609,24,0)</f>
        <v>2311.3244</v>
      </c>
      <c r="J224" s="168">
        <f>VLOOKUP(A224,'SMALL PACK'!$A$2:$Z$49609,26,0)</f>
        <v>577.83109999999999</v>
      </c>
      <c r="K224" s="180">
        <f t="shared" si="18"/>
        <v>80.04099906513045</v>
      </c>
      <c r="L224">
        <f>IFERROR(VLOOKUP(A224,'SMALL PACK'!A:H,8,0)," ")</f>
        <v>4</v>
      </c>
      <c r="M224">
        <f t="shared" si="16"/>
        <v>11550.7024</v>
      </c>
    </row>
    <row r="225" spans="1:13" ht="17.399999999999999" hidden="1" x14ac:dyDescent="0.3">
      <c r="A225" s="159"/>
      <c r="B225" s="159"/>
      <c r="C225" s="157"/>
      <c r="D225" s="157"/>
      <c r="E225" s="178"/>
      <c r="F225" s="157"/>
      <c r="G225" s="157"/>
      <c r="H225" s="170"/>
      <c r="I225" s="180"/>
      <c r="J225" s="180"/>
      <c r="K225" s="180"/>
      <c r="L225" t="str">
        <f>IFERROR(VLOOKUP(A225,'SMALL PACK'!A:H,8,0)," ")</f>
        <v xml:space="preserve"> </v>
      </c>
      <c r="M225" t="str">
        <f t="shared" si="16"/>
        <v xml:space="preserve"> </v>
      </c>
    </row>
    <row r="226" spans="1:13" ht="17.399999999999999" hidden="1" x14ac:dyDescent="0.3">
      <c r="A226" s="159"/>
      <c r="B226" s="159"/>
      <c r="C226" s="157"/>
      <c r="D226" s="157"/>
      <c r="E226" s="178"/>
      <c r="F226" s="157"/>
      <c r="G226" s="157"/>
      <c r="H226" s="170"/>
      <c r="I226" s="180"/>
      <c r="J226" s="180"/>
      <c r="K226" s="180"/>
      <c r="L226" t="str">
        <f>IFERROR(VLOOKUP(A226,'SMALL PACK'!A:H,8,0)," ")</f>
        <v xml:space="preserve"> </v>
      </c>
      <c r="M226" t="str">
        <f t="shared" si="16"/>
        <v xml:space="preserve"> </v>
      </c>
    </row>
    <row r="227" spans="1:13" ht="17.399999999999999" hidden="1" x14ac:dyDescent="0.3">
      <c r="A227" s="156" t="s">
        <v>3055</v>
      </c>
      <c r="B227" s="159"/>
      <c r="C227" s="157"/>
      <c r="D227" s="157"/>
      <c r="E227" s="178"/>
      <c r="F227" s="157"/>
      <c r="G227" s="157"/>
      <c r="H227" s="170"/>
      <c r="I227" s="180"/>
      <c r="J227" s="180"/>
      <c r="K227" s="180"/>
      <c r="L227" t="str">
        <f>IFERROR(VLOOKUP(A227,'SMALL PACK'!A:H,8,0)," ")</f>
        <v xml:space="preserve"> </v>
      </c>
      <c r="M227" t="str">
        <f t="shared" si="16"/>
        <v xml:space="preserve"> </v>
      </c>
    </row>
    <row r="228" spans="1:13" ht="17.399999999999999" hidden="1" x14ac:dyDescent="0.3">
      <c r="A228" s="159">
        <v>2900103</v>
      </c>
      <c r="B228" s="159" t="str">
        <f>VLOOKUP(A228,'SMALL PACK'!$A$2:$Z$496909,5,0)</f>
        <v>SERVO 2T SUPREME-600 X 20 ML</v>
      </c>
      <c r="C228" s="160">
        <f>VLOOKUP(A228,'SMALL PACK'!$A$2:$Z$496909,9,0)</f>
        <v>11</v>
      </c>
      <c r="D228" s="168">
        <f>VLOOKUP(A228,'SMALL PACK'!$A$2:$Z$49609,12,0)</f>
        <v>6.9101999999999997</v>
      </c>
      <c r="E228" s="177">
        <f>VLOOKUP(A228,'SMALL PACK'!$A$2:$Z$49609,16,0)</f>
        <v>0</v>
      </c>
      <c r="F228" s="160">
        <f>VLOOKUP(A228,'SMALL PACK'!$A$2:$Z$49609,17,0)</f>
        <v>0</v>
      </c>
      <c r="G228" s="160"/>
      <c r="H228" s="169">
        <f>VLOOKUP(A228,'SMALL PACK'!$A$2:$Z$49609,21,0)</f>
        <v>6.9101999999999997</v>
      </c>
      <c r="I228" s="168">
        <f>VLOOKUP(A228,'SMALL PACK'!$A$2:$Z$49609,24,0)</f>
        <v>4.0898000000000003</v>
      </c>
      <c r="J228" s="168">
        <f>VLOOKUP(A228,'SMALL PACK'!$A$2:$Z$49609,26,0)</f>
        <v>204.49</v>
      </c>
      <c r="K228" s="180">
        <f t="shared" ref="K228:K233" si="19">I228/H228*100</f>
        <v>59.184972938554601</v>
      </c>
      <c r="L228">
        <f>IFERROR(VLOOKUP(A228,'SMALL PACK'!A:H,8,0)," ")</f>
        <v>600.00000000000011</v>
      </c>
      <c r="M228">
        <f t="shared" si="16"/>
        <v>4146.1200000000008</v>
      </c>
    </row>
    <row r="229" spans="1:13" ht="17.399999999999999" hidden="1" x14ac:dyDescent="0.3">
      <c r="A229" s="159">
        <v>2900125</v>
      </c>
      <c r="B229" s="159" t="str">
        <f>VLOOKUP(A229,'SMALL PACK'!$A$2:$Z$496909,5,0)</f>
        <v>SERVO 2T SUPREME(JFC)-300x40ML - POU</v>
      </c>
      <c r="C229" s="160">
        <f>VLOOKUP(A229,'SMALL PACK'!$A$2:$Z$496909,9,0)</f>
        <v>18</v>
      </c>
      <c r="D229" s="168">
        <f>VLOOKUP(A229,'SMALL PACK'!$A$2:$Z$49609,12,0)</f>
        <v>12.69</v>
      </c>
      <c r="E229" s="177">
        <f>VLOOKUP(A229,'SMALL PACK'!$A$2:$Z$49609,16,0)</f>
        <v>0</v>
      </c>
      <c r="F229" s="160">
        <f>VLOOKUP(A229,'SMALL PACK'!$A$2:$Z$49609,17,0)</f>
        <v>0</v>
      </c>
      <c r="G229" s="160"/>
      <c r="H229" s="169">
        <f>VLOOKUP(A229,'SMALL PACK'!$A$2:$Z$49609,21,0)</f>
        <v>12.69</v>
      </c>
      <c r="I229" s="168">
        <f>VLOOKUP(A229,'SMALL PACK'!$A$2:$Z$49609,24,0)</f>
        <v>5.3100000000000005</v>
      </c>
      <c r="J229" s="168">
        <f>VLOOKUP(A229,'SMALL PACK'!$A$2:$Z$49609,26,0)</f>
        <v>132.75</v>
      </c>
      <c r="K229" s="180">
        <f t="shared" si="19"/>
        <v>41.843971631205676</v>
      </c>
      <c r="L229">
        <f>IFERROR(VLOOKUP(A229,'SMALL PACK'!A:H,8,0)," ")</f>
        <v>300</v>
      </c>
      <c r="M229">
        <f t="shared" si="16"/>
        <v>3807</v>
      </c>
    </row>
    <row r="230" spans="1:13" ht="17.399999999999999" hidden="1" x14ac:dyDescent="0.3">
      <c r="A230" s="159">
        <v>2900145</v>
      </c>
      <c r="B230" s="159" t="str">
        <f>VLOOKUP(A230,'SMALL PACK'!$A$2:$Z$496909,5,0)</f>
        <v>SERVO 2T SUPREME (JFC) - 200X60ML - POU</v>
      </c>
      <c r="C230" s="160">
        <f>VLOOKUP(A230,'SMALL PACK'!$A$2:$Z$496909,9,0)</f>
        <v>23</v>
      </c>
      <c r="D230" s="168">
        <f>VLOOKUP(A230,'SMALL PACK'!$A$2:$Z$49609,12,0)</f>
        <v>17.990600000000001</v>
      </c>
      <c r="E230" s="177">
        <f>VLOOKUP(A230,'SMALL PACK'!$A$2:$Z$49609,16,0)</f>
        <v>0</v>
      </c>
      <c r="F230" s="160">
        <f>VLOOKUP(A230,'SMALL PACK'!$A$2:$Z$49609,17,0)</f>
        <v>0</v>
      </c>
      <c r="G230" s="160"/>
      <c r="H230" s="169">
        <f>VLOOKUP(A230,'SMALL PACK'!$A$2:$Z$49609,21,0)</f>
        <v>17.990600000000001</v>
      </c>
      <c r="I230" s="168">
        <f>VLOOKUP(A230,'SMALL PACK'!$A$2:$Z$49609,24,0)</f>
        <v>5.0093999999999994</v>
      </c>
      <c r="J230" s="168">
        <f>VLOOKUP(A230,'SMALL PACK'!$A$2:$Z$49609,26,0)</f>
        <v>83.490000000000009</v>
      </c>
      <c r="K230" s="180">
        <f t="shared" si="19"/>
        <v>27.84454103809767</v>
      </c>
      <c r="L230">
        <f>IFERROR(VLOOKUP(A230,'SMALL PACK'!A:H,8,0)," ")</f>
        <v>200</v>
      </c>
      <c r="M230">
        <f t="shared" si="16"/>
        <v>3598.12</v>
      </c>
    </row>
    <row r="231" spans="1:13" ht="17.399999999999999" hidden="1" x14ac:dyDescent="0.3">
      <c r="A231" s="159">
        <v>2900165</v>
      </c>
      <c r="B231" s="159" t="str">
        <f>VLOOKUP(A231,'SMALL PACK'!$A$2:$Z$496909,5,0)</f>
        <v>SERVO 2T SUPREME-20X1/4 L</v>
      </c>
      <c r="C231" s="160">
        <f>VLOOKUP(A231,'SMALL PACK'!$A$2:$Z$496909,9,0)</f>
        <v>106</v>
      </c>
      <c r="D231" s="168">
        <f>VLOOKUP(A231,'SMALL PACK'!$A$2:$Z$49609,12,0)</f>
        <v>74.263600000000011</v>
      </c>
      <c r="E231" s="177">
        <f>VLOOKUP(A231,'SMALL PACK'!$A$2:$Z$49609,16,0)</f>
        <v>0</v>
      </c>
      <c r="F231" s="160">
        <f>VLOOKUP(A231,'SMALL PACK'!$A$2:$Z$49609,17,0)</f>
        <v>0</v>
      </c>
      <c r="G231" s="160"/>
      <c r="H231" s="169">
        <f>VLOOKUP(A231,'SMALL PACK'!$A$2:$Z$49609,21,0)</f>
        <v>74.263600000000011</v>
      </c>
      <c r="I231" s="168">
        <f>VLOOKUP(A231,'SMALL PACK'!$A$2:$Z$49609,24,0)</f>
        <v>31.736399999999989</v>
      </c>
      <c r="J231" s="168">
        <f>VLOOKUP(A231,'SMALL PACK'!$A$2:$Z$49609,26,0)</f>
        <v>126.94559999999996</v>
      </c>
      <c r="K231" s="180">
        <f t="shared" si="19"/>
        <v>42.734798743933752</v>
      </c>
      <c r="L231">
        <f>IFERROR(VLOOKUP(A231,'SMALL PACK'!A:H,8,0)," ")</f>
        <v>20</v>
      </c>
      <c r="M231">
        <f t="shared" si="16"/>
        <v>1485.2720000000002</v>
      </c>
    </row>
    <row r="232" spans="1:13" ht="17.399999999999999" hidden="1" x14ac:dyDescent="0.3">
      <c r="A232" s="159">
        <v>2900175</v>
      </c>
      <c r="B232" s="159" t="str">
        <f>VLOOKUP(A232,'SMALL PACK'!$A$2:$Z$496909,5,0)</f>
        <v>SERVO 2T SUPREME-20X1/2 L</v>
      </c>
      <c r="C232" s="160">
        <f>VLOOKUP(A232,'SMALL PACK'!$A$2:$Z$496909,9,0)</f>
        <v>188</v>
      </c>
      <c r="D232" s="168">
        <f>VLOOKUP(A232,'SMALL PACK'!$A$2:$Z$49609,12,0)</f>
        <v>146.56479999999999</v>
      </c>
      <c r="E232" s="177">
        <f>VLOOKUP(A232,'SMALL PACK'!$A$2:$Z$49609,16,0)</f>
        <v>0</v>
      </c>
      <c r="F232" s="160">
        <f>VLOOKUP(A232,'SMALL PACK'!$A$2:$Z$49609,17,0)</f>
        <v>0</v>
      </c>
      <c r="G232" s="160"/>
      <c r="H232" s="169">
        <f>VLOOKUP(A232,'SMALL PACK'!$A$2:$Z$49609,21,0)</f>
        <v>146.56479999999999</v>
      </c>
      <c r="I232" s="168">
        <f>VLOOKUP(A232,'SMALL PACK'!$A$2:$Z$49609,24,0)</f>
        <v>41.435200000000009</v>
      </c>
      <c r="J232" s="168">
        <f>VLOOKUP(A232,'SMALL PACK'!$A$2:$Z$49609,26,0)</f>
        <v>82.870400000000018</v>
      </c>
      <c r="K232" s="180">
        <f t="shared" si="19"/>
        <v>28.270908158029766</v>
      </c>
      <c r="L232">
        <f>IFERROR(VLOOKUP(A232,'SMALL PACK'!A:H,8,0)," ")</f>
        <v>20.000000000000011</v>
      </c>
      <c r="M232">
        <f t="shared" si="16"/>
        <v>2931.2960000000012</v>
      </c>
    </row>
    <row r="233" spans="1:13" ht="17.399999999999999" hidden="1" x14ac:dyDescent="0.3">
      <c r="A233" s="159">
        <v>2900184</v>
      </c>
      <c r="B233" s="159" t="str">
        <f>VLOOKUP(A233,'SMALL PACK'!$A$2:$Z$496909,5,0)</f>
        <v>SERVO 2T SUPREME-20 X 1 L</v>
      </c>
      <c r="C233" s="160">
        <f>VLOOKUP(A233,'SMALL PACK'!$A$2:$Z$496909,9,0)</f>
        <v>357</v>
      </c>
      <c r="D233" s="168">
        <f>VLOOKUP(A233,'SMALL PACK'!$A$2:$Z$49609,12,0)</f>
        <v>287.0994</v>
      </c>
      <c r="E233" s="177">
        <f>VLOOKUP(A233,'SMALL PACK'!$A$2:$Z$49609,16,0)</f>
        <v>0</v>
      </c>
      <c r="F233" s="160">
        <f>VLOOKUP(A233,'SMALL PACK'!$A$2:$Z$49609,17,0)</f>
        <v>0</v>
      </c>
      <c r="G233" s="160"/>
      <c r="H233" s="169">
        <f>VLOOKUP(A233,'SMALL PACK'!$A$2:$Z$49609,21,0)</f>
        <v>287.0994</v>
      </c>
      <c r="I233" s="168">
        <f>VLOOKUP(A233,'SMALL PACK'!$A$2:$Z$49609,24,0)</f>
        <v>69.900599999999997</v>
      </c>
      <c r="J233" s="168">
        <f>VLOOKUP(A233,'SMALL PACK'!$A$2:$Z$49609,26,0)</f>
        <v>69.900599999999997</v>
      </c>
      <c r="K233" s="180">
        <f t="shared" si="19"/>
        <v>24.347177319074856</v>
      </c>
      <c r="L233">
        <f>IFERROR(VLOOKUP(A233,'SMALL PACK'!A:H,8,0)," ")</f>
        <v>20.000000000000014</v>
      </c>
      <c r="M233">
        <f t="shared" si="16"/>
        <v>5741.9880000000039</v>
      </c>
    </row>
    <row r="234" spans="1:13" ht="17.399999999999999" hidden="1" x14ac:dyDescent="0.3">
      <c r="A234" s="159"/>
      <c r="B234" s="159"/>
      <c r="C234" s="157"/>
      <c r="D234" s="157"/>
      <c r="E234" s="178"/>
      <c r="F234" s="157"/>
      <c r="G234" s="157"/>
      <c r="H234" s="170"/>
      <c r="I234" s="180"/>
      <c r="J234" s="180"/>
      <c r="K234" s="180"/>
      <c r="L234" t="str">
        <f>IFERROR(VLOOKUP(A234,'SMALL PACK'!A:H,8,0)," ")</f>
        <v xml:space="preserve"> </v>
      </c>
      <c r="M234" t="str">
        <f t="shared" si="16"/>
        <v xml:space="preserve"> </v>
      </c>
    </row>
    <row r="235" spans="1:13" ht="17.399999999999999" hidden="1" x14ac:dyDescent="0.3">
      <c r="A235" s="159"/>
      <c r="B235" s="159"/>
      <c r="C235" s="157"/>
      <c r="D235" s="157"/>
      <c r="E235" s="178"/>
      <c r="F235" s="157"/>
      <c r="G235" s="157"/>
      <c r="H235" s="170"/>
      <c r="I235" s="180"/>
      <c r="J235" s="180"/>
      <c r="K235" s="180"/>
      <c r="L235" t="str">
        <f>IFERROR(VLOOKUP(A235,'SMALL PACK'!A:H,8,0)," ")</f>
        <v xml:space="preserve"> </v>
      </c>
      <c r="M235" t="str">
        <f t="shared" si="16"/>
        <v xml:space="preserve"> </v>
      </c>
    </row>
    <row r="236" spans="1:13" ht="17.399999999999999" hidden="1" x14ac:dyDescent="0.3">
      <c r="A236" s="156" t="s">
        <v>3056</v>
      </c>
      <c r="B236" s="159"/>
      <c r="C236" s="157"/>
      <c r="D236" s="157"/>
      <c r="E236" s="178"/>
      <c r="F236" s="157"/>
      <c r="G236" s="157"/>
      <c r="H236" s="170"/>
      <c r="I236" s="180"/>
      <c r="J236" s="180"/>
      <c r="K236" s="180"/>
      <c r="L236" t="str">
        <f>IFERROR(VLOOKUP(A236,'SMALL PACK'!A:H,8,0)," ")</f>
        <v xml:space="preserve"> </v>
      </c>
      <c r="M236" t="str">
        <f t="shared" si="16"/>
        <v xml:space="preserve"> </v>
      </c>
    </row>
    <row r="237" spans="1:13" ht="17.399999999999999" hidden="1" x14ac:dyDescent="0.3">
      <c r="A237" s="159">
        <v>7701341</v>
      </c>
      <c r="B237" s="159" t="str">
        <f>VLOOKUP(A237,'SMALL PACK'!$A$2:$Z$496909,5,0)</f>
        <v>SERVO GREASE MP-20 KG BUC</v>
      </c>
      <c r="C237" s="160">
        <f>VLOOKUP(A237,'SMALL PACK'!$A$2:$Z$496909,9,0)</f>
        <v>6929</v>
      </c>
      <c r="D237" s="168">
        <f>VLOOKUP(A237,'SMALL PACK'!$A$2:$Z$49609,12,0)</f>
        <v>5817.5883999999996</v>
      </c>
      <c r="E237" s="177">
        <f>VLOOKUP(A237,'SMALL PACK'!$A$2:$Z$49609,16,0)</f>
        <v>28</v>
      </c>
      <c r="F237" s="160">
        <f>VLOOKUP(A237,'SMALL PACK'!$A$2:$Z$49609,17,0)</f>
        <v>0</v>
      </c>
      <c r="G237" s="160"/>
      <c r="H237" s="169">
        <f>VLOOKUP(A237,'SMALL PACK'!$A$2:$Z$49609,21,0)</f>
        <v>5156.7883999999995</v>
      </c>
      <c r="I237" s="168">
        <f>VLOOKUP(A237,'SMALL PACK'!$A$2:$Z$49609,24,0)</f>
        <v>1772.2116000000005</v>
      </c>
      <c r="J237" s="168">
        <f>VLOOKUP(A237,'SMALL PACK'!$A$2:$Z$49609,26,0)</f>
        <v>88.610580000000027</v>
      </c>
      <c r="K237" s="180">
        <f t="shared" ref="K237:K265" si="20">I237/H237*100</f>
        <v>34.366575909921004</v>
      </c>
      <c r="L237">
        <f>IFERROR(VLOOKUP(A237,'SMALL PACK'!A:H,8,0)," ")</f>
        <v>1.0000000000000004</v>
      </c>
      <c r="M237">
        <f t="shared" si="16"/>
        <v>5156.7884000000022</v>
      </c>
    </row>
    <row r="238" spans="1:13" ht="17.399999999999999" hidden="1" x14ac:dyDescent="0.3">
      <c r="A238" s="159">
        <v>7705303</v>
      </c>
      <c r="B238" s="159" t="str">
        <f>VLOOKUP(A238,'SMALL PACK'!$A$2:$Z$496909,5,0)</f>
        <v>SERVO GREASE MP 3 - 20 X 1/2 KG CTN</v>
      </c>
      <c r="C238" s="160">
        <f>VLOOKUP(A238,'SMALL PACK'!$A$2:$Z$496909,9,0)</f>
        <v>230</v>
      </c>
      <c r="D238" s="168">
        <f>VLOOKUP(A238,'SMALL PACK'!$A$2:$Z$49609,12,0)</f>
        <v>175.60499999999999</v>
      </c>
      <c r="E238" s="177">
        <f>VLOOKUP(A238,'SMALL PACK'!$A$2:$Z$49609,16,0)</f>
        <v>40</v>
      </c>
      <c r="F238" s="160">
        <f>VLOOKUP(A238,'SMALL PACK'!$A$2:$Z$49609,17,0)</f>
        <v>0</v>
      </c>
      <c r="G238" s="160"/>
      <c r="H238" s="169">
        <f>VLOOKUP(A238,'SMALL PACK'!$A$2:$Z$49609,21,0)</f>
        <v>152.005</v>
      </c>
      <c r="I238" s="168">
        <f>VLOOKUP(A238,'SMALL PACK'!$A$2:$Z$49609,24,0)</f>
        <v>77.995000000000005</v>
      </c>
      <c r="J238" s="168">
        <f>VLOOKUP(A238,'SMALL PACK'!$A$2:$Z$49609,26,0)</f>
        <v>155.99</v>
      </c>
      <c r="K238" s="180">
        <f t="shared" si="20"/>
        <v>51.310812144337362</v>
      </c>
      <c r="L238">
        <f>IFERROR(VLOOKUP(A238,'SMALL PACK'!A:H,8,0)," ")</f>
        <v>19.999999999999996</v>
      </c>
      <c r="M238">
        <f t="shared" si="16"/>
        <v>3040.0999999999995</v>
      </c>
    </row>
    <row r="239" spans="1:13" ht="17.399999999999999" hidden="1" x14ac:dyDescent="0.3">
      <c r="A239" s="159">
        <v>7705313</v>
      </c>
      <c r="B239" s="159" t="str">
        <f>VLOOKUP(A239,'SMALL PACK'!$A$2:$Z$496909,5,0)</f>
        <v>SERVO GREASE MP 3 - 10 X 1 KG CTN</v>
      </c>
      <c r="C239" s="160">
        <f>VLOOKUP(A239,'SMALL PACK'!$A$2:$Z$496909,9,0)</f>
        <v>450</v>
      </c>
      <c r="D239" s="168">
        <f>VLOOKUP(A239,'SMALL PACK'!$A$2:$Z$49609,12,0)</f>
        <v>349.83</v>
      </c>
      <c r="E239" s="177">
        <f>VLOOKUP(A239,'SMALL PACK'!$A$2:$Z$49609,16,0)</f>
        <v>40</v>
      </c>
      <c r="F239" s="160">
        <f>VLOOKUP(A239,'SMALL PACK'!$A$2:$Z$49609,17,0)</f>
        <v>0</v>
      </c>
      <c r="G239" s="160"/>
      <c r="H239" s="169">
        <f>VLOOKUP(A239,'SMALL PACK'!$A$2:$Z$49609,21,0)</f>
        <v>302.63</v>
      </c>
      <c r="I239" s="168">
        <f>VLOOKUP(A239,'SMALL PACK'!$A$2:$Z$49609,24,0)</f>
        <v>147.37</v>
      </c>
      <c r="J239" s="168">
        <f>VLOOKUP(A239,'SMALL PACK'!$A$2:$Z$49609,26,0)</f>
        <v>147.37</v>
      </c>
      <c r="K239" s="180">
        <f t="shared" si="20"/>
        <v>48.696427981363385</v>
      </c>
      <c r="L239">
        <f>IFERROR(VLOOKUP(A239,'SMALL PACK'!A:H,8,0)," ")</f>
        <v>10</v>
      </c>
      <c r="M239">
        <f t="shared" si="16"/>
        <v>3026.3</v>
      </c>
    </row>
    <row r="240" spans="1:13" ht="17.399999999999999" hidden="1" x14ac:dyDescent="0.3">
      <c r="A240" s="159">
        <v>7705327</v>
      </c>
      <c r="B240" s="159" t="str">
        <f>VLOOKUP(A240,'SMALL PACK'!$A$2:$Z$496909,5,0)</f>
        <v>SERVOGREASE MP 3-6X2 KG</v>
      </c>
      <c r="C240" s="160">
        <f>VLOOKUP(A240,'SMALL PACK'!$A$2:$Z$496909,9,0)</f>
        <v>840</v>
      </c>
      <c r="D240" s="168">
        <f>VLOOKUP(A240,'SMALL PACK'!$A$2:$Z$49609,12,0)</f>
        <v>687.87600000000009</v>
      </c>
      <c r="E240" s="177">
        <f>VLOOKUP(A240,'SMALL PACK'!$A$2:$Z$49609,16,0)</f>
        <v>40</v>
      </c>
      <c r="F240" s="160">
        <f>VLOOKUP(A240,'SMALL PACK'!$A$2:$Z$49609,17,0)</f>
        <v>0</v>
      </c>
      <c r="G240" s="160"/>
      <c r="H240" s="169">
        <f>VLOOKUP(A240,'SMALL PACK'!$A$2:$Z$49609,21,0)</f>
        <v>593.47600000000011</v>
      </c>
      <c r="I240" s="168">
        <f>VLOOKUP(A240,'SMALL PACK'!$A$2:$Z$49609,24,0)</f>
        <v>246.52399999999989</v>
      </c>
      <c r="J240" s="168">
        <f>VLOOKUP(A240,'SMALL PACK'!$A$2:$Z$49609,26,0)</f>
        <v>123.26199999999994</v>
      </c>
      <c r="K240" s="180">
        <f t="shared" si="20"/>
        <v>41.539000734654785</v>
      </c>
      <c r="L240">
        <f>IFERROR(VLOOKUP(A240,'SMALL PACK'!A:H,8,0)," ")</f>
        <v>6.0000000000000018</v>
      </c>
      <c r="M240">
        <f t="shared" si="16"/>
        <v>3560.8560000000016</v>
      </c>
    </row>
    <row r="241" spans="1:13" ht="17.399999999999999" hidden="1" x14ac:dyDescent="0.3">
      <c r="A241" s="159">
        <v>7705337</v>
      </c>
      <c r="B241" s="159" t="str">
        <f>VLOOKUP(A241,'SMALL PACK'!$A$2:$Z$496909,5,0)</f>
        <v>SERVOGREASE MP 3-4X3 KG</v>
      </c>
      <c r="C241" s="160">
        <f>VLOOKUP(A241,'SMALL PACK'!$A$2:$Z$496909,9,0)</f>
        <v>1235</v>
      </c>
      <c r="D241" s="168">
        <f>VLOOKUP(A241,'SMALL PACK'!$A$2:$Z$49609,12,0)</f>
        <v>1019.4924999999999</v>
      </c>
      <c r="E241" s="177">
        <f>VLOOKUP(A241,'SMALL PACK'!$A$2:$Z$49609,16,0)</f>
        <v>40</v>
      </c>
      <c r="F241" s="160">
        <f>VLOOKUP(A241,'SMALL PACK'!$A$2:$Z$49609,17,0)</f>
        <v>0</v>
      </c>
      <c r="G241" s="160"/>
      <c r="H241" s="169">
        <f>VLOOKUP(A241,'SMALL PACK'!$A$2:$Z$49609,21,0)</f>
        <v>877.89249999999993</v>
      </c>
      <c r="I241" s="168">
        <f>VLOOKUP(A241,'SMALL PACK'!$A$2:$Z$49609,24,0)</f>
        <v>357.10750000000007</v>
      </c>
      <c r="J241" s="168">
        <f>VLOOKUP(A241,'SMALL PACK'!$A$2:$Z$49609,26,0)</f>
        <v>119.03583333333336</v>
      </c>
      <c r="K241" s="180">
        <f t="shared" si="20"/>
        <v>40.677816475251824</v>
      </c>
      <c r="L241">
        <f>IFERROR(VLOOKUP(A241,'SMALL PACK'!A:H,8,0)," ")</f>
        <v>3.9999999999999996</v>
      </c>
      <c r="M241">
        <f t="shared" si="16"/>
        <v>3511.5699999999993</v>
      </c>
    </row>
    <row r="242" spans="1:13" ht="17.399999999999999" hidden="1" x14ac:dyDescent="0.3">
      <c r="A242" s="159">
        <v>7705339</v>
      </c>
      <c r="B242" s="159" t="str">
        <f>VLOOKUP(A242,'SMALL PACK'!$A$2:$Z$496909,5,0)</f>
        <v>SERVOGREASE MP 3 - 5 KG BUC</v>
      </c>
      <c r="C242" s="160">
        <f>VLOOKUP(A242,'SMALL PACK'!$A$2:$Z$496909,9,0)</f>
        <v>2030</v>
      </c>
      <c r="D242" s="168">
        <f>VLOOKUP(A242,'SMALL PACK'!$A$2:$Z$49609,12,0)</f>
        <v>1660.3370000000002</v>
      </c>
      <c r="E242" s="177">
        <f>VLOOKUP(A242,'SMALL PACK'!$A$2:$Z$49609,16,0)</f>
        <v>40</v>
      </c>
      <c r="F242" s="160">
        <f>VLOOKUP(A242,'SMALL PACK'!$A$2:$Z$49609,17,0)</f>
        <v>0</v>
      </c>
      <c r="G242" s="160"/>
      <c r="H242" s="169">
        <f>VLOOKUP(A242,'SMALL PACK'!$A$2:$Z$49609,21,0)</f>
        <v>1424.3370000000002</v>
      </c>
      <c r="I242" s="168">
        <f>VLOOKUP(A242,'SMALL PACK'!$A$2:$Z$49609,24,0)</f>
        <v>605.66299999999978</v>
      </c>
      <c r="J242" s="168">
        <f>VLOOKUP(A242,'SMALL PACK'!$A$2:$Z$49609,26,0)</f>
        <v>121.13259999999997</v>
      </c>
      <c r="K242" s="180">
        <f t="shared" si="20"/>
        <v>42.5224507964056</v>
      </c>
      <c r="L242">
        <f>IFERROR(VLOOKUP(A242,'SMALL PACK'!A:H,8,0)," ")</f>
        <v>1</v>
      </c>
      <c r="M242">
        <f t="shared" si="16"/>
        <v>1424.3370000000002</v>
      </c>
    </row>
    <row r="243" spans="1:13" ht="17.399999999999999" hidden="1" x14ac:dyDescent="0.3">
      <c r="A243" s="159">
        <v>7705340</v>
      </c>
      <c r="B243" s="159" t="str">
        <f>VLOOKUP(A243,'SMALL PACK'!$A$2:$Z$496909,5,0)</f>
        <v>SERVOGREASE MP 3-2 X 5 KG</v>
      </c>
      <c r="C243" s="160">
        <f>VLOOKUP(A243,'SMALL PACK'!$A$2:$Z$496909,9,0)</f>
        <v>2030</v>
      </c>
      <c r="D243" s="168">
        <f>VLOOKUP(A243,'SMALL PACK'!$A$2:$Z$49609,12,0)</f>
        <v>1660.3370000000002</v>
      </c>
      <c r="E243" s="177">
        <f>VLOOKUP(A243,'SMALL PACK'!$A$2:$Z$49609,16,0)</f>
        <v>0</v>
      </c>
      <c r="F243" s="160">
        <f>VLOOKUP(A243,'SMALL PACK'!$A$2:$Z$49609,17,0)</f>
        <v>0</v>
      </c>
      <c r="G243" s="160"/>
      <c r="H243" s="169">
        <f>VLOOKUP(A243,'SMALL PACK'!$A$2:$Z$49609,21,0)</f>
        <v>1660.3370000000002</v>
      </c>
      <c r="I243" s="168">
        <f>VLOOKUP(A243,'SMALL PACK'!$A$2:$Z$49609,24,0)</f>
        <v>369.66299999999978</v>
      </c>
      <c r="J243" s="168">
        <f>VLOOKUP(A243,'SMALL PACK'!$A$2:$Z$49609,26,0)</f>
        <v>73.932599999999979</v>
      </c>
      <c r="K243" s="180">
        <f t="shared" si="20"/>
        <v>22.264335493336578</v>
      </c>
      <c r="L243">
        <f>IFERROR(VLOOKUP(A243,'SMALL PACK'!A:H,8,0)," ")</f>
        <v>2</v>
      </c>
      <c r="M243">
        <f t="shared" si="16"/>
        <v>3320.6740000000004</v>
      </c>
    </row>
    <row r="244" spans="1:13" ht="17.399999999999999" hidden="1" x14ac:dyDescent="0.3">
      <c r="A244" s="159">
        <v>7705341</v>
      </c>
      <c r="B244" s="159" t="str">
        <f>VLOOKUP(A244,'SMALL PACK'!$A$2:$Z$496909,5,0)</f>
        <v>SERVOGREASE MP 3 -20 KG BUC</v>
      </c>
      <c r="C244" s="160">
        <f>VLOOKUP(A244,'SMALL PACK'!$A$2:$Z$496909,9,0)</f>
        <v>8000</v>
      </c>
      <c r="D244" s="168">
        <f>VLOOKUP(A244,'SMALL PACK'!$A$2:$Z$49609,12,0)</f>
        <v>6544.8</v>
      </c>
      <c r="E244" s="177">
        <f>VLOOKUP(A244,'SMALL PACK'!$A$2:$Z$49609,16,0)</f>
        <v>55</v>
      </c>
      <c r="F244" s="160">
        <f>VLOOKUP(A244,'SMALL PACK'!$A$2:$Z$49609,17,0)</f>
        <v>0</v>
      </c>
      <c r="G244" s="160"/>
      <c r="H244" s="169">
        <f>VLOOKUP(A244,'SMALL PACK'!$A$2:$Z$49609,21,0)</f>
        <v>5246.8</v>
      </c>
      <c r="I244" s="168">
        <f>VLOOKUP(A244,'SMALL PACK'!$A$2:$Z$49609,24,0)</f>
        <v>2753.2</v>
      </c>
      <c r="J244" s="168">
        <f>VLOOKUP(A244,'SMALL PACK'!$A$2:$Z$49609,26,0)</f>
        <v>137.65999999999997</v>
      </c>
      <c r="K244" s="180">
        <f t="shared" si="20"/>
        <v>52.473888846535019</v>
      </c>
      <c r="L244">
        <f>IFERROR(VLOOKUP(A244,'SMALL PACK'!A:H,8,0)," ")</f>
        <v>1.0000000000000004</v>
      </c>
      <c r="M244">
        <f t="shared" si="16"/>
        <v>5246.8000000000029</v>
      </c>
    </row>
    <row r="245" spans="1:13" ht="17.399999999999999" hidden="1" x14ac:dyDescent="0.3">
      <c r="A245" s="159">
        <v>7727303</v>
      </c>
      <c r="B245" s="159" t="str">
        <f>VLOOKUP(A245,'SMALL PACK'!$A$2:$Z$496909,5,0)</f>
        <v>SERVO GEM RR 3 - 20 X 1/2 KG CTN</v>
      </c>
      <c r="C245" s="160">
        <f>VLOOKUP(A245,'SMALL PACK'!$A$2:$Z$496909,9,0)</f>
        <v>253</v>
      </c>
      <c r="D245" s="168">
        <f>VLOOKUP(A245,'SMALL PACK'!$A$2:$Z$49609,12,0)</f>
        <v>194.73410000000001</v>
      </c>
      <c r="E245" s="177">
        <f>VLOOKUP(A245,'SMALL PACK'!$A$2:$Z$49609,16,0)</f>
        <v>50</v>
      </c>
      <c r="F245" s="160">
        <f>VLOOKUP(A245,'SMALL PACK'!$A$2:$Z$49609,17,0)</f>
        <v>0</v>
      </c>
      <c r="G245" s="160"/>
      <c r="H245" s="169">
        <f>VLOOKUP(A245,'SMALL PACK'!$A$2:$Z$49609,21,0)</f>
        <v>165.23410000000001</v>
      </c>
      <c r="I245" s="168">
        <f>VLOOKUP(A245,'SMALL PACK'!$A$2:$Z$49609,24,0)</f>
        <v>87.765899999999988</v>
      </c>
      <c r="J245" s="168">
        <f>VLOOKUP(A245,'SMALL PACK'!$A$2:$Z$49609,26,0)</f>
        <v>175.53179999999998</v>
      </c>
      <c r="K245" s="180">
        <f t="shared" si="20"/>
        <v>53.116094075012356</v>
      </c>
      <c r="L245">
        <f>IFERROR(VLOOKUP(A245,'SMALL PACK'!A:H,8,0)," ")</f>
        <v>19.999999999999996</v>
      </c>
      <c r="M245">
        <f t="shared" si="16"/>
        <v>3304.6819999999998</v>
      </c>
    </row>
    <row r="246" spans="1:13" ht="17.399999999999999" hidden="1" x14ac:dyDescent="0.3">
      <c r="A246" s="159">
        <v>7727313</v>
      </c>
      <c r="B246" s="159" t="str">
        <f>VLOOKUP(A246,'SMALL PACK'!$A$2:$Z$496909,5,0)</f>
        <v>SERVO GEM RR 3 - 10 X 1 KG CTN</v>
      </c>
      <c r="C246" s="160">
        <f>VLOOKUP(A246,'SMALL PACK'!$A$2:$Z$496909,9,0)</f>
        <v>465</v>
      </c>
      <c r="D246" s="168">
        <f>VLOOKUP(A246,'SMALL PACK'!$A$2:$Z$49609,12,0)</f>
        <v>371.90700000000004</v>
      </c>
      <c r="E246" s="177">
        <f>VLOOKUP(A246,'SMALL PACK'!$A$2:$Z$49609,16,0)</f>
        <v>50</v>
      </c>
      <c r="F246" s="160">
        <f>VLOOKUP(A246,'SMALL PACK'!$A$2:$Z$49609,17,0)</f>
        <v>0</v>
      </c>
      <c r="G246" s="160"/>
      <c r="H246" s="169">
        <f>VLOOKUP(A246,'SMALL PACK'!$A$2:$Z$49609,21,0)</f>
        <v>312.90700000000004</v>
      </c>
      <c r="I246" s="168">
        <f>VLOOKUP(A246,'SMALL PACK'!$A$2:$Z$49609,24,0)</f>
        <v>152.09299999999996</v>
      </c>
      <c r="J246" s="168">
        <f>VLOOKUP(A246,'SMALL PACK'!$A$2:$Z$49609,26,0)</f>
        <v>152.09299999999996</v>
      </c>
      <c r="K246" s="180">
        <f t="shared" si="20"/>
        <v>48.606454953069104</v>
      </c>
      <c r="L246">
        <f>IFERROR(VLOOKUP(A246,'SMALL PACK'!A:H,8,0)," ")</f>
        <v>10</v>
      </c>
      <c r="M246">
        <f t="shared" si="16"/>
        <v>3129.0700000000006</v>
      </c>
    </row>
    <row r="247" spans="1:13" ht="17.399999999999999" hidden="1" x14ac:dyDescent="0.3">
      <c r="A247" s="159">
        <v>7727327</v>
      </c>
      <c r="B247" s="159" t="str">
        <f>VLOOKUP(A247,'SMALL PACK'!$A$2:$Z$496909,5,0)</f>
        <v>SERVO GEM RR 3-6X2 KG TUB</v>
      </c>
      <c r="C247" s="160">
        <f>VLOOKUP(A247,'SMALL PACK'!$A$2:$Z$496909,9,0)</f>
        <v>920</v>
      </c>
      <c r="D247" s="168">
        <f>VLOOKUP(A247,'SMALL PACK'!$A$2:$Z$49609,12,0)</f>
        <v>727.62800000000004</v>
      </c>
      <c r="E247" s="177">
        <f>VLOOKUP(A247,'SMALL PACK'!$A$2:$Z$49609,16,0)</f>
        <v>50</v>
      </c>
      <c r="F247" s="160">
        <f>VLOOKUP(A247,'SMALL PACK'!$A$2:$Z$49609,17,0)</f>
        <v>0</v>
      </c>
      <c r="G247" s="160"/>
      <c r="H247" s="169">
        <f>VLOOKUP(A247,'SMALL PACK'!$A$2:$Z$49609,21,0)</f>
        <v>609.62800000000004</v>
      </c>
      <c r="I247" s="168">
        <f>VLOOKUP(A247,'SMALL PACK'!$A$2:$Z$49609,24,0)</f>
        <v>310.37199999999996</v>
      </c>
      <c r="J247" s="168">
        <f>VLOOKUP(A247,'SMALL PACK'!$A$2:$Z$49609,26,0)</f>
        <v>155.18599999999998</v>
      </c>
      <c r="K247" s="180">
        <f t="shared" si="20"/>
        <v>50.911703530677713</v>
      </c>
      <c r="L247">
        <f>IFERROR(VLOOKUP(A247,'SMALL PACK'!A:H,8,0)," ")</f>
        <v>6.0000000000000018</v>
      </c>
      <c r="M247">
        <f t="shared" si="16"/>
        <v>3657.7680000000014</v>
      </c>
    </row>
    <row r="248" spans="1:13" ht="17.399999999999999" hidden="1" x14ac:dyDescent="0.3">
      <c r="A248" s="159">
        <v>7727337</v>
      </c>
      <c r="B248" s="159" t="str">
        <f>VLOOKUP(A248,'SMALL PACK'!$A$2:$Z$496909,5,0)</f>
        <v>SERVO GEM RR 3-4X3 KG</v>
      </c>
      <c r="C248" s="160">
        <f>VLOOKUP(A248,'SMALL PACK'!$A$2:$Z$496909,9,0)</f>
        <v>1365</v>
      </c>
      <c r="D248" s="168">
        <f>VLOOKUP(A248,'SMALL PACK'!$A$2:$Z$49609,12,0)</f>
        <v>1063.7445</v>
      </c>
      <c r="E248" s="177">
        <f>VLOOKUP(A248,'SMALL PACK'!$A$2:$Z$49609,16,0)</f>
        <v>50</v>
      </c>
      <c r="F248" s="160">
        <f>VLOOKUP(A248,'SMALL PACK'!$A$2:$Z$49609,17,0)</f>
        <v>0</v>
      </c>
      <c r="G248" s="160"/>
      <c r="H248" s="169">
        <f>VLOOKUP(A248,'SMALL PACK'!$A$2:$Z$49609,21,0)</f>
        <v>886.74450000000002</v>
      </c>
      <c r="I248" s="168">
        <f>VLOOKUP(A248,'SMALL PACK'!$A$2:$Z$49609,24,0)</f>
        <v>478.25549999999998</v>
      </c>
      <c r="J248" s="168">
        <f>VLOOKUP(A248,'SMALL PACK'!$A$2:$Z$49609,26,0)</f>
        <v>159.41849999999999</v>
      </c>
      <c r="K248" s="180">
        <f t="shared" si="20"/>
        <v>53.933855806266628</v>
      </c>
      <c r="L248">
        <f>IFERROR(VLOOKUP(A248,'SMALL PACK'!A:H,8,0)," ")</f>
        <v>3.9999999999999996</v>
      </c>
      <c r="M248">
        <f t="shared" si="16"/>
        <v>3546.9779999999996</v>
      </c>
    </row>
    <row r="249" spans="1:13" ht="17.399999999999999" hidden="1" x14ac:dyDescent="0.3">
      <c r="A249" s="159">
        <v>7727341</v>
      </c>
      <c r="B249" s="159" t="str">
        <f>VLOOKUP(A249,'SMALL PACK'!$A$2:$Z$496909,5,0)</f>
        <v>SERVO GEM RR 3 - 20 KG. BUC</v>
      </c>
      <c r="C249" s="160">
        <f>VLOOKUP(A249,'SMALL PACK'!$A$2:$Z$496909,9,0)</f>
        <v>8300</v>
      </c>
      <c r="D249" s="168">
        <f>VLOOKUP(A249,'SMALL PACK'!$A$2:$Z$49609,12,0)</f>
        <v>6969.51</v>
      </c>
      <c r="E249" s="177">
        <f>VLOOKUP(A249,'SMALL PACK'!$A$2:$Z$49609,16,0)</f>
        <v>55</v>
      </c>
      <c r="F249" s="160">
        <f>VLOOKUP(A249,'SMALL PACK'!$A$2:$Z$49609,17,0)</f>
        <v>0</v>
      </c>
      <c r="G249" s="160"/>
      <c r="H249" s="169">
        <f>VLOOKUP(A249,'SMALL PACK'!$A$2:$Z$49609,21,0)</f>
        <v>5671.51</v>
      </c>
      <c r="I249" s="168">
        <f>VLOOKUP(A249,'SMALL PACK'!$A$2:$Z$49609,24,0)</f>
        <v>2628.49</v>
      </c>
      <c r="J249" s="168">
        <f>VLOOKUP(A249,'SMALL PACK'!$A$2:$Z$49609,26,0)</f>
        <v>131.42449999999997</v>
      </c>
      <c r="K249" s="180">
        <f t="shared" si="20"/>
        <v>46.345505870570619</v>
      </c>
      <c r="L249">
        <f>IFERROR(VLOOKUP(A249,'SMALL PACK'!A:H,8,0)," ")</f>
        <v>1.0000000000000004</v>
      </c>
      <c r="M249">
        <f t="shared" si="16"/>
        <v>5671.5100000000029</v>
      </c>
    </row>
    <row r="250" spans="1:13" ht="17.399999999999999" hidden="1" x14ac:dyDescent="0.3">
      <c r="A250" s="159">
        <v>7849303</v>
      </c>
      <c r="B250" s="159" t="str">
        <f>VLOOKUP(A250,'SMALL PACK'!$A$2:$Z$496909,5,0)</f>
        <v>SERVO LONG LIFE GREASE-20 X 1/2 KG</v>
      </c>
      <c r="C250" s="160">
        <f>VLOOKUP(A250,'SMALL PACK'!$A$2:$Z$496909,9,0)</f>
        <v>280</v>
      </c>
      <c r="D250" s="168">
        <f>VLOOKUP(A250,'SMALL PACK'!$A$2:$Z$49609,12,0)</f>
        <v>192.83600000000001</v>
      </c>
      <c r="E250" s="177">
        <f>VLOOKUP(A250,'SMALL PACK'!$A$2:$Z$49609,16,0)</f>
        <v>45</v>
      </c>
      <c r="F250" s="160">
        <f>VLOOKUP(A250,'SMALL PACK'!$A$2:$Z$49609,17,0)</f>
        <v>0</v>
      </c>
      <c r="G250" s="160"/>
      <c r="H250" s="169">
        <f>VLOOKUP(A250,'SMALL PACK'!$A$2:$Z$49609,21,0)</f>
        <v>166.28600000000003</v>
      </c>
      <c r="I250" s="168">
        <f>VLOOKUP(A250,'SMALL PACK'!$A$2:$Z$49609,24,0)</f>
        <v>113.71399999999997</v>
      </c>
      <c r="J250" s="168">
        <f>VLOOKUP(A250,'SMALL PACK'!$A$2:$Z$49609,26,0)</f>
        <v>227.42799999999994</v>
      </c>
      <c r="K250" s="180">
        <f t="shared" si="20"/>
        <v>68.384590404483816</v>
      </c>
      <c r="L250">
        <f>IFERROR(VLOOKUP(A250,'SMALL PACK'!A:H,8,0)," ")</f>
        <v>19.999999999999996</v>
      </c>
      <c r="M250">
        <f t="shared" si="16"/>
        <v>3325.72</v>
      </c>
    </row>
    <row r="251" spans="1:13" ht="17.399999999999999" hidden="1" x14ac:dyDescent="0.3">
      <c r="A251" s="159">
        <v>7849313</v>
      </c>
      <c r="B251" s="159" t="str">
        <f>VLOOKUP(A251,'SMALL PACK'!$A$2:$Z$496909,5,0)</f>
        <v>SERVO LONG LIFE GREASE-10X1 KG TUB</v>
      </c>
      <c r="C251" s="160">
        <f>VLOOKUP(A251,'SMALL PACK'!$A$2:$Z$496909,9,0)</f>
        <v>520</v>
      </c>
      <c r="D251" s="168">
        <f>VLOOKUP(A251,'SMALL PACK'!$A$2:$Z$49609,12,0)</f>
        <v>379.49599999999998</v>
      </c>
      <c r="E251" s="177">
        <f>VLOOKUP(A251,'SMALL PACK'!$A$2:$Z$49609,16,0)</f>
        <v>45</v>
      </c>
      <c r="F251" s="160">
        <f>VLOOKUP(A251,'SMALL PACK'!$A$2:$Z$49609,17,0)</f>
        <v>0</v>
      </c>
      <c r="G251" s="160"/>
      <c r="H251" s="169">
        <f>VLOOKUP(A251,'SMALL PACK'!$A$2:$Z$49609,21,0)</f>
        <v>326.39600000000002</v>
      </c>
      <c r="I251" s="168">
        <f>VLOOKUP(A251,'SMALL PACK'!$A$2:$Z$49609,24,0)</f>
        <v>193.60399999999998</v>
      </c>
      <c r="J251" s="168">
        <f>VLOOKUP(A251,'SMALL PACK'!$A$2:$Z$49609,26,0)</f>
        <v>193.60399999999998</v>
      </c>
      <c r="K251" s="180">
        <f t="shared" si="20"/>
        <v>59.315677888209407</v>
      </c>
      <c r="L251">
        <f>IFERROR(VLOOKUP(A251,'SMALL PACK'!A:H,8,0)," ")</f>
        <v>10</v>
      </c>
      <c r="M251">
        <f t="shared" si="16"/>
        <v>3263.96</v>
      </c>
    </row>
    <row r="252" spans="1:13" ht="17.399999999999999" hidden="1" x14ac:dyDescent="0.3">
      <c r="A252" s="159">
        <v>7849327</v>
      </c>
      <c r="B252" s="159" t="str">
        <f>VLOOKUP(A252,'SMALL PACK'!$A$2:$Z$496909,5,0)</f>
        <v>SERVO LONG LIFE GREASE-6X2 KG TUB</v>
      </c>
      <c r="C252" s="160">
        <f>VLOOKUP(A252,'SMALL PACK'!$A$2:$Z$496909,9,0)</f>
        <v>1060</v>
      </c>
      <c r="D252" s="168">
        <f>VLOOKUP(A252,'SMALL PACK'!$A$2:$Z$49609,12,0)</f>
        <v>744.12</v>
      </c>
      <c r="E252" s="177">
        <f>VLOOKUP(A252,'SMALL PACK'!$A$2:$Z$49609,16,0)</f>
        <v>45</v>
      </c>
      <c r="F252" s="160">
        <f>VLOOKUP(A252,'SMALL PACK'!$A$2:$Z$49609,17,0)</f>
        <v>0</v>
      </c>
      <c r="G252" s="160"/>
      <c r="H252" s="169">
        <f>VLOOKUP(A252,'SMALL PACK'!$A$2:$Z$49609,21,0)</f>
        <v>637.91999999999996</v>
      </c>
      <c r="I252" s="168">
        <f>VLOOKUP(A252,'SMALL PACK'!$A$2:$Z$49609,24,0)</f>
        <v>422.08000000000004</v>
      </c>
      <c r="J252" s="168">
        <f>VLOOKUP(A252,'SMALL PACK'!$A$2:$Z$49609,26,0)</f>
        <v>211.04000000000002</v>
      </c>
      <c r="K252" s="180">
        <f t="shared" si="20"/>
        <v>66.165036368196652</v>
      </c>
      <c r="L252">
        <f>IFERROR(VLOOKUP(A252,'SMALL PACK'!A:H,8,0)," ")</f>
        <v>6.0000000000000018</v>
      </c>
      <c r="M252">
        <f t="shared" si="16"/>
        <v>3827.5200000000009</v>
      </c>
    </row>
    <row r="253" spans="1:13" ht="17.399999999999999" hidden="1" x14ac:dyDescent="0.3">
      <c r="A253" s="159">
        <v>7849337</v>
      </c>
      <c r="B253" s="159" t="str">
        <f>VLOOKUP(A253,'SMALL PACK'!$A$2:$Z$496909,5,0)</f>
        <v>SERVO LONG LIFE GREASE-4X3 KG TUB</v>
      </c>
      <c r="C253" s="160">
        <f>VLOOKUP(A253,'SMALL PACK'!$A$2:$Z$496909,9,0)</f>
        <v>1565</v>
      </c>
      <c r="D253" s="168">
        <f>VLOOKUP(A253,'SMALL PACK'!$A$2:$Z$49609,12,0)</f>
        <v>1106.9245000000001</v>
      </c>
      <c r="E253" s="177">
        <f>VLOOKUP(A253,'SMALL PACK'!$A$2:$Z$49609,16,0)</f>
        <v>45</v>
      </c>
      <c r="F253" s="160">
        <f>VLOOKUP(A253,'SMALL PACK'!$A$2:$Z$49609,17,0)</f>
        <v>0</v>
      </c>
      <c r="G253" s="160"/>
      <c r="H253" s="169">
        <f>VLOOKUP(A253,'SMALL PACK'!$A$2:$Z$49609,21,0)</f>
        <v>947.62450000000013</v>
      </c>
      <c r="I253" s="168">
        <f>VLOOKUP(A253,'SMALL PACK'!$A$2:$Z$49609,24,0)</f>
        <v>617.37549999999987</v>
      </c>
      <c r="J253" s="168">
        <f>VLOOKUP(A253,'SMALL PACK'!$A$2:$Z$49609,26,0)</f>
        <v>205.79183333333327</v>
      </c>
      <c r="K253" s="180">
        <f t="shared" si="20"/>
        <v>65.149803535049983</v>
      </c>
      <c r="L253">
        <f>IFERROR(VLOOKUP(A253,'SMALL PACK'!A:H,8,0)," ")</f>
        <v>3.9999999999999996</v>
      </c>
      <c r="M253">
        <f t="shared" si="16"/>
        <v>3790.498</v>
      </c>
    </row>
    <row r="254" spans="1:13" ht="17.399999999999999" hidden="1" x14ac:dyDescent="0.3">
      <c r="A254" s="159">
        <v>7849340</v>
      </c>
      <c r="B254" s="159" t="str">
        <f>VLOOKUP(A254,'SMALL PACK'!$A$2:$Z$496909,5,0)</f>
        <v>SERVO LONG LIFE GREASE-2 X 5 KG</v>
      </c>
      <c r="C254" s="160">
        <f>VLOOKUP(A254,'SMALL PACK'!$A$2:$Z$496909,9,0)</f>
        <v>2575</v>
      </c>
      <c r="D254" s="168">
        <f>VLOOKUP(A254,'SMALL PACK'!$A$2:$Z$49609,12,0)</f>
        <v>1823.3575000000001</v>
      </c>
      <c r="E254" s="177">
        <f>VLOOKUP(A254,'SMALL PACK'!$A$2:$Z$49609,16,0)</f>
        <v>0</v>
      </c>
      <c r="F254" s="160">
        <f>VLOOKUP(A254,'SMALL PACK'!$A$2:$Z$49609,17,0)</f>
        <v>0</v>
      </c>
      <c r="G254" s="160"/>
      <c r="H254" s="169">
        <f>VLOOKUP(A254,'SMALL PACK'!$A$2:$Z$49609,21,0)</f>
        <v>1823.3575000000001</v>
      </c>
      <c r="I254" s="168">
        <f>VLOOKUP(A254,'SMALL PACK'!$A$2:$Z$49609,24,0)</f>
        <v>751.64249999999993</v>
      </c>
      <c r="J254" s="168">
        <f>VLOOKUP(A254,'SMALL PACK'!$A$2:$Z$49609,26,0)</f>
        <v>150.32849999999996</v>
      </c>
      <c r="K254" s="180">
        <f t="shared" si="20"/>
        <v>41.222991102951553</v>
      </c>
      <c r="L254">
        <f>IFERROR(VLOOKUP(A254,'SMALL PACK'!A:H,8,0)," ")</f>
        <v>2</v>
      </c>
      <c r="M254">
        <f t="shared" si="16"/>
        <v>3646.7150000000001</v>
      </c>
    </row>
    <row r="255" spans="1:13" ht="17.399999999999999" hidden="1" x14ac:dyDescent="0.3">
      <c r="A255" s="159">
        <v>7849341</v>
      </c>
      <c r="B255" s="159" t="str">
        <f>VLOOKUP(A255,'SMALL PACK'!$A$2:$Z$496909,5,0)</f>
        <v>SERVO LONG LIFE GREASE-20 KG</v>
      </c>
      <c r="C255" s="160">
        <f>VLOOKUP(A255,'SMALL PACK'!$A$2:$Z$496909,9,0)</f>
        <v>9900</v>
      </c>
      <c r="D255" s="168">
        <f>VLOOKUP(A255,'SMALL PACK'!$A$2:$Z$49609,12,0)</f>
        <v>7079.49</v>
      </c>
      <c r="E255" s="177">
        <f>VLOOKUP(A255,'SMALL PACK'!$A$2:$Z$49609,16,0)</f>
        <v>45</v>
      </c>
      <c r="F255" s="160">
        <f>VLOOKUP(A255,'SMALL PACK'!$A$2:$Z$49609,17,0)</f>
        <v>0</v>
      </c>
      <c r="G255" s="160"/>
      <c r="H255" s="169">
        <f>VLOOKUP(A255,'SMALL PACK'!$A$2:$Z$49609,21,0)</f>
        <v>6017.49</v>
      </c>
      <c r="I255" s="168">
        <f>VLOOKUP(A255,'SMALL PACK'!$A$2:$Z$49609,24,0)</f>
        <v>3882.51</v>
      </c>
      <c r="J255" s="168">
        <f>VLOOKUP(A255,'SMALL PACK'!$A$2:$Z$49609,26,0)</f>
        <v>194.12549999999999</v>
      </c>
      <c r="K255" s="180">
        <f t="shared" si="20"/>
        <v>64.520422967051047</v>
      </c>
      <c r="L255">
        <f>IFERROR(VLOOKUP(A255,'SMALL PACK'!A:H,8,0)," ")</f>
        <v>1.0000000000000004</v>
      </c>
      <c r="M255">
        <f t="shared" si="16"/>
        <v>6017.4900000000025</v>
      </c>
    </row>
    <row r="256" spans="1:13" ht="17.399999999999999" hidden="1" x14ac:dyDescent="0.3">
      <c r="A256" s="159">
        <v>7849343</v>
      </c>
      <c r="B256" s="159" t="str">
        <f>VLOOKUP(A256,'SMALL PACK'!$A$2:$Z$496909,5,0)</f>
        <v>SERVO LONG LIFE GREASE-7 KG</v>
      </c>
      <c r="C256" s="160">
        <f>VLOOKUP(A256,'SMALL PACK'!$A$2:$Z$496909,9,0)</f>
        <v>3550</v>
      </c>
      <c r="D256" s="168">
        <f>VLOOKUP(A256,'SMALL PACK'!$A$2:$Z$49609,12,0)</f>
        <v>2523.34</v>
      </c>
      <c r="E256" s="177">
        <f>VLOOKUP(A256,'SMALL PACK'!$A$2:$Z$49609,16,0)</f>
        <v>45</v>
      </c>
      <c r="F256" s="160">
        <f>VLOOKUP(A256,'SMALL PACK'!$A$2:$Z$49609,17,0)</f>
        <v>0</v>
      </c>
      <c r="G256" s="160"/>
      <c r="H256" s="169">
        <f>VLOOKUP(A256,'SMALL PACK'!$A$2:$Z$49609,21,0)</f>
        <v>2151.6400000000003</v>
      </c>
      <c r="I256" s="168">
        <f>VLOOKUP(A256,'SMALL PACK'!$A$2:$Z$49609,24,0)</f>
        <v>1398.3599999999997</v>
      </c>
      <c r="J256" s="168">
        <f>VLOOKUP(A256,'SMALL PACK'!$A$2:$Z$49609,26,0)</f>
        <v>199.76571428571424</v>
      </c>
      <c r="K256" s="180">
        <f t="shared" si="20"/>
        <v>64.990425907679693</v>
      </c>
      <c r="L256">
        <f>IFERROR(VLOOKUP(A256,'SMALL PACK'!A:H,8,0)," ")</f>
        <v>1</v>
      </c>
      <c r="M256">
        <f t="shared" si="16"/>
        <v>2151.6400000000003</v>
      </c>
    </row>
    <row r="257" spans="1:13" ht="17.399999999999999" hidden="1" x14ac:dyDescent="0.3">
      <c r="A257" s="159">
        <v>7849344</v>
      </c>
      <c r="B257" s="159" t="str">
        <f>VLOOKUP(A257,'SMALL PACK'!$A$2:$Z$496909,5,0)</f>
        <v>SERVO LONG LIFE GREASE-10 KG BUC</v>
      </c>
      <c r="C257" s="160">
        <f>VLOOKUP(A257,'SMALL PACK'!$A$2:$Z$496909,9,0)</f>
        <v>5000</v>
      </c>
      <c r="D257" s="168">
        <f>VLOOKUP(A257,'SMALL PACK'!$A$2:$Z$49609,12,0)</f>
        <v>3576.5</v>
      </c>
      <c r="E257" s="177">
        <f>VLOOKUP(A257,'SMALL PACK'!$A$2:$Z$49609,16,0)</f>
        <v>45</v>
      </c>
      <c r="F257" s="160">
        <f>VLOOKUP(A257,'SMALL PACK'!$A$2:$Z$49609,17,0)</f>
        <v>0</v>
      </c>
      <c r="G257" s="160"/>
      <c r="H257" s="169">
        <f>VLOOKUP(A257,'SMALL PACK'!$A$2:$Z$49609,21,0)</f>
        <v>3045.5</v>
      </c>
      <c r="I257" s="168">
        <f>VLOOKUP(A257,'SMALL PACK'!$A$2:$Z$49609,24,0)</f>
        <v>1954.5</v>
      </c>
      <c r="J257" s="168">
        <f>VLOOKUP(A257,'SMALL PACK'!$A$2:$Z$49609,26,0)</f>
        <v>195.45</v>
      </c>
      <c r="K257" s="180">
        <f t="shared" si="20"/>
        <v>64.176654079789856</v>
      </c>
      <c r="L257">
        <f>IFERROR(VLOOKUP(A257,'SMALL PACK'!A:H,8,0)," ")</f>
        <v>1</v>
      </c>
      <c r="M257">
        <f t="shared" si="16"/>
        <v>3045.5</v>
      </c>
    </row>
    <row r="258" spans="1:13" ht="17.399999999999999" hidden="1" x14ac:dyDescent="0.3">
      <c r="A258" s="157">
        <v>7903303</v>
      </c>
      <c r="B258" s="159" t="str">
        <f>VLOOKUP(A258,'SMALL PACK'!$A$2:$Z$496909,5,0)</f>
        <v>SERVOGREASE MIRACLE 3-20 X 1/2 KG</v>
      </c>
      <c r="C258" s="160">
        <f>VLOOKUP(A258,'SMALL PACK'!$A$2:$Z$496909,9,0)</f>
        <v>270</v>
      </c>
      <c r="D258" s="168">
        <f>VLOOKUP(A258,'SMALL PACK'!$A$2:$Z$49609,12,0)</f>
        <v>192.40200000000002</v>
      </c>
      <c r="E258" s="177">
        <f>VLOOKUP(A258,'SMALL PACK'!$A$2:$Z$49609,16,0)</f>
        <v>0</v>
      </c>
      <c r="F258" s="160">
        <f>VLOOKUP(A258,'SMALL PACK'!$A$2:$Z$49609,17,0)</f>
        <v>0</v>
      </c>
      <c r="G258" s="160"/>
      <c r="H258" s="169">
        <f>VLOOKUP(A258,'SMALL PACK'!$A$2:$Z$49609,21,0)</f>
        <v>192.40200000000004</v>
      </c>
      <c r="I258" s="168">
        <f>VLOOKUP(A258,'SMALL PACK'!$A$2:$Z$49609,24,0)</f>
        <v>77.597999999999956</v>
      </c>
      <c r="J258" s="168">
        <f>VLOOKUP(A258,'SMALL PACK'!$A$2:$Z$49609,26,0)</f>
        <v>155.19599999999991</v>
      </c>
      <c r="K258" s="180">
        <f t="shared" si="20"/>
        <v>40.331181588548944</v>
      </c>
      <c r="L258">
        <f>IFERROR(VLOOKUP(A258,'SMALL PACK'!A:H,8,0)," ")</f>
        <v>19.999999999999996</v>
      </c>
      <c r="M258">
        <f t="shared" si="16"/>
        <v>3848.04</v>
      </c>
    </row>
    <row r="259" spans="1:13" ht="17.399999999999999" hidden="1" x14ac:dyDescent="0.3">
      <c r="A259" s="157">
        <v>7903313</v>
      </c>
      <c r="B259" s="159" t="str">
        <f>VLOOKUP(A259,'SMALL PACK'!$A$2:$Z$496909,5,0)</f>
        <v>SERVOGREASE MIRACLE 3-10 X 1 KG</v>
      </c>
      <c r="C259" s="160">
        <f>VLOOKUP(A259,'SMALL PACK'!$A$2:$Z$496909,9,0)</f>
        <v>535</v>
      </c>
      <c r="D259" s="168">
        <f>VLOOKUP(A259,'SMALL PACK'!$A$2:$Z$49609,12,0)</f>
        <v>378.78</v>
      </c>
      <c r="E259" s="177">
        <f>VLOOKUP(A259,'SMALL PACK'!$A$2:$Z$49609,16,0)</f>
        <v>50</v>
      </c>
      <c r="F259" s="160">
        <f>VLOOKUP(A259,'SMALL PACK'!$A$2:$Z$49609,17,0)</f>
        <v>0</v>
      </c>
      <c r="G259" s="160"/>
      <c r="H259" s="169">
        <f>VLOOKUP(A259,'SMALL PACK'!$A$2:$Z$49609,21,0)</f>
        <v>319.77999999999997</v>
      </c>
      <c r="I259" s="168">
        <f>VLOOKUP(A259,'SMALL PACK'!$A$2:$Z$49609,24,0)</f>
        <v>215.22000000000003</v>
      </c>
      <c r="J259" s="168">
        <f>VLOOKUP(A259,'SMALL PACK'!$A$2:$Z$49609,26,0)</f>
        <v>215.22000000000003</v>
      </c>
      <c r="K259" s="180">
        <f t="shared" si="20"/>
        <v>67.302520482831966</v>
      </c>
      <c r="L259">
        <f>IFERROR(VLOOKUP(A259,'SMALL PACK'!A:H,8,0)," ")</f>
        <v>10</v>
      </c>
      <c r="M259">
        <f t="shared" si="16"/>
        <v>3197.7999999999997</v>
      </c>
    </row>
    <row r="260" spans="1:13" ht="17.399999999999999" hidden="1" x14ac:dyDescent="0.3">
      <c r="A260" s="157">
        <v>7903327</v>
      </c>
      <c r="B260" s="159" t="str">
        <f>VLOOKUP(A260,'SMALL PACK'!$A$2:$Z$496909,5,0)</f>
        <v>SERVOGREASE MIRACLE 3-6 X 2 KG</v>
      </c>
      <c r="C260" s="160">
        <f>VLOOKUP(A260,'SMALL PACK'!$A$2:$Z$496909,9,0)</f>
        <v>1050</v>
      </c>
      <c r="D260" s="168">
        <f>VLOOKUP(A260,'SMALL PACK'!$A$2:$Z$49609,12,0)</f>
        <v>743.82</v>
      </c>
      <c r="E260" s="177">
        <f>VLOOKUP(A260,'SMALL PACK'!$A$2:$Z$49609,16,0)</f>
        <v>0</v>
      </c>
      <c r="F260" s="160">
        <f>VLOOKUP(A260,'SMALL PACK'!$A$2:$Z$49609,17,0)</f>
        <v>0</v>
      </c>
      <c r="G260" s="160"/>
      <c r="H260" s="169">
        <f>VLOOKUP(A260,'SMALL PACK'!$A$2:$Z$49609,21,0)</f>
        <v>743.82</v>
      </c>
      <c r="I260" s="168">
        <f>VLOOKUP(A260,'SMALL PACK'!$A$2:$Z$49609,24,0)</f>
        <v>306.17999999999995</v>
      </c>
      <c r="J260" s="168">
        <f>VLOOKUP(A260,'SMALL PACK'!$A$2:$Z$49609,26,0)</f>
        <v>153.08999999999997</v>
      </c>
      <c r="K260" s="180">
        <f t="shared" si="20"/>
        <v>41.163184641445497</v>
      </c>
      <c r="L260">
        <f>IFERROR(VLOOKUP(A260,'SMALL PACK'!A:H,8,0)," ")</f>
        <v>6.0000000000000018</v>
      </c>
      <c r="M260">
        <f t="shared" si="16"/>
        <v>4462.9200000000019</v>
      </c>
    </row>
    <row r="261" spans="1:13" ht="17.399999999999999" hidden="1" x14ac:dyDescent="0.3">
      <c r="A261" s="157">
        <v>7903337</v>
      </c>
      <c r="B261" s="159" t="str">
        <f>VLOOKUP(A261,'SMALL PACK'!$A$2:$Z$496909,5,0)</f>
        <v>SERVOGREASE MIRACLE 3-4 X 3 KG</v>
      </c>
      <c r="C261" s="160">
        <f>VLOOKUP(A261,'SMALL PACK'!$A$2:$Z$496909,9,0)</f>
        <v>1560</v>
      </c>
      <c r="D261" s="168">
        <f>VLOOKUP(A261,'SMALL PACK'!$A$2:$Z$49609,12,0)</f>
        <v>1106.664</v>
      </c>
      <c r="E261" s="177">
        <f>VLOOKUP(A261,'SMALL PACK'!$A$2:$Z$49609,16,0)</f>
        <v>0</v>
      </c>
      <c r="F261" s="160">
        <f>VLOOKUP(A261,'SMALL PACK'!$A$2:$Z$49609,17,0)</f>
        <v>0</v>
      </c>
      <c r="G261" s="160"/>
      <c r="H261" s="169">
        <f>VLOOKUP(A261,'SMALL PACK'!$A$2:$Z$49609,21,0)</f>
        <v>1106.664</v>
      </c>
      <c r="I261" s="168">
        <f>VLOOKUP(A261,'SMALL PACK'!$A$2:$Z$49609,24,0)</f>
        <v>453.33600000000001</v>
      </c>
      <c r="J261" s="168">
        <f>VLOOKUP(A261,'SMALL PACK'!$A$2:$Z$49609,26,0)</f>
        <v>151.11200000000002</v>
      </c>
      <c r="K261" s="180">
        <f t="shared" si="20"/>
        <v>40.964195094446012</v>
      </c>
      <c r="L261">
        <f>IFERROR(VLOOKUP(A261,'SMALL PACK'!A:H,8,0)," ")</f>
        <v>3.9999999999999996</v>
      </c>
      <c r="M261">
        <f t="shared" si="16"/>
        <v>4426.655999999999</v>
      </c>
    </row>
    <row r="262" spans="1:13" ht="17.399999999999999" hidden="1" x14ac:dyDescent="0.3">
      <c r="A262" s="157">
        <v>7903339</v>
      </c>
      <c r="B262" s="159" t="str">
        <f>VLOOKUP(A262,'SMALL PACK'!$A$2:$Z$496909,5,0)</f>
        <v xml:space="preserve">SERVOGREASE MIRACLE 3-5 KG </v>
      </c>
      <c r="C262" s="160">
        <f>VLOOKUP(A262,'SMALL PACK'!$A$2:$Z$496909,9,0)</f>
        <v>2575</v>
      </c>
      <c r="D262" s="168">
        <f>VLOOKUP(A262,'SMALL PACK'!$A$2:$Z$49609,12,0)</f>
        <v>1834.43</v>
      </c>
      <c r="E262" s="177">
        <f>VLOOKUP(A262,'SMALL PACK'!$A$2:$Z$49609,16,0)</f>
        <v>0</v>
      </c>
      <c r="F262" s="160">
        <f>VLOOKUP(A262,'SMALL PACK'!$A$2:$Z$49609,17,0)</f>
        <v>0</v>
      </c>
      <c r="G262" s="160"/>
      <c r="H262" s="169">
        <f>VLOOKUP(A262,'SMALL PACK'!$A$2:$Z$49609,21,0)</f>
        <v>1834.4300000000003</v>
      </c>
      <c r="I262" s="168">
        <f>VLOOKUP(A262,'SMALL PACK'!$A$2:$Z$49609,24,0)</f>
        <v>740.56999999999971</v>
      </c>
      <c r="J262" s="168">
        <f>VLOOKUP(A262,'SMALL PACK'!$A$2:$Z$49609,26,0)</f>
        <v>148.11399999999992</v>
      </c>
      <c r="K262" s="180">
        <f t="shared" si="20"/>
        <v>40.370578326782685</v>
      </c>
      <c r="L262">
        <f>IFERROR(VLOOKUP(A262,'SMALL PACK'!A:H,8,0)," ")</f>
        <v>1</v>
      </c>
      <c r="M262">
        <f t="shared" si="16"/>
        <v>1834.4300000000003</v>
      </c>
    </row>
    <row r="263" spans="1:13" ht="17.399999999999999" hidden="1" x14ac:dyDescent="0.3">
      <c r="A263" s="157">
        <v>7903343</v>
      </c>
      <c r="B263" s="159" t="str">
        <f>VLOOKUP(A263,'SMALL PACK'!$A$2:$Z$496909,5,0)</f>
        <v xml:space="preserve">SERVOGREASE MIRACLE 3-7 KG </v>
      </c>
      <c r="C263" s="160">
        <f>VLOOKUP(A263,'SMALL PACK'!$A$2:$Z$496909,9,0)</f>
        <v>3570</v>
      </c>
      <c r="D263" s="168">
        <f>VLOOKUP(A263,'SMALL PACK'!$A$2:$Z$49609,12,0)</f>
        <v>2554.335</v>
      </c>
      <c r="E263" s="177">
        <f>VLOOKUP(A263,'SMALL PACK'!$A$2:$Z$49609,16,0)</f>
        <v>0</v>
      </c>
      <c r="F263" s="160">
        <f>VLOOKUP(A263,'SMALL PACK'!$A$2:$Z$49609,17,0)</f>
        <v>0</v>
      </c>
      <c r="G263" s="160"/>
      <c r="H263" s="169">
        <f>VLOOKUP(A263,'SMALL PACK'!$A$2:$Z$49609,21,0)</f>
        <v>2554.335</v>
      </c>
      <c r="I263" s="168">
        <f>VLOOKUP(A263,'SMALL PACK'!$A$2:$Z$49609,24,0)</f>
        <v>1015.665</v>
      </c>
      <c r="J263" s="168">
        <f>VLOOKUP(A263,'SMALL PACK'!$A$2:$Z$49609,26,0)</f>
        <v>145.09499999999997</v>
      </c>
      <c r="K263" s="180">
        <f t="shared" si="20"/>
        <v>39.762403913347306</v>
      </c>
      <c r="L263">
        <f>IFERROR(VLOOKUP(A263,'SMALL PACK'!A:H,8,0)," ")</f>
        <v>1</v>
      </c>
      <c r="M263">
        <f t="shared" si="16"/>
        <v>2554.335</v>
      </c>
    </row>
    <row r="264" spans="1:13" ht="17.399999999999999" hidden="1" x14ac:dyDescent="0.3">
      <c r="A264" s="157">
        <v>7903344</v>
      </c>
      <c r="B264" s="159" t="str">
        <f>VLOOKUP(A264,'SMALL PACK'!$A$2:$Z$496909,5,0)</f>
        <v xml:space="preserve">SERVOGREASE MIRACLE 3-10 KG BUC </v>
      </c>
      <c r="C264" s="160">
        <f>VLOOKUP(A264,'SMALL PACK'!$A$2:$Z$496909,9,0)</f>
        <v>5050</v>
      </c>
      <c r="D264" s="168">
        <f>VLOOKUP(A264,'SMALL PACK'!$A$2:$Z$49609,12,0)</f>
        <v>3618.83</v>
      </c>
      <c r="E264" s="177">
        <f>VLOOKUP(A264,'SMALL PACK'!$A$2:$Z$49609,16,0)</f>
        <v>0</v>
      </c>
      <c r="F264" s="160">
        <f>VLOOKUP(A264,'SMALL PACK'!$A$2:$Z$49609,17,0)</f>
        <v>0</v>
      </c>
      <c r="G264" s="160"/>
      <c r="H264" s="169">
        <f>VLOOKUP(A264,'SMALL PACK'!$A$2:$Z$49609,21,0)</f>
        <v>3618.83</v>
      </c>
      <c r="I264" s="168">
        <f>VLOOKUP(A264,'SMALL PACK'!$A$2:$Z$49609,24,0)</f>
        <v>1431.17</v>
      </c>
      <c r="J264" s="168">
        <f>VLOOKUP(A264,'SMALL PACK'!$A$2:$Z$49609,26,0)</f>
        <v>143.11700000000002</v>
      </c>
      <c r="K264" s="180">
        <f t="shared" si="20"/>
        <v>39.547864917666764</v>
      </c>
      <c r="L264">
        <f>IFERROR(VLOOKUP(A264,'SMALL PACK'!A:H,8,0)," ")</f>
        <v>1</v>
      </c>
      <c r="M264">
        <f t="shared" si="16"/>
        <v>3618.83</v>
      </c>
    </row>
    <row r="265" spans="1:13" ht="17.399999999999999" hidden="1" x14ac:dyDescent="0.3">
      <c r="A265" s="157">
        <v>7903341</v>
      </c>
      <c r="B265" s="159" t="str">
        <f>VLOOKUP(A265,'SMALL PACK'!$A$2:$Z$496909,5,0)</f>
        <v>SERVOGREASE MIRACLE 3-20 KG</v>
      </c>
      <c r="C265" s="160">
        <f>VLOOKUP(A265,'SMALL PACK'!$A$2:$Z$496909,9,0)</f>
        <v>9900</v>
      </c>
      <c r="D265" s="168">
        <f>VLOOKUP(A265,'SMALL PACK'!$A$2:$Z$49609,12,0)</f>
        <v>7059.69</v>
      </c>
      <c r="E265" s="177">
        <f>VLOOKUP(A265,'SMALL PACK'!$A$2:$Z$49609,16,0)</f>
        <v>0</v>
      </c>
      <c r="F265" s="160">
        <f>VLOOKUP(A265,'SMALL PACK'!$A$2:$Z$49609,17,0)</f>
        <v>0</v>
      </c>
      <c r="G265" s="160"/>
      <c r="H265" s="169">
        <f>VLOOKUP(A265,'SMALL PACK'!$A$2:$Z$49609,21,0)</f>
        <v>7059.69</v>
      </c>
      <c r="I265" s="168">
        <f>VLOOKUP(A265,'SMALL PACK'!$A$2:$Z$49609,24,0)</f>
        <v>2840.3100000000004</v>
      </c>
      <c r="J265" s="168">
        <f>VLOOKUP(A265,'SMALL PACK'!$A$2:$Z$49609,26,0)</f>
        <v>142.01550000000003</v>
      </c>
      <c r="K265" s="180">
        <f t="shared" si="20"/>
        <v>40.23278642546628</v>
      </c>
      <c r="L265">
        <f>IFERROR(VLOOKUP(A265,'SMALL PACK'!A:H,8,0)," ")</f>
        <v>1.0000000000000004</v>
      </c>
      <c r="M265">
        <f t="shared" si="16"/>
        <v>7059.6900000000023</v>
      </c>
    </row>
    <row r="266" spans="1:13" ht="17.399999999999999" hidden="1" x14ac:dyDescent="0.3">
      <c r="A266" s="159"/>
      <c r="B266" s="159"/>
      <c r="C266" s="157"/>
      <c r="D266" s="157"/>
      <c r="E266" s="178"/>
      <c r="F266" s="157"/>
      <c r="G266" s="157"/>
      <c r="H266" s="170"/>
      <c r="I266" s="180"/>
      <c r="J266" s="180"/>
      <c r="K266" s="180"/>
      <c r="L266" t="str">
        <f>IFERROR(VLOOKUP(A266,'SMALL PACK'!A:H,8,0)," ")</f>
        <v xml:space="preserve"> </v>
      </c>
      <c r="M266" t="str">
        <f t="shared" si="16"/>
        <v xml:space="preserve"> </v>
      </c>
    </row>
    <row r="267" spans="1:13" ht="17.399999999999999" hidden="1" x14ac:dyDescent="0.3">
      <c r="A267" s="156" t="s">
        <v>3057</v>
      </c>
      <c r="B267" s="159"/>
      <c r="C267" s="157"/>
      <c r="D267" s="157"/>
      <c r="E267" s="178"/>
      <c r="F267" s="157"/>
      <c r="G267" s="157"/>
      <c r="H267" s="170"/>
      <c r="I267" s="180"/>
      <c r="J267" s="180"/>
      <c r="K267" s="180"/>
      <c r="L267" t="str">
        <f>IFERROR(VLOOKUP(A267,'SMALL PACK'!A:H,8,0)," ")</f>
        <v xml:space="preserve"> </v>
      </c>
      <c r="M267" t="str">
        <f t="shared" si="16"/>
        <v xml:space="preserve"> </v>
      </c>
    </row>
    <row r="268" spans="1:13" ht="17.399999999999999" hidden="1" x14ac:dyDescent="0.3">
      <c r="A268" s="159">
        <v>2909165</v>
      </c>
      <c r="B268" s="159" t="str">
        <f>VLOOKUP(A268,'SMALL PACK'!$A$2:$Z$496909,5,0)</f>
        <v>SERVO BRAKE FLUID SUPER HD - 20X1/4L-HDP</v>
      </c>
      <c r="C268" s="160">
        <f>VLOOKUP(A268,'SMALL PACK'!$A$2:$Z$496909,9,0)</f>
        <v>110</v>
      </c>
      <c r="D268" s="168">
        <f>VLOOKUP(A268,'SMALL PACK'!$A$2:$Z$49609,12,0)</f>
        <v>87.955999999999989</v>
      </c>
      <c r="E268" s="177">
        <f>VLOOKUP(A268,'SMALL PACK'!$A$2:$Z$49609,16,0)</f>
        <v>0</v>
      </c>
      <c r="F268" s="160">
        <f>VLOOKUP(A268,'SMALL PACK'!$A$2:$Z$49609,17,0)</f>
        <v>0</v>
      </c>
      <c r="G268" s="160"/>
      <c r="H268" s="169">
        <f>VLOOKUP(A268,'SMALL PACK'!$A$2:$Z$49609,21,0)</f>
        <v>87.955999999999989</v>
      </c>
      <c r="I268" s="168">
        <f>VLOOKUP(A268,'SMALL PACK'!$A$2:$Z$49609,24,0)</f>
        <v>22.044000000000011</v>
      </c>
      <c r="J268" s="168">
        <f>VLOOKUP(A268,'SMALL PACK'!$A$2:$Z$49609,26,0)</f>
        <v>88.176000000000045</v>
      </c>
      <c r="K268" s="180">
        <f t="shared" ref="K268:K279" si="21">I268/H268*100</f>
        <v>25.062531265632831</v>
      </c>
      <c r="L268">
        <f>IFERROR(VLOOKUP(A268,'SMALL PACK'!A:H,8,0)," ")</f>
        <v>20</v>
      </c>
      <c r="M268">
        <f t="shared" si="16"/>
        <v>1759.12</v>
      </c>
    </row>
    <row r="269" spans="1:13" ht="17.399999999999999" hidden="1" x14ac:dyDescent="0.3">
      <c r="A269" s="159">
        <v>2909175</v>
      </c>
      <c r="B269" s="159" t="str">
        <f>VLOOKUP(A269,'SMALL PACK'!$A$2:$Z$496909,5,0)</f>
        <v>SERVO BRAKE FLUID SUPER HD -20X1/2L-HDPE</v>
      </c>
      <c r="C269" s="160">
        <f>VLOOKUP(A269,'SMALL PACK'!$A$2:$Z$496909,9,0)</f>
        <v>212</v>
      </c>
      <c r="D269" s="168">
        <f>VLOOKUP(A269,'SMALL PACK'!$A$2:$Z$49609,12,0)</f>
        <v>170.06639999999999</v>
      </c>
      <c r="E269" s="177">
        <f>VLOOKUP(A269,'SMALL PACK'!$A$2:$Z$49609,16,0)</f>
        <v>0</v>
      </c>
      <c r="F269" s="160">
        <f>VLOOKUP(A269,'SMALL PACK'!$A$2:$Z$49609,17,0)</f>
        <v>0</v>
      </c>
      <c r="G269" s="160"/>
      <c r="H269" s="169">
        <f>VLOOKUP(A269,'SMALL PACK'!$A$2:$Z$49609,21,0)</f>
        <v>170.06639999999999</v>
      </c>
      <c r="I269" s="168">
        <f>VLOOKUP(A269,'SMALL PACK'!$A$2:$Z$49609,24,0)</f>
        <v>41.933600000000013</v>
      </c>
      <c r="J269" s="168">
        <f>VLOOKUP(A269,'SMALL PACK'!$A$2:$Z$49609,26,0)</f>
        <v>83.867200000000025</v>
      </c>
      <c r="K269" s="180">
        <f t="shared" si="21"/>
        <v>24.657192720019953</v>
      </c>
      <c r="L269">
        <f>IFERROR(VLOOKUP(A269,'SMALL PACK'!A:H,8,0)," ")</f>
        <v>20.000000000000011</v>
      </c>
      <c r="M269">
        <f t="shared" si="16"/>
        <v>3401.3280000000013</v>
      </c>
    </row>
    <row r="270" spans="1:13" ht="17.399999999999999" hidden="1" x14ac:dyDescent="0.3">
      <c r="A270" s="163">
        <v>6488184</v>
      </c>
      <c r="B270" s="159" t="str">
        <f>VLOOKUP(A270,'SMALL PACK'!$A$2:$Z$496909,5,0)</f>
        <v>SERVO TROPIKOOL-20 X 1 L</v>
      </c>
      <c r="C270" s="160">
        <f>VLOOKUP(A270,'SMALL PACK'!$A$2:$Z$496909,9,0)</f>
        <v>250</v>
      </c>
      <c r="D270" s="168">
        <f>VLOOKUP(A270,'SMALL PACK'!$A$2:$Z$49609,12,0)</f>
        <v>125</v>
      </c>
      <c r="E270" s="177">
        <f>VLOOKUP(A270,'SMALL PACK'!$A$2:$Z$49609,16,0)</f>
        <v>0</v>
      </c>
      <c r="F270" s="160">
        <f>VLOOKUP(A270,'SMALL PACK'!$A$2:$Z$49609,17,0)</f>
        <v>0</v>
      </c>
      <c r="G270" s="160"/>
      <c r="H270" s="169">
        <f>VLOOKUP(A270,'SMALL PACK'!$A$2:$Z$49609,21,0)</f>
        <v>125</v>
      </c>
      <c r="I270" s="168">
        <f>VLOOKUP(A270,'SMALL PACK'!$A$2:$Z$49609,24,0)</f>
        <v>125</v>
      </c>
      <c r="J270" s="168">
        <f>VLOOKUP(A270,'SMALL PACK'!$A$2:$Z$49609,26,0)</f>
        <v>125</v>
      </c>
      <c r="K270" s="180">
        <f t="shared" si="21"/>
        <v>100</v>
      </c>
      <c r="L270">
        <f>IFERROR(VLOOKUP(A270,'SMALL PACK'!A:H,8,0)," ")</f>
        <v>20.000000000000014</v>
      </c>
      <c r="M270">
        <f t="shared" si="16"/>
        <v>2500.0000000000018</v>
      </c>
    </row>
    <row r="271" spans="1:13" ht="17.399999999999999" hidden="1" x14ac:dyDescent="0.3">
      <c r="A271" s="163">
        <v>6489184</v>
      </c>
      <c r="B271" s="159" t="str">
        <f>VLOOKUP(A271,'SMALL PACK'!$A$2:$Z$496909,5,0)</f>
        <v>SERVO TROPIKOOL READY-20 X 1 L</v>
      </c>
      <c r="C271" s="160">
        <f>VLOOKUP(A271,'SMALL PACK'!$A$2:$Z$496909,9,0)</f>
        <v>225</v>
      </c>
      <c r="D271" s="168">
        <f>VLOOKUP(A271,'SMALL PACK'!$A$2:$Z$49609,12,0)</f>
        <v>101.25</v>
      </c>
      <c r="E271" s="177">
        <f>VLOOKUP(A271,'SMALL PACK'!$A$2:$Z$49609,16,0)</f>
        <v>0</v>
      </c>
      <c r="F271" s="160">
        <f>VLOOKUP(A271,'SMALL PACK'!$A$2:$Z$49609,17,0)</f>
        <v>0</v>
      </c>
      <c r="G271" s="160"/>
      <c r="H271" s="169">
        <f>VLOOKUP(A271,'SMALL PACK'!$A$2:$Z$49609,21,0)</f>
        <v>101.25</v>
      </c>
      <c r="I271" s="168">
        <f>VLOOKUP(A271,'SMALL PACK'!$A$2:$Z$49609,24,0)</f>
        <v>123.75</v>
      </c>
      <c r="J271" s="168">
        <f>VLOOKUP(A271,'SMALL PACK'!$A$2:$Z$49609,26,0)</f>
        <v>123.75</v>
      </c>
      <c r="K271" s="180">
        <f t="shared" si="21"/>
        <v>122.22222222222223</v>
      </c>
      <c r="L271">
        <f>IFERROR(VLOOKUP(A271,'SMALL PACK'!A:H,8,0)," ")</f>
        <v>20.000000000000014</v>
      </c>
      <c r="M271">
        <f t="shared" ref="M271:M328" si="22">IFERROR(L271*H271," ")</f>
        <v>2025.0000000000014</v>
      </c>
    </row>
    <row r="272" spans="1:13" ht="17.399999999999999" hidden="1" x14ac:dyDescent="0.3">
      <c r="A272" s="159">
        <v>7584165</v>
      </c>
      <c r="B272" s="159" t="str">
        <f>VLOOKUP(A272,'SMALL PACK'!$A$2:$Z$496909,5,0)</f>
        <v>SERVO KOOL PLUS - 20X1/4L-HDPE</v>
      </c>
      <c r="C272" s="160">
        <f>VLOOKUP(A272,'SMALL PACK'!$A$2:$Z$496909,9,0)</f>
        <v>104</v>
      </c>
      <c r="D272" s="168">
        <f>VLOOKUP(A272,'SMALL PACK'!$A$2:$Z$49609,12,0)</f>
        <v>78.78</v>
      </c>
      <c r="E272" s="177">
        <f>VLOOKUP(A272,'SMALL PACK'!$A$2:$Z$49609,16,0)</f>
        <v>0</v>
      </c>
      <c r="F272" s="160">
        <f>VLOOKUP(A272,'SMALL PACK'!$A$2:$Z$49609,17,0)</f>
        <v>0</v>
      </c>
      <c r="G272" s="160"/>
      <c r="H272" s="169">
        <f>VLOOKUP(A272,'SMALL PACK'!$A$2:$Z$49609,21,0)</f>
        <v>78.78</v>
      </c>
      <c r="I272" s="168">
        <f>VLOOKUP(A272,'SMALL PACK'!$A$2:$Z$49609,24,0)</f>
        <v>25.22</v>
      </c>
      <c r="J272" s="168">
        <f>VLOOKUP(A272,'SMALL PACK'!$A$2:$Z$49609,26,0)</f>
        <v>100.88</v>
      </c>
      <c r="K272" s="180">
        <f t="shared" si="21"/>
        <v>32.013201320132012</v>
      </c>
      <c r="L272">
        <f>IFERROR(VLOOKUP(A272,'SMALL PACK'!A:H,8,0)," ")</f>
        <v>20</v>
      </c>
      <c r="M272">
        <f t="shared" si="22"/>
        <v>1575.6</v>
      </c>
    </row>
    <row r="273" spans="1:13" ht="17.399999999999999" hidden="1" x14ac:dyDescent="0.3">
      <c r="A273" s="159">
        <v>7584175</v>
      </c>
      <c r="B273" s="159" t="str">
        <f>VLOOKUP(A273,'SMALL PACK'!$A$2:$Z$496909,5,0)</f>
        <v>SERVO KOOL PLUS-20X1/2L-HDPE</v>
      </c>
      <c r="C273" s="160">
        <f>VLOOKUP(A273,'SMALL PACK'!$A$2:$Z$496909,9,0)</f>
        <v>203</v>
      </c>
      <c r="D273" s="168">
        <f>VLOOKUP(A273,'SMALL PACK'!$A$2:$Z$49609,12,0)</f>
        <v>157.5686</v>
      </c>
      <c r="E273" s="177">
        <f>VLOOKUP(A273,'SMALL PACK'!$A$2:$Z$49609,16,0)</f>
        <v>0</v>
      </c>
      <c r="F273" s="160">
        <f>VLOOKUP(A273,'SMALL PACK'!$A$2:$Z$49609,17,0)</f>
        <v>0</v>
      </c>
      <c r="G273" s="160"/>
      <c r="H273" s="169">
        <f>VLOOKUP(A273,'SMALL PACK'!$A$2:$Z$49609,21,0)</f>
        <v>157.5686</v>
      </c>
      <c r="I273" s="168">
        <f>VLOOKUP(A273,'SMALL PACK'!$A$2:$Z$49609,24,0)</f>
        <v>45.431399999999996</v>
      </c>
      <c r="J273" s="168">
        <f>VLOOKUP(A273,'SMALL PACK'!$A$2:$Z$49609,26,0)</f>
        <v>90.862799999999993</v>
      </c>
      <c r="K273" s="180">
        <f t="shared" si="21"/>
        <v>28.832775057974747</v>
      </c>
      <c r="L273">
        <f>IFERROR(VLOOKUP(A273,'SMALL PACK'!A:H,8,0)," ")</f>
        <v>20.000000000000011</v>
      </c>
      <c r="M273">
        <f t="shared" si="22"/>
        <v>3151.3720000000017</v>
      </c>
    </row>
    <row r="274" spans="1:13" ht="17.399999999999999" hidden="1" x14ac:dyDescent="0.3">
      <c r="A274" s="159">
        <v>7584184</v>
      </c>
      <c r="B274" s="159" t="str">
        <f>VLOOKUP(A274,'SMALL PACK'!$A$2:$Z$496909,5,0)</f>
        <v>SERVO KOOL PLUS-20X1L-HDPE</v>
      </c>
      <c r="C274" s="160">
        <f>VLOOKUP(A274,'SMALL PACK'!$A$2:$Z$496909,9,0)</f>
        <v>370</v>
      </c>
      <c r="D274" s="168">
        <f>VLOOKUP(A274,'SMALL PACK'!$A$2:$Z$49609,12,0)</f>
        <v>287.63799999999998</v>
      </c>
      <c r="E274" s="177">
        <f>VLOOKUP(A274,'SMALL PACK'!$A$2:$Z$49609,16,0)</f>
        <v>0</v>
      </c>
      <c r="F274" s="160">
        <f>VLOOKUP(A274,'SMALL PACK'!$A$2:$Z$49609,17,0)</f>
        <v>0</v>
      </c>
      <c r="G274" s="160"/>
      <c r="H274" s="169">
        <f>VLOOKUP(A274,'SMALL PACK'!$A$2:$Z$49609,21,0)</f>
        <v>287.63799999999998</v>
      </c>
      <c r="I274" s="168">
        <f>VLOOKUP(A274,'SMALL PACK'!$A$2:$Z$49609,24,0)</f>
        <v>82.362000000000023</v>
      </c>
      <c r="J274" s="168">
        <f>VLOOKUP(A274,'SMALL PACK'!$A$2:$Z$49609,26,0)</f>
        <v>82.362000000000023</v>
      </c>
      <c r="K274" s="180">
        <f t="shared" si="21"/>
        <v>28.633907898121958</v>
      </c>
      <c r="L274">
        <f>IFERROR(VLOOKUP(A274,'SMALL PACK'!A:H,8,0)," ")</f>
        <v>20.000000000000014</v>
      </c>
      <c r="M274">
        <f t="shared" si="22"/>
        <v>5752.7600000000039</v>
      </c>
    </row>
    <row r="275" spans="1:13" ht="17.399999999999999" hidden="1" x14ac:dyDescent="0.3">
      <c r="A275" s="159">
        <v>7584185</v>
      </c>
      <c r="B275" s="159" t="str">
        <f>VLOOKUP(A275,'SMALL PACK'!$A$2:$Z$496909,5,0)</f>
        <v>SERVO KOOL PLUS-10X1L-HDPE</v>
      </c>
      <c r="C275" s="160">
        <f>VLOOKUP(A275,'SMALL PACK'!$A$2:$Z$496909,9,0)</f>
        <v>370</v>
      </c>
      <c r="D275" s="168">
        <f>VLOOKUP(A275,'SMALL PACK'!$A$2:$Z$49609,12,0)</f>
        <v>287.63799999999998</v>
      </c>
      <c r="E275" s="177">
        <f>VLOOKUP(A275,'SMALL PACK'!$A$2:$Z$49609,16,0)</f>
        <v>0</v>
      </c>
      <c r="F275" s="160">
        <f>VLOOKUP(A275,'SMALL PACK'!$A$2:$Z$49609,17,0)</f>
        <v>0</v>
      </c>
      <c r="G275" s="160"/>
      <c r="H275" s="169">
        <f>VLOOKUP(A275,'SMALL PACK'!$A$2:$Z$49609,21,0)</f>
        <v>287.63799999999998</v>
      </c>
      <c r="I275" s="168">
        <f>VLOOKUP(A275,'SMALL PACK'!$A$2:$Z$49609,24,0)</f>
        <v>82.362000000000023</v>
      </c>
      <c r="J275" s="168">
        <f>VLOOKUP(A275,'SMALL PACK'!$A$2:$Z$49609,26,0)</f>
        <v>82.362000000000023</v>
      </c>
      <c r="K275" s="180">
        <f t="shared" si="21"/>
        <v>28.633907898121958</v>
      </c>
      <c r="L275">
        <f>IFERROR(VLOOKUP(A275,'SMALL PACK'!A:H,8,0)," ")</f>
        <v>10.000000000000005</v>
      </c>
      <c r="M275">
        <f t="shared" si="22"/>
        <v>2876.3800000000015</v>
      </c>
    </row>
    <row r="276" spans="1:13" ht="17.399999999999999" hidden="1" x14ac:dyDescent="0.3">
      <c r="A276" s="159">
        <v>7607185</v>
      </c>
      <c r="B276" s="159" t="str">
        <f>VLOOKUP(A276,'SMALL PACK'!$A$2:$Z$496909,5,0)</f>
        <v>SERVO KOOL READY-10X1L-HDPE</v>
      </c>
      <c r="C276" s="160">
        <f>VLOOKUP(A276,'SMALL PACK'!$A$2:$Z$496909,9,0)</f>
        <v>270</v>
      </c>
      <c r="D276" s="168">
        <f>VLOOKUP(A276,'SMALL PACK'!$A$2:$Z$49609,12,0)</f>
        <v>207.63</v>
      </c>
      <c r="E276" s="177">
        <f>VLOOKUP(A276,'SMALL PACK'!$A$2:$Z$49609,16,0)</f>
        <v>0</v>
      </c>
      <c r="F276" s="160">
        <f>VLOOKUP(A276,'SMALL PACK'!$A$2:$Z$49609,17,0)</f>
        <v>0</v>
      </c>
      <c r="G276" s="160"/>
      <c r="H276" s="169">
        <f>VLOOKUP(A276,'SMALL PACK'!$A$2:$Z$49609,21,0)</f>
        <v>207.63</v>
      </c>
      <c r="I276" s="168">
        <f>VLOOKUP(A276,'SMALL PACK'!$A$2:$Z$49609,24,0)</f>
        <v>62.370000000000005</v>
      </c>
      <c r="J276" s="168">
        <f>VLOOKUP(A276,'SMALL PACK'!$A$2:$Z$49609,26,0)</f>
        <v>62.370000000000005</v>
      </c>
      <c r="K276" s="180">
        <f t="shared" si="21"/>
        <v>30.039011703511054</v>
      </c>
      <c r="L276">
        <f>IFERROR(VLOOKUP(A276,'SMALL PACK'!A:H,8,0)," ")</f>
        <v>10.000000000000005</v>
      </c>
      <c r="M276">
        <f t="shared" si="22"/>
        <v>2076.3000000000011</v>
      </c>
    </row>
    <row r="277" spans="1:13" ht="17.399999999999999" hidden="1" x14ac:dyDescent="0.3">
      <c r="A277" s="159">
        <v>2914165</v>
      </c>
      <c r="B277" s="159" t="str">
        <f>VLOOKUP(A277,'SMALL PACK'!$A$2:$Z$496909,5,0)</f>
        <v>SERVO BRAKE FLUID DOT 4-20 X 1/4 L</v>
      </c>
      <c r="C277" s="160">
        <f>VLOOKUP(A277,'SMALL PACK'!$A$2:$Z$496909,9,0)</f>
        <v>159</v>
      </c>
      <c r="D277" s="168">
        <f>VLOOKUP(A277,'SMALL PACK'!$A$2:$Z$49609,12,0)</f>
        <v>112.85820000000001</v>
      </c>
      <c r="E277" s="177">
        <f>VLOOKUP(A277,'SMALL PACK'!$A$2:$Z$49609,16,0)</f>
        <v>0</v>
      </c>
      <c r="F277" s="160">
        <f>VLOOKUP(A277,'SMALL PACK'!$A$2:$Z$49609,17,0)</f>
        <v>0</v>
      </c>
      <c r="G277" s="160"/>
      <c r="H277" s="169">
        <f>VLOOKUP(A277,'SMALL PACK'!$A$2:$Z$49609,21,0)</f>
        <v>112.85820000000001</v>
      </c>
      <c r="I277" s="168">
        <f>VLOOKUP(A277,'SMALL PACK'!$A$2:$Z$49609,24,0)</f>
        <v>46.141799999999989</v>
      </c>
      <c r="J277" s="168">
        <f>VLOOKUP(A277,'SMALL PACK'!$A$2:$Z$49609,26,0)</f>
        <v>184.56719999999996</v>
      </c>
      <c r="K277" s="180">
        <f t="shared" si="21"/>
        <v>40.884756269371643</v>
      </c>
      <c r="L277">
        <f>IFERROR(VLOOKUP(A277,'SMALL PACK'!A:H,8,0)," ")</f>
        <v>20</v>
      </c>
      <c r="M277">
        <f t="shared" si="22"/>
        <v>2257.1640000000002</v>
      </c>
    </row>
    <row r="278" spans="1:13" ht="17.399999999999999" hidden="1" x14ac:dyDescent="0.3">
      <c r="A278" s="159">
        <v>2914175</v>
      </c>
      <c r="B278" s="159" t="str">
        <f>VLOOKUP(A278,'SMALL PACK'!$A$2:$Z$496909,5,0)</f>
        <v>SERVO BRAKE FLUID DOT 4-20 X 1/2 L</v>
      </c>
      <c r="C278" s="160">
        <f>VLOOKUP(A278,'SMALL PACK'!$A$2:$Z$496909,9,0)</f>
        <v>302</v>
      </c>
      <c r="D278" s="168">
        <f>VLOOKUP(A278,'SMALL PACK'!$A$2:$Z$49609,12,0)</f>
        <v>216.29240000000001</v>
      </c>
      <c r="E278" s="177">
        <f>VLOOKUP(A278,'SMALL PACK'!$A$2:$Z$49609,16,0)</f>
        <v>0</v>
      </c>
      <c r="F278" s="160">
        <f>VLOOKUP(A278,'SMALL PACK'!$A$2:$Z$49609,17,0)</f>
        <v>0</v>
      </c>
      <c r="G278" s="160"/>
      <c r="H278" s="169">
        <f>VLOOKUP(A278,'SMALL PACK'!$A$2:$Z$49609,21,0)</f>
        <v>216.29240000000001</v>
      </c>
      <c r="I278" s="168">
        <f>VLOOKUP(A278,'SMALL PACK'!$A$2:$Z$49609,24,0)</f>
        <v>85.707599999999985</v>
      </c>
      <c r="J278" s="168">
        <f>VLOOKUP(A278,'SMALL PACK'!$A$2:$Z$49609,26,0)</f>
        <v>171.41519999999997</v>
      </c>
      <c r="K278" s="180">
        <f t="shared" si="21"/>
        <v>39.625802848366369</v>
      </c>
      <c r="L278">
        <f>IFERROR(VLOOKUP(A278,'SMALL PACK'!A:H,8,0)," ")</f>
        <v>20.000000000000011</v>
      </c>
      <c r="M278">
        <f t="shared" si="22"/>
        <v>4325.8480000000027</v>
      </c>
    </row>
    <row r="279" spans="1:13" ht="17.399999999999999" hidden="1" x14ac:dyDescent="0.3">
      <c r="A279" s="159">
        <v>7607184</v>
      </c>
      <c r="B279" s="159" t="str">
        <f>VLOOKUP(A279,'SMALL PACK'!$A$2:$Z$496909,5,0)</f>
        <v>SERVO KOOL READY-20X1L-HDPE</v>
      </c>
      <c r="C279" s="160">
        <f>VLOOKUP(A279,'SMALL PACK'!$A$2:$Z$496909,9,0)</f>
        <v>270</v>
      </c>
      <c r="D279" s="168">
        <f>VLOOKUP(A279,'SMALL PACK'!$A$2:$Z$49609,12,0)</f>
        <v>207.63</v>
      </c>
      <c r="E279" s="177">
        <f>VLOOKUP(A279,'SMALL PACK'!$A$2:$Z$49609,16,0)</f>
        <v>0</v>
      </c>
      <c r="F279" s="160">
        <f>VLOOKUP(A279,'SMALL PACK'!$A$2:$Z$49609,17,0)</f>
        <v>0</v>
      </c>
      <c r="G279" s="160"/>
      <c r="H279" s="169">
        <f>VLOOKUP(A279,'SMALL PACK'!$A$2:$Z$49609,21,0)</f>
        <v>207.63</v>
      </c>
      <c r="I279" s="168">
        <f>VLOOKUP(A279,'SMALL PACK'!$A$2:$Z$49609,24,0)</f>
        <v>62.370000000000005</v>
      </c>
      <c r="J279" s="168">
        <f>VLOOKUP(A279,'SMALL PACK'!$A$2:$Z$49609,26,0)</f>
        <v>62.370000000000005</v>
      </c>
      <c r="K279" s="180">
        <f t="shared" si="21"/>
        <v>30.039011703511054</v>
      </c>
      <c r="L279">
        <f>IFERROR(VLOOKUP(A279,'SMALL PACK'!A:H,8,0)," ")</f>
        <v>20.000000000000014</v>
      </c>
      <c r="M279">
        <f t="shared" si="22"/>
        <v>4152.6000000000031</v>
      </c>
    </row>
    <row r="280" spans="1:13" ht="17.399999999999999" hidden="1" x14ac:dyDescent="0.3">
      <c r="A280" s="159"/>
      <c r="B280" s="159"/>
      <c r="C280" s="160"/>
      <c r="D280" s="160"/>
      <c r="E280" s="177"/>
      <c r="F280" s="160"/>
      <c r="G280" s="160"/>
      <c r="H280" s="169"/>
      <c r="I280" s="168"/>
      <c r="J280" s="168"/>
      <c r="K280" s="180"/>
      <c r="L280" t="str">
        <f>IFERROR(VLOOKUP(A280,'SMALL PACK'!A:H,8,0)," ")</f>
        <v xml:space="preserve"> </v>
      </c>
      <c r="M280" t="str">
        <f t="shared" si="22"/>
        <v xml:space="preserve"> </v>
      </c>
    </row>
    <row r="281" spans="1:13" ht="17.399999999999999" hidden="1" x14ac:dyDescent="0.3">
      <c r="A281" s="156" t="s">
        <v>3072</v>
      </c>
      <c r="B281" s="159"/>
      <c r="C281" s="160"/>
      <c r="D281" s="160"/>
      <c r="E281" s="177"/>
      <c r="F281" s="160"/>
      <c r="G281" s="160"/>
      <c r="H281" s="169"/>
      <c r="I281" s="168"/>
      <c r="J281" s="168"/>
      <c r="K281" s="180"/>
      <c r="L281" t="str">
        <f>IFERROR(VLOOKUP(A281,'SMALL PACK'!A:H,8,0)," ")</f>
        <v xml:space="preserve"> </v>
      </c>
      <c r="M281" t="str">
        <f t="shared" si="22"/>
        <v xml:space="preserve"> </v>
      </c>
    </row>
    <row r="282" spans="1:13" ht="17.399999999999999" hidden="1" x14ac:dyDescent="0.3">
      <c r="A282" s="159">
        <v>3001265</v>
      </c>
      <c r="B282" s="159" t="str">
        <f>VLOOKUP(A282,'SMALL PACK'!$A$2:$Z$496909,5,0)</f>
        <v>SERVOSYSTEM 32-20L BUC</v>
      </c>
      <c r="C282" s="160">
        <f>VLOOKUP(A282,'SMALL PACK'!$A$2:$Z$496909,9,0)</f>
        <v>5010</v>
      </c>
      <c r="D282" s="168">
        <f>VLOOKUP(A282,'SMALL PACK'!$A$2:$Z$49609,12,0)</f>
        <v>4638.759</v>
      </c>
      <c r="E282" s="177">
        <f>VLOOKUP(A282,'SMALL PACK'!$A$2:$Z$49609,16,0)</f>
        <v>69</v>
      </c>
      <c r="F282" s="160">
        <f>VLOOKUP(A282,'SMALL PACK'!$A$2:$Z$49609,18,0)</f>
        <v>0</v>
      </c>
      <c r="G282" s="160"/>
      <c r="H282" s="169">
        <f>VLOOKUP(A282,'SMALL PACK'!$A$2:$Z$49609,21,0)</f>
        <v>3010.3590000000004</v>
      </c>
      <c r="I282" s="168">
        <f>VLOOKUP(A282,'SMALL PACK'!$A$2:$Z$49609,24,0)</f>
        <v>1999.6409999999996</v>
      </c>
      <c r="J282" s="168">
        <f>VLOOKUP(A282,'SMALL PACK'!$A$2:$Z$49609,26,0)</f>
        <v>99.982049999999987</v>
      </c>
      <c r="K282" s="180">
        <f t="shared" ref="K282:K295" si="23">I282/H282*100</f>
        <v>66.425333324032096</v>
      </c>
      <c r="L282">
        <f>IFERROR(VLOOKUP(A282,'SMALL PACK'!A:H,8,0)," ")</f>
        <v>1.0000000000000007</v>
      </c>
      <c r="M282">
        <f t="shared" si="22"/>
        <v>3010.3590000000022</v>
      </c>
    </row>
    <row r="283" spans="1:13" ht="17.399999999999999" x14ac:dyDescent="0.3">
      <c r="A283" s="159">
        <v>3002265</v>
      </c>
      <c r="B283" s="159" t="str">
        <f>VLOOKUP(A283,'SMALL PACK'!$A$2:$Z$496909,5,0)</f>
        <v>SERVOSYSTEM 46 - 20L BUC</v>
      </c>
      <c r="C283" s="160">
        <f>VLOOKUP(A283,'SMALL PACK'!$A$2:$Z$496909,9,0)</f>
        <v>5082</v>
      </c>
      <c r="D283" s="168">
        <f>VLOOKUP(A283,'SMALL PACK'!$A$2:$Z$49609,12,0)</f>
        <v>4705.4238000000005</v>
      </c>
      <c r="E283" s="177">
        <f>VLOOKUP(A283,'SMALL PACK'!$A$2:$Z$49609,16,0)</f>
        <v>69</v>
      </c>
      <c r="F283" s="160">
        <f>VLOOKUP(A283,'SMALL PACK'!$A$2:$Z$49609,18,0)</f>
        <v>0</v>
      </c>
      <c r="G283" s="160"/>
      <c r="H283" s="169">
        <f>VLOOKUP(A283,'SMALL PACK'!$A$2:$Z$49609,21,0)</f>
        <v>3077.0238000000008</v>
      </c>
      <c r="I283" s="168">
        <f>VLOOKUP(A283,'SMALL PACK'!$A$2:$Z$49609,24,0)</f>
        <v>2004.9761999999992</v>
      </c>
      <c r="J283" s="168">
        <f>VLOOKUP(A283,'SMALL PACK'!$A$2:$Z$49609,26,0)</f>
        <v>100.24880999999996</v>
      </c>
      <c r="K283" s="180">
        <f t="shared" si="23"/>
        <v>65.15959350070672</v>
      </c>
      <c r="L283">
        <f>IFERROR(VLOOKUP(A283,'SMALL PACK'!A:H,8,0)," ")</f>
        <v>1.0000000000000007</v>
      </c>
      <c r="M283">
        <f t="shared" si="22"/>
        <v>3077.0238000000031</v>
      </c>
    </row>
    <row r="284" spans="1:13" ht="17.399999999999999" hidden="1" x14ac:dyDescent="0.3">
      <c r="A284" s="159">
        <v>3006234</v>
      </c>
      <c r="B284" s="159" t="str">
        <f>VLOOKUP(A284,'SMALL PACK'!$A$2:$Z$496909,5,0)</f>
        <v>SERVOSYSTEM 68-4x5L - HDPE</v>
      </c>
      <c r="C284" s="160">
        <f>VLOOKUP(A284,'SMALL PACK'!$A$2:$Z$496909,9,0)</f>
        <v>1383</v>
      </c>
      <c r="D284" s="168">
        <f>VLOOKUP(A284,'SMALL PACK'!$A$2:$Z$49609,12,0)</f>
        <v>1280.1048000000001</v>
      </c>
      <c r="E284" s="177">
        <f>VLOOKUP(A284,'SMALL PACK'!$A$2:$Z$49609,16,0)</f>
        <v>68</v>
      </c>
      <c r="F284" s="160">
        <f>VLOOKUP(A284,'SMALL PACK'!$A$2:$Z$49609,18,0)</f>
        <v>0</v>
      </c>
      <c r="G284" s="160"/>
      <c r="H284" s="169">
        <f>VLOOKUP(A284,'SMALL PACK'!$A$2:$Z$49609,21,0)</f>
        <v>878.90480000000002</v>
      </c>
      <c r="I284" s="168">
        <f>VLOOKUP(A284,'SMALL PACK'!$A$2:$Z$49609,24,0)</f>
        <v>504.09519999999998</v>
      </c>
      <c r="J284" s="168">
        <f>VLOOKUP(A284,'SMALL PACK'!$A$2:$Z$49609,26,0)</f>
        <v>100.81904000000003</v>
      </c>
      <c r="K284" s="180">
        <f t="shared" si="23"/>
        <v>57.354926267327244</v>
      </c>
      <c r="L284">
        <f>IFERROR(VLOOKUP(A284,'SMALL PACK'!A:H,8,0)," ")</f>
        <v>4.0000000000000027</v>
      </c>
      <c r="M284">
        <f t="shared" si="22"/>
        <v>3515.6192000000024</v>
      </c>
    </row>
    <row r="285" spans="1:13" ht="17.399999999999999" hidden="1" x14ac:dyDescent="0.3">
      <c r="A285" s="159">
        <v>3006265</v>
      </c>
      <c r="B285" s="159" t="str">
        <f>VLOOKUP(A285,'SMALL PACK'!$A$2:$Z$496909,5,0)</f>
        <v>SERVOSYSTEM 68-20L BUC</v>
      </c>
      <c r="C285" s="160">
        <f>VLOOKUP(A285,'SMALL PACK'!$A$2:$Z$496909,9,0)</f>
        <v>5336</v>
      </c>
      <c r="D285" s="168">
        <f>VLOOKUP(A285,'SMALL PACK'!$A$2:$Z$49609,12,0)</f>
        <v>4941.1359999999995</v>
      </c>
      <c r="E285" s="177">
        <f>VLOOKUP(A285,'SMALL PACK'!$A$2:$Z$49609,16,0)</f>
        <v>71</v>
      </c>
      <c r="F285" s="160">
        <f>VLOOKUP(A285,'SMALL PACK'!$A$2:$Z$49609,18,0)</f>
        <v>0</v>
      </c>
      <c r="G285" s="160"/>
      <c r="H285" s="169">
        <f>VLOOKUP(A285,'SMALL PACK'!$A$2:$Z$49609,21,0)</f>
        <v>3265.5359999999991</v>
      </c>
      <c r="I285" s="168">
        <f>VLOOKUP(A285,'SMALL PACK'!$A$2:$Z$49609,24,0)</f>
        <v>2070.4640000000009</v>
      </c>
      <c r="J285" s="168">
        <f>VLOOKUP(A285,'SMALL PACK'!$A$2:$Z$49609,26,0)</f>
        <v>103.52320000000006</v>
      </c>
      <c r="K285" s="180">
        <f t="shared" si="23"/>
        <v>63.403496393853921</v>
      </c>
      <c r="L285">
        <f>IFERROR(VLOOKUP(A285,'SMALL PACK'!A:H,8,0)," ")</f>
        <v>1.0000000000000007</v>
      </c>
      <c r="M285">
        <f t="shared" si="22"/>
        <v>3265.5360000000014</v>
      </c>
    </row>
    <row r="286" spans="1:13" ht="17.399999999999999" hidden="1" x14ac:dyDescent="0.3">
      <c r="A286" s="159">
        <v>3020265</v>
      </c>
      <c r="B286" s="159" t="str">
        <f>VLOOKUP(A286,'SMALL PACK'!$A$2:$Z$496909,5,0)</f>
        <v>SERVOSYSTEM 220-20 L</v>
      </c>
      <c r="C286" s="160">
        <f>VLOOKUP(A286,'SMALL PACK'!$A$2:$Z$496909,9,0)</f>
        <v>5153</v>
      </c>
      <c r="D286" s="168">
        <f>VLOOKUP(A286,'SMALL PACK'!$A$2:$Z$49609,12,0)</f>
        <v>4770.6473999999998</v>
      </c>
      <c r="E286" s="177">
        <f>VLOOKUP(A286,'SMALL PACK'!$A$2:$Z$49609,16,0)</f>
        <v>19</v>
      </c>
      <c r="F286" s="160">
        <f>VLOOKUP(A286,'SMALL PACK'!$A$2:$Z$49609,18,0)</f>
        <v>0</v>
      </c>
      <c r="G286" s="160"/>
      <c r="H286" s="169">
        <f>VLOOKUP(A286,'SMALL PACK'!$A$2:$Z$49609,21,0)</f>
        <v>4322.2473999999993</v>
      </c>
      <c r="I286" s="168">
        <f>VLOOKUP(A286,'SMALL PACK'!$A$2:$Z$49609,24,0)</f>
        <v>830.75260000000071</v>
      </c>
      <c r="J286" s="168">
        <f>VLOOKUP(A286,'SMALL PACK'!$A$2:$Z$49609,26,0)</f>
        <v>41.537630000000007</v>
      </c>
      <c r="K286" s="180">
        <f t="shared" si="23"/>
        <v>19.220385209786947</v>
      </c>
      <c r="L286">
        <f>IFERROR(VLOOKUP(A286,'SMALL PACK'!A:H,8,0)," ")</f>
        <v>1.0000000000000007</v>
      </c>
      <c r="M286">
        <f t="shared" si="22"/>
        <v>4322.247400000002</v>
      </c>
    </row>
    <row r="287" spans="1:13" ht="17.399999999999999" hidden="1" x14ac:dyDescent="0.3">
      <c r="A287" s="159">
        <v>3614265</v>
      </c>
      <c r="B287" s="159" t="str">
        <f>VLOOKUP(A287,'SMALL PACK'!$A$2:$Z$496909,5,0)</f>
        <v>SERVOMESH SP 320-20 L</v>
      </c>
      <c r="C287" s="160">
        <f>VLOOKUP(A287,'SMALL PACK'!$A$2:$Z$496909,9,0)</f>
        <v>5685</v>
      </c>
      <c r="D287" s="168">
        <f>VLOOKUP(A287,'SMALL PACK'!$A$2:$Z$49609,12,0)</f>
        <v>5264.31</v>
      </c>
      <c r="E287" s="177">
        <f>VLOOKUP(A287,'SMALL PACK'!$A$2:$Z$49609,16,0)</f>
        <v>42</v>
      </c>
      <c r="F287" s="160">
        <f>VLOOKUP(A287,'SMALL PACK'!$A$2:$Z$49609,18,0)</f>
        <v>0</v>
      </c>
      <c r="G287" s="160"/>
      <c r="H287" s="169">
        <f>VLOOKUP(A287,'SMALL PACK'!$A$2:$Z$49609,21,0)</f>
        <v>4273.1100000000006</v>
      </c>
      <c r="I287" s="168">
        <f>VLOOKUP(A287,'SMALL PACK'!$A$2:$Z$49609,24,0)</f>
        <v>1411.8899999999994</v>
      </c>
      <c r="J287" s="168">
        <f>VLOOKUP(A287,'SMALL PACK'!$A$2:$Z$49609,26,0)</f>
        <v>70.594499999999982</v>
      </c>
      <c r="K287" s="180">
        <f t="shared" si="23"/>
        <v>33.041274387975015</v>
      </c>
      <c r="L287">
        <f>IFERROR(VLOOKUP(A287,'SMALL PACK'!A:H,8,0)," ")</f>
        <v>1.0000000000000007</v>
      </c>
      <c r="M287">
        <f t="shared" si="22"/>
        <v>4273.1100000000033</v>
      </c>
    </row>
    <row r="288" spans="1:13" ht="17.399999999999999" hidden="1" x14ac:dyDescent="0.3">
      <c r="A288" s="159">
        <v>3617265</v>
      </c>
      <c r="B288" s="159" t="str">
        <f>VLOOKUP(A288,'SMALL PACK'!$A$2:$Z$496909,5,0)</f>
        <v>SERVOMESH SP 220-20 L</v>
      </c>
      <c r="C288" s="160">
        <f>VLOOKUP(A288,'SMALL PACK'!$A$2:$Z$496909,9,0)</f>
        <v>5483</v>
      </c>
      <c r="D288" s="168">
        <f>VLOOKUP(A288,'SMALL PACK'!$A$2:$Z$49609,12,0)</f>
        <v>5076.7097000000003</v>
      </c>
      <c r="E288" s="177">
        <f>VLOOKUP(A288,'SMALL PACK'!$A$2:$Z$49609,16,0)</f>
        <v>31</v>
      </c>
      <c r="F288" s="160">
        <f>VLOOKUP(A288,'SMALL PACK'!$A$2:$Z$49609,18,0)</f>
        <v>0</v>
      </c>
      <c r="G288" s="160"/>
      <c r="H288" s="169">
        <f>VLOOKUP(A288,'SMALL PACK'!$A$2:$Z$49609,21,0)</f>
        <v>4345.1097000000009</v>
      </c>
      <c r="I288" s="168">
        <f>VLOOKUP(A288,'SMALL PACK'!$A$2:$Z$49609,24,0)</f>
        <v>1137.8902999999991</v>
      </c>
      <c r="J288" s="168">
        <f>VLOOKUP(A288,'SMALL PACK'!$A$2:$Z$49609,26,0)</f>
        <v>56.894514999999927</v>
      </c>
      <c r="K288" s="180">
        <f t="shared" si="23"/>
        <v>26.187838249515288</v>
      </c>
      <c r="L288">
        <f>IFERROR(VLOOKUP(A288,'SMALL PACK'!A:H,8,0)," ")</f>
        <v>1.0000000000000007</v>
      </c>
      <c r="M288">
        <f t="shared" si="22"/>
        <v>4345.1097000000036</v>
      </c>
    </row>
    <row r="289" spans="1:16" ht="17.399999999999999" hidden="1" x14ac:dyDescent="0.3">
      <c r="A289" s="159">
        <v>3040265</v>
      </c>
      <c r="B289" s="159" t="str">
        <f>VLOOKUP(A289,'SMALL PACK'!$A$2:$Z$496909,5,0)</f>
        <v>SERVOHYDRASHAKTI 68-20 L</v>
      </c>
      <c r="C289" s="160">
        <f>VLOOKUP(A289,'SMALL PACK'!$A$2:$Z$496909,9,0)</f>
        <v>4575</v>
      </c>
      <c r="D289" s="168">
        <f>VLOOKUP(A289,'SMALL PACK'!$A$2:$Z$49609,12,0)</f>
        <v>3422.1</v>
      </c>
      <c r="E289" s="177">
        <f>VLOOKUP(A289,'SMALL PACK'!$A$2:$Z$49609,16,0)</f>
        <v>36</v>
      </c>
      <c r="F289" s="160">
        <f>VLOOKUP(A289,'SMALL PACK'!$A$2:$Z$49609,18,0)</f>
        <v>0</v>
      </c>
      <c r="G289" s="160"/>
      <c r="H289" s="169">
        <f>VLOOKUP(A289,'SMALL PACK'!$A$2:$Z$49609,21,0)</f>
        <v>2572.5</v>
      </c>
      <c r="I289" s="168">
        <f>VLOOKUP(A289,'SMALL PACK'!$A$2:$Z$49609,24,0)</f>
        <v>2002.5</v>
      </c>
      <c r="J289" s="168">
        <f>VLOOKUP(A289,'SMALL PACK'!$A$2:$Z$49609,26,0)</f>
        <v>100.125</v>
      </c>
      <c r="K289" s="180">
        <f t="shared" si="23"/>
        <v>77.84256559766763</v>
      </c>
      <c r="L289">
        <f>IFERROR(VLOOKUP(A289,'SMALL PACK'!A:H,8,0)," ")</f>
        <v>1.0000000000000007</v>
      </c>
      <c r="M289">
        <f t="shared" si="22"/>
        <v>2572.5000000000018</v>
      </c>
    </row>
    <row r="290" spans="1:16" ht="17.399999999999999" hidden="1" x14ac:dyDescent="0.3">
      <c r="A290" s="159">
        <v>3057265</v>
      </c>
      <c r="B290" s="159" t="str">
        <f>VLOOKUP(A290,'SMALL PACK'!$A$2:$Z$496909,5,0)</f>
        <v>SERVO EXCAVATOR TH 46 20 L</v>
      </c>
      <c r="C290" s="160">
        <f>VLOOKUP(A290,'SMALL PACK'!$A$2:$Z$496909,9,0)</f>
        <v>6704</v>
      </c>
      <c r="D290" s="168">
        <f>VLOOKUP(A290,'SMALL PACK'!$A$2:$Z$49609,12,0)</f>
        <v>5587.1135999999997</v>
      </c>
      <c r="E290" s="177">
        <f>VLOOKUP(A290,'SMALL PACK'!$A$2:$Z$49609,16,0)</f>
        <v>0</v>
      </c>
      <c r="F290" s="160">
        <f>VLOOKUP(A290,'SMALL PACK'!$A$2:$Z$49609,18,0)</f>
        <v>0</v>
      </c>
      <c r="G290" s="160"/>
      <c r="H290" s="169">
        <f>VLOOKUP(A290,'SMALL PACK'!$A$2:$Z$49609,21,0)</f>
        <v>5587.1135999999997</v>
      </c>
      <c r="I290" s="168">
        <f>VLOOKUP(A290,'SMALL PACK'!$A$2:$Z$49609,24,0)</f>
        <v>1116.8864000000003</v>
      </c>
      <c r="J290" s="168">
        <f>VLOOKUP(A290,'SMALL PACK'!$A$2:$Z$49609,26,0)</f>
        <v>55.844319999999982</v>
      </c>
      <c r="K290" s="180">
        <f t="shared" si="23"/>
        <v>19.990400767938571</v>
      </c>
      <c r="L290">
        <f>IFERROR(VLOOKUP(A290,'SMALL PACK'!A:H,8,0)," ")</f>
        <v>1.0000000000000007</v>
      </c>
      <c r="M290">
        <f t="shared" si="22"/>
        <v>5587.1136000000033</v>
      </c>
    </row>
    <row r="291" spans="1:16" ht="17.399999999999999" hidden="1" x14ac:dyDescent="0.3">
      <c r="A291" s="159">
        <v>3059265</v>
      </c>
      <c r="B291" s="159" t="str">
        <f>VLOOKUP(A291,'SMALL PACK'!$A$2:$Z$496909,5,0)</f>
        <v>SERVOHYDREX TH 46 PLUS-20 L</v>
      </c>
      <c r="C291" s="160">
        <f>VLOOKUP(A291,'SMALL PACK'!$A$2:$Z$496909,9,0)</f>
        <v>7303</v>
      </c>
      <c r="D291" s="168">
        <f>VLOOKUP(A291,'SMALL PACK'!$A$2:$Z$49609,12,0)</f>
        <v>6085.5898999999999</v>
      </c>
      <c r="E291" s="177">
        <f>VLOOKUP(A291,'SMALL PACK'!$A$2:$Z$49609,16,0)</f>
        <v>53</v>
      </c>
      <c r="F291" s="160">
        <f>VLOOKUP(A291,'SMALL PACK'!$A$2:$Z$49609,18,0)</f>
        <v>0</v>
      </c>
      <c r="G291" s="160"/>
      <c r="H291" s="169">
        <f>VLOOKUP(A291,'SMALL PACK'!$A$2:$Z$49609,21,0)</f>
        <v>4834.7898999999998</v>
      </c>
      <c r="I291" s="168">
        <f>VLOOKUP(A291,'SMALL PACK'!$A$2:$Z$49609,24,0)</f>
        <v>2468.2101000000002</v>
      </c>
      <c r="J291" s="168">
        <f>VLOOKUP(A291,'SMALL PACK'!$A$2:$Z$49609,26,0)</f>
        <v>123.410505</v>
      </c>
      <c r="K291" s="180">
        <f t="shared" si="23"/>
        <v>51.051031193723652</v>
      </c>
      <c r="L291">
        <f>IFERROR(VLOOKUP(A291,'SMALL PACK'!A:H,8,0)," ")</f>
        <v>1.0000000000000007</v>
      </c>
      <c r="M291">
        <f t="shared" si="22"/>
        <v>4834.7899000000034</v>
      </c>
    </row>
    <row r="292" spans="1:16" ht="17.399999999999999" hidden="1" x14ac:dyDescent="0.3">
      <c r="A292" s="159">
        <v>3064265</v>
      </c>
      <c r="B292" s="159" t="str">
        <f>VLOOKUP(A292,'SMALL PACK'!$A$2:$Z$496909,5,0)</f>
        <v>SERVOHYDREX TH 46-20L BUC</v>
      </c>
      <c r="C292" s="160">
        <f>VLOOKUP(A292,'SMALL PACK'!$A$2:$Z$496909,9,0)</f>
        <v>5892</v>
      </c>
      <c r="D292" s="168">
        <f>VLOOKUP(A292,'SMALL PACK'!$A$2:$Z$49609,12,0)</f>
        <v>5455.4027999999998</v>
      </c>
      <c r="E292" s="177">
        <f>VLOOKUP(A292,'SMALL PACK'!$A$2:$Z$49609,16,0)</f>
        <v>2</v>
      </c>
      <c r="F292" s="160">
        <f>VLOOKUP(A292,'SMALL PACK'!$A$2:$Z$49609,18,0)</f>
        <v>0</v>
      </c>
      <c r="G292" s="160"/>
      <c r="H292" s="169">
        <f>VLOOKUP(A292,'SMALL PACK'!$A$2:$Z$49609,21,0)</f>
        <v>5408.2028</v>
      </c>
      <c r="I292" s="168">
        <f>VLOOKUP(A292,'SMALL PACK'!$A$2:$Z$49609,24,0)</f>
        <v>483.79719999999998</v>
      </c>
      <c r="J292" s="168">
        <f>VLOOKUP(A292,'SMALL PACK'!$A$2:$Z$49609,26,0)</f>
        <v>24.18986000000001</v>
      </c>
      <c r="K292" s="180">
        <f t="shared" si="23"/>
        <v>8.9456186813112843</v>
      </c>
      <c r="L292">
        <f>IFERROR(VLOOKUP(A292,'SMALL PACK'!A:H,8,0)," ")</f>
        <v>1.0000000000000007</v>
      </c>
      <c r="M292">
        <f t="shared" si="22"/>
        <v>5408.2028000000037</v>
      </c>
    </row>
    <row r="293" spans="1:16" ht="17.399999999999999" hidden="1" x14ac:dyDescent="0.3">
      <c r="A293" s="159">
        <v>3084265</v>
      </c>
      <c r="B293" s="159" t="str">
        <f>VLOOKUP(A293,'SMALL PACK'!$A$2:$Z$496909,5,0)</f>
        <v>SERVOSYSTEM HLP 68-20L BUC</v>
      </c>
      <c r="C293" s="160">
        <f>VLOOKUP(A293,'SMALL PACK'!$A$2:$Z$496909,9,0)</f>
        <v>5478</v>
      </c>
      <c r="D293" s="168">
        <f>VLOOKUP(A293,'SMALL PACK'!$A$2:$Z$49609,12,0)</f>
        <v>5072.6279999999997</v>
      </c>
      <c r="E293" s="177">
        <f>VLOOKUP(A293,'SMALL PACK'!$A$2:$Z$49609,16,0)</f>
        <v>64</v>
      </c>
      <c r="F293" s="160">
        <f>VLOOKUP(A293,'SMALL PACK'!$A$2:$Z$49609,18,0)</f>
        <v>0</v>
      </c>
      <c r="G293" s="160"/>
      <c r="H293" s="169">
        <f>VLOOKUP(A293,'SMALL PACK'!$A$2:$Z$49609,21,0)</f>
        <v>3562.2280000000001</v>
      </c>
      <c r="I293" s="168">
        <f>VLOOKUP(A293,'SMALL PACK'!$A$2:$Z$49609,24,0)</f>
        <v>1915.7719999999999</v>
      </c>
      <c r="J293" s="168">
        <f>VLOOKUP(A293,'SMALL PACK'!$A$2:$Z$49609,26,0)</f>
        <v>95.788599999999974</v>
      </c>
      <c r="K293" s="180">
        <f t="shared" si="23"/>
        <v>53.780162302918285</v>
      </c>
      <c r="L293">
        <f>IFERROR(VLOOKUP(A293,'SMALL PACK'!A:H,8,0)," ")</f>
        <v>1.0000000000000007</v>
      </c>
      <c r="M293">
        <f t="shared" si="22"/>
        <v>3562.2280000000023</v>
      </c>
      <c r="P293" s="75"/>
    </row>
    <row r="294" spans="1:16" ht="17.399999999999999" hidden="1" x14ac:dyDescent="0.3">
      <c r="A294" s="159">
        <v>4501265</v>
      </c>
      <c r="B294" s="159" t="str">
        <f>VLOOKUP(A294,'SMALL PACK'!$A$2:$Z$496909,5,0)</f>
        <v>SERVOCUT S - 20L BUC</v>
      </c>
      <c r="C294" s="160">
        <f>VLOOKUP(A294,'SMALL PACK'!$A$2:$Z$496909,9,0)</f>
        <v>5198</v>
      </c>
      <c r="D294" s="168">
        <f>VLOOKUP(A294,'SMALL PACK'!$A$2:$Z$49609,12,0)</f>
        <v>4725.5018</v>
      </c>
      <c r="E294" s="177">
        <f>VLOOKUP(A294,'SMALL PACK'!$A$2:$Z$49609,16,0)</f>
        <v>53</v>
      </c>
      <c r="F294" s="160">
        <f>VLOOKUP(A294,'SMALL PACK'!$A$2:$Z$49609,18,0)</f>
        <v>0</v>
      </c>
      <c r="G294" s="160"/>
      <c r="H294" s="169">
        <f>VLOOKUP(A294,'SMALL PACK'!$A$2:$Z$49609,21,0)</f>
        <v>3474.7017999999998</v>
      </c>
      <c r="I294" s="168">
        <f>VLOOKUP(A294,'SMALL PACK'!$A$2:$Z$49609,24,0)</f>
        <v>1723.2982000000002</v>
      </c>
      <c r="J294" s="168">
        <f>VLOOKUP(A294,'SMALL PACK'!$A$2:$Z$49609,26,0)</f>
        <v>86.164909999999992</v>
      </c>
      <c r="K294" s="180">
        <f t="shared" si="23"/>
        <v>49.595571050154582</v>
      </c>
      <c r="L294">
        <f>IFERROR(VLOOKUP(A294,'SMALL PACK'!A:H,8,0)," ")</f>
        <v>1.0000000000000007</v>
      </c>
      <c r="M294">
        <f t="shared" si="22"/>
        <v>3474.7018000000021</v>
      </c>
    </row>
    <row r="295" spans="1:16" ht="17.399999999999999" hidden="1" x14ac:dyDescent="0.3">
      <c r="A295" s="159">
        <v>7403265</v>
      </c>
      <c r="B295" s="159" t="str">
        <f>VLOOKUP(A295,'SMALL PACK'!$A$2:$Z$496909,5,0)</f>
        <v>SERVOELECTRA-20 L</v>
      </c>
      <c r="C295" s="160">
        <f>VLOOKUP(A295,'SMALL PACK'!$A$2:$Z$496909,9,0)</f>
        <v>4029</v>
      </c>
      <c r="D295" s="168">
        <f>VLOOKUP(A295,'SMALL PACK'!$A$2:$Z$49609,12,0)</f>
        <v>3730.8539999999998</v>
      </c>
      <c r="E295" s="177">
        <f>VLOOKUP(A295,'SMALL PACK'!$A$2:$Z$49609,16,0)</f>
        <v>0</v>
      </c>
      <c r="F295" s="160">
        <f>VLOOKUP(A295,'SMALL PACK'!$A$2:$Z$49609,18,0)</f>
        <v>0</v>
      </c>
      <c r="G295" s="160"/>
      <c r="H295" s="169">
        <f>VLOOKUP(A295,'SMALL PACK'!$A$2:$Z$49609,21,0)</f>
        <v>3730.8539999999998</v>
      </c>
      <c r="I295" s="168">
        <f>VLOOKUP(A295,'SMALL PACK'!$A$2:$Z$49609,24,0)</f>
        <v>298.14600000000019</v>
      </c>
      <c r="J295" s="168">
        <f>VLOOKUP(A295,'SMALL PACK'!$A$2:$Z$49609,26,0)</f>
        <v>14.907299999999992</v>
      </c>
      <c r="K295" s="180">
        <f t="shared" si="23"/>
        <v>7.9913606911447141</v>
      </c>
      <c r="L295">
        <f>IFERROR(VLOOKUP(A295,'SMALL PACK'!A:H,8,0)," ")</f>
        <v>1.0000000000000007</v>
      </c>
      <c r="M295">
        <f t="shared" si="22"/>
        <v>3730.8540000000021</v>
      </c>
    </row>
    <row r="296" spans="1:16" ht="17.399999999999999" hidden="1" x14ac:dyDescent="0.3">
      <c r="A296" s="159"/>
      <c r="B296" s="159"/>
      <c r="C296" s="160"/>
      <c r="D296" s="160"/>
      <c r="E296" s="177"/>
      <c r="F296" s="160"/>
      <c r="G296" s="160"/>
      <c r="H296" s="169"/>
      <c r="I296" s="168"/>
      <c r="J296" s="168"/>
      <c r="K296" s="180"/>
      <c r="L296" t="str">
        <f>IFERROR(VLOOKUP(A296,'SMALL PACK'!A:H,8,0)," ")</f>
        <v xml:space="preserve"> </v>
      </c>
      <c r="M296" t="str">
        <f t="shared" si="22"/>
        <v xml:space="preserve"> </v>
      </c>
    </row>
    <row r="297" spans="1:16" ht="17.399999999999999" hidden="1" x14ac:dyDescent="0.3">
      <c r="A297" s="159"/>
      <c r="B297" s="159"/>
      <c r="C297" s="160"/>
      <c r="D297" s="160"/>
      <c r="E297" s="177"/>
      <c r="F297" s="160"/>
      <c r="G297" s="160"/>
      <c r="H297" s="169"/>
      <c r="I297" s="168"/>
      <c r="J297" s="168"/>
      <c r="K297" s="180"/>
      <c r="L297" t="str">
        <f>IFERROR(VLOOKUP(A297,'SMALL PACK'!A:H,8,0)," ")</f>
        <v xml:space="preserve"> </v>
      </c>
      <c r="M297" t="str">
        <f t="shared" si="22"/>
        <v xml:space="preserve"> </v>
      </c>
    </row>
    <row r="298" spans="1:16" ht="17.399999999999999" hidden="1" x14ac:dyDescent="0.3">
      <c r="A298" s="156" t="s">
        <v>3079</v>
      </c>
      <c r="B298" s="159"/>
      <c r="C298" s="160"/>
      <c r="D298" s="160"/>
      <c r="E298" s="177"/>
      <c r="F298" s="160"/>
      <c r="G298" s="160"/>
      <c r="H298" s="169"/>
      <c r="I298" s="168"/>
      <c r="J298" s="168"/>
      <c r="K298" s="180"/>
      <c r="L298" t="str">
        <f>IFERROR(VLOOKUP(A298,'SMALL PACK'!A:H,8,0)," ")</f>
        <v xml:space="preserve"> </v>
      </c>
      <c r="M298" t="str">
        <f t="shared" si="22"/>
        <v xml:space="preserve"> </v>
      </c>
    </row>
    <row r="299" spans="1:16" ht="17.399999999999999" hidden="1" x14ac:dyDescent="0.3">
      <c r="A299" s="159">
        <v>3077184</v>
      </c>
      <c r="B299" s="159" t="str">
        <f>VLOOKUP(A299,'SMALL PACK'!$A$2:$Z$496909,5,0)</f>
        <v>MAHINDRA EM BRAKEFLUID-20 X 1 L</v>
      </c>
      <c r="C299" s="160">
        <f>VLOOKUP(A299,'SMALL PACK'!$A$2:$Z$496909,9,0)</f>
        <v>375</v>
      </c>
      <c r="D299" s="168">
        <f>VLOOKUP(A299,'SMALL PACK'!$A$2:$Z$49609,12,0)</f>
        <v>334.72500000000002</v>
      </c>
      <c r="E299" s="177">
        <f>VLOOKUP(A299,'SMALL PACK'!$A$2:$Z$49609,16,0)</f>
        <v>0</v>
      </c>
      <c r="F299" s="160">
        <f>VLOOKUP(A299,'SMALL PACK'!$A$2:$Z$49609,17,0)</f>
        <v>0</v>
      </c>
      <c r="G299" s="160"/>
      <c r="H299" s="169">
        <f>VLOOKUP(A299,'SMALL PACK'!$A$2:$Z$49609,21,0)</f>
        <v>334.72500000000008</v>
      </c>
      <c r="I299" s="168">
        <f>VLOOKUP(A299,'SMALL PACK'!$A$2:$Z$49609,24,0)</f>
        <v>40.27499999999992</v>
      </c>
      <c r="J299" s="168">
        <f>VLOOKUP(A299,'SMALL PACK'!$A$2:$Z$49609,26,0)</f>
        <v>40.27499999999992</v>
      </c>
      <c r="K299" s="180">
        <f t="shared" ref="K299" si="24">I299/H299*100</f>
        <v>12.032265292404185</v>
      </c>
      <c r="L299">
        <f>IFERROR(VLOOKUP(A299,'SMALL PACK'!A:H,8,0)," ")</f>
        <v>20.000000000000014</v>
      </c>
      <c r="M299">
        <f t="shared" si="22"/>
        <v>6694.5000000000064</v>
      </c>
    </row>
    <row r="300" spans="1:16" ht="17.399999999999999" hidden="1" x14ac:dyDescent="0.3">
      <c r="A300" s="159">
        <v>3060265</v>
      </c>
      <c r="B300" s="159" t="str">
        <f>VLOOKUP(A300,'SMALL PACK'!$A$2:$Z$496909,5,0)</f>
        <v>MAHINDRA EM HYDRAULIC OIL-20 L</v>
      </c>
      <c r="C300" s="160">
        <f>VLOOKUP(A300,'SMALL PACK'!$A$2:$Z$496909,9,0)</f>
        <v>7300</v>
      </c>
      <c r="D300" s="168">
        <f>VLOOKUP(A300,'SMALL PACK'!$A$2:$Z$49609,12,0)</f>
        <v>6515.98</v>
      </c>
      <c r="E300" s="177">
        <f>VLOOKUP(A300,'SMALL PACK'!$A$2:$Z$49609,16,0)</f>
        <v>0</v>
      </c>
      <c r="F300" s="160">
        <f>VLOOKUP(A300,'SMALL PACK'!$A$2:$Z$49609,17,0)</f>
        <v>0</v>
      </c>
      <c r="G300" s="160"/>
      <c r="H300" s="169">
        <f>VLOOKUP(A300,'SMALL PACK'!$A$2:$Z$49609,21,0)</f>
        <v>6515.98</v>
      </c>
      <c r="I300" s="168">
        <f>VLOOKUP(A300,'SMALL PACK'!$A$2:$Z$49609,24,0)</f>
        <v>784.02000000000044</v>
      </c>
      <c r="J300" s="168">
        <f>VLOOKUP(A300,'SMALL PACK'!$A$2:$Z$49609,26,0)</f>
        <v>39.201000000000022</v>
      </c>
      <c r="K300" s="180">
        <f t="shared" ref="K300:K305" si="25">I300/H300*100</f>
        <v>12.032265292404221</v>
      </c>
      <c r="L300">
        <f>IFERROR(VLOOKUP(A300,'SMALL PACK'!A:H,8,0)," ")</f>
        <v>1.0000000000000007</v>
      </c>
      <c r="M300">
        <f t="shared" si="22"/>
        <v>6515.9800000000041</v>
      </c>
    </row>
    <row r="301" spans="1:16" ht="17.399999999999999" hidden="1" x14ac:dyDescent="0.3">
      <c r="A301" s="159">
        <v>4929242</v>
      </c>
      <c r="B301" s="159" t="str">
        <f>VLOOKUP(A301,'SMALL PACK'!$A$2:$Z$496909,5,0)</f>
        <v>MAHINDRA EM TRNSMISON OIL-10 L</v>
      </c>
      <c r="C301" s="160">
        <f>VLOOKUP(A301,'SMALL PACK'!$A$2:$Z$496909,9,0)</f>
        <v>4400</v>
      </c>
      <c r="D301" s="168">
        <f>VLOOKUP(A301,'SMALL PACK'!$A$2:$Z$49609,12,0)</f>
        <v>3927.44</v>
      </c>
      <c r="E301" s="177">
        <f>VLOOKUP(A301,'SMALL PACK'!$A$2:$Z$49609,16,0)</f>
        <v>0</v>
      </c>
      <c r="F301" s="160">
        <f>VLOOKUP(A301,'SMALL PACK'!$A$2:$Z$49609,17,0)</f>
        <v>0</v>
      </c>
      <c r="G301" s="160"/>
      <c r="H301" s="169">
        <f>VLOOKUP(A301,'SMALL PACK'!$A$2:$Z$49609,21,0)</f>
        <v>3927.44</v>
      </c>
      <c r="I301" s="168">
        <f>VLOOKUP(A301,'SMALL PACK'!$A$2:$Z$49609,24,0)</f>
        <v>472.55999999999995</v>
      </c>
      <c r="J301" s="168">
        <f>VLOOKUP(A301,'SMALL PACK'!$A$2:$Z$49609,26,0)</f>
        <v>47.255999999999972</v>
      </c>
      <c r="K301" s="180">
        <f t="shared" si="25"/>
        <v>12.032265292404212</v>
      </c>
      <c r="L301">
        <f>IFERROR(VLOOKUP(A301,'SMALL PACK'!A:H,8,0)," ")</f>
        <v>1.0000000000000004</v>
      </c>
      <c r="M301">
        <f t="shared" si="22"/>
        <v>3927.4400000000019</v>
      </c>
    </row>
    <row r="302" spans="1:16" ht="17.399999999999999" hidden="1" x14ac:dyDescent="0.3">
      <c r="A302" s="159">
        <v>4929256</v>
      </c>
      <c r="B302" s="159" t="str">
        <f>VLOOKUP(A302,'SMALL PACK'!$A$2:$Z$496909,5,0)</f>
        <v>MAHINDRA EM TRNSMISON OIL-15 L</v>
      </c>
      <c r="C302" s="160">
        <f>VLOOKUP(A302,'SMALL PACK'!$A$2:$Z$496909,9,0)</f>
        <v>5985</v>
      </c>
      <c r="D302" s="168">
        <f>VLOOKUP(A302,'SMALL PACK'!$A$2:$Z$49609,12,0)</f>
        <v>5342.2109999999993</v>
      </c>
      <c r="E302" s="177">
        <f>VLOOKUP(A302,'SMALL PACK'!$A$2:$Z$49609,16,0)</f>
        <v>0</v>
      </c>
      <c r="F302" s="160">
        <f>VLOOKUP(A302,'SMALL PACK'!$A$2:$Z$49609,17,0)</f>
        <v>0</v>
      </c>
      <c r="G302" s="160"/>
      <c r="H302" s="169">
        <f>VLOOKUP(A302,'SMALL PACK'!$A$2:$Z$49609,21,0)</f>
        <v>5342.2109999999993</v>
      </c>
      <c r="I302" s="168">
        <f>VLOOKUP(A302,'SMALL PACK'!$A$2:$Z$49609,24,0)</f>
        <v>642.78900000000067</v>
      </c>
      <c r="J302" s="168">
        <f>VLOOKUP(A302,'SMALL PACK'!$A$2:$Z$49609,26,0)</f>
        <v>42.852600000000052</v>
      </c>
      <c r="K302" s="180">
        <f t="shared" si="25"/>
        <v>12.032265292404226</v>
      </c>
      <c r="L302">
        <f>IFERROR(VLOOKUP(A302,'SMALL PACK'!A:H,8,0)," ")</f>
        <v>1.0000000000000007</v>
      </c>
      <c r="M302">
        <f t="shared" si="22"/>
        <v>5342.211000000003</v>
      </c>
    </row>
    <row r="303" spans="1:16" ht="17.399999999999999" hidden="1" x14ac:dyDescent="0.3">
      <c r="A303" s="157">
        <v>7886339</v>
      </c>
      <c r="B303" s="159" t="str">
        <f>VLOOKUP(A303,'SMALL PACK'!$A$2:$Z$496909,5,0)</f>
        <v>MAHINDRA EM GREASE-5 KG</v>
      </c>
      <c r="C303" s="160">
        <f>VLOOKUP(A303,'SMALL PACK'!$A$2:$Z$496909,9,0)</f>
        <v>2175</v>
      </c>
      <c r="D303" s="168">
        <f>VLOOKUP(A303,'SMALL PACK'!$A$2:$Z$49609,12,0)</f>
        <v>1941.405</v>
      </c>
      <c r="E303" s="177">
        <f>VLOOKUP(A303,'SMALL PACK'!$A$2:$Z$49609,16,0)</f>
        <v>0</v>
      </c>
      <c r="F303" s="160">
        <f>VLOOKUP(A303,'SMALL PACK'!$A$2:$Z$49609,17,0)</f>
        <v>0</v>
      </c>
      <c r="G303" s="160"/>
      <c r="H303" s="169">
        <f>VLOOKUP(A303,'SMALL PACK'!$A$2:$Z$49609,21,0)</f>
        <v>1941.405</v>
      </c>
      <c r="I303" s="168">
        <f>VLOOKUP(A303,'SMALL PACK'!$A$2:$Z$49609,24,0)</f>
        <v>233.59500000000003</v>
      </c>
      <c r="J303" s="168">
        <f>VLOOKUP(A303,'SMALL PACK'!$A$2:$Z$49609,26,0)</f>
        <v>46.718999999999994</v>
      </c>
      <c r="K303" s="180">
        <f t="shared" si="25"/>
        <v>12.032265292404213</v>
      </c>
      <c r="L303">
        <f>IFERROR(VLOOKUP(A303,'SMALL PACK'!A:H,8,0)," ")</f>
        <v>1</v>
      </c>
      <c r="M303">
        <f t="shared" si="22"/>
        <v>1941.405</v>
      </c>
    </row>
    <row r="304" spans="1:16" ht="17.399999999999999" hidden="1" x14ac:dyDescent="0.3">
      <c r="A304" s="157">
        <v>7886341</v>
      </c>
      <c r="B304" s="159" t="str">
        <f>VLOOKUP(A304,'SMALL PACK'!$A$2:$Z$496909,5,0)</f>
        <v>MAHINDRA EM GREASE-20 KG</v>
      </c>
      <c r="C304" s="160">
        <f>VLOOKUP(A304,'SMALL PACK'!$A$2:$Z$496909,9,0)</f>
        <v>8540</v>
      </c>
      <c r="D304" s="168">
        <f>VLOOKUP(A304,'SMALL PACK'!$A$2:$Z$49609,12,0)</f>
        <v>7622.8040000000001</v>
      </c>
      <c r="E304" s="177">
        <f>VLOOKUP(A304,'SMALL PACK'!$A$2:$Z$49609,16,0)</f>
        <v>0</v>
      </c>
      <c r="F304" s="160">
        <f>VLOOKUP(A304,'SMALL PACK'!$A$2:$Z$49609,17,0)</f>
        <v>0</v>
      </c>
      <c r="G304" s="160"/>
      <c r="H304" s="169">
        <f>VLOOKUP(A304,'SMALL PACK'!$A$2:$Z$49609,21,0)</f>
        <v>7622.8040000000001</v>
      </c>
      <c r="I304" s="168">
        <f>VLOOKUP(A304,'SMALL PACK'!$A$2:$Z$49609,24,0)</f>
        <v>917.19599999999991</v>
      </c>
      <c r="J304" s="168">
        <f>VLOOKUP(A304,'SMALL PACK'!$A$2:$Z$49609,26,0)</f>
        <v>45.859800000000007</v>
      </c>
      <c r="K304" s="180">
        <f t="shared" si="25"/>
        <v>12.032265292404212</v>
      </c>
      <c r="L304">
        <f>IFERROR(VLOOKUP(A304,'SMALL PACK'!A:H,8,0)," ")</f>
        <v>1.0000000000000004</v>
      </c>
      <c r="M304">
        <f t="shared" si="22"/>
        <v>7622.8040000000037</v>
      </c>
    </row>
    <row r="305" spans="1:13" ht="17.399999999999999" hidden="1" x14ac:dyDescent="0.3">
      <c r="A305" s="157">
        <v>2485254</v>
      </c>
      <c r="B305" s="159" t="str">
        <f>VLOOKUP(A305,'SMALL PACK'!$A$2:$Z$496909,5,0)</f>
        <v>MAHINDRA EM REAR AXLE OIL-18 L</v>
      </c>
      <c r="C305" s="160">
        <f>VLOOKUP(A305,'SMALL PACK'!$A$2:$Z$496909,9,0)</f>
        <v>7965</v>
      </c>
      <c r="D305" s="168">
        <f>VLOOKUP(A305,'SMALL PACK'!$A$2:$Z$49609,12,0)</f>
        <v>7109.5590000000002</v>
      </c>
      <c r="E305" s="177">
        <f>VLOOKUP(A305,'SMALL PACK'!$A$2:$Z$49609,16,0)</f>
        <v>0</v>
      </c>
      <c r="F305" s="160">
        <f>VLOOKUP(A305,'SMALL PACK'!$A$2:$Z$49609,17,0)</f>
        <v>0</v>
      </c>
      <c r="G305" s="160"/>
      <c r="H305" s="169">
        <f>VLOOKUP(A305,'SMALL PACK'!$A$2:$Z$49609,21,0)</f>
        <v>7109.5590000000002</v>
      </c>
      <c r="I305" s="168">
        <f>VLOOKUP(A305,'SMALL PACK'!$A$2:$Z$49609,24,0)</f>
        <v>855.4409999999998</v>
      </c>
      <c r="J305" s="168">
        <f>VLOOKUP(A305,'SMALL PACK'!$A$2:$Z$49609,26,0)</f>
        <v>47.524499999999989</v>
      </c>
      <c r="K305" s="180">
        <f t="shared" si="25"/>
        <v>12.03226529240421</v>
      </c>
      <c r="L305">
        <f>IFERROR(VLOOKUP(A305,'SMALL PACK'!A:H,8,0)," ")</f>
        <v>0.99999999999999978</v>
      </c>
      <c r="M305">
        <f t="shared" si="22"/>
        <v>7109.5589999999984</v>
      </c>
    </row>
    <row r="306" spans="1:13" ht="17.399999999999999" hidden="1" x14ac:dyDescent="0.3">
      <c r="A306" s="159"/>
      <c r="B306" s="159"/>
      <c r="C306" s="160"/>
      <c r="D306" s="160"/>
      <c r="E306" s="177"/>
      <c r="F306" s="160"/>
      <c r="G306" s="160"/>
      <c r="H306" s="169"/>
      <c r="I306" s="168"/>
      <c r="J306" s="168"/>
      <c r="K306" s="180"/>
      <c r="L306" t="str">
        <f>IFERROR(VLOOKUP(A306,'SMALL PACK'!A:H,8,0)," ")</f>
        <v xml:space="preserve"> </v>
      </c>
      <c r="M306" t="str">
        <f t="shared" si="22"/>
        <v xml:space="preserve"> </v>
      </c>
    </row>
    <row r="307" spans="1:13" ht="17.399999999999999" hidden="1" x14ac:dyDescent="0.3">
      <c r="A307" s="156" t="s">
        <v>3077</v>
      </c>
      <c r="B307" s="159"/>
      <c r="C307" s="160"/>
      <c r="D307" s="160"/>
      <c r="E307" s="177"/>
      <c r="F307" s="160"/>
      <c r="G307" s="160"/>
      <c r="H307" s="169"/>
      <c r="I307" s="168"/>
      <c r="J307" s="168"/>
      <c r="K307" s="180"/>
      <c r="L307" t="str">
        <f>IFERROR(VLOOKUP(A307,'SMALL PACK'!A:H,8,0)," ")</f>
        <v xml:space="preserve"> </v>
      </c>
      <c r="M307" t="str">
        <f t="shared" si="22"/>
        <v xml:space="preserve"> </v>
      </c>
    </row>
    <row r="308" spans="1:13" ht="17.399999999999999" hidden="1" x14ac:dyDescent="0.3">
      <c r="A308" s="159">
        <v>7330242</v>
      </c>
      <c r="B308" s="159" t="str">
        <f>VLOOKUP(A308,'SMALL PACK'!$A$2:$Z$496909,5,0)</f>
        <v>IOC CLEARBLUE-10 L</v>
      </c>
      <c r="C308" s="160">
        <f>VLOOKUP(A308,'SMALL PACK'!$A$2:$Z$496909,9,0)</f>
        <v>670</v>
      </c>
      <c r="D308" s="168">
        <f>VLOOKUP(A308,'SMALL PACK'!$A$2:$Z$49609,12,0)</f>
        <v>586.25</v>
      </c>
      <c r="E308" s="177">
        <f>VLOOKUP(A308,'SMALL PACK'!$A$2:$Z$49609,16,0)</f>
        <v>0</v>
      </c>
      <c r="F308" s="160">
        <f>VLOOKUP(A308,'SMALL PACK'!$A$2:$Z$49609,18,0)</f>
        <v>0</v>
      </c>
      <c r="G308" s="160"/>
      <c r="H308" s="169">
        <f>VLOOKUP(A308,'SMALL PACK'!$A$2:$Z$49609,21,0)</f>
        <v>586.25</v>
      </c>
      <c r="I308" s="168">
        <f>VLOOKUP(A308,'SMALL PACK'!$A$2:$Z$49609,24,0)</f>
        <v>83.75</v>
      </c>
      <c r="J308" s="168">
        <f>VLOOKUP(A308,'SMALL PACK'!$A$2:$Z$49609,26,0)</f>
        <v>8.375</v>
      </c>
      <c r="K308" s="180">
        <f>I308/H308*100</f>
        <v>14.285714285714285</v>
      </c>
      <c r="L308">
        <f>IFERROR(VLOOKUP(A308,'SMALL PACK'!A:H,8,0)," ")</f>
        <v>1.0000000000000004</v>
      </c>
      <c r="M308">
        <f t="shared" si="22"/>
        <v>586.25000000000023</v>
      </c>
    </row>
    <row r="309" spans="1:13" ht="17.399999999999999" hidden="1" x14ac:dyDescent="0.3">
      <c r="A309" s="159">
        <v>7330265</v>
      </c>
      <c r="B309" s="159" t="str">
        <f>VLOOKUP(A309,'SMALL PACK'!$A$2:$Z$496909,5,0)</f>
        <v>IOC CLEARBLUE-20 L</v>
      </c>
      <c r="C309" s="160">
        <f>VLOOKUP(A309,'SMALL PACK'!$A$2:$Z$496909,9,0)</f>
        <v>1300</v>
      </c>
      <c r="D309" s="168">
        <f>VLOOKUP(A309,'SMALL PACK'!$A$2:$Z$49609,12,0)</f>
        <v>1137.5</v>
      </c>
      <c r="E309" s="177">
        <f>VLOOKUP(A309,'SMALL PACK'!$A$2:$Z$49609,16,0)</f>
        <v>0</v>
      </c>
      <c r="F309" s="160">
        <f>VLOOKUP(A309,'SMALL PACK'!$A$2:$Z$49609,18,0)</f>
        <v>0</v>
      </c>
      <c r="G309" s="160"/>
      <c r="H309" s="169">
        <f>VLOOKUP(A309,'SMALL PACK'!$A$2:$Z$49609,21,0)</f>
        <v>1137.5</v>
      </c>
      <c r="I309" s="168">
        <f>VLOOKUP(A309,'SMALL PACK'!$A$2:$Z$49609,24,0)</f>
        <v>162.5</v>
      </c>
      <c r="J309" s="168">
        <f>VLOOKUP(A309,'SMALL PACK'!$A$2:$Z$49609,26,0)</f>
        <v>8.125</v>
      </c>
      <c r="K309" s="180">
        <f>I309/H309*100</f>
        <v>14.285714285714285</v>
      </c>
      <c r="L309">
        <f>IFERROR(VLOOKUP(A309,'SMALL PACK'!A:H,8,0)," ")</f>
        <v>1.0000000000000007</v>
      </c>
      <c r="M309">
        <f t="shared" si="22"/>
        <v>1137.5000000000007</v>
      </c>
    </row>
    <row r="310" spans="1:13" ht="17.399999999999999" hidden="1" x14ac:dyDescent="0.3">
      <c r="A310" s="164"/>
      <c r="B310" s="164"/>
      <c r="C310" s="165"/>
      <c r="D310" s="165"/>
      <c r="E310" s="179"/>
      <c r="F310" s="165"/>
      <c r="G310" s="165"/>
      <c r="H310" s="171"/>
      <c r="I310" s="181"/>
      <c r="J310" s="181"/>
      <c r="K310" s="182"/>
      <c r="L310" t="str">
        <f>IFERROR(VLOOKUP(A310,'SMALL PACK'!A:H,8,0)," ")</f>
        <v xml:space="preserve"> </v>
      </c>
      <c r="M310" t="str">
        <f t="shared" si="22"/>
        <v xml:space="preserve"> </v>
      </c>
    </row>
    <row r="311" spans="1:13" ht="17.399999999999999" hidden="1" x14ac:dyDescent="0.3">
      <c r="A311" s="156" t="s">
        <v>3574</v>
      </c>
      <c r="B311" s="159"/>
      <c r="C311" s="160"/>
      <c r="D311" s="160"/>
      <c r="E311" s="177"/>
      <c r="F311" s="160"/>
      <c r="G311" s="160"/>
      <c r="H311" s="169"/>
      <c r="I311" s="168"/>
      <c r="J311" s="168"/>
      <c r="K311" s="180"/>
      <c r="L311" t="str">
        <f>IFERROR(VLOOKUP(A311,'SMALL PACK'!A:H,8,0)," ")</f>
        <v xml:space="preserve"> </v>
      </c>
      <c r="M311" t="str">
        <f t="shared" si="22"/>
        <v xml:space="preserve"> </v>
      </c>
    </row>
    <row r="312" spans="1:13" ht="17.399999999999999" hidden="1" x14ac:dyDescent="0.3">
      <c r="A312" s="166">
        <v>2874152</v>
      </c>
      <c r="B312" s="167" t="str">
        <f>VLOOKUP(A312,'SMALL PACK'!$A$2:$Z$496909,5,0)</f>
        <v>SERVO ECO 4T-20 X 0.9 L</v>
      </c>
      <c r="C312" s="160">
        <f>VLOOKUP(A312,'SMALL PACK'!$A$2:$Z$496909,9,0)</f>
        <v>305</v>
      </c>
      <c r="D312" s="168">
        <f>VLOOKUP(A312,'SMALL PACK'!$A$2:$Z$49609,12,0)</f>
        <v>145.6985</v>
      </c>
      <c r="E312" s="177">
        <f>VLOOKUP(A312,'SMALL PACK'!$A$2:$Z$49609,16,0)</f>
        <v>0</v>
      </c>
      <c r="F312" s="160">
        <f>VLOOKUP(A312,'SMALL PACK'!$A$2:$Z$49609,18,0)</f>
        <v>0</v>
      </c>
      <c r="G312" s="160"/>
      <c r="H312" s="169">
        <f>VLOOKUP(A312,'SMALL PACK'!$A$2:$Z$49609,21,0)</f>
        <v>145.6985</v>
      </c>
      <c r="I312" s="168">
        <f>VLOOKUP(A312,'SMALL PACK'!$A$2:$Z$49609,24,0)</f>
        <v>159.3015</v>
      </c>
      <c r="J312" s="168">
        <f>VLOOKUP(A312,'SMALL PACK'!$A$2:$Z$49609,26,0)</f>
        <v>177.00166666666664</v>
      </c>
      <c r="K312" s="180">
        <f t="shared" ref="K312:K327" si="26">I312/H312*100</f>
        <v>109.33640360058614</v>
      </c>
      <c r="L312">
        <f>IFERROR(VLOOKUP(A312,'SMALL PACK'!A:H,8,0)," ")</f>
        <v>20</v>
      </c>
      <c r="M312">
        <f t="shared" si="22"/>
        <v>2913.97</v>
      </c>
    </row>
    <row r="313" spans="1:13" ht="17.399999999999999" hidden="1" x14ac:dyDescent="0.3">
      <c r="A313" s="166">
        <v>2874184</v>
      </c>
      <c r="B313" s="167" t="str">
        <f>VLOOKUP(A313,'SMALL PACK'!$A$2:$Z$496909,5,0)</f>
        <v>SERVO ECO 4T-20 X 1 L</v>
      </c>
      <c r="C313" s="160">
        <f>VLOOKUP(A313,'SMALL PACK'!$A$2:$Z$496909,9,0)</f>
        <v>336</v>
      </c>
      <c r="D313" s="168">
        <f>VLOOKUP(A313,'SMALL PACK'!$A$2:$Z$49609,12,0)</f>
        <v>161.91839999999999</v>
      </c>
      <c r="E313" s="177">
        <f>VLOOKUP(A313,'SMALL PACK'!$A$2:$Z$49609,16,0)</f>
        <v>0</v>
      </c>
      <c r="F313" s="160">
        <f>VLOOKUP(A313,'SMALL PACK'!$A$2:$Z$49609,18,0)</f>
        <v>0</v>
      </c>
      <c r="G313" s="160"/>
      <c r="H313" s="169">
        <f>VLOOKUP(A313,'SMALL PACK'!$A$2:$Z$49609,21,0)</f>
        <v>161.91840000000002</v>
      </c>
      <c r="I313" s="168">
        <f>VLOOKUP(A313,'SMALL PACK'!$A$2:$Z$49609,24,0)</f>
        <v>174.08159999999998</v>
      </c>
      <c r="J313" s="168">
        <f>VLOOKUP(A313,'SMALL PACK'!$A$2:$Z$49609,26,0)</f>
        <v>174.08159999999998</v>
      </c>
      <c r="K313" s="180">
        <f t="shared" si="26"/>
        <v>107.5119319360863</v>
      </c>
      <c r="L313">
        <f>IFERROR(VLOOKUP(A313,'SMALL PACK'!A:H,8,0)," ")</f>
        <v>20.000000000000014</v>
      </c>
      <c r="M313">
        <f t="shared" si="22"/>
        <v>3238.3680000000027</v>
      </c>
    </row>
    <row r="314" spans="1:13" ht="17.399999999999999" hidden="1" x14ac:dyDescent="0.3">
      <c r="A314" s="166">
        <v>7364184</v>
      </c>
      <c r="B314" s="167" t="str">
        <f>VLOOKUP(A314,'SMALL PACK'!$A$2:$Z$496909,5,0)</f>
        <v>SERVO ECO CF-4 15W-40-20 X 1 L</v>
      </c>
      <c r="C314" s="160">
        <f>VLOOKUP(A314,'SMALL PACK'!$A$2:$Z$496909,9,0)</f>
        <v>250</v>
      </c>
      <c r="D314" s="168">
        <f>VLOOKUP(A314,'SMALL PACK'!$A$2:$Z$49609,12,0)</f>
        <v>166.55</v>
      </c>
      <c r="E314" s="177">
        <f>VLOOKUP(A314,'SMALL PACK'!$A$2:$Z$49609,16,0)</f>
        <v>0</v>
      </c>
      <c r="F314" s="160">
        <f>VLOOKUP(A314,'SMALL PACK'!$A$2:$Z$49609,18,0)</f>
        <v>0</v>
      </c>
      <c r="G314" s="160"/>
      <c r="H314" s="169">
        <f>VLOOKUP(A314,'SMALL PACK'!$A$2:$Z$49609,21,0)</f>
        <v>166.55</v>
      </c>
      <c r="I314" s="168">
        <f>VLOOKUP(A314,'SMALL PACK'!$A$2:$Z$49609,24,0)</f>
        <v>83.449999999999989</v>
      </c>
      <c r="J314" s="168">
        <f>VLOOKUP(A314,'SMALL PACK'!$A$2:$Z$49609,26,0)</f>
        <v>83.449999999999989</v>
      </c>
      <c r="K314" s="180">
        <f t="shared" si="26"/>
        <v>50.105073551486036</v>
      </c>
      <c r="L314">
        <f>IFERROR(VLOOKUP(A314,'SMALL PACK'!A:H,8,0)," ")</f>
        <v>20.000000000000014</v>
      </c>
      <c r="M314">
        <f t="shared" si="22"/>
        <v>3331.0000000000027</v>
      </c>
    </row>
    <row r="315" spans="1:13" ht="17.399999999999999" hidden="1" x14ac:dyDescent="0.3">
      <c r="A315" s="166">
        <v>7364203</v>
      </c>
      <c r="B315" s="167" t="str">
        <f>VLOOKUP(A315,'SMALL PACK'!$A$2:$Z$496909,5,0)</f>
        <v>SERVO ECO CF-4 15W-40-4 X 3 L</v>
      </c>
      <c r="C315" s="160">
        <f>VLOOKUP(A315,'SMALL PACK'!$A$2:$Z$496909,9,0)</f>
        <v>810</v>
      </c>
      <c r="D315" s="168">
        <f>VLOOKUP(A315,'SMALL PACK'!$A$2:$Z$49609,12,0)</f>
        <v>499.608</v>
      </c>
      <c r="E315" s="177">
        <f>VLOOKUP(A315,'SMALL PACK'!$A$2:$Z$49609,16,0)</f>
        <v>0</v>
      </c>
      <c r="F315" s="160">
        <f>VLOOKUP(A315,'SMALL PACK'!$A$2:$Z$49609,18,0)</f>
        <v>0</v>
      </c>
      <c r="G315" s="160"/>
      <c r="H315" s="169">
        <f>VLOOKUP(A315,'SMALL PACK'!$A$2:$Z$49609,21,0)</f>
        <v>499.608</v>
      </c>
      <c r="I315" s="168">
        <f>VLOOKUP(A315,'SMALL PACK'!$A$2:$Z$49609,24,0)</f>
        <v>310.392</v>
      </c>
      <c r="J315" s="168">
        <f>VLOOKUP(A315,'SMALL PACK'!$A$2:$Z$49609,26,0)</f>
        <v>103.464</v>
      </c>
      <c r="K315" s="180">
        <f t="shared" si="26"/>
        <v>62.127107652399481</v>
      </c>
      <c r="L315">
        <f>IFERROR(VLOOKUP(A315,'SMALL PACK'!A:H,8,0)," ")</f>
        <v>4.0000000000000018</v>
      </c>
      <c r="M315">
        <f t="shared" si="22"/>
        <v>1998.4320000000009</v>
      </c>
    </row>
    <row r="316" spans="1:13" ht="17.399999999999999" hidden="1" x14ac:dyDescent="0.3">
      <c r="A316" s="166">
        <v>7364234</v>
      </c>
      <c r="B316" s="167" t="str">
        <f>VLOOKUP(A316,'SMALL PACK'!$A$2:$Z$496909,5,0)</f>
        <v>SERVO ECO CF-4 15W-40-4 X 5 L</v>
      </c>
      <c r="C316" s="160">
        <f>VLOOKUP(A316,'SMALL PACK'!$A$2:$Z$496909,9,0)</f>
        <v>1350</v>
      </c>
      <c r="D316" s="168">
        <f>VLOOKUP(A316,'SMALL PACK'!$A$2:$Z$49609,12,0)</f>
        <v>832.68</v>
      </c>
      <c r="E316" s="177">
        <f>VLOOKUP(A316,'SMALL PACK'!$A$2:$Z$49609,16,0)</f>
        <v>0</v>
      </c>
      <c r="F316" s="160">
        <f>VLOOKUP(A316,'SMALL PACK'!$A$2:$Z$49609,18,0)</f>
        <v>0</v>
      </c>
      <c r="G316" s="160"/>
      <c r="H316" s="169">
        <f>VLOOKUP(A316,'SMALL PACK'!$A$2:$Z$49609,21,0)</f>
        <v>832.68</v>
      </c>
      <c r="I316" s="168">
        <f>VLOOKUP(A316,'SMALL PACK'!$A$2:$Z$49609,24,0)</f>
        <v>517.32000000000005</v>
      </c>
      <c r="J316" s="168">
        <f>VLOOKUP(A316,'SMALL PACK'!$A$2:$Z$49609,26,0)</f>
        <v>103.464</v>
      </c>
      <c r="K316" s="180">
        <f t="shared" si="26"/>
        <v>62.127107652399495</v>
      </c>
      <c r="L316">
        <f>IFERROR(VLOOKUP(A316,'SMALL PACK'!A:H,8,0)," ")</f>
        <v>4.0000000000000027</v>
      </c>
      <c r="M316">
        <f t="shared" si="22"/>
        <v>3330.7200000000021</v>
      </c>
    </row>
    <row r="317" spans="1:13" ht="17.399999999999999" hidden="1" x14ac:dyDescent="0.3">
      <c r="A317" s="166">
        <v>7364242</v>
      </c>
      <c r="B317" s="167" t="str">
        <f>VLOOKUP(A317,'SMALL PACK'!$A$2:$Z$496909,5,0)</f>
        <v>SERVO ECO CF-4 15W-40-10 L</v>
      </c>
      <c r="C317" s="160">
        <f>VLOOKUP(A317,'SMALL PACK'!$A$2:$Z$496909,9,0)</f>
        <v>2750</v>
      </c>
      <c r="D317" s="168">
        <f>VLOOKUP(A317,'SMALL PACK'!$A$2:$Z$49609,12,0)</f>
        <v>1665.4</v>
      </c>
      <c r="E317" s="177">
        <f>VLOOKUP(A317,'SMALL PACK'!$A$2:$Z$49609,16,0)</f>
        <v>0</v>
      </c>
      <c r="F317" s="160">
        <f>VLOOKUP(A317,'SMALL PACK'!$A$2:$Z$49609,18,0)</f>
        <v>0</v>
      </c>
      <c r="G317" s="160"/>
      <c r="H317" s="169">
        <f>VLOOKUP(A317,'SMALL PACK'!$A$2:$Z$49609,21,0)</f>
        <v>1665.4</v>
      </c>
      <c r="I317" s="168">
        <f>VLOOKUP(A317,'SMALL PACK'!$A$2:$Z$49609,24,0)</f>
        <v>1084.5999999999999</v>
      </c>
      <c r="J317" s="168">
        <f>VLOOKUP(A317,'SMALL PACK'!$A$2:$Z$49609,26,0)</f>
        <v>108.45999999999998</v>
      </c>
      <c r="K317" s="180">
        <f t="shared" si="26"/>
        <v>65.125495376486114</v>
      </c>
      <c r="L317">
        <f>IFERROR(VLOOKUP(A317,'SMALL PACK'!A:H,8,0)," ")</f>
        <v>1.0000000000000004</v>
      </c>
      <c r="M317">
        <f t="shared" si="22"/>
        <v>1665.4000000000008</v>
      </c>
    </row>
    <row r="318" spans="1:13" ht="17.399999999999999" hidden="1" x14ac:dyDescent="0.3">
      <c r="A318" s="166">
        <v>7364251</v>
      </c>
      <c r="B318" s="167" t="str">
        <f>VLOOKUP(A318,'SMALL PACK'!$A$2:$Z$496909,5,0)</f>
        <v>SERVO ECO CF-4 15W-40-7.5 L</v>
      </c>
      <c r="C318" s="160">
        <f>VLOOKUP(A318,'SMALL PACK'!$A$2:$Z$496909,9,0)</f>
        <v>2025</v>
      </c>
      <c r="D318" s="168">
        <f>VLOOKUP(A318,'SMALL PACK'!$A$2:$Z$49609,12,0)</f>
        <v>1249.02</v>
      </c>
      <c r="E318" s="177">
        <f>VLOOKUP(A318,'SMALL PACK'!$A$2:$Z$49609,16,0)</f>
        <v>0</v>
      </c>
      <c r="F318" s="160">
        <f>VLOOKUP(A318,'SMALL PACK'!$A$2:$Z$49609,18,0)</f>
        <v>0</v>
      </c>
      <c r="G318" s="160"/>
      <c r="H318" s="169">
        <f>VLOOKUP(A318,'SMALL PACK'!$A$2:$Z$49609,21,0)</f>
        <v>1249.02</v>
      </c>
      <c r="I318" s="168">
        <f>VLOOKUP(A318,'SMALL PACK'!$A$2:$Z$49609,24,0)</f>
        <v>775.98</v>
      </c>
      <c r="J318" s="168">
        <f>VLOOKUP(A318,'SMALL PACK'!$A$2:$Z$49609,26,0)</f>
        <v>103.464</v>
      </c>
      <c r="K318" s="180">
        <f t="shared" si="26"/>
        <v>62.127107652399481</v>
      </c>
      <c r="L318">
        <f>IFERROR(VLOOKUP(A318,'SMALL PACK'!A:H,8,0)," ")</f>
        <v>1.0000000000000007</v>
      </c>
      <c r="M318">
        <f t="shared" si="22"/>
        <v>1249.0200000000009</v>
      </c>
    </row>
    <row r="319" spans="1:13" ht="17.399999999999999" hidden="1" x14ac:dyDescent="0.3">
      <c r="A319" s="166">
        <v>7364256</v>
      </c>
      <c r="B319" s="167" t="str">
        <f>VLOOKUP(A319,'SMALL PACK'!$A$2:$Z$496909,5,0)</f>
        <v>SERVO ECO CF-4 15W-40-15 L</v>
      </c>
      <c r="C319" s="160">
        <f>VLOOKUP(A319,'SMALL PACK'!$A$2:$Z$496909,9,0)</f>
        <v>4125</v>
      </c>
      <c r="D319" s="168">
        <f>VLOOKUP(A319,'SMALL PACK'!$A$2:$Z$49609,12,0)</f>
        <v>2498.1</v>
      </c>
      <c r="E319" s="177">
        <f>VLOOKUP(A319,'SMALL PACK'!$A$2:$Z$49609,16,0)</f>
        <v>0</v>
      </c>
      <c r="F319" s="160">
        <f>VLOOKUP(A319,'SMALL PACK'!$A$2:$Z$49609,18,0)</f>
        <v>0</v>
      </c>
      <c r="G319" s="160"/>
      <c r="H319" s="169">
        <f>VLOOKUP(A319,'SMALL PACK'!$A$2:$Z$49609,21,0)</f>
        <v>2498.1</v>
      </c>
      <c r="I319" s="168">
        <f>VLOOKUP(A319,'SMALL PACK'!$A$2:$Z$49609,24,0)</f>
        <v>1626.9</v>
      </c>
      <c r="J319" s="168">
        <f>VLOOKUP(A319,'SMALL PACK'!$A$2:$Z$49609,26,0)</f>
        <v>108.46000000000001</v>
      </c>
      <c r="K319" s="180">
        <f t="shared" si="26"/>
        <v>65.125495376486128</v>
      </c>
      <c r="L319">
        <f>IFERROR(VLOOKUP(A319,'SMALL PACK'!A:H,8,0)," ")</f>
        <v>1.0000000000000007</v>
      </c>
      <c r="M319">
        <f t="shared" si="22"/>
        <v>2498.1000000000017</v>
      </c>
    </row>
    <row r="320" spans="1:13" ht="17.399999999999999" hidden="1" x14ac:dyDescent="0.3">
      <c r="A320" s="166">
        <v>7364265</v>
      </c>
      <c r="B320" s="167" t="str">
        <f>VLOOKUP(A320,'SMALL PACK'!$A$2:$Z$496909,5,0)</f>
        <v>SERVO ECO CF-4 15W-40-20 L</v>
      </c>
      <c r="C320" s="160">
        <f>VLOOKUP(A320,'SMALL PACK'!$A$2:$Z$496909,9,0)</f>
        <v>5500</v>
      </c>
      <c r="D320" s="168">
        <f>VLOOKUP(A320,'SMALL PACK'!$A$2:$Z$49609,12,0)</f>
        <v>3330.8</v>
      </c>
      <c r="E320" s="177">
        <f>VLOOKUP(A320,'SMALL PACK'!$A$2:$Z$49609,16,0)</f>
        <v>0</v>
      </c>
      <c r="F320" s="160">
        <f>VLOOKUP(A320,'SMALL PACK'!$A$2:$Z$49609,18,0)</f>
        <v>0</v>
      </c>
      <c r="G320" s="160"/>
      <c r="H320" s="169">
        <f>VLOOKUP(A320,'SMALL PACK'!$A$2:$Z$49609,21,0)</f>
        <v>3330.8</v>
      </c>
      <c r="I320" s="168">
        <f>VLOOKUP(A320,'SMALL PACK'!$A$2:$Z$49609,24,0)</f>
        <v>2169.1999999999998</v>
      </c>
      <c r="J320" s="168">
        <f>VLOOKUP(A320,'SMALL PACK'!$A$2:$Z$49609,26,0)</f>
        <v>108.45999999999998</v>
      </c>
      <c r="K320" s="180">
        <f t="shared" si="26"/>
        <v>65.125495376486114</v>
      </c>
      <c r="L320">
        <f>IFERROR(VLOOKUP(A320,'SMALL PACK'!A:H,8,0)," ")</f>
        <v>1.0000000000000007</v>
      </c>
      <c r="M320">
        <f t="shared" si="22"/>
        <v>3330.8000000000025</v>
      </c>
    </row>
    <row r="321" spans="1:13" ht="17.399999999999999" hidden="1" x14ac:dyDescent="0.3">
      <c r="A321" s="166">
        <v>7370184</v>
      </c>
      <c r="B321" s="167" t="str">
        <f>VLOOKUP(A321,'SMALL PACK'!$A$2:$Z$496909,5,0)</f>
        <v>SERVO ECO CI4 PLUS 15W-40-20 X 1 L</v>
      </c>
      <c r="C321" s="160">
        <f>VLOOKUP(A321,'SMALL PACK'!$A$2:$Z$496909,9,0)</f>
        <v>300</v>
      </c>
      <c r="D321" s="168">
        <f>VLOOKUP(A321,'SMALL PACK'!$A$2:$Z$49609,12,0)</f>
        <v>183</v>
      </c>
      <c r="E321" s="177">
        <f>VLOOKUP(A321,'SMALL PACK'!$A$2:$Z$49609,16,0)</f>
        <v>0</v>
      </c>
      <c r="F321" s="160">
        <f>VLOOKUP(A321,'SMALL PACK'!$A$2:$Z$49609,18,0)</f>
        <v>0</v>
      </c>
      <c r="G321" s="160"/>
      <c r="H321" s="169">
        <f>VLOOKUP(A321,'SMALL PACK'!$A$2:$Z$49609,21,0)</f>
        <v>183</v>
      </c>
      <c r="I321" s="168">
        <f>VLOOKUP(A321,'SMALL PACK'!$A$2:$Z$49609,24,0)</f>
        <v>117</v>
      </c>
      <c r="J321" s="168">
        <f>VLOOKUP(A321,'SMALL PACK'!$A$2:$Z$49609,26,0)</f>
        <v>117</v>
      </c>
      <c r="K321" s="180">
        <f t="shared" si="26"/>
        <v>63.934426229508205</v>
      </c>
      <c r="L321">
        <f>IFERROR(VLOOKUP(A321,'SMALL PACK'!A:H,8,0)," ")</f>
        <v>20.000000000000014</v>
      </c>
      <c r="M321">
        <f t="shared" si="22"/>
        <v>3660.0000000000027</v>
      </c>
    </row>
    <row r="322" spans="1:13" ht="17.399999999999999" hidden="1" x14ac:dyDescent="0.3">
      <c r="A322" s="166">
        <v>7370234</v>
      </c>
      <c r="B322" s="167" t="str">
        <f>VLOOKUP(A322,'SMALL PACK'!$A$2:$Z$496909,5,0)</f>
        <v>SERVO ECO CI4 PLUS 15W-40-4 X 5 L</v>
      </c>
      <c r="C322" s="160">
        <f>VLOOKUP(A322,'SMALL PACK'!$A$2:$Z$496909,9,0)</f>
        <v>1525</v>
      </c>
      <c r="D322" s="168">
        <f>VLOOKUP(A322,'SMALL PACK'!$A$2:$Z$49609,12,0)</f>
        <v>915</v>
      </c>
      <c r="E322" s="177">
        <f>VLOOKUP(A322,'SMALL PACK'!$A$2:$Z$49609,16,0)</f>
        <v>0</v>
      </c>
      <c r="F322" s="160">
        <f>VLOOKUP(A322,'SMALL PACK'!$A$2:$Z$49609,18,0)</f>
        <v>0</v>
      </c>
      <c r="G322" s="160"/>
      <c r="H322" s="169">
        <f>VLOOKUP(A322,'SMALL PACK'!$A$2:$Z$49609,21,0)</f>
        <v>915</v>
      </c>
      <c r="I322" s="168">
        <f>VLOOKUP(A322,'SMALL PACK'!$A$2:$Z$49609,24,0)</f>
        <v>610</v>
      </c>
      <c r="J322" s="168">
        <f>VLOOKUP(A322,'SMALL PACK'!$A$2:$Z$49609,26,0)</f>
        <v>122</v>
      </c>
      <c r="K322" s="180">
        <f t="shared" si="26"/>
        <v>66.666666666666657</v>
      </c>
      <c r="L322">
        <f>IFERROR(VLOOKUP(A322,'SMALL PACK'!A:H,8,0)," ")</f>
        <v>4.0000000000000027</v>
      </c>
      <c r="M322">
        <f t="shared" si="22"/>
        <v>3660.0000000000023</v>
      </c>
    </row>
    <row r="323" spans="1:13" ht="17.399999999999999" hidden="1" x14ac:dyDescent="0.3">
      <c r="A323" s="166">
        <v>7370242</v>
      </c>
      <c r="B323" s="167" t="str">
        <f>VLOOKUP(A323,'SMALL PACK'!$A$2:$Z$496909,5,0)</f>
        <v>SERVO ECO CI4 PLUS 15W-40-10 L</v>
      </c>
      <c r="C323" s="160">
        <f>VLOOKUP(A323,'SMALL PACK'!$A$2:$Z$496909,9,0)</f>
        <v>3100</v>
      </c>
      <c r="D323" s="168">
        <f>VLOOKUP(A323,'SMALL PACK'!$A$2:$Z$49609,12,0)</f>
        <v>1829.93</v>
      </c>
      <c r="E323" s="177">
        <f>VLOOKUP(A323,'SMALL PACK'!$A$2:$Z$49609,16,0)</f>
        <v>0</v>
      </c>
      <c r="F323" s="160">
        <f>VLOOKUP(A323,'SMALL PACK'!$A$2:$Z$49609,18,0)</f>
        <v>0</v>
      </c>
      <c r="G323" s="160"/>
      <c r="H323" s="169">
        <f>VLOOKUP(A323,'SMALL PACK'!$A$2:$Z$49609,21,0)</f>
        <v>1829.93</v>
      </c>
      <c r="I323" s="168">
        <f>VLOOKUP(A323,'SMALL PACK'!$A$2:$Z$49609,24,0)</f>
        <v>1270.07</v>
      </c>
      <c r="J323" s="168">
        <f>VLOOKUP(A323,'SMALL PACK'!$A$2:$Z$49609,26,0)</f>
        <v>127.00700000000001</v>
      </c>
      <c r="K323" s="180">
        <f t="shared" si="26"/>
        <v>69.405387091309507</v>
      </c>
      <c r="L323">
        <f>IFERROR(VLOOKUP(A323,'SMALL PACK'!A:H,8,0)," ")</f>
        <v>1.0000000000000004</v>
      </c>
      <c r="M323">
        <f t="shared" si="22"/>
        <v>1829.930000000001</v>
      </c>
    </row>
    <row r="324" spans="1:13" ht="17.399999999999999" hidden="1" x14ac:dyDescent="0.3">
      <c r="A324" s="166">
        <v>7370251</v>
      </c>
      <c r="B324" s="167" t="str">
        <f>VLOOKUP(A324,'SMALL PACK'!$A$2:$Z$496909,5,0)</f>
        <v>SERVO ECO CI4 PLUS 15W-40-7.5 L</v>
      </c>
      <c r="C324" s="160">
        <f>VLOOKUP(A324,'SMALL PACK'!$A$2:$Z$496909,9,0)</f>
        <v>2325</v>
      </c>
      <c r="D324" s="168">
        <f>VLOOKUP(A324,'SMALL PACK'!$A$2:$Z$49609,12,0)</f>
        <v>1372.4475</v>
      </c>
      <c r="E324" s="177">
        <f>VLOOKUP(A324,'SMALL PACK'!$A$2:$Z$49609,16,0)</f>
        <v>0</v>
      </c>
      <c r="F324" s="160">
        <f>VLOOKUP(A324,'SMALL PACK'!$A$2:$Z$49609,18,0)</f>
        <v>0</v>
      </c>
      <c r="G324" s="160"/>
      <c r="H324" s="169">
        <f>VLOOKUP(A324,'SMALL PACK'!$A$2:$Z$49609,21,0)</f>
        <v>1372.4475</v>
      </c>
      <c r="I324" s="168">
        <f>VLOOKUP(A324,'SMALL PACK'!$A$2:$Z$49609,24,0)</f>
        <v>952.55250000000001</v>
      </c>
      <c r="J324" s="168">
        <f>VLOOKUP(A324,'SMALL PACK'!$A$2:$Z$49609,26,0)</f>
        <v>127.00700000000001</v>
      </c>
      <c r="K324" s="180">
        <f t="shared" si="26"/>
        <v>69.405387091309507</v>
      </c>
      <c r="L324">
        <f>IFERROR(VLOOKUP(A324,'SMALL PACK'!A:H,8,0)," ")</f>
        <v>1.0000000000000007</v>
      </c>
      <c r="M324">
        <f t="shared" si="22"/>
        <v>1372.4475000000009</v>
      </c>
    </row>
    <row r="325" spans="1:13" ht="17.399999999999999" hidden="1" x14ac:dyDescent="0.3">
      <c r="A325" s="166">
        <v>7370256</v>
      </c>
      <c r="B325" s="167" t="str">
        <f>VLOOKUP(A325,'SMALL PACK'!$A$2:$Z$496909,5,0)</f>
        <v>SERVO ECO CI4 PLUS 15W-40-15 L</v>
      </c>
      <c r="C325" s="160">
        <f>VLOOKUP(A325,'SMALL PACK'!$A$2:$Z$496909,9,0)</f>
        <v>4650</v>
      </c>
      <c r="D325" s="168">
        <f>VLOOKUP(A325,'SMALL PACK'!$A$2:$Z$49609,12,0)</f>
        <v>2744.895</v>
      </c>
      <c r="E325" s="177">
        <f>VLOOKUP(A325,'SMALL PACK'!$A$2:$Z$49609,16,0)</f>
        <v>0</v>
      </c>
      <c r="F325" s="160">
        <f>VLOOKUP(A325,'SMALL PACK'!$A$2:$Z$49609,18,0)</f>
        <v>0</v>
      </c>
      <c r="G325" s="160"/>
      <c r="H325" s="169">
        <f>VLOOKUP(A325,'SMALL PACK'!$A$2:$Z$49609,21,0)</f>
        <v>2744.895</v>
      </c>
      <c r="I325" s="168">
        <f>VLOOKUP(A325,'SMALL PACK'!$A$2:$Z$49609,24,0)</f>
        <v>1905.105</v>
      </c>
      <c r="J325" s="168">
        <f>VLOOKUP(A325,'SMALL PACK'!$A$2:$Z$49609,26,0)</f>
        <v>127.00700000000001</v>
      </c>
      <c r="K325" s="180">
        <f t="shared" si="26"/>
        <v>69.405387091309507</v>
      </c>
      <c r="L325">
        <f>IFERROR(VLOOKUP(A325,'SMALL PACK'!A:H,8,0)," ")</f>
        <v>1.0000000000000007</v>
      </c>
      <c r="M325">
        <f t="shared" si="22"/>
        <v>2744.8950000000018</v>
      </c>
    </row>
    <row r="326" spans="1:13" ht="17.399999999999999" hidden="1" x14ac:dyDescent="0.3">
      <c r="A326" s="166">
        <v>7376184</v>
      </c>
      <c r="B326" s="167" t="str">
        <f>VLOOKUP(A326,'SMALL PACK'!$A$2:$Z$496909,5,0)</f>
        <v>SERVO ECO TRACTOR OIL-20 X 1 L</v>
      </c>
      <c r="C326" s="160">
        <f>VLOOKUP(A326,'SMALL PACK'!$A$2:$Z$496909,9,0)</f>
        <v>270</v>
      </c>
      <c r="D326" s="168">
        <f>VLOOKUP(A326,'SMALL PACK'!$A$2:$Z$49609,12,0)</f>
        <v>163.89</v>
      </c>
      <c r="E326" s="177">
        <f>VLOOKUP(A326,'SMALL PACK'!$A$2:$Z$49609,16,0)</f>
        <v>0</v>
      </c>
      <c r="F326" s="160">
        <f>VLOOKUP(A326,'SMALL PACK'!$A$2:$Z$49609,18,0)</f>
        <v>0</v>
      </c>
      <c r="G326" s="160"/>
      <c r="H326" s="169">
        <f>VLOOKUP(A326,'SMALL PACK'!$A$2:$Z$49609,21,0)</f>
        <v>163.89</v>
      </c>
      <c r="I326" s="168">
        <f>VLOOKUP(A326,'SMALL PACK'!$A$2:$Z$49609,24,0)</f>
        <v>106.11000000000001</v>
      </c>
      <c r="J326" s="168">
        <f>VLOOKUP(A326,'SMALL PACK'!$A$2:$Z$49609,26,0)</f>
        <v>106.11000000000001</v>
      </c>
      <c r="K326" s="180">
        <f t="shared" si="26"/>
        <v>64.74464579901155</v>
      </c>
      <c r="L326">
        <f>IFERROR(VLOOKUP(A326,'SMALL PACK'!A:H,8,0)," ")</f>
        <v>20.000000000000014</v>
      </c>
      <c r="M326">
        <f t="shared" si="22"/>
        <v>3277.800000000002</v>
      </c>
    </row>
    <row r="327" spans="1:13" ht="17.399999999999999" hidden="1" x14ac:dyDescent="0.3">
      <c r="A327" s="166">
        <v>7376251</v>
      </c>
      <c r="B327" s="167" t="str">
        <f>VLOOKUP(A327,'SMALL PACK'!$A$2:$Z$496909,5,0)</f>
        <v>SERVO ECO TRACTOR OIL-7.5 L</v>
      </c>
      <c r="C327" s="160">
        <f>VLOOKUP(A327,'SMALL PACK'!$A$2:$Z$496909,9,0)</f>
        <v>2100</v>
      </c>
      <c r="D327" s="168">
        <f>VLOOKUP(A327,'SMALL PACK'!$A$2:$Z$49609,12,0)</f>
        <v>1229.3399999999999</v>
      </c>
      <c r="E327" s="177">
        <f>VLOOKUP(A327,'SMALL PACK'!$A$2:$Z$49609,16,0)</f>
        <v>0</v>
      </c>
      <c r="F327" s="160">
        <f>VLOOKUP(A327,'SMALL PACK'!$A$2:$Z$49609,18,0)</f>
        <v>0</v>
      </c>
      <c r="G327" s="160"/>
      <c r="H327" s="169">
        <f>VLOOKUP(A327,'SMALL PACK'!$A$2:$Z$49609,21,0)</f>
        <v>1229.3399999999999</v>
      </c>
      <c r="I327" s="168">
        <f>VLOOKUP(A327,'SMALL PACK'!$A$2:$Z$49609,24,0)</f>
        <v>870.66000000000008</v>
      </c>
      <c r="J327" s="168">
        <f>VLOOKUP(A327,'SMALL PACK'!$A$2:$Z$49609,26,0)</f>
        <v>116.08800000000002</v>
      </c>
      <c r="K327" s="180">
        <f t="shared" si="26"/>
        <v>70.823368636829528</v>
      </c>
      <c r="L327">
        <f>IFERROR(VLOOKUP(A327,'SMALL PACK'!A:H,8,0)," ")</f>
        <v>1.0000000000000007</v>
      </c>
      <c r="M327">
        <f t="shared" si="22"/>
        <v>1229.3400000000008</v>
      </c>
    </row>
    <row r="328" spans="1:13" ht="20.399999999999999" hidden="1" x14ac:dyDescent="0.3">
      <c r="A328" s="186">
        <v>2502184</v>
      </c>
      <c r="B328" s="167" t="str">
        <f>VLOOKUP(A328,'SMALL PACK'!$A$2:$Z$496909,5,0)</f>
        <v>SERVO GEAR HP 90-20X1L-HDPE</v>
      </c>
      <c r="C328" s="160">
        <f>VLOOKUP(A328,'SMALL PACK'!$A$2:$Z$496909,9,0)</f>
        <v>355</v>
      </c>
      <c r="D328" s="168">
        <f>VLOOKUP(A328,'SMALL PACK'!$A$2:$Z$49609,12,0)</f>
        <v>277.64549999999997</v>
      </c>
      <c r="E328" s="177">
        <f>VLOOKUP(A328,'SMALL PACK'!$A$2:$Z$49609,16,0)</f>
        <v>23</v>
      </c>
      <c r="F328" s="160">
        <f>VLOOKUP(A328,'SMALL PACK'!$A$2:$Z$49609,18,0)</f>
        <v>0</v>
      </c>
      <c r="G328" s="160"/>
      <c r="H328" s="169">
        <f>VLOOKUP(A328,'SMALL PACK'!$A$2:$Z$49609,21,0)</f>
        <v>250.50549999999998</v>
      </c>
      <c r="I328" s="168">
        <f>VLOOKUP(A328,'SMALL PACK'!$A$2:$Z$49609,24,0)</f>
        <v>104.49450000000002</v>
      </c>
      <c r="J328" s="168">
        <f>VLOOKUP(A328,'SMALL PACK'!$A$2:$Z$49609,26,0)</f>
        <v>104.49450000000002</v>
      </c>
      <c r="K328" s="180">
        <f t="shared" ref="K328" si="27">I328/H328*100</f>
        <v>41.71345539319497</v>
      </c>
      <c r="L328">
        <f>IFERROR(VLOOKUP(A328,'SMALL PACK'!A:H,8,0)," ")</f>
        <v>20.000000000000014</v>
      </c>
      <c r="M328">
        <f t="shared" si="22"/>
        <v>5010.1100000000033</v>
      </c>
    </row>
    <row r="329" spans="1:13" ht="20.399999999999999" hidden="1" x14ac:dyDescent="0.3">
      <c r="A329" s="186">
        <v>2502174</v>
      </c>
      <c r="B329" s="167" t="str">
        <f>VLOOKUP(A329,'SMALL PACK'!$A$2:$Z$496909,5,0)</f>
        <v>SERVO GEAR HP 90-40X1/2L-HDPE</v>
      </c>
      <c r="C329" s="160">
        <f>VLOOKUP(A329,'SMALL PACK'!$A$2:$Z$496909,9,0)</f>
        <v>185</v>
      </c>
      <c r="D329" s="168">
        <f>VLOOKUP(A329,'SMALL PACK'!$A$2:$Z$49609,12,0)</f>
        <v>141.96899999999999</v>
      </c>
      <c r="E329" s="177">
        <f>VLOOKUP(A329,'SMALL PACK'!$A$2:$Z$49609,16,0)</f>
        <v>13</v>
      </c>
      <c r="F329" s="160">
        <f>VLOOKUP(A329,'SMALL PACK'!$A$2:$Z$49609,18,0)</f>
        <v>0</v>
      </c>
      <c r="G329" s="160"/>
      <c r="H329" s="169">
        <f>VLOOKUP(A329,'SMALL PACK'!$A$2:$Z$49609,21,0)</f>
        <v>134.29900000000001</v>
      </c>
      <c r="I329" s="168">
        <f>VLOOKUP(A329,'SMALL PACK'!$A$2:$Z$49609,24,0)</f>
        <v>50.700999999999993</v>
      </c>
      <c r="J329" s="168">
        <f>VLOOKUP(A329,'SMALL PACK'!$A$2:$Z$49609,26,0)</f>
        <v>101.40199999999999</v>
      </c>
      <c r="K329" s="180">
        <f t="shared" ref="K329" si="28">I329/H329*100</f>
        <v>37.752328758963202</v>
      </c>
      <c r="L329">
        <f>IFERROR(VLOOKUP(A329,'SMALL PACK'!A:H,8,0)," ")</f>
        <v>40.000000000000021</v>
      </c>
      <c r="M329">
        <f t="shared" ref="M329" si="29">IFERROR(L329*H329," ")</f>
        <v>5371.9600000000028</v>
      </c>
    </row>
    <row r="330" spans="1:13" ht="17.399999999999999" x14ac:dyDescent="0.3">
      <c r="B330" s="167"/>
      <c r="C330" s="160"/>
      <c r="D330" s="168"/>
      <c r="E330" s="177"/>
      <c r="F330" s="160"/>
      <c r="G330" s="160"/>
      <c r="H330" s="169"/>
      <c r="I330" s="168"/>
      <c r="J330" s="168"/>
      <c r="K330" s="180"/>
    </row>
  </sheetData>
  <autoFilter ref="A12:M329" xr:uid="{00000000-0001-0000-0B00-000000000000}">
    <filterColumn colId="1">
      <filters>
        <filter val="SERVOSYSTEM 46 - 20L BUC"/>
      </filters>
    </filterColumn>
  </autoFilter>
  <mergeCells count="3">
    <mergeCell ref="J1:K1"/>
    <mergeCell ref="C2:D2"/>
    <mergeCell ref="B3:H3"/>
  </mergeCells>
  <conditionalFormatting sqref="A223:A224">
    <cfRule type="duplicateValues" dxfId="55" priority="51"/>
  </conditionalFormatting>
  <conditionalFormatting sqref="A225:A257 A141:A157 A159:A168 A266:A269 A176:A184 A187:A188 A272:A327 A170:A173 A77:A136 A14:A65 A191:A219 A221:A222 A330:A1048576">
    <cfRule type="duplicateValues" dxfId="54" priority="109"/>
  </conditionalFormatting>
  <conditionalFormatting sqref="E14:E305 G14:G305 E306:G330">
    <cfRule type="cellIs" dxfId="53" priority="52" operator="equal">
      <formula>0</formula>
    </cfRule>
  </conditionalFormatting>
  <conditionalFormatting sqref="F14:F23">
    <cfRule type="cellIs" dxfId="52" priority="105" operator="equal">
      <formula>0</formula>
    </cfRule>
  </conditionalFormatting>
  <conditionalFormatting sqref="F26:F40">
    <cfRule type="cellIs" dxfId="51" priority="21" operator="equal">
      <formula>0</formula>
    </cfRule>
  </conditionalFormatting>
  <conditionalFormatting sqref="F43:F47">
    <cfRule type="cellIs" dxfId="50" priority="20" operator="equal">
      <formula>0</formula>
    </cfRule>
  </conditionalFormatting>
  <conditionalFormatting sqref="F50:F52">
    <cfRule type="cellIs" dxfId="49" priority="19" operator="equal">
      <formula>0</formula>
    </cfRule>
  </conditionalFormatting>
  <conditionalFormatting sqref="F55:F56">
    <cfRule type="cellIs" dxfId="48" priority="18" operator="equal">
      <formula>0</formula>
    </cfRule>
  </conditionalFormatting>
  <conditionalFormatting sqref="F60:F62">
    <cfRule type="cellIs" dxfId="47" priority="17" operator="equal">
      <formula>0</formula>
    </cfRule>
  </conditionalFormatting>
  <conditionalFormatting sqref="F66:F134">
    <cfRule type="cellIs" dxfId="46" priority="16" operator="equal">
      <formula>0</formula>
    </cfRule>
  </conditionalFormatting>
  <conditionalFormatting sqref="F137:F155">
    <cfRule type="cellIs" dxfId="45" priority="15" operator="equal">
      <formula>0</formula>
    </cfRule>
  </conditionalFormatting>
  <conditionalFormatting sqref="F159:F175">
    <cfRule type="cellIs" dxfId="44" priority="14" operator="equal">
      <formula>0</formula>
    </cfRule>
  </conditionalFormatting>
  <conditionalFormatting sqref="F178:F211">
    <cfRule type="cellIs" dxfId="43" priority="13" operator="equal">
      <formula>0</formula>
    </cfRule>
  </conditionalFormatting>
  <conditionalFormatting sqref="F215:F224">
    <cfRule type="cellIs" dxfId="42" priority="11" operator="equal">
      <formula>0</formula>
    </cfRule>
  </conditionalFormatting>
  <conditionalFormatting sqref="F228:F233">
    <cfRule type="cellIs" dxfId="41" priority="10" operator="equal">
      <formula>0</formula>
    </cfRule>
  </conditionalFormatting>
  <conditionalFormatting sqref="F237:F265">
    <cfRule type="cellIs" dxfId="40" priority="9" operator="equal">
      <formula>0</formula>
    </cfRule>
  </conditionalFormatting>
  <conditionalFormatting sqref="F268:F305">
    <cfRule type="cellIs" dxfId="39" priority="7" operator="equal">
      <formula>0</formula>
    </cfRule>
  </conditionalFormatting>
  <pageMargins left="0.82677165354330717" right="0.23622047244094491" top="0.59055118110236227" bottom="0.74803149606299213" header="0.31496062992125984" footer="0.31496062992125984"/>
  <pageSetup paperSize="9" scale="44" fitToHeight="4" orientation="portrait" r:id="rId1"/>
  <headerFooter>
    <oddFooter>Page &amp;P of &amp;N</oddFooter>
  </headerFooter>
  <rowBreaks count="4" manualBreakCount="4">
    <brk id="90" max="16383" man="1"/>
    <brk id="157" max="16383" man="1"/>
    <brk id="211" max="16383" man="1"/>
    <brk id="25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39"/>
  <sheetViews>
    <sheetView workbookViewId="0">
      <selection activeCell="I1" sqref="I1"/>
    </sheetView>
  </sheetViews>
  <sheetFormatPr defaultColWidth="8.6640625" defaultRowHeight="13.2" x14ac:dyDescent="0.25"/>
  <cols>
    <col min="1" max="4" width="8.6640625" style="6"/>
    <col min="5" max="5" width="42.44140625" style="6" bestFit="1" customWidth="1"/>
    <col min="6" max="16384" width="8.6640625" style="6"/>
  </cols>
  <sheetData>
    <row r="1" spans="1:6" x14ac:dyDescent="0.25">
      <c r="A1" s="6" t="s">
        <v>3080</v>
      </c>
      <c r="D1" s="6" t="s">
        <v>3081</v>
      </c>
      <c r="E1" s="6" t="s">
        <v>3082</v>
      </c>
      <c r="F1" s="6" t="e">
        <v>#VALUE!</v>
      </c>
    </row>
    <row r="2" spans="1:6" x14ac:dyDescent="0.25">
      <c r="A2" s="29">
        <v>2941183</v>
      </c>
      <c r="B2" s="29" t="s">
        <v>3083</v>
      </c>
      <c r="C2" s="29">
        <v>183</v>
      </c>
      <c r="D2" s="29">
        <v>1.0000000000000007E-3</v>
      </c>
      <c r="E2" s="29" t="s">
        <v>3062</v>
      </c>
      <c r="F2" s="29">
        <v>4.900000000000003E-2</v>
      </c>
    </row>
    <row r="3" spans="1:6" x14ac:dyDescent="0.25">
      <c r="A3" s="6">
        <v>1301401</v>
      </c>
      <c r="B3" s="6" t="s">
        <v>3298</v>
      </c>
      <c r="C3" s="6">
        <v>401</v>
      </c>
      <c r="D3" s="6">
        <v>0.21</v>
      </c>
      <c r="E3" s="6" t="s">
        <v>26</v>
      </c>
      <c r="F3" s="6">
        <v>405.09</v>
      </c>
    </row>
    <row r="4" spans="1:6" x14ac:dyDescent="0.25">
      <c r="A4" s="6">
        <v>1303401</v>
      </c>
      <c r="B4" s="6" t="s">
        <v>3298</v>
      </c>
      <c r="C4" s="6">
        <v>401</v>
      </c>
      <c r="D4" s="6">
        <v>0.21</v>
      </c>
      <c r="E4" s="6" t="s">
        <v>27</v>
      </c>
      <c r="F4" s="6">
        <v>102.89999999999999</v>
      </c>
    </row>
    <row r="5" spans="1:6" x14ac:dyDescent="0.25">
      <c r="A5" s="6">
        <v>1305401</v>
      </c>
      <c r="B5" s="6" t="s">
        <v>3298</v>
      </c>
      <c r="C5" s="6">
        <v>401</v>
      </c>
      <c r="D5" s="6">
        <v>0.21</v>
      </c>
      <c r="E5" s="6" t="s">
        <v>2726</v>
      </c>
      <c r="F5" s="6">
        <v>2.94</v>
      </c>
    </row>
    <row r="6" spans="1:6" x14ac:dyDescent="0.25">
      <c r="A6" s="6">
        <v>1403401</v>
      </c>
      <c r="B6" s="6" t="s">
        <v>3298</v>
      </c>
      <c r="C6" s="6">
        <v>401</v>
      </c>
      <c r="D6" s="6">
        <v>0.21</v>
      </c>
      <c r="E6" s="6" t="s">
        <v>30</v>
      </c>
      <c r="F6" s="6">
        <v>13.86</v>
      </c>
    </row>
    <row r="7" spans="1:6" x14ac:dyDescent="0.25">
      <c r="A7" s="6">
        <v>1404174</v>
      </c>
      <c r="B7" s="6" t="s">
        <v>3102</v>
      </c>
      <c r="C7" s="6">
        <v>174</v>
      </c>
      <c r="D7" s="6">
        <v>2.0000000000000011E-2</v>
      </c>
      <c r="E7" s="6" t="s">
        <v>32</v>
      </c>
      <c r="F7" s="6">
        <v>0.10000000000000006</v>
      </c>
    </row>
    <row r="8" spans="1:6" x14ac:dyDescent="0.25">
      <c r="A8" s="6">
        <v>1404178</v>
      </c>
      <c r="B8" s="6" t="s">
        <v>3299</v>
      </c>
      <c r="C8" s="6">
        <v>178</v>
      </c>
      <c r="D8" s="6">
        <v>0.01</v>
      </c>
      <c r="E8" s="6" t="s">
        <v>33</v>
      </c>
      <c r="F8" s="6">
        <v>0.1</v>
      </c>
    </row>
    <row r="9" spans="1:6" x14ac:dyDescent="0.25">
      <c r="A9" s="29">
        <v>2941184</v>
      </c>
      <c r="B9" s="29" t="s">
        <v>3084</v>
      </c>
      <c r="C9" s="29">
        <v>184</v>
      </c>
      <c r="D9" s="29">
        <v>2.0000000000000014E-2</v>
      </c>
      <c r="E9" s="29" t="s">
        <v>3063</v>
      </c>
      <c r="F9" s="29">
        <v>113.86000000000008</v>
      </c>
    </row>
    <row r="10" spans="1:6" x14ac:dyDescent="0.25">
      <c r="A10" s="6">
        <v>1404184</v>
      </c>
      <c r="B10" s="6" t="s">
        <v>3084</v>
      </c>
      <c r="C10" s="6">
        <v>184</v>
      </c>
      <c r="D10" s="6">
        <v>2.0000000000000014E-2</v>
      </c>
      <c r="E10" s="6" t="s">
        <v>35</v>
      </c>
      <c r="F10" s="6">
        <v>438.32000000000033</v>
      </c>
    </row>
    <row r="11" spans="1:6" x14ac:dyDescent="0.25">
      <c r="A11" s="29">
        <v>2941234</v>
      </c>
      <c r="B11" s="29" t="s">
        <v>3085</v>
      </c>
      <c r="C11" s="29">
        <v>234</v>
      </c>
      <c r="D11" s="29">
        <v>2.0000000000000014E-2</v>
      </c>
      <c r="E11" s="29" t="s">
        <v>3064</v>
      </c>
      <c r="F11" s="29">
        <v>686.7000000000005</v>
      </c>
    </row>
    <row r="12" spans="1:6" x14ac:dyDescent="0.25">
      <c r="A12" s="6">
        <v>1404234</v>
      </c>
      <c r="B12" s="6" t="s">
        <v>3085</v>
      </c>
      <c r="C12" s="6">
        <v>234</v>
      </c>
      <c r="D12" s="6">
        <v>2.0000000000000014E-2</v>
      </c>
      <c r="E12" s="6" t="s">
        <v>41</v>
      </c>
      <c r="F12" s="6">
        <v>420.88000000000028</v>
      </c>
    </row>
    <row r="13" spans="1:6" x14ac:dyDescent="0.25">
      <c r="A13" s="6">
        <v>1404242</v>
      </c>
      <c r="B13" s="6" t="s">
        <v>3100</v>
      </c>
      <c r="C13" s="6">
        <v>242</v>
      </c>
      <c r="D13" s="6">
        <v>1.0000000000000005E-2</v>
      </c>
      <c r="E13" s="6" t="s">
        <v>43</v>
      </c>
      <c r="F13" s="6">
        <v>204.90000000000012</v>
      </c>
    </row>
    <row r="14" spans="1:6" x14ac:dyDescent="0.25">
      <c r="A14" s="6">
        <v>1404265</v>
      </c>
      <c r="B14" s="6" t="s">
        <v>3086</v>
      </c>
      <c r="C14" s="6">
        <v>265</v>
      </c>
      <c r="D14" s="6">
        <v>2.0000000000000014E-2</v>
      </c>
      <c r="E14" s="6" t="s">
        <v>45</v>
      </c>
      <c r="F14" s="6">
        <v>250.66000000000017</v>
      </c>
    </row>
    <row r="15" spans="1:6" x14ac:dyDescent="0.25">
      <c r="A15" s="29">
        <v>2941265</v>
      </c>
      <c r="B15" s="29" t="s">
        <v>3086</v>
      </c>
      <c r="C15" s="29">
        <v>265</v>
      </c>
      <c r="D15" s="29">
        <v>2.0000000000000014E-2</v>
      </c>
      <c r="E15" s="29" t="s">
        <v>3065</v>
      </c>
      <c r="F15" s="29">
        <v>126.68000000000009</v>
      </c>
    </row>
    <row r="16" spans="1:6" x14ac:dyDescent="0.25">
      <c r="A16" s="6">
        <v>1404401</v>
      </c>
      <c r="B16" s="6" t="s">
        <v>3298</v>
      </c>
      <c r="C16" s="6">
        <v>401</v>
      </c>
      <c r="D16" s="6">
        <v>0.21</v>
      </c>
      <c r="E16" s="6" t="s">
        <v>48</v>
      </c>
      <c r="F16" s="6">
        <v>193.82999999999998</v>
      </c>
    </row>
    <row r="17" spans="1:6" x14ac:dyDescent="0.25">
      <c r="A17" s="29">
        <v>2941271</v>
      </c>
      <c r="B17" s="29" t="s">
        <v>3087</v>
      </c>
      <c r="C17" s="29">
        <v>271</v>
      </c>
      <c r="D17" s="29">
        <v>4.9999999999999961E-2</v>
      </c>
      <c r="E17" s="29" t="s">
        <v>3088</v>
      </c>
      <c r="F17" s="29">
        <v>249.7499999999998</v>
      </c>
    </row>
    <row r="18" spans="1:6" x14ac:dyDescent="0.25">
      <c r="A18" s="29">
        <v>2944160</v>
      </c>
      <c r="B18" s="29" t="s">
        <v>3089</v>
      </c>
      <c r="C18" s="29">
        <v>160</v>
      </c>
      <c r="D18" s="29">
        <v>8.9999999999999998E-4</v>
      </c>
      <c r="E18" s="29" t="s">
        <v>3066</v>
      </c>
      <c r="F18" s="29">
        <v>8.9999999999999998E-4</v>
      </c>
    </row>
    <row r="19" spans="1:6" x14ac:dyDescent="0.25">
      <c r="A19" s="29">
        <v>2944229</v>
      </c>
      <c r="B19" s="29" t="s">
        <v>3090</v>
      </c>
      <c r="C19" s="29">
        <v>229</v>
      </c>
      <c r="D19" s="29">
        <v>0.02</v>
      </c>
      <c r="E19" s="29" t="s">
        <v>3067</v>
      </c>
      <c r="F19" s="29">
        <v>204.58</v>
      </c>
    </row>
    <row r="20" spans="1:6" x14ac:dyDescent="0.25">
      <c r="A20" s="29">
        <v>2960220</v>
      </c>
      <c r="B20" s="29" t="s">
        <v>3091</v>
      </c>
      <c r="C20" s="29">
        <v>220</v>
      </c>
      <c r="D20" s="29">
        <v>1.6E-2</v>
      </c>
      <c r="E20" s="29" t="s">
        <v>3092</v>
      </c>
      <c r="F20" s="29">
        <v>42.911999999999999</v>
      </c>
    </row>
    <row r="21" spans="1:6" x14ac:dyDescent="0.25">
      <c r="A21" s="29">
        <v>3001265</v>
      </c>
      <c r="B21" s="29" t="s">
        <v>3086</v>
      </c>
      <c r="C21" s="29">
        <v>265</v>
      </c>
      <c r="D21" s="29">
        <v>2.0000000000000014E-2</v>
      </c>
      <c r="E21" s="29" t="s">
        <v>582</v>
      </c>
      <c r="F21" s="29">
        <v>219.12000000000015</v>
      </c>
    </row>
    <row r="22" spans="1:6" x14ac:dyDescent="0.25">
      <c r="A22" s="29">
        <v>3002265</v>
      </c>
      <c r="B22" s="29" t="s">
        <v>3086</v>
      </c>
      <c r="C22" s="29">
        <v>265</v>
      </c>
      <c r="D22" s="29">
        <v>2.0000000000000014E-2</v>
      </c>
      <c r="E22" s="29" t="s">
        <v>588</v>
      </c>
      <c r="F22" s="29">
        <v>648.30000000000041</v>
      </c>
    </row>
    <row r="23" spans="1:6" x14ac:dyDescent="0.25">
      <c r="A23" s="29">
        <v>3006234</v>
      </c>
      <c r="B23" s="29" t="s">
        <v>3085</v>
      </c>
      <c r="C23" s="29">
        <v>234</v>
      </c>
      <c r="D23" s="29">
        <v>2.0000000000000014E-2</v>
      </c>
      <c r="E23" s="29" t="s">
        <v>595</v>
      </c>
      <c r="F23" s="29">
        <v>2011.5800000000015</v>
      </c>
    </row>
    <row r="24" spans="1:6" x14ac:dyDescent="0.25">
      <c r="A24" s="29">
        <v>3006265</v>
      </c>
      <c r="B24" s="29" t="s">
        <v>3086</v>
      </c>
      <c r="C24" s="29">
        <v>265</v>
      </c>
      <c r="D24" s="29">
        <v>2.0000000000000014E-2</v>
      </c>
      <c r="E24" s="29" t="s">
        <v>597</v>
      </c>
      <c r="F24" s="29">
        <v>4986.2000000000035</v>
      </c>
    </row>
    <row r="25" spans="1:6" x14ac:dyDescent="0.25">
      <c r="A25" s="29">
        <v>3006271</v>
      </c>
      <c r="B25" s="29" t="s">
        <v>3087</v>
      </c>
      <c r="C25" s="29">
        <v>271</v>
      </c>
      <c r="D25" s="29">
        <v>4.9999999999999961E-2</v>
      </c>
      <c r="E25" s="29" t="s">
        <v>598</v>
      </c>
      <c r="F25" s="29">
        <v>418.89999999999969</v>
      </c>
    </row>
    <row r="26" spans="1:6" x14ac:dyDescent="0.25">
      <c r="A26" s="29">
        <v>3006288</v>
      </c>
      <c r="B26" s="29" t="s">
        <v>3093</v>
      </c>
      <c r="C26" s="29">
        <v>288</v>
      </c>
      <c r="D26" s="29">
        <v>2.5999999999999999E-2</v>
      </c>
      <c r="E26" s="29" t="s">
        <v>601</v>
      </c>
      <c r="F26" s="29">
        <v>486.46</v>
      </c>
    </row>
    <row r="27" spans="1:6" x14ac:dyDescent="0.25">
      <c r="A27" s="29">
        <v>3006400</v>
      </c>
      <c r="B27" s="29" t="s">
        <v>3094</v>
      </c>
      <c r="C27" s="29">
        <v>400</v>
      </c>
      <c r="D27" s="29">
        <v>1</v>
      </c>
      <c r="E27" s="29" t="s">
        <v>3095</v>
      </c>
      <c r="F27" s="29">
        <v>152.5</v>
      </c>
    </row>
    <row r="28" spans="1:6" x14ac:dyDescent="0.25">
      <c r="A28" s="29">
        <v>3020265</v>
      </c>
      <c r="B28" s="29" t="s">
        <v>3086</v>
      </c>
      <c r="C28" s="29">
        <v>265</v>
      </c>
      <c r="D28" s="29">
        <v>2.0000000000000014E-2</v>
      </c>
      <c r="E28" s="29" t="s">
        <v>620</v>
      </c>
      <c r="F28" s="29">
        <v>39.060000000000031</v>
      </c>
    </row>
    <row r="29" spans="1:6" x14ac:dyDescent="0.25">
      <c r="A29" s="29">
        <v>3040265</v>
      </c>
      <c r="B29" s="29" t="s">
        <v>3086</v>
      </c>
      <c r="C29" s="29">
        <v>265</v>
      </c>
      <c r="D29" s="29">
        <v>2.0000000000000014E-2</v>
      </c>
      <c r="E29" s="29" t="s">
        <v>632</v>
      </c>
      <c r="F29" s="29">
        <v>3250.2400000000025</v>
      </c>
    </row>
    <row r="30" spans="1:6" x14ac:dyDescent="0.25">
      <c r="A30" s="29">
        <v>3040288</v>
      </c>
      <c r="B30" s="29" t="s">
        <v>3093</v>
      </c>
      <c r="C30" s="29">
        <v>288</v>
      </c>
      <c r="D30" s="29">
        <v>2.5999999999999999E-2</v>
      </c>
      <c r="E30" s="29" t="s">
        <v>633</v>
      </c>
      <c r="F30" s="29">
        <v>5032.4560000000001</v>
      </c>
    </row>
    <row r="31" spans="1:6" x14ac:dyDescent="0.25">
      <c r="A31" s="6">
        <v>1415401</v>
      </c>
      <c r="B31" s="6" t="s">
        <v>3298</v>
      </c>
      <c r="C31" s="6">
        <v>401</v>
      </c>
      <c r="D31" s="6">
        <v>0.21</v>
      </c>
      <c r="E31" s="6" t="s">
        <v>3300</v>
      </c>
      <c r="F31" s="6">
        <v>0.42</v>
      </c>
    </row>
    <row r="32" spans="1:6" x14ac:dyDescent="0.25">
      <c r="A32" s="6">
        <v>1516401</v>
      </c>
      <c r="B32" s="6" t="s">
        <v>3298</v>
      </c>
      <c r="C32" s="6">
        <v>401</v>
      </c>
      <c r="D32" s="6">
        <v>0.21</v>
      </c>
      <c r="E32" s="6" t="s">
        <v>115</v>
      </c>
      <c r="F32" s="6">
        <v>14.91</v>
      </c>
    </row>
    <row r="33" spans="1:6" x14ac:dyDescent="0.25">
      <c r="A33" s="29">
        <v>3057265</v>
      </c>
      <c r="B33" s="29" t="s">
        <v>3086</v>
      </c>
      <c r="C33" s="29">
        <v>265</v>
      </c>
      <c r="D33" s="29">
        <v>2.0000000000000014E-2</v>
      </c>
      <c r="E33" s="29" t="s">
        <v>646</v>
      </c>
      <c r="F33" s="29">
        <v>8.2800000000000065</v>
      </c>
    </row>
    <row r="34" spans="1:6" x14ac:dyDescent="0.25">
      <c r="A34" s="6">
        <v>2479401</v>
      </c>
      <c r="B34" s="6" t="s">
        <v>3298</v>
      </c>
      <c r="C34" s="6">
        <v>401</v>
      </c>
      <c r="D34" s="6">
        <v>0.21</v>
      </c>
      <c r="E34" s="6" t="s">
        <v>124</v>
      </c>
      <c r="F34" s="6">
        <v>0.21</v>
      </c>
    </row>
    <row r="35" spans="1:6" x14ac:dyDescent="0.25">
      <c r="A35" s="29">
        <v>3059265</v>
      </c>
      <c r="B35" s="29" t="s">
        <v>3086</v>
      </c>
      <c r="C35" s="29">
        <v>265</v>
      </c>
      <c r="D35" s="29">
        <v>2.0000000000000014E-2</v>
      </c>
      <c r="E35" s="29" t="s">
        <v>650</v>
      </c>
      <c r="F35" s="29">
        <v>13.04000000000001</v>
      </c>
    </row>
    <row r="36" spans="1:6" x14ac:dyDescent="0.25">
      <c r="A36" s="29">
        <v>3060265</v>
      </c>
      <c r="B36" s="29" t="s">
        <v>3086</v>
      </c>
      <c r="C36" s="29">
        <v>265</v>
      </c>
      <c r="D36" s="29">
        <v>2.0000000000000014E-2</v>
      </c>
      <c r="E36" s="29" t="s">
        <v>652</v>
      </c>
      <c r="F36" s="29">
        <v>162.88000000000011</v>
      </c>
    </row>
    <row r="37" spans="1:6" x14ac:dyDescent="0.25">
      <c r="A37" s="29">
        <v>3064265</v>
      </c>
      <c r="B37" s="29" t="s">
        <v>3086</v>
      </c>
      <c r="C37" s="29">
        <v>265</v>
      </c>
      <c r="D37" s="29">
        <v>2.0000000000000014E-2</v>
      </c>
      <c r="E37" s="29" t="s">
        <v>655</v>
      </c>
      <c r="F37" s="29">
        <v>47.680000000000035</v>
      </c>
    </row>
    <row r="38" spans="1:6" x14ac:dyDescent="0.25">
      <c r="A38" s="29">
        <v>3064271</v>
      </c>
      <c r="B38" s="29" t="s">
        <v>3087</v>
      </c>
      <c r="C38" s="29">
        <v>271</v>
      </c>
      <c r="D38" s="29">
        <v>4.9999999999999961E-2</v>
      </c>
      <c r="E38" s="29" t="s">
        <v>3096</v>
      </c>
      <c r="F38" s="29">
        <v>37.299999999999969</v>
      </c>
    </row>
    <row r="39" spans="1:6" x14ac:dyDescent="0.25">
      <c r="A39" s="29">
        <v>3064400</v>
      </c>
      <c r="B39" s="29" t="s">
        <v>3094</v>
      </c>
      <c r="C39" s="29">
        <v>400</v>
      </c>
      <c r="D39" s="29">
        <v>1</v>
      </c>
      <c r="E39" s="29" t="s">
        <v>3097</v>
      </c>
      <c r="F39" s="29">
        <v>50</v>
      </c>
    </row>
    <row r="40" spans="1:6" x14ac:dyDescent="0.25">
      <c r="A40" s="6">
        <v>2486401</v>
      </c>
      <c r="B40" s="6" t="s">
        <v>3298</v>
      </c>
      <c r="C40" s="6">
        <v>401</v>
      </c>
      <c r="D40" s="6">
        <v>0.21</v>
      </c>
      <c r="E40" s="6" t="s">
        <v>3301</v>
      </c>
      <c r="F40" s="6">
        <v>0.21</v>
      </c>
    </row>
    <row r="41" spans="1:6" x14ac:dyDescent="0.25">
      <c r="A41" s="6">
        <v>2488401</v>
      </c>
      <c r="B41" s="6" t="s">
        <v>3298</v>
      </c>
      <c r="C41" s="6">
        <v>401</v>
      </c>
      <c r="D41" s="6">
        <v>0.21</v>
      </c>
      <c r="E41" s="6" t="s">
        <v>138</v>
      </c>
      <c r="F41" s="6">
        <v>0.21</v>
      </c>
    </row>
    <row r="42" spans="1:6" x14ac:dyDescent="0.25">
      <c r="A42" s="29">
        <v>3077184</v>
      </c>
      <c r="B42" s="29" t="s">
        <v>3084</v>
      </c>
      <c r="C42" s="29">
        <v>184</v>
      </c>
      <c r="D42" s="29">
        <v>2.0000000000000014E-2</v>
      </c>
      <c r="E42" s="29" t="s">
        <v>663</v>
      </c>
      <c r="F42" s="29">
        <v>0.10000000000000007</v>
      </c>
    </row>
    <row r="43" spans="1:6" x14ac:dyDescent="0.25">
      <c r="A43" s="6">
        <v>2490401</v>
      </c>
      <c r="B43" s="6" t="s">
        <v>3298</v>
      </c>
      <c r="C43" s="6">
        <v>401</v>
      </c>
      <c r="D43" s="6">
        <v>0.21</v>
      </c>
      <c r="E43" s="6" t="s">
        <v>3302</v>
      </c>
      <c r="F43" s="6">
        <v>0.21</v>
      </c>
    </row>
    <row r="44" spans="1:6" x14ac:dyDescent="0.25">
      <c r="A44" s="29">
        <v>3077684</v>
      </c>
      <c r="B44" s="29" t="s">
        <v>3098</v>
      </c>
      <c r="C44" s="29">
        <v>684</v>
      </c>
      <c r="D44" s="29">
        <v>2.0000000000000014E-2</v>
      </c>
      <c r="E44" s="29" t="s">
        <v>664</v>
      </c>
      <c r="F44" s="29">
        <v>0.18000000000000013</v>
      </c>
    </row>
    <row r="45" spans="1:6" x14ac:dyDescent="0.25">
      <c r="A45" s="29">
        <v>3084265</v>
      </c>
      <c r="B45" s="29" t="s">
        <v>3086</v>
      </c>
      <c r="C45" s="29">
        <v>265</v>
      </c>
      <c r="D45" s="29">
        <v>2.0000000000000014E-2</v>
      </c>
      <c r="E45" s="29" t="s">
        <v>670</v>
      </c>
      <c r="F45" s="29">
        <v>131.3600000000001</v>
      </c>
    </row>
    <row r="46" spans="1:6" x14ac:dyDescent="0.25">
      <c r="A46" s="6">
        <v>2502174</v>
      </c>
      <c r="B46" s="6" t="s">
        <v>3102</v>
      </c>
      <c r="C46" s="6">
        <v>174</v>
      </c>
      <c r="D46" s="6">
        <v>2.0000000000000011E-2</v>
      </c>
      <c r="E46" s="6" t="s">
        <v>151</v>
      </c>
      <c r="F46" s="6">
        <v>86.900000000000048</v>
      </c>
    </row>
    <row r="47" spans="1:6" x14ac:dyDescent="0.25">
      <c r="A47" s="29">
        <v>3084271</v>
      </c>
      <c r="B47" s="29" t="s">
        <v>3087</v>
      </c>
      <c r="C47" s="29">
        <v>271</v>
      </c>
      <c r="D47" s="29">
        <v>4.9999999999999961E-2</v>
      </c>
      <c r="E47" s="29" t="s">
        <v>671</v>
      </c>
      <c r="F47" s="29">
        <v>32.849999999999973</v>
      </c>
    </row>
    <row r="48" spans="1:6" x14ac:dyDescent="0.25">
      <c r="A48" s="6">
        <v>2502184</v>
      </c>
      <c r="B48" s="6" t="s">
        <v>3084</v>
      </c>
      <c r="C48" s="6">
        <v>184</v>
      </c>
      <c r="D48" s="6">
        <v>2.0000000000000014E-2</v>
      </c>
      <c r="E48" s="6" t="s">
        <v>154</v>
      </c>
      <c r="F48" s="6">
        <v>1613.7400000000011</v>
      </c>
    </row>
    <row r="49" spans="1:6" x14ac:dyDescent="0.25">
      <c r="A49" s="29">
        <v>3614265</v>
      </c>
      <c r="B49" s="29" t="s">
        <v>3086</v>
      </c>
      <c r="C49" s="29">
        <v>265</v>
      </c>
      <c r="D49" s="29">
        <v>2.0000000000000014E-2</v>
      </c>
      <c r="E49" s="29" t="s">
        <v>748</v>
      </c>
      <c r="F49" s="29">
        <v>393.06000000000029</v>
      </c>
    </row>
    <row r="50" spans="1:6" x14ac:dyDescent="0.25">
      <c r="A50" s="6">
        <v>2502234</v>
      </c>
      <c r="B50" s="6" t="s">
        <v>3085</v>
      </c>
      <c r="C50" s="6">
        <v>234</v>
      </c>
      <c r="D50" s="6">
        <v>2.0000000000000014E-2</v>
      </c>
      <c r="E50" s="6" t="s">
        <v>161</v>
      </c>
      <c r="F50" s="6">
        <v>2273.4800000000018</v>
      </c>
    </row>
    <row r="51" spans="1:6" x14ac:dyDescent="0.25">
      <c r="A51" s="6">
        <v>2502265</v>
      </c>
      <c r="B51" s="6" t="s">
        <v>3086</v>
      </c>
      <c r="C51" s="6">
        <v>265</v>
      </c>
      <c r="D51" s="6">
        <v>2.0000000000000014E-2</v>
      </c>
      <c r="E51" s="6" t="s">
        <v>163</v>
      </c>
      <c r="F51" s="6">
        <v>1314.660000000001</v>
      </c>
    </row>
    <row r="52" spans="1:6" x14ac:dyDescent="0.25">
      <c r="A52" s="29">
        <v>3617265</v>
      </c>
      <c r="B52" s="29" t="s">
        <v>3086</v>
      </c>
      <c r="C52" s="29">
        <v>265</v>
      </c>
      <c r="D52" s="29">
        <v>2.0000000000000014E-2</v>
      </c>
      <c r="E52" s="29" t="s">
        <v>754</v>
      </c>
      <c r="F52" s="29">
        <v>114.26000000000008</v>
      </c>
    </row>
    <row r="53" spans="1:6" x14ac:dyDescent="0.25">
      <c r="A53" s="29">
        <v>3723213</v>
      </c>
      <c r="B53" s="29" t="s">
        <v>3099</v>
      </c>
      <c r="C53" s="29">
        <v>213</v>
      </c>
      <c r="D53" s="29">
        <v>1.4000000000000004E-2</v>
      </c>
      <c r="E53" s="29" t="s">
        <v>787</v>
      </c>
      <c r="F53" s="29">
        <v>140.72800000000004</v>
      </c>
    </row>
    <row r="54" spans="1:6" x14ac:dyDescent="0.25">
      <c r="A54" s="6">
        <v>2502401</v>
      </c>
      <c r="B54" s="6" t="s">
        <v>3298</v>
      </c>
      <c r="C54" s="6">
        <v>401</v>
      </c>
      <c r="D54" s="6">
        <v>0.21</v>
      </c>
      <c r="E54" s="6" t="s">
        <v>166</v>
      </c>
      <c r="F54" s="6">
        <v>555.24</v>
      </c>
    </row>
    <row r="55" spans="1:6" x14ac:dyDescent="0.25">
      <c r="A55" s="29">
        <v>4501265</v>
      </c>
      <c r="B55" s="29" t="s">
        <v>3086</v>
      </c>
      <c r="C55" s="29">
        <v>265</v>
      </c>
      <c r="D55" s="29">
        <v>2.0000000000000014E-2</v>
      </c>
      <c r="E55" s="29" t="s">
        <v>822</v>
      </c>
      <c r="F55" s="29">
        <v>133.96000000000009</v>
      </c>
    </row>
    <row r="56" spans="1:6" x14ac:dyDescent="0.25">
      <c r="A56" s="6">
        <v>2503184</v>
      </c>
      <c r="B56" s="6" t="s">
        <v>3084</v>
      </c>
      <c r="C56" s="6">
        <v>184</v>
      </c>
      <c r="D56" s="6">
        <v>2.0000000000000014E-2</v>
      </c>
      <c r="E56" s="6" t="s">
        <v>177</v>
      </c>
      <c r="F56" s="6">
        <v>465.84000000000032</v>
      </c>
    </row>
    <row r="57" spans="1:6" x14ac:dyDescent="0.25">
      <c r="A57" s="29">
        <v>4929242</v>
      </c>
      <c r="B57" s="29" t="s">
        <v>3100</v>
      </c>
      <c r="C57" s="29">
        <v>242</v>
      </c>
      <c r="D57" s="29">
        <v>1.0000000000000005E-2</v>
      </c>
      <c r="E57" s="29" t="s">
        <v>905</v>
      </c>
      <c r="F57" s="29">
        <v>43.980000000000025</v>
      </c>
    </row>
    <row r="58" spans="1:6" x14ac:dyDescent="0.25">
      <c r="A58" s="6">
        <v>2503234</v>
      </c>
      <c r="B58" s="6" t="s">
        <v>3085</v>
      </c>
      <c r="C58" s="6">
        <v>234</v>
      </c>
      <c r="D58" s="6">
        <v>2.0000000000000014E-2</v>
      </c>
      <c r="E58" s="6" t="s">
        <v>179</v>
      </c>
      <c r="F58" s="6">
        <v>785.52000000000055</v>
      </c>
    </row>
    <row r="59" spans="1:6" x14ac:dyDescent="0.25">
      <c r="A59" s="6">
        <v>2503265</v>
      </c>
      <c r="B59" s="6" t="s">
        <v>3086</v>
      </c>
      <c r="C59" s="6">
        <v>265</v>
      </c>
      <c r="D59" s="6">
        <v>2.0000000000000014E-2</v>
      </c>
      <c r="E59" s="6" t="s">
        <v>180</v>
      </c>
      <c r="F59" s="6">
        <v>412.46000000000032</v>
      </c>
    </row>
    <row r="60" spans="1:6" x14ac:dyDescent="0.25">
      <c r="A60" s="6">
        <v>2503401</v>
      </c>
      <c r="B60" s="6" t="s">
        <v>3298</v>
      </c>
      <c r="C60" s="6">
        <v>401</v>
      </c>
      <c r="D60" s="6">
        <v>0.21</v>
      </c>
      <c r="E60" s="6" t="s">
        <v>181</v>
      </c>
      <c r="F60" s="6">
        <v>214.82999999999998</v>
      </c>
    </row>
    <row r="61" spans="1:6" x14ac:dyDescent="0.25">
      <c r="A61" s="6">
        <v>2508401</v>
      </c>
      <c r="B61" s="6" t="s">
        <v>3298</v>
      </c>
      <c r="C61" s="6">
        <v>401</v>
      </c>
      <c r="D61" s="6">
        <v>0.21</v>
      </c>
      <c r="E61" s="6" t="s">
        <v>188</v>
      </c>
      <c r="F61" s="6">
        <v>5.25</v>
      </c>
    </row>
    <row r="62" spans="1:6" x14ac:dyDescent="0.25">
      <c r="A62" s="6">
        <v>2509401</v>
      </c>
      <c r="B62" s="6" t="s">
        <v>3298</v>
      </c>
      <c r="C62" s="6">
        <v>401</v>
      </c>
      <c r="D62" s="6">
        <v>0.21</v>
      </c>
      <c r="E62" s="6" t="s">
        <v>3303</v>
      </c>
      <c r="F62" s="6">
        <v>0.21</v>
      </c>
    </row>
    <row r="63" spans="1:6" x14ac:dyDescent="0.25">
      <c r="A63" s="6">
        <v>2513401</v>
      </c>
      <c r="B63" s="6" t="s">
        <v>3298</v>
      </c>
      <c r="C63" s="6">
        <v>401</v>
      </c>
      <c r="D63" s="6">
        <v>0.21</v>
      </c>
      <c r="E63" s="6" t="s">
        <v>3304</v>
      </c>
      <c r="F63" s="6">
        <v>0.42</v>
      </c>
    </row>
    <row r="64" spans="1:6" x14ac:dyDescent="0.25">
      <c r="A64" s="29">
        <v>4929256</v>
      </c>
      <c r="B64" s="29" t="s">
        <v>3101</v>
      </c>
      <c r="C64" s="29">
        <v>256</v>
      </c>
      <c r="D64" s="29">
        <v>1.5000000000000008E-2</v>
      </c>
      <c r="E64" s="29" t="s">
        <v>907</v>
      </c>
      <c r="F64" s="29">
        <v>27.750000000000014</v>
      </c>
    </row>
    <row r="65" spans="1:6" x14ac:dyDescent="0.25">
      <c r="A65" s="6">
        <v>2528401</v>
      </c>
      <c r="B65" s="6" t="s">
        <v>3298</v>
      </c>
      <c r="C65" s="6">
        <v>401</v>
      </c>
      <c r="D65" s="6">
        <v>0.21</v>
      </c>
      <c r="E65" s="6" t="s">
        <v>3305</v>
      </c>
      <c r="F65" s="6">
        <v>0.21</v>
      </c>
    </row>
    <row r="66" spans="1:6" x14ac:dyDescent="0.25">
      <c r="A66" s="29">
        <v>5034174</v>
      </c>
      <c r="B66" s="29" t="s">
        <v>3102</v>
      </c>
      <c r="C66" s="29">
        <v>174</v>
      </c>
      <c r="D66" s="29">
        <v>2.0000000000000011E-2</v>
      </c>
      <c r="E66" s="29" t="s">
        <v>3073</v>
      </c>
      <c r="F66" s="29">
        <v>66.260000000000034</v>
      </c>
    </row>
    <row r="67" spans="1:6" x14ac:dyDescent="0.25">
      <c r="A67" s="6">
        <v>2532401</v>
      </c>
      <c r="B67" s="6" t="s">
        <v>3298</v>
      </c>
      <c r="C67" s="6">
        <v>401</v>
      </c>
      <c r="D67" s="6">
        <v>0.21</v>
      </c>
      <c r="E67" s="6" t="s">
        <v>207</v>
      </c>
      <c r="F67" s="6">
        <v>0.42</v>
      </c>
    </row>
    <row r="68" spans="1:6" x14ac:dyDescent="0.25">
      <c r="A68" s="6">
        <v>2533401</v>
      </c>
      <c r="B68" s="6" t="s">
        <v>3298</v>
      </c>
      <c r="C68" s="6">
        <v>401</v>
      </c>
      <c r="D68" s="6">
        <v>0.21</v>
      </c>
      <c r="E68" s="6" t="s">
        <v>209</v>
      </c>
      <c r="F68" s="6">
        <v>0.42</v>
      </c>
    </row>
    <row r="69" spans="1:6" x14ac:dyDescent="0.25">
      <c r="A69" s="29">
        <v>5034265</v>
      </c>
      <c r="B69" s="29" t="s">
        <v>3086</v>
      </c>
      <c r="C69" s="29">
        <v>265</v>
      </c>
      <c r="D69" s="29">
        <v>2.0000000000000014E-2</v>
      </c>
      <c r="E69" s="29" t="s">
        <v>3103</v>
      </c>
      <c r="F69" s="29">
        <v>6.5400000000000045</v>
      </c>
    </row>
    <row r="70" spans="1:6" x14ac:dyDescent="0.25">
      <c r="A70" s="6">
        <v>2540199</v>
      </c>
      <c r="B70" s="6" t="s">
        <v>3306</v>
      </c>
      <c r="C70" s="6">
        <v>199</v>
      </c>
      <c r="D70" s="6">
        <v>8.3999999999999995E-3</v>
      </c>
      <c r="E70" s="6" t="s">
        <v>213</v>
      </c>
      <c r="F70" s="6">
        <v>93.634799999999998</v>
      </c>
    </row>
    <row r="71" spans="1:6" x14ac:dyDescent="0.25">
      <c r="A71" s="6">
        <v>2540401</v>
      </c>
      <c r="B71" s="6" t="s">
        <v>3298</v>
      </c>
      <c r="C71" s="6">
        <v>401</v>
      </c>
      <c r="D71" s="6">
        <v>0.21</v>
      </c>
      <c r="E71" s="6" t="s">
        <v>214</v>
      </c>
      <c r="F71" s="6">
        <v>15.959999999999999</v>
      </c>
    </row>
    <row r="72" spans="1:6" x14ac:dyDescent="0.25">
      <c r="A72" s="6">
        <v>2541401</v>
      </c>
      <c r="B72" s="6" t="s">
        <v>3298</v>
      </c>
      <c r="C72" s="6">
        <v>401</v>
      </c>
      <c r="D72" s="6">
        <v>0.21</v>
      </c>
      <c r="E72" s="6" t="s">
        <v>3307</v>
      </c>
      <c r="F72" s="6">
        <v>0.21</v>
      </c>
    </row>
    <row r="73" spans="1:6" x14ac:dyDescent="0.25">
      <c r="A73" s="6">
        <v>2548401</v>
      </c>
      <c r="B73" s="6" t="s">
        <v>3298</v>
      </c>
      <c r="C73" s="6">
        <v>401</v>
      </c>
      <c r="D73" s="6">
        <v>0.21</v>
      </c>
      <c r="E73" s="6" t="s">
        <v>218</v>
      </c>
      <c r="F73" s="6">
        <v>13.229999999999999</v>
      </c>
    </row>
    <row r="74" spans="1:6" x14ac:dyDescent="0.25">
      <c r="A74" s="6">
        <v>2549401</v>
      </c>
      <c r="B74" s="6" t="s">
        <v>3298</v>
      </c>
      <c r="C74" s="6">
        <v>401</v>
      </c>
      <c r="D74" s="6">
        <v>0.21</v>
      </c>
      <c r="E74" s="6" t="s">
        <v>3308</v>
      </c>
      <c r="F74" s="6">
        <v>0.63</v>
      </c>
    </row>
    <row r="75" spans="1:6" x14ac:dyDescent="0.25">
      <c r="A75" s="6">
        <v>2553401</v>
      </c>
      <c r="B75" s="6" t="s">
        <v>3298</v>
      </c>
      <c r="C75" s="6">
        <v>401</v>
      </c>
      <c r="D75" s="6">
        <v>0.21</v>
      </c>
      <c r="E75" s="6" t="s">
        <v>3309</v>
      </c>
      <c r="F75" s="6">
        <v>0.63</v>
      </c>
    </row>
    <row r="76" spans="1:6" x14ac:dyDescent="0.25">
      <c r="A76" s="29">
        <v>7202271</v>
      </c>
      <c r="B76" s="29" t="s">
        <v>3087</v>
      </c>
      <c r="C76" s="29">
        <v>271</v>
      </c>
      <c r="D76" s="29">
        <v>4.9999999999999961E-2</v>
      </c>
      <c r="E76" s="29" t="s">
        <v>1003</v>
      </c>
      <c r="F76" s="29">
        <v>96.199999999999932</v>
      </c>
    </row>
    <row r="77" spans="1:6" x14ac:dyDescent="0.25">
      <c r="A77" s="29">
        <v>7205222</v>
      </c>
      <c r="B77" s="29" t="s">
        <v>3104</v>
      </c>
      <c r="C77" s="29">
        <v>222</v>
      </c>
      <c r="D77" s="29">
        <v>1.6000000000000011E-2</v>
      </c>
      <c r="E77" s="29" t="s">
        <v>3105</v>
      </c>
      <c r="F77" s="29">
        <v>0.16000000000000011</v>
      </c>
    </row>
    <row r="78" spans="1:6" x14ac:dyDescent="0.25">
      <c r="A78" s="29">
        <v>7227184</v>
      </c>
      <c r="B78" s="29" t="s">
        <v>3084</v>
      </c>
      <c r="C78" s="29">
        <v>184</v>
      </c>
      <c r="D78" s="29">
        <v>2.0000000000000014E-2</v>
      </c>
      <c r="E78" s="29" t="s">
        <v>3068</v>
      </c>
      <c r="F78" s="29">
        <v>0.18000000000000013</v>
      </c>
    </row>
    <row r="79" spans="1:6" x14ac:dyDescent="0.25">
      <c r="A79" s="6">
        <v>2557195</v>
      </c>
      <c r="B79" s="6" t="s">
        <v>3137</v>
      </c>
      <c r="C79" s="6">
        <v>195</v>
      </c>
      <c r="D79" s="6">
        <v>0.01</v>
      </c>
      <c r="E79" s="6" t="s">
        <v>227</v>
      </c>
      <c r="F79" s="6">
        <v>198.4</v>
      </c>
    </row>
    <row r="80" spans="1:6" x14ac:dyDescent="0.25">
      <c r="A80" s="6">
        <v>2557401</v>
      </c>
      <c r="B80" s="6" t="s">
        <v>3298</v>
      </c>
      <c r="C80" s="6">
        <v>401</v>
      </c>
      <c r="D80" s="6">
        <v>0.21</v>
      </c>
      <c r="E80" s="6" t="s">
        <v>228</v>
      </c>
      <c r="F80" s="6">
        <v>154.56</v>
      </c>
    </row>
    <row r="81" spans="1:6" x14ac:dyDescent="0.25">
      <c r="A81" s="29">
        <v>7227251</v>
      </c>
      <c r="B81" s="29" t="s">
        <v>3106</v>
      </c>
      <c r="C81" s="29">
        <v>251</v>
      </c>
      <c r="D81" s="29">
        <v>7.5000000000000049E-3</v>
      </c>
      <c r="E81" s="29" t="s">
        <v>3069</v>
      </c>
      <c r="F81" s="29">
        <v>33.787500000000023</v>
      </c>
    </row>
    <row r="82" spans="1:6" x14ac:dyDescent="0.25">
      <c r="A82" s="29">
        <v>7330242</v>
      </c>
      <c r="B82" s="29" t="s">
        <v>3100</v>
      </c>
      <c r="C82" s="29">
        <v>242</v>
      </c>
      <c r="D82" s="29">
        <v>1.0000000000000005E-2</v>
      </c>
      <c r="E82" s="29" t="s">
        <v>1008</v>
      </c>
      <c r="F82" s="29">
        <v>2360.7000000000012</v>
      </c>
    </row>
    <row r="83" spans="1:6" x14ac:dyDescent="0.25">
      <c r="A83" s="29">
        <v>7330265</v>
      </c>
      <c r="B83" s="29" t="s">
        <v>3086</v>
      </c>
      <c r="C83" s="29">
        <v>265</v>
      </c>
      <c r="D83" s="29">
        <v>2.0000000000000014E-2</v>
      </c>
      <c r="E83" s="29" t="s">
        <v>1009</v>
      </c>
      <c r="F83" s="29">
        <v>37455.580000000024</v>
      </c>
    </row>
    <row r="84" spans="1:6" x14ac:dyDescent="0.25">
      <c r="A84" s="29">
        <v>7330288</v>
      </c>
      <c r="B84" s="29" t="s">
        <v>3093</v>
      </c>
      <c r="C84" s="29">
        <v>288</v>
      </c>
      <c r="D84" s="29">
        <v>2.5999999999999999E-2</v>
      </c>
      <c r="E84" s="29" t="s">
        <v>1010</v>
      </c>
      <c r="F84" s="29">
        <v>35.646000000000001</v>
      </c>
    </row>
    <row r="85" spans="1:6" x14ac:dyDescent="0.25">
      <c r="A85" s="6">
        <v>2562401</v>
      </c>
      <c r="B85" s="6" t="s">
        <v>3298</v>
      </c>
      <c r="C85" s="6">
        <v>401</v>
      </c>
      <c r="D85" s="6">
        <v>0.21</v>
      </c>
      <c r="E85" s="6" t="s">
        <v>3310</v>
      </c>
      <c r="F85" s="6">
        <v>0.21</v>
      </c>
    </row>
    <row r="86" spans="1:6" x14ac:dyDescent="0.25">
      <c r="A86" s="29">
        <v>7403265</v>
      </c>
      <c r="B86" s="29" t="s">
        <v>3086</v>
      </c>
      <c r="C86" s="29">
        <v>265</v>
      </c>
      <c r="D86" s="29">
        <v>2.0000000000000014E-2</v>
      </c>
      <c r="E86" s="29" t="s">
        <v>1057</v>
      </c>
      <c r="F86" s="29">
        <v>30.640000000000022</v>
      </c>
    </row>
    <row r="87" spans="1:6" x14ac:dyDescent="0.25">
      <c r="A87" s="29">
        <v>7429244</v>
      </c>
      <c r="B87" s="29" t="s">
        <v>3107</v>
      </c>
      <c r="C87" s="29">
        <v>244</v>
      </c>
      <c r="D87" s="29">
        <v>2.4E-2</v>
      </c>
      <c r="E87" s="29" t="s">
        <v>3078</v>
      </c>
      <c r="F87" s="29">
        <v>16.007999999999999</v>
      </c>
    </row>
    <row r="88" spans="1:6" x14ac:dyDescent="0.25">
      <c r="A88" s="29">
        <v>7470184</v>
      </c>
      <c r="B88" s="29" t="s">
        <v>3084</v>
      </c>
      <c r="C88" s="29">
        <v>184</v>
      </c>
      <c r="D88" s="29">
        <v>2.0000000000000014E-2</v>
      </c>
      <c r="E88" s="29" t="s">
        <v>3108</v>
      </c>
      <c r="F88" s="29">
        <v>27.90000000000002</v>
      </c>
    </row>
    <row r="89" spans="1:6" x14ac:dyDescent="0.25">
      <c r="A89" s="29">
        <v>7474184</v>
      </c>
      <c r="B89" s="29" t="s">
        <v>3084</v>
      </c>
      <c r="C89" s="29">
        <v>184</v>
      </c>
      <c r="D89" s="29">
        <v>2.0000000000000014E-2</v>
      </c>
      <c r="E89" s="29" t="s">
        <v>3109</v>
      </c>
      <c r="F89" s="29">
        <v>105.60000000000008</v>
      </c>
    </row>
    <row r="90" spans="1:6" x14ac:dyDescent="0.25">
      <c r="A90" s="29">
        <v>7474203</v>
      </c>
      <c r="B90" s="29" t="s">
        <v>3110</v>
      </c>
      <c r="C90" s="29">
        <v>203</v>
      </c>
      <c r="D90" s="29">
        <v>1.2000000000000005E-2</v>
      </c>
      <c r="E90" s="29" t="s">
        <v>3111</v>
      </c>
      <c r="F90" s="29">
        <v>33.816000000000017</v>
      </c>
    </row>
    <row r="91" spans="1:6" x14ac:dyDescent="0.25">
      <c r="A91" s="6">
        <v>2571401</v>
      </c>
      <c r="B91" s="6" t="s">
        <v>3298</v>
      </c>
      <c r="C91" s="6">
        <v>401</v>
      </c>
      <c r="D91" s="6">
        <v>0.21</v>
      </c>
      <c r="E91" s="6" t="s">
        <v>284</v>
      </c>
      <c r="F91" s="6">
        <v>1924.86</v>
      </c>
    </row>
    <row r="92" spans="1:6" x14ac:dyDescent="0.25">
      <c r="A92" s="29">
        <v>7474234</v>
      </c>
      <c r="B92" s="29" t="s">
        <v>3085</v>
      </c>
      <c r="C92" s="29">
        <v>234</v>
      </c>
      <c r="D92" s="29">
        <v>2.0000000000000014E-2</v>
      </c>
      <c r="E92" s="29" t="s">
        <v>3112</v>
      </c>
      <c r="F92" s="29">
        <v>61.660000000000046</v>
      </c>
    </row>
    <row r="93" spans="1:6" x14ac:dyDescent="0.25">
      <c r="A93" s="29">
        <v>7474251</v>
      </c>
      <c r="B93" s="29" t="s">
        <v>3106</v>
      </c>
      <c r="C93" s="29">
        <v>251</v>
      </c>
      <c r="D93" s="29">
        <v>7.5000000000000049E-3</v>
      </c>
      <c r="E93" s="29" t="s">
        <v>3113</v>
      </c>
      <c r="F93" s="29">
        <v>47.152500000000032</v>
      </c>
    </row>
    <row r="94" spans="1:6" x14ac:dyDescent="0.25">
      <c r="A94" s="29">
        <v>7474256</v>
      </c>
      <c r="B94" s="29" t="s">
        <v>3101</v>
      </c>
      <c r="C94" s="29">
        <v>256</v>
      </c>
      <c r="D94" s="29">
        <v>1.5000000000000008E-2</v>
      </c>
      <c r="E94" s="29" t="s">
        <v>3114</v>
      </c>
      <c r="F94" s="29">
        <v>142.71000000000006</v>
      </c>
    </row>
    <row r="95" spans="1:6" x14ac:dyDescent="0.25">
      <c r="A95" s="6">
        <v>2572401</v>
      </c>
      <c r="B95" s="6" t="s">
        <v>3298</v>
      </c>
      <c r="C95" s="6">
        <v>401</v>
      </c>
      <c r="D95" s="6">
        <v>0.21</v>
      </c>
      <c r="E95" s="6" t="s">
        <v>295</v>
      </c>
      <c r="F95" s="6">
        <v>3670.3799999999997</v>
      </c>
    </row>
    <row r="96" spans="1:6" x14ac:dyDescent="0.25">
      <c r="A96" s="6">
        <v>2573401</v>
      </c>
      <c r="B96" s="6" t="s">
        <v>3298</v>
      </c>
      <c r="C96" s="6">
        <v>401</v>
      </c>
      <c r="D96" s="6">
        <v>0.21</v>
      </c>
      <c r="E96" s="6" t="s">
        <v>296</v>
      </c>
      <c r="F96" s="6">
        <v>574.14</v>
      </c>
    </row>
    <row r="97" spans="1:6" x14ac:dyDescent="0.25">
      <c r="A97" s="6">
        <v>2574401</v>
      </c>
      <c r="B97" s="6" t="s">
        <v>3298</v>
      </c>
      <c r="C97" s="6">
        <v>401</v>
      </c>
      <c r="D97" s="6">
        <v>0.21</v>
      </c>
      <c r="E97" s="6" t="s">
        <v>297</v>
      </c>
      <c r="F97" s="6">
        <v>21.84</v>
      </c>
    </row>
    <row r="98" spans="1:6" x14ac:dyDescent="0.25">
      <c r="A98" s="6">
        <v>2601401</v>
      </c>
      <c r="B98" s="6" t="s">
        <v>3298</v>
      </c>
      <c r="C98" s="6">
        <v>401</v>
      </c>
      <c r="D98" s="6">
        <v>0.21</v>
      </c>
      <c r="E98" s="6" t="s">
        <v>3311</v>
      </c>
      <c r="F98" s="6">
        <v>0.21</v>
      </c>
    </row>
    <row r="99" spans="1:6" x14ac:dyDescent="0.25">
      <c r="A99" s="6">
        <v>2602401</v>
      </c>
      <c r="B99" s="6" t="s">
        <v>3298</v>
      </c>
      <c r="C99" s="6">
        <v>401</v>
      </c>
      <c r="D99" s="6">
        <v>0.21</v>
      </c>
      <c r="E99" s="6" t="s">
        <v>300</v>
      </c>
      <c r="F99" s="6">
        <v>0.42</v>
      </c>
    </row>
    <row r="100" spans="1:6" x14ac:dyDescent="0.25">
      <c r="A100" s="6">
        <v>2603401</v>
      </c>
      <c r="B100" s="6" t="s">
        <v>3298</v>
      </c>
      <c r="C100" s="6">
        <v>401</v>
      </c>
      <c r="D100" s="6">
        <v>0.21</v>
      </c>
      <c r="E100" s="6" t="s">
        <v>301</v>
      </c>
      <c r="F100" s="6">
        <v>0</v>
      </c>
    </row>
    <row r="101" spans="1:6" x14ac:dyDescent="0.25">
      <c r="A101" s="6">
        <v>2610401</v>
      </c>
      <c r="B101" s="6" t="s">
        <v>3298</v>
      </c>
      <c r="C101" s="6">
        <v>401</v>
      </c>
      <c r="D101" s="6">
        <v>0.21</v>
      </c>
      <c r="E101" s="6" t="s">
        <v>3312</v>
      </c>
      <c r="F101" s="6">
        <v>0.21</v>
      </c>
    </row>
    <row r="102" spans="1:6" x14ac:dyDescent="0.25">
      <c r="A102" s="6">
        <v>2824152</v>
      </c>
      <c r="B102" s="6" t="s">
        <v>3144</v>
      </c>
      <c r="C102" s="6">
        <v>152</v>
      </c>
      <c r="D102" s="6">
        <v>1.7999999999999999E-2</v>
      </c>
      <c r="E102" s="6" t="s">
        <v>3042</v>
      </c>
      <c r="F102" s="6">
        <v>987.74999999999989</v>
      </c>
    </row>
    <row r="103" spans="1:6" x14ac:dyDescent="0.25">
      <c r="A103" s="6">
        <v>2824184</v>
      </c>
      <c r="B103" s="6" t="s">
        <v>3084</v>
      </c>
      <c r="C103" s="6">
        <v>184</v>
      </c>
      <c r="D103" s="6">
        <v>2.0000000000000014E-2</v>
      </c>
      <c r="E103" s="6" t="s">
        <v>3043</v>
      </c>
      <c r="F103" s="6">
        <v>211.94000000000014</v>
      </c>
    </row>
    <row r="104" spans="1:6" x14ac:dyDescent="0.25">
      <c r="A104" s="29">
        <v>7485175</v>
      </c>
      <c r="B104" s="29" t="s">
        <v>3115</v>
      </c>
      <c r="C104" s="29">
        <v>175</v>
      </c>
      <c r="D104" s="29">
        <v>1.0000000000000005E-2</v>
      </c>
      <c r="E104" s="29" t="s">
        <v>3116</v>
      </c>
      <c r="F104" s="29">
        <v>343.92000000000019</v>
      </c>
    </row>
    <row r="105" spans="1:6" x14ac:dyDescent="0.25">
      <c r="A105" s="6">
        <v>2828229</v>
      </c>
      <c r="B105" s="6" t="s">
        <v>3090</v>
      </c>
      <c r="C105" s="6">
        <v>229</v>
      </c>
      <c r="D105" s="6">
        <v>0.02</v>
      </c>
      <c r="E105" s="6" t="s">
        <v>310</v>
      </c>
      <c r="F105" s="6">
        <v>40.5</v>
      </c>
    </row>
    <row r="106" spans="1:6" x14ac:dyDescent="0.25">
      <c r="A106" s="6">
        <v>2828230</v>
      </c>
      <c r="B106" s="6" t="s">
        <v>3143</v>
      </c>
      <c r="C106" s="6">
        <v>230</v>
      </c>
      <c r="D106" s="6">
        <v>1.7999999999999999E-2</v>
      </c>
      <c r="E106" s="6" t="s">
        <v>2732</v>
      </c>
      <c r="F106" s="6">
        <v>169.84799999999998</v>
      </c>
    </row>
    <row r="107" spans="1:6" x14ac:dyDescent="0.25">
      <c r="A107" s="29">
        <v>7489271</v>
      </c>
      <c r="B107" s="29" t="s">
        <v>3087</v>
      </c>
      <c r="C107" s="29">
        <v>271</v>
      </c>
      <c r="D107" s="29">
        <v>4.9999999999999961E-2</v>
      </c>
      <c r="E107" s="29" t="s">
        <v>1396</v>
      </c>
      <c r="F107" s="29">
        <v>497.14999999999964</v>
      </c>
    </row>
    <row r="108" spans="1:6" x14ac:dyDescent="0.25">
      <c r="A108" s="29">
        <v>7530225</v>
      </c>
      <c r="B108" s="29" t="s">
        <v>3117</v>
      </c>
      <c r="C108" s="29">
        <v>225</v>
      </c>
      <c r="D108" s="29">
        <v>2.4E-2</v>
      </c>
      <c r="E108" s="29" t="s">
        <v>3118</v>
      </c>
      <c r="F108" s="29">
        <v>351.72</v>
      </c>
    </row>
    <row r="109" spans="1:6" x14ac:dyDescent="0.25">
      <c r="A109" s="29">
        <v>7586234</v>
      </c>
      <c r="B109" s="29" t="s">
        <v>3085</v>
      </c>
      <c r="C109" s="29">
        <v>234</v>
      </c>
      <c r="D109" s="29">
        <v>2.0000000000000014E-2</v>
      </c>
      <c r="E109" s="29" t="s">
        <v>3119</v>
      </c>
      <c r="F109" s="29">
        <v>47.680000000000035</v>
      </c>
    </row>
    <row r="110" spans="1:6" x14ac:dyDescent="0.25">
      <c r="A110" s="29">
        <v>7586242</v>
      </c>
      <c r="B110" s="29" t="s">
        <v>3100</v>
      </c>
      <c r="C110" s="29">
        <v>242</v>
      </c>
      <c r="D110" s="29">
        <v>1.0000000000000005E-2</v>
      </c>
      <c r="E110" s="29" t="s">
        <v>3120</v>
      </c>
      <c r="F110" s="29">
        <v>266.50000000000017</v>
      </c>
    </row>
    <row r="111" spans="1:6" x14ac:dyDescent="0.25">
      <c r="A111" s="29">
        <v>7586265</v>
      </c>
      <c r="B111" s="29" t="s">
        <v>3086</v>
      </c>
      <c r="C111" s="29">
        <v>265</v>
      </c>
      <c r="D111" s="29">
        <v>2.0000000000000014E-2</v>
      </c>
      <c r="E111" s="29" t="s">
        <v>3121</v>
      </c>
      <c r="F111" s="29">
        <v>1523.7000000000012</v>
      </c>
    </row>
    <row r="112" spans="1:6" x14ac:dyDescent="0.25">
      <c r="A112" s="29">
        <v>7586271</v>
      </c>
      <c r="B112" s="29" t="s">
        <v>3087</v>
      </c>
      <c r="C112" s="29">
        <v>271</v>
      </c>
      <c r="D112" s="29">
        <v>4.9999999999999961E-2</v>
      </c>
      <c r="E112" s="29" t="s">
        <v>3122</v>
      </c>
      <c r="F112" s="29">
        <v>49.099999999999959</v>
      </c>
    </row>
    <row r="113" spans="1:6" x14ac:dyDescent="0.25">
      <c r="A113" s="29">
        <v>7607183</v>
      </c>
      <c r="B113" s="29" t="s">
        <v>3083</v>
      </c>
      <c r="C113" s="29">
        <v>183</v>
      </c>
      <c r="D113" s="29">
        <v>1.0000000000000007E-3</v>
      </c>
      <c r="E113" s="29" t="s">
        <v>1709</v>
      </c>
      <c r="F113" s="29">
        <v>4.4000000000000032E-2</v>
      </c>
    </row>
    <row r="114" spans="1:6" x14ac:dyDescent="0.25">
      <c r="A114" s="29">
        <v>7607184</v>
      </c>
      <c r="B114" s="29" t="s">
        <v>3084</v>
      </c>
      <c r="C114" s="29">
        <v>184</v>
      </c>
      <c r="D114" s="29">
        <v>2.0000000000000014E-2</v>
      </c>
      <c r="E114" s="29" t="s">
        <v>3070</v>
      </c>
      <c r="F114" s="29">
        <v>109.66000000000008</v>
      </c>
    </row>
    <row r="115" spans="1:6" x14ac:dyDescent="0.25">
      <c r="A115" s="6">
        <v>1301288</v>
      </c>
      <c r="B115" s="6" t="s">
        <v>3093</v>
      </c>
      <c r="C115" s="6">
        <v>288</v>
      </c>
      <c r="D115" s="6">
        <v>2.5999999999999999E-2</v>
      </c>
      <c r="E115" s="6" t="s">
        <v>25</v>
      </c>
      <c r="F115" s="6">
        <v>77.817999999999998</v>
      </c>
    </row>
    <row r="116" spans="1:6" x14ac:dyDescent="0.25">
      <c r="A116" s="6">
        <v>1404183</v>
      </c>
      <c r="B116" s="6" t="s">
        <v>3083</v>
      </c>
      <c r="C116" s="6">
        <v>183</v>
      </c>
      <c r="D116" s="6">
        <v>1.0000000000000007E-3</v>
      </c>
      <c r="E116" s="6" t="s">
        <v>34</v>
      </c>
      <c r="F116" s="6">
        <v>7.6000000000000054E-2</v>
      </c>
    </row>
    <row r="117" spans="1:6" x14ac:dyDescent="0.25">
      <c r="A117" s="6">
        <v>1404233</v>
      </c>
      <c r="B117" s="6" t="s">
        <v>3123</v>
      </c>
      <c r="C117" s="6">
        <v>233</v>
      </c>
      <c r="D117" s="6">
        <v>5.0000000000000036E-3</v>
      </c>
      <c r="E117" s="6" t="s">
        <v>40</v>
      </c>
      <c r="F117" s="6">
        <v>4.0000000000000029E-2</v>
      </c>
    </row>
    <row r="118" spans="1:6" x14ac:dyDescent="0.25">
      <c r="A118" s="6">
        <v>1404271</v>
      </c>
      <c r="B118" s="6" t="s">
        <v>3087</v>
      </c>
      <c r="C118" s="6">
        <v>271</v>
      </c>
      <c r="D118" s="6">
        <v>4.9999999999999961E-2</v>
      </c>
      <c r="E118" s="6" t="s">
        <v>46</v>
      </c>
      <c r="F118" s="6">
        <v>37.199999999999974</v>
      </c>
    </row>
    <row r="119" spans="1:6" x14ac:dyDescent="0.25">
      <c r="A119" s="6">
        <v>2889132</v>
      </c>
      <c r="B119" s="6" t="s">
        <v>3313</v>
      </c>
      <c r="C119" s="6">
        <v>132</v>
      </c>
      <c r="D119" s="6">
        <v>8.0000000000000002E-3</v>
      </c>
      <c r="E119" s="6" t="s">
        <v>314</v>
      </c>
      <c r="F119" s="6">
        <v>8.0000000000000002E-3</v>
      </c>
    </row>
    <row r="120" spans="1:6" x14ac:dyDescent="0.25">
      <c r="A120" s="6">
        <v>2889133</v>
      </c>
      <c r="B120" s="6" t="s">
        <v>3314</v>
      </c>
      <c r="C120" s="6">
        <v>133</v>
      </c>
      <c r="D120" s="6">
        <v>1.6E-2</v>
      </c>
      <c r="E120" s="6" t="s">
        <v>315</v>
      </c>
      <c r="F120" s="6">
        <v>3.968</v>
      </c>
    </row>
    <row r="121" spans="1:6" x14ac:dyDescent="0.25">
      <c r="A121" s="6">
        <v>1404683</v>
      </c>
      <c r="B121" s="6" t="s">
        <v>3124</v>
      </c>
      <c r="C121" s="6">
        <v>683</v>
      </c>
      <c r="D121" s="6">
        <v>1.0000000000000007E-3</v>
      </c>
      <c r="E121" s="6" t="s">
        <v>54</v>
      </c>
      <c r="F121" s="6">
        <v>2.0000000000000013E-3</v>
      </c>
    </row>
    <row r="122" spans="1:6" x14ac:dyDescent="0.25">
      <c r="A122" s="6">
        <v>2889156</v>
      </c>
      <c r="B122" s="6" t="s">
        <v>3146</v>
      </c>
      <c r="C122" s="6">
        <v>156</v>
      </c>
      <c r="D122" s="6">
        <v>1.6E-2</v>
      </c>
      <c r="E122" s="6" t="s">
        <v>317</v>
      </c>
      <c r="F122" s="6">
        <v>1586.2719999999999</v>
      </c>
    </row>
    <row r="123" spans="1:6" x14ac:dyDescent="0.25">
      <c r="A123" s="6">
        <v>2889159</v>
      </c>
      <c r="B123" s="6" t="s">
        <v>3315</v>
      </c>
      <c r="C123" s="6">
        <v>159</v>
      </c>
      <c r="D123" s="6">
        <v>8.0000000000000002E-3</v>
      </c>
      <c r="E123" s="6" t="s">
        <v>318</v>
      </c>
      <c r="F123" s="6">
        <v>0.128</v>
      </c>
    </row>
    <row r="124" spans="1:6" x14ac:dyDescent="0.25">
      <c r="A124" s="6">
        <v>2889401</v>
      </c>
      <c r="B124" s="6" t="s">
        <v>3298</v>
      </c>
      <c r="C124" s="6">
        <v>401</v>
      </c>
      <c r="D124" s="6">
        <v>0.21</v>
      </c>
      <c r="E124" s="6" t="s">
        <v>3316</v>
      </c>
      <c r="F124" s="6">
        <v>6.09</v>
      </c>
    </row>
    <row r="125" spans="1:6" x14ac:dyDescent="0.25">
      <c r="A125" s="6">
        <v>2895159</v>
      </c>
      <c r="B125" s="6" t="s">
        <v>3315</v>
      </c>
      <c r="C125" s="6">
        <v>159</v>
      </c>
      <c r="D125" s="6">
        <v>8.0000000000000002E-3</v>
      </c>
      <c r="E125" s="6" t="s">
        <v>334</v>
      </c>
      <c r="F125" s="6">
        <v>0.04</v>
      </c>
    </row>
    <row r="126" spans="1:6" x14ac:dyDescent="0.25">
      <c r="A126" s="6">
        <v>2896150</v>
      </c>
      <c r="B126" s="6" t="s">
        <v>3317</v>
      </c>
      <c r="C126" s="6">
        <v>150</v>
      </c>
      <c r="D126" s="6">
        <v>8.9999999999999993E-3</v>
      </c>
      <c r="E126" s="6" t="s">
        <v>335</v>
      </c>
      <c r="F126" s="6">
        <v>319.14</v>
      </c>
    </row>
    <row r="127" spans="1:6" x14ac:dyDescent="0.25">
      <c r="A127" s="6">
        <v>1412184</v>
      </c>
      <c r="B127" s="6" t="s">
        <v>3084</v>
      </c>
      <c r="C127" s="6">
        <v>184</v>
      </c>
      <c r="D127" s="6">
        <v>2.0000000000000014E-2</v>
      </c>
      <c r="E127" s="6" t="s">
        <v>77</v>
      </c>
      <c r="F127" s="6">
        <v>0.4000000000000003</v>
      </c>
    </row>
    <row r="128" spans="1:6" x14ac:dyDescent="0.25">
      <c r="A128" s="6">
        <v>1412234</v>
      </c>
      <c r="B128" s="6" t="s">
        <v>3085</v>
      </c>
      <c r="C128" s="6">
        <v>234</v>
      </c>
      <c r="D128" s="6">
        <v>2.0000000000000014E-2</v>
      </c>
      <c r="E128" s="6" t="s">
        <v>81</v>
      </c>
      <c r="F128" s="6">
        <v>0.12000000000000008</v>
      </c>
    </row>
    <row r="129" spans="1:6" x14ac:dyDescent="0.25">
      <c r="A129" s="6">
        <v>2896185</v>
      </c>
      <c r="B129" s="6" t="s">
        <v>3318</v>
      </c>
      <c r="C129" s="6">
        <v>185</v>
      </c>
      <c r="D129" s="6">
        <v>1.0000000000000005E-2</v>
      </c>
      <c r="E129" s="6" t="s">
        <v>339</v>
      </c>
      <c r="F129" s="6">
        <v>291.65000000000015</v>
      </c>
    </row>
    <row r="130" spans="1:6" x14ac:dyDescent="0.25">
      <c r="A130" s="6">
        <v>2900103</v>
      </c>
      <c r="B130" s="6" t="s">
        <v>3319</v>
      </c>
      <c r="C130" s="6">
        <v>103</v>
      </c>
      <c r="D130" s="6">
        <v>1.2000000000000002E-2</v>
      </c>
      <c r="E130" s="6" t="s">
        <v>341</v>
      </c>
      <c r="F130" s="6">
        <v>1843.8360000000002</v>
      </c>
    </row>
    <row r="131" spans="1:6" x14ac:dyDescent="0.25">
      <c r="A131" s="6">
        <v>1414196</v>
      </c>
      <c r="B131" s="6" t="s">
        <v>3125</v>
      </c>
      <c r="C131" s="6">
        <v>196</v>
      </c>
      <c r="D131" s="6">
        <v>2E-3</v>
      </c>
      <c r="E131" s="6" t="s">
        <v>89</v>
      </c>
      <c r="F131" s="6">
        <v>8.0000000000000002E-3</v>
      </c>
    </row>
    <row r="132" spans="1:6" x14ac:dyDescent="0.25">
      <c r="A132" s="6">
        <v>2900125</v>
      </c>
      <c r="B132" s="6" t="s">
        <v>3320</v>
      </c>
      <c r="C132" s="6">
        <v>125</v>
      </c>
      <c r="D132" s="6">
        <v>1.2E-2</v>
      </c>
      <c r="E132" s="6" t="s">
        <v>342</v>
      </c>
      <c r="F132" s="6">
        <v>3014.0520000000001</v>
      </c>
    </row>
    <row r="133" spans="1:6" x14ac:dyDescent="0.25">
      <c r="A133" s="6">
        <v>2900145</v>
      </c>
      <c r="B133" s="6" t="s">
        <v>3321</v>
      </c>
      <c r="C133" s="6">
        <v>145</v>
      </c>
      <c r="D133" s="6">
        <v>1.2E-2</v>
      </c>
      <c r="E133" s="6" t="s">
        <v>344</v>
      </c>
      <c r="F133" s="6">
        <v>1152.42</v>
      </c>
    </row>
    <row r="134" spans="1:6" x14ac:dyDescent="0.25">
      <c r="A134" s="6">
        <v>2900165</v>
      </c>
      <c r="B134" s="6" t="s">
        <v>3166</v>
      </c>
      <c r="C134" s="6">
        <v>165</v>
      </c>
      <c r="D134" s="6">
        <v>5.0000000000000001E-3</v>
      </c>
      <c r="E134" s="6" t="s">
        <v>347</v>
      </c>
      <c r="F134" s="6">
        <v>13.375</v>
      </c>
    </row>
    <row r="135" spans="1:6" x14ac:dyDescent="0.25">
      <c r="A135" s="6">
        <v>1414197</v>
      </c>
      <c r="B135" s="6" t="s">
        <v>3126</v>
      </c>
      <c r="C135" s="6">
        <v>197</v>
      </c>
      <c r="D135" s="6">
        <v>0.02</v>
      </c>
      <c r="E135" s="6" t="s">
        <v>90</v>
      </c>
      <c r="F135" s="6">
        <v>18.34</v>
      </c>
    </row>
    <row r="136" spans="1:6" x14ac:dyDescent="0.25">
      <c r="A136" s="6">
        <v>2900174</v>
      </c>
      <c r="B136" s="6" t="s">
        <v>3102</v>
      </c>
      <c r="C136" s="6">
        <v>174</v>
      </c>
      <c r="D136" s="6">
        <v>2.0000000000000011E-2</v>
      </c>
      <c r="E136" s="6" t="s">
        <v>349</v>
      </c>
      <c r="F136" s="6">
        <v>454.84000000000026</v>
      </c>
    </row>
    <row r="137" spans="1:6" x14ac:dyDescent="0.25">
      <c r="A137" s="6">
        <v>2900175</v>
      </c>
      <c r="B137" s="6" t="s">
        <v>3115</v>
      </c>
      <c r="C137" s="6">
        <v>175</v>
      </c>
      <c r="D137" s="6">
        <v>1.0000000000000005E-2</v>
      </c>
      <c r="E137" s="6" t="s">
        <v>350</v>
      </c>
      <c r="F137" s="6">
        <v>387.89000000000021</v>
      </c>
    </row>
    <row r="138" spans="1:6" x14ac:dyDescent="0.25">
      <c r="A138" s="6">
        <v>1415164</v>
      </c>
      <c r="B138" s="6" t="s">
        <v>3127</v>
      </c>
      <c r="C138" s="6">
        <v>164</v>
      </c>
      <c r="D138" s="6">
        <v>1.0000000000000002E-2</v>
      </c>
      <c r="E138" s="6" t="s">
        <v>94</v>
      </c>
      <c r="F138" s="6">
        <v>0.7200000000000002</v>
      </c>
    </row>
    <row r="139" spans="1:6" x14ac:dyDescent="0.25">
      <c r="A139" s="6">
        <v>2900184</v>
      </c>
      <c r="B139" s="6" t="s">
        <v>3084</v>
      </c>
      <c r="C139" s="6">
        <v>184</v>
      </c>
      <c r="D139" s="6">
        <v>2.0000000000000014E-2</v>
      </c>
      <c r="E139" s="6" t="s">
        <v>352</v>
      </c>
      <c r="F139" s="6">
        <v>895.12000000000069</v>
      </c>
    </row>
    <row r="140" spans="1:6" x14ac:dyDescent="0.25">
      <c r="A140" s="6">
        <v>1415184</v>
      </c>
      <c r="B140" s="6" t="s">
        <v>3084</v>
      </c>
      <c r="C140" s="6">
        <v>184</v>
      </c>
      <c r="D140" s="6">
        <v>2.0000000000000014E-2</v>
      </c>
      <c r="E140" s="6" t="s">
        <v>96</v>
      </c>
      <c r="F140" s="6">
        <v>62.660000000000046</v>
      </c>
    </row>
    <row r="141" spans="1:6" x14ac:dyDescent="0.25">
      <c r="A141" s="6">
        <v>2900234</v>
      </c>
      <c r="B141" s="6" t="s">
        <v>3085</v>
      </c>
      <c r="C141" s="6">
        <v>234</v>
      </c>
      <c r="D141" s="6">
        <v>2.0000000000000014E-2</v>
      </c>
      <c r="E141" s="6" t="s">
        <v>353</v>
      </c>
      <c r="F141" s="6">
        <v>809.04000000000053</v>
      </c>
    </row>
    <row r="142" spans="1:6" x14ac:dyDescent="0.25">
      <c r="A142" s="6">
        <v>1415196</v>
      </c>
      <c r="B142" s="6" t="s">
        <v>3125</v>
      </c>
      <c r="C142" s="6">
        <v>196</v>
      </c>
      <c r="D142" s="6">
        <v>2E-3</v>
      </c>
      <c r="E142" s="6" t="s">
        <v>97</v>
      </c>
      <c r="F142" s="6">
        <v>2E-3</v>
      </c>
    </row>
    <row r="143" spans="1:6" x14ac:dyDescent="0.25">
      <c r="A143" s="6">
        <v>1415197</v>
      </c>
      <c r="B143" s="6" t="s">
        <v>3126</v>
      </c>
      <c r="C143" s="6">
        <v>197</v>
      </c>
      <c r="D143" s="6">
        <v>0.02</v>
      </c>
      <c r="E143" s="6" t="s">
        <v>98</v>
      </c>
      <c r="F143" s="6">
        <v>14.48</v>
      </c>
    </row>
    <row r="144" spans="1:6" x14ac:dyDescent="0.25">
      <c r="A144" s="6">
        <v>2900401</v>
      </c>
      <c r="B144" s="6" t="s">
        <v>3298</v>
      </c>
      <c r="C144" s="6">
        <v>401</v>
      </c>
      <c r="D144" s="6">
        <v>0.21</v>
      </c>
      <c r="E144" s="6" t="s">
        <v>354</v>
      </c>
      <c r="F144" s="6">
        <v>1877.82</v>
      </c>
    </row>
    <row r="145" spans="1:6" x14ac:dyDescent="0.25">
      <c r="A145" s="6">
        <v>2900403</v>
      </c>
      <c r="B145" s="6" t="s">
        <v>3322</v>
      </c>
      <c r="C145" s="6">
        <v>403</v>
      </c>
      <c r="D145" s="6">
        <v>0.21</v>
      </c>
      <c r="E145" s="6" t="s">
        <v>355</v>
      </c>
      <c r="F145" s="6">
        <v>4626.09</v>
      </c>
    </row>
    <row r="146" spans="1:6" x14ac:dyDescent="0.25">
      <c r="A146" s="6">
        <v>1415203</v>
      </c>
      <c r="B146" s="6" t="s">
        <v>3110</v>
      </c>
      <c r="C146" s="6">
        <v>203</v>
      </c>
      <c r="D146" s="6">
        <v>1.2000000000000005E-2</v>
      </c>
      <c r="E146" s="6" t="s">
        <v>100</v>
      </c>
      <c r="F146" s="6">
        <v>17.400000000000009</v>
      </c>
    </row>
    <row r="147" spans="1:6" x14ac:dyDescent="0.25">
      <c r="A147" s="6">
        <v>2909165</v>
      </c>
      <c r="B147" s="6" t="s">
        <v>3166</v>
      </c>
      <c r="C147" s="6">
        <v>165</v>
      </c>
      <c r="D147" s="6">
        <v>5.0000000000000001E-3</v>
      </c>
      <c r="E147" s="6" t="s">
        <v>368</v>
      </c>
      <c r="F147" s="6">
        <v>199.36</v>
      </c>
    </row>
    <row r="148" spans="1:6" x14ac:dyDescent="0.25">
      <c r="A148" s="6">
        <v>1415244</v>
      </c>
      <c r="B148" s="6" t="s">
        <v>3107</v>
      </c>
      <c r="C148" s="6">
        <v>244</v>
      </c>
      <c r="D148" s="6">
        <v>2.4E-2</v>
      </c>
      <c r="E148" s="6" t="s">
        <v>3128</v>
      </c>
      <c r="F148" s="6">
        <v>116.83200000000001</v>
      </c>
    </row>
    <row r="149" spans="1:6" x14ac:dyDescent="0.25">
      <c r="A149" s="6">
        <v>2909175</v>
      </c>
      <c r="B149" s="6" t="s">
        <v>3115</v>
      </c>
      <c r="C149" s="6">
        <v>175</v>
      </c>
      <c r="D149" s="6">
        <v>1.0000000000000005E-2</v>
      </c>
      <c r="E149" s="6" t="s">
        <v>370</v>
      </c>
      <c r="F149" s="6">
        <v>157.8000000000001</v>
      </c>
    </row>
    <row r="150" spans="1:6" x14ac:dyDescent="0.25">
      <c r="A150" s="6">
        <v>1415290</v>
      </c>
      <c r="B150" s="6" t="s">
        <v>3129</v>
      </c>
      <c r="C150" s="6">
        <v>290</v>
      </c>
      <c r="D150" s="6">
        <v>1.4999999999999999E-2</v>
      </c>
      <c r="E150" s="6" t="s">
        <v>104</v>
      </c>
      <c r="F150" s="6">
        <v>16.724999999999998</v>
      </c>
    </row>
    <row r="151" spans="1:6" x14ac:dyDescent="0.25">
      <c r="A151" s="6">
        <v>2909401</v>
      </c>
      <c r="B151" s="6" t="s">
        <v>3298</v>
      </c>
      <c r="C151" s="6">
        <v>401</v>
      </c>
      <c r="D151" s="6">
        <v>0.21</v>
      </c>
      <c r="E151" s="6" t="s">
        <v>371</v>
      </c>
      <c r="F151" s="6">
        <v>1.05</v>
      </c>
    </row>
    <row r="152" spans="1:6" x14ac:dyDescent="0.25">
      <c r="A152" s="6">
        <v>1415292</v>
      </c>
      <c r="B152" s="6" t="s">
        <v>3130</v>
      </c>
      <c r="C152" s="6">
        <v>292</v>
      </c>
      <c r="D152" s="6">
        <v>1.4E-2</v>
      </c>
      <c r="E152" s="6" t="s">
        <v>106</v>
      </c>
      <c r="F152" s="6">
        <v>36.652000000000001</v>
      </c>
    </row>
    <row r="153" spans="1:6" x14ac:dyDescent="0.25">
      <c r="A153" s="6">
        <v>1415295</v>
      </c>
      <c r="B153" s="6" t="s">
        <v>3131</v>
      </c>
      <c r="C153" s="6">
        <v>295</v>
      </c>
      <c r="D153" s="6">
        <v>2.1000000000000001E-2</v>
      </c>
      <c r="E153" s="6" t="s">
        <v>107</v>
      </c>
      <c r="F153" s="6">
        <v>3.3600000000000003</v>
      </c>
    </row>
    <row r="154" spans="1:6" x14ac:dyDescent="0.25">
      <c r="A154" s="6">
        <v>1772345</v>
      </c>
      <c r="B154" s="6" t="s">
        <v>3132</v>
      </c>
      <c r="C154" s="6">
        <v>345</v>
      </c>
      <c r="D154" s="6" t="e">
        <v>#N/A</v>
      </c>
      <c r="E154" s="6" t="s">
        <v>3133</v>
      </c>
      <c r="F154" s="6" t="s">
        <v>14</v>
      </c>
    </row>
    <row r="155" spans="1:6" x14ac:dyDescent="0.25">
      <c r="A155" s="6">
        <v>2918175</v>
      </c>
      <c r="B155" s="6" t="s">
        <v>3115</v>
      </c>
      <c r="C155" s="6">
        <v>175</v>
      </c>
      <c r="D155" s="6">
        <v>1.0000000000000005E-2</v>
      </c>
      <c r="E155" s="6" t="s">
        <v>380</v>
      </c>
      <c r="F155" s="6">
        <v>25.050000000000015</v>
      </c>
    </row>
    <row r="156" spans="1:6" x14ac:dyDescent="0.25">
      <c r="A156" s="6">
        <v>2485254</v>
      </c>
      <c r="B156" s="6" t="s">
        <v>3134</v>
      </c>
      <c r="C156" s="6">
        <v>254</v>
      </c>
      <c r="D156" s="6">
        <v>1.7999999999999995E-2</v>
      </c>
      <c r="E156" s="6" t="s">
        <v>125</v>
      </c>
      <c r="F156" s="6">
        <v>97.415999999999968</v>
      </c>
    </row>
    <row r="157" spans="1:6" x14ac:dyDescent="0.25">
      <c r="A157" s="6">
        <v>2918401</v>
      </c>
      <c r="B157" s="6" t="s">
        <v>3298</v>
      </c>
      <c r="C157" s="6">
        <v>401</v>
      </c>
      <c r="D157" s="6">
        <v>0.21</v>
      </c>
      <c r="E157" s="6" t="s">
        <v>381</v>
      </c>
      <c r="F157" s="6">
        <v>0.42</v>
      </c>
    </row>
    <row r="158" spans="1:6" x14ac:dyDescent="0.25">
      <c r="A158" s="6">
        <v>2924105</v>
      </c>
      <c r="B158" s="6" t="s">
        <v>3323</v>
      </c>
      <c r="C158" s="6">
        <v>105</v>
      </c>
      <c r="D158" s="6">
        <v>1.7999999999999999E-2</v>
      </c>
      <c r="E158" s="6" t="s">
        <v>388</v>
      </c>
      <c r="F158" s="6">
        <v>5.3999999999999992E-2</v>
      </c>
    </row>
    <row r="159" spans="1:6" x14ac:dyDescent="0.25">
      <c r="A159" s="6">
        <v>2486089</v>
      </c>
      <c r="B159" s="6" t="s">
        <v>3135</v>
      </c>
      <c r="C159" s="6">
        <v>89</v>
      </c>
      <c r="D159" s="6">
        <v>2.1600000000000001E-2</v>
      </c>
      <c r="E159" s="6" t="s">
        <v>127</v>
      </c>
      <c r="F159" s="6">
        <v>96.854399999999998</v>
      </c>
    </row>
    <row r="160" spans="1:6" x14ac:dyDescent="0.25">
      <c r="A160" s="6">
        <v>2924152</v>
      </c>
      <c r="B160" s="6" t="s">
        <v>3144</v>
      </c>
      <c r="C160" s="6">
        <v>152</v>
      </c>
      <c r="D160" s="6">
        <v>1.7999999999999999E-2</v>
      </c>
      <c r="E160" s="6" t="s">
        <v>394</v>
      </c>
      <c r="F160" s="6">
        <v>1392.4979999999998</v>
      </c>
    </row>
    <row r="161" spans="1:6" x14ac:dyDescent="0.25">
      <c r="A161" s="6">
        <v>2486164</v>
      </c>
      <c r="B161" s="6" t="s">
        <v>3127</v>
      </c>
      <c r="C161" s="6">
        <v>164</v>
      </c>
      <c r="D161" s="6">
        <v>1.0000000000000002E-2</v>
      </c>
      <c r="E161" s="6" t="s">
        <v>129</v>
      </c>
      <c r="F161" s="6">
        <v>1.8500000000000003</v>
      </c>
    </row>
    <row r="162" spans="1:6" x14ac:dyDescent="0.25">
      <c r="A162" s="6">
        <v>2486184</v>
      </c>
      <c r="B162" s="6" t="s">
        <v>3084</v>
      </c>
      <c r="C162" s="6">
        <v>184</v>
      </c>
      <c r="D162" s="6">
        <v>2.0000000000000014E-2</v>
      </c>
      <c r="E162" s="6" t="s">
        <v>131</v>
      </c>
      <c r="F162" s="6">
        <v>39.300000000000026</v>
      </c>
    </row>
    <row r="163" spans="1:6" x14ac:dyDescent="0.25">
      <c r="A163" s="6">
        <v>2486190</v>
      </c>
      <c r="B163" s="6" t="s">
        <v>3136</v>
      </c>
      <c r="C163" s="6">
        <v>190</v>
      </c>
      <c r="D163" s="6">
        <v>1.7999999999999999E-2</v>
      </c>
      <c r="E163" s="6" t="s">
        <v>133</v>
      </c>
      <c r="F163" s="6">
        <v>17.315999999999999</v>
      </c>
    </row>
    <row r="164" spans="1:6" x14ac:dyDescent="0.25">
      <c r="A164" s="6">
        <v>2924184</v>
      </c>
      <c r="B164" s="6" t="s">
        <v>3084</v>
      </c>
      <c r="C164" s="6">
        <v>184</v>
      </c>
      <c r="D164" s="6">
        <v>2.0000000000000014E-2</v>
      </c>
      <c r="E164" s="6" t="s">
        <v>398</v>
      </c>
      <c r="F164" s="6">
        <v>1072.9400000000007</v>
      </c>
    </row>
    <row r="165" spans="1:6" x14ac:dyDescent="0.25">
      <c r="A165" s="6">
        <v>2490234</v>
      </c>
      <c r="B165" s="6" t="s">
        <v>3085</v>
      </c>
      <c r="C165" s="6">
        <v>234</v>
      </c>
      <c r="D165" s="6">
        <v>2.0000000000000014E-2</v>
      </c>
      <c r="E165" s="6" t="s">
        <v>142</v>
      </c>
      <c r="F165" s="6">
        <v>0.44000000000000034</v>
      </c>
    </row>
    <row r="166" spans="1:6" x14ac:dyDescent="0.25">
      <c r="A166" s="6">
        <v>2924229</v>
      </c>
      <c r="B166" s="6" t="s">
        <v>3090</v>
      </c>
      <c r="C166" s="6">
        <v>229</v>
      </c>
      <c r="D166" s="6">
        <v>0.02</v>
      </c>
      <c r="E166" s="6" t="s">
        <v>401</v>
      </c>
      <c r="F166" s="6">
        <v>9511.64</v>
      </c>
    </row>
    <row r="167" spans="1:6" x14ac:dyDescent="0.25">
      <c r="A167" s="6">
        <v>2924230</v>
      </c>
      <c r="B167" s="6" t="s">
        <v>3143</v>
      </c>
      <c r="C167" s="6">
        <v>230</v>
      </c>
      <c r="D167" s="6">
        <v>1.7999999999999999E-2</v>
      </c>
      <c r="E167" s="6" t="s">
        <v>402</v>
      </c>
      <c r="F167" s="6">
        <v>15879.689999999999</v>
      </c>
    </row>
    <row r="168" spans="1:6" x14ac:dyDescent="0.25">
      <c r="A168" s="6">
        <v>2499195</v>
      </c>
      <c r="B168" s="6" t="s">
        <v>3137</v>
      </c>
      <c r="C168" s="6">
        <v>195</v>
      </c>
      <c r="D168" s="6">
        <v>0.01</v>
      </c>
      <c r="E168" s="6" t="s">
        <v>2728</v>
      </c>
      <c r="F168" s="6">
        <v>5.17</v>
      </c>
    </row>
    <row r="169" spans="1:6" x14ac:dyDescent="0.25">
      <c r="A169" s="6">
        <v>2502173</v>
      </c>
      <c r="B169" s="6" t="s">
        <v>3138</v>
      </c>
      <c r="C169" s="6">
        <v>173</v>
      </c>
      <c r="D169" s="6">
        <v>5.0000000000000034E-4</v>
      </c>
      <c r="E169" s="6" t="s">
        <v>150</v>
      </c>
      <c r="F169" s="6">
        <v>3.8500000000000027E-2</v>
      </c>
    </row>
    <row r="170" spans="1:6" x14ac:dyDescent="0.25">
      <c r="A170" s="6">
        <v>2924401</v>
      </c>
      <c r="B170" s="6" t="s">
        <v>3298</v>
      </c>
      <c r="C170" s="6">
        <v>401</v>
      </c>
      <c r="D170" s="6">
        <v>0.21</v>
      </c>
      <c r="E170" s="6" t="s">
        <v>408</v>
      </c>
      <c r="F170" s="6">
        <v>312.89999999999998</v>
      </c>
    </row>
    <row r="171" spans="1:6" x14ac:dyDescent="0.25">
      <c r="A171" s="6">
        <v>2502183</v>
      </c>
      <c r="B171" s="6" t="s">
        <v>3083</v>
      </c>
      <c r="C171" s="6">
        <v>183</v>
      </c>
      <c r="D171" s="6">
        <v>1.0000000000000007E-3</v>
      </c>
      <c r="E171" s="6" t="s">
        <v>153</v>
      </c>
      <c r="F171" s="6">
        <v>0.1400000000000001</v>
      </c>
    </row>
    <row r="172" spans="1:6" x14ac:dyDescent="0.25">
      <c r="A172" s="6">
        <v>2927152</v>
      </c>
      <c r="B172" s="6" t="s">
        <v>3144</v>
      </c>
      <c r="C172" s="6">
        <v>152</v>
      </c>
      <c r="D172" s="6">
        <v>1.7999999999999999E-2</v>
      </c>
      <c r="E172" s="6" t="s">
        <v>422</v>
      </c>
      <c r="F172" s="6">
        <v>336.43799999999999</v>
      </c>
    </row>
    <row r="173" spans="1:6" x14ac:dyDescent="0.25">
      <c r="A173" s="6">
        <v>2927184</v>
      </c>
      <c r="B173" s="6" t="s">
        <v>3084</v>
      </c>
      <c r="C173" s="6">
        <v>184</v>
      </c>
      <c r="D173" s="6">
        <v>2.0000000000000014E-2</v>
      </c>
      <c r="E173" s="6" t="s">
        <v>426</v>
      </c>
      <c r="F173" s="6">
        <v>300.50000000000023</v>
      </c>
    </row>
    <row r="174" spans="1:6" x14ac:dyDescent="0.25">
      <c r="A174" s="6">
        <v>2502233</v>
      </c>
      <c r="B174" s="6" t="s">
        <v>3123</v>
      </c>
      <c r="C174" s="6">
        <v>233</v>
      </c>
      <c r="D174" s="6">
        <v>5.0000000000000036E-3</v>
      </c>
      <c r="E174" s="6" t="s">
        <v>160</v>
      </c>
      <c r="F174" s="6">
        <v>8.5000000000000062E-2</v>
      </c>
    </row>
    <row r="175" spans="1:6" x14ac:dyDescent="0.25">
      <c r="A175" s="6">
        <v>2502271</v>
      </c>
      <c r="B175" s="6" t="s">
        <v>3087</v>
      </c>
      <c r="C175" s="6">
        <v>271</v>
      </c>
      <c r="D175" s="6">
        <v>4.9999999999999961E-2</v>
      </c>
      <c r="E175" s="6" t="s">
        <v>2729</v>
      </c>
      <c r="F175" s="6">
        <v>65.499999999999943</v>
      </c>
    </row>
    <row r="176" spans="1:6" x14ac:dyDescent="0.25">
      <c r="A176" s="6">
        <v>2931184</v>
      </c>
      <c r="B176" s="6" t="s">
        <v>3084</v>
      </c>
      <c r="C176" s="6">
        <v>184</v>
      </c>
      <c r="D176" s="6">
        <v>2.0000000000000014E-2</v>
      </c>
      <c r="E176" s="6" t="s">
        <v>431</v>
      </c>
      <c r="F176" s="6">
        <v>103.60000000000008</v>
      </c>
    </row>
    <row r="177" spans="1:6" x14ac:dyDescent="0.25">
      <c r="A177" s="6">
        <v>2931225</v>
      </c>
      <c r="B177" s="6" t="s">
        <v>3117</v>
      </c>
      <c r="C177" s="6">
        <v>225</v>
      </c>
      <c r="D177" s="6">
        <v>2.4E-2</v>
      </c>
      <c r="E177" s="6" t="s">
        <v>432</v>
      </c>
      <c r="F177" s="6">
        <v>23.591999999999999</v>
      </c>
    </row>
    <row r="178" spans="1:6" x14ac:dyDescent="0.25">
      <c r="A178" s="6">
        <v>2931229</v>
      </c>
      <c r="B178" s="6" t="s">
        <v>3090</v>
      </c>
      <c r="C178" s="6">
        <v>229</v>
      </c>
      <c r="D178" s="6">
        <v>0.02</v>
      </c>
      <c r="E178" s="6" t="s">
        <v>433</v>
      </c>
      <c r="F178" s="6">
        <v>945.92000000000007</v>
      </c>
    </row>
    <row r="179" spans="1:6" x14ac:dyDescent="0.25">
      <c r="A179" s="6">
        <v>2931401</v>
      </c>
      <c r="B179" s="6" t="s">
        <v>3298</v>
      </c>
      <c r="C179" s="6">
        <v>401</v>
      </c>
      <c r="D179" s="6">
        <v>0.21</v>
      </c>
      <c r="E179" s="6" t="s">
        <v>3324</v>
      </c>
      <c r="F179" s="6">
        <v>61.32</v>
      </c>
    </row>
    <row r="180" spans="1:6" x14ac:dyDescent="0.25">
      <c r="A180" s="6">
        <v>2502288</v>
      </c>
      <c r="B180" s="6" t="s">
        <v>3093</v>
      </c>
      <c r="C180" s="6">
        <v>288</v>
      </c>
      <c r="D180" s="6">
        <v>2.5999999999999999E-2</v>
      </c>
      <c r="E180" s="6" t="s">
        <v>165</v>
      </c>
      <c r="F180" s="6">
        <v>51.427999999999997</v>
      </c>
    </row>
    <row r="181" spans="1:6" x14ac:dyDescent="0.25">
      <c r="A181" s="6">
        <v>2933156</v>
      </c>
      <c r="B181" s="6" t="s">
        <v>3146</v>
      </c>
      <c r="C181" s="6">
        <v>156</v>
      </c>
      <c r="D181" s="6">
        <v>1.6E-2</v>
      </c>
      <c r="E181" s="6" t="s">
        <v>440</v>
      </c>
      <c r="F181" s="6">
        <v>286.16000000000003</v>
      </c>
    </row>
    <row r="182" spans="1:6" x14ac:dyDescent="0.25">
      <c r="A182" s="6">
        <v>2503183</v>
      </c>
      <c r="B182" s="6" t="s">
        <v>3083</v>
      </c>
      <c r="C182" s="6">
        <v>183</v>
      </c>
      <c r="D182" s="6">
        <v>1.0000000000000007E-3</v>
      </c>
      <c r="E182" s="6" t="s">
        <v>176</v>
      </c>
      <c r="F182" s="6">
        <v>6.100000000000004E-2</v>
      </c>
    </row>
    <row r="183" spans="1:6" x14ac:dyDescent="0.25">
      <c r="A183" s="6">
        <v>2936152</v>
      </c>
      <c r="B183" s="6" t="s">
        <v>3144</v>
      </c>
      <c r="C183" s="6">
        <v>152</v>
      </c>
      <c r="D183" s="6">
        <v>1.7999999999999999E-2</v>
      </c>
      <c r="E183" s="6" t="s">
        <v>447</v>
      </c>
      <c r="F183" s="6">
        <v>250.95599999999999</v>
      </c>
    </row>
    <row r="184" spans="1:6" x14ac:dyDescent="0.25">
      <c r="A184" s="6">
        <v>2503233</v>
      </c>
      <c r="B184" s="6" t="s">
        <v>3123</v>
      </c>
      <c r="C184" s="6">
        <v>233</v>
      </c>
      <c r="D184" s="6">
        <v>5.0000000000000036E-3</v>
      </c>
      <c r="E184" s="6" t="s">
        <v>178</v>
      </c>
      <c r="F184" s="6">
        <v>2.5000000000000019E-2</v>
      </c>
    </row>
    <row r="185" spans="1:6" x14ac:dyDescent="0.25">
      <c r="A185" s="6">
        <v>2527164</v>
      </c>
      <c r="B185" s="6" t="s">
        <v>3127</v>
      </c>
      <c r="C185" s="6">
        <v>164</v>
      </c>
      <c r="D185" s="6">
        <v>1.0000000000000002E-2</v>
      </c>
      <c r="E185" s="6" t="s">
        <v>198</v>
      </c>
      <c r="F185" s="6">
        <v>1.0000000000000002E-2</v>
      </c>
    </row>
    <row r="186" spans="1:6" x14ac:dyDescent="0.25">
      <c r="A186" s="6">
        <v>2936229</v>
      </c>
      <c r="B186" s="6" t="s">
        <v>3090</v>
      </c>
      <c r="C186" s="6">
        <v>229</v>
      </c>
      <c r="D186" s="6">
        <v>0.02</v>
      </c>
      <c r="E186" s="6" t="s">
        <v>450</v>
      </c>
      <c r="F186" s="6">
        <v>82.2</v>
      </c>
    </row>
    <row r="187" spans="1:6" x14ac:dyDescent="0.25">
      <c r="A187" s="6">
        <v>2936230</v>
      </c>
      <c r="B187" s="6" t="s">
        <v>3143</v>
      </c>
      <c r="C187" s="6">
        <v>230</v>
      </c>
      <c r="D187" s="6">
        <v>1.7999999999999999E-2</v>
      </c>
      <c r="E187" s="6" t="s">
        <v>451</v>
      </c>
      <c r="F187" s="6">
        <v>512.42399999999998</v>
      </c>
    </row>
    <row r="188" spans="1:6" x14ac:dyDescent="0.25">
      <c r="A188" s="6">
        <v>2936401</v>
      </c>
      <c r="B188" s="6" t="s">
        <v>3298</v>
      </c>
      <c r="C188" s="6">
        <v>401</v>
      </c>
      <c r="D188" s="6">
        <v>0.21</v>
      </c>
      <c r="E188" s="6" t="s">
        <v>452</v>
      </c>
      <c r="F188" s="6">
        <v>240.87</v>
      </c>
    </row>
    <row r="189" spans="1:6" x14ac:dyDescent="0.25">
      <c r="A189" s="6">
        <v>2532234</v>
      </c>
      <c r="B189" s="6" t="s">
        <v>3085</v>
      </c>
      <c r="C189" s="6">
        <v>234</v>
      </c>
      <c r="D189" s="6">
        <v>2.0000000000000014E-2</v>
      </c>
      <c r="E189" s="6" t="s">
        <v>3139</v>
      </c>
      <c r="F189" s="6">
        <v>0</v>
      </c>
    </row>
    <row r="190" spans="1:6" x14ac:dyDescent="0.25">
      <c r="A190" s="6">
        <v>2540198</v>
      </c>
      <c r="B190" s="6" t="s">
        <v>3140</v>
      </c>
      <c r="C190" s="6">
        <v>198</v>
      </c>
      <c r="D190" s="6">
        <v>2.0999999999999999E-3</v>
      </c>
      <c r="E190" s="6" t="s">
        <v>212</v>
      </c>
      <c r="F190" s="6">
        <v>6.3E-3</v>
      </c>
    </row>
    <row r="191" spans="1:6" x14ac:dyDescent="0.25">
      <c r="A191" s="6">
        <v>2554164</v>
      </c>
      <c r="B191" s="6" t="s">
        <v>3127</v>
      </c>
      <c r="C191" s="6">
        <v>164</v>
      </c>
      <c r="D191" s="6">
        <v>1.0000000000000002E-2</v>
      </c>
      <c r="E191" s="6" t="s">
        <v>220</v>
      </c>
      <c r="F191" s="6">
        <v>1.5600000000000003</v>
      </c>
    </row>
    <row r="192" spans="1:6" x14ac:dyDescent="0.25">
      <c r="A192" s="6">
        <v>2554184</v>
      </c>
      <c r="B192" s="6" t="s">
        <v>3084</v>
      </c>
      <c r="C192" s="6">
        <v>184</v>
      </c>
      <c r="D192" s="6">
        <v>2.0000000000000014E-2</v>
      </c>
      <c r="E192" s="6" t="s">
        <v>222</v>
      </c>
      <c r="F192" s="6">
        <v>93.980000000000061</v>
      </c>
    </row>
    <row r="193" spans="1:6" x14ac:dyDescent="0.25">
      <c r="A193" s="6">
        <v>2557193</v>
      </c>
      <c r="B193" s="6" t="s">
        <v>3141</v>
      </c>
      <c r="C193" s="6">
        <v>193</v>
      </c>
      <c r="D193" s="6">
        <v>2.5000000000000001E-3</v>
      </c>
      <c r="E193" s="6" t="s">
        <v>226</v>
      </c>
      <c r="F193" s="6">
        <v>7.4999999999999997E-3</v>
      </c>
    </row>
    <row r="194" spans="1:6" x14ac:dyDescent="0.25">
      <c r="A194" s="6">
        <v>2941401</v>
      </c>
      <c r="B194" s="6" t="s">
        <v>3298</v>
      </c>
      <c r="C194" s="6">
        <v>401</v>
      </c>
      <c r="D194" s="6">
        <v>0.21</v>
      </c>
      <c r="E194" s="6" t="s">
        <v>3325</v>
      </c>
      <c r="F194" s="6">
        <v>80.009999999999991</v>
      </c>
    </row>
    <row r="195" spans="1:6" x14ac:dyDescent="0.25">
      <c r="A195" s="6">
        <v>2560164</v>
      </c>
      <c r="B195" s="6" t="s">
        <v>3127</v>
      </c>
      <c r="C195" s="6">
        <v>164</v>
      </c>
      <c r="D195" s="6">
        <v>1.0000000000000002E-2</v>
      </c>
      <c r="E195" s="6" t="s">
        <v>233</v>
      </c>
      <c r="F195" s="6">
        <v>1.2000000000000002</v>
      </c>
    </row>
    <row r="196" spans="1:6" x14ac:dyDescent="0.25">
      <c r="A196" s="6">
        <v>2560184</v>
      </c>
      <c r="B196" s="6" t="s">
        <v>3084</v>
      </c>
      <c r="C196" s="6">
        <v>184</v>
      </c>
      <c r="D196" s="6">
        <v>2.0000000000000014E-2</v>
      </c>
      <c r="E196" s="6" t="s">
        <v>235</v>
      </c>
      <c r="F196" s="6">
        <v>20.020000000000014</v>
      </c>
    </row>
    <row r="197" spans="1:6" x14ac:dyDescent="0.25">
      <c r="A197" s="6">
        <v>2560196</v>
      </c>
      <c r="B197" s="6" t="s">
        <v>3125</v>
      </c>
      <c r="C197" s="6">
        <v>196</v>
      </c>
      <c r="D197" s="6">
        <v>2E-3</v>
      </c>
      <c r="E197" s="6" t="s">
        <v>236</v>
      </c>
      <c r="F197" s="6">
        <v>1.6E-2</v>
      </c>
    </row>
    <row r="198" spans="1:6" x14ac:dyDescent="0.25">
      <c r="A198" s="6">
        <v>2944230</v>
      </c>
      <c r="B198" s="6" t="s">
        <v>3143</v>
      </c>
      <c r="C198" s="6">
        <v>230</v>
      </c>
      <c r="D198" s="6">
        <v>1.7999999999999999E-2</v>
      </c>
      <c r="E198" s="6" t="s">
        <v>460</v>
      </c>
      <c r="F198" s="6">
        <v>806.21999999999991</v>
      </c>
    </row>
    <row r="199" spans="1:6" x14ac:dyDescent="0.25">
      <c r="A199" s="6">
        <v>2944401</v>
      </c>
      <c r="B199" s="6" t="s">
        <v>3298</v>
      </c>
      <c r="C199" s="6">
        <v>401</v>
      </c>
      <c r="D199" s="6">
        <v>0.21</v>
      </c>
      <c r="E199" s="6" t="s">
        <v>3326</v>
      </c>
      <c r="F199" s="6">
        <v>5.67</v>
      </c>
    </row>
    <row r="200" spans="1:6" x14ac:dyDescent="0.25">
      <c r="A200" s="6">
        <v>2560197</v>
      </c>
      <c r="B200" s="6" t="s">
        <v>3126</v>
      </c>
      <c r="C200" s="6">
        <v>197</v>
      </c>
      <c r="D200" s="6">
        <v>0.02</v>
      </c>
      <c r="E200" s="6" t="s">
        <v>237</v>
      </c>
      <c r="F200" s="6">
        <v>30.44</v>
      </c>
    </row>
    <row r="201" spans="1:6" x14ac:dyDescent="0.25">
      <c r="A201" s="6">
        <v>2569234</v>
      </c>
      <c r="B201" s="6" t="s">
        <v>3085</v>
      </c>
      <c r="C201" s="6">
        <v>234</v>
      </c>
      <c r="D201" s="6">
        <v>2.0000000000000014E-2</v>
      </c>
      <c r="E201" s="6" t="s">
        <v>264</v>
      </c>
      <c r="F201" s="6">
        <v>4.0000000000000029E-2</v>
      </c>
    </row>
    <row r="202" spans="1:6" x14ac:dyDescent="0.25">
      <c r="A202" s="6">
        <v>2949184</v>
      </c>
      <c r="B202" s="6" t="s">
        <v>3084</v>
      </c>
      <c r="C202" s="6">
        <v>184</v>
      </c>
      <c r="D202" s="6">
        <v>2.0000000000000014E-2</v>
      </c>
      <c r="E202" s="6" t="s">
        <v>468</v>
      </c>
      <c r="F202" s="6">
        <v>53.94000000000004</v>
      </c>
    </row>
    <row r="203" spans="1:6" x14ac:dyDescent="0.25">
      <c r="A203" s="6">
        <v>2949185</v>
      </c>
      <c r="B203" s="6" t="s">
        <v>3318</v>
      </c>
      <c r="C203" s="6">
        <v>185</v>
      </c>
      <c r="D203" s="6">
        <v>1.0000000000000005E-2</v>
      </c>
      <c r="E203" s="6" t="s">
        <v>469</v>
      </c>
      <c r="F203" s="6">
        <v>3.3600000000000017</v>
      </c>
    </row>
    <row r="204" spans="1:6" x14ac:dyDescent="0.25">
      <c r="A204" s="6">
        <v>2949229</v>
      </c>
      <c r="B204" s="6" t="s">
        <v>3090</v>
      </c>
      <c r="C204" s="6">
        <v>229</v>
      </c>
      <c r="D204" s="6">
        <v>0.02</v>
      </c>
      <c r="E204" s="6" t="s">
        <v>470</v>
      </c>
      <c r="F204" s="6">
        <v>105</v>
      </c>
    </row>
    <row r="205" spans="1:6" x14ac:dyDescent="0.25">
      <c r="A205" s="6">
        <v>2949298</v>
      </c>
      <c r="B205" s="6" t="s">
        <v>3327</v>
      </c>
      <c r="C205" s="6">
        <v>298</v>
      </c>
      <c r="D205" s="6">
        <v>1E-3</v>
      </c>
      <c r="E205" s="6" t="s">
        <v>471</v>
      </c>
      <c r="F205" s="6">
        <v>1.4999999999999999E-2</v>
      </c>
    </row>
    <row r="206" spans="1:6" x14ac:dyDescent="0.25">
      <c r="A206" s="6">
        <v>2949299</v>
      </c>
      <c r="B206" s="6" t="s">
        <v>3328</v>
      </c>
      <c r="C206" s="6">
        <v>299</v>
      </c>
      <c r="D206" s="6">
        <v>0.02</v>
      </c>
      <c r="E206" s="6" t="s">
        <v>472</v>
      </c>
      <c r="F206" s="6">
        <v>13.96</v>
      </c>
    </row>
    <row r="207" spans="1:6" x14ac:dyDescent="0.25">
      <c r="A207" s="6">
        <v>2953213</v>
      </c>
      <c r="B207" s="6" t="s">
        <v>3099</v>
      </c>
      <c r="C207" s="6">
        <v>213</v>
      </c>
      <c r="D207" s="6">
        <v>1.4000000000000004E-2</v>
      </c>
      <c r="E207" s="6" t="s">
        <v>478</v>
      </c>
      <c r="F207" s="6">
        <v>189.49000000000004</v>
      </c>
    </row>
    <row r="208" spans="1:6" x14ac:dyDescent="0.25">
      <c r="A208" s="6">
        <v>2953401</v>
      </c>
      <c r="B208" s="6" t="s">
        <v>3298</v>
      </c>
      <c r="C208" s="6">
        <v>401</v>
      </c>
      <c r="D208" s="6">
        <v>0.21</v>
      </c>
      <c r="E208" s="6" t="s">
        <v>479</v>
      </c>
      <c r="F208" s="6">
        <v>832.86</v>
      </c>
    </row>
    <row r="209" spans="1:6" x14ac:dyDescent="0.25">
      <c r="A209" s="6">
        <v>2955401</v>
      </c>
      <c r="B209" s="6" t="s">
        <v>3298</v>
      </c>
      <c r="C209" s="6">
        <v>401</v>
      </c>
      <c r="D209" s="6">
        <v>0.21</v>
      </c>
      <c r="E209" s="6" t="s">
        <v>3329</v>
      </c>
      <c r="F209" s="6">
        <v>10.29</v>
      </c>
    </row>
    <row r="210" spans="1:6" x14ac:dyDescent="0.25">
      <c r="A210" s="6">
        <v>2571184</v>
      </c>
      <c r="B210" s="6" t="s">
        <v>3084</v>
      </c>
      <c r="C210" s="6">
        <v>184</v>
      </c>
      <c r="D210" s="6">
        <v>2.0000000000000014E-2</v>
      </c>
      <c r="E210" s="6" t="s">
        <v>275</v>
      </c>
      <c r="F210" s="6">
        <v>39.10000000000003</v>
      </c>
    </row>
    <row r="211" spans="1:6" x14ac:dyDescent="0.25">
      <c r="A211" s="6">
        <v>2571242</v>
      </c>
      <c r="B211" s="6" t="s">
        <v>3100</v>
      </c>
      <c r="C211" s="6">
        <v>242</v>
      </c>
      <c r="D211" s="6">
        <v>1.0000000000000005E-2</v>
      </c>
      <c r="E211" s="6" t="s">
        <v>280</v>
      </c>
      <c r="F211" s="6">
        <v>48.080000000000027</v>
      </c>
    </row>
    <row r="212" spans="1:6" x14ac:dyDescent="0.25">
      <c r="A212" s="6">
        <v>2960184</v>
      </c>
      <c r="B212" s="6" t="s">
        <v>3084</v>
      </c>
      <c r="C212" s="6">
        <v>184</v>
      </c>
      <c r="D212" s="6">
        <v>2.0000000000000014E-2</v>
      </c>
      <c r="E212" s="6" t="s">
        <v>497</v>
      </c>
      <c r="F212" s="6">
        <v>3.4600000000000026</v>
      </c>
    </row>
    <row r="213" spans="1:6" x14ac:dyDescent="0.25">
      <c r="A213" s="6">
        <v>2571250</v>
      </c>
      <c r="B213" s="6" t="s">
        <v>3142</v>
      </c>
      <c r="C213" s="6">
        <v>250</v>
      </c>
      <c r="D213" s="6">
        <v>7.4999999999999997E-3</v>
      </c>
      <c r="E213" s="6" t="s">
        <v>281</v>
      </c>
      <c r="F213" s="6">
        <v>27.817499999999999</v>
      </c>
    </row>
    <row r="214" spans="1:6" x14ac:dyDescent="0.25">
      <c r="A214" s="6">
        <v>2960222</v>
      </c>
      <c r="B214" s="6" t="s">
        <v>3104</v>
      </c>
      <c r="C214" s="6">
        <v>222</v>
      </c>
      <c r="D214" s="6">
        <v>1.6000000000000011E-2</v>
      </c>
      <c r="E214" s="6" t="s">
        <v>499</v>
      </c>
      <c r="F214" s="6">
        <v>15.34400000000001</v>
      </c>
    </row>
    <row r="215" spans="1:6" x14ac:dyDescent="0.25">
      <c r="A215" s="6">
        <v>2960401</v>
      </c>
      <c r="B215" s="6" t="s">
        <v>3298</v>
      </c>
      <c r="C215" s="6">
        <v>401</v>
      </c>
      <c r="D215" s="6">
        <v>0.21</v>
      </c>
      <c r="E215" s="6" t="s">
        <v>500</v>
      </c>
      <c r="F215" s="6">
        <v>181.85999999999999</v>
      </c>
    </row>
    <row r="216" spans="1:6" x14ac:dyDescent="0.25">
      <c r="A216" s="6">
        <v>2571251</v>
      </c>
      <c r="B216" s="6" t="s">
        <v>3106</v>
      </c>
      <c r="C216" s="6">
        <v>251</v>
      </c>
      <c r="D216" s="6">
        <v>7.5000000000000049E-3</v>
      </c>
      <c r="E216" s="6" t="s">
        <v>282</v>
      </c>
      <c r="F216" s="6">
        <v>32.332500000000024</v>
      </c>
    </row>
    <row r="217" spans="1:6" x14ac:dyDescent="0.25">
      <c r="A217" s="6">
        <v>2572184</v>
      </c>
      <c r="B217" s="6" t="s">
        <v>3084</v>
      </c>
      <c r="C217" s="6">
        <v>184</v>
      </c>
      <c r="D217" s="6">
        <v>2.0000000000000014E-2</v>
      </c>
      <c r="E217" s="6" t="s">
        <v>286</v>
      </c>
      <c r="F217" s="6">
        <v>24.840000000000018</v>
      </c>
    </row>
    <row r="218" spans="1:6" x14ac:dyDescent="0.25">
      <c r="A218" s="6">
        <v>2572242</v>
      </c>
      <c r="B218" s="6" t="s">
        <v>3100</v>
      </c>
      <c r="C218" s="6">
        <v>242</v>
      </c>
      <c r="D218" s="6">
        <v>1.0000000000000005E-2</v>
      </c>
      <c r="E218" s="6" t="s">
        <v>291</v>
      </c>
      <c r="F218" s="6">
        <v>64.720000000000041</v>
      </c>
    </row>
    <row r="219" spans="1:6" x14ac:dyDescent="0.25">
      <c r="A219" s="6">
        <v>2964401</v>
      </c>
      <c r="B219" s="6" t="s">
        <v>3298</v>
      </c>
      <c r="C219" s="6">
        <v>401</v>
      </c>
      <c r="D219" s="6">
        <v>0.21</v>
      </c>
      <c r="E219" s="6" t="s">
        <v>521</v>
      </c>
      <c r="F219" s="6">
        <v>0.63</v>
      </c>
    </row>
    <row r="220" spans="1:6" x14ac:dyDescent="0.25">
      <c r="A220" s="6">
        <v>2572256</v>
      </c>
      <c r="B220" s="6" t="s">
        <v>3101</v>
      </c>
      <c r="C220" s="6">
        <v>256</v>
      </c>
      <c r="D220" s="6">
        <v>1.5000000000000008E-2</v>
      </c>
      <c r="E220" s="6" t="s">
        <v>293</v>
      </c>
      <c r="F220" s="6">
        <v>46.800000000000026</v>
      </c>
    </row>
    <row r="221" spans="1:6" x14ac:dyDescent="0.25">
      <c r="A221" s="6">
        <v>2828160</v>
      </c>
      <c r="B221" s="6" t="s">
        <v>3089</v>
      </c>
      <c r="C221" s="6">
        <v>160</v>
      </c>
      <c r="D221" s="6">
        <v>8.9999999999999998E-4</v>
      </c>
      <c r="E221" s="6" t="s">
        <v>2730</v>
      </c>
      <c r="F221" s="6">
        <v>6.3E-3</v>
      </c>
    </row>
    <row r="222" spans="1:6" x14ac:dyDescent="0.25">
      <c r="A222" s="6">
        <v>2829229</v>
      </c>
      <c r="B222" s="6" t="s">
        <v>3090</v>
      </c>
      <c r="C222" s="6">
        <v>229</v>
      </c>
      <c r="D222" s="6">
        <v>0.02</v>
      </c>
      <c r="E222" s="6" t="s">
        <v>3058</v>
      </c>
      <c r="F222" s="6">
        <v>5.5600000000000005</v>
      </c>
    </row>
    <row r="223" spans="1:6" x14ac:dyDescent="0.25">
      <c r="A223" s="6">
        <v>2829230</v>
      </c>
      <c r="B223" s="6" t="s">
        <v>3143</v>
      </c>
      <c r="C223" s="6">
        <v>230</v>
      </c>
      <c r="D223" s="6">
        <v>1.7999999999999999E-2</v>
      </c>
      <c r="E223" s="6" t="s">
        <v>3059</v>
      </c>
      <c r="F223" s="6">
        <v>5.6159999999999997</v>
      </c>
    </row>
    <row r="224" spans="1:6" x14ac:dyDescent="0.25">
      <c r="A224" s="6">
        <v>2967111</v>
      </c>
      <c r="B224" s="6" t="s">
        <v>3174</v>
      </c>
      <c r="C224" s="6">
        <v>111</v>
      </c>
      <c r="D224" s="6">
        <v>1.4E-2</v>
      </c>
      <c r="E224" s="6" t="s">
        <v>540</v>
      </c>
      <c r="F224" s="6">
        <v>942.27</v>
      </c>
    </row>
    <row r="225" spans="1:6" x14ac:dyDescent="0.25">
      <c r="A225" s="6">
        <v>2841152</v>
      </c>
      <c r="B225" s="6" t="s">
        <v>3144</v>
      </c>
      <c r="C225" s="6">
        <v>152</v>
      </c>
      <c r="D225" s="6">
        <v>1.7999999999999999E-2</v>
      </c>
      <c r="E225" s="6" t="s">
        <v>3145</v>
      </c>
      <c r="F225" s="6">
        <v>560.41199999999992</v>
      </c>
    </row>
    <row r="226" spans="1:6" x14ac:dyDescent="0.25">
      <c r="A226" s="6">
        <v>2967184</v>
      </c>
      <c r="B226" s="6" t="s">
        <v>3084</v>
      </c>
      <c r="C226" s="6">
        <v>184</v>
      </c>
      <c r="D226" s="6">
        <v>2.0000000000000014E-2</v>
      </c>
      <c r="E226" s="6" t="s">
        <v>544</v>
      </c>
      <c r="F226" s="6">
        <v>54.860000000000042</v>
      </c>
    </row>
    <row r="227" spans="1:6" x14ac:dyDescent="0.25">
      <c r="A227" s="6">
        <v>2841156</v>
      </c>
      <c r="B227" s="6" t="s">
        <v>3146</v>
      </c>
      <c r="C227" s="6">
        <v>156</v>
      </c>
      <c r="D227" s="6">
        <v>1.6E-2</v>
      </c>
      <c r="E227" s="6" t="s">
        <v>3147</v>
      </c>
      <c r="F227" s="6">
        <v>116.208</v>
      </c>
    </row>
    <row r="228" spans="1:6" x14ac:dyDescent="0.25">
      <c r="A228" s="6">
        <v>2967213</v>
      </c>
      <c r="B228" s="6" t="s">
        <v>3099</v>
      </c>
      <c r="C228" s="6">
        <v>213</v>
      </c>
      <c r="D228" s="6">
        <v>1.4000000000000004E-2</v>
      </c>
      <c r="E228" s="6" t="s">
        <v>548</v>
      </c>
      <c r="F228" s="6">
        <v>265.11800000000005</v>
      </c>
    </row>
    <row r="229" spans="1:6" x14ac:dyDescent="0.25">
      <c r="A229" s="6">
        <v>2841184</v>
      </c>
      <c r="B229" s="6" t="s">
        <v>3084</v>
      </c>
      <c r="C229" s="6">
        <v>184</v>
      </c>
      <c r="D229" s="6">
        <v>2.0000000000000014E-2</v>
      </c>
      <c r="E229" s="6" t="s">
        <v>3148</v>
      </c>
      <c r="F229" s="6">
        <v>2.6800000000000019</v>
      </c>
    </row>
    <row r="230" spans="1:6" x14ac:dyDescent="0.25">
      <c r="A230" s="6">
        <v>2967222</v>
      </c>
      <c r="B230" s="6" t="s">
        <v>3104</v>
      </c>
      <c r="C230" s="6">
        <v>222</v>
      </c>
      <c r="D230" s="6">
        <v>1.6000000000000011E-2</v>
      </c>
      <c r="E230" s="6" t="s">
        <v>550</v>
      </c>
      <c r="F230" s="6">
        <v>21.136000000000013</v>
      </c>
    </row>
    <row r="231" spans="1:6" x14ac:dyDescent="0.25">
      <c r="A231" s="6">
        <v>2967401</v>
      </c>
      <c r="B231" s="6" t="s">
        <v>3298</v>
      </c>
      <c r="C231" s="6">
        <v>401</v>
      </c>
      <c r="D231" s="6">
        <v>0.21</v>
      </c>
      <c r="E231" s="6" t="s">
        <v>555</v>
      </c>
      <c r="F231" s="6">
        <v>41.37</v>
      </c>
    </row>
    <row r="232" spans="1:6" x14ac:dyDescent="0.25">
      <c r="A232" s="6">
        <v>2841225</v>
      </c>
      <c r="B232" s="6" t="s">
        <v>3117</v>
      </c>
      <c r="C232" s="6">
        <v>225</v>
      </c>
      <c r="D232" s="6">
        <v>2.4E-2</v>
      </c>
      <c r="E232" s="6" t="s">
        <v>3149</v>
      </c>
      <c r="F232" s="6">
        <v>12.24</v>
      </c>
    </row>
    <row r="233" spans="1:6" x14ac:dyDescent="0.25">
      <c r="A233" s="6">
        <v>2968213</v>
      </c>
      <c r="B233" s="6" t="s">
        <v>3099</v>
      </c>
      <c r="C233" s="6">
        <v>213</v>
      </c>
      <c r="D233" s="6">
        <v>1.4000000000000004E-2</v>
      </c>
      <c r="E233" s="6" t="s">
        <v>562</v>
      </c>
      <c r="F233" s="6">
        <v>308.36400000000009</v>
      </c>
    </row>
    <row r="234" spans="1:6" x14ac:dyDescent="0.25">
      <c r="A234" s="6">
        <v>2968401</v>
      </c>
      <c r="B234" s="6" t="s">
        <v>3298</v>
      </c>
      <c r="C234" s="6">
        <v>401</v>
      </c>
      <c r="D234" s="6">
        <v>0.21</v>
      </c>
      <c r="E234" s="6" t="s">
        <v>563</v>
      </c>
      <c r="F234" s="6">
        <v>6455.82</v>
      </c>
    </row>
    <row r="235" spans="1:6" x14ac:dyDescent="0.25">
      <c r="A235" s="6">
        <v>2841230</v>
      </c>
      <c r="B235" s="6" t="s">
        <v>3143</v>
      </c>
      <c r="C235" s="6">
        <v>230</v>
      </c>
      <c r="D235" s="6">
        <v>1.7999999999999999E-2</v>
      </c>
      <c r="E235" s="6" t="s">
        <v>3150</v>
      </c>
      <c r="F235" s="6">
        <v>84.006</v>
      </c>
    </row>
    <row r="236" spans="1:6" x14ac:dyDescent="0.25">
      <c r="A236" s="6">
        <v>2971195</v>
      </c>
      <c r="B236" s="6" t="s">
        <v>3137</v>
      </c>
      <c r="C236" s="6">
        <v>195</v>
      </c>
      <c r="D236" s="6">
        <v>0.01</v>
      </c>
      <c r="E236" s="6" t="s">
        <v>573</v>
      </c>
      <c r="F236" s="6">
        <v>96.43</v>
      </c>
    </row>
    <row r="237" spans="1:6" x14ac:dyDescent="0.25">
      <c r="A237" s="6">
        <v>2842156</v>
      </c>
      <c r="B237" s="6" t="s">
        <v>3146</v>
      </c>
      <c r="C237" s="6">
        <v>156</v>
      </c>
      <c r="D237" s="6">
        <v>1.6E-2</v>
      </c>
      <c r="E237" s="6" t="s">
        <v>3151</v>
      </c>
      <c r="F237" s="6">
        <v>13.984</v>
      </c>
    </row>
    <row r="238" spans="1:6" x14ac:dyDescent="0.25">
      <c r="A238" s="6">
        <v>2971225</v>
      </c>
      <c r="B238" s="6" t="s">
        <v>3117</v>
      </c>
      <c r="C238" s="6">
        <v>225</v>
      </c>
      <c r="D238" s="6">
        <v>2.4E-2</v>
      </c>
      <c r="E238" s="6" t="s">
        <v>575</v>
      </c>
      <c r="F238" s="6">
        <v>36.503999999999998</v>
      </c>
    </row>
    <row r="239" spans="1:6" x14ac:dyDescent="0.25">
      <c r="A239" s="6">
        <v>2843184</v>
      </c>
      <c r="B239" s="6" t="s">
        <v>3084</v>
      </c>
      <c r="C239" s="6">
        <v>184</v>
      </c>
      <c r="D239" s="6">
        <v>2.0000000000000014E-2</v>
      </c>
      <c r="E239" s="6" t="s">
        <v>3152</v>
      </c>
      <c r="F239" s="6">
        <v>7.0000000000000053</v>
      </c>
    </row>
    <row r="240" spans="1:6" x14ac:dyDescent="0.25">
      <c r="A240" s="6">
        <v>2998401</v>
      </c>
      <c r="B240" s="6" t="s">
        <v>3298</v>
      </c>
      <c r="C240" s="6">
        <v>401</v>
      </c>
      <c r="D240" s="6">
        <v>0.21</v>
      </c>
      <c r="E240" s="6" t="s">
        <v>579</v>
      </c>
      <c r="F240" s="6">
        <v>418.95</v>
      </c>
    </row>
    <row r="241" spans="1:6" x14ac:dyDescent="0.25">
      <c r="A241" s="6">
        <v>2844024</v>
      </c>
      <c r="B241" s="6" t="s">
        <v>3153</v>
      </c>
      <c r="C241" s="6">
        <v>24</v>
      </c>
      <c r="D241" s="6">
        <v>1.2E-2</v>
      </c>
      <c r="E241" s="6" t="s">
        <v>311</v>
      </c>
      <c r="F241" s="6">
        <v>89.183999999999997</v>
      </c>
    </row>
    <row r="242" spans="1:6" x14ac:dyDescent="0.25">
      <c r="A242" s="6">
        <v>2844091</v>
      </c>
      <c r="B242" s="6" t="s">
        <v>3154</v>
      </c>
      <c r="C242" s="6">
        <v>91</v>
      </c>
      <c r="D242" s="6">
        <v>1.35E-2</v>
      </c>
      <c r="E242" s="6" t="s">
        <v>3155</v>
      </c>
      <c r="F242" s="6">
        <v>56.497500000000002</v>
      </c>
    </row>
    <row r="243" spans="1:6" x14ac:dyDescent="0.25">
      <c r="A243" s="6">
        <v>2889131</v>
      </c>
      <c r="B243" s="6" t="s">
        <v>3156</v>
      </c>
      <c r="C243" s="6">
        <v>131</v>
      </c>
      <c r="D243" s="6">
        <v>8.0000000000000004E-4</v>
      </c>
      <c r="E243" s="6" t="s">
        <v>2733</v>
      </c>
      <c r="F243" s="6">
        <v>1.12E-2</v>
      </c>
    </row>
    <row r="244" spans="1:6" x14ac:dyDescent="0.25">
      <c r="A244" s="6">
        <v>3001401</v>
      </c>
      <c r="B244" s="6" t="s">
        <v>3298</v>
      </c>
      <c r="C244" s="6">
        <v>401</v>
      </c>
      <c r="D244" s="6">
        <v>0.21</v>
      </c>
      <c r="E244" s="6" t="s">
        <v>584</v>
      </c>
      <c r="F244" s="6">
        <v>94.5</v>
      </c>
    </row>
    <row r="245" spans="1:6" x14ac:dyDescent="0.25">
      <c r="A245" s="6">
        <v>3001403</v>
      </c>
      <c r="B245" s="6" t="s">
        <v>3322</v>
      </c>
      <c r="C245" s="6">
        <v>403</v>
      </c>
      <c r="D245" s="6">
        <v>0.21</v>
      </c>
      <c r="E245" s="6" t="s">
        <v>585</v>
      </c>
      <c r="F245" s="6">
        <v>10.08</v>
      </c>
    </row>
    <row r="246" spans="1:6" x14ac:dyDescent="0.25">
      <c r="A246" s="6">
        <v>2889155</v>
      </c>
      <c r="B246" s="6" t="s">
        <v>3157</v>
      </c>
      <c r="C246" s="6">
        <v>155</v>
      </c>
      <c r="D246" s="6">
        <v>8.0000000000000004E-4</v>
      </c>
      <c r="E246" s="6" t="s">
        <v>316</v>
      </c>
      <c r="F246" s="6">
        <v>0.1056</v>
      </c>
    </row>
    <row r="247" spans="1:6" x14ac:dyDescent="0.25">
      <c r="A247" s="6">
        <v>2896151</v>
      </c>
      <c r="B247" s="6" t="s">
        <v>3158</v>
      </c>
      <c r="C247" s="6">
        <v>151</v>
      </c>
      <c r="D247" s="6">
        <v>8.9999999999999987E-4</v>
      </c>
      <c r="E247" s="6" t="s">
        <v>336</v>
      </c>
      <c r="F247" s="6">
        <v>2.9699999999999997E-2</v>
      </c>
    </row>
    <row r="248" spans="1:6" x14ac:dyDescent="0.25">
      <c r="A248" s="6">
        <v>3002401</v>
      </c>
      <c r="B248" s="6" t="s">
        <v>3298</v>
      </c>
      <c r="C248" s="6">
        <v>401</v>
      </c>
      <c r="D248" s="6">
        <v>0.21</v>
      </c>
      <c r="E248" s="6" t="s">
        <v>590</v>
      </c>
      <c r="F248" s="6">
        <v>406.97999999999996</v>
      </c>
    </row>
    <row r="249" spans="1:6" x14ac:dyDescent="0.25">
      <c r="A249" s="6">
        <v>3002403</v>
      </c>
      <c r="B249" s="6" t="s">
        <v>3322</v>
      </c>
      <c r="C249" s="6">
        <v>403</v>
      </c>
      <c r="D249" s="6">
        <v>0.21</v>
      </c>
      <c r="E249" s="6" t="s">
        <v>591</v>
      </c>
      <c r="F249" s="6">
        <v>71.399999999999991</v>
      </c>
    </row>
    <row r="250" spans="1:6" x14ac:dyDescent="0.25">
      <c r="A250" s="6">
        <v>2896183</v>
      </c>
      <c r="B250" s="6" t="s">
        <v>3083</v>
      </c>
      <c r="C250" s="6">
        <v>183</v>
      </c>
      <c r="D250" s="6">
        <v>1.0000000000000007E-3</v>
      </c>
      <c r="E250" s="6" t="s">
        <v>337</v>
      </c>
      <c r="F250" s="6">
        <v>9.0000000000000063E-3</v>
      </c>
    </row>
    <row r="251" spans="1:6" x14ac:dyDescent="0.25">
      <c r="A251" s="6">
        <v>2900122</v>
      </c>
      <c r="B251" s="6" t="s">
        <v>3159</v>
      </c>
      <c r="C251" s="6">
        <v>122</v>
      </c>
      <c r="D251" s="6">
        <v>4.0000000000000003E-5</v>
      </c>
      <c r="E251" s="6" t="s">
        <v>3160</v>
      </c>
      <c r="F251" s="6">
        <v>7.2000000000000007E-3</v>
      </c>
    </row>
    <row r="252" spans="1:6" x14ac:dyDescent="0.25">
      <c r="A252" s="6">
        <v>2900173</v>
      </c>
      <c r="B252" s="6" t="s">
        <v>3138</v>
      </c>
      <c r="C252" s="6">
        <v>173</v>
      </c>
      <c r="D252" s="6">
        <v>5.0000000000000034E-4</v>
      </c>
      <c r="E252" s="6" t="s">
        <v>348</v>
      </c>
      <c r="F252" s="6">
        <v>8.0000000000000057E-2</v>
      </c>
    </row>
    <row r="253" spans="1:6" x14ac:dyDescent="0.25">
      <c r="A253" s="6">
        <v>2900183</v>
      </c>
      <c r="B253" s="6" t="s">
        <v>3083</v>
      </c>
      <c r="C253" s="6">
        <v>183</v>
      </c>
      <c r="D253" s="6">
        <v>1.0000000000000007E-3</v>
      </c>
      <c r="E253" s="6" t="s">
        <v>351</v>
      </c>
      <c r="F253" s="6">
        <v>9.2000000000000068E-2</v>
      </c>
    </row>
    <row r="254" spans="1:6" x14ac:dyDescent="0.25">
      <c r="A254" s="6">
        <v>2900233</v>
      </c>
      <c r="B254" s="6" t="s">
        <v>3123</v>
      </c>
      <c r="C254" s="6">
        <v>233</v>
      </c>
      <c r="D254" s="6">
        <v>5.0000000000000036E-3</v>
      </c>
      <c r="E254" s="6" t="s">
        <v>3161</v>
      </c>
      <c r="F254" s="6">
        <v>1.0000000000000007E-2</v>
      </c>
    </row>
    <row r="255" spans="1:6" x14ac:dyDescent="0.25">
      <c r="A255" s="6">
        <v>2900271</v>
      </c>
      <c r="B255" s="6" t="s">
        <v>3087</v>
      </c>
      <c r="C255" s="6">
        <v>271</v>
      </c>
      <c r="D255" s="6">
        <v>4.9999999999999961E-2</v>
      </c>
      <c r="E255" s="6" t="s">
        <v>3162</v>
      </c>
      <c r="F255" s="6">
        <v>158.84999999999988</v>
      </c>
    </row>
    <row r="256" spans="1:6" x14ac:dyDescent="0.25">
      <c r="A256" s="6">
        <v>3006401</v>
      </c>
      <c r="B256" s="6" t="s">
        <v>3298</v>
      </c>
      <c r="C256" s="6">
        <v>401</v>
      </c>
      <c r="D256" s="6">
        <v>0.21</v>
      </c>
      <c r="E256" s="6" t="s">
        <v>602</v>
      </c>
      <c r="F256" s="6">
        <v>2923.41</v>
      </c>
    </row>
    <row r="257" spans="1:6" x14ac:dyDescent="0.25">
      <c r="A257" s="6">
        <v>3006403</v>
      </c>
      <c r="B257" s="6" t="s">
        <v>3322</v>
      </c>
      <c r="C257" s="6">
        <v>403</v>
      </c>
      <c r="D257" s="6">
        <v>0.21</v>
      </c>
      <c r="E257" s="6" t="s">
        <v>603</v>
      </c>
      <c r="F257" s="6">
        <v>1308.51</v>
      </c>
    </row>
    <row r="258" spans="1:6" x14ac:dyDescent="0.25">
      <c r="A258" s="6">
        <v>3007401</v>
      </c>
      <c r="B258" s="6" t="s">
        <v>3298</v>
      </c>
      <c r="C258" s="6">
        <v>401</v>
      </c>
      <c r="D258" s="6">
        <v>0.21</v>
      </c>
      <c r="E258" s="6" t="s">
        <v>608</v>
      </c>
      <c r="F258" s="6">
        <v>40.32</v>
      </c>
    </row>
    <row r="259" spans="1:6" x14ac:dyDescent="0.25">
      <c r="A259" s="6">
        <v>3007403</v>
      </c>
      <c r="B259" s="6" t="s">
        <v>3322</v>
      </c>
      <c r="C259" s="6">
        <v>403</v>
      </c>
      <c r="D259" s="6">
        <v>0.21</v>
      </c>
      <c r="E259" s="6" t="s">
        <v>609</v>
      </c>
      <c r="F259" s="6">
        <v>5.67</v>
      </c>
    </row>
    <row r="260" spans="1:6" x14ac:dyDescent="0.25">
      <c r="A260" s="6">
        <v>3017401</v>
      </c>
      <c r="B260" s="6" t="s">
        <v>3298</v>
      </c>
      <c r="C260" s="6">
        <v>401</v>
      </c>
      <c r="D260" s="6">
        <v>0.21</v>
      </c>
      <c r="E260" s="6" t="s">
        <v>616</v>
      </c>
      <c r="F260" s="6">
        <v>11.76</v>
      </c>
    </row>
    <row r="261" spans="1:6" x14ac:dyDescent="0.25">
      <c r="A261" s="6">
        <v>3018401</v>
      </c>
      <c r="B261" s="6" t="s">
        <v>3298</v>
      </c>
      <c r="C261" s="6">
        <v>401</v>
      </c>
      <c r="D261" s="6">
        <v>0.21</v>
      </c>
      <c r="E261" s="6" t="s">
        <v>617</v>
      </c>
      <c r="F261" s="6">
        <v>2.94</v>
      </c>
    </row>
    <row r="262" spans="1:6" x14ac:dyDescent="0.25">
      <c r="A262" s="6">
        <v>3019401</v>
      </c>
      <c r="B262" s="6" t="s">
        <v>3298</v>
      </c>
      <c r="C262" s="6">
        <v>401</v>
      </c>
      <c r="D262" s="6">
        <v>0.21</v>
      </c>
      <c r="E262" s="6" t="s">
        <v>618</v>
      </c>
      <c r="F262" s="6">
        <v>24.57</v>
      </c>
    </row>
    <row r="263" spans="1:6" x14ac:dyDescent="0.25">
      <c r="A263" s="6">
        <v>3019403</v>
      </c>
      <c r="B263" s="6" t="s">
        <v>3322</v>
      </c>
      <c r="C263" s="6">
        <v>403</v>
      </c>
      <c r="D263" s="6">
        <v>0.21</v>
      </c>
      <c r="E263" s="6" t="s">
        <v>619</v>
      </c>
      <c r="F263" s="6">
        <v>1.68</v>
      </c>
    </row>
    <row r="264" spans="1:6" x14ac:dyDescent="0.25">
      <c r="A264" s="6">
        <v>2900400</v>
      </c>
      <c r="B264" s="6" t="s">
        <v>3094</v>
      </c>
      <c r="C264" s="6">
        <v>400</v>
      </c>
      <c r="D264" s="6">
        <v>1</v>
      </c>
      <c r="E264" s="6" t="s">
        <v>3163</v>
      </c>
      <c r="F264" s="6">
        <v>73</v>
      </c>
    </row>
    <row r="265" spans="1:6" x14ac:dyDescent="0.25">
      <c r="A265" s="6">
        <v>3020401</v>
      </c>
      <c r="B265" s="6" t="s">
        <v>3298</v>
      </c>
      <c r="C265" s="6">
        <v>401</v>
      </c>
      <c r="D265" s="6">
        <v>0.21</v>
      </c>
      <c r="E265" s="6" t="s">
        <v>623</v>
      </c>
      <c r="F265" s="6">
        <v>39.059999999999995</v>
      </c>
    </row>
    <row r="266" spans="1:6" x14ac:dyDescent="0.25">
      <c r="A266" s="6">
        <v>3021401</v>
      </c>
      <c r="B266" s="6" t="s">
        <v>3298</v>
      </c>
      <c r="C266" s="6">
        <v>401</v>
      </c>
      <c r="D266" s="6">
        <v>0.21</v>
      </c>
      <c r="E266" s="6" t="s">
        <v>624</v>
      </c>
      <c r="F266" s="6">
        <v>0.21</v>
      </c>
    </row>
    <row r="267" spans="1:6" x14ac:dyDescent="0.25">
      <c r="A267" s="6">
        <v>3022401</v>
      </c>
      <c r="B267" s="6" t="s">
        <v>3298</v>
      </c>
      <c r="C267" s="6">
        <v>401</v>
      </c>
      <c r="D267" s="6">
        <v>0.21</v>
      </c>
      <c r="E267" s="6" t="s">
        <v>625</v>
      </c>
      <c r="F267" s="6">
        <v>1.26</v>
      </c>
    </row>
    <row r="268" spans="1:6" x14ac:dyDescent="0.25">
      <c r="A268" s="6">
        <v>3023401</v>
      </c>
      <c r="B268" s="6" t="s">
        <v>3298</v>
      </c>
      <c r="C268" s="6">
        <v>401</v>
      </c>
      <c r="D268" s="6">
        <v>0.21</v>
      </c>
      <c r="E268" s="6" t="s">
        <v>626</v>
      </c>
      <c r="F268" s="6">
        <v>45.57</v>
      </c>
    </row>
    <row r="269" spans="1:6" x14ac:dyDescent="0.25">
      <c r="A269" s="6">
        <v>3023403</v>
      </c>
      <c r="B269" s="6" t="s">
        <v>3322</v>
      </c>
      <c r="C269" s="6">
        <v>403</v>
      </c>
      <c r="D269" s="6">
        <v>0.21</v>
      </c>
      <c r="E269" s="6" t="s">
        <v>627</v>
      </c>
      <c r="F269" s="6">
        <v>73.709999999999994</v>
      </c>
    </row>
    <row r="270" spans="1:6" x14ac:dyDescent="0.25">
      <c r="A270" s="6">
        <v>2909163</v>
      </c>
      <c r="B270" s="6" t="s">
        <v>3164</v>
      </c>
      <c r="C270" s="6">
        <v>163</v>
      </c>
      <c r="D270" s="6">
        <v>2.5000000000000001E-4</v>
      </c>
      <c r="E270" s="6" t="s">
        <v>367</v>
      </c>
      <c r="F270" s="6">
        <v>1.575E-2</v>
      </c>
    </row>
    <row r="271" spans="1:6" x14ac:dyDescent="0.25">
      <c r="A271" s="6">
        <v>2909173</v>
      </c>
      <c r="B271" s="6" t="s">
        <v>3138</v>
      </c>
      <c r="C271" s="6">
        <v>173</v>
      </c>
      <c r="D271" s="6">
        <v>5.0000000000000034E-4</v>
      </c>
      <c r="E271" s="6" t="s">
        <v>369</v>
      </c>
      <c r="F271" s="6">
        <v>2.1500000000000016E-2</v>
      </c>
    </row>
    <row r="272" spans="1:6" x14ac:dyDescent="0.25">
      <c r="A272" s="6">
        <v>3055401</v>
      </c>
      <c r="B272" s="6" t="s">
        <v>3298</v>
      </c>
      <c r="C272" s="6">
        <v>401</v>
      </c>
      <c r="D272" s="6">
        <v>0.21</v>
      </c>
      <c r="E272" s="6" t="s">
        <v>642</v>
      </c>
      <c r="F272" s="6">
        <v>1.68</v>
      </c>
    </row>
    <row r="273" spans="1:6" x14ac:dyDescent="0.25">
      <c r="A273" s="6">
        <v>2909400</v>
      </c>
      <c r="B273" s="6" t="s">
        <v>3094</v>
      </c>
      <c r="C273" s="6">
        <v>400</v>
      </c>
      <c r="D273" s="6">
        <v>1</v>
      </c>
      <c r="E273" s="6" t="s">
        <v>3165</v>
      </c>
      <c r="F273" s="6">
        <v>7</v>
      </c>
    </row>
    <row r="274" spans="1:6" x14ac:dyDescent="0.25">
      <c r="A274" s="6">
        <v>3058401</v>
      </c>
      <c r="B274" s="6" t="s">
        <v>3298</v>
      </c>
      <c r="C274" s="6">
        <v>401</v>
      </c>
      <c r="D274" s="6">
        <v>0.21</v>
      </c>
      <c r="E274" s="6" t="s">
        <v>649</v>
      </c>
      <c r="F274" s="6">
        <v>1.05</v>
      </c>
    </row>
    <row r="275" spans="1:6" x14ac:dyDescent="0.25">
      <c r="A275" s="6">
        <v>2914165</v>
      </c>
      <c r="B275" s="6" t="s">
        <v>3166</v>
      </c>
      <c r="C275" s="6">
        <v>165</v>
      </c>
      <c r="D275" s="6">
        <v>5.0000000000000001E-3</v>
      </c>
      <c r="E275" s="6" t="s">
        <v>3060</v>
      </c>
      <c r="F275" s="6">
        <v>64.47</v>
      </c>
    </row>
    <row r="276" spans="1:6" x14ac:dyDescent="0.25">
      <c r="A276" s="6">
        <v>3059401</v>
      </c>
      <c r="B276" s="6" t="s">
        <v>3298</v>
      </c>
      <c r="C276" s="6">
        <v>401</v>
      </c>
      <c r="D276" s="6">
        <v>0.21</v>
      </c>
      <c r="E276" s="6" t="s">
        <v>651</v>
      </c>
      <c r="F276" s="6">
        <v>6.51</v>
      </c>
    </row>
    <row r="277" spans="1:6" x14ac:dyDescent="0.25">
      <c r="A277" s="6">
        <v>2914175</v>
      </c>
      <c r="B277" s="6" t="s">
        <v>3115</v>
      </c>
      <c r="C277" s="6">
        <v>175</v>
      </c>
      <c r="D277" s="6">
        <v>1.0000000000000005E-2</v>
      </c>
      <c r="E277" s="6" t="s">
        <v>3061</v>
      </c>
      <c r="F277" s="6">
        <v>44.550000000000026</v>
      </c>
    </row>
    <row r="278" spans="1:6" x14ac:dyDescent="0.25">
      <c r="A278" s="6">
        <v>2918173</v>
      </c>
      <c r="B278" s="6" t="s">
        <v>3138</v>
      </c>
      <c r="C278" s="6">
        <v>173</v>
      </c>
      <c r="D278" s="6">
        <v>5.0000000000000034E-4</v>
      </c>
      <c r="E278" s="6" t="s">
        <v>379</v>
      </c>
      <c r="F278" s="6">
        <v>7.0000000000000045E-3</v>
      </c>
    </row>
    <row r="279" spans="1:6" x14ac:dyDescent="0.25">
      <c r="A279" s="6">
        <v>2918400</v>
      </c>
      <c r="B279" s="6" t="s">
        <v>3094</v>
      </c>
      <c r="C279" s="6">
        <v>400</v>
      </c>
      <c r="D279" s="6">
        <v>1</v>
      </c>
      <c r="E279" s="6" t="s">
        <v>3167</v>
      </c>
      <c r="F279" s="6">
        <v>10</v>
      </c>
    </row>
    <row r="280" spans="1:6" x14ac:dyDescent="0.25">
      <c r="A280" s="6">
        <v>2924151</v>
      </c>
      <c r="B280" s="6" t="s">
        <v>3158</v>
      </c>
      <c r="C280" s="6">
        <v>151</v>
      </c>
      <c r="D280" s="6">
        <v>8.9999999999999987E-4</v>
      </c>
      <c r="E280" s="6" t="s">
        <v>393</v>
      </c>
      <c r="F280" s="6">
        <v>4.3199999999999995E-2</v>
      </c>
    </row>
    <row r="281" spans="1:6" x14ac:dyDescent="0.25">
      <c r="A281" s="6">
        <v>3064401</v>
      </c>
      <c r="B281" s="6" t="s">
        <v>3298</v>
      </c>
      <c r="C281" s="6">
        <v>401</v>
      </c>
      <c r="D281" s="6">
        <v>0.21</v>
      </c>
      <c r="E281" s="6" t="s">
        <v>657</v>
      </c>
      <c r="F281" s="6">
        <v>202.23</v>
      </c>
    </row>
    <row r="282" spans="1:6" x14ac:dyDescent="0.25">
      <c r="A282" s="6">
        <v>3065401</v>
      </c>
      <c r="B282" s="6" t="s">
        <v>3298</v>
      </c>
      <c r="C282" s="6">
        <v>401</v>
      </c>
      <c r="D282" s="6">
        <v>0.21</v>
      </c>
      <c r="E282" s="6" t="s">
        <v>659</v>
      </c>
      <c r="F282" s="6">
        <v>2.94</v>
      </c>
    </row>
    <row r="283" spans="1:6" x14ac:dyDescent="0.25">
      <c r="A283" s="6">
        <v>3066401</v>
      </c>
      <c r="B283" s="6" t="s">
        <v>3298</v>
      </c>
      <c r="C283" s="6">
        <v>401</v>
      </c>
      <c r="D283" s="6">
        <v>0.21</v>
      </c>
      <c r="E283" s="6" t="s">
        <v>660</v>
      </c>
      <c r="F283" s="6">
        <v>0.84</v>
      </c>
    </row>
    <row r="284" spans="1:6" x14ac:dyDescent="0.25">
      <c r="A284" s="6">
        <v>3071401</v>
      </c>
      <c r="B284" s="6" t="s">
        <v>3298</v>
      </c>
      <c r="C284" s="6">
        <v>401</v>
      </c>
      <c r="D284" s="6">
        <v>0.21</v>
      </c>
      <c r="E284" s="6" t="s">
        <v>3330</v>
      </c>
      <c r="F284" s="6">
        <v>1.89</v>
      </c>
    </row>
    <row r="285" spans="1:6" x14ac:dyDescent="0.25">
      <c r="A285" s="6">
        <v>2924160</v>
      </c>
      <c r="B285" s="6" t="s">
        <v>3089</v>
      </c>
      <c r="C285" s="6">
        <v>160</v>
      </c>
      <c r="D285" s="6">
        <v>8.9999999999999998E-4</v>
      </c>
      <c r="E285" s="6" t="s">
        <v>395</v>
      </c>
      <c r="F285" s="6">
        <v>4.9499999999999995E-2</v>
      </c>
    </row>
    <row r="286" spans="1:6" x14ac:dyDescent="0.25">
      <c r="A286" s="6">
        <v>2924181</v>
      </c>
      <c r="B286" s="6" t="s">
        <v>3168</v>
      </c>
      <c r="C286" s="6">
        <v>181</v>
      </c>
      <c r="D286" s="6">
        <v>1E-3</v>
      </c>
      <c r="E286" s="6" t="s">
        <v>396</v>
      </c>
      <c r="F286" s="6">
        <v>0.14499999999999999</v>
      </c>
    </row>
    <row r="287" spans="1:6" x14ac:dyDescent="0.25">
      <c r="A287" s="6">
        <v>3081401</v>
      </c>
      <c r="B287" s="6" t="s">
        <v>3298</v>
      </c>
      <c r="C287" s="6">
        <v>401</v>
      </c>
      <c r="D287" s="6">
        <v>0.21</v>
      </c>
      <c r="E287" s="6" t="s">
        <v>665</v>
      </c>
      <c r="F287" s="6">
        <v>2.31</v>
      </c>
    </row>
    <row r="288" spans="1:6" x14ac:dyDescent="0.25">
      <c r="A288" s="6">
        <v>3082401</v>
      </c>
      <c r="B288" s="6" t="s">
        <v>3298</v>
      </c>
      <c r="C288" s="6">
        <v>401</v>
      </c>
      <c r="D288" s="6">
        <v>0.21</v>
      </c>
      <c r="E288" s="6" t="s">
        <v>667</v>
      </c>
      <c r="F288" s="6">
        <v>23.939999999999998</v>
      </c>
    </row>
    <row r="289" spans="1:6" x14ac:dyDescent="0.25">
      <c r="A289" s="6">
        <v>3082403</v>
      </c>
      <c r="B289" s="6" t="s">
        <v>3322</v>
      </c>
      <c r="C289" s="6">
        <v>403</v>
      </c>
      <c r="D289" s="6">
        <v>0.21</v>
      </c>
      <c r="E289" s="6" t="s">
        <v>668</v>
      </c>
      <c r="F289" s="6">
        <v>17.43</v>
      </c>
    </row>
    <row r="290" spans="1:6" x14ac:dyDescent="0.25">
      <c r="A290" s="6">
        <v>2924183</v>
      </c>
      <c r="B290" s="6" t="s">
        <v>3083</v>
      </c>
      <c r="C290" s="6">
        <v>183</v>
      </c>
      <c r="D290" s="6">
        <v>1.0000000000000007E-3</v>
      </c>
      <c r="E290" s="6" t="s">
        <v>397</v>
      </c>
      <c r="F290" s="6">
        <v>5.2000000000000032E-2</v>
      </c>
    </row>
    <row r="291" spans="1:6" x14ac:dyDescent="0.25">
      <c r="A291" s="6">
        <v>2924208</v>
      </c>
      <c r="B291" s="6" t="s">
        <v>3169</v>
      </c>
      <c r="C291" s="6">
        <v>208</v>
      </c>
      <c r="D291" s="6">
        <v>0.01</v>
      </c>
      <c r="E291" s="6" t="s">
        <v>3170</v>
      </c>
      <c r="F291" s="6">
        <v>0.05</v>
      </c>
    </row>
    <row r="292" spans="1:6" x14ac:dyDescent="0.25">
      <c r="A292" s="6">
        <v>3084401</v>
      </c>
      <c r="B292" s="6" t="s">
        <v>3298</v>
      </c>
      <c r="C292" s="6">
        <v>401</v>
      </c>
      <c r="D292" s="6">
        <v>0.21</v>
      </c>
      <c r="E292" s="6" t="s">
        <v>673</v>
      </c>
      <c r="F292" s="6">
        <v>177.66</v>
      </c>
    </row>
    <row r="293" spans="1:6" x14ac:dyDescent="0.25">
      <c r="A293" s="6">
        <v>3084403</v>
      </c>
      <c r="B293" s="6" t="s">
        <v>3322</v>
      </c>
      <c r="C293" s="6">
        <v>403</v>
      </c>
      <c r="D293" s="6">
        <v>0.21</v>
      </c>
      <c r="E293" s="6" t="s">
        <v>674</v>
      </c>
      <c r="F293" s="6">
        <v>59.849999999999994</v>
      </c>
    </row>
    <row r="294" spans="1:6" x14ac:dyDescent="0.25">
      <c r="A294" s="6">
        <v>3086401</v>
      </c>
      <c r="B294" s="6" t="s">
        <v>3298</v>
      </c>
      <c r="C294" s="6">
        <v>401</v>
      </c>
      <c r="D294" s="6">
        <v>0.21</v>
      </c>
      <c r="E294" s="6" t="s">
        <v>676</v>
      </c>
      <c r="F294" s="6">
        <v>1.47</v>
      </c>
    </row>
    <row r="295" spans="1:6" x14ac:dyDescent="0.25">
      <c r="A295" s="6">
        <v>3121401</v>
      </c>
      <c r="B295" s="6" t="s">
        <v>3298</v>
      </c>
      <c r="C295" s="6">
        <v>401</v>
      </c>
      <c r="D295" s="6">
        <v>0.21</v>
      </c>
      <c r="E295" s="6" t="s">
        <v>688</v>
      </c>
      <c r="F295" s="6">
        <v>2.1</v>
      </c>
    </row>
    <row r="296" spans="1:6" x14ac:dyDescent="0.25">
      <c r="A296" s="6">
        <v>3122401</v>
      </c>
      <c r="B296" s="6" t="s">
        <v>3298</v>
      </c>
      <c r="C296" s="6">
        <v>401</v>
      </c>
      <c r="D296" s="6">
        <v>0.21</v>
      </c>
      <c r="E296" s="6" t="s">
        <v>690</v>
      </c>
      <c r="F296" s="6">
        <v>0.42</v>
      </c>
    </row>
    <row r="297" spans="1:6" x14ac:dyDescent="0.25">
      <c r="A297" s="6">
        <v>3124401</v>
      </c>
      <c r="B297" s="6" t="s">
        <v>3298</v>
      </c>
      <c r="C297" s="6">
        <v>401</v>
      </c>
      <c r="D297" s="6">
        <v>0.21</v>
      </c>
      <c r="E297" s="6" t="s">
        <v>692</v>
      </c>
      <c r="F297" s="6">
        <v>2.94</v>
      </c>
    </row>
    <row r="298" spans="1:6" x14ac:dyDescent="0.25">
      <c r="A298" s="6">
        <v>3204401</v>
      </c>
      <c r="B298" s="6" t="s">
        <v>3298</v>
      </c>
      <c r="C298" s="6">
        <v>401</v>
      </c>
      <c r="D298" s="6">
        <v>0.21</v>
      </c>
      <c r="E298" s="6" t="s">
        <v>3331</v>
      </c>
      <c r="F298" s="6">
        <v>2.52</v>
      </c>
    </row>
    <row r="299" spans="1:6" x14ac:dyDescent="0.25">
      <c r="A299" s="6">
        <v>3248401</v>
      </c>
      <c r="B299" s="6" t="s">
        <v>3298</v>
      </c>
      <c r="C299" s="6">
        <v>401</v>
      </c>
      <c r="D299" s="6">
        <v>0.21</v>
      </c>
      <c r="E299" s="6" t="s">
        <v>3332</v>
      </c>
      <c r="F299" s="6">
        <v>0.84</v>
      </c>
    </row>
    <row r="300" spans="1:6" x14ac:dyDescent="0.25">
      <c r="A300" s="6">
        <v>3301401</v>
      </c>
      <c r="B300" s="6" t="s">
        <v>3298</v>
      </c>
      <c r="C300" s="6">
        <v>401</v>
      </c>
      <c r="D300" s="6">
        <v>0.21</v>
      </c>
      <c r="E300" s="6" t="s">
        <v>3333</v>
      </c>
      <c r="F300" s="6">
        <v>0.21</v>
      </c>
    </row>
    <row r="301" spans="1:6" x14ac:dyDescent="0.25">
      <c r="A301" s="6">
        <v>3302401</v>
      </c>
      <c r="B301" s="6" t="s">
        <v>3298</v>
      </c>
      <c r="C301" s="6">
        <v>401</v>
      </c>
      <c r="D301" s="6">
        <v>0.21</v>
      </c>
      <c r="E301" s="6" t="s">
        <v>719</v>
      </c>
      <c r="F301" s="6">
        <v>0.84</v>
      </c>
    </row>
    <row r="302" spans="1:6" x14ac:dyDescent="0.25">
      <c r="A302" s="6">
        <v>3304401</v>
      </c>
      <c r="B302" s="6" t="s">
        <v>3298</v>
      </c>
      <c r="C302" s="6">
        <v>401</v>
      </c>
      <c r="D302" s="6">
        <v>0.21</v>
      </c>
      <c r="E302" s="6" t="s">
        <v>720</v>
      </c>
      <c r="F302" s="6">
        <v>0.21</v>
      </c>
    </row>
    <row r="303" spans="1:6" x14ac:dyDescent="0.25">
      <c r="A303" s="6">
        <v>3401401</v>
      </c>
      <c r="B303" s="6" t="s">
        <v>3298</v>
      </c>
      <c r="C303" s="6">
        <v>401</v>
      </c>
      <c r="D303" s="6">
        <v>0.21</v>
      </c>
      <c r="E303" s="6" t="s">
        <v>3334</v>
      </c>
      <c r="F303" s="6">
        <v>1.05</v>
      </c>
    </row>
    <row r="304" spans="1:6" x14ac:dyDescent="0.25">
      <c r="A304" s="6">
        <v>3402401</v>
      </c>
      <c r="B304" s="6" t="s">
        <v>3298</v>
      </c>
      <c r="C304" s="6">
        <v>401</v>
      </c>
      <c r="D304" s="6">
        <v>0.21</v>
      </c>
      <c r="E304" s="6" t="s">
        <v>721</v>
      </c>
      <c r="F304" s="6">
        <v>23.099999999999998</v>
      </c>
    </row>
    <row r="305" spans="1:6" x14ac:dyDescent="0.25">
      <c r="A305" s="6">
        <v>3403401</v>
      </c>
      <c r="B305" s="6" t="s">
        <v>3298</v>
      </c>
      <c r="C305" s="6">
        <v>401</v>
      </c>
      <c r="D305" s="6">
        <v>0.21</v>
      </c>
      <c r="E305" s="6" t="s">
        <v>3335</v>
      </c>
      <c r="F305" s="6">
        <v>1.68</v>
      </c>
    </row>
    <row r="306" spans="1:6" x14ac:dyDescent="0.25">
      <c r="A306" s="6">
        <v>3404401</v>
      </c>
      <c r="B306" s="6" t="s">
        <v>3298</v>
      </c>
      <c r="C306" s="6">
        <v>401</v>
      </c>
      <c r="D306" s="6">
        <v>0.21</v>
      </c>
      <c r="E306" s="6" t="s">
        <v>722</v>
      </c>
      <c r="F306" s="6">
        <v>26.25</v>
      </c>
    </row>
    <row r="307" spans="1:6" x14ac:dyDescent="0.25">
      <c r="A307" s="6">
        <v>3501401</v>
      </c>
      <c r="B307" s="6" t="s">
        <v>3298</v>
      </c>
      <c r="C307" s="6">
        <v>401</v>
      </c>
      <c r="D307" s="6">
        <v>0.21</v>
      </c>
      <c r="E307" s="6" t="s">
        <v>726</v>
      </c>
      <c r="F307" s="6">
        <v>2.73</v>
      </c>
    </row>
    <row r="308" spans="1:6" x14ac:dyDescent="0.25">
      <c r="A308" s="6">
        <v>3513401</v>
      </c>
      <c r="B308" s="6" t="s">
        <v>3298</v>
      </c>
      <c r="C308" s="6">
        <v>401</v>
      </c>
      <c r="D308" s="6">
        <v>0.21</v>
      </c>
      <c r="E308" s="6" t="s">
        <v>729</v>
      </c>
      <c r="F308" s="6">
        <v>2.52</v>
      </c>
    </row>
    <row r="309" spans="1:6" x14ac:dyDescent="0.25">
      <c r="A309" s="6">
        <v>3514401</v>
      </c>
      <c r="B309" s="6" t="s">
        <v>3298</v>
      </c>
      <c r="C309" s="6">
        <v>401</v>
      </c>
      <c r="D309" s="6">
        <v>0.21</v>
      </c>
      <c r="E309" s="6" t="s">
        <v>730</v>
      </c>
      <c r="F309" s="6">
        <v>0.84</v>
      </c>
    </row>
    <row r="310" spans="1:6" x14ac:dyDescent="0.25">
      <c r="A310" s="6">
        <v>3516401</v>
      </c>
      <c r="B310" s="6" t="s">
        <v>3298</v>
      </c>
      <c r="C310" s="6">
        <v>401</v>
      </c>
      <c r="D310" s="6">
        <v>0.21</v>
      </c>
      <c r="E310" s="6" t="s">
        <v>731</v>
      </c>
      <c r="F310" s="6">
        <v>0.21</v>
      </c>
    </row>
    <row r="311" spans="1:6" x14ac:dyDescent="0.25">
      <c r="A311" s="6">
        <v>3520401</v>
      </c>
      <c r="B311" s="6" t="s">
        <v>3298</v>
      </c>
      <c r="C311" s="6">
        <v>401</v>
      </c>
      <c r="D311" s="6">
        <v>0.21</v>
      </c>
      <c r="E311" s="6" t="s">
        <v>734</v>
      </c>
      <c r="F311" s="6">
        <v>0.21</v>
      </c>
    </row>
    <row r="312" spans="1:6" x14ac:dyDescent="0.25">
      <c r="A312" s="6">
        <v>3611401</v>
      </c>
      <c r="B312" s="6" t="s">
        <v>3298</v>
      </c>
      <c r="C312" s="6">
        <v>401</v>
      </c>
      <c r="D312" s="6">
        <v>0.21</v>
      </c>
      <c r="E312" s="6" t="s">
        <v>746</v>
      </c>
      <c r="F312" s="6">
        <v>0.84</v>
      </c>
    </row>
    <row r="313" spans="1:6" x14ac:dyDescent="0.25">
      <c r="A313" s="6">
        <v>3612401</v>
      </c>
      <c r="B313" s="6" t="s">
        <v>3298</v>
      </c>
      <c r="C313" s="6">
        <v>401</v>
      </c>
      <c r="D313" s="6">
        <v>0.21</v>
      </c>
      <c r="E313" s="6" t="s">
        <v>747</v>
      </c>
      <c r="F313" s="6">
        <v>36.33</v>
      </c>
    </row>
    <row r="314" spans="1:6" x14ac:dyDescent="0.25">
      <c r="A314" s="6">
        <v>2924271</v>
      </c>
      <c r="B314" s="6" t="s">
        <v>3087</v>
      </c>
      <c r="C314" s="6">
        <v>271</v>
      </c>
      <c r="D314" s="6">
        <v>4.9999999999999961E-2</v>
      </c>
      <c r="E314" s="6" t="s">
        <v>405</v>
      </c>
      <c r="F314" s="6">
        <v>187.14999999999986</v>
      </c>
    </row>
    <row r="315" spans="1:6" x14ac:dyDescent="0.25">
      <c r="A315" s="6">
        <v>3614401</v>
      </c>
      <c r="B315" s="6" t="s">
        <v>3298</v>
      </c>
      <c r="C315" s="6">
        <v>401</v>
      </c>
      <c r="D315" s="6">
        <v>0.21</v>
      </c>
      <c r="E315" s="6" t="s">
        <v>751</v>
      </c>
      <c r="F315" s="6">
        <v>253.04999999999998</v>
      </c>
    </row>
    <row r="316" spans="1:6" x14ac:dyDescent="0.25">
      <c r="A316" s="6">
        <v>3615401</v>
      </c>
      <c r="B316" s="6" t="s">
        <v>3298</v>
      </c>
      <c r="C316" s="6">
        <v>401</v>
      </c>
      <c r="D316" s="6">
        <v>0.21</v>
      </c>
      <c r="E316" s="6" t="s">
        <v>752</v>
      </c>
      <c r="F316" s="6">
        <v>52.919999999999995</v>
      </c>
    </row>
    <row r="317" spans="1:6" x14ac:dyDescent="0.25">
      <c r="A317" s="6">
        <v>3616401</v>
      </c>
      <c r="B317" s="6" t="s">
        <v>3298</v>
      </c>
      <c r="C317" s="6">
        <v>401</v>
      </c>
      <c r="D317" s="6">
        <v>0.21</v>
      </c>
      <c r="E317" s="6" t="s">
        <v>753</v>
      </c>
      <c r="F317" s="6">
        <v>7.77</v>
      </c>
    </row>
    <row r="318" spans="1:6" x14ac:dyDescent="0.25">
      <c r="A318" s="6">
        <v>2924288</v>
      </c>
      <c r="B318" s="6" t="s">
        <v>3093</v>
      </c>
      <c r="C318" s="6">
        <v>288</v>
      </c>
      <c r="D318" s="6">
        <v>2.5999999999999999E-2</v>
      </c>
      <c r="E318" s="6" t="s">
        <v>407</v>
      </c>
      <c r="F318" s="6">
        <v>91.077999999999989</v>
      </c>
    </row>
    <row r="319" spans="1:6" x14ac:dyDescent="0.25">
      <c r="A319" s="6">
        <v>3617401</v>
      </c>
      <c r="B319" s="6" t="s">
        <v>3298</v>
      </c>
      <c r="C319" s="6">
        <v>401</v>
      </c>
      <c r="D319" s="6">
        <v>0.21</v>
      </c>
      <c r="E319" s="6" t="s">
        <v>755</v>
      </c>
      <c r="F319" s="6">
        <v>116.97</v>
      </c>
    </row>
    <row r="320" spans="1:6" x14ac:dyDescent="0.25">
      <c r="A320" s="6">
        <v>3618401</v>
      </c>
      <c r="B320" s="6" t="s">
        <v>3298</v>
      </c>
      <c r="C320" s="6">
        <v>401</v>
      </c>
      <c r="D320" s="6">
        <v>0.21</v>
      </c>
      <c r="E320" s="6" t="s">
        <v>756</v>
      </c>
      <c r="F320" s="6">
        <v>3.57</v>
      </c>
    </row>
    <row r="321" spans="1:6" x14ac:dyDescent="0.25">
      <c r="A321" s="6">
        <v>3623401</v>
      </c>
      <c r="B321" s="6" t="s">
        <v>3298</v>
      </c>
      <c r="C321" s="6">
        <v>401</v>
      </c>
      <c r="D321" s="6">
        <v>0.21</v>
      </c>
      <c r="E321" s="6" t="s">
        <v>3336</v>
      </c>
      <c r="F321" s="6">
        <v>0.63</v>
      </c>
    </row>
    <row r="322" spans="1:6" x14ac:dyDescent="0.25">
      <c r="A322" s="6">
        <v>3624401</v>
      </c>
      <c r="B322" s="6" t="s">
        <v>3298</v>
      </c>
      <c r="C322" s="6">
        <v>401</v>
      </c>
      <c r="D322" s="6">
        <v>0.21</v>
      </c>
      <c r="E322" s="6" t="s">
        <v>3337</v>
      </c>
      <c r="F322" s="6">
        <v>0.21</v>
      </c>
    </row>
    <row r="323" spans="1:6" x14ac:dyDescent="0.25">
      <c r="A323" s="6">
        <v>3712401</v>
      </c>
      <c r="B323" s="6" t="s">
        <v>3298</v>
      </c>
      <c r="C323" s="6">
        <v>401</v>
      </c>
      <c r="D323" s="6">
        <v>0.21</v>
      </c>
      <c r="E323" s="6" t="s">
        <v>784</v>
      </c>
      <c r="F323" s="6">
        <v>3.57</v>
      </c>
    </row>
    <row r="324" spans="1:6" x14ac:dyDescent="0.25">
      <c r="A324" s="6">
        <v>3713401</v>
      </c>
      <c r="B324" s="6" t="s">
        <v>3298</v>
      </c>
      <c r="C324" s="6">
        <v>401</v>
      </c>
      <c r="D324" s="6">
        <v>0.21</v>
      </c>
      <c r="E324" s="6" t="s">
        <v>785</v>
      </c>
      <c r="F324" s="6">
        <v>9.4499999999999993</v>
      </c>
    </row>
    <row r="325" spans="1:6" x14ac:dyDescent="0.25">
      <c r="A325" s="6">
        <v>2927151</v>
      </c>
      <c r="B325" s="6" t="s">
        <v>3158</v>
      </c>
      <c r="C325" s="6">
        <v>151</v>
      </c>
      <c r="D325" s="6">
        <v>8.9999999999999987E-4</v>
      </c>
      <c r="E325" s="6" t="s">
        <v>421</v>
      </c>
      <c r="F325" s="6">
        <v>2.1599999999999998E-2</v>
      </c>
    </row>
    <row r="326" spans="1:6" x14ac:dyDescent="0.25">
      <c r="A326" s="6">
        <v>2931181</v>
      </c>
      <c r="B326" s="6" t="s">
        <v>3168</v>
      </c>
      <c r="C326" s="6">
        <v>181</v>
      </c>
      <c r="D326" s="6">
        <v>1E-3</v>
      </c>
      <c r="E326" s="6" t="s">
        <v>429</v>
      </c>
      <c r="F326" s="6">
        <v>8.1000000000000003E-2</v>
      </c>
    </row>
    <row r="327" spans="1:6" x14ac:dyDescent="0.25">
      <c r="A327" s="6">
        <v>2931183</v>
      </c>
      <c r="B327" s="6" t="s">
        <v>3083</v>
      </c>
      <c r="C327" s="6">
        <v>183</v>
      </c>
      <c r="D327" s="6">
        <v>1.0000000000000007E-3</v>
      </c>
      <c r="E327" s="6" t="s">
        <v>430</v>
      </c>
      <c r="F327" s="6">
        <v>3.5000000000000024E-2</v>
      </c>
    </row>
    <row r="328" spans="1:6" x14ac:dyDescent="0.25">
      <c r="A328" s="6">
        <v>2933155</v>
      </c>
      <c r="B328" s="6" t="s">
        <v>3157</v>
      </c>
      <c r="C328" s="6">
        <v>155</v>
      </c>
      <c r="D328" s="6">
        <v>8.0000000000000004E-4</v>
      </c>
      <c r="E328" s="6" t="s">
        <v>439</v>
      </c>
      <c r="F328" s="6">
        <v>1.6E-2</v>
      </c>
    </row>
    <row r="329" spans="1:6" x14ac:dyDescent="0.25">
      <c r="A329" s="6">
        <v>3725213</v>
      </c>
      <c r="B329" s="6" t="s">
        <v>3099</v>
      </c>
      <c r="C329" s="6">
        <v>213</v>
      </c>
      <c r="D329" s="6">
        <v>1.4000000000000004E-2</v>
      </c>
      <c r="E329" s="6" t="s">
        <v>791</v>
      </c>
      <c r="F329" s="6">
        <v>5978.126000000002</v>
      </c>
    </row>
    <row r="330" spans="1:6" x14ac:dyDescent="0.25">
      <c r="A330" s="6">
        <v>3725401</v>
      </c>
      <c r="B330" s="6" t="s">
        <v>3298</v>
      </c>
      <c r="C330" s="6">
        <v>401</v>
      </c>
      <c r="D330" s="6">
        <v>0.21</v>
      </c>
      <c r="E330" s="6" t="s">
        <v>3338</v>
      </c>
      <c r="F330" s="6">
        <v>5.88</v>
      </c>
    </row>
    <row r="331" spans="1:6" x14ac:dyDescent="0.25">
      <c r="A331" s="6">
        <v>3805401</v>
      </c>
      <c r="B331" s="6" t="s">
        <v>3298</v>
      </c>
      <c r="C331" s="6">
        <v>401</v>
      </c>
      <c r="D331" s="6">
        <v>0.21</v>
      </c>
      <c r="E331" s="6" t="s">
        <v>798</v>
      </c>
      <c r="F331" s="6">
        <v>3.78</v>
      </c>
    </row>
    <row r="332" spans="1:6" x14ac:dyDescent="0.25">
      <c r="A332" s="6">
        <v>2936151</v>
      </c>
      <c r="B332" s="6" t="s">
        <v>3158</v>
      </c>
      <c r="C332" s="6">
        <v>151</v>
      </c>
      <c r="D332" s="6">
        <v>8.9999999999999987E-4</v>
      </c>
      <c r="E332" s="6" t="s">
        <v>446</v>
      </c>
      <c r="F332" s="6">
        <v>3.2399999999999998E-2</v>
      </c>
    </row>
    <row r="333" spans="1:6" x14ac:dyDescent="0.25">
      <c r="A333" s="6">
        <v>3908401</v>
      </c>
      <c r="B333" s="6" t="s">
        <v>3298</v>
      </c>
      <c r="C333" s="6">
        <v>401</v>
      </c>
      <c r="D333" s="6">
        <v>0.21</v>
      </c>
      <c r="E333" s="6" t="s">
        <v>800</v>
      </c>
      <c r="F333" s="6">
        <v>20.58</v>
      </c>
    </row>
    <row r="334" spans="1:6" x14ac:dyDescent="0.25">
      <c r="A334" s="6">
        <v>2936160</v>
      </c>
      <c r="B334" s="6" t="s">
        <v>3089</v>
      </c>
      <c r="C334" s="6">
        <v>160</v>
      </c>
      <c r="D334" s="6">
        <v>8.9999999999999998E-4</v>
      </c>
      <c r="E334" s="6" t="s">
        <v>448</v>
      </c>
      <c r="F334" s="6">
        <v>6.3E-3</v>
      </c>
    </row>
    <row r="335" spans="1:6" x14ac:dyDescent="0.25">
      <c r="A335" s="6">
        <v>3923401</v>
      </c>
      <c r="B335" s="6" t="s">
        <v>3298</v>
      </c>
      <c r="C335" s="6">
        <v>401</v>
      </c>
      <c r="D335" s="6">
        <v>0.21</v>
      </c>
      <c r="E335" s="6" t="s">
        <v>804</v>
      </c>
      <c r="F335" s="6">
        <v>142.38</v>
      </c>
    </row>
    <row r="336" spans="1:6" x14ac:dyDescent="0.25">
      <c r="A336" s="6">
        <v>2936181</v>
      </c>
      <c r="B336" s="6" t="s">
        <v>3168</v>
      </c>
      <c r="C336" s="6">
        <v>181</v>
      </c>
      <c r="D336" s="6">
        <v>1E-3</v>
      </c>
      <c r="E336" s="6" t="s">
        <v>3171</v>
      </c>
      <c r="F336" s="6">
        <v>2E-3</v>
      </c>
    </row>
    <row r="337" spans="1:6" x14ac:dyDescent="0.25">
      <c r="A337" s="6">
        <v>2944151</v>
      </c>
      <c r="B337" s="6" t="s">
        <v>3158</v>
      </c>
      <c r="C337" s="6">
        <v>151</v>
      </c>
      <c r="D337" s="6">
        <v>8.9999999999999987E-4</v>
      </c>
      <c r="E337" s="6" t="s">
        <v>3172</v>
      </c>
      <c r="F337" s="6">
        <v>1.2599999999999998E-2</v>
      </c>
    </row>
    <row r="338" spans="1:6" x14ac:dyDescent="0.25">
      <c r="A338" s="6">
        <v>2948223</v>
      </c>
      <c r="B338" s="6" t="s">
        <v>3173</v>
      </c>
      <c r="C338" s="6">
        <v>223</v>
      </c>
      <c r="D338" s="6">
        <v>2.3999999999999997E-2</v>
      </c>
      <c r="E338" s="6" t="s">
        <v>465</v>
      </c>
      <c r="F338" s="6">
        <v>2.3999999999999997E-2</v>
      </c>
    </row>
    <row r="339" spans="1:6" x14ac:dyDescent="0.25">
      <c r="A339" s="6">
        <v>2949183</v>
      </c>
      <c r="B339" s="6" t="s">
        <v>3083</v>
      </c>
      <c r="C339" s="6">
        <v>183</v>
      </c>
      <c r="D339" s="6">
        <v>1.0000000000000007E-3</v>
      </c>
      <c r="E339" s="6" t="s">
        <v>467</v>
      </c>
      <c r="F339" s="6">
        <v>7.9000000000000056E-2</v>
      </c>
    </row>
    <row r="340" spans="1:6" x14ac:dyDescent="0.25">
      <c r="A340" s="6">
        <v>2959111</v>
      </c>
      <c r="B340" s="6" t="s">
        <v>3174</v>
      </c>
      <c r="C340" s="6">
        <v>111</v>
      </c>
      <c r="D340" s="6">
        <v>1.4E-2</v>
      </c>
      <c r="E340" s="6" t="s">
        <v>487</v>
      </c>
      <c r="F340" s="6">
        <v>4.2000000000000003E-2</v>
      </c>
    </row>
    <row r="341" spans="1:6" x14ac:dyDescent="0.25">
      <c r="A341" s="6">
        <v>2959213</v>
      </c>
      <c r="B341" s="6" t="s">
        <v>3099</v>
      </c>
      <c r="C341" s="6">
        <v>213</v>
      </c>
      <c r="D341" s="6">
        <v>1.4000000000000004E-2</v>
      </c>
      <c r="E341" s="6" t="s">
        <v>491</v>
      </c>
      <c r="F341" s="6">
        <v>8.4000000000000019E-2</v>
      </c>
    </row>
    <row r="342" spans="1:6" x14ac:dyDescent="0.25">
      <c r="A342" s="6">
        <v>2960722</v>
      </c>
      <c r="B342" s="6" t="s">
        <v>3175</v>
      </c>
      <c r="C342" s="6">
        <v>722</v>
      </c>
      <c r="D342" s="6">
        <v>1.6000000000000011E-2</v>
      </c>
      <c r="E342" s="6" t="s">
        <v>502</v>
      </c>
      <c r="F342" s="6">
        <v>0</v>
      </c>
    </row>
    <row r="343" spans="1:6" x14ac:dyDescent="0.25">
      <c r="A343" s="6">
        <v>4401401</v>
      </c>
      <c r="B343" s="6" t="s">
        <v>3298</v>
      </c>
      <c r="C343" s="6">
        <v>401</v>
      </c>
      <c r="D343" s="6">
        <v>0.21</v>
      </c>
      <c r="E343" s="6" t="s">
        <v>3339</v>
      </c>
      <c r="F343" s="6">
        <v>10.08</v>
      </c>
    </row>
    <row r="344" spans="1:6" x14ac:dyDescent="0.25">
      <c r="A344" s="6">
        <v>2964211</v>
      </c>
      <c r="B344" s="6" t="s">
        <v>3176</v>
      </c>
      <c r="C344" s="6">
        <v>211</v>
      </c>
      <c r="D344" s="6">
        <v>3.5000000000000014E-3</v>
      </c>
      <c r="E344" s="6" t="s">
        <v>519</v>
      </c>
      <c r="F344" s="6">
        <v>1.0500000000000004E-2</v>
      </c>
    </row>
    <row r="345" spans="1:6" x14ac:dyDescent="0.25">
      <c r="A345" s="6">
        <v>4501401</v>
      </c>
      <c r="B345" s="6" t="s">
        <v>3298</v>
      </c>
      <c r="C345" s="6">
        <v>401</v>
      </c>
      <c r="D345" s="6">
        <v>0.21</v>
      </c>
      <c r="E345" s="6" t="s">
        <v>823</v>
      </c>
      <c r="F345" s="6">
        <v>85.05</v>
      </c>
    </row>
    <row r="346" spans="1:6" x14ac:dyDescent="0.25">
      <c r="A346" s="6">
        <v>4524401</v>
      </c>
      <c r="B346" s="6" t="s">
        <v>3298</v>
      </c>
      <c r="C346" s="6">
        <v>401</v>
      </c>
      <c r="D346" s="6">
        <v>0.21</v>
      </c>
      <c r="E346" s="6" t="s">
        <v>826</v>
      </c>
      <c r="F346" s="6">
        <v>1.26</v>
      </c>
    </row>
    <row r="347" spans="1:6" x14ac:dyDescent="0.25">
      <c r="A347" s="6">
        <v>4581401</v>
      </c>
      <c r="B347" s="6" t="s">
        <v>3298</v>
      </c>
      <c r="C347" s="6">
        <v>401</v>
      </c>
      <c r="D347" s="6">
        <v>0.21</v>
      </c>
      <c r="E347" s="6" t="s">
        <v>3340</v>
      </c>
      <c r="F347" s="6">
        <v>0.63</v>
      </c>
    </row>
    <row r="348" spans="1:6" x14ac:dyDescent="0.25">
      <c r="A348" s="6">
        <v>2964213</v>
      </c>
      <c r="B348" s="6" t="s">
        <v>3099</v>
      </c>
      <c r="C348" s="6">
        <v>213</v>
      </c>
      <c r="D348" s="6">
        <v>1.4000000000000004E-2</v>
      </c>
      <c r="E348" s="6" t="s">
        <v>520</v>
      </c>
      <c r="F348" s="6">
        <v>1.7920000000000005</v>
      </c>
    </row>
    <row r="349" spans="1:6" x14ac:dyDescent="0.25">
      <c r="A349" s="6">
        <v>2966193</v>
      </c>
      <c r="B349" s="6" t="s">
        <v>3141</v>
      </c>
      <c r="C349" s="6">
        <v>193</v>
      </c>
      <c r="D349" s="6">
        <v>2.5000000000000001E-3</v>
      </c>
      <c r="E349" s="6" t="s">
        <v>533</v>
      </c>
      <c r="F349" s="6">
        <v>7.4999999999999997E-3</v>
      </c>
    </row>
    <row r="350" spans="1:6" x14ac:dyDescent="0.25">
      <c r="A350" s="6">
        <v>4802401</v>
      </c>
      <c r="B350" s="6" t="s">
        <v>3298</v>
      </c>
      <c r="C350" s="6">
        <v>401</v>
      </c>
      <c r="D350" s="6">
        <v>0.21</v>
      </c>
      <c r="E350" s="6" t="s">
        <v>862</v>
      </c>
      <c r="F350" s="6">
        <v>4.62</v>
      </c>
    </row>
    <row r="351" spans="1:6" x14ac:dyDescent="0.25">
      <c r="A351" s="6">
        <v>4803401</v>
      </c>
      <c r="B351" s="6" t="s">
        <v>3298</v>
      </c>
      <c r="C351" s="6">
        <v>401</v>
      </c>
      <c r="D351" s="6">
        <v>0.21</v>
      </c>
      <c r="E351" s="6" t="s">
        <v>863</v>
      </c>
      <c r="F351" s="6">
        <v>71.399999999999991</v>
      </c>
    </row>
    <row r="352" spans="1:6" x14ac:dyDescent="0.25">
      <c r="A352" s="6">
        <v>4811401</v>
      </c>
      <c r="B352" s="6" t="s">
        <v>3298</v>
      </c>
      <c r="C352" s="6">
        <v>401</v>
      </c>
      <c r="D352" s="6">
        <v>0.21</v>
      </c>
      <c r="E352" s="6" t="s">
        <v>865</v>
      </c>
      <c r="F352" s="6">
        <v>40.11</v>
      </c>
    </row>
    <row r="353" spans="1:6" x14ac:dyDescent="0.25">
      <c r="A353" s="6">
        <v>2966195</v>
      </c>
      <c r="B353" s="6" t="s">
        <v>3137</v>
      </c>
      <c r="C353" s="6">
        <v>195</v>
      </c>
      <c r="D353" s="6">
        <v>0.01</v>
      </c>
      <c r="E353" s="6" t="s">
        <v>534</v>
      </c>
      <c r="F353" s="6">
        <v>8.59</v>
      </c>
    </row>
    <row r="354" spans="1:6" x14ac:dyDescent="0.25">
      <c r="A354" s="6">
        <v>4906174</v>
      </c>
      <c r="B354" s="6" t="s">
        <v>3102</v>
      </c>
      <c r="C354" s="6">
        <v>174</v>
      </c>
      <c r="D354" s="6">
        <v>2.0000000000000011E-2</v>
      </c>
      <c r="E354" s="6" t="s">
        <v>877</v>
      </c>
      <c r="F354" s="6">
        <v>69.30000000000004</v>
      </c>
    </row>
    <row r="355" spans="1:6" x14ac:dyDescent="0.25">
      <c r="A355" s="6">
        <v>4906175</v>
      </c>
      <c r="B355" s="6" t="s">
        <v>3115</v>
      </c>
      <c r="C355" s="6">
        <v>175</v>
      </c>
      <c r="D355" s="6">
        <v>1.0000000000000005E-2</v>
      </c>
      <c r="E355" s="6" t="s">
        <v>878</v>
      </c>
      <c r="F355" s="6">
        <v>36.180000000000021</v>
      </c>
    </row>
    <row r="356" spans="1:6" x14ac:dyDescent="0.25">
      <c r="A356" s="6">
        <v>2966294</v>
      </c>
      <c r="B356" s="6" t="s">
        <v>3177</v>
      </c>
      <c r="C356" s="6">
        <v>294</v>
      </c>
      <c r="D356" s="6">
        <v>0.01</v>
      </c>
      <c r="E356" s="6" t="s">
        <v>536</v>
      </c>
      <c r="F356" s="6">
        <v>0.16</v>
      </c>
    </row>
    <row r="357" spans="1:6" x14ac:dyDescent="0.25">
      <c r="A357" s="6">
        <v>4906184</v>
      </c>
      <c r="B357" s="6" t="s">
        <v>3084</v>
      </c>
      <c r="C357" s="6">
        <v>184</v>
      </c>
      <c r="D357" s="6">
        <v>2.0000000000000014E-2</v>
      </c>
      <c r="E357" s="6" t="s">
        <v>880</v>
      </c>
      <c r="F357" s="6">
        <v>877.00000000000068</v>
      </c>
    </row>
    <row r="358" spans="1:6" x14ac:dyDescent="0.25">
      <c r="A358" s="6">
        <v>2967110</v>
      </c>
      <c r="B358" s="6" t="s">
        <v>3178</v>
      </c>
      <c r="C358" s="6">
        <v>110</v>
      </c>
      <c r="D358" s="6">
        <v>3.5000000000000001E-3</v>
      </c>
      <c r="E358" s="6" t="s">
        <v>539</v>
      </c>
      <c r="F358" s="6">
        <v>1.4E-2</v>
      </c>
    </row>
    <row r="359" spans="1:6" x14ac:dyDescent="0.25">
      <c r="A359" s="6">
        <v>4906234</v>
      </c>
      <c r="B359" s="6" t="s">
        <v>3085</v>
      </c>
      <c r="C359" s="6">
        <v>234</v>
      </c>
      <c r="D359" s="6">
        <v>2.0000000000000014E-2</v>
      </c>
      <c r="E359" s="6" t="s">
        <v>883</v>
      </c>
      <c r="F359" s="6">
        <v>650.2000000000005</v>
      </c>
    </row>
    <row r="360" spans="1:6" x14ac:dyDescent="0.25">
      <c r="A360" s="6">
        <v>4906401</v>
      </c>
      <c r="B360" s="6" t="s">
        <v>3298</v>
      </c>
      <c r="C360" s="6">
        <v>401</v>
      </c>
      <c r="D360" s="6">
        <v>0.21</v>
      </c>
      <c r="E360" s="6" t="s">
        <v>887</v>
      </c>
      <c r="F360" s="6">
        <v>66.149999999999991</v>
      </c>
    </row>
    <row r="361" spans="1:6" x14ac:dyDescent="0.25">
      <c r="A361" s="6">
        <v>4924401</v>
      </c>
      <c r="B361" s="6" t="s">
        <v>3298</v>
      </c>
      <c r="C361" s="6">
        <v>401</v>
      </c>
      <c r="D361" s="6">
        <v>0.21</v>
      </c>
      <c r="E361" s="6" t="s">
        <v>903</v>
      </c>
      <c r="F361" s="6">
        <v>5.46</v>
      </c>
    </row>
    <row r="362" spans="1:6" x14ac:dyDescent="0.25">
      <c r="A362" s="6">
        <v>4925401</v>
      </c>
      <c r="B362" s="6" t="s">
        <v>3298</v>
      </c>
      <c r="C362" s="6">
        <v>401</v>
      </c>
      <c r="D362" s="6">
        <v>0.21</v>
      </c>
      <c r="E362" s="6" t="s">
        <v>904</v>
      </c>
      <c r="F362" s="6">
        <v>198.03</v>
      </c>
    </row>
    <row r="363" spans="1:6" x14ac:dyDescent="0.25">
      <c r="A363" s="6">
        <v>2967183</v>
      </c>
      <c r="B363" s="6" t="s">
        <v>3083</v>
      </c>
      <c r="C363" s="6">
        <v>183</v>
      </c>
      <c r="D363" s="6">
        <v>1.0000000000000007E-3</v>
      </c>
      <c r="E363" s="6" t="s">
        <v>543</v>
      </c>
      <c r="F363" s="6">
        <v>1.0000000000000007E-3</v>
      </c>
    </row>
    <row r="364" spans="1:6" x14ac:dyDescent="0.25">
      <c r="A364" s="6">
        <v>2967211</v>
      </c>
      <c r="B364" s="6" t="s">
        <v>3176</v>
      </c>
      <c r="C364" s="6">
        <v>211</v>
      </c>
      <c r="D364" s="6">
        <v>3.5000000000000014E-3</v>
      </c>
      <c r="E364" s="6" t="s">
        <v>547</v>
      </c>
      <c r="F364" s="6">
        <v>1.4000000000000005E-2</v>
      </c>
    </row>
    <row r="365" spans="1:6" x14ac:dyDescent="0.25">
      <c r="A365" s="6">
        <v>2967221</v>
      </c>
      <c r="B365" s="6" t="s">
        <v>3179</v>
      </c>
      <c r="C365" s="6">
        <v>221</v>
      </c>
      <c r="D365" s="6">
        <v>4.0000000000000027E-3</v>
      </c>
      <c r="E365" s="6" t="s">
        <v>549</v>
      </c>
      <c r="F365" s="6">
        <v>1.2000000000000007E-2</v>
      </c>
    </row>
    <row r="366" spans="1:6" x14ac:dyDescent="0.25">
      <c r="A366" s="6">
        <v>4932401</v>
      </c>
      <c r="B366" s="6" t="s">
        <v>3298</v>
      </c>
      <c r="C366" s="6">
        <v>401</v>
      </c>
      <c r="D366" s="6">
        <v>0.21</v>
      </c>
      <c r="E366" s="6" t="s">
        <v>912</v>
      </c>
      <c r="F366" s="6">
        <v>0.42</v>
      </c>
    </row>
    <row r="367" spans="1:6" x14ac:dyDescent="0.25">
      <c r="A367" s="6">
        <v>4935401</v>
      </c>
      <c r="B367" s="6" t="s">
        <v>3298</v>
      </c>
      <c r="C367" s="6">
        <v>401</v>
      </c>
      <c r="D367" s="6">
        <v>0.21</v>
      </c>
      <c r="E367" s="6" t="s">
        <v>3341</v>
      </c>
      <c r="F367" s="6">
        <v>0.21</v>
      </c>
    </row>
    <row r="368" spans="1:6" x14ac:dyDescent="0.25">
      <c r="A368" s="6">
        <v>4938401</v>
      </c>
      <c r="B368" s="6" t="s">
        <v>3298</v>
      </c>
      <c r="C368" s="6">
        <v>401</v>
      </c>
      <c r="D368" s="6">
        <v>0.21</v>
      </c>
      <c r="E368" s="6" t="s">
        <v>3342</v>
      </c>
      <c r="F368" s="6">
        <v>0.84</v>
      </c>
    </row>
    <row r="369" spans="1:6" x14ac:dyDescent="0.25">
      <c r="A369" s="6">
        <v>4942401</v>
      </c>
      <c r="B369" s="6" t="s">
        <v>3298</v>
      </c>
      <c r="C369" s="6">
        <v>401</v>
      </c>
      <c r="D369" s="6">
        <v>0.21</v>
      </c>
      <c r="E369" s="6" t="s">
        <v>920</v>
      </c>
      <c r="F369" s="6">
        <v>11.969999999999999</v>
      </c>
    </row>
    <row r="370" spans="1:6" x14ac:dyDescent="0.25">
      <c r="A370" s="6">
        <v>2968211</v>
      </c>
      <c r="B370" s="6" t="s">
        <v>3176</v>
      </c>
      <c r="C370" s="6">
        <v>211</v>
      </c>
      <c r="D370" s="6">
        <v>3.5000000000000014E-3</v>
      </c>
      <c r="E370" s="6" t="s">
        <v>561</v>
      </c>
      <c r="F370" s="6">
        <v>1.7500000000000009E-2</v>
      </c>
    </row>
    <row r="371" spans="1:6" x14ac:dyDescent="0.25">
      <c r="A371" s="6">
        <v>4943184</v>
      </c>
      <c r="B371" s="6" t="s">
        <v>3084</v>
      </c>
      <c r="C371" s="6">
        <v>184</v>
      </c>
      <c r="D371" s="6">
        <v>2.0000000000000014E-2</v>
      </c>
      <c r="E371" s="6" t="s">
        <v>922</v>
      </c>
      <c r="F371" s="6">
        <v>6.9400000000000048</v>
      </c>
    </row>
    <row r="372" spans="1:6" x14ac:dyDescent="0.25">
      <c r="A372" s="6">
        <v>4946401</v>
      </c>
      <c r="B372" s="6" t="s">
        <v>3298</v>
      </c>
      <c r="C372" s="6">
        <v>401</v>
      </c>
      <c r="D372" s="6">
        <v>0.21</v>
      </c>
      <c r="E372" s="6" t="s">
        <v>926</v>
      </c>
      <c r="F372" s="6">
        <v>0.21</v>
      </c>
    </row>
    <row r="373" spans="1:6" x14ac:dyDescent="0.25">
      <c r="A373" s="6">
        <v>4948401</v>
      </c>
      <c r="B373" s="6" t="s">
        <v>3298</v>
      </c>
      <c r="C373" s="6">
        <v>401</v>
      </c>
      <c r="D373" s="6">
        <v>0.21</v>
      </c>
      <c r="E373" s="6" t="s">
        <v>928</v>
      </c>
      <c r="F373" s="6">
        <v>0.21</v>
      </c>
    </row>
    <row r="374" spans="1:6" x14ac:dyDescent="0.25">
      <c r="A374" s="6">
        <v>2971193</v>
      </c>
      <c r="B374" s="6" t="s">
        <v>3141</v>
      </c>
      <c r="C374" s="6">
        <v>193</v>
      </c>
      <c r="D374" s="6">
        <v>2.5000000000000001E-3</v>
      </c>
      <c r="E374" s="6" t="s">
        <v>572</v>
      </c>
      <c r="F374" s="6">
        <v>1.4999999999999999E-2</v>
      </c>
    </row>
    <row r="375" spans="1:6" x14ac:dyDescent="0.25">
      <c r="A375" s="6">
        <v>4950184</v>
      </c>
      <c r="B375" s="6" t="s">
        <v>3084</v>
      </c>
      <c r="C375" s="6">
        <v>184</v>
      </c>
      <c r="D375" s="6">
        <v>2.0000000000000014E-2</v>
      </c>
      <c r="E375" s="6" t="s">
        <v>932</v>
      </c>
      <c r="F375" s="6">
        <v>41.220000000000027</v>
      </c>
    </row>
    <row r="376" spans="1:6" x14ac:dyDescent="0.25">
      <c r="A376" s="6">
        <v>2971224</v>
      </c>
      <c r="B376" s="6" t="s">
        <v>3180</v>
      </c>
      <c r="C376" s="6">
        <v>224</v>
      </c>
      <c r="D376" s="6">
        <v>1.1999999999999999E-3</v>
      </c>
      <c r="E376" s="6" t="s">
        <v>574</v>
      </c>
      <c r="F376" s="6">
        <v>2.2799999999999997E-2</v>
      </c>
    </row>
    <row r="377" spans="1:6" x14ac:dyDescent="0.25">
      <c r="A377" s="6">
        <v>4950234</v>
      </c>
      <c r="B377" s="6" t="s">
        <v>3085</v>
      </c>
      <c r="C377" s="6">
        <v>234</v>
      </c>
      <c r="D377" s="6">
        <v>2.0000000000000014E-2</v>
      </c>
      <c r="E377" s="6" t="s">
        <v>934</v>
      </c>
      <c r="F377" s="6">
        <v>1492.0600000000011</v>
      </c>
    </row>
    <row r="378" spans="1:6" x14ac:dyDescent="0.25">
      <c r="A378" s="6">
        <v>4950265</v>
      </c>
      <c r="B378" s="6" t="s">
        <v>3086</v>
      </c>
      <c r="C378" s="6">
        <v>265</v>
      </c>
      <c r="D378" s="6">
        <v>2.0000000000000014E-2</v>
      </c>
      <c r="E378" s="6" t="s">
        <v>935</v>
      </c>
      <c r="F378" s="6">
        <v>139.32000000000011</v>
      </c>
    </row>
    <row r="379" spans="1:6" x14ac:dyDescent="0.25">
      <c r="A379" s="6">
        <v>4950269</v>
      </c>
      <c r="B379" s="6" t="s">
        <v>3229</v>
      </c>
      <c r="C379" s="6">
        <v>269</v>
      </c>
      <c r="D379" s="6">
        <v>0.02</v>
      </c>
      <c r="E379" s="6" t="s">
        <v>936</v>
      </c>
      <c r="F379" s="6">
        <v>1349.74</v>
      </c>
    </row>
    <row r="380" spans="1:6" x14ac:dyDescent="0.25">
      <c r="A380" s="6">
        <v>2998265</v>
      </c>
      <c r="B380" s="6" t="s">
        <v>3086</v>
      </c>
      <c r="C380" s="6">
        <v>265</v>
      </c>
      <c r="D380" s="6">
        <v>2.0000000000000014E-2</v>
      </c>
      <c r="E380" s="6" t="s">
        <v>578</v>
      </c>
      <c r="F380" s="6">
        <v>9.8200000000000074</v>
      </c>
    </row>
    <row r="381" spans="1:6" x14ac:dyDescent="0.25">
      <c r="A381" s="6">
        <v>4950401</v>
      </c>
      <c r="B381" s="6" t="s">
        <v>3298</v>
      </c>
      <c r="C381" s="6">
        <v>401</v>
      </c>
      <c r="D381" s="6">
        <v>0.21</v>
      </c>
      <c r="E381" s="6" t="s">
        <v>937</v>
      </c>
      <c r="F381" s="6">
        <v>5.04</v>
      </c>
    </row>
    <row r="382" spans="1:6" x14ac:dyDescent="0.25">
      <c r="A382" s="6">
        <v>2999265</v>
      </c>
      <c r="B382" s="6" t="s">
        <v>3086</v>
      </c>
      <c r="C382" s="6">
        <v>265</v>
      </c>
      <c r="D382" s="6">
        <v>2.0000000000000014E-2</v>
      </c>
      <c r="E382" s="6" t="s">
        <v>3181</v>
      </c>
      <c r="F382" s="6">
        <v>4.0000000000000029E-2</v>
      </c>
    </row>
    <row r="383" spans="1:6" x14ac:dyDescent="0.25">
      <c r="A383" s="6">
        <v>3001400</v>
      </c>
      <c r="B383" s="6" t="s">
        <v>3094</v>
      </c>
      <c r="C383" s="6">
        <v>400</v>
      </c>
      <c r="D383" s="6">
        <v>1</v>
      </c>
      <c r="E383" s="6" t="s">
        <v>3182</v>
      </c>
      <c r="F383" s="6">
        <v>48</v>
      </c>
    </row>
    <row r="384" spans="1:6" x14ac:dyDescent="0.25">
      <c r="A384" s="6">
        <v>3002288</v>
      </c>
      <c r="B384" s="6" t="s">
        <v>3093</v>
      </c>
      <c r="C384" s="6">
        <v>288</v>
      </c>
      <c r="D384" s="6">
        <v>2.5999999999999999E-2</v>
      </c>
      <c r="E384" s="6" t="s">
        <v>589</v>
      </c>
      <c r="F384" s="6">
        <v>1.6639999999999999</v>
      </c>
    </row>
    <row r="385" spans="1:6" x14ac:dyDescent="0.25">
      <c r="A385" s="6">
        <v>3006233</v>
      </c>
      <c r="B385" s="6" t="s">
        <v>3123</v>
      </c>
      <c r="C385" s="6">
        <v>233</v>
      </c>
      <c r="D385" s="6">
        <v>5.0000000000000036E-3</v>
      </c>
      <c r="E385" s="6" t="s">
        <v>594</v>
      </c>
      <c r="F385" s="6">
        <v>6.0000000000000039E-2</v>
      </c>
    </row>
    <row r="386" spans="1:6" x14ac:dyDescent="0.25">
      <c r="A386" s="6">
        <v>3723184</v>
      </c>
      <c r="B386" s="6" t="s">
        <v>3084</v>
      </c>
      <c r="C386" s="6">
        <v>184</v>
      </c>
      <c r="D386" s="6">
        <v>2.0000000000000014E-2</v>
      </c>
      <c r="E386" s="6" t="s">
        <v>3183</v>
      </c>
      <c r="F386" s="6">
        <v>0.72000000000000053</v>
      </c>
    </row>
    <row r="387" spans="1:6" x14ac:dyDescent="0.25">
      <c r="A387" s="6">
        <v>3723211</v>
      </c>
      <c r="B387" s="6" t="s">
        <v>3176</v>
      </c>
      <c r="C387" s="6">
        <v>211</v>
      </c>
      <c r="D387" s="6">
        <v>3.5000000000000014E-3</v>
      </c>
      <c r="E387" s="6" t="s">
        <v>786</v>
      </c>
      <c r="F387" s="6">
        <v>1.0500000000000004E-2</v>
      </c>
    </row>
    <row r="388" spans="1:6" x14ac:dyDescent="0.25">
      <c r="A388" s="6">
        <v>3725211</v>
      </c>
      <c r="B388" s="6" t="s">
        <v>3176</v>
      </c>
      <c r="C388" s="6">
        <v>211</v>
      </c>
      <c r="D388" s="6">
        <v>3.5000000000000014E-3</v>
      </c>
      <c r="E388" s="6" t="s">
        <v>790</v>
      </c>
      <c r="F388" s="6">
        <v>2.1000000000000008E-2</v>
      </c>
    </row>
    <row r="389" spans="1:6" x14ac:dyDescent="0.25">
      <c r="A389" s="6">
        <v>3908265</v>
      </c>
      <c r="B389" s="6" t="s">
        <v>3086</v>
      </c>
      <c r="C389" s="6">
        <v>265</v>
      </c>
      <c r="D389" s="6">
        <v>2.0000000000000014E-2</v>
      </c>
      <c r="E389" s="6" t="s">
        <v>3184</v>
      </c>
      <c r="F389" s="6">
        <v>4.6200000000000037</v>
      </c>
    </row>
    <row r="390" spans="1:6" x14ac:dyDescent="0.25">
      <c r="A390" s="6">
        <v>3923288</v>
      </c>
      <c r="B390" s="6" t="s">
        <v>3093</v>
      </c>
      <c r="C390" s="6">
        <v>288</v>
      </c>
      <c r="D390" s="6">
        <v>2.5999999999999999E-2</v>
      </c>
      <c r="E390" s="6" t="s">
        <v>803</v>
      </c>
      <c r="F390" s="6">
        <v>28.73</v>
      </c>
    </row>
    <row r="391" spans="1:6" x14ac:dyDescent="0.25">
      <c r="A391" s="6">
        <v>5034184</v>
      </c>
      <c r="B391" s="6" t="s">
        <v>3084</v>
      </c>
      <c r="C391" s="6">
        <v>184</v>
      </c>
      <c r="D391" s="6">
        <v>2.0000000000000014E-2</v>
      </c>
      <c r="E391" s="6" t="s">
        <v>971</v>
      </c>
      <c r="F391" s="6">
        <v>4290.4000000000033</v>
      </c>
    </row>
    <row r="392" spans="1:6" x14ac:dyDescent="0.25">
      <c r="A392" s="6">
        <v>4101405</v>
      </c>
      <c r="B392" s="6" t="s">
        <v>3185</v>
      </c>
      <c r="C392" s="6">
        <v>405</v>
      </c>
      <c r="D392" s="6">
        <v>0.2</v>
      </c>
      <c r="E392" s="6" t="s">
        <v>3186</v>
      </c>
      <c r="F392" s="6">
        <v>0.2</v>
      </c>
    </row>
    <row r="393" spans="1:6" x14ac:dyDescent="0.25">
      <c r="A393" s="6">
        <v>5034203</v>
      </c>
      <c r="B393" s="6" t="s">
        <v>3110</v>
      </c>
      <c r="C393" s="6">
        <v>203</v>
      </c>
      <c r="D393" s="6">
        <v>1.2000000000000005E-2</v>
      </c>
      <c r="E393" s="6" t="s">
        <v>974</v>
      </c>
      <c r="F393" s="6">
        <v>919.11600000000044</v>
      </c>
    </row>
    <row r="394" spans="1:6" x14ac:dyDescent="0.25">
      <c r="A394" s="6">
        <v>5034204</v>
      </c>
      <c r="B394" s="6" t="s">
        <v>3225</v>
      </c>
      <c r="C394" s="6">
        <v>204</v>
      </c>
      <c r="D394" s="6">
        <v>1.2E-2</v>
      </c>
      <c r="E394" s="6" t="s">
        <v>975</v>
      </c>
      <c r="F394" s="6">
        <v>0.216</v>
      </c>
    </row>
    <row r="395" spans="1:6" x14ac:dyDescent="0.25">
      <c r="A395" s="6">
        <v>5034210</v>
      </c>
      <c r="B395" s="6" t="s">
        <v>3343</v>
      </c>
      <c r="C395" s="6">
        <v>210</v>
      </c>
      <c r="D395" s="6">
        <v>0.02</v>
      </c>
      <c r="E395" s="6" t="s">
        <v>976</v>
      </c>
      <c r="F395" s="6">
        <v>0.12</v>
      </c>
    </row>
    <row r="396" spans="1:6" x14ac:dyDescent="0.25">
      <c r="A396" s="6">
        <v>4202451</v>
      </c>
      <c r="B396" s="6" t="s">
        <v>3187</v>
      </c>
      <c r="C396" s="6">
        <v>451</v>
      </c>
      <c r="D396" s="6">
        <v>0.182</v>
      </c>
      <c r="E396" s="6" t="s">
        <v>811</v>
      </c>
      <c r="F396" s="6">
        <v>0.90999999999999992</v>
      </c>
    </row>
    <row r="397" spans="1:6" x14ac:dyDescent="0.25">
      <c r="A397" s="6">
        <v>5034229</v>
      </c>
      <c r="B397" s="6" t="s">
        <v>3090</v>
      </c>
      <c r="C397" s="6">
        <v>229</v>
      </c>
      <c r="D397" s="6">
        <v>0.02</v>
      </c>
      <c r="E397" s="6" t="s">
        <v>977</v>
      </c>
      <c r="F397" s="6">
        <v>17.28</v>
      </c>
    </row>
    <row r="398" spans="1:6" x14ac:dyDescent="0.25">
      <c r="A398" s="6">
        <v>4202455</v>
      </c>
      <c r="B398" s="6" t="s">
        <v>3188</v>
      </c>
      <c r="C398" s="6">
        <v>455</v>
      </c>
      <c r="D398" s="6">
        <v>0.20000000000000009</v>
      </c>
      <c r="E398" s="6" t="s">
        <v>812</v>
      </c>
      <c r="F398" s="6">
        <v>0.20000000000000009</v>
      </c>
    </row>
    <row r="399" spans="1:6" x14ac:dyDescent="0.25">
      <c r="A399" s="6">
        <v>5034401</v>
      </c>
      <c r="B399" s="6" t="s">
        <v>3298</v>
      </c>
      <c r="C399" s="6">
        <v>401</v>
      </c>
      <c r="D399" s="6">
        <v>0.21</v>
      </c>
      <c r="E399" s="6" t="s">
        <v>979</v>
      </c>
      <c r="F399" s="6">
        <v>7.9799999999999995</v>
      </c>
    </row>
    <row r="400" spans="1:6" x14ac:dyDescent="0.25">
      <c r="A400" s="6">
        <v>4203451</v>
      </c>
      <c r="B400" s="6" t="s">
        <v>3187</v>
      </c>
      <c r="C400" s="6">
        <v>451</v>
      </c>
      <c r="D400" s="6">
        <v>0.182</v>
      </c>
      <c r="E400" s="6" t="s">
        <v>813</v>
      </c>
      <c r="F400" s="6">
        <v>6.37</v>
      </c>
    </row>
    <row r="401" spans="1:6" x14ac:dyDescent="0.25">
      <c r="A401" s="6">
        <v>4206451</v>
      </c>
      <c r="B401" s="6" t="s">
        <v>3187</v>
      </c>
      <c r="C401" s="6">
        <v>451</v>
      </c>
      <c r="D401" s="6">
        <v>0.182</v>
      </c>
      <c r="E401" s="6" t="s">
        <v>3189</v>
      </c>
      <c r="F401" s="6">
        <v>0.182</v>
      </c>
    </row>
    <row r="402" spans="1:6" x14ac:dyDescent="0.25">
      <c r="A402" s="6">
        <v>5049401</v>
      </c>
      <c r="B402" s="6" t="s">
        <v>3298</v>
      </c>
      <c r="C402" s="6">
        <v>401</v>
      </c>
      <c r="D402" s="6">
        <v>0.21</v>
      </c>
      <c r="E402" s="6" t="s">
        <v>989</v>
      </c>
      <c r="F402" s="6">
        <v>881.79</v>
      </c>
    </row>
    <row r="403" spans="1:6" x14ac:dyDescent="0.25">
      <c r="A403" s="6">
        <v>5825401</v>
      </c>
      <c r="B403" s="6" t="s">
        <v>3298</v>
      </c>
      <c r="C403" s="6">
        <v>401</v>
      </c>
      <c r="D403" s="6">
        <v>0.21</v>
      </c>
      <c r="E403" s="6" t="s">
        <v>990</v>
      </c>
      <c r="F403" s="6">
        <v>13.65</v>
      </c>
    </row>
    <row r="404" spans="1:6" x14ac:dyDescent="0.25">
      <c r="A404" s="6">
        <v>5830401</v>
      </c>
      <c r="B404" s="6" t="s">
        <v>3298</v>
      </c>
      <c r="C404" s="6">
        <v>401</v>
      </c>
      <c r="D404" s="6">
        <v>0.21</v>
      </c>
      <c r="E404" s="6" t="s">
        <v>3344</v>
      </c>
      <c r="F404" s="6">
        <v>0.63</v>
      </c>
    </row>
    <row r="405" spans="1:6" x14ac:dyDescent="0.25">
      <c r="A405" s="6">
        <v>6114401</v>
      </c>
      <c r="B405" s="6" t="s">
        <v>3298</v>
      </c>
      <c r="C405" s="6">
        <v>401</v>
      </c>
      <c r="D405" s="6">
        <v>0.21</v>
      </c>
      <c r="E405" s="6" t="s">
        <v>3345</v>
      </c>
      <c r="F405" s="6">
        <v>0.42</v>
      </c>
    </row>
    <row r="406" spans="1:6" x14ac:dyDescent="0.25">
      <c r="A406" s="6">
        <v>4211451</v>
      </c>
      <c r="B406" s="6" t="s">
        <v>3187</v>
      </c>
      <c r="C406" s="6">
        <v>451</v>
      </c>
      <c r="D406" s="6">
        <v>0.182</v>
      </c>
      <c r="E406" s="6" t="s">
        <v>816</v>
      </c>
      <c r="F406" s="6">
        <v>0.36399999999999999</v>
      </c>
    </row>
    <row r="407" spans="1:6" x14ac:dyDescent="0.25">
      <c r="A407" s="6">
        <v>7202401</v>
      </c>
      <c r="B407" s="6" t="s">
        <v>3298</v>
      </c>
      <c r="C407" s="6">
        <v>401</v>
      </c>
      <c r="D407" s="6">
        <v>0.21</v>
      </c>
      <c r="E407" s="6" t="s">
        <v>1004</v>
      </c>
      <c r="F407" s="6">
        <v>237.29999999999998</v>
      </c>
    </row>
    <row r="408" spans="1:6" x14ac:dyDescent="0.25">
      <c r="A408" s="6">
        <v>4211455</v>
      </c>
      <c r="B408" s="6" t="s">
        <v>3188</v>
      </c>
      <c r="C408" s="6">
        <v>455</v>
      </c>
      <c r="D408" s="6">
        <v>0.20000000000000009</v>
      </c>
      <c r="E408" s="6" t="s">
        <v>3190</v>
      </c>
      <c r="F408" s="6">
        <v>0.20000000000000009</v>
      </c>
    </row>
    <row r="409" spans="1:6" x14ac:dyDescent="0.25">
      <c r="A409" s="6">
        <v>7205401</v>
      </c>
      <c r="B409" s="6" t="s">
        <v>3298</v>
      </c>
      <c r="C409" s="6">
        <v>401</v>
      </c>
      <c r="D409" s="6">
        <v>0.21</v>
      </c>
      <c r="E409" s="6" t="s">
        <v>1005</v>
      </c>
      <c r="F409" s="6">
        <v>169.26</v>
      </c>
    </row>
    <row r="410" spans="1:6" x14ac:dyDescent="0.25">
      <c r="A410" s="6">
        <v>4732149</v>
      </c>
      <c r="B410" s="6" t="s">
        <v>3191</v>
      </c>
      <c r="C410" s="6">
        <v>149</v>
      </c>
      <c r="D410" s="6">
        <v>7.0000000000000001E-3</v>
      </c>
      <c r="E410" s="6" t="s">
        <v>843</v>
      </c>
      <c r="F410" s="6">
        <v>7.6999999999999999E-2</v>
      </c>
    </row>
    <row r="411" spans="1:6" x14ac:dyDescent="0.25">
      <c r="A411" s="6">
        <v>7206401</v>
      </c>
      <c r="B411" s="6" t="s">
        <v>3298</v>
      </c>
      <c r="C411" s="6">
        <v>401</v>
      </c>
      <c r="D411" s="6">
        <v>0.21</v>
      </c>
      <c r="E411" s="6" t="s">
        <v>3346</v>
      </c>
      <c r="F411" s="6">
        <v>639.03</v>
      </c>
    </row>
    <row r="412" spans="1:6" x14ac:dyDescent="0.25">
      <c r="A412" s="6">
        <v>4732154</v>
      </c>
      <c r="B412" s="6" t="s">
        <v>3192</v>
      </c>
      <c r="C412" s="6">
        <v>154</v>
      </c>
      <c r="D412" s="6">
        <v>3.5000000000000001E-3</v>
      </c>
      <c r="E412" s="6" t="s">
        <v>3193</v>
      </c>
      <c r="F412" s="6">
        <v>1.9810000000000001</v>
      </c>
    </row>
    <row r="413" spans="1:6" x14ac:dyDescent="0.25">
      <c r="A413" s="6">
        <v>7207401</v>
      </c>
      <c r="B413" s="6" t="s">
        <v>3298</v>
      </c>
      <c r="C413" s="6">
        <v>401</v>
      </c>
      <c r="D413" s="6">
        <v>0.21</v>
      </c>
      <c r="E413" s="6" t="s">
        <v>3347</v>
      </c>
      <c r="F413" s="6">
        <v>102.27</v>
      </c>
    </row>
    <row r="414" spans="1:6" x14ac:dyDescent="0.25">
      <c r="A414" s="6">
        <v>4906173</v>
      </c>
      <c r="B414" s="6" t="s">
        <v>3138</v>
      </c>
      <c r="C414" s="6">
        <v>173</v>
      </c>
      <c r="D414" s="6">
        <v>5.0000000000000034E-4</v>
      </c>
      <c r="E414" s="6" t="s">
        <v>876</v>
      </c>
      <c r="F414" s="6">
        <v>6.100000000000004E-2</v>
      </c>
    </row>
    <row r="415" spans="1:6" x14ac:dyDescent="0.25">
      <c r="A415" s="6">
        <v>7208401</v>
      </c>
      <c r="B415" s="6" t="s">
        <v>3298</v>
      </c>
      <c r="C415" s="6">
        <v>401</v>
      </c>
      <c r="D415" s="6">
        <v>0.21</v>
      </c>
      <c r="E415" s="6" t="s">
        <v>3348</v>
      </c>
      <c r="F415" s="6">
        <v>165.48</v>
      </c>
    </row>
    <row r="416" spans="1:6" x14ac:dyDescent="0.25">
      <c r="A416" s="6">
        <v>4906183</v>
      </c>
      <c r="B416" s="6" t="s">
        <v>3083</v>
      </c>
      <c r="C416" s="6">
        <v>183</v>
      </c>
      <c r="D416" s="6">
        <v>1.0000000000000007E-3</v>
      </c>
      <c r="E416" s="6" t="s">
        <v>879</v>
      </c>
      <c r="F416" s="6">
        <v>9.1000000000000067E-2</v>
      </c>
    </row>
    <row r="417" spans="1:6" x14ac:dyDescent="0.25">
      <c r="A417" s="6">
        <v>7211213</v>
      </c>
      <c r="B417" s="6" t="s">
        <v>3099</v>
      </c>
      <c r="C417" s="6">
        <v>213</v>
      </c>
      <c r="D417" s="6">
        <v>1.4000000000000004E-2</v>
      </c>
      <c r="E417" s="6" t="s">
        <v>1006</v>
      </c>
      <c r="F417" s="6">
        <v>55.048000000000016</v>
      </c>
    </row>
    <row r="418" spans="1:6" x14ac:dyDescent="0.25">
      <c r="A418" s="6">
        <v>4906233</v>
      </c>
      <c r="B418" s="6" t="s">
        <v>3123</v>
      </c>
      <c r="C418" s="6">
        <v>233</v>
      </c>
      <c r="D418" s="6">
        <v>5.0000000000000036E-3</v>
      </c>
      <c r="E418" s="6" t="s">
        <v>882</v>
      </c>
      <c r="F418" s="6">
        <v>4.5000000000000033E-2</v>
      </c>
    </row>
    <row r="419" spans="1:6" x14ac:dyDescent="0.25">
      <c r="A419" s="6">
        <v>4929755</v>
      </c>
      <c r="B419" s="6" t="s">
        <v>3194</v>
      </c>
      <c r="C419" s="6">
        <v>755</v>
      </c>
      <c r="D419" s="6">
        <v>1.7000000000000001E-2</v>
      </c>
      <c r="E419" s="6" t="s">
        <v>909</v>
      </c>
      <c r="F419" s="6">
        <v>0.13600000000000001</v>
      </c>
    </row>
    <row r="420" spans="1:6" x14ac:dyDescent="0.25">
      <c r="A420" s="6">
        <v>4943183</v>
      </c>
      <c r="B420" s="6" t="s">
        <v>3083</v>
      </c>
      <c r="C420" s="6">
        <v>183</v>
      </c>
      <c r="D420" s="6">
        <v>1.0000000000000007E-3</v>
      </c>
      <c r="E420" s="6" t="s">
        <v>921</v>
      </c>
      <c r="F420" s="6">
        <v>1.8000000000000013E-2</v>
      </c>
    </row>
    <row r="421" spans="1:6" x14ac:dyDescent="0.25">
      <c r="A421" s="6">
        <v>4950183</v>
      </c>
      <c r="B421" s="6" t="s">
        <v>3083</v>
      </c>
      <c r="C421" s="6">
        <v>183</v>
      </c>
      <c r="D421" s="6">
        <v>1.0000000000000007E-3</v>
      </c>
      <c r="E421" s="6" t="s">
        <v>3195</v>
      </c>
      <c r="F421" s="6">
        <v>1.8000000000000013E-2</v>
      </c>
    </row>
    <row r="422" spans="1:6" x14ac:dyDescent="0.25">
      <c r="A422" s="6">
        <v>4950233</v>
      </c>
      <c r="B422" s="6" t="s">
        <v>3123</v>
      </c>
      <c r="C422" s="6">
        <v>233</v>
      </c>
      <c r="D422" s="6">
        <v>5.0000000000000036E-3</v>
      </c>
      <c r="E422" s="6" t="s">
        <v>933</v>
      </c>
      <c r="F422" s="6">
        <v>2.5000000000000019E-2</v>
      </c>
    </row>
    <row r="423" spans="1:6" x14ac:dyDescent="0.25">
      <c r="A423" s="6">
        <v>4950400</v>
      </c>
      <c r="B423" s="6" t="s">
        <v>3094</v>
      </c>
      <c r="C423" s="6">
        <v>400</v>
      </c>
      <c r="D423" s="6">
        <v>1</v>
      </c>
      <c r="E423" s="6" t="s">
        <v>3196</v>
      </c>
      <c r="F423" s="6">
        <v>12.6</v>
      </c>
    </row>
    <row r="424" spans="1:6" x14ac:dyDescent="0.25">
      <c r="A424" s="6">
        <v>4956184</v>
      </c>
      <c r="B424" s="6" t="s">
        <v>3084</v>
      </c>
      <c r="C424" s="6">
        <v>184</v>
      </c>
      <c r="D424" s="6">
        <v>2.0000000000000014E-2</v>
      </c>
      <c r="E424" s="6" t="s">
        <v>965</v>
      </c>
      <c r="F424" s="6">
        <v>0.50000000000000033</v>
      </c>
    </row>
    <row r="425" spans="1:6" x14ac:dyDescent="0.25">
      <c r="A425" s="6">
        <v>4957400</v>
      </c>
      <c r="B425" s="6" t="s">
        <v>3094</v>
      </c>
      <c r="C425" s="6">
        <v>400</v>
      </c>
      <c r="D425" s="6">
        <v>1</v>
      </c>
      <c r="E425" s="6" t="s">
        <v>3197</v>
      </c>
      <c r="F425" s="6">
        <v>310</v>
      </c>
    </row>
    <row r="426" spans="1:6" x14ac:dyDescent="0.25">
      <c r="A426" s="6">
        <v>4960184</v>
      </c>
      <c r="B426" s="6" t="s">
        <v>3084</v>
      </c>
      <c r="C426" s="6">
        <v>184</v>
      </c>
      <c r="D426" s="6">
        <v>2.0000000000000014E-2</v>
      </c>
      <c r="E426" s="6" t="s">
        <v>3198</v>
      </c>
      <c r="F426" s="6">
        <v>30.940000000000023</v>
      </c>
    </row>
    <row r="427" spans="1:6" x14ac:dyDescent="0.25">
      <c r="A427" s="6">
        <v>7231256</v>
      </c>
      <c r="B427" s="6" t="s">
        <v>3101</v>
      </c>
      <c r="C427" s="6">
        <v>256</v>
      </c>
      <c r="D427" s="6">
        <v>1.5000000000000008E-2</v>
      </c>
      <c r="E427" s="6" t="s">
        <v>1007</v>
      </c>
      <c r="F427" s="6">
        <v>70.980000000000032</v>
      </c>
    </row>
    <row r="428" spans="1:6" x14ac:dyDescent="0.25">
      <c r="A428" s="6">
        <v>4960234</v>
      </c>
      <c r="B428" s="6" t="s">
        <v>3085</v>
      </c>
      <c r="C428" s="6">
        <v>234</v>
      </c>
      <c r="D428" s="6">
        <v>2.0000000000000014E-2</v>
      </c>
      <c r="E428" s="6" t="s">
        <v>3199</v>
      </c>
      <c r="F428" s="6">
        <v>303.8400000000002</v>
      </c>
    </row>
    <row r="429" spans="1:6" x14ac:dyDescent="0.25">
      <c r="A429" s="6">
        <v>7264401</v>
      </c>
      <c r="B429" s="6" t="s">
        <v>3298</v>
      </c>
      <c r="C429" s="6">
        <v>401</v>
      </c>
      <c r="D429" s="6">
        <v>0.21</v>
      </c>
      <c r="E429" s="6" t="s">
        <v>3349</v>
      </c>
      <c r="F429" s="6">
        <v>19.32</v>
      </c>
    </row>
    <row r="430" spans="1:6" x14ac:dyDescent="0.25">
      <c r="A430" s="6">
        <v>4960242</v>
      </c>
      <c r="B430" s="6" t="s">
        <v>3100</v>
      </c>
      <c r="C430" s="6">
        <v>242</v>
      </c>
      <c r="D430" s="6">
        <v>1.0000000000000005E-2</v>
      </c>
      <c r="E430" s="6" t="s">
        <v>3200</v>
      </c>
      <c r="F430" s="6">
        <v>99.750000000000057</v>
      </c>
    </row>
    <row r="431" spans="1:6" x14ac:dyDescent="0.25">
      <c r="A431" s="6">
        <v>7265401</v>
      </c>
      <c r="B431" s="6" t="s">
        <v>3298</v>
      </c>
      <c r="C431" s="6">
        <v>401</v>
      </c>
      <c r="D431" s="6">
        <v>0.21</v>
      </c>
      <c r="E431" s="6" t="s">
        <v>3350</v>
      </c>
      <c r="F431" s="6">
        <v>1.05</v>
      </c>
    </row>
    <row r="432" spans="1:6" x14ac:dyDescent="0.25">
      <c r="A432" s="6">
        <v>7271111</v>
      </c>
      <c r="B432" s="6" t="s">
        <v>3174</v>
      </c>
      <c r="C432" s="6">
        <v>111</v>
      </c>
      <c r="D432" s="6">
        <v>1.4E-2</v>
      </c>
      <c r="E432" s="6" t="s">
        <v>2762</v>
      </c>
      <c r="F432" s="6">
        <v>26.571999999999999</v>
      </c>
    </row>
    <row r="433" spans="1:6" x14ac:dyDescent="0.25">
      <c r="A433" s="6">
        <v>7271229</v>
      </c>
      <c r="B433" s="6" t="s">
        <v>3090</v>
      </c>
      <c r="C433" s="6">
        <v>229</v>
      </c>
      <c r="D433" s="6">
        <v>0.02</v>
      </c>
      <c r="E433" s="6" t="s">
        <v>2763</v>
      </c>
      <c r="F433" s="6">
        <v>0.78</v>
      </c>
    </row>
    <row r="434" spans="1:6" x14ac:dyDescent="0.25">
      <c r="A434" s="6">
        <v>7271401</v>
      </c>
      <c r="B434" s="6" t="s">
        <v>3298</v>
      </c>
      <c r="C434" s="6">
        <v>401</v>
      </c>
      <c r="D434" s="6">
        <v>0.21</v>
      </c>
      <c r="E434" s="6" t="s">
        <v>3351</v>
      </c>
      <c r="F434" s="6">
        <v>3.78</v>
      </c>
    </row>
    <row r="435" spans="1:6" x14ac:dyDescent="0.25">
      <c r="A435" s="6">
        <v>4960265</v>
      </c>
      <c r="B435" s="6" t="s">
        <v>3086</v>
      </c>
      <c r="C435" s="6">
        <v>265</v>
      </c>
      <c r="D435" s="6">
        <v>2.0000000000000014E-2</v>
      </c>
      <c r="E435" s="6" t="s">
        <v>3201</v>
      </c>
      <c r="F435" s="6">
        <v>514.40000000000032</v>
      </c>
    </row>
    <row r="436" spans="1:6" x14ac:dyDescent="0.25">
      <c r="A436" s="6">
        <v>5034173</v>
      </c>
      <c r="B436" s="6" t="s">
        <v>3138</v>
      </c>
      <c r="C436" s="6">
        <v>173</v>
      </c>
      <c r="D436" s="6">
        <v>5.0000000000000034E-4</v>
      </c>
      <c r="E436" s="6" t="s">
        <v>3202</v>
      </c>
      <c r="F436" s="6">
        <v>5.1000000000000031E-2</v>
      </c>
    </row>
    <row r="437" spans="1:6" x14ac:dyDescent="0.25">
      <c r="A437" s="6">
        <v>5034183</v>
      </c>
      <c r="B437" s="6" t="s">
        <v>3083</v>
      </c>
      <c r="C437" s="6">
        <v>183</v>
      </c>
      <c r="D437" s="6">
        <v>1.0000000000000007E-3</v>
      </c>
      <c r="E437" s="6" t="s">
        <v>970</v>
      </c>
      <c r="F437" s="6">
        <v>5.2000000000000032E-2</v>
      </c>
    </row>
    <row r="438" spans="1:6" x14ac:dyDescent="0.25">
      <c r="A438" s="6">
        <v>5034201</v>
      </c>
      <c r="B438" s="6" t="s">
        <v>3203</v>
      </c>
      <c r="C438" s="6">
        <v>201</v>
      </c>
      <c r="D438" s="6">
        <v>3.0000000000000014E-3</v>
      </c>
      <c r="E438" s="6" t="s">
        <v>973</v>
      </c>
      <c r="F438" s="6">
        <v>3.0000000000000013E-2</v>
      </c>
    </row>
    <row r="439" spans="1:6" x14ac:dyDescent="0.25">
      <c r="A439" s="6">
        <v>5034217</v>
      </c>
      <c r="B439" s="6" t="s">
        <v>3204</v>
      </c>
      <c r="C439" s="6">
        <v>217</v>
      </c>
      <c r="D439" s="6">
        <v>1.2E-2</v>
      </c>
      <c r="E439" s="6" t="s">
        <v>3205</v>
      </c>
      <c r="F439" s="6">
        <v>2.4E-2</v>
      </c>
    </row>
    <row r="440" spans="1:6" x14ac:dyDescent="0.25">
      <c r="A440" s="6">
        <v>7330403</v>
      </c>
      <c r="B440" s="6" t="s">
        <v>3322</v>
      </c>
      <c r="C440" s="6">
        <v>403</v>
      </c>
      <c r="D440" s="6">
        <v>0.21</v>
      </c>
      <c r="E440" s="6" t="s">
        <v>1012</v>
      </c>
      <c r="F440" s="6">
        <v>5556.5999999999995</v>
      </c>
    </row>
    <row r="441" spans="1:6" x14ac:dyDescent="0.25">
      <c r="A441" s="6">
        <v>5034684</v>
      </c>
      <c r="B441" s="6" t="s">
        <v>3098</v>
      </c>
      <c r="C441" s="6">
        <v>684</v>
      </c>
      <c r="D441" s="6">
        <v>2.0000000000000014E-2</v>
      </c>
      <c r="E441" s="6" t="s">
        <v>980</v>
      </c>
      <c r="F441" s="6">
        <v>4.0000000000000029E-2</v>
      </c>
    </row>
    <row r="442" spans="1:6" x14ac:dyDescent="0.25">
      <c r="A442" s="6">
        <v>5049203</v>
      </c>
      <c r="B442" s="6" t="s">
        <v>3110</v>
      </c>
      <c r="C442" s="6">
        <v>203</v>
      </c>
      <c r="D442" s="6">
        <v>1.2000000000000005E-2</v>
      </c>
      <c r="E442" s="6" t="s">
        <v>988</v>
      </c>
      <c r="F442" s="6">
        <v>9.2640000000000047</v>
      </c>
    </row>
    <row r="443" spans="1:6" x14ac:dyDescent="0.25">
      <c r="A443" s="6">
        <v>7386401</v>
      </c>
      <c r="B443" s="6" t="s">
        <v>3298</v>
      </c>
      <c r="C443" s="6">
        <v>401</v>
      </c>
      <c r="D443" s="6">
        <v>0.21</v>
      </c>
      <c r="E443" s="6" t="s">
        <v>1016</v>
      </c>
      <c r="F443" s="6">
        <v>2279.5499999999997</v>
      </c>
    </row>
    <row r="444" spans="1:6" x14ac:dyDescent="0.25">
      <c r="A444" s="6">
        <v>7206271</v>
      </c>
      <c r="B444" s="6" t="s">
        <v>3087</v>
      </c>
      <c r="C444" s="6">
        <v>271</v>
      </c>
      <c r="D444" s="6">
        <v>4.9999999999999961E-2</v>
      </c>
      <c r="E444" s="6" t="s">
        <v>3206</v>
      </c>
      <c r="F444" s="6">
        <v>35.349999999999973</v>
      </c>
    </row>
    <row r="445" spans="1:6" x14ac:dyDescent="0.25">
      <c r="A445" s="6">
        <v>7207271</v>
      </c>
      <c r="B445" s="6" t="s">
        <v>3087</v>
      </c>
      <c r="C445" s="6">
        <v>271</v>
      </c>
      <c r="D445" s="6">
        <v>4.9999999999999961E-2</v>
      </c>
      <c r="E445" s="6" t="s">
        <v>3207</v>
      </c>
      <c r="F445" s="6">
        <v>1.4999999999999989</v>
      </c>
    </row>
    <row r="446" spans="1:6" x14ac:dyDescent="0.25">
      <c r="A446" s="6">
        <v>7387401</v>
      </c>
      <c r="B446" s="6" t="s">
        <v>3298</v>
      </c>
      <c r="C446" s="6">
        <v>401</v>
      </c>
      <c r="D446" s="6">
        <v>0.21</v>
      </c>
      <c r="E446" s="6" t="s">
        <v>1017</v>
      </c>
      <c r="F446" s="6">
        <v>6573</v>
      </c>
    </row>
    <row r="447" spans="1:6" x14ac:dyDescent="0.25">
      <c r="A447" s="6">
        <v>7208271</v>
      </c>
      <c r="B447" s="6" t="s">
        <v>3087</v>
      </c>
      <c r="C447" s="6">
        <v>271</v>
      </c>
      <c r="D447" s="6">
        <v>4.9999999999999961E-2</v>
      </c>
      <c r="E447" s="6" t="s">
        <v>3208</v>
      </c>
      <c r="F447" s="6">
        <v>26.799999999999979</v>
      </c>
    </row>
    <row r="448" spans="1:6" x14ac:dyDescent="0.25">
      <c r="A448" s="6">
        <v>7388401</v>
      </c>
      <c r="B448" s="6" t="s">
        <v>3298</v>
      </c>
      <c r="C448" s="6">
        <v>401</v>
      </c>
      <c r="D448" s="6">
        <v>0.21</v>
      </c>
      <c r="E448" s="6" t="s">
        <v>3352</v>
      </c>
      <c r="F448" s="6">
        <v>2.1</v>
      </c>
    </row>
    <row r="449" spans="1:6" x14ac:dyDescent="0.25">
      <c r="A449" s="6">
        <v>7211211</v>
      </c>
      <c r="B449" s="6" t="s">
        <v>3176</v>
      </c>
      <c r="C449" s="6">
        <v>211</v>
      </c>
      <c r="D449" s="6">
        <v>3.5000000000000014E-3</v>
      </c>
      <c r="E449" s="6" t="s">
        <v>3209</v>
      </c>
      <c r="F449" s="6">
        <v>7.0000000000000027E-3</v>
      </c>
    </row>
    <row r="450" spans="1:6" x14ac:dyDescent="0.25">
      <c r="A450" s="6">
        <v>7224051</v>
      </c>
      <c r="B450" s="6" t="s">
        <v>3210</v>
      </c>
      <c r="C450" s="6">
        <v>51</v>
      </c>
      <c r="D450" s="6" t="s">
        <v>3211</v>
      </c>
      <c r="E450" s="6" t="s">
        <v>3212</v>
      </c>
      <c r="F450" s="6" t="s">
        <v>14</v>
      </c>
    </row>
    <row r="451" spans="1:6" x14ac:dyDescent="0.25">
      <c r="A451" s="6">
        <v>7224096</v>
      </c>
      <c r="B451" s="6" t="s">
        <v>3213</v>
      </c>
      <c r="C451" s="6">
        <v>96</v>
      </c>
      <c r="D451" s="6" t="s">
        <v>3211</v>
      </c>
      <c r="E451" s="6" t="s">
        <v>3214</v>
      </c>
      <c r="F451" s="6" t="s">
        <v>14</v>
      </c>
    </row>
    <row r="452" spans="1:6" x14ac:dyDescent="0.25">
      <c r="A452" s="6">
        <v>7224184</v>
      </c>
      <c r="B452" s="6" t="s">
        <v>3084</v>
      </c>
      <c r="C452" s="6">
        <v>184</v>
      </c>
      <c r="D452" s="6">
        <v>2.0000000000000014E-2</v>
      </c>
      <c r="E452" s="6" t="s">
        <v>3215</v>
      </c>
      <c r="F452" s="6">
        <v>58.460000000000043</v>
      </c>
    </row>
    <row r="453" spans="1:6" x14ac:dyDescent="0.25">
      <c r="A453" s="6">
        <v>7224234</v>
      </c>
      <c r="B453" s="6" t="s">
        <v>3085</v>
      </c>
      <c r="C453" s="6">
        <v>234</v>
      </c>
      <c r="D453" s="6">
        <v>2.0000000000000014E-2</v>
      </c>
      <c r="E453" s="6" t="s">
        <v>3216</v>
      </c>
      <c r="F453" s="6">
        <v>49.400000000000034</v>
      </c>
    </row>
    <row r="454" spans="1:6" x14ac:dyDescent="0.25">
      <c r="A454" s="6">
        <v>7224251</v>
      </c>
      <c r="B454" s="6" t="s">
        <v>3106</v>
      </c>
      <c r="C454" s="6">
        <v>251</v>
      </c>
      <c r="D454" s="6">
        <v>7.5000000000000049E-3</v>
      </c>
      <c r="E454" s="6" t="s">
        <v>3217</v>
      </c>
      <c r="F454" s="6">
        <v>1512.3225000000009</v>
      </c>
    </row>
    <row r="455" spans="1:6" x14ac:dyDescent="0.25">
      <c r="A455" s="6">
        <v>7225184</v>
      </c>
      <c r="B455" s="6" t="s">
        <v>3084</v>
      </c>
      <c r="C455" s="6">
        <v>184</v>
      </c>
      <c r="D455" s="6">
        <v>2.0000000000000014E-2</v>
      </c>
      <c r="E455" s="6" t="s">
        <v>3218</v>
      </c>
      <c r="F455" s="6">
        <v>5.8200000000000038</v>
      </c>
    </row>
    <row r="456" spans="1:6" x14ac:dyDescent="0.25">
      <c r="A456" s="6">
        <v>7225242</v>
      </c>
      <c r="B456" s="6" t="s">
        <v>3100</v>
      </c>
      <c r="C456" s="6">
        <v>242</v>
      </c>
      <c r="D456" s="6">
        <v>1.0000000000000005E-2</v>
      </c>
      <c r="E456" s="6" t="s">
        <v>3219</v>
      </c>
      <c r="F456" s="6">
        <v>186.5500000000001</v>
      </c>
    </row>
    <row r="457" spans="1:6" x14ac:dyDescent="0.25">
      <c r="A457" s="6">
        <v>7403401</v>
      </c>
      <c r="B457" s="6" t="s">
        <v>3298</v>
      </c>
      <c r="C457" s="6">
        <v>401</v>
      </c>
      <c r="D457" s="6">
        <v>0.21</v>
      </c>
      <c r="E457" s="6" t="s">
        <v>1058</v>
      </c>
      <c r="F457" s="6">
        <v>72.45</v>
      </c>
    </row>
    <row r="458" spans="1:6" x14ac:dyDescent="0.25">
      <c r="A458" s="6">
        <v>7418401</v>
      </c>
      <c r="B458" s="6" t="s">
        <v>3298</v>
      </c>
      <c r="C458" s="6">
        <v>401</v>
      </c>
      <c r="D458" s="6">
        <v>0.21</v>
      </c>
      <c r="E458" s="6" t="s">
        <v>1068</v>
      </c>
      <c r="F458" s="6">
        <v>0.42</v>
      </c>
    </row>
    <row r="459" spans="1:6" x14ac:dyDescent="0.25">
      <c r="A459" s="6">
        <v>7420222</v>
      </c>
      <c r="B459" s="6" t="s">
        <v>3104</v>
      </c>
      <c r="C459" s="6">
        <v>222</v>
      </c>
      <c r="D459" s="6">
        <v>1.6000000000000011E-2</v>
      </c>
      <c r="E459" s="6" t="s">
        <v>1070</v>
      </c>
      <c r="F459" s="6">
        <v>71.968000000000046</v>
      </c>
    </row>
    <row r="460" spans="1:6" x14ac:dyDescent="0.25">
      <c r="A460" s="6">
        <v>7420401</v>
      </c>
      <c r="B460" s="6" t="s">
        <v>3298</v>
      </c>
      <c r="C460" s="6">
        <v>401</v>
      </c>
      <c r="D460" s="6">
        <v>0.21</v>
      </c>
      <c r="E460" s="6" t="s">
        <v>1072</v>
      </c>
      <c r="F460" s="6">
        <v>2132.34</v>
      </c>
    </row>
    <row r="461" spans="1:6" x14ac:dyDescent="0.25">
      <c r="A461" s="6">
        <v>7421234</v>
      </c>
      <c r="B461" s="6" t="s">
        <v>3085</v>
      </c>
      <c r="C461" s="6">
        <v>234</v>
      </c>
      <c r="D461" s="6">
        <v>2.0000000000000014E-2</v>
      </c>
      <c r="E461" s="6" t="s">
        <v>1073</v>
      </c>
      <c r="F461" s="6">
        <v>67.580000000000055</v>
      </c>
    </row>
    <row r="462" spans="1:6" x14ac:dyDescent="0.25">
      <c r="A462" s="6">
        <v>7421401</v>
      </c>
      <c r="B462" s="6" t="s">
        <v>3298</v>
      </c>
      <c r="C462" s="6">
        <v>401</v>
      </c>
      <c r="D462" s="6">
        <v>0.21</v>
      </c>
      <c r="E462" s="6" t="s">
        <v>1075</v>
      </c>
      <c r="F462" s="6">
        <v>1762.95</v>
      </c>
    </row>
    <row r="463" spans="1:6" x14ac:dyDescent="0.25">
      <c r="A463" s="6">
        <v>7264222</v>
      </c>
      <c r="B463" s="6" t="s">
        <v>3104</v>
      </c>
      <c r="C463" s="6">
        <v>222</v>
      </c>
      <c r="D463" s="6">
        <v>1.6000000000000011E-2</v>
      </c>
      <c r="E463" s="6" t="s">
        <v>3220</v>
      </c>
      <c r="F463" s="6">
        <v>4.9280000000000035</v>
      </c>
    </row>
    <row r="464" spans="1:6" x14ac:dyDescent="0.25">
      <c r="A464" s="6">
        <v>7265234</v>
      </c>
      <c r="B464" s="6" t="s">
        <v>3085</v>
      </c>
      <c r="C464" s="6">
        <v>234</v>
      </c>
      <c r="D464" s="6">
        <v>2.0000000000000014E-2</v>
      </c>
      <c r="E464" s="6" t="s">
        <v>3221</v>
      </c>
      <c r="F464" s="6">
        <v>11.700000000000008</v>
      </c>
    </row>
    <row r="465" spans="1:6" x14ac:dyDescent="0.25">
      <c r="A465" s="6">
        <v>7422401</v>
      </c>
      <c r="B465" s="6" t="s">
        <v>3298</v>
      </c>
      <c r="C465" s="6">
        <v>401</v>
      </c>
      <c r="D465" s="6">
        <v>0.21</v>
      </c>
      <c r="E465" s="6" t="s">
        <v>1077</v>
      </c>
      <c r="F465" s="6">
        <v>731.22</v>
      </c>
    </row>
    <row r="466" spans="1:6" x14ac:dyDescent="0.25">
      <c r="A466" s="6">
        <v>7330000</v>
      </c>
      <c r="B466" s="6" t="s">
        <v>3222</v>
      </c>
      <c r="C466" s="6">
        <v>0</v>
      </c>
      <c r="D466" s="6">
        <v>1</v>
      </c>
      <c r="E466" s="6" t="s">
        <v>3223</v>
      </c>
      <c r="F466" s="6">
        <v>256.59899999999902</v>
      </c>
    </row>
    <row r="467" spans="1:6" x14ac:dyDescent="0.25">
      <c r="A467" s="6">
        <v>7423401</v>
      </c>
      <c r="B467" s="6" t="s">
        <v>3298</v>
      </c>
      <c r="C467" s="6">
        <v>401</v>
      </c>
      <c r="D467" s="6">
        <v>0.21</v>
      </c>
      <c r="E467" s="6" t="s">
        <v>1079</v>
      </c>
      <c r="F467" s="6">
        <v>95.97</v>
      </c>
    </row>
    <row r="468" spans="1:6" x14ac:dyDescent="0.25">
      <c r="A468" s="6">
        <v>7330400</v>
      </c>
      <c r="B468" s="6" t="s">
        <v>3094</v>
      </c>
      <c r="C468" s="6">
        <v>400</v>
      </c>
      <c r="D468" s="6">
        <v>1</v>
      </c>
      <c r="E468" s="6" t="s">
        <v>3224</v>
      </c>
      <c r="F468" s="6">
        <v>331</v>
      </c>
    </row>
    <row r="469" spans="1:6" x14ac:dyDescent="0.25">
      <c r="A469" s="6">
        <v>7424401</v>
      </c>
      <c r="B469" s="6" t="s">
        <v>3298</v>
      </c>
      <c r="C469" s="6">
        <v>401</v>
      </c>
      <c r="D469" s="6">
        <v>0.21</v>
      </c>
      <c r="E469" s="6" t="s">
        <v>1081</v>
      </c>
      <c r="F469" s="6">
        <v>305.96999999999997</v>
      </c>
    </row>
    <row r="470" spans="1:6" x14ac:dyDescent="0.25">
      <c r="A470" s="6">
        <v>7426401</v>
      </c>
      <c r="B470" s="6" t="s">
        <v>3298</v>
      </c>
      <c r="C470" s="6">
        <v>401</v>
      </c>
      <c r="D470" s="6">
        <v>0.21</v>
      </c>
      <c r="E470" s="6" t="s">
        <v>1083</v>
      </c>
      <c r="F470" s="6">
        <v>146.16</v>
      </c>
    </row>
    <row r="471" spans="1:6" x14ac:dyDescent="0.25">
      <c r="A471" s="6">
        <v>7386204</v>
      </c>
      <c r="B471" s="6" t="s">
        <v>3225</v>
      </c>
      <c r="C471" s="6">
        <v>204</v>
      </c>
      <c r="D471" s="6">
        <v>1.2E-2</v>
      </c>
      <c r="E471" s="6" t="s">
        <v>3226</v>
      </c>
      <c r="F471" s="6">
        <v>0.48</v>
      </c>
    </row>
    <row r="472" spans="1:6" x14ac:dyDescent="0.25">
      <c r="A472" s="6">
        <v>7427213</v>
      </c>
      <c r="B472" s="6" t="s">
        <v>3099</v>
      </c>
      <c r="C472" s="6">
        <v>213</v>
      </c>
      <c r="D472" s="6">
        <v>1.4000000000000004E-2</v>
      </c>
      <c r="E472" s="6" t="s">
        <v>1087</v>
      </c>
      <c r="F472" s="6">
        <v>367.73800000000011</v>
      </c>
    </row>
    <row r="473" spans="1:6" x14ac:dyDescent="0.25">
      <c r="A473" s="6">
        <v>7386229</v>
      </c>
      <c r="B473" s="6" t="s">
        <v>3090</v>
      </c>
      <c r="C473" s="6">
        <v>229</v>
      </c>
      <c r="D473" s="6">
        <v>0.02</v>
      </c>
      <c r="E473" s="6" t="s">
        <v>3227</v>
      </c>
      <c r="F473" s="6">
        <v>0.52</v>
      </c>
    </row>
    <row r="474" spans="1:6" x14ac:dyDescent="0.25">
      <c r="A474" s="6">
        <v>7427401</v>
      </c>
      <c r="B474" s="6" t="s">
        <v>3298</v>
      </c>
      <c r="C474" s="6">
        <v>401</v>
      </c>
      <c r="D474" s="6">
        <v>0.21</v>
      </c>
      <c r="E474" s="6" t="s">
        <v>1088</v>
      </c>
      <c r="F474" s="6">
        <v>6604.71</v>
      </c>
    </row>
    <row r="475" spans="1:6" x14ac:dyDescent="0.25">
      <c r="A475" s="6">
        <v>7387229</v>
      </c>
      <c r="B475" s="6" t="s">
        <v>3090</v>
      </c>
      <c r="C475" s="6">
        <v>229</v>
      </c>
      <c r="D475" s="6">
        <v>0.02</v>
      </c>
      <c r="E475" s="6" t="s">
        <v>3228</v>
      </c>
      <c r="F475" s="6">
        <v>1.54</v>
      </c>
    </row>
    <row r="476" spans="1:6" x14ac:dyDescent="0.25">
      <c r="A476" s="6">
        <v>7428213</v>
      </c>
      <c r="B476" s="6" t="s">
        <v>3099</v>
      </c>
      <c r="C476" s="6">
        <v>213</v>
      </c>
      <c r="D476" s="6">
        <v>1.4000000000000004E-2</v>
      </c>
      <c r="E476" s="6" t="s">
        <v>1092</v>
      </c>
      <c r="F476" s="6">
        <v>144.29800000000003</v>
      </c>
    </row>
    <row r="477" spans="1:6" x14ac:dyDescent="0.25">
      <c r="A477" s="6">
        <v>7387269</v>
      </c>
      <c r="B477" s="6" t="s">
        <v>3229</v>
      </c>
      <c r="C477" s="6">
        <v>269</v>
      </c>
      <c r="D477" s="6">
        <v>0.02</v>
      </c>
      <c r="E477" s="6" t="s">
        <v>3230</v>
      </c>
      <c r="F477" s="6">
        <v>33.700000000000003</v>
      </c>
    </row>
    <row r="478" spans="1:6" x14ac:dyDescent="0.25">
      <c r="A478" s="6">
        <v>7428401</v>
      </c>
      <c r="B478" s="6" t="s">
        <v>3298</v>
      </c>
      <c r="C478" s="6">
        <v>401</v>
      </c>
      <c r="D478" s="6">
        <v>0.21</v>
      </c>
      <c r="E478" s="6" t="s">
        <v>1093</v>
      </c>
      <c r="F478" s="6">
        <v>2007.6</v>
      </c>
    </row>
    <row r="479" spans="1:6" x14ac:dyDescent="0.25">
      <c r="A479" s="6">
        <v>7388253</v>
      </c>
      <c r="B479" s="6" t="s">
        <v>3231</v>
      </c>
      <c r="C479" s="6">
        <v>253</v>
      </c>
      <c r="D479" s="6">
        <v>1.4999999999999999E-2</v>
      </c>
      <c r="E479" s="6" t="s">
        <v>3232</v>
      </c>
      <c r="F479" s="6">
        <v>3.4049999999999998</v>
      </c>
    </row>
    <row r="480" spans="1:6" x14ac:dyDescent="0.25">
      <c r="A480" s="6">
        <v>7429184</v>
      </c>
      <c r="B480" s="6" t="s">
        <v>3084</v>
      </c>
      <c r="C480" s="6">
        <v>184</v>
      </c>
      <c r="D480" s="6">
        <v>2.0000000000000014E-2</v>
      </c>
      <c r="E480" s="6" t="s">
        <v>1095</v>
      </c>
      <c r="F480" s="6">
        <v>23.600000000000016</v>
      </c>
    </row>
    <row r="481" spans="1:6" x14ac:dyDescent="0.25">
      <c r="A481" s="6">
        <v>7429240</v>
      </c>
      <c r="B481" s="6" t="s">
        <v>3353</v>
      </c>
      <c r="C481" s="6">
        <v>240</v>
      </c>
      <c r="D481" s="6">
        <v>0.02</v>
      </c>
      <c r="E481" s="6" t="s">
        <v>1098</v>
      </c>
      <c r="F481" s="6">
        <v>52.660000000000004</v>
      </c>
    </row>
    <row r="482" spans="1:6" x14ac:dyDescent="0.25">
      <c r="A482" s="6">
        <v>7393097</v>
      </c>
      <c r="B482" s="6" t="s">
        <v>3233</v>
      </c>
      <c r="C482" s="6">
        <v>97</v>
      </c>
      <c r="D482" s="6">
        <v>2.4E-2</v>
      </c>
      <c r="E482" s="6" t="s">
        <v>3234</v>
      </c>
      <c r="F482" s="6">
        <v>9.3840000000000003</v>
      </c>
    </row>
    <row r="483" spans="1:6" x14ac:dyDescent="0.25">
      <c r="A483" s="6">
        <v>7393183</v>
      </c>
      <c r="B483" s="6" t="s">
        <v>3083</v>
      </c>
      <c r="C483" s="6">
        <v>183</v>
      </c>
      <c r="D483" s="6">
        <v>1.0000000000000007E-3</v>
      </c>
      <c r="E483" s="6" t="s">
        <v>1020</v>
      </c>
      <c r="F483" s="6">
        <v>1.9000000000000013E-2</v>
      </c>
    </row>
    <row r="484" spans="1:6" x14ac:dyDescent="0.25">
      <c r="A484" s="6">
        <v>7429297</v>
      </c>
      <c r="B484" s="6" t="s">
        <v>3354</v>
      </c>
      <c r="C484" s="6">
        <v>297</v>
      </c>
      <c r="D484" s="6">
        <v>7.0000000000000001E-3</v>
      </c>
      <c r="E484" s="6" t="s">
        <v>1101</v>
      </c>
      <c r="F484" s="6">
        <v>43.75</v>
      </c>
    </row>
    <row r="485" spans="1:6" x14ac:dyDescent="0.25">
      <c r="A485" s="6">
        <v>7429401</v>
      </c>
      <c r="B485" s="6" t="s">
        <v>3298</v>
      </c>
      <c r="C485" s="6">
        <v>401</v>
      </c>
      <c r="D485" s="6">
        <v>0.21</v>
      </c>
      <c r="E485" s="6" t="s">
        <v>1102</v>
      </c>
      <c r="F485" s="6">
        <v>0.42</v>
      </c>
    </row>
    <row r="486" spans="1:6" x14ac:dyDescent="0.25">
      <c r="A486" s="6">
        <v>7393184</v>
      </c>
      <c r="B486" s="6" t="s">
        <v>3084</v>
      </c>
      <c r="C486" s="6">
        <v>184</v>
      </c>
      <c r="D486" s="6">
        <v>2.0000000000000014E-2</v>
      </c>
      <c r="E486" s="6" t="s">
        <v>1021</v>
      </c>
      <c r="F486" s="6">
        <v>207.88000000000014</v>
      </c>
    </row>
    <row r="487" spans="1:6" x14ac:dyDescent="0.25">
      <c r="A487" s="6">
        <v>7430184</v>
      </c>
      <c r="B487" s="6" t="s">
        <v>3084</v>
      </c>
      <c r="C487" s="6">
        <v>184</v>
      </c>
      <c r="D487" s="6">
        <v>2.0000000000000014E-2</v>
      </c>
      <c r="E487" s="6" t="s">
        <v>1104</v>
      </c>
      <c r="F487" s="6">
        <v>21.600000000000016</v>
      </c>
    </row>
    <row r="488" spans="1:6" x14ac:dyDescent="0.25">
      <c r="A488" s="6">
        <v>7393213</v>
      </c>
      <c r="B488" s="6" t="s">
        <v>3099</v>
      </c>
      <c r="C488" s="6">
        <v>213</v>
      </c>
      <c r="D488" s="6">
        <v>1.4000000000000004E-2</v>
      </c>
      <c r="E488" s="6" t="s">
        <v>1025</v>
      </c>
      <c r="F488" s="6">
        <v>16.870000000000005</v>
      </c>
    </row>
    <row r="489" spans="1:6" x14ac:dyDescent="0.25">
      <c r="A489" s="6">
        <v>7430234</v>
      </c>
      <c r="B489" s="6" t="s">
        <v>3085</v>
      </c>
      <c r="C489" s="6">
        <v>234</v>
      </c>
      <c r="D489" s="6">
        <v>2.0000000000000014E-2</v>
      </c>
      <c r="E489" s="6" t="s">
        <v>1106</v>
      </c>
      <c r="F489" s="6">
        <v>64.120000000000047</v>
      </c>
    </row>
    <row r="490" spans="1:6" x14ac:dyDescent="0.25">
      <c r="A490" s="6">
        <v>7430240</v>
      </c>
      <c r="B490" s="6" t="s">
        <v>3353</v>
      </c>
      <c r="C490" s="6">
        <v>240</v>
      </c>
      <c r="D490" s="6">
        <v>0.02</v>
      </c>
      <c r="E490" s="6" t="s">
        <v>1107</v>
      </c>
      <c r="F490" s="6">
        <v>195.18</v>
      </c>
    </row>
    <row r="491" spans="1:6" x14ac:dyDescent="0.25">
      <c r="A491" s="6">
        <v>7393222</v>
      </c>
      <c r="B491" s="6" t="s">
        <v>3104</v>
      </c>
      <c r="C491" s="6">
        <v>222</v>
      </c>
      <c r="D491" s="6">
        <v>1.6000000000000011E-2</v>
      </c>
      <c r="E491" s="6" t="s">
        <v>1027</v>
      </c>
      <c r="F491" s="6">
        <v>24.064000000000018</v>
      </c>
    </row>
    <row r="492" spans="1:6" x14ac:dyDescent="0.25">
      <c r="A492" s="6">
        <v>7430296</v>
      </c>
      <c r="B492" s="6" t="s">
        <v>3355</v>
      </c>
      <c r="C492" s="6">
        <v>296</v>
      </c>
      <c r="D492" s="6">
        <v>7.0000000000000001E-3</v>
      </c>
      <c r="E492" s="6" t="s">
        <v>1109</v>
      </c>
      <c r="F492" s="6">
        <v>31.283000000000001</v>
      </c>
    </row>
    <row r="493" spans="1:6" x14ac:dyDescent="0.25">
      <c r="A493" s="6">
        <v>7430297</v>
      </c>
      <c r="B493" s="6" t="s">
        <v>3354</v>
      </c>
      <c r="C493" s="6">
        <v>297</v>
      </c>
      <c r="D493" s="6">
        <v>7.0000000000000001E-3</v>
      </c>
      <c r="E493" s="6" t="s">
        <v>1110</v>
      </c>
      <c r="F493" s="6">
        <v>123.22800000000001</v>
      </c>
    </row>
    <row r="494" spans="1:6" x14ac:dyDescent="0.25">
      <c r="A494" s="6">
        <v>7430401</v>
      </c>
      <c r="B494" s="6" t="s">
        <v>3298</v>
      </c>
      <c r="C494" s="6">
        <v>401</v>
      </c>
      <c r="D494" s="6">
        <v>0.21</v>
      </c>
      <c r="E494" s="6" t="s">
        <v>1111</v>
      </c>
      <c r="F494" s="6">
        <v>82.95</v>
      </c>
    </row>
    <row r="495" spans="1:6" x14ac:dyDescent="0.25">
      <c r="A495" s="6">
        <v>7432401</v>
      </c>
      <c r="B495" s="6" t="s">
        <v>3298</v>
      </c>
      <c r="C495" s="6">
        <v>401</v>
      </c>
      <c r="D495" s="6">
        <v>0.21</v>
      </c>
      <c r="E495" s="6" t="s">
        <v>1112</v>
      </c>
      <c r="F495" s="6">
        <v>11.34</v>
      </c>
    </row>
    <row r="496" spans="1:6" x14ac:dyDescent="0.25">
      <c r="A496" s="6">
        <v>7433401</v>
      </c>
      <c r="B496" s="6" t="s">
        <v>3298</v>
      </c>
      <c r="C496" s="6">
        <v>401</v>
      </c>
      <c r="D496" s="6">
        <v>0.21</v>
      </c>
      <c r="E496" s="6" t="s">
        <v>1113</v>
      </c>
      <c r="F496" s="6">
        <v>0.21</v>
      </c>
    </row>
    <row r="497" spans="1:6" x14ac:dyDescent="0.25">
      <c r="A497" s="6">
        <v>7393243</v>
      </c>
      <c r="B497" s="6" t="s">
        <v>3235</v>
      </c>
      <c r="C497" s="6">
        <v>243</v>
      </c>
      <c r="D497" s="6">
        <v>6.0000000000000001E-3</v>
      </c>
      <c r="E497" s="6" t="s">
        <v>1028</v>
      </c>
      <c r="F497" s="6">
        <v>1.8000000000000002E-2</v>
      </c>
    </row>
    <row r="498" spans="1:6" x14ac:dyDescent="0.25">
      <c r="A498" s="6">
        <v>7393244</v>
      </c>
      <c r="B498" s="6" t="s">
        <v>3107</v>
      </c>
      <c r="C498" s="6">
        <v>244</v>
      </c>
      <c r="D498" s="6">
        <v>2.4E-2</v>
      </c>
      <c r="E498" s="6" t="s">
        <v>1029</v>
      </c>
      <c r="F498" s="6">
        <v>285.57600000000002</v>
      </c>
    </row>
    <row r="499" spans="1:6" x14ac:dyDescent="0.25">
      <c r="A499" s="6">
        <v>7434256</v>
      </c>
      <c r="B499" s="6" t="s">
        <v>3101</v>
      </c>
      <c r="C499" s="6">
        <v>256</v>
      </c>
      <c r="D499" s="6">
        <v>1.5000000000000008E-2</v>
      </c>
      <c r="E499" s="6" t="s">
        <v>1114</v>
      </c>
      <c r="F499" s="6">
        <v>30.570000000000018</v>
      </c>
    </row>
    <row r="500" spans="1:6" x14ac:dyDescent="0.25">
      <c r="A500" s="6">
        <v>7434401</v>
      </c>
      <c r="B500" s="6" t="s">
        <v>3298</v>
      </c>
      <c r="C500" s="6">
        <v>401</v>
      </c>
      <c r="D500" s="6">
        <v>0.21</v>
      </c>
      <c r="E500" s="6" t="s">
        <v>1115</v>
      </c>
      <c r="F500" s="6">
        <v>0.84</v>
      </c>
    </row>
    <row r="501" spans="1:6" x14ac:dyDescent="0.25">
      <c r="A501" s="6">
        <v>7435401</v>
      </c>
      <c r="B501" s="6" t="s">
        <v>3298</v>
      </c>
      <c r="C501" s="6">
        <v>401</v>
      </c>
      <c r="D501" s="6">
        <v>0.21</v>
      </c>
      <c r="E501" s="6" t="s">
        <v>1129</v>
      </c>
      <c r="F501" s="6">
        <v>1.89</v>
      </c>
    </row>
    <row r="502" spans="1:6" x14ac:dyDescent="0.25">
      <c r="A502" s="6">
        <v>7436184</v>
      </c>
      <c r="B502" s="6" t="s">
        <v>3084</v>
      </c>
      <c r="C502" s="6">
        <v>184</v>
      </c>
      <c r="D502" s="6">
        <v>2.0000000000000014E-2</v>
      </c>
      <c r="E502" s="6" t="s">
        <v>1130</v>
      </c>
      <c r="F502" s="6">
        <v>44.24000000000003</v>
      </c>
    </row>
    <row r="503" spans="1:6" x14ac:dyDescent="0.25">
      <c r="A503" s="6">
        <v>7422271</v>
      </c>
      <c r="B503" s="6" t="s">
        <v>3087</v>
      </c>
      <c r="C503" s="6">
        <v>271</v>
      </c>
      <c r="D503" s="6">
        <v>4.9999999999999961E-2</v>
      </c>
      <c r="E503" s="6" t="s">
        <v>1076</v>
      </c>
      <c r="F503" s="6">
        <v>143.09999999999988</v>
      </c>
    </row>
    <row r="504" spans="1:6" x14ac:dyDescent="0.25">
      <c r="A504" s="6">
        <v>7436250</v>
      </c>
      <c r="B504" s="6" t="s">
        <v>3142</v>
      </c>
      <c r="C504" s="6">
        <v>250</v>
      </c>
      <c r="D504" s="6">
        <v>7.4999999999999997E-3</v>
      </c>
      <c r="E504" s="6" t="s">
        <v>1131</v>
      </c>
      <c r="F504" s="6">
        <v>8.2650000000000006</v>
      </c>
    </row>
    <row r="505" spans="1:6" x14ac:dyDescent="0.25">
      <c r="A505" s="6">
        <v>7422400</v>
      </c>
      <c r="B505" s="6" t="s">
        <v>3094</v>
      </c>
      <c r="C505" s="6">
        <v>400</v>
      </c>
      <c r="D505" s="6">
        <v>1</v>
      </c>
      <c r="E505" s="6" t="s">
        <v>3236</v>
      </c>
      <c r="F505" s="6">
        <v>97</v>
      </c>
    </row>
    <row r="506" spans="1:6" x14ac:dyDescent="0.25">
      <c r="A506" s="6">
        <v>7436253</v>
      </c>
      <c r="B506" s="6" t="s">
        <v>3231</v>
      </c>
      <c r="C506" s="6">
        <v>253</v>
      </c>
      <c r="D506" s="6">
        <v>1.4999999999999999E-2</v>
      </c>
      <c r="E506" s="6" t="s">
        <v>1132</v>
      </c>
      <c r="F506" s="6">
        <v>87.644999999999996</v>
      </c>
    </row>
    <row r="507" spans="1:6" x14ac:dyDescent="0.25">
      <c r="A507" s="6">
        <v>7436256</v>
      </c>
      <c r="B507" s="6" t="s">
        <v>3101</v>
      </c>
      <c r="C507" s="6">
        <v>256</v>
      </c>
      <c r="D507" s="6">
        <v>1.5000000000000008E-2</v>
      </c>
      <c r="E507" s="6" t="s">
        <v>1133</v>
      </c>
      <c r="F507" s="6">
        <v>138.93000000000006</v>
      </c>
    </row>
    <row r="508" spans="1:6" x14ac:dyDescent="0.25">
      <c r="A508" s="6">
        <v>7436401</v>
      </c>
      <c r="B508" s="6" t="s">
        <v>3298</v>
      </c>
      <c r="C508" s="6">
        <v>401</v>
      </c>
      <c r="D508" s="6">
        <v>0.21</v>
      </c>
      <c r="E508" s="6" t="s">
        <v>1134</v>
      </c>
      <c r="F508" s="6">
        <v>13.44</v>
      </c>
    </row>
    <row r="509" spans="1:6" x14ac:dyDescent="0.25">
      <c r="A509" s="6">
        <v>7423271</v>
      </c>
      <c r="B509" s="6" t="s">
        <v>3087</v>
      </c>
      <c r="C509" s="6">
        <v>271</v>
      </c>
      <c r="D509" s="6">
        <v>4.9999999999999961E-2</v>
      </c>
      <c r="E509" s="6" t="s">
        <v>1078</v>
      </c>
      <c r="F509" s="6">
        <v>64.649999999999949</v>
      </c>
    </row>
    <row r="510" spans="1:6" x14ac:dyDescent="0.25">
      <c r="A510" s="6">
        <v>7424271</v>
      </c>
      <c r="B510" s="6" t="s">
        <v>3087</v>
      </c>
      <c r="C510" s="6">
        <v>271</v>
      </c>
      <c r="D510" s="6">
        <v>4.9999999999999961E-2</v>
      </c>
      <c r="E510" s="6" t="s">
        <v>1080</v>
      </c>
      <c r="F510" s="6">
        <v>92.749999999999929</v>
      </c>
    </row>
    <row r="511" spans="1:6" x14ac:dyDescent="0.25">
      <c r="A511" s="6">
        <v>7427211</v>
      </c>
      <c r="B511" s="6" t="s">
        <v>3176</v>
      </c>
      <c r="C511" s="6">
        <v>211</v>
      </c>
      <c r="D511" s="6">
        <v>3.5000000000000014E-3</v>
      </c>
      <c r="E511" s="6" t="s">
        <v>1086</v>
      </c>
      <c r="F511" s="6">
        <v>1.4000000000000005E-2</v>
      </c>
    </row>
    <row r="512" spans="1:6" x14ac:dyDescent="0.25">
      <c r="A512" s="6">
        <v>7427400</v>
      </c>
      <c r="B512" s="6" t="s">
        <v>3094</v>
      </c>
      <c r="C512" s="6">
        <v>400</v>
      </c>
      <c r="D512" s="6">
        <v>1</v>
      </c>
      <c r="E512" s="6" t="s">
        <v>3237</v>
      </c>
      <c r="F512" s="6">
        <v>199.5</v>
      </c>
    </row>
    <row r="513" spans="1:6" x14ac:dyDescent="0.25">
      <c r="A513" s="6">
        <v>7428211</v>
      </c>
      <c r="B513" s="6" t="s">
        <v>3176</v>
      </c>
      <c r="C513" s="6">
        <v>211</v>
      </c>
      <c r="D513" s="6">
        <v>3.5000000000000014E-3</v>
      </c>
      <c r="E513" s="6" t="s">
        <v>1091</v>
      </c>
      <c r="F513" s="6">
        <v>1.0500000000000004E-2</v>
      </c>
    </row>
    <row r="514" spans="1:6" x14ac:dyDescent="0.25">
      <c r="A514" s="6">
        <v>7428400</v>
      </c>
      <c r="B514" s="6" t="s">
        <v>3094</v>
      </c>
      <c r="C514" s="6">
        <v>400</v>
      </c>
      <c r="D514" s="6">
        <v>1</v>
      </c>
      <c r="E514" s="6" t="s">
        <v>3238</v>
      </c>
      <c r="F514" s="6">
        <v>199</v>
      </c>
    </row>
    <row r="515" spans="1:6" x14ac:dyDescent="0.25">
      <c r="A515" s="6">
        <v>7439401</v>
      </c>
      <c r="B515" s="6" t="s">
        <v>3298</v>
      </c>
      <c r="C515" s="6">
        <v>401</v>
      </c>
      <c r="D515" s="6">
        <v>0.21</v>
      </c>
      <c r="E515" s="6" t="s">
        <v>1158</v>
      </c>
      <c r="F515" s="6">
        <v>160.44</v>
      </c>
    </row>
    <row r="516" spans="1:6" x14ac:dyDescent="0.25">
      <c r="A516" s="6">
        <v>7429183</v>
      </c>
      <c r="B516" s="6" t="s">
        <v>3083</v>
      </c>
      <c r="C516" s="6">
        <v>183</v>
      </c>
      <c r="D516" s="6">
        <v>1.0000000000000007E-3</v>
      </c>
      <c r="E516" s="6" t="s">
        <v>1094</v>
      </c>
      <c r="F516" s="6">
        <v>3.6000000000000025E-2</v>
      </c>
    </row>
    <row r="517" spans="1:6" x14ac:dyDescent="0.25">
      <c r="A517" s="6">
        <v>7429245</v>
      </c>
      <c r="B517" s="6" t="s">
        <v>3239</v>
      </c>
      <c r="C517" s="6">
        <v>245</v>
      </c>
      <c r="D517" s="6">
        <v>5.0000000000000001E-3</v>
      </c>
      <c r="E517" s="6" t="s">
        <v>1099</v>
      </c>
      <c r="F517" s="6">
        <v>1.4999999999999999E-2</v>
      </c>
    </row>
    <row r="518" spans="1:6" x14ac:dyDescent="0.25">
      <c r="A518" s="6">
        <v>7430183</v>
      </c>
      <c r="B518" s="6" t="s">
        <v>3083</v>
      </c>
      <c r="C518" s="6">
        <v>183</v>
      </c>
      <c r="D518" s="6">
        <v>1.0000000000000007E-3</v>
      </c>
      <c r="E518" s="6" t="s">
        <v>1103</v>
      </c>
      <c r="F518" s="6">
        <v>1.8000000000000013E-2</v>
      </c>
    </row>
    <row r="519" spans="1:6" x14ac:dyDescent="0.25">
      <c r="A519" s="6">
        <v>7430233</v>
      </c>
      <c r="B519" s="6" t="s">
        <v>3123</v>
      </c>
      <c r="C519" s="6">
        <v>233</v>
      </c>
      <c r="D519" s="6">
        <v>5.0000000000000036E-3</v>
      </c>
      <c r="E519" s="6" t="s">
        <v>1105</v>
      </c>
      <c r="F519" s="6">
        <v>1.500000000000001E-2</v>
      </c>
    </row>
    <row r="520" spans="1:6" x14ac:dyDescent="0.25">
      <c r="A520" s="6">
        <v>7430245</v>
      </c>
      <c r="B520" s="6" t="s">
        <v>3239</v>
      </c>
      <c r="C520" s="6">
        <v>245</v>
      </c>
      <c r="D520" s="6">
        <v>5.0000000000000001E-3</v>
      </c>
      <c r="E520" s="6" t="s">
        <v>1108</v>
      </c>
      <c r="F520" s="6">
        <v>0.01</v>
      </c>
    </row>
    <row r="521" spans="1:6" x14ac:dyDescent="0.25">
      <c r="A521" s="6">
        <v>7434184</v>
      </c>
      <c r="B521" s="6" t="s">
        <v>3084</v>
      </c>
      <c r="C521" s="6">
        <v>184</v>
      </c>
      <c r="D521" s="6">
        <v>2.0000000000000014E-2</v>
      </c>
      <c r="E521" s="6" t="s">
        <v>3240</v>
      </c>
      <c r="F521" s="6">
        <v>0.94000000000000072</v>
      </c>
    </row>
    <row r="522" spans="1:6" x14ac:dyDescent="0.25">
      <c r="A522" s="6">
        <v>7440401</v>
      </c>
      <c r="B522" s="6" t="s">
        <v>3298</v>
      </c>
      <c r="C522" s="6">
        <v>401</v>
      </c>
      <c r="D522" s="6">
        <v>0.21</v>
      </c>
      <c r="E522" s="6" t="s">
        <v>1171</v>
      </c>
      <c r="F522" s="6">
        <v>13364.82</v>
      </c>
    </row>
    <row r="523" spans="1:6" x14ac:dyDescent="0.25">
      <c r="A523" s="6">
        <v>7442401</v>
      </c>
      <c r="B523" s="6" t="s">
        <v>3298</v>
      </c>
      <c r="C523" s="6">
        <v>401</v>
      </c>
      <c r="D523" s="6">
        <v>0.21</v>
      </c>
      <c r="E523" s="6" t="s">
        <v>1177</v>
      </c>
      <c r="F523" s="6">
        <v>191.73</v>
      </c>
    </row>
    <row r="524" spans="1:6" x14ac:dyDescent="0.25">
      <c r="A524" s="6">
        <v>7443401</v>
      </c>
      <c r="B524" s="6" t="s">
        <v>3298</v>
      </c>
      <c r="C524" s="6">
        <v>401</v>
      </c>
      <c r="D524" s="6">
        <v>0.21</v>
      </c>
      <c r="E524" s="6" t="s">
        <v>1182</v>
      </c>
      <c r="F524" s="6">
        <v>142.16999999999999</v>
      </c>
    </row>
    <row r="525" spans="1:6" x14ac:dyDescent="0.25">
      <c r="A525" s="6">
        <v>7434253</v>
      </c>
      <c r="B525" s="6" t="s">
        <v>3231</v>
      </c>
      <c r="C525" s="6">
        <v>253</v>
      </c>
      <c r="D525" s="6">
        <v>1.4999999999999999E-2</v>
      </c>
      <c r="E525" s="6" t="s">
        <v>3241</v>
      </c>
      <c r="F525" s="6">
        <v>3.3</v>
      </c>
    </row>
    <row r="526" spans="1:6" x14ac:dyDescent="0.25">
      <c r="A526" s="6">
        <v>7436229</v>
      </c>
      <c r="B526" s="6" t="s">
        <v>3090</v>
      </c>
      <c r="C526" s="6">
        <v>229</v>
      </c>
      <c r="D526" s="6">
        <v>0.02</v>
      </c>
      <c r="E526" s="6" t="s">
        <v>3242</v>
      </c>
      <c r="F526" s="6">
        <v>0.04</v>
      </c>
    </row>
    <row r="527" spans="1:6" x14ac:dyDescent="0.25">
      <c r="A527" s="6">
        <v>7436251</v>
      </c>
      <c r="B527" s="6" t="s">
        <v>3106</v>
      </c>
      <c r="C527" s="6">
        <v>251</v>
      </c>
      <c r="D527" s="6">
        <v>7.5000000000000049E-3</v>
      </c>
      <c r="E527" s="6" t="s">
        <v>3243</v>
      </c>
      <c r="F527" s="6">
        <v>1.3875000000000008</v>
      </c>
    </row>
    <row r="528" spans="1:6" x14ac:dyDescent="0.25">
      <c r="A528" s="6">
        <v>7439203</v>
      </c>
      <c r="B528" s="6" t="s">
        <v>3110</v>
      </c>
      <c r="C528" s="6">
        <v>203</v>
      </c>
      <c r="D528" s="6">
        <v>1.2000000000000005E-2</v>
      </c>
      <c r="E528" s="6" t="s">
        <v>1148</v>
      </c>
      <c r="F528" s="6">
        <v>102.46800000000005</v>
      </c>
    </row>
    <row r="529" spans="1:6" x14ac:dyDescent="0.25">
      <c r="A529" s="6">
        <v>7439204</v>
      </c>
      <c r="B529" s="6" t="s">
        <v>3225</v>
      </c>
      <c r="C529" s="6">
        <v>204</v>
      </c>
      <c r="D529" s="6">
        <v>1.2E-2</v>
      </c>
      <c r="E529" s="6" t="s">
        <v>1149</v>
      </c>
      <c r="F529" s="6">
        <v>328.608</v>
      </c>
    </row>
    <row r="530" spans="1:6" x14ac:dyDescent="0.25">
      <c r="A530" s="6">
        <v>7439229</v>
      </c>
      <c r="B530" s="6" t="s">
        <v>3090</v>
      </c>
      <c r="C530" s="6">
        <v>229</v>
      </c>
      <c r="D530" s="6">
        <v>0.02</v>
      </c>
      <c r="E530" s="6" t="s">
        <v>1150</v>
      </c>
      <c r="F530" s="6">
        <v>15.200000000000001</v>
      </c>
    </row>
    <row r="531" spans="1:6" x14ac:dyDescent="0.25">
      <c r="A531" s="6">
        <v>7439234</v>
      </c>
      <c r="B531" s="6" t="s">
        <v>3085</v>
      </c>
      <c r="C531" s="6">
        <v>234</v>
      </c>
      <c r="D531" s="6">
        <v>2.0000000000000014E-2</v>
      </c>
      <c r="E531" s="6" t="s">
        <v>1152</v>
      </c>
      <c r="F531" s="6">
        <v>188.76000000000013</v>
      </c>
    </row>
    <row r="532" spans="1:6" x14ac:dyDescent="0.25">
      <c r="A532" s="6">
        <v>7451401</v>
      </c>
      <c r="B532" s="6" t="s">
        <v>3298</v>
      </c>
      <c r="C532" s="6">
        <v>401</v>
      </c>
      <c r="D532" s="6">
        <v>0.21</v>
      </c>
      <c r="E532" s="6" t="s">
        <v>1221</v>
      </c>
      <c r="F532" s="6">
        <v>1.26</v>
      </c>
    </row>
    <row r="533" spans="1:6" x14ac:dyDescent="0.25">
      <c r="A533" s="6">
        <v>7439250</v>
      </c>
      <c r="B533" s="6" t="s">
        <v>3142</v>
      </c>
      <c r="C533" s="6">
        <v>250</v>
      </c>
      <c r="D533" s="6">
        <v>7.4999999999999997E-3</v>
      </c>
      <c r="E533" s="6" t="s">
        <v>1154</v>
      </c>
      <c r="F533" s="6">
        <v>69.09</v>
      </c>
    </row>
    <row r="534" spans="1:6" x14ac:dyDescent="0.25">
      <c r="A534" s="6">
        <v>7439251</v>
      </c>
      <c r="B534" s="6" t="s">
        <v>3106</v>
      </c>
      <c r="C534" s="6">
        <v>251</v>
      </c>
      <c r="D534" s="6">
        <v>7.5000000000000049E-3</v>
      </c>
      <c r="E534" s="6" t="s">
        <v>1155</v>
      </c>
      <c r="F534" s="6">
        <v>41.09250000000003</v>
      </c>
    </row>
    <row r="535" spans="1:6" x14ac:dyDescent="0.25">
      <c r="A535" s="6">
        <v>7459401</v>
      </c>
      <c r="B535" s="6" t="s">
        <v>3298</v>
      </c>
      <c r="C535" s="6">
        <v>401</v>
      </c>
      <c r="D535" s="6">
        <v>0.21</v>
      </c>
      <c r="E535" s="6" t="s">
        <v>1248</v>
      </c>
      <c r="F535" s="6">
        <v>1.05</v>
      </c>
    </row>
    <row r="536" spans="1:6" x14ac:dyDescent="0.25">
      <c r="A536" s="6">
        <v>7440184</v>
      </c>
      <c r="B536" s="6" t="s">
        <v>3084</v>
      </c>
      <c r="C536" s="6">
        <v>184</v>
      </c>
      <c r="D536" s="6">
        <v>2.0000000000000014E-2</v>
      </c>
      <c r="E536" s="6" t="s">
        <v>1160</v>
      </c>
      <c r="F536" s="6">
        <v>427.38000000000028</v>
      </c>
    </row>
    <row r="537" spans="1:6" x14ac:dyDescent="0.25">
      <c r="A537" s="6">
        <v>7440234</v>
      </c>
      <c r="B537" s="6" t="s">
        <v>3085</v>
      </c>
      <c r="C537" s="6">
        <v>234</v>
      </c>
      <c r="D537" s="6">
        <v>2.0000000000000014E-2</v>
      </c>
      <c r="E537" s="6" t="s">
        <v>1164</v>
      </c>
      <c r="F537" s="6">
        <v>0.5800000000000004</v>
      </c>
    </row>
    <row r="538" spans="1:6" x14ac:dyDescent="0.25">
      <c r="A538" s="6">
        <v>7440242</v>
      </c>
      <c r="B538" s="6" t="s">
        <v>3100</v>
      </c>
      <c r="C538" s="6">
        <v>242</v>
      </c>
      <c r="D538" s="6">
        <v>1.0000000000000005E-2</v>
      </c>
      <c r="E538" s="6" t="s">
        <v>1165</v>
      </c>
      <c r="F538" s="6">
        <v>249.50000000000014</v>
      </c>
    </row>
    <row r="539" spans="1:6" x14ac:dyDescent="0.25">
      <c r="A539" s="6">
        <v>7440250</v>
      </c>
      <c r="B539" s="6" t="s">
        <v>3142</v>
      </c>
      <c r="C539" s="6">
        <v>250</v>
      </c>
      <c r="D539" s="6">
        <v>7.4999999999999997E-3</v>
      </c>
      <c r="E539" s="6" t="s">
        <v>1166</v>
      </c>
      <c r="F539" s="6">
        <v>145.0275</v>
      </c>
    </row>
    <row r="540" spans="1:6" x14ac:dyDescent="0.25">
      <c r="A540" s="6">
        <v>7440253</v>
      </c>
      <c r="B540" s="6" t="s">
        <v>3231</v>
      </c>
      <c r="C540" s="6">
        <v>253</v>
      </c>
      <c r="D540" s="6">
        <v>1.4999999999999999E-2</v>
      </c>
      <c r="E540" s="6" t="s">
        <v>1168</v>
      </c>
      <c r="F540" s="6">
        <v>2654.0699999999997</v>
      </c>
    </row>
    <row r="541" spans="1:6" x14ac:dyDescent="0.25">
      <c r="A541" s="6">
        <v>7440256</v>
      </c>
      <c r="B541" s="6" t="s">
        <v>3101</v>
      </c>
      <c r="C541" s="6">
        <v>256</v>
      </c>
      <c r="D541" s="6">
        <v>1.5000000000000008E-2</v>
      </c>
      <c r="E541" s="6" t="s">
        <v>1169</v>
      </c>
      <c r="F541" s="6">
        <v>0.30000000000000016</v>
      </c>
    </row>
    <row r="542" spans="1:6" x14ac:dyDescent="0.25">
      <c r="A542" s="6">
        <v>7470251</v>
      </c>
      <c r="B542" s="6" t="s">
        <v>3106</v>
      </c>
      <c r="C542" s="6">
        <v>251</v>
      </c>
      <c r="D542" s="6">
        <v>7.5000000000000049E-3</v>
      </c>
      <c r="E542" s="6" t="s">
        <v>1297</v>
      </c>
      <c r="F542" s="6">
        <v>200.46750000000014</v>
      </c>
    </row>
    <row r="543" spans="1:6" x14ac:dyDescent="0.25">
      <c r="A543" s="6">
        <v>7470256</v>
      </c>
      <c r="B543" s="6" t="s">
        <v>3101</v>
      </c>
      <c r="C543" s="6">
        <v>256</v>
      </c>
      <c r="D543" s="6">
        <v>1.5000000000000008E-2</v>
      </c>
      <c r="E543" s="6" t="s">
        <v>1298</v>
      </c>
      <c r="F543" s="6">
        <v>590.38500000000033</v>
      </c>
    </row>
    <row r="544" spans="1:6" x14ac:dyDescent="0.25">
      <c r="A544" s="6">
        <v>7470401</v>
      </c>
      <c r="B544" s="6" t="s">
        <v>3298</v>
      </c>
      <c r="C544" s="6">
        <v>401</v>
      </c>
      <c r="D544" s="6">
        <v>0.21</v>
      </c>
      <c r="E544" s="6" t="s">
        <v>3356</v>
      </c>
      <c r="F544" s="6">
        <v>1359.12</v>
      </c>
    </row>
    <row r="545" spans="1:6" x14ac:dyDescent="0.25">
      <c r="A545" s="6">
        <v>7446195</v>
      </c>
      <c r="B545" s="6" t="s">
        <v>3137</v>
      </c>
      <c r="C545" s="6">
        <v>195</v>
      </c>
      <c r="D545" s="6">
        <v>0.01</v>
      </c>
      <c r="E545" s="6" t="s">
        <v>1201</v>
      </c>
      <c r="F545" s="6">
        <v>0.26</v>
      </c>
    </row>
    <row r="546" spans="1:6" x14ac:dyDescent="0.25">
      <c r="A546" s="6">
        <v>7472184</v>
      </c>
      <c r="B546" s="6" t="s">
        <v>3084</v>
      </c>
      <c r="C546" s="6">
        <v>184</v>
      </c>
      <c r="D546" s="6">
        <v>2.0000000000000014E-2</v>
      </c>
      <c r="E546" s="6" t="s">
        <v>1299</v>
      </c>
      <c r="F546" s="6">
        <v>1570.9600000000012</v>
      </c>
    </row>
    <row r="547" spans="1:6" x14ac:dyDescent="0.25">
      <c r="A547" s="6">
        <v>7448138</v>
      </c>
      <c r="B547" s="6" t="s">
        <v>3244</v>
      </c>
      <c r="C547" s="6">
        <v>138</v>
      </c>
      <c r="D547" s="6">
        <v>1.84E-2</v>
      </c>
      <c r="E547" s="6" t="s">
        <v>1204</v>
      </c>
      <c r="F547" s="6">
        <v>0.58879999999999999</v>
      </c>
    </row>
    <row r="548" spans="1:6" x14ac:dyDescent="0.25">
      <c r="A548" s="6">
        <v>7472203</v>
      </c>
      <c r="B548" s="6" t="s">
        <v>3110</v>
      </c>
      <c r="C548" s="6">
        <v>203</v>
      </c>
      <c r="D548" s="6">
        <v>1.2000000000000005E-2</v>
      </c>
      <c r="E548" s="6" t="s">
        <v>1300</v>
      </c>
      <c r="F548" s="6">
        <v>665.0400000000003</v>
      </c>
    </row>
    <row r="549" spans="1:6" x14ac:dyDescent="0.25">
      <c r="A549" s="6">
        <v>7448184</v>
      </c>
      <c r="B549" s="6" t="s">
        <v>3084</v>
      </c>
      <c r="C549" s="6">
        <v>184</v>
      </c>
      <c r="D549" s="6">
        <v>2.0000000000000014E-2</v>
      </c>
      <c r="E549" s="6" t="s">
        <v>1206</v>
      </c>
      <c r="F549" s="6">
        <v>2.0000000000000014E-2</v>
      </c>
    </row>
    <row r="550" spans="1:6" x14ac:dyDescent="0.25">
      <c r="A550" s="6">
        <v>7472234</v>
      </c>
      <c r="B550" s="6" t="s">
        <v>3085</v>
      </c>
      <c r="C550" s="6">
        <v>234</v>
      </c>
      <c r="D550" s="6">
        <v>2.0000000000000014E-2</v>
      </c>
      <c r="E550" s="6" t="s">
        <v>1301</v>
      </c>
      <c r="F550" s="6">
        <v>1147.9600000000007</v>
      </c>
    </row>
    <row r="551" spans="1:6" x14ac:dyDescent="0.25">
      <c r="A551" s="6">
        <v>7472251</v>
      </c>
      <c r="B551" s="6" t="s">
        <v>3106</v>
      </c>
      <c r="C551" s="6">
        <v>251</v>
      </c>
      <c r="D551" s="6">
        <v>7.5000000000000049E-3</v>
      </c>
      <c r="E551" s="6" t="s">
        <v>1302</v>
      </c>
      <c r="F551" s="6">
        <v>926.9700000000006</v>
      </c>
    </row>
    <row r="552" spans="1:6" x14ac:dyDescent="0.25">
      <c r="A552" s="6">
        <v>7472256</v>
      </c>
      <c r="B552" s="6" t="s">
        <v>3101</v>
      </c>
      <c r="C552" s="6">
        <v>256</v>
      </c>
      <c r="D552" s="6">
        <v>1.5000000000000008E-2</v>
      </c>
      <c r="E552" s="6" t="s">
        <v>1303</v>
      </c>
      <c r="F552" s="6">
        <v>682.71000000000038</v>
      </c>
    </row>
    <row r="553" spans="1:6" x14ac:dyDescent="0.25">
      <c r="A553" s="6">
        <v>7472401</v>
      </c>
      <c r="B553" s="6" t="s">
        <v>3298</v>
      </c>
      <c r="C553" s="6">
        <v>401</v>
      </c>
      <c r="D553" s="6">
        <v>0.21</v>
      </c>
      <c r="E553" s="6" t="s">
        <v>1304</v>
      </c>
      <c r="F553" s="6">
        <v>579.80999999999995</v>
      </c>
    </row>
    <row r="554" spans="1:6" x14ac:dyDescent="0.25">
      <c r="A554" s="6">
        <v>7473401</v>
      </c>
      <c r="B554" s="6" t="s">
        <v>3298</v>
      </c>
      <c r="C554" s="6">
        <v>401</v>
      </c>
      <c r="D554" s="6">
        <v>0.21</v>
      </c>
      <c r="E554" s="6" t="s">
        <v>1305</v>
      </c>
      <c r="F554" s="6">
        <v>45.989999999999995</v>
      </c>
    </row>
    <row r="555" spans="1:6" x14ac:dyDescent="0.25">
      <c r="A555" s="6">
        <v>7449138</v>
      </c>
      <c r="B555" s="6" t="s">
        <v>3244</v>
      </c>
      <c r="C555" s="6">
        <v>138</v>
      </c>
      <c r="D555" s="6">
        <v>1.84E-2</v>
      </c>
      <c r="E555" s="6" t="s">
        <v>1211</v>
      </c>
      <c r="F555" s="6">
        <v>5.5199999999999999E-2</v>
      </c>
    </row>
    <row r="556" spans="1:6" x14ac:dyDescent="0.25">
      <c r="A556" s="6">
        <v>7449184</v>
      </c>
      <c r="B556" s="6" t="s">
        <v>3084</v>
      </c>
      <c r="C556" s="6">
        <v>184</v>
      </c>
      <c r="D556" s="6">
        <v>2.0000000000000014E-2</v>
      </c>
      <c r="E556" s="6" t="s">
        <v>3245</v>
      </c>
      <c r="F556" s="6">
        <v>2.0000000000000014E-2</v>
      </c>
    </row>
    <row r="557" spans="1:6" x14ac:dyDescent="0.25">
      <c r="A557" s="6">
        <v>7450184</v>
      </c>
      <c r="B557" s="6" t="s">
        <v>3084</v>
      </c>
      <c r="C557" s="6">
        <v>184</v>
      </c>
      <c r="D557" s="6">
        <v>2.0000000000000014E-2</v>
      </c>
      <c r="E557" s="6" t="s">
        <v>1217</v>
      </c>
      <c r="F557" s="6">
        <v>17.140000000000011</v>
      </c>
    </row>
    <row r="558" spans="1:6" x14ac:dyDescent="0.25">
      <c r="A558" s="6">
        <v>7450203</v>
      </c>
      <c r="B558" s="6" t="s">
        <v>3110</v>
      </c>
      <c r="C558" s="6">
        <v>203</v>
      </c>
      <c r="D558" s="6">
        <v>1.2000000000000005E-2</v>
      </c>
      <c r="E558" s="6" t="s">
        <v>1219</v>
      </c>
      <c r="F558" s="6">
        <v>12.372000000000005</v>
      </c>
    </row>
    <row r="559" spans="1:6" x14ac:dyDescent="0.25">
      <c r="A559" s="6">
        <v>7459183</v>
      </c>
      <c r="B559" s="6" t="s">
        <v>3083</v>
      </c>
      <c r="C559" s="6">
        <v>183</v>
      </c>
      <c r="D559" s="6">
        <v>1.0000000000000007E-3</v>
      </c>
      <c r="E559" s="6" t="s">
        <v>1243</v>
      </c>
      <c r="F559" s="6">
        <v>1.6000000000000011E-2</v>
      </c>
    </row>
    <row r="560" spans="1:6" x14ac:dyDescent="0.25">
      <c r="A560" s="6">
        <v>7459184</v>
      </c>
      <c r="B560" s="6" t="s">
        <v>3084</v>
      </c>
      <c r="C560" s="6">
        <v>184</v>
      </c>
      <c r="D560" s="6">
        <v>2.0000000000000014E-2</v>
      </c>
      <c r="E560" s="6" t="s">
        <v>1244</v>
      </c>
      <c r="F560" s="6">
        <v>4.0000000000000029E-2</v>
      </c>
    </row>
    <row r="561" spans="1:6" x14ac:dyDescent="0.25">
      <c r="A561" s="6">
        <v>7463222</v>
      </c>
      <c r="B561" s="6" t="s">
        <v>3104</v>
      </c>
      <c r="C561" s="6">
        <v>222</v>
      </c>
      <c r="D561" s="6">
        <v>1.6000000000000011E-2</v>
      </c>
      <c r="E561" s="6" t="s">
        <v>1263</v>
      </c>
      <c r="F561" s="6">
        <v>0.30400000000000021</v>
      </c>
    </row>
    <row r="562" spans="1:6" x14ac:dyDescent="0.25">
      <c r="A562" s="6">
        <v>7474401</v>
      </c>
      <c r="B562" s="6" t="s">
        <v>3298</v>
      </c>
      <c r="C562" s="6">
        <v>401</v>
      </c>
      <c r="D562" s="6">
        <v>0.21</v>
      </c>
      <c r="E562" s="6" t="s">
        <v>1306</v>
      </c>
      <c r="F562" s="6">
        <v>190.26</v>
      </c>
    </row>
    <row r="563" spans="1:6" x14ac:dyDescent="0.25">
      <c r="A563" s="6">
        <v>7469184</v>
      </c>
      <c r="B563" s="6" t="s">
        <v>3084</v>
      </c>
      <c r="C563" s="6">
        <v>184</v>
      </c>
      <c r="D563" s="6">
        <v>2.0000000000000014E-2</v>
      </c>
      <c r="E563" s="6" t="s">
        <v>1282</v>
      </c>
      <c r="F563" s="6">
        <v>60.820000000000043</v>
      </c>
    </row>
    <row r="564" spans="1:6" x14ac:dyDescent="0.25">
      <c r="A564" s="6">
        <v>7469213</v>
      </c>
      <c r="B564" s="6" t="s">
        <v>3099</v>
      </c>
      <c r="C564" s="6">
        <v>213</v>
      </c>
      <c r="D564" s="6">
        <v>1.4000000000000004E-2</v>
      </c>
      <c r="E564" s="6" t="s">
        <v>3246</v>
      </c>
      <c r="F564" s="6">
        <v>10.934000000000003</v>
      </c>
    </row>
    <row r="565" spans="1:6" x14ac:dyDescent="0.25">
      <c r="A565" s="6">
        <v>7475401</v>
      </c>
      <c r="B565" s="6" t="s">
        <v>3298</v>
      </c>
      <c r="C565" s="6">
        <v>401</v>
      </c>
      <c r="D565" s="6">
        <v>0.21</v>
      </c>
      <c r="E565" s="6" t="s">
        <v>1311</v>
      </c>
      <c r="F565" s="6">
        <v>1.26</v>
      </c>
    </row>
    <row r="566" spans="1:6" x14ac:dyDescent="0.25">
      <c r="A566" s="6">
        <v>7469234</v>
      </c>
      <c r="B566" s="6" t="s">
        <v>3085</v>
      </c>
      <c r="C566" s="6">
        <v>234</v>
      </c>
      <c r="D566" s="6">
        <v>2.0000000000000014E-2</v>
      </c>
      <c r="E566" s="6" t="s">
        <v>1286</v>
      </c>
      <c r="F566" s="6">
        <v>110.36000000000008</v>
      </c>
    </row>
    <row r="567" spans="1:6" x14ac:dyDescent="0.25">
      <c r="A567" s="6">
        <v>7477203</v>
      </c>
      <c r="B567" s="6" t="s">
        <v>3110</v>
      </c>
      <c r="C567" s="6">
        <v>203</v>
      </c>
      <c r="D567" s="6">
        <v>1.2000000000000005E-2</v>
      </c>
      <c r="E567" s="6" t="s">
        <v>1322</v>
      </c>
      <c r="F567" s="6">
        <v>239.28000000000011</v>
      </c>
    </row>
    <row r="568" spans="1:6" x14ac:dyDescent="0.25">
      <c r="A568" s="6">
        <v>7477401</v>
      </c>
      <c r="B568" s="6" t="s">
        <v>3298</v>
      </c>
      <c r="C568" s="6">
        <v>401</v>
      </c>
      <c r="D568" s="6">
        <v>0.21</v>
      </c>
      <c r="E568" s="6" t="s">
        <v>1323</v>
      </c>
      <c r="F568" s="6">
        <v>606.68999999999994</v>
      </c>
    </row>
    <row r="569" spans="1:6" x14ac:dyDescent="0.25">
      <c r="A569" s="6">
        <v>7469244</v>
      </c>
      <c r="B569" s="6" t="s">
        <v>3107</v>
      </c>
      <c r="C569" s="6">
        <v>244</v>
      </c>
      <c r="D569" s="6">
        <v>2.4E-2</v>
      </c>
      <c r="E569" s="6" t="s">
        <v>1288</v>
      </c>
      <c r="F569" s="6">
        <v>36.143999999999998</v>
      </c>
    </row>
    <row r="570" spans="1:6" x14ac:dyDescent="0.25">
      <c r="A570" s="6">
        <v>7481184</v>
      </c>
      <c r="B570" s="6" t="s">
        <v>3084</v>
      </c>
      <c r="C570" s="6">
        <v>184</v>
      </c>
      <c r="D570" s="6">
        <v>2.0000000000000014E-2</v>
      </c>
      <c r="E570" s="6" t="s">
        <v>1327</v>
      </c>
      <c r="F570" s="6">
        <v>198.92000000000013</v>
      </c>
    </row>
    <row r="571" spans="1:6" x14ac:dyDescent="0.25">
      <c r="A571" s="6">
        <v>7481185</v>
      </c>
      <c r="B571" s="6" t="s">
        <v>3318</v>
      </c>
      <c r="C571" s="6">
        <v>185</v>
      </c>
      <c r="D571" s="6">
        <v>1.0000000000000005E-2</v>
      </c>
      <c r="E571" s="6" t="s">
        <v>1328</v>
      </c>
      <c r="F571" s="6">
        <v>5.0000000000000031E-2</v>
      </c>
    </row>
    <row r="572" spans="1:6" x14ac:dyDescent="0.25">
      <c r="A572" s="6">
        <v>7472183</v>
      </c>
      <c r="B572" s="6" t="s">
        <v>3083</v>
      </c>
      <c r="C572" s="6">
        <v>183</v>
      </c>
      <c r="D572" s="6">
        <v>1.0000000000000007E-3</v>
      </c>
      <c r="E572" s="6" t="s">
        <v>3247</v>
      </c>
      <c r="F572" s="6">
        <v>6.5000000000000044E-2</v>
      </c>
    </row>
    <row r="573" spans="1:6" x14ac:dyDescent="0.25">
      <c r="A573" s="6">
        <v>7481401</v>
      </c>
      <c r="B573" s="6" t="s">
        <v>3298</v>
      </c>
      <c r="C573" s="6">
        <v>401</v>
      </c>
      <c r="D573" s="6">
        <v>0.21</v>
      </c>
      <c r="E573" s="6" t="s">
        <v>1329</v>
      </c>
      <c r="F573" s="6">
        <v>19.11</v>
      </c>
    </row>
    <row r="574" spans="1:6" x14ac:dyDescent="0.25">
      <c r="A574" s="6">
        <v>7472201</v>
      </c>
      <c r="B574" s="6" t="s">
        <v>3203</v>
      </c>
      <c r="C574" s="6">
        <v>201</v>
      </c>
      <c r="D574" s="6">
        <v>3.0000000000000014E-3</v>
      </c>
      <c r="E574" s="6" t="s">
        <v>3248</v>
      </c>
      <c r="F574" s="6">
        <v>9.0000000000000045E-3</v>
      </c>
    </row>
    <row r="575" spans="1:6" x14ac:dyDescent="0.25">
      <c r="A575" s="6">
        <v>7485174</v>
      </c>
      <c r="B575" s="6" t="s">
        <v>3102</v>
      </c>
      <c r="C575" s="6">
        <v>174</v>
      </c>
      <c r="D575" s="6">
        <v>2.0000000000000011E-2</v>
      </c>
      <c r="E575" s="6" t="s">
        <v>1332</v>
      </c>
      <c r="F575" s="6">
        <v>2262.3200000000011</v>
      </c>
    </row>
    <row r="576" spans="1:6" x14ac:dyDescent="0.25">
      <c r="A576" s="6">
        <v>7472233</v>
      </c>
      <c r="B576" s="6" t="s">
        <v>3123</v>
      </c>
      <c r="C576" s="6">
        <v>233</v>
      </c>
      <c r="D576" s="6">
        <v>5.0000000000000036E-3</v>
      </c>
      <c r="E576" s="6" t="s">
        <v>3249</v>
      </c>
      <c r="F576" s="6">
        <v>5.0000000000000036E-3</v>
      </c>
    </row>
    <row r="577" spans="1:6" x14ac:dyDescent="0.25">
      <c r="A577" s="6">
        <v>7474183</v>
      </c>
      <c r="B577" s="6" t="s">
        <v>3083</v>
      </c>
      <c r="C577" s="6">
        <v>183</v>
      </c>
      <c r="D577" s="6">
        <v>1.0000000000000007E-3</v>
      </c>
      <c r="E577" s="6" t="s">
        <v>3250</v>
      </c>
      <c r="F577" s="6">
        <v>1.8000000000000013E-2</v>
      </c>
    </row>
    <row r="578" spans="1:6" x14ac:dyDescent="0.25">
      <c r="A578" s="6">
        <v>7485184</v>
      </c>
      <c r="B578" s="6" t="s">
        <v>3084</v>
      </c>
      <c r="C578" s="6">
        <v>184</v>
      </c>
      <c r="D578" s="6">
        <v>2.0000000000000014E-2</v>
      </c>
      <c r="E578" s="6" t="s">
        <v>1334</v>
      </c>
      <c r="F578" s="6">
        <v>8692.6800000000057</v>
      </c>
    </row>
    <row r="579" spans="1:6" x14ac:dyDescent="0.25">
      <c r="A579" s="6">
        <v>7474233</v>
      </c>
      <c r="B579" s="6" t="s">
        <v>3123</v>
      </c>
      <c r="C579" s="6">
        <v>233</v>
      </c>
      <c r="D579" s="6">
        <v>5.0000000000000036E-3</v>
      </c>
      <c r="E579" s="6" t="s">
        <v>3251</v>
      </c>
      <c r="F579" s="6">
        <v>1.0000000000000007E-2</v>
      </c>
    </row>
    <row r="580" spans="1:6" x14ac:dyDescent="0.25">
      <c r="A580" s="6">
        <v>7485234</v>
      </c>
      <c r="B580" s="6" t="s">
        <v>3085</v>
      </c>
      <c r="C580" s="6">
        <v>234</v>
      </c>
      <c r="D580" s="6">
        <v>2.0000000000000014E-2</v>
      </c>
      <c r="E580" s="6" t="s">
        <v>1336</v>
      </c>
      <c r="F580" s="6">
        <v>4068.0400000000027</v>
      </c>
    </row>
    <row r="581" spans="1:6" x14ac:dyDescent="0.25">
      <c r="A581" s="6">
        <v>7485242</v>
      </c>
      <c r="B581" s="6" t="s">
        <v>3100</v>
      </c>
      <c r="C581" s="6">
        <v>242</v>
      </c>
      <c r="D581" s="6">
        <v>1.0000000000000005E-2</v>
      </c>
      <c r="E581" s="6" t="s">
        <v>1337</v>
      </c>
      <c r="F581" s="6">
        <v>2230.1400000000012</v>
      </c>
    </row>
    <row r="582" spans="1:6" x14ac:dyDescent="0.25">
      <c r="A582" s="6">
        <v>7485249</v>
      </c>
      <c r="B582" s="6" t="s">
        <v>3357</v>
      </c>
      <c r="C582" s="6">
        <v>249</v>
      </c>
      <c r="D582" s="6">
        <v>0.01</v>
      </c>
      <c r="E582" s="6" t="s">
        <v>1339</v>
      </c>
      <c r="F582" s="6">
        <v>0.03</v>
      </c>
    </row>
    <row r="583" spans="1:6" x14ac:dyDescent="0.25">
      <c r="A583" s="6">
        <v>7485251</v>
      </c>
      <c r="B583" s="6" t="s">
        <v>3106</v>
      </c>
      <c r="C583" s="6">
        <v>251</v>
      </c>
      <c r="D583" s="6">
        <v>7.5000000000000049E-3</v>
      </c>
      <c r="E583" s="6" t="s">
        <v>1340</v>
      </c>
      <c r="F583" s="6">
        <v>2082.4650000000015</v>
      </c>
    </row>
    <row r="584" spans="1:6" x14ac:dyDescent="0.25">
      <c r="A584" s="6">
        <v>7485265</v>
      </c>
      <c r="B584" s="6" t="s">
        <v>3086</v>
      </c>
      <c r="C584" s="6">
        <v>265</v>
      </c>
      <c r="D584" s="6">
        <v>2.0000000000000014E-2</v>
      </c>
      <c r="E584" s="6" t="s">
        <v>1343</v>
      </c>
      <c r="F584" s="6">
        <v>1669.6800000000012</v>
      </c>
    </row>
    <row r="585" spans="1:6" x14ac:dyDescent="0.25">
      <c r="A585" s="6">
        <v>7485273</v>
      </c>
      <c r="B585" s="6" t="s">
        <v>3358</v>
      </c>
      <c r="C585" s="6">
        <v>273</v>
      </c>
      <c r="D585" s="6">
        <v>0.02</v>
      </c>
      <c r="E585" s="6" t="s">
        <v>1344</v>
      </c>
      <c r="F585" s="6">
        <v>0.16</v>
      </c>
    </row>
    <row r="586" spans="1:6" x14ac:dyDescent="0.25">
      <c r="A586" s="6">
        <v>7475184</v>
      </c>
      <c r="B586" s="6" t="s">
        <v>3084</v>
      </c>
      <c r="C586" s="6">
        <v>184</v>
      </c>
      <c r="D586" s="6">
        <v>2.0000000000000014E-2</v>
      </c>
      <c r="E586" s="6" t="s">
        <v>1308</v>
      </c>
      <c r="F586" s="6">
        <v>6.0000000000000039E-2</v>
      </c>
    </row>
    <row r="587" spans="1:6" x14ac:dyDescent="0.25">
      <c r="A587" s="6">
        <v>7485401</v>
      </c>
      <c r="B587" s="6" t="s">
        <v>3298</v>
      </c>
      <c r="C587" s="6">
        <v>401</v>
      </c>
      <c r="D587" s="6">
        <v>0.21</v>
      </c>
      <c r="E587" s="6" t="s">
        <v>1346</v>
      </c>
      <c r="F587" s="6">
        <v>36.96</v>
      </c>
    </row>
    <row r="588" spans="1:6" x14ac:dyDescent="0.25">
      <c r="A588" s="6">
        <v>7475211</v>
      </c>
      <c r="B588" s="6" t="s">
        <v>3176</v>
      </c>
      <c r="C588" s="6">
        <v>211</v>
      </c>
      <c r="D588" s="6">
        <v>3.5000000000000014E-3</v>
      </c>
      <c r="E588" s="6" t="s">
        <v>1309</v>
      </c>
      <c r="F588" s="6">
        <v>3.5000000000000014E-3</v>
      </c>
    </row>
    <row r="589" spans="1:6" x14ac:dyDescent="0.25">
      <c r="A589" s="6">
        <v>7477201</v>
      </c>
      <c r="B589" s="6" t="s">
        <v>3203</v>
      </c>
      <c r="C589" s="6">
        <v>201</v>
      </c>
      <c r="D589" s="6">
        <v>3.0000000000000014E-3</v>
      </c>
      <c r="E589" s="6" t="s">
        <v>1321</v>
      </c>
      <c r="F589" s="6">
        <v>1.5000000000000006E-2</v>
      </c>
    </row>
    <row r="590" spans="1:6" x14ac:dyDescent="0.25">
      <c r="A590" s="6">
        <v>7481183</v>
      </c>
      <c r="B590" s="6" t="s">
        <v>3083</v>
      </c>
      <c r="C590" s="6">
        <v>183</v>
      </c>
      <c r="D590" s="6">
        <v>1.0000000000000007E-3</v>
      </c>
      <c r="E590" s="6" t="s">
        <v>1326</v>
      </c>
      <c r="F590" s="6">
        <v>3.6000000000000025E-2</v>
      </c>
    </row>
    <row r="591" spans="1:6" x14ac:dyDescent="0.25">
      <c r="A591" s="6">
        <v>7481400</v>
      </c>
      <c r="B591" s="6" t="s">
        <v>3094</v>
      </c>
      <c r="C591" s="6">
        <v>400</v>
      </c>
      <c r="D591" s="6">
        <v>1</v>
      </c>
      <c r="E591" s="6" t="s">
        <v>3252</v>
      </c>
      <c r="F591" s="6">
        <v>70.599999999999895</v>
      </c>
    </row>
    <row r="592" spans="1:6" x14ac:dyDescent="0.25">
      <c r="A592" s="6">
        <v>7485173</v>
      </c>
      <c r="B592" s="6" t="s">
        <v>3138</v>
      </c>
      <c r="C592" s="6">
        <v>173</v>
      </c>
      <c r="D592" s="6">
        <v>5.0000000000000034E-4</v>
      </c>
      <c r="E592" s="6" t="s">
        <v>1331</v>
      </c>
      <c r="F592" s="6">
        <v>0.23750000000000016</v>
      </c>
    </row>
    <row r="593" spans="1:6" x14ac:dyDescent="0.25">
      <c r="A593" s="6">
        <v>7489184</v>
      </c>
      <c r="B593" s="6" t="s">
        <v>3084</v>
      </c>
      <c r="C593" s="6">
        <v>184</v>
      </c>
      <c r="D593" s="6">
        <v>2.0000000000000014E-2</v>
      </c>
      <c r="E593" s="6" t="s">
        <v>1383</v>
      </c>
      <c r="F593" s="6">
        <v>206.48000000000016</v>
      </c>
    </row>
    <row r="594" spans="1:6" x14ac:dyDescent="0.25">
      <c r="A594" s="6">
        <v>7485183</v>
      </c>
      <c r="B594" s="6" t="s">
        <v>3083</v>
      </c>
      <c r="C594" s="6">
        <v>183</v>
      </c>
      <c r="D594" s="6">
        <v>1.0000000000000007E-3</v>
      </c>
      <c r="E594" s="6" t="s">
        <v>1333</v>
      </c>
      <c r="F594" s="6">
        <v>0.13200000000000009</v>
      </c>
    </row>
    <row r="595" spans="1:6" x14ac:dyDescent="0.25">
      <c r="A595" s="6">
        <v>7489203</v>
      </c>
      <c r="B595" s="6" t="s">
        <v>3110</v>
      </c>
      <c r="C595" s="6">
        <v>203</v>
      </c>
      <c r="D595" s="6">
        <v>1.2000000000000005E-2</v>
      </c>
      <c r="E595" s="6" t="s">
        <v>1385</v>
      </c>
      <c r="F595" s="6">
        <v>57.78000000000003</v>
      </c>
    </row>
    <row r="596" spans="1:6" x14ac:dyDescent="0.25">
      <c r="A596" s="6">
        <v>7485233</v>
      </c>
      <c r="B596" s="6" t="s">
        <v>3123</v>
      </c>
      <c r="C596" s="6">
        <v>233</v>
      </c>
      <c r="D596" s="6">
        <v>5.0000000000000036E-3</v>
      </c>
      <c r="E596" s="6" t="s">
        <v>1335</v>
      </c>
      <c r="F596" s="6">
        <v>9.500000000000007E-2</v>
      </c>
    </row>
    <row r="597" spans="1:6" x14ac:dyDescent="0.25">
      <c r="A597" s="6">
        <v>7489234</v>
      </c>
      <c r="B597" s="6" t="s">
        <v>3085</v>
      </c>
      <c r="C597" s="6">
        <v>234</v>
      </c>
      <c r="D597" s="6">
        <v>2.0000000000000014E-2</v>
      </c>
      <c r="E597" s="6" t="s">
        <v>1387</v>
      </c>
      <c r="F597" s="6">
        <v>235.06000000000017</v>
      </c>
    </row>
    <row r="598" spans="1:6" x14ac:dyDescent="0.25">
      <c r="A598" s="6">
        <v>7489241</v>
      </c>
      <c r="B598" s="6" t="s">
        <v>3359</v>
      </c>
      <c r="C598" s="6">
        <v>241</v>
      </c>
      <c r="D598" s="6">
        <v>0.01</v>
      </c>
      <c r="E598" s="6" t="s">
        <v>1388</v>
      </c>
      <c r="F598" s="6">
        <v>135.09</v>
      </c>
    </row>
    <row r="599" spans="1:6" x14ac:dyDescent="0.25">
      <c r="A599" s="6">
        <v>7489242</v>
      </c>
      <c r="B599" s="6" t="s">
        <v>3100</v>
      </c>
      <c r="C599" s="6">
        <v>242</v>
      </c>
      <c r="D599" s="6">
        <v>1.0000000000000005E-2</v>
      </c>
      <c r="E599" s="6" t="s">
        <v>1389</v>
      </c>
      <c r="F599" s="6">
        <v>8.6500000000000039</v>
      </c>
    </row>
    <row r="600" spans="1:6" x14ac:dyDescent="0.25">
      <c r="A600" s="6">
        <v>7489250</v>
      </c>
      <c r="B600" s="6" t="s">
        <v>3142</v>
      </c>
      <c r="C600" s="6">
        <v>250</v>
      </c>
      <c r="D600" s="6">
        <v>7.4999999999999997E-3</v>
      </c>
      <c r="E600" s="6" t="s">
        <v>1390</v>
      </c>
      <c r="F600" s="6">
        <v>224.27249999999998</v>
      </c>
    </row>
    <row r="601" spans="1:6" x14ac:dyDescent="0.25">
      <c r="A601" s="6">
        <v>7489251</v>
      </c>
      <c r="B601" s="6" t="s">
        <v>3106</v>
      </c>
      <c r="C601" s="6">
        <v>251</v>
      </c>
      <c r="D601" s="6">
        <v>7.5000000000000049E-3</v>
      </c>
      <c r="E601" s="6" t="s">
        <v>1391</v>
      </c>
      <c r="F601" s="6">
        <v>19.800000000000011</v>
      </c>
    </row>
    <row r="602" spans="1:6" x14ac:dyDescent="0.25">
      <c r="A602" s="6">
        <v>7489253</v>
      </c>
      <c r="B602" s="6" t="s">
        <v>3231</v>
      </c>
      <c r="C602" s="6">
        <v>253</v>
      </c>
      <c r="D602" s="6">
        <v>1.4999999999999999E-2</v>
      </c>
      <c r="E602" s="6" t="s">
        <v>1392</v>
      </c>
      <c r="F602" s="6">
        <v>309.34499999999997</v>
      </c>
    </row>
    <row r="603" spans="1:6" x14ac:dyDescent="0.25">
      <c r="A603" s="6">
        <v>7489256</v>
      </c>
      <c r="B603" s="6" t="s">
        <v>3101</v>
      </c>
      <c r="C603" s="6">
        <v>256</v>
      </c>
      <c r="D603" s="6">
        <v>1.5000000000000008E-2</v>
      </c>
      <c r="E603" s="6" t="s">
        <v>1393</v>
      </c>
      <c r="F603" s="6">
        <v>22.530000000000012</v>
      </c>
    </row>
    <row r="604" spans="1:6" x14ac:dyDescent="0.25">
      <c r="A604" s="6">
        <v>7489265</v>
      </c>
      <c r="B604" s="6" t="s">
        <v>3086</v>
      </c>
      <c r="C604" s="6">
        <v>265</v>
      </c>
      <c r="D604" s="6">
        <v>2.0000000000000014E-2</v>
      </c>
      <c r="E604" s="6" t="s">
        <v>1394</v>
      </c>
      <c r="F604" s="6">
        <v>211.50000000000014</v>
      </c>
    </row>
    <row r="605" spans="1:6" x14ac:dyDescent="0.25">
      <c r="A605" s="6">
        <v>7489269</v>
      </c>
      <c r="B605" s="6" t="s">
        <v>3229</v>
      </c>
      <c r="C605" s="6">
        <v>269</v>
      </c>
      <c r="D605" s="6">
        <v>0.02</v>
      </c>
      <c r="E605" s="6" t="s">
        <v>1395</v>
      </c>
      <c r="F605" s="6">
        <v>0.1</v>
      </c>
    </row>
    <row r="606" spans="1:6" x14ac:dyDescent="0.25">
      <c r="A606" s="6">
        <v>7485288</v>
      </c>
      <c r="B606" s="6" t="s">
        <v>3093</v>
      </c>
      <c r="C606" s="6">
        <v>288</v>
      </c>
      <c r="D606" s="6">
        <v>2.5999999999999999E-2</v>
      </c>
      <c r="E606" s="6" t="s">
        <v>1345</v>
      </c>
      <c r="F606" s="6">
        <v>33.123999999999995</v>
      </c>
    </row>
    <row r="607" spans="1:6" x14ac:dyDescent="0.25">
      <c r="A607" s="6">
        <v>7489401</v>
      </c>
      <c r="B607" s="6" t="s">
        <v>3298</v>
      </c>
      <c r="C607" s="6">
        <v>401</v>
      </c>
      <c r="D607" s="6">
        <v>0.21</v>
      </c>
      <c r="E607" s="6" t="s">
        <v>1398</v>
      </c>
      <c r="F607" s="6">
        <v>1293.5999999999999</v>
      </c>
    </row>
    <row r="608" spans="1:6" x14ac:dyDescent="0.25">
      <c r="A608" s="6">
        <v>7485673</v>
      </c>
      <c r="B608" s="6" t="s">
        <v>3253</v>
      </c>
      <c r="C608" s="6">
        <v>673</v>
      </c>
      <c r="D608" s="6">
        <v>5.0000000000000034E-4</v>
      </c>
      <c r="E608" s="6" t="s">
        <v>1347</v>
      </c>
      <c r="F608" s="6">
        <v>1.500000000000001E-2</v>
      </c>
    </row>
    <row r="609" spans="1:6" x14ac:dyDescent="0.25">
      <c r="A609" s="6">
        <v>7494174</v>
      </c>
      <c r="B609" s="6" t="s">
        <v>3102</v>
      </c>
      <c r="C609" s="6">
        <v>174</v>
      </c>
      <c r="D609" s="6">
        <v>2.0000000000000011E-2</v>
      </c>
      <c r="E609" s="6" t="s">
        <v>1415</v>
      </c>
      <c r="F609" s="6">
        <v>310.86000000000018</v>
      </c>
    </row>
    <row r="610" spans="1:6" x14ac:dyDescent="0.25">
      <c r="A610" s="6">
        <v>7485733</v>
      </c>
      <c r="B610" s="6" t="s">
        <v>3254</v>
      </c>
      <c r="C610" s="6">
        <v>733</v>
      </c>
      <c r="D610" s="6">
        <v>5.0000000000000036E-3</v>
      </c>
      <c r="E610" s="6" t="s">
        <v>1351</v>
      </c>
      <c r="F610" s="6">
        <v>3.5000000000000024E-2</v>
      </c>
    </row>
    <row r="611" spans="1:6" x14ac:dyDescent="0.25">
      <c r="A611" s="6">
        <v>7494184</v>
      </c>
      <c r="B611" s="6" t="s">
        <v>3084</v>
      </c>
      <c r="C611" s="6">
        <v>184</v>
      </c>
      <c r="D611" s="6">
        <v>2.0000000000000014E-2</v>
      </c>
      <c r="E611" s="6" t="s">
        <v>1418</v>
      </c>
      <c r="F611" s="6">
        <v>971.04000000000065</v>
      </c>
    </row>
    <row r="612" spans="1:6" x14ac:dyDescent="0.25">
      <c r="A612" s="6">
        <v>7488183</v>
      </c>
      <c r="B612" s="6" t="s">
        <v>3083</v>
      </c>
      <c r="C612" s="6">
        <v>183</v>
      </c>
      <c r="D612" s="6">
        <v>1.0000000000000007E-3</v>
      </c>
      <c r="E612" s="6" t="s">
        <v>1369</v>
      </c>
      <c r="F612" s="6">
        <v>1.8000000000000013E-2</v>
      </c>
    </row>
    <row r="613" spans="1:6" x14ac:dyDescent="0.25">
      <c r="A613" s="6">
        <v>7494234</v>
      </c>
      <c r="B613" s="6" t="s">
        <v>3085</v>
      </c>
      <c r="C613" s="6">
        <v>234</v>
      </c>
      <c r="D613" s="6">
        <v>2.0000000000000014E-2</v>
      </c>
      <c r="E613" s="6" t="s">
        <v>1427</v>
      </c>
      <c r="F613" s="6">
        <v>605.88000000000045</v>
      </c>
    </row>
    <row r="614" spans="1:6" x14ac:dyDescent="0.25">
      <c r="A614" s="6">
        <v>7494242</v>
      </c>
      <c r="B614" s="6" t="s">
        <v>3100</v>
      </c>
      <c r="C614" s="6">
        <v>242</v>
      </c>
      <c r="D614" s="6">
        <v>1.0000000000000005E-2</v>
      </c>
      <c r="E614" s="6" t="s">
        <v>1428</v>
      </c>
      <c r="F614" s="6">
        <v>437.21000000000026</v>
      </c>
    </row>
    <row r="615" spans="1:6" x14ac:dyDescent="0.25">
      <c r="A615" s="6">
        <v>7494251</v>
      </c>
      <c r="B615" s="6" t="s">
        <v>3106</v>
      </c>
      <c r="C615" s="6">
        <v>251</v>
      </c>
      <c r="D615" s="6">
        <v>7.5000000000000049E-3</v>
      </c>
      <c r="E615" s="6" t="s">
        <v>1433</v>
      </c>
      <c r="F615" s="6">
        <v>351.99000000000024</v>
      </c>
    </row>
    <row r="616" spans="1:6" x14ac:dyDescent="0.25">
      <c r="A616" s="6">
        <v>7494261</v>
      </c>
      <c r="B616" s="6" t="s">
        <v>3360</v>
      </c>
      <c r="C616" s="6">
        <v>261</v>
      </c>
      <c r="D616" s="6">
        <v>0.02</v>
      </c>
      <c r="E616" s="6" t="s">
        <v>1434</v>
      </c>
      <c r="F616" s="6">
        <v>0.06</v>
      </c>
    </row>
    <row r="617" spans="1:6" x14ac:dyDescent="0.25">
      <c r="A617" s="6">
        <v>7494265</v>
      </c>
      <c r="B617" s="6" t="s">
        <v>3086</v>
      </c>
      <c r="C617" s="6">
        <v>265</v>
      </c>
      <c r="D617" s="6">
        <v>2.0000000000000014E-2</v>
      </c>
      <c r="E617" s="6" t="s">
        <v>1435</v>
      </c>
      <c r="F617" s="6">
        <v>376.92000000000024</v>
      </c>
    </row>
    <row r="618" spans="1:6" x14ac:dyDescent="0.25">
      <c r="A618" s="6">
        <v>7488203</v>
      </c>
      <c r="B618" s="6" t="s">
        <v>3110</v>
      </c>
      <c r="C618" s="6">
        <v>203</v>
      </c>
      <c r="D618" s="6">
        <v>1.2000000000000005E-2</v>
      </c>
      <c r="E618" s="6" t="s">
        <v>1372</v>
      </c>
      <c r="F618" s="6">
        <v>1.6560000000000008</v>
      </c>
    </row>
    <row r="619" spans="1:6" x14ac:dyDescent="0.25">
      <c r="A619" s="6">
        <v>7489183</v>
      </c>
      <c r="B619" s="6" t="s">
        <v>3083</v>
      </c>
      <c r="C619" s="6">
        <v>183</v>
      </c>
      <c r="D619" s="6">
        <v>1.0000000000000007E-3</v>
      </c>
      <c r="E619" s="6" t="s">
        <v>1382</v>
      </c>
      <c r="F619" s="6">
        <v>4.5000000000000033E-2</v>
      </c>
    </row>
    <row r="620" spans="1:6" x14ac:dyDescent="0.25">
      <c r="A620" s="6">
        <v>7494401</v>
      </c>
      <c r="B620" s="6" t="s">
        <v>3298</v>
      </c>
      <c r="C620" s="6">
        <v>401</v>
      </c>
      <c r="D620" s="6">
        <v>0.21</v>
      </c>
      <c r="E620" s="6" t="s">
        <v>1439</v>
      </c>
      <c r="F620" s="6">
        <v>1206.24</v>
      </c>
    </row>
    <row r="621" spans="1:6" x14ac:dyDescent="0.25">
      <c r="A621" s="6">
        <v>7494403</v>
      </c>
      <c r="B621" s="6" t="s">
        <v>3322</v>
      </c>
      <c r="C621" s="6">
        <v>403</v>
      </c>
      <c r="D621" s="6">
        <v>0.21</v>
      </c>
      <c r="E621" s="6" t="s">
        <v>1440</v>
      </c>
      <c r="F621" s="6">
        <v>136.71</v>
      </c>
    </row>
    <row r="622" spans="1:6" x14ac:dyDescent="0.25">
      <c r="A622" s="6">
        <v>7505195</v>
      </c>
      <c r="B622" s="6" t="s">
        <v>3137</v>
      </c>
      <c r="C622" s="6">
        <v>195</v>
      </c>
      <c r="D622" s="6">
        <v>0.01</v>
      </c>
      <c r="E622" s="6" t="s">
        <v>1464</v>
      </c>
      <c r="F622" s="6">
        <v>96.78</v>
      </c>
    </row>
    <row r="623" spans="1:6" x14ac:dyDescent="0.25">
      <c r="A623" s="6">
        <v>7489201</v>
      </c>
      <c r="B623" s="6" t="s">
        <v>3203</v>
      </c>
      <c r="C623" s="6">
        <v>201</v>
      </c>
      <c r="D623" s="6">
        <v>3.0000000000000014E-3</v>
      </c>
      <c r="E623" s="6" t="s">
        <v>1384</v>
      </c>
      <c r="F623" s="6">
        <v>1.5000000000000006E-2</v>
      </c>
    </row>
    <row r="624" spans="1:6" x14ac:dyDescent="0.25">
      <c r="A624" s="6">
        <v>7489233</v>
      </c>
      <c r="B624" s="6" t="s">
        <v>3123</v>
      </c>
      <c r="C624" s="6">
        <v>233</v>
      </c>
      <c r="D624" s="6">
        <v>5.0000000000000036E-3</v>
      </c>
      <c r="E624" s="6" t="s">
        <v>1386</v>
      </c>
      <c r="F624" s="6">
        <v>3.5000000000000024E-2</v>
      </c>
    </row>
    <row r="625" spans="1:6" x14ac:dyDescent="0.25">
      <c r="A625" s="6">
        <v>7511184</v>
      </c>
      <c r="B625" s="6" t="s">
        <v>3084</v>
      </c>
      <c r="C625" s="6">
        <v>184</v>
      </c>
      <c r="D625" s="6">
        <v>2.0000000000000014E-2</v>
      </c>
      <c r="E625" s="6" t="s">
        <v>1478</v>
      </c>
      <c r="F625" s="6">
        <v>364.56000000000029</v>
      </c>
    </row>
    <row r="626" spans="1:6" x14ac:dyDescent="0.25">
      <c r="A626" s="6">
        <v>7494173</v>
      </c>
      <c r="B626" s="6" t="s">
        <v>3138</v>
      </c>
      <c r="C626" s="6">
        <v>173</v>
      </c>
      <c r="D626" s="6">
        <v>5.0000000000000034E-4</v>
      </c>
      <c r="E626" s="6" t="s">
        <v>1414</v>
      </c>
      <c r="F626" s="6">
        <v>5.4500000000000035E-2</v>
      </c>
    </row>
    <row r="627" spans="1:6" x14ac:dyDescent="0.25">
      <c r="A627" s="6">
        <v>7511234</v>
      </c>
      <c r="B627" s="6" t="s">
        <v>3085</v>
      </c>
      <c r="C627" s="6">
        <v>234</v>
      </c>
      <c r="D627" s="6">
        <v>2.0000000000000014E-2</v>
      </c>
      <c r="E627" s="6" t="s">
        <v>1480</v>
      </c>
      <c r="F627" s="6">
        <v>232.18000000000018</v>
      </c>
    </row>
    <row r="628" spans="1:6" x14ac:dyDescent="0.25">
      <c r="A628" s="6">
        <v>7511240</v>
      </c>
      <c r="B628" s="6" t="s">
        <v>3353</v>
      </c>
      <c r="C628" s="6">
        <v>240</v>
      </c>
      <c r="D628" s="6">
        <v>0.02</v>
      </c>
      <c r="E628" s="6" t="s">
        <v>1481</v>
      </c>
      <c r="F628" s="6">
        <v>143.74</v>
      </c>
    </row>
    <row r="629" spans="1:6" x14ac:dyDescent="0.25">
      <c r="A629" s="6">
        <v>7511251</v>
      </c>
      <c r="B629" s="6" t="s">
        <v>3106</v>
      </c>
      <c r="C629" s="6">
        <v>251</v>
      </c>
      <c r="D629" s="6">
        <v>7.5000000000000049E-3</v>
      </c>
      <c r="E629" s="6" t="s">
        <v>1484</v>
      </c>
      <c r="F629" s="6">
        <v>25.897500000000019</v>
      </c>
    </row>
    <row r="630" spans="1:6" x14ac:dyDescent="0.25">
      <c r="A630" s="6">
        <v>7511265</v>
      </c>
      <c r="B630" s="6" t="s">
        <v>3086</v>
      </c>
      <c r="C630" s="6">
        <v>265</v>
      </c>
      <c r="D630" s="6">
        <v>2.0000000000000014E-2</v>
      </c>
      <c r="E630" s="6" t="s">
        <v>1485</v>
      </c>
      <c r="F630" s="6">
        <v>185.26000000000013</v>
      </c>
    </row>
    <row r="631" spans="1:6" x14ac:dyDescent="0.25">
      <c r="A631" s="6">
        <v>7511269</v>
      </c>
      <c r="B631" s="6" t="s">
        <v>3229</v>
      </c>
      <c r="C631" s="6">
        <v>269</v>
      </c>
      <c r="D631" s="6">
        <v>0.02</v>
      </c>
      <c r="E631" s="6" t="s">
        <v>1486</v>
      </c>
      <c r="F631" s="6">
        <v>85.76</v>
      </c>
    </row>
    <row r="632" spans="1:6" x14ac:dyDescent="0.25">
      <c r="A632" s="6">
        <v>7494183</v>
      </c>
      <c r="B632" s="6" t="s">
        <v>3083</v>
      </c>
      <c r="C632" s="6">
        <v>183</v>
      </c>
      <c r="D632" s="6">
        <v>1.0000000000000007E-3</v>
      </c>
      <c r="E632" s="6" t="s">
        <v>1417</v>
      </c>
      <c r="F632" s="6">
        <v>1.0000000000000007E-3</v>
      </c>
    </row>
    <row r="633" spans="1:6" x14ac:dyDescent="0.25">
      <c r="A633" s="6">
        <v>7511401</v>
      </c>
      <c r="B633" s="6" t="s">
        <v>3298</v>
      </c>
      <c r="C633" s="6">
        <v>401</v>
      </c>
      <c r="D633" s="6">
        <v>0.21</v>
      </c>
      <c r="E633" s="6" t="s">
        <v>1487</v>
      </c>
      <c r="F633" s="6">
        <v>480.27</v>
      </c>
    </row>
    <row r="634" spans="1:6" x14ac:dyDescent="0.25">
      <c r="A634" s="6">
        <v>7513401</v>
      </c>
      <c r="B634" s="6" t="s">
        <v>3298</v>
      </c>
      <c r="C634" s="6">
        <v>401</v>
      </c>
      <c r="D634" s="6">
        <v>0.21</v>
      </c>
      <c r="E634" s="6" t="s">
        <v>1498</v>
      </c>
      <c r="F634" s="6">
        <v>1.47</v>
      </c>
    </row>
    <row r="635" spans="1:6" x14ac:dyDescent="0.25">
      <c r="A635" s="6">
        <v>7514401</v>
      </c>
      <c r="B635" s="6" t="s">
        <v>3298</v>
      </c>
      <c r="C635" s="6">
        <v>401</v>
      </c>
      <c r="D635" s="6">
        <v>0.21</v>
      </c>
      <c r="E635" s="6" t="s">
        <v>1511</v>
      </c>
      <c r="F635" s="6">
        <v>0.21</v>
      </c>
    </row>
    <row r="636" spans="1:6" x14ac:dyDescent="0.25">
      <c r="A636" s="6">
        <v>7494233</v>
      </c>
      <c r="B636" s="6" t="s">
        <v>3123</v>
      </c>
      <c r="C636" s="6">
        <v>233</v>
      </c>
      <c r="D636" s="6">
        <v>5.0000000000000036E-3</v>
      </c>
      <c r="E636" s="6" t="s">
        <v>1426</v>
      </c>
      <c r="F636" s="6">
        <v>3.5000000000000024E-2</v>
      </c>
    </row>
    <row r="637" spans="1:6" x14ac:dyDescent="0.25">
      <c r="A637" s="6">
        <v>7515184</v>
      </c>
      <c r="B637" s="6" t="s">
        <v>3084</v>
      </c>
      <c r="C637" s="6">
        <v>184</v>
      </c>
      <c r="D637" s="6">
        <v>2.0000000000000014E-2</v>
      </c>
      <c r="E637" s="6" t="s">
        <v>1513</v>
      </c>
      <c r="F637" s="6">
        <v>106.84000000000007</v>
      </c>
    </row>
    <row r="638" spans="1:6" x14ac:dyDescent="0.25">
      <c r="A638" s="6">
        <v>7515234</v>
      </c>
      <c r="B638" s="6" t="s">
        <v>3085</v>
      </c>
      <c r="C638" s="6">
        <v>234</v>
      </c>
      <c r="D638" s="6">
        <v>2.0000000000000014E-2</v>
      </c>
      <c r="E638" s="6" t="s">
        <v>1515</v>
      </c>
      <c r="F638" s="6">
        <v>133.1400000000001</v>
      </c>
    </row>
    <row r="639" spans="1:6" x14ac:dyDescent="0.25">
      <c r="A639" s="6">
        <v>7515240</v>
      </c>
      <c r="B639" s="6" t="s">
        <v>3353</v>
      </c>
      <c r="C639" s="6">
        <v>240</v>
      </c>
      <c r="D639" s="6">
        <v>0.02</v>
      </c>
      <c r="E639" s="6" t="s">
        <v>1516</v>
      </c>
      <c r="F639" s="6">
        <v>84.04</v>
      </c>
    </row>
    <row r="640" spans="1:6" x14ac:dyDescent="0.25">
      <c r="A640" s="6">
        <v>7515251</v>
      </c>
      <c r="B640" s="6" t="s">
        <v>3106</v>
      </c>
      <c r="C640" s="6">
        <v>251</v>
      </c>
      <c r="D640" s="6">
        <v>7.5000000000000049E-3</v>
      </c>
      <c r="E640" s="6" t="s">
        <v>1519</v>
      </c>
      <c r="F640" s="6">
        <v>18.510000000000012</v>
      </c>
    </row>
    <row r="641" spans="1:6" x14ac:dyDescent="0.25">
      <c r="A641" s="6">
        <v>7515265</v>
      </c>
      <c r="B641" s="6" t="s">
        <v>3086</v>
      </c>
      <c r="C641" s="6">
        <v>265</v>
      </c>
      <c r="D641" s="6">
        <v>2.0000000000000014E-2</v>
      </c>
      <c r="E641" s="6" t="s">
        <v>1520</v>
      </c>
      <c r="F641" s="6">
        <v>114.26000000000008</v>
      </c>
    </row>
    <row r="642" spans="1:6" x14ac:dyDescent="0.25">
      <c r="A642" s="6">
        <v>7515269</v>
      </c>
      <c r="B642" s="6" t="s">
        <v>3229</v>
      </c>
      <c r="C642" s="6">
        <v>269</v>
      </c>
      <c r="D642" s="6">
        <v>0.02</v>
      </c>
      <c r="E642" s="6" t="s">
        <v>1521</v>
      </c>
      <c r="F642" s="6">
        <v>59.14</v>
      </c>
    </row>
    <row r="643" spans="1:6" x14ac:dyDescent="0.25">
      <c r="A643" s="6">
        <v>7494271</v>
      </c>
      <c r="B643" s="6" t="s">
        <v>3087</v>
      </c>
      <c r="C643" s="6">
        <v>271</v>
      </c>
      <c r="D643" s="6">
        <v>4.9999999999999961E-2</v>
      </c>
      <c r="E643" s="6" t="s">
        <v>1436</v>
      </c>
      <c r="F643" s="6">
        <v>450.99999999999966</v>
      </c>
    </row>
    <row r="644" spans="1:6" x14ac:dyDescent="0.25">
      <c r="A644" s="6">
        <v>7515401</v>
      </c>
      <c r="B644" s="6" t="s">
        <v>3298</v>
      </c>
      <c r="C644" s="6">
        <v>401</v>
      </c>
      <c r="D644" s="6">
        <v>0.21</v>
      </c>
      <c r="E644" s="6" t="s">
        <v>1522</v>
      </c>
      <c r="F644" s="6">
        <v>280.97999999999996</v>
      </c>
    </row>
    <row r="645" spans="1:6" x14ac:dyDescent="0.25">
      <c r="A645" s="6">
        <v>7521401</v>
      </c>
      <c r="B645" s="6" t="s">
        <v>3298</v>
      </c>
      <c r="C645" s="6">
        <v>401</v>
      </c>
      <c r="D645" s="6">
        <v>0.21</v>
      </c>
      <c r="E645" s="6" t="s">
        <v>1528</v>
      </c>
      <c r="F645" s="6">
        <v>5.88</v>
      </c>
    </row>
    <row r="646" spans="1:6" x14ac:dyDescent="0.25">
      <c r="A646" s="6">
        <v>7527401</v>
      </c>
      <c r="B646" s="6" t="s">
        <v>3298</v>
      </c>
      <c r="C646" s="6">
        <v>401</v>
      </c>
      <c r="D646" s="6">
        <v>0.21</v>
      </c>
      <c r="E646" s="6" t="s">
        <v>1532</v>
      </c>
      <c r="F646" s="6">
        <v>0.21</v>
      </c>
    </row>
    <row r="647" spans="1:6" x14ac:dyDescent="0.25">
      <c r="A647" s="6">
        <v>7494400</v>
      </c>
      <c r="B647" s="6" t="s">
        <v>3094</v>
      </c>
      <c r="C647" s="6">
        <v>400</v>
      </c>
      <c r="D647" s="6">
        <v>1</v>
      </c>
      <c r="E647" s="6" t="s">
        <v>3255</v>
      </c>
      <c r="F647" s="6">
        <v>350</v>
      </c>
    </row>
    <row r="648" spans="1:6" x14ac:dyDescent="0.25">
      <c r="A648" s="6">
        <v>7506184</v>
      </c>
      <c r="B648" s="6" t="s">
        <v>3084</v>
      </c>
      <c r="C648" s="6">
        <v>184</v>
      </c>
      <c r="D648" s="6">
        <v>2.0000000000000014E-2</v>
      </c>
      <c r="E648" s="6" t="s">
        <v>1468</v>
      </c>
      <c r="F648" s="6">
        <v>0.18000000000000013</v>
      </c>
    </row>
    <row r="649" spans="1:6" x14ac:dyDescent="0.25">
      <c r="A649" s="6">
        <v>7530228</v>
      </c>
      <c r="B649" s="6" t="s">
        <v>3361</v>
      </c>
      <c r="C649" s="6">
        <v>228</v>
      </c>
      <c r="D649" s="6">
        <v>2.4E-2</v>
      </c>
      <c r="E649" s="6" t="s">
        <v>1533</v>
      </c>
      <c r="F649" s="6">
        <v>4.8000000000000001E-2</v>
      </c>
    </row>
    <row r="650" spans="1:6" x14ac:dyDescent="0.25">
      <c r="A650" s="6">
        <v>7539401</v>
      </c>
      <c r="B650" s="6" t="s">
        <v>3298</v>
      </c>
      <c r="C650" s="6">
        <v>401</v>
      </c>
      <c r="D650" s="6">
        <v>0.21</v>
      </c>
      <c r="E650" s="6" t="s">
        <v>3362</v>
      </c>
      <c r="F650" s="6">
        <v>0.42</v>
      </c>
    </row>
    <row r="651" spans="1:6" x14ac:dyDescent="0.25">
      <c r="A651" s="6">
        <v>7511183</v>
      </c>
      <c r="B651" s="6" t="s">
        <v>3083</v>
      </c>
      <c r="C651" s="6">
        <v>183</v>
      </c>
      <c r="D651" s="6">
        <v>1.0000000000000007E-3</v>
      </c>
      <c r="E651" s="6" t="s">
        <v>1477</v>
      </c>
      <c r="F651" s="6">
        <v>9.400000000000007E-2</v>
      </c>
    </row>
    <row r="652" spans="1:6" x14ac:dyDescent="0.25">
      <c r="A652" s="6">
        <v>7511233</v>
      </c>
      <c r="B652" s="6" t="s">
        <v>3123</v>
      </c>
      <c r="C652" s="6">
        <v>233</v>
      </c>
      <c r="D652" s="6">
        <v>5.0000000000000036E-3</v>
      </c>
      <c r="E652" s="6" t="s">
        <v>1479</v>
      </c>
      <c r="F652" s="6">
        <v>6.5000000000000044E-2</v>
      </c>
    </row>
    <row r="653" spans="1:6" x14ac:dyDescent="0.25">
      <c r="A653" s="6">
        <v>7511400</v>
      </c>
      <c r="B653" s="6" t="s">
        <v>3094</v>
      </c>
      <c r="C653" s="6">
        <v>400</v>
      </c>
      <c r="D653" s="6">
        <v>1</v>
      </c>
      <c r="E653" s="6" t="s">
        <v>3256</v>
      </c>
      <c r="F653" s="6">
        <v>195</v>
      </c>
    </row>
    <row r="654" spans="1:6" x14ac:dyDescent="0.25">
      <c r="A654" s="6">
        <v>7515183</v>
      </c>
      <c r="B654" s="6" t="s">
        <v>3083</v>
      </c>
      <c r="C654" s="6">
        <v>183</v>
      </c>
      <c r="D654" s="6">
        <v>1.0000000000000007E-3</v>
      </c>
      <c r="E654" s="6" t="s">
        <v>1512</v>
      </c>
      <c r="F654" s="6">
        <v>3.7000000000000026E-2</v>
      </c>
    </row>
    <row r="655" spans="1:6" x14ac:dyDescent="0.25">
      <c r="A655" s="6">
        <v>7515400</v>
      </c>
      <c r="B655" s="6" t="s">
        <v>3094</v>
      </c>
      <c r="C655" s="6">
        <v>400</v>
      </c>
      <c r="D655" s="6">
        <v>1</v>
      </c>
      <c r="E655" s="6" t="s">
        <v>3257</v>
      </c>
      <c r="F655" s="6">
        <v>197.5</v>
      </c>
    </row>
    <row r="656" spans="1:6" x14ac:dyDescent="0.25">
      <c r="A656" s="6">
        <v>7553203</v>
      </c>
      <c r="B656" s="6" t="s">
        <v>3110</v>
      </c>
      <c r="C656" s="6">
        <v>203</v>
      </c>
      <c r="D656" s="6">
        <v>1.2000000000000005E-2</v>
      </c>
      <c r="E656" s="6" t="s">
        <v>1563</v>
      </c>
      <c r="F656" s="6">
        <v>13.620000000000006</v>
      </c>
    </row>
    <row r="657" spans="1:6" x14ac:dyDescent="0.25">
      <c r="A657" s="6">
        <v>7530224</v>
      </c>
      <c r="B657" s="6" t="s">
        <v>3180</v>
      </c>
      <c r="C657" s="6">
        <v>224</v>
      </c>
      <c r="D657" s="6">
        <v>1.1999999999999999E-3</v>
      </c>
      <c r="E657" s="6" t="s">
        <v>3258</v>
      </c>
      <c r="F657" s="6">
        <v>3.5999999999999999E-3</v>
      </c>
    </row>
    <row r="658" spans="1:6" x14ac:dyDescent="0.25">
      <c r="A658" s="6">
        <v>7553213</v>
      </c>
      <c r="B658" s="6" t="s">
        <v>3099</v>
      </c>
      <c r="C658" s="6">
        <v>213</v>
      </c>
      <c r="D658" s="6">
        <v>1.4000000000000004E-2</v>
      </c>
      <c r="E658" s="6" t="s">
        <v>1565</v>
      </c>
      <c r="F658" s="6">
        <v>127.97400000000003</v>
      </c>
    </row>
    <row r="659" spans="1:6" x14ac:dyDescent="0.25">
      <c r="A659" s="6">
        <v>7554117</v>
      </c>
      <c r="B659" s="6" t="s">
        <v>3363</v>
      </c>
      <c r="C659" s="6">
        <v>117</v>
      </c>
      <c r="D659" s="6">
        <v>8.5000000000000006E-3</v>
      </c>
      <c r="E659" s="6" t="s">
        <v>1567</v>
      </c>
      <c r="F659" s="6">
        <v>16.218</v>
      </c>
    </row>
    <row r="660" spans="1:6" x14ac:dyDescent="0.25">
      <c r="A660" s="6">
        <v>7554250</v>
      </c>
      <c r="B660" s="6" t="s">
        <v>3142</v>
      </c>
      <c r="C660" s="6">
        <v>250</v>
      </c>
      <c r="D660" s="6">
        <v>7.4999999999999997E-3</v>
      </c>
      <c r="E660" s="6" t="s">
        <v>1568</v>
      </c>
      <c r="F660" s="6">
        <v>23.362500000000001</v>
      </c>
    </row>
    <row r="661" spans="1:6" x14ac:dyDescent="0.25">
      <c r="A661" s="6">
        <v>7554251</v>
      </c>
      <c r="B661" s="6" t="s">
        <v>3106</v>
      </c>
      <c r="C661" s="6">
        <v>251</v>
      </c>
      <c r="D661" s="6">
        <v>7.5000000000000049E-3</v>
      </c>
      <c r="E661" s="6" t="s">
        <v>1569</v>
      </c>
      <c r="F661" s="6">
        <v>19.282500000000013</v>
      </c>
    </row>
    <row r="662" spans="1:6" x14ac:dyDescent="0.25">
      <c r="A662" s="6">
        <v>7554252</v>
      </c>
      <c r="B662" s="6" t="s">
        <v>3364</v>
      </c>
      <c r="C662" s="6">
        <v>252</v>
      </c>
      <c r="D662" s="6">
        <v>8.5000000000000006E-3</v>
      </c>
      <c r="E662" s="6" t="s">
        <v>1570</v>
      </c>
      <c r="F662" s="6">
        <v>19.9665</v>
      </c>
    </row>
    <row r="663" spans="1:6" x14ac:dyDescent="0.25">
      <c r="A663" s="6">
        <v>7554276</v>
      </c>
      <c r="B663" s="6" t="s">
        <v>3365</v>
      </c>
      <c r="C663" s="6">
        <v>276</v>
      </c>
      <c r="D663" s="6">
        <v>8.5000000000000006E-3</v>
      </c>
      <c r="E663" s="6" t="s">
        <v>1571</v>
      </c>
      <c r="F663" s="6">
        <v>0.26350000000000001</v>
      </c>
    </row>
    <row r="664" spans="1:6" x14ac:dyDescent="0.25">
      <c r="A664" s="6">
        <v>7552184</v>
      </c>
      <c r="B664" s="6" t="s">
        <v>3084</v>
      </c>
      <c r="C664" s="6">
        <v>184</v>
      </c>
      <c r="D664" s="6">
        <v>2.0000000000000014E-2</v>
      </c>
      <c r="E664" s="6" t="s">
        <v>1545</v>
      </c>
      <c r="F664" s="6">
        <v>2.0000000000000014E-2</v>
      </c>
    </row>
    <row r="665" spans="1:6" x14ac:dyDescent="0.25">
      <c r="A665" s="6">
        <v>7556184</v>
      </c>
      <c r="B665" s="6" t="s">
        <v>3084</v>
      </c>
      <c r="C665" s="6">
        <v>184</v>
      </c>
      <c r="D665" s="6">
        <v>2.0000000000000014E-2</v>
      </c>
      <c r="E665" s="6" t="s">
        <v>1580</v>
      </c>
      <c r="F665" s="6">
        <v>824.14000000000055</v>
      </c>
    </row>
    <row r="666" spans="1:6" x14ac:dyDescent="0.25">
      <c r="A666" s="6">
        <v>7552234</v>
      </c>
      <c r="B666" s="6" t="s">
        <v>3085</v>
      </c>
      <c r="C666" s="6">
        <v>234</v>
      </c>
      <c r="D666" s="6">
        <v>2.0000000000000014E-2</v>
      </c>
      <c r="E666" s="6" t="s">
        <v>1547</v>
      </c>
      <c r="F666" s="6">
        <v>0.38000000000000028</v>
      </c>
    </row>
    <row r="667" spans="1:6" x14ac:dyDescent="0.25">
      <c r="A667" s="6">
        <v>7556195</v>
      </c>
      <c r="B667" s="6" t="s">
        <v>3137</v>
      </c>
      <c r="C667" s="6">
        <v>195</v>
      </c>
      <c r="D667" s="6">
        <v>0.01</v>
      </c>
      <c r="E667" s="6" t="s">
        <v>1581</v>
      </c>
      <c r="F667" s="6">
        <v>46.2</v>
      </c>
    </row>
    <row r="668" spans="1:6" x14ac:dyDescent="0.25">
      <c r="A668" s="6">
        <v>7552242</v>
      </c>
      <c r="B668" s="6" t="s">
        <v>3100</v>
      </c>
      <c r="C668" s="6">
        <v>242</v>
      </c>
      <c r="D668" s="6">
        <v>1.0000000000000005E-2</v>
      </c>
      <c r="E668" s="6" t="s">
        <v>1548</v>
      </c>
      <c r="F668" s="6">
        <v>0.1700000000000001</v>
      </c>
    </row>
    <row r="669" spans="1:6" x14ac:dyDescent="0.25">
      <c r="A669" s="6">
        <v>7552251</v>
      </c>
      <c r="B669" s="6" t="s">
        <v>3106</v>
      </c>
      <c r="C669" s="6">
        <v>251</v>
      </c>
      <c r="D669" s="6">
        <v>7.5000000000000049E-3</v>
      </c>
      <c r="E669" s="6" t="s">
        <v>1549</v>
      </c>
      <c r="F669" s="6">
        <v>4.5000000000000026E-2</v>
      </c>
    </row>
    <row r="670" spans="1:6" x14ac:dyDescent="0.25">
      <c r="A670" s="6">
        <v>7556203</v>
      </c>
      <c r="B670" s="6" t="s">
        <v>3110</v>
      </c>
      <c r="C670" s="6">
        <v>203</v>
      </c>
      <c r="D670" s="6">
        <v>1.2000000000000005E-2</v>
      </c>
      <c r="E670" s="6" t="s">
        <v>1583</v>
      </c>
      <c r="F670" s="6">
        <v>377.2320000000002</v>
      </c>
    </row>
    <row r="671" spans="1:6" x14ac:dyDescent="0.25">
      <c r="A671" s="6">
        <v>7556204</v>
      </c>
      <c r="B671" s="6" t="s">
        <v>3225</v>
      </c>
      <c r="C671" s="6">
        <v>204</v>
      </c>
      <c r="D671" s="6">
        <v>1.2E-2</v>
      </c>
      <c r="E671" s="6" t="s">
        <v>1584</v>
      </c>
      <c r="F671" s="6">
        <v>1478.508</v>
      </c>
    </row>
    <row r="672" spans="1:6" x14ac:dyDescent="0.25">
      <c r="A672" s="6">
        <v>7553201</v>
      </c>
      <c r="B672" s="6" t="s">
        <v>3203</v>
      </c>
      <c r="C672" s="6">
        <v>201</v>
      </c>
      <c r="D672" s="6">
        <v>3.0000000000000014E-3</v>
      </c>
      <c r="E672" s="6" t="s">
        <v>1562</v>
      </c>
      <c r="F672" s="6">
        <v>9.0000000000000045E-3</v>
      </c>
    </row>
    <row r="673" spans="1:6" x14ac:dyDescent="0.25">
      <c r="A673" s="6">
        <v>7556234</v>
      </c>
      <c r="B673" s="6" t="s">
        <v>3085</v>
      </c>
      <c r="C673" s="6">
        <v>234</v>
      </c>
      <c r="D673" s="6">
        <v>2.0000000000000014E-2</v>
      </c>
      <c r="E673" s="6" t="s">
        <v>1586</v>
      </c>
      <c r="F673" s="6">
        <v>280.54000000000019</v>
      </c>
    </row>
    <row r="674" spans="1:6" x14ac:dyDescent="0.25">
      <c r="A674" s="6">
        <v>7556241</v>
      </c>
      <c r="B674" s="6" t="s">
        <v>3359</v>
      </c>
      <c r="C674" s="6">
        <v>241</v>
      </c>
      <c r="D674" s="6">
        <v>0.01</v>
      </c>
      <c r="E674" s="6" t="s">
        <v>1587</v>
      </c>
      <c r="F674" s="6">
        <v>850.48</v>
      </c>
    </row>
    <row r="675" spans="1:6" x14ac:dyDescent="0.25">
      <c r="A675" s="6">
        <v>7556242</v>
      </c>
      <c r="B675" s="6" t="s">
        <v>3100</v>
      </c>
      <c r="C675" s="6">
        <v>242</v>
      </c>
      <c r="D675" s="6">
        <v>1.0000000000000005E-2</v>
      </c>
      <c r="E675" s="6" t="s">
        <v>1588</v>
      </c>
      <c r="F675" s="6">
        <v>71.790000000000035</v>
      </c>
    </row>
    <row r="676" spans="1:6" x14ac:dyDescent="0.25">
      <c r="A676" s="6">
        <v>7556250</v>
      </c>
      <c r="B676" s="6" t="s">
        <v>3142</v>
      </c>
      <c r="C676" s="6">
        <v>250</v>
      </c>
      <c r="D676" s="6">
        <v>7.4999999999999997E-3</v>
      </c>
      <c r="E676" s="6" t="s">
        <v>1591</v>
      </c>
      <c r="F676" s="6">
        <v>1129.1475</v>
      </c>
    </row>
    <row r="677" spans="1:6" x14ac:dyDescent="0.25">
      <c r="A677" s="6">
        <v>7556251</v>
      </c>
      <c r="B677" s="6" t="s">
        <v>3106</v>
      </c>
      <c r="C677" s="6">
        <v>251</v>
      </c>
      <c r="D677" s="6">
        <v>7.5000000000000049E-3</v>
      </c>
      <c r="E677" s="6" t="s">
        <v>1592</v>
      </c>
      <c r="F677" s="6">
        <v>120.81000000000007</v>
      </c>
    </row>
    <row r="678" spans="1:6" x14ac:dyDescent="0.25">
      <c r="A678" s="6">
        <v>7556253</v>
      </c>
      <c r="B678" s="6" t="s">
        <v>3231</v>
      </c>
      <c r="C678" s="6">
        <v>253</v>
      </c>
      <c r="D678" s="6">
        <v>1.4999999999999999E-2</v>
      </c>
      <c r="E678" s="6" t="s">
        <v>1593</v>
      </c>
      <c r="F678" s="6">
        <v>991.18499999999995</v>
      </c>
    </row>
    <row r="679" spans="1:6" x14ac:dyDescent="0.25">
      <c r="A679" s="6">
        <v>7556256</v>
      </c>
      <c r="B679" s="6" t="s">
        <v>3101</v>
      </c>
      <c r="C679" s="6">
        <v>256</v>
      </c>
      <c r="D679" s="6">
        <v>1.5000000000000008E-2</v>
      </c>
      <c r="E679" s="6" t="s">
        <v>1594</v>
      </c>
      <c r="F679" s="6">
        <v>88.380000000000052</v>
      </c>
    </row>
    <row r="680" spans="1:6" x14ac:dyDescent="0.25">
      <c r="A680" s="6">
        <v>7556265</v>
      </c>
      <c r="B680" s="6" t="s">
        <v>3086</v>
      </c>
      <c r="C680" s="6">
        <v>265</v>
      </c>
      <c r="D680" s="6">
        <v>2.0000000000000014E-2</v>
      </c>
      <c r="E680" s="6" t="s">
        <v>1595</v>
      </c>
      <c r="F680" s="6">
        <v>193.54000000000013</v>
      </c>
    </row>
    <row r="681" spans="1:6" x14ac:dyDescent="0.25">
      <c r="A681" s="6">
        <v>7556269</v>
      </c>
      <c r="B681" s="6" t="s">
        <v>3229</v>
      </c>
      <c r="C681" s="6">
        <v>269</v>
      </c>
      <c r="D681" s="6">
        <v>0.02</v>
      </c>
      <c r="E681" s="6" t="s">
        <v>1596</v>
      </c>
      <c r="F681" s="6">
        <v>0.36</v>
      </c>
    </row>
    <row r="682" spans="1:6" x14ac:dyDescent="0.25">
      <c r="A682" s="6">
        <v>7553211</v>
      </c>
      <c r="B682" s="6" t="s">
        <v>3176</v>
      </c>
      <c r="C682" s="6">
        <v>211</v>
      </c>
      <c r="D682" s="6">
        <v>3.5000000000000014E-3</v>
      </c>
      <c r="E682" s="6" t="s">
        <v>1564</v>
      </c>
      <c r="F682" s="6">
        <v>1.0500000000000004E-2</v>
      </c>
    </row>
    <row r="683" spans="1:6" x14ac:dyDescent="0.25">
      <c r="A683" s="6">
        <v>7556401</v>
      </c>
      <c r="B683" s="6" t="s">
        <v>3298</v>
      </c>
      <c r="C683" s="6">
        <v>401</v>
      </c>
      <c r="D683" s="6">
        <v>0.21</v>
      </c>
      <c r="E683" s="6" t="s">
        <v>1601</v>
      </c>
      <c r="F683" s="6">
        <v>17.849999999999998</v>
      </c>
    </row>
    <row r="684" spans="1:6" x14ac:dyDescent="0.25">
      <c r="A684" s="6">
        <v>7561401</v>
      </c>
      <c r="B684" s="6" t="s">
        <v>3298</v>
      </c>
      <c r="C684" s="6">
        <v>401</v>
      </c>
      <c r="D684" s="6">
        <v>0.21</v>
      </c>
      <c r="E684" s="6" t="s">
        <v>1623</v>
      </c>
      <c r="F684" s="6">
        <v>6.3</v>
      </c>
    </row>
    <row r="685" spans="1:6" x14ac:dyDescent="0.25">
      <c r="A685" s="6">
        <v>7563250</v>
      </c>
      <c r="B685" s="6" t="s">
        <v>3142</v>
      </c>
      <c r="C685" s="6">
        <v>250</v>
      </c>
      <c r="D685" s="6">
        <v>7.4999999999999997E-3</v>
      </c>
      <c r="E685" s="6" t="s">
        <v>1626</v>
      </c>
      <c r="F685" s="6">
        <v>1575.1499999999999</v>
      </c>
    </row>
    <row r="686" spans="1:6" x14ac:dyDescent="0.25">
      <c r="A686" s="6">
        <v>7563251</v>
      </c>
      <c r="B686" s="6" t="s">
        <v>3106</v>
      </c>
      <c r="C686" s="6">
        <v>251</v>
      </c>
      <c r="D686" s="6">
        <v>7.5000000000000049E-3</v>
      </c>
      <c r="E686" s="6" t="s">
        <v>1627</v>
      </c>
      <c r="F686" s="6">
        <v>171.7650000000001</v>
      </c>
    </row>
    <row r="687" spans="1:6" x14ac:dyDescent="0.25">
      <c r="A687" s="6">
        <v>7556183</v>
      </c>
      <c r="B687" s="6" t="s">
        <v>3083</v>
      </c>
      <c r="C687" s="6">
        <v>183</v>
      </c>
      <c r="D687" s="6">
        <v>1.0000000000000007E-3</v>
      </c>
      <c r="E687" s="6" t="s">
        <v>1579</v>
      </c>
      <c r="F687" s="6">
        <v>6.7000000000000046E-2</v>
      </c>
    </row>
    <row r="688" spans="1:6" x14ac:dyDescent="0.25">
      <c r="A688" s="6">
        <v>7576401</v>
      </c>
      <c r="B688" s="6" t="s">
        <v>3298</v>
      </c>
      <c r="C688" s="6">
        <v>401</v>
      </c>
      <c r="D688" s="6">
        <v>0.21</v>
      </c>
      <c r="E688" s="6" t="s">
        <v>3366</v>
      </c>
      <c r="F688" s="6">
        <v>0.21</v>
      </c>
    </row>
    <row r="689" spans="1:6" x14ac:dyDescent="0.25">
      <c r="A689" s="6">
        <v>7556193</v>
      </c>
      <c r="B689" s="6" t="s">
        <v>3141</v>
      </c>
      <c r="C689" s="6">
        <v>193</v>
      </c>
      <c r="D689" s="6">
        <v>2.5000000000000001E-3</v>
      </c>
      <c r="E689" s="6" t="s">
        <v>3259</v>
      </c>
      <c r="F689" s="6">
        <v>7.4999999999999997E-3</v>
      </c>
    </row>
    <row r="690" spans="1:6" x14ac:dyDescent="0.25">
      <c r="A690" s="6">
        <v>7577174</v>
      </c>
      <c r="B690" s="6" t="s">
        <v>3102</v>
      </c>
      <c r="C690" s="6">
        <v>174</v>
      </c>
      <c r="D690" s="6">
        <v>2.0000000000000011E-2</v>
      </c>
      <c r="E690" s="6" t="s">
        <v>1639</v>
      </c>
      <c r="F690" s="6">
        <v>191.32000000000011</v>
      </c>
    </row>
    <row r="691" spans="1:6" x14ac:dyDescent="0.25">
      <c r="A691" s="6">
        <v>7556200</v>
      </c>
      <c r="B691" s="6" t="s">
        <v>3260</v>
      </c>
      <c r="C691" s="6">
        <v>200</v>
      </c>
      <c r="D691" s="6">
        <v>3.0000000000000001E-3</v>
      </c>
      <c r="E691" s="6" t="s">
        <v>3261</v>
      </c>
      <c r="F691" s="6">
        <v>2.4E-2</v>
      </c>
    </row>
    <row r="692" spans="1:6" x14ac:dyDescent="0.25">
      <c r="A692" s="6">
        <v>7556201</v>
      </c>
      <c r="B692" s="6" t="s">
        <v>3203</v>
      </c>
      <c r="C692" s="6">
        <v>201</v>
      </c>
      <c r="D692" s="6">
        <v>3.0000000000000014E-3</v>
      </c>
      <c r="E692" s="6" t="s">
        <v>1582</v>
      </c>
      <c r="F692" s="6">
        <v>4.2000000000000016E-2</v>
      </c>
    </row>
    <row r="693" spans="1:6" x14ac:dyDescent="0.25">
      <c r="A693" s="6">
        <v>7577184</v>
      </c>
      <c r="B693" s="6" t="s">
        <v>3084</v>
      </c>
      <c r="C693" s="6">
        <v>184</v>
      </c>
      <c r="D693" s="6">
        <v>2.0000000000000014E-2</v>
      </c>
      <c r="E693" s="6" t="s">
        <v>1641</v>
      </c>
      <c r="F693" s="6">
        <v>2345.6000000000017</v>
      </c>
    </row>
    <row r="694" spans="1:6" x14ac:dyDescent="0.25">
      <c r="A694" s="6">
        <v>7556233</v>
      </c>
      <c r="B694" s="6" t="s">
        <v>3123</v>
      </c>
      <c r="C694" s="6">
        <v>233</v>
      </c>
      <c r="D694" s="6">
        <v>5.0000000000000036E-3</v>
      </c>
      <c r="E694" s="6" t="s">
        <v>1585</v>
      </c>
      <c r="F694" s="6">
        <v>2.0000000000000014E-2</v>
      </c>
    </row>
    <row r="695" spans="1:6" x14ac:dyDescent="0.25">
      <c r="A695" s="6">
        <v>7577203</v>
      </c>
      <c r="B695" s="6" t="s">
        <v>3110</v>
      </c>
      <c r="C695" s="6">
        <v>203</v>
      </c>
      <c r="D695" s="6">
        <v>1.2000000000000005E-2</v>
      </c>
      <c r="E695" s="6" t="s">
        <v>1642</v>
      </c>
      <c r="F695" s="6">
        <v>39.012000000000015</v>
      </c>
    </row>
    <row r="696" spans="1:6" x14ac:dyDescent="0.25">
      <c r="A696" s="6">
        <v>7556400</v>
      </c>
      <c r="B696" s="6" t="s">
        <v>3094</v>
      </c>
      <c r="C696" s="6">
        <v>400</v>
      </c>
      <c r="D696" s="6">
        <v>1</v>
      </c>
      <c r="E696" s="6" t="s">
        <v>3262</v>
      </c>
      <c r="F696" s="6">
        <v>161.80000000000001</v>
      </c>
    </row>
    <row r="697" spans="1:6" x14ac:dyDescent="0.25">
      <c r="A697" s="6">
        <v>7577234</v>
      </c>
      <c r="B697" s="6" t="s">
        <v>3085</v>
      </c>
      <c r="C697" s="6">
        <v>234</v>
      </c>
      <c r="D697" s="6">
        <v>2.0000000000000014E-2</v>
      </c>
      <c r="E697" s="6" t="s">
        <v>1648</v>
      </c>
      <c r="F697" s="6">
        <v>2763.260000000002</v>
      </c>
    </row>
    <row r="698" spans="1:6" x14ac:dyDescent="0.25">
      <c r="A698" s="6">
        <v>7577241</v>
      </c>
      <c r="B698" s="6" t="s">
        <v>3359</v>
      </c>
      <c r="C698" s="6">
        <v>241</v>
      </c>
      <c r="D698" s="6">
        <v>0.01</v>
      </c>
      <c r="E698" s="6" t="s">
        <v>1649</v>
      </c>
      <c r="F698" s="6">
        <v>0.04</v>
      </c>
    </row>
    <row r="699" spans="1:6" x14ac:dyDescent="0.25">
      <c r="A699" s="6">
        <v>7577242</v>
      </c>
      <c r="B699" s="6" t="s">
        <v>3100</v>
      </c>
      <c r="C699" s="6">
        <v>242</v>
      </c>
      <c r="D699" s="6">
        <v>1.0000000000000005E-2</v>
      </c>
      <c r="E699" s="6" t="s">
        <v>1650</v>
      </c>
      <c r="F699" s="6">
        <v>885.87000000000046</v>
      </c>
    </row>
    <row r="700" spans="1:6" x14ac:dyDescent="0.25">
      <c r="A700" s="6">
        <v>7577250</v>
      </c>
      <c r="B700" s="6" t="s">
        <v>3142</v>
      </c>
      <c r="C700" s="6">
        <v>250</v>
      </c>
      <c r="D700" s="6">
        <v>7.4999999999999997E-3</v>
      </c>
      <c r="E700" s="6" t="s">
        <v>1652</v>
      </c>
      <c r="F700" s="6">
        <v>0</v>
      </c>
    </row>
    <row r="701" spans="1:6" x14ac:dyDescent="0.25">
      <c r="A701" s="6">
        <v>7577251</v>
      </c>
      <c r="B701" s="6" t="s">
        <v>3106</v>
      </c>
      <c r="C701" s="6">
        <v>251</v>
      </c>
      <c r="D701" s="6">
        <v>7.5000000000000049E-3</v>
      </c>
      <c r="E701" s="6" t="s">
        <v>1653</v>
      </c>
      <c r="F701" s="6">
        <v>710.52000000000044</v>
      </c>
    </row>
    <row r="702" spans="1:6" x14ac:dyDescent="0.25">
      <c r="A702" s="6">
        <v>7577256</v>
      </c>
      <c r="B702" s="6" t="s">
        <v>3101</v>
      </c>
      <c r="C702" s="6">
        <v>256</v>
      </c>
      <c r="D702" s="6">
        <v>1.5000000000000008E-2</v>
      </c>
      <c r="E702" s="6" t="s">
        <v>1655</v>
      </c>
      <c r="F702" s="6">
        <v>127.02000000000007</v>
      </c>
    </row>
    <row r="703" spans="1:6" x14ac:dyDescent="0.25">
      <c r="A703" s="6">
        <v>7577265</v>
      </c>
      <c r="B703" s="6" t="s">
        <v>3086</v>
      </c>
      <c r="C703" s="6">
        <v>265</v>
      </c>
      <c r="D703" s="6">
        <v>2.0000000000000014E-2</v>
      </c>
      <c r="E703" s="6" t="s">
        <v>1656</v>
      </c>
      <c r="F703" s="6">
        <v>1835.7200000000014</v>
      </c>
    </row>
    <row r="704" spans="1:6" x14ac:dyDescent="0.25">
      <c r="A704" s="6">
        <v>7577269</v>
      </c>
      <c r="B704" s="6" t="s">
        <v>3229</v>
      </c>
      <c r="C704" s="6">
        <v>269</v>
      </c>
      <c r="D704" s="6">
        <v>0.02</v>
      </c>
      <c r="E704" s="6" t="s">
        <v>1657</v>
      </c>
      <c r="F704" s="6">
        <v>0.08</v>
      </c>
    </row>
    <row r="705" spans="1:6" x14ac:dyDescent="0.25">
      <c r="A705" s="6">
        <v>7576242</v>
      </c>
      <c r="B705" s="6" t="s">
        <v>3100</v>
      </c>
      <c r="C705" s="6">
        <v>242</v>
      </c>
      <c r="D705" s="6">
        <v>1.0000000000000005E-2</v>
      </c>
      <c r="E705" s="6" t="s">
        <v>3263</v>
      </c>
      <c r="F705" s="6">
        <v>0.24000000000000013</v>
      </c>
    </row>
    <row r="706" spans="1:6" x14ac:dyDescent="0.25">
      <c r="A706" s="6">
        <v>7577173</v>
      </c>
      <c r="B706" s="6" t="s">
        <v>3138</v>
      </c>
      <c r="C706" s="6">
        <v>173</v>
      </c>
      <c r="D706" s="6">
        <v>5.0000000000000034E-4</v>
      </c>
      <c r="E706" s="6" t="s">
        <v>1638</v>
      </c>
      <c r="F706" s="6">
        <v>7.5500000000000053E-2</v>
      </c>
    </row>
    <row r="707" spans="1:6" x14ac:dyDescent="0.25">
      <c r="A707" s="6">
        <v>7577401</v>
      </c>
      <c r="B707" s="6" t="s">
        <v>3298</v>
      </c>
      <c r="C707" s="6">
        <v>401</v>
      </c>
      <c r="D707" s="6">
        <v>0.21</v>
      </c>
      <c r="E707" s="6" t="s">
        <v>1662</v>
      </c>
      <c r="F707" s="6">
        <v>2278.08</v>
      </c>
    </row>
    <row r="708" spans="1:6" x14ac:dyDescent="0.25">
      <c r="A708" s="6">
        <v>7584165</v>
      </c>
      <c r="B708" s="6" t="s">
        <v>3166</v>
      </c>
      <c r="C708" s="6">
        <v>165</v>
      </c>
      <c r="D708" s="6">
        <v>5.0000000000000001E-3</v>
      </c>
      <c r="E708" s="6" t="s">
        <v>1679</v>
      </c>
      <c r="F708" s="6">
        <v>11.540000000000001</v>
      </c>
    </row>
    <row r="709" spans="1:6" x14ac:dyDescent="0.25">
      <c r="A709" s="6">
        <v>7577175</v>
      </c>
      <c r="B709" s="6" t="s">
        <v>3115</v>
      </c>
      <c r="C709" s="6">
        <v>175</v>
      </c>
      <c r="D709" s="6">
        <v>1.0000000000000005E-2</v>
      </c>
      <c r="E709" s="6" t="s">
        <v>3264</v>
      </c>
      <c r="F709" s="6">
        <v>7.8500000000000041</v>
      </c>
    </row>
    <row r="710" spans="1:6" x14ac:dyDescent="0.25">
      <c r="A710" s="6">
        <v>7577183</v>
      </c>
      <c r="B710" s="6" t="s">
        <v>3083</v>
      </c>
      <c r="C710" s="6">
        <v>183</v>
      </c>
      <c r="D710" s="6">
        <v>1.0000000000000007E-3</v>
      </c>
      <c r="E710" s="6" t="s">
        <v>1640</v>
      </c>
      <c r="F710" s="6">
        <v>9.900000000000006E-2</v>
      </c>
    </row>
    <row r="711" spans="1:6" x14ac:dyDescent="0.25">
      <c r="A711" s="6">
        <v>7584175</v>
      </c>
      <c r="B711" s="6" t="s">
        <v>3115</v>
      </c>
      <c r="C711" s="6">
        <v>175</v>
      </c>
      <c r="D711" s="6">
        <v>1.0000000000000005E-2</v>
      </c>
      <c r="E711" s="6" t="s">
        <v>1681</v>
      </c>
      <c r="F711" s="6">
        <v>132.73000000000008</v>
      </c>
    </row>
    <row r="712" spans="1:6" x14ac:dyDescent="0.25">
      <c r="A712" s="6">
        <v>7577201</v>
      </c>
      <c r="B712" s="6" t="s">
        <v>3203</v>
      </c>
      <c r="C712" s="6">
        <v>201</v>
      </c>
      <c r="D712" s="6">
        <v>3.0000000000000014E-3</v>
      </c>
      <c r="E712" s="6" t="s">
        <v>3265</v>
      </c>
      <c r="F712" s="6">
        <v>9.0000000000000045E-3</v>
      </c>
    </row>
    <row r="713" spans="1:6" x14ac:dyDescent="0.25">
      <c r="A713" s="6">
        <v>7584184</v>
      </c>
      <c r="B713" s="6" t="s">
        <v>3084</v>
      </c>
      <c r="C713" s="6">
        <v>184</v>
      </c>
      <c r="D713" s="6">
        <v>2.0000000000000014E-2</v>
      </c>
      <c r="E713" s="6" t="s">
        <v>1683</v>
      </c>
      <c r="F713" s="6">
        <v>353.10000000000025</v>
      </c>
    </row>
    <row r="714" spans="1:6" x14ac:dyDescent="0.25">
      <c r="A714" s="6">
        <v>7584185</v>
      </c>
      <c r="B714" s="6" t="s">
        <v>3318</v>
      </c>
      <c r="C714" s="6">
        <v>185</v>
      </c>
      <c r="D714" s="6">
        <v>1.0000000000000005E-2</v>
      </c>
      <c r="E714" s="6" t="s">
        <v>1684</v>
      </c>
      <c r="F714" s="6">
        <v>383.13000000000022</v>
      </c>
    </row>
    <row r="715" spans="1:6" x14ac:dyDescent="0.25">
      <c r="A715" s="6">
        <v>7584401</v>
      </c>
      <c r="B715" s="6" t="s">
        <v>3298</v>
      </c>
      <c r="C715" s="6">
        <v>401</v>
      </c>
      <c r="D715" s="6">
        <v>0.21</v>
      </c>
      <c r="E715" s="6" t="s">
        <v>1685</v>
      </c>
      <c r="F715" s="6">
        <v>92.82</v>
      </c>
    </row>
    <row r="716" spans="1:6" x14ac:dyDescent="0.25">
      <c r="A716" s="6">
        <v>7577233</v>
      </c>
      <c r="B716" s="6" t="s">
        <v>3123</v>
      </c>
      <c r="C716" s="6">
        <v>233</v>
      </c>
      <c r="D716" s="6">
        <v>5.0000000000000036E-3</v>
      </c>
      <c r="E716" s="6" t="s">
        <v>1647</v>
      </c>
      <c r="F716" s="6">
        <v>4.5000000000000033E-2</v>
      </c>
    </row>
    <row r="717" spans="1:6" x14ac:dyDescent="0.25">
      <c r="A717" s="6">
        <v>7577271</v>
      </c>
      <c r="B717" s="6" t="s">
        <v>3087</v>
      </c>
      <c r="C717" s="6">
        <v>271</v>
      </c>
      <c r="D717" s="6">
        <v>4.9999999999999961E-2</v>
      </c>
      <c r="E717" s="6" t="s">
        <v>1658</v>
      </c>
      <c r="F717" s="6">
        <v>721.94999999999948</v>
      </c>
    </row>
    <row r="718" spans="1:6" x14ac:dyDescent="0.25">
      <c r="A718" s="6">
        <v>7577288</v>
      </c>
      <c r="B718" s="6" t="s">
        <v>3093</v>
      </c>
      <c r="C718" s="6">
        <v>288</v>
      </c>
      <c r="D718" s="6">
        <v>2.5999999999999999E-2</v>
      </c>
      <c r="E718" s="6" t="s">
        <v>1661</v>
      </c>
      <c r="F718" s="6">
        <v>256.36</v>
      </c>
    </row>
    <row r="719" spans="1:6" x14ac:dyDescent="0.25">
      <c r="A719" s="6">
        <v>7584173</v>
      </c>
      <c r="B719" s="6" t="s">
        <v>3138</v>
      </c>
      <c r="C719" s="6">
        <v>173</v>
      </c>
      <c r="D719" s="6">
        <v>5.0000000000000034E-4</v>
      </c>
      <c r="E719" s="6" t="s">
        <v>1680</v>
      </c>
      <c r="F719" s="6">
        <v>7.8000000000000055E-2</v>
      </c>
    </row>
    <row r="720" spans="1:6" x14ac:dyDescent="0.25">
      <c r="A720" s="6">
        <v>7586401</v>
      </c>
      <c r="B720" s="6" t="s">
        <v>3298</v>
      </c>
      <c r="C720" s="6">
        <v>401</v>
      </c>
      <c r="D720" s="6">
        <v>0.21</v>
      </c>
      <c r="E720" s="6" t="s">
        <v>3367</v>
      </c>
      <c r="F720" s="6">
        <v>257.45999999999998</v>
      </c>
    </row>
    <row r="721" spans="1:6" x14ac:dyDescent="0.25">
      <c r="A721" s="6">
        <v>7584174</v>
      </c>
      <c r="B721" s="6" t="s">
        <v>3102</v>
      </c>
      <c r="C721" s="6">
        <v>174</v>
      </c>
      <c r="D721" s="6">
        <v>2.0000000000000011E-2</v>
      </c>
      <c r="E721" s="6" t="s">
        <v>3266</v>
      </c>
      <c r="F721" s="6">
        <v>7.8000000000000043</v>
      </c>
    </row>
    <row r="722" spans="1:6" x14ac:dyDescent="0.25">
      <c r="A722" s="6">
        <v>7600184</v>
      </c>
      <c r="B722" s="6" t="s">
        <v>3084</v>
      </c>
      <c r="C722" s="6">
        <v>184</v>
      </c>
      <c r="D722" s="6">
        <v>2.0000000000000014E-2</v>
      </c>
      <c r="E722" s="6" t="s">
        <v>1697</v>
      </c>
      <c r="F722" s="6">
        <v>422.3000000000003</v>
      </c>
    </row>
    <row r="723" spans="1:6" x14ac:dyDescent="0.25">
      <c r="A723" s="6">
        <v>7584183</v>
      </c>
      <c r="B723" s="6" t="s">
        <v>3083</v>
      </c>
      <c r="C723" s="6">
        <v>183</v>
      </c>
      <c r="D723" s="6">
        <v>1.0000000000000007E-3</v>
      </c>
      <c r="E723" s="6" t="s">
        <v>1682</v>
      </c>
      <c r="F723" s="6">
        <v>0.12900000000000009</v>
      </c>
    </row>
    <row r="724" spans="1:6" x14ac:dyDescent="0.25">
      <c r="A724" s="6">
        <v>7600203</v>
      </c>
      <c r="B724" s="6" t="s">
        <v>3110</v>
      </c>
      <c r="C724" s="6">
        <v>203</v>
      </c>
      <c r="D724" s="6">
        <v>1.2000000000000005E-2</v>
      </c>
      <c r="E724" s="6" t="s">
        <v>1700</v>
      </c>
      <c r="F724" s="6">
        <v>3659.5920000000015</v>
      </c>
    </row>
    <row r="725" spans="1:6" x14ac:dyDescent="0.25">
      <c r="A725" s="6">
        <v>7600401</v>
      </c>
      <c r="B725" s="6" t="s">
        <v>3298</v>
      </c>
      <c r="C725" s="6">
        <v>401</v>
      </c>
      <c r="D725" s="6">
        <v>0.21</v>
      </c>
      <c r="E725" s="6" t="s">
        <v>1701</v>
      </c>
      <c r="F725" s="6">
        <v>68.459999999999994</v>
      </c>
    </row>
    <row r="726" spans="1:6" x14ac:dyDescent="0.25">
      <c r="A726" s="6">
        <v>7600183</v>
      </c>
      <c r="B726" s="6" t="s">
        <v>3083</v>
      </c>
      <c r="C726" s="6">
        <v>183</v>
      </c>
      <c r="D726" s="6">
        <v>1.0000000000000007E-3</v>
      </c>
      <c r="E726" s="6" t="s">
        <v>1696</v>
      </c>
      <c r="F726" s="6">
        <v>6.2000000000000041E-2</v>
      </c>
    </row>
    <row r="727" spans="1:6" x14ac:dyDescent="0.25">
      <c r="A727" s="6">
        <v>7600201</v>
      </c>
      <c r="B727" s="6" t="s">
        <v>3203</v>
      </c>
      <c r="C727" s="6">
        <v>201</v>
      </c>
      <c r="D727" s="6">
        <v>3.0000000000000014E-3</v>
      </c>
      <c r="E727" s="6" t="s">
        <v>1698</v>
      </c>
      <c r="F727" s="6">
        <v>3.9000000000000021E-2</v>
      </c>
    </row>
    <row r="728" spans="1:6" x14ac:dyDescent="0.25">
      <c r="A728" s="6">
        <v>7607185</v>
      </c>
      <c r="B728" s="6" t="s">
        <v>3318</v>
      </c>
      <c r="C728" s="6">
        <v>185</v>
      </c>
      <c r="D728" s="6">
        <v>1.0000000000000005E-2</v>
      </c>
      <c r="E728" s="6" t="s">
        <v>1710</v>
      </c>
      <c r="F728" s="6">
        <v>59.24000000000003</v>
      </c>
    </row>
    <row r="729" spans="1:6" x14ac:dyDescent="0.25">
      <c r="A729" s="6">
        <v>7607401</v>
      </c>
      <c r="B729" s="6" t="s">
        <v>3298</v>
      </c>
      <c r="C729" s="6">
        <v>401</v>
      </c>
      <c r="D729" s="6">
        <v>0.21</v>
      </c>
      <c r="E729" s="6" t="s">
        <v>1711</v>
      </c>
      <c r="F729" s="6">
        <v>23.73</v>
      </c>
    </row>
    <row r="730" spans="1:6" x14ac:dyDescent="0.25">
      <c r="A730" s="6">
        <v>7612256</v>
      </c>
      <c r="B730" s="6" t="s">
        <v>3101</v>
      </c>
      <c r="C730" s="6">
        <v>256</v>
      </c>
      <c r="D730" s="6">
        <v>1.5000000000000008E-2</v>
      </c>
      <c r="E730" s="6" t="s">
        <v>1722</v>
      </c>
      <c r="F730" s="6">
        <v>4.5000000000000026E-2</v>
      </c>
    </row>
    <row r="731" spans="1:6" x14ac:dyDescent="0.25">
      <c r="A731" s="6">
        <v>7612401</v>
      </c>
      <c r="B731" s="6" t="s">
        <v>3298</v>
      </c>
      <c r="C731" s="6">
        <v>401</v>
      </c>
      <c r="D731" s="6">
        <v>0.21</v>
      </c>
      <c r="E731" s="6" t="s">
        <v>1726</v>
      </c>
      <c r="F731" s="6">
        <v>162.96</v>
      </c>
    </row>
    <row r="732" spans="1:6" x14ac:dyDescent="0.25">
      <c r="A732" s="6">
        <v>7612403</v>
      </c>
      <c r="B732" s="6" t="s">
        <v>3322</v>
      </c>
      <c r="C732" s="6">
        <v>403</v>
      </c>
      <c r="D732" s="6">
        <v>0.21</v>
      </c>
      <c r="E732" s="6" t="s">
        <v>1727</v>
      </c>
      <c r="F732" s="6">
        <v>28.349999999999998</v>
      </c>
    </row>
    <row r="733" spans="1:6" x14ac:dyDescent="0.25">
      <c r="A733" s="6">
        <v>7617401</v>
      </c>
      <c r="B733" s="6" t="s">
        <v>3298</v>
      </c>
      <c r="C733" s="6">
        <v>401</v>
      </c>
      <c r="D733" s="6">
        <v>0.21</v>
      </c>
      <c r="E733" s="6" t="s">
        <v>3368</v>
      </c>
      <c r="F733" s="6">
        <v>43.47</v>
      </c>
    </row>
    <row r="734" spans="1:6" x14ac:dyDescent="0.25">
      <c r="A734" s="6">
        <v>7619401</v>
      </c>
      <c r="B734" s="6" t="s">
        <v>3298</v>
      </c>
      <c r="C734" s="6">
        <v>401</v>
      </c>
      <c r="D734" s="6">
        <v>0.21</v>
      </c>
      <c r="E734" s="6" t="s">
        <v>3369</v>
      </c>
      <c r="F734" s="6">
        <v>2.1</v>
      </c>
    </row>
    <row r="735" spans="1:6" x14ac:dyDescent="0.25">
      <c r="A735" s="6">
        <v>7630184</v>
      </c>
      <c r="B735" s="6" t="s">
        <v>3084</v>
      </c>
      <c r="C735" s="6">
        <v>184</v>
      </c>
      <c r="D735" s="6">
        <v>2.0000000000000014E-2</v>
      </c>
      <c r="E735" s="6" t="s">
        <v>3267</v>
      </c>
      <c r="F735" s="6">
        <v>0.10000000000000007</v>
      </c>
    </row>
    <row r="736" spans="1:6" x14ac:dyDescent="0.25">
      <c r="A736" s="6">
        <v>7630242</v>
      </c>
      <c r="B736" s="6" t="s">
        <v>3100</v>
      </c>
      <c r="C736" s="6">
        <v>242</v>
      </c>
      <c r="D736" s="6">
        <v>1.0000000000000005E-2</v>
      </c>
      <c r="E736" s="6" t="s">
        <v>3268</v>
      </c>
      <c r="F736" s="6">
        <v>0.20000000000000012</v>
      </c>
    </row>
    <row r="737" spans="1:6" x14ac:dyDescent="0.25">
      <c r="A737" s="6">
        <v>7630401</v>
      </c>
      <c r="B737" s="6" t="s">
        <v>3298</v>
      </c>
      <c r="C737" s="6">
        <v>401</v>
      </c>
      <c r="D737" s="6">
        <v>0.21</v>
      </c>
      <c r="E737" s="6" t="s">
        <v>1736</v>
      </c>
      <c r="F737" s="6">
        <v>15.12</v>
      </c>
    </row>
    <row r="738" spans="1:6" x14ac:dyDescent="0.25">
      <c r="A738" s="6">
        <v>7638233</v>
      </c>
      <c r="B738" s="6" t="s">
        <v>3123</v>
      </c>
      <c r="C738" s="6">
        <v>233</v>
      </c>
      <c r="D738" s="6">
        <v>5.0000000000000036E-3</v>
      </c>
      <c r="E738" s="6" t="s">
        <v>1747</v>
      </c>
      <c r="F738" s="6">
        <v>1.0000000000000007E-2</v>
      </c>
    </row>
    <row r="739" spans="1:6" x14ac:dyDescent="0.25">
      <c r="A739" s="6">
        <v>7638234</v>
      </c>
      <c r="B739" s="6" t="s">
        <v>3085</v>
      </c>
      <c r="C739" s="6">
        <v>234</v>
      </c>
      <c r="D739" s="6">
        <v>2.0000000000000014E-2</v>
      </c>
      <c r="E739" s="6" t="s">
        <v>1748</v>
      </c>
      <c r="F739" s="6">
        <v>366.66000000000025</v>
      </c>
    </row>
    <row r="740" spans="1:6" x14ac:dyDescent="0.25">
      <c r="A740" s="6">
        <v>7638401</v>
      </c>
      <c r="B740" s="6" t="s">
        <v>3298</v>
      </c>
      <c r="C740" s="6">
        <v>401</v>
      </c>
      <c r="D740" s="6">
        <v>0.21</v>
      </c>
      <c r="E740" s="6" t="s">
        <v>1749</v>
      </c>
      <c r="F740" s="6">
        <v>563.64</v>
      </c>
    </row>
    <row r="741" spans="1:6" x14ac:dyDescent="0.25">
      <c r="A741" s="6">
        <v>7643401</v>
      </c>
      <c r="B741" s="6" t="s">
        <v>3298</v>
      </c>
      <c r="C741" s="6">
        <v>401</v>
      </c>
      <c r="D741" s="6">
        <v>0.21</v>
      </c>
      <c r="E741" s="6" t="s">
        <v>1754</v>
      </c>
      <c r="F741" s="6">
        <v>14.28</v>
      </c>
    </row>
    <row r="742" spans="1:6" x14ac:dyDescent="0.25">
      <c r="A742" s="6">
        <v>7652401</v>
      </c>
      <c r="B742" s="6" t="s">
        <v>3298</v>
      </c>
      <c r="C742" s="6">
        <v>401</v>
      </c>
      <c r="D742" s="6">
        <v>0.21</v>
      </c>
      <c r="E742" s="6" t="s">
        <v>3370</v>
      </c>
      <c r="F742" s="6">
        <v>39.9</v>
      </c>
    </row>
    <row r="743" spans="1:6" x14ac:dyDescent="0.25">
      <c r="A743" s="6">
        <v>7652683</v>
      </c>
      <c r="B743" s="6" t="s">
        <v>3124</v>
      </c>
      <c r="C743" s="6">
        <v>683</v>
      </c>
      <c r="D743" s="6">
        <v>1.0000000000000007E-3</v>
      </c>
      <c r="E743" s="6" t="s">
        <v>3269</v>
      </c>
      <c r="F743" s="6">
        <v>1.9000000000000013E-2</v>
      </c>
    </row>
    <row r="744" spans="1:6" x14ac:dyDescent="0.25">
      <c r="A744" s="6">
        <v>7653401</v>
      </c>
      <c r="B744" s="6" t="s">
        <v>3298</v>
      </c>
      <c r="C744" s="6">
        <v>401</v>
      </c>
      <c r="D744" s="6">
        <v>0.21</v>
      </c>
      <c r="E744" s="6" t="s">
        <v>3371</v>
      </c>
      <c r="F744" s="6">
        <v>3.15</v>
      </c>
    </row>
    <row r="745" spans="1:6" x14ac:dyDescent="0.25">
      <c r="A745" s="6">
        <v>7655401</v>
      </c>
      <c r="B745" s="6" t="s">
        <v>3298</v>
      </c>
      <c r="C745" s="6">
        <v>401</v>
      </c>
      <c r="D745" s="6">
        <v>0.21</v>
      </c>
      <c r="E745" s="6" t="s">
        <v>3372</v>
      </c>
      <c r="F745" s="6">
        <v>0.21</v>
      </c>
    </row>
    <row r="746" spans="1:6" x14ac:dyDescent="0.25">
      <c r="A746" s="6">
        <v>7660183</v>
      </c>
      <c r="B746" s="6" t="s">
        <v>3083</v>
      </c>
      <c r="C746" s="6">
        <v>183</v>
      </c>
      <c r="D746" s="6">
        <v>1.0000000000000007E-3</v>
      </c>
      <c r="E746" s="6" t="s">
        <v>1767</v>
      </c>
      <c r="F746" s="6">
        <v>1.1000000000000008E-2</v>
      </c>
    </row>
    <row r="747" spans="1:6" x14ac:dyDescent="0.25">
      <c r="A747" s="6">
        <v>7660184</v>
      </c>
      <c r="B747" s="6" t="s">
        <v>3084</v>
      </c>
      <c r="C747" s="6">
        <v>184</v>
      </c>
      <c r="D747" s="6">
        <v>2.0000000000000014E-2</v>
      </c>
      <c r="E747" s="6" t="s">
        <v>1768</v>
      </c>
      <c r="F747" s="6">
        <v>1.4800000000000011</v>
      </c>
    </row>
    <row r="748" spans="1:6" x14ac:dyDescent="0.25">
      <c r="A748" s="6">
        <v>7660221</v>
      </c>
      <c r="B748" s="6" t="s">
        <v>3179</v>
      </c>
      <c r="C748" s="6">
        <v>221</v>
      </c>
      <c r="D748" s="6">
        <v>4.0000000000000027E-3</v>
      </c>
      <c r="E748" s="6" t="s">
        <v>1770</v>
      </c>
      <c r="F748" s="6">
        <v>1.2000000000000007E-2</v>
      </c>
    </row>
    <row r="749" spans="1:6" x14ac:dyDescent="0.25">
      <c r="A749" s="6">
        <v>7660222</v>
      </c>
      <c r="B749" s="6" t="s">
        <v>3104</v>
      </c>
      <c r="C749" s="6">
        <v>222</v>
      </c>
      <c r="D749" s="6">
        <v>1.6000000000000011E-2</v>
      </c>
      <c r="E749" s="6" t="s">
        <v>1771</v>
      </c>
      <c r="F749" s="6">
        <v>1.8080000000000012</v>
      </c>
    </row>
    <row r="750" spans="1:6" x14ac:dyDescent="0.25">
      <c r="A750" s="6">
        <v>7660401</v>
      </c>
      <c r="B750" s="6" t="s">
        <v>3298</v>
      </c>
      <c r="C750" s="6">
        <v>401</v>
      </c>
      <c r="D750" s="6">
        <v>0.21</v>
      </c>
      <c r="E750" s="6" t="s">
        <v>3373</v>
      </c>
      <c r="F750" s="6">
        <v>0.42</v>
      </c>
    </row>
    <row r="751" spans="1:6" x14ac:dyDescent="0.25">
      <c r="A751" s="6">
        <v>7662401</v>
      </c>
      <c r="B751" s="6" t="s">
        <v>3298</v>
      </c>
      <c r="C751" s="6">
        <v>401</v>
      </c>
      <c r="D751" s="6">
        <v>0.21</v>
      </c>
      <c r="E751" s="6" t="s">
        <v>3374</v>
      </c>
      <c r="F751" s="6">
        <v>0.21</v>
      </c>
    </row>
    <row r="752" spans="1:6" x14ac:dyDescent="0.25">
      <c r="A752" s="6">
        <v>7663401</v>
      </c>
      <c r="B752" s="6" t="s">
        <v>3298</v>
      </c>
      <c r="C752" s="6">
        <v>401</v>
      </c>
      <c r="D752" s="6">
        <v>0.21</v>
      </c>
      <c r="E752" s="6" t="s">
        <v>1778</v>
      </c>
      <c r="F752" s="6">
        <v>16.8</v>
      </c>
    </row>
    <row r="753" spans="1:6" x14ac:dyDescent="0.25">
      <c r="A753" s="6">
        <v>7667184</v>
      </c>
      <c r="B753" s="6" t="s">
        <v>3084</v>
      </c>
      <c r="C753" s="6">
        <v>184</v>
      </c>
      <c r="D753" s="6">
        <v>2.0000000000000014E-2</v>
      </c>
      <c r="E753" s="6" t="s">
        <v>1786</v>
      </c>
      <c r="F753" s="6">
        <v>0.22000000000000017</v>
      </c>
    </row>
    <row r="754" spans="1:6" x14ac:dyDescent="0.25">
      <c r="A754" s="6">
        <v>7667222</v>
      </c>
      <c r="B754" s="6" t="s">
        <v>3104</v>
      </c>
      <c r="C754" s="6">
        <v>222</v>
      </c>
      <c r="D754" s="6">
        <v>1.6000000000000011E-2</v>
      </c>
      <c r="E754" s="6" t="s">
        <v>1788</v>
      </c>
      <c r="F754" s="6">
        <v>0.88000000000000056</v>
      </c>
    </row>
    <row r="755" spans="1:6" x14ac:dyDescent="0.25">
      <c r="A755" s="6">
        <v>7670213</v>
      </c>
      <c r="B755" s="6" t="s">
        <v>3099</v>
      </c>
      <c r="C755" s="6">
        <v>213</v>
      </c>
      <c r="D755" s="6">
        <v>1.4000000000000004E-2</v>
      </c>
      <c r="E755" s="6" t="s">
        <v>1802</v>
      </c>
      <c r="F755" s="6">
        <v>301.02800000000008</v>
      </c>
    </row>
    <row r="756" spans="1:6" x14ac:dyDescent="0.25">
      <c r="A756" s="6">
        <v>7670234</v>
      </c>
      <c r="B756" s="6" t="s">
        <v>3085</v>
      </c>
      <c r="C756" s="6">
        <v>234</v>
      </c>
      <c r="D756" s="6">
        <v>2.0000000000000014E-2</v>
      </c>
      <c r="E756" s="6" t="s">
        <v>1804</v>
      </c>
      <c r="F756" s="6">
        <v>4.360000000000003</v>
      </c>
    </row>
    <row r="757" spans="1:6" x14ac:dyDescent="0.25">
      <c r="A757" s="6">
        <v>7670401</v>
      </c>
      <c r="B757" s="6" t="s">
        <v>3298</v>
      </c>
      <c r="C757" s="6">
        <v>401</v>
      </c>
      <c r="D757" s="6">
        <v>0.21</v>
      </c>
      <c r="E757" s="6" t="s">
        <v>1805</v>
      </c>
      <c r="F757" s="6">
        <v>224.91</v>
      </c>
    </row>
    <row r="758" spans="1:6" x14ac:dyDescent="0.25">
      <c r="A758" s="6">
        <v>7670734</v>
      </c>
      <c r="B758" s="6" t="s">
        <v>3270</v>
      </c>
      <c r="C758" s="6">
        <v>734</v>
      </c>
      <c r="D758" s="6">
        <v>2.0000000000000014E-2</v>
      </c>
      <c r="E758" s="6" t="s">
        <v>1808</v>
      </c>
      <c r="F758" s="6">
        <v>0.10000000000000007</v>
      </c>
    </row>
    <row r="759" spans="1:6" x14ac:dyDescent="0.25">
      <c r="A759" s="6">
        <v>7677183</v>
      </c>
      <c r="B759" s="6" t="s">
        <v>3083</v>
      </c>
      <c r="C759" s="6">
        <v>183</v>
      </c>
      <c r="D759" s="6">
        <v>1.0000000000000007E-3</v>
      </c>
      <c r="E759" s="6" t="s">
        <v>1813</v>
      </c>
      <c r="F759" s="6">
        <v>8.7000000000000063E-2</v>
      </c>
    </row>
    <row r="760" spans="1:6" x14ac:dyDescent="0.25">
      <c r="A760" s="6">
        <v>7677184</v>
      </c>
      <c r="B760" s="6" t="s">
        <v>3084</v>
      </c>
      <c r="C760" s="6">
        <v>184</v>
      </c>
      <c r="D760" s="6">
        <v>2.0000000000000014E-2</v>
      </c>
      <c r="E760" s="6" t="s">
        <v>1814</v>
      </c>
      <c r="F760" s="6">
        <v>329.22000000000025</v>
      </c>
    </row>
    <row r="761" spans="1:6" x14ac:dyDescent="0.25">
      <c r="A761" s="6">
        <v>7677241</v>
      </c>
      <c r="B761" s="6" t="s">
        <v>3359</v>
      </c>
      <c r="C761" s="6">
        <v>241</v>
      </c>
      <c r="D761" s="6">
        <v>0.01</v>
      </c>
      <c r="E761" s="6" t="s">
        <v>1815</v>
      </c>
      <c r="F761" s="6">
        <v>66.55</v>
      </c>
    </row>
    <row r="762" spans="1:6" x14ac:dyDescent="0.25">
      <c r="A762" s="6">
        <v>7677242</v>
      </c>
      <c r="B762" s="6" t="s">
        <v>3100</v>
      </c>
      <c r="C762" s="6">
        <v>242</v>
      </c>
      <c r="D762" s="6">
        <v>1.0000000000000005E-2</v>
      </c>
      <c r="E762" s="6" t="s">
        <v>1816</v>
      </c>
      <c r="F762" s="6">
        <v>0.34000000000000019</v>
      </c>
    </row>
    <row r="763" spans="1:6" x14ac:dyDescent="0.25">
      <c r="A763" s="6">
        <v>7677253</v>
      </c>
      <c r="B763" s="6" t="s">
        <v>3231</v>
      </c>
      <c r="C763" s="6">
        <v>253</v>
      </c>
      <c r="D763" s="6">
        <v>1.4999999999999999E-2</v>
      </c>
      <c r="E763" s="6" t="s">
        <v>1817</v>
      </c>
      <c r="F763" s="6">
        <v>85.59</v>
      </c>
    </row>
    <row r="764" spans="1:6" x14ac:dyDescent="0.25">
      <c r="A764" s="6">
        <v>7677271</v>
      </c>
      <c r="B764" s="6" t="s">
        <v>3087</v>
      </c>
      <c r="C764" s="6">
        <v>271</v>
      </c>
      <c r="D764" s="6">
        <v>4.9999999999999961E-2</v>
      </c>
      <c r="E764" s="6" t="s">
        <v>3271</v>
      </c>
      <c r="F764" s="6">
        <v>0.59999999999999953</v>
      </c>
    </row>
    <row r="765" spans="1:6" x14ac:dyDescent="0.25">
      <c r="A765" s="6">
        <v>7677282</v>
      </c>
      <c r="B765" s="6" t="s">
        <v>3375</v>
      </c>
      <c r="C765" s="6">
        <v>282</v>
      </c>
      <c r="D765" s="6">
        <v>1.0999999999999999E-2</v>
      </c>
      <c r="E765" s="6" t="s">
        <v>1819</v>
      </c>
      <c r="F765" s="6">
        <v>105.39099999999999</v>
      </c>
    </row>
    <row r="766" spans="1:6" x14ac:dyDescent="0.25">
      <c r="A766" s="6">
        <v>7677283</v>
      </c>
      <c r="B766" s="6" t="s">
        <v>3376</v>
      </c>
      <c r="C766" s="6">
        <v>283</v>
      </c>
      <c r="D766" s="6">
        <v>1.6E-2</v>
      </c>
      <c r="E766" s="6" t="s">
        <v>1820</v>
      </c>
      <c r="F766" s="6">
        <v>131.80799999999999</v>
      </c>
    </row>
    <row r="767" spans="1:6" x14ac:dyDescent="0.25">
      <c r="A767" s="6">
        <v>7677401</v>
      </c>
      <c r="B767" s="6" t="s">
        <v>3298</v>
      </c>
      <c r="C767" s="6">
        <v>401</v>
      </c>
      <c r="D767" s="6">
        <v>0.21</v>
      </c>
      <c r="E767" s="6" t="s">
        <v>1821</v>
      </c>
      <c r="F767" s="6">
        <v>814.17</v>
      </c>
    </row>
    <row r="768" spans="1:6" x14ac:dyDescent="0.25">
      <c r="A768" s="6">
        <v>7687401</v>
      </c>
      <c r="B768" s="6" t="s">
        <v>3298</v>
      </c>
      <c r="C768" s="6">
        <v>401</v>
      </c>
      <c r="D768" s="6">
        <v>0.21</v>
      </c>
      <c r="E768" s="6" t="s">
        <v>3377</v>
      </c>
      <c r="F768" s="6">
        <v>4.2</v>
      </c>
    </row>
    <row r="769" spans="1:6" x14ac:dyDescent="0.25">
      <c r="A769" s="6">
        <v>7688203</v>
      </c>
      <c r="B769" s="6" t="s">
        <v>3110</v>
      </c>
      <c r="C769" s="6">
        <v>203</v>
      </c>
      <c r="D769" s="6">
        <v>1.2000000000000005E-2</v>
      </c>
      <c r="E769" s="6" t="s">
        <v>2757</v>
      </c>
      <c r="F769" s="6">
        <v>136.22400000000007</v>
      </c>
    </row>
    <row r="770" spans="1:6" x14ac:dyDescent="0.25">
      <c r="A770" s="6">
        <v>7688211</v>
      </c>
      <c r="B770" s="6" t="s">
        <v>3176</v>
      </c>
      <c r="C770" s="6">
        <v>211</v>
      </c>
      <c r="D770" s="6">
        <v>3.5000000000000014E-3</v>
      </c>
      <c r="E770" s="6" t="s">
        <v>1829</v>
      </c>
      <c r="F770" s="6">
        <v>2.1000000000000008E-2</v>
      </c>
    </row>
    <row r="771" spans="1:6" x14ac:dyDescent="0.25">
      <c r="A771" s="6">
        <v>7688213</v>
      </c>
      <c r="B771" s="6" t="s">
        <v>3099</v>
      </c>
      <c r="C771" s="6">
        <v>213</v>
      </c>
      <c r="D771" s="6">
        <v>1.4000000000000004E-2</v>
      </c>
      <c r="E771" s="6" t="s">
        <v>1830</v>
      </c>
      <c r="F771" s="6">
        <v>764.00800000000015</v>
      </c>
    </row>
    <row r="772" spans="1:6" x14ac:dyDescent="0.25">
      <c r="A772" s="6">
        <v>7688401</v>
      </c>
      <c r="B772" s="6" t="s">
        <v>3298</v>
      </c>
      <c r="C772" s="6">
        <v>401</v>
      </c>
      <c r="D772" s="6">
        <v>0.21</v>
      </c>
      <c r="E772" s="6" t="s">
        <v>1831</v>
      </c>
      <c r="F772" s="6">
        <v>2604.8399999999997</v>
      </c>
    </row>
    <row r="773" spans="1:6" x14ac:dyDescent="0.25">
      <c r="A773" s="6">
        <v>7690135</v>
      </c>
      <c r="B773" s="6" t="s">
        <v>3272</v>
      </c>
      <c r="C773" s="6">
        <v>135</v>
      </c>
      <c r="D773" s="6">
        <v>1.6400000000000001E-2</v>
      </c>
      <c r="E773" s="6" t="s">
        <v>1835</v>
      </c>
      <c r="F773" s="6">
        <v>8.2000000000000003E-2</v>
      </c>
    </row>
    <row r="774" spans="1:6" x14ac:dyDescent="0.25">
      <c r="A774" s="6">
        <v>7690183</v>
      </c>
      <c r="B774" s="6" t="s">
        <v>3083</v>
      </c>
      <c r="C774" s="6">
        <v>183</v>
      </c>
      <c r="D774" s="6">
        <v>1.0000000000000007E-3</v>
      </c>
      <c r="E774" s="6" t="s">
        <v>1836</v>
      </c>
      <c r="F774" s="6">
        <v>2.0000000000000013E-3</v>
      </c>
    </row>
    <row r="775" spans="1:6" x14ac:dyDescent="0.25">
      <c r="A775" s="6">
        <v>7690184</v>
      </c>
      <c r="B775" s="6" t="s">
        <v>3084</v>
      </c>
      <c r="C775" s="6">
        <v>184</v>
      </c>
      <c r="D775" s="6">
        <v>2.0000000000000014E-2</v>
      </c>
      <c r="E775" s="6" t="s">
        <v>1837</v>
      </c>
      <c r="F775" s="6">
        <v>214.14000000000016</v>
      </c>
    </row>
    <row r="776" spans="1:6" x14ac:dyDescent="0.25">
      <c r="A776" s="6">
        <v>7690213</v>
      </c>
      <c r="B776" s="6" t="s">
        <v>3099</v>
      </c>
      <c r="C776" s="6">
        <v>213</v>
      </c>
      <c r="D776" s="6">
        <v>1.4000000000000004E-2</v>
      </c>
      <c r="E776" s="6" t="s">
        <v>3273</v>
      </c>
      <c r="F776" s="6">
        <v>18.774000000000004</v>
      </c>
    </row>
    <row r="777" spans="1:6" x14ac:dyDescent="0.25">
      <c r="A777" s="6">
        <v>7690233</v>
      </c>
      <c r="B777" s="6" t="s">
        <v>3123</v>
      </c>
      <c r="C777" s="6">
        <v>233</v>
      </c>
      <c r="D777" s="6">
        <v>5.0000000000000036E-3</v>
      </c>
      <c r="E777" s="6" t="s">
        <v>1838</v>
      </c>
      <c r="F777" s="6">
        <v>1.500000000000001E-2</v>
      </c>
    </row>
    <row r="778" spans="1:6" x14ac:dyDescent="0.25">
      <c r="A778" s="6">
        <v>7690234</v>
      </c>
      <c r="B778" s="6" t="s">
        <v>3085</v>
      </c>
      <c r="C778" s="6">
        <v>234</v>
      </c>
      <c r="D778" s="6">
        <v>2.0000000000000014E-2</v>
      </c>
      <c r="E778" s="6" t="s">
        <v>1839</v>
      </c>
      <c r="F778" s="6">
        <v>457.94000000000034</v>
      </c>
    </row>
    <row r="779" spans="1:6" x14ac:dyDescent="0.25">
      <c r="A779" s="6">
        <v>7690244</v>
      </c>
      <c r="B779" s="6" t="s">
        <v>3107</v>
      </c>
      <c r="C779" s="6">
        <v>244</v>
      </c>
      <c r="D779" s="6">
        <v>2.4E-2</v>
      </c>
      <c r="E779" s="6" t="s">
        <v>3274</v>
      </c>
      <c r="F779" s="6">
        <v>17.28</v>
      </c>
    </row>
    <row r="780" spans="1:6" x14ac:dyDescent="0.25">
      <c r="A780" s="6">
        <v>7690290</v>
      </c>
      <c r="B780" s="6" t="s">
        <v>3129</v>
      </c>
      <c r="C780" s="6">
        <v>290</v>
      </c>
      <c r="D780" s="6">
        <v>1.4999999999999999E-2</v>
      </c>
      <c r="E780" s="6" t="s">
        <v>1842</v>
      </c>
      <c r="F780" s="6">
        <v>16.559999999999999</v>
      </c>
    </row>
    <row r="781" spans="1:6" x14ac:dyDescent="0.25">
      <c r="A781" s="6">
        <v>7690292</v>
      </c>
      <c r="B781" s="6" t="s">
        <v>3130</v>
      </c>
      <c r="C781" s="6">
        <v>292</v>
      </c>
      <c r="D781" s="6">
        <v>1.4E-2</v>
      </c>
      <c r="E781" s="6" t="s">
        <v>1844</v>
      </c>
      <c r="F781" s="6">
        <v>0.91</v>
      </c>
    </row>
    <row r="782" spans="1:6" x14ac:dyDescent="0.25">
      <c r="A782" s="6">
        <v>7700451</v>
      </c>
      <c r="B782" s="6" t="s">
        <v>3187</v>
      </c>
      <c r="C782" s="6">
        <v>451</v>
      </c>
      <c r="D782" s="6">
        <v>0.182</v>
      </c>
      <c r="E782" s="6" t="s">
        <v>3275</v>
      </c>
      <c r="F782" s="6">
        <v>0.182</v>
      </c>
    </row>
    <row r="783" spans="1:6" x14ac:dyDescent="0.25">
      <c r="A783" s="6">
        <v>7701301</v>
      </c>
      <c r="B783" s="6" t="s">
        <v>3276</v>
      </c>
      <c r="C783" s="6">
        <v>301</v>
      </c>
      <c r="D783" s="6">
        <v>5.0000000000000012E-4</v>
      </c>
      <c r="E783" s="6" t="s">
        <v>1864</v>
      </c>
      <c r="F783" s="6">
        <v>6.0000000000000019E-3</v>
      </c>
    </row>
    <row r="784" spans="1:6" x14ac:dyDescent="0.25">
      <c r="A784" s="6">
        <v>7701303</v>
      </c>
      <c r="B784" s="6" t="s">
        <v>3378</v>
      </c>
      <c r="C784" s="6">
        <v>303</v>
      </c>
      <c r="D784" s="6">
        <v>9.9999999999999985E-3</v>
      </c>
      <c r="E784" s="6" t="s">
        <v>1865</v>
      </c>
      <c r="F784" s="6">
        <v>2.6199999999999997</v>
      </c>
    </row>
    <row r="785" spans="1:6" x14ac:dyDescent="0.25">
      <c r="A785" s="6">
        <v>7701313</v>
      </c>
      <c r="B785" s="6" t="s">
        <v>3379</v>
      </c>
      <c r="C785" s="6">
        <v>313</v>
      </c>
      <c r="D785" s="6">
        <v>0.01</v>
      </c>
      <c r="E785" s="6" t="s">
        <v>1867</v>
      </c>
      <c r="F785" s="6">
        <v>1.55</v>
      </c>
    </row>
    <row r="786" spans="1:6" x14ac:dyDescent="0.25">
      <c r="A786" s="6">
        <v>7701323</v>
      </c>
      <c r="B786" s="6" t="s">
        <v>3277</v>
      </c>
      <c r="C786" s="6">
        <v>323</v>
      </c>
      <c r="D786" s="6">
        <v>1.6E-2</v>
      </c>
      <c r="E786" s="6" t="s">
        <v>3278</v>
      </c>
      <c r="F786" s="6">
        <v>4.8000000000000001E-2</v>
      </c>
    </row>
    <row r="787" spans="1:6" x14ac:dyDescent="0.25">
      <c r="A787" s="6">
        <v>7701341</v>
      </c>
      <c r="B787" s="6" t="s">
        <v>3282</v>
      </c>
      <c r="C787" s="6">
        <v>341</v>
      </c>
      <c r="D787" s="6">
        <v>2.0000000000000011E-2</v>
      </c>
      <c r="E787" s="6" t="s">
        <v>1871</v>
      </c>
      <c r="F787" s="6">
        <v>42.280000000000022</v>
      </c>
    </row>
    <row r="788" spans="1:6" x14ac:dyDescent="0.25">
      <c r="A788" s="6">
        <v>7701451</v>
      </c>
      <c r="B788" s="6" t="s">
        <v>3187</v>
      </c>
      <c r="C788" s="6">
        <v>451</v>
      </c>
      <c r="D788" s="6">
        <v>0.182</v>
      </c>
      <c r="E788" s="6" t="s">
        <v>1873</v>
      </c>
      <c r="F788" s="6">
        <v>159.43199999999999</v>
      </c>
    </row>
    <row r="789" spans="1:6" x14ac:dyDescent="0.25">
      <c r="A789" s="6">
        <v>7701803</v>
      </c>
      <c r="B789" s="6" t="s">
        <v>3279</v>
      </c>
      <c r="C789" s="6">
        <v>803</v>
      </c>
      <c r="D789" s="6">
        <v>9.9999999999999985E-3</v>
      </c>
      <c r="E789" s="6" t="s">
        <v>1875</v>
      </c>
      <c r="F789" s="6">
        <v>4.9999999999999989E-2</v>
      </c>
    </row>
    <row r="790" spans="1:6" x14ac:dyDescent="0.25">
      <c r="A790" s="6">
        <v>7702451</v>
      </c>
      <c r="B790" s="6" t="s">
        <v>3187</v>
      </c>
      <c r="C790" s="6">
        <v>451</v>
      </c>
      <c r="D790" s="6">
        <v>0.182</v>
      </c>
      <c r="E790" s="6" t="s">
        <v>1882</v>
      </c>
      <c r="F790" s="6">
        <v>58.603999999999999</v>
      </c>
    </row>
    <row r="791" spans="1:6" x14ac:dyDescent="0.25">
      <c r="A791" s="6">
        <v>7703453</v>
      </c>
      <c r="B791" s="6" t="s">
        <v>3280</v>
      </c>
      <c r="C791" s="6">
        <v>453</v>
      </c>
      <c r="D791" s="6">
        <v>0.17500000000000002</v>
      </c>
      <c r="E791" s="6" t="s">
        <v>1889</v>
      </c>
      <c r="F791" s="6">
        <v>5.4250000000000007</v>
      </c>
    </row>
    <row r="792" spans="1:6" x14ac:dyDescent="0.25">
      <c r="A792" s="6">
        <v>7705303</v>
      </c>
      <c r="B792" s="6" t="s">
        <v>3378</v>
      </c>
      <c r="C792" s="6">
        <v>303</v>
      </c>
      <c r="D792" s="6">
        <v>9.9999999999999985E-3</v>
      </c>
      <c r="E792" s="6" t="s">
        <v>1894</v>
      </c>
      <c r="F792" s="6">
        <v>163.07999999999998</v>
      </c>
    </row>
    <row r="793" spans="1:6" x14ac:dyDescent="0.25">
      <c r="A793" s="6">
        <v>7705308</v>
      </c>
      <c r="B793" s="6" t="s">
        <v>3380</v>
      </c>
      <c r="C793" s="6">
        <v>308</v>
      </c>
      <c r="D793" s="6">
        <v>1.2E-2</v>
      </c>
      <c r="E793" s="6" t="s">
        <v>1895</v>
      </c>
      <c r="F793" s="6">
        <v>13.632</v>
      </c>
    </row>
    <row r="794" spans="1:6" x14ac:dyDescent="0.25">
      <c r="A794" s="6">
        <v>7705313</v>
      </c>
      <c r="B794" s="6" t="s">
        <v>3379</v>
      </c>
      <c r="C794" s="6">
        <v>313</v>
      </c>
      <c r="D794" s="6">
        <v>0.01</v>
      </c>
      <c r="E794" s="6" t="s">
        <v>1897</v>
      </c>
      <c r="F794" s="6">
        <v>204.54</v>
      </c>
    </row>
    <row r="795" spans="1:6" x14ac:dyDescent="0.25">
      <c r="A795" s="6">
        <v>7705321</v>
      </c>
      <c r="B795" s="6" t="s">
        <v>3281</v>
      </c>
      <c r="C795" s="6">
        <v>321</v>
      </c>
      <c r="D795" s="6">
        <v>2.0000000000000013E-3</v>
      </c>
      <c r="E795" s="6" t="s">
        <v>1898</v>
      </c>
      <c r="F795" s="6">
        <v>1.0000000000000007E-2</v>
      </c>
    </row>
    <row r="796" spans="1:6" x14ac:dyDescent="0.25">
      <c r="A796" s="6">
        <v>7705327</v>
      </c>
      <c r="B796" s="6" t="s">
        <v>3381</v>
      </c>
      <c r="C796" s="6">
        <v>327</v>
      </c>
      <c r="D796" s="6">
        <v>1.2000000000000004E-2</v>
      </c>
      <c r="E796" s="6" t="s">
        <v>1899</v>
      </c>
      <c r="F796" s="6">
        <v>52.392000000000017</v>
      </c>
    </row>
    <row r="797" spans="1:6" x14ac:dyDescent="0.25">
      <c r="A797" s="6">
        <v>7705337</v>
      </c>
      <c r="B797" s="6" t="s">
        <v>3382</v>
      </c>
      <c r="C797" s="6">
        <v>337</v>
      </c>
      <c r="D797" s="6">
        <v>1.1999999999999999E-2</v>
      </c>
      <c r="E797" s="6" t="s">
        <v>1901</v>
      </c>
      <c r="F797" s="6">
        <v>79.523999999999987</v>
      </c>
    </row>
    <row r="798" spans="1:6" x14ac:dyDescent="0.25">
      <c r="A798" s="6">
        <v>7705339</v>
      </c>
      <c r="B798" s="6" t="s">
        <v>3289</v>
      </c>
      <c r="C798" s="6">
        <v>339</v>
      </c>
      <c r="D798" s="6">
        <v>5.0000000000000001E-3</v>
      </c>
      <c r="E798" s="6" t="s">
        <v>1902</v>
      </c>
      <c r="F798" s="6">
        <v>136.75</v>
      </c>
    </row>
    <row r="799" spans="1:6" x14ac:dyDescent="0.25">
      <c r="A799" s="6">
        <v>7705340</v>
      </c>
      <c r="B799" s="6" t="s">
        <v>3383</v>
      </c>
      <c r="C799" s="6">
        <v>340</v>
      </c>
      <c r="D799" s="6">
        <v>0.01</v>
      </c>
      <c r="E799" s="6" t="s">
        <v>1903</v>
      </c>
      <c r="F799" s="6">
        <v>15.44</v>
      </c>
    </row>
    <row r="800" spans="1:6" x14ac:dyDescent="0.25">
      <c r="A800" s="6">
        <v>7705341</v>
      </c>
      <c r="B800" s="6" t="s">
        <v>3282</v>
      </c>
      <c r="C800" s="6">
        <v>341</v>
      </c>
      <c r="D800" s="6">
        <v>2.0000000000000011E-2</v>
      </c>
      <c r="E800" s="6" t="s">
        <v>1904</v>
      </c>
      <c r="F800" s="6">
        <v>475.58000000000027</v>
      </c>
    </row>
    <row r="801" spans="1:6" x14ac:dyDescent="0.25">
      <c r="A801" s="6">
        <v>7705451</v>
      </c>
      <c r="B801" s="6" t="s">
        <v>3187</v>
      </c>
      <c r="C801" s="6">
        <v>451</v>
      </c>
      <c r="D801" s="6">
        <v>0.182</v>
      </c>
      <c r="E801" s="6" t="s">
        <v>1911</v>
      </c>
      <c r="F801" s="6">
        <v>405.49599999999998</v>
      </c>
    </row>
    <row r="802" spans="1:6" x14ac:dyDescent="0.25">
      <c r="A802" s="6">
        <v>7707451</v>
      </c>
      <c r="B802" s="6" t="s">
        <v>3187</v>
      </c>
      <c r="C802" s="6">
        <v>451</v>
      </c>
      <c r="D802" s="6">
        <v>0.182</v>
      </c>
      <c r="E802" s="6" t="s">
        <v>1925</v>
      </c>
      <c r="F802" s="6">
        <v>0.36399999999999999</v>
      </c>
    </row>
    <row r="803" spans="1:6" x14ac:dyDescent="0.25">
      <c r="A803" s="6">
        <v>7715341</v>
      </c>
      <c r="B803" s="6" t="s">
        <v>3282</v>
      </c>
      <c r="C803" s="6">
        <v>341</v>
      </c>
      <c r="D803" s="6">
        <v>2.0000000000000011E-2</v>
      </c>
      <c r="E803" s="6" t="s">
        <v>3283</v>
      </c>
      <c r="F803" s="6">
        <v>0.40000000000000024</v>
      </c>
    </row>
    <row r="804" spans="1:6" x14ac:dyDescent="0.25">
      <c r="A804" s="6">
        <v>7722341</v>
      </c>
      <c r="B804" s="6" t="s">
        <v>3282</v>
      </c>
      <c r="C804" s="6">
        <v>341</v>
      </c>
      <c r="D804" s="6">
        <v>2.0000000000000011E-2</v>
      </c>
      <c r="E804" s="6" t="s">
        <v>1929</v>
      </c>
      <c r="F804" s="6">
        <v>12.800000000000008</v>
      </c>
    </row>
    <row r="805" spans="1:6" x14ac:dyDescent="0.25">
      <c r="A805" s="6">
        <v>7722451</v>
      </c>
      <c r="B805" s="6" t="s">
        <v>3187</v>
      </c>
      <c r="C805" s="6">
        <v>451</v>
      </c>
      <c r="D805" s="6">
        <v>0.182</v>
      </c>
      <c r="E805" s="6" t="s">
        <v>1930</v>
      </c>
      <c r="F805" s="6">
        <v>9.1</v>
      </c>
    </row>
    <row r="806" spans="1:6" x14ac:dyDescent="0.25">
      <c r="A806" s="6">
        <v>7723341</v>
      </c>
      <c r="B806" s="6" t="s">
        <v>3282</v>
      </c>
      <c r="C806" s="6">
        <v>341</v>
      </c>
      <c r="D806" s="6">
        <v>2.0000000000000011E-2</v>
      </c>
      <c r="E806" s="6" t="s">
        <v>1932</v>
      </c>
      <c r="F806" s="6">
        <v>12.700000000000006</v>
      </c>
    </row>
    <row r="807" spans="1:6" x14ac:dyDescent="0.25">
      <c r="A807" s="6">
        <v>7723451</v>
      </c>
      <c r="B807" s="6" t="s">
        <v>3187</v>
      </c>
      <c r="C807" s="6">
        <v>451</v>
      </c>
      <c r="D807" s="6">
        <v>0.182</v>
      </c>
      <c r="E807" s="6" t="s">
        <v>1933</v>
      </c>
      <c r="F807" s="6">
        <v>11.283999999999999</v>
      </c>
    </row>
    <row r="808" spans="1:6" x14ac:dyDescent="0.25">
      <c r="A808" s="6">
        <v>7727303</v>
      </c>
      <c r="B808" s="6" t="s">
        <v>3378</v>
      </c>
      <c r="C808" s="6">
        <v>303</v>
      </c>
      <c r="D808" s="6">
        <v>9.9999999999999985E-3</v>
      </c>
      <c r="E808" s="6" t="s">
        <v>1936</v>
      </c>
      <c r="F808" s="6">
        <v>30.669999999999995</v>
      </c>
    </row>
    <row r="809" spans="1:6" x14ac:dyDescent="0.25">
      <c r="A809" s="6">
        <v>7727313</v>
      </c>
      <c r="B809" s="6" t="s">
        <v>3379</v>
      </c>
      <c r="C809" s="6">
        <v>313</v>
      </c>
      <c r="D809" s="6">
        <v>0.01</v>
      </c>
      <c r="E809" s="6" t="s">
        <v>1939</v>
      </c>
      <c r="F809" s="6">
        <v>60.58</v>
      </c>
    </row>
    <row r="810" spans="1:6" x14ac:dyDescent="0.25">
      <c r="A810" s="6">
        <v>7727327</v>
      </c>
      <c r="B810" s="6" t="s">
        <v>3381</v>
      </c>
      <c r="C810" s="6">
        <v>327</v>
      </c>
      <c r="D810" s="6">
        <v>1.2000000000000004E-2</v>
      </c>
      <c r="E810" s="6" t="s">
        <v>1941</v>
      </c>
      <c r="F810" s="6">
        <v>18.792000000000005</v>
      </c>
    </row>
    <row r="811" spans="1:6" x14ac:dyDescent="0.25">
      <c r="A811" s="6">
        <v>7727337</v>
      </c>
      <c r="B811" s="6" t="s">
        <v>3382</v>
      </c>
      <c r="C811" s="6">
        <v>337</v>
      </c>
      <c r="D811" s="6">
        <v>1.1999999999999999E-2</v>
      </c>
      <c r="E811" s="6" t="s">
        <v>1942</v>
      </c>
      <c r="F811" s="6">
        <v>21.659999999999997</v>
      </c>
    </row>
    <row r="812" spans="1:6" x14ac:dyDescent="0.25">
      <c r="A812" s="6">
        <v>7727341</v>
      </c>
      <c r="B812" s="6" t="s">
        <v>3282</v>
      </c>
      <c r="C812" s="6">
        <v>341</v>
      </c>
      <c r="D812" s="6">
        <v>2.0000000000000011E-2</v>
      </c>
      <c r="E812" s="6" t="s">
        <v>1943</v>
      </c>
      <c r="F812" s="6">
        <v>110.28000000000006</v>
      </c>
    </row>
    <row r="813" spans="1:6" x14ac:dyDescent="0.25">
      <c r="A813" s="6">
        <v>7727343</v>
      </c>
      <c r="B813" s="6" t="s">
        <v>3384</v>
      </c>
      <c r="C813" s="6">
        <v>343</v>
      </c>
      <c r="D813" s="6">
        <v>7.0000000000000001E-3</v>
      </c>
      <c r="E813" s="6" t="s">
        <v>1945</v>
      </c>
      <c r="F813" s="6">
        <v>18.739000000000001</v>
      </c>
    </row>
    <row r="814" spans="1:6" x14ac:dyDescent="0.25">
      <c r="A814" s="6">
        <v>7727353</v>
      </c>
      <c r="B814" s="6" t="s">
        <v>3385</v>
      </c>
      <c r="C814" s="6">
        <v>353</v>
      </c>
      <c r="D814" s="6">
        <v>0.02</v>
      </c>
      <c r="E814" s="6" t="s">
        <v>1946</v>
      </c>
      <c r="F814" s="6">
        <v>0.06</v>
      </c>
    </row>
    <row r="815" spans="1:6" x14ac:dyDescent="0.25">
      <c r="A815" s="6">
        <v>7727451</v>
      </c>
      <c r="B815" s="6" t="s">
        <v>3187</v>
      </c>
      <c r="C815" s="6">
        <v>451</v>
      </c>
      <c r="D815" s="6">
        <v>0.182</v>
      </c>
      <c r="E815" s="6" t="s">
        <v>1953</v>
      </c>
      <c r="F815" s="6">
        <v>78.623999999999995</v>
      </c>
    </row>
    <row r="816" spans="1:6" x14ac:dyDescent="0.25">
      <c r="A816" s="6">
        <v>7738453</v>
      </c>
      <c r="B816" s="6" t="s">
        <v>3280</v>
      </c>
      <c r="C816" s="6">
        <v>453</v>
      </c>
      <c r="D816" s="6">
        <v>0.17500000000000002</v>
      </c>
      <c r="E816" s="6" t="s">
        <v>1969</v>
      </c>
      <c r="F816" s="6">
        <v>0.87500000000000011</v>
      </c>
    </row>
    <row r="817" spans="1:6" x14ac:dyDescent="0.25">
      <c r="A817" s="6">
        <v>7740453</v>
      </c>
      <c r="B817" s="6" t="s">
        <v>3280</v>
      </c>
      <c r="C817" s="6">
        <v>453</v>
      </c>
      <c r="D817" s="6">
        <v>0.17500000000000002</v>
      </c>
      <c r="E817" s="6" t="s">
        <v>1971</v>
      </c>
      <c r="F817" s="6">
        <v>1.05</v>
      </c>
    </row>
    <row r="818" spans="1:6" x14ac:dyDescent="0.25">
      <c r="A818" s="6">
        <v>7741451</v>
      </c>
      <c r="B818" s="6" t="s">
        <v>3187</v>
      </c>
      <c r="C818" s="6">
        <v>451</v>
      </c>
      <c r="D818" s="6">
        <v>0.182</v>
      </c>
      <c r="E818" s="6" t="s">
        <v>1972</v>
      </c>
      <c r="F818" s="6">
        <v>0.182</v>
      </c>
    </row>
    <row r="819" spans="1:6" x14ac:dyDescent="0.25">
      <c r="A819" s="6">
        <v>7742341</v>
      </c>
      <c r="B819" s="6" t="s">
        <v>3282</v>
      </c>
      <c r="C819" s="6">
        <v>341</v>
      </c>
      <c r="D819" s="6">
        <v>2.0000000000000011E-2</v>
      </c>
      <c r="E819" s="6" t="s">
        <v>1973</v>
      </c>
      <c r="F819" s="6">
        <v>188.22000000000011</v>
      </c>
    </row>
    <row r="820" spans="1:6" x14ac:dyDescent="0.25">
      <c r="A820" s="6">
        <v>7742451</v>
      </c>
      <c r="B820" s="6" t="s">
        <v>3187</v>
      </c>
      <c r="C820" s="6">
        <v>451</v>
      </c>
      <c r="D820" s="6">
        <v>0.182</v>
      </c>
      <c r="E820" s="6" t="s">
        <v>1974</v>
      </c>
      <c r="F820" s="6">
        <v>411.32</v>
      </c>
    </row>
    <row r="821" spans="1:6" x14ac:dyDescent="0.25">
      <c r="A821" s="6">
        <v>7743451</v>
      </c>
      <c r="B821" s="6" t="s">
        <v>3187</v>
      </c>
      <c r="C821" s="6">
        <v>451</v>
      </c>
      <c r="D821" s="6">
        <v>0.182</v>
      </c>
      <c r="E821" s="6" t="s">
        <v>1976</v>
      </c>
      <c r="F821" s="6">
        <v>0.54600000000000004</v>
      </c>
    </row>
    <row r="822" spans="1:6" x14ac:dyDescent="0.25">
      <c r="A822" s="6">
        <v>7744341</v>
      </c>
      <c r="B822" s="6" t="s">
        <v>3282</v>
      </c>
      <c r="C822" s="6">
        <v>341</v>
      </c>
      <c r="D822" s="6">
        <v>2.0000000000000011E-2</v>
      </c>
      <c r="E822" s="6" t="s">
        <v>1977</v>
      </c>
      <c r="F822" s="6">
        <v>50.74000000000003</v>
      </c>
    </row>
    <row r="823" spans="1:6" x14ac:dyDescent="0.25">
      <c r="A823" s="6">
        <v>7744451</v>
      </c>
      <c r="B823" s="6" t="s">
        <v>3187</v>
      </c>
      <c r="C823" s="6">
        <v>451</v>
      </c>
      <c r="D823" s="6">
        <v>0.182</v>
      </c>
      <c r="E823" s="6" t="s">
        <v>1978</v>
      </c>
      <c r="F823" s="6">
        <v>16.562000000000001</v>
      </c>
    </row>
    <row r="824" spans="1:6" x14ac:dyDescent="0.25">
      <c r="A824" s="6">
        <v>7745451</v>
      </c>
      <c r="B824" s="6" t="s">
        <v>3187</v>
      </c>
      <c r="C824" s="6">
        <v>451</v>
      </c>
      <c r="D824" s="6">
        <v>0.182</v>
      </c>
      <c r="E824" s="6" t="s">
        <v>3284</v>
      </c>
      <c r="F824" s="6">
        <v>10.555999999999999</v>
      </c>
    </row>
    <row r="825" spans="1:6" x14ac:dyDescent="0.25">
      <c r="A825" s="6">
        <v>7748451</v>
      </c>
      <c r="B825" s="6" t="s">
        <v>3187</v>
      </c>
      <c r="C825" s="6">
        <v>451</v>
      </c>
      <c r="D825" s="6">
        <v>0.182</v>
      </c>
      <c r="E825" s="6" t="s">
        <v>1979</v>
      </c>
      <c r="F825" s="6">
        <v>1.274</v>
      </c>
    </row>
    <row r="826" spans="1:6" x14ac:dyDescent="0.25">
      <c r="A826" s="6">
        <v>7779451</v>
      </c>
      <c r="B826" s="6" t="s">
        <v>3187</v>
      </c>
      <c r="C826" s="6">
        <v>451</v>
      </c>
      <c r="D826" s="6">
        <v>0.182</v>
      </c>
      <c r="E826" s="6" t="s">
        <v>1982</v>
      </c>
      <c r="F826" s="6">
        <v>0.36399999999999999</v>
      </c>
    </row>
    <row r="827" spans="1:6" x14ac:dyDescent="0.25">
      <c r="A827" s="6">
        <v>7810451</v>
      </c>
      <c r="B827" s="6" t="s">
        <v>3187</v>
      </c>
      <c r="C827" s="6">
        <v>451</v>
      </c>
      <c r="D827" s="6">
        <v>0.182</v>
      </c>
      <c r="E827" s="6" t="s">
        <v>1990</v>
      </c>
      <c r="F827" s="6">
        <v>1.456</v>
      </c>
    </row>
    <row r="828" spans="1:6" x14ac:dyDescent="0.25">
      <c r="A828" s="6">
        <v>7822451</v>
      </c>
      <c r="B828" s="6" t="s">
        <v>3187</v>
      </c>
      <c r="C828" s="6">
        <v>451</v>
      </c>
      <c r="D828" s="6">
        <v>0.182</v>
      </c>
      <c r="E828" s="6" t="s">
        <v>3285</v>
      </c>
      <c r="F828" s="6">
        <v>0.36399999999999999</v>
      </c>
    </row>
    <row r="829" spans="1:6" x14ac:dyDescent="0.25">
      <c r="A829" s="6">
        <v>7823451</v>
      </c>
      <c r="B829" s="6" t="s">
        <v>3187</v>
      </c>
      <c r="C829" s="6">
        <v>451</v>
      </c>
      <c r="D829" s="6">
        <v>0.182</v>
      </c>
      <c r="E829" s="6" t="s">
        <v>3286</v>
      </c>
      <c r="F829" s="6">
        <v>1.6379999999999999</v>
      </c>
    </row>
    <row r="830" spans="1:6" x14ac:dyDescent="0.25">
      <c r="A830" s="6">
        <v>7849303</v>
      </c>
      <c r="B830" s="6" t="s">
        <v>3378</v>
      </c>
      <c r="C830" s="6">
        <v>303</v>
      </c>
      <c r="D830" s="6">
        <v>9.9999999999999985E-3</v>
      </c>
      <c r="E830" s="6" t="s">
        <v>1995</v>
      </c>
      <c r="F830" s="6">
        <v>78.429999999999993</v>
      </c>
    </row>
    <row r="831" spans="1:6" x14ac:dyDescent="0.25">
      <c r="A831" s="6">
        <v>7849311</v>
      </c>
      <c r="B831" s="6" t="s">
        <v>3287</v>
      </c>
      <c r="C831" s="6">
        <v>311</v>
      </c>
      <c r="D831" s="6">
        <v>1.0000000000000005E-3</v>
      </c>
      <c r="E831" s="6" t="s">
        <v>3288</v>
      </c>
      <c r="F831" s="6">
        <v>5.0000000000000027E-3</v>
      </c>
    </row>
    <row r="832" spans="1:6" x14ac:dyDescent="0.25">
      <c r="A832" s="6">
        <v>7849313</v>
      </c>
      <c r="B832" s="6" t="s">
        <v>3379</v>
      </c>
      <c r="C832" s="6">
        <v>313</v>
      </c>
      <c r="D832" s="6">
        <v>0.01</v>
      </c>
      <c r="E832" s="6" t="s">
        <v>1996</v>
      </c>
      <c r="F832" s="6">
        <v>113.16</v>
      </c>
    </row>
    <row r="833" spans="1:6" x14ac:dyDescent="0.25">
      <c r="A833" s="6">
        <v>7849327</v>
      </c>
      <c r="B833" s="6" t="s">
        <v>3381</v>
      </c>
      <c r="C833" s="6">
        <v>327</v>
      </c>
      <c r="D833" s="6">
        <v>1.2000000000000004E-2</v>
      </c>
      <c r="E833" s="6" t="s">
        <v>1997</v>
      </c>
      <c r="F833" s="6">
        <v>32.652000000000008</v>
      </c>
    </row>
    <row r="834" spans="1:6" x14ac:dyDescent="0.25">
      <c r="A834" s="6">
        <v>7849337</v>
      </c>
      <c r="B834" s="6" t="s">
        <v>3382</v>
      </c>
      <c r="C834" s="6">
        <v>337</v>
      </c>
      <c r="D834" s="6">
        <v>1.1999999999999999E-2</v>
      </c>
      <c r="E834" s="6" t="s">
        <v>1998</v>
      </c>
      <c r="F834" s="6">
        <v>46.127999999999993</v>
      </c>
    </row>
    <row r="835" spans="1:6" x14ac:dyDescent="0.25">
      <c r="A835" s="6">
        <v>7849339</v>
      </c>
      <c r="B835" s="6" t="s">
        <v>3289</v>
      </c>
      <c r="C835" s="6">
        <v>339</v>
      </c>
      <c r="D835" s="6">
        <v>5.0000000000000001E-3</v>
      </c>
      <c r="E835" s="6" t="s">
        <v>1999</v>
      </c>
      <c r="F835" s="6">
        <v>104.15</v>
      </c>
    </row>
    <row r="836" spans="1:6" x14ac:dyDescent="0.25">
      <c r="A836" s="6">
        <v>7849340</v>
      </c>
      <c r="B836" s="6" t="s">
        <v>3383</v>
      </c>
      <c r="C836" s="6">
        <v>340</v>
      </c>
      <c r="D836" s="6">
        <v>0.01</v>
      </c>
      <c r="E836" s="6" t="s">
        <v>2000</v>
      </c>
      <c r="F836" s="6">
        <v>7.0600000000000005</v>
      </c>
    </row>
    <row r="837" spans="1:6" x14ac:dyDescent="0.25">
      <c r="A837" s="6">
        <v>7849341</v>
      </c>
      <c r="B837" s="6" t="s">
        <v>3282</v>
      </c>
      <c r="C837" s="6">
        <v>341</v>
      </c>
      <c r="D837" s="6">
        <v>2.0000000000000011E-2</v>
      </c>
      <c r="E837" s="6" t="s">
        <v>2001</v>
      </c>
      <c r="F837" s="6">
        <v>228.84000000000012</v>
      </c>
    </row>
    <row r="838" spans="1:6" x14ac:dyDescent="0.25">
      <c r="A838" s="6">
        <v>7849343</v>
      </c>
      <c r="B838" s="6" t="s">
        <v>3384</v>
      </c>
      <c r="C838" s="6">
        <v>343</v>
      </c>
      <c r="D838" s="6">
        <v>7.0000000000000001E-3</v>
      </c>
      <c r="E838" s="6" t="s">
        <v>2002</v>
      </c>
      <c r="F838" s="6">
        <v>39.570999999999998</v>
      </c>
    </row>
    <row r="839" spans="1:6" x14ac:dyDescent="0.25">
      <c r="A839" s="6">
        <v>7849344</v>
      </c>
      <c r="B839" s="6" t="s">
        <v>3386</v>
      </c>
      <c r="C839" s="6">
        <v>344</v>
      </c>
      <c r="D839" s="6">
        <v>0.01</v>
      </c>
      <c r="E839" s="6" t="s">
        <v>2003</v>
      </c>
      <c r="F839" s="6">
        <v>23.55</v>
      </c>
    </row>
    <row r="840" spans="1:6" x14ac:dyDescent="0.25">
      <c r="A840" s="6">
        <v>7849451</v>
      </c>
      <c r="B840" s="6" t="s">
        <v>3187</v>
      </c>
      <c r="C840" s="6">
        <v>451</v>
      </c>
      <c r="D840" s="6">
        <v>0.182</v>
      </c>
      <c r="E840" s="6" t="s">
        <v>2011</v>
      </c>
      <c r="F840" s="6">
        <v>88.634</v>
      </c>
    </row>
    <row r="841" spans="1:6" x14ac:dyDescent="0.25">
      <c r="A841" s="6">
        <v>7854451</v>
      </c>
      <c r="B841" s="6" t="s">
        <v>3187</v>
      </c>
      <c r="C841" s="6">
        <v>451</v>
      </c>
      <c r="D841" s="6">
        <v>0.182</v>
      </c>
      <c r="E841" s="6" t="s">
        <v>2044</v>
      </c>
      <c r="F841" s="6">
        <v>1.0920000000000001</v>
      </c>
    </row>
    <row r="842" spans="1:6" x14ac:dyDescent="0.25">
      <c r="A842" s="6">
        <v>7854453</v>
      </c>
      <c r="B842" s="6" t="s">
        <v>3280</v>
      </c>
      <c r="C842" s="6">
        <v>453</v>
      </c>
      <c r="D842" s="6">
        <v>0.17500000000000002</v>
      </c>
      <c r="E842" s="6" t="s">
        <v>2045</v>
      </c>
      <c r="F842" s="6">
        <v>0.35000000000000003</v>
      </c>
    </row>
    <row r="843" spans="1:6" x14ac:dyDescent="0.25">
      <c r="A843" s="6">
        <v>7870451</v>
      </c>
      <c r="B843" s="6" t="s">
        <v>3187</v>
      </c>
      <c r="C843" s="6">
        <v>451</v>
      </c>
      <c r="D843" s="6">
        <v>0.182</v>
      </c>
      <c r="E843" s="6" t="s">
        <v>2054</v>
      </c>
      <c r="F843" s="6">
        <v>0.182</v>
      </c>
    </row>
    <row r="844" spans="1:6" x14ac:dyDescent="0.25">
      <c r="A844" s="6">
        <v>7886339</v>
      </c>
      <c r="B844" s="6" t="s">
        <v>3289</v>
      </c>
      <c r="C844" s="6">
        <v>339</v>
      </c>
      <c r="D844" s="6">
        <v>5.0000000000000001E-3</v>
      </c>
      <c r="E844" s="6" t="s">
        <v>2055</v>
      </c>
      <c r="F844" s="6">
        <v>6.97</v>
      </c>
    </row>
    <row r="845" spans="1:6" x14ac:dyDescent="0.25">
      <c r="A845" s="6">
        <v>7886341</v>
      </c>
      <c r="B845" s="6" t="s">
        <v>3282</v>
      </c>
      <c r="C845" s="6">
        <v>341</v>
      </c>
      <c r="D845" s="6">
        <v>2.0000000000000011E-2</v>
      </c>
      <c r="E845" s="6" t="s">
        <v>2056</v>
      </c>
      <c r="F845" s="6">
        <v>6.6600000000000037</v>
      </c>
    </row>
    <row r="846" spans="1:6" x14ac:dyDescent="0.25">
      <c r="A846" s="6">
        <v>7888451</v>
      </c>
      <c r="B846" s="6" t="s">
        <v>3187</v>
      </c>
      <c r="C846" s="6">
        <v>451</v>
      </c>
      <c r="D846" s="6">
        <v>0.182</v>
      </c>
      <c r="E846" s="6" t="s">
        <v>2059</v>
      </c>
      <c r="F846" s="6">
        <v>6.0060000000000002</v>
      </c>
    </row>
    <row r="847" spans="1:6" x14ac:dyDescent="0.25">
      <c r="A847" s="6">
        <v>7890451</v>
      </c>
      <c r="B847" s="6" t="s">
        <v>3187</v>
      </c>
      <c r="C847" s="6">
        <v>451</v>
      </c>
      <c r="D847" s="6">
        <v>0.182</v>
      </c>
      <c r="E847" s="6" t="s">
        <v>2060</v>
      </c>
      <c r="F847" s="6">
        <v>2.73</v>
      </c>
    </row>
    <row r="848" spans="1:6" x14ac:dyDescent="0.25">
      <c r="A848" s="6">
        <v>8168451</v>
      </c>
      <c r="B848" s="6" t="s">
        <v>3187</v>
      </c>
      <c r="C848" s="6">
        <v>451</v>
      </c>
      <c r="D848" s="6">
        <v>0.182</v>
      </c>
      <c r="E848" s="6" t="s">
        <v>2069</v>
      </c>
      <c r="F848" s="6">
        <v>0.36399999999999999</v>
      </c>
    </row>
    <row r="849" spans="1:6" x14ac:dyDescent="0.25">
      <c r="A849" s="6">
        <v>9899910</v>
      </c>
      <c r="B849" s="6" t="s">
        <v>3290</v>
      </c>
      <c r="C849" s="6">
        <v>910</v>
      </c>
      <c r="D849" s="6" t="s">
        <v>3211</v>
      </c>
      <c r="E849" s="6" t="s">
        <v>3291</v>
      </c>
      <c r="F849" s="6" t="s">
        <v>14</v>
      </c>
    </row>
    <row r="850" spans="1:6" x14ac:dyDescent="0.25">
      <c r="A850" s="6">
        <v>9901902</v>
      </c>
      <c r="B850" s="6" t="s">
        <v>3292</v>
      </c>
      <c r="C850" s="6">
        <v>902</v>
      </c>
      <c r="D850" s="6" t="s">
        <v>3211</v>
      </c>
      <c r="E850" s="6" t="s">
        <v>3293</v>
      </c>
      <c r="F850" s="6" t="s">
        <v>14</v>
      </c>
    </row>
    <row r="851" spans="1:6" x14ac:dyDescent="0.25">
      <c r="A851" s="6">
        <v>9901906</v>
      </c>
      <c r="B851" s="6" t="s">
        <v>3294</v>
      </c>
      <c r="C851" s="6">
        <v>906</v>
      </c>
      <c r="D851" s="6" t="s">
        <v>3211</v>
      </c>
      <c r="E851" s="6" t="s">
        <v>3295</v>
      </c>
      <c r="F851" s="6" t="s">
        <v>14</v>
      </c>
    </row>
    <row r="852" spans="1:6" x14ac:dyDescent="0.25">
      <c r="A852" s="6" t="s">
        <v>3296</v>
      </c>
      <c r="B852" s="6" t="s">
        <v>3297</v>
      </c>
      <c r="C852" s="6" t="e">
        <v>#VALUE!</v>
      </c>
      <c r="D852" s="6" t="s">
        <v>3211</v>
      </c>
      <c r="E852" s="6" t="s">
        <v>14</v>
      </c>
      <c r="F852" s="6">
        <v>301230.11164999963</v>
      </c>
    </row>
    <row r="853" spans="1:6" x14ac:dyDescent="0.25">
      <c r="A853" s="6" t="s">
        <v>3211</v>
      </c>
      <c r="B853" s="6" t="s">
        <v>3211</v>
      </c>
      <c r="C853" s="6" t="s">
        <v>3211</v>
      </c>
      <c r="D853" s="6" t="s">
        <v>3211</v>
      </c>
      <c r="E853" s="6" t="s">
        <v>14</v>
      </c>
      <c r="F853" s="6" t="s">
        <v>14</v>
      </c>
    </row>
    <row r="854" spans="1:6" x14ac:dyDescent="0.25">
      <c r="A854" s="6" t="s">
        <v>3211</v>
      </c>
      <c r="B854" s="6" t="s">
        <v>3211</v>
      </c>
      <c r="C854" s="6" t="s">
        <v>3211</v>
      </c>
      <c r="D854" s="6" t="s">
        <v>3211</v>
      </c>
      <c r="E854" s="6" t="s">
        <v>14</v>
      </c>
      <c r="F854" s="6" t="s">
        <v>14</v>
      </c>
    </row>
    <row r="855" spans="1:6" x14ac:dyDescent="0.25">
      <c r="A855" s="6" t="s">
        <v>3211</v>
      </c>
      <c r="B855" s="6" t="s">
        <v>3211</v>
      </c>
      <c r="C855" s="6" t="s">
        <v>3211</v>
      </c>
      <c r="D855" s="6" t="s">
        <v>3211</v>
      </c>
      <c r="E855" s="6" t="s">
        <v>14</v>
      </c>
      <c r="F855" s="6" t="s">
        <v>14</v>
      </c>
    </row>
    <row r="856" spans="1:6" x14ac:dyDescent="0.25">
      <c r="A856" s="6" t="s">
        <v>3211</v>
      </c>
      <c r="B856" s="6" t="s">
        <v>3211</v>
      </c>
      <c r="C856" s="6" t="s">
        <v>3211</v>
      </c>
      <c r="D856" s="6" t="s">
        <v>3211</v>
      </c>
      <c r="E856" s="6" t="s">
        <v>14</v>
      </c>
      <c r="F856" s="6" t="s">
        <v>14</v>
      </c>
    </row>
    <row r="857" spans="1:6" x14ac:dyDescent="0.25">
      <c r="A857" s="6" t="s">
        <v>3211</v>
      </c>
      <c r="B857" s="6" t="s">
        <v>3211</v>
      </c>
      <c r="C857" s="6" t="s">
        <v>3211</v>
      </c>
      <c r="D857" s="6" t="s">
        <v>3211</v>
      </c>
      <c r="E857" s="6" t="s">
        <v>14</v>
      </c>
      <c r="F857" s="6" t="s">
        <v>14</v>
      </c>
    </row>
    <row r="858" spans="1:6" x14ac:dyDescent="0.25">
      <c r="A858" s="6" t="s">
        <v>3211</v>
      </c>
      <c r="B858" s="6" t="s">
        <v>3211</v>
      </c>
      <c r="C858" s="6" t="s">
        <v>3211</v>
      </c>
      <c r="D858" s="6" t="s">
        <v>3211</v>
      </c>
      <c r="E858" s="6" t="s">
        <v>14</v>
      </c>
      <c r="F858" s="6" t="s">
        <v>14</v>
      </c>
    </row>
    <row r="859" spans="1:6" x14ac:dyDescent="0.25">
      <c r="A859" s="6" t="s">
        <v>3211</v>
      </c>
      <c r="B859" s="6" t="s">
        <v>3211</v>
      </c>
      <c r="C859" s="6" t="s">
        <v>3211</v>
      </c>
      <c r="D859" s="6" t="s">
        <v>3211</v>
      </c>
      <c r="E859" s="6" t="s">
        <v>14</v>
      </c>
      <c r="F859" s="6" t="s">
        <v>14</v>
      </c>
    </row>
    <row r="860" spans="1:6" x14ac:dyDescent="0.25">
      <c r="A860" s="6" t="s">
        <v>3211</v>
      </c>
      <c r="B860" s="6" t="s">
        <v>3211</v>
      </c>
      <c r="C860" s="6" t="s">
        <v>3211</v>
      </c>
      <c r="D860" s="6" t="s">
        <v>3211</v>
      </c>
      <c r="E860" s="6" t="s">
        <v>14</v>
      </c>
      <c r="F860" s="6" t="s">
        <v>14</v>
      </c>
    </row>
    <row r="861" spans="1:6" x14ac:dyDescent="0.25">
      <c r="A861" s="6" t="s">
        <v>3211</v>
      </c>
      <c r="B861" s="6" t="s">
        <v>3211</v>
      </c>
      <c r="C861" s="6" t="s">
        <v>3211</v>
      </c>
      <c r="D861" s="6" t="s">
        <v>3211</v>
      </c>
      <c r="E861" s="6" t="s">
        <v>14</v>
      </c>
      <c r="F861" s="6" t="s">
        <v>14</v>
      </c>
    </row>
    <row r="862" spans="1:6" x14ac:dyDescent="0.25">
      <c r="A862" s="6" t="s">
        <v>3211</v>
      </c>
      <c r="B862" s="6" t="s">
        <v>3211</v>
      </c>
      <c r="C862" s="6" t="s">
        <v>3211</v>
      </c>
      <c r="D862" s="6" t="s">
        <v>3211</v>
      </c>
      <c r="E862" s="6" t="s">
        <v>14</v>
      </c>
      <c r="F862" s="6" t="s">
        <v>14</v>
      </c>
    </row>
    <row r="863" spans="1:6" x14ac:dyDescent="0.25">
      <c r="A863" s="6" t="s">
        <v>3211</v>
      </c>
      <c r="B863" s="6" t="s">
        <v>3211</v>
      </c>
      <c r="C863" s="6" t="s">
        <v>3211</v>
      </c>
      <c r="D863" s="6" t="s">
        <v>3211</v>
      </c>
      <c r="E863" s="6" t="s">
        <v>14</v>
      </c>
      <c r="F863" s="6" t="s">
        <v>14</v>
      </c>
    </row>
    <row r="864" spans="1:6" x14ac:dyDescent="0.25">
      <c r="A864" s="6" t="s">
        <v>3211</v>
      </c>
      <c r="B864" s="6" t="s">
        <v>3211</v>
      </c>
      <c r="C864" s="6" t="s">
        <v>3211</v>
      </c>
      <c r="D864" s="6" t="s">
        <v>3211</v>
      </c>
      <c r="E864" s="6" t="s">
        <v>14</v>
      </c>
      <c r="F864" s="6" t="s">
        <v>14</v>
      </c>
    </row>
    <row r="865" spans="1:6" x14ac:dyDescent="0.25">
      <c r="A865" s="6" t="s">
        <v>3211</v>
      </c>
      <c r="B865" s="6" t="s">
        <v>3211</v>
      </c>
      <c r="C865" s="6" t="s">
        <v>3211</v>
      </c>
      <c r="D865" s="6" t="s">
        <v>3211</v>
      </c>
      <c r="E865" s="6" t="s">
        <v>14</v>
      </c>
      <c r="F865" s="6" t="s">
        <v>14</v>
      </c>
    </row>
    <row r="866" spans="1:6" x14ac:dyDescent="0.25">
      <c r="A866" s="6" t="s">
        <v>3211</v>
      </c>
      <c r="B866" s="6" t="s">
        <v>3211</v>
      </c>
      <c r="C866" s="6" t="s">
        <v>3211</v>
      </c>
      <c r="D866" s="6" t="s">
        <v>3211</v>
      </c>
      <c r="E866" s="6" t="s">
        <v>14</v>
      </c>
      <c r="F866" s="6" t="s">
        <v>14</v>
      </c>
    </row>
    <row r="867" spans="1:6" x14ac:dyDescent="0.25">
      <c r="A867" s="6" t="s">
        <v>3211</v>
      </c>
      <c r="B867" s="6" t="s">
        <v>3211</v>
      </c>
      <c r="C867" s="6" t="s">
        <v>3211</v>
      </c>
      <c r="D867" s="6" t="s">
        <v>3211</v>
      </c>
      <c r="E867" s="6" t="s">
        <v>14</v>
      </c>
      <c r="F867" s="6" t="s">
        <v>14</v>
      </c>
    </row>
    <row r="868" spans="1:6" x14ac:dyDescent="0.25">
      <c r="A868" s="6" t="s">
        <v>3211</v>
      </c>
      <c r="B868" s="6" t="s">
        <v>3211</v>
      </c>
      <c r="C868" s="6" t="s">
        <v>3211</v>
      </c>
      <c r="D868" s="6" t="s">
        <v>3211</v>
      </c>
      <c r="E868" s="6" t="s">
        <v>14</v>
      </c>
      <c r="F868" s="6" t="s">
        <v>14</v>
      </c>
    </row>
    <row r="869" spans="1:6" x14ac:dyDescent="0.25">
      <c r="A869" s="6" t="s">
        <v>3211</v>
      </c>
      <c r="B869" s="6" t="s">
        <v>3211</v>
      </c>
      <c r="C869" s="6" t="s">
        <v>3211</v>
      </c>
      <c r="D869" s="6" t="s">
        <v>3211</v>
      </c>
      <c r="E869" s="6" t="s">
        <v>14</v>
      </c>
      <c r="F869" s="6" t="s">
        <v>14</v>
      </c>
    </row>
    <row r="870" spans="1:6" x14ac:dyDescent="0.25">
      <c r="A870" s="6" t="s">
        <v>3211</v>
      </c>
      <c r="B870" s="6" t="s">
        <v>3211</v>
      </c>
      <c r="C870" s="6" t="s">
        <v>3211</v>
      </c>
      <c r="D870" s="6" t="s">
        <v>3211</v>
      </c>
      <c r="E870" s="6" t="s">
        <v>14</v>
      </c>
      <c r="F870" s="6" t="s">
        <v>14</v>
      </c>
    </row>
    <row r="871" spans="1:6" x14ac:dyDescent="0.25">
      <c r="A871" s="6" t="s">
        <v>3211</v>
      </c>
      <c r="B871" s="6" t="s">
        <v>3211</v>
      </c>
      <c r="C871" s="6" t="s">
        <v>3211</v>
      </c>
      <c r="D871" s="6" t="s">
        <v>3211</v>
      </c>
      <c r="E871" s="6" t="s">
        <v>14</v>
      </c>
      <c r="F871" s="6" t="s">
        <v>14</v>
      </c>
    </row>
    <row r="872" spans="1:6" x14ac:dyDescent="0.25">
      <c r="A872" s="6" t="s">
        <v>3211</v>
      </c>
      <c r="B872" s="6" t="s">
        <v>3211</v>
      </c>
      <c r="C872" s="6" t="s">
        <v>3211</v>
      </c>
      <c r="D872" s="6" t="s">
        <v>3211</v>
      </c>
      <c r="E872" s="6" t="s">
        <v>14</v>
      </c>
      <c r="F872" s="6" t="s">
        <v>14</v>
      </c>
    </row>
    <row r="873" spans="1:6" x14ac:dyDescent="0.25">
      <c r="A873" s="6" t="s">
        <v>3211</v>
      </c>
      <c r="B873" s="6" t="s">
        <v>3211</v>
      </c>
      <c r="C873" s="6" t="s">
        <v>3211</v>
      </c>
      <c r="D873" s="6" t="s">
        <v>3211</v>
      </c>
      <c r="E873" s="6" t="s">
        <v>14</v>
      </c>
      <c r="F873" s="6" t="s">
        <v>14</v>
      </c>
    </row>
    <row r="874" spans="1:6" x14ac:dyDescent="0.25">
      <c r="A874" s="6" t="s">
        <v>3211</v>
      </c>
      <c r="B874" s="6" t="s">
        <v>3211</v>
      </c>
      <c r="C874" s="6" t="s">
        <v>3211</v>
      </c>
      <c r="D874" s="6" t="s">
        <v>3211</v>
      </c>
      <c r="E874" s="6" t="s">
        <v>14</v>
      </c>
      <c r="F874" s="6" t="s">
        <v>14</v>
      </c>
    </row>
    <row r="875" spans="1:6" x14ac:dyDescent="0.25">
      <c r="A875" s="6" t="s">
        <v>3211</v>
      </c>
      <c r="B875" s="6" t="s">
        <v>3211</v>
      </c>
      <c r="C875" s="6" t="s">
        <v>3211</v>
      </c>
      <c r="D875" s="6" t="s">
        <v>3211</v>
      </c>
      <c r="E875" s="6" t="s">
        <v>14</v>
      </c>
      <c r="F875" s="6" t="s">
        <v>14</v>
      </c>
    </row>
    <row r="876" spans="1:6" x14ac:dyDescent="0.25">
      <c r="A876" s="6" t="s">
        <v>3211</v>
      </c>
      <c r="B876" s="6" t="s">
        <v>3211</v>
      </c>
      <c r="C876" s="6" t="s">
        <v>3211</v>
      </c>
      <c r="D876" s="6" t="s">
        <v>3211</v>
      </c>
      <c r="E876" s="6" t="s">
        <v>14</v>
      </c>
      <c r="F876" s="6" t="s">
        <v>14</v>
      </c>
    </row>
    <row r="877" spans="1:6" x14ac:dyDescent="0.25">
      <c r="A877" s="6" t="s">
        <v>3211</v>
      </c>
      <c r="B877" s="6" t="s">
        <v>3211</v>
      </c>
      <c r="C877" s="6" t="s">
        <v>3211</v>
      </c>
      <c r="D877" s="6" t="s">
        <v>3211</v>
      </c>
      <c r="E877" s="6" t="s">
        <v>14</v>
      </c>
      <c r="F877" s="6" t="s">
        <v>14</v>
      </c>
    </row>
    <row r="878" spans="1:6" x14ac:dyDescent="0.25">
      <c r="A878" s="6" t="s">
        <v>3211</v>
      </c>
      <c r="B878" s="6" t="s">
        <v>3211</v>
      </c>
      <c r="C878" s="6" t="s">
        <v>3211</v>
      </c>
      <c r="D878" s="6" t="s">
        <v>3211</v>
      </c>
      <c r="E878" s="6" t="s">
        <v>14</v>
      </c>
      <c r="F878" s="6" t="s">
        <v>14</v>
      </c>
    </row>
    <row r="879" spans="1:6" x14ac:dyDescent="0.25">
      <c r="A879" s="6" t="s">
        <v>3211</v>
      </c>
      <c r="B879" s="6" t="s">
        <v>3211</v>
      </c>
      <c r="C879" s="6" t="s">
        <v>3211</v>
      </c>
      <c r="D879" s="6" t="s">
        <v>3211</v>
      </c>
      <c r="E879" s="6" t="s">
        <v>14</v>
      </c>
      <c r="F879" s="6" t="s">
        <v>14</v>
      </c>
    </row>
    <row r="880" spans="1:6" x14ac:dyDescent="0.25">
      <c r="A880" s="6" t="s">
        <v>3211</v>
      </c>
      <c r="B880" s="6" t="s">
        <v>3211</v>
      </c>
      <c r="C880" s="6" t="s">
        <v>3211</v>
      </c>
      <c r="D880" s="6" t="s">
        <v>3211</v>
      </c>
      <c r="E880" s="6" t="s">
        <v>14</v>
      </c>
      <c r="F880" s="6" t="s">
        <v>14</v>
      </c>
    </row>
    <row r="881" spans="1:6" x14ac:dyDescent="0.25">
      <c r="A881" s="6" t="s">
        <v>3211</v>
      </c>
      <c r="B881" s="6" t="s">
        <v>3211</v>
      </c>
      <c r="C881" s="6" t="s">
        <v>3211</v>
      </c>
      <c r="D881" s="6" t="s">
        <v>3211</v>
      </c>
      <c r="E881" s="6" t="s">
        <v>14</v>
      </c>
      <c r="F881" s="6" t="s">
        <v>14</v>
      </c>
    </row>
    <row r="882" spans="1:6" x14ac:dyDescent="0.25">
      <c r="A882" s="6" t="s">
        <v>3211</v>
      </c>
      <c r="B882" s="6" t="s">
        <v>3211</v>
      </c>
      <c r="C882" s="6" t="s">
        <v>3211</v>
      </c>
      <c r="D882" s="6" t="s">
        <v>3211</v>
      </c>
      <c r="E882" s="6" t="s">
        <v>14</v>
      </c>
      <c r="F882" s="6" t="s">
        <v>14</v>
      </c>
    </row>
    <row r="883" spans="1:6" x14ac:dyDescent="0.25">
      <c r="A883" s="6" t="s">
        <v>3211</v>
      </c>
      <c r="B883" s="6" t="s">
        <v>3211</v>
      </c>
      <c r="C883" s="6" t="s">
        <v>3211</v>
      </c>
      <c r="D883" s="6" t="s">
        <v>3211</v>
      </c>
      <c r="E883" s="6" t="s">
        <v>14</v>
      </c>
      <c r="F883" s="6" t="s">
        <v>14</v>
      </c>
    </row>
    <row r="884" spans="1:6" x14ac:dyDescent="0.25">
      <c r="A884" s="6" t="s">
        <v>3211</v>
      </c>
      <c r="B884" s="6" t="s">
        <v>3211</v>
      </c>
      <c r="C884" s="6" t="s">
        <v>3211</v>
      </c>
      <c r="D884" s="6" t="s">
        <v>3211</v>
      </c>
      <c r="E884" s="6" t="s">
        <v>14</v>
      </c>
      <c r="F884" s="6" t="s">
        <v>14</v>
      </c>
    </row>
    <row r="885" spans="1:6" x14ac:dyDescent="0.25">
      <c r="A885" s="6" t="s">
        <v>3211</v>
      </c>
      <c r="B885" s="6" t="s">
        <v>3211</v>
      </c>
      <c r="C885" s="6" t="s">
        <v>3211</v>
      </c>
      <c r="D885" s="6" t="s">
        <v>3211</v>
      </c>
      <c r="E885" s="6" t="s">
        <v>14</v>
      </c>
      <c r="F885" s="6" t="s">
        <v>14</v>
      </c>
    </row>
    <row r="886" spans="1:6" x14ac:dyDescent="0.25">
      <c r="A886" s="6" t="s">
        <v>3211</v>
      </c>
      <c r="B886" s="6" t="s">
        <v>3211</v>
      </c>
      <c r="C886" s="6" t="s">
        <v>3211</v>
      </c>
      <c r="D886" s="6" t="s">
        <v>3211</v>
      </c>
      <c r="E886" s="6" t="s">
        <v>14</v>
      </c>
      <c r="F886" s="6" t="s">
        <v>14</v>
      </c>
    </row>
    <row r="887" spans="1:6" x14ac:dyDescent="0.25">
      <c r="A887" s="6" t="s">
        <v>3211</v>
      </c>
      <c r="B887" s="6" t="s">
        <v>3211</v>
      </c>
      <c r="C887" s="6" t="s">
        <v>3211</v>
      </c>
      <c r="D887" s="6" t="s">
        <v>3211</v>
      </c>
      <c r="E887" s="6" t="s">
        <v>14</v>
      </c>
      <c r="F887" s="6" t="s">
        <v>14</v>
      </c>
    </row>
    <row r="888" spans="1:6" x14ac:dyDescent="0.25">
      <c r="A888" s="6" t="s">
        <v>3211</v>
      </c>
      <c r="B888" s="6" t="s">
        <v>3211</v>
      </c>
      <c r="C888" s="6" t="s">
        <v>3211</v>
      </c>
      <c r="D888" s="6" t="s">
        <v>3211</v>
      </c>
      <c r="E888" s="6" t="s">
        <v>14</v>
      </c>
      <c r="F888" s="6" t="s">
        <v>14</v>
      </c>
    </row>
    <row r="889" spans="1:6" x14ac:dyDescent="0.25">
      <c r="A889" s="6" t="s">
        <v>3211</v>
      </c>
      <c r="B889" s="6" t="s">
        <v>3211</v>
      </c>
      <c r="C889" s="6" t="s">
        <v>3211</v>
      </c>
      <c r="D889" s="6" t="s">
        <v>3211</v>
      </c>
      <c r="E889" s="6" t="s">
        <v>14</v>
      </c>
      <c r="F889" s="6" t="s">
        <v>14</v>
      </c>
    </row>
    <row r="890" spans="1:6" x14ac:dyDescent="0.25">
      <c r="A890" s="6" t="s">
        <v>3211</v>
      </c>
      <c r="B890" s="6" t="s">
        <v>3211</v>
      </c>
      <c r="C890" s="6" t="s">
        <v>3211</v>
      </c>
      <c r="D890" s="6" t="s">
        <v>3211</v>
      </c>
      <c r="E890" s="6" t="s">
        <v>14</v>
      </c>
      <c r="F890" s="6" t="s">
        <v>14</v>
      </c>
    </row>
    <row r="891" spans="1:6" x14ac:dyDescent="0.25">
      <c r="A891" s="6" t="s">
        <v>3211</v>
      </c>
      <c r="B891" s="6" t="s">
        <v>3211</v>
      </c>
      <c r="C891" s="6" t="s">
        <v>3211</v>
      </c>
      <c r="D891" s="6" t="s">
        <v>3211</v>
      </c>
      <c r="E891" s="6" t="s">
        <v>14</v>
      </c>
      <c r="F891" s="6" t="s">
        <v>14</v>
      </c>
    </row>
    <row r="892" spans="1:6" x14ac:dyDescent="0.25">
      <c r="A892" s="6" t="s">
        <v>3211</v>
      </c>
      <c r="B892" s="6" t="s">
        <v>3211</v>
      </c>
      <c r="C892" s="6" t="s">
        <v>3211</v>
      </c>
      <c r="D892" s="6" t="s">
        <v>3211</v>
      </c>
      <c r="E892" s="6" t="s">
        <v>14</v>
      </c>
      <c r="F892" s="6" t="s">
        <v>14</v>
      </c>
    </row>
    <row r="893" spans="1:6" x14ac:dyDescent="0.25">
      <c r="A893" s="6" t="s">
        <v>3211</v>
      </c>
      <c r="B893" s="6" t="s">
        <v>3211</v>
      </c>
      <c r="C893" s="6" t="s">
        <v>3211</v>
      </c>
      <c r="D893" s="6" t="s">
        <v>3211</v>
      </c>
      <c r="E893" s="6" t="s">
        <v>14</v>
      </c>
      <c r="F893" s="6" t="s">
        <v>14</v>
      </c>
    </row>
    <row r="894" spans="1:6" x14ac:dyDescent="0.25">
      <c r="A894" s="6" t="s">
        <v>3211</v>
      </c>
      <c r="B894" s="6" t="s">
        <v>3211</v>
      </c>
      <c r="C894" s="6" t="s">
        <v>3211</v>
      </c>
      <c r="D894" s="6" t="s">
        <v>3211</v>
      </c>
      <c r="E894" s="6" t="s">
        <v>14</v>
      </c>
      <c r="F894" s="6" t="s">
        <v>14</v>
      </c>
    </row>
    <row r="895" spans="1:6" x14ac:dyDescent="0.25">
      <c r="A895" s="6" t="s">
        <v>3211</v>
      </c>
      <c r="B895" s="6" t="s">
        <v>3211</v>
      </c>
      <c r="C895" s="6" t="s">
        <v>3211</v>
      </c>
      <c r="D895" s="6" t="s">
        <v>3211</v>
      </c>
      <c r="E895" s="6" t="s">
        <v>14</v>
      </c>
      <c r="F895" s="6" t="s">
        <v>14</v>
      </c>
    </row>
    <row r="896" spans="1:6" x14ac:dyDescent="0.25">
      <c r="A896" s="6" t="s">
        <v>3211</v>
      </c>
      <c r="B896" s="6" t="s">
        <v>3211</v>
      </c>
      <c r="C896" s="6" t="s">
        <v>3211</v>
      </c>
      <c r="D896" s="6" t="s">
        <v>3211</v>
      </c>
      <c r="E896" s="6" t="s">
        <v>14</v>
      </c>
      <c r="F896" s="6" t="s">
        <v>14</v>
      </c>
    </row>
    <row r="897" spans="1:6" x14ac:dyDescent="0.25">
      <c r="A897" s="6" t="s">
        <v>3211</v>
      </c>
      <c r="B897" s="6" t="s">
        <v>3211</v>
      </c>
      <c r="C897" s="6" t="s">
        <v>3211</v>
      </c>
      <c r="D897" s="6" t="s">
        <v>3211</v>
      </c>
      <c r="E897" s="6" t="s">
        <v>14</v>
      </c>
      <c r="F897" s="6" t="s">
        <v>14</v>
      </c>
    </row>
    <row r="898" spans="1:6" x14ac:dyDescent="0.25">
      <c r="A898" s="6" t="s">
        <v>3211</v>
      </c>
      <c r="B898" s="6" t="s">
        <v>3211</v>
      </c>
      <c r="C898" s="6" t="s">
        <v>3211</v>
      </c>
      <c r="D898" s="6" t="s">
        <v>3211</v>
      </c>
      <c r="E898" s="6" t="s">
        <v>14</v>
      </c>
      <c r="F898" s="6" t="s">
        <v>14</v>
      </c>
    </row>
    <row r="899" spans="1:6" x14ac:dyDescent="0.25">
      <c r="A899" s="6" t="s">
        <v>3211</v>
      </c>
      <c r="B899" s="6" t="s">
        <v>3211</v>
      </c>
      <c r="C899" s="6" t="s">
        <v>3211</v>
      </c>
      <c r="D899" s="6" t="s">
        <v>3211</v>
      </c>
      <c r="E899" s="6" t="s">
        <v>14</v>
      </c>
      <c r="F899" s="6" t="s">
        <v>14</v>
      </c>
    </row>
    <row r="900" spans="1:6" x14ac:dyDescent="0.25">
      <c r="A900" s="6" t="s">
        <v>3211</v>
      </c>
      <c r="B900" s="6" t="s">
        <v>3211</v>
      </c>
      <c r="C900" s="6" t="s">
        <v>3211</v>
      </c>
      <c r="D900" s="6" t="s">
        <v>3211</v>
      </c>
      <c r="E900" s="6" t="s">
        <v>14</v>
      </c>
      <c r="F900" s="6" t="s">
        <v>14</v>
      </c>
    </row>
    <row r="901" spans="1:6" x14ac:dyDescent="0.25">
      <c r="A901" s="6" t="s">
        <v>3211</v>
      </c>
      <c r="B901" s="6" t="s">
        <v>3211</v>
      </c>
      <c r="C901" s="6" t="s">
        <v>3211</v>
      </c>
      <c r="D901" s="6" t="s">
        <v>3211</v>
      </c>
      <c r="E901" s="6" t="s">
        <v>14</v>
      </c>
      <c r="F901" s="6" t="s">
        <v>14</v>
      </c>
    </row>
    <row r="902" spans="1:6" x14ac:dyDescent="0.25">
      <c r="A902" s="6" t="s">
        <v>3211</v>
      </c>
      <c r="B902" s="6" t="s">
        <v>3211</v>
      </c>
      <c r="C902" s="6" t="s">
        <v>3211</v>
      </c>
      <c r="D902" s="6" t="s">
        <v>3211</v>
      </c>
      <c r="E902" s="6" t="s">
        <v>14</v>
      </c>
      <c r="F902" s="6" t="s">
        <v>14</v>
      </c>
    </row>
    <row r="903" spans="1:6" x14ac:dyDescent="0.25">
      <c r="A903" s="6" t="s">
        <v>3211</v>
      </c>
      <c r="B903" s="6" t="s">
        <v>3211</v>
      </c>
      <c r="C903" s="6" t="s">
        <v>3211</v>
      </c>
      <c r="D903" s="6" t="s">
        <v>3211</v>
      </c>
      <c r="E903" s="6" t="s">
        <v>14</v>
      </c>
      <c r="F903" s="6" t="s">
        <v>14</v>
      </c>
    </row>
    <row r="904" spans="1:6" x14ac:dyDescent="0.25">
      <c r="A904" s="6" t="s">
        <v>3211</v>
      </c>
      <c r="B904" s="6" t="s">
        <v>3211</v>
      </c>
      <c r="C904" s="6" t="s">
        <v>3211</v>
      </c>
      <c r="D904" s="6" t="s">
        <v>3211</v>
      </c>
      <c r="E904" s="6" t="s">
        <v>14</v>
      </c>
      <c r="F904" s="6" t="s">
        <v>14</v>
      </c>
    </row>
    <row r="905" spans="1:6" x14ac:dyDescent="0.25">
      <c r="A905" s="6" t="s">
        <v>3211</v>
      </c>
      <c r="B905" s="6" t="s">
        <v>3211</v>
      </c>
      <c r="C905" s="6" t="s">
        <v>3211</v>
      </c>
      <c r="D905" s="6" t="s">
        <v>3211</v>
      </c>
      <c r="E905" s="6" t="s">
        <v>14</v>
      </c>
      <c r="F905" s="6" t="s">
        <v>14</v>
      </c>
    </row>
    <row r="906" spans="1:6" x14ac:dyDescent="0.25">
      <c r="A906" s="6" t="s">
        <v>3211</v>
      </c>
      <c r="B906" s="6" t="s">
        <v>3211</v>
      </c>
      <c r="C906" s="6" t="s">
        <v>3211</v>
      </c>
      <c r="D906" s="6" t="s">
        <v>3211</v>
      </c>
      <c r="E906" s="6" t="s">
        <v>14</v>
      </c>
      <c r="F906" s="6" t="s">
        <v>14</v>
      </c>
    </row>
    <row r="907" spans="1:6" x14ac:dyDescent="0.25">
      <c r="A907" s="6" t="s">
        <v>3211</v>
      </c>
      <c r="B907" s="6" t="s">
        <v>3211</v>
      </c>
      <c r="C907" s="6" t="s">
        <v>3211</v>
      </c>
      <c r="D907" s="6" t="s">
        <v>3211</v>
      </c>
      <c r="E907" s="6" t="s">
        <v>14</v>
      </c>
      <c r="F907" s="6" t="s">
        <v>14</v>
      </c>
    </row>
    <row r="908" spans="1:6" x14ac:dyDescent="0.25">
      <c r="A908" s="6" t="s">
        <v>3211</v>
      </c>
      <c r="B908" s="6" t="s">
        <v>3211</v>
      </c>
      <c r="C908" s="6" t="s">
        <v>3211</v>
      </c>
      <c r="D908" s="6" t="s">
        <v>3211</v>
      </c>
      <c r="E908" s="6" t="s">
        <v>14</v>
      </c>
      <c r="F908" s="6" t="s">
        <v>14</v>
      </c>
    </row>
    <row r="909" spans="1:6" x14ac:dyDescent="0.25">
      <c r="A909" s="6" t="s">
        <v>3211</v>
      </c>
      <c r="B909" s="6" t="s">
        <v>3211</v>
      </c>
      <c r="C909" s="6" t="s">
        <v>3211</v>
      </c>
      <c r="D909" s="6" t="s">
        <v>3211</v>
      </c>
      <c r="E909" s="6" t="s">
        <v>14</v>
      </c>
      <c r="F909" s="6" t="s">
        <v>14</v>
      </c>
    </row>
    <row r="910" spans="1:6" x14ac:dyDescent="0.25">
      <c r="A910" s="6" t="s">
        <v>3211</v>
      </c>
      <c r="B910" s="6" t="s">
        <v>3211</v>
      </c>
      <c r="C910" s="6" t="s">
        <v>3211</v>
      </c>
      <c r="D910" s="6" t="s">
        <v>3211</v>
      </c>
      <c r="E910" s="6" t="s">
        <v>14</v>
      </c>
      <c r="F910" s="6" t="s">
        <v>14</v>
      </c>
    </row>
    <row r="911" spans="1:6" x14ac:dyDescent="0.25">
      <c r="A911" s="6" t="s">
        <v>3211</v>
      </c>
      <c r="B911" s="6" t="s">
        <v>3211</v>
      </c>
      <c r="C911" s="6" t="s">
        <v>3211</v>
      </c>
      <c r="D911" s="6" t="s">
        <v>3211</v>
      </c>
      <c r="E911" s="6" t="s">
        <v>14</v>
      </c>
      <c r="F911" s="6" t="s">
        <v>14</v>
      </c>
    </row>
    <row r="912" spans="1:6" x14ac:dyDescent="0.25">
      <c r="A912" s="6" t="s">
        <v>3211</v>
      </c>
      <c r="B912" s="6" t="s">
        <v>3211</v>
      </c>
      <c r="C912" s="6" t="s">
        <v>3211</v>
      </c>
      <c r="D912" s="6" t="s">
        <v>3211</v>
      </c>
      <c r="E912" s="6" t="s">
        <v>14</v>
      </c>
      <c r="F912" s="6" t="s">
        <v>14</v>
      </c>
    </row>
    <row r="913" spans="1:6" x14ac:dyDescent="0.25">
      <c r="A913" s="6" t="s">
        <v>3211</v>
      </c>
      <c r="B913" s="6" t="s">
        <v>3211</v>
      </c>
      <c r="C913" s="6" t="s">
        <v>3211</v>
      </c>
      <c r="D913" s="6" t="s">
        <v>3211</v>
      </c>
      <c r="E913" s="6" t="s">
        <v>14</v>
      </c>
      <c r="F913" s="6" t="s">
        <v>14</v>
      </c>
    </row>
    <row r="914" spans="1:6" x14ac:dyDescent="0.25">
      <c r="A914" s="6" t="s">
        <v>3211</v>
      </c>
      <c r="B914" s="6" t="s">
        <v>3211</v>
      </c>
      <c r="C914" s="6" t="s">
        <v>3211</v>
      </c>
      <c r="D914" s="6" t="s">
        <v>3211</v>
      </c>
      <c r="E914" s="6" t="s">
        <v>14</v>
      </c>
      <c r="F914" s="6" t="s">
        <v>14</v>
      </c>
    </row>
    <row r="915" spans="1:6" x14ac:dyDescent="0.25">
      <c r="A915" s="6" t="s">
        <v>3211</v>
      </c>
      <c r="B915" s="6" t="s">
        <v>3211</v>
      </c>
      <c r="C915" s="6" t="s">
        <v>3211</v>
      </c>
      <c r="D915" s="6" t="s">
        <v>3211</v>
      </c>
      <c r="E915" s="6" t="s">
        <v>14</v>
      </c>
      <c r="F915" s="6" t="s">
        <v>14</v>
      </c>
    </row>
    <row r="916" spans="1:6" x14ac:dyDescent="0.25">
      <c r="A916" s="6" t="s">
        <v>3211</v>
      </c>
      <c r="B916" s="6" t="s">
        <v>3211</v>
      </c>
      <c r="C916" s="6" t="s">
        <v>3211</v>
      </c>
      <c r="D916" s="6" t="s">
        <v>3211</v>
      </c>
      <c r="E916" s="6" t="s">
        <v>14</v>
      </c>
      <c r="F916" s="6" t="s">
        <v>14</v>
      </c>
    </row>
    <row r="917" spans="1:6" x14ac:dyDescent="0.25">
      <c r="A917" s="6" t="s">
        <v>3211</v>
      </c>
      <c r="B917" s="6" t="s">
        <v>3211</v>
      </c>
      <c r="C917" s="6" t="s">
        <v>3211</v>
      </c>
      <c r="D917" s="6" t="s">
        <v>3211</v>
      </c>
      <c r="E917" s="6" t="s">
        <v>14</v>
      </c>
      <c r="F917" s="6" t="s">
        <v>14</v>
      </c>
    </row>
    <row r="918" spans="1:6" x14ac:dyDescent="0.25">
      <c r="A918" s="6" t="s">
        <v>3211</v>
      </c>
      <c r="B918" s="6" t="s">
        <v>3211</v>
      </c>
      <c r="C918" s="6" t="s">
        <v>3211</v>
      </c>
      <c r="D918" s="6" t="s">
        <v>3211</v>
      </c>
      <c r="E918" s="6" t="s">
        <v>14</v>
      </c>
      <c r="F918" s="6" t="s">
        <v>14</v>
      </c>
    </row>
    <row r="919" spans="1:6" x14ac:dyDescent="0.25">
      <c r="A919" s="6" t="s">
        <v>3211</v>
      </c>
      <c r="B919" s="6" t="s">
        <v>3211</v>
      </c>
      <c r="C919" s="6" t="s">
        <v>3211</v>
      </c>
      <c r="D919" s="6" t="s">
        <v>3211</v>
      </c>
      <c r="E919" s="6" t="s">
        <v>14</v>
      </c>
      <c r="F919" s="6" t="s">
        <v>14</v>
      </c>
    </row>
    <row r="920" spans="1:6" x14ac:dyDescent="0.25">
      <c r="A920" s="6" t="s">
        <v>3211</v>
      </c>
      <c r="B920" s="6" t="s">
        <v>3211</v>
      </c>
      <c r="C920" s="6" t="s">
        <v>3211</v>
      </c>
      <c r="D920" s="6" t="s">
        <v>3211</v>
      </c>
      <c r="E920" s="6" t="s">
        <v>14</v>
      </c>
      <c r="F920" s="6" t="s">
        <v>14</v>
      </c>
    </row>
    <row r="921" spans="1:6" x14ac:dyDescent="0.25">
      <c r="A921" s="6" t="s">
        <v>3211</v>
      </c>
      <c r="B921" s="6" t="s">
        <v>3211</v>
      </c>
      <c r="C921" s="6" t="s">
        <v>3211</v>
      </c>
      <c r="D921" s="6" t="s">
        <v>3211</v>
      </c>
      <c r="E921" s="6" t="s">
        <v>14</v>
      </c>
      <c r="F921" s="6" t="s">
        <v>14</v>
      </c>
    </row>
    <row r="922" spans="1:6" x14ac:dyDescent="0.25">
      <c r="A922" s="6" t="s">
        <v>3211</v>
      </c>
      <c r="B922" s="6" t="s">
        <v>3211</v>
      </c>
      <c r="C922" s="6" t="s">
        <v>3211</v>
      </c>
      <c r="D922" s="6" t="s">
        <v>3211</v>
      </c>
      <c r="E922" s="6" t="s">
        <v>14</v>
      </c>
      <c r="F922" s="6" t="s">
        <v>14</v>
      </c>
    </row>
    <row r="923" spans="1:6" x14ac:dyDescent="0.25">
      <c r="A923" s="6" t="s">
        <v>3211</v>
      </c>
      <c r="B923" s="6" t="s">
        <v>3211</v>
      </c>
      <c r="C923" s="6" t="s">
        <v>3211</v>
      </c>
      <c r="D923" s="6" t="s">
        <v>3211</v>
      </c>
      <c r="E923" s="6" t="s">
        <v>14</v>
      </c>
      <c r="F923" s="6" t="s">
        <v>14</v>
      </c>
    </row>
    <row r="924" spans="1:6" x14ac:dyDescent="0.25">
      <c r="A924" s="6" t="s">
        <v>3211</v>
      </c>
      <c r="B924" s="6" t="s">
        <v>3211</v>
      </c>
      <c r="C924" s="6" t="s">
        <v>3211</v>
      </c>
      <c r="D924" s="6" t="s">
        <v>3211</v>
      </c>
      <c r="E924" s="6" t="s">
        <v>14</v>
      </c>
      <c r="F924" s="6" t="s">
        <v>14</v>
      </c>
    </row>
    <row r="925" spans="1:6" x14ac:dyDescent="0.25">
      <c r="A925" s="6" t="s">
        <v>3211</v>
      </c>
      <c r="B925" s="6" t="s">
        <v>3211</v>
      </c>
      <c r="C925" s="6" t="s">
        <v>3211</v>
      </c>
      <c r="D925" s="6" t="s">
        <v>3211</v>
      </c>
      <c r="E925" s="6" t="s">
        <v>14</v>
      </c>
      <c r="F925" s="6" t="s">
        <v>14</v>
      </c>
    </row>
    <row r="926" spans="1:6" x14ac:dyDescent="0.25">
      <c r="A926" s="6" t="s">
        <v>3211</v>
      </c>
      <c r="B926" s="6" t="s">
        <v>3211</v>
      </c>
      <c r="C926" s="6" t="s">
        <v>3211</v>
      </c>
      <c r="D926" s="6" t="s">
        <v>3211</v>
      </c>
      <c r="E926" s="6" t="s">
        <v>14</v>
      </c>
      <c r="F926" s="6" t="s">
        <v>14</v>
      </c>
    </row>
    <row r="927" spans="1:6" x14ac:dyDescent="0.25">
      <c r="A927" s="6" t="s">
        <v>3211</v>
      </c>
      <c r="B927" s="6" t="s">
        <v>3211</v>
      </c>
      <c r="C927" s="6" t="s">
        <v>3211</v>
      </c>
      <c r="D927" s="6" t="s">
        <v>3211</v>
      </c>
      <c r="E927" s="6" t="s">
        <v>14</v>
      </c>
      <c r="F927" s="6" t="s">
        <v>14</v>
      </c>
    </row>
    <row r="928" spans="1:6" x14ac:dyDescent="0.25">
      <c r="A928" s="6" t="s">
        <v>3211</v>
      </c>
      <c r="B928" s="6" t="s">
        <v>3211</v>
      </c>
      <c r="C928" s="6" t="s">
        <v>3211</v>
      </c>
      <c r="D928" s="6" t="s">
        <v>3211</v>
      </c>
      <c r="E928" s="6" t="s">
        <v>14</v>
      </c>
      <c r="F928" s="6" t="s">
        <v>14</v>
      </c>
    </row>
    <row r="929" spans="1:6" x14ac:dyDescent="0.25">
      <c r="A929" s="6" t="s">
        <v>3211</v>
      </c>
      <c r="B929" s="6" t="s">
        <v>3211</v>
      </c>
      <c r="C929" s="6" t="s">
        <v>3211</v>
      </c>
      <c r="D929" s="6" t="s">
        <v>3211</v>
      </c>
      <c r="E929" s="6" t="s">
        <v>14</v>
      </c>
      <c r="F929" s="6" t="s">
        <v>14</v>
      </c>
    </row>
    <row r="930" spans="1:6" x14ac:dyDescent="0.25">
      <c r="A930" s="6" t="s">
        <v>3211</v>
      </c>
      <c r="B930" s="6" t="s">
        <v>3211</v>
      </c>
      <c r="C930" s="6" t="s">
        <v>3211</v>
      </c>
      <c r="D930" s="6" t="s">
        <v>3211</v>
      </c>
      <c r="E930" s="6" t="s">
        <v>14</v>
      </c>
      <c r="F930" s="6" t="s">
        <v>14</v>
      </c>
    </row>
    <row r="931" spans="1:6" x14ac:dyDescent="0.25">
      <c r="A931" s="6" t="s">
        <v>3211</v>
      </c>
      <c r="B931" s="6" t="s">
        <v>3211</v>
      </c>
      <c r="C931" s="6" t="s">
        <v>3211</v>
      </c>
      <c r="D931" s="6" t="s">
        <v>3211</v>
      </c>
      <c r="E931" s="6" t="s">
        <v>14</v>
      </c>
      <c r="F931" s="6" t="s">
        <v>14</v>
      </c>
    </row>
    <row r="932" spans="1:6" x14ac:dyDescent="0.25">
      <c r="A932" s="6" t="s">
        <v>3211</v>
      </c>
      <c r="B932" s="6" t="s">
        <v>3211</v>
      </c>
      <c r="C932" s="6" t="s">
        <v>3211</v>
      </c>
      <c r="D932" s="6" t="s">
        <v>3211</v>
      </c>
      <c r="E932" s="6" t="s">
        <v>14</v>
      </c>
      <c r="F932" s="6" t="s">
        <v>14</v>
      </c>
    </row>
    <row r="933" spans="1:6" x14ac:dyDescent="0.25">
      <c r="A933" s="6" t="s">
        <v>3211</v>
      </c>
      <c r="B933" s="6" t="s">
        <v>3211</v>
      </c>
      <c r="C933" s="6" t="s">
        <v>3211</v>
      </c>
      <c r="D933" s="6" t="s">
        <v>3211</v>
      </c>
      <c r="E933" s="6" t="s">
        <v>14</v>
      </c>
      <c r="F933" s="6" t="s">
        <v>14</v>
      </c>
    </row>
    <row r="934" spans="1:6" x14ac:dyDescent="0.25">
      <c r="A934" s="6" t="s">
        <v>3211</v>
      </c>
      <c r="B934" s="6" t="s">
        <v>3211</v>
      </c>
      <c r="C934" s="6" t="s">
        <v>3211</v>
      </c>
      <c r="D934" s="6" t="s">
        <v>3211</v>
      </c>
      <c r="E934" s="6" t="s">
        <v>14</v>
      </c>
      <c r="F934" s="6" t="s">
        <v>14</v>
      </c>
    </row>
    <row r="935" spans="1:6" x14ac:dyDescent="0.25">
      <c r="A935" s="6" t="s">
        <v>3211</v>
      </c>
      <c r="B935" s="6" t="s">
        <v>3211</v>
      </c>
      <c r="C935" s="6" t="s">
        <v>3211</v>
      </c>
      <c r="D935" s="6" t="s">
        <v>3211</v>
      </c>
      <c r="E935" s="6" t="s">
        <v>14</v>
      </c>
      <c r="F935" s="6" t="s">
        <v>14</v>
      </c>
    </row>
    <row r="936" spans="1:6" x14ac:dyDescent="0.25">
      <c r="A936" s="6" t="s">
        <v>3211</v>
      </c>
      <c r="B936" s="6" t="s">
        <v>3211</v>
      </c>
      <c r="C936" s="6" t="s">
        <v>3211</v>
      </c>
      <c r="D936" s="6" t="s">
        <v>3211</v>
      </c>
      <c r="E936" s="6" t="s">
        <v>14</v>
      </c>
      <c r="F936" s="6" t="s">
        <v>14</v>
      </c>
    </row>
    <row r="937" spans="1:6" x14ac:dyDescent="0.25">
      <c r="A937" s="6" t="s">
        <v>3211</v>
      </c>
      <c r="B937" s="6" t="s">
        <v>3211</v>
      </c>
      <c r="C937" s="6" t="s">
        <v>3211</v>
      </c>
      <c r="D937" s="6" t="s">
        <v>3211</v>
      </c>
      <c r="E937" s="6" t="s">
        <v>14</v>
      </c>
      <c r="F937" s="6" t="s">
        <v>14</v>
      </c>
    </row>
    <row r="938" spans="1:6" x14ac:dyDescent="0.25">
      <c r="A938" s="6" t="s">
        <v>3211</v>
      </c>
      <c r="B938" s="6" t="s">
        <v>3211</v>
      </c>
      <c r="C938" s="6" t="s">
        <v>3211</v>
      </c>
      <c r="D938" s="6" t="s">
        <v>3211</v>
      </c>
      <c r="E938" s="6" t="s">
        <v>14</v>
      </c>
      <c r="F938" s="6" t="s">
        <v>14</v>
      </c>
    </row>
    <row r="939" spans="1:6" x14ac:dyDescent="0.25">
      <c r="A939" s="6" t="s">
        <v>3211</v>
      </c>
      <c r="B939" s="6" t="s">
        <v>3211</v>
      </c>
      <c r="C939" s="6" t="s">
        <v>3211</v>
      </c>
      <c r="D939" s="6" t="s">
        <v>3211</v>
      </c>
      <c r="E939" s="6" t="s">
        <v>14</v>
      </c>
      <c r="F939" s="6" t="s">
        <v>14</v>
      </c>
    </row>
    <row r="940" spans="1:6" x14ac:dyDescent="0.25">
      <c r="A940" s="6" t="s">
        <v>3211</v>
      </c>
      <c r="B940" s="6" t="s">
        <v>3211</v>
      </c>
      <c r="C940" s="6" t="s">
        <v>3211</v>
      </c>
      <c r="D940" s="6" t="s">
        <v>3211</v>
      </c>
      <c r="E940" s="6" t="s">
        <v>14</v>
      </c>
      <c r="F940" s="6" t="s">
        <v>14</v>
      </c>
    </row>
    <row r="941" spans="1:6" x14ac:dyDescent="0.25">
      <c r="A941" s="6" t="s">
        <v>3211</v>
      </c>
      <c r="B941" s="6" t="s">
        <v>3211</v>
      </c>
      <c r="C941" s="6" t="s">
        <v>3211</v>
      </c>
      <c r="D941" s="6" t="s">
        <v>3211</v>
      </c>
      <c r="E941" s="6" t="s">
        <v>14</v>
      </c>
      <c r="F941" s="6" t="s">
        <v>14</v>
      </c>
    </row>
    <row r="942" spans="1:6" x14ac:dyDescent="0.25">
      <c r="A942" s="6" t="s">
        <v>3211</v>
      </c>
      <c r="B942" s="6" t="s">
        <v>3211</v>
      </c>
      <c r="C942" s="6" t="s">
        <v>3211</v>
      </c>
      <c r="D942" s="6" t="s">
        <v>3211</v>
      </c>
      <c r="E942" s="6" t="s">
        <v>14</v>
      </c>
      <c r="F942" s="6" t="s">
        <v>14</v>
      </c>
    </row>
    <row r="943" spans="1:6" x14ac:dyDescent="0.25">
      <c r="A943" s="6" t="s">
        <v>3211</v>
      </c>
      <c r="B943" s="6" t="s">
        <v>3211</v>
      </c>
      <c r="C943" s="6" t="s">
        <v>3211</v>
      </c>
      <c r="D943" s="6" t="s">
        <v>3211</v>
      </c>
      <c r="E943" s="6" t="s">
        <v>14</v>
      </c>
      <c r="F943" s="6" t="s">
        <v>14</v>
      </c>
    </row>
    <row r="944" spans="1:6" x14ac:dyDescent="0.25">
      <c r="A944" s="6" t="s">
        <v>3211</v>
      </c>
      <c r="B944" s="6" t="s">
        <v>3211</v>
      </c>
      <c r="C944" s="6" t="s">
        <v>3211</v>
      </c>
      <c r="D944" s="6" t="s">
        <v>3211</v>
      </c>
      <c r="E944" s="6" t="s">
        <v>14</v>
      </c>
      <c r="F944" s="6" t="s">
        <v>14</v>
      </c>
    </row>
    <row r="945" spans="1:6" x14ac:dyDescent="0.25">
      <c r="A945" s="6" t="s">
        <v>3211</v>
      </c>
      <c r="B945" s="6" t="s">
        <v>3211</v>
      </c>
      <c r="C945" s="6" t="s">
        <v>3211</v>
      </c>
      <c r="D945" s="6" t="s">
        <v>3211</v>
      </c>
      <c r="E945" s="6" t="s">
        <v>14</v>
      </c>
      <c r="F945" s="6" t="s">
        <v>14</v>
      </c>
    </row>
    <row r="946" spans="1:6" x14ac:dyDescent="0.25">
      <c r="A946" s="6" t="s">
        <v>3211</v>
      </c>
      <c r="B946" s="6" t="s">
        <v>3211</v>
      </c>
      <c r="C946" s="6" t="s">
        <v>3211</v>
      </c>
      <c r="D946" s="6" t="s">
        <v>3211</v>
      </c>
      <c r="E946" s="6" t="s">
        <v>14</v>
      </c>
      <c r="F946" s="6" t="s">
        <v>14</v>
      </c>
    </row>
    <row r="947" spans="1:6" x14ac:dyDescent="0.25">
      <c r="A947" s="6" t="s">
        <v>3211</v>
      </c>
      <c r="B947" s="6" t="s">
        <v>3211</v>
      </c>
      <c r="C947" s="6" t="s">
        <v>3211</v>
      </c>
      <c r="D947" s="6" t="s">
        <v>3211</v>
      </c>
      <c r="E947" s="6" t="s">
        <v>14</v>
      </c>
      <c r="F947" s="6" t="s">
        <v>14</v>
      </c>
    </row>
    <row r="948" spans="1:6" x14ac:dyDescent="0.25">
      <c r="A948" s="6" t="s">
        <v>3211</v>
      </c>
      <c r="B948" s="6" t="s">
        <v>3211</v>
      </c>
      <c r="C948" s="6" t="s">
        <v>3211</v>
      </c>
      <c r="D948" s="6" t="s">
        <v>3211</v>
      </c>
      <c r="E948" s="6" t="s">
        <v>14</v>
      </c>
      <c r="F948" s="6" t="s">
        <v>14</v>
      </c>
    </row>
    <row r="949" spans="1:6" x14ac:dyDescent="0.25">
      <c r="A949" s="6" t="s">
        <v>3211</v>
      </c>
      <c r="B949" s="6" t="s">
        <v>3211</v>
      </c>
      <c r="C949" s="6" t="s">
        <v>3211</v>
      </c>
      <c r="D949" s="6" t="s">
        <v>3211</v>
      </c>
      <c r="E949" s="6" t="s">
        <v>14</v>
      </c>
      <c r="F949" s="6" t="s">
        <v>14</v>
      </c>
    </row>
    <row r="950" spans="1:6" x14ac:dyDescent="0.25">
      <c r="A950" s="6" t="s">
        <v>3211</v>
      </c>
      <c r="B950" s="6" t="s">
        <v>3211</v>
      </c>
      <c r="C950" s="6" t="s">
        <v>3211</v>
      </c>
      <c r="D950" s="6" t="s">
        <v>3211</v>
      </c>
      <c r="E950" s="6" t="s">
        <v>14</v>
      </c>
      <c r="F950" s="6" t="s">
        <v>14</v>
      </c>
    </row>
    <row r="951" spans="1:6" x14ac:dyDescent="0.25">
      <c r="A951" s="6" t="s">
        <v>3211</v>
      </c>
      <c r="B951" s="6" t="s">
        <v>3211</v>
      </c>
      <c r="C951" s="6" t="s">
        <v>3211</v>
      </c>
      <c r="D951" s="6" t="s">
        <v>3211</v>
      </c>
      <c r="E951" s="6" t="s">
        <v>14</v>
      </c>
      <c r="F951" s="6" t="s">
        <v>14</v>
      </c>
    </row>
    <row r="952" spans="1:6" x14ac:dyDescent="0.25">
      <c r="A952" s="6" t="s">
        <v>3211</v>
      </c>
      <c r="B952" s="6" t="s">
        <v>3211</v>
      </c>
      <c r="C952" s="6" t="s">
        <v>3211</v>
      </c>
      <c r="D952" s="6" t="s">
        <v>3211</v>
      </c>
      <c r="E952" s="6" t="s">
        <v>14</v>
      </c>
      <c r="F952" s="6" t="s">
        <v>14</v>
      </c>
    </row>
    <row r="953" spans="1:6" x14ac:dyDescent="0.25">
      <c r="A953" s="6" t="s">
        <v>3211</v>
      </c>
      <c r="B953" s="6" t="s">
        <v>3211</v>
      </c>
      <c r="C953" s="6" t="s">
        <v>3211</v>
      </c>
      <c r="D953" s="6" t="s">
        <v>3211</v>
      </c>
      <c r="E953" s="6" t="s">
        <v>14</v>
      </c>
      <c r="F953" s="6" t="s">
        <v>14</v>
      </c>
    </row>
    <row r="954" spans="1:6" x14ac:dyDescent="0.25">
      <c r="A954" s="6" t="s">
        <v>3211</v>
      </c>
      <c r="B954" s="6" t="s">
        <v>3211</v>
      </c>
      <c r="C954" s="6" t="s">
        <v>3211</v>
      </c>
      <c r="D954" s="6" t="s">
        <v>3211</v>
      </c>
      <c r="E954" s="6" t="s">
        <v>14</v>
      </c>
      <c r="F954" s="6" t="s">
        <v>14</v>
      </c>
    </row>
    <row r="955" spans="1:6" x14ac:dyDescent="0.25">
      <c r="A955" s="6" t="s">
        <v>3211</v>
      </c>
      <c r="B955" s="6" t="s">
        <v>3211</v>
      </c>
      <c r="C955" s="6" t="s">
        <v>3211</v>
      </c>
      <c r="D955" s="6" t="s">
        <v>3211</v>
      </c>
      <c r="E955" s="6" t="s">
        <v>14</v>
      </c>
      <c r="F955" s="6" t="s">
        <v>14</v>
      </c>
    </row>
    <row r="956" spans="1:6" x14ac:dyDescent="0.25">
      <c r="A956" s="6" t="s">
        <v>3211</v>
      </c>
      <c r="B956" s="6" t="s">
        <v>3211</v>
      </c>
      <c r="C956" s="6" t="s">
        <v>3211</v>
      </c>
      <c r="D956" s="6" t="s">
        <v>3211</v>
      </c>
      <c r="E956" s="6" t="s">
        <v>14</v>
      </c>
      <c r="F956" s="6" t="s">
        <v>14</v>
      </c>
    </row>
    <row r="957" spans="1:6" x14ac:dyDescent="0.25">
      <c r="A957" s="6" t="s">
        <v>3211</v>
      </c>
      <c r="B957" s="6" t="s">
        <v>3211</v>
      </c>
      <c r="C957" s="6" t="s">
        <v>3211</v>
      </c>
      <c r="D957" s="6" t="s">
        <v>3211</v>
      </c>
      <c r="E957" s="6" t="s">
        <v>14</v>
      </c>
      <c r="F957" s="6" t="s">
        <v>14</v>
      </c>
    </row>
    <row r="958" spans="1:6" x14ac:dyDescent="0.25">
      <c r="A958" s="6" t="s">
        <v>3211</v>
      </c>
      <c r="B958" s="6" t="s">
        <v>3211</v>
      </c>
      <c r="C958" s="6" t="s">
        <v>3211</v>
      </c>
      <c r="D958" s="6" t="s">
        <v>3211</v>
      </c>
      <c r="E958" s="6" t="s">
        <v>14</v>
      </c>
      <c r="F958" s="6" t="s">
        <v>14</v>
      </c>
    </row>
    <row r="959" spans="1:6" x14ac:dyDescent="0.25">
      <c r="A959" s="6" t="s">
        <v>3211</v>
      </c>
      <c r="B959" s="6" t="s">
        <v>3211</v>
      </c>
      <c r="C959" s="6" t="s">
        <v>3211</v>
      </c>
      <c r="D959" s="6" t="s">
        <v>3211</v>
      </c>
      <c r="E959" s="6" t="s">
        <v>14</v>
      </c>
      <c r="F959" s="6" t="s">
        <v>14</v>
      </c>
    </row>
    <row r="960" spans="1:6" x14ac:dyDescent="0.25">
      <c r="A960" s="6" t="s">
        <v>3211</v>
      </c>
      <c r="B960" s="6" t="s">
        <v>3211</v>
      </c>
      <c r="C960" s="6" t="s">
        <v>3211</v>
      </c>
      <c r="D960" s="6" t="s">
        <v>3211</v>
      </c>
      <c r="E960" s="6" t="s">
        <v>14</v>
      </c>
      <c r="F960" s="6" t="s">
        <v>14</v>
      </c>
    </row>
    <row r="961" spans="1:6" x14ac:dyDescent="0.25">
      <c r="A961" s="6" t="s">
        <v>3211</v>
      </c>
      <c r="B961" s="6" t="s">
        <v>3211</v>
      </c>
      <c r="C961" s="6" t="s">
        <v>3211</v>
      </c>
      <c r="D961" s="6" t="s">
        <v>3211</v>
      </c>
      <c r="E961" s="6" t="s">
        <v>14</v>
      </c>
      <c r="F961" s="6" t="s">
        <v>14</v>
      </c>
    </row>
    <row r="962" spans="1:6" x14ac:dyDescent="0.25">
      <c r="A962" s="6" t="s">
        <v>3211</v>
      </c>
      <c r="B962" s="6" t="s">
        <v>3211</v>
      </c>
      <c r="C962" s="6" t="s">
        <v>3211</v>
      </c>
      <c r="D962" s="6" t="s">
        <v>3211</v>
      </c>
      <c r="E962" s="6" t="s">
        <v>14</v>
      </c>
      <c r="F962" s="6" t="s">
        <v>14</v>
      </c>
    </row>
    <row r="963" spans="1:6" x14ac:dyDescent="0.25">
      <c r="A963" s="6" t="s">
        <v>3211</v>
      </c>
      <c r="B963" s="6" t="s">
        <v>3211</v>
      </c>
      <c r="C963" s="6" t="s">
        <v>3211</v>
      </c>
      <c r="D963" s="6" t="s">
        <v>3211</v>
      </c>
      <c r="E963" s="6" t="s">
        <v>14</v>
      </c>
      <c r="F963" s="6" t="s">
        <v>14</v>
      </c>
    </row>
    <row r="964" spans="1:6" x14ac:dyDescent="0.25">
      <c r="A964" s="6" t="s">
        <v>3211</v>
      </c>
      <c r="B964" s="6" t="s">
        <v>3211</v>
      </c>
      <c r="C964" s="6" t="s">
        <v>3211</v>
      </c>
      <c r="D964" s="6" t="s">
        <v>3211</v>
      </c>
      <c r="E964" s="6" t="s">
        <v>14</v>
      </c>
      <c r="F964" s="6" t="s">
        <v>14</v>
      </c>
    </row>
    <row r="965" spans="1:6" x14ac:dyDescent="0.25">
      <c r="A965" s="6" t="s">
        <v>3211</v>
      </c>
      <c r="B965" s="6" t="s">
        <v>3211</v>
      </c>
      <c r="C965" s="6" t="s">
        <v>3211</v>
      </c>
      <c r="D965" s="6" t="s">
        <v>3211</v>
      </c>
      <c r="E965" s="6" t="s">
        <v>14</v>
      </c>
      <c r="F965" s="6" t="s">
        <v>14</v>
      </c>
    </row>
    <row r="966" spans="1:6" x14ac:dyDescent="0.25">
      <c r="A966" s="6" t="s">
        <v>3211</v>
      </c>
      <c r="B966" s="6" t="s">
        <v>3211</v>
      </c>
      <c r="C966" s="6" t="s">
        <v>3211</v>
      </c>
      <c r="D966" s="6" t="s">
        <v>3211</v>
      </c>
      <c r="E966" s="6" t="s">
        <v>14</v>
      </c>
      <c r="F966" s="6" t="s">
        <v>14</v>
      </c>
    </row>
    <row r="967" spans="1:6" x14ac:dyDescent="0.25">
      <c r="A967" s="6" t="s">
        <v>3211</v>
      </c>
      <c r="B967" s="6" t="s">
        <v>3211</v>
      </c>
      <c r="C967" s="6" t="s">
        <v>3211</v>
      </c>
      <c r="D967" s="6" t="s">
        <v>3211</v>
      </c>
      <c r="E967" s="6" t="s">
        <v>14</v>
      </c>
      <c r="F967" s="6" t="s">
        <v>14</v>
      </c>
    </row>
    <row r="968" spans="1:6" x14ac:dyDescent="0.25">
      <c r="A968" s="6" t="s">
        <v>3211</v>
      </c>
      <c r="B968" s="6" t="s">
        <v>3211</v>
      </c>
      <c r="C968" s="6" t="s">
        <v>3211</v>
      </c>
      <c r="D968" s="6" t="s">
        <v>3211</v>
      </c>
      <c r="E968" s="6" t="s">
        <v>14</v>
      </c>
      <c r="F968" s="6" t="s">
        <v>14</v>
      </c>
    </row>
    <row r="969" spans="1:6" x14ac:dyDescent="0.25">
      <c r="A969" s="6" t="s">
        <v>3211</v>
      </c>
      <c r="B969" s="6" t="s">
        <v>3211</v>
      </c>
      <c r="C969" s="6" t="s">
        <v>3211</v>
      </c>
      <c r="D969" s="6" t="s">
        <v>3211</v>
      </c>
      <c r="E969" s="6" t="s">
        <v>14</v>
      </c>
      <c r="F969" s="6" t="s">
        <v>14</v>
      </c>
    </row>
    <row r="970" spans="1:6" x14ac:dyDescent="0.25">
      <c r="A970" s="6" t="s">
        <v>3211</v>
      </c>
      <c r="B970" s="6" t="s">
        <v>3211</v>
      </c>
      <c r="C970" s="6" t="s">
        <v>3211</v>
      </c>
      <c r="D970" s="6" t="s">
        <v>3211</v>
      </c>
      <c r="E970" s="6" t="s">
        <v>14</v>
      </c>
      <c r="F970" s="6" t="s">
        <v>14</v>
      </c>
    </row>
    <row r="971" spans="1:6" x14ac:dyDescent="0.25">
      <c r="A971" s="6" t="s">
        <v>3211</v>
      </c>
      <c r="B971" s="6" t="s">
        <v>3211</v>
      </c>
      <c r="C971" s="6" t="s">
        <v>3211</v>
      </c>
      <c r="D971" s="6" t="s">
        <v>3211</v>
      </c>
      <c r="E971" s="6" t="s">
        <v>14</v>
      </c>
      <c r="F971" s="6" t="s">
        <v>14</v>
      </c>
    </row>
    <row r="972" spans="1:6" x14ac:dyDescent="0.25">
      <c r="A972" s="6" t="s">
        <v>3211</v>
      </c>
      <c r="B972" s="6" t="s">
        <v>3211</v>
      </c>
      <c r="C972" s="6" t="s">
        <v>3211</v>
      </c>
      <c r="D972" s="6" t="s">
        <v>3211</v>
      </c>
      <c r="E972" s="6" t="s">
        <v>14</v>
      </c>
      <c r="F972" s="6" t="s">
        <v>14</v>
      </c>
    </row>
    <row r="973" spans="1:6" x14ac:dyDescent="0.25">
      <c r="A973" s="6" t="s">
        <v>3211</v>
      </c>
      <c r="B973" s="6" t="s">
        <v>3211</v>
      </c>
      <c r="C973" s="6" t="s">
        <v>3211</v>
      </c>
      <c r="D973" s="6" t="s">
        <v>3211</v>
      </c>
      <c r="E973" s="6" t="s">
        <v>14</v>
      </c>
      <c r="F973" s="6" t="s">
        <v>14</v>
      </c>
    </row>
    <row r="974" spans="1:6" x14ac:dyDescent="0.25">
      <c r="A974" s="6" t="s">
        <v>3211</v>
      </c>
      <c r="B974" s="6" t="s">
        <v>3211</v>
      </c>
      <c r="C974" s="6" t="s">
        <v>3211</v>
      </c>
      <c r="D974" s="6" t="s">
        <v>3211</v>
      </c>
      <c r="E974" s="6" t="s">
        <v>14</v>
      </c>
      <c r="F974" s="6" t="s">
        <v>14</v>
      </c>
    </row>
    <row r="975" spans="1:6" x14ac:dyDescent="0.25">
      <c r="A975" s="6" t="s">
        <v>3211</v>
      </c>
      <c r="B975" s="6" t="s">
        <v>3211</v>
      </c>
      <c r="C975" s="6" t="s">
        <v>3211</v>
      </c>
      <c r="D975" s="6" t="s">
        <v>3211</v>
      </c>
      <c r="E975" s="6" t="s">
        <v>14</v>
      </c>
      <c r="F975" s="6" t="s">
        <v>14</v>
      </c>
    </row>
    <row r="976" spans="1:6" x14ac:dyDescent="0.25">
      <c r="A976" s="6" t="s">
        <v>3211</v>
      </c>
      <c r="B976" s="6" t="s">
        <v>3211</v>
      </c>
      <c r="C976" s="6" t="s">
        <v>3211</v>
      </c>
      <c r="D976" s="6" t="s">
        <v>3211</v>
      </c>
      <c r="E976" s="6" t="s">
        <v>14</v>
      </c>
      <c r="F976" s="6" t="s">
        <v>14</v>
      </c>
    </row>
    <row r="977" spans="1:6" x14ac:dyDescent="0.25">
      <c r="A977" s="6" t="s">
        <v>3211</v>
      </c>
      <c r="B977" s="6" t="s">
        <v>3211</v>
      </c>
      <c r="C977" s="6" t="s">
        <v>3211</v>
      </c>
      <c r="D977" s="6" t="s">
        <v>3211</v>
      </c>
      <c r="E977" s="6" t="s">
        <v>14</v>
      </c>
      <c r="F977" s="6" t="s">
        <v>14</v>
      </c>
    </row>
    <row r="978" spans="1:6" x14ac:dyDescent="0.25">
      <c r="A978" s="6" t="s">
        <v>3211</v>
      </c>
      <c r="B978" s="6" t="s">
        <v>3211</v>
      </c>
      <c r="C978" s="6" t="s">
        <v>3211</v>
      </c>
      <c r="D978" s="6" t="s">
        <v>3211</v>
      </c>
      <c r="E978" s="6" t="s">
        <v>14</v>
      </c>
      <c r="F978" s="6" t="s">
        <v>14</v>
      </c>
    </row>
    <row r="979" spans="1:6" x14ac:dyDescent="0.25">
      <c r="A979" s="6" t="s">
        <v>3211</v>
      </c>
      <c r="B979" s="6" t="s">
        <v>3211</v>
      </c>
      <c r="C979" s="6" t="s">
        <v>3211</v>
      </c>
      <c r="D979" s="6" t="s">
        <v>3211</v>
      </c>
      <c r="E979" s="6" t="s">
        <v>14</v>
      </c>
      <c r="F979" s="6" t="s">
        <v>14</v>
      </c>
    </row>
    <row r="980" spans="1:6" x14ac:dyDescent="0.25">
      <c r="A980" s="6" t="s">
        <v>3211</v>
      </c>
      <c r="B980" s="6" t="s">
        <v>3211</v>
      </c>
      <c r="C980" s="6" t="s">
        <v>3211</v>
      </c>
      <c r="D980" s="6" t="s">
        <v>3211</v>
      </c>
      <c r="E980" s="6" t="s">
        <v>14</v>
      </c>
      <c r="F980" s="6" t="s">
        <v>14</v>
      </c>
    </row>
    <row r="981" spans="1:6" x14ac:dyDescent="0.25">
      <c r="A981" s="6" t="s">
        <v>3211</v>
      </c>
      <c r="B981" s="6" t="s">
        <v>3211</v>
      </c>
      <c r="C981" s="6" t="s">
        <v>3211</v>
      </c>
      <c r="D981" s="6" t="s">
        <v>3211</v>
      </c>
      <c r="E981" s="6" t="s">
        <v>14</v>
      </c>
      <c r="F981" s="6" t="s">
        <v>14</v>
      </c>
    </row>
    <row r="982" spans="1:6" x14ac:dyDescent="0.25">
      <c r="A982" s="6" t="s">
        <v>3211</v>
      </c>
      <c r="B982" s="6" t="s">
        <v>3211</v>
      </c>
      <c r="C982" s="6" t="s">
        <v>3211</v>
      </c>
      <c r="D982" s="6" t="s">
        <v>3211</v>
      </c>
      <c r="E982" s="6" t="s">
        <v>14</v>
      </c>
      <c r="F982" s="6" t="s">
        <v>14</v>
      </c>
    </row>
    <row r="983" spans="1:6" x14ac:dyDescent="0.25">
      <c r="A983" s="6" t="s">
        <v>3211</v>
      </c>
      <c r="B983" s="6" t="s">
        <v>3211</v>
      </c>
      <c r="C983" s="6" t="s">
        <v>3211</v>
      </c>
      <c r="D983" s="6" t="s">
        <v>3211</v>
      </c>
      <c r="E983" s="6" t="s">
        <v>14</v>
      </c>
      <c r="F983" s="6" t="s">
        <v>14</v>
      </c>
    </row>
    <row r="984" spans="1:6" x14ac:dyDescent="0.25">
      <c r="A984" s="6" t="s">
        <v>3211</v>
      </c>
      <c r="B984" s="6" t="s">
        <v>3211</v>
      </c>
      <c r="C984" s="6" t="s">
        <v>3211</v>
      </c>
      <c r="D984" s="6" t="s">
        <v>3211</v>
      </c>
      <c r="E984" s="6" t="s">
        <v>14</v>
      </c>
      <c r="F984" s="6" t="s">
        <v>14</v>
      </c>
    </row>
    <row r="985" spans="1:6" x14ac:dyDescent="0.25">
      <c r="A985" s="6" t="s">
        <v>3211</v>
      </c>
      <c r="B985" s="6" t="s">
        <v>3211</v>
      </c>
      <c r="C985" s="6" t="s">
        <v>3211</v>
      </c>
      <c r="D985" s="6" t="s">
        <v>3211</v>
      </c>
      <c r="E985" s="6" t="s">
        <v>14</v>
      </c>
      <c r="F985" s="6" t="s">
        <v>14</v>
      </c>
    </row>
    <row r="986" spans="1:6" x14ac:dyDescent="0.25">
      <c r="A986" s="6" t="s">
        <v>3211</v>
      </c>
      <c r="B986" s="6" t="s">
        <v>3211</v>
      </c>
      <c r="C986" s="6" t="s">
        <v>3211</v>
      </c>
      <c r="D986" s="6" t="s">
        <v>3211</v>
      </c>
      <c r="E986" s="6" t="s">
        <v>14</v>
      </c>
      <c r="F986" s="6" t="s">
        <v>14</v>
      </c>
    </row>
    <row r="987" spans="1:6" x14ac:dyDescent="0.25">
      <c r="A987" s="6" t="s">
        <v>3211</v>
      </c>
      <c r="B987" s="6" t="s">
        <v>3211</v>
      </c>
      <c r="C987" s="6" t="s">
        <v>3211</v>
      </c>
      <c r="D987" s="6" t="s">
        <v>3211</v>
      </c>
      <c r="E987" s="6" t="s">
        <v>14</v>
      </c>
      <c r="F987" s="6" t="s">
        <v>14</v>
      </c>
    </row>
    <row r="988" spans="1:6" x14ac:dyDescent="0.25">
      <c r="A988" s="6" t="s">
        <v>3211</v>
      </c>
      <c r="B988" s="6" t="s">
        <v>3211</v>
      </c>
      <c r="C988" s="6" t="s">
        <v>3211</v>
      </c>
      <c r="D988" s="6" t="s">
        <v>3211</v>
      </c>
      <c r="E988" s="6" t="s">
        <v>14</v>
      </c>
      <c r="F988" s="6" t="s">
        <v>14</v>
      </c>
    </row>
    <row r="989" spans="1:6" x14ac:dyDescent="0.25">
      <c r="A989" s="6" t="s">
        <v>3211</v>
      </c>
      <c r="B989" s="6" t="s">
        <v>3211</v>
      </c>
      <c r="C989" s="6" t="s">
        <v>3211</v>
      </c>
      <c r="D989" s="6" t="s">
        <v>3211</v>
      </c>
      <c r="E989" s="6" t="s">
        <v>14</v>
      </c>
      <c r="F989" s="6" t="s">
        <v>14</v>
      </c>
    </row>
    <row r="990" spans="1:6" x14ac:dyDescent="0.25">
      <c r="A990" s="6" t="s">
        <v>3211</v>
      </c>
      <c r="B990" s="6" t="s">
        <v>3211</v>
      </c>
      <c r="C990" s="6" t="s">
        <v>3211</v>
      </c>
      <c r="D990" s="6" t="s">
        <v>3211</v>
      </c>
      <c r="E990" s="6" t="s">
        <v>14</v>
      </c>
      <c r="F990" s="6" t="s">
        <v>14</v>
      </c>
    </row>
    <row r="991" spans="1:6" x14ac:dyDescent="0.25">
      <c r="A991" s="6" t="s">
        <v>3211</v>
      </c>
      <c r="B991" s="6" t="s">
        <v>3211</v>
      </c>
      <c r="C991" s="6" t="s">
        <v>3211</v>
      </c>
      <c r="D991" s="6" t="s">
        <v>3211</v>
      </c>
      <c r="E991" s="6" t="s">
        <v>14</v>
      </c>
      <c r="F991" s="6" t="s">
        <v>14</v>
      </c>
    </row>
    <row r="992" spans="1:6" x14ac:dyDescent="0.25">
      <c r="A992" s="6" t="s">
        <v>3211</v>
      </c>
      <c r="B992" s="6" t="s">
        <v>3211</v>
      </c>
      <c r="C992" s="6" t="s">
        <v>3211</v>
      </c>
      <c r="D992" s="6" t="s">
        <v>3211</v>
      </c>
      <c r="E992" s="6" t="s">
        <v>14</v>
      </c>
      <c r="F992" s="6" t="s">
        <v>14</v>
      </c>
    </row>
    <row r="993" spans="1:6" x14ac:dyDescent="0.25">
      <c r="A993" s="6" t="s">
        <v>3211</v>
      </c>
      <c r="B993" s="6" t="s">
        <v>3211</v>
      </c>
      <c r="C993" s="6" t="s">
        <v>3211</v>
      </c>
      <c r="D993" s="6" t="s">
        <v>3211</v>
      </c>
      <c r="E993" s="6" t="s">
        <v>14</v>
      </c>
      <c r="F993" s="6" t="s">
        <v>14</v>
      </c>
    </row>
    <row r="994" spans="1:6" x14ac:dyDescent="0.25">
      <c r="A994" s="6" t="s">
        <v>3211</v>
      </c>
      <c r="B994" s="6" t="s">
        <v>3211</v>
      </c>
      <c r="C994" s="6" t="s">
        <v>3211</v>
      </c>
      <c r="D994" s="6" t="s">
        <v>3211</v>
      </c>
      <c r="E994" s="6" t="s">
        <v>14</v>
      </c>
      <c r="F994" s="6" t="s">
        <v>14</v>
      </c>
    </row>
    <row r="995" spans="1:6" x14ac:dyDescent="0.25">
      <c r="A995" s="6" t="s">
        <v>3211</v>
      </c>
      <c r="B995" s="6" t="s">
        <v>3211</v>
      </c>
      <c r="C995" s="6" t="s">
        <v>3211</v>
      </c>
      <c r="D995" s="6" t="s">
        <v>3211</v>
      </c>
      <c r="E995" s="6" t="s">
        <v>14</v>
      </c>
      <c r="F995" s="6" t="s">
        <v>14</v>
      </c>
    </row>
    <row r="996" spans="1:6" x14ac:dyDescent="0.25">
      <c r="A996" s="6" t="s">
        <v>3211</v>
      </c>
      <c r="B996" s="6" t="s">
        <v>3211</v>
      </c>
      <c r="C996" s="6" t="s">
        <v>3211</v>
      </c>
      <c r="D996" s="6" t="s">
        <v>3211</v>
      </c>
      <c r="E996" s="6" t="s">
        <v>14</v>
      </c>
      <c r="F996" s="6" t="s">
        <v>14</v>
      </c>
    </row>
    <row r="997" spans="1:6" x14ac:dyDescent="0.25">
      <c r="A997" s="6" t="s">
        <v>3211</v>
      </c>
      <c r="B997" s="6" t="s">
        <v>3211</v>
      </c>
      <c r="C997" s="6" t="s">
        <v>3211</v>
      </c>
      <c r="D997" s="6" t="s">
        <v>3211</v>
      </c>
      <c r="E997" s="6" t="s">
        <v>14</v>
      </c>
      <c r="F997" s="6" t="s">
        <v>14</v>
      </c>
    </row>
    <row r="998" spans="1:6" x14ac:dyDescent="0.25">
      <c r="A998" s="6" t="s">
        <v>3211</v>
      </c>
      <c r="B998" s="6" t="s">
        <v>3211</v>
      </c>
      <c r="C998" s="6" t="s">
        <v>3211</v>
      </c>
      <c r="D998" s="6" t="s">
        <v>3211</v>
      </c>
      <c r="E998" s="6" t="s">
        <v>14</v>
      </c>
      <c r="F998" s="6" t="s">
        <v>14</v>
      </c>
    </row>
    <row r="999" spans="1:6" x14ac:dyDescent="0.25">
      <c r="A999" s="6" t="s">
        <v>3211</v>
      </c>
      <c r="B999" s="6" t="s">
        <v>3211</v>
      </c>
      <c r="C999" s="6" t="s">
        <v>3211</v>
      </c>
      <c r="D999" s="6" t="s">
        <v>3211</v>
      </c>
      <c r="E999" s="6" t="s">
        <v>14</v>
      </c>
      <c r="F999" s="6" t="s">
        <v>14</v>
      </c>
    </row>
    <row r="1000" spans="1:6" x14ac:dyDescent="0.25">
      <c r="A1000" s="6" t="s">
        <v>3211</v>
      </c>
      <c r="B1000" s="6" t="s">
        <v>3211</v>
      </c>
      <c r="C1000" s="6" t="s">
        <v>3211</v>
      </c>
      <c r="D1000" s="6" t="s">
        <v>3211</v>
      </c>
      <c r="E1000" s="6" t="s">
        <v>14</v>
      </c>
      <c r="F1000" s="6" t="s">
        <v>14</v>
      </c>
    </row>
    <row r="1001" spans="1:6" x14ac:dyDescent="0.25">
      <c r="A1001" s="6" t="s">
        <v>3211</v>
      </c>
      <c r="B1001" s="6" t="s">
        <v>3211</v>
      </c>
      <c r="C1001" s="6" t="s">
        <v>3211</v>
      </c>
      <c r="D1001" s="6" t="s">
        <v>3211</v>
      </c>
      <c r="E1001" s="6" t="s">
        <v>14</v>
      </c>
      <c r="F1001" s="6" t="s">
        <v>14</v>
      </c>
    </row>
    <row r="1002" spans="1:6" x14ac:dyDescent="0.25">
      <c r="A1002" s="6" t="s">
        <v>3211</v>
      </c>
      <c r="B1002" s="6" t="s">
        <v>3211</v>
      </c>
      <c r="C1002" s="6" t="s">
        <v>3211</v>
      </c>
      <c r="D1002" s="6" t="s">
        <v>3211</v>
      </c>
      <c r="E1002" s="6" t="s">
        <v>14</v>
      </c>
      <c r="F1002" s="6" t="s">
        <v>14</v>
      </c>
    </row>
    <row r="1003" spans="1:6" x14ac:dyDescent="0.25">
      <c r="A1003" s="6" t="s">
        <v>3211</v>
      </c>
      <c r="B1003" s="6" t="s">
        <v>3211</v>
      </c>
      <c r="C1003" s="6" t="s">
        <v>3211</v>
      </c>
      <c r="D1003" s="6" t="s">
        <v>3211</v>
      </c>
      <c r="E1003" s="6" t="s">
        <v>14</v>
      </c>
      <c r="F1003" s="6" t="s">
        <v>14</v>
      </c>
    </row>
    <row r="1004" spans="1:6" x14ac:dyDescent="0.25">
      <c r="A1004" s="6" t="s">
        <v>3211</v>
      </c>
      <c r="B1004" s="6" t="s">
        <v>3211</v>
      </c>
      <c r="C1004" s="6" t="s">
        <v>3211</v>
      </c>
      <c r="D1004" s="6" t="s">
        <v>3211</v>
      </c>
      <c r="E1004" s="6" t="s">
        <v>14</v>
      </c>
      <c r="F1004" s="6" t="s">
        <v>14</v>
      </c>
    </row>
    <row r="1005" spans="1:6" x14ac:dyDescent="0.25">
      <c r="A1005" s="6" t="s">
        <v>3211</v>
      </c>
      <c r="B1005" s="6" t="s">
        <v>3211</v>
      </c>
      <c r="C1005" s="6" t="s">
        <v>3211</v>
      </c>
      <c r="D1005" s="6" t="s">
        <v>3211</v>
      </c>
      <c r="E1005" s="6" t="s">
        <v>14</v>
      </c>
      <c r="F1005" s="6" t="s">
        <v>14</v>
      </c>
    </row>
    <row r="1006" spans="1:6" x14ac:dyDescent="0.25">
      <c r="A1006" s="6" t="s">
        <v>3211</v>
      </c>
      <c r="B1006" s="6" t="s">
        <v>3211</v>
      </c>
      <c r="C1006" s="6" t="s">
        <v>3211</v>
      </c>
      <c r="D1006" s="6" t="s">
        <v>3211</v>
      </c>
      <c r="E1006" s="6" t="s">
        <v>14</v>
      </c>
      <c r="F1006" s="6" t="s">
        <v>14</v>
      </c>
    </row>
    <row r="1007" spans="1:6" x14ac:dyDescent="0.25">
      <c r="A1007" s="6" t="s">
        <v>3211</v>
      </c>
      <c r="B1007" s="6" t="s">
        <v>3211</v>
      </c>
      <c r="C1007" s="6" t="s">
        <v>3211</v>
      </c>
      <c r="D1007" s="6" t="s">
        <v>3211</v>
      </c>
      <c r="E1007" s="6" t="s">
        <v>14</v>
      </c>
      <c r="F1007" s="6" t="s">
        <v>14</v>
      </c>
    </row>
    <row r="1008" spans="1:6" x14ac:dyDescent="0.25">
      <c r="A1008" s="6" t="s">
        <v>3211</v>
      </c>
      <c r="B1008" s="6" t="s">
        <v>3211</v>
      </c>
      <c r="C1008" s="6" t="s">
        <v>3211</v>
      </c>
      <c r="D1008" s="6" t="s">
        <v>3211</v>
      </c>
      <c r="E1008" s="6" t="s">
        <v>14</v>
      </c>
      <c r="F1008" s="6" t="s">
        <v>14</v>
      </c>
    </row>
    <row r="1009" spans="1:6" x14ac:dyDescent="0.25">
      <c r="A1009" s="6" t="s">
        <v>3211</v>
      </c>
      <c r="B1009" s="6" t="s">
        <v>3211</v>
      </c>
      <c r="C1009" s="6" t="s">
        <v>3211</v>
      </c>
      <c r="D1009" s="6" t="s">
        <v>3211</v>
      </c>
      <c r="E1009" s="6" t="s">
        <v>14</v>
      </c>
      <c r="F1009" s="6" t="s">
        <v>14</v>
      </c>
    </row>
    <row r="1010" spans="1:6" x14ac:dyDescent="0.25">
      <c r="A1010" s="6" t="s">
        <v>3211</v>
      </c>
      <c r="B1010" s="6" t="s">
        <v>3211</v>
      </c>
      <c r="C1010" s="6" t="s">
        <v>3211</v>
      </c>
      <c r="D1010" s="6" t="s">
        <v>3211</v>
      </c>
      <c r="E1010" s="6" t="s">
        <v>14</v>
      </c>
      <c r="F1010" s="6" t="s">
        <v>14</v>
      </c>
    </row>
    <row r="1011" spans="1:6" x14ac:dyDescent="0.25">
      <c r="A1011" s="6" t="s">
        <v>3211</v>
      </c>
      <c r="B1011" s="6" t="s">
        <v>3211</v>
      </c>
      <c r="C1011" s="6" t="s">
        <v>3211</v>
      </c>
      <c r="D1011" s="6" t="s">
        <v>3211</v>
      </c>
      <c r="E1011" s="6" t="s">
        <v>14</v>
      </c>
      <c r="F1011" s="6" t="s">
        <v>14</v>
      </c>
    </row>
    <row r="1012" spans="1:6" x14ac:dyDescent="0.25">
      <c r="A1012" s="6" t="s">
        <v>3211</v>
      </c>
      <c r="B1012" s="6" t="s">
        <v>3211</v>
      </c>
      <c r="C1012" s="6" t="s">
        <v>3211</v>
      </c>
      <c r="D1012" s="6" t="s">
        <v>3211</v>
      </c>
      <c r="E1012" s="6" t="s">
        <v>14</v>
      </c>
      <c r="F1012" s="6" t="s">
        <v>14</v>
      </c>
    </row>
    <row r="1013" spans="1:6" x14ac:dyDescent="0.25">
      <c r="A1013" s="6" t="s">
        <v>3211</v>
      </c>
      <c r="B1013" s="6" t="s">
        <v>3211</v>
      </c>
      <c r="C1013" s="6" t="s">
        <v>3211</v>
      </c>
      <c r="D1013" s="6" t="s">
        <v>3211</v>
      </c>
      <c r="E1013" s="6" t="s">
        <v>14</v>
      </c>
      <c r="F1013" s="6" t="s">
        <v>14</v>
      </c>
    </row>
    <row r="1014" spans="1:6" x14ac:dyDescent="0.25">
      <c r="A1014" s="6" t="s">
        <v>3211</v>
      </c>
      <c r="B1014" s="6" t="s">
        <v>3211</v>
      </c>
      <c r="C1014" s="6" t="s">
        <v>3211</v>
      </c>
      <c r="D1014" s="6" t="s">
        <v>3211</v>
      </c>
      <c r="E1014" s="6" t="s">
        <v>14</v>
      </c>
      <c r="F1014" s="6" t="s">
        <v>14</v>
      </c>
    </row>
    <row r="1015" spans="1:6" x14ac:dyDescent="0.25">
      <c r="A1015" s="6" t="s">
        <v>3211</v>
      </c>
      <c r="B1015" s="6" t="s">
        <v>3211</v>
      </c>
      <c r="C1015" s="6" t="s">
        <v>3211</v>
      </c>
      <c r="D1015" s="6" t="s">
        <v>3211</v>
      </c>
      <c r="E1015" s="6" t="s">
        <v>14</v>
      </c>
      <c r="F1015" s="6" t="s">
        <v>14</v>
      </c>
    </row>
    <row r="1016" spans="1:6" x14ac:dyDescent="0.25">
      <c r="A1016" s="6" t="s">
        <v>3211</v>
      </c>
      <c r="B1016" s="6" t="s">
        <v>3211</v>
      </c>
      <c r="C1016" s="6" t="s">
        <v>3211</v>
      </c>
      <c r="D1016" s="6" t="s">
        <v>3211</v>
      </c>
      <c r="E1016" s="6" t="s">
        <v>14</v>
      </c>
      <c r="F1016" s="6" t="s">
        <v>14</v>
      </c>
    </row>
    <row r="1017" spans="1:6" x14ac:dyDescent="0.25">
      <c r="A1017" s="6" t="s">
        <v>3211</v>
      </c>
      <c r="B1017" s="6" t="s">
        <v>3211</v>
      </c>
      <c r="C1017" s="6" t="s">
        <v>3211</v>
      </c>
      <c r="D1017" s="6" t="s">
        <v>3211</v>
      </c>
      <c r="E1017" s="6" t="s">
        <v>14</v>
      </c>
      <c r="F1017" s="6" t="s">
        <v>14</v>
      </c>
    </row>
    <row r="1018" spans="1:6" x14ac:dyDescent="0.25">
      <c r="A1018" s="6" t="s">
        <v>3211</v>
      </c>
      <c r="B1018" s="6" t="s">
        <v>3211</v>
      </c>
      <c r="C1018" s="6" t="s">
        <v>3211</v>
      </c>
      <c r="D1018" s="6" t="s">
        <v>3211</v>
      </c>
      <c r="E1018" s="6" t="s">
        <v>14</v>
      </c>
      <c r="F1018" s="6" t="s">
        <v>14</v>
      </c>
    </row>
    <row r="1019" spans="1:6" x14ac:dyDescent="0.25">
      <c r="A1019" s="6" t="s">
        <v>3211</v>
      </c>
      <c r="B1019" s="6" t="s">
        <v>3211</v>
      </c>
      <c r="C1019" s="6" t="s">
        <v>3211</v>
      </c>
      <c r="D1019" s="6" t="s">
        <v>3211</v>
      </c>
      <c r="E1019" s="6" t="s">
        <v>14</v>
      </c>
      <c r="F1019" s="6" t="s">
        <v>14</v>
      </c>
    </row>
    <row r="1020" spans="1:6" x14ac:dyDescent="0.25">
      <c r="A1020" s="6" t="s">
        <v>3211</v>
      </c>
      <c r="B1020" s="6" t="s">
        <v>3211</v>
      </c>
      <c r="C1020" s="6" t="s">
        <v>3211</v>
      </c>
      <c r="D1020" s="6" t="s">
        <v>3211</v>
      </c>
      <c r="E1020" s="6" t="s">
        <v>14</v>
      </c>
      <c r="F1020" s="6" t="s">
        <v>14</v>
      </c>
    </row>
    <row r="1021" spans="1:6" x14ac:dyDescent="0.25">
      <c r="A1021" s="6" t="s">
        <v>3211</v>
      </c>
      <c r="B1021" s="6" t="s">
        <v>3211</v>
      </c>
      <c r="C1021" s="6" t="s">
        <v>3211</v>
      </c>
      <c r="D1021" s="6" t="s">
        <v>3211</v>
      </c>
      <c r="E1021" s="6" t="s">
        <v>14</v>
      </c>
      <c r="F1021" s="6" t="s">
        <v>14</v>
      </c>
    </row>
    <row r="1022" spans="1:6" x14ac:dyDescent="0.25">
      <c r="A1022" s="6" t="s">
        <v>3211</v>
      </c>
      <c r="B1022" s="6" t="s">
        <v>3211</v>
      </c>
      <c r="C1022" s="6" t="s">
        <v>3211</v>
      </c>
      <c r="D1022" s="6" t="s">
        <v>3211</v>
      </c>
      <c r="E1022" s="6" t="s">
        <v>14</v>
      </c>
      <c r="F1022" s="6" t="s">
        <v>14</v>
      </c>
    </row>
    <row r="1023" spans="1:6" x14ac:dyDescent="0.25">
      <c r="A1023" s="6" t="s">
        <v>3211</v>
      </c>
      <c r="B1023" s="6" t="s">
        <v>3211</v>
      </c>
      <c r="C1023" s="6" t="s">
        <v>3211</v>
      </c>
      <c r="D1023" s="6" t="s">
        <v>3211</v>
      </c>
      <c r="E1023" s="6" t="s">
        <v>14</v>
      </c>
      <c r="F1023" s="6" t="s">
        <v>14</v>
      </c>
    </row>
    <row r="1024" spans="1:6" x14ac:dyDescent="0.25">
      <c r="A1024" s="6" t="s">
        <v>3211</v>
      </c>
      <c r="B1024" s="6" t="s">
        <v>3211</v>
      </c>
      <c r="C1024" s="6" t="s">
        <v>3211</v>
      </c>
      <c r="D1024" s="6" t="s">
        <v>3211</v>
      </c>
      <c r="E1024" s="6" t="s">
        <v>14</v>
      </c>
      <c r="F1024" s="6" t="s">
        <v>14</v>
      </c>
    </row>
    <row r="1025" spans="1:6" x14ac:dyDescent="0.25">
      <c r="A1025" s="6" t="s">
        <v>3211</v>
      </c>
      <c r="B1025" s="6" t="s">
        <v>3211</v>
      </c>
      <c r="C1025" s="6" t="s">
        <v>3211</v>
      </c>
      <c r="D1025" s="6" t="s">
        <v>3211</v>
      </c>
      <c r="E1025" s="6" t="s">
        <v>14</v>
      </c>
      <c r="F1025" s="6" t="s">
        <v>14</v>
      </c>
    </row>
    <row r="1026" spans="1:6" x14ac:dyDescent="0.25">
      <c r="A1026" s="6" t="s">
        <v>3211</v>
      </c>
      <c r="B1026" s="6" t="s">
        <v>3211</v>
      </c>
      <c r="C1026" s="6" t="s">
        <v>3211</v>
      </c>
      <c r="D1026" s="6" t="s">
        <v>3211</v>
      </c>
      <c r="E1026" s="6" t="s">
        <v>14</v>
      </c>
      <c r="F1026" s="6" t="s">
        <v>14</v>
      </c>
    </row>
    <row r="1027" spans="1:6" x14ac:dyDescent="0.25">
      <c r="A1027" s="6" t="s">
        <v>3211</v>
      </c>
      <c r="B1027" s="6" t="s">
        <v>3211</v>
      </c>
      <c r="C1027" s="6" t="s">
        <v>3211</v>
      </c>
      <c r="D1027" s="6" t="s">
        <v>3211</v>
      </c>
      <c r="E1027" s="6" t="s">
        <v>14</v>
      </c>
      <c r="F1027" s="6" t="s">
        <v>14</v>
      </c>
    </row>
    <row r="1028" spans="1:6" x14ac:dyDescent="0.25">
      <c r="A1028" s="6" t="s">
        <v>3211</v>
      </c>
      <c r="B1028" s="6" t="s">
        <v>3211</v>
      </c>
      <c r="C1028" s="6" t="s">
        <v>3211</v>
      </c>
      <c r="D1028" s="6" t="s">
        <v>3211</v>
      </c>
      <c r="E1028" s="6" t="s">
        <v>14</v>
      </c>
      <c r="F1028" s="6" t="s">
        <v>14</v>
      </c>
    </row>
    <row r="1029" spans="1:6" x14ac:dyDescent="0.25">
      <c r="A1029" s="6" t="s">
        <v>3211</v>
      </c>
      <c r="B1029" s="6" t="s">
        <v>3211</v>
      </c>
      <c r="C1029" s="6" t="s">
        <v>3211</v>
      </c>
      <c r="D1029" s="6" t="s">
        <v>3211</v>
      </c>
      <c r="E1029" s="6" t="s">
        <v>14</v>
      </c>
      <c r="F1029" s="6" t="s">
        <v>14</v>
      </c>
    </row>
    <row r="1030" spans="1:6" x14ac:dyDescent="0.25">
      <c r="A1030" s="6" t="s">
        <v>3211</v>
      </c>
      <c r="B1030" s="6" t="s">
        <v>3211</v>
      </c>
      <c r="C1030" s="6" t="s">
        <v>3211</v>
      </c>
      <c r="D1030" s="6" t="s">
        <v>3211</v>
      </c>
      <c r="E1030" s="6" t="s">
        <v>14</v>
      </c>
      <c r="F1030" s="6" t="s">
        <v>14</v>
      </c>
    </row>
    <row r="1031" spans="1:6" x14ac:dyDescent="0.25">
      <c r="A1031" s="6" t="s">
        <v>3211</v>
      </c>
      <c r="B1031" s="6" t="s">
        <v>3211</v>
      </c>
      <c r="C1031" s="6" t="s">
        <v>3211</v>
      </c>
      <c r="D1031" s="6" t="s">
        <v>3211</v>
      </c>
      <c r="E1031" s="6" t="s">
        <v>14</v>
      </c>
      <c r="F1031" s="6" t="s">
        <v>14</v>
      </c>
    </row>
    <row r="1032" spans="1:6" x14ac:dyDescent="0.25">
      <c r="A1032" s="6" t="s">
        <v>3211</v>
      </c>
      <c r="B1032" s="6" t="s">
        <v>3211</v>
      </c>
      <c r="C1032" s="6" t="s">
        <v>3211</v>
      </c>
      <c r="D1032" s="6" t="s">
        <v>3211</v>
      </c>
      <c r="E1032" s="6" t="s">
        <v>14</v>
      </c>
      <c r="F1032" s="6" t="s">
        <v>14</v>
      </c>
    </row>
    <row r="1033" spans="1:6" x14ac:dyDescent="0.25">
      <c r="A1033" s="6" t="s">
        <v>3211</v>
      </c>
      <c r="B1033" s="6" t="s">
        <v>3211</v>
      </c>
      <c r="C1033" s="6" t="s">
        <v>3211</v>
      </c>
      <c r="D1033" s="6" t="s">
        <v>3211</v>
      </c>
      <c r="E1033" s="6" t="s">
        <v>14</v>
      </c>
      <c r="F1033" s="6" t="s">
        <v>14</v>
      </c>
    </row>
    <row r="1034" spans="1:6" x14ac:dyDescent="0.25">
      <c r="A1034" s="6" t="s">
        <v>3211</v>
      </c>
      <c r="B1034" s="6" t="s">
        <v>3211</v>
      </c>
      <c r="C1034" s="6" t="s">
        <v>3211</v>
      </c>
      <c r="D1034" s="6" t="s">
        <v>3211</v>
      </c>
      <c r="E1034" s="6" t="s">
        <v>14</v>
      </c>
      <c r="F1034" s="6" t="s">
        <v>14</v>
      </c>
    </row>
    <row r="1035" spans="1:6" x14ac:dyDescent="0.25">
      <c r="A1035" s="6" t="s">
        <v>3211</v>
      </c>
      <c r="B1035" s="6" t="s">
        <v>3211</v>
      </c>
      <c r="C1035" s="6" t="s">
        <v>3211</v>
      </c>
      <c r="D1035" s="6" t="s">
        <v>3211</v>
      </c>
      <c r="E1035" s="6" t="s">
        <v>14</v>
      </c>
      <c r="F1035" s="6" t="s">
        <v>14</v>
      </c>
    </row>
    <row r="1036" spans="1:6" x14ac:dyDescent="0.25">
      <c r="A1036" s="6" t="s">
        <v>3211</v>
      </c>
      <c r="B1036" s="6" t="s">
        <v>3211</v>
      </c>
      <c r="C1036" s="6" t="s">
        <v>3211</v>
      </c>
      <c r="D1036" s="6" t="s">
        <v>3211</v>
      </c>
      <c r="E1036" s="6" t="s">
        <v>14</v>
      </c>
      <c r="F1036" s="6" t="s">
        <v>14</v>
      </c>
    </row>
    <row r="1037" spans="1:6" x14ac:dyDescent="0.25">
      <c r="A1037" s="6" t="s">
        <v>3211</v>
      </c>
      <c r="B1037" s="6" t="s">
        <v>3211</v>
      </c>
      <c r="C1037" s="6" t="s">
        <v>3211</v>
      </c>
      <c r="D1037" s="6" t="s">
        <v>3211</v>
      </c>
      <c r="E1037" s="6" t="s">
        <v>14</v>
      </c>
      <c r="F1037" s="6" t="s">
        <v>14</v>
      </c>
    </row>
    <row r="1038" spans="1:6" x14ac:dyDescent="0.25">
      <c r="A1038" s="6" t="s">
        <v>3211</v>
      </c>
      <c r="B1038" s="6" t="s">
        <v>3211</v>
      </c>
      <c r="C1038" s="6" t="s">
        <v>3211</v>
      </c>
      <c r="D1038" s="6" t="s">
        <v>3211</v>
      </c>
      <c r="E1038" s="6" t="s">
        <v>14</v>
      </c>
      <c r="F1038" s="6" t="s">
        <v>14</v>
      </c>
    </row>
    <row r="1039" spans="1:6" x14ac:dyDescent="0.25">
      <c r="A1039" s="6" t="s">
        <v>3211</v>
      </c>
      <c r="B1039" s="6" t="s">
        <v>3211</v>
      </c>
      <c r="C1039" s="6" t="s">
        <v>3211</v>
      </c>
      <c r="D1039" s="6" t="s">
        <v>3211</v>
      </c>
      <c r="E1039" s="6" t="s">
        <v>14</v>
      </c>
      <c r="F1039" s="6" t="s">
        <v>14</v>
      </c>
    </row>
    <row r="1040" spans="1:6" x14ac:dyDescent="0.25">
      <c r="A1040" s="6" t="s">
        <v>3211</v>
      </c>
      <c r="B1040" s="6" t="s">
        <v>3211</v>
      </c>
      <c r="C1040" s="6" t="s">
        <v>3211</v>
      </c>
      <c r="D1040" s="6" t="s">
        <v>3211</v>
      </c>
      <c r="E1040" s="6" t="s">
        <v>14</v>
      </c>
      <c r="F1040" s="6" t="s">
        <v>14</v>
      </c>
    </row>
    <row r="1041" spans="1:6" x14ac:dyDescent="0.25">
      <c r="A1041" s="6" t="s">
        <v>3211</v>
      </c>
      <c r="B1041" s="6" t="s">
        <v>3211</v>
      </c>
      <c r="C1041" s="6" t="s">
        <v>3211</v>
      </c>
      <c r="D1041" s="6" t="s">
        <v>3211</v>
      </c>
      <c r="E1041" s="6" t="s">
        <v>14</v>
      </c>
      <c r="F1041" s="6" t="s">
        <v>14</v>
      </c>
    </row>
    <row r="1042" spans="1:6" x14ac:dyDescent="0.25">
      <c r="A1042" s="6" t="s">
        <v>3211</v>
      </c>
      <c r="B1042" s="6" t="s">
        <v>3211</v>
      </c>
      <c r="C1042" s="6" t="s">
        <v>3211</v>
      </c>
      <c r="D1042" s="6" t="s">
        <v>3211</v>
      </c>
      <c r="E1042" s="6" t="s">
        <v>14</v>
      </c>
      <c r="F1042" s="6" t="s">
        <v>14</v>
      </c>
    </row>
    <row r="1043" spans="1:6" x14ac:dyDescent="0.25">
      <c r="A1043" s="6" t="s">
        <v>3211</v>
      </c>
      <c r="B1043" s="6" t="s">
        <v>3211</v>
      </c>
      <c r="C1043" s="6" t="s">
        <v>3211</v>
      </c>
      <c r="D1043" s="6" t="s">
        <v>3211</v>
      </c>
      <c r="E1043" s="6" t="s">
        <v>14</v>
      </c>
      <c r="F1043" s="6" t="s">
        <v>14</v>
      </c>
    </row>
    <row r="1044" spans="1:6" x14ac:dyDescent="0.25">
      <c r="A1044" s="6" t="s">
        <v>3211</v>
      </c>
      <c r="B1044" s="6" t="s">
        <v>3211</v>
      </c>
      <c r="C1044" s="6" t="s">
        <v>3211</v>
      </c>
      <c r="D1044" s="6" t="s">
        <v>3211</v>
      </c>
      <c r="E1044" s="6" t="s">
        <v>14</v>
      </c>
      <c r="F1044" s="6" t="s">
        <v>14</v>
      </c>
    </row>
    <row r="1045" spans="1:6" x14ac:dyDescent="0.25">
      <c r="A1045" s="6" t="s">
        <v>3211</v>
      </c>
      <c r="B1045" s="6" t="s">
        <v>3211</v>
      </c>
      <c r="C1045" s="6" t="s">
        <v>3211</v>
      </c>
      <c r="D1045" s="6" t="s">
        <v>3211</v>
      </c>
      <c r="E1045" s="6" t="s">
        <v>14</v>
      </c>
      <c r="F1045" s="6" t="s">
        <v>14</v>
      </c>
    </row>
    <row r="1046" spans="1:6" x14ac:dyDescent="0.25">
      <c r="A1046" s="6" t="s">
        <v>3211</v>
      </c>
      <c r="B1046" s="6" t="s">
        <v>3211</v>
      </c>
      <c r="C1046" s="6" t="s">
        <v>3211</v>
      </c>
      <c r="D1046" s="6" t="s">
        <v>3211</v>
      </c>
      <c r="E1046" s="6" t="s">
        <v>14</v>
      </c>
      <c r="F1046" s="6" t="s">
        <v>14</v>
      </c>
    </row>
    <row r="1047" spans="1:6" x14ac:dyDescent="0.25">
      <c r="A1047" s="6" t="s">
        <v>3211</v>
      </c>
      <c r="B1047" s="6" t="s">
        <v>3211</v>
      </c>
      <c r="C1047" s="6" t="s">
        <v>3211</v>
      </c>
      <c r="D1047" s="6" t="s">
        <v>3211</v>
      </c>
      <c r="E1047" s="6" t="s">
        <v>14</v>
      </c>
      <c r="F1047" s="6" t="s">
        <v>14</v>
      </c>
    </row>
    <row r="1048" spans="1:6" x14ac:dyDescent="0.25">
      <c r="A1048" s="6" t="s">
        <v>3211</v>
      </c>
      <c r="B1048" s="6" t="s">
        <v>3211</v>
      </c>
      <c r="C1048" s="6" t="s">
        <v>3211</v>
      </c>
      <c r="D1048" s="6" t="s">
        <v>3211</v>
      </c>
      <c r="E1048" s="6" t="s">
        <v>14</v>
      </c>
      <c r="F1048" s="6" t="s">
        <v>14</v>
      </c>
    </row>
    <row r="1049" spans="1:6" x14ac:dyDescent="0.25">
      <c r="A1049" s="6" t="s">
        <v>3211</v>
      </c>
      <c r="B1049" s="6" t="s">
        <v>3211</v>
      </c>
      <c r="C1049" s="6" t="s">
        <v>3211</v>
      </c>
      <c r="D1049" s="6" t="s">
        <v>3211</v>
      </c>
      <c r="E1049" s="6" t="s">
        <v>14</v>
      </c>
      <c r="F1049" s="6" t="s">
        <v>14</v>
      </c>
    </row>
    <row r="1050" spans="1:6" x14ac:dyDescent="0.25">
      <c r="A1050" s="6" t="s">
        <v>3211</v>
      </c>
      <c r="B1050" s="6" t="s">
        <v>3211</v>
      </c>
      <c r="C1050" s="6" t="s">
        <v>3211</v>
      </c>
      <c r="D1050" s="6" t="s">
        <v>3211</v>
      </c>
      <c r="E1050" s="6" t="s">
        <v>14</v>
      </c>
      <c r="F1050" s="6" t="s">
        <v>14</v>
      </c>
    </row>
    <row r="1051" spans="1:6" x14ac:dyDescent="0.25">
      <c r="A1051" s="6" t="s">
        <v>3211</v>
      </c>
      <c r="B1051" s="6" t="s">
        <v>3211</v>
      </c>
      <c r="C1051" s="6" t="s">
        <v>3211</v>
      </c>
      <c r="D1051" s="6" t="s">
        <v>3211</v>
      </c>
      <c r="E1051" s="6" t="s">
        <v>14</v>
      </c>
      <c r="F1051" s="6" t="s">
        <v>14</v>
      </c>
    </row>
    <row r="1052" spans="1:6" x14ac:dyDescent="0.25">
      <c r="A1052" s="6" t="s">
        <v>3211</v>
      </c>
      <c r="B1052" s="6" t="s">
        <v>3211</v>
      </c>
      <c r="C1052" s="6" t="s">
        <v>3211</v>
      </c>
      <c r="D1052" s="6" t="s">
        <v>3211</v>
      </c>
      <c r="E1052" s="6" t="s">
        <v>14</v>
      </c>
      <c r="F1052" s="6" t="s">
        <v>14</v>
      </c>
    </row>
    <row r="1053" spans="1:6" x14ac:dyDescent="0.25">
      <c r="A1053" s="6" t="s">
        <v>3211</v>
      </c>
      <c r="B1053" s="6" t="s">
        <v>3211</v>
      </c>
      <c r="C1053" s="6" t="s">
        <v>3211</v>
      </c>
      <c r="D1053" s="6" t="s">
        <v>3211</v>
      </c>
      <c r="E1053" s="6" t="s">
        <v>14</v>
      </c>
      <c r="F1053" s="6" t="s">
        <v>14</v>
      </c>
    </row>
    <row r="1054" spans="1:6" x14ac:dyDescent="0.25">
      <c r="A1054" s="6" t="s">
        <v>3211</v>
      </c>
      <c r="B1054" s="6" t="s">
        <v>3211</v>
      </c>
      <c r="C1054" s="6" t="s">
        <v>3211</v>
      </c>
      <c r="D1054" s="6" t="s">
        <v>3211</v>
      </c>
      <c r="E1054" s="6" t="s">
        <v>14</v>
      </c>
      <c r="F1054" s="6" t="s">
        <v>14</v>
      </c>
    </row>
    <row r="1055" spans="1:6" x14ac:dyDescent="0.25">
      <c r="A1055" s="6" t="s">
        <v>3211</v>
      </c>
      <c r="B1055" s="6" t="s">
        <v>3211</v>
      </c>
      <c r="C1055" s="6" t="s">
        <v>3211</v>
      </c>
      <c r="D1055" s="6" t="s">
        <v>3211</v>
      </c>
      <c r="E1055" s="6" t="s">
        <v>14</v>
      </c>
      <c r="F1055" s="6" t="s">
        <v>14</v>
      </c>
    </row>
    <row r="1056" spans="1:6" x14ac:dyDescent="0.25">
      <c r="A1056" s="6" t="s">
        <v>3211</v>
      </c>
      <c r="B1056" s="6" t="s">
        <v>3211</v>
      </c>
      <c r="C1056" s="6" t="s">
        <v>3211</v>
      </c>
      <c r="D1056" s="6" t="s">
        <v>3211</v>
      </c>
      <c r="E1056" s="6" t="s">
        <v>14</v>
      </c>
      <c r="F1056" s="6" t="s">
        <v>14</v>
      </c>
    </row>
    <row r="1057" spans="1:6" x14ac:dyDescent="0.25">
      <c r="A1057" s="6" t="s">
        <v>3211</v>
      </c>
      <c r="B1057" s="6" t="s">
        <v>3211</v>
      </c>
      <c r="C1057" s="6" t="s">
        <v>3211</v>
      </c>
      <c r="D1057" s="6" t="s">
        <v>3211</v>
      </c>
      <c r="E1057" s="6" t="s">
        <v>14</v>
      </c>
      <c r="F1057" s="6" t="s">
        <v>14</v>
      </c>
    </row>
    <row r="1058" spans="1:6" x14ac:dyDescent="0.25">
      <c r="A1058" s="6" t="s">
        <v>3211</v>
      </c>
      <c r="B1058" s="6" t="s">
        <v>3211</v>
      </c>
      <c r="C1058" s="6" t="s">
        <v>3211</v>
      </c>
      <c r="D1058" s="6" t="s">
        <v>3211</v>
      </c>
      <c r="E1058" s="6" t="s">
        <v>14</v>
      </c>
      <c r="F1058" s="6" t="s">
        <v>14</v>
      </c>
    </row>
    <row r="1059" spans="1:6" x14ac:dyDescent="0.25">
      <c r="A1059" s="6" t="s">
        <v>3211</v>
      </c>
      <c r="B1059" s="6" t="s">
        <v>3211</v>
      </c>
      <c r="C1059" s="6" t="s">
        <v>3211</v>
      </c>
      <c r="D1059" s="6" t="s">
        <v>3211</v>
      </c>
      <c r="E1059" s="6" t="s">
        <v>14</v>
      </c>
      <c r="F1059" s="6" t="s">
        <v>14</v>
      </c>
    </row>
    <row r="1060" spans="1:6" x14ac:dyDescent="0.25">
      <c r="A1060" s="6" t="s">
        <v>3211</v>
      </c>
      <c r="B1060" s="6" t="s">
        <v>3211</v>
      </c>
      <c r="C1060" s="6" t="s">
        <v>3211</v>
      </c>
      <c r="D1060" s="6" t="s">
        <v>3211</v>
      </c>
      <c r="E1060" s="6" t="s">
        <v>14</v>
      </c>
      <c r="F1060" s="6" t="s">
        <v>14</v>
      </c>
    </row>
    <row r="1061" spans="1:6" x14ac:dyDescent="0.25">
      <c r="A1061" s="6" t="s">
        <v>3211</v>
      </c>
      <c r="B1061" s="6" t="s">
        <v>3211</v>
      </c>
      <c r="C1061" s="6" t="s">
        <v>3211</v>
      </c>
      <c r="D1061" s="6" t="s">
        <v>3211</v>
      </c>
      <c r="E1061" s="6" t="s">
        <v>14</v>
      </c>
      <c r="F1061" s="6" t="s">
        <v>14</v>
      </c>
    </row>
    <row r="1062" spans="1:6" x14ac:dyDescent="0.25">
      <c r="A1062" s="6" t="s">
        <v>3211</v>
      </c>
      <c r="B1062" s="6" t="s">
        <v>3211</v>
      </c>
      <c r="C1062" s="6" t="s">
        <v>3211</v>
      </c>
      <c r="D1062" s="6" t="s">
        <v>3211</v>
      </c>
      <c r="E1062" s="6" t="s">
        <v>14</v>
      </c>
      <c r="F1062" s="6" t="s">
        <v>14</v>
      </c>
    </row>
    <row r="1063" spans="1:6" x14ac:dyDescent="0.25">
      <c r="A1063" s="6" t="s">
        <v>3211</v>
      </c>
      <c r="B1063" s="6" t="s">
        <v>3211</v>
      </c>
      <c r="C1063" s="6" t="s">
        <v>3211</v>
      </c>
      <c r="D1063" s="6" t="s">
        <v>3211</v>
      </c>
      <c r="E1063" s="6" t="s">
        <v>14</v>
      </c>
      <c r="F1063" s="6" t="s">
        <v>14</v>
      </c>
    </row>
    <row r="1064" spans="1:6" x14ac:dyDescent="0.25">
      <c r="A1064" s="6" t="s">
        <v>3211</v>
      </c>
      <c r="B1064" s="6" t="s">
        <v>3211</v>
      </c>
      <c r="C1064" s="6" t="s">
        <v>3211</v>
      </c>
      <c r="D1064" s="6" t="s">
        <v>3211</v>
      </c>
      <c r="E1064" s="6" t="s">
        <v>14</v>
      </c>
      <c r="F1064" s="6" t="s">
        <v>14</v>
      </c>
    </row>
    <row r="1065" spans="1:6" x14ac:dyDescent="0.25">
      <c r="A1065" s="6" t="s">
        <v>3211</v>
      </c>
      <c r="B1065" s="6" t="s">
        <v>3211</v>
      </c>
      <c r="C1065" s="6" t="s">
        <v>3211</v>
      </c>
      <c r="D1065" s="6" t="s">
        <v>3211</v>
      </c>
      <c r="E1065" s="6" t="s">
        <v>14</v>
      </c>
      <c r="F1065" s="6" t="s">
        <v>14</v>
      </c>
    </row>
    <row r="1066" spans="1:6" x14ac:dyDescent="0.25">
      <c r="A1066" s="6" t="s">
        <v>3211</v>
      </c>
      <c r="B1066" s="6" t="s">
        <v>3211</v>
      </c>
      <c r="C1066" s="6" t="s">
        <v>3211</v>
      </c>
      <c r="D1066" s="6" t="s">
        <v>3211</v>
      </c>
      <c r="E1066" s="6" t="s">
        <v>14</v>
      </c>
      <c r="F1066" s="6" t="s">
        <v>14</v>
      </c>
    </row>
    <row r="1067" spans="1:6" x14ac:dyDescent="0.25">
      <c r="A1067" s="6" t="s">
        <v>3211</v>
      </c>
      <c r="B1067" s="6" t="s">
        <v>3211</v>
      </c>
      <c r="C1067" s="6" t="s">
        <v>3211</v>
      </c>
      <c r="D1067" s="6" t="s">
        <v>3211</v>
      </c>
      <c r="E1067" s="6" t="s">
        <v>14</v>
      </c>
      <c r="F1067" s="6" t="s">
        <v>14</v>
      </c>
    </row>
    <row r="1068" spans="1:6" x14ac:dyDescent="0.25">
      <c r="A1068" s="6" t="s">
        <v>3211</v>
      </c>
      <c r="B1068" s="6" t="s">
        <v>3211</v>
      </c>
      <c r="C1068" s="6" t="s">
        <v>3211</v>
      </c>
      <c r="D1068" s="6" t="s">
        <v>3211</v>
      </c>
      <c r="E1068" s="6" t="s">
        <v>14</v>
      </c>
      <c r="F1068" s="6" t="s">
        <v>14</v>
      </c>
    </row>
    <row r="1069" spans="1:6" x14ac:dyDescent="0.25">
      <c r="A1069" s="6" t="s">
        <v>3211</v>
      </c>
      <c r="B1069" s="6" t="s">
        <v>3211</v>
      </c>
      <c r="C1069" s="6" t="s">
        <v>3211</v>
      </c>
      <c r="D1069" s="6" t="s">
        <v>3211</v>
      </c>
      <c r="E1069" s="6" t="s">
        <v>14</v>
      </c>
      <c r="F1069" s="6" t="s">
        <v>14</v>
      </c>
    </row>
    <row r="1070" spans="1:6" x14ac:dyDescent="0.25">
      <c r="A1070" s="6" t="s">
        <v>3211</v>
      </c>
      <c r="B1070" s="6" t="s">
        <v>3211</v>
      </c>
      <c r="C1070" s="6" t="s">
        <v>3211</v>
      </c>
      <c r="D1070" s="6" t="s">
        <v>3211</v>
      </c>
      <c r="E1070" s="6" t="s">
        <v>14</v>
      </c>
      <c r="F1070" s="6" t="s">
        <v>14</v>
      </c>
    </row>
    <row r="1071" spans="1:6" x14ac:dyDescent="0.25">
      <c r="A1071" s="6" t="s">
        <v>3211</v>
      </c>
      <c r="B1071" s="6" t="s">
        <v>3211</v>
      </c>
      <c r="C1071" s="6" t="s">
        <v>3211</v>
      </c>
      <c r="D1071" s="6" t="s">
        <v>3211</v>
      </c>
      <c r="E1071" s="6" t="s">
        <v>14</v>
      </c>
      <c r="F1071" s="6" t="s">
        <v>14</v>
      </c>
    </row>
    <row r="1072" spans="1:6" x14ac:dyDescent="0.25">
      <c r="A1072" s="6" t="s">
        <v>3211</v>
      </c>
      <c r="B1072" s="6" t="s">
        <v>3211</v>
      </c>
      <c r="C1072" s="6" t="s">
        <v>3211</v>
      </c>
      <c r="D1072" s="6" t="s">
        <v>3211</v>
      </c>
      <c r="E1072" s="6" t="s">
        <v>14</v>
      </c>
      <c r="F1072" s="6" t="s">
        <v>14</v>
      </c>
    </row>
    <row r="1073" spans="1:6" x14ac:dyDescent="0.25">
      <c r="A1073" s="6" t="s">
        <v>3211</v>
      </c>
      <c r="B1073" s="6" t="s">
        <v>3211</v>
      </c>
      <c r="C1073" s="6" t="s">
        <v>3211</v>
      </c>
      <c r="D1073" s="6" t="s">
        <v>3211</v>
      </c>
      <c r="E1073" s="6" t="s">
        <v>14</v>
      </c>
      <c r="F1073" s="6" t="s">
        <v>14</v>
      </c>
    </row>
    <row r="1074" spans="1:6" x14ac:dyDescent="0.25">
      <c r="A1074" s="6" t="s">
        <v>3211</v>
      </c>
      <c r="B1074" s="6" t="s">
        <v>3211</v>
      </c>
      <c r="C1074" s="6" t="s">
        <v>3211</v>
      </c>
      <c r="D1074" s="6" t="s">
        <v>3211</v>
      </c>
      <c r="E1074" s="6" t="s">
        <v>14</v>
      </c>
      <c r="F1074" s="6" t="s">
        <v>14</v>
      </c>
    </row>
    <row r="1075" spans="1:6" x14ac:dyDescent="0.25">
      <c r="A1075" s="6" t="s">
        <v>3211</v>
      </c>
      <c r="B1075" s="6" t="s">
        <v>3211</v>
      </c>
      <c r="C1075" s="6" t="s">
        <v>3211</v>
      </c>
      <c r="D1075" s="6" t="s">
        <v>3211</v>
      </c>
      <c r="E1075" s="6" t="s">
        <v>14</v>
      </c>
      <c r="F1075" s="6" t="s">
        <v>14</v>
      </c>
    </row>
    <row r="1076" spans="1:6" x14ac:dyDescent="0.25">
      <c r="A1076" s="6" t="s">
        <v>3211</v>
      </c>
      <c r="B1076" s="6" t="s">
        <v>3211</v>
      </c>
      <c r="C1076" s="6" t="s">
        <v>3211</v>
      </c>
      <c r="D1076" s="6" t="s">
        <v>3211</v>
      </c>
      <c r="E1076" s="6" t="s">
        <v>14</v>
      </c>
      <c r="F1076" s="6" t="s">
        <v>14</v>
      </c>
    </row>
    <row r="1077" spans="1:6" x14ac:dyDescent="0.25">
      <c r="A1077" s="6" t="s">
        <v>3211</v>
      </c>
      <c r="B1077" s="6" t="s">
        <v>3211</v>
      </c>
      <c r="C1077" s="6" t="s">
        <v>3211</v>
      </c>
      <c r="D1077" s="6" t="s">
        <v>3211</v>
      </c>
      <c r="E1077" s="6" t="s">
        <v>14</v>
      </c>
      <c r="F1077" s="6" t="s">
        <v>14</v>
      </c>
    </row>
    <row r="1078" spans="1:6" x14ac:dyDescent="0.25">
      <c r="A1078" s="6" t="s">
        <v>3211</v>
      </c>
      <c r="B1078" s="6" t="s">
        <v>3211</v>
      </c>
      <c r="C1078" s="6" t="s">
        <v>3211</v>
      </c>
      <c r="D1078" s="6" t="s">
        <v>3211</v>
      </c>
      <c r="E1078" s="6" t="s">
        <v>14</v>
      </c>
      <c r="F1078" s="6" t="s">
        <v>14</v>
      </c>
    </row>
    <row r="1079" spans="1:6" x14ac:dyDescent="0.25">
      <c r="A1079" s="6" t="s">
        <v>3211</v>
      </c>
      <c r="B1079" s="6" t="s">
        <v>3211</v>
      </c>
      <c r="C1079" s="6" t="s">
        <v>3211</v>
      </c>
      <c r="D1079" s="6" t="s">
        <v>3211</v>
      </c>
      <c r="E1079" s="6" t="s">
        <v>14</v>
      </c>
      <c r="F1079" s="6" t="s">
        <v>14</v>
      </c>
    </row>
    <row r="1080" spans="1:6" x14ac:dyDescent="0.25">
      <c r="A1080" s="6" t="s">
        <v>3211</v>
      </c>
      <c r="B1080" s="6" t="s">
        <v>3211</v>
      </c>
      <c r="C1080" s="6" t="s">
        <v>3211</v>
      </c>
      <c r="D1080" s="6" t="s">
        <v>3211</v>
      </c>
      <c r="E1080" s="6" t="s">
        <v>14</v>
      </c>
      <c r="F1080" s="6" t="s">
        <v>14</v>
      </c>
    </row>
    <row r="1081" spans="1:6" x14ac:dyDescent="0.25">
      <c r="A1081" s="6" t="s">
        <v>3211</v>
      </c>
      <c r="B1081" s="6" t="s">
        <v>3211</v>
      </c>
      <c r="C1081" s="6" t="s">
        <v>3211</v>
      </c>
      <c r="D1081" s="6" t="s">
        <v>3211</v>
      </c>
      <c r="E1081" s="6" t="s">
        <v>14</v>
      </c>
      <c r="F1081" s="6" t="s">
        <v>14</v>
      </c>
    </row>
    <row r="1082" spans="1:6" x14ac:dyDescent="0.25">
      <c r="A1082" s="6" t="s">
        <v>3211</v>
      </c>
      <c r="B1082" s="6" t="s">
        <v>3211</v>
      </c>
      <c r="C1082" s="6" t="s">
        <v>3211</v>
      </c>
      <c r="D1082" s="6" t="s">
        <v>3211</v>
      </c>
      <c r="E1082" s="6" t="s">
        <v>14</v>
      </c>
      <c r="F1082" s="6" t="s">
        <v>14</v>
      </c>
    </row>
    <row r="1083" spans="1:6" x14ac:dyDescent="0.25">
      <c r="A1083" s="6" t="s">
        <v>3211</v>
      </c>
      <c r="B1083" s="6" t="s">
        <v>3211</v>
      </c>
      <c r="C1083" s="6" t="s">
        <v>3211</v>
      </c>
      <c r="D1083" s="6" t="s">
        <v>3211</v>
      </c>
      <c r="E1083" s="6" t="s">
        <v>14</v>
      </c>
      <c r="F1083" s="6" t="s">
        <v>14</v>
      </c>
    </row>
    <row r="1084" spans="1:6" x14ac:dyDescent="0.25">
      <c r="A1084" s="6" t="s">
        <v>3211</v>
      </c>
      <c r="B1084" s="6" t="s">
        <v>3211</v>
      </c>
      <c r="C1084" s="6" t="s">
        <v>3211</v>
      </c>
      <c r="D1084" s="6" t="s">
        <v>3211</v>
      </c>
      <c r="E1084" s="6" t="s">
        <v>14</v>
      </c>
      <c r="F1084" s="6" t="s">
        <v>14</v>
      </c>
    </row>
    <row r="1085" spans="1:6" x14ac:dyDescent="0.25">
      <c r="A1085" s="6" t="s">
        <v>3211</v>
      </c>
      <c r="B1085" s="6" t="s">
        <v>3211</v>
      </c>
      <c r="C1085" s="6" t="s">
        <v>3211</v>
      </c>
      <c r="D1085" s="6" t="s">
        <v>3211</v>
      </c>
      <c r="E1085" s="6" t="s">
        <v>14</v>
      </c>
      <c r="F1085" s="6" t="s">
        <v>14</v>
      </c>
    </row>
    <row r="1086" spans="1:6" x14ac:dyDescent="0.25">
      <c r="A1086" s="6" t="s">
        <v>3211</v>
      </c>
      <c r="B1086" s="6" t="s">
        <v>3211</v>
      </c>
      <c r="C1086" s="6" t="s">
        <v>3211</v>
      </c>
      <c r="D1086" s="6" t="s">
        <v>3211</v>
      </c>
      <c r="E1086" s="6" t="s">
        <v>14</v>
      </c>
      <c r="F1086" s="6" t="s">
        <v>14</v>
      </c>
    </row>
    <row r="1087" spans="1:6" x14ac:dyDescent="0.25">
      <c r="A1087" s="6" t="s">
        <v>3211</v>
      </c>
      <c r="B1087" s="6" t="s">
        <v>3211</v>
      </c>
      <c r="C1087" s="6" t="s">
        <v>3211</v>
      </c>
      <c r="D1087" s="6" t="s">
        <v>3211</v>
      </c>
      <c r="E1087" s="6" t="s">
        <v>14</v>
      </c>
      <c r="F1087" s="6" t="s">
        <v>14</v>
      </c>
    </row>
    <row r="1088" spans="1:6" x14ac:dyDescent="0.25">
      <c r="A1088" s="6" t="s">
        <v>3211</v>
      </c>
      <c r="B1088" s="6" t="s">
        <v>3211</v>
      </c>
      <c r="C1088" s="6" t="s">
        <v>3211</v>
      </c>
      <c r="D1088" s="6" t="s">
        <v>3211</v>
      </c>
      <c r="E1088" s="6" t="s">
        <v>14</v>
      </c>
      <c r="F1088" s="6" t="s">
        <v>14</v>
      </c>
    </row>
    <row r="1089" spans="1:6" x14ac:dyDescent="0.25">
      <c r="A1089" s="6" t="s">
        <v>3211</v>
      </c>
      <c r="B1089" s="6" t="s">
        <v>3211</v>
      </c>
      <c r="C1089" s="6" t="s">
        <v>3211</v>
      </c>
      <c r="D1089" s="6" t="s">
        <v>3211</v>
      </c>
      <c r="E1089" s="6" t="s">
        <v>14</v>
      </c>
      <c r="F1089" s="6" t="s">
        <v>14</v>
      </c>
    </row>
    <row r="1090" spans="1:6" x14ac:dyDescent="0.25">
      <c r="A1090" s="6" t="s">
        <v>3211</v>
      </c>
      <c r="B1090" s="6" t="s">
        <v>3211</v>
      </c>
      <c r="C1090" s="6" t="s">
        <v>3211</v>
      </c>
      <c r="D1090" s="6" t="s">
        <v>3211</v>
      </c>
      <c r="E1090" s="6" t="s">
        <v>14</v>
      </c>
      <c r="F1090" s="6" t="s">
        <v>14</v>
      </c>
    </row>
    <row r="1091" spans="1:6" x14ac:dyDescent="0.25">
      <c r="A1091" s="6" t="s">
        <v>3211</v>
      </c>
      <c r="B1091" s="6" t="s">
        <v>3211</v>
      </c>
      <c r="C1091" s="6" t="s">
        <v>3211</v>
      </c>
      <c r="D1091" s="6" t="s">
        <v>3211</v>
      </c>
      <c r="E1091" s="6" t="s">
        <v>14</v>
      </c>
      <c r="F1091" s="6" t="s">
        <v>14</v>
      </c>
    </row>
    <row r="1092" spans="1:6" x14ac:dyDescent="0.25">
      <c r="A1092" s="6" t="s">
        <v>3211</v>
      </c>
      <c r="B1092" s="6" t="s">
        <v>3211</v>
      </c>
      <c r="C1092" s="6" t="s">
        <v>3211</v>
      </c>
      <c r="D1092" s="6" t="s">
        <v>3211</v>
      </c>
      <c r="E1092" s="6" t="s">
        <v>14</v>
      </c>
      <c r="F1092" s="6" t="s">
        <v>14</v>
      </c>
    </row>
    <row r="1093" spans="1:6" x14ac:dyDescent="0.25">
      <c r="A1093" s="6" t="s">
        <v>3211</v>
      </c>
      <c r="B1093" s="6" t="s">
        <v>3211</v>
      </c>
      <c r="C1093" s="6" t="s">
        <v>3211</v>
      </c>
      <c r="D1093" s="6" t="s">
        <v>3211</v>
      </c>
      <c r="E1093" s="6" t="s">
        <v>14</v>
      </c>
      <c r="F1093" s="6" t="s">
        <v>14</v>
      </c>
    </row>
    <row r="1094" spans="1:6" x14ac:dyDescent="0.25">
      <c r="A1094" s="6" t="s">
        <v>3211</v>
      </c>
      <c r="B1094" s="6" t="s">
        <v>3211</v>
      </c>
      <c r="C1094" s="6" t="s">
        <v>3211</v>
      </c>
      <c r="D1094" s="6" t="s">
        <v>3211</v>
      </c>
      <c r="E1094" s="6" t="s">
        <v>14</v>
      </c>
      <c r="F1094" s="6" t="s">
        <v>14</v>
      </c>
    </row>
    <row r="1095" spans="1:6" x14ac:dyDescent="0.25">
      <c r="A1095" s="6" t="s">
        <v>3211</v>
      </c>
      <c r="B1095" s="6" t="s">
        <v>3211</v>
      </c>
      <c r="C1095" s="6" t="s">
        <v>3211</v>
      </c>
      <c r="D1095" s="6" t="s">
        <v>3211</v>
      </c>
      <c r="E1095" s="6" t="s">
        <v>14</v>
      </c>
      <c r="F1095" s="6" t="s">
        <v>14</v>
      </c>
    </row>
    <row r="1096" spans="1:6" x14ac:dyDescent="0.25">
      <c r="A1096" s="6" t="s">
        <v>3211</v>
      </c>
      <c r="B1096" s="6" t="s">
        <v>3211</v>
      </c>
      <c r="C1096" s="6" t="s">
        <v>3211</v>
      </c>
      <c r="D1096" s="6" t="s">
        <v>3211</v>
      </c>
      <c r="E1096" s="6" t="s">
        <v>14</v>
      </c>
      <c r="F1096" s="6" t="s">
        <v>14</v>
      </c>
    </row>
    <row r="1097" spans="1:6" x14ac:dyDescent="0.25">
      <c r="A1097" s="6" t="s">
        <v>3211</v>
      </c>
      <c r="B1097" s="6" t="s">
        <v>3211</v>
      </c>
      <c r="C1097" s="6" t="s">
        <v>3211</v>
      </c>
      <c r="D1097" s="6" t="s">
        <v>3211</v>
      </c>
      <c r="E1097" s="6" t="s">
        <v>14</v>
      </c>
      <c r="F1097" s="6" t="s">
        <v>14</v>
      </c>
    </row>
    <row r="1098" spans="1:6" x14ac:dyDescent="0.25">
      <c r="A1098" s="6" t="s">
        <v>3211</v>
      </c>
      <c r="B1098" s="6" t="s">
        <v>3211</v>
      </c>
      <c r="C1098" s="6" t="s">
        <v>3211</v>
      </c>
      <c r="D1098" s="6" t="s">
        <v>3211</v>
      </c>
      <c r="E1098" s="6" t="s">
        <v>14</v>
      </c>
      <c r="F1098" s="6" t="s">
        <v>14</v>
      </c>
    </row>
    <row r="1099" spans="1:6" x14ac:dyDescent="0.25">
      <c r="A1099" s="6" t="s">
        <v>3211</v>
      </c>
      <c r="B1099" s="6" t="s">
        <v>3211</v>
      </c>
      <c r="C1099" s="6" t="s">
        <v>3211</v>
      </c>
      <c r="D1099" s="6" t="s">
        <v>3211</v>
      </c>
      <c r="E1099" s="6" t="s">
        <v>14</v>
      </c>
      <c r="F1099" s="6" t="s">
        <v>14</v>
      </c>
    </row>
    <row r="1100" spans="1:6" x14ac:dyDescent="0.25">
      <c r="A1100" s="6" t="s">
        <v>3211</v>
      </c>
      <c r="B1100" s="6" t="s">
        <v>3211</v>
      </c>
      <c r="C1100" s="6" t="s">
        <v>3211</v>
      </c>
      <c r="D1100" s="6" t="s">
        <v>3211</v>
      </c>
      <c r="E1100" s="6" t="s">
        <v>14</v>
      </c>
      <c r="F1100" s="6" t="s">
        <v>14</v>
      </c>
    </row>
    <row r="1101" spans="1:6" x14ac:dyDescent="0.25">
      <c r="A1101" s="6" t="s">
        <v>3211</v>
      </c>
      <c r="B1101" s="6" t="s">
        <v>3211</v>
      </c>
      <c r="C1101" s="6" t="s">
        <v>3211</v>
      </c>
      <c r="D1101" s="6" t="s">
        <v>3211</v>
      </c>
      <c r="E1101" s="6" t="s">
        <v>14</v>
      </c>
      <c r="F1101" s="6" t="s">
        <v>14</v>
      </c>
    </row>
    <row r="1102" spans="1:6" x14ac:dyDescent="0.25">
      <c r="A1102" s="6" t="s">
        <v>3211</v>
      </c>
      <c r="B1102" s="6" t="s">
        <v>3211</v>
      </c>
      <c r="C1102" s="6" t="s">
        <v>3211</v>
      </c>
      <c r="D1102" s="6" t="s">
        <v>3211</v>
      </c>
      <c r="E1102" s="6" t="s">
        <v>14</v>
      </c>
      <c r="F1102" s="6" t="s">
        <v>14</v>
      </c>
    </row>
    <row r="1103" spans="1:6" x14ac:dyDescent="0.25">
      <c r="A1103" s="6" t="s">
        <v>3211</v>
      </c>
      <c r="B1103" s="6" t="s">
        <v>3211</v>
      </c>
      <c r="C1103" s="6" t="s">
        <v>3211</v>
      </c>
      <c r="D1103" s="6" t="s">
        <v>3211</v>
      </c>
      <c r="E1103" s="6" t="s">
        <v>14</v>
      </c>
      <c r="F1103" s="6" t="s">
        <v>14</v>
      </c>
    </row>
    <row r="1104" spans="1:6" x14ac:dyDescent="0.25">
      <c r="A1104" s="6" t="s">
        <v>3211</v>
      </c>
      <c r="B1104" s="6" t="s">
        <v>3211</v>
      </c>
      <c r="C1104" s="6" t="s">
        <v>3211</v>
      </c>
      <c r="D1104" s="6" t="s">
        <v>3211</v>
      </c>
      <c r="E1104" s="6" t="s">
        <v>14</v>
      </c>
      <c r="F1104" s="6" t="s">
        <v>14</v>
      </c>
    </row>
    <row r="1105" spans="1:6" x14ac:dyDescent="0.25">
      <c r="A1105" s="6" t="s">
        <v>3211</v>
      </c>
      <c r="B1105" s="6" t="s">
        <v>3211</v>
      </c>
      <c r="C1105" s="6" t="s">
        <v>3211</v>
      </c>
      <c r="D1105" s="6" t="s">
        <v>3211</v>
      </c>
      <c r="E1105" s="6" t="s">
        <v>14</v>
      </c>
      <c r="F1105" s="6" t="s">
        <v>14</v>
      </c>
    </row>
    <row r="1106" spans="1:6" x14ac:dyDescent="0.25">
      <c r="A1106" s="6" t="s">
        <v>3211</v>
      </c>
      <c r="B1106" s="6" t="s">
        <v>3211</v>
      </c>
      <c r="C1106" s="6" t="s">
        <v>3211</v>
      </c>
      <c r="D1106" s="6" t="s">
        <v>3211</v>
      </c>
      <c r="E1106" s="6" t="s">
        <v>14</v>
      </c>
      <c r="F1106" s="6" t="s">
        <v>14</v>
      </c>
    </row>
    <row r="1107" spans="1:6" x14ac:dyDescent="0.25">
      <c r="A1107" s="6" t="s">
        <v>3211</v>
      </c>
      <c r="B1107" s="6" t="s">
        <v>3211</v>
      </c>
      <c r="C1107" s="6" t="s">
        <v>3211</v>
      </c>
      <c r="D1107" s="6" t="s">
        <v>3211</v>
      </c>
      <c r="E1107" s="6" t="s">
        <v>14</v>
      </c>
      <c r="F1107" s="6" t="s">
        <v>14</v>
      </c>
    </row>
    <row r="1108" spans="1:6" x14ac:dyDescent="0.25">
      <c r="A1108" s="6" t="s">
        <v>3211</v>
      </c>
      <c r="B1108" s="6" t="s">
        <v>3211</v>
      </c>
      <c r="C1108" s="6" t="s">
        <v>3211</v>
      </c>
      <c r="D1108" s="6" t="s">
        <v>3211</v>
      </c>
      <c r="E1108" s="6" t="s">
        <v>14</v>
      </c>
      <c r="F1108" s="6" t="s">
        <v>14</v>
      </c>
    </row>
    <row r="1109" spans="1:6" x14ac:dyDescent="0.25">
      <c r="A1109" s="6" t="s">
        <v>3211</v>
      </c>
      <c r="B1109" s="6" t="s">
        <v>3211</v>
      </c>
      <c r="C1109" s="6" t="s">
        <v>3211</v>
      </c>
      <c r="D1109" s="6" t="s">
        <v>3211</v>
      </c>
      <c r="E1109" s="6" t="s">
        <v>14</v>
      </c>
      <c r="F1109" s="6" t="s">
        <v>14</v>
      </c>
    </row>
    <row r="1110" spans="1:6" x14ac:dyDescent="0.25">
      <c r="A1110" s="6" t="s">
        <v>3211</v>
      </c>
      <c r="B1110" s="6" t="s">
        <v>3211</v>
      </c>
      <c r="C1110" s="6" t="s">
        <v>3211</v>
      </c>
      <c r="D1110" s="6" t="s">
        <v>3211</v>
      </c>
      <c r="E1110" s="6" t="s">
        <v>14</v>
      </c>
      <c r="F1110" s="6" t="s">
        <v>14</v>
      </c>
    </row>
    <row r="1111" spans="1:6" x14ac:dyDescent="0.25">
      <c r="A1111" s="6" t="s">
        <v>3211</v>
      </c>
      <c r="B1111" s="6" t="s">
        <v>3211</v>
      </c>
      <c r="C1111" s="6" t="s">
        <v>3211</v>
      </c>
      <c r="D1111" s="6" t="s">
        <v>3211</v>
      </c>
      <c r="E1111" s="6" t="s">
        <v>14</v>
      </c>
      <c r="F1111" s="6" t="s">
        <v>14</v>
      </c>
    </row>
    <row r="1112" spans="1:6" x14ac:dyDescent="0.25">
      <c r="A1112" s="6" t="s">
        <v>3211</v>
      </c>
      <c r="B1112" s="6" t="s">
        <v>3211</v>
      </c>
      <c r="C1112" s="6" t="s">
        <v>3211</v>
      </c>
      <c r="D1112" s="6" t="s">
        <v>3211</v>
      </c>
      <c r="E1112" s="6" t="s">
        <v>14</v>
      </c>
      <c r="F1112" s="6" t="s">
        <v>14</v>
      </c>
    </row>
    <row r="1113" spans="1:6" x14ac:dyDescent="0.25">
      <c r="A1113" s="6" t="s">
        <v>3211</v>
      </c>
      <c r="B1113" s="6" t="s">
        <v>3211</v>
      </c>
      <c r="C1113" s="6" t="s">
        <v>3211</v>
      </c>
      <c r="D1113" s="6" t="s">
        <v>3211</v>
      </c>
      <c r="E1113" s="6" t="s">
        <v>14</v>
      </c>
      <c r="F1113" s="6" t="s">
        <v>14</v>
      </c>
    </row>
    <row r="1114" spans="1:6" x14ac:dyDescent="0.25">
      <c r="A1114" s="6" t="s">
        <v>3211</v>
      </c>
      <c r="B1114" s="6" t="s">
        <v>3211</v>
      </c>
      <c r="C1114" s="6" t="s">
        <v>3211</v>
      </c>
      <c r="D1114" s="6" t="s">
        <v>3211</v>
      </c>
      <c r="E1114" s="6" t="s">
        <v>14</v>
      </c>
      <c r="F1114" s="6" t="s">
        <v>14</v>
      </c>
    </row>
    <row r="1115" spans="1:6" x14ac:dyDescent="0.25">
      <c r="A1115" s="6" t="s">
        <v>3211</v>
      </c>
      <c r="B1115" s="6" t="s">
        <v>3211</v>
      </c>
      <c r="C1115" s="6" t="s">
        <v>3211</v>
      </c>
      <c r="D1115" s="6" t="s">
        <v>3211</v>
      </c>
      <c r="E1115" s="6" t="s">
        <v>14</v>
      </c>
      <c r="F1115" s="6" t="s">
        <v>14</v>
      </c>
    </row>
    <row r="1116" spans="1:6" x14ac:dyDescent="0.25">
      <c r="A1116" s="6" t="s">
        <v>3211</v>
      </c>
      <c r="B1116" s="6" t="s">
        <v>3211</v>
      </c>
      <c r="C1116" s="6" t="s">
        <v>3211</v>
      </c>
      <c r="D1116" s="6" t="s">
        <v>3211</v>
      </c>
      <c r="E1116" s="6" t="s">
        <v>14</v>
      </c>
      <c r="F1116" s="6" t="s">
        <v>14</v>
      </c>
    </row>
    <row r="1117" spans="1:6" x14ac:dyDescent="0.25">
      <c r="A1117" s="6" t="s">
        <v>3211</v>
      </c>
      <c r="B1117" s="6" t="s">
        <v>3211</v>
      </c>
      <c r="C1117" s="6" t="s">
        <v>3211</v>
      </c>
      <c r="D1117" s="6" t="s">
        <v>3211</v>
      </c>
      <c r="E1117" s="6" t="s">
        <v>14</v>
      </c>
      <c r="F1117" s="6" t="s">
        <v>14</v>
      </c>
    </row>
    <row r="1118" spans="1:6" x14ac:dyDescent="0.25">
      <c r="A1118" s="6" t="s">
        <v>3211</v>
      </c>
      <c r="B1118" s="6" t="s">
        <v>3211</v>
      </c>
      <c r="C1118" s="6" t="s">
        <v>3211</v>
      </c>
      <c r="D1118" s="6" t="s">
        <v>3211</v>
      </c>
      <c r="E1118" s="6" t="s">
        <v>14</v>
      </c>
      <c r="F1118" s="6" t="s">
        <v>14</v>
      </c>
    </row>
    <row r="1119" spans="1:6" x14ac:dyDescent="0.25">
      <c r="A1119" s="6" t="s">
        <v>3211</v>
      </c>
      <c r="B1119" s="6" t="s">
        <v>3211</v>
      </c>
      <c r="C1119" s="6" t="s">
        <v>3211</v>
      </c>
      <c r="D1119" s="6" t="s">
        <v>3211</v>
      </c>
      <c r="E1119" s="6" t="s">
        <v>14</v>
      </c>
      <c r="F1119" s="6" t="s">
        <v>14</v>
      </c>
    </row>
    <row r="1120" spans="1:6" x14ac:dyDescent="0.25">
      <c r="A1120" s="6" t="s">
        <v>3211</v>
      </c>
      <c r="B1120" s="6" t="s">
        <v>3211</v>
      </c>
      <c r="C1120" s="6" t="s">
        <v>3211</v>
      </c>
      <c r="D1120" s="6" t="s">
        <v>3211</v>
      </c>
      <c r="E1120" s="6" t="s">
        <v>14</v>
      </c>
      <c r="F1120" s="6" t="s">
        <v>14</v>
      </c>
    </row>
    <row r="1121" spans="1:6" x14ac:dyDescent="0.25">
      <c r="A1121" s="6" t="s">
        <v>3211</v>
      </c>
      <c r="B1121" s="6" t="s">
        <v>3211</v>
      </c>
      <c r="C1121" s="6" t="s">
        <v>3211</v>
      </c>
      <c r="D1121" s="6" t="s">
        <v>3211</v>
      </c>
      <c r="E1121" s="6" t="s">
        <v>14</v>
      </c>
      <c r="F1121" s="6" t="s">
        <v>14</v>
      </c>
    </row>
    <row r="1122" spans="1:6" x14ac:dyDescent="0.25">
      <c r="A1122" s="6" t="s">
        <v>3211</v>
      </c>
      <c r="B1122" s="6" t="s">
        <v>3211</v>
      </c>
      <c r="C1122" s="6" t="s">
        <v>3211</v>
      </c>
      <c r="D1122" s="6" t="s">
        <v>3211</v>
      </c>
      <c r="E1122" s="6" t="s">
        <v>14</v>
      </c>
      <c r="F1122" s="6" t="s">
        <v>14</v>
      </c>
    </row>
    <row r="1123" spans="1:6" x14ac:dyDescent="0.25">
      <c r="A1123" s="6" t="s">
        <v>3211</v>
      </c>
      <c r="B1123" s="6" t="s">
        <v>3211</v>
      </c>
      <c r="C1123" s="6" t="s">
        <v>3211</v>
      </c>
      <c r="D1123" s="6" t="s">
        <v>3211</v>
      </c>
      <c r="E1123" s="6" t="s">
        <v>14</v>
      </c>
      <c r="F1123" s="6" t="s">
        <v>14</v>
      </c>
    </row>
    <row r="1124" spans="1:6" x14ac:dyDescent="0.25">
      <c r="A1124" s="6" t="s">
        <v>3211</v>
      </c>
      <c r="B1124" s="6" t="s">
        <v>3211</v>
      </c>
      <c r="C1124" s="6" t="s">
        <v>3211</v>
      </c>
      <c r="D1124" s="6" t="s">
        <v>3211</v>
      </c>
      <c r="E1124" s="6" t="s">
        <v>14</v>
      </c>
      <c r="F1124" s="6" t="s">
        <v>14</v>
      </c>
    </row>
    <row r="1125" spans="1:6" x14ac:dyDescent="0.25">
      <c r="A1125" s="6" t="s">
        <v>3211</v>
      </c>
      <c r="B1125" s="6" t="s">
        <v>3211</v>
      </c>
      <c r="C1125" s="6" t="s">
        <v>3211</v>
      </c>
      <c r="D1125" s="6" t="s">
        <v>3211</v>
      </c>
      <c r="E1125" s="6" t="s">
        <v>14</v>
      </c>
      <c r="F1125" s="6" t="s">
        <v>14</v>
      </c>
    </row>
    <row r="1126" spans="1:6" x14ac:dyDescent="0.25">
      <c r="A1126" s="6" t="s">
        <v>3211</v>
      </c>
      <c r="B1126" s="6" t="s">
        <v>3211</v>
      </c>
      <c r="C1126" s="6" t="s">
        <v>3211</v>
      </c>
      <c r="D1126" s="6" t="s">
        <v>3211</v>
      </c>
      <c r="E1126" s="6" t="s">
        <v>14</v>
      </c>
      <c r="F1126" s="6" t="s">
        <v>14</v>
      </c>
    </row>
    <row r="1127" spans="1:6" x14ac:dyDescent="0.25">
      <c r="A1127" s="6" t="s">
        <v>3211</v>
      </c>
      <c r="B1127" s="6" t="s">
        <v>3211</v>
      </c>
      <c r="C1127" s="6" t="s">
        <v>3211</v>
      </c>
      <c r="D1127" s="6" t="s">
        <v>3211</v>
      </c>
      <c r="E1127" s="6" t="s">
        <v>14</v>
      </c>
      <c r="F1127" s="6" t="s">
        <v>14</v>
      </c>
    </row>
    <row r="1128" spans="1:6" x14ac:dyDescent="0.25">
      <c r="A1128" s="6" t="s">
        <v>3211</v>
      </c>
      <c r="B1128" s="6" t="s">
        <v>3211</v>
      </c>
      <c r="C1128" s="6" t="s">
        <v>3211</v>
      </c>
      <c r="D1128" s="6" t="s">
        <v>3211</v>
      </c>
      <c r="E1128" s="6" t="s">
        <v>14</v>
      </c>
      <c r="F1128" s="6" t="s">
        <v>14</v>
      </c>
    </row>
    <row r="1129" spans="1:6" x14ac:dyDescent="0.25">
      <c r="A1129" s="6" t="s">
        <v>3211</v>
      </c>
      <c r="B1129" s="6" t="s">
        <v>3211</v>
      </c>
      <c r="C1129" s="6" t="s">
        <v>3211</v>
      </c>
      <c r="D1129" s="6" t="s">
        <v>3211</v>
      </c>
      <c r="E1129" s="6" t="s">
        <v>14</v>
      </c>
      <c r="F1129" s="6" t="s">
        <v>14</v>
      </c>
    </row>
    <row r="1130" spans="1:6" x14ac:dyDescent="0.25">
      <c r="A1130" s="6" t="s">
        <v>3211</v>
      </c>
      <c r="B1130" s="6" t="s">
        <v>3211</v>
      </c>
      <c r="C1130" s="6" t="s">
        <v>3211</v>
      </c>
      <c r="D1130" s="6" t="s">
        <v>3211</v>
      </c>
      <c r="E1130" s="6" t="s">
        <v>14</v>
      </c>
      <c r="F1130" s="6" t="s">
        <v>14</v>
      </c>
    </row>
    <row r="1131" spans="1:6" x14ac:dyDescent="0.25">
      <c r="A1131" s="6" t="s">
        <v>3211</v>
      </c>
      <c r="B1131" s="6" t="s">
        <v>3211</v>
      </c>
      <c r="C1131" s="6" t="s">
        <v>3211</v>
      </c>
      <c r="D1131" s="6" t="s">
        <v>3211</v>
      </c>
      <c r="E1131" s="6" t="s">
        <v>14</v>
      </c>
      <c r="F1131" s="6" t="s">
        <v>14</v>
      </c>
    </row>
    <row r="1132" spans="1:6" x14ac:dyDescent="0.25">
      <c r="A1132" s="6" t="s">
        <v>3211</v>
      </c>
      <c r="B1132" s="6" t="s">
        <v>3211</v>
      </c>
      <c r="C1132" s="6" t="s">
        <v>3211</v>
      </c>
      <c r="D1132" s="6" t="s">
        <v>3211</v>
      </c>
      <c r="E1132" s="6" t="s">
        <v>14</v>
      </c>
      <c r="F1132" s="6" t="s">
        <v>14</v>
      </c>
    </row>
    <row r="1133" spans="1:6" x14ac:dyDescent="0.25">
      <c r="A1133" s="6" t="s">
        <v>3211</v>
      </c>
      <c r="B1133" s="6" t="s">
        <v>3211</v>
      </c>
      <c r="C1133" s="6" t="s">
        <v>3211</v>
      </c>
      <c r="D1133" s="6" t="s">
        <v>3211</v>
      </c>
      <c r="E1133" s="6" t="s">
        <v>14</v>
      </c>
      <c r="F1133" s="6" t="s">
        <v>14</v>
      </c>
    </row>
    <row r="1134" spans="1:6" x14ac:dyDescent="0.25">
      <c r="A1134" s="6" t="s">
        <v>3211</v>
      </c>
      <c r="B1134" s="6" t="s">
        <v>3211</v>
      </c>
      <c r="C1134" s="6" t="s">
        <v>3211</v>
      </c>
      <c r="D1134" s="6" t="s">
        <v>3211</v>
      </c>
      <c r="E1134" s="6" t="s">
        <v>14</v>
      </c>
      <c r="F1134" s="6" t="s">
        <v>14</v>
      </c>
    </row>
    <row r="1135" spans="1:6" x14ac:dyDescent="0.25">
      <c r="A1135" s="6" t="s">
        <v>3211</v>
      </c>
      <c r="B1135" s="6" t="s">
        <v>3211</v>
      </c>
      <c r="C1135" s="6" t="s">
        <v>3211</v>
      </c>
      <c r="D1135" s="6" t="s">
        <v>3211</v>
      </c>
      <c r="E1135" s="6" t="s">
        <v>14</v>
      </c>
      <c r="F1135" s="6" t="s">
        <v>14</v>
      </c>
    </row>
    <row r="1136" spans="1:6" x14ac:dyDescent="0.25">
      <c r="A1136" s="6" t="s">
        <v>3211</v>
      </c>
      <c r="B1136" s="6" t="s">
        <v>3211</v>
      </c>
      <c r="C1136" s="6" t="s">
        <v>3211</v>
      </c>
      <c r="D1136" s="6" t="s">
        <v>3211</v>
      </c>
      <c r="E1136" s="6" t="s">
        <v>14</v>
      </c>
      <c r="F1136" s="6" t="s">
        <v>14</v>
      </c>
    </row>
    <row r="1137" spans="1:6" x14ac:dyDescent="0.25">
      <c r="A1137" s="6" t="s">
        <v>3211</v>
      </c>
      <c r="B1137" s="6" t="s">
        <v>3211</v>
      </c>
      <c r="C1137" s="6" t="s">
        <v>3211</v>
      </c>
      <c r="D1137" s="6" t="s">
        <v>3211</v>
      </c>
      <c r="E1137" s="6" t="s">
        <v>14</v>
      </c>
      <c r="F1137" s="6" t="s">
        <v>14</v>
      </c>
    </row>
    <row r="1138" spans="1:6" x14ac:dyDescent="0.25">
      <c r="A1138" s="6" t="s">
        <v>3211</v>
      </c>
      <c r="B1138" s="6" t="s">
        <v>3211</v>
      </c>
      <c r="C1138" s="6" t="s">
        <v>3211</v>
      </c>
      <c r="D1138" s="6" t="s">
        <v>3211</v>
      </c>
      <c r="E1138" s="6" t="s">
        <v>14</v>
      </c>
      <c r="F1138" s="6" t="s">
        <v>14</v>
      </c>
    </row>
    <row r="1139" spans="1:6" x14ac:dyDescent="0.25">
      <c r="A1139" s="6" t="s">
        <v>3211</v>
      </c>
      <c r="B1139" s="6" t="s">
        <v>3211</v>
      </c>
      <c r="C1139" s="6" t="s">
        <v>3211</v>
      </c>
      <c r="D1139" s="6" t="s">
        <v>3211</v>
      </c>
      <c r="E1139" s="6" t="s">
        <v>14</v>
      </c>
      <c r="F1139" s="6" t="s">
        <v>14</v>
      </c>
    </row>
    <row r="1140" spans="1:6" x14ac:dyDescent="0.25">
      <c r="A1140" s="6" t="s">
        <v>3211</v>
      </c>
      <c r="B1140" s="6" t="s">
        <v>3211</v>
      </c>
      <c r="C1140" s="6" t="s">
        <v>3211</v>
      </c>
      <c r="D1140" s="6" t="s">
        <v>3211</v>
      </c>
      <c r="E1140" s="6" t="s">
        <v>14</v>
      </c>
      <c r="F1140" s="6" t="s">
        <v>14</v>
      </c>
    </row>
    <row r="1141" spans="1:6" x14ac:dyDescent="0.25">
      <c r="A1141" s="6" t="s">
        <v>3211</v>
      </c>
      <c r="B1141" s="6" t="s">
        <v>3211</v>
      </c>
      <c r="C1141" s="6" t="s">
        <v>3211</v>
      </c>
      <c r="D1141" s="6" t="s">
        <v>3211</v>
      </c>
      <c r="E1141" s="6" t="s">
        <v>14</v>
      </c>
      <c r="F1141" s="6" t="s">
        <v>14</v>
      </c>
    </row>
    <row r="1142" spans="1:6" x14ac:dyDescent="0.25">
      <c r="A1142" s="6" t="s">
        <v>3211</v>
      </c>
      <c r="B1142" s="6" t="s">
        <v>3211</v>
      </c>
      <c r="C1142" s="6" t="s">
        <v>3211</v>
      </c>
      <c r="D1142" s="6" t="s">
        <v>3211</v>
      </c>
      <c r="E1142" s="6" t="s">
        <v>14</v>
      </c>
      <c r="F1142" s="6" t="s">
        <v>14</v>
      </c>
    </row>
    <row r="1143" spans="1:6" x14ac:dyDescent="0.25">
      <c r="A1143" s="6" t="s">
        <v>3211</v>
      </c>
      <c r="B1143" s="6" t="s">
        <v>3211</v>
      </c>
      <c r="C1143" s="6" t="s">
        <v>3211</v>
      </c>
      <c r="D1143" s="6" t="s">
        <v>3211</v>
      </c>
      <c r="E1143" s="6" t="s">
        <v>14</v>
      </c>
      <c r="F1143" s="6" t="s">
        <v>14</v>
      </c>
    </row>
    <row r="1144" spans="1:6" x14ac:dyDescent="0.25">
      <c r="A1144" s="6" t="s">
        <v>3211</v>
      </c>
      <c r="B1144" s="6" t="s">
        <v>3211</v>
      </c>
      <c r="C1144" s="6" t="s">
        <v>3211</v>
      </c>
      <c r="D1144" s="6" t="s">
        <v>3211</v>
      </c>
      <c r="E1144" s="6" t="s">
        <v>14</v>
      </c>
      <c r="F1144" s="6" t="s">
        <v>14</v>
      </c>
    </row>
    <row r="1145" spans="1:6" x14ac:dyDescent="0.25">
      <c r="A1145" s="6" t="s">
        <v>3211</v>
      </c>
      <c r="B1145" s="6" t="s">
        <v>3211</v>
      </c>
      <c r="C1145" s="6" t="s">
        <v>3211</v>
      </c>
      <c r="D1145" s="6" t="s">
        <v>3211</v>
      </c>
      <c r="E1145" s="6" t="s">
        <v>14</v>
      </c>
      <c r="F1145" s="6" t="s">
        <v>14</v>
      </c>
    </row>
    <row r="1146" spans="1:6" x14ac:dyDescent="0.25">
      <c r="A1146" s="6" t="s">
        <v>3211</v>
      </c>
      <c r="B1146" s="6" t="s">
        <v>3211</v>
      </c>
      <c r="C1146" s="6" t="s">
        <v>3211</v>
      </c>
      <c r="D1146" s="6" t="s">
        <v>3211</v>
      </c>
      <c r="E1146" s="6" t="s">
        <v>14</v>
      </c>
      <c r="F1146" s="6" t="s">
        <v>14</v>
      </c>
    </row>
    <row r="1147" spans="1:6" x14ac:dyDescent="0.25">
      <c r="A1147" s="6" t="s">
        <v>3211</v>
      </c>
      <c r="B1147" s="6" t="s">
        <v>3211</v>
      </c>
      <c r="C1147" s="6" t="s">
        <v>3211</v>
      </c>
      <c r="D1147" s="6" t="s">
        <v>3211</v>
      </c>
      <c r="E1147" s="6" t="s">
        <v>14</v>
      </c>
      <c r="F1147" s="6" t="s">
        <v>14</v>
      </c>
    </row>
    <row r="1148" spans="1:6" x14ac:dyDescent="0.25">
      <c r="A1148" s="6" t="s">
        <v>3211</v>
      </c>
      <c r="B1148" s="6" t="s">
        <v>3211</v>
      </c>
      <c r="C1148" s="6" t="s">
        <v>3211</v>
      </c>
      <c r="D1148" s="6" t="s">
        <v>3211</v>
      </c>
      <c r="E1148" s="6" t="s">
        <v>14</v>
      </c>
      <c r="F1148" s="6" t="s">
        <v>14</v>
      </c>
    </row>
    <row r="1149" spans="1:6" x14ac:dyDescent="0.25">
      <c r="A1149" s="6" t="s">
        <v>3211</v>
      </c>
      <c r="B1149" s="6" t="s">
        <v>3211</v>
      </c>
      <c r="C1149" s="6" t="s">
        <v>3211</v>
      </c>
      <c r="D1149" s="6" t="s">
        <v>3211</v>
      </c>
      <c r="E1149" s="6" t="s">
        <v>14</v>
      </c>
      <c r="F1149" s="6" t="s">
        <v>14</v>
      </c>
    </row>
    <row r="1150" spans="1:6" x14ac:dyDescent="0.25">
      <c r="A1150" s="6" t="s">
        <v>3211</v>
      </c>
      <c r="B1150" s="6" t="s">
        <v>3211</v>
      </c>
      <c r="C1150" s="6" t="s">
        <v>3211</v>
      </c>
      <c r="D1150" s="6" t="s">
        <v>3211</v>
      </c>
      <c r="E1150" s="6" t="s">
        <v>14</v>
      </c>
      <c r="F1150" s="6" t="s">
        <v>14</v>
      </c>
    </row>
    <row r="1151" spans="1:6" x14ac:dyDescent="0.25">
      <c r="A1151" s="6" t="s">
        <v>3211</v>
      </c>
      <c r="B1151" s="6" t="s">
        <v>3211</v>
      </c>
      <c r="C1151" s="6" t="s">
        <v>3211</v>
      </c>
      <c r="D1151" s="6" t="s">
        <v>3211</v>
      </c>
      <c r="E1151" s="6" t="s">
        <v>14</v>
      </c>
      <c r="F1151" s="6" t="s">
        <v>14</v>
      </c>
    </row>
    <row r="1152" spans="1:6" x14ac:dyDescent="0.25">
      <c r="A1152" s="6" t="s">
        <v>3211</v>
      </c>
      <c r="B1152" s="6" t="s">
        <v>3211</v>
      </c>
      <c r="C1152" s="6" t="s">
        <v>3211</v>
      </c>
      <c r="D1152" s="6" t="s">
        <v>3211</v>
      </c>
      <c r="E1152" s="6" t="s">
        <v>14</v>
      </c>
      <c r="F1152" s="6" t="s">
        <v>14</v>
      </c>
    </row>
    <row r="1153" spans="1:6" x14ac:dyDescent="0.25">
      <c r="A1153" s="6" t="s">
        <v>3211</v>
      </c>
      <c r="B1153" s="6" t="s">
        <v>3211</v>
      </c>
      <c r="C1153" s="6" t="s">
        <v>3211</v>
      </c>
      <c r="D1153" s="6" t="s">
        <v>3211</v>
      </c>
      <c r="E1153" s="6" t="s">
        <v>14</v>
      </c>
      <c r="F1153" s="6" t="s">
        <v>14</v>
      </c>
    </row>
    <row r="1154" spans="1:6" x14ac:dyDescent="0.25">
      <c r="A1154" s="6" t="s">
        <v>3211</v>
      </c>
      <c r="B1154" s="6" t="s">
        <v>3211</v>
      </c>
      <c r="C1154" s="6" t="s">
        <v>3211</v>
      </c>
      <c r="D1154" s="6" t="s">
        <v>3211</v>
      </c>
      <c r="E1154" s="6" t="s">
        <v>14</v>
      </c>
      <c r="F1154" s="6" t="s">
        <v>14</v>
      </c>
    </row>
    <row r="1155" spans="1:6" x14ac:dyDescent="0.25">
      <c r="A1155" s="6" t="s">
        <v>3211</v>
      </c>
      <c r="B1155" s="6" t="s">
        <v>3211</v>
      </c>
      <c r="C1155" s="6" t="s">
        <v>3211</v>
      </c>
      <c r="D1155" s="6" t="s">
        <v>3211</v>
      </c>
      <c r="E1155" s="6" t="s">
        <v>14</v>
      </c>
      <c r="F1155" s="6" t="s">
        <v>14</v>
      </c>
    </row>
    <row r="1156" spans="1:6" x14ac:dyDescent="0.25">
      <c r="A1156" s="6" t="s">
        <v>3211</v>
      </c>
      <c r="B1156" s="6" t="s">
        <v>3211</v>
      </c>
      <c r="C1156" s="6" t="s">
        <v>3211</v>
      </c>
      <c r="D1156" s="6" t="s">
        <v>3211</v>
      </c>
      <c r="E1156" s="6" t="s">
        <v>14</v>
      </c>
      <c r="F1156" s="6" t="s">
        <v>14</v>
      </c>
    </row>
    <row r="1157" spans="1:6" x14ac:dyDescent="0.25">
      <c r="A1157" s="6" t="s">
        <v>3211</v>
      </c>
      <c r="B1157" s="6" t="s">
        <v>3211</v>
      </c>
      <c r="C1157" s="6" t="s">
        <v>3211</v>
      </c>
      <c r="D1157" s="6" t="s">
        <v>3211</v>
      </c>
      <c r="E1157" s="6" t="s">
        <v>14</v>
      </c>
      <c r="F1157" s="6" t="s">
        <v>14</v>
      </c>
    </row>
    <row r="1158" spans="1:6" x14ac:dyDescent="0.25">
      <c r="A1158" s="6" t="s">
        <v>3211</v>
      </c>
      <c r="B1158" s="6" t="s">
        <v>3211</v>
      </c>
      <c r="C1158" s="6" t="s">
        <v>3211</v>
      </c>
      <c r="D1158" s="6" t="s">
        <v>3211</v>
      </c>
      <c r="E1158" s="6" t="s">
        <v>14</v>
      </c>
      <c r="F1158" s="6" t="s">
        <v>14</v>
      </c>
    </row>
    <row r="1159" spans="1:6" x14ac:dyDescent="0.25">
      <c r="A1159" s="6" t="s">
        <v>3211</v>
      </c>
      <c r="B1159" s="6" t="s">
        <v>3211</v>
      </c>
      <c r="C1159" s="6" t="s">
        <v>3211</v>
      </c>
      <c r="D1159" s="6" t="s">
        <v>3211</v>
      </c>
      <c r="E1159" s="6" t="s">
        <v>14</v>
      </c>
      <c r="F1159" s="6" t="s">
        <v>14</v>
      </c>
    </row>
    <row r="1160" spans="1:6" x14ac:dyDescent="0.25">
      <c r="A1160" s="6" t="s">
        <v>3211</v>
      </c>
      <c r="B1160" s="6" t="s">
        <v>3211</v>
      </c>
      <c r="C1160" s="6" t="s">
        <v>3211</v>
      </c>
      <c r="D1160" s="6" t="s">
        <v>3211</v>
      </c>
      <c r="E1160" s="6" t="s">
        <v>14</v>
      </c>
      <c r="F1160" s="6" t="s">
        <v>14</v>
      </c>
    </row>
    <row r="1161" spans="1:6" x14ac:dyDescent="0.25">
      <c r="A1161" s="6" t="s">
        <v>3211</v>
      </c>
      <c r="B1161" s="6" t="s">
        <v>3211</v>
      </c>
      <c r="C1161" s="6" t="s">
        <v>3211</v>
      </c>
      <c r="D1161" s="6" t="s">
        <v>3211</v>
      </c>
      <c r="E1161" s="6" t="s">
        <v>14</v>
      </c>
      <c r="F1161" s="6" t="s">
        <v>14</v>
      </c>
    </row>
    <row r="1162" spans="1:6" x14ac:dyDescent="0.25">
      <c r="A1162" s="6" t="s">
        <v>3211</v>
      </c>
      <c r="B1162" s="6" t="s">
        <v>3211</v>
      </c>
      <c r="C1162" s="6" t="s">
        <v>3211</v>
      </c>
      <c r="D1162" s="6" t="s">
        <v>3211</v>
      </c>
      <c r="E1162" s="6" t="s">
        <v>14</v>
      </c>
      <c r="F1162" s="6" t="s">
        <v>14</v>
      </c>
    </row>
    <row r="1163" spans="1:6" x14ac:dyDescent="0.25">
      <c r="A1163" s="6" t="s">
        <v>3211</v>
      </c>
      <c r="B1163" s="6" t="s">
        <v>3211</v>
      </c>
      <c r="C1163" s="6" t="s">
        <v>3211</v>
      </c>
      <c r="D1163" s="6" t="s">
        <v>3211</v>
      </c>
      <c r="E1163" s="6" t="s">
        <v>14</v>
      </c>
      <c r="F1163" s="6" t="s">
        <v>14</v>
      </c>
    </row>
    <row r="1164" spans="1:6" x14ac:dyDescent="0.25">
      <c r="A1164" s="6" t="s">
        <v>3211</v>
      </c>
      <c r="B1164" s="6" t="s">
        <v>3211</v>
      </c>
      <c r="C1164" s="6" t="s">
        <v>3211</v>
      </c>
      <c r="D1164" s="6" t="s">
        <v>3211</v>
      </c>
      <c r="E1164" s="6" t="s">
        <v>14</v>
      </c>
      <c r="F1164" s="6" t="s">
        <v>14</v>
      </c>
    </row>
    <row r="1165" spans="1:6" x14ac:dyDescent="0.25">
      <c r="A1165" s="6" t="s">
        <v>3211</v>
      </c>
      <c r="B1165" s="6" t="s">
        <v>3211</v>
      </c>
      <c r="C1165" s="6" t="s">
        <v>3211</v>
      </c>
      <c r="D1165" s="6" t="s">
        <v>3211</v>
      </c>
      <c r="E1165" s="6" t="s">
        <v>14</v>
      </c>
      <c r="F1165" s="6" t="s">
        <v>14</v>
      </c>
    </row>
    <row r="1166" spans="1:6" x14ac:dyDescent="0.25">
      <c r="A1166" s="6" t="s">
        <v>3211</v>
      </c>
      <c r="B1166" s="6" t="s">
        <v>3211</v>
      </c>
      <c r="C1166" s="6" t="s">
        <v>3211</v>
      </c>
      <c r="D1166" s="6" t="s">
        <v>3211</v>
      </c>
      <c r="E1166" s="6" t="s">
        <v>14</v>
      </c>
      <c r="F1166" s="6" t="s">
        <v>14</v>
      </c>
    </row>
    <row r="1167" spans="1:6" x14ac:dyDescent="0.25">
      <c r="A1167" s="6" t="s">
        <v>3211</v>
      </c>
      <c r="B1167" s="6" t="s">
        <v>3211</v>
      </c>
      <c r="C1167" s="6" t="s">
        <v>3211</v>
      </c>
      <c r="D1167" s="6" t="s">
        <v>3211</v>
      </c>
      <c r="E1167" s="6" t="s">
        <v>14</v>
      </c>
      <c r="F1167" s="6" t="s">
        <v>14</v>
      </c>
    </row>
    <row r="1168" spans="1:6" x14ac:dyDescent="0.25">
      <c r="A1168" s="6" t="s">
        <v>3211</v>
      </c>
      <c r="B1168" s="6" t="s">
        <v>3211</v>
      </c>
      <c r="C1168" s="6" t="s">
        <v>3211</v>
      </c>
      <c r="D1168" s="6" t="s">
        <v>3211</v>
      </c>
      <c r="E1168" s="6" t="s">
        <v>14</v>
      </c>
      <c r="F1168" s="6" t="s">
        <v>14</v>
      </c>
    </row>
    <row r="1169" spans="1:6" x14ac:dyDescent="0.25">
      <c r="A1169" s="6" t="s">
        <v>3211</v>
      </c>
      <c r="B1169" s="6" t="s">
        <v>3211</v>
      </c>
      <c r="C1169" s="6" t="s">
        <v>3211</v>
      </c>
      <c r="D1169" s="6" t="s">
        <v>3211</v>
      </c>
      <c r="E1169" s="6" t="s">
        <v>14</v>
      </c>
      <c r="F1169" s="6" t="s">
        <v>14</v>
      </c>
    </row>
    <row r="1170" spans="1:6" x14ac:dyDescent="0.25">
      <c r="A1170" s="6" t="s">
        <v>3211</v>
      </c>
      <c r="B1170" s="6" t="s">
        <v>3211</v>
      </c>
      <c r="C1170" s="6" t="s">
        <v>3211</v>
      </c>
      <c r="D1170" s="6" t="s">
        <v>3211</v>
      </c>
      <c r="E1170" s="6" t="s">
        <v>14</v>
      </c>
      <c r="F1170" s="6" t="s">
        <v>14</v>
      </c>
    </row>
    <row r="1171" spans="1:6" x14ac:dyDescent="0.25">
      <c r="A1171" s="6" t="s">
        <v>3211</v>
      </c>
      <c r="B1171" s="6" t="s">
        <v>3211</v>
      </c>
      <c r="C1171" s="6" t="s">
        <v>3211</v>
      </c>
      <c r="D1171" s="6" t="s">
        <v>3211</v>
      </c>
      <c r="E1171" s="6" t="s">
        <v>14</v>
      </c>
      <c r="F1171" s="6" t="s">
        <v>14</v>
      </c>
    </row>
    <row r="1172" spans="1:6" x14ac:dyDescent="0.25">
      <c r="A1172" s="6" t="s">
        <v>3211</v>
      </c>
      <c r="B1172" s="6" t="s">
        <v>3211</v>
      </c>
      <c r="C1172" s="6" t="s">
        <v>3211</v>
      </c>
      <c r="D1172" s="6" t="s">
        <v>3211</v>
      </c>
      <c r="E1172" s="6" t="s">
        <v>14</v>
      </c>
      <c r="F1172" s="6" t="s">
        <v>14</v>
      </c>
    </row>
    <row r="1173" spans="1:6" x14ac:dyDescent="0.25">
      <c r="A1173" s="6" t="s">
        <v>3211</v>
      </c>
      <c r="B1173" s="6" t="s">
        <v>3211</v>
      </c>
      <c r="C1173" s="6" t="s">
        <v>3211</v>
      </c>
      <c r="D1173" s="6" t="s">
        <v>3211</v>
      </c>
      <c r="E1173" s="6" t="s">
        <v>14</v>
      </c>
      <c r="F1173" s="6" t="s">
        <v>14</v>
      </c>
    </row>
    <row r="1174" spans="1:6" x14ac:dyDescent="0.25">
      <c r="A1174" s="6" t="s">
        <v>3211</v>
      </c>
      <c r="B1174" s="6" t="s">
        <v>3211</v>
      </c>
      <c r="C1174" s="6" t="s">
        <v>3211</v>
      </c>
      <c r="D1174" s="6" t="s">
        <v>3211</v>
      </c>
      <c r="E1174" s="6" t="s">
        <v>14</v>
      </c>
      <c r="F1174" s="6" t="s">
        <v>14</v>
      </c>
    </row>
    <row r="1175" spans="1:6" x14ac:dyDescent="0.25">
      <c r="A1175" s="6" t="s">
        <v>3211</v>
      </c>
      <c r="B1175" s="6" t="s">
        <v>3211</v>
      </c>
      <c r="C1175" s="6" t="s">
        <v>3211</v>
      </c>
      <c r="D1175" s="6" t="s">
        <v>3211</v>
      </c>
      <c r="E1175" s="6" t="s">
        <v>14</v>
      </c>
      <c r="F1175" s="6" t="s">
        <v>14</v>
      </c>
    </row>
    <row r="1176" spans="1:6" x14ac:dyDescent="0.25">
      <c r="A1176" s="6" t="s">
        <v>3211</v>
      </c>
      <c r="B1176" s="6" t="s">
        <v>3211</v>
      </c>
      <c r="C1176" s="6" t="s">
        <v>3211</v>
      </c>
      <c r="D1176" s="6" t="s">
        <v>3211</v>
      </c>
      <c r="E1176" s="6" t="s">
        <v>14</v>
      </c>
      <c r="F1176" s="6" t="s">
        <v>14</v>
      </c>
    </row>
    <row r="1177" spans="1:6" x14ac:dyDescent="0.25">
      <c r="A1177" s="6" t="s">
        <v>3211</v>
      </c>
      <c r="B1177" s="6" t="s">
        <v>3211</v>
      </c>
      <c r="C1177" s="6" t="s">
        <v>3211</v>
      </c>
      <c r="D1177" s="6" t="s">
        <v>3211</v>
      </c>
      <c r="E1177" s="6" t="s">
        <v>14</v>
      </c>
      <c r="F1177" s="6" t="s">
        <v>14</v>
      </c>
    </row>
    <row r="1178" spans="1:6" x14ac:dyDescent="0.25">
      <c r="A1178" s="6" t="s">
        <v>3211</v>
      </c>
      <c r="B1178" s="6" t="s">
        <v>3211</v>
      </c>
      <c r="C1178" s="6" t="s">
        <v>3211</v>
      </c>
      <c r="D1178" s="6" t="s">
        <v>3211</v>
      </c>
      <c r="E1178" s="6" t="s">
        <v>14</v>
      </c>
      <c r="F1178" s="6" t="s">
        <v>14</v>
      </c>
    </row>
    <row r="1179" spans="1:6" x14ac:dyDescent="0.25">
      <c r="A1179" s="6" t="s">
        <v>3211</v>
      </c>
      <c r="B1179" s="6" t="s">
        <v>3211</v>
      </c>
      <c r="C1179" s="6" t="s">
        <v>3211</v>
      </c>
      <c r="D1179" s="6" t="s">
        <v>3211</v>
      </c>
      <c r="E1179" s="6" t="s">
        <v>14</v>
      </c>
      <c r="F1179" s="6" t="s">
        <v>14</v>
      </c>
    </row>
    <row r="1180" spans="1:6" x14ac:dyDescent="0.25">
      <c r="A1180" s="6" t="s">
        <v>3211</v>
      </c>
      <c r="B1180" s="6" t="s">
        <v>3211</v>
      </c>
      <c r="C1180" s="6" t="s">
        <v>3211</v>
      </c>
      <c r="D1180" s="6" t="s">
        <v>3211</v>
      </c>
      <c r="E1180" s="6" t="s">
        <v>14</v>
      </c>
      <c r="F1180" s="6" t="s">
        <v>14</v>
      </c>
    </row>
    <row r="1181" spans="1:6" x14ac:dyDescent="0.25">
      <c r="A1181" s="6" t="s">
        <v>3211</v>
      </c>
      <c r="B1181" s="6" t="s">
        <v>3211</v>
      </c>
      <c r="C1181" s="6" t="s">
        <v>3211</v>
      </c>
      <c r="D1181" s="6" t="s">
        <v>3211</v>
      </c>
      <c r="E1181" s="6" t="s">
        <v>14</v>
      </c>
      <c r="F1181" s="6" t="s">
        <v>14</v>
      </c>
    </row>
    <row r="1182" spans="1:6" x14ac:dyDescent="0.25">
      <c r="A1182" s="6" t="s">
        <v>3211</v>
      </c>
      <c r="B1182" s="6" t="s">
        <v>3211</v>
      </c>
      <c r="C1182" s="6" t="s">
        <v>3211</v>
      </c>
      <c r="D1182" s="6" t="s">
        <v>3211</v>
      </c>
      <c r="E1182" s="6" t="s">
        <v>14</v>
      </c>
      <c r="F1182" s="6" t="s">
        <v>14</v>
      </c>
    </row>
    <row r="1183" spans="1:6" x14ac:dyDescent="0.25">
      <c r="A1183" s="6" t="s">
        <v>3211</v>
      </c>
      <c r="B1183" s="6" t="s">
        <v>3211</v>
      </c>
      <c r="C1183" s="6" t="s">
        <v>3211</v>
      </c>
      <c r="D1183" s="6" t="s">
        <v>3211</v>
      </c>
      <c r="E1183" s="6" t="s">
        <v>14</v>
      </c>
      <c r="F1183" s="6" t="s">
        <v>14</v>
      </c>
    </row>
    <row r="1184" spans="1:6" x14ac:dyDescent="0.25">
      <c r="A1184" s="6" t="s">
        <v>3211</v>
      </c>
      <c r="B1184" s="6" t="s">
        <v>3211</v>
      </c>
      <c r="C1184" s="6" t="s">
        <v>3211</v>
      </c>
      <c r="D1184" s="6" t="s">
        <v>3211</v>
      </c>
      <c r="E1184" s="6" t="s">
        <v>14</v>
      </c>
      <c r="F1184" s="6" t="s">
        <v>14</v>
      </c>
    </row>
    <row r="1185" spans="1:6" x14ac:dyDescent="0.25">
      <c r="A1185" s="6" t="s">
        <v>3211</v>
      </c>
      <c r="B1185" s="6" t="s">
        <v>3211</v>
      </c>
      <c r="C1185" s="6" t="s">
        <v>3211</v>
      </c>
      <c r="D1185" s="6" t="s">
        <v>3211</v>
      </c>
      <c r="E1185" s="6" t="s">
        <v>14</v>
      </c>
      <c r="F1185" s="6" t="s">
        <v>14</v>
      </c>
    </row>
    <row r="1186" spans="1:6" x14ac:dyDescent="0.25">
      <c r="A1186" s="6" t="s">
        <v>3211</v>
      </c>
      <c r="B1186" s="6" t="s">
        <v>3211</v>
      </c>
      <c r="C1186" s="6" t="s">
        <v>3211</v>
      </c>
      <c r="D1186" s="6" t="s">
        <v>3211</v>
      </c>
      <c r="E1186" s="6" t="s">
        <v>14</v>
      </c>
      <c r="F1186" s="6" t="s">
        <v>14</v>
      </c>
    </row>
    <row r="1187" spans="1:6" x14ac:dyDescent="0.25">
      <c r="A1187" s="6" t="s">
        <v>3211</v>
      </c>
      <c r="B1187" s="6" t="s">
        <v>3211</v>
      </c>
      <c r="C1187" s="6" t="s">
        <v>3211</v>
      </c>
      <c r="D1187" s="6" t="s">
        <v>3211</v>
      </c>
      <c r="E1187" s="6" t="s">
        <v>14</v>
      </c>
      <c r="F1187" s="6" t="s">
        <v>14</v>
      </c>
    </row>
    <row r="1188" spans="1:6" x14ac:dyDescent="0.25">
      <c r="A1188" s="6" t="s">
        <v>3211</v>
      </c>
      <c r="B1188" s="6" t="s">
        <v>3211</v>
      </c>
      <c r="C1188" s="6" t="s">
        <v>3211</v>
      </c>
      <c r="D1188" s="6" t="s">
        <v>3211</v>
      </c>
      <c r="E1188" s="6" t="s">
        <v>14</v>
      </c>
      <c r="F1188" s="6" t="s">
        <v>14</v>
      </c>
    </row>
    <row r="1189" spans="1:6" x14ac:dyDescent="0.25">
      <c r="A1189" s="6" t="s">
        <v>3211</v>
      </c>
      <c r="B1189" s="6" t="s">
        <v>3211</v>
      </c>
      <c r="C1189" s="6" t="s">
        <v>3211</v>
      </c>
      <c r="D1189" s="6" t="s">
        <v>3211</v>
      </c>
      <c r="E1189" s="6" t="s">
        <v>14</v>
      </c>
      <c r="F1189" s="6" t="s">
        <v>14</v>
      </c>
    </row>
    <row r="1190" spans="1:6" x14ac:dyDescent="0.25">
      <c r="A1190" s="6" t="s">
        <v>3211</v>
      </c>
      <c r="B1190" s="6" t="s">
        <v>3211</v>
      </c>
      <c r="C1190" s="6" t="s">
        <v>3211</v>
      </c>
      <c r="D1190" s="6" t="s">
        <v>3211</v>
      </c>
      <c r="E1190" s="6" t="s">
        <v>14</v>
      </c>
      <c r="F1190" s="6" t="s">
        <v>14</v>
      </c>
    </row>
    <row r="1191" spans="1:6" x14ac:dyDescent="0.25">
      <c r="A1191" s="6" t="s">
        <v>3211</v>
      </c>
      <c r="B1191" s="6" t="s">
        <v>3211</v>
      </c>
      <c r="C1191" s="6" t="s">
        <v>3211</v>
      </c>
      <c r="D1191" s="6" t="s">
        <v>3211</v>
      </c>
      <c r="E1191" s="6" t="s">
        <v>14</v>
      </c>
      <c r="F1191" s="6" t="s">
        <v>14</v>
      </c>
    </row>
    <row r="1192" spans="1:6" x14ac:dyDescent="0.25">
      <c r="A1192" s="6" t="s">
        <v>3211</v>
      </c>
      <c r="B1192" s="6" t="s">
        <v>3211</v>
      </c>
      <c r="C1192" s="6" t="s">
        <v>3211</v>
      </c>
      <c r="D1192" s="6" t="s">
        <v>3211</v>
      </c>
      <c r="E1192" s="6" t="s">
        <v>14</v>
      </c>
      <c r="F1192" s="6" t="s">
        <v>14</v>
      </c>
    </row>
    <row r="1193" spans="1:6" x14ac:dyDescent="0.25">
      <c r="A1193" s="6" t="s">
        <v>3211</v>
      </c>
      <c r="B1193" s="6" t="s">
        <v>3211</v>
      </c>
      <c r="C1193" s="6" t="s">
        <v>3211</v>
      </c>
      <c r="D1193" s="6" t="s">
        <v>3211</v>
      </c>
      <c r="E1193" s="6" t="s">
        <v>14</v>
      </c>
      <c r="F1193" s="6" t="s">
        <v>14</v>
      </c>
    </row>
    <row r="1194" spans="1:6" x14ac:dyDescent="0.25">
      <c r="A1194" s="6" t="s">
        <v>3211</v>
      </c>
      <c r="B1194" s="6" t="s">
        <v>3211</v>
      </c>
      <c r="C1194" s="6" t="s">
        <v>3211</v>
      </c>
      <c r="D1194" s="6" t="s">
        <v>3211</v>
      </c>
      <c r="E1194" s="6" t="s">
        <v>14</v>
      </c>
      <c r="F1194" s="6" t="s">
        <v>14</v>
      </c>
    </row>
    <row r="1195" spans="1:6" x14ac:dyDescent="0.25">
      <c r="A1195" s="6" t="s">
        <v>3211</v>
      </c>
      <c r="B1195" s="6" t="s">
        <v>3211</v>
      </c>
      <c r="C1195" s="6" t="s">
        <v>3211</v>
      </c>
      <c r="D1195" s="6" t="s">
        <v>3211</v>
      </c>
      <c r="E1195" s="6" t="s">
        <v>14</v>
      </c>
      <c r="F1195" s="6" t="s">
        <v>14</v>
      </c>
    </row>
    <row r="1196" spans="1:6" x14ac:dyDescent="0.25">
      <c r="A1196" s="6" t="s">
        <v>3211</v>
      </c>
      <c r="B1196" s="6" t="s">
        <v>3211</v>
      </c>
      <c r="C1196" s="6" t="s">
        <v>3211</v>
      </c>
      <c r="D1196" s="6" t="s">
        <v>3211</v>
      </c>
      <c r="E1196" s="6" t="s">
        <v>14</v>
      </c>
      <c r="F1196" s="6" t="s">
        <v>14</v>
      </c>
    </row>
    <row r="1197" spans="1:6" x14ac:dyDescent="0.25">
      <c r="A1197" s="6" t="s">
        <v>3211</v>
      </c>
      <c r="B1197" s="6" t="s">
        <v>3211</v>
      </c>
      <c r="C1197" s="6" t="s">
        <v>3211</v>
      </c>
      <c r="D1197" s="6" t="s">
        <v>3211</v>
      </c>
      <c r="E1197" s="6" t="s">
        <v>14</v>
      </c>
      <c r="F1197" s="6" t="s">
        <v>14</v>
      </c>
    </row>
    <row r="1198" spans="1:6" x14ac:dyDescent="0.25">
      <c r="A1198" s="6" t="s">
        <v>3211</v>
      </c>
      <c r="B1198" s="6" t="s">
        <v>3211</v>
      </c>
      <c r="C1198" s="6" t="s">
        <v>3211</v>
      </c>
      <c r="D1198" s="6" t="s">
        <v>3211</v>
      </c>
      <c r="E1198" s="6" t="s">
        <v>14</v>
      </c>
      <c r="F1198" s="6" t="s">
        <v>14</v>
      </c>
    </row>
    <row r="1199" spans="1:6" x14ac:dyDescent="0.25">
      <c r="A1199" s="6" t="s">
        <v>3211</v>
      </c>
      <c r="B1199" s="6" t="s">
        <v>3211</v>
      </c>
      <c r="C1199" s="6" t="s">
        <v>3211</v>
      </c>
      <c r="D1199" s="6" t="s">
        <v>3211</v>
      </c>
      <c r="E1199" s="6" t="s">
        <v>14</v>
      </c>
      <c r="F1199" s="6" t="s">
        <v>14</v>
      </c>
    </row>
    <row r="1200" spans="1:6" x14ac:dyDescent="0.25">
      <c r="A1200" s="6" t="s">
        <v>3211</v>
      </c>
      <c r="B1200" s="6" t="s">
        <v>3211</v>
      </c>
      <c r="C1200" s="6" t="s">
        <v>3211</v>
      </c>
      <c r="D1200" s="6" t="s">
        <v>3211</v>
      </c>
      <c r="E1200" s="6" t="s">
        <v>14</v>
      </c>
      <c r="F1200" s="6" t="s">
        <v>14</v>
      </c>
    </row>
    <row r="1201" spans="1:6" x14ac:dyDescent="0.25">
      <c r="A1201" s="6" t="s">
        <v>3211</v>
      </c>
      <c r="B1201" s="6" t="s">
        <v>3211</v>
      </c>
      <c r="C1201" s="6" t="s">
        <v>3211</v>
      </c>
      <c r="D1201" s="6" t="s">
        <v>3211</v>
      </c>
      <c r="E1201" s="6" t="s">
        <v>14</v>
      </c>
      <c r="F1201" s="6" t="s">
        <v>14</v>
      </c>
    </row>
    <row r="1202" spans="1:6" x14ac:dyDescent="0.25">
      <c r="A1202" s="6" t="s">
        <v>3211</v>
      </c>
      <c r="B1202" s="6" t="s">
        <v>3211</v>
      </c>
      <c r="C1202" s="6" t="s">
        <v>3211</v>
      </c>
      <c r="D1202" s="6" t="s">
        <v>3211</v>
      </c>
      <c r="E1202" s="6" t="s">
        <v>14</v>
      </c>
      <c r="F1202" s="6" t="s">
        <v>14</v>
      </c>
    </row>
    <row r="1203" spans="1:6" x14ac:dyDescent="0.25">
      <c r="A1203" s="6" t="s">
        <v>3211</v>
      </c>
      <c r="B1203" s="6" t="s">
        <v>3211</v>
      </c>
      <c r="C1203" s="6" t="s">
        <v>3211</v>
      </c>
      <c r="D1203" s="6" t="s">
        <v>3211</v>
      </c>
      <c r="E1203" s="6" t="s">
        <v>14</v>
      </c>
      <c r="F1203" s="6" t="s">
        <v>14</v>
      </c>
    </row>
    <row r="1204" spans="1:6" x14ac:dyDescent="0.25">
      <c r="A1204" s="6" t="s">
        <v>3211</v>
      </c>
      <c r="B1204" s="6" t="s">
        <v>3211</v>
      </c>
      <c r="C1204" s="6" t="s">
        <v>3211</v>
      </c>
      <c r="D1204" s="6" t="s">
        <v>3211</v>
      </c>
      <c r="E1204" s="6" t="s">
        <v>14</v>
      </c>
      <c r="F1204" s="6" t="s">
        <v>14</v>
      </c>
    </row>
    <row r="1205" spans="1:6" x14ac:dyDescent="0.25">
      <c r="A1205" s="6" t="s">
        <v>3211</v>
      </c>
      <c r="B1205" s="6" t="s">
        <v>3211</v>
      </c>
      <c r="C1205" s="6" t="s">
        <v>3211</v>
      </c>
      <c r="D1205" s="6" t="s">
        <v>3211</v>
      </c>
      <c r="E1205" s="6" t="s">
        <v>14</v>
      </c>
      <c r="F1205" s="6" t="s">
        <v>14</v>
      </c>
    </row>
    <row r="1206" spans="1:6" x14ac:dyDescent="0.25">
      <c r="A1206" s="6" t="s">
        <v>3211</v>
      </c>
      <c r="B1206" s="6" t="s">
        <v>3211</v>
      </c>
      <c r="C1206" s="6" t="s">
        <v>3211</v>
      </c>
      <c r="D1206" s="6" t="s">
        <v>3211</v>
      </c>
      <c r="E1206" s="6" t="s">
        <v>14</v>
      </c>
      <c r="F1206" s="6" t="s">
        <v>14</v>
      </c>
    </row>
    <row r="1207" spans="1:6" x14ac:dyDescent="0.25">
      <c r="A1207" s="6" t="s">
        <v>3211</v>
      </c>
      <c r="B1207" s="6" t="s">
        <v>3211</v>
      </c>
      <c r="C1207" s="6" t="s">
        <v>3211</v>
      </c>
      <c r="D1207" s="6" t="s">
        <v>3211</v>
      </c>
      <c r="E1207" s="6" t="s">
        <v>14</v>
      </c>
      <c r="F1207" s="6" t="s">
        <v>14</v>
      </c>
    </row>
    <row r="1208" spans="1:6" x14ac:dyDescent="0.25">
      <c r="A1208" s="6" t="s">
        <v>3211</v>
      </c>
      <c r="B1208" s="6" t="s">
        <v>3211</v>
      </c>
      <c r="C1208" s="6" t="s">
        <v>3211</v>
      </c>
      <c r="D1208" s="6" t="s">
        <v>3211</v>
      </c>
      <c r="E1208" s="6" t="s">
        <v>14</v>
      </c>
      <c r="F1208" s="6" t="s">
        <v>14</v>
      </c>
    </row>
    <row r="1209" spans="1:6" x14ac:dyDescent="0.25">
      <c r="A1209" s="6" t="s">
        <v>3211</v>
      </c>
      <c r="B1209" s="6" t="s">
        <v>3211</v>
      </c>
      <c r="C1209" s="6" t="s">
        <v>3211</v>
      </c>
      <c r="D1209" s="6" t="s">
        <v>3211</v>
      </c>
      <c r="E1209" s="6" t="s">
        <v>14</v>
      </c>
      <c r="F1209" s="6" t="s">
        <v>14</v>
      </c>
    </row>
    <row r="1210" spans="1:6" x14ac:dyDescent="0.25">
      <c r="A1210" s="6" t="s">
        <v>3211</v>
      </c>
      <c r="B1210" s="6" t="s">
        <v>3211</v>
      </c>
      <c r="C1210" s="6" t="s">
        <v>3211</v>
      </c>
      <c r="D1210" s="6" t="s">
        <v>3211</v>
      </c>
      <c r="E1210" s="6" t="s">
        <v>14</v>
      </c>
      <c r="F1210" s="6" t="s">
        <v>14</v>
      </c>
    </row>
    <row r="1211" spans="1:6" x14ac:dyDescent="0.25">
      <c r="A1211" s="6" t="s">
        <v>3211</v>
      </c>
      <c r="B1211" s="6" t="s">
        <v>3211</v>
      </c>
      <c r="C1211" s="6" t="s">
        <v>3211</v>
      </c>
      <c r="D1211" s="6" t="s">
        <v>3211</v>
      </c>
      <c r="E1211" s="6" t="s">
        <v>14</v>
      </c>
      <c r="F1211" s="6" t="s">
        <v>14</v>
      </c>
    </row>
    <row r="1212" spans="1:6" x14ac:dyDescent="0.25">
      <c r="A1212" s="6" t="s">
        <v>3211</v>
      </c>
      <c r="B1212" s="6" t="s">
        <v>3211</v>
      </c>
      <c r="C1212" s="6" t="s">
        <v>3211</v>
      </c>
      <c r="D1212" s="6" t="s">
        <v>3211</v>
      </c>
      <c r="E1212" s="6" t="s">
        <v>14</v>
      </c>
      <c r="F1212" s="6" t="s">
        <v>14</v>
      </c>
    </row>
    <row r="1213" spans="1:6" x14ac:dyDescent="0.25">
      <c r="A1213" s="6" t="s">
        <v>3211</v>
      </c>
      <c r="B1213" s="6" t="s">
        <v>3211</v>
      </c>
      <c r="C1213" s="6" t="s">
        <v>3211</v>
      </c>
      <c r="D1213" s="6" t="s">
        <v>3211</v>
      </c>
      <c r="E1213" s="6" t="s">
        <v>14</v>
      </c>
      <c r="F1213" s="6" t="s">
        <v>14</v>
      </c>
    </row>
    <row r="1214" spans="1:6" x14ac:dyDescent="0.25">
      <c r="A1214" s="6" t="s">
        <v>3211</v>
      </c>
      <c r="B1214" s="6" t="s">
        <v>3211</v>
      </c>
      <c r="C1214" s="6" t="s">
        <v>3211</v>
      </c>
      <c r="D1214" s="6" t="s">
        <v>3211</v>
      </c>
      <c r="E1214" s="6" t="s">
        <v>14</v>
      </c>
      <c r="F1214" s="6" t="s">
        <v>14</v>
      </c>
    </row>
    <row r="1215" spans="1:6" x14ac:dyDescent="0.25">
      <c r="A1215" s="6" t="s">
        <v>3211</v>
      </c>
      <c r="B1215" s="6" t="s">
        <v>3211</v>
      </c>
      <c r="C1215" s="6" t="s">
        <v>3211</v>
      </c>
      <c r="D1215" s="6" t="s">
        <v>3211</v>
      </c>
      <c r="E1215" s="6" t="s">
        <v>14</v>
      </c>
      <c r="F1215" s="6" t="s">
        <v>14</v>
      </c>
    </row>
    <row r="1216" spans="1:6" x14ac:dyDescent="0.25">
      <c r="A1216" s="6" t="s">
        <v>3211</v>
      </c>
      <c r="B1216" s="6" t="s">
        <v>3211</v>
      </c>
      <c r="C1216" s="6" t="s">
        <v>3211</v>
      </c>
      <c r="D1216" s="6" t="s">
        <v>3211</v>
      </c>
      <c r="E1216" s="6" t="s">
        <v>14</v>
      </c>
      <c r="F1216" s="6" t="s">
        <v>14</v>
      </c>
    </row>
    <row r="1217" spans="1:6" x14ac:dyDescent="0.25">
      <c r="A1217" s="6" t="s">
        <v>3211</v>
      </c>
      <c r="B1217" s="6" t="s">
        <v>3211</v>
      </c>
      <c r="C1217" s="6" t="s">
        <v>3211</v>
      </c>
      <c r="D1217" s="6" t="s">
        <v>3211</v>
      </c>
      <c r="E1217" s="6" t="s">
        <v>14</v>
      </c>
      <c r="F1217" s="6" t="s">
        <v>14</v>
      </c>
    </row>
    <row r="1218" spans="1:6" x14ac:dyDescent="0.25">
      <c r="A1218" s="6" t="s">
        <v>3211</v>
      </c>
      <c r="B1218" s="6" t="s">
        <v>3211</v>
      </c>
      <c r="C1218" s="6" t="s">
        <v>3211</v>
      </c>
      <c r="D1218" s="6" t="s">
        <v>3211</v>
      </c>
      <c r="E1218" s="6" t="s">
        <v>14</v>
      </c>
      <c r="F1218" s="6" t="s">
        <v>14</v>
      </c>
    </row>
    <row r="1219" spans="1:6" x14ac:dyDescent="0.25">
      <c r="A1219" s="6" t="s">
        <v>3211</v>
      </c>
      <c r="B1219" s="6" t="s">
        <v>3211</v>
      </c>
      <c r="C1219" s="6" t="s">
        <v>3211</v>
      </c>
      <c r="D1219" s="6" t="s">
        <v>3211</v>
      </c>
      <c r="E1219" s="6" t="s">
        <v>14</v>
      </c>
      <c r="F1219" s="6" t="s">
        <v>14</v>
      </c>
    </row>
    <row r="1220" spans="1:6" x14ac:dyDescent="0.25">
      <c r="A1220" s="6" t="s">
        <v>3211</v>
      </c>
      <c r="B1220" s="6" t="s">
        <v>3211</v>
      </c>
      <c r="C1220" s="6" t="s">
        <v>3211</v>
      </c>
      <c r="D1220" s="6" t="s">
        <v>3211</v>
      </c>
      <c r="E1220" s="6" t="s">
        <v>14</v>
      </c>
      <c r="F1220" s="6" t="s">
        <v>14</v>
      </c>
    </row>
    <row r="1221" spans="1:6" x14ac:dyDescent="0.25">
      <c r="A1221" s="6" t="s">
        <v>3211</v>
      </c>
      <c r="B1221" s="6" t="s">
        <v>3211</v>
      </c>
      <c r="C1221" s="6" t="s">
        <v>3211</v>
      </c>
      <c r="D1221" s="6" t="s">
        <v>3211</v>
      </c>
      <c r="E1221" s="6" t="s">
        <v>14</v>
      </c>
      <c r="F1221" s="6" t="s">
        <v>14</v>
      </c>
    </row>
    <row r="1222" spans="1:6" x14ac:dyDescent="0.25">
      <c r="A1222" s="6" t="s">
        <v>3211</v>
      </c>
      <c r="B1222" s="6" t="s">
        <v>3211</v>
      </c>
      <c r="C1222" s="6" t="s">
        <v>3211</v>
      </c>
      <c r="D1222" s="6" t="s">
        <v>3211</v>
      </c>
      <c r="E1222" s="6" t="s">
        <v>14</v>
      </c>
      <c r="F1222" s="6" t="s">
        <v>14</v>
      </c>
    </row>
    <row r="1223" spans="1:6" x14ac:dyDescent="0.25">
      <c r="A1223" s="6" t="s">
        <v>3211</v>
      </c>
      <c r="B1223" s="6" t="s">
        <v>3211</v>
      </c>
      <c r="C1223" s="6" t="s">
        <v>3211</v>
      </c>
      <c r="D1223" s="6" t="s">
        <v>3211</v>
      </c>
      <c r="E1223" s="6" t="s">
        <v>14</v>
      </c>
      <c r="F1223" s="6" t="s">
        <v>14</v>
      </c>
    </row>
    <row r="1224" spans="1:6" x14ac:dyDescent="0.25">
      <c r="A1224" s="6" t="s">
        <v>3211</v>
      </c>
      <c r="B1224" s="6" t="s">
        <v>3211</v>
      </c>
      <c r="C1224" s="6" t="s">
        <v>3211</v>
      </c>
      <c r="D1224" s="6" t="s">
        <v>3211</v>
      </c>
      <c r="E1224" s="6" t="s">
        <v>14</v>
      </c>
      <c r="F1224" s="6" t="s">
        <v>14</v>
      </c>
    </row>
    <row r="1225" spans="1:6" x14ac:dyDescent="0.25">
      <c r="A1225" s="6" t="s">
        <v>3211</v>
      </c>
      <c r="B1225" s="6" t="s">
        <v>3211</v>
      </c>
      <c r="C1225" s="6" t="s">
        <v>3211</v>
      </c>
      <c r="D1225" s="6" t="s">
        <v>3211</v>
      </c>
      <c r="E1225" s="6" t="s">
        <v>14</v>
      </c>
      <c r="F1225" s="6" t="s">
        <v>14</v>
      </c>
    </row>
    <row r="1226" spans="1:6" x14ac:dyDescent="0.25">
      <c r="A1226" s="6" t="s">
        <v>3211</v>
      </c>
      <c r="B1226" s="6" t="s">
        <v>3211</v>
      </c>
      <c r="C1226" s="6" t="s">
        <v>3211</v>
      </c>
      <c r="D1226" s="6" t="s">
        <v>3211</v>
      </c>
      <c r="E1226" s="6" t="s">
        <v>14</v>
      </c>
      <c r="F1226" s="6" t="s">
        <v>14</v>
      </c>
    </row>
    <row r="1227" spans="1:6" x14ac:dyDescent="0.25">
      <c r="A1227" s="6" t="s">
        <v>3211</v>
      </c>
      <c r="B1227" s="6" t="s">
        <v>3211</v>
      </c>
      <c r="C1227" s="6" t="s">
        <v>3211</v>
      </c>
      <c r="D1227" s="6" t="s">
        <v>3211</v>
      </c>
      <c r="E1227" s="6" t="s">
        <v>14</v>
      </c>
      <c r="F1227" s="6" t="s">
        <v>14</v>
      </c>
    </row>
    <row r="1228" spans="1:6" x14ac:dyDescent="0.25">
      <c r="A1228" s="6" t="s">
        <v>3211</v>
      </c>
      <c r="B1228" s="6" t="s">
        <v>3211</v>
      </c>
      <c r="C1228" s="6" t="s">
        <v>3211</v>
      </c>
      <c r="D1228" s="6" t="s">
        <v>3211</v>
      </c>
      <c r="E1228" s="6" t="s">
        <v>14</v>
      </c>
      <c r="F1228" s="6" t="s">
        <v>14</v>
      </c>
    </row>
    <row r="1229" spans="1:6" x14ac:dyDescent="0.25">
      <c r="A1229" s="6" t="s">
        <v>3211</v>
      </c>
      <c r="B1229" s="6" t="s">
        <v>3211</v>
      </c>
      <c r="C1229" s="6" t="s">
        <v>3211</v>
      </c>
      <c r="D1229" s="6" t="s">
        <v>3211</v>
      </c>
      <c r="E1229" s="6" t="s">
        <v>14</v>
      </c>
      <c r="F1229" s="6" t="s">
        <v>14</v>
      </c>
    </row>
    <row r="1230" spans="1:6" x14ac:dyDescent="0.25">
      <c r="A1230" s="6" t="s">
        <v>3211</v>
      </c>
      <c r="B1230" s="6" t="s">
        <v>3211</v>
      </c>
      <c r="C1230" s="6" t="s">
        <v>3211</v>
      </c>
      <c r="D1230" s="6" t="s">
        <v>3211</v>
      </c>
      <c r="E1230" s="6" t="s">
        <v>14</v>
      </c>
      <c r="F1230" s="6" t="s">
        <v>14</v>
      </c>
    </row>
    <row r="1231" spans="1:6" x14ac:dyDescent="0.25">
      <c r="A1231" s="6" t="s">
        <v>3211</v>
      </c>
      <c r="B1231" s="6" t="s">
        <v>3211</v>
      </c>
      <c r="C1231" s="6" t="s">
        <v>3211</v>
      </c>
      <c r="D1231" s="6" t="s">
        <v>3211</v>
      </c>
      <c r="E1231" s="6" t="s">
        <v>14</v>
      </c>
      <c r="F1231" s="6" t="s">
        <v>14</v>
      </c>
    </row>
    <row r="1232" spans="1:6" x14ac:dyDescent="0.25">
      <c r="A1232" s="6" t="s">
        <v>3211</v>
      </c>
      <c r="B1232" s="6" t="s">
        <v>3211</v>
      </c>
      <c r="C1232" s="6" t="s">
        <v>3211</v>
      </c>
      <c r="D1232" s="6" t="s">
        <v>3211</v>
      </c>
      <c r="E1232" s="6" t="s">
        <v>14</v>
      </c>
      <c r="F1232" s="6" t="s">
        <v>14</v>
      </c>
    </row>
    <row r="1233" spans="1:6" x14ac:dyDescent="0.25">
      <c r="A1233" s="6" t="s">
        <v>3211</v>
      </c>
      <c r="B1233" s="6" t="s">
        <v>3211</v>
      </c>
      <c r="C1233" s="6" t="s">
        <v>3211</v>
      </c>
      <c r="D1233" s="6" t="s">
        <v>3211</v>
      </c>
      <c r="E1233" s="6" t="s">
        <v>14</v>
      </c>
      <c r="F1233" s="6" t="s">
        <v>14</v>
      </c>
    </row>
    <row r="1234" spans="1:6" x14ac:dyDescent="0.25">
      <c r="A1234" s="6" t="s">
        <v>3211</v>
      </c>
      <c r="B1234" s="6" t="s">
        <v>3211</v>
      </c>
      <c r="C1234" s="6" t="s">
        <v>3211</v>
      </c>
      <c r="D1234" s="6" t="s">
        <v>3211</v>
      </c>
      <c r="E1234" s="6" t="s">
        <v>14</v>
      </c>
      <c r="F1234" s="6" t="s">
        <v>14</v>
      </c>
    </row>
    <row r="1235" spans="1:6" x14ac:dyDescent="0.25">
      <c r="A1235" s="6" t="s">
        <v>3211</v>
      </c>
      <c r="B1235" s="6" t="s">
        <v>3211</v>
      </c>
      <c r="C1235" s="6" t="s">
        <v>3211</v>
      </c>
      <c r="D1235" s="6" t="s">
        <v>3211</v>
      </c>
      <c r="E1235" s="6" t="s">
        <v>14</v>
      </c>
      <c r="F1235" s="6" t="s">
        <v>14</v>
      </c>
    </row>
    <row r="1236" spans="1:6" x14ac:dyDescent="0.25">
      <c r="A1236" s="6" t="s">
        <v>3211</v>
      </c>
      <c r="B1236" s="6" t="s">
        <v>3211</v>
      </c>
      <c r="C1236" s="6" t="s">
        <v>3211</v>
      </c>
      <c r="D1236" s="6" t="s">
        <v>3211</v>
      </c>
      <c r="E1236" s="6" t="s">
        <v>14</v>
      </c>
      <c r="F1236" s="6" t="s">
        <v>14</v>
      </c>
    </row>
    <row r="1237" spans="1:6" x14ac:dyDescent="0.25">
      <c r="A1237" s="6" t="s">
        <v>3211</v>
      </c>
      <c r="B1237" s="6" t="s">
        <v>3211</v>
      </c>
      <c r="C1237" s="6" t="s">
        <v>3211</v>
      </c>
      <c r="D1237" s="6" t="s">
        <v>3211</v>
      </c>
      <c r="E1237" s="6" t="s">
        <v>14</v>
      </c>
      <c r="F1237" s="6" t="s">
        <v>14</v>
      </c>
    </row>
    <row r="1238" spans="1:6" x14ac:dyDescent="0.25">
      <c r="A1238" s="6" t="s">
        <v>3211</v>
      </c>
      <c r="B1238" s="6" t="s">
        <v>3211</v>
      </c>
      <c r="C1238" s="6" t="s">
        <v>3211</v>
      </c>
      <c r="D1238" s="6" t="s">
        <v>3211</v>
      </c>
      <c r="E1238" s="6" t="s">
        <v>14</v>
      </c>
      <c r="F1238" s="6" t="s">
        <v>14</v>
      </c>
    </row>
    <row r="1239" spans="1:6" x14ac:dyDescent="0.25">
      <c r="A1239" s="6" t="s">
        <v>3211</v>
      </c>
      <c r="B1239" s="6" t="s">
        <v>3211</v>
      </c>
      <c r="C1239" s="6" t="s">
        <v>3211</v>
      </c>
      <c r="D1239" s="6" t="s">
        <v>3211</v>
      </c>
      <c r="E1239" s="6" t="s">
        <v>14</v>
      </c>
      <c r="F1239" s="6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84"/>
  <sheetViews>
    <sheetView topLeftCell="A118" workbookViewId="0">
      <selection sqref="A1:M384"/>
    </sheetView>
  </sheetViews>
  <sheetFormatPr defaultColWidth="8.6640625" defaultRowHeight="13.2" x14ac:dyDescent="0.25"/>
  <cols>
    <col min="2" max="2" width="16.6640625" customWidth="1"/>
    <col min="3" max="3" width="8.6640625" style="37"/>
    <col min="4" max="4" width="12.44140625" customWidth="1"/>
    <col min="5" max="5" width="22.109375" style="79" bestFit="1" customWidth="1"/>
    <col min="6" max="6" width="15.33203125" style="37" customWidth="1"/>
    <col min="12" max="12" width="12" bestFit="1" customWidth="1"/>
  </cols>
  <sheetData>
    <row r="1" spans="1:13" ht="39.6" x14ac:dyDescent="0.25">
      <c r="A1" s="20" t="s">
        <v>2752</v>
      </c>
      <c r="B1" s="20" t="s">
        <v>2768</v>
      </c>
      <c r="C1" s="20" t="s">
        <v>2769</v>
      </c>
      <c r="D1" s="86" t="s">
        <v>3537</v>
      </c>
      <c r="E1" s="20" t="s">
        <v>2770</v>
      </c>
      <c r="F1" s="20" t="s">
        <v>2771</v>
      </c>
      <c r="G1" s="20" t="s">
        <v>2772</v>
      </c>
      <c r="H1" s="20" t="s">
        <v>2773</v>
      </c>
      <c r="I1" s="20" t="s">
        <v>2774</v>
      </c>
      <c r="J1" s="86" t="s">
        <v>2775</v>
      </c>
      <c r="K1" s="78" t="s">
        <v>2776</v>
      </c>
      <c r="L1" s="20" t="s">
        <v>2777</v>
      </c>
      <c r="M1" s="87" t="s">
        <v>3538</v>
      </c>
    </row>
    <row r="2" spans="1:13" x14ac:dyDescent="0.25">
      <c r="A2" s="18">
        <v>104</v>
      </c>
      <c r="B2" s="88" t="s">
        <v>2778</v>
      </c>
      <c r="C2" s="89" t="s">
        <v>2779</v>
      </c>
      <c r="D2" s="88">
        <v>8.9999999999999998E-4</v>
      </c>
      <c r="E2" s="88" t="s">
        <v>2778</v>
      </c>
      <c r="F2" s="89">
        <v>104</v>
      </c>
      <c r="G2" s="89" t="s">
        <v>2780</v>
      </c>
      <c r="H2" s="90">
        <v>0.9</v>
      </c>
      <c r="I2" s="89" t="s">
        <v>2781</v>
      </c>
      <c r="J2" s="91">
        <f t="shared" ref="J2:J65" si="0">D2*1000</f>
        <v>0.9</v>
      </c>
      <c r="K2" s="92" t="s">
        <v>2</v>
      </c>
      <c r="L2" s="93" t="s">
        <v>2782</v>
      </c>
      <c r="M2" s="91">
        <v>1</v>
      </c>
    </row>
    <row r="3" spans="1:13" x14ac:dyDescent="0.25">
      <c r="A3" s="18">
        <v>604</v>
      </c>
      <c r="B3" s="88" t="s">
        <v>2783</v>
      </c>
      <c r="C3" s="89" t="s">
        <v>2779</v>
      </c>
      <c r="D3" s="88">
        <v>8.9999999999999998E-4</v>
      </c>
      <c r="E3" s="88" t="s">
        <v>2783</v>
      </c>
      <c r="F3" s="89">
        <v>104</v>
      </c>
      <c r="G3" s="89" t="s">
        <v>2780</v>
      </c>
      <c r="H3" s="90">
        <v>0.9</v>
      </c>
      <c r="I3" s="89" t="s">
        <v>2781</v>
      </c>
      <c r="J3" s="91">
        <f t="shared" si="0"/>
        <v>0.9</v>
      </c>
      <c r="K3" s="92" t="s">
        <v>2</v>
      </c>
      <c r="L3" s="93" t="s">
        <v>2782</v>
      </c>
      <c r="M3" s="91">
        <v>1</v>
      </c>
    </row>
    <row r="4" spans="1:13" x14ac:dyDescent="0.25">
      <c r="A4" s="18">
        <v>105</v>
      </c>
      <c r="B4" s="88" t="s">
        <v>2784</v>
      </c>
      <c r="C4" s="89" t="s">
        <v>2779</v>
      </c>
      <c r="D4" s="88">
        <v>1.7999999999999999E-2</v>
      </c>
      <c r="E4" s="88" t="s">
        <v>2778</v>
      </c>
      <c r="F4" s="89">
        <v>104</v>
      </c>
      <c r="G4" s="89" t="s">
        <v>2780</v>
      </c>
      <c r="H4" s="90">
        <v>0.9</v>
      </c>
      <c r="I4" s="89" t="s">
        <v>2781</v>
      </c>
      <c r="J4" s="91">
        <f t="shared" si="0"/>
        <v>18</v>
      </c>
      <c r="K4" s="92" t="s">
        <v>4</v>
      </c>
      <c r="L4" s="93" t="s">
        <v>2782</v>
      </c>
      <c r="M4" s="91">
        <v>20</v>
      </c>
    </row>
    <row r="5" spans="1:13" x14ac:dyDescent="0.25">
      <c r="A5" s="18">
        <v>605</v>
      </c>
      <c r="B5" s="88" t="s">
        <v>2785</v>
      </c>
      <c r="C5" s="89" t="s">
        <v>2779</v>
      </c>
      <c r="D5" s="88">
        <v>1.7999999999999999E-2</v>
      </c>
      <c r="E5" s="88" t="s">
        <v>2783</v>
      </c>
      <c r="F5" s="89">
        <v>104</v>
      </c>
      <c r="G5" s="89" t="s">
        <v>2780</v>
      </c>
      <c r="H5" s="90">
        <v>0.9</v>
      </c>
      <c r="I5" s="89" t="s">
        <v>2781</v>
      </c>
      <c r="J5" s="91">
        <f t="shared" si="0"/>
        <v>18</v>
      </c>
      <c r="K5" s="92" t="s">
        <v>4</v>
      </c>
      <c r="L5" s="93" t="s">
        <v>2782</v>
      </c>
      <c r="M5" s="91">
        <v>20</v>
      </c>
    </row>
    <row r="6" spans="1:13" x14ac:dyDescent="0.25">
      <c r="A6" s="18">
        <v>224</v>
      </c>
      <c r="B6" s="21" t="s">
        <v>2786</v>
      </c>
      <c r="C6" s="22" t="s">
        <v>2779</v>
      </c>
      <c r="D6" s="94">
        <v>1.1999999999999999E-3</v>
      </c>
      <c r="E6" s="89" t="s">
        <v>2787</v>
      </c>
      <c r="F6" s="89">
        <v>224</v>
      </c>
      <c r="G6" s="89" t="s">
        <v>2787</v>
      </c>
      <c r="H6" s="90">
        <v>1.2</v>
      </c>
      <c r="I6" s="89" t="s">
        <v>2781</v>
      </c>
      <c r="J6" s="91">
        <f t="shared" si="0"/>
        <v>1.2</v>
      </c>
      <c r="K6" s="92" t="s">
        <v>2</v>
      </c>
      <c r="L6" s="93" t="s">
        <v>2788</v>
      </c>
      <c r="M6" s="91">
        <v>1</v>
      </c>
    </row>
    <row r="7" spans="1:13" x14ac:dyDescent="0.25">
      <c r="A7" s="18">
        <v>227</v>
      </c>
      <c r="B7" s="21" t="s">
        <v>2789</v>
      </c>
      <c r="C7" s="22" t="s">
        <v>2779</v>
      </c>
      <c r="D7" s="94">
        <v>1.1999999999999999E-3</v>
      </c>
      <c r="E7" s="89" t="s">
        <v>2790</v>
      </c>
      <c r="F7" s="89">
        <v>227</v>
      </c>
      <c r="G7" s="89" t="s">
        <v>2787</v>
      </c>
      <c r="H7" s="90">
        <v>1.2</v>
      </c>
      <c r="I7" s="89" t="s">
        <v>2781</v>
      </c>
      <c r="J7" s="91">
        <f t="shared" si="0"/>
        <v>1.2</v>
      </c>
      <c r="K7" s="92" t="s">
        <v>2</v>
      </c>
      <c r="L7" s="93" t="s">
        <v>2791</v>
      </c>
      <c r="M7" s="91">
        <v>1</v>
      </c>
    </row>
    <row r="8" spans="1:13" x14ac:dyDescent="0.25">
      <c r="A8" s="18">
        <v>724</v>
      </c>
      <c r="B8" s="88" t="s">
        <v>2786</v>
      </c>
      <c r="C8" s="89" t="s">
        <v>2779</v>
      </c>
      <c r="D8" s="94">
        <v>1.1999999999999999E-3</v>
      </c>
      <c r="E8" s="89" t="s">
        <v>2787</v>
      </c>
      <c r="F8" s="89">
        <v>224</v>
      </c>
      <c r="G8" s="89" t="s">
        <v>2787</v>
      </c>
      <c r="H8" s="90">
        <v>1.2</v>
      </c>
      <c r="I8" s="89" t="s">
        <v>2781</v>
      </c>
      <c r="J8" s="91">
        <f t="shared" si="0"/>
        <v>1.2</v>
      </c>
      <c r="K8" s="92" t="s">
        <v>2</v>
      </c>
      <c r="L8" s="93" t="s">
        <v>2788</v>
      </c>
      <c r="M8" s="91">
        <v>1</v>
      </c>
    </row>
    <row r="9" spans="1:13" x14ac:dyDescent="0.25">
      <c r="A9" s="18">
        <v>727</v>
      </c>
      <c r="B9" s="88" t="s">
        <v>2789</v>
      </c>
      <c r="C9" s="89" t="s">
        <v>2779</v>
      </c>
      <c r="D9" s="94">
        <v>1.1999999999999999E-3</v>
      </c>
      <c r="E9" s="89" t="s">
        <v>2790</v>
      </c>
      <c r="F9" s="89">
        <v>227</v>
      </c>
      <c r="G9" s="89" t="s">
        <v>2787</v>
      </c>
      <c r="H9" s="90">
        <v>1.2</v>
      </c>
      <c r="I9" s="89" t="s">
        <v>2781</v>
      </c>
      <c r="J9" s="91">
        <f t="shared" si="0"/>
        <v>1.2</v>
      </c>
      <c r="K9" s="92" t="s">
        <v>2</v>
      </c>
      <c r="L9" s="93" t="s">
        <v>2791</v>
      </c>
      <c r="M9" s="91">
        <v>1</v>
      </c>
    </row>
    <row r="10" spans="1:13" x14ac:dyDescent="0.25">
      <c r="A10" s="18">
        <v>225</v>
      </c>
      <c r="B10" s="21" t="s">
        <v>2792</v>
      </c>
      <c r="C10" s="22" t="s">
        <v>2779</v>
      </c>
      <c r="D10" s="94">
        <v>2.4E-2</v>
      </c>
      <c r="E10" s="89" t="s">
        <v>2787</v>
      </c>
      <c r="F10" s="89">
        <v>224</v>
      </c>
      <c r="G10" s="89" t="s">
        <v>2787</v>
      </c>
      <c r="H10" s="90">
        <v>1.2</v>
      </c>
      <c r="I10" s="89" t="s">
        <v>2781</v>
      </c>
      <c r="J10" s="91">
        <f t="shared" si="0"/>
        <v>24</v>
      </c>
      <c r="K10" s="92" t="s">
        <v>4</v>
      </c>
      <c r="L10" s="93" t="s">
        <v>2788</v>
      </c>
      <c r="M10" s="91">
        <v>20</v>
      </c>
    </row>
    <row r="11" spans="1:13" x14ac:dyDescent="0.25">
      <c r="A11" s="18">
        <v>228</v>
      </c>
      <c r="B11" s="21" t="s">
        <v>2295</v>
      </c>
      <c r="C11" s="22" t="s">
        <v>2779</v>
      </c>
      <c r="D11" s="94">
        <v>2.4E-2</v>
      </c>
      <c r="E11" s="89" t="s">
        <v>2790</v>
      </c>
      <c r="F11" s="89">
        <v>227</v>
      </c>
      <c r="G11" s="89" t="s">
        <v>2787</v>
      </c>
      <c r="H11" s="90">
        <v>1.2</v>
      </c>
      <c r="I11" s="89" t="s">
        <v>2781</v>
      </c>
      <c r="J11" s="91">
        <f t="shared" si="0"/>
        <v>24</v>
      </c>
      <c r="K11" s="92" t="s">
        <v>4</v>
      </c>
      <c r="L11" s="93" t="s">
        <v>2791</v>
      </c>
      <c r="M11" s="91">
        <v>20</v>
      </c>
    </row>
    <row r="12" spans="1:13" x14ac:dyDescent="0.25">
      <c r="A12" s="18">
        <v>725</v>
      </c>
      <c r="B12" s="88" t="s">
        <v>2792</v>
      </c>
      <c r="C12" s="89" t="s">
        <v>2779</v>
      </c>
      <c r="D12" s="94">
        <v>2.4E-2</v>
      </c>
      <c r="E12" s="89" t="s">
        <v>2787</v>
      </c>
      <c r="F12" s="89">
        <v>224</v>
      </c>
      <c r="G12" s="89" t="s">
        <v>2787</v>
      </c>
      <c r="H12" s="90">
        <v>1.2</v>
      </c>
      <c r="I12" s="89" t="s">
        <v>2781</v>
      </c>
      <c r="J12" s="91">
        <f t="shared" si="0"/>
        <v>24</v>
      </c>
      <c r="K12" s="92" t="s">
        <v>4</v>
      </c>
      <c r="L12" s="93" t="s">
        <v>2788</v>
      </c>
      <c r="M12" s="91">
        <v>20</v>
      </c>
    </row>
    <row r="13" spans="1:13" x14ac:dyDescent="0.25">
      <c r="A13" s="18">
        <v>728</v>
      </c>
      <c r="B13" s="88" t="s">
        <v>2295</v>
      </c>
      <c r="C13" s="89" t="s">
        <v>2779</v>
      </c>
      <c r="D13" s="94">
        <v>2.4E-2</v>
      </c>
      <c r="E13" s="89" t="s">
        <v>2790</v>
      </c>
      <c r="F13" s="89">
        <v>227</v>
      </c>
      <c r="G13" s="89" t="s">
        <v>2787</v>
      </c>
      <c r="H13" s="90">
        <v>1.2</v>
      </c>
      <c r="I13" s="89" t="s">
        <v>2781</v>
      </c>
      <c r="J13" s="91">
        <f t="shared" si="0"/>
        <v>24</v>
      </c>
      <c r="K13" s="92" t="s">
        <v>4</v>
      </c>
      <c r="L13" s="93" t="s">
        <v>2791</v>
      </c>
      <c r="M13" s="91">
        <v>20</v>
      </c>
    </row>
    <row r="14" spans="1:13" x14ac:dyDescent="0.25">
      <c r="A14" s="18">
        <v>333</v>
      </c>
      <c r="B14" s="21" t="s">
        <v>2793</v>
      </c>
      <c r="C14" s="23" t="s">
        <v>2794</v>
      </c>
      <c r="D14" s="94">
        <v>1.5E-3</v>
      </c>
      <c r="E14" s="89" t="s">
        <v>2793</v>
      </c>
      <c r="F14" s="89">
        <v>333</v>
      </c>
      <c r="G14" s="89" t="s">
        <v>2793</v>
      </c>
      <c r="H14" s="90">
        <v>1.5</v>
      </c>
      <c r="I14" s="89" t="s">
        <v>19</v>
      </c>
      <c r="J14" s="91">
        <f t="shared" si="0"/>
        <v>1.5</v>
      </c>
      <c r="K14" s="92" t="s">
        <v>2</v>
      </c>
      <c r="L14" s="93" t="s">
        <v>2788</v>
      </c>
      <c r="M14" s="91">
        <v>1</v>
      </c>
    </row>
    <row r="15" spans="1:13" x14ac:dyDescent="0.25">
      <c r="A15" s="18">
        <v>833</v>
      </c>
      <c r="B15" s="88" t="s">
        <v>2793</v>
      </c>
      <c r="C15" s="89" t="s">
        <v>2794</v>
      </c>
      <c r="D15" s="94">
        <v>1.5E-3</v>
      </c>
      <c r="E15" s="89" t="s">
        <v>2793</v>
      </c>
      <c r="F15" s="89">
        <v>333</v>
      </c>
      <c r="G15" s="89" t="s">
        <v>2793</v>
      </c>
      <c r="H15" s="90">
        <v>1.5</v>
      </c>
      <c r="I15" s="89" t="s">
        <v>19</v>
      </c>
      <c r="J15" s="91">
        <f t="shared" si="0"/>
        <v>1.5</v>
      </c>
      <c r="K15" s="92" t="s">
        <v>2</v>
      </c>
      <c r="L15" s="93" t="s">
        <v>2788</v>
      </c>
      <c r="M15" s="91">
        <v>1</v>
      </c>
    </row>
    <row r="16" spans="1:13" x14ac:dyDescent="0.25">
      <c r="A16" s="18">
        <v>334</v>
      </c>
      <c r="B16" s="21" t="s">
        <v>2795</v>
      </c>
      <c r="C16" s="23" t="s">
        <v>2794</v>
      </c>
      <c r="D16" s="94">
        <v>8.9999999999999993E-3</v>
      </c>
      <c r="E16" s="89" t="s">
        <v>2793</v>
      </c>
      <c r="F16" s="89">
        <v>333</v>
      </c>
      <c r="G16" s="89" t="s">
        <v>2793</v>
      </c>
      <c r="H16" s="90">
        <v>1.5</v>
      </c>
      <c r="I16" s="89" t="s">
        <v>19</v>
      </c>
      <c r="J16" s="91">
        <f t="shared" si="0"/>
        <v>9</v>
      </c>
      <c r="K16" s="92" t="s">
        <v>4</v>
      </c>
      <c r="L16" s="93" t="s">
        <v>2788</v>
      </c>
      <c r="M16" s="91">
        <v>6</v>
      </c>
    </row>
    <row r="17" spans="1:13" x14ac:dyDescent="0.25">
      <c r="A17" s="18">
        <v>834</v>
      </c>
      <c r="B17" s="88" t="s">
        <v>2795</v>
      </c>
      <c r="C17" s="89" t="s">
        <v>2794</v>
      </c>
      <c r="D17" s="94">
        <v>8.9999999999999993E-3</v>
      </c>
      <c r="E17" s="89" t="s">
        <v>2793</v>
      </c>
      <c r="F17" s="89">
        <v>333</v>
      </c>
      <c r="G17" s="89" t="s">
        <v>2793</v>
      </c>
      <c r="H17" s="90">
        <v>1.5</v>
      </c>
      <c r="I17" s="89" t="s">
        <v>19</v>
      </c>
      <c r="J17" s="91">
        <f t="shared" si="0"/>
        <v>9</v>
      </c>
      <c r="K17" s="92" t="s">
        <v>4</v>
      </c>
      <c r="L17" s="93" t="s">
        <v>2788</v>
      </c>
      <c r="M17" s="91">
        <v>6</v>
      </c>
    </row>
    <row r="18" spans="1:13" x14ac:dyDescent="0.25">
      <c r="A18" s="18">
        <v>189</v>
      </c>
      <c r="B18" s="21" t="s">
        <v>2796</v>
      </c>
      <c r="C18" s="22" t="s">
        <v>2779</v>
      </c>
      <c r="D18" s="94">
        <v>1.8E-3</v>
      </c>
      <c r="E18" s="89" t="s">
        <v>2797</v>
      </c>
      <c r="F18" s="89">
        <v>189</v>
      </c>
      <c r="G18" s="89" t="s">
        <v>2797</v>
      </c>
      <c r="H18" s="90">
        <v>1.8</v>
      </c>
      <c r="I18" s="89" t="s">
        <v>2781</v>
      </c>
      <c r="J18" s="91">
        <f t="shared" si="0"/>
        <v>1.8</v>
      </c>
      <c r="K18" s="92" t="s">
        <v>2</v>
      </c>
      <c r="L18" s="93" t="s">
        <v>2788</v>
      </c>
      <c r="M18" s="91">
        <v>1</v>
      </c>
    </row>
    <row r="19" spans="1:13" x14ac:dyDescent="0.25">
      <c r="A19" s="18">
        <v>689</v>
      </c>
      <c r="B19" s="88" t="s">
        <v>2796</v>
      </c>
      <c r="C19" s="89" t="s">
        <v>2779</v>
      </c>
      <c r="D19" s="94">
        <v>1.8E-3</v>
      </c>
      <c r="E19" s="89" t="s">
        <v>2797</v>
      </c>
      <c r="F19" s="89">
        <v>189</v>
      </c>
      <c r="G19" s="89" t="s">
        <v>2797</v>
      </c>
      <c r="H19" s="90">
        <v>1.8</v>
      </c>
      <c r="I19" s="89" t="s">
        <v>2781</v>
      </c>
      <c r="J19" s="91">
        <f t="shared" si="0"/>
        <v>1.8</v>
      </c>
      <c r="K19" s="92" t="s">
        <v>2</v>
      </c>
      <c r="L19" s="93" t="s">
        <v>2788</v>
      </c>
      <c r="M19" s="91">
        <v>1</v>
      </c>
    </row>
    <row r="20" spans="1:13" x14ac:dyDescent="0.25">
      <c r="A20" s="18">
        <v>190</v>
      </c>
      <c r="B20" s="21" t="s">
        <v>2798</v>
      </c>
      <c r="C20" s="22" t="s">
        <v>2779</v>
      </c>
      <c r="D20" s="94">
        <v>1.7999999999999999E-2</v>
      </c>
      <c r="E20" s="89" t="s">
        <v>2797</v>
      </c>
      <c r="F20" s="89">
        <v>189</v>
      </c>
      <c r="G20" s="89" t="s">
        <v>2797</v>
      </c>
      <c r="H20" s="90">
        <v>1.8</v>
      </c>
      <c r="I20" s="89" t="s">
        <v>2781</v>
      </c>
      <c r="J20" s="91">
        <f t="shared" si="0"/>
        <v>18</v>
      </c>
      <c r="K20" s="92" t="s">
        <v>4</v>
      </c>
      <c r="L20" s="93" t="s">
        <v>2788</v>
      </c>
      <c r="M20" s="91">
        <v>10</v>
      </c>
    </row>
    <row r="21" spans="1:13" x14ac:dyDescent="0.25">
      <c r="A21" s="18">
        <v>690</v>
      </c>
      <c r="B21" s="88" t="s">
        <v>2798</v>
      </c>
      <c r="C21" s="89" t="s">
        <v>2779</v>
      </c>
      <c r="D21" s="94">
        <v>1.7999999999999999E-2</v>
      </c>
      <c r="E21" s="89" t="s">
        <v>2797</v>
      </c>
      <c r="F21" s="89">
        <v>189</v>
      </c>
      <c r="G21" s="89" t="s">
        <v>2797</v>
      </c>
      <c r="H21" s="90">
        <v>1.8</v>
      </c>
      <c r="I21" s="89" t="s">
        <v>2781</v>
      </c>
      <c r="J21" s="91">
        <f t="shared" si="0"/>
        <v>18</v>
      </c>
      <c r="K21" s="92" t="s">
        <v>4</v>
      </c>
      <c r="L21" s="93" t="s">
        <v>2788</v>
      </c>
      <c r="M21" s="91">
        <v>10</v>
      </c>
    </row>
    <row r="22" spans="1:13" x14ac:dyDescent="0.25">
      <c r="A22" s="18">
        <v>285</v>
      </c>
      <c r="B22" s="88" t="s">
        <v>2799</v>
      </c>
      <c r="C22" s="89" t="s">
        <v>2800</v>
      </c>
      <c r="D22" s="88">
        <v>0.1</v>
      </c>
      <c r="E22" s="89" t="s">
        <v>2801</v>
      </c>
      <c r="F22" s="89">
        <v>285</v>
      </c>
      <c r="G22" s="89" t="s">
        <v>2801</v>
      </c>
      <c r="H22" s="90">
        <v>0.1</v>
      </c>
      <c r="I22" s="89" t="s">
        <v>2781</v>
      </c>
      <c r="J22" s="91">
        <f t="shared" si="0"/>
        <v>100</v>
      </c>
      <c r="K22" s="92" t="s">
        <v>2800</v>
      </c>
      <c r="L22" s="93" t="s">
        <v>2788</v>
      </c>
      <c r="M22" s="91">
        <v>1</v>
      </c>
    </row>
    <row r="23" spans="1:13" x14ac:dyDescent="0.25">
      <c r="A23" s="95">
        <v>139</v>
      </c>
      <c r="B23" s="21" t="s">
        <v>2802</v>
      </c>
      <c r="C23" s="22" t="s">
        <v>2779</v>
      </c>
      <c r="D23" s="94">
        <v>1E-4</v>
      </c>
      <c r="E23" s="89" t="s">
        <v>2803</v>
      </c>
      <c r="F23" s="89">
        <v>139</v>
      </c>
      <c r="G23" s="89" t="s">
        <v>2803</v>
      </c>
      <c r="H23" s="90">
        <v>0.1</v>
      </c>
      <c r="I23" s="89" t="s">
        <v>2781</v>
      </c>
      <c r="J23" s="91">
        <f t="shared" si="0"/>
        <v>0.1</v>
      </c>
      <c r="K23" s="92" t="s">
        <v>2</v>
      </c>
      <c r="L23" s="93" t="s">
        <v>2788</v>
      </c>
      <c r="M23" s="91">
        <v>1</v>
      </c>
    </row>
    <row r="24" spans="1:13" x14ac:dyDescent="0.25">
      <c r="A24" s="95">
        <v>639</v>
      </c>
      <c r="B24" s="88" t="s">
        <v>2802</v>
      </c>
      <c r="C24" s="89" t="s">
        <v>2779</v>
      </c>
      <c r="D24" s="94">
        <v>1E-4</v>
      </c>
      <c r="E24" s="89" t="s">
        <v>2803</v>
      </c>
      <c r="F24" s="89">
        <v>139</v>
      </c>
      <c r="G24" s="89" t="s">
        <v>2803</v>
      </c>
      <c r="H24" s="90">
        <v>0.1</v>
      </c>
      <c r="I24" s="89" t="s">
        <v>2781</v>
      </c>
      <c r="J24" s="91">
        <f t="shared" si="0"/>
        <v>0.1</v>
      </c>
      <c r="K24" s="92" t="s">
        <v>2</v>
      </c>
      <c r="L24" s="93" t="s">
        <v>2788</v>
      </c>
      <c r="M24" s="91">
        <v>1</v>
      </c>
    </row>
    <row r="25" spans="1:13" x14ac:dyDescent="0.25">
      <c r="A25" s="18">
        <v>140</v>
      </c>
      <c r="B25" s="21" t="s">
        <v>2804</v>
      </c>
      <c r="C25" s="22" t="s">
        <v>2779</v>
      </c>
      <c r="D25" s="94">
        <v>4.0000000000000001E-3</v>
      </c>
      <c r="E25" s="89" t="s">
        <v>2803</v>
      </c>
      <c r="F25" s="89">
        <v>139</v>
      </c>
      <c r="G25" s="89" t="s">
        <v>2803</v>
      </c>
      <c r="H25" s="90">
        <v>0.1</v>
      </c>
      <c r="I25" s="89" t="s">
        <v>2781</v>
      </c>
      <c r="J25" s="91">
        <f t="shared" si="0"/>
        <v>4</v>
      </c>
      <c r="K25" s="92" t="s">
        <v>4</v>
      </c>
      <c r="L25" s="93" t="s">
        <v>2788</v>
      </c>
      <c r="M25" s="91">
        <v>40</v>
      </c>
    </row>
    <row r="26" spans="1:13" x14ac:dyDescent="0.25">
      <c r="A26" s="18">
        <v>640</v>
      </c>
      <c r="B26" s="88" t="s">
        <v>2804</v>
      </c>
      <c r="C26" s="89" t="s">
        <v>2779</v>
      </c>
      <c r="D26" s="94">
        <v>4.0000000000000001E-3</v>
      </c>
      <c r="E26" s="89" t="s">
        <v>2803</v>
      </c>
      <c r="F26" s="89">
        <v>139</v>
      </c>
      <c r="G26" s="89" t="s">
        <v>2803</v>
      </c>
      <c r="H26" s="90">
        <v>0.1</v>
      </c>
      <c r="I26" s="89" t="s">
        <v>2781</v>
      </c>
      <c r="J26" s="91">
        <f t="shared" si="0"/>
        <v>4</v>
      </c>
      <c r="K26" s="92" t="s">
        <v>4</v>
      </c>
      <c r="L26" s="93" t="s">
        <v>2788</v>
      </c>
      <c r="M26" s="91">
        <v>40</v>
      </c>
    </row>
    <row r="27" spans="1:13" x14ac:dyDescent="0.25">
      <c r="A27" s="96">
        <v>344</v>
      </c>
      <c r="B27" s="88" t="s">
        <v>2805</v>
      </c>
      <c r="C27" s="23" t="s">
        <v>2794</v>
      </c>
      <c r="D27" s="94">
        <v>0.01</v>
      </c>
      <c r="E27" s="89" t="s">
        <v>2418</v>
      </c>
      <c r="F27" s="24">
        <v>372</v>
      </c>
      <c r="G27" s="89" t="s">
        <v>2806</v>
      </c>
      <c r="H27" s="90">
        <v>10</v>
      </c>
      <c r="I27" s="89" t="s">
        <v>19</v>
      </c>
      <c r="J27" s="91">
        <f t="shared" si="0"/>
        <v>10</v>
      </c>
      <c r="K27" s="92" t="s">
        <v>4</v>
      </c>
      <c r="L27" s="93" t="s">
        <v>2788</v>
      </c>
      <c r="M27" s="91">
        <v>1</v>
      </c>
    </row>
    <row r="28" spans="1:13" x14ac:dyDescent="0.25">
      <c r="A28" s="18">
        <v>372</v>
      </c>
      <c r="B28" s="88" t="s">
        <v>2807</v>
      </c>
      <c r="C28" s="23" t="s">
        <v>2794</v>
      </c>
      <c r="D28" s="94">
        <v>0.01</v>
      </c>
      <c r="E28" s="89" t="s">
        <v>2418</v>
      </c>
      <c r="F28" s="24">
        <v>372</v>
      </c>
      <c r="G28" s="89" t="s">
        <v>2806</v>
      </c>
      <c r="H28" s="90">
        <v>10</v>
      </c>
      <c r="I28" s="89" t="s">
        <v>19</v>
      </c>
      <c r="J28" s="91">
        <f t="shared" si="0"/>
        <v>10</v>
      </c>
      <c r="K28" s="92" t="s">
        <v>4</v>
      </c>
      <c r="L28" s="93" t="s">
        <v>2788</v>
      </c>
      <c r="M28" s="91">
        <v>1</v>
      </c>
    </row>
    <row r="29" spans="1:13" x14ac:dyDescent="0.25">
      <c r="A29" s="18">
        <v>872</v>
      </c>
      <c r="B29" s="88" t="s">
        <v>2807</v>
      </c>
      <c r="C29" s="89" t="s">
        <v>2794</v>
      </c>
      <c r="D29" s="94">
        <v>0.01</v>
      </c>
      <c r="E29" s="89" t="s">
        <v>2418</v>
      </c>
      <c r="F29" s="89">
        <v>372</v>
      </c>
      <c r="G29" s="89" t="s">
        <v>2806</v>
      </c>
      <c r="H29" s="90">
        <v>10</v>
      </c>
      <c r="I29" s="89" t="s">
        <v>19</v>
      </c>
      <c r="J29" s="91">
        <f t="shared" si="0"/>
        <v>10</v>
      </c>
      <c r="K29" s="92" t="s">
        <v>4</v>
      </c>
      <c r="L29" s="93" t="s">
        <v>2788</v>
      </c>
      <c r="M29" s="91">
        <v>1</v>
      </c>
    </row>
    <row r="30" spans="1:13" x14ac:dyDescent="0.25">
      <c r="A30" s="18">
        <v>241</v>
      </c>
      <c r="B30" s="88" t="s">
        <v>2808</v>
      </c>
      <c r="C30" s="22" t="s">
        <v>2779</v>
      </c>
      <c r="D30" s="97">
        <v>0.01</v>
      </c>
      <c r="E30" s="89" t="s">
        <v>2809</v>
      </c>
      <c r="F30" s="89">
        <v>241</v>
      </c>
      <c r="G30" s="89" t="s">
        <v>2810</v>
      </c>
      <c r="H30" s="90">
        <v>10</v>
      </c>
      <c r="I30" s="89" t="s">
        <v>2781</v>
      </c>
      <c r="J30" s="91">
        <f t="shared" si="0"/>
        <v>10</v>
      </c>
      <c r="K30" s="92" t="s">
        <v>3</v>
      </c>
      <c r="L30" s="93" t="s">
        <v>2811</v>
      </c>
      <c r="M30" s="91">
        <v>1</v>
      </c>
    </row>
    <row r="31" spans="1:13" x14ac:dyDescent="0.25">
      <c r="A31" s="18">
        <v>242</v>
      </c>
      <c r="B31" s="25" t="s">
        <v>2812</v>
      </c>
      <c r="C31" s="24" t="s">
        <v>2779</v>
      </c>
      <c r="D31" s="97">
        <v>0.01</v>
      </c>
      <c r="E31" s="89" t="s">
        <v>2810</v>
      </c>
      <c r="F31" s="89">
        <v>242</v>
      </c>
      <c r="G31" s="89" t="s">
        <v>2810</v>
      </c>
      <c r="H31" s="90">
        <v>10</v>
      </c>
      <c r="I31" s="89" t="s">
        <v>2781</v>
      </c>
      <c r="J31" s="91">
        <f t="shared" si="0"/>
        <v>10</v>
      </c>
      <c r="K31" s="92" t="s">
        <v>3</v>
      </c>
      <c r="L31" s="93" t="s">
        <v>2788</v>
      </c>
      <c r="M31" s="91">
        <v>1</v>
      </c>
    </row>
    <row r="32" spans="1:13" x14ac:dyDescent="0.25">
      <c r="A32" s="18">
        <v>247</v>
      </c>
      <c r="B32" s="88" t="s">
        <v>2813</v>
      </c>
      <c r="C32" s="22" t="s">
        <v>2779</v>
      </c>
      <c r="D32" s="97">
        <v>0.01</v>
      </c>
      <c r="E32" s="89" t="s">
        <v>2314</v>
      </c>
      <c r="F32" s="24">
        <v>247</v>
      </c>
      <c r="G32" s="89" t="s">
        <v>2810</v>
      </c>
      <c r="H32" s="90">
        <v>10</v>
      </c>
      <c r="I32" s="89" t="s">
        <v>2781</v>
      </c>
      <c r="J32" s="91">
        <f t="shared" si="0"/>
        <v>10</v>
      </c>
      <c r="K32" s="92" t="s">
        <v>3</v>
      </c>
      <c r="L32" s="93" t="s">
        <v>2814</v>
      </c>
      <c r="M32" s="91">
        <v>1</v>
      </c>
    </row>
    <row r="33" spans="1:13" x14ac:dyDescent="0.25">
      <c r="A33" s="95">
        <v>249</v>
      </c>
      <c r="B33" s="25" t="s">
        <v>2815</v>
      </c>
      <c r="C33" s="24" t="s">
        <v>2779</v>
      </c>
      <c r="D33" s="97">
        <v>0.01</v>
      </c>
      <c r="E33" s="89" t="s">
        <v>2316</v>
      </c>
      <c r="F33" s="89">
        <v>249</v>
      </c>
      <c r="G33" s="89" t="s">
        <v>2810</v>
      </c>
      <c r="H33" s="90">
        <v>10</v>
      </c>
      <c r="I33" s="89" t="s">
        <v>2781</v>
      </c>
      <c r="J33" s="91">
        <f t="shared" si="0"/>
        <v>10</v>
      </c>
      <c r="K33" s="92" t="s">
        <v>3</v>
      </c>
      <c r="L33" s="93" t="s">
        <v>2814</v>
      </c>
      <c r="M33" s="91">
        <v>1</v>
      </c>
    </row>
    <row r="34" spans="1:13" x14ac:dyDescent="0.25">
      <c r="A34" s="18">
        <v>741</v>
      </c>
      <c r="B34" s="88" t="s">
        <v>2808</v>
      </c>
      <c r="C34" s="89" t="s">
        <v>2779</v>
      </c>
      <c r="D34" s="97">
        <v>0.01</v>
      </c>
      <c r="E34" s="89" t="s">
        <v>2809</v>
      </c>
      <c r="F34" s="89">
        <v>241</v>
      </c>
      <c r="G34" s="89" t="s">
        <v>2810</v>
      </c>
      <c r="H34" s="90">
        <v>10</v>
      </c>
      <c r="I34" s="89" t="s">
        <v>2781</v>
      </c>
      <c r="J34" s="91">
        <f t="shared" si="0"/>
        <v>10</v>
      </c>
      <c r="K34" s="92" t="s">
        <v>3</v>
      </c>
      <c r="L34" s="93" t="s">
        <v>2811</v>
      </c>
      <c r="M34" s="91">
        <v>1</v>
      </c>
    </row>
    <row r="35" spans="1:13" x14ac:dyDescent="0.25">
      <c r="A35" s="96">
        <v>742</v>
      </c>
      <c r="B35" s="88" t="s">
        <v>2812</v>
      </c>
      <c r="C35" s="89" t="s">
        <v>2779</v>
      </c>
      <c r="D35" s="97">
        <v>0.01</v>
      </c>
      <c r="E35" s="89" t="s">
        <v>2810</v>
      </c>
      <c r="F35" s="89">
        <v>242</v>
      </c>
      <c r="G35" s="89" t="s">
        <v>2810</v>
      </c>
      <c r="H35" s="90">
        <v>10</v>
      </c>
      <c r="I35" s="89" t="s">
        <v>2781</v>
      </c>
      <c r="J35" s="91">
        <f t="shared" si="0"/>
        <v>10</v>
      </c>
      <c r="K35" s="92" t="s">
        <v>3</v>
      </c>
      <c r="L35" s="93" t="s">
        <v>2788</v>
      </c>
      <c r="M35" s="91">
        <v>1</v>
      </c>
    </row>
    <row r="36" spans="1:13" x14ac:dyDescent="0.25">
      <c r="A36" s="18">
        <v>747</v>
      </c>
      <c r="B36" s="88" t="s">
        <v>2813</v>
      </c>
      <c r="C36" s="89" t="s">
        <v>2779</v>
      </c>
      <c r="D36" s="97">
        <v>0.01</v>
      </c>
      <c r="E36" s="89" t="s">
        <v>2314</v>
      </c>
      <c r="F36" s="89">
        <v>247</v>
      </c>
      <c r="G36" s="89" t="s">
        <v>2810</v>
      </c>
      <c r="H36" s="90">
        <v>10</v>
      </c>
      <c r="I36" s="89" t="s">
        <v>2781</v>
      </c>
      <c r="J36" s="91">
        <f t="shared" si="0"/>
        <v>10</v>
      </c>
      <c r="K36" s="92" t="s">
        <v>3</v>
      </c>
      <c r="L36" s="93" t="s">
        <v>2814</v>
      </c>
      <c r="M36" s="91">
        <v>1</v>
      </c>
    </row>
    <row r="37" spans="1:13" x14ac:dyDescent="0.25">
      <c r="A37" s="95">
        <v>749</v>
      </c>
      <c r="B37" s="88" t="s">
        <v>2815</v>
      </c>
      <c r="C37" s="89" t="s">
        <v>2779</v>
      </c>
      <c r="D37" s="97">
        <v>0.01</v>
      </c>
      <c r="E37" s="89" t="s">
        <v>2316</v>
      </c>
      <c r="F37" s="89">
        <v>249</v>
      </c>
      <c r="G37" s="89" t="s">
        <v>2810</v>
      </c>
      <c r="H37" s="90">
        <v>10</v>
      </c>
      <c r="I37" s="89" t="s">
        <v>2781</v>
      </c>
      <c r="J37" s="91">
        <f t="shared" si="0"/>
        <v>10</v>
      </c>
      <c r="K37" s="92" t="s">
        <v>3</v>
      </c>
      <c r="L37" s="93" t="s">
        <v>2814</v>
      </c>
      <c r="M37" s="91">
        <v>1</v>
      </c>
    </row>
    <row r="38" spans="1:13" x14ac:dyDescent="0.25">
      <c r="A38" s="18">
        <v>116</v>
      </c>
      <c r="B38" s="88" t="s">
        <v>2816</v>
      </c>
      <c r="C38" s="89" t="s">
        <v>2779</v>
      </c>
      <c r="D38" s="97">
        <v>0.01</v>
      </c>
      <c r="E38" s="88" t="s">
        <v>2816</v>
      </c>
      <c r="F38" s="89">
        <v>116</v>
      </c>
      <c r="G38" s="89" t="s">
        <v>2810</v>
      </c>
      <c r="H38" s="90">
        <v>10</v>
      </c>
      <c r="I38" s="89" t="s">
        <v>2781</v>
      </c>
      <c r="J38" s="91">
        <f t="shared" si="0"/>
        <v>10</v>
      </c>
      <c r="K38" s="92" t="s">
        <v>3</v>
      </c>
      <c r="L38" s="93" t="s">
        <v>2782</v>
      </c>
      <c r="M38" s="91">
        <v>1</v>
      </c>
    </row>
    <row r="39" spans="1:13" x14ac:dyDescent="0.25">
      <c r="A39" s="18">
        <v>616</v>
      </c>
      <c r="B39" s="88" t="s">
        <v>2817</v>
      </c>
      <c r="C39" s="89" t="s">
        <v>2779</v>
      </c>
      <c r="D39" s="97">
        <v>0.01</v>
      </c>
      <c r="E39" s="88" t="s">
        <v>2817</v>
      </c>
      <c r="F39" s="89">
        <v>116</v>
      </c>
      <c r="G39" s="89" t="s">
        <v>2810</v>
      </c>
      <c r="H39" s="90">
        <v>10</v>
      </c>
      <c r="I39" s="89" t="s">
        <v>2781</v>
      </c>
      <c r="J39" s="91">
        <f t="shared" si="0"/>
        <v>10</v>
      </c>
      <c r="K39" s="92" t="s">
        <v>3</v>
      </c>
      <c r="L39" s="93" t="s">
        <v>2782</v>
      </c>
      <c r="M39" s="91">
        <v>1</v>
      </c>
    </row>
    <row r="40" spans="1:13" x14ac:dyDescent="0.25">
      <c r="A40" s="18">
        <v>126</v>
      </c>
      <c r="B40" s="21" t="s">
        <v>2818</v>
      </c>
      <c r="C40" s="22" t="s">
        <v>2779</v>
      </c>
      <c r="D40" s="94">
        <v>1.2E-4</v>
      </c>
      <c r="E40" s="89" t="s">
        <v>2818</v>
      </c>
      <c r="F40" s="89">
        <v>126</v>
      </c>
      <c r="G40" s="89" t="s">
        <v>2818</v>
      </c>
      <c r="H40" s="90">
        <v>0.12</v>
      </c>
      <c r="I40" s="89" t="s">
        <v>2781</v>
      </c>
      <c r="J40" s="91">
        <f t="shared" si="0"/>
        <v>0.12000000000000001</v>
      </c>
      <c r="K40" s="92" t="s">
        <v>2</v>
      </c>
      <c r="L40" s="93" t="s">
        <v>2788</v>
      </c>
      <c r="M40" s="91">
        <v>1.0000000000000002</v>
      </c>
    </row>
    <row r="41" spans="1:13" x14ac:dyDescent="0.25">
      <c r="A41" s="18">
        <v>626</v>
      </c>
      <c r="B41" s="88" t="s">
        <v>2818</v>
      </c>
      <c r="C41" s="89" t="s">
        <v>2779</v>
      </c>
      <c r="D41" s="94">
        <v>1.2E-4</v>
      </c>
      <c r="E41" s="89" t="s">
        <v>2818</v>
      </c>
      <c r="F41" s="89">
        <v>126</v>
      </c>
      <c r="G41" s="89" t="s">
        <v>2818</v>
      </c>
      <c r="H41" s="90">
        <v>0.12</v>
      </c>
      <c r="I41" s="89" t="s">
        <v>2781</v>
      </c>
      <c r="J41" s="91">
        <f t="shared" si="0"/>
        <v>0.12000000000000001</v>
      </c>
      <c r="K41" s="92" t="s">
        <v>2</v>
      </c>
      <c r="L41" s="93" t="s">
        <v>2788</v>
      </c>
      <c r="M41" s="91">
        <v>1.0000000000000002</v>
      </c>
    </row>
    <row r="42" spans="1:13" x14ac:dyDescent="0.25">
      <c r="A42" s="18">
        <v>127</v>
      </c>
      <c r="B42" s="21" t="s">
        <v>2819</v>
      </c>
      <c r="C42" s="22" t="s">
        <v>2779</v>
      </c>
      <c r="D42" s="94">
        <v>2.3999999999999998E-3</v>
      </c>
      <c r="E42" s="89" t="s">
        <v>2818</v>
      </c>
      <c r="F42" s="89">
        <v>126</v>
      </c>
      <c r="G42" s="89" t="s">
        <v>2818</v>
      </c>
      <c r="H42" s="90">
        <v>0.12</v>
      </c>
      <c r="I42" s="89" t="s">
        <v>2781</v>
      </c>
      <c r="J42" s="91">
        <f t="shared" si="0"/>
        <v>2.4</v>
      </c>
      <c r="K42" s="92" t="s">
        <v>4</v>
      </c>
      <c r="L42" s="93" t="s">
        <v>2788</v>
      </c>
      <c r="M42" s="91">
        <v>20</v>
      </c>
    </row>
    <row r="43" spans="1:13" x14ac:dyDescent="0.25">
      <c r="A43" s="18">
        <v>627</v>
      </c>
      <c r="B43" s="88" t="s">
        <v>2819</v>
      </c>
      <c r="C43" s="89" t="s">
        <v>2779</v>
      </c>
      <c r="D43" s="94">
        <v>2.3999999999999998E-3</v>
      </c>
      <c r="E43" s="89" t="s">
        <v>2818</v>
      </c>
      <c r="F43" s="89">
        <v>126</v>
      </c>
      <c r="G43" s="89" t="s">
        <v>2818</v>
      </c>
      <c r="H43" s="90">
        <v>0.12</v>
      </c>
      <c r="I43" s="89" t="s">
        <v>2781</v>
      </c>
      <c r="J43" s="91">
        <f t="shared" si="0"/>
        <v>2.4</v>
      </c>
      <c r="K43" s="92" t="s">
        <v>4</v>
      </c>
      <c r="L43" s="93" t="s">
        <v>2788</v>
      </c>
      <c r="M43" s="91">
        <v>20</v>
      </c>
    </row>
    <row r="44" spans="1:13" x14ac:dyDescent="0.25">
      <c r="A44" s="18">
        <v>459</v>
      </c>
      <c r="B44" s="98" t="s">
        <v>2466</v>
      </c>
      <c r="C44" s="22" t="s">
        <v>2800</v>
      </c>
      <c r="D44" s="94">
        <v>0.15</v>
      </c>
      <c r="E44" s="89" t="s">
        <v>2820</v>
      </c>
      <c r="F44" s="99">
        <v>459</v>
      </c>
      <c r="G44" s="89" t="s">
        <v>2820</v>
      </c>
      <c r="H44" s="90">
        <v>0.15</v>
      </c>
      <c r="I44" s="89" t="s">
        <v>19</v>
      </c>
      <c r="J44" s="91">
        <f t="shared" si="0"/>
        <v>150</v>
      </c>
      <c r="K44" s="92" t="s">
        <v>2800</v>
      </c>
      <c r="L44" s="93" t="s">
        <v>2788</v>
      </c>
      <c r="M44" s="91">
        <v>1</v>
      </c>
    </row>
    <row r="45" spans="1:13" x14ac:dyDescent="0.25">
      <c r="A45" s="18">
        <v>146</v>
      </c>
      <c r="B45" s="21" t="s">
        <v>2821</v>
      </c>
      <c r="C45" s="22" t="s">
        <v>2779</v>
      </c>
      <c r="D45" s="94">
        <v>1.4999999999999999E-4</v>
      </c>
      <c r="E45" s="89" t="s">
        <v>2821</v>
      </c>
      <c r="F45" s="89">
        <v>146</v>
      </c>
      <c r="G45" s="89" t="s">
        <v>2821</v>
      </c>
      <c r="H45" s="90">
        <v>0.15</v>
      </c>
      <c r="I45" s="89" t="s">
        <v>2781</v>
      </c>
      <c r="J45" s="91">
        <f t="shared" si="0"/>
        <v>0.15</v>
      </c>
      <c r="K45" s="92" t="s">
        <v>2</v>
      </c>
      <c r="L45" s="93" t="s">
        <v>2788</v>
      </c>
      <c r="M45" s="91">
        <v>1</v>
      </c>
    </row>
    <row r="46" spans="1:13" x14ac:dyDescent="0.25">
      <c r="A46" s="18">
        <v>646</v>
      </c>
      <c r="B46" s="88" t="s">
        <v>2821</v>
      </c>
      <c r="C46" s="89" t="s">
        <v>2779</v>
      </c>
      <c r="D46" s="94">
        <v>1.4999999999999999E-4</v>
      </c>
      <c r="E46" s="89" t="s">
        <v>2821</v>
      </c>
      <c r="F46" s="89">
        <v>146</v>
      </c>
      <c r="G46" s="89" t="s">
        <v>2821</v>
      </c>
      <c r="H46" s="90">
        <v>0.15</v>
      </c>
      <c r="I46" s="89" t="s">
        <v>2781</v>
      </c>
      <c r="J46" s="91">
        <f t="shared" si="0"/>
        <v>0.15</v>
      </c>
      <c r="K46" s="92" t="s">
        <v>2</v>
      </c>
      <c r="L46" s="93" t="s">
        <v>2788</v>
      </c>
      <c r="M46" s="91">
        <v>1</v>
      </c>
    </row>
    <row r="47" spans="1:13" x14ac:dyDescent="0.25">
      <c r="A47" s="18">
        <v>147</v>
      </c>
      <c r="B47" s="98" t="s">
        <v>2205</v>
      </c>
      <c r="C47" s="22" t="s">
        <v>2779</v>
      </c>
      <c r="D47" s="94">
        <v>1.2E-2</v>
      </c>
      <c r="E47" s="89" t="s">
        <v>2821</v>
      </c>
      <c r="F47" s="89">
        <v>146</v>
      </c>
      <c r="G47" s="89" t="s">
        <v>2821</v>
      </c>
      <c r="H47" s="90">
        <v>0.15</v>
      </c>
      <c r="I47" s="89" t="s">
        <v>2781</v>
      </c>
      <c r="J47" s="91">
        <f t="shared" si="0"/>
        <v>12</v>
      </c>
      <c r="K47" s="92" t="s">
        <v>4</v>
      </c>
      <c r="L47" s="93" t="s">
        <v>2788</v>
      </c>
      <c r="M47" s="91">
        <v>80</v>
      </c>
    </row>
    <row r="48" spans="1:13" x14ac:dyDescent="0.25">
      <c r="A48" s="18">
        <v>647</v>
      </c>
      <c r="B48" s="88" t="s">
        <v>2205</v>
      </c>
      <c r="C48" s="89" t="s">
        <v>2779</v>
      </c>
      <c r="D48" s="94">
        <v>1.2E-2</v>
      </c>
      <c r="E48" s="89" t="s">
        <v>2821</v>
      </c>
      <c r="F48" s="89">
        <v>146</v>
      </c>
      <c r="G48" s="89" t="s">
        <v>2821</v>
      </c>
      <c r="H48" s="90">
        <v>0.15</v>
      </c>
      <c r="I48" s="89" t="s">
        <v>2781</v>
      </c>
      <c r="J48" s="91">
        <f t="shared" si="0"/>
        <v>12</v>
      </c>
      <c r="K48" s="92" t="s">
        <v>4</v>
      </c>
      <c r="L48" s="93" t="s">
        <v>2788</v>
      </c>
      <c r="M48" s="91">
        <v>80</v>
      </c>
    </row>
    <row r="49" spans="1:13" x14ac:dyDescent="0.25">
      <c r="A49" s="18">
        <v>253</v>
      </c>
      <c r="B49" s="88" t="s">
        <v>2822</v>
      </c>
      <c r="C49" s="22" t="s">
        <v>2779</v>
      </c>
      <c r="D49" s="97">
        <v>1.4999999999999999E-2</v>
      </c>
      <c r="E49" s="89" t="s">
        <v>2319</v>
      </c>
      <c r="F49" s="89">
        <v>253</v>
      </c>
      <c r="G49" s="89" t="s">
        <v>2823</v>
      </c>
      <c r="H49" s="90">
        <v>15</v>
      </c>
      <c r="I49" s="89" t="s">
        <v>2781</v>
      </c>
      <c r="J49" s="91">
        <f t="shared" si="0"/>
        <v>15</v>
      </c>
      <c r="K49" s="92" t="s">
        <v>3</v>
      </c>
      <c r="L49" s="93" t="s">
        <v>2811</v>
      </c>
      <c r="M49" s="91">
        <v>1</v>
      </c>
    </row>
    <row r="50" spans="1:13" x14ac:dyDescent="0.25">
      <c r="A50" s="18">
        <v>256</v>
      </c>
      <c r="B50" s="21" t="s">
        <v>2824</v>
      </c>
      <c r="C50" s="22" t="s">
        <v>2779</v>
      </c>
      <c r="D50" s="97">
        <v>1.4999999999999999E-2</v>
      </c>
      <c r="E50" s="89" t="s">
        <v>2823</v>
      </c>
      <c r="F50" s="89">
        <v>256</v>
      </c>
      <c r="G50" s="89" t="s">
        <v>2823</v>
      </c>
      <c r="H50" s="90">
        <v>15</v>
      </c>
      <c r="I50" s="89" t="s">
        <v>2781</v>
      </c>
      <c r="J50" s="91">
        <f t="shared" si="0"/>
        <v>15</v>
      </c>
      <c r="K50" s="92" t="s">
        <v>3</v>
      </c>
      <c r="L50" s="93" t="s">
        <v>2788</v>
      </c>
      <c r="M50" s="91">
        <v>1</v>
      </c>
    </row>
    <row r="51" spans="1:13" x14ac:dyDescent="0.25">
      <c r="A51" s="18">
        <v>272</v>
      </c>
      <c r="B51" s="21" t="s">
        <v>2825</v>
      </c>
      <c r="C51" s="22" t="s">
        <v>2779</v>
      </c>
      <c r="D51" s="97">
        <v>1.4999999999999999E-2</v>
      </c>
      <c r="E51" s="89" t="s">
        <v>2345</v>
      </c>
      <c r="F51" s="89">
        <v>272</v>
      </c>
      <c r="G51" s="89" t="s">
        <v>2823</v>
      </c>
      <c r="H51" s="90">
        <v>15</v>
      </c>
      <c r="I51" s="89" t="s">
        <v>2781</v>
      </c>
      <c r="J51" s="91">
        <f t="shared" si="0"/>
        <v>15</v>
      </c>
      <c r="K51" s="92" t="s">
        <v>3</v>
      </c>
      <c r="L51" s="93" t="s">
        <v>2814</v>
      </c>
      <c r="M51" s="91">
        <v>1</v>
      </c>
    </row>
    <row r="52" spans="1:13" x14ac:dyDescent="0.25">
      <c r="A52" s="18">
        <v>274</v>
      </c>
      <c r="B52" s="88" t="s">
        <v>2826</v>
      </c>
      <c r="C52" s="22" t="s">
        <v>2779</v>
      </c>
      <c r="D52" s="97">
        <v>1.4999999999999999E-2</v>
      </c>
      <c r="E52" s="89" t="s">
        <v>2347</v>
      </c>
      <c r="F52" s="24">
        <v>274</v>
      </c>
      <c r="G52" s="89" t="s">
        <v>2823</v>
      </c>
      <c r="H52" s="90">
        <v>15</v>
      </c>
      <c r="I52" s="89" t="s">
        <v>2781</v>
      </c>
      <c r="J52" s="91">
        <f t="shared" si="0"/>
        <v>15</v>
      </c>
      <c r="K52" s="92" t="s">
        <v>3</v>
      </c>
      <c r="L52" s="93" t="s">
        <v>2814</v>
      </c>
      <c r="M52" s="91">
        <v>1</v>
      </c>
    </row>
    <row r="53" spans="1:13" x14ac:dyDescent="0.25">
      <c r="A53" s="18">
        <v>753</v>
      </c>
      <c r="B53" s="88" t="s">
        <v>2822</v>
      </c>
      <c r="C53" s="89" t="s">
        <v>2779</v>
      </c>
      <c r="D53" s="97">
        <v>1.4999999999999999E-2</v>
      </c>
      <c r="E53" s="89" t="s">
        <v>2319</v>
      </c>
      <c r="F53" s="89">
        <v>253</v>
      </c>
      <c r="G53" s="89" t="s">
        <v>2823</v>
      </c>
      <c r="H53" s="90">
        <v>15</v>
      </c>
      <c r="I53" s="89" t="s">
        <v>2781</v>
      </c>
      <c r="J53" s="91">
        <f t="shared" si="0"/>
        <v>15</v>
      </c>
      <c r="K53" s="92" t="s">
        <v>3</v>
      </c>
      <c r="L53" s="93" t="s">
        <v>2811</v>
      </c>
      <c r="M53" s="91">
        <v>1</v>
      </c>
    </row>
    <row r="54" spans="1:13" x14ac:dyDescent="0.25">
      <c r="A54" s="18">
        <v>756</v>
      </c>
      <c r="B54" s="88" t="s">
        <v>2824</v>
      </c>
      <c r="C54" s="89" t="s">
        <v>2779</v>
      </c>
      <c r="D54" s="97">
        <v>1.4999999999999999E-2</v>
      </c>
      <c r="E54" s="89" t="s">
        <v>2823</v>
      </c>
      <c r="F54" s="89">
        <v>256</v>
      </c>
      <c r="G54" s="89" t="s">
        <v>2823</v>
      </c>
      <c r="H54" s="90">
        <v>15</v>
      </c>
      <c r="I54" s="89" t="s">
        <v>2781</v>
      </c>
      <c r="J54" s="91">
        <f t="shared" si="0"/>
        <v>15</v>
      </c>
      <c r="K54" s="92" t="s">
        <v>3</v>
      </c>
      <c r="L54" s="93" t="s">
        <v>2788</v>
      </c>
      <c r="M54" s="91">
        <v>1</v>
      </c>
    </row>
    <row r="55" spans="1:13" x14ac:dyDescent="0.25">
      <c r="A55" s="18">
        <v>772</v>
      </c>
      <c r="B55" s="88" t="s">
        <v>2825</v>
      </c>
      <c r="C55" s="89" t="s">
        <v>2779</v>
      </c>
      <c r="D55" s="97">
        <v>1.4999999999999999E-2</v>
      </c>
      <c r="E55" s="89" t="s">
        <v>2345</v>
      </c>
      <c r="F55" s="89">
        <v>272</v>
      </c>
      <c r="G55" s="89" t="s">
        <v>2823</v>
      </c>
      <c r="H55" s="90">
        <v>15</v>
      </c>
      <c r="I55" s="89" t="s">
        <v>2781</v>
      </c>
      <c r="J55" s="91">
        <f t="shared" si="0"/>
        <v>15</v>
      </c>
      <c r="K55" s="92" t="s">
        <v>3</v>
      </c>
      <c r="L55" s="93" t="s">
        <v>2814</v>
      </c>
      <c r="M55" s="91">
        <v>1</v>
      </c>
    </row>
    <row r="56" spans="1:13" x14ac:dyDescent="0.25">
      <c r="A56" s="18">
        <v>774</v>
      </c>
      <c r="B56" s="88" t="s">
        <v>2826</v>
      </c>
      <c r="C56" s="89" t="s">
        <v>2779</v>
      </c>
      <c r="D56" s="97">
        <v>1.4999999999999999E-2</v>
      </c>
      <c r="E56" s="89" t="s">
        <v>2347</v>
      </c>
      <c r="F56" s="89">
        <v>274</v>
      </c>
      <c r="G56" s="89" t="s">
        <v>2823</v>
      </c>
      <c r="H56" s="90">
        <v>15</v>
      </c>
      <c r="I56" s="89" t="s">
        <v>2781</v>
      </c>
      <c r="J56" s="91">
        <f t="shared" si="0"/>
        <v>15</v>
      </c>
      <c r="K56" s="92" t="s">
        <v>3</v>
      </c>
      <c r="L56" s="93" t="s">
        <v>2814</v>
      </c>
      <c r="M56" s="91">
        <v>1</v>
      </c>
    </row>
    <row r="57" spans="1:13" x14ac:dyDescent="0.25">
      <c r="A57" s="18">
        <v>287</v>
      </c>
      <c r="B57" s="88" t="s">
        <v>2827</v>
      </c>
      <c r="C57" s="89" t="s">
        <v>2779</v>
      </c>
      <c r="D57" s="97">
        <v>1.4999999999999999E-2</v>
      </c>
      <c r="E57" s="88" t="s">
        <v>2827</v>
      </c>
      <c r="F57" s="89">
        <v>287</v>
      </c>
      <c r="G57" s="89" t="s">
        <v>2823</v>
      </c>
      <c r="H57" s="90">
        <v>15</v>
      </c>
      <c r="I57" s="89" t="s">
        <v>2781</v>
      </c>
      <c r="J57" s="91">
        <f t="shared" si="0"/>
        <v>15</v>
      </c>
      <c r="K57" s="92" t="s">
        <v>3</v>
      </c>
      <c r="L57" s="93" t="s">
        <v>2782</v>
      </c>
      <c r="M57" s="91">
        <v>1</v>
      </c>
    </row>
    <row r="58" spans="1:13" x14ac:dyDescent="0.25">
      <c r="A58" s="18">
        <v>787</v>
      </c>
      <c r="B58" s="88" t="s">
        <v>2828</v>
      </c>
      <c r="C58" s="89" t="s">
        <v>2779</v>
      </c>
      <c r="D58" s="97">
        <v>1.4999999999999999E-2</v>
      </c>
      <c r="E58" s="88" t="s">
        <v>2828</v>
      </c>
      <c r="F58" s="89">
        <v>287</v>
      </c>
      <c r="G58" s="89" t="s">
        <v>2823</v>
      </c>
      <c r="H58" s="90">
        <v>15</v>
      </c>
      <c r="I58" s="89" t="s">
        <v>2781</v>
      </c>
      <c r="J58" s="91">
        <f t="shared" si="0"/>
        <v>15</v>
      </c>
      <c r="K58" s="92" t="s">
        <v>3</v>
      </c>
      <c r="L58" s="93" t="s">
        <v>2782</v>
      </c>
      <c r="M58" s="91">
        <v>1</v>
      </c>
    </row>
    <row r="59" spans="1:13" x14ac:dyDescent="0.25">
      <c r="A59" s="18">
        <v>453</v>
      </c>
      <c r="B59" s="26" t="s">
        <v>2829</v>
      </c>
      <c r="C59" s="22" t="s">
        <v>2830</v>
      </c>
      <c r="D59" s="94">
        <v>0.17499999999999999</v>
      </c>
      <c r="E59" s="89" t="s">
        <v>2831</v>
      </c>
      <c r="F59" s="23">
        <v>453</v>
      </c>
      <c r="G59" s="89" t="s">
        <v>2831</v>
      </c>
      <c r="H59" s="90">
        <v>175</v>
      </c>
      <c r="I59" s="89" t="s">
        <v>19</v>
      </c>
      <c r="J59" s="91">
        <f t="shared" si="0"/>
        <v>175</v>
      </c>
      <c r="K59" s="92" t="s">
        <v>2800</v>
      </c>
      <c r="L59" s="93" t="s">
        <v>2788</v>
      </c>
      <c r="M59" s="91">
        <v>1</v>
      </c>
    </row>
    <row r="60" spans="1:13" x14ac:dyDescent="0.25">
      <c r="A60" s="18">
        <v>153</v>
      </c>
      <c r="B60" s="21" t="s">
        <v>2832</v>
      </c>
      <c r="C60" s="22" t="s">
        <v>2779</v>
      </c>
      <c r="D60" s="94">
        <v>1.75E-4</v>
      </c>
      <c r="E60" s="89" t="s">
        <v>2832</v>
      </c>
      <c r="F60" s="89">
        <v>153</v>
      </c>
      <c r="G60" s="89" t="s">
        <v>2832</v>
      </c>
      <c r="H60" s="90">
        <v>0.17499999999999999</v>
      </c>
      <c r="I60" s="89" t="s">
        <v>2781</v>
      </c>
      <c r="J60" s="91">
        <f t="shared" si="0"/>
        <v>0.17499999999999999</v>
      </c>
      <c r="K60" s="92" t="s">
        <v>2</v>
      </c>
      <c r="L60" s="93" t="s">
        <v>2788</v>
      </c>
      <c r="M60" s="91">
        <v>1</v>
      </c>
    </row>
    <row r="61" spans="1:13" x14ac:dyDescent="0.25">
      <c r="A61" s="18">
        <v>653</v>
      </c>
      <c r="B61" s="88" t="s">
        <v>2832</v>
      </c>
      <c r="C61" s="89" t="s">
        <v>2779</v>
      </c>
      <c r="D61" s="94">
        <v>1.75E-4</v>
      </c>
      <c r="E61" s="89" t="s">
        <v>2832</v>
      </c>
      <c r="F61" s="89">
        <v>153</v>
      </c>
      <c r="G61" s="89" t="s">
        <v>2832</v>
      </c>
      <c r="H61" s="90">
        <v>0.17499999999999999</v>
      </c>
      <c r="I61" s="89" t="s">
        <v>2781</v>
      </c>
      <c r="J61" s="91">
        <f t="shared" si="0"/>
        <v>0.17499999999999999</v>
      </c>
      <c r="K61" s="92" t="s">
        <v>2</v>
      </c>
      <c r="L61" s="93" t="s">
        <v>2788</v>
      </c>
      <c r="M61" s="91">
        <v>1</v>
      </c>
    </row>
    <row r="62" spans="1:13" x14ac:dyDescent="0.25">
      <c r="A62" s="18">
        <v>154</v>
      </c>
      <c r="B62" s="21" t="s">
        <v>2833</v>
      </c>
      <c r="C62" s="22" t="s">
        <v>2779</v>
      </c>
      <c r="D62" s="94">
        <v>3.5000000000000001E-3</v>
      </c>
      <c r="E62" s="89" t="s">
        <v>2832</v>
      </c>
      <c r="F62" s="89">
        <v>153</v>
      </c>
      <c r="G62" s="89" t="s">
        <v>2832</v>
      </c>
      <c r="H62" s="90">
        <v>0.17499999999999999</v>
      </c>
      <c r="I62" s="89" t="s">
        <v>2781</v>
      </c>
      <c r="J62" s="91">
        <f t="shared" si="0"/>
        <v>3.5</v>
      </c>
      <c r="K62" s="92" t="s">
        <v>4</v>
      </c>
      <c r="L62" s="93" t="s">
        <v>2788</v>
      </c>
      <c r="M62" s="91">
        <v>20</v>
      </c>
    </row>
    <row r="63" spans="1:13" x14ac:dyDescent="0.25">
      <c r="A63" s="18">
        <v>654</v>
      </c>
      <c r="B63" s="88" t="s">
        <v>2833</v>
      </c>
      <c r="C63" s="89" t="s">
        <v>2779</v>
      </c>
      <c r="D63" s="94">
        <v>3.5000000000000001E-3</v>
      </c>
      <c r="E63" s="89" t="s">
        <v>2832</v>
      </c>
      <c r="F63" s="89">
        <v>153</v>
      </c>
      <c r="G63" s="89" t="s">
        <v>2832</v>
      </c>
      <c r="H63" s="90">
        <v>0.17499999999999999</v>
      </c>
      <c r="I63" s="89" t="s">
        <v>2781</v>
      </c>
      <c r="J63" s="91">
        <f t="shared" si="0"/>
        <v>3.5</v>
      </c>
      <c r="K63" s="92" t="s">
        <v>4</v>
      </c>
      <c r="L63" s="93" t="s">
        <v>2788</v>
      </c>
      <c r="M63" s="91">
        <v>20</v>
      </c>
    </row>
    <row r="64" spans="1:13" x14ac:dyDescent="0.25">
      <c r="A64" s="18">
        <v>255</v>
      </c>
      <c r="B64" s="26" t="s">
        <v>2834</v>
      </c>
      <c r="C64" s="22" t="s">
        <v>2779</v>
      </c>
      <c r="D64" s="97">
        <v>1.7000000000000001E-2</v>
      </c>
      <c r="E64" s="89" t="s">
        <v>2835</v>
      </c>
      <c r="F64" s="89">
        <v>255</v>
      </c>
      <c r="G64" s="89" t="s">
        <v>2835</v>
      </c>
      <c r="H64" s="90">
        <v>17</v>
      </c>
      <c r="I64" s="89" t="s">
        <v>2781</v>
      </c>
      <c r="J64" s="91">
        <f t="shared" si="0"/>
        <v>17</v>
      </c>
      <c r="K64" s="92" t="s">
        <v>3</v>
      </c>
      <c r="L64" s="93" t="s">
        <v>2788</v>
      </c>
      <c r="M64" s="91">
        <v>1</v>
      </c>
    </row>
    <row r="65" spans="1:13" x14ac:dyDescent="0.25">
      <c r="A65" s="18">
        <v>755</v>
      </c>
      <c r="B65" s="88" t="s">
        <v>2834</v>
      </c>
      <c r="C65" s="89" t="s">
        <v>2779</v>
      </c>
      <c r="D65" s="97">
        <v>1.7000000000000001E-2</v>
      </c>
      <c r="E65" s="89" t="s">
        <v>2835</v>
      </c>
      <c r="F65" s="89">
        <v>255</v>
      </c>
      <c r="G65" s="89" t="s">
        <v>2835</v>
      </c>
      <c r="H65" s="90">
        <v>17</v>
      </c>
      <c r="I65" s="89" t="s">
        <v>2781</v>
      </c>
      <c r="J65" s="91">
        <f t="shared" si="0"/>
        <v>17</v>
      </c>
      <c r="K65" s="92" t="s">
        <v>3</v>
      </c>
      <c r="L65" s="93" t="s">
        <v>2788</v>
      </c>
      <c r="M65" s="91">
        <v>1</v>
      </c>
    </row>
    <row r="66" spans="1:13" x14ac:dyDescent="0.25">
      <c r="A66" s="18">
        <v>451</v>
      </c>
      <c r="B66" s="21" t="s">
        <v>2836</v>
      </c>
      <c r="C66" s="22" t="s">
        <v>2830</v>
      </c>
      <c r="D66" s="94">
        <v>0.182</v>
      </c>
      <c r="E66" s="89" t="s">
        <v>2837</v>
      </c>
      <c r="F66" s="23">
        <v>451</v>
      </c>
      <c r="G66" s="89" t="s">
        <v>2837</v>
      </c>
      <c r="H66" s="90">
        <v>182</v>
      </c>
      <c r="I66" s="89" t="s">
        <v>19</v>
      </c>
      <c r="J66" s="91">
        <f t="shared" ref="J66:J129" si="1">D66*1000</f>
        <v>182</v>
      </c>
      <c r="K66" s="92" t="s">
        <v>2800</v>
      </c>
      <c r="L66" s="93" t="s">
        <v>2788</v>
      </c>
      <c r="M66" s="91">
        <v>1</v>
      </c>
    </row>
    <row r="67" spans="1:13" x14ac:dyDescent="0.25">
      <c r="A67" s="18">
        <v>254</v>
      </c>
      <c r="B67" s="26" t="s">
        <v>2838</v>
      </c>
      <c r="C67" s="22" t="s">
        <v>2779</v>
      </c>
      <c r="D67" s="97">
        <v>1.7999999999999999E-2</v>
      </c>
      <c r="E67" s="89" t="s">
        <v>2839</v>
      </c>
      <c r="F67" s="89">
        <v>254</v>
      </c>
      <c r="G67" s="89" t="s">
        <v>2839</v>
      </c>
      <c r="H67" s="90">
        <v>18</v>
      </c>
      <c r="I67" s="89" t="s">
        <v>2781</v>
      </c>
      <c r="J67" s="91">
        <f t="shared" si="1"/>
        <v>18</v>
      </c>
      <c r="K67" s="92" t="s">
        <v>3</v>
      </c>
      <c r="L67" s="93" t="s">
        <v>2788</v>
      </c>
      <c r="M67" s="91">
        <v>1</v>
      </c>
    </row>
    <row r="68" spans="1:13" x14ac:dyDescent="0.25">
      <c r="A68" s="18">
        <v>754</v>
      </c>
      <c r="B68" s="88" t="s">
        <v>2838</v>
      </c>
      <c r="C68" s="89" t="s">
        <v>2779</v>
      </c>
      <c r="D68" s="97">
        <v>1.7999999999999999E-2</v>
      </c>
      <c r="E68" s="89" t="s">
        <v>2839</v>
      </c>
      <c r="F68" s="89">
        <v>254</v>
      </c>
      <c r="G68" s="89" t="s">
        <v>2839</v>
      </c>
      <c r="H68" s="90">
        <v>18</v>
      </c>
      <c r="I68" s="89" t="s">
        <v>2781</v>
      </c>
      <c r="J68" s="91">
        <f t="shared" si="1"/>
        <v>18</v>
      </c>
      <c r="K68" s="92" t="s">
        <v>3</v>
      </c>
      <c r="L68" s="93" t="s">
        <v>2788</v>
      </c>
      <c r="M68" s="91">
        <v>1</v>
      </c>
    </row>
    <row r="69" spans="1:13" x14ac:dyDescent="0.25">
      <c r="A69" s="18">
        <v>311</v>
      </c>
      <c r="B69" s="21" t="s">
        <v>2840</v>
      </c>
      <c r="C69" s="23" t="s">
        <v>2794</v>
      </c>
      <c r="D69" s="94">
        <v>1E-3</v>
      </c>
      <c r="E69" s="89" t="s">
        <v>2841</v>
      </c>
      <c r="F69" s="89">
        <v>311</v>
      </c>
      <c r="G69" s="89" t="s">
        <v>2841</v>
      </c>
      <c r="H69" s="90">
        <v>1</v>
      </c>
      <c r="I69" s="89" t="s">
        <v>19</v>
      </c>
      <c r="J69" s="91">
        <f t="shared" si="1"/>
        <v>1</v>
      </c>
      <c r="K69" s="92" t="s">
        <v>2</v>
      </c>
      <c r="L69" s="93" t="s">
        <v>2788</v>
      </c>
      <c r="M69" s="91">
        <v>1</v>
      </c>
    </row>
    <row r="70" spans="1:13" x14ac:dyDescent="0.25">
      <c r="A70" s="18">
        <v>363</v>
      </c>
      <c r="B70" s="88" t="s">
        <v>2842</v>
      </c>
      <c r="C70" s="23" t="s">
        <v>2794</v>
      </c>
      <c r="D70" s="94">
        <v>1E-3</v>
      </c>
      <c r="E70" s="89" t="s">
        <v>2387</v>
      </c>
      <c r="F70" s="24">
        <v>363</v>
      </c>
      <c r="G70" s="89" t="s">
        <v>2841</v>
      </c>
      <c r="H70" s="90">
        <v>1</v>
      </c>
      <c r="I70" s="89" t="s">
        <v>19</v>
      </c>
      <c r="J70" s="91">
        <f t="shared" si="1"/>
        <v>1</v>
      </c>
      <c r="K70" s="92" t="s">
        <v>2</v>
      </c>
      <c r="L70" s="93" t="s">
        <v>2788</v>
      </c>
      <c r="M70" s="91">
        <v>1</v>
      </c>
    </row>
    <row r="71" spans="1:13" x14ac:dyDescent="0.25">
      <c r="A71" s="18">
        <v>811</v>
      </c>
      <c r="B71" s="88" t="s">
        <v>2840</v>
      </c>
      <c r="C71" s="89" t="s">
        <v>2794</v>
      </c>
      <c r="D71" s="94">
        <v>1E-3</v>
      </c>
      <c r="E71" s="89" t="s">
        <v>2841</v>
      </c>
      <c r="F71" s="89">
        <v>311</v>
      </c>
      <c r="G71" s="89" t="s">
        <v>2841</v>
      </c>
      <c r="H71" s="90">
        <v>1</v>
      </c>
      <c r="I71" s="89" t="s">
        <v>19</v>
      </c>
      <c r="J71" s="91">
        <f t="shared" si="1"/>
        <v>1</v>
      </c>
      <c r="K71" s="92" t="s">
        <v>2</v>
      </c>
      <c r="L71" s="93" t="s">
        <v>2788</v>
      </c>
      <c r="M71" s="91">
        <v>1</v>
      </c>
    </row>
    <row r="72" spans="1:13" x14ac:dyDescent="0.25">
      <c r="A72" s="18">
        <v>863</v>
      </c>
      <c r="B72" s="88" t="s">
        <v>2842</v>
      </c>
      <c r="C72" s="89" t="s">
        <v>2794</v>
      </c>
      <c r="D72" s="94">
        <v>1E-3</v>
      </c>
      <c r="E72" s="89" t="s">
        <v>2387</v>
      </c>
      <c r="F72" s="89">
        <v>363</v>
      </c>
      <c r="G72" s="89" t="s">
        <v>2841</v>
      </c>
      <c r="H72" s="90">
        <v>1</v>
      </c>
      <c r="I72" s="89" t="s">
        <v>19</v>
      </c>
      <c r="J72" s="91">
        <f t="shared" si="1"/>
        <v>1</v>
      </c>
      <c r="K72" s="92" t="s">
        <v>2</v>
      </c>
      <c r="L72" s="93" t="s">
        <v>2788</v>
      </c>
      <c r="M72" s="91">
        <v>1</v>
      </c>
    </row>
    <row r="73" spans="1:13" x14ac:dyDescent="0.25">
      <c r="A73" s="18">
        <v>313</v>
      </c>
      <c r="B73" s="21" t="s">
        <v>2843</v>
      </c>
      <c r="C73" s="23" t="s">
        <v>2794</v>
      </c>
      <c r="D73" s="94">
        <v>0.01</v>
      </c>
      <c r="E73" s="89" t="s">
        <v>2841</v>
      </c>
      <c r="F73" s="89">
        <v>311</v>
      </c>
      <c r="G73" s="89" t="s">
        <v>2841</v>
      </c>
      <c r="H73" s="90">
        <v>1</v>
      </c>
      <c r="I73" s="89" t="s">
        <v>19</v>
      </c>
      <c r="J73" s="91">
        <f t="shared" si="1"/>
        <v>10</v>
      </c>
      <c r="K73" s="92" t="s">
        <v>4</v>
      </c>
      <c r="L73" s="93" t="s">
        <v>2788</v>
      </c>
      <c r="M73" s="91">
        <v>10</v>
      </c>
    </row>
    <row r="74" spans="1:13" x14ac:dyDescent="0.25">
      <c r="A74" s="95">
        <v>364</v>
      </c>
      <c r="B74" s="88" t="s">
        <v>2844</v>
      </c>
      <c r="C74" s="23" t="s">
        <v>2794</v>
      </c>
      <c r="D74" s="94">
        <v>0.01</v>
      </c>
      <c r="E74" s="89" t="s">
        <v>2387</v>
      </c>
      <c r="F74" s="24">
        <v>363</v>
      </c>
      <c r="G74" s="89" t="s">
        <v>2841</v>
      </c>
      <c r="H74" s="90">
        <v>1</v>
      </c>
      <c r="I74" s="89" t="s">
        <v>19</v>
      </c>
      <c r="J74" s="91">
        <f t="shared" si="1"/>
        <v>10</v>
      </c>
      <c r="K74" s="92" t="s">
        <v>4</v>
      </c>
      <c r="L74" s="93" t="s">
        <v>2788</v>
      </c>
      <c r="M74" s="91">
        <v>10</v>
      </c>
    </row>
    <row r="75" spans="1:13" x14ac:dyDescent="0.25">
      <c r="A75" s="18">
        <v>813</v>
      </c>
      <c r="B75" s="88" t="s">
        <v>2843</v>
      </c>
      <c r="C75" s="89" t="s">
        <v>2794</v>
      </c>
      <c r="D75" s="94">
        <v>0.01</v>
      </c>
      <c r="E75" s="89" t="s">
        <v>2841</v>
      </c>
      <c r="F75" s="89">
        <v>311</v>
      </c>
      <c r="G75" s="89" t="s">
        <v>2841</v>
      </c>
      <c r="H75" s="90">
        <v>1</v>
      </c>
      <c r="I75" s="89" t="s">
        <v>19</v>
      </c>
      <c r="J75" s="91">
        <f t="shared" si="1"/>
        <v>10</v>
      </c>
      <c r="K75" s="92" t="s">
        <v>4</v>
      </c>
      <c r="L75" s="93" t="s">
        <v>2788</v>
      </c>
      <c r="M75" s="91">
        <v>10</v>
      </c>
    </row>
    <row r="76" spans="1:13" x14ac:dyDescent="0.25">
      <c r="A76" s="18">
        <v>864</v>
      </c>
      <c r="B76" s="88" t="s">
        <v>2844</v>
      </c>
      <c r="C76" s="89" t="s">
        <v>2794</v>
      </c>
      <c r="D76" s="94">
        <v>0.01</v>
      </c>
      <c r="E76" s="89" t="s">
        <v>2387</v>
      </c>
      <c r="F76" s="89">
        <v>363</v>
      </c>
      <c r="G76" s="89" t="s">
        <v>2841</v>
      </c>
      <c r="H76" s="90">
        <v>1</v>
      </c>
      <c r="I76" s="89" t="s">
        <v>19</v>
      </c>
      <c r="J76" s="91">
        <f t="shared" si="1"/>
        <v>10</v>
      </c>
      <c r="K76" s="92" t="s">
        <v>4</v>
      </c>
      <c r="L76" s="93" t="s">
        <v>2788</v>
      </c>
      <c r="M76" s="91">
        <v>10</v>
      </c>
    </row>
    <row r="77" spans="1:13" x14ac:dyDescent="0.25">
      <c r="A77" s="18">
        <v>312</v>
      </c>
      <c r="B77" s="21" t="s">
        <v>2845</v>
      </c>
      <c r="C77" s="23" t="s">
        <v>2794</v>
      </c>
      <c r="D77" s="94">
        <v>0.02</v>
      </c>
      <c r="E77" s="89" t="s">
        <v>2841</v>
      </c>
      <c r="F77" s="89">
        <v>311</v>
      </c>
      <c r="G77" s="89" t="s">
        <v>2841</v>
      </c>
      <c r="H77" s="90">
        <v>1</v>
      </c>
      <c r="I77" s="89" t="s">
        <v>19</v>
      </c>
      <c r="J77" s="91">
        <f t="shared" si="1"/>
        <v>20</v>
      </c>
      <c r="K77" s="92" t="s">
        <v>4</v>
      </c>
      <c r="L77" s="93" t="s">
        <v>2788</v>
      </c>
      <c r="M77" s="91">
        <v>20</v>
      </c>
    </row>
    <row r="78" spans="1:13" x14ac:dyDescent="0.25">
      <c r="A78" s="18">
        <v>812</v>
      </c>
      <c r="B78" s="88" t="s">
        <v>2845</v>
      </c>
      <c r="C78" s="89" t="s">
        <v>2794</v>
      </c>
      <c r="D78" s="94">
        <v>0.02</v>
      </c>
      <c r="E78" s="89" t="s">
        <v>2841</v>
      </c>
      <c r="F78" s="89">
        <v>311</v>
      </c>
      <c r="G78" s="89" t="s">
        <v>2841</v>
      </c>
      <c r="H78" s="90">
        <v>1</v>
      </c>
      <c r="I78" s="89" t="s">
        <v>19</v>
      </c>
      <c r="J78" s="91">
        <f t="shared" si="1"/>
        <v>20</v>
      </c>
      <c r="K78" s="92" t="s">
        <v>4</v>
      </c>
      <c r="L78" s="93" t="s">
        <v>2788</v>
      </c>
      <c r="M78" s="91">
        <v>20</v>
      </c>
    </row>
    <row r="79" spans="1:13" x14ac:dyDescent="0.25">
      <c r="A79" s="18">
        <v>169</v>
      </c>
      <c r="B79" s="26" t="s">
        <v>2846</v>
      </c>
      <c r="C79" s="22" t="s">
        <v>2779</v>
      </c>
      <c r="D79" s="94">
        <v>1E-3</v>
      </c>
      <c r="E79" s="89" t="s">
        <v>2846</v>
      </c>
      <c r="F79" s="89">
        <v>169</v>
      </c>
      <c r="G79" s="89" t="s">
        <v>2847</v>
      </c>
      <c r="H79" s="90">
        <v>1</v>
      </c>
      <c r="I79" s="89" t="s">
        <v>2781</v>
      </c>
      <c r="J79" s="91">
        <f t="shared" si="1"/>
        <v>1</v>
      </c>
      <c r="K79" s="92" t="s">
        <v>2</v>
      </c>
      <c r="L79" s="93" t="s">
        <v>2788</v>
      </c>
      <c r="M79" s="91">
        <v>1</v>
      </c>
    </row>
    <row r="80" spans="1:13" x14ac:dyDescent="0.25">
      <c r="A80" s="18">
        <v>181</v>
      </c>
      <c r="B80" s="21" t="s">
        <v>2848</v>
      </c>
      <c r="C80" s="24" t="s">
        <v>2779</v>
      </c>
      <c r="D80" s="94">
        <v>1E-3</v>
      </c>
      <c r="E80" s="89" t="s">
        <v>2847</v>
      </c>
      <c r="F80" s="89">
        <v>183</v>
      </c>
      <c r="G80" s="89" t="s">
        <v>2847</v>
      </c>
      <c r="H80" s="90">
        <v>1</v>
      </c>
      <c r="I80" s="89" t="s">
        <v>2781</v>
      </c>
      <c r="J80" s="91">
        <f t="shared" si="1"/>
        <v>1</v>
      </c>
      <c r="K80" s="92" t="s">
        <v>2</v>
      </c>
      <c r="L80" s="93" t="s">
        <v>2788</v>
      </c>
      <c r="M80" s="91">
        <v>1</v>
      </c>
    </row>
    <row r="81" spans="1:13" x14ac:dyDescent="0.25">
      <c r="A81" s="18">
        <v>183</v>
      </c>
      <c r="B81" s="26" t="s">
        <v>2849</v>
      </c>
      <c r="C81" s="24" t="s">
        <v>2779</v>
      </c>
      <c r="D81" s="94">
        <v>1E-3</v>
      </c>
      <c r="E81" s="89" t="s">
        <v>2847</v>
      </c>
      <c r="F81" s="89">
        <v>183</v>
      </c>
      <c r="G81" s="89" t="s">
        <v>2847</v>
      </c>
      <c r="H81" s="90">
        <v>1</v>
      </c>
      <c r="I81" s="89" t="s">
        <v>2781</v>
      </c>
      <c r="J81" s="91">
        <f t="shared" si="1"/>
        <v>1</v>
      </c>
      <c r="K81" s="92" t="s">
        <v>2</v>
      </c>
      <c r="L81" s="93" t="s">
        <v>2788</v>
      </c>
      <c r="M81" s="91">
        <v>1</v>
      </c>
    </row>
    <row r="82" spans="1:13" x14ac:dyDescent="0.25">
      <c r="A82" s="18">
        <v>187</v>
      </c>
      <c r="B82" s="26" t="s">
        <v>2850</v>
      </c>
      <c r="C82" s="22" t="s">
        <v>2779</v>
      </c>
      <c r="D82" s="94">
        <v>1E-3</v>
      </c>
      <c r="E82" s="89" t="s">
        <v>2851</v>
      </c>
      <c r="F82" s="89">
        <v>187</v>
      </c>
      <c r="G82" s="89" t="s">
        <v>2847</v>
      </c>
      <c r="H82" s="90">
        <v>1</v>
      </c>
      <c r="I82" s="89" t="s">
        <v>2781</v>
      </c>
      <c r="J82" s="91">
        <f t="shared" si="1"/>
        <v>1</v>
      </c>
      <c r="K82" s="92" t="s">
        <v>2</v>
      </c>
      <c r="L82" s="93" t="s">
        <v>2791</v>
      </c>
      <c r="M82" s="91">
        <v>1</v>
      </c>
    </row>
    <row r="83" spans="1:13" x14ac:dyDescent="0.25">
      <c r="A83" s="18">
        <v>206</v>
      </c>
      <c r="B83" s="21" t="s">
        <v>2852</v>
      </c>
      <c r="C83" s="24" t="s">
        <v>2779</v>
      </c>
      <c r="D83" s="94">
        <v>1E-3</v>
      </c>
      <c r="E83" s="89" t="s">
        <v>2853</v>
      </c>
      <c r="F83" s="89">
        <v>206</v>
      </c>
      <c r="G83" s="89" t="s">
        <v>2847</v>
      </c>
      <c r="H83" s="90">
        <v>1</v>
      </c>
      <c r="I83" s="89" t="s">
        <v>2781</v>
      </c>
      <c r="J83" s="91">
        <f t="shared" si="1"/>
        <v>1</v>
      </c>
      <c r="K83" s="92" t="s">
        <v>2</v>
      </c>
      <c r="L83" s="93" t="s">
        <v>2814</v>
      </c>
      <c r="M83" s="91">
        <v>1</v>
      </c>
    </row>
    <row r="84" spans="1:13" x14ac:dyDescent="0.25">
      <c r="A84" s="18">
        <v>209</v>
      </c>
      <c r="B84" s="88" t="s">
        <v>2854</v>
      </c>
      <c r="C84" s="22" t="s">
        <v>2779</v>
      </c>
      <c r="D84" s="94">
        <v>1E-3</v>
      </c>
      <c r="E84" s="89" t="s">
        <v>2273</v>
      </c>
      <c r="F84" s="24">
        <v>209</v>
      </c>
      <c r="G84" s="89" t="s">
        <v>2847</v>
      </c>
      <c r="H84" s="90">
        <v>1</v>
      </c>
      <c r="I84" s="89" t="s">
        <v>2781</v>
      </c>
      <c r="J84" s="91">
        <f t="shared" si="1"/>
        <v>1</v>
      </c>
      <c r="K84" s="92" t="s">
        <v>2</v>
      </c>
      <c r="L84" s="93" t="s">
        <v>2814</v>
      </c>
      <c r="M84" s="91">
        <v>1</v>
      </c>
    </row>
    <row r="85" spans="1:13" x14ac:dyDescent="0.25">
      <c r="A85" s="18">
        <v>669</v>
      </c>
      <c r="B85" s="88" t="s">
        <v>2846</v>
      </c>
      <c r="C85" s="89" t="s">
        <v>2779</v>
      </c>
      <c r="D85" s="94">
        <v>1E-3</v>
      </c>
      <c r="E85" s="89" t="s">
        <v>2846</v>
      </c>
      <c r="F85" s="89">
        <v>169</v>
      </c>
      <c r="G85" s="89" t="s">
        <v>2847</v>
      </c>
      <c r="H85" s="90">
        <v>1</v>
      </c>
      <c r="I85" s="89" t="s">
        <v>2781</v>
      </c>
      <c r="J85" s="91">
        <f t="shared" si="1"/>
        <v>1</v>
      </c>
      <c r="K85" s="92" t="s">
        <v>2</v>
      </c>
      <c r="L85" s="93" t="s">
        <v>2788</v>
      </c>
      <c r="M85" s="91">
        <v>1</v>
      </c>
    </row>
    <row r="86" spans="1:13" x14ac:dyDescent="0.25">
      <c r="A86" s="18">
        <v>681</v>
      </c>
      <c r="B86" s="88" t="s">
        <v>2848</v>
      </c>
      <c r="C86" s="89" t="s">
        <v>2779</v>
      </c>
      <c r="D86" s="94">
        <v>1E-3</v>
      </c>
      <c r="E86" s="89" t="s">
        <v>2847</v>
      </c>
      <c r="F86" s="89">
        <v>183</v>
      </c>
      <c r="G86" s="89" t="s">
        <v>2847</v>
      </c>
      <c r="H86" s="90">
        <v>1</v>
      </c>
      <c r="I86" s="89" t="s">
        <v>2781</v>
      </c>
      <c r="J86" s="91">
        <f t="shared" si="1"/>
        <v>1</v>
      </c>
      <c r="K86" s="92" t="s">
        <v>2</v>
      </c>
      <c r="L86" s="93" t="s">
        <v>2788</v>
      </c>
      <c r="M86" s="91">
        <v>1</v>
      </c>
    </row>
    <row r="87" spans="1:13" x14ac:dyDescent="0.25">
      <c r="A87" s="18">
        <v>683</v>
      </c>
      <c r="B87" s="88" t="s">
        <v>2849</v>
      </c>
      <c r="C87" s="89" t="s">
        <v>2779</v>
      </c>
      <c r="D87" s="94">
        <v>1E-3</v>
      </c>
      <c r="E87" s="89" t="s">
        <v>2847</v>
      </c>
      <c r="F87" s="89">
        <v>183</v>
      </c>
      <c r="G87" s="89" t="s">
        <v>2847</v>
      </c>
      <c r="H87" s="90">
        <v>1</v>
      </c>
      <c r="I87" s="89" t="s">
        <v>2781</v>
      </c>
      <c r="J87" s="91">
        <f t="shared" si="1"/>
        <v>1</v>
      </c>
      <c r="K87" s="92" t="s">
        <v>2</v>
      </c>
      <c r="L87" s="93" t="s">
        <v>2788</v>
      </c>
      <c r="M87" s="91">
        <v>1</v>
      </c>
    </row>
    <row r="88" spans="1:13" x14ac:dyDescent="0.25">
      <c r="A88" s="18">
        <v>687</v>
      </c>
      <c r="B88" s="88" t="s">
        <v>2850</v>
      </c>
      <c r="C88" s="89" t="s">
        <v>2779</v>
      </c>
      <c r="D88" s="94">
        <v>1E-3</v>
      </c>
      <c r="E88" s="89" t="s">
        <v>2851</v>
      </c>
      <c r="F88" s="89">
        <v>187</v>
      </c>
      <c r="G88" s="89" t="s">
        <v>2847</v>
      </c>
      <c r="H88" s="90">
        <v>1</v>
      </c>
      <c r="I88" s="89" t="s">
        <v>2781</v>
      </c>
      <c r="J88" s="91">
        <f t="shared" si="1"/>
        <v>1</v>
      </c>
      <c r="K88" s="92" t="s">
        <v>2</v>
      </c>
      <c r="L88" s="93" t="s">
        <v>2791</v>
      </c>
      <c r="M88" s="91">
        <v>1</v>
      </c>
    </row>
    <row r="89" spans="1:13" x14ac:dyDescent="0.25">
      <c r="A89" s="18">
        <v>706</v>
      </c>
      <c r="B89" s="88" t="s">
        <v>2852</v>
      </c>
      <c r="C89" s="89" t="s">
        <v>2779</v>
      </c>
      <c r="D89" s="94">
        <v>1E-3</v>
      </c>
      <c r="E89" s="89" t="s">
        <v>2853</v>
      </c>
      <c r="F89" s="89">
        <v>206</v>
      </c>
      <c r="G89" s="89" t="s">
        <v>2847</v>
      </c>
      <c r="H89" s="90">
        <v>1</v>
      </c>
      <c r="I89" s="89" t="s">
        <v>2781</v>
      </c>
      <c r="J89" s="91">
        <f t="shared" si="1"/>
        <v>1</v>
      </c>
      <c r="K89" s="92" t="s">
        <v>2</v>
      </c>
      <c r="L89" s="93" t="s">
        <v>2814</v>
      </c>
      <c r="M89" s="91">
        <v>1</v>
      </c>
    </row>
    <row r="90" spans="1:13" x14ac:dyDescent="0.25">
      <c r="A90" s="18">
        <v>709</v>
      </c>
      <c r="B90" s="88" t="s">
        <v>2854</v>
      </c>
      <c r="C90" s="89" t="s">
        <v>2779</v>
      </c>
      <c r="D90" s="94">
        <v>1E-3</v>
      </c>
      <c r="E90" s="89" t="s">
        <v>2273</v>
      </c>
      <c r="F90" s="89">
        <v>209</v>
      </c>
      <c r="G90" s="89" t="s">
        <v>2847</v>
      </c>
      <c r="H90" s="90">
        <v>1</v>
      </c>
      <c r="I90" s="89" t="s">
        <v>2781</v>
      </c>
      <c r="J90" s="91">
        <f t="shared" si="1"/>
        <v>1</v>
      </c>
      <c r="K90" s="92" t="s">
        <v>2</v>
      </c>
      <c r="L90" s="93" t="s">
        <v>2814</v>
      </c>
      <c r="M90" s="91">
        <v>1</v>
      </c>
    </row>
    <row r="91" spans="1:13" x14ac:dyDescent="0.25">
      <c r="A91" s="18">
        <v>185</v>
      </c>
      <c r="B91" s="26" t="s">
        <v>2855</v>
      </c>
      <c r="C91" s="22" t="s">
        <v>2779</v>
      </c>
      <c r="D91" s="94">
        <v>0.01</v>
      </c>
      <c r="E91" s="89" t="s">
        <v>2847</v>
      </c>
      <c r="F91" s="89">
        <v>183</v>
      </c>
      <c r="G91" s="89" t="s">
        <v>2847</v>
      </c>
      <c r="H91" s="90">
        <v>1</v>
      </c>
      <c r="I91" s="89" t="s">
        <v>2781</v>
      </c>
      <c r="J91" s="91">
        <f t="shared" si="1"/>
        <v>10</v>
      </c>
      <c r="K91" s="92" t="s">
        <v>4</v>
      </c>
      <c r="L91" s="93" t="s">
        <v>2788</v>
      </c>
      <c r="M91" s="91">
        <v>10</v>
      </c>
    </row>
    <row r="92" spans="1:13" x14ac:dyDescent="0.25">
      <c r="A92" s="18">
        <v>208</v>
      </c>
      <c r="B92" s="21" t="s">
        <v>2856</v>
      </c>
      <c r="C92" s="24" t="s">
        <v>2779</v>
      </c>
      <c r="D92" s="94">
        <v>0.01</v>
      </c>
      <c r="E92" s="89" t="s">
        <v>2853</v>
      </c>
      <c r="F92" s="89">
        <v>206</v>
      </c>
      <c r="G92" s="89" t="s">
        <v>2847</v>
      </c>
      <c r="H92" s="90">
        <v>1</v>
      </c>
      <c r="I92" s="89" t="s">
        <v>2781</v>
      </c>
      <c r="J92" s="91">
        <f t="shared" si="1"/>
        <v>10</v>
      </c>
      <c r="K92" s="92" t="s">
        <v>4</v>
      </c>
      <c r="L92" s="93" t="s">
        <v>2814</v>
      </c>
      <c r="M92" s="91">
        <v>10</v>
      </c>
    </row>
    <row r="93" spans="1:13" x14ac:dyDescent="0.25">
      <c r="A93" s="18">
        <v>258</v>
      </c>
      <c r="B93" s="88" t="s">
        <v>2857</v>
      </c>
      <c r="C93" s="22" t="s">
        <v>2779</v>
      </c>
      <c r="D93" s="94">
        <v>0.01</v>
      </c>
      <c r="E93" s="89" t="s">
        <v>2858</v>
      </c>
      <c r="F93" s="89">
        <v>183</v>
      </c>
      <c r="G93" s="89" t="s">
        <v>2847</v>
      </c>
      <c r="H93" s="90">
        <v>1</v>
      </c>
      <c r="I93" s="89" t="s">
        <v>2781</v>
      </c>
      <c r="J93" s="91">
        <f t="shared" si="1"/>
        <v>10</v>
      </c>
      <c r="K93" s="92" t="s">
        <v>4</v>
      </c>
      <c r="L93" s="93" t="s">
        <v>2811</v>
      </c>
      <c r="M93" s="91">
        <v>10</v>
      </c>
    </row>
    <row r="94" spans="1:13" x14ac:dyDescent="0.25">
      <c r="A94" s="18">
        <v>685</v>
      </c>
      <c r="B94" s="88" t="s">
        <v>2855</v>
      </c>
      <c r="C94" s="89" t="s">
        <v>2779</v>
      </c>
      <c r="D94" s="94">
        <v>0.01</v>
      </c>
      <c r="E94" s="89" t="s">
        <v>2847</v>
      </c>
      <c r="F94" s="89">
        <v>183</v>
      </c>
      <c r="G94" s="89" t="s">
        <v>2847</v>
      </c>
      <c r="H94" s="90">
        <v>1</v>
      </c>
      <c r="I94" s="89" t="s">
        <v>2781</v>
      </c>
      <c r="J94" s="91">
        <f t="shared" si="1"/>
        <v>10</v>
      </c>
      <c r="K94" s="92" t="s">
        <v>4</v>
      </c>
      <c r="L94" s="93" t="s">
        <v>2788</v>
      </c>
      <c r="M94" s="91">
        <v>10</v>
      </c>
    </row>
    <row r="95" spans="1:13" x14ac:dyDescent="0.25">
      <c r="A95" s="18">
        <v>708</v>
      </c>
      <c r="B95" s="88" t="s">
        <v>2856</v>
      </c>
      <c r="C95" s="89" t="s">
        <v>2779</v>
      </c>
      <c r="D95" s="94">
        <v>0.01</v>
      </c>
      <c r="E95" s="89" t="s">
        <v>2853</v>
      </c>
      <c r="F95" s="89">
        <v>206</v>
      </c>
      <c r="G95" s="89" t="s">
        <v>2847</v>
      </c>
      <c r="H95" s="90">
        <v>1</v>
      </c>
      <c r="I95" s="89" t="s">
        <v>2781</v>
      </c>
      <c r="J95" s="91">
        <f t="shared" si="1"/>
        <v>10</v>
      </c>
      <c r="K95" s="92" t="s">
        <v>4</v>
      </c>
      <c r="L95" s="93" t="s">
        <v>2814</v>
      </c>
      <c r="M95" s="91">
        <v>10</v>
      </c>
    </row>
    <row r="96" spans="1:13" x14ac:dyDescent="0.25">
      <c r="A96" s="18">
        <v>758</v>
      </c>
      <c r="B96" s="88" t="s">
        <v>2857</v>
      </c>
      <c r="C96" s="89" t="s">
        <v>2779</v>
      </c>
      <c r="D96" s="94">
        <v>0.01</v>
      </c>
      <c r="E96" s="89" t="s">
        <v>2858</v>
      </c>
      <c r="F96" s="89">
        <v>183</v>
      </c>
      <c r="G96" s="89" t="s">
        <v>2847</v>
      </c>
      <c r="H96" s="90">
        <v>1</v>
      </c>
      <c r="I96" s="89" t="s">
        <v>2781</v>
      </c>
      <c r="J96" s="91">
        <f t="shared" si="1"/>
        <v>10</v>
      </c>
      <c r="K96" s="92" t="s">
        <v>4</v>
      </c>
      <c r="L96" s="93" t="s">
        <v>2811</v>
      </c>
      <c r="M96" s="91">
        <v>10</v>
      </c>
    </row>
    <row r="97" spans="1:13" x14ac:dyDescent="0.25">
      <c r="A97" s="18">
        <v>170</v>
      </c>
      <c r="B97" s="26" t="s">
        <v>2859</v>
      </c>
      <c r="C97" s="22" t="s">
        <v>2779</v>
      </c>
      <c r="D97" s="94">
        <v>1.2E-2</v>
      </c>
      <c r="E97" s="89" t="s">
        <v>2846</v>
      </c>
      <c r="F97" s="89">
        <v>169</v>
      </c>
      <c r="G97" s="89" t="s">
        <v>2847</v>
      </c>
      <c r="H97" s="90">
        <v>1</v>
      </c>
      <c r="I97" s="89" t="s">
        <v>2781</v>
      </c>
      <c r="J97" s="91">
        <f t="shared" si="1"/>
        <v>12</v>
      </c>
      <c r="K97" s="92" t="s">
        <v>4</v>
      </c>
      <c r="L97" s="93" t="s">
        <v>2788</v>
      </c>
      <c r="M97" s="91">
        <v>12</v>
      </c>
    </row>
    <row r="98" spans="1:13" x14ac:dyDescent="0.25">
      <c r="A98" s="18">
        <v>670</v>
      </c>
      <c r="B98" s="88" t="s">
        <v>2859</v>
      </c>
      <c r="C98" s="89" t="s">
        <v>2779</v>
      </c>
      <c r="D98" s="94">
        <v>1.2E-2</v>
      </c>
      <c r="E98" s="89" t="s">
        <v>2846</v>
      </c>
      <c r="F98" s="89">
        <v>169</v>
      </c>
      <c r="G98" s="89" t="s">
        <v>2847</v>
      </c>
      <c r="H98" s="90">
        <v>1</v>
      </c>
      <c r="I98" s="89" t="s">
        <v>2781</v>
      </c>
      <c r="J98" s="91">
        <f t="shared" si="1"/>
        <v>12</v>
      </c>
      <c r="K98" s="92" t="s">
        <v>4</v>
      </c>
      <c r="L98" s="93" t="s">
        <v>2788</v>
      </c>
      <c r="M98" s="91">
        <v>12</v>
      </c>
    </row>
    <row r="99" spans="1:13" x14ac:dyDescent="0.25">
      <c r="A99" s="18">
        <v>184</v>
      </c>
      <c r="B99" s="26" t="s">
        <v>2860</v>
      </c>
      <c r="C99" s="22" t="s">
        <v>2779</v>
      </c>
      <c r="D99" s="94">
        <v>0.02</v>
      </c>
      <c r="E99" s="89" t="s">
        <v>2847</v>
      </c>
      <c r="F99" s="89">
        <v>183</v>
      </c>
      <c r="G99" s="89" t="s">
        <v>2847</v>
      </c>
      <c r="H99" s="90">
        <v>1</v>
      </c>
      <c r="I99" s="89" t="s">
        <v>2781</v>
      </c>
      <c r="J99" s="91">
        <f t="shared" si="1"/>
        <v>20</v>
      </c>
      <c r="K99" s="92" t="s">
        <v>4</v>
      </c>
      <c r="L99" s="93" t="s">
        <v>2788</v>
      </c>
      <c r="M99" s="91">
        <v>20</v>
      </c>
    </row>
    <row r="100" spans="1:13" x14ac:dyDescent="0.25">
      <c r="A100" s="18">
        <v>188</v>
      </c>
      <c r="B100" s="21" t="s">
        <v>2861</v>
      </c>
      <c r="C100" s="22" t="s">
        <v>2779</v>
      </c>
      <c r="D100" s="94">
        <v>0.02</v>
      </c>
      <c r="E100" s="89" t="s">
        <v>2851</v>
      </c>
      <c r="F100" s="89">
        <v>187</v>
      </c>
      <c r="G100" s="89" t="s">
        <v>2847</v>
      </c>
      <c r="H100" s="90">
        <v>1</v>
      </c>
      <c r="I100" s="89" t="s">
        <v>2781</v>
      </c>
      <c r="J100" s="91">
        <f t="shared" si="1"/>
        <v>20</v>
      </c>
      <c r="K100" s="92" t="s">
        <v>4</v>
      </c>
      <c r="L100" s="93" t="s">
        <v>2791</v>
      </c>
      <c r="M100" s="91">
        <v>20</v>
      </c>
    </row>
    <row r="101" spans="1:13" x14ac:dyDescent="0.25">
      <c r="A101" s="18">
        <v>207</v>
      </c>
      <c r="B101" s="21" t="s">
        <v>2862</v>
      </c>
      <c r="C101" s="24" t="s">
        <v>2779</v>
      </c>
      <c r="D101" s="94">
        <v>0.02</v>
      </c>
      <c r="E101" s="89" t="s">
        <v>2853</v>
      </c>
      <c r="F101" s="89">
        <v>206</v>
      </c>
      <c r="G101" s="89" t="s">
        <v>2847</v>
      </c>
      <c r="H101" s="90">
        <v>1</v>
      </c>
      <c r="I101" s="89" t="s">
        <v>2781</v>
      </c>
      <c r="J101" s="91">
        <f t="shared" si="1"/>
        <v>20</v>
      </c>
      <c r="K101" s="92" t="s">
        <v>4</v>
      </c>
      <c r="L101" s="93" t="s">
        <v>2814</v>
      </c>
      <c r="M101" s="91">
        <v>20</v>
      </c>
    </row>
    <row r="102" spans="1:13" x14ac:dyDescent="0.25">
      <c r="A102" s="18">
        <v>210</v>
      </c>
      <c r="B102" s="88" t="s">
        <v>2863</v>
      </c>
      <c r="C102" s="22" t="s">
        <v>2779</v>
      </c>
      <c r="D102" s="94">
        <v>0.02</v>
      </c>
      <c r="E102" s="89" t="s">
        <v>2273</v>
      </c>
      <c r="F102" s="24">
        <v>209</v>
      </c>
      <c r="G102" s="89" t="s">
        <v>2847</v>
      </c>
      <c r="H102" s="90">
        <v>1</v>
      </c>
      <c r="I102" s="89" t="s">
        <v>2781</v>
      </c>
      <c r="J102" s="91">
        <f t="shared" si="1"/>
        <v>20</v>
      </c>
      <c r="K102" s="92" t="s">
        <v>4</v>
      </c>
      <c r="L102" s="93" t="s">
        <v>2814</v>
      </c>
      <c r="M102" s="91">
        <v>20</v>
      </c>
    </row>
    <row r="103" spans="1:13" x14ac:dyDescent="0.25">
      <c r="A103" s="18">
        <v>229</v>
      </c>
      <c r="B103" s="26" t="s">
        <v>2864</v>
      </c>
      <c r="C103" s="22" t="s">
        <v>2779</v>
      </c>
      <c r="D103" s="94">
        <v>0.02</v>
      </c>
      <c r="E103" s="89" t="s">
        <v>2858</v>
      </c>
      <c r="F103" s="89">
        <v>183</v>
      </c>
      <c r="G103" s="89" t="s">
        <v>2847</v>
      </c>
      <c r="H103" s="90">
        <v>1</v>
      </c>
      <c r="I103" s="89" t="s">
        <v>2781</v>
      </c>
      <c r="J103" s="91">
        <f t="shared" si="1"/>
        <v>20</v>
      </c>
      <c r="K103" s="92" t="s">
        <v>4</v>
      </c>
      <c r="L103" s="93" t="s">
        <v>2811</v>
      </c>
      <c r="M103" s="91">
        <v>20</v>
      </c>
    </row>
    <row r="104" spans="1:13" x14ac:dyDescent="0.25">
      <c r="A104" s="18">
        <v>684</v>
      </c>
      <c r="B104" s="88" t="s">
        <v>2860</v>
      </c>
      <c r="C104" s="89" t="s">
        <v>2779</v>
      </c>
      <c r="D104" s="94">
        <v>0.02</v>
      </c>
      <c r="E104" s="89" t="s">
        <v>2847</v>
      </c>
      <c r="F104" s="89">
        <v>183</v>
      </c>
      <c r="G104" s="89" t="s">
        <v>2847</v>
      </c>
      <c r="H104" s="90">
        <v>1</v>
      </c>
      <c r="I104" s="89" t="s">
        <v>2781</v>
      </c>
      <c r="J104" s="91">
        <f t="shared" si="1"/>
        <v>20</v>
      </c>
      <c r="K104" s="92" t="s">
        <v>4</v>
      </c>
      <c r="L104" s="93" t="s">
        <v>2788</v>
      </c>
      <c r="M104" s="91">
        <v>20</v>
      </c>
    </row>
    <row r="105" spans="1:13" x14ac:dyDescent="0.25">
      <c r="A105" s="18">
        <v>688</v>
      </c>
      <c r="B105" s="88" t="s">
        <v>2861</v>
      </c>
      <c r="C105" s="89" t="s">
        <v>2779</v>
      </c>
      <c r="D105" s="94">
        <v>0.02</v>
      </c>
      <c r="E105" s="89" t="s">
        <v>2851</v>
      </c>
      <c r="F105" s="89">
        <v>187</v>
      </c>
      <c r="G105" s="89" t="s">
        <v>2847</v>
      </c>
      <c r="H105" s="90">
        <v>1</v>
      </c>
      <c r="I105" s="89" t="s">
        <v>2781</v>
      </c>
      <c r="J105" s="91">
        <f t="shared" si="1"/>
        <v>20</v>
      </c>
      <c r="K105" s="92" t="s">
        <v>4</v>
      </c>
      <c r="L105" s="93" t="s">
        <v>2791</v>
      </c>
      <c r="M105" s="91">
        <v>20</v>
      </c>
    </row>
    <row r="106" spans="1:13" x14ac:dyDescent="0.25">
      <c r="A106" s="18">
        <v>707</v>
      </c>
      <c r="B106" s="88" t="s">
        <v>2862</v>
      </c>
      <c r="C106" s="89" t="s">
        <v>2779</v>
      </c>
      <c r="D106" s="94">
        <v>0.02</v>
      </c>
      <c r="E106" s="89" t="s">
        <v>2853</v>
      </c>
      <c r="F106" s="89">
        <v>206</v>
      </c>
      <c r="G106" s="89" t="s">
        <v>2847</v>
      </c>
      <c r="H106" s="90">
        <v>1</v>
      </c>
      <c r="I106" s="89" t="s">
        <v>2781</v>
      </c>
      <c r="J106" s="91">
        <f t="shared" si="1"/>
        <v>20</v>
      </c>
      <c r="K106" s="92" t="s">
        <v>4</v>
      </c>
      <c r="L106" s="93" t="s">
        <v>2814</v>
      </c>
      <c r="M106" s="91">
        <v>20</v>
      </c>
    </row>
    <row r="107" spans="1:13" x14ac:dyDescent="0.25">
      <c r="A107" s="18">
        <v>710</v>
      </c>
      <c r="B107" s="88" t="s">
        <v>2863</v>
      </c>
      <c r="C107" s="89" t="s">
        <v>2779</v>
      </c>
      <c r="D107" s="94">
        <v>0.02</v>
      </c>
      <c r="E107" s="89" t="s">
        <v>2273</v>
      </c>
      <c r="F107" s="89">
        <v>209</v>
      </c>
      <c r="G107" s="89" t="s">
        <v>2847</v>
      </c>
      <c r="H107" s="90">
        <v>1</v>
      </c>
      <c r="I107" s="89" t="s">
        <v>2781</v>
      </c>
      <c r="J107" s="91">
        <f t="shared" si="1"/>
        <v>20</v>
      </c>
      <c r="K107" s="92" t="s">
        <v>4</v>
      </c>
      <c r="L107" s="93" t="s">
        <v>2814</v>
      </c>
      <c r="M107" s="91">
        <v>20</v>
      </c>
    </row>
    <row r="108" spans="1:13" x14ac:dyDescent="0.25">
      <c r="A108" s="18">
        <v>729</v>
      </c>
      <c r="B108" s="88" t="s">
        <v>2864</v>
      </c>
      <c r="C108" s="89" t="s">
        <v>2779</v>
      </c>
      <c r="D108" s="94">
        <v>0.02</v>
      </c>
      <c r="E108" s="89" t="s">
        <v>2858</v>
      </c>
      <c r="F108" s="89">
        <v>183</v>
      </c>
      <c r="G108" s="89" t="s">
        <v>2847</v>
      </c>
      <c r="H108" s="90">
        <v>1</v>
      </c>
      <c r="I108" s="89" t="s">
        <v>2781</v>
      </c>
      <c r="J108" s="91">
        <f t="shared" si="1"/>
        <v>20</v>
      </c>
      <c r="K108" s="92" t="s">
        <v>4</v>
      </c>
      <c r="L108" s="93" t="s">
        <v>2811</v>
      </c>
      <c r="M108" s="91">
        <v>20</v>
      </c>
    </row>
    <row r="109" spans="1:13" x14ac:dyDescent="0.25">
      <c r="A109" s="18">
        <v>180</v>
      </c>
      <c r="B109" s="21" t="s">
        <v>2865</v>
      </c>
      <c r="C109" s="24" t="s">
        <v>2779</v>
      </c>
      <c r="D109" s="94">
        <v>2.4E-2</v>
      </c>
      <c r="E109" s="89" t="s">
        <v>2847</v>
      </c>
      <c r="F109" s="89">
        <v>183</v>
      </c>
      <c r="G109" s="89" t="s">
        <v>2847</v>
      </c>
      <c r="H109" s="90">
        <v>1</v>
      </c>
      <c r="I109" s="89" t="s">
        <v>2781</v>
      </c>
      <c r="J109" s="91">
        <f t="shared" si="1"/>
        <v>24</v>
      </c>
      <c r="K109" s="92" t="s">
        <v>4</v>
      </c>
      <c r="L109" s="93" t="s">
        <v>2788</v>
      </c>
      <c r="M109" s="91">
        <v>24</v>
      </c>
    </row>
    <row r="110" spans="1:13" x14ac:dyDescent="0.25">
      <c r="A110" s="18">
        <v>680</v>
      </c>
      <c r="B110" s="88" t="s">
        <v>2865</v>
      </c>
      <c r="C110" s="89" t="s">
        <v>2779</v>
      </c>
      <c r="D110" s="94">
        <v>2.4E-2</v>
      </c>
      <c r="E110" s="89" t="s">
        <v>2847</v>
      </c>
      <c r="F110" s="89">
        <v>183</v>
      </c>
      <c r="G110" s="89" t="s">
        <v>2847</v>
      </c>
      <c r="H110" s="90">
        <v>1</v>
      </c>
      <c r="I110" s="89" t="s">
        <v>2781</v>
      </c>
      <c r="J110" s="91">
        <f t="shared" si="1"/>
        <v>24</v>
      </c>
      <c r="K110" s="92" t="s">
        <v>4</v>
      </c>
      <c r="L110" s="93" t="s">
        <v>2788</v>
      </c>
      <c r="M110" s="91">
        <v>24</v>
      </c>
    </row>
    <row r="111" spans="1:13" x14ac:dyDescent="0.25">
      <c r="A111" s="18">
        <v>106</v>
      </c>
      <c r="B111" s="88" t="s">
        <v>2866</v>
      </c>
      <c r="C111" s="89" t="s">
        <v>2779</v>
      </c>
      <c r="D111" s="88">
        <v>1E-3</v>
      </c>
      <c r="E111" s="88" t="s">
        <v>2866</v>
      </c>
      <c r="F111" s="89">
        <v>106</v>
      </c>
      <c r="G111" s="89" t="s">
        <v>2847</v>
      </c>
      <c r="H111" s="90">
        <v>1</v>
      </c>
      <c r="I111" s="89" t="s">
        <v>2781</v>
      </c>
      <c r="J111" s="91">
        <f t="shared" si="1"/>
        <v>1</v>
      </c>
      <c r="K111" s="92" t="s">
        <v>2</v>
      </c>
      <c r="L111" s="93" t="s">
        <v>2782</v>
      </c>
      <c r="M111" s="91">
        <v>1</v>
      </c>
    </row>
    <row r="112" spans="1:13" x14ac:dyDescent="0.25">
      <c r="A112" s="18">
        <v>606</v>
      </c>
      <c r="B112" s="88" t="s">
        <v>2867</v>
      </c>
      <c r="C112" s="89" t="s">
        <v>2779</v>
      </c>
      <c r="D112" s="88">
        <v>1E-3</v>
      </c>
      <c r="E112" s="88" t="s">
        <v>2867</v>
      </c>
      <c r="F112" s="89">
        <v>106</v>
      </c>
      <c r="G112" s="89" t="s">
        <v>2847</v>
      </c>
      <c r="H112" s="90">
        <v>1</v>
      </c>
      <c r="I112" s="89" t="s">
        <v>2781</v>
      </c>
      <c r="J112" s="91">
        <f t="shared" si="1"/>
        <v>1</v>
      </c>
      <c r="K112" s="92" t="s">
        <v>2</v>
      </c>
      <c r="L112" s="93" t="s">
        <v>2782</v>
      </c>
      <c r="M112" s="91">
        <v>1</v>
      </c>
    </row>
    <row r="113" spans="1:13" x14ac:dyDescent="0.25">
      <c r="A113" s="18">
        <v>107</v>
      </c>
      <c r="B113" s="88" t="s">
        <v>2868</v>
      </c>
      <c r="C113" s="89" t="s">
        <v>2779</v>
      </c>
      <c r="D113" s="88">
        <v>0.02</v>
      </c>
      <c r="E113" s="88" t="s">
        <v>2866</v>
      </c>
      <c r="F113" s="89">
        <v>106</v>
      </c>
      <c r="G113" s="89" t="s">
        <v>2847</v>
      </c>
      <c r="H113" s="90">
        <v>1</v>
      </c>
      <c r="I113" s="89" t="s">
        <v>2781</v>
      </c>
      <c r="J113" s="91">
        <f t="shared" si="1"/>
        <v>20</v>
      </c>
      <c r="K113" s="92" t="s">
        <v>4</v>
      </c>
      <c r="L113" s="93" t="s">
        <v>2782</v>
      </c>
      <c r="M113" s="91">
        <v>20</v>
      </c>
    </row>
    <row r="114" spans="1:13" x14ac:dyDescent="0.25">
      <c r="A114" s="18">
        <v>607</v>
      </c>
      <c r="B114" s="88" t="s">
        <v>2869</v>
      </c>
      <c r="C114" s="89" t="s">
        <v>2779</v>
      </c>
      <c r="D114" s="88">
        <v>0.02</v>
      </c>
      <c r="E114" s="88" t="s">
        <v>2867</v>
      </c>
      <c r="F114" s="89">
        <v>106</v>
      </c>
      <c r="G114" s="89" t="s">
        <v>2847</v>
      </c>
      <c r="H114" s="90">
        <v>1</v>
      </c>
      <c r="I114" s="89" t="s">
        <v>2781</v>
      </c>
      <c r="J114" s="91">
        <f t="shared" si="1"/>
        <v>20</v>
      </c>
      <c r="K114" s="92" t="s">
        <v>4</v>
      </c>
      <c r="L114" s="93" t="s">
        <v>2782</v>
      </c>
      <c r="M114" s="91">
        <v>20</v>
      </c>
    </row>
    <row r="115" spans="1:13" x14ac:dyDescent="0.25">
      <c r="A115" s="18">
        <v>198</v>
      </c>
      <c r="B115" s="26" t="s">
        <v>2870</v>
      </c>
      <c r="C115" s="24" t="s">
        <v>2779</v>
      </c>
      <c r="D115" s="94">
        <v>2.1000000000000003E-3</v>
      </c>
      <c r="E115" s="89" t="s">
        <v>2870</v>
      </c>
      <c r="F115" s="89">
        <v>198</v>
      </c>
      <c r="G115" s="89" t="s">
        <v>2870</v>
      </c>
      <c r="H115" s="90">
        <v>2.1</v>
      </c>
      <c r="I115" s="89" t="s">
        <v>2781</v>
      </c>
      <c r="J115" s="91">
        <f t="shared" si="1"/>
        <v>2.1</v>
      </c>
      <c r="K115" s="92" t="s">
        <v>2</v>
      </c>
      <c r="L115" s="93" t="s">
        <v>2788</v>
      </c>
      <c r="M115" s="91">
        <v>1</v>
      </c>
    </row>
    <row r="116" spans="1:13" x14ac:dyDescent="0.25">
      <c r="A116" s="18">
        <v>698</v>
      </c>
      <c r="B116" s="88" t="s">
        <v>2870</v>
      </c>
      <c r="C116" s="89" t="s">
        <v>2779</v>
      </c>
      <c r="D116" s="94">
        <v>2.1000000000000003E-3</v>
      </c>
      <c r="E116" s="89" t="s">
        <v>2870</v>
      </c>
      <c r="F116" s="89">
        <v>198</v>
      </c>
      <c r="G116" s="89" t="s">
        <v>2870</v>
      </c>
      <c r="H116" s="90">
        <v>2.1</v>
      </c>
      <c r="I116" s="89" t="s">
        <v>2781</v>
      </c>
      <c r="J116" s="91">
        <f t="shared" si="1"/>
        <v>2.1</v>
      </c>
      <c r="K116" s="92" t="s">
        <v>2</v>
      </c>
      <c r="L116" s="93" t="s">
        <v>2788</v>
      </c>
      <c r="M116" s="91">
        <v>1</v>
      </c>
    </row>
    <row r="117" spans="1:13" x14ac:dyDescent="0.25">
      <c r="A117" s="96">
        <v>199</v>
      </c>
      <c r="B117" s="26" t="s">
        <v>2871</v>
      </c>
      <c r="C117" s="24" t="s">
        <v>2779</v>
      </c>
      <c r="D117" s="94">
        <v>8.3999999999999995E-3</v>
      </c>
      <c r="E117" s="89" t="s">
        <v>2870</v>
      </c>
      <c r="F117" s="89">
        <v>198</v>
      </c>
      <c r="G117" s="89" t="s">
        <v>2870</v>
      </c>
      <c r="H117" s="90">
        <v>2.1</v>
      </c>
      <c r="I117" s="89" t="s">
        <v>2781</v>
      </c>
      <c r="J117" s="91">
        <f t="shared" si="1"/>
        <v>8.4</v>
      </c>
      <c r="K117" s="92" t="s">
        <v>4</v>
      </c>
      <c r="L117" s="93" t="s">
        <v>2788</v>
      </c>
      <c r="M117" s="91">
        <v>4</v>
      </c>
    </row>
    <row r="118" spans="1:13" x14ac:dyDescent="0.25">
      <c r="A118" s="18">
        <v>699</v>
      </c>
      <c r="B118" s="88" t="s">
        <v>2871</v>
      </c>
      <c r="C118" s="89" t="s">
        <v>2779</v>
      </c>
      <c r="D118" s="94">
        <v>8.3999999999999995E-3</v>
      </c>
      <c r="E118" s="89" t="s">
        <v>2870</v>
      </c>
      <c r="F118" s="89">
        <v>198</v>
      </c>
      <c r="G118" s="89" t="s">
        <v>2870</v>
      </c>
      <c r="H118" s="90">
        <v>2.1</v>
      </c>
      <c r="I118" s="89" t="s">
        <v>2781</v>
      </c>
      <c r="J118" s="91">
        <f t="shared" si="1"/>
        <v>8.4</v>
      </c>
      <c r="K118" s="92" t="s">
        <v>4</v>
      </c>
      <c r="L118" s="93" t="s">
        <v>2788</v>
      </c>
      <c r="M118" s="91">
        <v>4</v>
      </c>
    </row>
    <row r="119" spans="1:13" x14ac:dyDescent="0.25">
      <c r="A119" s="95">
        <v>193</v>
      </c>
      <c r="B119" s="98" t="s">
        <v>2872</v>
      </c>
      <c r="C119" s="22" t="s">
        <v>2779</v>
      </c>
      <c r="D119" s="94">
        <v>2.5000000000000001E-3</v>
      </c>
      <c r="E119" s="89" t="s">
        <v>2873</v>
      </c>
      <c r="F119" s="89">
        <v>193</v>
      </c>
      <c r="G119" s="89" t="s">
        <v>2873</v>
      </c>
      <c r="H119" s="90">
        <v>2.5</v>
      </c>
      <c r="I119" s="89" t="s">
        <v>2781</v>
      </c>
      <c r="J119" s="91">
        <f t="shared" si="1"/>
        <v>2.5</v>
      </c>
      <c r="K119" s="92" t="s">
        <v>2</v>
      </c>
      <c r="L119" s="93" t="s">
        <v>2788</v>
      </c>
      <c r="M119" s="91">
        <v>1</v>
      </c>
    </row>
    <row r="120" spans="1:13" x14ac:dyDescent="0.25">
      <c r="A120" s="18">
        <v>693</v>
      </c>
      <c r="B120" s="88" t="s">
        <v>2872</v>
      </c>
      <c r="C120" s="89" t="s">
        <v>2779</v>
      </c>
      <c r="D120" s="94">
        <v>2.5000000000000001E-3</v>
      </c>
      <c r="E120" s="89" t="s">
        <v>2873</v>
      </c>
      <c r="F120" s="89">
        <v>193</v>
      </c>
      <c r="G120" s="89" t="s">
        <v>2873</v>
      </c>
      <c r="H120" s="90">
        <v>2.5</v>
      </c>
      <c r="I120" s="89" t="s">
        <v>2781</v>
      </c>
      <c r="J120" s="91">
        <f t="shared" si="1"/>
        <v>2.5</v>
      </c>
      <c r="K120" s="92" t="s">
        <v>2</v>
      </c>
      <c r="L120" s="93" t="s">
        <v>2788</v>
      </c>
      <c r="M120" s="91">
        <v>1</v>
      </c>
    </row>
    <row r="121" spans="1:13" x14ac:dyDescent="0.25">
      <c r="A121" s="18">
        <v>195</v>
      </c>
      <c r="B121" s="26" t="s">
        <v>2874</v>
      </c>
      <c r="C121" s="24" t="s">
        <v>2779</v>
      </c>
      <c r="D121" s="94">
        <v>0.01</v>
      </c>
      <c r="E121" s="89" t="s">
        <v>2873</v>
      </c>
      <c r="F121" s="89">
        <v>193</v>
      </c>
      <c r="G121" s="89" t="s">
        <v>2873</v>
      </c>
      <c r="H121" s="90">
        <v>2.5</v>
      </c>
      <c r="I121" s="89" t="s">
        <v>2781</v>
      </c>
      <c r="J121" s="91">
        <f t="shared" si="1"/>
        <v>10</v>
      </c>
      <c r="K121" s="92" t="s">
        <v>4</v>
      </c>
      <c r="L121" s="93" t="s">
        <v>2788</v>
      </c>
      <c r="M121" s="91">
        <v>4</v>
      </c>
    </row>
    <row r="122" spans="1:13" x14ac:dyDescent="0.25">
      <c r="A122" s="18">
        <v>695</v>
      </c>
      <c r="B122" s="88" t="s">
        <v>2874</v>
      </c>
      <c r="C122" s="89" t="s">
        <v>2779</v>
      </c>
      <c r="D122" s="94">
        <v>0.01</v>
      </c>
      <c r="E122" s="89" t="s">
        <v>2873</v>
      </c>
      <c r="F122" s="89">
        <v>193</v>
      </c>
      <c r="G122" s="89" t="s">
        <v>2873</v>
      </c>
      <c r="H122" s="90">
        <v>2.5</v>
      </c>
      <c r="I122" s="89" t="s">
        <v>2781</v>
      </c>
      <c r="J122" s="91">
        <f t="shared" si="1"/>
        <v>10</v>
      </c>
      <c r="K122" s="92" t="s">
        <v>4</v>
      </c>
      <c r="L122" s="93" t="s">
        <v>2788</v>
      </c>
      <c r="M122" s="91">
        <v>4</v>
      </c>
    </row>
    <row r="123" spans="1:13" x14ac:dyDescent="0.25">
      <c r="A123" s="18">
        <v>306</v>
      </c>
      <c r="B123" s="21" t="s">
        <v>2875</v>
      </c>
      <c r="C123" s="23" t="s">
        <v>2794</v>
      </c>
      <c r="D123" s="94">
        <v>2.0000000000000001E-4</v>
      </c>
      <c r="E123" s="89" t="s">
        <v>2876</v>
      </c>
      <c r="F123" s="89">
        <v>306</v>
      </c>
      <c r="G123" s="89" t="s">
        <v>2876</v>
      </c>
      <c r="H123" s="90">
        <v>0.2</v>
      </c>
      <c r="I123" s="89" t="s">
        <v>19</v>
      </c>
      <c r="J123" s="91">
        <f t="shared" si="1"/>
        <v>0.2</v>
      </c>
      <c r="K123" s="92" t="s">
        <v>2</v>
      </c>
      <c r="L123" s="93" t="s">
        <v>2788</v>
      </c>
      <c r="M123" s="91">
        <v>1</v>
      </c>
    </row>
    <row r="124" spans="1:13" x14ac:dyDescent="0.25">
      <c r="A124" s="96">
        <v>309</v>
      </c>
      <c r="B124" s="88" t="s">
        <v>2383</v>
      </c>
      <c r="C124" s="23" t="s">
        <v>2794</v>
      </c>
      <c r="D124" s="94">
        <v>2.0000000000000001E-4</v>
      </c>
      <c r="E124" s="89" t="s">
        <v>2876</v>
      </c>
      <c r="F124" s="89">
        <v>306</v>
      </c>
      <c r="G124" s="89" t="s">
        <v>2876</v>
      </c>
      <c r="H124" s="90">
        <v>0.2</v>
      </c>
      <c r="I124" s="89" t="s">
        <v>19</v>
      </c>
      <c r="J124" s="91">
        <f t="shared" si="1"/>
        <v>0.2</v>
      </c>
      <c r="K124" s="92" t="s">
        <v>2</v>
      </c>
      <c r="L124" s="93" t="s">
        <v>2788</v>
      </c>
      <c r="M124" s="91">
        <v>1</v>
      </c>
    </row>
    <row r="125" spans="1:13" x14ac:dyDescent="0.25">
      <c r="A125" s="18">
        <v>806</v>
      </c>
      <c r="B125" s="88" t="s">
        <v>2875</v>
      </c>
      <c r="C125" s="89" t="s">
        <v>2794</v>
      </c>
      <c r="D125" s="94">
        <v>2.0000000000000001E-4</v>
      </c>
      <c r="E125" s="89" t="s">
        <v>2876</v>
      </c>
      <c r="F125" s="89">
        <v>306</v>
      </c>
      <c r="G125" s="89" t="s">
        <v>2876</v>
      </c>
      <c r="H125" s="90">
        <v>0.2</v>
      </c>
      <c r="I125" s="89" t="s">
        <v>19</v>
      </c>
      <c r="J125" s="91">
        <f t="shared" si="1"/>
        <v>0.2</v>
      </c>
      <c r="K125" s="92" t="s">
        <v>2</v>
      </c>
      <c r="L125" s="93" t="s">
        <v>2788</v>
      </c>
      <c r="M125" s="91">
        <v>1</v>
      </c>
    </row>
    <row r="126" spans="1:13" x14ac:dyDescent="0.25">
      <c r="A126" s="18">
        <v>310</v>
      </c>
      <c r="B126" s="21" t="s">
        <v>2877</v>
      </c>
      <c r="C126" s="23" t="s">
        <v>2794</v>
      </c>
      <c r="D126" s="94">
        <v>8.0000000000000002E-3</v>
      </c>
      <c r="E126" s="89" t="s">
        <v>2876</v>
      </c>
      <c r="F126" s="89">
        <v>306</v>
      </c>
      <c r="G126" s="89" t="s">
        <v>2876</v>
      </c>
      <c r="H126" s="90">
        <v>0.2</v>
      </c>
      <c r="I126" s="89" t="s">
        <v>19</v>
      </c>
      <c r="J126" s="91">
        <f t="shared" si="1"/>
        <v>8</v>
      </c>
      <c r="K126" s="92" t="s">
        <v>4</v>
      </c>
      <c r="L126" s="93" t="s">
        <v>2788</v>
      </c>
      <c r="M126" s="91">
        <v>40</v>
      </c>
    </row>
    <row r="127" spans="1:13" x14ac:dyDescent="0.25">
      <c r="A127" s="18">
        <v>810</v>
      </c>
      <c r="B127" s="88" t="s">
        <v>2877</v>
      </c>
      <c r="C127" s="89" t="s">
        <v>2794</v>
      </c>
      <c r="D127" s="94">
        <v>8.0000000000000002E-3</v>
      </c>
      <c r="E127" s="89" t="s">
        <v>2876</v>
      </c>
      <c r="F127" s="89">
        <v>306</v>
      </c>
      <c r="G127" s="89" t="s">
        <v>2876</v>
      </c>
      <c r="H127" s="90">
        <v>0.2</v>
      </c>
      <c r="I127" s="89" t="s">
        <v>19</v>
      </c>
      <c r="J127" s="91">
        <f t="shared" si="1"/>
        <v>8</v>
      </c>
      <c r="K127" s="92" t="s">
        <v>4</v>
      </c>
      <c r="L127" s="93" t="s">
        <v>2788</v>
      </c>
      <c r="M127" s="91">
        <v>40</v>
      </c>
    </row>
    <row r="128" spans="1:13" x14ac:dyDescent="0.25">
      <c r="A128" s="18">
        <v>308</v>
      </c>
      <c r="B128" s="21" t="s">
        <v>2878</v>
      </c>
      <c r="C128" s="23" t="s">
        <v>2794</v>
      </c>
      <c r="D128" s="94">
        <v>1.2E-2</v>
      </c>
      <c r="E128" s="89" t="s">
        <v>2876</v>
      </c>
      <c r="F128" s="89">
        <v>306</v>
      </c>
      <c r="G128" s="89" t="s">
        <v>2876</v>
      </c>
      <c r="H128" s="90">
        <v>0.2</v>
      </c>
      <c r="I128" s="89" t="s">
        <v>19</v>
      </c>
      <c r="J128" s="91">
        <f t="shared" si="1"/>
        <v>12</v>
      </c>
      <c r="K128" s="92" t="s">
        <v>4</v>
      </c>
      <c r="L128" s="93" t="s">
        <v>2788</v>
      </c>
      <c r="M128" s="91">
        <v>60</v>
      </c>
    </row>
    <row r="129" spans="1:13" x14ac:dyDescent="0.25">
      <c r="A129" s="18">
        <v>808</v>
      </c>
      <c r="B129" s="88" t="s">
        <v>2878</v>
      </c>
      <c r="C129" s="89" t="s">
        <v>2794</v>
      </c>
      <c r="D129" s="94">
        <v>1.2E-2</v>
      </c>
      <c r="E129" s="89" t="s">
        <v>2876</v>
      </c>
      <c r="F129" s="89">
        <v>306</v>
      </c>
      <c r="G129" s="89" t="s">
        <v>2876</v>
      </c>
      <c r="H129" s="90">
        <v>0.2</v>
      </c>
      <c r="I129" s="89" t="s">
        <v>19</v>
      </c>
      <c r="J129" s="91">
        <f t="shared" si="1"/>
        <v>12</v>
      </c>
      <c r="K129" s="92" t="s">
        <v>4</v>
      </c>
      <c r="L129" s="93" t="s">
        <v>2788</v>
      </c>
      <c r="M129" s="91">
        <v>60</v>
      </c>
    </row>
    <row r="130" spans="1:13" x14ac:dyDescent="0.25">
      <c r="A130" s="18">
        <v>307</v>
      </c>
      <c r="B130" s="98" t="s">
        <v>2879</v>
      </c>
      <c r="C130" s="22" t="s">
        <v>2794</v>
      </c>
      <c r="D130" s="94">
        <v>0.02</v>
      </c>
      <c r="E130" s="89" t="s">
        <v>2876</v>
      </c>
      <c r="F130" s="89">
        <v>306</v>
      </c>
      <c r="G130" s="89" t="s">
        <v>2876</v>
      </c>
      <c r="H130" s="90">
        <v>0.2</v>
      </c>
      <c r="I130" s="89" t="s">
        <v>19</v>
      </c>
      <c r="J130" s="91">
        <f t="shared" ref="J130:J193" si="2">D130*1000</f>
        <v>20</v>
      </c>
      <c r="K130" s="92" t="s">
        <v>4</v>
      </c>
      <c r="L130" s="93" t="s">
        <v>2788</v>
      </c>
      <c r="M130" s="91">
        <v>100</v>
      </c>
    </row>
    <row r="131" spans="1:13" x14ac:dyDescent="0.25">
      <c r="A131" s="18">
        <v>807</v>
      </c>
      <c r="B131" s="88" t="s">
        <v>2879</v>
      </c>
      <c r="C131" s="89" t="s">
        <v>2794</v>
      </c>
      <c r="D131" s="94">
        <v>0.02</v>
      </c>
      <c r="E131" s="89" t="s">
        <v>2876</v>
      </c>
      <c r="F131" s="89">
        <v>306</v>
      </c>
      <c r="G131" s="89" t="s">
        <v>2876</v>
      </c>
      <c r="H131" s="90">
        <v>0.2</v>
      </c>
      <c r="I131" s="89" t="s">
        <v>19</v>
      </c>
      <c r="J131" s="91">
        <f t="shared" si="2"/>
        <v>20</v>
      </c>
      <c r="K131" s="92" t="s">
        <v>4</v>
      </c>
      <c r="L131" s="93" t="s">
        <v>2788</v>
      </c>
      <c r="M131" s="91">
        <v>100</v>
      </c>
    </row>
    <row r="132" spans="1:13" x14ac:dyDescent="0.25">
      <c r="A132" s="18">
        <v>455</v>
      </c>
      <c r="B132" s="21" t="s">
        <v>2880</v>
      </c>
      <c r="C132" s="22" t="s">
        <v>2830</v>
      </c>
      <c r="D132" s="94">
        <v>0.2</v>
      </c>
      <c r="E132" s="89" t="s">
        <v>2881</v>
      </c>
      <c r="F132" s="24">
        <v>455</v>
      </c>
      <c r="G132" s="89" t="s">
        <v>2881</v>
      </c>
      <c r="H132" s="90">
        <v>200</v>
      </c>
      <c r="I132" s="89" t="s">
        <v>19</v>
      </c>
      <c r="J132" s="91">
        <f t="shared" si="2"/>
        <v>200</v>
      </c>
      <c r="K132" s="92" t="s">
        <v>2800</v>
      </c>
      <c r="L132" s="93" t="s">
        <v>2788</v>
      </c>
      <c r="M132" s="91">
        <v>1</v>
      </c>
    </row>
    <row r="133" spans="1:13" x14ac:dyDescent="0.25">
      <c r="A133" s="18">
        <v>405</v>
      </c>
      <c r="B133" s="21" t="s">
        <v>2882</v>
      </c>
      <c r="C133" s="22" t="s">
        <v>2800</v>
      </c>
      <c r="D133" s="94">
        <v>0.2</v>
      </c>
      <c r="E133" s="89" t="s">
        <v>2883</v>
      </c>
      <c r="F133" s="22">
        <v>405</v>
      </c>
      <c r="G133" s="89" t="s">
        <v>2883</v>
      </c>
      <c r="H133" s="90">
        <v>200</v>
      </c>
      <c r="I133" s="89" t="s">
        <v>2781</v>
      </c>
      <c r="J133" s="91">
        <f t="shared" si="2"/>
        <v>200</v>
      </c>
      <c r="K133" s="92" t="s">
        <v>2800</v>
      </c>
      <c r="L133" s="93" t="s">
        <v>2788</v>
      </c>
      <c r="M133" s="91">
        <v>1</v>
      </c>
    </row>
    <row r="134" spans="1:13" x14ac:dyDescent="0.25">
      <c r="A134" s="18">
        <v>341</v>
      </c>
      <c r="B134" s="26" t="s">
        <v>2884</v>
      </c>
      <c r="C134" s="23" t="s">
        <v>2794</v>
      </c>
      <c r="D134" s="97">
        <v>0.02</v>
      </c>
      <c r="E134" s="89" t="s">
        <v>2885</v>
      </c>
      <c r="F134" s="89">
        <v>341</v>
      </c>
      <c r="G134" s="89" t="s">
        <v>2885</v>
      </c>
      <c r="H134" s="90">
        <v>20</v>
      </c>
      <c r="I134" s="89" t="s">
        <v>19</v>
      </c>
      <c r="J134" s="91">
        <f t="shared" si="2"/>
        <v>20</v>
      </c>
      <c r="K134" s="92" t="s">
        <v>3</v>
      </c>
      <c r="L134" s="93" t="s">
        <v>2788</v>
      </c>
      <c r="M134" s="91">
        <v>1</v>
      </c>
    </row>
    <row r="135" spans="1:13" x14ac:dyDescent="0.25">
      <c r="A135" s="18">
        <v>353</v>
      </c>
      <c r="B135" s="26" t="s">
        <v>2886</v>
      </c>
      <c r="C135" s="23" t="s">
        <v>2794</v>
      </c>
      <c r="D135" s="97">
        <v>0.02</v>
      </c>
      <c r="E135" s="89" t="s">
        <v>2887</v>
      </c>
      <c r="F135" s="89">
        <v>353</v>
      </c>
      <c r="G135" s="89" t="s">
        <v>2885</v>
      </c>
      <c r="H135" s="90">
        <v>20</v>
      </c>
      <c r="I135" s="89" t="s">
        <v>19</v>
      </c>
      <c r="J135" s="91">
        <f t="shared" si="2"/>
        <v>20</v>
      </c>
      <c r="K135" s="92" t="s">
        <v>3</v>
      </c>
      <c r="L135" s="93" t="s">
        <v>2814</v>
      </c>
      <c r="M135" s="91">
        <v>1</v>
      </c>
    </row>
    <row r="136" spans="1:13" x14ac:dyDescent="0.25">
      <c r="A136" s="18">
        <v>373</v>
      </c>
      <c r="B136" s="88" t="s">
        <v>2888</v>
      </c>
      <c r="C136" s="23" t="s">
        <v>2794</v>
      </c>
      <c r="D136" s="97">
        <v>0.02</v>
      </c>
      <c r="E136" s="89" t="s">
        <v>2413</v>
      </c>
      <c r="F136" s="24">
        <v>373</v>
      </c>
      <c r="G136" s="89" t="s">
        <v>2885</v>
      </c>
      <c r="H136" s="90">
        <v>20</v>
      </c>
      <c r="I136" s="89" t="s">
        <v>19</v>
      </c>
      <c r="J136" s="91">
        <f t="shared" si="2"/>
        <v>20</v>
      </c>
      <c r="K136" s="92" t="s">
        <v>3</v>
      </c>
      <c r="L136" s="93" t="s">
        <v>2788</v>
      </c>
      <c r="M136" s="91">
        <v>1</v>
      </c>
    </row>
    <row r="137" spans="1:13" x14ac:dyDescent="0.25">
      <c r="A137" s="18">
        <v>841</v>
      </c>
      <c r="B137" s="88" t="s">
        <v>2884</v>
      </c>
      <c r="C137" s="89" t="s">
        <v>2794</v>
      </c>
      <c r="D137" s="97">
        <v>0.02</v>
      </c>
      <c r="E137" s="89" t="s">
        <v>2885</v>
      </c>
      <c r="F137" s="89">
        <v>341</v>
      </c>
      <c r="G137" s="89" t="s">
        <v>2885</v>
      </c>
      <c r="H137" s="90">
        <v>20</v>
      </c>
      <c r="I137" s="89" t="s">
        <v>19</v>
      </c>
      <c r="J137" s="91">
        <f t="shared" si="2"/>
        <v>20</v>
      </c>
      <c r="K137" s="92" t="s">
        <v>3</v>
      </c>
      <c r="L137" s="93" t="s">
        <v>2788</v>
      </c>
      <c r="M137" s="91">
        <v>1</v>
      </c>
    </row>
    <row r="138" spans="1:13" x14ac:dyDescent="0.25">
      <c r="A138" s="18">
        <v>853</v>
      </c>
      <c r="B138" s="88" t="s">
        <v>2886</v>
      </c>
      <c r="C138" s="89" t="s">
        <v>2794</v>
      </c>
      <c r="D138" s="97">
        <v>0.02</v>
      </c>
      <c r="E138" s="89" t="s">
        <v>2887</v>
      </c>
      <c r="F138" s="89">
        <v>353</v>
      </c>
      <c r="G138" s="89" t="s">
        <v>2885</v>
      </c>
      <c r="H138" s="90">
        <v>20</v>
      </c>
      <c r="I138" s="89" t="s">
        <v>19</v>
      </c>
      <c r="J138" s="91">
        <f t="shared" si="2"/>
        <v>20</v>
      </c>
      <c r="K138" s="92" t="s">
        <v>3</v>
      </c>
      <c r="L138" s="93" t="s">
        <v>2814</v>
      </c>
      <c r="M138" s="91">
        <v>1</v>
      </c>
    </row>
    <row r="139" spans="1:13" x14ac:dyDescent="0.25">
      <c r="A139" s="18">
        <v>873</v>
      </c>
      <c r="B139" s="88" t="s">
        <v>2888</v>
      </c>
      <c r="C139" s="89" t="s">
        <v>2794</v>
      </c>
      <c r="D139" s="97">
        <v>0.02</v>
      </c>
      <c r="E139" s="89" t="s">
        <v>2413</v>
      </c>
      <c r="F139" s="89">
        <v>373</v>
      </c>
      <c r="G139" s="89" t="s">
        <v>2885</v>
      </c>
      <c r="H139" s="90">
        <v>20</v>
      </c>
      <c r="I139" s="89" t="s">
        <v>19</v>
      </c>
      <c r="J139" s="91">
        <f t="shared" si="2"/>
        <v>20</v>
      </c>
      <c r="K139" s="92" t="s">
        <v>3</v>
      </c>
      <c r="L139" s="93" t="s">
        <v>2788</v>
      </c>
      <c r="M139" s="91">
        <v>1</v>
      </c>
    </row>
    <row r="140" spans="1:13" x14ac:dyDescent="0.25">
      <c r="A140" s="18">
        <v>261</v>
      </c>
      <c r="B140" s="88" t="s">
        <v>2889</v>
      </c>
      <c r="C140" s="22" t="s">
        <v>2779</v>
      </c>
      <c r="D140" s="97">
        <v>0.02</v>
      </c>
      <c r="E140" s="89" t="s">
        <v>2331</v>
      </c>
      <c r="F140" s="24">
        <v>261</v>
      </c>
      <c r="G140" s="89" t="s">
        <v>2890</v>
      </c>
      <c r="H140" s="90">
        <v>20</v>
      </c>
      <c r="I140" s="89" t="s">
        <v>2781</v>
      </c>
      <c r="J140" s="91">
        <f t="shared" si="2"/>
        <v>20</v>
      </c>
      <c r="K140" s="92" t="s">
        <v>3</v>
      </c>
      <c r="L140" s="93" t="s">
        <v>2814</v>
      </c>
      <c r="M140" s="91">
        <v>1</v>
      </c>
    </row>
    <row r="141" spans="1:13" x14ac:dyDescent="0.25">
      <c r="A141" s="18">
        <v>263</v>
      </c>
      <c r="B141" s="21" t="s">
        <v>2891</v>
      </c>
      <c r="C141" s="22" t="s">
        <v>2779</v>
      </c>
      <c r="D141" s="97">
        <v>0.02</v>
      </c>
      <c r="E141" s="89" t="s">
        <v>2890</v>
      </c>
      <c r="F141" s="89">
        <v>265</v>
      </c>
      <c r="G141" s="89" t="s">
        <v>2890</v>
      </c>
      <c r="H141" s="90">
        <v>20</v>
      </c>
      <c r="I141" s="89" t="s">
        <v>2781</v>
      </c>
      <c r="J141" s="91">
        <f t="shared" si="2"/>
        <v>20</v>
      </c>
      <c r="K141" s="92" t="s">
        <v>3</v>
      </c>
      <c r="L141" s="93" t="s">
        <v>2788</v>
      </c>
      <c r="M141" s="91">
        <v>1</v>
      </c>
    </row>
    <row r="142" spans="1:13" x14ac:dyDescent="0.25">
      <c r="A142" s="18">
        <v>264</v>
      </c>
      <c r="B142" s="21" t="s">
        <v>2892</v>
      </c>
      <c r="C142" s="24" t="s">
        <v>2779</v>
      </c>
      <c r="D142" s="97">
        <v>0.02</v>
      </c>
      <c r="E142" s="89" t="s">
        <v>2890</v>
      </c>
      <c r="F142" s="89">
        <v>265</v>
      </c>
      <c r="G142" s="89" t="s">
        <v>2890</v>
      </c>
      <c r="H142" s="90">
        <v>20</v>
      </c>
      <c r="I142" s="89" t="s">
        <v>2781</v>
      </c>
      <c r="J142" s="91">
        <f t="shared" si="2"/>
        <v>20</v>
      </c>
      <c r="K142" s="92" t="s">
        <v>3</v>
      </c>
      <c r="L142" s="93" t="s">
        <v>2788</v>
      </c>
      <c r="M142" s="91">
        <v>1</v>
      </c>
    </row>
    <row r="143" spans="1:13" x14ac:dyDescent="0.25">
      <c r="A143" s="18">
        <v>265</v>
      </c>
      <c r="B143" s="21" t="s">
        <v>2893</v>
      </c>
      <c r="C143" s="24" t="s">
        <v>2779</v>
      </c>
      <c r="D143" s="97">
        <v>0.02</v>
      </c>
      <c r="E143" s="89" t="s">
        <v>2890</v>
      </c>
      <c r="F143" s="89">
        <v>265</v>
      </c>
      <c r="G143" s="89" t="s">
        <v>2890</v>
      </c>
      <c r="H143" s="90">
        <v>20</v>
      </c>
      <c r="I143" s="89" t="s">
        <v>2781</v>
      </c>
      <c r="J143" s="91">
        <f t="shared" si="2"/>
        <v>20</v>
      </c>
      <c r="K143" s="92" t="s">
        <v>3</v>
      </c>
      <c r="L143" s="93" t="s">
        <v>2788</v>
      </c>
      <c r="M143" s="91">
        <v>1</v>
      </c>
    </row>
    <row r="144" spans="1:13" x14ac:dyDescent="0.25">
      <c r="A144" s="18">
        <v>269</v>
      </c>
      <c r="B144" s="88" t="s">
        <v>2894</v>
      </c>
      <c r="C144" s="22" t="s">
        <v>2779</v>
      </c>
      <c r="D144" s="97">
        <v>0.02</v>
      </c>
      <c r="E144" s="89" t="s">
        <v>2340</v>
      </c>
      <c r="F144" s="89">
        <v>269</v>
      </c>
      <c r="G144" s="89" t="s">
        <v>2890</v>
      </c>
      <c r="H144" s="90">
        <v>20</v>
      </c>
      <c r="I144" s="89" t="s">
        <v>2781</v>
      </c>
      <c r="J144" s="91">
        <f t="shared" si="2"/>
        <v>20</v>
      </c>
      <c r="K144" s="92" t="s">
        <v>3</v>
      </c>
      <c r="L144" s="93" t="s">
        <v>2811</v>
      </c>
      <c r="M144" s="91">
        <v>1</v>
      </c>
    </row>
    <row r="145" spans="1:13" x14ac:dyDescent="0.25">
      <c r="A145" s="18">
        <v>273</v>
      </c>
      <c r="B145" s="21" t="s">
        <v>2895</v>
      </c>
      <c r="C145" s="22" t="s">
        <v>2779</v>
      </c>
      <c r="D145" s="97">
        <v>0.02</v>
      </c>
      <c r="E145" s="89" t="s">
        <v>2346</v>
      </c>
      <c r="F145" s="89">
        <v>273</v>
      </c>
      <c r="G145" s="89" t="s">
        <v>2890</v>
      </c>
      <c r="H145" s="90">
        <v>20</v>
      </c>
      <c r="I145" s="89" t="s">
        <v>2781</v>
      </c>
      <c r="J145" s="91">
        <f t="shared" si="2"/>
        <v>20</v>
      </c>
      <c r="K145" s="92" t="s">
        <v>3</v>
      </c>
      <c r="L145" s="93" t="s">
        <v>2814</v>
      </c>
      <c r="M145" s="91">
        <v>1</v>
      </c>
    </row>
    <row r="146" spans="1:13" x14ac:dyDescent="0.25">
      <c r="A146" s="18">
        <v>761</v>
      </c>
      <c r="B146" s="88" t="s">
        <v>2889</v>
      </c>
      <c r="C146" s="89" t="s">
        <v>2779</v>
      </c>
      <c r="D146" s="97">
        <v>0.02</v>
      </c>
      <c r="E146" s="89" t="s">
        <v>2331</v>
      </c>
      <c r="F146" s="89">
        <v>261</v>
      </c>
      <c r="G146" s="89" t="s">
        <v>2890</v>
      </c>
      <c r="H146" s="90">
        <v>20</v>
      </c>
      <c r="I146" s="89" t="s">
        <v>2781</v>
      </c>
      <c r="J146" s="91">
        <f t="shared" si="2"/>
        <v>20</v>
      </c>
      <c r="K146" s="92" t="s">
        <v>3</v>
      </c>
      <c r="L146" s="93" t="s">
        <v>2814</v>
      </c>
      <c r="M146" s="91">
        <v>1</v>
      </c>
    </row>
    <row r="147" spans="1:13" x14ac:dyDescent="0.25">
      <c r="A147" s="18">
        <v>763</v>
      </c>
      <c r="B147" s="88" t="s">
        <v>2891</v>
      </c>
      <c r="C147" s="89" t="s">
        <v>2779</v>
      </c>
      <c r="D147" s="97">
        <v>0.02</v>
      </c>
      <c r="E147" s="89" t="s">
        <v>2890</v>
      </c>
      <c r="F147" s="89">
        <v>265</v>
      </c>
      <c r="G147" s="89" t="s">
        <v>2890</v>
      </c>
      <c r="H147" s="90">
        <v>20</v>
      </c>
      <c r="I147" s="89" t="s">
        <v>2781</v>
      </c>
      <c r="J147" s="91">
        <f t="shared" si="2"/>
        <v>20</v>
      </c>
      <c r="K147" s="92" t="s">
        <v>3</v>
      </c>
      <c r="L147" s="93" t="s">
        <v>2788</v>
      </c>
      <c r="M147" s="91">
        <v>1</v>
      </c>
    </row>
    <row r="148" spans="1:13" x14ac:dyDescent="0.25">
      <c r="A148" s="18">
        <v>764</v>
      </c>
      <c r="B148" s="88" t="s">
        <v>2892</v>
      </c>
      <c r="C148" s="89" t="s">
        <v>2779</v>
      </c>
      <c r="D148" s="97">
        <v>0.02</v>
      </c>
      <c r="E148" s="89" t="s">
        <v>2890</v>
      </c>
      <c r="F148" s="89">
        <v>265</v>
      </c>
      <c r="G148" s="89" t="s">
        <v>2890</v>
      </c>
      <c r="H148" s="90">
        <v>20</v>
      </c>
      <c r="I148" s="89" t="s">
        <v>2781</v>
      </c>
      <c r="J148" s="91">
        <f t="shared" si="2"/>
        <v>20</v>
      </c>
      <c r="K148" s="92" t="s">
        <v>3</v>
      </c>
      <c r="L148" s="93" t="s">
        <v>2788</v>
      </c>
      <c r="M148" s="91">
        <v>1</v>
      </c>
    </row>
    <row r="149" spans="1:13" x14ac:dyDescent="0.25">
      <c r="A149" s="18">
        <v>765</v>
      </c>
      <c r="B149" s="88" t="s">
        <v>2893</v>
      </c>
      <c r="C149" s="89" t="s">
        <v>2779</v>
      </c>
      <c r="D149" s="97">
        <v>0.02</v>
      </c>
      <c r="E149" s="89" t="s">
        <v>2890</v>
      </c>
      <c r="F149" s="89">
        <v>265</v>
      </c>
      <c r="G149" s="89" t="s">
        <v>2890</v>
      </c>
      <c r="H149" s="90">
        <v>20</v>
      </c>
      <c r="I149" s="89" t="s">
        <v>2781</v>
      </c>
      <c r="J149" s="91">
        <f t="shared" si="2"/>
        <v>20</v>
      </c>
      <c r="K149" s="92" t="s">
        <v>3</v>
      </c>
      <c r="L149" s="93" t="s">
        <v>2788</v>
      </c>
      <c r="M149" s="91">
        <v>1</v>
      </c>
    </row>
    <row r="150" spans="1:13" x14ac:dyDescent="0.25">
      <c r="A150" s="18">
        <v>769</v>
      </c>
      <c r="B150" s="88" t="s">
        <v>2894</v>
      </c>
      <c r="C150" s="89" t="s">
        <v>2779</v>
      </c>
      <c r="D150" s="97">
        <v>0.02</v>
      </c>
      <c r="E150" s="89" t="s">
        <v>2340</v>
      </c>
      <c r="F150" s="89">
        <v>269</v>
      </c>
      <c r="G150" s="89" t="s">
        <v>2890</v>
      </c>
      <c r="H150" s="90">
        <v>20</v>
      </c>
      <c r="I150" s="89" t="s">
        <v>2781</v>
      </c>
      <c r="J150" s="91">
        <f t="shared" si="2"/>
        <v>20</v>
      </c>
      <c r="K150" s="92" t="s">
        <v>3</v>
      </c>
      <c r="L150" s="93" t="s">
        <v>2811</v>
      </c>
      <c r="M150" s="91">
        <v>1</v>
      </c>
    </row>
    <row r="151" spans="1:13" x14ac:dyDescent="0.25">
      <c r="A151" s="18">
        <v>773</v>
      </c>
      <c r="B151" s="88" t="s">
        <v>2895</v>
      </c>
      <c r="C151" s="89" t="s">
        <v>2779</v>
      </c>
      <c r="D151" s="97">
        <v>0.02</v>
      </c>
      <c r="E151" s="89" t="s">
        <v>2346</v>
      </c>
      <c r="F151" s="89">
        <v>273</v>
      </c>
      <c r="G151" s="89" t="s">
        <v>2890</v>
      </c>
      <c r="H151" s="90">
        <v>20</v>
      </c>
      <c r="I151" s="89" t="s">
        <v>2781</v>
      </c>
      <c r="J151" s="91">
        <f t="shared" si="2"/>
        <v>20</v>
      </c>
      <c r="K151" s="92" t="s">
        <v>3</v>
      </c>
      <c r="L151" s="93" t="s">
        <v>2814</v>
      </c>
      <c r="M151" s="91">
        <v>1</v>
      </c>
    </row>
    <row r="152" spans="1:13" x14ac:dyDescent="0.25">
      <c r="A152" s="18">
        <v>267</v>
      </c>
      <c r="B152" s="21" t="s">
        <v>2896</v>
      </c>
      <c r="C152" s="24" t="s">
        <v>2779</v>
      </c>
      <c r="D152" s="97">
        <v>2.1000000000000001E-2</v>
      </c>
      <c r="E152" s="89" t="s">
        <v>2897</v>
      </c>
      <c r="F152" s="89">
        <v>267</v>
      </c>
      <c r="G152" s="89" t="s">
        <v>2890</v>
      </c>
      <c r="H152" s="90">
        <v>20</v>
      </c>
      <c r="I152" s="89" t="s">
        <v>2781</v>
      </c>
      <c r="J152" s="91">
        <f t="shared" si="2"/>
        <v>21</v>
      </c>
      <c r="K152" s="92" t="s">
        <v>3</v>
      </c>
      <c r="L152" s="93" t="s">
        <v>2814</v>
      </c>
      <c r="M152" s="91">
        <v>1.05</v>
      </c>
    </row>
    <row r="153" spans="1:13" x14ac:dyDescent="0.25">
      <c r="A153" s="18">
        <v>767</v>
      </c>
      <c r="B153" s="88" t="s">
        <v>2896</v>
      </c>
      <c r="C153" s="89" t="s">
        <v>2779</v>
      </c>
      <c r="D153" s="97">
        <v>2.1000000000000001E-2</v>
      </c>
      <c r="E153" s="89" t="s">
        <v>2897</v>
      </c>
      <c r="F153" s="89">
        <v>267</v>
      </c>
      <c r="G153" s="89" t="s">
        <v>2890</v>
      </c>
      <c r="H153" s="90">
        <v>20</v>
      </c>
      <c r="I153" s="89" t="s">
        <v>2781</v>
      </c>
      <c r="J153" s="91">
        <f t="shared" si="2"/>
        <v>21</v>
      </c>
      <c r="K153" s="92" t="s">
        <v>3</v>
      </c>
      <c r="L153" s="93" t="s">
        <v>2814</v>
      </c>
      <c r="M153" s="91">
        <v>1.05</v>
      </c>
    </row>
    <row r="154" spans="1:13" x14ac:dyDescent="0.25">
      <c r="A154" s="18">
        <v>286</v>
      </c>
      <c r="B154" s="88" t="s">
        <v>2898</v>
      </c>
      <c r="C154" s="89" t="s">
        <v>2779</v>
      </c>
      <c r="D154" s="97">
        <v>0.02</v>
      </c>
      <c r="E154" s="88" t="s">
        <v>2898</v>
      </c>
      <c r="F154" s="89">
        <v>286</v>
      </c>
      <c r="G154" s="89" t="s">
        <v>2890</v>
      </c>
      <c r="H154" s="90">
        <v>20</v>
      </c>
      <c r="I154" s="89" t="s">
        <v>2781</v>
      </c>
      <c r="J154" s="91">
        <f t="shared" si="2"/>
        <v>20</v>
      </c>
      <c r="K154" s="92" t="s">
        <v>3</v>
      </c>
      <c r="L154" s="93" t="s">
        <v>2782</v>
      </c>
      <c r="M154" s="91">
        <v>1</v>
      </c>
    </row>
    <row r="155" spans="1:13" x14ac:dyDescent="0.25">
      <c r="A155" s="18">
        <v>786</v>
      </c>
      <c r="B155" s="88" t="s">
        <v>2899</v>
      </c>
      <c r="C155" s="89" t="s">
        <v>2779</v>
      </c>
      <c r="D155" s="97">
        <v>0.02</v>
      </c>
      <c r="E155" s="88" t="s">
        <v>2899</v>
      </c>
      <c r="F155" s="89">
        <v>286</v>
      </c>
      <c r="G155" s="89" t="s">
        <v>2890</v>
      </c>
      <c r="H155" s="90">
        <v>20</v>
      </c>
      <c r="I155" s="89" t="s">
        <v>2781</v>
      </c>
      <c r="J155" s="91">
        <f t="shared" si="2"/>
        <v>20</v>
      </c>
      <c r="K155" s="92" t="s">
        <v>3</v>
      </c>
      <c r="L155" s="93" t="s">
        <v>2782</v>
      </c>
      <c r="M155" s="91">
        <v>1</v>
      </c>
    </row>
    <row r="156" spans="1:13" x14ac:dyDescent="0.25">
      <c r="A156" s="18">
        <v>101</v>
      </c>
      <c r="B156" s="98" t="s">
        <v>2900</v>
      </c>
      <c r="C156" s="89" t="s">
        <v>2779</v>
      </c>
      <c r="D156" s="94">
        <v>2.0000000000000002E-5</v>
      </c>
      <c r="E156" s="89" t="s">
        <v>2901</v>
      </c>
      <c r="F156" s="89">
        <v>101</v>
      </c>
      <c r="G156" s="89" t="s">
        <v>2901</v>
      </c>
      <c r="H156" s="90">
        <v>0.02</v>
      </c>
      <c r="I156" s="89" t="s">
        <v>2781</v>
      </c>
      <c r="J156" s="91">
        <f t="shared" si="2"/>
        <v>0.02</v>
      </c>
      <c r="K156" s="92" t="s">
        <v>2</v>
      </c>
      <c r="L156" s="93" t="s">
        <v>2788</v>
      </c>
      <c r="M156" s="91">
        <v>1</v>
      </c>
    </row>
    <row r="157" spans="1:13" x14ac:dyDescent="0.25">
      <c r="A157" s="18">
        <v>601</v>
      </c>
      <c r="B157" s="88" t="s">
        <v>2900</v>
      </c>
      <c r="C157" s="89" t="s">
        <v>2779</v>
      </c>
      <c r="D157" s="94">
        <v>2.0000000000000002E-5</v>
      </c>
      <c r="E157" s="89" t="s">
        <v>2901</v>
      </c>
      <c r="F157" s="89">
        <v>101</v>
      </c>
      <c r="G157" s="89" t="s">
        <v>2901</v>
      </c>
      <c r="H157" s="90">
        <v>0.02</v>
      </c>
      <c r="I157" s="89" t="s">
        <v>2781</v>
      </c>
      <c r="J157" s="91">
        <f t="shared" si="2"/>
        <v>0.02</v>
      </c>
      <c r="K157" s="92" t="s">
        <v>2</v>
      </c>
      <c r="L157" s="93" t="s">
        <v>2788</v>
      </c>
      <c r="M157" s="91">
        <v>1</v>
      </c>
    </row>
    <row r="158" spans="1:13" x14ac:dyDescent="0.25">
      <c r="A158" s="18">
        <v>103</v>
      </c>
      <c r="B158" s="21" t="s">
        <v>2902</v>
      </c>
      <c r="C158" s="22" t="s">
        <v>2779</v>
      </c>
      <c r="D158" s="94">
        <v>1.2E-2</v>
      </c>
      <c r="E158" s="89" t="s">
        <v>2901</v>
      </c>
      <c r="F158" s="89">
        <v>101</v>
      </c>
      <c r="G158" s="89" t="s">
        <v>2901</v>
      </c>
      <c r="H158" s="90">
        <v>0.02</v>
      </c>
      <c r="I158" s="89" t="s">
        <v>2781</v>
      </c>
      <c r="J158" s="91">
        <f t="shared" si="2"/>
        <v>12</v>
      </c>
      <c r="K158" s="92" t="s">
        <v>4</v>
      </c>
      <c r="L158" s="93" t="s">
        <v>2788</v>
      </c>
      <c r="M158" s="91">
        <v>600</v>
      </c>
    </row>
    <row r="159" spans="1:13" x14ac:dyDescent="0.25">
      <c r="A159" s="18">
        <v>603</v>
      </c>
      <c r="B159" s="88" t="s">
        <v>2902</v>
      </c>
      <c r="C159" s="89" t="s">
        <v>2779</v>
      </c>
      <c r="D159" s="94">
        <v>1.2E-2</v>
      </c>
      <c r="E159" s="89" t="s">
        <v>2901</v>
      </c>
      <c r="F159" s="89">
        <v>101</v>
      </c>
      <c r="G159" s="89" t="s">
        <v>2901</v>
      </c>
      <c r="H159" s="90">
        <v>0.02</v>
      </c>
      <c r="I159" s="89" t="s">
        <v>2781</v>
      </c>
      <c r="J159" s="91">
        <f t="shared" si="2"/>
        <v>12</v>
      </c>
      <c r="K159" s="92" t="s">
        <v>4</v>
      </c>
      <c r="L159" s="93" t="s">
        <v>2788</v>
      </c>
      <c r="M159" s="91">
        <v>600</v>
      </c>
    </row>
    <row r="160" spans="1:13" x14ac:dyDescent="0.25">
      <c r="A160" s="18">
        <v>401</v>
      </c>
      <c r="B160" s="21" t="s">
        <v>2903</v>
      </c>
      <c r="C160" s="22" t="s">
        <v>2800</v>
      </c>
      <c r="D160" s="94">
        <v>0.21</v>
      </c>
      <c r="E160" s="89" t="s">
        <v>2904</v>
      </c>
      <c r="F160" s="23">
        <v>401</v>
      </c>
      <c r="G160" s="89" t="s">
        <v>2904</v>
      </c>
      <c r="H160" s="90">
        <v>210</v>
      </c>
      <c r="I160" s="89" t="s">
        <v>2781</v>
      </c>
      <c r="J160" s="91">
        <f t="shared" si="2"/>
        <v>210</v>
      </c>
      <c r="K160" s="92" t="s">
        <v>2800</v>
      </c>
      <c r="L160" s="93" t="s">
        <v>2788</v>
      </c>
      <c r="M160" s="91">
        <v>1</v>
      </c>
    </row>
    <row r="161" spans="1:13" x14ac:dyDescent="0.25">
      <c r="A161" s="18">
        <v>163</v>
      </c>
      <c r="B161" s="21" t="s">
        <v>2905</v>
      </c>
      <c r="C161" s="22" t="s">
        <v>2779</v>
      </c>
      <c r="D161" s="94">
        <v>2.5000000000000001E-4</v>
      </c>
      <c r="E161" s="89" t="s">
        <v>2906</v>
      </c>
      <c r="F161" s="89">
        <v>163</v>
      </c>
      <c r="G161" s="89" t="s">
        <v>2907</v>
      </c>
      <c r="H161" s="90">
        <v>0.25</v>
      </c>
      <c r="I161" s="89" t="s">
        <v>2781</v>
      </c>
      <c r="J161" s="91">
        <f t="shared" si="2"/>
        <v>0.25</v>
      </c>
      <c r="K161" s="92" t="s">
        <v>2</v>
      </c>
      <c r="L161" s="93" t="s">
        <v>2788</v>
      </c>
      <c r="M161" s="91">
        <v>1</v>
      </c>
    </row>
    <row r="162" spans="1:13" x14ac:dyDescent="0.25">
      <c r="A162" s="18">
        <v>663</v>
      </c>
      <c r="B162" s="88" t="s">
        <v>2905</v>
      </c>
      <c r="C162" s="89" t="s">
        <v>2779</v>
      </c>
      <c r="D162" s="94">
        <v>2.5000000000000001E-4</v>
      </c>
      <c r="E162" s="89" t="s">
        <v>2906</v>
      </c>
      <c r="F162" s="89">
        <v>163</v>
      </c>
      <c r="G162" s="89" t="s">
        <v>2907</v>
      </c>
      <c r="H162" s="90">
        <v>0.25</v>
      </c>
      <c r="I162" s="89" t="s">
        <v>2781</v>
      </c>
      <c r="J162" s="91">
        <f t="shared" si="2"/>
        <v>0.25</v>
      </c>
      <c r="K162" s="92" t="s">
        <v>2</v>
      </c>
      <c r="L162" s="93" t="s">
        <v>2788</v>
      </c>
      <c r="M162" s="91">
        <v>1</v>
      </c>
    </row>
    <row r="163" spans="1:13" x14ac:dyDescent="0.25">
      <c r="A163" s="18">
        <v>165</v>
      </c>
      <c r="B163" s="21" t="s">
        <v>2908</v>
      </c>
      <c r="C163" s="22" t="s">
        <v>2779</v>
      </c>
      <c r="D163" s="94">
        <v>5.0000000000000001E-3</v>
      </c>
      <c r="E163" s="89" t="s">
        <v>2906</v>
      </c>
      <c r="F163" s="89">
        <v>163</v>
      </c>
      <c r="G163" s="89" t="s">
        <v>2907</v>
      </c>
      <c r="H163" s="90">
        <v>0.25</v>
      </c>
      <c r="I163" s="89" t="s">
        <v>2781</v>
      </c>
      <c r="J163" s="91">
        <f t="shared" si="2"/>
        <v>5</v>
      </c>
      <c r="K163" s="92" t="s">
        <v>4</v>
      </c>
      <c r="L163" s="93" t="s">
        <v>2788</v>
      </c>
      <c r="M163" s="91">
        <v>20</v>
      </c>
    </row>
    <row r="164" spans="1:13" x14ac:dyDescent="0.25">
      <c r="A164" s="18">
        <v>665</v>
      </c>
      <c r="B164" s="88" t="s">
        <v>2908</v>
      </c>
      <c r="C164" s="89" t="s">
        <v>2779</v>
      </c>
      <c r="D164" s="94">
        <v>5.0000000000000001E-3</v>
      </c>
      <c r="E164" s="89" t="s">
        <v>2906</v>
      </c>
      <c r="F164" s="89">
        <v>163</v>
      </c>
      <c r="G164" s="89" t="s">
        <v>2907</v>
      </c>
      <c r="H164" s="90">
        <v>0.25</v>
      </c>
      <c r="I164" s="89" t="s">
        <v>2781</v>
      </c>
      <c r="J164" s="91">
        <f t="shared" si="2"/>
        <v>5</v>
      </c>
      <c r="K164" s="92" t="s">
        <v>4</v>
      </c>
      <c r="L164" s="93" t="s">
        <v>2788</v>
      </c>
      <c r="M164" s="91">
        <v>20</v>
      </c>
    </row>
    <row r="165" spans="1:13" x14ac:dyDescent="0.25">
      <c r="A165" s="18">
        <v>164</v>
      </c>
      <c r="B165" s="21" t="s">
        <v>2909</v>
      </c>
      <c r="C165" s="22" t="s">
        <v>2779</v>
      </c>
      <c r="D165" s="94">
        <v>0.01</v>
      </c>
      <c r="E165" s="89" t="s">
        <v>2906</v>
      </c>
      <c r="F165" s="89">
        <v>163</v>
      </c>
      <c r="G165" s="89" t="s">
        <v>2907</v>
      </c>
      <c r="H165" s="90">
        <v>0.25</v>
      </c>
      <c r="I165" s="89" t="s">
        <v>2781</v>
      </c>
      <c r="J165" s="91">
        <f t="shared" si="2"/>
        <v>10</v>
      </c>
      <c r="K165" s="92" t="s">
        <v>4</v>
      </c>
      <c r="L165" s="93" t="s">
        <v>2788</v>
      </c>
      <c r="M165" s="91">
        <v>40</v>
      </c>
    </row>
    <row r="166" spans="1:13" x14ac:dyDescent="0.25">
      <c r="A166" s="18">
        <v>664</v>
      </c>
      <c r="B166" s="88" t="s">
        <v>2909</v>
      </c>
      <c r="C166" s="89" t="s">
        <v>2779</v>
      </c>
      <c r="D166" s="94">
        <v>0.01</v>
      </c>
      <c r="E166" s="89" t="s">
        <v>2906</v>
      </c>
      <c r="F166" s="89">
        <v>163</v>
      </c>
      <c r="G166" s="89" t="s">
        <v>2907</v>
      </c>
      <c r="H166" s="90">
        <v>0.25</v>
      </c>
      <c r="I166" s="89" t="s">
        <v>2781</v>
      </c>
      <c r="J166" s="91">
        <f t="shared" si="2"/>
        <v>10</v>
      </c>
      <c r="K166" s="92" t="s">
        <v>4</v>
      </c>
      <c r="L166" s="93" t="s">
        <v>2788</v>
      </c>
      <c r="M166" s="91">
        <v>40</v>
      </c>
    </row>
    <row r="167" spans="1:13" x14ac:dyDescent="0.25">
      <c r="A167" s="18">
        <v>268</v>
      </c>
      <c r="B167" s="26" t="s">
        <v>2910</v>
      </c>
      <c r="C167" s="22" t="s">
        <v>2779</v>
      </c>
      <c r="D167" s="97">
        <v>2.5000000000000001E-2</v>
      </c>
      <c r="E167" s="89" t="s">
        <v>2911</v>
      </c>
      <c r="F167" s="89">
        <v>268</v>
      </c>
      <c r="G167" s="89" t="s">
        <v>2911</v>
      </c>
      <c r="H167" s="90">
        <v>25</v>
      </c>
      <c r="I167" s="89" t="s">
        <v>2781</v>
      </c>
      <c r="J167" s="91">
        <f t="shared" si="2"/>
        <v>25</v>
      </c>
      <c r="K167" s="92" t="s">
        <v>3</v>
      </c>
      <c r="L167" s="93" t="s">
        <v>2788</v>
      </c>
      <c r="M167" s="91">
        <v>1</v>
      </c>
    </row>
    <row r="168" spans="1:13" x14ac:dyDescent="0.25">
      <c r="A168" s="18">
        <v>768</v>
      </c>
      <c r="B168" s="88" t="s">
        <v>2910</v>
      </c>
      <c r="C168" s="89" t="s">
        <v>2779</v>
      </c>
      <c r="D168" s="97">
        <v>2.5000000000000001E-2</v>
      </c>
      <c r="E168" s="89" t="s">
        <v>2911</v>
      </c>
      <c r="F168" s="89">
        <v>268</v>
      </c>
      <c r="G168" s="89" t="s">
        <v>2911</v>
      </c>
      <c r="H168" s="90">
        <v>25</v>
      </c>
      <c r="I168" s="89" t="s">
        <v>2781</v>
      </c>
      <c r="J168" s="91">
        <f t="shared" si="2"/>
        <v>25</v>
      </c>
      <c r="K168" s="92" t="s">
        <v>3</v>
      </c>
      <c r="L168" s="93" t="s">
        <v>2788</v>
      </c>
      <c r="M168" s="91">
        <v>1</v>
      </c>
    </row>
    <row r="169" spans="1:13" x14ac:dyDescent="0.25">
      <c r="A169" s="18">
        <v>321</v>
      </c>
      <c r="B169" s="21" t="s">
        <v>2912</v>
      </c>
      <c r="C169" s="23" t="s">
        <v>2794</v>
      </c>
      <c r="D169" s="94">
        <v>2E-3</v>
      </c>
      <c r="E169" s="89" t="s">
        <v>2913</v>
      </c>
      <c r="F169" s="89">
        <v>321</v>
      </c>
      <c r="G169" s="89" t="s">
        <v>2913</v>
      </c>
      <c r="H169" s="90">
        <v>2</v>
      </c>
      <c r="I169" s="89" t="s">
        <v>19</v>
      </c>
      <c r="J169" s="91">
        <f t="shared" si="2"/>
        <v>2</v>
      </c>
      <c r="K169" s="92" t="s">
        <v>2</v>
      </c>
      <c r="L169" s="93" t="s">
        <v>2788</v>
      </c>
      <c r="M169" s="91">
        <v>1</v>
      </c>
    </row>
    <row r="170" spans="1:13" x14ac:dyDescent="0.25">
      <c r="A170" s="18">
        <v>821</v>
      </c>
      <c r="B170" s="88" t="s">
        <v>2912</v>
      </c>
      <c r="C170" s="89" t="s">
        <v>2794</v>
      </c>
      <c r="D170" s="94">
        <v>2E-3</v>
      </c>
      <c r="E170" s="89" t="s">
        <v>2913</v>
      </c>
      <c r="F170" s="89">
        <v>321</v>
      </c>
      <c r="G170" s="89" t="s">
        <v>2913</v>
      </c>
      <c r="H170" s="90">
        <v>2</v>
      </c>
      <c r="I170" s="89" t="s">
        <v>19</v>
      </c>
      <c r="J170" s="91">
        <f t="shared" si="2"/>
        <v>2</v>
      </c>
      <c r="K170" s="92" t="s">
        <v>2</v>
      </c>
      <c r="L170" s="93" t="s">
        <v>2788</v>
      </c>
      <c r="M170" s="91">
        <v>1</v>
      </c>
    </row>
    <row r="171" spans="1:13" x14ac:dyDescent="0.25">
      <c r="A171" s="18">
        <v>327</v>
      </c>
      <c r="B171" s="21" t="s">
        <v>2914</v>
      </c>
      <c r="C171" s="23" t="s">
        <v>2794</v>
      </c>
      <c r="D171" s="94">
        <v>1.2E-2</v>
      </c>
      <c r="E171" s="89" t="s">
        <v>2913</v>
      </c>
      <c r="F171" s="89">
        <v>321</v>
      </c>
      <c r="G171" s="89" t="s">
        <v>2913</v>
      </c>
      <c r="H171" s="90">
        <v>2</v>
      </c>
      <c r="I171" s="89" t="s">
        <v>19</v>
      </c>
      <c r="J171" s="91">
        <f t="shared" si="2"/>
        <v>12</v>
      </c>
      <c r="K171" s="92" t="s">
        <v>4</v>
      </c>
      <c r="L171" s="93" t="s">
        <v>2788</v>
      </c>
      <c r="M171" s="91">
        <v>6</v>
      </c>
    </row>
    <row r="172" spans="1:13" x14ac:dyDescent="0.25">
      <c r="A172" s="18">
        <v>827</v>
      </c>
      <c r="B172" s="88" t="s">
        <v>2914</v>
      </c>
      <c r="C172" s="89" t="s">
        <v>2794</v>
      </c>
      <c r="D172" s="94">
        <v>1.2E-2</v>
      </c>
      <c r="E172" s="89" t="s">
        <v>2913</v>
      </c>
      <c r="F172" s="89">
        <v>321</v>
      </c>
      <c r="G172" s="89" t="s">
        <v>2913</v>
      </c>
      <c r="H172" s="90">
        <v>2</v>
      </c>
      <c r="I172" s="89" t="s">
        <v>19</v>
      </c>
      <c r="J172" s="91">
        <f t="shared" si="2"/>
        <v>12</v>
      </c>
      <c r="K172" s="92" t="s">
        <v>4</v>
      </c>
      <c r="L172" s="93" t="s">
        <v>2788</v>
      </c>
      <c r="M172" s="91">
        <v>6</v>
      </c>
    </row>
    <row r="173" spans="1:13" x14ac:dyDescent="0.25">
      <c r="A173" s="18">
        <v>322</v>
      </c>
      <c r="B173" s="21" t="s">
        <v>2915</v>
      </c>
      <c r="C173" s="23" t="s">
        <v>2794</v>
      </c>
      <c r="D173" s="94">
        <v>0.02</v>
      </c>
      <c r="E173" s="89" t="s">
        <v>2913</v>
      </c>
      <c r="F173" s="89">
        <v>321</v>
      </c>
      <c r="G173" s="89" t="s">
        <v>2913</v>
      </c>
      <c r="H173" s="90">
        <v>2</v>
      </c>
      <c r="I173" s="89" t="s">
        <v>19</v>
      </c>
      <c r="J173" s="91">
        <f t="shared" si="2"/>
        <v>20</v>
      </c>
      <c r="K173" s="92" t="s">
        <v>4</v>
      </c>
      <c r="L173" s="93" t="s">
        <v>2788</v>
      </c>
      <c r="M173" s="91">
        <v>10</v>
      </c>
    </row>
    <row r="174" spans="1:13" x14ac:dyDescent="0.25">
      <c r="A174" s="18">
        <v>822</v>
      </c>
      <c r="B174" s="88" t="s">
        <v>2915</v>
      </c>
      <c r="C174" s="89" t="s">
        <v>2794</v>
      </c>
      <c r="D174" s="94">
        <v>0.02</v>
      </c>
      <c r="E174" s="89" t="s">
        <v>2913</v>
      </c>
      <c r="F174" s="89">
        <v>321</v>
      </c>
      <c r="G174" s="89" t="s">
        <v>2913</v>
      </c>
      <c r="H174" s="90">
        <v>2</v>
      </c>
      <c r="I174" s="89" t="s">
        <v>19</v>
      </c>
      <c r="J174" s="91">
        <f t="shared" si="2"/>
        <v>20</v>
      </c>
      <c r="K174" s="92" t="s">
        <v>4</v>
      </c>
      <c r="L174" s="93" t="s">
        <v>2788</v>
      </c>
      <c r="M174" s="91">
        <v>10</v>
      </c>
    </row>
    <row r="175" spans="1:13" x14ac:dyDescent="0.25">
      <c r="A175" s="18">
        <v>196</v>
      </c>
      <c r="B175" s="26" t="s">
        <v>2916</v>
      </c>
      <c r="C175" s="24" t="s">
        <v>2779</v>
      </c>
      <c r="D175" s="94">
        <v>2E-3</v>
      </c>
      <c r="E175" s="89" t="s">
        <v>2917</v>
      </c>
      <c r="F175" s="89">
        <v>196</v>
      </c>
      <c r="G175" s="89" t="s">
        <v>2917</v>
      </c>
      <c r="H175" s="90">
        <v>2</v>
      </c>
      <c r="I175" s="89" t="s">
        <v>2781</v>
      </c>
      <c r="J175" s="91">
        <f t="shared" si="2"/>
        <v>2</v>
      </c>
      <c r="K175" s="92" t="s">
        <v>2</v>
      </c>
      <c r="L175" s="93" t="s">
        <v>2788</v>
      </c>
      <c r="M175" s="91">
        <v>1</v>
      </c>
    </row>
    <row r="176" spans="1:13" x14ac:dyDescent="0.25">
      <c r="A176" s="18">
        <v>696</v>
      </c>
      <c r="B176" s="88" t="s">
        <v>2916</v>
      </c>
      <c r="C176" s="89" t="s">
        <v>2779</v>
      </c>
      <c r="D176" s="94">
        <v>2E-3</v>
      </c>
      <c r="E176" s="89" t="s">
        <v>2917</v>
      </c>
      <c r="F176" s="89">
        <v>196</v>
      </c>
      <c r="G176" s="89" t="s">
        <v>2917</v>
      </c>
      <c r="H176" s="90">
        <v>2</v>
      </c>
      <c r="I176" s="89" t="s">
        <v>2781</v>
      </c>
      <c r="J176" s="91">
        <f t="shared" si="2"/>
        <v>2</v>
      </c>
      <c r="K176" s="92" t="s">
        <v>2</v>
      </c>
      <c r="L176" s="93" t="s">
        <v>2788</v>
      </c>
      <c r="M176" s="91">
        <v>1</v>
      </c>
    </row>
    <row r="177" spans="1:13" x14ac:dyDescent="0.25">
      <c r="A177" s="18">
        <v>205</v>
      </c>
      <c r="B177" s="21" t="s">
        <v>2918</v>
      </c>
      <c r="C177" s="24" t="s">
        <v>2779</v>
      </c>
      <c r="D177" s="94">
        <v>8.0000000000000002E-3</v>
      </c>
      <c r="E177" s="89" t="s">
        <v>2917</v>
      </c>
      <c r="F177" s="89">
        <v>196</v>
      </c>
      <c r="G177" s="89" t="s">
        <v>2917</v>
      </c>
      <c r="H177" s="90">
        <v>2</v>
      </c>
      <c r="I177" s="89" t="s">
        <v>2781</v>
      </c>
      <c r="J177" s="91">
        <f t="shared" si="2"/>
        <v>8</v>
      </c>
      <c r="K177" s="92" t="s">
        <v>4</v>
      </c>
      <c r="L177" s="93" t="s">
        <v>2788</v>
      </c>
      <c r="M177" s="91">
        <v>4</v>
      </c>
    </row>
    <row r="178" spans="1:13" x14ac:dyDescent="0.25">
      <c r="A178" s="18">
        <v>705</v>
      </c>
      <c r="B178" s="88" t="s">
        <v>2918</v>
      </c>
      <c r="C178" s="89" t="s">
        <v>2779</v>
      </c>
      <c r="D178" s="94">
        <v>8.0000000000000002E-3</v>
      </c>
      <c r="E178" s="89" t="s">
        <v>2917</v>
      </c>
      <c r="F178" s="89">
        <v>196</v>
      </c>
      <c r="G178" s="89" t="s">
        <v>2917</v>
      </c>
      <c r="H178" s="90">
        <v>2</v>
      </c>
      <c r="I178" s="89" t="s">
        <v>2781</v>
      </c>
      <c r="J178" s="91">
        <f t="shared" si="2"/>
        <v>8</v>
      </c>
      <c r="K178" s="92" t="s">
        <v>4</v>
      </c>
      <c r="L178" s="93" t="s">
        <v>2788</v>
      </c>
      <c r="M178" s="91">
        <v>4</v>
      </c>
    </row>
    <row r="179" spans="1:13" x14ac:dyDescent="0.25">
      <c r="A179" s="18">
        <v>197</v>
      </c>
      <c r="B179" s="26" t="s">
        <v>2919</v>
      </c>
      <c r="C179" s="24" t="s">
        <v>2779</v>
      </c>
      <c r="D179" s="94">
        <v>0.02</v>
      </c>
      <c r="E179" s="89" t="s">
        <v>2917</v>
      </c>
      <c r="F179" s="89">
        <v>196</v>
      </c>
      <c r="G179" s="89" t="s">
        <v>2917</v>
      </c>
      <c r="H179" s="90">
        <v>2</v>
      </c>
      <c r="I179" s="89" t="s">
        <v>2781</v>
      </c>
      <c r="J179" s="91">
        <f t="shared" si="2"/>
        <v>20</v>
      </c>
      <c r="K179" s="92" t="s">
        <v>4</v>
      </c>
      <c r="L179" s="93" t="s">
        <v>2788</v>
      </c>
      <c r="M179" s="91">
        <v>10</v>
      </c>
    </row>
    <row r="180" spans="1:13" x14ac:dyDescent="0.25">
      <c r="A180" s="18">
        <v>697</v>
      </c>
      <c r="B180" s="88" t="s">
        <v>2919</v>
      </c>
      <c r="C180" s="89" t="s">
        <v>2779</v>
      </c>
      <c r="D180" s="94">
        <v>0.02</v>
      </c>
      <c r="E180" s="89" t="s">
        <v>2917</v>
      </c>
      <c r="F180" s="89">
        <v>196</v>
      </c>
      <c r="G180" s="89" t="s">
        <v>2917</v>
      </c>
      <c r="H180" s="90">
        <v>2</v>
      </c>
      <c r="I180" s="89" t="s">
        <v>2781</v>
      </c>
      <c r="J180" s="91">
        <f t="shared" si="2"/>
        <v>20</v>
      </c>
      <c r="K180" s="92" t="s">
        <v>4</v>
      </c>
      <c r="L180" s="93" t="s">
        <v>2788</v>
      </c>
      <c r="M180" s="91">
        <v>10</v>
      </c>
    </row>
    <row r="181" spans="1:13" x14ac:dyDescent="0.25">
      <c r="A181" s="18">
        <v>211</v>
      </c>
      <c r="B181" s="21" t="s">
        <v>2920</v>
      </c>
      <c r="C181" s="24" t="s">
        <v>2779</v>
      </c>
      <c r="D181" s="94">
        <v>3.5000000000000001E-3</v>
      </c>
      <c r="E181" s="89" t="s">
        <v>2921</v>
      </c>
      <c r="F181" s="89">
        <v>211</v>
      </c>
      <c r="G181" s="89" t="s">
        <v>2921</v>
      </c>
      <c r="H181" s="90">
        <v>3.5</v>
      </c>
      <c r="I181" s="89" t="s">
        <v>2781</v>
      </c>
      <c r="J181" s="91">
        <f t="shared" si="2"/>
        <v>3.5</v>
      </c>
      <c r="K181" s="92" t="s">
        <v>2</v>
      </c>
      <c r="L181" s="93" t="s">
        <v>2788</v>
      </c>
      <c r="M181" s="91">
        <v>1</v>
      </c>
    </row>
    <row r="182" spans="1:13" x14ac:dyDescent="0.25">
      <c r="A182" s="18">
        <v>711</v>
      </c>
      <c r="B182" s="88" t="s">
        <v>2920</v>
      </c>
      <c r="C182" s="89" t="s">
        <v>2779</v>
      </c>
      <c r="D182" s="94">
        <v>3.5000000000000001E-3</v>
      </c>
      <c r="E182" s="89" t="s">
        <v>2921</v>
      </c>
      <c r="F182" s="89">
        <v>211</v>
      </c>
      <c r="G182" s="89" t="s">
        <v>2921</v>
      </c>
      <c r="H182" s="90">
        <v>3.5</v>
      </c>
      <c r="I182" s="89" t="s">
        <v>2781</v>
      </c>
      <c r="J182" s="91">
        <f t="shared" si="2"/>
        <v>3.5</v>
      </c>
      <c r="K182" s="92" t="s">
        <v>2</v>
      </c>
      <c r="L182" s="93" t="s">
        <v>2788</v>
      </c>
      <c r="M182" s="91">
        <v>1</v>
      </c>
    </row>
    <row r="183" spans="1:13" x14ac:dyDescent="0.25">
      <c r="A183" s="18">
        <v>213</v>
      </c>
      <c r="B183" s="21" t="s">
        <v>2922</v>
      </c>
      <c r="C183" s="22" t="s">
        <v>2779</v>
      </c>
      <c r="D183" s="94">
        <v>1.4E-2</v>
      </c>
      <c r="E183" s="89" t="s">
        <v>2921</v>
      </c>
      <c r="F183" s="89">
        <v>211</v>
      </c>
      <c r="G183" s="89" t="s">
        <v>2921</v>
      </c>
      <c r="H183" s="90">
        <v>3.5</v>
      </c>
      <c r="I183" s="89" t="s">
        <v>2781</v>
      </c>
      <c r="J183" s="91">
        <f t="shared" si="2"/>
        <v>14</v>
      </c>
      <c r="K183" s="92" t="s">
        <v>4</v>
      </c>
      <c r="L183" s="93" t="s">
        <v>2788</v>
      </c>
      <c r="M183" s="91">
        <v>4</v>
      </c>
    </row>
    <row r="184" spans="1:13" x14ac:dyDescent="0.25">
      <c r="A184" s="18">
        <v>713</v>
      </c>
      <c r="B184" s="88" t="s">
        <v>2922</v>
      </c>
      <c r="C184" s="89" t="s">
        <v>2779</v>
      </c>
      <c r="D184" s="94">
        <v>1.4E-2</v>
      </c>
      <c r="E184" s="89" t="s">
        <v>2921</v>
      </c>
      <c r="F184" s="89">
        <v>211</v>
      </c>
      <c r="G184" s="89" t="s">
        <v>2921</v>
      </c>
      <c r="H184" s="90">
        <v>3.5</v>
      </c>
      <c r="I184" s="89" t="s">
        <v>2781</v>
      </c>
      <c r="J184" s="91">
        <f t="shared" si="2"/>
        <v>14</v>
      </c>
      <c r="K184" s="92" t="s">
        <v>4</v>
      </c>
      <c r="L184" s="93" t="s">
        <v>2788</v>
      </c>
      <c r="M184" s="91">
        <v>4</v>
      </c>
    </row>
    <row r="185" spans="1:13" x14ac:dyDescent="0.25">
      <c r="A185" s="18">
        <v>212</v>
      </c>
      <c r="B185" s="21" t="s">
        <v>2923</v>
      </c>
      <c r="C185" s="24" t="s">
        <v>2779</v>
      </c>
      <c r="D185" s="94">
        <v>2.1000000000000001E-2</v>
      </c>
      <c r="E185" s="89" t="s">
        <v>2921</v>
      </c>
      <c r="F185" s="89">
        <v>211</v>
      </c>
      <c r="G185" s="89" t="s">
        <v>2921</v>
      </c>
      <c r="H185" s="90">
        <v>3.5</v>
      </c>
      <c r="I185" s="89" t="s">
        <v>2781</v>
      </c>
      <c r="J185" s="91">
        <f t="shared" si="2"/>
        <v>21</v>
      </c>
      <c r="K185" s="92" t="s">
        <v>4</v>
      </c>
      <c r="L185" s="93" t="s">
        <v>2788</v>
      </c>
      <c r="M185" s="91">
        <v>6</v>
      </c>
    </row>
    <row r="186" spans="1:13" x14ac:dyDescent="0.25">
      <c r="A186" s="18">
        <v>712</v>
      </c>
      <c r="B186" s="88" t="s">
        <v>2923</v>
      </c>
      <c r="C186" s="89" t="s">
        <v>2779</v>
      </c>
      <c r="D186" s="94">
        <v>2.1000000000000001E-2</v>
      </c>
      <c r="E186" s="89" t="s">
        <v>2921</v>
      </c>
      <c r="F186" s="89">
        <v>211</v>
      </c>
      <c r="G186" s="89" t="s">
        <v>2921</v>
      </c>
      <c r="H186" s="90">
        <v>3.5</v>
      </c>
      <c r="I186" s="89" t="s">
        <v>2781</v>
      </c>
      <c r="J186" s="91">
        <f t="shared" si="2"/>
        <v>21</v>
      </c>
      <c r="K186" s="92" t="s">
        <v>4</v>
      </c>
      <c r="L186" s="93" t="s">
        <v>2788</v>
      </c>
      <c r="M186" s="91">
        <v>6</v>
      </c>
    </row>
    <row r="187" spans="1:13" x14ac:dyDescent="0.25">
      <c r="A187" s="18">
        <v>110</v>
      </c>
      <c r="B187" s="88" t="s">
        <v>2924</v>
      </c>
      <c r="C187" s="89" t="s">
        <v>2779</v>
      </c>
      <c r="D187" s="94">
        <v>3.5000000000000001E-3</v>
      </c>
      <c r="E187" s="88" t="s">
        <v>2924</v>
      </c>
      <c r="F187" s="89">
        <v>110</v>
      </c>
      <c r="G187" s="89" t="s">
        <v>2921</v>
      </c>
      <c r="H187" s="90">
        <v>3.5</v>
      </c>
      <c r="I187" s="89" t="s">
        <v>2781</v>
      </c>
      <c r="J187" s="91">
        <f t="shared" si="2"/>
        <v>3.5</v>
      </c>
      <c r="K187" s="92" t="s">
        <v>2</v>
      </c>
      <c r="L187" s="93" t="s">
        <v>2811</v>
      </c>
      <c r="M187" s="91">
        <v>1</v>
      </c>
    </row>
    <row r="188" spans="1:13" x14ac:dyDescent="0.25">
      <c r="A188" s="18">
        <v>610</v>
      </c>
      <c r="B188" s="88" t="s">
        <v>2925</v>
      </c>
      <c r="C188" s="89" t="s">
        <v>2779</v>
      </c>
      <c r="D188" s="94">
        <v>3.5000000000000001E-3</v>
      </c>
      <c r="E188" s="88" t="s">
        <v>2925</v>
      </c>
      <c r="F188" s="89">
        <v>110</v>
      </c>
      <c r="G188" s="89" t="s">
        <v>2921</v>
      </c>
      <c r="H188" s="90">
        <v>3.5</v>
      </c>
      <c r="I188" s="89" t="s">
        <v>2781</v>
      </c>
      <c r="J188" s="91">
        <f t="shared" si="2"/>
        <v>3.5</v>
      </c>
      <c r="K188" s="92" t="s">
        <v>2</v>
      </c>
      <c r="L188" s="93" t="s">
        <v>2811</v>
      </c>
      <c r="M188" s="91">
        <v>1</v>
      </c>
    </row>
    <row r="189" spans="1:13" x14ac:dyDescent="0.25">
      <c r="A189" s="18">
        <v>111</v>
      </c>
      <c r="B189" s="88" t="s">
        <v>2926</v>
      </c>
      <c r="C189" s="89" t="s">
        <v>2779</v>
      </c>
      <c r="D189" s="94">
        <v>1.4E-2</v>
      </c>
      <c r="E189" s="88" t="s">
        <v>2924</v>
      </c>
      <c r="F189" s="89">
        <v>110</v>
      </c>
      <c r="G189" s="89" t="s">
        <v>2921</v>
      </c>
      <c r="H189" s="90">
        <v>3.5</v>
      </c>
      <c r="I189" s="89" t="s">
        <v>2781</v>
      </c>
      <c r="J189" s="91">
        <f t="shared" si="2"/>
        <v>14</v>
      </c>
      <c r="K189" s="92" t="s">
        <v>4</v>
      </c>
      <c r="L189" s="93" t="s">
        <v>2811</v>
      </c>
      <c r="M189" s="91">
        <v>4</v>
      </c>
    </row>
    <row r="190" spans="1:13" x14ac:dyDescent="0.25">
      <c r="A190" s="18">
        <v>611</v>
      </c>
      <c r="B190" s="88" t="s">
        <v>2927</v>
      </c>
      <c r="C190" s="89" t="s">
        <v>2779</v>
      </c>
      <c r="D190" s="94">
        <v>1.4E-2</v>
      </c>
      <c r="E190" s="88" t="s">
        <v>2925</v>
      </c>
      <c r="F190" s="89">
        <v>110</v>
      </c>
      <c r="G190" s="89" t="s">
        <v>2921</v>
      </c>
      <c r="H190" s="90">
        <v>3.5</v>
      </c>
      <c r="I190" s="89" t="s">
        <v>2781</v>
      </c>
      <c r="J190" s="91">
        <f t="shared" si="2"/>
        <v>14</v>
      </c>
      <c r="K190" s="92" t="s">
        <v>4</v>
      </c>
      <c r="L190" s="93" t="s">
        <v>2811</v>
      </c>
      <c r="M190" s="91">
        <v>4</v>
      </c>
    </row>
    <row r="191" spans="1:13" x14ac:dyDescent="0.25">
      <c r="A191" s="18">
        <v>148</v>
      </c>
      <c r="B191" s="98" t="s">
        <v>2928</v>
      </c>
      <c r="C191" s="22" t="s">
        <v>2779</v>
      </c>
      <c r="D191" s="94">
        <v>3.5E-4</v>
      </c>
      <c r="E191" s="89" t="s">
        <v>2929</v>
      </c>
      <c r="F191" s="89">
        <v>148</v>
      </c>
      <c r="G191" s="89" t="s">
        <v>2929</v>
      </c>
      <c r="H191" s="90">
        <v>0.35</v>
      </c>
      <c r="I191" s="89" t="s">
        <v>2781</v>
      </c>
      <c r="J191" s="91">
        <f t="shared" si="2"/>
        <v>0.35</v>
      </c>
      <c r="K191" s="92" t="s">
        <v>2</v>
      </c>
      <c r="L191" s="93" t="s">
        <v>2788</v>
      </c>
      <c r="M191" s="91">
        <v>1</v>
      </c>
    </row>
    <row r="192" spans="1:13" x14ac:dyDescent="0.25">
      <c r="A192" s="18">
        <v>648</v>
      </c>
      <c r="B192" s="88" t="s">
        <v>2928</v>
      </c>
      <c r="C192" s="89" t="s">
        <v>2779</v>
      </c>
      <c r="D192" s="94">
        <v>3.5E-4</v>
      </c>
      <c r="E192" s="89" t="s">
        <v>2929</v>
      </c>
      <c r="F192" s="89">
        <v>148</v>
      </c>
      <c r="G192" s="89" t="s">
        <v>2929</v>
      </c>
      <c r="H192" s="90">
        <v>0.35</v>
      </c>
      <c r="I192" s="89" t="s">
        <v>2781</v>
      </c>
      <c r="J192" s="91">
        <f t="shared" si="2"/>
        <v>0.35</v>
      </c>
      <c r="K192" s="92" t="s">
        <v>2</v>
      </c>
      <c r="L192" s="93" t="s">
        <v>2788</v>
      </c>
      <c r="M192" s="91">
        <v>1</v>
      </c>
    </row>
    <row r="193" spans="1:13" x14ac:dyDescent="0.25">
      <c r="A193" s="18">
        <v>149</v>
      </c>
      <c r="B193" s="26" t="s">
        <v>2930</v>
      </c>
      <c r="C193" s="22" t="s">
        <v>2779</v>
      </c>
      <c r="D193" s="94">
        <v>7.0000000000000001E-3</v>
      </c>
      <c r="E193" s="89" t="s">
        <v>2929</v>
      </c>
      <c r="F193" s="89">
        <v>148</v>
      </c>
      <c r="G193" s="89" t="s">
        <v>2929</v>
      </c>
      <c r="H193" s="90">
        <v>0.35</v>
      </c>
      <c r="I193" s="89" t="s">
        <v>2781</v>
      </c>
      <c r="J193" s="91">
        <f t="shared" si="2"/>
        <v>7</v>
      </c>
      <c r="K193" s="92" t="s">
        <v>4</v>
      </c>
      <c r="L193" s="93" t="s">
        <v>2788</v>
      </c>
      <c r="M193" s="91">
        <v>20</v>
      </c>
    </row>
    <row r="194" spans="1:13" x14ac:dyDescent="0.25">
      <c r="A194" s="18">
        <v>649</v>
      </c>
      <c r="B194" s="88" t="s">
        <v>2930</v>
      </c>
      <c r="C194" s="89" t="s">
        <v>2779</v>
      </c>
      <c r="D194" s="94">
        <v>7.0000000000000001E-3</v>
      </c>
      <c r="E194" s="89" t="s">
        <v>2929</v>
      </c>
      <c r="F194" s="89">
        <v>148</v>
      </c>
      <c r="G194" s="89" t="s">
        <v>2929</v>
      </c>
      <c r="H194" s="90">
        <v>0.35</v>
      </c>
      <c r="I194" s="89" t="s">
        <v>2781</v>
      </c>
      <c r="J194" s="91">
        <f t="shared" ref="J194:J224" si="3">D194*1000</f>
        <v>7</v>
      </c>
      <c r="K194" s="92" t="s">
        <v>4</v>
      </c>
      <c r="L194" s="93" t="s">
        <v>2788</v>
      </c>
      <c r="M194" s="91">
        <v>20</v>
      </c>
    </row>
    <row r="195" spans="1:13" x14ac:dyDescent="0.25">
      <c r="A195" s="18">
        <v>336</v>
      </c>
      <c r="B195" s="21" t="s">
        <v>2931</v>
      </c>
      <c r="C195" s="23" t="s">
        <v>2794</v>
      </c>
      <c r="D195" s="94">
        <v>3.0000000000000001E-3</v>
      </c>
      <c r="E195" s="89" t="s">
        <v>2932</v>
      </c>
      <c r="F195" s="89">
        <v>336</v>
      </c>
      <c r="G195" s="89" t="s">
        <v>2932</v>
      </c>
      <c r="H195" s="90">
        <v>3</v>
      </c>
      <c r="I195" s="89" t="s">
        <v>19</v>
      </c>
      <c r="J195" s="91">
        <f t="shared" si="3"/>
        <v>3</v>
      </c>
      <c r="K195" s="92" t="s">
        <v>2</v>
      </c>
      <c r="L195" s="93" t="s">
        <v>2788</v>
      </c>
      <c r="M195" s="91">
        <v>1</v>
      </c>
    </row>
    <row r="196" spans="1:13" x14ac:dyDescent="0.25">
      <c r="A196" s="18">
        <v>367</v>
      </c>
      <c r="B196" s="88" t="s">
        <v>2933</v>
      </c>
      <c r="C196" s="23" t="s">
        <v>2794</v>
      </c>
      <c r="D196" s="94">
        <v>3.0000000000000001E-3</v>
      </c>
      <c r="E196" s="89" t="s">
        <v>2406</v>
      </c>
      <c r="F196" s="24">
        <v>367</v>
      </c>
      <c r="G196" s="89" t="s">
        <v>2932</v>
      </c>
      <c r="H196" s="90">
        <v>3</v>
      </c>
      <c r="I196" s="89" t="s">
        <v>19</v>
      </c>
      <c r="J196" s="91">
        <f t="shared" si="3"/>
        <v>3</v>
      </c>
      <c r="K196" s="92" t="s">
        <v>2</v>
      </c>
      <c r="L196" s="93" t="s">
        <v>2788</v>
      </c>
      <c r="M196" s="91">
        <v>1</v>
      </c>
    </row>
    <row r="197" spans="1:13" x14ac:dyDescent="0.25">
      <c r="A197" s="18">
        <v>836</v>
      </c>
      <c r="B197" s="88" t="s">
        <v>2931</v>
      </c>
      <c r="C197" s="89" t="s">
        <v>2794</v>
      </c>
      <c r="D197" s="94">
        <v>3.0000000000000001E-3</v>
      </c>
      <c r="E197" s="89" t="s">
        <v>2932</v>
      </c>
      <c r="F197" s="89">
        <v>336</v>
      </c>
      <c r="G197" s="89" t="s">
        <v>2932</v>
      </c>
      <c r="H197" s="90">
        <v>3</v>
      </c>
      <c r="I197" s="89" t="s">
        <v>19</v>
      </c>
      <c r="J197" s="91">
        <f t="shared" si="3"/>
        <v>3</v>
      </c>
      <c r="K197" s="92" t="s">
        <v>2</v>
      </c>
      <c r="L197" s="93" t="s">
        <v>2788</v>
      </c>
      <c r="M197" s="91">
        <v>1</v>
      </c>
    </row>
    <row r="198" spans="1:13" x14ac:dyDescent="0.25">
      <c r="A198" s="18">
        <v>867</v>
      </c>
      <c r="B198" s="88" t="s">
        <v>2933</v>
      </c>
      <c r="C198" s="89" t="s">
        <v>2794</v>
      </c>
      <c r="D198" s="94">
        <v>3.0000000000000001E-3</v>
      </c>
      <c r="E198" s="89" t="s">
        <v>2406</v>
      </c>
      <c r="F198" s="89">
        <v>367</v>
      </c>
      <c r="G198" s="89" t="s">
        <v>2932</v>
      </c>
      <c r="H198" s="90">
        <v>3</v>
      </c>
      <c r="I198" s="89" t="s">
        <v>19</v>
      </c>
      <c r="J198" s="91">
        <f t="shared" si="3"/>
        <v>3</v>
      </c>
      <c r="K198" s="92" t="s">
        <v>2</v>
      </c>
      <c r="L198" s="93" t="s">
        <v>2788</v>
      </c>
      <c r="M198" s="91">
        <v>1</v>
      </c>
    </row>
    <row r="199" spans="1:13" x14ac:dyDescent="0.25">
      <c r="A199" s="18">
        <v>337</v>
      </c>
      <c r="B199" s="21" t="s">
        <v>2934</v>
      </c>
      <c r="C199" s="23" t="s">
        <v>2794</v>
      </c>
      <c r="D199" s="94">
        <v>1.2E-2</v>
      </c>
      <c r="E199" s="89" t="s">
        <v>2932</v>
      </c>
      <c r="F199" s="89">
        <v>336</v>
      </c>
      <c r="G199" s="89" t="s">
        <v>2932</v>
      </c>
      <c r="H199" s="90">
        <v>3</v>
      </c>
      <c r="I199" s="89" t="s">
        <v>19</v>
      </c>
      <c r="J199" s="91">
        <f t="shared" si="3"/>
        <v>12</v>
      </c>
      <c r="K199" s="92" t="s">
        <v>4</v>
      </c>
      <c r="L199" s="93" t="s">
        <v>2788</v>
      </c>
      <c r="M199" s="91">
        <v>4</v>
      </c>
    </row>
    <row r="200" spans="1:13" x14ac:dyDescent="0.25">
      <c r="A200" s="18">
        <v>368</v>
      </c>
      <c r="B200" s="88" t="s">
        <v>2935</v>
      </c>
      <c r="C200" s="23" t="s">
        <v>2794</v>
      </c>
      <c r="D200" s="94">
        <v>1.2E-2</v>
      </c>
      <c r="E200" s="89" t="s">
        <v>2406</v>
      </c>
      <c r="F200" s="24">
        <v>367</v>
      </c>
      <c r="G200" s="89" t="s">
        <v>2932</v>
      </c>
      <c r="H200" s="90">
        <v>3</v>
      </c>
      <c r="I200" s="89" t="s">
        <v>19</v>
      </c>
      <c r="J200" s="91">
        <f t="shared" si="3"/>
        <v>12</v>
      </c>
      <c r="K200" s="92" t="s">
        <v>4</v>
      </c>
      <c r="L200" s="93" t="s">
        <v>2788</v>
      </c>
      <c r="M200" s="91">
        <v>4</v>
      </c>
    </row>
    <row r="201" spans="1:13" x14ac:dyDescent="0.25">
      <c r="A201" s="18">
        <v>837</v>
      </c>
      <c r="B201" s="88" t="s">
        <v>2934</v>
      </c>
      <c r="C201" s="89" t="s">
        <v>2794</v>
      </c>
      <c r="D201" s="94">
        <v>1.2E-2</v>
      </c>
      <c r="E201" s="89" t="s">
        <v>2932</v>
      </c>
      <c r="F201" s="89">
        <v>336</v>
      </c>
      <c r="G201" s="89" t="s">
        <v>2932</v>
      </c>
      <c r="H201" s="90">
        <v>3</v>
      </c>
      <c r="I201" s="89" t="s">
        <v>19</v>
      </c>
      <c r="J201" s="91">
        <f t="shared" si="3"/>
        <v>12</v>
      </c>
      <c r="K201" s="92" t="s">
        <v>4</v>
      </c>
      <c r="L201" s="93" t="s">
        <v>2788</v>
      </c>
      <c r="M201" s="91">
        <v>4</v>
      </c>
    </row>
    <row r="202" spans="1:13" x14ac:dyDescent="0.25">
      <c r="A202" s="18">
        <v>868</v>
      </c>
      <c r="B202" s="88" t="s">
        <v>2935</v>
      </c>
      <c r="C202" s="89" t="s">
        <v>2794</v>
      </c>
      <c r="D202" s="94">
        <v>1.2E-2</v>
      </c>
      <c r="E202" s="89" t="s">
        <v>2406</v>
      </c>
      <c r="F202" s="89">
        <v>367</v>
      </c>
      <c r="G202" s="89" t="s">
        <v>2932</v>
      </c>
      <c r="H202" s="90">
        <v>3</v>
      </c>
      <c r="I202" s="89" t="s">
        <v>19</v>
      </c>
      <c r="J202" s="91">
        <f t="shared" si="3"/>
        <v>12</v>
      </c>
      <c r="K202" s="92" t="s">
        <v>4</v>
      </c>
      <c r="L202" s="93" t="s">
        <v>2788</v>
      </c>
      <c r="M202" s="91">
        <v>4</v>
      </c>
    </row>
    <row r="203" spans="1:13" x14ac:dyDescent="0.25">
      <c r="A203" s="18">
        <v>338</v>
      </c>
      <c r="B203" s="21" t="s">
        <v>2936</v>
      </c>
      <c r="C203" s="23" t="s">
        <v>2794</v>
      </c>
      <c r="D203" s="94">
        <v>1.7999999999999999E-2</v>
      </c>
      <c r="E203" s="89" t="s">
        <v>2932</v>
      </c>
      <c r="F203" s="89">
        <v>336</v>
      </c>
      <c r="G203" s="89" t="s">
        <v>2932</v>
      </c>
      <c r="H203" s="90">
        <v>3</v>
      </c>
      <c r="I203" s="89" t="s">
        <v>19</v>
      </c>
      <c r="J203" s="91">
        <f t="shared" si="3"/>
        <v>18</v>
      </c>
      <c r="K203" s="92" t="s">
        <v>4</v>
      </c>
      <c r="L203" s="93" t="s">
        <v>2788</v>
      </c>
      <c r="M203" s="91">
        <v>6</v>
      </c>
    </row>
    <row r="204" spans="1:13" x14ac:dyDescent="0.25">
      <c r="A204" s="18">
        <v>838</v>
      </c>
      <c r="B204" s="88" t="s">
        <v>2936</v>
      </c>
      <c r="C204" s="89" t="s">
        <v>2794</v>
      </c>
      <c r="D204" s="94">
        <v>1.7999999999999999E-2</v>
      </c>
      <c r="E204" s="89" t="s">
        <v>2932</v>
      </c>
      <c r="F204" s="89">
        <v>336</v>
      </c>
      <c r="G204" s="89" t="s">
        <v>2932</v>
      </c>
      <c r="H204" s="90">
        <v>3</v>
      </c>
      <c r="I204" s="89" t="s">
        <v>19</v>
      </c>
      <c r="J204" s="91">
        <f t="shared" si="3"/>
        <v>18</v>
      </c>
      <c r="K204" s="92" t="s">
        <v>4</v>
      </c>
      <c r="L204" s="93" t="s">
        <v>2788</v>
      </c>
      <c r="M204" s="91">
        <v>6</v>
      </c>
    </row>
    <row r="205" spans="1:13" x14ac:dyDescent="0.25">
      <c r="A205" s="18">
        <v>200</v>
      </c>
      <c r="B205" s="88" t="s">
        <v>2937</v>
      </c>
      <c r="C205" s="89" t="s">
        <v>2779</v>
      </c>
      <c r="D205" s="94">
        <v>3.0000000000000001E-3</v>
      </c>
      <c r="E205" s="89" t="s">
        <v>2937</v>
      </c>
      <c r="F205" s="89">
        <v>200</v>
      </c>
      <c r="G205" s="89" t="s">
        <v>2938</v>
      </c>
      <c r="H205" s="90">
        <v>3</v>
      </c>
      <c r="I205" s="89" t="s">
        <v>2781</v>
      </c>
      <c r="J205" s="91">
        <f t="shared" si="3"/>
        <v>3</v>
      </c>
      <c r="K205" s="92" t="s">
        <v>2</v>
      </c>
      <c r="L205" s="93" t="s">
        <v>2811</v>
      </c>
      <c r="M205" s="91">
        <v>1</v>
      </c>
    </row>
    <row r="206" spans="1:13" x14ac:dyDescent="0.25">
      <c r="A206" s="18">
        <v>201</v>
      </c>
      <c r="B206" s="26" t="s">
        <v>2939</v>
      </c>
      <c r="C206" s="24" t="s">
        <v>2779</v>
      </c>
      <c r="D206" s="94">
        <v>3.0000000000000001E-3</v>
      </c>
      <c r="E206" s="89" t="s">
        <v>2938</v>
      </c>
      <c r="F206" s="89">
        <v>201</v>
      </c>
      <c r="G206" s="89" t="s">
        <v>2938</v>
      </c>
      <c r="H206" s="90">
        <v>3</v>
      </c>
      <c r="I206" s="89" t="s">
        <v>2781</v>
      </c>
      <c r="J206" s="91">
        <f t="shared" si="3"/>
        <v>3</v>
      </c>
      <c r="K206" s="92" t="s">
        <v>2</v>
      </c>
      <c r="L206" s="93" t="s">
        <v>2788</v>
      </c>
      <c r="M206" s="91">
        <v>1</v>
      </c>
    </row>
    <row r="207" spans="1:13" x14ac:dyDescent="0.25">
      <c r="A207" s="18">
        <v>216</v>
      </c>
      <c r="B207" s="88" t="s">
        <v>2940</v>
      </c>
      <c r="C207" s="22" t="s">
        <v>2779</v>
      </c>
      <c r="D207" s="94">
        <v>3.0000000000000001E-3</v>
      </c>
      <c r="E207" s="89" t="s">
        <v>2281</v>
      </c>
      <c r="F207" s="24">
        <v>216</v>
      </c>
      <c r="G207" s="89" t="s">
        <v>2938</v>
      </c>
      <c r="H207" s="90">
        <v>3</v>
      </c>
      <c r="I207" s="89" t="s">
        <v>2781</v>
      </c>
      <c r="J207" s="91">
        <f t="shared" si="3"/>
        <v>3</v>
      </c>
      <c r="K207" s="92" t="s">
        <v>2</v>
      </c>
      <c r="L207" s="93" t="s">
        <v>2814</v>
      </c>
      <c r="M207" s="91">
        <v>1</v>
      </c>
    </row>
    <row r="208" spans="1:13" x14ac:dyDescent="0.25">
      <c r="A208" s="18">
        <v>701</v>
      </c>
      <c r="B208" s="88" t="s">
        <v>2939</v>
      </c>
      <c r="C208" s="89" t="s">
        <v>2779</v>
      </c>
      <c r="D208" s="94">
        <v>3.0000000000000001E-3</v>
      </c>
      <c r="E208" s="89" t="s">
        <v>2938</v>
      </c>
      <c r="F208" s="89">
        <v>201</v>
      </c>
      <c r="G208" s="89" t="s">
        <v>2938</v>
      </c>
      <c r="H208" s="90">
        <v>3</v>
      </c>
      <c r="I208" s="89" t="s">
        <v>2781</v>
      </c>
      <c r="J208" s="91">
        <f t="shared" si="3"/>
        <v>3</v>
      </c>
      <c r="K208" s="92" t="s">
        <v>2</v>
      </c>
      <c r="L208" s="93" t="s">
        <v>2788</v>
      </c>
      <c r="M208" s="91">
        <v>1</v>
      </c>
    </row>
    <row r="209" spans="1:13" x14ac:dyDescent="0.25">
      <c r="A209" s="18">
        <v>716</v>
      </c>
      <c r="B209" s="88" t="s">
        <v>2940</v>
      </c>
      <c r="C209" s="89" t="s">
        <v>2779</v>
      </c>
      <c r="D209" s="94">
        <v>3.0000000000000001E-3</v>
      </c>
      <c r="E209" s="89" t="s">
        <v>2281</v>
      </c>
      <c r="F209" s="89">
        <v>216</v>
      </c>
      <c r="G209" s="89" t="s">
        <v>2938</v>
      </c>
      <c r="H209" s="90">
        <v>3</v>
      </c>
      <c r="I209" s="89" t="s">
        <v>2781</v>
      </c>
      <c r="J209" s="91">
        <f t="shared" si="3"/>
        <v>3</v>
      </c>
      <c r="K209" s="92" t="s">
        <v>2</v>
      </c>
      <c r="L209" s="93" t="s">
        <v>2814</v>
      </c>
      <c r="M209" s="91">
        <v>1</v>
      </c>
    </row>
    <row r="210" spans="1:13" x14ac:dyDescent="0.25">
      <c r="A210" s="18">
        <v>203</v>
      </c>
      <c r="B210" s="21" t="s">
        <v>2941</v>
      </c>
      <c r="C210" s="24" t="s">
        <v>2779</v>
      </c>
      <c r="D210" s="94">
        <v>1.2E-2</v>
      </c>
      <c r="E210" s="89" t="s">
        <v>2938</v>
      </c>
      <c r="F210" s="89">
        <v>201</v>
      </c>
      <c r="G210" s="89" t="s">
        <v>2938</v>
      </c>
      <c r="H210" s="90">
        <v>3</v>
      </c>
      <c r="I210" s="89" t="s">
        <v>2781</v>
      </c>
      <c r="J210" s="91">
        <f t="shared" si="3"/>
        <v>12</v>
      </c>
      <c r="K210" s="92" t="s">
        <v>4</v>
      </c>
      <c r="L210" s="93" t="s">
        <v>2788</v>
      </c>
      <c r="M210" s="91">
        <v>4</v>
      </c>
    </row>
    <row r="211" spans="1:13" x14ac:dyDescent="0.25">
      <c r="A211" s="18">
        <v>204</v>
      </c>
      <c r="B211" s="21" t="s">
        <v>2942</v>
      </c>
      <c r="C211" s="24" t="s">
        <v>2779</v>
      </c>
      <c r="D211" s="94">
        <v>1.2E-2</v>
      </c>
      <c r="E211" s="89" t="s">
        <v>2937</v>
      </c>
      <c r="F211" s="89">
        <v>201</v>
      </c>
      <c r="G211" s="89" t="s">
        <v>2938</v>
      </c>
      <c r="H211" s="90">
        <v>3</v>
      </c>
      <c r="I211" s="89" t="s">
        <v>2781</v>
      </c>
      <c r="J211" s="91">
        <f t="shared" si="3"/>
        <v>12</v>
      </c>
      <c r="K211" s="92" t="s">
        <v>4</v>
      </c>
      <c r="L211" s="93" t="s">
        <v>2811</v>
      </c>
      <c r="M211" s="91">
        <v>4</v>
      </c>
    </row>
    <row r="212" spans="1:13" x14ac:dyDescent="0.25">
      <c r="A212" s="18">
        <v>217</v>
      </c>
      <c r="B212" s="88" t="s">
        <v>2943</v>
      </c>
      <c r="C212" s="22" t="s">
        <v>2779</v>
      </c>
      <c r="D212" s="94">
        <v>1.2E-2</v>
      </c>
      <c r="E212" s="89" t="s">
        <v>2281</v>
      </c>
      <c r="F212" s="24">
        <v>216</v>
      </c>
      <c r="G212" s="89" t="s">
        <v>2938</v>
      </c>
      <c r="H212" s="90">
        <v>3</v>
      </c>
      <c r="I212" s="89" t="s">
        <v>2781</v>
      </c>
      <c r="J212" s="91">
        <f t="shared" si="3"/>
        <v>12</v>
      </c>
      <c r="K212" s="92" t="s">
        <v>4</v>
      </c>
      <c r="L212" s="93" t="s">
        <v>2814</v>
      </c>
      <c r="M212" s="91">
        <v>4</v>
      </c>
    </row>
    <row r="213" spans="1:13" x14ac:dyDescent="0.25">
      <c r="A213" s="18">
        <v>703</v>
      </c>
      <c r="B213" s="88" t="s">
        <v>2941</v>
      </c>
      <c r="C213" s="89" t="s">
        <v>2779</v>
      </c>
      <c r="D213" s="94">
        <v>1.2E-2</v>
      </c>
      <c r="E213" s="89" t="s">
        <v>2938</v>
      </c>
      <c r="F213" s="89">
        <v>201</v>
      </c>
      <c r="G213" s="89" t="s">
        <v>2938</v>
      </c>
      <c r="H213" s="90">
        <v>3</v>
      </c>
      <c r="I213" s="89" t="s">
        <v>2781</v>
      </c>
      <c r="J213" s="91">
        <f t="shared" si="3"/>
        <v>12</v>
      </c>
      <c r="K213" s="92" t="s">
        <v>4</v>
      </c>
      <c r="L213" s="93" t="s">
        <v>2788</v>
      </c>
      <c r="M213" s="91">
        <v>4</v>
      </c>
    </row>
    <row r="214" spans="1:13" x14ac:dyDescent="0.25">
      <c r="A214" s="18">
        <v>704</v>
      </c>
      <c r="B214" s="88" t="s">
        <v>2942</v>
      </c>
      <c r="C214" s="89" t="s">
        <v>2779</v>
      </c>
      <c r="D214" s="94">
        <v>1.2E-2</v>
      </c>
      <c r="E214" s="89" t="s">
        <v>2937</v>
      </c>
      <c r="F214" s="89">
        <v>201</v>
      </c>
      <c r="G214" s="89" t="s">
        <v>2938</v>
      </c>
      <c r="H214" s="90">
        <v>3</v>
      </c>
      <c r="I214" s="89" t="s">
        <v>2781</v>
      </c>
      <c r="J214" s="91">
        <f t="shared" si="3"/>
        <v>12</v>
      </c>
      <c r="K214" s="92" t="s">
        <v>4</v>
      </c>
      <c r="L214" s="93" t="s">
        <v>2811</v>
      </c>
      <c r="M214" s="91">
        <v>4</v>
      </c>
    </row>
    <row r="215" spans="1:13" x14ac:dyDescent="0.25">
      <c r="A215" s="18">
        <v>717</v>
      </c>
      <c r="B215" s="88" t="s">
        <v>2943</v>
      </c>
      <c r="C215" s="89" t="s">
        <v>2779</v>
      </c>
      <c r="D215" s="94">
        <v>1.2E-2</v>
      </c>
      <c r="E215" s="89" t="s">
        <v>2281</v>
      </c>
      <c r="F215" s="89">
        <v>216</v>
      </c>
      <c r="G215" s="89" t="s">
        <v>2938</v>
      </c>
      <c r="H215" s="90">
        <v>3</v>
      </c>
      <c r="I215" s="89" t="s">
        <v>2781</v>
      </c>
      <c r="J215" s="91">
        <f t="shared" si="3"/>
        <v>12</v>
      </c>
      <c r="K215" s="92" t="s">
        <v>4</v>
      </c>
      <c r="L215" s="93" t="s">
        <v>2814</v>
      </c>
      <c r="M215" s="91">
        <v>4</v>
      </c>
    </row>
    <row r="216" spans="1:13" x14ac:dyDescent="0.25">
      <c r="A216" s="18">
        <v>202</v>
      </c>
      <c r="B216" s="98" t="s">
        <v>2944</v>
      </c>
      <c r="C216" s="24" t="s">
        <v>2779</v>
      </c>
      <c r="D216" s="94">
        <v>1.7999999999999999E-2</v>
      </c>
      <c r="E216" s="89" t="s">
        <v>2938</v>
      </c>
      <c r="F216" s="89">
        <v>201</v>
      </c>
      <c r="G216" s="89" t="s">
        <v>2938</v>
      </c>
      <c r="H216" s="90">
        <v>3</v>
      </c>
      <c r="I216" s="89" t="s">
        <v>2781</v>
      </c>
      <c r="J216" s="91">
        <f t="shared" si="3"/>
        <v>18</v>
      </c>
      <c r="K216" s="92" t="s">
        <v>4</v>
      </c>
      <c r="L216" s="93" t="s">
        <v>2788</v>
      </c>
      <c r="M216" s="91">
        <v>6</v>
      </c>
    </row>
    <row r="217" spans="1:13" x14ac:dyDescent="0.25">
      <c r="A217" s="18">
        <v>702</v>
      </c>
      <c r="B217" s="88" t="s">
        <v>2944</v>
      </c>
      <c r="C217" s="89" t="s">
        <v>2779</v>
      </c>
      <c r="D217" s="94">
        <v>1.7999999999999999E-2</v>
      </c>
      <c r="E217" s="89" t="s">
        <v>2938</v>
      </c>
      <c r="F217" s="89">
        <v>201</v>
      </c>
      <c r="G217" s="89" t="s">
        <v>2938</v>
      </c>
      <c r="H217" s="90">
        <v>3</v>
      </c>
      <c r="I217" s="89" t="s">
        <v>2781</v>
      </c>
      <c r="J217" s="91">
        <f t="shared" si="3"/>
        <v>18</v>
      </c>
      <c r="K217" s="92" t="s">
        <v>4</v>
      </c>
      <c r="L217" s="93" t="s">
        <v>2788</v>
      </c>
      <c r="M217" s="91">
        <v>6</v>
      </c>
    </row>
    <row r="218" spans="1:13" x14ac:dyDescent="0.25">
      <c r="A218" s="18">
        <v>108</v>
      </c>
      <c r="B218" s="88" t="s">
        <v>2945</v>
      </c>
      <c r="C218" s="89" t="s">
        <v>2779</v>
      </c>
      <c r="D218" s="94">
        <v>3.0000000000000001E-3</v>
      </c>
      <c r="E218" s="88" t="s">
        <v>2945</v>
      </c>
      <c r="F218" s="89">
        <v>108</v>
      </c>
      <c r="G218" s="89" t="s">
        <v>2938</v>
      </c>
      <c r="H218" s="90">
        <v>3</v>
      </c>
      <c r="I218" s="89" t="s">
        <v>2781</v>
      </c>
      <c r="J218" s="91">
        <f t="shared" si="3"/>
        <v>3</v>
      </c>
      <c r="K218" s="92" t="s">
        <v>2</v>
      </c>
      <c r="L218" s="93" t="s">
        <v>2782</v>
      </c>
      <c r="M218" s="91">
        <v>1</v>
      </c>
    </row>
    <row r="219" spans="1:13" x14ac:dyDescent="0.25">
      <c r="A219" s="18">
        <v>608</v>
      </c>
      <c r="B219" s="88" t="s">
        <v>2946</v>
      </c>
      <c r="C219" s="89" t="s">
        <v>2779</v>
      </c>
      <c r="D219" s="94">
        <v>3.0000000000000001E-3</v>
      </c>
      <c r="E219" s="88" t="s">
        <v>2946</v>
      </c>
      <c r="F219" s="89">
        <v>108</v>
      </c>
      <c r="G219" s="89" t="s">
        <v>2938</v>
      </c>
      <c r="H219" s="90">
        <v>3</v>
      </c>
      <c r="I219" s="89" t="s">
        <v>2781</v>
      </c>
      <c r="J219" s="91">
        <f t="shared" si="3"/>
        <v>3</v>
      </c>
      <c r="K219" s="92" t="s">
        <v>2</v>
      </c>
      <c r="L219" s="93" t="s">
        <v>2782</v>
      </c>
      <c r="M219" s="91">
        <v>1</v>
      </c>
    </row>
    <row r="220" spans="1:13" x14ac:dyDescent="0.25">
      <c r="A220" s="18">
        <v>109</v>
      </c>
      <c r="B220" s="88" t="s">
        <v>2947</v>
      </c>
      <c r="C220" s="89" t="s">
        <v>2779</v>
      </c>
      <c r="D220" s="94">
        <v>1.2E-2</v>
      </c>
      <c r="E220" s="88" t="s">
        <v>2945</v>
      </c>
      <c r="F220" s="89">
        <v>108</v>
      </c>
      <c r="G220" s="89" t="s">
        <v>2938</v>
      </c>
      <c r="H220" s="90">
        <v>3</v>
      </c>
      <c r="I220" s="89" t="s">
        <v>2781</v>
      </c>
      <c r="J220" s="91">
        <f t="shared" si="3"/>
        <v>12</v>
      </c>
      <c r="K220" s="92" t="s">
        <v>4</v>
      </c>
      <c r="L220" s="93" t="s">
        <v>2782</v>
      </c>
      <c r="M220" s="91">
        <v>4</v>
      </c>
    </row>
    <row r="221" spans="1:13" x14ac:dyDescent="0.25">
      <c r="A221" s="18">
        <v>609</v>
      </c>
      <c r="B221" s="88" t="s">
        <v>2948</v>
      </c>
      <c r="C221" s="89" t="s">
        <v>2779</v>
      </c>
      <c r="D221" s="94">
        <v>1.2E-2</v>
      </c>
      <c r="E221" s="88" t="s">
        <v>2946</v>
      </c>
      <c r="F221" s="89">
        <v>108</v>
      </c>
      <c r="G221" s="89" t="s">
        <v>2938</v>
      </c>
      <c r="H221" s="90">
        <v>3</v>
      </c>
      <c r="I221" s="89" t="s">
        <v>2781</v>
      </c>
      <c r="J221" s="91">
        <f t="shared" si="3"/>
        <v>12</v>
      </c>
      <c r="K221" s="92" t="s">
        <v>4</v>
      </c>
      <c r="L221" s="93" t="s">
        <v>2782</v>
      </c>
      <c r="M221" s="91">
        <v>4</v>
      </c>
    </row>
    <row r="222" spans="1:13" x14ac:dyDescent="0.25">
      <c r="A222" s="18">
        <v>335</v>
      </c>
      <c r="B222" s="21" t="s">
        <v>2949</v>
      </c>
      <c r="C222" s="23" t="s">
        <v>2794</v>
      </c>
      <c r="D222" s="94">
        <v>4.4999999999999997E-3</v>
      </c>
      <c r="E222" s="89" t="s">
        <v>2950</v>
      </c>
      <c r="F222" s="89">
        <v>336</v>
      </c>
      <c r="G222" s="89" t="s">
        <v>2950</v>
      </c>
      <c r="H222" s="90">
        <v>4.5</v>
      </c>
      <c r="I222" s="89" t="s">
        <v>19</v>
      </c>
      <c r="J222" s="91">
        <f t="shared" si="3"/>
        <v>4.5</v>
      </c>
      <c r="K222" s="92" t="s">
        <v>2</v>
      </c>
      <c r="L222" s="93" t="s">
        <v>2788</v>
      </c>
      <c r="M222" s="91">
        <v>1</v>
      </c>
    </row>
    <row r="223" spans="1:13" x14ac:dyDescent="0.25">
      <c r="A223" s="18">
        <v>835</v>
      </c>
      <c r="B223" s="88" t="s">
        <v>2949</v>
      </c>
      <c r="C223" s="89" t="s">
        <v>2794</v>
      </c>
      <c r="D223" s="94">
        <v>4.4999999999999997E-3</v>
      </c>
      <c r="E223" s="89" t="s">
        <v>2950</v>
      </c>
      <c r="F223" s="89">
        <v>336</v>
      </c>
      <c r="G223" s="89" t="s">
        <v>2950</v>
      </c>
      <c r="H223" s="90">
        <v>4.5</v>
      </c>
      <c r="I223" s="89" t="s">
        <v>19</v>
      </c>
      <c r="J223" s="91">
        <f t="shared" si="3"/>
        <v>4.5</v>
      </c>
      <c r="K223" s="92" t="s">
        <v>2</v>
      </c>
      <c r="L223" s="93" t="s">
        <v>2788</v>
      </c>
      <c r="M223" s="91">
        <v>1</v>
      </c>
    </row>
    <row r="224" spans="1:13" x14ac:dyDescent="0.25">
      <c r="A224" s="18">
        <v>138</v>
      </c>
      <c r="B224" s="21" t="s">
        <v>2951</v>
      </c>
      <c r="C224" s="22" t="s">
        <v>2779</v>
      </c>
      <c r="D224" s="94">
        <f>4*4.6/1000</f>
        <v>1.84E-2</v>
      </c>
      <c r="E224" s="89" t="s">
        <v>2952</v>
      </c>
      <c r="F224" s="89">
        <v>137</v>
      </c>
      <c r="G224" s="89" t="s">
        <v>2952</v>
      </c>
      <c r="H224" s="90">
        <v>4.5999999999999996</v>
      </c>
      <c r="I224" s="89" t="s">
        <v>2781</v>
      </c>
      <c r="J224" s="91">
        <f t="shared" si="3"/>
        <v>18.399999999999999</v>
      </c>
      <c r="K224" s="92" t="s">
        <v>4</v>
      </c>
      <c r="L224" s="93" t="s">
        <v>2788</v>
      </c>
      <c r="M224" s="91">
        <v>4</v>
      </c>
    </row>
    <row r="225" spans="1:13" x14ac:dyDescent="0.25">
      <c r="A225" s="18">
        <v>137</v>
      </c>
      <c r="B225" s="88" t="s">
        <v>2953</v>
      </c>
      <c r="C225" s="89" t="s">
        <v>2779</v>
      </c>
      <c r="D225" s="88">
        <f>4.6/1000</f>
        <v>4.5999999999999999E-3</v>
      </c>
      <c r="E225" s="89" t="s">
        <v>2952</v>
      </c>
      <c r="F225" s="89">
        <v>137</v>
      </c>
      <c r="G225" s="89" t="s">
        <v>2952</v>
      </c>
      <c r="H225" s="90">
        <v>4.5999999999999996</v>
      </c>
      <c r="I225" s="89" t="s">
        <v>2781</v>
      </c>
      <c r="J225" s="91">
        <v>4.5999999999999996</v>
      </c>
      <c r="K225" s="92" t="s">
        <v>2</v>
      </c>
      <c r="L225" s="93" t="s">
        <v>2788</v>
      </c>
      <c r="M225" s="91">
        <v>1</v>
      </c>
    </row>
    <row r="226" spans="1:13" x14ac:dyDescent="0.25">
      <c r="A226" s="18">
        <v>122</v>
      </c>
      <c r="B226" s="21" t="s">
        <v>2954</v>
      </c>
      <c r="C226" s="22" t="s">
        <v>2779</v>
      </c>
      <c r="D226" s="94">
        <v>4.0000000000000003E-5</v>
      </c>
      <c r="E226" s="89" t="s">
        <v>2955</v>
      </c>
      <c r="F226" s="89">
        <v>122</v>
      </c>
      <c r="G226" s="89" t="s">
        <v>2955</v>
      </c>
      <c r="H226" s="90">
        <v>0.04</v>
      </c>
      <c r="I226" s="89" t="s">
        <v>2781</v>
      </c>
      <c r="J226" s="91">
        <f t="shared" ref="J226:J289" si="4">D226*1000</f>
        <v>0.04</v>
      </c>
      <c r="K226" s="92" t="s">
        <v>2</v>
      </c>
      <c r="L226" s="93" t="s">
        <v>2788</v>
      </c>
      <c r="M226" s="91">
        <v>1</v>
      </c>
    </row>
    <row r="227" spans="1:13" x14ac:dyDescent="0.25">
      <c r="A227" s="18">
        <v>622</v>
      </c>
      <c r="B227" s="88" t="s">
        <v>2954</v>
      </c>
      <c r="C227" s="89" t="s">
        <v>2779</v>
      </c>
      <c r="D227" s="94">
        <v>4.0000000000000003E-5</v>
      </c>
      <c r="E227" s="89" t="s">
        <v>2955</v>
      </c>
      <c r="F227" s="89">
        <v>122</v>
      </c>
      <c r="G227" s="89" t="s">
        <v>2955</v>
      </c>
      <c r="H227" s="90">
        <v>0.04</v>
      </c>
      <c r="I227" s="89" t="s">
        <v>2781</v>
      </c>
      <c r="J227" s="91">
        <f t="shared" si="4"/>
        <v>0.04</v>
      </c>
      <c r="K227" s="92" t="s">
        <v>2</v>
      </c>
      <c r="L227" s="93" t="s">
        <v>2788</v>
      </c>
      <c r="M227" s="91">
        <v>1</v>
      </c>
    </row>
    <row r="228" spans="1:13" x14ac:dyDescent="0.25">
      <c r="A228" s="18">
        <v>120</v>
      </c>
      <c r="B228" s="21" t="s">
        <v>2956</v>
      </c>
      <c r="C228" s="22" t="s">
        <v>2779</v>
      </c>
      <c r="D228" s="94">
        <v>1.6000000000000001E-3</v>
      </c>
      <c r="E228" s="89" t="s">
        <v>2955</v>
      </c>
      <c r="F228" s="89">
        <v>122</v>
      </c>
      <c r="G228" s="89" t="s">
        <v>2955</v>
      </c>
      <c r="H228" s="90">
        <v>0.04</v>
      </c>
      <c r="I228" s="89" t="s">
        <v>2781</v>
      </c>
      <c r="J228" s="91">
        <f t="shared" si="4"/>
        <v>1.6</v>
      </c>
      <c r="K228" s="92" t="s">
        <v>4</v>
      </c>
      <c r="L228" s="93" t="s">
        <v>2788</v>
      </c>
      <c r="M228" s="91">
        <v>40</v>
      </c>
    </row>
    <row r="229" spans="1:13" x14ac:dyDescent="0.25">
      <c r="A229" s="18">
        <v>620</v>
      </c>
      <c r="B229" s="88" t="s">
        <v>2956</v>
      </c>
      <c r="C229" s="89" t="s">
        <v>2779</v>
      </c>
      <c r="D229" s="94">
        <v>1.6000000000000001E-3</v>
      </c>
      <c r="E229" s="89" t="s">
        <v>2955</v>
      </c>
      <c r="F229" s="89">
        <v>122</v>
      </c>
      <c r="G229" s="89" t="s">
        <v>2955</v>
      </c>
      <c r="H229" s="90">
        <v>0.04</v>
      </c>
      <c r="I229" s="89" t="s">
        <v>2781</v>
      </c>
      <c r="J229" s="91">
        <f t="shared" si="4"/>
        <v>1.6</v>
      </c>
      <c r="K229" s="92" t="s">
        <v>4</v>
      </c>
      <c r="L229" s="93" t="s">
        <v>2788</v>
      </c>
      <c r="M229" s="91">
        <v>40</v>
      </c>
    </row>
    <row r="230" spans="1:13" x14ac:dyDescent="0.25">
      <c r="A230" s="18">
        <v>125</v>
      </c>
      <c r="B230" s="21" t="s">
        <v>2957</v>
      </c>
      <c r="C230" s="22" t="s">
        <v>2779</v>
      </c>
      <c r="D230" s="94">
        <v>1.2E-2</v>
      </c>
      <c r="E230" s="89" t="s">
        <v>2955</v>
      </c>
      <c r="F230" s="89">
        <v>122</v>
      </c>
      <c r="G230" s="89" t="s">
        <v>2955</v>
      </c>
      <c r="H230" s="90">
        <v>0.04</v>
      </c>
      <c r="I230" s="89" t="s">
        <v>2781</v>
      </c>
      <c r="J230" s="91">
        <f t="shared" si="4"/>
        <v>12</v>
      </c>
      <c r="K230" s="92" t="s">
        <v>4</v>
      </c>
      <c r="L230" s="93" t="s">
        <v>2788</v>
      </c>
      <c r="M230" s="91">
        <v>300</v>
      </c>
    </row>
    <row r="231" spans="1:13" x14ac:dyDescent="0.25">
      <c r="A231" s="18">
        <v>625</v>
      </c>
      <c r="B231" s="88" t="s">
        <v>2957</v>
      </c>
      <c r="C231" s="89" t="s">
        <v>2779</v>
      </c>
      <c r="D231" s="94">
        <v>1.2E-2</v>
      </c>
      <c r="E231" s="89" t="s">
        <v>2955</v>
      </c>
      <c r="F231" s="89">
        <v>122</v>
      </c>
      <c r="G231" s="89" t="s">
        <v>2955</v>
      </c>
      <c r="H231" s="90">
        <v>0.04</v>
      </c>
      <c r="I231" s="89" t="s">
        <v>2781</v>
      </c>
      <c r="J231" s="91">
        <f t="shared" si="4"/>
        <v>12</v>
      </c>
      <c r="K231" s="92" t="s">
        <v>4</v>
      </c>
      <c r="L231" s="93" t="s">
        <v>2788</v>
      </c>
      <c r="M231" s="91">
        <v>300</v>
      </c>
    </row>
    <row r="232" spans="1:13" x14ac:dyDescent="0.25">
      <c r="A232" s="96">
        <v>219</v>
      </c>
      <c r="B232" s="88" t="s">
        <v>2958</v>
      </c>
      <c r="C232" s="89" t="s">
        <v>2779</v>
      </c>
      <c r="D232" s="94">
        <v>4.0000000000000001E-3</v>
      </c>
      <c r="E232" s="89" t="s">
        <v>2958</v>
      </c>
      <c r="F232" s="89">
        <v>219</v>
      </c>
      <c r="G232" s="89" t="s">
        <v>2959</v>
      </c>
      <c r="H232" s="90">
        <v>4</v>
      </c>
      <c r="I232" s="89" t="s">
        <v>2781</v>
      </c>
      <c r="J232" s="91">
        <f t="shared" si="4"/>
        <v>4</v>
      </c>
      <c r="K232" s="92" t="s">
        <v>2</v>
      </c>
      <c r="L232" s="93" t="s">
        <v>2811</v>
      </c>
      <c r="M232" s="91">
        <v>1</v>
      </c>
    </row>
    <row r="233" spans="1:13" x14ac:dyDescent="0.25">
      <c r="A233" s="18">
        <v>221</v>
      </c>
      <c r="B233" s="21" t="s">
        <v>2960</v>
      </c>
      <c r="C233" s="22" t="s">
        <v>2779</v>
      </c>
      <c r="D233" s="94">
        <v>4.0000000000000001E-3</v>
      </c>
      <c r="E233" s="89" t="s">
        <v>2959</v>
      </c>
      <c r="F233" s="89">
        <v>221</v>
      </c>
      <c r="G233" s="89" t="s">
        <v>2959</v>
      </c>
      <c r="H233" s="90">
        <v>4</v>
      </c>
      <c r="I233" s="89" t="s">
        <v>2781</v>
      </c>
      <c r="J233" s="91">
        <f t="shared" si="4"/>
        <v>4</v>
      </c>
      <c r="K233" s="92" t="s">
        <v>2</v>
      </c>
      <c r="L233" s="93" t="s">
        <v>2788</v>
      </c>
      <c r="M233" s="91">
        <v>1</v>
      </c>
    </row>
    <row r="234" spans="1:13" x14ac:dyDescent="0.25">
      <c r="A234" s="18">
        <v>721</v>
      </c>
      <c r="B234" s="88" t="s">
        <v>2960</v>
      </c>
      <c r="C234" s="89" t="s">
        <v>2779</v>
      </c>
      <c r="D234" s="94">
        <v>4.0000000000000001E-3</v>
      </c>
      <c r="E234" s="89" t="s">
        <v>2959</v>
      </c>
      <c r="F234" s="89">
        <v>221</v>
      </c>
      <c r="G234" s="89" t="s">
        <v>2959</v>
      </c>
      <c r="H234" s="90">
        <v>4</v>
      </c>
      <c r="I234" s="89" t="s">
        <v>2781</v>
      </c>
      <c r="J234" s="91">
        <f t="shared" si="4"/>
        <v>4</v>
      </c>
      <c r="K234" s="92" t="s">
        <v>2</v>
      </c>
      <c r="L234" s="93" t="s">
        <v>2788</v>
      </c>
      <c r="M234" s="91">
        <v>1</v>
      </c>
    </row>
    <row r="235" spans="1:13" x14ac:dyDescent="0.25">
      <c r="A235" s="18">
        <v>220</v>
      </c>
      <c r="B235" s="88" t="s">
        <v>2961</v>
      </c>
      <c r="C235" s="22" t="s">
        <v>2779</v>
      </c>
      <c r="D235" s="94">
        <v>1.6E-2</v>
      </c>
      <c r="E235" s="89" t="s">
        <v>2958</v>
      </c>
      <c r="F235" s="89">
        <v>221</v>
      </c>
      <c r="G235" s="89" t="s">
        <v>2959</v>
      </c>
      <c r="H235" s="90">
        <v>4</v>
      </c>
      <c r="I235" s="89" t="s">
        <v>2781</v>
      </c>
      <c r="J235" s="91">
        <f t="shared" si="4"/>
        <v>16</v>
      </c>
      <c r="K235" s="92" t="s">
        <v>4</v>
      </c>
      <c r="L235" s="93" t="s">
        <v>2811</v>
      </c>
      <c r="M235" s="91">
        <v>4</v>
      </c>
    </row>
    <row r="236" spans="1:13" x14ac:dyDescent="0.25">
      <c r="A236" s="18">
        <v>222</v>
      </c>
      <c r="B236" s="21" t="s">
        <v>2962</v>
      </c>
      <c r="C236" s="22" t="s">
        <v>2779</v>
      </c>
      <c r="D236" s="94">
        <v>1.6E-2</v>
      </c>
      <c r="E236" s="89" t="s">
        <v>2959</v>
      </c>
      <c r="F236" s="89">
        <v>221</v>
      </c>
      <c r="G236" s="89" t="s">
        <v>2959</v>
      </c>
      <c r="H236" s="90">
        <v>4</v>
      </c>
      <c r="I236" s="89" t="s">
        <v>2781</v>
      </c>
      <c r="J236" s="91">
        <f t="shared" si="4"/>
        <v>16</v>
      </c>
      <c r="K236" s="92" t="s">
        <v>4</v>
      </c>
      <c r="L236" s="93" t="s">
        <v>2788</v>
      </c>
      <c r="M236" s="91">
        <v>4</v>
      </c>
    </row>
    <row r="237" spans="1:13" x14ac:dyDescent="0.25">
      <c r="A237" s="18">
        <v>720</v>
      </c>
      <c r="B237" s="88" t="s">
        <v>2961</v>
      </c>
      <c r="C237" s="89" t="s">
        <v>2779</v>
      </c>
      <c r="D237" s="94">
        <v>1.6E-2</v>
      </c>
      <c r="E237" s="89" t="s">
        <v>2958</v>
      </c>
      <c r="F237" s="89">
        <v>221</v>
      </c>
      <c r="G237" s="89" t="s">
        <v>2959</v>
      </c>
      <c r="H237" s="90">
        <v>4</v>
      </c>
      <c r="I237" s="89" t="s">
        <v>2781</v>
      </c>
      <c r="J237" s="91">
        <f t="shared" si="4"/>
        <v>16</v>
      </c>
      <c r="K237" s="92" t="s">
        <v>4</v>
      </c>
      <c r="L237" s="93" t="s">
        <v>2811</v>
      </c>
      <c r="M237" s="91">
        <v>4</v>
      </c>
    </row>
    <row r="238" spans="1:13" x14ac:dyDescent="0.25">
      <c r="A238" s="18">
        <v>722</v>
      </c>
      <c r="B238" s="88" t="s">
        <v>2962</v>
      </c>
      <c r="C238" s="89" t="s">
        <v>2779</v>
      </c>
      <c r="D238" s="94">
        <v>1.6E-2</v>
      </c>
      <c r="E238" s="89" t="s">
        <v>2959</v>
      </c>
      <c r="F238" s="89">
        <v>221</v>
      </c>
      <c r="G238" s="89" t="s">
        <v>2959</v>
      </c>
      <c r="H238" s="90">
        <v>4</v>
      </c>
      <c r="I238" s="89" t="s">
        <v>2781</v>
      </c>
      <c r="J238" s="91">
        <f t="shared" si="4"/>
        <v>16</v>
      </c>
      <c r="K238" s="92" t="s">
        <v>4</v>
      </c>
      <c r="L238" s="93" t="s">
        <v>2788</v>
      </c>
      <c r="M238" s="91">
        <v>4</v>
      </c>
    </row>
    <row r="239" spans="1:13" x14ac:dyDescent="0.25">
      <c r="A239" s="18">
        <v>223</v>
      </c>
      <c r="B239" s="21" t="s">
        <v>2963</v>
      </c>
      <c r="C239" s="22" t="s">
        <v>2779</v>
      </c>
      <c r="D239" s="94">
        <v>2.4E-2</v>
      </c>
      <c r="E239" s="89" t="s">
        <v>2959</v>
      </c>
      <c r="F239" s="89">
        <v>221</v>
      </c>
      <c r="G239" s="89" t="s">
        <v>2959</v>
      </c>
      <c r="H239" s="90">
        <v>4</v>
      </c>
      <c r="I239" s="89" t="s">
        <v>2781</v>
      </c>
      <c r="J239" s="91">
        <f t="shared" si="4"/>
        <v>24</v>
      </c>
      <c r="K239" s="92" t="s">
        <v>4</v>
      </c>
      <c r="L239" s="93" t="s">
        <v>2788</v>
      </c>
      <c r="M239" s="91">
        <v>6</v>
      </c>
    </row>
    <row r="240" spans="1:13" x14ac:dyDescent="0.25">
      <c r="A240" s="18">
        <v>723</v>
      </c>
      <c r="B240" s="88" t="s">
        <v>2963</v>
      </c>
      <c r="C240" s="89" t="s">
        <v>2779</v>
      </c>
      <c r="D240" s="94">
        <v>2.4E-2</v>
      </c>
      <c r="E240" s="89" t="s">
        <v>2959</v>
      </c>
      <c r="F240" s="89">
        <v>221</v>
      </c>
      <c r="G240" s="89" t="s">
        <v>2959</v>
      </c>
      <c r="H240" s="90">
        <v>4</v>
      </c>
      <c r="I240" s="89" t="s">
        <v>2781</v>
      </c>
      <c r="J240" s="91">
        <f t="shared" si="4"/>
        <v>24</v>
      </c>
      <c r="K240" s="92" t="s">
        <v>4</v>
      </c>
      <c r="L240" s="93" t="s">
        <v>2788</v>
      </c>
      <c r="M240" s="91">
        <v>6</v>
      </c>
    </row>
    <row r="241" spans="1:13" x14ac:dyDescent="0.25">
      <c r="A241" s="18">
        <v>301</v>
      </c>
      <c r="B241" s="21" t="s">
        <v>2964</v>
      </c>
      <c r="C241" s="22" t="s">
        <v>2794</v>
      </c>
      <c r="D241" s="94">
        <v>5.0000000000000001E-4</v>
      </c>
      <c r="E241" s="89" t="s">
        <v>2965</v>
      </c>
      <c r="F241" s="89">
        <v>301</v>
      </c>
      <c r="G241" s="89" t="s">
        <v>2966</v>
      </c>
      <c r="H241" s="90">
        <v>0.5</v>
      </c>
      <c r="I241" s="89" t="s">
        <v>19</v>
      </c>
      <c r="J241" s="91">
        <f t="shared" si="4"/>
        <v>0.5</v>
      </c>
      <c r="K241" s="92" t="s">
        <v>2</v>
      </c>
      <c r="L241" s="93" t="s">
        <v>2788</v>
      </c>
      <c r="M241" s="91">
        <v>1</v>
      </c>
    </row>
    <row r="242" spans="1:13" x14ac:dyDescent="0.25">
      <c r="A242" s="18">
        <v>361</v>
      </c>
      <c r="B242" s="88" t="s">
        <v>2967</v>
      </c>
      <c r="C242" s="23" t="s">
        <v>2794</v>
      </c>
      <c r="D242" s="94">
        <v>5.0000000000000001E-4</v>
      </c>
      <c r="E242" s="89" t="s">
        <v>2379</v>
      </c>
      <c r="F242" s="24">
        <v>361</v>
      </c>
      <c r="G242" s="100" t="s">
        <v>2966</v>
      </c>
      <c r="H242" s="90">
        <v>0.5</v>
      </c>
      <c r="I242" s="89" t="s">
        <v>19</v>
      </c>
      <c r="J242" s="91">
        <f t="shared" si="4"/>
        <v>0.5</v>
      </c>
      <c r="K242" s="92" t="s">
        <v>2</v>
      </c>
      <c r="L242" s="93" t="s">
        <v>2788</v>
      </c>
      <c r="M242" s="91">
        <v>1</v>
      </c>
    </row>
    <row r="243" spans="1:13" x14ac:dyDescent="0.25">
      <c r="A243" s="18">
        <v>801</v>
      </c>
      <c r="B243" s="88" t="s">
        <v>2964</v>
      </c>
      <c r="C243" s="89" t="s">
        <v>2794</v>
      </c>
      <c r="D243" s="94">
        <v>5.0000000000000001E-4</v>
      </c>
      <c r="E243" s="89" t="s">
        <v>2965</v>
      </c>
      <c r="F243" s="89">
        <v>301</v>
      </c>
      <c r="G243" s="89" t="s">
        <v>2966</v>
      </c>
      <c r="H243" s="90">
        <v>0.5</v>
      </c>
      <c r="I243" s="89" t="s">
        <v>19</v>
      </c>
      <c r="J243" s="91">
        <f t="shared" si="4"/>
        <v>0.5</v>
      </c>
      <c r="K243" s="92" t="s">
        <v>2</v>
      </c>
      <c r="L243" s="93" t="s">
        <v>2788</v>
      </c>
      <c r="M243" s="91">
        <v>1</v>
      </c>
    </row>
    <row r="244" spans="1:13" x14ac:dyDescent="0.25">
      <c r="A244" s="18">
        <v>861</v>
      </c>
      <c r="B244" s="88" t="s">
        <v>2967</v>
      </c>
      <c r="C244" s="89" t="s">
        <v>2794</v>
      </c>
      <c r="D244" s="94">
        <v>5.0000000000000001E-4</v>
      </c>
      <c r="E244" s="89" t="s">
        <v>2379</v>
      </c>
      <c r="F244" s="89">
        <v>361</v>
      </c>
      <c r="G244" s="89" t="s">
        <v>2966</v>
      </c>
      <c r="H244" s="90">
        <v>0.5</v>
      </c>
      <c r="I244" s="89" t="s">
        <v>19</v>
      </c>
      <c r="J244" s="91">
        <f t="shared" si="4"/>
        <v>0.5</v>
      </c>
      <c r="K244" s="92" t="s">
        <v>2</v>
      </c>
      <c r="L244" s="93" t="s">
        <v>2788</v>
      </c>
      <c r="M244" s="91">
        <v>1</v>
      </c>
    </row>
    <row r="245" spans="1:13" x14ac:dyDescent="0.25">
      <c r="A245" s="18">
        <v>303</v>
      </c>
      <c r="B245" s="21" t="s">
        <v>2968</v>
      </c>
      <c r="C245" s="23" t="s">
        <v>2794</v>
      </c>
      <c r="D245" s="94">
        <v>0.01</v>
      </c>
      <c r="E245" s="89" t="s">
        <v>2965</v>
      </c>
      <c r="F245" s="89">
        <v>301</v>
      </c>
      <c r="G245" s="89" t="s">
        <v>2966</v>
      </c>
      <c r="H245" s="90">
        <v>0.5</v>
      </c>
      <c r="I245" s="89" t="s">
        <v>19</v>
      </c>
      <c r="J245" s="91">
        <f t="shared" si="4"/>
        <v>10</v>
      </c>
      <c r="K245" s="92" t="s">
        <v>4</v>
      </c>
      <c r="L245" s="93" t="s">
        <v>2788</v>
      </c>
      <c r="M245" s="91">
        <v>20</v>
      </c>
    </row>
    <row r="246" spans="1:13" x14ac:dyDescent="0.25">
      <c r="A246" s="18">
        <v>362</v>
      </c>
      <c r="B246" s="88" t="s">
        <v>2969</v>
      </c>
      <c r="C246" s="23" t="s">
        <v>2794</v>
      </c>
      <c r="D246" s="94">
        <v>0.01</v>
      </c>
      <c r="E246" s="89" t="s">
        <v>2387</v>
      </c>
      <c r="F246" s="24">
        <v>361</v>
      </c>
      <c r="G246" s="100" t="s">
        <v>2966</v>
      </c>
      <c r="H246" s="90">
        <v>0.5</v>
      </c>
      <c r="I246" s="89" t="s">
        <v>19</v>
      </c>
      <c r="J246" s="91">
        <f t="shared" si="4"/>
        <v>10</v>
      </c>
      <c r="K246" s="92" t="s">
        <v>4</v>
      </c>
      <c r="L246" s="93" t="s">
        <v>2788</v>
      </c>
      <c r="M246" s="91">
        <v>20</v>
      </c>
    </row>
    <row r="247" spans="1:13" x14ac:dyDescent="0.25">
      <c r="A247" s="18">
        <v>803</v>
      </c>
      <c r="B247" s="88" t="s">
        <v>2968</v>
      </c>
      <c r="C247" s="89" t="s">
        <v>2794</v>
      </c>
      <c r="D247" s="94">
        <v>0.01</v>
      </c>
      <c r="E247" s="89" t="s">
        <v>2965</v>
      </c>
      <c r="F247" s="89">
        <v>301</v>
      </c>
      <c r="G247" s="89" t="s">
        <v>2966</v>
      </c>
      <c r="H247" s="90">
        <v>0.5</v>
      </c>
      <c r="I247" s="89" t="s">
        <v>19</v>
      </c>
      <c r="J247" s="91">
        <f t="shared" si="4"/>
        <v>10</v>
      </c>
      <c r="K247" s="92" t="s">
        <v>4</v>
      </c>
      <c r="L247" s="93" t="s">
        <v>2788</v>
      </c>
      <c r="M247" s="91">
        <v>20</v>
      </c>
    </row>
    <row r="248" spans="1:13" x14ac:dyDescent="0.25">
      <c r="A248" s="18">
        <v>862</v>
      </c>
      <c r="B248" s="88" t="s">
        <v>2969</v>
      </c>
      <c r="C248" s="89" t="s">
        <v>2794</v>
      </c>
      <c r="D248" s="94">
        <v>0.01</v>
      </c>
      <c r="E248" s="89" t="s">
        <v>2387</v>
      </c>
      <c r="F248" s="89">
        <v>361</v>
      </c>
      <c r="G248" s="89" t="s">
        <v>2966</v>
      </c>
      <c r="H248" s="90">
        <v>0.5</v>
      </c>
      <c r="I248" s="89" t="s">
        <v>19</v>
      </c>
      <c r="J248" s="91">
        <f t="shared" si="4"/>
        <v>10</v>
      </c>
      <c r="K248" s="92" t="s">
        <v>4</v>
      </c>
      <c r="L248" s="93" t="s">
        <v>2788</v>
      </c>
      <c r="M248" s="91">
        <v>20</v>
      </c>
    </row>
    <row r="249" spans="1:13" x14ac:dyDescent="0.25">
      <c r="A249" s="18">
        <v>302</v>
      </c>
      <c r="B249" s="21" t="s">
        <v>2970</v>
      </c>
      <c r="C249" s="22" t="s">
        <v>2794</v>
      </c>
      <c r="D249" s="94">
        <v>0.02</v>
      </c>
      <c r="E249" s="100" t="s">
        <v>2965</v>
      </c>
      <c r="F249" s="89">
        <v>301</v>
      </c>
      <c r="G249" s="100" t="s">
        <v>2966</v>
      </c>
      <c r="H249" s="90">
        <v>0.5</v>
      </c>
      <c r="I249" s="89" t="s">
        <v>19</v>
      </c>
      <c r="J249" s="91">
        <f t="shared" si="4"/>
        <v>20</v>
      </c>
      <c r="K249" s="92" t="s">
        <v>4</v>
      </c>
      <c r="L249" s="93" t="s">
        <v>2788</v>
      </c>
      <c r="M249" s="91">
        <v>40</v>
      </c>
    </row>
    <row r="250" spans="1:13" x14ac:dyDescent="0.25">
      <c r="A250" s="18">
        <v>802</v>
      </c>
      <c r="B250" s="88" t="s">
        <v>2970</v>
      </c>
      <c r="C250" s="89" t="s">
        <v>2794</v>
      </c>
      <c r="D250" s="94">
        <v>0.02</v>
      </c>
      <c r="E250" s="89" t="s">
        <v>2965</v>
      </c>
      <c r="F250" s="89">
        <v>301</v>
      </c>
      <c r="G250" s="89" t="s">
        <v>2966</v>
      </c>
      <c r="H250" s="90">
        <v>0.5</v>
      </c>
      <c r="I250" s="89" t="s">
        <v>19</v>
      </c>
      <c r="J250" s="91">
        <f t="shared" si="4"/>
        <v>20</v>
      </c>
      <c r="K250" s="92" t="s">
        <v>4</v>
      </c>
      <c r="L250" s="93" t="s">
        <v>2788</v>
      </c>
      <c r="M250" s="91">
        <v>40</v>
      </c>
    </row>
    <row r="251" spans="1:13" x14ac:dyDescent="0.25">
      <c r="A251" s="18">
        <v>167</v>
      </c>
      <c r="B251" s="21" t="s">
        <v>2971</v>
      </c>
      <c r="C251" s="22" t="s">
        <v>2779</v>
      </c>
      <c r="D251" s="94">
        <v>5.0000000000000001E-4</v>
      </c>
      <c r="E251" s="89" t="s">
        <v>2971</v>
      </c>
      <c r="F251" s="89">
        <v>167</v>
      </c>
      <c r="G251" s="89" t="s">
        <v>2972</v>
      </c>
      <c r="H251" s="90">
        <v>0.5</v>
      </c>
      <c r="I251" s="89" t="s">
        <v>2781</v>
      </c>
      <c r="J251" s="91">
        <f t="shared" si="4"/>
        <v>0.5</v>
      </c>
      <c r="K251" s="92" t="s">
        <v>2</v>
      </c>
      <c r="L251" s="93" t="s">
        <v>2788</v>
      </c>
      <c r="M251" s="91">
        <v>1</v>
      </c>
    </row>
    <row r="252" spans="1:13" x14ac:dyDescent="0.25">
      <c r="A252" s="18">
        <v>173</v>
      </c>
      <c r="B252" s="26" t="s">
        <v>2973</v>
      </c>
      <c r="C252" s="22" t="s">
        <v>2779</v>
      </c>
      <c r="D252" s="94">
        <v>5.0000000000000001E-4</v>
      </c>
      <c r="E252" s="89" t="s">
        <v>2974</v>
      </c>
      <c r="F252" s="89">
        <v>173</v>
      </c>
      <c r="G252" s="89" t="s">
        <v>2972</v>
      </c>
      <c r="H252" s="90">
        <v>0.5</v>
      </c>
      <c r="I252" s="89" t="s">
        <v>2781</v>
      </c>
      <c r="J252" s="91">
        <f t="shared" si="4"/>
        <v>0.5</v>
      </c>
      <c r="K252" s="92" t="s">
        <v>2</v>
      </c>
      <c r="L252" s="93" t="s">
        <v>2788</v>
      </c>
      <c r="M252" s="91">
        <v>1</v>
      </c>
    </row>
    <row r="253" spans="1:13" x14ac:dyDescent="0.25">
      <c r="A253" s="18">
        <v>176</v>
      </c>
      <c r="B253" s="21" t="s">
        <v>2975</v>
      </c>
      <c r="C253" s="24" t="s">
        <v>2779</v>
      </c>
      <c r="D253" s="94">
        <v>5.0000000000000001E-4</v>
      </c>
      <c r="E253" s="89" t="s">
        <v>2975</v>
      </c>
      <c r="F253" s="89">
        <v>176</v>
      </c>
      <c r="G253" s="89" t="s">
        <v>2972</v>
      </c>
      <c r="H253" s="90">
        <v>0.5</v>
      </c>
      <c r="I253" s="89" t="s">
        <v>2781</v>
      </c>
      <c r="J253" s="91">
        <f t="shared" si="4"/>
        <v>0.5</v>
      </c>
      <c r="K253" s="92" t="s">
        <v>2</v>
      </c>
      <c r="L253" s="93" t="s">
        <v>2791</v>
      </c>
      <c r="M253" s="91">
        <v>1</v>
      </c>
    </row>
    <row r="254" spans="1:13" x14ac:dyDescent="0.25">
      <c r="A254" s="18">
        <v>667</v>
      </c>
      <c r="B254" s="88" t="s">
        <v>2971</v>
      </c>
      <c r="C254" s="89" t="s">
        <v>2779</v>
      </c>
      <c r="D254" s="94">
        <v>5.0000000000000001E-4</v>
      </c>
      <c r="E254" s="89" t="s">
        <v>2971</v>
      </c>
      <c r="F254" s="89">
        <v>167</v>
      </c>
      <c r="G254" s="89" t="s">
        <v>2972</v>
      </c>
      <c r="H254" s="90">
        <v>0.5</v>
      </c>
      <c r="I254" s="89" t="s">
        <v>2781</v>
      </c>
      <c r="J254" s="91">
        <f t="shared" si="4"/>
        <v>0.5</v>
      </c>
      <c r="K254" s="92" t="s">
        <v>2</v>
      </c>
      <c r="L254" s="93" t="s">
        <v>2788</v>
      </c>
      <c r="M254" s="91">
        <v>1</v>
      </c>
    </row>
    <row r="255" spans="1:13" x14ac:dyDescent="0.25">
      <c r="A255" s="18">
        <v>673</v>
      </c>
      <c r="B255" s="88" t="s">
        <v>2973</v>
      </c>
      <c r="C255" s="89" t="s">
        <v>2779</v>
      </c>
      <c r="D255" s="94">
        <v>5.0000000000000001E-4</v>
      </c>
      <c r="E255" s="89" t="s">
        <v>2974</v>
      </c>
      <c r="F255" s="89">
        <v>173</v>
      </c>
      <c r="G255" s="89" t="s">
        <v>2972</v>
      </c>
      <c r="H255" s="90">
        <v>0.5</v>
      </c>
      <c r="I255" s="89" t="s">
        <v>2781</v>
      </c>
      <c r="J255" s="91">
        <f t="shared" si="4"/>
        <v>0.5</v>
      </c>
      <c r="K255" s="92" t="s">
        <v>2</v>
      </c>
      <c r="L255" s="93" t="s">
        <v>2788</v>
      </c>
      <c r="M255" s="91">
        <v>1</v>
      </c>
    </row>
    <row r="256" spans="1:13" x14ac:dyDescent="0.25">
      <c r="A256" s="18">
        <v>676</v>
      </c>
      <c r="B256" s="88" t="s">
        <v>2975</v>
      </c>
      <c r="C256" s="89" t="s">
        <v>2779</v>
      </c>
      <c r="D256" s="94">
        <v>5.0000000000000001E-4</v>
      </c>
      <c r="E256" s="89" t="s">
        <v>2975</v>
      </c>
      <c r="F256" s="89">
        <v>176</v>
      </c>
      <c r="G256" s="89" t="s">
        <v>2972</v>
      </c>
      <c r="H256" s="90">
        <v>0.5</v>
      </c>
      <c r="I256" s="89" t="s">
        <v>2781</v>
      </c>
      <c r="J256" s="91">
        <f t="shared" si="4"/>
        <v>0.5</v>
      </c>
      <c r="K256" s="92" t="s">
        <v>2</v>
      </c>
      <c r="L256" s="93" t="s">
        <v>2791</v>
      </c>
      <c r="M256" s="91">
        <v>1</v>
      </c>
    </row>
    <row r="257" spans="1:13" x14ac:dyDescent="0.25">
      <c r="A257" s="19">
        <v>175</v>
      </c>
      <c r="B257" s="21" t="s">
        <v>2976</v>
      </c>
      <c r="C257" s="22" t="s">
        <v>2779</v>
      </c>
      <c r="D257" s="94">
        <v>0.01</v>
      </c>
      <c r="E257" s="89" t="s">
        <v>2974</v>
      </c>
      <c r="F257" s="89">
        <v>173</v>
      </c>
      <c r="G257" s="89" t="s">
        <v>2972</v>
      </c>
      <c r="H257" s="90">
        <v>0.5</v>
      </c>
      <c r="I257" s="89" t="s">
        <v>2781</v>
      </c>
      <c r="J257" s="91">
        <f t="shared" si="4"/>
        <v>10</v>
      </c>
      <c r="K257" s="92" t="s">
        <v>4</v>
      </c>
      <c r="L257" s="93" t="s">
        <v>2788</v>
      </c>
      <c r="M257" s="91">
        <v>20</v>
      </c>
    </row>
    <row r="258" spans="1:13" x14ac:dyDescent="0.25">
      <c r="A258" s="19">
        <v>178</v>
      </c>
      <c r="B258" s="21" t="s">
        <v>2977</v>
      </c>
      <c r="C258" s="24" t="s">
        <v>2779</v>
      </c>
      <c r="D258" s="94">
        <v>0.01</v>
      </c>
      <c r="E258" s="89" t="s">
        <v>2975</v>
      </c>
      <c r="F258" s="89">
        <v>176</v>
      </c>
      <c r="G258" s="89" t="s">
        <v>2972</v>
      </c>
      <c r="H258" s="90">
        <v>0.5</v>
      </c>
      <c r="I258" s="89" t="s">
        <v>2781</v>
      </c>
      <c r="J258" s="91">
        <f t="shared" si="4"/>
        <v>10</v>
      </c>
      <c r="K258" s="92" t="s">
        <v>4</v>
      </c>
      <c r="L258" s="93" t="s">
        <v>2791</v>
      </c>
      <c r="M258" s="91">
        <v>20</v>
      </c>
    </row>
    <row r="259" spans="1:13" x14ac:dyDescent="0.25">
      <c r="A259" s="18">
        <v>675</v>
      </c>
      <c r="B259" s="88" t="s">
        <v>2976</v>
      </c>
      <c r="C259" s="89" t="s">
        <v>2779</v>
      </c>
      <c r="D259" s="94">
        <v>0.01</v>
      </c>
      <c r="E259" s="89" t="s">
        <v>2974</v>
      </c>
      <c r="F259" s="89">
        <v>173</v>
      </c>
      <c r="G259" s="89" t="s">
        <v>2972</v>
      </c>
      <c r="H259" s="90">
        <v>0.5</v>
      </c>
      <c r="I259" s="89" t="s">
        <v>2781</v>
      </c>
      <c r="J259" s="91">
        <f t="shared" si="4"/>
        <v>10</v>
      </c>
      <c r="K259" s="92" t="s">
        <v>4</v>
      </c>
      <c r="L259" s="93" t="s">
        <v>2788</v>
      </c>
      <c r="M259" s="91">
        <v>20</v>
      </c>
    </row>
    <row r="260" spans="1:13" x14ac:dyDescent="0.25">
      <c r="A260" s="19">
        <v>678</v>
      </c>
      <c r="B260" s="88" t="s">
        <v>2977</v>
      </c>
      <c r="C260" s="89" t="s">
        <v>2779</v>
      </c>
      <c r="D260" s="94">
        <v>0.01</v>
      </c>
      <c r="E260" s="89" t="s">
        <v>2975</v>
      </c>
      <c r="F260" s="89">
        <v>176</v>
      </c>
      <c r="G260" s="89" t="s">
        <v>2972</v>
      </c>
      <c r="H260" s="90">
        <v>0.5</v>
      </c>
      <c r="I260" s="89" t="s">
        <v>2781</v>
      </c>
      <c r="J260" s="91">
        <f t="shared" si="4"/>
        <v>10</v>
      </c>
      <c r="K260" s="92" t="s">
        <v>4</v>
      </c>
      <c r="L260" s="93" t="s">
        <v>2791</v>
      </c>
      <c r="M260" s="91">
        <v>20</v>
      </c>
    </row>
    <row r="261" spans="1:13" x14ac:dyDescent="0.25">
      <c r="A261" s="18">
        <v>168</v>
      </c>
      <c r="B261" s="26" t="s">
        <v>2978</v>
      </c>
      <c r="C261" s="22" t="s">
        <v>2779</v>
      </c>
      <c r="D261" s="94">
        <v>1.2E-2</v>
      </c>
      <c r="E261" s="89" t="s">
        <v>2971</v>
      </c>
      <c r="F261" s="89">
        <v>167</v>
      </c>
      <c r="G261" s="89" t="s">
        <v>2972</v>
      </c>
      <c r="H261" s="90">
        <v>0.5</v>
      </c>
      <c r="I261" s="89" t="s">
        <v>2781</v>
      </c>
      <c r="J261" s="91">
        <f t="shared" si="4"/>
        <v>12</v>
      </c>
      <c r="K261" s="92" t="s">
        <v>4</v>
      </c>
      <c r="L261" s="93" t="s">
        <v>2788</v>
      </c>
      <c r="M261" s="91">
        <v>24</v>
      </c>
    </row>
    <row r="262" spans="1:13" x14ac:dyDescent="0.25">
      <c r="A262" s="18">
        <v>668</v>
      </c>
      <c r="B262" s="88" t="s">
        <v>2978</v>
      </c>
      <c r="C262" s="89" t="s">
        <v>2779</v>
      </c>
      <c r="D262" s="94">
        <v>1.2E-2</v>
      </c>
      <c r="E262" s="89" t="s">
        <v>2971</v>
      </c>
      <c r="F262" s="89">
        <v>167</v>
      </c>
      <c r="G262" s="89" t="s">
        <v>2972</v>
      </c>
      <c r="H262" s="90">
        <v>0.5</v>
      </c>
      <c r="I262" s="89" t="s">
        <v>2781</v>
      </c>
      <c r="J262" s="91">
        <f t="shared" si="4"/>
        <v>12</v>
      </c>
      <c r="K262" s="92" t="s">
        <v>4</v>
      </c>
      <c r="L262" s="93" t="s">
        <v>2788</v>
      </c>
      <c r="M262" s="91">
        <v>24</v>
      </c>
    </row>
    <row r="263" spans="1:13" x14ac:dyDescent="0.25">
      <c r="A263" s="18">
        <v>174</v>
      </c>
      <c r="B263" s="26" t="s">
        <v>2979</v>
      </c>
      <c r="C263" s="22" t="s">
        <v>2779</v>
      </c>
      <c r="D263" s="94">
        <v>0.02</v>
      </c>
      <c r="E263" s="89" t="s">
        <v>2974</v>
      </c>
      <c r="F263" s="89">
        <v>173</v>
      </c>
      <c r="G263" s="89" t="s">
        <v>2972</v>
      </c>
      <c r="H263" s="90">
        <v>0.5</v>
      </c>
      <c r="I263" s="89" t="s">
        <v>2781</v>
      </c>
      <c r="J263" s="91">
        <f t="shared" si="4"/>
        <v>20</v>
      </c>
      <c r="K263" s="92" t="s">
        <v>4</v>
      </c>
      <c r="L263" s="93" t="s">
        <v>2788</v>
      </c>
      <c r="M263" s="91">
        <v>40</v>
      </c>
    </row>
    <row r="264" spans="1:13" x14ac:dyDescent="0.25">
      <c r="A264" s="19">
        <v>177</v>
      </c>
      <c r="B264" s="25" t="s">
        <v>2980</v>
      </c>
      <c r="C264" s="24" t="s">
        <v>2779</v>
      </c>
      <c r="D264" s="94">
        <v>0.02</v>
      </c>
      <c r="E264" s="89" t="s">
        <v>2975</v>
      </c>
      <c r="F264" s="89">
        <v>176</v>
      </c>
      <c r="G264" s="89" t="s">
        <v>2972</v>
      </c>
      <c r="H264" s="90">
        <v>0.5</v>
      </c>
      <c r="I264" s="89" t="s">
        <v>2781</v>
      </c>
      <c r="J264" s="91">
        <f t="shared" si="4"/>
        <v>20</v>
      </c>
      <c r="K264" s="92" t="s">
        <v>4</v>
      </c>
      <c r="L264" s="93" t="s">
        <v>2791</v>
      </c>
      <c r="M264" s="91">
        <v>40</v>
      </c>
    </row>
    <row r="265" spans="1:13" x14ac:dyDescent="0.25">
      <c r="A265" s="18">
        <v>674</v>
      </c>
      <c r="B265" s="88" t="s">
        <v>2979</v>
      </c>
      <c r="C265" s="89" t="s">
        <v>2779</v>
      </c>
      <c r="D265" s="94">
        <v>0.02</v>
      </c>
      <c r="E265" s="89" t="s">
        <v>2974</v>
      </c>
      <c r="F265" s="89">
        <v>173</v>
      </c>
      <c r="G265" s="89" t="s">
        <v>2972</v>
      </c>
      <c r="H265" s="90">
        <v>0.5</v>
      </c>
      <c r="I265" s="89" t="s">
        <v>2781</v>
      </c>
      <c r="J265" s="91">
        <f t="shared" si="4"/>
        <v>20</v>
      </c>
      <c r="K265" s="92" t="s">
        <v>4</v>
      </c>
      <c r="L265" s="93" t="s">
        <v>2788</v>
      </c>
      <c r="M265" s="91">
        <v>40</v>
      </c>
    </row>
    <row r="266" spans="1:13" x14ac:dyDescent="0.25">
      <c r="A266" s="19">
        <v>677</v>
      </c>
      <c r="B266" s="88" t="s">
        <v>2980</v>
      </c>
      <c r="C266" s="89" t="s">
        <v>2779</v>
      </c>
      <c r="D266" s="94">
        <v>0.02</v>
      </c>
      <c r="E266" s="89" t="s">
        <v>2975</v>
      </c>
      <c r="F266" s="89">
        <v>176</v>
      </c>
      <c r="G266" s="89" t="s">
        <v>2972</v>
      </c>
      <c r="H266" s="90">
        <v>0.5</v>
      </c>
      <c r="I266" s="89" t="s">
        <v>2781</v>
      </c>
      <c r="J266" s="91">
        <f t="shared" si="4"/>
        <v>20</v>
      </c>
      <c r="K266" s="92" t="s">
        <v>4</v>
      </c>
      <c r="L266" s="93" t="s">
        <v>2791</v>
      </c>
      <c r="M266" s="91">
        <v>40</v>
      </c>
    </row>
    <row r="267" spans="1:13" x14ac:dyDescent="0.25">
      <c r="A267" s="18">
        <v>271</v>
      </c>
      <c r="B267" s="21" t="s">
        <v>2981</v>
      </c>
      <c r="C267" s="22" t="s">
        <v>2800</v>
      </c>
      <c r="D267" s="94">
        <v>0.05</v>
      </c>
      <c r="E267" s="89" t="s">
        <v>2982</v>
      </c>
      <c r="F267" s="89">
        <v>271</v>
      </c>
      <c r="G267" s="89" t="s">
        <v>2982</v>
      </c>
      <c r="H267" s="90">
        <v>50</v>
      </c>
      <c r="I267" s="89" t="s">
        <v>2781</v>
      </c>
      <c r="J267" s="91">
        <f t="shared" si="4"/>
        <v>50</v>
      </c>
      <c r="K267" s="92" t="s">
        <v>2800</v>
      </c>
      <c r="L267" s="93" t="s">
        <v>2788</v>
      </c>
      <c r="M267" s="91">
        <v>1</v>
      </c>
    </row>
    <row r="268" spans="1:13" x14ac:dyDescent="0.25">
      <c r="A268" s="18">
        <v>284</v>
      </c>
      <c r="B268" s="88" t="s">
        <v>2983</v>
      </c>
      <c r="C268" s="22" t="s">
        <v>2800</v>
      </c>
      <c r="D268" s="94">
        <v>0.05</v>
      </c>
      <c r="E268" s="89" t="s">
        <v>2360</v>
      </c>
      <c r="F268" s="24">
        <v>284</v>
      </c>
      <c r="G268" s="89" t="s">
        <v>2982</v>
      </c>
      <c r="H268" s="90">
        <v>50</v>
      </c>
      <c r="I268" s="89" t="s">
        <v>2781</v>
      </c>
      <c r="J268" s="91">
        <f t="shared" si="4"/>
        <v>50</v>
      </c>
      <c r="K268" s="92" t="s">
        <v>2800</v>
      </c>
      <c r="L268" s="93" t="s">
        <v>2814</v>
      </c>
      <c r="M268" s="91">
        <v>1</v>
      </c>
    </row>
    <row r="269" spans="1:13" x14ac:dyDescent="0.25">
      <c r="A269" s="18">
        <v>771</v>
      </c>
      <c r="B269" s="88" t="s">
        <v>2981</v>
      </c>
      <c r="C269" s="89" t="s">
        <v>2800</v>
      </c>
      <c r="D269" s="94">
        <v>0.05</v>
      </c>
      <c r="E269" s="89" t="s">
        <v>2982</v>
      </c>
      <c r="F269" s="89">
        <v>271</v>
      </c>
      <c r="G269" s="89" t="s">
        <v>2982</v>
      </c>
      <c r="H269" s="90">
        <v>50</v>
      </c>
      <c r="I269" s="89" t="s">
        <v>2781</v>
      </c>
      <c r="J269" s="91">
        <f t="shared" si="4"/>
        <v>50</v>
      </c>
      <c r="K269" s="92" t="s">
        <v>2800</v>
      </c>
      <c r="L269" s="93" t="s">
        <v>2788</v>
      </c>
      <c r="M269" s="91">
        <v>1</v>
      </c>
    </row>
    <row r="270" spans="1:13" x14ac:dyDescent="0.25">
      <c r="A270" s="18">
        <v>784</v>
      </c>
      <c r="B270" s="88" t="s">
        <v>2983</v>
      </c>
      <c r="C270" s="89" t="s">
        <v>2800</v>
      </c>
      <c r="D270" s="94">
        <v>0.05</v>
      </c>
      <c r="E270" s="89" t="s">
        <v>2360</v>
      </c>
      <c r="F270" s="89">
        <v>284</v>
      </c>
      <c r="G270" s="89" t="s">
        <v>2982</v>
      </c>
      <c r="H270" s="90">
        <v>50</v>
      </c>
      <c r="I270" s="89" t="s">
        <v>2781</v>
      </c>
      <c r="J270" s="91">
        <f t="shared" si="4"/>
        <v>50</v>
      </c>
      <c r="K270" s="92" t="s">
        <v>2800</v>
      </c>
      <c r="L270" s="93" t="s">
        <v>2814</v>
      </c>
      <c r="M270" s="91">
        <v>1</v>
      </c>
    </row>
    <row r="271" spans="1:13" x14ac:dyDescent="0.25">
      <c r="A271" s="18">
        <v>339</v>
      </c>
      <c r="B271" s="21" t="s">
        <v>2984</v>
      </c>
      <c r="C271" s="23" t="s">
        <v>2794</v>
      </c>
      <c r="D271" s="97">
        <v>5.0000000000000001E-3</v>
      </c>
      <c r="E271" s="89" t="s">
        <v>2985</v>
      </c>
      <c r="F271" s="89">
        <v>339</v>
      </c>
      <c r="G271" s="89" t="s">
        <v>2985</v>
      </c>
      <c r="H271" s="90">
        <v>5</v>
      </c>
      <c r="I271" s="89" t="s">
        <v>19</v>
      </c>
      <c r="J271" s="91">
        <f t="shared" si="4"/>
        <v>5</v>
      </c>
      <c r="K271" s="92" t="s">
        <v>3</v>
      </c>
      <c r="L271" s="93" t="s">
        <v>2788</v>
      </c>
      <c r="M271" s="91">
        <v>1</v>
      </c>
    </row>
    <row r="272" spans="1:13" x14ac:dyDescent="0.25">
      <c r="A272" s="18">
        <v>369</v>
      </c>
      <c r="B272" s="88" t="s">
        <v>2986</v>
      </c>
      <c r="C272" s="23" t="s">
        <v>2794</v>
      </c>
      <c r="D272" s="97">
        <v>5.0000000000000001E-3</v>
      </c>
      <c r="E272" s="89" t="s">
        <v>2410</v>
      </c>
      <c r="F272" s="24">
        <v>369</v>
      </c>
      <c r="G272" s="89" t="s">
        <v>2985</v>
      </c>
      <c r="H272" s="90">
        <v>5</v>
      </c>
      <c r="I272" s="89" t="s">
        <v>19</v>
      </c>
      <c r="J272" s="91">
        <f t="shared" si="4"/>
        <v>5</v>
      </c>
      <c r="K272" s="92" t="s">
        <v>3</v>
      </c>
      <c r="L272" s="93" t="s">
        <v>2788</v>
      </c>
      <c r="M272" s="91">
        <v>1</v>
      </c>
    </row>
    <row r="273" spans="1:13" x14ac:dyDescent="0.25">
      <c r="A273" s="18">
        <v>839</v>
      </c>
      <c r="B273" s="88" t="s">
        <v>2984</v>
      </c>
      <c r="C273" s="89" t="s">
        <v>2794</v>
      </c>
      <c r="D273" s="97">
        <v>5.0000000000000001E-3</v>
      </c>
      <c r="E273" s="89" t="s">
        <v>2985</v>
      </c>
      <c r="F273" s="89">
        <v>339</v>
      </c>
      <c r="G273" s="89" t="s">
        <v>2985</v>
      </c>
      <c r="H273" s="90">
        <v>5</v>
      </c>
      <c r="I273" s="89" t="s">
        <v>19</v>
      </c>
      <c r="J273" s="91">
        <f t="shared" si="4"/>
        <v>5</v>
      </c>
      <c r="K273" s="92" t="s">
        <v>3</v>
      </c>
      <c r="L273" s="93" t="s">
        <v>2788</v>
      </c>
      <c r="M273" s="91">
        <v>1</v>
      </c>
    </row>
    <row r="274" spans="1:13" x14ac:dyDescent="0.25">
      <c r="A274" s="18">
        <v>869</v>
      </c>
      <c r="B274" s="88" t="s">
        <v>2986</v>
      </c>
      <c r="C274" s="89" t="s">
        <v>2794</v>
      </c>
      <c r="D274" s="97">
        <v>5.0000000000000001E-3</v>
      </c>
      <c r="E274" s="89" t="s">
        <v>2410</v>
      </c>
      <c r="F274" s="89">
        <v>369</v>
      </c>
      <c r="G274" s="89" t="s">
        <v>2985</v>
      </c>
      <c r="H274" s="90">
        <v>5</v>
      </c>
      <c r="I274" s="89" t="s">
        <v>19</v>
      </c>
      <c r="J274" s="91">
        <f t="shared" si="4"/>
        <v>5</v>
      </c>
      <c r="K274" s="92" t="s">
        <v>3</v>
      </c>
      <c r="L274" s="93" t="s">
        <v>2788</v>
      </c>
      <c r="M274" s="91">
        <v>1</v>
      </c>
    </row>
    <row r="275" spans="1:13" x14ac:dyDescent="0.25">
      <c r="A275" s="18">
        <v>214</v>
      </c>
      <c r="B275" s="21" t="s">
        <v>2987</v>
      </c>
      <c r="C275" s="22" t="s">
        <v>2779</v>
      </c>
      <c r="D275" s="94">
        <v>5.0000000000000001E-3</v>
      </c>
      <c r="E275" s="89" t="s">
        <v>2278</v>
      </c>
      <c r="F275" s="89">
        <v>214</v>
      </c>
      <c r="G275" s="89" t="s">
        <v>2988</v>
      </c>
      <c r="H275" s="90">
        <v>5</v>
      </c>
      <c r="I275" s="89" t="s">
        <v>2781</v>
      </c>
      <c r="J275" s="91">
        <f t="shared" si="4"/>
        <v>5</v>
      </c>
      <c r="K275" s="92" t="s">
        <v>2</v>
      </c>
      <c r="L275" s="93" t="s">
        <v>2814</v>
      </c>
      <c r="M275" s="91">
        <v>1</v>
      </c>
    </row>
    <row r="276" spans="1:13" x14ac:dyDescent="0.25">
      <c r="A276" s="18">
        <v>233</v>
      </c>
      <c r="B276" s="88" t="s">
        <v>2989</v>
      </c>
      <c r="C276" s="22" t="s">
        <v>2779</v>
      </c>
      <c r="D276" s="94">
        <v>5.0000000000000001E-3</v>
      </c>
      <c r="E276" s="89" t="s">
        <v>2988</v>
      </c>
      <c r="F276" s="89">
        <v>233</v>
      </c>
      <c r="G276" s="89" t="s">
        <v>2988</v>
      </c>
      <c r="H276" s="90">
        <v>5</v>
      </c>
      <c r="I276" s="89" t="s">
        <v>2781</v>
      </c>
      <c r="J276" s="91">
        <f t="shared" si="4"/>
        <v>5</v>
      </c>
      <c r="K276" s="92" t="s">
        <v>2</v>
      </c>
      <c r="L276" s="93" t="s">
        <v>2788</v>
      </c>
      <c r="M276" s="91">
        <v>1</v>
      </c>
    </row>
    <row r="277" spans="1:13" x14ac:dyDescent="0.25">
      <c r="A277" s="18">
        <v>245</v>
      </c>
      <c r="B277" s="21" t="s">
        <v>2990</v>
      </c>
      <c r="C277" s="24" t="s">
        <v>2779</v>
      </c>
      <c r="D277" s="94">
        <v>5.0000000000000001E-3</v>
      </c>
      <c r="E277" s="89" t="s">
        <v>2991</v>
      </c>
      <c r="F277" s="89">
        <v>233</v>
      </c>
      <c r="G277" s="89" t="s">
        <v>2988</v>
      </c>
      <c r="H277" s="90">
        <v>5</v>
      </c>
      <c r="I277" s="89" t="s">
        <v>2781</v>
      </c>
      <c r="J277" s="91">
        <f t="shared" si="4"/>
        <v>5</v>
      </c>
      <c r="K277" s="92" t="s">
        <v>2</v>
      </c>
      <c r="L277" s="93" t="s">
        <v>2811</v>
      </c>
      <c r="M277" s="91">
        <v>1</v>
      </c>
    </row>
    <row r="278" spans="1:13" x14ac:dyDescent="0.25">
      <c r="A278" s="18">
        <v>714</v>
      </c>
      <c r="B278" s="88" t="s">
        <v>2987</v>
      </c>
      <c r="C278" s="89" t="s">
        <v>2779</v>
      </c>
      <c r="D278" s="94">
        <v>5.0000000000000001E-3</v>
      </c>
      <c r="E278" s="89" t="s">
        <v>2278</v>
      </c>
      <c r="F278" s="89">
        <v>214</v>
      </c>
      <c r="G278" s="89" t="s">
        <v>2988</v>
      </c>
      <c r="H278" s="90">
        <v>5</v>
      </c>
      <c r="I278" s="89" t="s">
        <v>2781</v>
      </c>
      <c r="J278" s="91">
        <f t="shared" si="4"/>
        <v>5</v>
      </c>
      <c r="K278" s="92" t="s">
        <v>2</v>
      </c>
      <c r="L278" s="93" t="s">
        <v>2814</v>
      </c>
      <c r="M278" s="91">
        <v>1</v>
      </c>
    </row>
    <row r="279" spans="1:13" x14ac:dyDescent="0.25">
      <c r="A279" s="18">
        <v>733</v>
      </c>
      <c r="B279" s="88" t="s">
        <v>2989</v>
      </c>
      <c r="C279" s="89" t="s">
        <v>2779</v>
      </c>
      <c r="D279" s="94">
        <v>5.0000000000000001E-3</v>
      </c>
      <c r="E279" s="89" t="s">
        <v>2988</v>
      </c>
      <c r="F279" s="89">
        <v>233</v>
      </c>
      <c r="G279" s="89" t="s">
        <v>2988</v>
      </c>
      <c r="H279" s="90">
        <v>5</v>
      </c>
      <c r="I279" s="89" t="s">
        <v>2781</v>
      </c>
      <c r="J279" s="91">
        <f t="shared" si="4"/>
        <v>5</v>
      </c>
      <c r="K279" s="92" t="s">
        <v>2</v>
      </c>
      <c r="L279" s="93" t="s">
        <v>2788</v>
      </c>
      <c r="M279" s="91">
        <v>1</v>
      </c>
    </row>
    <row r="280" spans="1:13" x14ac:dyDescent="0.25">
      <c r="A280" s="18">
        <v>745</v>
      </c>
      <c r="B280" s="88" t="s">
        <v>2990</v>
      </c>
      <c r="C280" s="89" t="s">
        <v>2779</v>
      </c>
      <c r="D280" s="94">
        <v>5.0000000000000001E-3</v>
      </c>
      <c r="E280" s="89" t="s">
        <v>2991</v>
      </c>
      <c r="F280" s="89">
        <v>233</v>
      </c>
      <c r="G280" s="89" t="s">
        <v>2988</v>
      </c>
      <c r="H280" s="90">
        <v>5</v>
      </c>
      <c r="I280" s="89" t="s">
        <v>2781</v>
      </c>
      <c r="J280" s="91">
        <f t="shared" si="4"/>
        <v>5</v>
      </c>
      <c r="K280" s="92" t="s">
        <v>2</v>
      </c>
      <c r="L280" s="93" t="s">
        <v>2811</v>
      </c>
      <c r="M280" s="91">
        <v>1</v>
      </c>
    </row>
    <row r="281" spans="1:13" x14ac:dyDescent="0.25">
      <c r="A281" s="18">
        <v>215</v>
      </c>
      <c r="B281" s="21" t="s">
        <v>2992</v>
      </c>
      <c r="C281" s="22" t="s">
        <v>2779</v>
      </c>
      <c r="D281" s="94">
        <v>0.02</v>
      </c>
      <c r="E281" s="89" t="s">
        <v>2278</v>
      </c>
      <c r="F281" s="89">
        <v>214</v>
      </c>
      <c r="G281" s="89" t="s">
        <v>2988</v>
      </c>
      <c r="H281" s="90">
        <v>5</v>
      </c>
      <c r="I281" s="89" t="s">
        <v>2781</v>
      </c>
      <c r="J281" s="91">
        <f t="shared" si="4"/>
        <v>20</v>
      </c>
      <c r="K281" s="92" t="s">
        <v>4</v>
      </c>
      <c r="L281" s="93" t="s">
        <v>2814</v>
      </c>
      <c r="M281" s="91">
        <v>4</v>
      </c>
    </row>
    <row r="282" spans="1:13" x14ac:dyDescent="0.25">
      <c r="A282" s="18">
        <v>234</v>
      </c>
      <c r="B282" s="21" t="s">
        <v>2993</v>
      </c>
      <c r="C282" s="24" t="s">
        <v>2779</v>
      </c>
      <c r="D282" s="94">
        <v>0.02</v>
      </c>
      <c r="E282" s="89" t="s">
        <v>2988</v>
      </c>
      <c r="F282" s="89">
        <v>233</v>
      </c>
      <c r="G282" s="89" t="s">
        <v>2988</v>
      </c>
      <c r="H282" s="90">
        <v>5</v>
      </c>
      <c r="I282" s="89" t="s">
        <v>2781</v>
      </c>
      <c r="J282" s="91">
        <f t="shared" si="4"/>
        <v>20</v>
      </c>
      <c r="K282" s="92" t="s">
        <v>4</v>
      </c>
      <c r="L282" s="93" t="s">
        <v>2788</v>
      </c>
      <c r="M282" s="91">
        <v>4</v>
      </c>
    </row>
    <row r="283" spans="1:13" x14ac:dyDescent="0.25">
      <c r="A283" s="18">
        <v>240</v>
      </c>
      <c r="B283" s="21" t="s">
        <v>2994</v>
      </c>
      <c r="C283" s="24" t="s">
        <v>2779</v>
      </c>
      <c r="D283" s="94">
        <v>0.02</v>
      </c>
      <c r="E283" s="89" t="s">
        <v>2991</v>
      </c>
      <c r="F283" s="89">
        <v>233</v>
      </c>
      <c r="G283" s="89" t="s">
        <v>2988</v>
      </c>
      <c r="H283" s="90">
        <v>5</v>
      </c>
      <c r="I283" s="89" t="s">
        <v>2781</v>
      </c>
      <c r="J283" s="91">
        <f t="shared" si="4"/>
        <v>20</v>
      </c>
      <c r="K283" s="92" t="s">
        <v>4</v>
      </c>
      <c r="L283" s="93" t="s">
        <v>2811</v>
      </c>
      <c r="M283" s="91">
        <v>4</v>
      </c>
    </row>
    <row r="284" spans="1:13" x14ac:dyDescent="0.25">
      <c r="A284" s="18">
        <v>715</v>
      </c>
      <c r="B284" s="88" t="s">
        <v>2992</v>
      </c>
      <c r="C284" s="89" t="s">
        <v>2779</v>
      </c>
      <c r="D284" s="94">
        <v>0.02</v>
      </c>
      <c r="E284" s="89" t="s">
        <v>2278</v>
      </c>
      <c r="F284" s="89">
        <v>214</v>
      </c>
      <c r="G284" s="89" t="s">
        <v>2988</v>
      </c>
      <c r="H284" s="90">
        <v>5</v>
      </c>
      <c r="I284" s="89" t="s">
        <v>2781</v>
      </c>
      <c r="J284" s="91">
        <f t="shared" si="4"/>
        <v>20</v>
      </c>
      <c r="K284" s="92" t="s">
        <v>4</v>
      </c>
      <c r="L284" s="93" t="s">
        <v>2814</v>
      </c>
      <c r="M284" s="91">
        <v>4</v>
      </c>
    </row>
    <row r="285" spans="1:13" x14ac:dyDescent="0.25">
      <c r="A285" s="18">
        <v>734</v>
      </c>
      <c r="B285" s="88" t="s">
        <v>2993</v>
      </c>
      <c r="C285" s="89" t="s">
        <v>2779</v>
      </c>
      <c r="D285" s="94">
        <v>0.02</v>
      </c>
      <c r="E285" s="89" t="s">
        <v>2988</v>
      </c>
      <c r="F285" s="89">
        <v>233</v>
      </c>
      <c r="G285" s="89" t="s">
        <v>2988</v>
      </c>
      <c r="H285" s="90">
        <v>5</v>
      </c>
      <c r="I285" s="89" t="s">
        <v>2781</v>
      </c>
      <c r="J285" s="91">
        <f t="shared" si="4"/>
        <v>20</v>
      </c>
      <c r="K285" s="92" t="s">
        <v>4</v>
      </c>
      <c r="L285" s="93" t="s">
        <v>2788</v>
      </c>
      <c r="M285" s="91">
        <v>4</v>
      </c>
    </row>
    <row r="286" spans="1:13" x14ac:dyDescent="0.25">
      <c r="A286" s="18">
        <v>740</v>
      </c>
      <c r="B286" s="88" t="s">
        <v>2994</v>
      </c>
      <c r="C286" s="89" t="s">
        <v>2779</v>
      </c>
      <c r="D286" s="94">
        <v>0.02</v>
      </c>
      <c r="E286" s="89" t="s">
        <v>2991</v>
      </c>
      <c r="F286" s="89">
        <v>233</v>
      </c>
      <c r="G286" s="89" t="s">
        <v>2988</v>
      </c>
      <c r="H286" s="90">
        <v>5</v>
      </c>
      <c r="I286" s="89" t="s">
        <v>2781</v>
      </c>
      <c r="J286" s="91">
        <f t="shared" si="4"/>
        <v>20</v>
      </c>
      <c r="K286" s="92" t="s">
        <v>4</v>
      </c>
      <c r="L286" s="93" t="s">
        <v>2811</v>
      </c>
      <c r="M286" s="91">
        <v>4</v>
      </c>
    </row>
    <row r="287" spans="1:13" x14ac:dyDescent="0.25">
      <c r="A287" s="18">
        <v>237</v>
      </c>
      <c r="B287" s="21" t="s">
        <v>2995</v>
      </c>
      <c r="C287" s="24" t="s">
        <v>2779</v>
      </c>
      <c r="D287" s="97">
        <v>5.0000000000000001E-3</v>
      </c>
      <c r="E287" s="89" t="s">
        <v>2304</v>
      </c>
      <c r="F287" s="89">
        <v>233</v>
      </c>
      <c r="G287" s="89" t="s">
        <v>2988</v>
      </c>
      <c r="H287" s="90">
        <v>5</v>
      </c>
      <c r="I287" s="89" t="s">
        <v>2781</v>
      </c>
      <c r="J287" s="91">
        <f t="shared" si="4"/>
        <v>5</v>
      </c>
      <c r="K287" s="92" t="s">
        <v>3</v>
      </c>
      <c r="L287" s="93" t="s">
        <v>2788</v>
      </c>
      <c r="M287" s="91">
        <v>1</v>
      </c>
    </row>
    <row r="288" spans="1:13" x14ac:dyDescent="0.25">
      <c r="A288" s="18">
        <v>737</v>
      </c>
      <c r="B288" s="88" t="s">
        <v>2995</v>
      </c>
      <c r="C288" s="89" t="s">
        <v>2779</v>
      </c>
      <c r="D288" s="97">
        <v>5.0000000000000001E-3</v>
      </c>
      <c r="E288" s="89" t="s">
        <v>2304</v>
      </c>
      <c r="F288" s="89">
        <v>233</v>
      </c>
      <c r="G288" s="89" t="s">
        <v>2988</v>
      </c>
      <c r="H288" s="90">
        <v>5</v>
      </c>
      <c r="I288" s="89" t="s">
        <v>2781</v>
      </c>
      <c r="J288" s="91">
        <f t="shared" si="4"/>
        <v>5</v>
      </c>
      <c r="K288" s="92" t="s">
        <v>3</v>
      </c>
      <c r="L288" s="93" t="s">
        <v>2788</v>
      </c>
      <c r="M288" s="91">
        <v>1</v>
      </c>
    </row>
    <row r="289" spans="1:13" x14ac:dyDescent="0.25">
      <c r="A289" s="18">
        <v>142</v>
      </c>
      <c r="B289" s="21" t="s">
        <v>2996</v>
      </c>
      <c r="C289" s="22" t="s">
        <v>2779</v>
      </c>
      <c r="D289" s="94">
        <v>6.0000000000000002E-5</v>
      </c>
      <c r="E289" s="89" t="s">
        <v>2997</v>
      </c>
      <c r="F289" s="89">
        <v>142</v>
      </c>
      <c r="G289" s="89" t="s">
        <v>2997</v>
      </c>
      <c r="H289" s="90">
        <v>0.06</v>
      </c>
      <c r="I289" s="89" t="s">
        <v>2781</v>
      </c>
      <c r="J289" s="91">
        <f t="shared" si="4"/>
        <v>6.0000000000000005E-2</v>
      </c>
      <c r="K289" s="92" t="s">
        <v>2</v>
      </c>
      <c r="L289" s="93" t="s">
        <v>2788</v>
      </c>
      <c r="M289" s="91">
        <v>1.0000000000000002</v>
      </c>
    </row>
    <row r="290" spans="1:13" x14ac:dyDescent="0.25">
      <c r="A290" s="18">
        <v>642</v>
      </c>
      <c r="B290" s="88" t="s">
        <v>2996</v>
      </c>
      <c r="C290" s="89" t="s">
        <v>2779</v>
      </c>
      <c r="D290" s="94">
        <v>6.0000000000000002E-5</v>
      </c>
      <c r="E290" s="89" t="s">
        <v>2997</v>
      </c>
      <c r="F290" s="89">
        <v>142</v>
      </c>
      <c r="G290" s="89" t="s">
        <v>2997</v>
      </c>
      <c r="H290" s="90">
        <v>0.06</v>
      </c>
      <c r="I290" s="89" t="s">
        <v>2781</v>
      </c>
      <c r="J290" s="91">
        <f t="shared" ref="J290:J313" si="5">D290*1000</f>
        <v>6.0000000000000005E-2</v>
      </c>
      <c r="K290" s="92" t="s">
        <v>2</v>
      </c>
      <c r="L290" s="93" t="s">
        <v>2788</v>
      </c>
      <c r="M290" s="91">
        <v>1.0000000000000002</v>
      </c>
    </row>
    <row r="291" spans="1:13" x14ac:dyDescent="0.25">
      <c r="A291" s="18">
        <v>145</v>
      </c>
      <c r="B291" s="21" t="s">
        <v>2998</v>
      </c>
      <c r="C291" s="22" t="s">
        <v>2779</v>
      </c>
      <c r="D291" s="94">
        <v>1.2E-2</v>
      </c>
      <c r="E291" s="89" t="s">
        <v>2997</v>
      </c>
      <c r="F291" s="89">
        <v>142</v>
      </c>
      <c r="G291" s="89" t="s">
        <v>2997</v>
      </c>
      <c r="H291" s="90">
        <v>0.06</v>
      </c>
      <c r="I291" s="89" t="s">
        <v>2781</v>
      </c>
      <c r="J291" s="91">
        <f t="shared" si="5"/>
        <v>12</v>
      </c>
      <c r="K291" s="92" t="s">
        <v>4</v>
      </c>
      <c r="L291" s="93" t="s">
        <v>2788</v>
      </c>
      <c r="M291" s="91">
        <v>200</v>
      </c>
    </row>
    <row r="292" spans="1:13" x14ac:dyDescent="0.25">
      <c r="A292" s="18">
        <v>645</v>
      </c>
      <c r="B292" s="88" t="s">
        <v>2998</v>
      </c>
      <c r="C292" s="89" t="s">
        <v>2779</v>
      </c>
      <c r="D292" s="94">
        <v>1.2E-2</v>
      </c>
      <c r="E292" s="89" t="s">
        <v>2997</v>
      </c>
      <c r="F292" s="89">
        <v>142</v>
      </c>
      <c r="G292" s="89" t="s">
        <v>2997</v>
      </c>
      <c r="H292" s="90">
        <v>0.06</v>
      </c>
      <c r="I292" s="89" t="s">
        <v>2781</v>
      </c>
      <c r="J292" s="91">
        <f t="shared" si="5"/>
        <v>12</v>
      </c>
      <c r="K292" s="92" t="s">
        <v>4</v>
      </c>
      <c r="L292" s="93" t="s">
        <v>2788</v>
      </c>
      <c r="M292" s="91">
        <v>200</v>
      </c>
    </row>
    <row r="293" spans="1:13" x14ac:dyDescent="0.25">
      <c r="A293" s="18">
        <v>243</v>
      </c>
      <c r="B293" s="25" t="s">
        <v>2999</v>
      </c>
      <c r="C293" s="24" t="s">
        <v>2779</v>
      </c>
      <c r="D293" s="94">
        <v>6.0000000000000001E-3</v>
      </c>
      <c r="E293" s="89" t="s">
        <v>3000</v>
      </c>
      <c r="F293" s="89">
        <v>243</v>
      </c>
      <c r="G293" s="89" t="s">
        <v>3000</v>
      </c>
      <c r="H293" s="90">
        <v>6</v>
      </c>
      <c r="I293" s="89" t="s">
        <v>2781</v>
      </c>
      <c r="J293" s="91">
        <f t="shared" si="5"/>
        <v>6</v>
      </c>
      <c r="K293" s="92" t="s">
        <v>2</v>
      </c>
      <c r="L293" s="93" t="s">
        <v>2788</v>
      </c>
      <c r="M293" s="91">
        <v>1</v>
      </c>
    </row>
    <row r="294" spans="1:13" x14ac:dyDescent="0.25">
      <c r="A294" s="18">
        <v>743</v>
      </c>
      <c r="B294" s="88" t="s">
        <v>2999</v>
      </c>
      <c r="C294" s="89" t="s">
        <v>2779</v>
      </c>
      <c r="D294" s="94">
        <v>6.0000000000000001E-3</v>
      </c>
      <c r="E294" s="89" t="s">
        <v>3000</v>
      </c>
      <c r="F294" s="89">
        <v>243</v>
      </c>
      <c r="G294" s="89" t="s">
        <v>3000</v>
      </c>
      <c r="H294" s="90">
        <v>6</v>
      </c>
      <c r="I294" s="89" t="s">
        <v>2781</v>
      </c>
      <c r="J294" s="91">
        <f t="shared" si="5"/>
        <v>6</v>
      </c>
      <c r="K294" s="92" t="s">
        <v>2</v>
      </c>
      <c r="L294" s="93" t="s">
        <v>2788</v>
      </c>
      <c r="M294" s="91">
        <v>1</v>
      </c>
    </row>
    <row r="295" spans="1:13" x14ac:dyDescent="0.25">
      <c r="A295" s="18">
        <v>244</v>
      </c>
      <c r="B295" s="25" t="s">
        <v>3001</v>
      </c>
      <c r="C295" s="24" t="s">
        <v>2779</v>
      </c>
      <c r="D295" s="94">
        <v>2.4E-2</v>
      </c>
      <c r="E295" s="89" t="s">
        <v>3000</v>
      </c>
      <c r="F295" s="89">
        <v>243</v>
      </c>
      <c r="G295" s="89" t="s">
        <v>3000</v>
      </c>
      <c r="H295" s="90">
        <v>6</v>
      </c>
      <c r="I295" s="89" t="s">
        <v>2781</v>
      </c>
      <c r="J295" s="91">
        <f t="shared" si="5"/>
        <v>24</v>
      </c>
      <c r="K295" s="92" t="s">
        <v>4</v>
      </c>
      <c r="L295" s="93" t="s">
        <v>2788</v>
      </c>
      <c r="M295" s="91">
        <v>4</v>
      </c>
    </row>
    <row r="296" spans="1:13" x14ac:dyDescent="0.25">
      <c r="A296" s="18">
        <v>744</v>
      </c>
      <c r="B296" s="88" t="s">
        <v>3001</v>
      </c>
      <c r="C296" s="89" t="s">
        <v>2779</v>
      </c>
      <c r="D296" s="94">
        <v>2.4E-2</v>
      </c>
      <c r="E296" s="89" t="s">
        <v>3000</v>
      </c>
      <c r="F296" s="89">
        <v>243</v>
      </c>
      <c r="G296" s="89" t="s">
        <v>3000</v>
      </c>
      <c r="H296" s="90">
        <v>6</v>
      </c>
      <c r="I296" s="89" t="s">
        <v>2781</v>
      </c>
      <c r="J296" s="91">
        <f t="shared" si="5"/>
        <v>24</v>
      </c>
      <c r="K296" s="92" t="s">
        <v>4</v>
      </c>
      <c r="L296" s="93" t="s">
        <v>2788</v>
      </c>
      <c r="M296" s="91">
        <v>4</v>
      </c>
    </row>
    <row r="297" spans="1:13" x14ac:dyDescent="0.25">
      <c r="A297" s="18">
        <v>246</v>
      </c>
      <c r="B297" s="88" t="s">
        <v>3002</v>
      </c>
      <c r="C297" s="22" t="s">
        <v>2779</v>
      </c>
      <c r="D297" s="97">
        <v>7.4999999999999997E-3</v>
      </c>
      <c r="E297" s="89" t="s">
        <v>2313</v>
      </c>
      <c r="F297" s="24">
        <v>246</v>
      </c>
      <c r="G297" s="89" t="s">
        <v>3003</v>
      </c>
      <c r="H297" s="90">
        <v>7.5</v>
      </c>
      <c r="I297" s="89" t="s">
        <v>2781</v>
      </c>
      <c r="J297" s="91">
        <f t="shared" si="5"/>
        <v>7.5</v>
      </c>
      <c r="K297" s="92" t="s">
        <v>3</v>
      </c>
      <c r="L297" s="93" t="s">
        <v>2814</v>
      </c>
      <c r="M297" s="91">
        <v>1</v>
      </c>
    </row>
    <row r="298" spans="1:13" x14ac:dyDescent="0.25">
      <c r="A298" s="18">
        <v>248</v>
      </c>
      <c r="B298" s="25" t="s">
        <v>3004</v>
      </c>
      <c r="C298" s="24" t="s">
        <v>2779</v>
      </c>
      <c r="D298" s="97">
        <v>7.4999999999999997E-3</v>
      </c>
      <c r="E298" s="89" t="s">
        <v>2315</v>
      </c>
      <c r="F298" s="89">
        <v>248</v>
      </c>
      <c r="G298" s="89" t="s">
        <v>3003</v>
      </c>
      <c r="H298" s="90">
        <v>7.5</v>
      </c>
      <c r="I298" s="89" t="s">
        <v>2781</v>
      </c>
      <c r="J298" s="91">
        <f t="shared" si="5"/>
        <v>7.5</v>
      </c>
      <c r="K298" s="92" t="s">
        <v>3</v>
      </c>
      <c r="L298" s="93" t="s">
        <v>2814</v>
      </c>
      <c r="M298" s="91">
        <v>1</v>
      </c>
    </row>
    <row r="299" spans="1:13" x14ac:dyDescent="0.25">
      <c r="A299" s="18">
        <v>250</v>
      </c>
      <c r="B299" s="21" t="s">
        <v>3005</v>
      </c>
      <c r="C299" s="22" t="s">
        <v>2779</v>
      </c>
      <c r="D299" s="97">
        <v>7.4999999999999997E-3</v>
      </c>
      <c r="E299" s="89" t="s">
        <v>3006</v>
      </c>
      <c r="F299" s="89">
        <v>251</v>
      </c>
      <c r="G299" s="89" t="s">
        <v>3003</v>
      </c>
      <c r="H299" s="90">
        <v>7.5</v>
      </c>
      <c r="I299" s="89" t="s">
        <v>2781</v>
      </c>
      <c r="J299" s="91">
        <f t="shared" si="5"/>
        <v>7.5</v>
      </c>
      <c r="K299" s="92" t="s">
        <v>3</v>
      </c>
      <c r="L299" s="93" t="s">
        <v>2811</v>
      </c>
      <c r="M299" s="91">
        <v>1</v>
      </c>
    </row>
    <row r="300" spans="1:13" x14ac:dyDescent="0.25">
      <c r="A300" s="18">
        <v>251</v>
      </c>
      <c r="B300" s="21" t="s">
        <v>3007</v>
      </c>
      <c r="C300" s="22" t="s">
        <v>2779</v>
      </c>
      <c r="D300" s="97">
        <v>7.4999999999999997E-3</v>
      </c>
      <c r="E300" s="89" t="s">
        <v>3003</v>
      </c>
      <c r="F300" s="89">
        <v>251</v>
      </c>
      <c r="G300" s="89" t="s">
        <v>3003</v>
      </c>
      <c r="H300" s="90">
        <v>7.5</v>
      </c>
      <c r="I300" s="89" t="s">
        <v>2781</v>
      </c>
      <c r="J300" s="91">
        <f t="shared" si="5"/>
        <v>7.5</v>
      </c>
      <c r="K300" s="92" t="s">
        <v>3</v>
      </c>
      <c r="L300" s="93" t="s">
        <v>2788</v>
      </c>
      <c r="M300" s="91">
        <v>1</v>
      </c>
    </row>
    <row r="301" spans="1:13" x14ac:dyDescent="0.25">
      <c r="A301" s="18">
        <v>746</v>
      </c>
      <c r="B301" s="88" t="s">
        <v>3002</v>
      </c>
      <c r="C301" s="89" t="s">
        <v>2779</v>
      </c>
      <c r="D301" s="97">
        <v>7.4999999999999997E-3</v>
      </c>
      <c r="E301" s="89" t="s">
        <v>2313</v>
      </c>
      <c r="F301" s="89">
        <v>246</v>
      </c>
      <c r="G301" s="89" t="s">
        <v>3003</v>
      </c>
      <c r="H301" s="90">
        <v>7.5</v>
      </c>
      <c r="I301" s="89" t="s">
        <v>2781</v>
      </c>
      <c r="J301" s="91">
        <f t="shared" si="5"/>
        <v>7.5</v>
      </c>
      <c r="K301" s="92" t="s">
        <v>3</v>
      </c>
      <c r="L301" s="93" t="s">
        <v>2814</v>
      </c>
      <c r="M301" s="91">
        <v>1</v>
      </c>
    </row>
    <row r="302" spans="1:13" x14ac:dyDescent="0.25">
      <c r="A302" s="18">
        <v>748</v>
      </c>
      <c r="B302" s="88" t="s">
        <v>3004</v>
      </c>
      <c r="C302" s="89" t="s">
        <v>2779</v>
      </c>
      <c r="D302" s="97">
        <v>7.4999999999999997E-3</v>
      </c>
      <c r="E302" s="89" t="s">
        <v>2315</v>
      </c>
      <c r="F302" s="89">
        <v>248</v>
      </c>
      <c r="G302" s="89" t="s">
        <v>3003</v>
      </c>
      <c r="H302" s="90">
        <v>7.5</v>
      </c>
      <c r="I302" s="89" t="s">
        <v>2781</v>
      </c>
      <c r="J302" s="91">
        <f t="shared" si="5"/>
        <v>7.5</v>
      </c>
      <c r="K302" s="92" t="s">
        <v>3</v>
      </c>
      <c r="L302" s="93" t="s">
        <v>2814</v>
      </c>
      <c r="M302" s="91">
        <v>1</v>
      </c>
    </row>
    <row r="303" spans="1:13" x14ac:dyDescent="0.25">
      <c r="A303" s="18">
        <v>750</v>
      </c>
      <c r="B303" s="88" t="s">
        <v>3005</v>
      </c>
      <c r="C303" s="89" t="s">
        <v>2779</v>
      </c>
      <c r="D303" s="97">
        <v>7.4999999999999997E-3</v>
      </c>
      <c r="E303" s="89" t="s">
        <v>3006</v>
      </c>
      <c r="F303" s="89">
        <v>251</v>
      </c>
      <c r="G303" s="89" t="s">
        <v>3003</v>
      </c>
      <c r="H303" s="90">
        <v>7.5</v>
      </c>
      <c r="I303" s="89" t="s">
        <v>2781</v>
      </c>
      <c r="J303" s="91">
        <f t="shared" si="5"/>
        <v>7.5</v>
      </c>
      <c r="K303" s="92" t="s">
        <v>3</v>
      </c>
      <c r="L303" s="93" t="s">
        <v>2811</v>
      </c>
      <c r="M303" s="91">
        <v>1</v>
      </c>
    </row>
    <row r="304" spans="1:13" x14ac:dyDescent="0.25">
      <c r="A304" s="18">
        <v>751</v>
      </c>
      <c r="B304" s="88" t="s">
        <v>3007</v>
      </c>
      <c r="C304" s="89" t="s">
        <v>2779</v>
      </c>
      <c r="D304" s="97">
        <v>7.4999999999999997E-3</v>
      </c>
      <c r="E304" s="89" t="s">
        <v>3003</v>
      </c>
      <c r="F304" s="89">
        <v>251</v>
      </c>
      <c r="G304" s="89" t="s">
        <v>3003</v>
      </c>
      <c r="H304" s="90">
        <v>7.5</v>
      </c>
      <c r="I304" s="89" t="s">
        <v>2781</v>
      </c>
      <c r="J304" s="91">
        <f t="shared" si="5"/>
        <v>7.5</v>
      </c>
      <c r="K304" s="92" t="s">
        <v>3</v>
      </c>
      <c r="L304" s="93" t="s">
        <v>2788</v>
      </c>
      <c r="M304" s="91">
        <v>1</v>
      </c>
    </row>
    <row r="305" spans="1:13" x14ac:dyDescent="0.25">
      <c r="A305" s="18">
        <v>115</v>
      </c>
      <c r="B305" s="88" t="s">
        <v>3008</v>
      </c>
      <c r="C305" s="89" t="s">
        <v>2779</v>
      </c>
      <c r="D305" s="97">
        <v>7.4999999999999997E-3</v>
      </c>
      <c r="E305" s="88" t="s">
        <v>3008</v>
      </c>
      <c r="F305" s="89">
        <v>115</v>
      </c>
      <c r="G305" s="89" t="s">
        <v>3003</v>
      </c>
      <c r="H305" s="90">
        <v>7.5</v>
      </c>
      <c r="I305" s="89" t="s">
        <v>2781</v>
      </c>
      <c r="J305" s="91">
        <f t="shared" si="5"/>
        <v>7.5</v>
      </c>
      <c r="K305" s="92" t="s">
        <v>3</v>
      </c>
      <c r="L305" s="93" t="s">
        <v>2782</v>
      </c>
      <c r="M305" s="91">
        <v>1</v>
      </c>
    </row>
    <row r="306" spans="1:13" x14ac:dyDescent="0.25">
      <c r="A306" s="18">
        <v>615</v>
      </c>
      <c r="B306" s="88" t="s">
        <v>3009</v>
      </c>
      <c r="C306" s="89" t="s">
        <v>2779</v>
      </c>
      <c r="D306" s="97">
        <v>7.4999999999999997E-3</v>
      </c>
      <c r="E306" s="88" t="s">
        <v>3009</v>
      </c>
      <c r="F306" s="89">
        <v>115</v>
      </c>
      <c r="G306" s="89" t="s">
        <v>3003</v>
      </c>
      <c r="H306" s="90">
        <v>7.5</v>
      </c>
      <c r="I306" s="89" t="s">
        <v>2781</v>
      </c>
      <c r="J306" s="91">
        <f t="shared" si="5"/>
        <v>7.5</v>
      </c>
      <c r="K306" s="92" t="s">
        <v>3</v>
      </c>
      <c r="L306" s="93" t="s">
        <v>2782</v>
      </c>
      <c r="M306" s="91">
        <v>1</v>
      </c>
    </row>
    <row r="307" spans="1:13" x14ac:dyDescent="0.25">
      <c r="A307" s="18">
        <v>343</v>
      </c>
      <c r="B307" s="21" t="s">
        <v>3010</v>
      </c>
      <c r="C307" s="23" t="s">
        <v>2794</v>
      </c>
      <c r="D307" s="97">
        <v>7.0000000000000001E-3</v>
      </c>
      <c r="E307" s="89" t="s">
        <v>3011</v>
      </c>
      <c r="F307" s="89">
        <v>343</v>
      </c>
      <c r="G307" s="89" t="s">
        <v>3011</v>
      </c>
      <c r="H307" s="90">
        <v>7</v>
      </c>
      <c r="I307" s="89" t="s">
        <v>19</v>
      </c>
      <c r="J307" s="91">
        <f t="shared" si="5"/>
        <v>7</v>
      </c>
      <c r="K307" s="92" t="s">
        <v>3</v>
      </c>
      <c r="L307" s="93" t="s">
        <v>2788</v>
      </c>
      <c r="M307" s="91">
        <v>1</v>
      </c>
    </row>
    <row r="308" spans="1:13" x14ac:dyDescent="0.25">
      <c r="A308" s="18">
        <v>371</v>
      </c>
      <c r="B308" s="88" t="s">
        <v>3012</v>
      </c>
      <c r="C308" s="23" t="s">
        <v>2794</v>
      </c>
      <c r="D308" s="97">
        <v>7.0000000000000001E-3</v>
      </c>
      <c r="E308" s="89" t="s">
        <v>2416</v>
      </c>
      <c r="F308" s="24">
        <v>371</v>
      </c>
      <c r="G308" s="89" t="s">
        <v>3011</v>
      </c>
      <c r="H308" s="90">
        <v>7</v>
      </c>
      <c r="I308" s="89" t="s">
        <v>19</v>
      </c>
      <c r="J308" s="91">
        <f t="shared" si="5"/>
        <v>7</v>
      </c>
      <c r="K308" s="92" t="s">
        <v>3</v>
      </c>
      <c r="L308" s="93" t="s">
        <v>2788</v>
      </c>
      <c r="M308" s="91">
        <v>1</v>
      </c>
    </row>
    <row r="309" spans="1:13" x14ac:dyDescent="0.25">
      <c r="A309" s="18">
        <v>843</v>
      </c>
      <c r="B309" s="88" t="s">
        <v>3010</v>
      </c>
      <c r="C309" s="89" t="s">
        <v>2794</v>
      </c>
      <c r="D309" s="97">
        <v>7.0000000000000001E-3</v>
      </c>
      <c r="E309" s="89" t="s">
        <v>3011</v>
      </c>
      <c r="F309" s="89">
        <v>343</v>
      </c>
      <c r="G309" s="89" t="s">
        <v>3011</v>
      </c>
      <c r="H309" s="90">
        <v>7</v>
      </c>
      <c r="I309" s="89" t="s">
        <v>19</v>
      </c>
      <c r="J309" s="91">
        <f t="shared" si="5"/>
        <v>7</v>
      </c>
      <c r="K309" s="92" t="s">
        <v>3</v>
      </c>
      <c r="L309" s="93" t="s">
        <v>2788</v>
      </c>
      <c r="M309" s="91">
        <v>1</v>
      </c>
    </row>
    <row r="310" spans="1:13" x14ac:dyDescent="0.25">
      <c r="A310" s="18">
        <v>871</v>
      </c>
      <c r="B310" s="88" t="s">
        <v>3012</v>
      </c>
      <c r="C310" s="89" t="s">
        <v>2794</v>
      </c>
      <c r="D310" s="97">
        <v>7.0000000000000001E-3</v>
      </c>
      <c r="E310" s="89" t="s">
        <v>2416</v>
      </c>
      <c r="F310" s="89">
        <v>371</v>
      </c>
      <c r="G310" s="89" t="s">
        <v>3011</v>
      </c>
      <c r="H310" s="90">
        <v>7</v>
      </c>
      <c r="I310" s="89" t="s">
        <v>19</v>
      </c>
      <c r="J310" s="91">
        <f t="shared" si="5"/>
        <v>7</v>
      </c>
      <c r="K310" s="92" t="s">
        <v>3</v>
      </c>
      <c r="L310" s="93" t="s">
        <v>2788</v>
      </c>
      <c r="M310" s="91">
        <v>1</v>
      </c>
    </row>
    <row r="311" spans="1:13" x14ac:dyDescent="0.25">
      <c r="A311" s="18">
        <v>252</v>
      </c>
      <c r="B311" s="25" t="s">
        <v>3013</v>
      </c>
      <c r="C311" s="22" t="s">
        <v>2779</v>
      </c>
      <c r="D311" s="97">
        <v>8.5000000000000006E-3</v>
      </c>
      <c r="E311" s="89" t="s">
        <v>3014</v>
      </c>
      <c r="F311" s="89">
        <v>252</v>
      </c>
      <c r="G311" s="89" t="s">
        <v>3014</v>
      </c>
      <c r="H311" s="90">
        <v>8.5</v>
      </c>
      <c r="I311" s="89" t="s">
        <v>2781</v>
      </c>
      <c r="J311" s="91">
        <f t="shared" si="5"/>
        <v>8.5</v>
      </c>
      <c r="K311" s="92" t="s">
        <v>3</v>
      </c>
      <c r="L311" s="93" t="s">
        <v>2788</v>
      </c>
      <c r="M311" s="91">
        <v>1</v>
      </c>
    </row>
    <row r="312" spans="1:13" x14ac:dyDescent="0.25">
      <c r="A312" s="18">
        <v>752</v>
      </c>
      <c r="B312" s="88" t="s">
        <v>3013</v>
      </c>
      <c r="C312" s="89" t="s">
        <v>2779</v>
      </c>
      <c r="D312" s="97">
        <v>8.5000000000000006E-3</v>
      </c>
      <c r="E312" s="89" t="s">
        <v>3014</v>
      </c>
      <c r="F312" s="89">
        <v>252</v>
      </c>
      <c r="G312" s="89" t="s">
        <v>3014</v>
      </c>
      <c r="H312" s="90">
        <v>8.5</v>
      </c>
      <c r="I312" s="89" t="s">
        <v>2781</v>
      </c>
      <c r="J312" s="91">
        <f t="shared" si="5"/>
        <v>8.5</v>
      </c>
      <c r="K312" s="92" t="s">
        <v>3</v>
      </c>
      <c r="L312" s="93" t="s">
        <v>2788</v>
      </c>
      <c r="M312" s="91">
        <v>1</v>
      </c>
    </row>
    <row r="313" spans="1:13" x14ac:dyDescent="0.25">
      <c r="A313" s="18">
        <v>276</v>
      </c>
      <c r="B313" s="88" t="s">
        <v>3015</v>
      </c>
      <c r="C313" s="89" t="s">
        <v>2779</v>
      </c>
      <c r="D313" s="97">
        <v>8.5000000000000006E-3</v>
      </c>
      <c r="E313" s="89" t="s">
        <v>3014</v>
      </c>
      <c r="F313" s="89">
        <v>276</v>
      </c>
      <c r="G313" s="89" t="s">
        <v>3014</v>
      </c>
      <c r="H313" s="89">
        <v>8.5</v>
      </c>
      <c r="I313" s="89" t="s">
        <v>2781</v>
      </c>
      <c r="J313" s="89">
        <f t="shared" si="5"/>
        <v>8.5</v>
      </c>
      <c r="K313" s="92" t="s">
        <v>3</v>
      </c>
      <c r="L313" s="93" t="s">
        <v>2788</v>
      </c>
      <c r="M313" s="91">
        <v>1</v>
      </c>
    </row>
    <row r="314" spans="1:13" x14ac:dyDescent="0.25">
      <c r="A314" s="18">
        <v>776</v>
      </c>
      <c r="B314" s="88" t="s">
        <v>3015</v>
      </c>
      <c r="C314" s="89" t="s">
        <v>2779</v>
      </c>
      <c r="D314" s="97">
        <v>8.5000000000000006E-3</v>
      </c>
      <c r="E314" s="89" t="s">
        <v>3014</v>
      </c>
      <c r="F314" s="89">
        <v>276</v>
      </c>
      <c r="G314" s="89" t="s">
        <v>3014</v>
      </c>
      <c r="H314" s="89">
        <v>8.5</v>
      </c>
      <c r="I314" s="89" t="s">
        <v>2781</v>
      </c>
      <c r="J314" s="89">
        <v>8.5</v>
      </c>
      <c r="K314" s="92" t="s">
        <v>3</v>
      </c>
      <c r="L314" s="93" t="s">
        <v>2788</v>
      </c>
      <c r="M314" s="91">
        <v>1</v>
      </c>
    </row>
    <row r="315" spans="1:13" x14ac:dyDescent="0.25">
      <c r="A315" s="18">
        <v>279</v>
      </c>
      <c r="B315" s="88" t="s">
        <v>3016</v>
      </c>
      <c r="C315" s="89" t="s">
        <v>2779</v>
      </c>
      <c r="D315" s="97">
        <v>8.5000000000000006E-3</v>
      </c>
      <c r="E315" s="88" t="s">
        <v>3016</v>
      </c>
      <c r="F315" s="89">
        <v>279</v>
      </c>
      <c r="G315" s="89" t="s">
        <v>3014</v>
      </c>
      <c r="H315" s="89">
        <v>8.5</v>
      </c>
      <c r="I315" s="89" t="s">
        <v>2781</v>
      </c>
      <c r="J315" s="89">
        <v>8.5</v>
      </c>
      <c r="K315" s="92" t="s">
        <v>3</v>
      </c>
      <c r="L315" s="93" t="s">
        <v>2782</v>
      </c>
      <c r="M315" s="91">
        <v>1</v>
      </c>
    </row>
    <row r="316" spans="1:13" x14ac:dyDescent="0.25">
      <c r="A316" s="18">
        <v>779</v>
      </c>
      <c r="B316" s="88" t="s">
        <v>3017</v>
      </c>
      <c r="C316" s="89" t="s">
        <v>2779</v>
      </c>
      <c r="D316" s="97">
        <v>8.5000000000000006E-3</v>
      </c>
      <c r="E316" s="88" t="s">
        <v>3017</v>
      </c>
      <c r="F316" s="89">
        <v>279</v>
      </c>
      <c r="G316" s="89" t="s">
        <v>3014</v>
      </c>
      <c r="H316" s="89">
        <v>8.5</v>
      </c>
      <c r="I316" s="89" t="s">
        <v>2781</v>
      </c>
      <c r="J316" s="89">
        <v>8.5</v>
      </c>
      <c r="K316" s="92" t="s">
        <v>3</v>
      </c>
      <c r="L316" s="93" t="s">
        <v>2782</v>
      </c>
      <c r="M316" s="91">
        <v>1</v>
      </c>
    </row>
    <row r="317" spans="1:13" x14ac:dyDescent="0.25">
      <c r="A317" s="18">
        <v>131</v>
      </c>
      <c r="B317" s="21" t="s">
        <v>3018</v>
      </c>
      <c r="C317" s="22" t="s">
        <v>2779</v>
      </c>
      <c r="D317" s="94">
        <v>8.0000000000000004E-4</v>
      </c>
      <c r="E317" s="89" t="s">
        <v>3019</v>
      </c>
      <c r="F317" s="89">
        <v>131</v>
      </c>
      <c r="G317" s="89" t="s">
        <v>3019</v>
      </c>
      <c r="H317" s="90">
        <v>0.8</v>
      </c>
      <c r="I317" s="89" t="s">
        <v>2781</v>
      </c>
      <c r="J317" s="91">
        <f t="shared" ref="J317:J351" si="6">D317*1000</f>
        <v>0.8</v>
      </c>
      <c r="K317" s="92" t="s">
        <v>2</v>
      </c>
      <c r="L317" s="93" t="s">
        <v>2788</v>
      </c>
      <c r="M317" s="91">
        <v>1</v>
      </c>
    </row>
    <row r="318" spans="1:13" x14ac:dyDescent="0.25">
      <c r="A318" s="18">
        <v>155</v>
      </c>
      <c r="B318" s="21" t="s">
        <v>3020</v>
      </c>
      <c r="C318" s="22" t="s">
        <v>2779</v>
      </c>
      <c r="D318" s="94">
        <v>8.0000000000000004E-4</v>
      </c>
      <c r="E318" s="89" t="s">
        <v>3019</v>
      </c>
      <c r="F318" s="89">
        <v>155</v>
      </c>
      <c r="G318" s="89" t="s">
        <v>3019</v>
      </c>
      <c r="H318" s="90">
        <v>0.8</v>
      </c>
      <c r="I318" s="89" t="s">
        <v>2781</v>
      </c>
      <c r="J318" s="91">
        <f t="shared" si="6"/>
        <v>0.8</v>
      </c>
      <c r="K318" s="92" t="s">
        <v>2</v>
      </c>
      <c r="L318" s="93" t="s">
        <v>2788</v>
      </c>
      <c r="M318" s="91">
        <v>1</v>
      </c>
    </row>
    <row r="319" spans="1:13" x14ac:dyDescent="0.25">
      <c r="A319" s="18">
        <v>631</v>
      </c>
      <c r="B319" s="101" t="s">
        <v>3018</v>
      </c>
      <c r="C319" s="89" t="s">
        <v>2779</v>
      </c>
      <c r="D319" s="94">
        <v>8.0000000000000004E-4</v>
      </c>
      <c r="E319" s="89" t="s">
        <v>3019</v>
      </c>
      <c r="F319" s="89">
        <v>131</v>
      </c>
      <c r="G319" s="89" t="s">
        <v>3019</v>
      </c>
      <c r="H319" s="90">
        <v>0.8</v>
      </c>
      <c r="I319" s="89" t="s">
        <v>2781</v>
      </c>
      <c r="J319" s="91">
        <f t="shared" si="6"/>
        <v>0.8</v>
      </c>
      <c r="K319" s="92" t="s">
        <v>2</v>
      </c>
      <c r="L319" s="93" t="s">
        <v>2788</v>
      </c>
      <c r="M319" s="91">
        <v>1</v>
      </c>
    </row>
    <row r="320" spans="1:13" x14ac:dyDescent="0.25">
      <c r="A320" s="18">
        <v>655</v>
      </c>
      <c r="B320" s="88" t="s">
        <v>3020</v>
      </c>
      <c r="C320" s="89" t="s">
        <v>2779</v>
      </c>
      <c r="D320" s="94">
        <v>8.0000000000000004E-4</v>
      </c>
      <c r="E320" s="89" t="s">
        <v>3019</v>
      </c>
      <c r="F320" s="89">
        <v>155</v>
      </c>
      <c r="G320" s="89" t="s">
        <v>3019</v>
      </c>
      <c r="H320" s="90">
        <v>0.8</v>
      </c>
      <c r="I320" s="89" t="s">
        <v>2781</v>
      </c>
      <c r="J320" s="91">
        <f t="shared" si="6"/>
        <v>0.8</v>
      </c>
      <c r="K320" s="92" t="s">
        <v>2</v>
      </c>
      <c r="L320" s="93" t="s">
        <v>2788</v>
      </c>
      <c r="M320" s="91">
        <v>1</v>
      </c>
    </row>
    <row r="321" spans="1:13" x14ac:dyDescent="0.25">
      <c r="A321" s="18">
        <v>132</v>
      </c>
      <c r="B321" s="21" t="s">
        <v>3022</v>
      </c>
      <c r="C321" s="22" t="s">
        <v>2779</v>
      </c>
      <c r="D321" s="94">
        <v>8.0000000000000002E-3</v>
      </c>
      <c r="E321" s="89" t="s">
        <v>3019</v>
      </c>
      <c r="F321" s="89">
        <v>155</v>
      </c>
      <c r="G321" s="89" t="s">
        <v>3019</v>
      </c>
      <c r="H321" s="90">
        <v>0.8</v>
      </c>
      <c r="I321" s="89" t="s">
        <v>2781</v>
      </c>
      <c r="J321" s="91">
        <f t="shared" si="6"/>
        <v>8</v>
      </c>
      <c r="K321" s="92" t="s">
        <v>4</v>
      </c>
      <c r="L321" s="93" t="s">
        <v>2788</v>
      </c>
      <c r="M321" s="91">
        <v>10</v>
      </c>
    </row>
    <row r="322" spans="1:13" x14ac:dyDescent="0.25">
      <c r="A322" s="18">
        <v>159</v>
      </c>
      <c r="B322" s="21" t="s">
        <v>3023</v>
      </c>
      <c r="C322" s="22" t="s">
        <v>2779</v>
      </c>
      <c r="D322" s="94">
        <v>8.0000000000000002E-3</v>
      </c>
      <c r="E322" s="89" t="s">
        <v>3019</v>
      </c>
      <c r="F322" s="89">
        <v>155</v>
      </c>
      <c r="G322" s="89" t="s">
        <v>3019</v>
      </c>
      <c r="H322" s="90">
        <v>0.8</v>
      </c>
      <c r="I322" s="89" t="s">
        <v>2781</v>
      </c>
      <c r="J322" s="91">
        <f t="shared" si="6"/>
        <v>8</v>
      </c>
      <c r="K322" s="92" t="s">
        <v>4</v>
      </c>
      <c r="L322" s="93" t="s">
        <v>2788</v>
      </c>
      <c r="M322" s="91">
        <v>10</v>
      </c>
    </row>
    <row r="323" spans="1:13" x14ac:dyDescent="0.25">
      <c r="A323" s="18">
        <v>632</v>
      </c>
      <c r="B323" s="88" t="s">
        <v>3022</v>
      </c>
      <c r="C323" s="89" t="s">
        <v>2779</v>
      </c>
      <c r="D323" s="94">
        <v>8.0000000000000002E-3</v>
      </c>
      <c r="E323" s="89" t="s">
        <v>3019</v>
      </c>
      <c r="F323" s="89">
        <v>155</v>
      </c>
      <c r="G323" s="89" t="s">
        <v>3019</v>
      </c>
      <c r="H323" s="90">
        <v>0.8</v>
      </c>
      <c r="I323" s="89" t="s">
        <v>2781</v>
      </c>
      <c r="J323" s="91">
        <f t="shared" si="6"/>
        <v>8</v>
      </c>
      <c r="K323" s="92" t="s">
        <v>4</v>
      </c>
      <c r="L323" s="93" t="s">
        <v>2788</v>
      </c>
      <c r="M323" s="91">
        <v>10</v>
      </c>
    </row>
    <row r="324" spans="1:13" x14ac:dyDescent="0.25">
      <c r="A324" s="18">
        <v>659</v>
      </c>
      <c r="B324" s="88" t="s">
        <v>3023</v>
      </c>
      <c r="C324" s="89" t="s">
        <v>2779</v>
      </c>
      <c r="D324" s="94">
        <v>8.0000000000000002E-3</v>
      </c>
      <c r="E324" s="89" t="s">
        <v>3019</v>
      </c>
      <c r="F324" s="89">
        <v>155</v>
      </c>
      <c r="G324" s="89" t="s">
        <v>3019</v>
      </c>
      <c r="H324" s="90">
        <v>0.8</v>
      </c>
      <c r="I324" s="89" t="s">
        <v>2781</v>
      </c>
      <c r="J324" s="91">
        <f t="shared" si="6"/>
        <v>8</v>
      </c>
      <c r="K324" s="92" t="s">
        <v>4</v>
      </c>
      <c r="L324" s="93" t="s">
        <v>2788</v>
      </c>
      <c r="M324" s="91">
        <v>10</v>
      </c>
    </row>
    <row r="325" spans="1:13" x14ac:dyDescent="0.25">
      <c r="A325" s="18">
        <v>133</v>
      </c>
      <c r="B325" s="21" t="s">
        <v>3024</v>
      </c>
      <c r="C325" s="22" t="s">
        <v>2779</v>
      </c>
      <c r="D325" s="94">
        <v>1.6E-2</v>
      </c>
      <c r="E325" s="89" t="s">
        <v>3019</v>
      </c>
      <c r="F325" s="89">
        <v>133</v>
      </c>
      <c r="G325" s="89" t="s">
        <v>3019</v>
      </c>
      <c r="H325" s="90">
        <v>0.8</v>
      </c>
      <c r="I325" s="89" t="s">
        <v>2781</v>
      </c>
      <c r="J325" s="91">
        <f t="shared" si="6"/>
        <v>16</v>
      </c>
      <c r="K325" s="92" t="s">
        <v>4</v>
      </c>
      <c r="L325" s="93" t="s">
        <v>2788</v>
      </c>
      <c r="M325" s="91">
        <v>20</v>
      </c>
    </row>
    <row r="326" spans="1:13" x14ac:dyDescent="0.25">
      <c r="A326" s="18">
        <v>156</v>
      </c>
      <c r="B326" s="21" t="s">
        <v>3025</v>
      </c>
      <c r="C326" s="22" t="s">
        <v>2779</v>
      </c>
      <c r="D326" s="94">
        <v>1.6E-2</v>
      </c>
      <c r="E326" s="89" t="s">
        <v>3019</v>
      </c>
      <c r="F326" s="89">
        <v>155</v>
      </c>
      <c r="G326" s="89" t="s">
        <v>3019</v>
      </c>
      <c r="H326" s="90">
        <v>0.8</v>
      </c>
      <c r="I326" s="89" t="s">
        <v>2781</v>
      </c>
      <c r="J326" s="91">
        <f t="shared" si="6"/>
        <v>16</v>
      </c>
      <c r="K326" s="92" t="s">
        <v>4</v>
      </c>
      <c r="L326" s="93" t="s">
        <v>2788</v>
      </c>
      <c r="M326" s="91">
        <v>20</v>
      </c>
    </row>
    <row r="327" spans="1:13" x14ac:dyDescent="0.25">
      <c r="A327" s="18">
        <v>633</v>
      </c>
      <c r="B327" s="88" t="s">
        <v>3024</v>
      </c>
      <c r="C327" s="89" t="s">
        <v>2779</v>
      </c>
      <c r="D327" s="94">
        <v>1.6E-2</v>
      </c>
      <c r="E327" s="89" t="s">
        <v>3019</v>
      </c>
      <c r="F327" s="89">
        <v>133</v>
      </c>
      <c r="G327" s="89" t="s">
        <v>3019</v>
      </c>
      <c r="H327" s="90">
        <v>0.8</v>
      </c>
      <c r="I327" s="89" t="s">
        <v>2781</v>
      </c>
      <c r="J327" s="91">
        <f t="shared" si="6"/>
        <v>16</v>
      </c>
      <c r="K327" s="92" t="s">
        <v>4</v>
      </c>
      <c r="L327" s="93" t="s">
        <v>2788</v>
      </c>
      <c r="M327" s="91">
        <v>20</v>
      </c>
    </row>
    <row r="328" spans="1:13" x14ac:dyDescent="0.25">
      <c r="A328" s="18">
        <v>656</v>
      </c>
      <c r="B328" s="88" t="s">
        <v>3025</v>
      </c>
      <c r="C328" s="89" t="s">
        <v>2779</v>
      </c>
      <c r="D328" s="94">
        <v>1.6E-2</v>
      </c>
      <c r="E328" s="89" t="s">
        <v>3019</v>
      </c>
      <c r="F328" s="89">
        <v>155</v>
      </c>
      <c r="G328" s="89" t="s">
        <v>3019</v>
      </c>
      <c r="H328" s="90">
        <v>0.8</v>
      </c>
      <c r="I328" s="89" t="s">
        <v>2781</v>
      </c>
      <c r="J328" s="91">
        <f t="shared" si="6"/>
        <v>16</v>
      </c>
      <c r="K328" s="92" t="s">
        <v>4</v>
      </c>
      <c r="L328" s="93" t="s">
        <v>2788</v>
      </c>
      <c r="M328" s="91">
        <v>20</v>
      </c>
    </row>
    <row r="329" spans="1:13" x14ac:dyDescent="0.25">
      <c r="A329" s="18">
        <v>128</v>
      </c>
      <c r="B329" s="21" t="s">
        <v>3026</v>
      </c>
      <c r="C329" s="22" t="s">
        <v>2779</v>
      </c>
      <c r="D329" s="94">
        <v>8.9999999999999998E-4</v>
      </c>
      <c r="E329" s="89" t="s">
        <v>2182</v>
      </c>
      <c r="F329" s="89">
        <v>128</v>
      </c>
      <c r="G329" s="89" t="s">
        <v>2780</v>
      </c>
      <c r="H329" s="90">
        <v>0.9</v>
      </c>
      <c r="I329" s="89" t="s">
        <v>2781</v>
      </c>
      <c r="J329" s="91">
        <f t="shared" si="6"/>
        <v>0.9</v>
      </c>
      <c r="K329" s="92" t="s">
        <v>2</v>
      </c>
      <c r="L329" s="93" t="s">
        <v>2814</v>
      </c>
      <c r="M329" s="91">
        <v>1</v>
      </c>
    </row>
    <row r="330" spans="1:13" x14ac:dyDescent="0.25">
      <c r="A330" s="18">
        <v>151</v>
      </c>
      <c r="B330" s="21" t="s">
        <v>3027</v>
      </c>
      <c r="C330" s="22" t="s">
        <v>2779</v>
      </c>
      <c r="D330" s="94">
        <v>8.9999999999999998E-4</v>
      </c>
      <c r="E330" s="89" t="s">
        <v>2780</v>
      </c>
      <c r="F330" s="89">
        <v>151</v>
      </c>
      <c r="G330" s="89" t="s">
        <v>2780</v>
      </c>
      <c r="H330" s="90">
        <v>0.9</v>
      </c>
      <c r="I330" s="89" t="s">
        <v>2781</v>
      </c>
      <c r="J330" s="91">
        <f t="shared" si="6"/>
        <v>0.9</v>
      </c>
      <c r="K330" s="92" t="s">
        <v>2</v>
      </c>
      <c r="L330" s="93" t="s">
        <v>2788</v>
      </c>
      <c r="M330" s="91">
        <v>1</v>
      </c>
    </row>
    <row r="331" spans="1:13" x14ac:dyDescent="0.25">
      <c r="A331" s="18">
        <v>160</v>
      </c>
      <c r="B331" s="21" t="s">
        <v>3028</v>
      </c>
      <c r="C331" s="22" t="s">
        <v>2779</v>
      </c>
      <c r="D331" s="94">
        <v>8.9999999999999998E-4</v>
      </c>
      <c r="E331" s="89" t="s">
        <v>2780</v>
      </c>
      <c r="F331" s="89">
        <v>151</v>
      </c>
      <c r="G331" s="89" t="s">
        <v>2780</v>
      </c>
      <c r="H331" s="90">
        <v>0.9</v>
      </c>
      <c r="I331" s="89" t="s">
        <v>2781</v>
      </c>
      <c r="J331" s="91">
        <f t="shared" si="6"/>
        <v>0.9</v>
      </c>
      <c r="K331" s="92" t="s">
        <v>2</v>
      </c>
      <c r="L331" s="93" t="s">
        <v>2788</v>
      </c>
      <c r="M331" s="91">
        <v>1</v>
      </c>
    </row>
    <row r="332" spans="1:13" x14ac:dyDescent="0.25">
      <c r="A332" s="18">
        <v>628</v>
      </c>
      <c r="B332" s="88" t="s">
        <v>3026</v>
      </c>
      <c r="C332" s="89" t="s">
        <v>2779</v>
      </c>
      <c r="D332" s="94">
        <v>8.9999999999999998E-4</v>
      </c>
      <c r="E332" s="89" t="s">
        <v>2182</v>
      </c>
      <c r="F332" s="89">
        <v>128</v>
      </c>
      <c r="G332" s="89" t="s">
        <v>2780</v>
      </c>
      <c r="H332" s="90">
        <v>0.9</v>
      </c>
      <c r="I332" s="89" t="s">
        <v>2781</v>
      </c>
      <c r="J332" s="91">
        <f t="shared" si="6"/>
        <v>0.9</v>
      </c>
      <c r="K332" s="92" t="s">
        <v>2</v>
      </c>
      <c r="L332" s="93" t="s">
        <v>2814</v>
      </c>
      <c r="M332" s="91">
        <v>1</v>
      </c>
    </row>
    <row r="333" spans="1:13" x14ac:dyDescent="0.25">
      <c r="A333" s="18">
        <v>651</v>
      </c>
      <c r="B333" s="88" t="s">
        <v>3027</v>
      </c>
      <c r="C333" s="89" t="s">
        <v>2779</v>
      </c>
      <c r="D333" s="94">
        <v>8.9999999999999998E-4</v>
      </c>
      <c r="E333" s="89" t="s">
        <v>2780</v>
      </c>
      <c r="F333" s="89">
        <v>151</v>
      </c>
      <c r="G333" s="89" t="s">
        <v>2780</v>
      </c>
      <c r="H333" s="90">
        <v>0.9</v>
      </c>
      <c r="I333" s="89" t="s">
        <v>2781</v>
      </c>
      <c r="J333" s="91">
        <f t="shared" si="6"/>
        <v>0.9</v>
      </c>
      <c r="K333" s="92" t="s">
        <v>2</v>
      </c>
      <c r="L333" s="93" t="s">
        <v>2788</v>
      </c>
      <c r="M333" s="91">
        <v>1</v>
      </c>
    </row>
    <row r="334" spans="1:13" x14ac:dyDescent="0.25">
      <c r="A334" s="18">
        <v>660</v>
      </c>
      <c r="B334" s="88" t="s">
        <v>3028</v>
      </c>
      <c r="C334" s="89" t="s">
        <v>2779</v>
      </c>
      <c r="D334" s="94">
        <v>8.9999999999999998E-4</v>
      </c>
      <c r="E334" s="89" t="s">
        <v>2780</v>
      </c>
      <c r="F334" s="89">
        <v>151</v>
      </c>
      <c r="G334" s="89" t="s">
        <v>2780</v>
      </c>
      <c r="H334" s="90">
        <v>0.9</v>
      </c>
      <c r="I334" s="89" t="s">
        <v>2781</v>
      </c>
      <c r="J334" s="91">
        <f t="shared" si="6"/>
        <v>0.9</v>
      </c>
      <c r="K334" s="92" t="s">
        <v>2</v>
      </c>
      <c r="L334" s="93" t="s">
        <v>2788</v>
      </c>
      <c r="M334" s="91">
        <v>1</v>
      </c>
    </row>
    <row r="335" spans="1:13" x14ac:dyDescent="0.25">
      <c r="A335" s="18">
        <v>129</v>
      </c>
      <c r="B335" s="21" t="s">
        <v>3029</v>
      </c>
      <c r="C335" s="22" t="s">
        <v>2779</v>
      </c>
      <c r="D335" s="94">
        <v>8.9999999999999993E-3</v>
      </c>
      <c r="E335" s="89" t="s">
        <v>2182</v>
      </c>
      <c r="F335" s="89">
        <v>128</v>
      </c>
      <c r="G335" s="89" t="s">
        <v>2780</v>
      </c>
      <c r="H335" s="90">
        <v>0.9</v>
      </c>
      <c r="I335" s="89" t="s">
        <v>2781</v>
      </c>
      <c r="J335" s="91">
        <f t="shared" si="6"/>
        <v>9</v>
      </c>
      <c r="K335" s="92" t="s">
        <v>4</v>
      </c>
      <c r="L335" s="93" t="s">
        <v>2814</v>
      </c>
      <c r="M335" s="91">
        <v>10</v>
      </c>
    </row>
    <row r="336" spans="1:13" x14ac:dyDescent="0.25">
      <c r="A336" s="18">
        <v>150</v>
      </c>
      <c r="B336" s="21" t="s">
        <v>3030</v>
      </c>
      <c r="C336" s="22" t="s">
        <v>2779</v>
      </c>
      <c r="D336" s="94">
        <v>8.9999999999999993E-3</v>
      </c>
      <c r="E336" s="89" t="s">
        <v>2780</v>
      </c>
      <c r="F336" s="89">
        <v>151</v>
      </c>
      <c r="G336" s="89" t="s">
        <v>2780</v>
      </c>
      <c r="H336" s="90">
        <v>0.9</v>
      </c>
      <c r="I336" s="89" t="s">
        <v>2781</v>
      </c>
      <c r="J336" s="91">
        <f t="shared" si="6"/>
        <v>9</v>
      </c>
      <c r="K336" s="92" t="s">
        <v>4</v>
      </c>
      <c r="L336" s="93" t="s">
        <v>2788</v>
      </c>
      <c r="M336" s="91">
        <v>10</v>
      </c>
    </row>
    <row r="337" spans="1:13" x14ac:dyDescent="0.25">
      <c r="A337" s="18">
        <v>257</v>
      </c>
      <c r="B337" s="21" t="s">
        <v>3031</v>
      </c>
      <c r="C337" s="22" t="s">
        <v>2779</v>
      </c>
      <c r="D337" s="94">
        <v>8.9999999999999993E-3</v>
      </c>
      <c r="E337" s="89" t="s">
        <v>3032</v>
      </c>
      <c r="F337" s="89">
        <v>151</v>
      </c>
      <c r="G337" s="89" t="s">
        <v>2780</v>
      </c>
      <c r="H337" s="90">
        <v>0.9</v>
      </c>
      <c r="I337" s="89" t="s">
        <v>2781</v>
      </c>
      <c r="J337" s="91">
        <f t="shared" si="6"/>
        <v>9</v>
      </c>
      <c r="K337" s="92" t="s">
        <v>4</v>
      </c>
      <c r="L337" s="93" t="s">
        <v>2811</v>
      </c>
      <c r="M337" s="91">
        <v>10</v>
      </c>
    </row>
    <row r="338" spans="1:13" x14ac:dyDescent="0.25">
      <c r="A338" s="18">
        <v>629</v>
      </c>
      <c r="B338" s="88" t="s">
        <v>3029</v>
      </c>
      <c r="C338" s="89" t="s">
        <v>2779</v>
      </c>
      <c r="D338" s="94">
        <v>8.9999999999999993E-3</v>
      </c>
      <c r="E338" s="89" t="s">
        <v>2182</v>
      </c>
      <c r="F338" s="89">
        <v>128</v>
      </c>
      <c r="G338" s="89" t="s">
        <v>2780</v>
      </c>
      <c r="H338" s="90">
        <v>0.9</v>
      </c>
      <c r="I338" s="89" t="s">
        <v>2781</v>
      </c>
      <c r="J338" s="91">
        <f t="shared" si="6"/>
        <v>9</v>
      </c>
      <c r="K338" s="92" t="s">
        <v>4</v>
      </c>
      <c r="L338" s="93" t="s">
        <v>2814</v>
      </c>
      <c r="M338" s="91">
        <v>10</v>
      </c>
    </row>
    <row r="339" spans="1:13" x14ac:dyDescent="0.25">
      <c r="A339" s="18">
        <v>650</v>
      </c>
      <c r="B339" s="88" t="s">
        <v>3030</v>
      </c>
      <c r="C339" s="89" t="s">
        <v>2779</v>
      </c>
      <c r="D339" s="94">
        <v>8.9999999999999993E-3</v>
      </c>
      <c r="E339" s="89" t="s">
        <v>2780</v>
      </c>
      <c r="F339" s="89">
        <v>151</v>
      </c>
      <c r="G339" s="89" t="s">
        <v>2780</v>
      </c>
      <c r="H339" s="90">
        <v>0.9</v>
      </c>
      <c r="I339" s="89" t="s">
        <v>2781</v>
      </c>
      <c r="J339" s="91">
        <f t="shared" si="6"/>
        <v>9</v>
      </c>
      <c r="K339" s="92" t="s">
        <v>4</v>
      </c>
      <c r="L339" s="93" t="s">
        <v>2788</v>
      </c>
      <c r="M339" s="91">
        <v>10</v>
      </c>
    </row>
    <row r="340" spans="1:13" x14ac:dyDescent="0.25">
      <c r="A340" s="18">
        <v>757</v>
      </c>
      <c r="B340" s="88" t="s">
        <v>3031</v>
      </c>
      <c r="C340" s="89" t="s">
        <v>2779</v>
      </c>
      <c r="D340" s="94">
        <v>8.9999999999999993E-3</v>
      </c>
      <c r="E340" s="89" t="s">
        <v>3032</v>
      </c>
      <c r="F340" s="89">
        <v>151</v>
      </c>
      <c r="G340" s="89" t="s">
        <v>2780</v>
      </c>
      <c r="H340" s="90">
        <v>0.9</v>
      </c>
      <c r="I340" s="89" t="s">
        <v>2781</v>
      </c>
      <c r="J340" s="91">
        <f t="shared" si="6"/>
        <v>9</v>
      </c>
      <c r="K340" s="92" t="s">
        <v>4</v>
      </c>
      <c r="L340" s="93" t="s">
        <v>2811</v>
      </c>
      <c r="M340" s="91">
        <v>10</v>
      </c>
    </row>
    <row r="341" spans="1:13" x14ac:dyDescent="0.25">
      <c r="A341" s="18">
        <v>130</v>
      </c>
      <c r="B341" s="21" t="s">
        <v>3033</v>
      </c>
      <c r="C341" s="22" t="s">
        <v>2779</v>
      </c>
      <c r="D341" s="94">
        <v>1.7999999999999999E-2</v>
      </c>
      <c r="E341" s="89" t="s">
        <v>2182</v>
      </c>
      <c r="F341" s="89">
        <v>128</v>
      </c>
      <c r="G341" s="89" t="s">
        <v>2780</v>
      </c>
      <c r="H341" s="90">
        <v>0.9</v>
      </c>
      <c r="I341" s="89" t="s">
        <v>2781</v>
      </c>
      <c r="J341" s="91">
        <f t="shared" si="6"/>
        <v>18</v>
      </c>
      <c r="K341" s="92" t="s">
        <v>4</v>
      </c>
      <c r="L341" s="93" t="s">
        <v>2814</v>
      </c>
      <c r="M341" s="91">
        <v>20</v>
      </c>
    </row>
    <row r="342" spans="1:13" x14ac:dyDescent="0.25">
      <c r="A342" s="18">
        <v>152</v>
      </c>
      <c r="B342" s="21" t="s">
        <v>3034</v>
      </c>
      <c r="C342" s="22" t="s">
        <v>2779</v>
      </c>
      <c r="D342" s="94">
        <v>1.7999999999999999E-2</v>
      </c>
      <c r="E342" s="89" t="s">
        <v>2780</v>
      </c>
      <c r="F342" s="89">
        <v>151</v>
      </c>
      <c r="G342" s="89" t="s">
        <v>2780</v>
      </c>
      <c r="H342" s="90">
        <v>0.9</v>
      </c>
      <c r="I342" s="89" t="s">
        <v>2781</v>
      </c>
      <c r="J342" s="91">
        <f t="shared" si="6"/>
        <v>18</v>
      </c>
      <c r="K342" s="92" t="s">
        <v>4</v>
      </c>
      <c r="L342" s="93" t="s">
        <v>2788</v>
      </c>
      <c r="M342" s="91">
        <v>20</v>
      </c>
    </row>
    <row r="343" spans="1:13" x14ac:dyDescent="0.25">
      <c r="A343" s="18">
        <v>230</v>
      </c>
      <c r="B343" s="21" t="s">
        <v>3035</v>
      </c>
      <c r="C343" s="22" t="s">
        <v>2779</v>
      </c>
      <c r="D343" s="94">
        <v>1.7999999999999999E-2</v>
      </c>
      <c r="E343" s="89" t="s">
        <v>3032</v>
      </c>
      <c r="F343" s="89">
        <v>151</v>
      </c>
      <c r="G343" s="89" t="s">
        <v>2780</v>
      </c>
      <c r="H343" s="90">
        <v>0.9</v>
      </c>
      <c r="I343" s="89" t="s">
        <v>2781</v>
      </c>
      <c r="J343" s="91">
        <f t="shared" si="6"/>
        <v>18</v>
      </c>
      <c r="K343" s="92" t="s">
        <v>4</v>
      </c>
      <c r="L343" s="93" t="s">
        <v>2811</v>
      </c>
      <c r="M343" s="91">
        <v>20</v>
      </c>
    </row>
    <row r="344" spans="1:13" x14ac:dyDescent="0.25">
      <c r="A344" s="18">
        <v>630</v>
      </c>
      <c r="B344" s="88" t="s">
        <v>3033</v>
      </c>
      <c r="C344" s="89" t="s">
        <v>2779</v>
      </c>
      <c r="D344" s="94">
        <v>1.7999999999999999E-2</v>
      </c>
      <c r="E344" s="89" t="s">
        <v>2182</v>
      </c>
      <c r="F344" s="89">
        <v>128</v>
      </c>
      <c r="G344" s="89" t="s">
        <v>2780</v>
      </c>
      <c r="H344" s="90">
        <v>0.9</v>
      </c>
      <c r="I344" s="89" t="s">
        <v>2781</v>
      </c>
      <c r="J344" s="91">
        <f t="shared" si="6"/>
        <v>18</v>
      </c>
      <c r="K344" s="92" t="s">
        <v>4</v>
      </c>
      <c r="L344" s="93" t="s">
        <v>2814</v>
      </c>
      <c r="M344" s="91">
        <v>20</v>
      </c>
    </row>
    <row r="345" spans="1:13" x14ac:dyDescent="0.25">
      <c r="A345" s="18">
        <v>652</v>
      </c>
      <c r="B345" s="88" t="s">
        <v>3034</v>
      </c>
      <c r="C345" s="89" t="s">
        <v>2779</v>
      </c>
      <c r="D345" s="94">
        <v>1.7999999999999999E-2</v>
      </c>
      <c r="E345" s="89" t="s">
        <v>2780</v>
      </c>
      <c r="F345" s="89">
        <v>151</v>
      </c>
      <c r="G345" s="89" t="s">
        <v>2780</v>
      </c>
      <c r="H345" s="90">
        <v>0.9</v>
      </c>
      <c r="I345" s="89" t="s">
        <v>2781</v>
      </c>
      <c r="J345" s="91">
        <f t="shared" si="6"/>
        <v>18</v>
      </c>
      <c r="K345" s="92" t="s">
        <v>4</v>
      </c>
      <c r="L345" s="93" t="s">
        <v>2788</v>
      </c>
      <c r="M345" s="91">
        <v>20</v>
      </c>
    </row>
    <row r="346" spans="1:13" x14ac:dyDescent="0.25">
      <c r="A346" s="18">
        <v>730</v>
      </c>
      <c r="B346" s="88" t="s">
        <v>3035</v>
      </c>
      <c r="C346" s="89" t="s">
        <v>2779</v>
      </c>
      <c r="D346" s="94">
        <v>1.7999999999999999E-2</v>
      </c>
      <c r="E346" s="89" t="s">
        <v>3032</v>
      </c>
      <c r="F346" s="89">
        <v>151</v>
      </c>
      <c r="G346" s="89" t="s">
        <v>2780</v>
      </c>
      <c r="H346" s="90">
        <v>0.9</v>
      </c>
      <c r="I346" s="89" t="s">
        <v>2781</v>
      </c>
      <c r="J346" s="91">
        <f t="shared" si="6"/>
        <v>18</v>
      </c>
      <c r="K346" s="92" t="s">
        <v>4</v>
      </c>
      <c r="L346" s="93" t="s">
        <v>2811</v>
      </c>
      <c r="M346" s="91">
        <v>20</v>
      </c>
    </row>
    <row r="347" spans="1:13" x14ac:dyDescent="0.25">
      <c r="A347" s="18">
        <v>400</v>
      </c>
      <c r="B347" s="26" t="s">
        <v>3036</v>
      </c>
      <c r="C347" s="23" t="s">
        <v>2144</v>
      </c>
      <c r="D347" s="94">
        <v>1E-3</v>
      </c>
      <c r="E347" s="89" t="s">
        <v>2144</v>
      </c>
      <c r="F347" s="23">
        <v>400</v>
      </c>
      <c r="G347" s="89" t="s">
        <v>2144</v>
      </c>
      <c r="H347" s="90">
        <v>0</v>
      </c>
      <c r="I347" s="89" t="s">
        <v>2781</v>
      </c>
      <c r="J347" s="91">
        <f t="shared" si="6"/>
        <v>1</v>
      </c>
      <c r="K347" s="92" t="s">
        <v>2800</v>
      </c>
      <c r="L347" s="93" t="s">
        <v>2788</v>
      </c>
      <c r="M347" s="91">
        <v>1</v>
      </c>
    </row>
    <row r="348" spans="1:13" x14ac:dyDescent="0.25">
      <c r="A348" s="18">
        <v>450</v>
      </c>
      <c r="B348" s="98" t="s">
        <v>2450</v>
      </c>
      <c r="C348" s="23" t="s">
        <v>2144</v>
      </c>
      <c r="D348" s="94">
        <v>1E-3</v>
      </c>
      <c r="E348" s="89" t="s">
        <v>2144</v>
      </c>
      <c r="F348" s="99">
        <v>450</v>
      </c>
      <c r="G348" s="89" t="s">
        <v>2144</v>
      </c>
      <c r="H348" s="90">
        <v>0</v>
      </c>
      <c r="I348" s="89" t="s">
        <v>2781</v>
      </c>
      <c r="J348" s="91">
        <f t="shared" si="6"/>
        <v>1</v>
      </c>
      <c r="K348" s="92" t="s">
        <v>2800</v>
      </c>
      <c r="L348" s="93" t="s">
        <v>2788</v>
      </c>
      <c r="M348" s="91">
        <v>1</v>
      </c>
    </row>
    <row r="349" spans="1:13" x14ac:dyDescent="0.25">
      <c r="A349" s="18">
        <v>0</v>
      </c>
      <c r="B349" s="21" t="s">
        <v>3037</v>
      </c>
      <c r="C349" s="22" t="s">
        <v>2144</v>
      </c>
      <c r="D349" s="94">
        <v>1</v>
      </c>
      <c r="E349" s="89" t="s">
        <v>2144</v>
      </c>
      <c r="F349" s="89">
        <v>0</v>
      </c>
      <c r="G349" s="89" t="s">
        <v>2144</v>
      </c>
      <c r="H349" s="90">
        <v>0</v>
      </c>
      <c r="I349" s="89" t="s">
        <v>2781</v>
      </c>
      <c r="J349" s="91">
        <f t="shared" si="6"/>
        <v>1000</v>
      </c>
      <c r="K349" s="92" t="s">
        <v>2800</v>
      </c>
      <c r="L349" s="93" t="s">
        <v>2788</v>
      </c>
      <c r="M349" s="91">
        <v>1</v>
      </c>
    </row>
    <row r="350" spans="1:13" x14ac:dyDescent="0.25">
      <c r="A350" s="18">
        <v>719</v>
      </c>
      <c r="B350" s="88" t="s">
        <v>3038</v>
      </c>
      <c r="C350" s="89" t="s">
        <v>2779</v>
      </c>
      <c r="D350" s="94">
        <v>4.0000000000000001E-3</v>
      </c>
      <c r="E350" s="89" t="s">
        <v>2958</v>
      </c>
      <c r="F350" s="89">
        <v>219</v>
      </c>
      <c r="G350" s="89" t="s">
        <v>2959</v>
      </c>
      <c r="H350" s="90">
        <v>4</v>
      </c>
      <c r="I350" s="89" t="s">
        <v>2781</v>
      </c>
      <c r="J350" s="91">
        <f t="shared" si="6"/>
        <v>4</v>
      </c>
      <c r="K350" s="92" t="s">
        <v>2</v>
      </c>
      <c r="L350" s="93" t="s">
        <v>2811</v>
      </c>
      <c r="M350" s="91">
        <v>1</v>
      </c>
    </row>
    <row r="351" spans="1:13" x14ac:dyDescent="0.25">
      <c r="A351" s="18">
        <v>638</v>
      </c>
      <c r="B351" s="21" t="s">
        <v>3039</v>
      </c>
      <c r="C351" s="22" t="s">
        <v>2779</v>
      </c>
      <c r="D351" s="94">
        <f>4*4.6/1000</f>
        <v>1.84E-2</v>
      </c>
      <c r="E351" s="89" t="s">
        <v>2952</v>
      </c>
      <c r="F351" s="89">
        <v>137</v>
      </c>
      <c r="G351" s="89" t="s">
        <v>2952</v>
      </c>
      <c r="H351" s="90">
        <v>4.5999999999999996</v>
      </c>
      <c r="I351" s="89" t="s">
        <v>2781</v>
      </c>
      <c r="J351" s="91">
        <f t="shared" si="6"/>
        <v>18.399999999999999</v>
      </c>
      <c r="K351" s="92" t="s">
        <v>4</v>
      </c>
      <c r="L351" s="93" t="s">
        <v>2788</v>
      </c>
      <c r="M351" s="91">
        <v>4</v>
      </c>
    </row>
    <row r="352" spans="1:13" x14ac:dyDescent="0.25">
      <c r="A352" s="18">
        <v>637</v>
      </c>
      <c r="B352" s="88" t="s">
        <v>3040</v>
      </c>
      <c r="C352" s="89" t="s">
        <v>2779</v>
      </c>
      <c r="D352" s="88">
        <f>4.6/1000</f>
        <v>4.5999999999999999E-3</v>
      </c>
      <c r="E352" s="89" t="s">
        <v>2952</v>
      </c>
      <c r="F352" s="89">
        <v>137</v>
      </c>
      <c r="G352" s="89" t="s">
        <v>2952</v>
      </c>
      <c r="H352" s="90">
        <v>4.5999999999999996</v>
      </c>
      <c r="I352" s="89" t="s">
        <v>2781</v>
      </c>
      <c r="J352" s="91">
        <v>4.5999999999999996</v>
      </c>
      <c r="K352" s="92" t="s">
        <v>2</v>
      </c>
      <c r="L352" s="93" t="s">
        <v>2788</v>
      </c>
      <c r="M352" s="91">
        <v>1</v>
      </c>
    </row>
    <row r="353" spans="1:13" x14ac:dyDescent="0.25">
      <c r="A353" s="18">
        <v>290</v>
      </c>
      <c r="B353" s="88" t="s">
        <v>3504</v>
      </c>
      <c r="C353" s="89" t="s">
        <v>2779</v>
      </c>
      <c r="D353" s="88">
        <v>1.4999999999999999E-2</v>
      </c>
      <c r="E353" s="89" t="s">
        <v>3003</v>
      </c>
      <c r="F353" s="89">
        <v>290</v>
      </c>
      <c r="G353" s="89" t="s">
        <v>3003</v>
      </c>
      <c r="H353" s="90">
        <v>15</v>
      </c>
      <c r="I353" s="89" t="s">
        <v>2781</v>
      </c>
      <c r="J353" s="91">
        <v>15</v>
      </c>
      <c r="K353" s="92" t="s">
        <v>4</v>
      </c>
      <c r="L353" s="93"/>
      <c r="M353" s="91">
        <v>2</v>
      </c>
    </row>
    <row r="354" spans="1:13" x14ac:dyDescent="0.25">
      <c r="A354" s="18">
        <v>790</v>
      </c>
      <c r="B354" s="88" t="s">
        <v>3504</v>
      </c>
      <c r="C354" s="89" t="s">
        <v>2779</v>
      </c>
      <c r="D354" s="88">
        <v>1.4999999999999999E-2</v>
      </c>
      <c r="E354" s="89" t="s">
        <v>3003</v>
      </c>
      <c r="F354" s="89">
        <v>290</v>
      </c>
      <c r="G354" s="89" t="s">
        <v>3003</v>
      </c>
      <c r="H354" s="90">
        <v>15</v>
      </c>
      <c r="I354" s="89" t="s">
        <v>2781</v>
      </c>
      <c r="J354" s="91">
        <v>15</v>
      </c>
      <c r="K354" s="92" t="s">
        <v>4</v>
      </c>
      <c r="L354" s="93"/>
      <c r="M354" s="91">
        <v>2</v>
      </c>
    </row>
    <row r="355" spans="1:13" x14ac:dyDescent="0.25">
      <c r="A355" s="102">
        <v>292</v>
      </c>
      <c r="B355" s="103" t="s">
        <v>3505</v>
      </c>
      <c r="C355" s="104" t="s">
        <v>2779</v>
      </c>
      <c r="D355" s="103">
        <v>1.4E-2</v>
      </c>
      <c r="E355" s="104" t="s">
        <v>2283</v>
      </c>
      <c r="F355" s="104">
        <v>292</v>
      </c>
      <c r="G355" s="104" t="s">
        <v>2283</v>
      </c>
      <c r="H355" s="105">
        <v>14</v>
      </c>
      <c r="I355" s="104" t="s">
        <v>2781</v>
      </c>
      <c r="J355" s="106">
        <v>14</v>
      </c>
      <c r="K355" s="107" t="s">
        <v>4</v>
      </c>
      <c r="L355" s="53"/>
      <c r="M355" s="106">
        <v>2</v>
      </c>
    </row>
    <row r="356" spans="1:13" x14ac:dyDescent="0.25">
      <c r="A356" s="102">
        <v>792</v>
      </c>
      <c r="B356" s="103" t="s">
        <v>3505</v>
      </c>
      <c r="C356" s="104" t="s">
        <v>2779</v>
      </c>
      <c r="D356" s="103">
        <v>1.4E-2</v>
      </c>
      <c r="E356" s="104" t="s">
        <v>2283</v>
      </c>
      <c r="F356" s="104">
        <v>292</v>
      </c>
      <c r="G356" s="104" t="s">
        <v>2283</v>
      </c>
      <c r="H356" s="105">
        <v>14</v>
      </c>
      <c r="I356" s="104" t="s">
        <v>2781</v>
      </c>
      <c r="J356" s="106">
        <v>14</v>
      </c>
      <c r="K356" s="107" t="s">
        <v>4</v>
      </c>
      <c r="L356" s="53"/>
      <c r="M356" s="106">
        <v>2</v>
      </c>
    </row>
    <row r="357" spans="1:13" x14ac:dyDescent="0.25">
      <c r="A357" s="102">
        <v>288</v>
      </c>
      <c r="B357" s="103" t="s">
        <v>3506</v>
      </c>
      <c r="C357" s="104" t="s">
        <v>2779</v>
      </c>
      <c r="D357" s="103">
        <v>2.5999999999999999E-2</v>
      </c>
      <c r="E357" s="104" t="s">
        <v>3507</v>
      </c>
      <c r="F357" s="104">
        <v>288</v>
      </c>
      <c r="G357" s="104" t="s">
        <v>3507</v>
      </c>
      <c r="H357" s="105">
        <v>26</v>
      </c>
      <c r="I357" s="104" t="s">
        <v>2781</v>
      </c>
      <c r="J357" s="106">
        <v>26</v>
      </c>
      <c r="K357" s="53" t="s">
        <v>3</v>
      </c>
      <c r="L357" s="53"/>
      <c r="M357" s="91">
        <v>1</v>
      </c>
    </row>
    <row r="358" spans="1:13" x14ac:dyDescent="0.25">
      <c r="A358" s="102">
        <v>403</v>
      </c>
      <c r="B358" s="103" t="s">
        <v>3041</v>
      </c>
      <c r="C358" s="104" t="s">
        <v>2800</v>
      </c>
      <c r="D358" s="103">
        <v>0.21</v>
      </c>
      <c r="E358" s="104" t="s">
        <v>2904</v>
      </c>
      <c r="F358" s="104">
        <v>403</v>
      </c>
      <c r="G358" s="104" t="s">
        <v>2904</v>
      </c>
      <c r="H358" s="105">
        <v>210</v>
      </c>
      <c r="I358" s="104" t="s">
        <v>2781</v>
      </c>
      <c r="J358" s="106">
        <v>210</v>
      </c>
      <c r="K358" s="53" t="s">
        <v>2800</v>
      </c>
      <c r="L358" s="93"/>
      <c r="M358" s="91">
        <v>1</v>
      </c>
    </row>
    <row r="359" spans="1:13" x14ac:dyDescent="0.25">
      <c r="A359" s="18">
        <v>340</v>
      </c>
      <c r="B359" s="88" t="s">
        <v>3508</v>
      </c>
      <c r="C359" s="104" t="s">
        <v>2779</v>
      </c>
      <c r="D359" s="88">
        <v>0.01</v>
      </c>
      <c r="E359" s="89" t="s">
        <v>2988</v>
      </c>
      <c r="F359" s="89">
        <v>340</v>
      </c>
      <c r="G359" s="89" t="s">
        <v>2988</v>
      </c>
      <c r="H359" s="89">
        <v>10</v>
      </c>
      <c r="I359" s="104" t="s">
        <v>2781</v>
      </c>
      <c r="J359" s="91">
        <v>10</v>
      </c>
      <c r="K359" s="92" t="s">
        <v>4</v>
      </c>
      <c r="L359" s="93"/>
      <c r="M359" s="91">
        <v>2</v>
      </c>
    </row>
    <row r="360" spans="1:13" x14ac:dyDescent="0.25">
      <c r="A360" s="108">
        <v>638</v>
      </c>
      <c r="B360" s="109" t="s">
        <v>3021</v>
      </c>
      <c r="C360" s="110" t="s">
        <v>2779</v>
      </c>
      <c r="D360" s="111">
        <v>8.0000000000000004E-4</v>
      </c>
      <c r="E360" s="110" t="s">
        <v>3019</v>
      </c>
      <c r="F360" s="110">
        <v>131</v>
      </c>
      <c r="G360" s="110" t="s">
        <v>3019</v>
      </c>
      <c r="H360" s="112">
        <v>0.8</v>
      </c>
      <c r="I360" s="110" t="s">
        <v>2781</v>
      </c>
      <c r="J360" s="113">
        <f>D360*1000</f>
        <v>0.8</v>
      </c>
      <c r="K360" s="114" t="s">
        <v>2</v>
      </c>
      <c r="L360" s="115" t="s">
        <v>2788</v>
      </c>
      <c r="M360" s="113">
        <v>1</v>
      </c>
    </row>
    <row r="361" spans="1:13" x14ac:dyDescent="0.25">
      <c r="A361" s="18">
        <v>117</v>
      </c>
      <c r="B361" s="88" t="s">
        <v>3509</v>
      </c>
      <c r="C361" s="89" t="s">
        <v>2779</v>
      </c>
      <c r="D361" s="88">
        <v>8.5000000000000006E-3</v>
      </c>
      <c r="E361" s="89" t="s">
        <v>3014</v>
      </c>
      <c r="F361" s="89">
        <v>117</v>
      </c>
      <c r="G361" s="89" t="s">
        <v>3014</v>
      </c>
      <c r="H361" s="90">
        <v>8.5</v>
      </c>
      <c r="I361" s="89" t="s">
        <v>2781</v>
      </c>
      <c r="J361" s="91">
        <v>8.5</v>
      </c>
      <c r="K361" s="93" t="s">
        <v>3</v>
      </c>
      <c r="L361" s="93"/>
      <c r="M361" s="91">
        <v>1</v>
      </c>
    </row>
    <row r="362" spans="1:13" x14ac:dyDescent="0.25">
      <c r="A362" s="18">
        <v>135</v>
      </c>
      <c r="B362" s="88" t="s">
        <v>3510</v>
      </c>
      <c r="C362" s="89" t="s">
        <v>2779</v>
      </c>
      <c r="D362" s="88">
        <f>16.4/1000</f>
        <v>1.6399999999999998E-2</v>
      </c>
      <c r="E362" s="89" t="s">
        <v>2189</v>
      </c>
      <c r="F362" s="89">
        <v>134</v>
      </c>
      <c r="G362" s="89" t="s">
        <v>2189</v>
      </c>
      <c r="H362" s="90">
        <v>16.399999999999999</v>
      </c>
      <c r="I362" s="89" t="s">
        <v>2781</v>
      </c>
      <c r="J362" s="91">
        <v>16.399999999999999</v>
      </c>
      <c r="K362" s="93" t="s">
        <v>4</v>
      </c>
      <c r="L362" s="93"/>
      <c r="M362" s="91">
        <v>4</v>
      </c>
    </row>
    <row r="363" spans="1:13" x14ac:dyDescent="0.25">
      <c r="A363" s="116">
        <v>323</v>
      </c>
      <c r="B363" s="117" t="s">
        <v>3511</v>
      </c>
      <c r="C363" s="118" t="s">
        <v>2779</v>
      </c>
      <c r="D363" s="117">
        <f>16/1000</f>
        <v>1.6E-2</v>
      </c>
      <c r="E363" s="118" t="s">
        <v>2913</v>
      </c>
      <c r="F363" s="118"/>
      <c r="G363" s="118" t="s">
        <v>2913</v>
      </c>
      <c r="H363" s="119">
        <v>16</v>
      </c>
      <c r="I363" s="118" t="s">
        <v>2781</v>
      </c>
      <c r="J363" s="120">
        <v>16</v>
      </c>
      <c r="K363" s="121" t="s">
        <v>4</v>
      </c>
      <c r="L363" s="121"/>
      <c r="M363" s="120">
        <v>8</v>
      </c>
    </row>
    <row r="364" spans="1:13" x14ac:dyDescent="0.25">
      <c r="A364" s="116">
        <v>294</v>
      </c>
      <c r="B364" s="117" t="s">
        <v>3512</v>
      </c>
      <c r="C364" s="118" t="s">
        <v>2779</v>
      </c>
      <c r="D364" s="117">
        <f>10/1000</f>
        <v>0.01</v>
      </c>
      <c r="E364" s="118" t="s">
        <v>2253</v>
      </c>
      <c r="F364" s="118">
        <v>293</v>
      </c>
      <c r="G364" s="118" t="s">
        <v>2873</v>
      </c>
      <c r="H364" s="119">
        <v>10</v>
      </c>
      <c r="I364" s="118" t="s">
        <v>2781</v>
      </c>
      <c r="J364" s="120">
        <v>10</v>
      </c>
      <c r="K364" s="121" t="s">
        <v>4</v>
      </c>
      <c r="L364" s="121"/>
      <c r="M364" s="120">
        <v>4</v>
      </c>
    </row>
    <row r="365" spans="1:13" x14ac:dyDescent="0.25">
      <c r="A365" s="116">
        <v>293</v>
      </c>
      <c r="B365" s="117" t="s">
        <v>2872</v>
      </c>
      <c r="C365" s="118" t="s">
        <v>2779</v>
      </c>
      <c r="D365" s="117">
        <f>2.5/1000</f>
        <v>2.5000000000000001E-3</v>
      </c>
      <c r="E365" s="118" t="s">
        <v>2253</v>
      </c>
      <c r="F365" s="118">
        <v>293</v>
      </c>
      <c r="G365" s="118" t="s">
        <v>2873</v>
      </c>
      <c r="H365" s="119">
        <v>2.5</v>
      </c>
      <c r="I365" s="118" t="s">
        <v>2781</v>
      </c>
      <c r="J365" s="120">
        <v>2.5</v>
      </c>
      <c r="K365" s="121" t="s">
        <v>2</v>
      </c>
      <c r="L365" s="121"/>
      <c r="M365" s="120">
        <v>1</v>
      </c>
    </row>
    <row r="366" spans="1:13" x14ac:dyDescent="0.25">
      <c r="A366" s="116">
        <v>218</v>
      </c>
      <c r="B366" s="117" t="s">
        <v>3513</v>
      </c>
      <c r="C366" s="118" t="s">
        <v>2779</v>
      </c>
      <c r="D366" s="117">
        <v>7.0000000000000001E-3</v>
      </c>
      <c r="E366" s="118" t="s">
        <v>2284</v>
      </c>
      <c r="F366" s="118">
        <v>218</v>
      </c>
      <c r="G366" s="118" t="s">
        <v>2284</v>
      </c>
      <c r="H366" s="119">
        <v>7</v>
      </c>
      <c r="I366" s="118" t="s">
        <v>2781</v>
      </c>
      <c r="J366" s="120">
        <v>7</v>
      </c>
      <c r="K366" s="121" t="s">
        <v>3</v>
      </c>
      <c r="L366" s="121"/>
      <c r="M366" s="120">
        <v>1</v>
      </c>
    </row>
    <row r="367" spans="1:13" x14ac:dyDescent="0.25">
      <c r="A367" s="116">
        <v>297</v>
      </c>
      <c r="B367" s="117" t="s">
        <v>3514</v>
      </c>
      <c r="C367" s="118" t="s">
        <v>2779</v>
      </c>
      <c r="D367" s="117">
        <v>7.0000000000000001E-3</v>
      </c>
      <c r="E367" s="118" t="s">
        <v>2284</v>
      </c>
      <c r="F367" s="118">
        <v>297</v>
      </c>
      <c r="G367" s="118" t="s">
        <v>2284</v>
      </c>
      <c r="H367" s="119">
        <v>7</v>
      </c>
      <c r="I367" s="118" t="s">
        <v>2781</v>
      </c>
      <c r="J367" s="120">
        <v>7</v>
      </c>
      <c r="K367" s="121" t="s">
        <v>3</v>
      </c>
      <c r="L367" s="121"/>
      <c r="M367" s="120">
        <v>1</v>
      </c>
    </row>
    <row r="368" spans="1:13" x14ac:dyDescent="0.25">
      <c r="A368" s="116">
        <v>275</v>
      </c>
      <c r="B368" s="117" t="s">
        <v>2349</v>
      </c>
      <c r="C368" s="118" t="s">
        <v>2779</v>
      </c>
      <c r="D368" s="117">
        <v>8.9999999999999993E-3</v>
      </c>
      <c r="E368" s="118" t="s">
        <v>2349</v>
      </c>
      <c r="F368" s="118">
        <v>275</v>
      </c>
      <c r="G368" s="118" t="s">
        <v>2349</v>
      </c>
      <c r="H368" s="119">
        <v>9</v>
      </c>
      <c r="I368" s="118" t="s">
        <v>2781</v>
      </c>
      <c r="J368" s="120">
        <v>9</v>
      </c>
      <c r="K368" s="121" t="s">
        <v>3</v>
      </c>
      <c r="L368" s="121"/>
      <c r="M368" s="120">
        <v>1</v>
      </c>
    </row>
    <row r="369" spans="1:13" x14ac:dyDescent="0.25">
      <c r="A369" s="116">
        <v>89</v>
      </c>
      <c r="B369" s="117" t="s">
        <v>3515</v>
      </c>
      <c r="C369" s="118" t="s">
        <v>2779</v>
      </c>
      <c r="D369" s="117">
        <v>2.1600000000000001E-2</v>
      </c>
      <c r="E369" s="118" t="s">
        <v>2250</v>
      </c>
      <c r="F369" s="118"/>
      <c r="G369" s="118" t="s">
        <v>2250</v>
      </c>
      <c r="H369" s="117">
        <v>21.6</v>
      </c>
      <c r="I369" s="118" t="s">
        <v>2781</v>
      </c>
      <c r="J369" s="120">
        <v>21.6</v>
      </c>
      <c r="K369" s="121" t="s">
        <v>4</v>
      </c>
      <c r="L369" s="121"/>
      <c r="M369" s="120">
        <v>12</v>
      </c>
    </row>
    <row r="370" spans="1:13" x14ac:dyDescent="0.25">
      <c r="A370" s="116">
        <v>299</v>
      </c>
      <c r="B370" s="117" t="s">
        <v>3516</v>
      </c>
      <c r="C370" s="118" t="s">
        <v>2779</v>
      </c>
      <c r="D370" s="117">
        <v>0.02</v>
      </c>
      <c r="E370" s="118" t="s">
        <v>2154</v>
      </c>
      <c r="F370" s="118"/>
      <c r="G370" s="118" t="s">
        <v>2847</v>
      </c>
      <c r="H370" s="119">
        <v>20</v>
      </c>
      <c r="I370" s="118" t="s">
        <v>2781</v>
      </c>
      <c r="J370" s="120">
        <v>20</v>
      </c>
      <c r="K370" s="121" t="s">
        <v>4</v>
      </c>
      <c r="L370" s="121"/>
      <c r="M370" s="120">
        <v>20</v>
      </c>
    </row>
    <row r="371" spans="1:13" x14ac:dyDescent="0.25">
      <c r="A371" s="116">
        <v>295</v>
      </c>
      <c r="B371" s="117" t="s">
        <v>3517</v>
      </c>
      <c r="C371" s="118" t="s">
        <v>2779</v>
      </c>
      <c r="D371" s="117">
        <v>2.1000000000000001E-2</v>
      </c>
      <c r="E371" s="118" t="s">
        <v>2284</v>
      </c>
      <c r="F371" s="118"/>
      <c r="G371" s="118" t="s">
        <v>2284</v>
      </c>
      <c r="H371" s="119">
        <v>21</v>
      </c>
      <c r="I371" s="118" t="s">
        <v>2781</v>
      </c>
      <c r="J371" s="120">
        <v>21</v>
      </c>
      <c r="K371" s="121" t="s">
        <v>4</v>
      </c>
      <c r="L371" s="121"/>
      <c r="M371" s="120">
        <v>3</v>
      </c>
    </row>
    <row r="372" spans="1:13" x14ac:dyDescent="0.25">
      <c r="A372" s="116">
        <v>134</v>
      </c>
      <c r="B372" s="117" t="s">
        <v>3518</v>
      </c>
      <c r="C372" s="118" t="s">
        <v>2779</v>
      </c>
      <c r="D372" s="117">
        <v>4.1000000000000003E-3</v>
      </c>
      <c r="E372" s="118" t="s">
        <v>2190</v>
      </c>
      <c r="F372" s="118"/>
      <c r="G372" s="118" t="s">
        <v>2190</v>
      </c>
      <c r="H372" s="119">
        <v>4.0999999999999996</v>
      </c>
      <c r="I372" s="118" t="s">
        <v>2781</v>
      </c>
      <c r="J372" s="120">
        <v>4.0999999999999996</v>
      </c>
      <c r="K372" s="121" t="s">
        <v>2</v>
      </c>
      <c r="L372" s="121"/>
      <c r="M372" s="120">
        <v>1</v>
      </c>
    </row>
    <row r="373" spans="1:13" x14ac:dyDescent="0.25">
      <c r="A373" s="116">
        <v>24</v>
      </c>
      <c r="B373" s="117" t="s">
        <v>3519</v>
      </c>
      <c r="C373" s="118" t="s">
        <v>2779</v>
      </c>
      <c r="D373" s="117">
        <v>1.2E-2</v>
      </c>
      <c r="E373" s="118" t="s">
        <v>2291</v>
      </c>
      <c r="F373" s="118"/>
      <c r="G373" s="118" t="s">
        <v>2291</v>
      </c>
      <c r="H373" s="119">
        <v>12</v>
      </c>
      <c r="I373" s="118" t="s">
        <v>2781</v>
      </c>
      <c r="J373" s="120">
        <v>12</v>
      </c>
      <c r="K373" s="121" t="s">
        <v>4</v>
      </c>
      <c r="L373" s="121"/>
      <c r="M373" s="120">
        <v>10</v>
      </c>
    </row>
    <row r="374" spans="1:13" x14ac:dyDescent="0.25">
      <c r="A374" s="116">
        <v>283</v>
      </c>
      <c r="B374" s="117" t="s">
        <v>2359</v>
      </c>
      <c r="C374" s="118" t="s">
        <v>2779</v>
      </c>
      <c r="D374" s="117">
        <v>1.6E-2</v>
      </c>
      <c r="E374" s="118" t="s">
        <v>2359</v>
      </c>
      <c r="F374" s="118"/>
      <c r="G374" s="118" t="s">
        <v>2359</v>
      </c>
      <c r="H374" s="119">
        <v>16</v>
      </c>
      <c r="I374" s="118" t="s">
        <v>2781</v>
      </c>
      <c r="J374" s="120">
        <v>16</v>
      </c>
      <c r="K374" s="121" t="s">
        <v>3</v>
      </c>
      <c r="L374" s="121"/>
      <c r="M374" s="120">
        <v>1</v>
      </c>
    </row>
    <row r="375" spans="1:13" x14ac:dyDescent="0.25">
      <c r="A375" s="116">
        <v>282</v>
      </c>
      <c r="B375" s="117" t="s">
        <v>2358</v>
      </c>
      <c r="C375" s="118" t="s">
        <v>2779</v>
      </c>
      <c r="D375" s="117">
        <v>1.0999999999999999E-2</v>
      </c>
      <c r="E375" s="118" t="s">
        <v>2358</v>
      </c>
      <c r="F375" s="118"/>
      <c r="G375" s="118" t="s">
        <v>2358</v>
      </c>
      <c r="H375" s="119">
        <v>11</v>
      </c>
      <c r="I375" s="118" t="s">
        <v>2781</v>
      </c>
      <c r="J375" s="120">
        <v>11</v>
      </c>
      <c r="K375" s="121" t="s">
        <v>3</v>
      </c>
      <c r="L375" s="121"/>
      <c r="M375" s="120">
        <v>1</v>
      </c>
    </row>
    <row r="376" spans="1:13" x14ac:dyDescent="0.25">
      <c r="A376" s="116">
        <v>91</v>
      </c>
      <c r="B376" s="117" t="s">
        <v>3520</v>
      </c>
      <c r="C376" s="118" t="s">
        <v>2779</v>
      </c>
      <c r="D376" s="117">
        <v>1.35E-2</v>
      </c>
      <c r="E376" s="118">
        <v>1.35</v>
      </c>
      <c r="F376" s="118"/>
      <c r="G376" s="118">
        <v>1.35</v>
      </c>
      <c r="H376" s="119">
        <v>13.5</v>
      </c>
      <c r="I376" s="118" t="s">
        <v>2781</v>
      </c>
      <c r="J376" s="120">
        <v>13.5</v>
      </c>
      <c r="K376" s="121" t="s">
        <v>4</v>
      </c>
      <c r="L376" s="121"/>
      <c r="M376" s="120">
        <v>10</v>
      </c>
    </row>
    <row r="377" spans="1:13" x14ac:dyDescent="0.25">
      <c r="A377" s="116">
        <v>22</v>
      </c>
      <c r="B377" s="117" t="s">
        <v>3521</v>
      </c>
      <c r="C377" s="118" t="s">
        <v>2779</v>
      </c>
      <c r="D377" s="117">
        <v>1.2E-2</v>
      </c>
      <c r="E377" s="118" t="s">
        <v>3522</v>
      </c>
      <c r="F377" s="118"/>
      <c r="G377" s="118" t="s">
        <v>2291</v>
      </c>
      <c r="H377" s="119">
        <v>12</v>
      </c>
      <c r="I377" s="118" t="s">
        <v>2781</v>
      </c>
      <c r="J377" s="120">
        <v>12</v>
      </c>
      <c r="K377" s="121" t="s">
        <v>4</v>
      </c>
      <c r="L377" s="121"/>
      <c r="M377" s="120">
        <v>10</v>
      </c>
    </row>
    <row r="378" spans="1:13" x14ac:dyDescent="0.25">
      <c r="A378" s="116">
        <v>30</v>
      </c>
      <c r="B378" s="117" t="s">
        <v>3496</v>
      </c>
      <c r="C378" s="118" t="s">
        <v>2779</v>
      </c>
      <c r="D378" s="117">
        <v>1.12E-2</v>
      </c>
      <c r="E378" s="118" t="s">
        <v>3497</v>
      </c>
      <c r="F378" s="118"/>
      <c r="G378" s="118" t="s">
        <v>3497</v>
      </c>
      <c r="H378" s="119">
        <v>11.2</v>
      </c>
      <c r="I378" s="118" t="s">
        <v>2781</v>
      </c>
      <c r="J378" s="120">
        <v>4</v>
      </c>
      <c r="K378" s="121" t="s">
        <v>4</v>
      </c>
      <c r="L378" s="121"/>
      <c r="M378" s="120">
        <v>4</v>
      </c>
    </row>
    <row r="379" spans="1:13" x14ac:dyDescent="0.25">
      <c r="A379" s="116">
        <v>34</v>
      </c>
      <c r="B379" s="117" t="s">
        <v>3523</v>
      </c>
      <c r="C379" s="118" t="s">
        <v>2779</v>
      </c>
      <c r="D379" s="117">
        <v>1.2500000000000001E-2</v>
      </c>
      <c r="E379" s="118">
        <v>1.25</v>
      </c>
      <c r="F379" s="118"/>
      <c r="G379" s="118" t="s">
        <v>3524</v>
      </c>
      <c r="H379" s="119">
        <v>12.5</v>
      </c>
      <c r="I379" s="118" t="s">
        <v>2781</v>
      </c>
      <c r="J379" s="120">
        <v>12.5</v>
      </c>
      <c r="K379" s="121" t="s">
        <v>4</v>
      </c>
      <c r="L379" s="121"/>
      <c r="M379" s="120">
        <v>10</v>
      </c>
    </row>
    <row r="380" spans="1:13" x14ac:dyDescent="0.25">
      <c r="A380" s="116">
        <v>32</v>
      </c>
      <c r="B380" s="117" t="s">
        <v>3525</v>
      </c>
      <c r="C380" s="118" t="s">
        <v>2779</v>
      </c>
      <c r="D380" s="117">
        <v>1.2E-2</v>
      </c>
      <c r="E380" s="118">
        <v>0.125</v>
      </c>
      <c r="F380" s="118"/>
      <c r="G380" s="118" t="s">
        <v>3526</v>
      </c>
      <c r="H380" s="119">
        <v>12</v>
      </c>
      <c r="I380" s="118" t="s">
        <v>2781</v>
      </c>
      <c r="J380" s="120">
        <v>12</v>
      </c>
      <c r="K380" s="121" t="s">
        <v>4</v>
      </c>
      <c r="L380" s="121"/>
      <c r="M380" s="120">
        <v>96</v>
      </c>
    </row>
    <row r="381" spans="1:13" x14ac:dyDescent="0.25">
      <c r="A381" s="116">
        <v>40</v>
      </c>
      <c r="B381" s="117" t="s">
        <v>3539</v>
      </c>
      <c r="C381" s="118" t="s">
        <v>2779</v>
      </c>
      <c r="D381" s="117">
        <f>4*2.3/1000</f>
        <v>9.1999999999999998E-3</v>
      </c>
      <c r="E381" s="118" t="s">
        <v>3540</v>
      </c>
      <c r="F381" s="118"/>
      <c r="G381" s="118" t="s">
        <v>3540</v>
      </c>
      <c r="H381" s="119">
        <f>4*2.3</f>
        <v>9.1999999999999993</v>
      </c>
      <c r="I381" s="118" t="s">
        <v>2781</v>
      </c>
      <c r="J381" s="120">
        <v>9.1999999999999993</v>
      </c>
      <c r="K381" s="121" t="s">
        <v>4</v>
      </c>
      <c r="L381" s="121"/>
      <c r="M381" s="120">
        <v>4</v>
      </c>
    </row>
    <row r="382" spans="1:13" x14ac:dyDescent="0.25">
      <c r="A382" s="116">
        <v>136</v>
      </c>
      <c r="B382" s="88" t="s">
        <v>2838</v>
      </c>
      <c r="C382" s="89" t="s">
        <v>2779</v>
      </c>
      <c r="D382" s="97">
        <v>1.7999999999999999E-2</v>
      </c>
      <c r="E382" s="89" t="s">
        <v>2839</v>
      </c>
      <c r="F382" s="89">
        <v>184</v>
      </c>
      <c r="G382" s="89" t="s">
        <v>2839</v>
      </c>
      <c r="H382" s="90">
        <v>18</v>
      </c>
      <c r="I382" s="89" t="s">
        <v>2781</v>
      </c>
      <c r="J382" s="91">
        <f t="shared" ref="J382" si="7">D382*1000</f>
        <v>18</v>
      </c>
      <c r="K382" s="92" t="s">
        <v>3</v>
      </c>
      <c r="L382" s="93" t="s">
        <v>2811</v>
      </c>
      <c r="M382" s="91">
        <v>1</v>
      </c>
    </row>
    <row r="383" spans="1:13" x14ac:dyDescent="0.25">
      <c r="A383" s="116">
        <v>36</v>
      </c>
      <c r="B383" s="117" t="s">
        <v>3541</v>
      </c>
      <c r="C383" s="118" t="s">
        <v>2779</v>
      </c>
      <c r="D383" s="117">
        <v>1.2E-2</v>
      </c>
      <c r="E383" s="118" t="s">
        <v>3542</v>
      </c>
      <c r="F383" s="118"/>
      <c r="G383" s="118" t="s">
        <v>3542</v>
      </c>
      <c r="H383" s="119">
        <v>12</v>
      </c>
      <c r="I383" s="118" t="s">
        <v>2781</v>
      </c>
      <c r="J383" s="120">
        <v>12</v>
      </c>
      <c r="K383" s="121" t="s">
        <v>4</v>
      </c>
      <c r="L383" s="121"/>
      <c r="M383" s="120">
        <v>20</v>
      </c>
    </row>
    <row r="384" spans="1:13" x14ac:dyDescent="0.25">
      <c r="A384" s="116">
        <v>52</v>
      </c>
      <c r="B384" s="117" t="s">
        <v>3499</v>
      </c>
      <c r="C384" s="118" t="s">
        <v>2779</v>
      </c>
      <c r="D384" s="117">
        <f>12/1000</f>
        <v>1.2E-2</v>
      </c>
      <c r="E384" s="118" t="s">
        <v>3499</v>
      </c>
      <c r="F384" s="118">
        <v>184</v>
      </c>
      <c r="G384" s="118" t="s">
        <v>3499</v>
      </c>
      <c r="H384" s="119">
        <v>12</v>
      </c>
      <c r="I384" s="118" t="s">
        <v>2781</v>
      </c>
      <c r="J384" s="120">
        <v>12</v>
      </c>
      <c r="K384" s="121" t="s">
        <v>3</v>
      </c>
      <c r="L384" s="121" t="s">
        <v>2788</v>
      </c>
      <c r="M384" s="120">
        <v>1</v>
      </c>
    </row>
  </sheetData>
  <conditionalFormatting sqref="A2:A317 A320:A356">
    <cfRule type="duplicateValues" dxfId="38" priority="2"/>
  </conditionalFormatting>
  <conditionalFormatting sqref="A16">
    <cfRule type="duplicateValues" dxfId="37" priority="4"/>
  </conditionalFormatting>
  <conditionalFormatting sqref="A320:A323 A2:A317">
    <cfRule type="duplicateValues" dxfId="36" priority="5"/>
  </conditionalFormatting>
  <conditionalFormatting sqref="A322:A323">
    <cfRule type="duplicateValues" dxfId="35" priority="1"/>
  </conditionalFormatting>
  <conditionalFormatting sqref="A323">
    <cfRule type="duplicateValues" dxfId="34" priority="3"/>
  </conditionalFormatting>
  <conditionalFormatting sqref="A361:A384 A2:A317 A320:A359">
    <cfRule type="duplicateValues" dxfId="33" priority="6"/>
  </conditionalFormatting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57"/>
  <sheetViews>
    <sheetView topLeftCell="A188" workbookViewId="0"/>
  </sheetViews>
  <sheetFormatPr defaultColWidth="8.6640625" defaultRowHeight="13.2" x14ac:dyDescent="0.25"/>
  <cols>
    <col min="2" max="2" width="47.109375" bestFit="1" customWidth="1"/>
  </cols>
  <sheetData>
    <row r="1" spans="1:2" x14ac:dyDescent="0.25">
      <c r="A1">
        <v>1404174</v>
      </c>
      <c r="B1" t="s">
        <v>32</v>
      </c>
    </row>
    <row r="2" spans="1:2" x14ac:dyDescent="0.25">
      <c r="A2">
        <v>1404178</v>
      </c>
      <c r="B2" t="s">
        <v>33</v>
      </c>
    </row>
    <row r="3" spans="1:2" x14ac:dyDescent="0.25">
      <c r="A3">
        <v>1404184</v>
      </c>
      <c r="B3" t="s">
        <v>35</v>
      </c>
    </row>
    <row r="4" spans="1:2" x14ac:dyDescent="0.25">
      <c r="A4">
        <v>1404188</v>
      </c>
      <c r="B4" t="s">
        <v>37</v>
      </c>
    </row>
    <row r="5" spans="1:2" x14ac:dyDescent="0.25">
      <c r="A5">
        <v>1404215</v>
      </c>
      <c r="B5" t="s">
        <v>38</v>
      </c>
    </row>
    <row r="6" spans="1:2" x14ac:dyDescent="0.25">
      <c r="A6">
        <v>1404229</v>
      </c>
      <c r="B6" t="s">
        <v>39</v>
      </c>
    </row>
    <row r="7" spans="1:2" x14ac:dyDescent="0.25">
      <c r="A7">
        <v>1404234</v>
      </c>
      <c r="B7" t="s">
        <v>41</v>
      </c>
    </row>
    <row r="8" spans="1:2" x14ac:dyDescent="0.25">
      <c r="A8">
        <v>1404240</v>
      </c>
      <c r="B8" t="s">
        <v>42</v>
      </c>
    </row>
    <row r="9" spans="1:2" x14ac:dyDescent="0.25">
      <c r="A9">
        <v>1404242</v>
      </c>
      <c r="B9" t="s">
        <v>43</v>
      </c>
    </row>
    <row r="10" spans="1:2" x14ac:dyDescent="0.25">
      <c r="A10">
        <v>1404249</v>
      </c>
      <c r="B10" t="s">
        <v>44</v>
      </c>
    </row>
    <row r="11" spans="1:2" x14ac:dyDescent="0.25">
      <c r="A11">
        <v>1404265</v>
      </c>
      <c r="B11" t="s">
        <v>45</v>
      </c>
    </row>
    <row r="12" spans="1:2" x14ac:dyDescent="0.25">
      <c r="A12">
        <v>1404273</v>
      </c>
      <c r="B12" t="s">
        <v>47</v>
      </c>
    </row>
    <row r="13" spans="1:2" x14ac:dyDescent="0.25">
      <c r="A13">
        <v>1408164</v>
      </c>
      <c r="B13" t="s">
        <v>65</v>
      </c>
    </row>
    <row r="14" spans="1:2" x14ac:dyDescent="0.25">
      <c r="A14">
        <v>1408184</v>
      </c>
      <c r="B14" t="s">
        <v>67</v>
      </c>
    </row>
    <row r="15" spans="1:2" x14ac:dyDescent="0.25">
      <c r="A15">
        <v>1408244</v>
      </c>
      <c r="B15" t="s">
        <v>69</v>
      </c>
    </row>
    <row r="16" spans="1:2" x14ac:dyDescent="0.25">
      <c r="A16">
        <v>1412184</v>
      </c>
      <c r="B16" t="s">
        <v>77</v>
      </c>
    </row>
    <row r="17" spans="1:2" x14ac:dyDescent="0.25">
      <c r="A17">
        <v>1412197</v>
      </c>
      <c r="B17" t="s">
        <v>79</v>
      </c>
    </row>
    <row r="18" spans="1:2" x14ac:dyDescent="0.25">
      <c r="A18">
        <v>1412234</v>
      </c>
      <c r="B18" t="s">
        <v>81</v>
      </c>
    </row>
    <row r="19" spans="1:2" x14ac:dyDescent="0.25">
      <c r="A19">
        <v>1414197</v>
      </c>
      <c r="B19" t="s">
        <v>90</v>
      </c>
    </row>
    <row r="20" spans="1:2" x14ac:dyDescent="0.25">
      <c r="A20">
        <v>1415164</v>
      </c>
      <c r="B20" t="s">
        <v>94</v>
      </c>
    </row>
    <row r="21" spans="1:2" x14ac:dyDescent="0.25">
      <c r="A21">
        <v>1415184</v>
      </c>
      <c r="B21" t="s">
        <v>96</v>
      </c>
    </row>
    <row r="22" spans="1:2" x14ac:dyDescent="0.25">
      <c r="A22">
        <v>1415197</v>
      </c>
      <c r="B22" t="s">
        <v>98</v>
      </c>
    </row>
    <row r="23" spans="1:2" x14ac:dyDescent="0.25">
      <c r="A23">
        <v>1415203</v>
      </c>
      <c r="B23" t="s">
        <v>100</v>
      </c>
    </row>
    <row r="24" spans="1:2" x14ac:dyDescent="0.25">
      <c r="A24">
        <v>1415244</v>
      </c>
      <c r="B24" t="s">
        <v>102</v>
      </c>
    </row>
    <row r="25" spans="1:2" x14ac:dyDescent="0.25">
      <c r="A25">
        <v>1415290</v>
      </c>
      <c r="B25" t="s">
        <v>104</v>
      </c>
    </row>
    <row r="26" spans="1:2" x14ac:dyDescent="0.25">
      <c r="A26">
        <v>1415292</v>
      </c>
      <c r="B26" t="s">
        <v>106</v>
      </c>
    </row>
    <row r="27" spans="1:2" x14ac:dyDescent="0.25">
      <c r="A27">
        <v>2485254</v>
      </c>
      <c r="B27" t="s">
        <v>125</v>
      </c>
    </row>
    <row r="28" spans="1:2" x14ac:dyDescent="0.25">
      <c r="A28">
        <v>2486089</v>
      </c>
      <c r="B28" t="s">
        <v>127</v>
      </c>
    </row>
    <row r="29" spans="1:2" x14ac:dyDescent="0.25">
      <c r="A29">
        <v>2486164</v>
      </c>
      <c r="B29" t="s">
        <v>129</v>
      </c>
    </row>
    <row r="30" spans="1:2" x14ac:dyDescent="0.25">
      <c r="A30">
        <v>2486184</v>
      </c>
      <c r="B30" t="s">
        <v>131</v>
      </c>
    </row>
    <row r="31" spans="1:2" x14ac:dyDescent="0.25">
      <c r="A31">
        <v>2486190</v>
      </c>
      <c r="B31" t="s">
        <v>133</v>
      </c>
    </row>
    <row r="32" spans="1:2" x14ac:dyDescent="0.25">
      <c r="A32">
        <v>2499184</v>
      </c>
      <c r="B32" t="s">
        <v>147</v>
      </c>
    </row>
    <row r="33" spans="1:2" x14ac:dyDescent="0.25">
      <c r="A33">
        <v>2502174</v>
      </c>
      <c r="B33" t="s">
        <v>151</v>
      </c>
    </row>
    <row r="34" spans="1:2" x14ac:dyDescent="0.25">
      <c r="A34">
        <v>2502178</v>
      </c>
      <c r="B34" t="s">
        <v>152</v>
      </c>
    </row>
    <row r="35" spans="1:2" x14ac:dyDescent="0.25">
      <c r="A35">
        <v>2502184</v>
      </c>
      <c r="B35" t="s">
        <v>154</v>
      </c>
    </row>
    <row r="36" spans="1:2" x14ac:dyDescent="0.25">
      <c r="A36">
        <v>2502188</v>
      </c>
      <c r="B36" t="s">
        <v>156</v>
      </c>
    </row>
    <row r="37" spans="1:2" x14ac:dyDescent="0.25">
      <c r="A37">
        <v>2502215</v>
      </c>
      <c r="B37" t="s">
        <v>158</v>
      </c>
    </row>
    <row r="38" spans="1:2" x14ac:dyDescent="0.25">
      <c r="A38">
        <v>2502229</v>
      </c>
      <c r="B38" t="s">
        <v>159</v>
      </c>
    </row>
    <row r="39" spans="1:2" x14ac:dyDescent="0.25">
      <c r="A39">
        <v>2502234</v>
      </c>
      <c r="B39" t="s">
        <v>161</v>
      </c>
    </row>
    <row r="40" spans="1:2" x14ac:dyDescent="0.25">
      <c r="A40">
        <v>2502240</v>
      </c>
      <c r="B40" t="s">
        <v>162</v>
      </c>
    </row>
    <row r="41" spans="1:2" x14ac:dyDescent="0.25">
      <c r="A41">
        <v>2502265</v>
      </c>
      <c r="B41" t="s">
        <v>163</v>
      </c>
    </row>
    <row r="42" spans="1:2" x14ac:dyDescent="0.25">
      <c r="A42">
        <v>2502273</v>
      </c>
      <c r="B42" t="s">
        <v>164</v>
      </c>
    </row>
    <row r="43" spans="1:2" x14ac:dyDescent="0.25">
      <c r="A43">
        <v>2503184</v>
      </c>
      <c r="B43" t="s">
        <v>177</v>
      </c>
    </row>
    <row r="44" spans="1:2" x14ac:dyDescent="0.25">
      <c r="A44">
        <v>2503234</v>
      </c>
      <c r="B44" t="s">
        <v>179</v>
      </c>
    </row>
    <row r="45" spans="1:2" x14ac:dyDescent="0.25">
      <c r="A45">
        <v>2503265</v>
      </c>
      <c r="B45" t="s">
        <v>180</v>
      </c>
    </row>
    <row r="46" spans="1:2" x14ac:dyDescent="0.25">
      <c r="A46">
        <v>2510195</v>
      </c>
      <c r="B46" t="s">
        <v>191</v>
      </c>
    </row>
    <row r="47" spans="1:2" x14ac:dyDescent="0.25">
      <c r="A47">
        <v>2527164</v>
      </c>
      <c r="B47" t="s">
        <v>198</v>
      </c>
    </row>
    <row r="48" spans="1:2" x14ac:dyDescent="0.25">
      <c r="A48">
        <v>2527184</v>
      </c>
      <c r="B48" t="s">
        <v>200</v>
      </c>
    </row>
    <row r="49" spans="1:2" x14ac:dyDescent="0.25">
      <c r="A49">
        <v>2527197</v>
      </c>
      <c r="B49" t="s">
        <v>202</v>
      </c>
    </row>
    <row r="50" spans="1:2" x14ac:dyDescent="0.25">
      <c r="A50">
        <v>2533265</v>
      </c>
      <c r="B50" t="s">
        <v>208</v>
      </c>
    </row>
    <row r="51" spans="1:2" x14ac:dyDescent="0.25">
      <c r="A51">
        <v>2540199</v>
      </c>
      <c r="B51" t="s">
        <v>213</v>
      </c>
    </row>
    <row r="52" spans="1:2" x14ac:dyDescent="0.25">
      <c r="A52">
        <v>2554164</v>
      </c>
      <c r="B52" t="s">
        <v>220</v>
      </c>
    </row>
    <row r="53" spans="1:2" x14ac:dyDescent="0.25">
      <c r="A53">
        <v>2554184</v>
      </c>
      <c r="B53" t="s">
        <v>222</v>
      </c>
    </row>
    <row r="54" spans="1:2" x14ac:dyDescent="0.25">
      <c r="A54">
        <v>2554197</v>
      </c>
      <c r="B54" t="s">
        <v>223</v>
      </c>
    </row>
    <row r="55" spans="1:2" x14ac:dyDescent="0.25">
      <c r="A55">
        <v>2557195</v>
      </c>
      <c r="B55" t="s">
        <v>227</v>
      </c>
    </row>
    <row r="56" spans="1:2" x14ac:dyDescent="0.25">
      <c r="A56">
        <v>2560164</v>
      </c>
      <c r="B56" t="s">
        <v>233</v>
      </c>
    </row>
    <row r="57" spans="1:2" x14ac:dyDescent="0.25">
      <c r="A57">
        <v>2560184</v>
      </c>
      <c r="B57" t="s">
        <v>235</v>
      </c>
    </row>
    <row r="58" spans="1:2" x14ac:dyDescent="0.25">
      <c r="A58">
        <v>2560197</v>
      </c>
      <c r="B58" t="s">
        <v>237</v>
      </c>
    </row>
    <row r="59" spans="1:2" x14ac:dyDescent="0.25">
      <c r="A59" s="27">
        <v>2824152</v>
      </c>
      <c r="B59" s="27" t="s">
        <v>3042</v>
      </c>
    </row>
    <row r="60" spans="1:2" x14ac:dyDescent="0.25">
      <c r="A60" s="27">
        <v>2824184</v>
      </c>
      <c r="B60" s="27" t="s">
        <v>3043</v>
      </c>
    </row>
    <row r="61" spans="1:2" x14ac:dyDescent="0.25">
      <c r="A61">
        <v>2828229</v>
      </c>
      <c r="B61" t="s">
        <v>310</v>
      </c>
    </row>
    <row r="62" spans="1:2" x14ac:dyDescent="0.25">
      <c r="A62">
        <v>2828230</v>
      </c>
      <c r="B62" s="15" t="s">
        <v>2732</v>
      </c>
    </row>
    <row r="63" spans="1:2" x14ac:dyDescent="0.25">
      <c r="A63">
        <v>2829229</v>
      </c>
      <c r="B63" s="15" t="s">
        <v>3058</v>
      </c>
    </row>
    <row r="64" spans="1:2" x14ac:dyDescent="0.25">
      <c r="A64">
        <v>2829230</v>
      </c>
      <c r="B64" s="15" t="s">
        <v>3059</v>
      </c>
    </row>
    <row r="65" spans="1:2" x14ac:dyDescent="0.25">
      <c r="A65">
        <v>2844024</v>
      </c>
      <c r="B65" t="s">
        <v>311</v>
      </c>
    </row>
    <row r="66" spans="1:2" x14ac:dyDescent="0.25">
      <c r="A66">
        <v>2889132</v>
      </c>
      <c r="B66" t="s">
        <v>314</v>
      </c>
    </row>
    <row r="67" spans="1:2" x14ac:dyDescent="0.25">
      <c r="A67">
        <v>2889133</v>
      </c>
      <c r="B67" t="s">
        <v>315</v>
      </c>
    </row>
    <row r="68" spans="1:2" x14ac:dyDescent="0.25">
      <c r="A68">
        <v>2889156</v>
      </c>
      <c r="B68" t="s">
        <v>317</v>
      </c>
    </row>
    <row r="69" spans="1:2" x14ac:dyDescent="0.25">
      <c r="A69">
        <v>2889159</v>
      </c>
      <c r="B69" t="s">
        <v>318</v>
      </c>
    </row>
    <row r="70" spans="1:2" x14ac:dyDescent="0.25">
      <c r="A70">
        <v>2893164</v>
      </c>
      <c r="B70" t="s">
        <v>322</v>
      </c>
    </row>
    <row r="71" spans="1:2" x14ac:dyDescent="0.25">
      <c r="A71">
        <v>2893175</v>
      </c>
      <c r="B71" t="s">
        <v>324</v>
      </c>
    </row>
    <row r="72" spans="1:2" x14ac:dyDescent="0.25">
      <c r="A72">
        <v>2893184</v>
      </c>
      <c r="B72" t="s">
        <v>326</v>
      </c>
    </row>
    <row r="73" spans="1:2" x14ac:dyDescent="0.25">
      <c r="A73">
        <v>2894152</v>
      </c>
      <c r="B73" t="s">
        <v>328</v>
      </c>
    </row>
    <row r="74" spans="1:2" x14ac:dyDescent="0.25">
      <c r="A74">
        <v>2894184</v>
      </c>
      <c r="B74" t="s">
        <v>330</v>
      </c>
    </row>
    <row r="75" spans="1:2" x14ac:dyDescent="0.25">
      <c r="A75">
        <v>2895159</v>
      </c>
      <c r="B75" t="s">
        <v>334</v>
      </c>
    </row>
    <row r="76" spans="1:2" x14ac:dyDescent="0.25">
      <c r="A76">
        <v>2896150</v>
      </c>
      <c r="B76" t="s">
        <v>335</v>
      </c>
    </row>
    <row r="77" spans="1:2" x14ac:dyDescent="0.25">
      <c r="A77">
        <v>2896185</v>
      </c>
      <c r="B77" t="s">
        <v>339</v>
      </c>
    </row>
    <row r="78" spans="1:2" x14ac:dyDescent="0.25">
      <c r="A78">
        <v>2941183</v>
      </c>
      <c r="B78" t="s">
        <v>3062</v>
      </c>
    </row>
    <row r="79" spans="1:2" x14ac:dyDescent="0.25">
      <c r="A79">
        <v>2941184</v>
      </c>
      <c r="B79" t="s">
        <v>3063</v>
      </c>
    </row>
    <row r="80" spans="1:2" x14ac:dyDescent="0.25">
      <c r="A80">
        <v>2941234</v>
      </c>
      <c r="B80" t="s">
        <v>3064</v>
      </c>
    </row>
    <row r="81" spans="1:2" x14ac:dyDescent="0.25">
      <c r="A81">
        <v>2941265</v>
      </c>
      <c r="B81" t="s">
        <v>3065</v>
      </c>
    </row>
    <row r="82" spans="1:2" x14ac:dyDescent="0.25">
      <c r="A82">
        <v>2900103</v>
      </c>
      <c r="B82" t="s">
        <v>341</v>
      </c>
    </row>
    <row r="83" spans="1:2" x14ac:dyDescent="0.25">
      <c r="A83">
        <v>2900125</v>
      </c>
      <c r="B83" t="s">
        <v>342</v>
      </c>
    </row>
    <row r="84" spans="1:2" x14ac:dyDescent="0.25">
      <c r="A84">
        <v>2900145</v>
      </c>
      <c r="B84" t="s">
        <v>344</v>
      </c>
    </row>
    <row r="85" spans="1:2" x14ac:dyDescent="0.25">
      <c r="A85">
        <v>2900164</v>
      </c>
      <c r="B85" t="s">
        <v>346</v>
      </c>
    </row>
    <row r="86" spans="1:2" x14ac:dyDescent="0.25">
      <c r="A86">
        <v>2900165</v>
      </c>
      <c r="B86" t="s">
        <v>347</v>
      </c>
    </row>
    <row r="87" spans="1:2" x14ac:dyDescent="0.25">
      <c r="A87">
        <v>2900174</v>
      </c>
      <c r="B87" t="s">
        <v>349</v>
      </c>
    </row>
    <row r="88" spans="1:2" x14ac:dyDescent="0.25">
      <c r="A88">
        <v>2900175</v>
      </c>
      <c r="B88" t="s">
        <v>350</v>
      </c>
    </row>
    <row r="89" spans="1:2" x14ac:dyDescent="0.25">
      <c r="A89">
        <v>2900184</v>
      </c>
      <c r="B89" t="s">
        <v>352</v>
      </c>
    </row>
    <row r="90" spans="1:2" x14ac:dyDescent="0.25">
      <c r="A90">
        <v>2900234</v>
      </c>
      <c r="B90" t="s">
        <v>353</v>
      </c>
    </row>
    <row r="91" spans="1:2" x14ac:dyDescent="0.25">
      <c r="A91">
        <v>2909165</v>
      </c>
      <c r="B91" t="s">
        <v>368</v>
      </c>
    </row>
    <row r="92" spans="1:2" x14ac:dyDescent="0.25">
      <c r="A92">
        <v>2909175</v>
      </c>
      <c r="B92" t="s">
        <v>370</v>
      </c>
    </row>
    <row r="93" spans="1:2" x14ac:dyDescent="0.25">
      <c r="A93" s="6">
        <v>2914165</v>
      </c>
      <c r="B93" s="6" t="s">
        <v>3060</v>
      </c>
    </row>
    <row r="94" spans="1:2" x14ac:dyDescent="0.25">
      <c r="A94" s="6">
        <v>2914175</v>
      </c>
      <c r="B94" s="6" t="s">
        <v>3061</v>
      </c>
    </row>
    <row r="95" spans="1:2" x14ac:dyDescent="0.25">
      <c r="A95">
        <v>2918165</v>
      </c>
      <c r="B95" t="s">
        <v>378</v>
      </c>
    </row>
    <row r="96" spans="1:2" x14ac:dyDescent="0.25">
      <c r="A96">
        <v>2918175</v>
      </c>
      <c r="B96" t="s">
        <v>380</v>
      </c>
    </row>
    <row r="97" spans="1:2" x14ac:dyDescent="0.25">
      <c r="A97">
        <v>2924105</v>
      </c>
      <c r="B97" t="s">
        <v>388</v>
      </c>
    </row>
    <row r="98" spans="1:2" x14ac:dyDescent="0.25">
      <c r="A98">
        <v>2924107</v>
      </c>
      <c r="B98" t="s">
        <v>390</v>
      </c>
    </row>
    <row r="99" spans="1:2" x14ac:dyDescent="0.25">
      <c r="A99">
        <v>2924130</v>
      </c>
      <c r="B99" t="s">
        <v>392</v>
      </c>
    </row>
    <row r="100" spans="1:2" x14ac:dyDescent="0.25">
      <c r="A100">
        <v>2924152</v>
      </c>
      <c r="B100" t="s">
        <v>394</v>
      </c>
    </row>
    <row r="101" spans="1:2" x14ac:dyDescent="0.25">
      <c r="A101">
        <v>2924184</v>
      </c>
      <c r="B101" t="s">
        <v>398</v>
      </c>
    </row>
    <row r="102" spans="1:2" x14ac:dyDescent="0.25">
      <c r="A102">
        <v>2924207</v>
      </c>
      <c r="B102" t="s">
        <v>400</v>
      </c>
    </row>
    <row r="103" spans="1:2" x14ac:dyDescent="0.25">
      <c r="A103">
        <v>2924229</v>
      </c>
      <c r="B103" t="s">
        <v>401</v>
      </c>
    </row>
    <row r="104" spans="1:2" x14ac:dyDescent="0.25">
      <c r="A104">
        <v>2924230</v>
      </c>
      <c r="B104" t="s">
        <v>402</v>
      </c>
    </row>
    <row r="105" spans="1:2" x14ac:dyDescent="0.25">
      <c r="A105">
        <v>2924257</v>
      </c>
      <c r="B105" t="s">
        <v>403</v>
      </c>
    </row>
    <row r="106" spans="1:2" x14ac:dyDescent="0.25">
      <c r="A106">
        <v>2924258</v>
      </c>
      <c r="B106" t="s">
        <v>404</v>
      </c>
    </row>
    <row r="107" spans="1:2" x14ac:dyDescent="0.25">
      <c r="A107">
        <v>2927152</v>
      </c>
      <c r="B107" t="s">
        <v>422</v>
      </c>
    </row>
    <row r="108" spans="1:2" x14ac:dyDescent="0.25">
      <c r="A108">
        <v>2927156</v>
      </c>
      <c r="B108" t="s">
        <v>424</v>
      </c>
    </row>
    <row r="109" spans="1:2" x14ac:dyDescent="0.25">
      <c r="A109">
        <v>2927184</v>
      </c>
      <c r="B109" t="s">
        <v>426</v>
      </c>
    </row>
    <row r="110" spans="1:2" x14ac:dyDescent="0.25">
      <c r="A110">
        <v>2931184</v>
      </c>
      <c r="B110" t="s">
        <v>431</v>
      </c>
    </row>
    <row r="111" spans="1:2" x14ac:dyDescent="0.25">
      <c r="A111">
        <v>2931225</v>
      </c>
      <c r="B111" t="s">
        <v>432</v>
      </c>
    </row>
    <row r="112" spans="1:2" x14ac:dyDescent="0.25">
      <c r="A112">
        <v>2931229</v>
      </c>
      <c r="B112" t="s">
        <v>433</v>
      </c>
    </row>
    <row r="113" spans="1:2" x14ac:dyDescent="0.25">
      <c r="A113">
        <v>2932230</v>
      </c>
      <c r="B113" t="s">
        <v>437</v>
      </c>
    </row>
    <row r="114" spans="1:2" x14ac:dyDescent="0.25">
      <c r="A114">
        <v>2933156</v>
      </c>
      <c r="B114" t="s">
        <v>440</v>
      </c>
    </row>
    <row r="115" spans="1:2" x14ac:dyDescent="0.25">
      <c r="A115">
        <v>2936129</v>
      </c>
      <c r="B115" t="s">
        <v>444</v>
      </c>
    </row>
    <row r="116" spans="1:2" x14ac:dyDescent="0.25">
      <c r="A116">
        <v>2936130</v>
      </c>
      <c r="B116" t="s">
        <v>445</v>
      </c>
    </row>
    <row r="117" spans="1:2" x14ac:dyDescent="0.25">
      <c r="A117">
        <v>2936152</v>
      </c>
      <c r="B117" t="s">
        <v>447</v>
      </c>
    </row>
    <row r="118" spans="1:2" x14ac:dyDescent="0.25">
      <c r="A118">
        <v>2936184</v>
      </c>
      <c r="B118" t="s">
        <v>449</v>
      </c>
    </row>
    <row r="119" spans="1:2" x14ac:dyDescent="0.25">
      <c r="A119">
        <v>2936229</v>
      </c>
      <c r="B119" t="s">
        <v>450</v>
      </c>
    </row>
    <row r="120" spans="1:2" x14ac:dyDescent="0.25">
      <c r="A120">
        <v>2936230</v>
      </c>
      <c r="B120" t="s">
        <v>451</v>
      </c>
    </row>
    <row r="121" spans="1:2" x14ac:dyDescent="0.25">
      <c r="A121">
        <v>2944160</v>
      </c>
      <c r="B121" t="s">
        <v>3066</v>
      </c>
    </row>
    <row r="122" spans="1:2" x14ac:dyDescent="0.25">
      <c r="A122">
        <v>2944229</v>
      </c>
      <c r="B122" t="s">
        <v>3067</v>
      </c>
    </row>
    <row r="123" spans="1:2" x14ac:dyDescent="0.25">
      <c r="A123">
        <v>2944230</v>
      </c>
      <c r="B123" t="s">
        <v>460</v>
      </c>
    </row>
    <row r="124" spans="1:2" x14ac:dyDescent="0.25">
      <c r="A124">
        <v>2949184</v>
      </c>
      <c r="B124" t="s">
        <v>468</v>
      </c>
    </row>
    <row r="125" spans="1:2" x14ac:dyDescent="0.25">
      <c r="A125">
        <v>2949185</v>
      </c>
      <c r="B125" t="s">
        <v>469</v>
      </c>
    </row>
    <row r="126" spans="1:2" x14ac:dyDescent="0.25">
      <c r="A126">
        <v>2949229</v>
      </c>
      <c r="B126" t="s">
        <v>470</v>
      </c>
    </row>
    <row r="127" spans="1:2" x14ac:dyDescent="0.25">
      <c r="A127">
        <v>2949298</v>
      </c>
      <c r="B127" t="s">
        <v>471</v>
      </c>
    </row>
    <row r="128" spans="1:2" x14ac:dyDescent="0.25">
      <c r="A128">
        <v>2949299</v>
      </c>
      <c r="B128" t="s">
        <v>472</v>
      </c>
    </row>
    <row r="129" spans="1:2" x14ac:dyDescent="0.25">
      <c r="A129">
        <v>2953184</v>
      </c>
      <c r="B129" t="s">
        <v>476</v>
      </c>
    </row>
    <row r="130" spans="1:2" x14ac:dyDescent="0.25">
      <c r="A130">
        <v>2953213</v>
      </c>
      <c r="B130" t="s">
        <v>478</v>
      </c>
    </row>
    <row r="131" spans="1:2" x14ac:dyDescent="0.25">
      <c r="A131">
        <v>2960184</v>
      </c>
      <c r="B131" t="s">
        <v>497</v>
      </c>
    </row>
    <row r="132" spans="1:2" x14ac:dyDescent="0.25">
      <c r="A132">
        <v>2960222</v>
      </c>
      <c r="B132" t="s">
        <v>499</v>
      </c>
    </row>
    <row r="133" spans="1:2" x14ac:dyDescent="0.25">
      <c r="A133">
        <v>2964184</v>
      </c>
      <c r="B133" t="s">
        <v>518</v>
      </c>
    </row>
    <row r="134" spans="1:2" x14ac:dyDescent="0.25">
      <c r="A134">
        <v>2964213</v>
      </c>
      <c r="B134" t="s">
        <v>520</v>
      </c>
    </row>
    <row r="135" spans="1:2" x14ac:dyDescent="0.25">
      <c r="A135">
        <v>2967111</v>
      </c>
      <c r="B135" t="s">
        <v>540</v>
      </c>
    </row>
    <row r="136" spans="1:2" x14ac:dyDescent="0.25">
      <c r="A136">
        <v>2967175</v>
      </c>
      <c r="B136" t="s">
        <v>542</v>
      </c>
    </row>
    <row r="137" spans="1:2" x14ac:dyDescent="0.25">
      <c r="A137">
        <v>2967184</v>
      </c>
      <c r="B137" t="s">
        <v>544</v>
      </c>
    </row>
    <row r="138" spans="1:2" x14ac:dyDescent="0.25">
      <c r="A138">
        <v>2967203</v>
      </c>
      <c r="B138" t="s">
        <v>546</v>
      </c>
    </row>
    <row r="139" spans="1:2" x14ac:dyDescent="0.25">
      <c r="A139">
        <v>2967213</v>
      </c>
      <c r="B139" t="s">
        <v>548</v>
      </c>
    </row>
    <row r="140" spans="1:2" x14ac:dyDescent="0.25">
      <c r="A140">
        <v>2967222</v>
      </c>
      <c r="B140" t="s">
        <v>550</v>
      </c>
    </row>
    <row r="141" spans="1:2" x14ac:dyDescent="0.25">
      <c r="A141">
        <v>2967234</v>
      </c>
      <c r="B141" t="s">
        <v>552</v>
      </c>
    </row>
    <row r="142" spans="1:2" x14ac:dyDescent="0.25">
      <c r="A142">
        <v>2967244</v>
      </c>
      <c r="B142" t="s">
        <v>554</v>
      </c>
    </row>
    <row r="143" spans="1:2" x14ac:dyDescent="0.25">
      <c r="A143">
        <v>2968184</v>
      </c>
      <c r="B143" t="s">
        <v>560</v>
      </c>
    </row>
    <row r="144" spans="1:2" x14ac:dyDescent="0.25">
      <c r="A144">
        <v>2968213</v>
      </c>
      <c r="B144" t="s">
        <v>562</v>
      </c>
    </row>
    <row r="145" spans="1:2" x14ac:dyDescent="0.25">
      <c r="A145">
        <v>2970184</v>
      </c>
      <c r="B145" t="s">
        <v>566</v>
      </c>
    </row>
    <row r="146" spans="1:2" x14ac:dyDescent="0.25">
      <c r="A146">
        <v>2970213</v>
      </c>
      <c r="B146" t="s">
        <v>568</v>
      </c>
    </row>
    <row r="147" spans="1:2" x14ac:dyDescent="0.25">
      <c r="A147">
        <v>2971184</v>
      </c>
      <c r="B147" t="s">
        <v>571</v>
      </c>
    </row>
    <row r="148" spans="1:2" x14ac:dyDescent="0.25">
      <c r="A148">
        <v>2971195</v>
      </c>
      <c r="B148" t="s">
        <v>573</v>
      </c>
    </row>
    <row r="149" spans="1:2" x14ac:dyDescent="0.25">
      <c r="A149">
        <v>2971225</v>
      </c>
      <c r="B149" t="s">
        <v>575</v>
      </c>
    </row>
    <row r="150" spans="1:2" x14ac:dyDescent="0.25">
      <c r="A150">
        <v>3001261</v>
      </c>
      <c r="B150" t="s">
        <v>581</v>
      </c>
    </row>
    <row r="151" spans="1:2" x14ac:dyDescent="0.25">
      <c r="A151">
        <v>3001265</v>
      </c>
      <c r="B151" t="s">
        <v>582</v>
      </c>
    </row>
    <row r="152" spans="1:2" x14ac:dyDescent="0.25">
      <c r="A152">
        <v>3002261</v>
      </c>
      <c r="B152" t="s">
        <v>587</v>
      </c>
    </row>
    <row r="153" spans="1:2" x14ac:dyDescent="0.25">
      <c r="A153">
        <v>3002265</v>
      </c>
      <c r="B153" t="s">
        <v>588</v>
      </c>
    </row>
    <row r="154" spans="1:2" x14ac:dyDescent="0.25">
      <c r="A154">
        <v>3006234</v>
      </c>
      <c r="B154" t="s">
        <v>595</v>
      </c>
    </row>
    <row r="155" spans="1:2" x14ac:dyDescent="0.25">
      <c r="A155">
        <v>3006261</v>
      </c>
      <c r="B155" t="s">
        <v>596</v>
      </c>
    </row>
    <row r="156" spans="1:2" x14ac:dyDescent="0.25">
      <c r="A156">
        <v>3006265</v>
      </c>
      <c r="B156" t="s">
        <v>597</v>
      </c>
    </row>
    <row r="157" spans="1:2" x14ac:dyDescent="0.25">
      <c r="A157">
        <v>3006273</v>
      </c>
      <c r="B157" t="s">
        <v>599</v>
      </c>
    </row>
    <row r="158" spans="1:2" x14ac:dyDescent="0.25">
      <c r="A158">
        <v>3020265</v>
      </c>
      <c r="B158" t="s">
        <v>620</v>
      </c>
    </row>
    <row r="159" spans="1:2" x14ac:dyDescent="0.25">
      <c r="A159">
        <v>3035265</v>
      </c>
      <c r="B159" t="s">
        <v>630</v>
      </c>
    </row>
    <row r="160" spans="1:2" x14ac:dyDescent="0.25">
      <c r="A160">
        <v>3036265</v>
      </c>
      <c r="B160" t="s">
        <v>631</v>
      </c>
    </row>
    <row r="161" spans="1:2" x14ac:dyDescent="0.25">
      <c r="A161">
        <v>3040265</v>
      </c>
      <c r="B161" t="s">
        <v>632</v>
      </c>
    </row>
    <row r="162" spans="1:2" x14ac:dyDescent="0.25">
      <c r="A162">
        <v>3084265</v>
      </c>
      <c r="B162" t="s">
        <v>670</v>
      </c>
    </row>
    <row r="163" spans="1:2" x14ac:dyDescent="0.25">
      <c r="A163">
        <v>3614265</v>
      </c>
      <c r="B163" t="s">
        <v>748</v>
      </c>
    </row>
    <row r="164" spans="1:2" x14ac:dyDescent="0.25">
      <c r="A164">
        <v>3617265</v>
      </c>
      <c r="B164" t="s">
        <v>754</v>
      </c>
    </row>
    <row r="165" spans="1:2" x14ac:dyDescent="0.25">
      <c r="A165">
        <v>3723213</v>
      </c>
      <c r="B165" t="s">
        <v>787</v>
      </c>
    </row>
    <row r="166" spans="1:2" x14ac:dyDescent="0.25">
      <c r="A166" s="27">
        <v>3725213</v>
      </c>
      <c r="B166" s="27" t="s">
        <v>791</v>
      </c>
    </row>
    <row r="167" spans="1:2" x14ac:dyDescent="0.25">
      <c r="A167">
        <v>4903234</v>
      </c>
      <c r="B167" t="s">
        <v>872</v>
      </c>
    </row>
    <row r="168" spans="1:2" x14ac:dyDescent="0.25">
      <c r="A168">
        <v>4903265</v>
      </c>
      <c r="B168" t="s">
        <v>873</v>
      </c>
    </row>
    <row r="169" spans="1:2" x14ac:dyDescent="0.25">
      <c r="A169">
        <v>4906174</v>
      </c>
      <c r="B169" t="s">
        <v>877</v>
      </c>
    </row>
    <row r="170" spans="1:2" x14ac:dyDescent="0.25">
      <c r="A170">
        <v>4906175</v>
      </c>
      <c r="B170" t="s">
        <v>878</v>
      </c>
    </row>
    <row r="171" spans="1:2" x14ac:dyDescent="0.25">
      <c r="A171">
        <v>4906184</v>
      </c>
      <c r="B171" t="s">
        <v>880</v>
      </c>
    </row>
    <row r="172" spans="1:2" x14ac:dyDescent="0.25">
      <c r="A172">
        <v>4906229</v>
      </c>
      <c r="B172" t="s">
        <v>881</v>
      </c>
    </row>
    <row r="173" spans="1:2" x14ac:dyDescent="0.25">
      <c r="A173">
        <v>4906234</v>
      </c>
      <c r="B173" t="s">
        <v>883</v>
      </c>
    </row>
    <row r="174" spans="1:2" x14ac:dyDescent="0.25">
      <c r="A174">
        <v>4906240</v>
      </c>
      <c r="B174" t="s">
        <v>884</v>
      </c>
    </row>
    <row r="175" spans="1:2" x14ac:dyDescent="0.25">
      <c r="A175">
        <v>4941223</v>
      </c>
      <c r="B175" t="s">
        <v>916</v>
      </c>
    </row>
    <row r="176" spans="1:2" x14ac:dyDescent="0.25">
      <c r="A176">
        <v>4943184</v>
      </c>
      <c r="B176" t="s">
        <v>922</v>
      </c>
    </row>
    <row r="177" spans="1:2" x14ac:dyDescent="0.25">
      <c r="A177">
        <v>4950184</v>
      </c>
      <c r="B177" t="s">
        <v>932</v>
      </c>
    </row>
    <row r="178" spans="1:2" x14ac:dyDescent="0.25">
      <c r="A178">
        <v>4950234</v>
      </c>
      <c r="B178" t="s">
        <v>934</v>
      </c>
    </row>
    <row r="179" spans="1:2" x14ac:dyDescent="0.25">
      <c r="A179">
        <v>4950265</v>
      </c>
      <c r="B179" t="s">
        <v>935</v>
      </c>
    </row>
    <row r="180" spans="1:2" x14ac:dyDescent="0.25">
      <c r="A180">
        <v>4950269</v>
      </c>
      <c r="B180" t="s">
        <v>936</v>
      </c>
    </row>
    <row r="181" spans="1:2" x14ac:dyDescent="0.25">
      <c r="A181">
        <v>4956184</v>
      </c>
      <c r="B181" t="s">
        <v>965</v>
      </c>
    </row>
    <row r="182" spans="1:2" x14ac:dyDescent="0.25">
      <c r="A182">
        <v>5034184</v>
      </c>
      <c r="B182" t="s">
        <v>971</v>
      </c>
    </row>
    <row r="183" spans="1:2" x14ac:dyDescent="0.25">
      <c r="A183">
        <v>5034203</v>
      </c>
      <c r="B183" t="s">
        <v>974</v>
      </c>
    </row>
    <row r="184" spans="1:2" x14ac:dyDescent="0.25">
      <c r="A184">
        <v>5034204</v>
      </c>
      <c r="B184" t="s">
        <v>975</v>
      </c>
    </row>
    <row r="185" spans="1:2" x14ac:dyDescent="0.25">
      <c r="A185">
        <v>5034210</v>
      </c>
      <c r="B185" t="s">
        <v>976</v>
      </c>
    </row>
    <row r="186" spans="1:2" x14ac:dyDescent="0.25">
      <c r="A186">
        <v>5034229</v>
      </c>
      <c r="B186" t="s">
        <v>977</v>
      </c>
    </row>
    <row r="187" spans="1:2" x14ac:dyDescent="0.25">
      <c r="A187">
        <v>5034269</v>
      </c>
      <c r="B187" t="s">
        <v>978</v>
      </c>
    </row>
    <row r="188" spans="1:2" x14ac:dyDescent="0.25">
      <c r="A188">
        <v>5049184</v>
      </c>
      <c r="B188" t="s">
        <v>986</v>
      </c>
    </row>
    <row r="189" spans="1:2" x14ac:dyDescent="0.25">
      <c r="A189">
        <v>5049203</v>
      </c>
      <c r="B189" t="s">
        <v>988</v>
      </c>
    </row>
    <row r="190" spans="1:2" x14ac:dyDescent="0.25">
      <c r="A190">
        <v>7205222</v>
      </c>
      <c r="B190" t="s">
        <v>3105</v>
      </c>
    </row>
    <row r="191" spans="1:2" x14ac:dyDescent="0.25">
      <c r="A191">
        <v>7211213</v>
      </c>
      <c r="B191" t="s">
        <v>1006</v>
      </c>
    </row>
    <row r="192" spans="1:2" x14ac:dyDescent="0.25">
      <c r="A192">
        <v>7227184</v>
      </c>
      <c r="B192" t="s">
        <v>3068</v>
      </c>
    </row>
    <row r="193" spans="1:2" x14ac:dyDescent="0.25">
      <c r="A193">
        <v>7227251</v>
      </c>
      <c r="B193" t="s">
        <v>3069</v>
      </c>
    </row>
    <row r="194" spans="1:2" x14ac:dyDescent="0.25">
      <c r="A194">
        <v>7231256</v>
      </c>
      <c r="B194" t="s">
        <v>1007</v>
      </c>
    </row>
    <row r="195" spans="1:2" x14ac:dyDescent="0.25">
      <c r="A195">
        <v>7271229</v>
      </c>
      <c r="B195" t="s">
        <v>2763</v>
      </c>
    </row>
    <row r="196" spans="1:2" x14ac:dyDescent="0.25">
      <c r="A196">
        <v>7271111</v>
      </c>
      <c r="B196" t="s">
        <v>2762</v>
      </c>
    </row>
    <row r="197" spans="1:2" x14ac:dyDescent="0.25">
      <c r="A197">
        <v>7271184</v>
      </c>
      <c r="B197" t="s">
        <v>2758</v>
      </c>
    </row>
    <row r="198" spans="1:2" x14ac:dyDescent="0.25">
      <c r="A198">
        <v>7271213</v>
      </c>
      <c r="B198" t="s">
        <v>2759</v>
      </c>
    </row>
    <row r="199" spans="1:2" x14ac:dyDescent="0.25">
      <c r="A199">
        <v>7330242</v>
      </c>
      <c r="B199" t="s">
        <v>1008</v>
      </c>
    </row>
    <row r="200" spans="1:2" x14ac:dyDescent="0.25">
      <c r="A200">
        <v>7330265</v>
      </c>
      <c r="B200" t="s">
        <v>1009</v>
      </c>
    </row>
    <row r="201" spans="1:2" x14ac:dyDescent="0.25">
      <c r="A201">
        <v>7393164</v>
      </c>
      <c r="B201" t="s">
        <v>1019</v>
      </c>
    </row>
    <row r="202" spans="1:2" x14ac:dyDescent="0.25">
      <c r="A202">
        <v>7393184</v>
      </c>
      <c r="B202" t="s">
        <v>1021</v>
      </c>
    </row>
    <row r="203" spans="1:2" x14ac:dyDescent="0.25">
      <c r="A203">
        <v>7393197</v>
      </c>
      <c r="B203" t="s">
        <v>1023</v>
      </c>
    </row>
    <row r="204" spans="1:2" x14ac:dyDescent="0.25">
      <c r="A204">
        <v>7393213</v>
      </c>
      <c r="B204" t="s">
        <v>1025</v>
      </c>
    </row>
    <row r="205" spans="1:2" x14ac:dyDescent="0.25">
      <c r="A205">
        <v>7393222</v>
      </c>
      <c r="B205" t="s">
        <v>1027</v>
      </c>
    </row>
    <row r="206" spans="1:2" x14ac:dyDescent="0.25">
      <c r="A206">
        <v>7393244</v>
      </c>
      <c r="B206" t="s">
        <v>1029</v>
      </c>
    </row>
    <row r="207" spans="1:2" x14ac:dyDescent="0.25">
      <c r="A207">
        <v>7403265</v>
      </c>
      <c r="B207" t="s">
        <v>1057</v>
      </c>
    </row>
    <row r="208" spans="1:2" x14ac:dyDescent="0.25">
      <c r="A208">
        <v>7420184</v>
      </c>
      <c r="B208" s="16" t="s">
        <v>2766</v>
      </c>
    </row>
    <row r="209" spans="1:2" x14ac:dyDescent="0.25">
      <c r="A209">
        <v>7420222</v>
      </c>
      <c r="B209" t="s">
        <v>1070</v>
      </c>
    </row>
    <row r="210" spans="1:2" x14ac:dyDescent="0.25">
      <c r="A210">
        <v>7421234</v>
      </c>
      <c r="B210" t="s">
        <v>1073</v>
      </c>
    </row>
    <row r="211" spans="1:2" x14ac:dyDescent="0.25">
      <c r="A211">
        <v>7427184</v>
      </c>
      <c r="B211" t="s">
        <v>1085</v>
      </c>
    </row>
    <row r="212" spans="1:2" x14ac:dyDescent="0.25">
      <c r="A212">
        <v>7427213</v>
      </c>
      <c r="B212" t="s">
        <v>1087</v>
      </c>
    </row>
    <row r="213" spans="1:2" x14ac:dyDescent="0.25">
      <c r="A213">
        <v>7428184</v>
      </c>
      <c r="B213" t="s">
        <v>1090</v>
      </c>
    </row>
    <row r="214" spans="1:2" x14ac:dyDescent="0.25">
      <c r="A214">
        <v>7428213</v>
      </c>
      <c r="B214" t="s">
        <v>1092</v>
      </c>
    </row>
    <row r="215" spans="1:2" x14ac:dyDescent="0.25">
      <c r="A215">
        <v>7429184</v>
      </c>
      <c r="B215" t="s">
        <v>1095</v>
      </c>
    </row>
    <row r="216" spans="1:2" x14ac:dyDescent="0.25">
      <c r="A216">
        <v>7429234</v>
      </c>
      <c r="B216" t="s">
        <v>1097</v>
      </c>
    </row>
    <row r="217" spans="1:2" x14ac:dyDescent="0.25">
      <c r="A217">
        <v>7429240</v>
      </c>
      <c r="B217" t="s">
        <v>1098</v>
      </c>
    </row>
    <row r="218" spans="1:2" x14ac:dyDescent="0.25">
      <c r="A218">
        <v>7429244</v>
      </c>
      <c r="B218" t="s">
        <v>3078</v>
      </c>
    </row>
    <row r="219" spans="1:2" x14ac:dyDescent="0.25">
      <c r="A219">
        <v>7429296</v>
      </c>
      <c r="B219" t="s">
        <v>1100</v>
      </c>
    </row>
    <row r="220" spans="1:2" x14ac:dyDescent="0.25">
      <c r="A220">
        <v>7429297</v>
      </c>
      <c r="B220" t="s">
        <v>1101</v>
      </c>
    </row>
    <row r="221" spans="1:2" x14ac:dyDescent="0.25">
      <c r="A221">
        <v>7430184</v>
      </c>
      <c r="B221" t="s">
        <v>1104</v>
      </c>
    </row>
    <row r="222" spans="1:2" x14ac:dyDescent="0.25">
      <c r="A222">
        <v>7430234</v>
      </c>
      <c r="B222" t="s">
        <v>1106</v>
      </c>
    </row>
    <row r="223" spans="1:2" x14ac:dyDescent="0.25">
      <c r="A223">
        <v>7430240</v>
      </c>
      <c r="B223" t="s">
        <v>1107</v>
      </c>
    </row>
    <row r="224" spans="1:2" x14ac:dyDescent="0.25">
      <c r="A224">
        <v>7430296</v>
      </c>
      <c r="B224" t="s">
        <v>1109</v>
      </c>
    </row>
    <row r="225" spans="1:2" x14ac:dyDescent="0.25">
      <c r="A225">
        <v>7430297</v>
      </c>
      <c r="B225" t="s">
        <v>1110</v>
      </c>
    </row>
    <row r="226" spans="1:2" x14ac:dyDescent="0.25">
      <c r="A226">
        <v>7434256</v>
      </c>
      <c r="B226" t="s">
        <v>1114</v>
      </c>
    </row>
    <row r="227" spans="1:2" x14ac:dyDescent="0.25">
      <c r="A227">
        <v>7435175</v>
      </c>
      <c r="B227" t="s">
        <v>1117</v>
      </c>
    </row>
    <row r="228" spans="1:2" x14ac:dyDescent="0.25">
      <c r="A228">
        <v>7435184</v>
      </c>
      <c r="B228" t="s">
        <v>1119</v>
      </c>
    </row>
    <row r="229" spans="1:2" x14ac:dyDescent="0.25">
      <c r="A229">
        <v>7435203</v>
      </c>
      <c r="B229" t="s">
        <v>1121</v>
      </c>
    </row>
    <row r="230" spans="1:2" x14ac:dyDescent="0.25">
      <c r="A230">
        <v>7435234</v>
      </c>
      <c r="B230" t="s">
        <v>1123</v>
      </c>
    </row>
    <row r="231" spans="1:2" x14ac:dyDescent="0.25">
      <c r="A231">
        <v>7435242</v>
      </c>
      <c r="B231" t="s">
        <v>1124</v>
      </c>
    </row>
    <row r="232" spans="1:2" x14ac:dyDescent="0.25">
      <c r="A232">
        <v>7435251</v>
      </c>
      <c r="B232" t="s">
        <v>1125</v>
      </c>
    </row>
    <row r="233" spans="1:2" x14ac:dyDescent="0.25">
      <c r="A233">
        <v>7435256</v>
      </c>
      <c r="B233" t="s">
        <v>1126</v>
      </c>
    </row>
    <row r="234" spans="1:2" x14ac:dyDescent="0.25">
      <c r="A234">
        <v>7435265</v>
      </c>
      <c r="B234" t="s">
        <v>1127</v>
      </c>
    </row>
    <row r="235" spans="1:2" x14ac:dyDescent="0.25">
      <c r="A235">
        <v>7436184</v>
      </c>
      <c r="B235" t="s">
        <v>1130</v>
      </c>
    </row>
    <row r="236" spans="1:2" x14ac:dyDescent="0.25">
      <c r="A236">
        <v>7436250</v>
      </c>
      <c r="B236" t="s">
        <v>1131</v>
      </c>
    </row>
    <row r="237" spans="1:2" x14ac:dyDescent="0.25">
      <c r="A237">
        <v>7436253</v>
      </c>
      <c r="B237" t="s">
        <v>1132</v>
      </c>
    </row>
    <row r="238" spans="1:2" x14ac:dyDescent="0.25">
      <c r="A238">
        <v>7436256</v>
      </c>
      <c r="B238" t="s">
        <v>1133</v>
      </c>
    </row>
    <row r="239" spans="1:2" x14ac:dyDescent="0.25">
      <c r="A239">
        <v>7469184</v>
      </c>
      <c r="B239" t="s">
        <v>1282</v>
      </c>
    </row>
    <row r="240" spans="1:2" x14ac:dyDescent="0.25">
      <c r="A240">
        <v>7469213</v>
      </c>
      <c r="B240" t="s">
        <v>1284</v>
      </c>
    </row>
    <row r="241" spans="1:2" x14ac:dyDescent="0.25">
      <c r="A241">
        <v>7469234</v>
      </c>
      <c r="B241" t="s">
        <v>1286</v>
      </c>
    </row>
    <row r="242" spans="1:2" x14ac:dyDescent="0.25">
      <c r="A242">
        <v>7469244</v>
      </c>
      <c r="B242" t="s">
        <v>1288</v>
      </c>
    </row>
    <row r="243" spans="1:2" x14ac:dyDescent="0.25">
      <c r="A243">
        <v>7469290</v>
      </c>
      <c r="B243" t="s">
        <v>1290</v>
      </c>
    </row>
    <row r="244" spans="1:2" x14ac:dyDescent="0.25">
      <c r="A244">
        <v>7469292</v>
      </c>
      <c r="B244" t="s">
        <v>1292</v>
      </c>
    </row>
    <row r="245" spans="1:2" x14ac:dyDescent="0.25">
      <c r="A245">
        <v>7470251</v>
      </c>
      <c r="B245" t="s">
        <v>1297</v>
      </c>
    </row>
    <row r="246" spans="1:2" x14ac:dyDescent="0.25">
      <c r="A246">
        <v>7470256</v>
      </c>
      <c r="B246" t="s">
        <v>1298</v>
      </c>
    </row>
    <row r="247" spans="1:2" x14ac:dyDescent="0.25">
      <c r="A247">
        <v>7472184</v>
      </c>
      <c r="B247" t="s">
        <v>1299</v>
      </c>
    </row>
    <row r="248" spans="1:2" x14ac:dyDescent="0.25">
      <c r="A248">
        <v>7472203</v>
      </c>
      <c r="B248" t="s">
        <v>1300</v>
      </c>
    </row>
    <row r="249" spans="1:2" x14ac:dyDescent="0.25">
      <c r="A249">
        <v>7472234</v>
      </c>
      <c r="B249" t="s">
        <v>1301</v>
      </c>
    </row>
    <row r="250" spans="1:2" x14ac:dyDescent="0.25">
      <c r="A250">
        <v>7472251</v>
      </c>
      <c r="B250" t="s">
        <v>1302</v>
      </c>
    </row>
    <row r="251" spans="1:2" x14ac:dyDescent="0.25">
      <c r="A251">
        <v>7472256</v>
      </c>
      <c r="B251" t="s">
        <v>1303</v>
      </c>
    </row>
    <row r="252" spans="1:2" x14ac:dyDescent="0.25">
      <c r="A252">
        <v>7475184</v>
      </c>
      <c r="B252" t="s">
        <v>1308</v>
      </c>
    </row>
    <row r="253" spans="1:2" x14ac:dyDescent="0.25">
      <c r="A253">
        <v>7475213</v>
      </c>
      <c r="B253" t="s">
        <v>1310</v>
      </c>
    </row>
    <row r="254" spans="1:2" x14ac:dyDescent="0.25">
      <c r="A254">
        <v>7476184</v>
      </c>
      <c r="B254" t="s">
        <v>1316</v>
      </c>
    </row>
    <row r="255" spans="1:2" x14ac:dyDescent="0.25">
      <c r="A255">
        <v>7476203</v>
      </c>
      <c r="B255" t="s">
        <v>1317</v>
      </c>
    </row>
    <row r="256" spans="1:2" x14ac:dyDescent="0.25">
      <c r="A256">
        <v>7477184</v>
      </c>
      <c r="B256" t="s">
        <v>1320</v>
      </c>
    </row>
    <row r="257" spans="1:2" x14ac:dyDescent="0.25">
      <c r="A257">
        <v>7477203</v>
      </c>
      <c r="B257" t="s">
        <v>1322</v>
      </c>
    </row>
    <row r="258" spans="1:2" x14ac:dyDescent="0.25">
      <c r="A258">
        <v>7481184</v>
      </c>
      <c r="B258" t="s">
        <v>1327</v>
      </c>
    </row>
    <row r="259" spans="1:2" x14ac:dyDescent="0.25">
      <c r="A259">
        <v>7481185</v>
      </c>
      <c r="B259" t="s">
        <v>1328</v>
      </c>
    </row>
    <row r="260" spans="1:2" x14ac:dyDescent="0.25">
      <c r="A260">
        <v>7485174</v>
      </c>
      <c r="B260" t="s">
        <v>1332</v>
      </c>
    </row>
    <row r="261" spans="1:2" x14ac:dyDescent="0.25">
      <c r="A261">
        <v>7485184</v>
      </c>
      <c r="B261" t="s">
        <v>1334</v>
      </c>
    </row>
    <row r="262" spans="1:2" x14ac:dyDescent="0.25">
      <c r="A262">
        <v>7485234</v>
      </c>
      <c r="B262" t="s">
        <v>1336</v>
      </c>
    </row>
    <row r="263" spans="1:2" x14ac:dyDescent="0.25">
      <c r="A263">
        <v>7485242</v>
      </c>
      <c r="B263" t="s">
        <v>1337</v>
      </c>
    </row>
    <row r="264" spans="1:2" x14ac:dyDescent="0.25">
      <c r="A264">
        <v>7485248</v>
      </c>
      <c r="B264" t="s">
        <v>1338</v>
      </c>
    </row>
    <row r="265" spans="1:2" x14ac:dyDescent="0.25">
      <c r="A265">
        <v>7485249</v>
      </c>
      <c r="B265" t="s">
        <v>1339</v>
      </c>
    </row>
    <row r="266" spans="1:2" x14ac:dyDescent="0.25">
      <c r="A266">
        <v>7485251</v>
      </c>
      <c r="B266" t="s">
        <v>1340</v>
      </c>
    </row>
    <row r="267" spans="1:2" x14ac:dyDescent="0.25">
      <c r="A267">
        <v>7485265</v>
      </c>
      <c r="B267" t="s">
        <v>1343</v>
      </c>
    </row>
    <row r="268" spans="1:2" x14ac:dyDescent="0.25">
      <c r="A268">
        <v>7485273</v>
      </c>
      <c r="B268" t="s">
        <v>1344</v>
      </c>
    </row>
    <row r="269" spans="1:2" x14ac:dyDescent="0.25">
      <c r="A269">
        <v>7486184</v>
      </c>
      <c r="B269" t="s">
        <v>1360</v>
      </c>
    </row>
    <row r="270" spans="1:2" x14ac:dyDescent="0.25">
      <c r="A270">
        <v>7486203</v>
      </c>
      <c r="B270" t="s">
        <v>1362</v>
      </c>
    </row>
    <row r="271" spans="1:2" x14ac:dyDescent="0.25">
      <c r="A271">
        <v>7486251</v>
      </c>
      <c r="B271" t="s">
        <v>1363</v>
      </c>
    </row>
    <row r="272" spans="1:2" x14ac:dyDescent="0.25">
      <c r="A272">
        <v>7488184</v>
      </c>
      <c r="B272" t="s">
        <v>1370</v>
      </c>
    </row>
    <row r="273" spans="1:2" x14ac:dyDescent="0.25">
      <c r="A273">
        <v>7488203</v>
      </c>
      <c r="B273" t="s">
        <v>1372</v>
      </c>
    </row>
    <row r="274" spans="1:2" x14ac:dyDescent="0.25">
      <c r="A274">
        <v>7488250</v>
      </c>
      <c r="B274" t="s">
        <v>1373</v>
      </c>
    </row>
    <row r="275" spans="1:2" x14ac:dyDescent="0.25">
      <c r="A275">
        <v>7488251</v>
      </c>
      <c r="B275" t="s">
        <v>1374</v>
      </c>
    </row>
    <row r="276" spans="1:2" x14ac:dyDescent="0.25">
      <c r="A276">
        <v>7488253</v>
      </c>
      <c r="B276" t="s">
        <v>1375</v>
      </c>
    </row>
    <row r="277" spans="1:2" x14ac:dyDescent="0.25">
      <c r="A277">
        <v>7488256</v>
      </c>
      <c r="B277" t="s">
        <v>1376</v>
      </c>
    </row>
    <row r="278" spans="1:2" x14ac:dyDescent="0.25">
      <c r="A278">
        <v>7489184</v>
      </c>
      <c r="B278" t="s">
        <v>1383</v>
      </c>
    </row>
    <row r="279" spans="1:2" x14ac:dyDescent="0.25">
      <c r="A279">
        <v>7489203</v>
      </c>
      <c r="B279" t="s">
        <v>1385</v>
      </c>
    </row>
    <row r="280" spans="1:2" x14ac:dyDescent="0.25">
      <c r="A280">
        <v>7489234</v>
      </c>
      <c r="B280" t="s">
        <v>1387</v>
      </c>
    </row>
    <row r="281" spans="1:2" x14ac:dyDescent="0.25">
      <c r="A281">
        <v>7489241</v>
      </c>
      <c r="B281" t="s">
        <v>1388</v>
      </c>
    </row>
    <row r="282" spans="1:2" x14ac:dyDescent="0.25">
      <c r="A282">
        <v>7489242</v>
      </c>
      <c r="B282" t="s">
        <v>1389</v>
      </c>
    </row>
    <row r="283" spans="1:2" x14ac:dyDescent="0.25">
      <c r="A283">
        <v>7489250</v>
      </c>
      <c r="B283" t="s">
        <v>1390</v>
      </c>
    </row>
    <row r="284" spans="1:2" x14ac:dyDescent="0.25">
      <c r="A284">
        <v>7489251</v>
      </c>
      <c r="B284" t="s">
        <v>1391</v>
      </c>
    </row>
    <row r="285" spans="1:2" x14ac:dyDescent="0.25">
      <c r="A285">
        <v>7489253</v>
      </c>
      <c r="B285" t="s">
        <v>1392</v>
      </c>
    </row>
    <row r="286" spans="1:2" x14ac:dyDescent="0.25">
      <c r="A286">
        <v>7489256</v>
      </c>
      <c r="B286" t="s">
        <v>1393</v>
      </c>
    </row>
    <row r="287" spans="1:2" x14ac:dyDescent="0.25">
      <c r="A287">
        <v>7489265</v>
      </c>
      <c r="B287" t="s">
        <v>1394</v>
      </c>
    </row>
    <row r="288" spans="1:2" x14ac:dyDescent="0.25">
      <c r="A288">
        <v>7489269</v>
      </c>
      <c r="B288" t="s">
        <v>1395</v>
      </c>
    </row>
    <row r="289" spans="1:2" x14ac:dyDescent="0.25">
      <c r="A289">
        <v>7489272</v>
      </c>
      <c r="B289" t="s">
        <v>1397</v>
      </c>
    </row>
    <row r="290" spans="1:2" x14ac:dyDescent="0.25">
      <c r="A290">
        <v>7489734</v>
      </c>
      <c r="B290" t="s">
        <v>1404</v>
      </c>
    </row>
    <row r="291" spans="1:2" x14ac:dyDescent="0.25">
      <c r="A291">
        <v>7494174</v>
      </c>
      <c r="B291" t="s">
        <v>1415</v>
      </c>
    </row>
    <row r="292" spans="1:2" x14ac:dyDescent="0.25">
      <c r="A292">
        <v>7494178</v>
      </c>
      <c r="B292" t="s">
        <v>1416</v>
      </c>
    </row>
    <row r="293" spans="1:2" x14ac:dyDescent="0.25">
      <c r="A293">
        <v>7494184</v>
      </c>
      <c r="B293" t="s">
        <v>1418</v>
      </c>
    </row>
    <row r="294" spans="1:2" x14ac:dyDescent="0.25">
      <c r="A294">
        <v>7494188</v>
      </c>
      <c r="B294" t="s">
        <v>1420</v>
      </c>
    </row>
    <row r="295" spans="1:2" x14ac:dyDescent="0.25">
      <c r="A295">
        <v>7494207</v>
      </c>
      <c r="B295" t="s">
        <v>1422</v>
      </c>
    </row>
    <row r="296" spans="1:2" x14ac:dyDescent="0.25">
      <c r="A296">
        <v>7494215</v>
      </c>
      <c r="B296" t="s">
        <v>1424</v>
      </c>
    </row>
    <row r="297" spans="1:2" x14ac:dyDescent="0.25">
      <c r="A297">
        <v>7494229</v>
      </c>
      <c r="B297" t="s">
        <v>1425</v>
      </c>
    </row>
    <row r="298" spans="1:2" x14ac:dyDescent="0.25">
      <c r="A298">
        <v>7494234</v>
      </c>
      <c r="B298" t="s">
        <v>1427</v>
      </c>
    </row>
    <row r="299" spans="1:2" x14ac:dyDescent="0.25">
      <c r="A299">
        <v>7494242</v>
      </c>
      <c r="B299" t="s">
        <v>1428</v>
      </c>
    </row>
    <row r="300" spans="1:2" x14ac:dyDescent="0.25">
      <c r="A300">
        <v>7494246</v>
      </c>
      <c r="B300" t="s">
        <v>1429</v>
      </c>
    </row>
    <row r="301" spans="1:2" x14ac:dyDescent="0.25">
      <c r="A301">
        <v>7494247</v>
      </c>
      <c r="B301" t="s">
        <v>1430</v>
      </c>
    </row>
    <row r="302" spans="1:2" x14ac:dyDescent="0.25">
      <c r="A302">
        <v>7494248</v>
      </c>
      <c r="B302" t="s">
        <v>1431</v>
      </c>
    </row>
    <row r="303" spans="1:2" x14ac:dyDescent="0.25">
      <c r="A303">
        <v>7494249</v>
      </c>
      <c r="B303" t="s">
        <v>1432</v>
      </c>
    </row>
    <row r="304" spans="1:2" x14ac:dyDescent="0.25">
      <c r="A304">
        <v>7494251</v>
      </c>
      <c r="B304" t="s">
        <v>1433</v>
      </c>
    </row>
    <row r="305" spans="1:2" x14ac:dyDescent="0.25">
      <c r="A305">
        <v>7494261</v>
      </c>
      <c r="B305" t="s">
        <v>1434</v>
      </c>
    </row>
    <row r="306" spans="1:2" x14ac:dyDescent="0.25">
      <c r="A306">
        <v>7494265</v>
      </c>
      <c r="B306" t="s">
        <v>1435</v>
      </c>
    </row>
    <row r="307" spans="1:2" x14ac:dyDescent="0.25">
      <c r="A307">
        <v>7494273</v>
      </c>
      <c r="B307" t="s">
        <v>1437</v>
      </c>
    </row>
    <row r="308" spans="1:2" x14ac:dyDescent="0.25">
      <c r="A308">
        <v>7494678</v>
      </c>
      <c r="B308" t="s">
        <v>1443</v>
      </c>
    </row>
    <row r="309" spans="1:2" x14ac:dyDescent="0.25">
      <c r="A309">
        <v>7494688</v>
      </c>
      <c r="B309" t="s">
        <v>1446</v>
      </c>
    </row>
    <row r="310" spans="1:2" x14ac:dyDescent="0.25">
      <c r="A310">
        <v>7494707</v>
      </c>
      <c r="B310" t="s">
        <v>1448</v>
      </c>
    </row>
    <row r="311" spans="1:2" x14ac:dyDescent="0.25">
      <c r="A311">
        <v>7494715</v>
      </c>
      <c r="B311" t="s">
        <v>1449</v>
      </c>
    </row>
    <row r="312" spans="1:2" x14ac:dyDescent="0.25">
      <c r="A312">
        <v>7494734</v>
      </c>
      <c r="B312" t="s">
        <v>1451</v>
      </c>
    </row>
    <row r="313" spans="1:2" x14ac:dyDescent="0.25">
      <c r="A313">
        <v>7505195</v>
      </c>
      <c r="B313" t="s">
        <v>1464</v>
      </c>
    </row>
    <row r="314" spans="1:2" x14ac:dyDescent="0.25">
      <c r="A314">
        <v>7511184</v>
      </c>
      <c r="B314" t="s">
        <v>1478</v>
      </c>
    </row>
    <row r="315" spans="1:2" x14ac:dyDescent="0.25">
      <c r="A315">
        <v>7511234</v>
      </c>
      <c r="B315" t="s">
        <v>1480</v>
      </c>
    </row>
    <row r="316" spans="1:2" x14ac:dyDescent="0.25">
      <c r="A316">
        <v>7511240</v>
      </c>
      <c r="B316" t="s">
        <v>1481</v>
      </c>
    </row>
    <row r="317" spans="1:2" x14ac:dyDescent="0.25">
      <c r="A317">
        <v>7511242</v>
      </c>
      <c r="B317" t="s">
        <v>1482</v>
      </c>
    </row>
    <row r="318" spans="1:2" x14ac:dyDescent="0.25">
      <c r="A318">
        <v>7511251</v>
      </c>
      <c r="B318" t="s">
        <v>1484</v>
      </c>
    </row>
    <row r="319" spans="1:2" x14ac:dyDescent="0.25">
      <c r="A319">
        <v>7511265</v>
      </c>
      <c r="B319" t="s">
        <v>1485</v>
      </c>
    </row>
    <row r="320" spans="1:2" x14ac:dyDescent="0.25">
      <c r="A320">
        <v>7511269</v>
      </c>
      <c r="B320" t="s">
        <v>1486</v>
      </c>
    </row>
    <row r="321" spans="1:2" x14ac:dyDescent="0.25">
      <c r="A321">
        <v>7511684</v>
      </c>
      <c r="B321" t="s">
        <v>1478</v>
      </c>
    </row>
    <row r="322" spans="1:2" x14ac:dyDescent="0.25">
      <c r="A322">
        <v>7513174</v>
      </c>
      <c r="B322" t="s">
        <v>1494</v>
      </c>
    </row>
    <row r="323" spans="1:2" x14ac:dyDescent="0.25">
      <c r="A323">
        <v>7513234</v>
      </c>
      <c r="B323" t="s">
        <v>1496</v>
      </c>
    </row>
    <row r="324" spans="1:2" x14ac:dyDescent="0.25">
      <c r="A324">
        <v>7515184</v>
      </c>
      <c r="B324" t="s">
        <v>1513</v>
      </c>
    </row>
    <row r="325" spans="1:2" x14ac:dyDescent="0.25">
      <c r="A325">
        <v>7515234</v>
      </c>
      <c r="B325" t="s">
        <v>1515</v>
      </c>
    </row>
    <row r="326" spans="1:2" x14ac:dyDescent="0.25">
      <c r="A326">
        <v>7515240</v>
      </c>
      <c r="B326" t="s">
        <v>1516</v>
      </c>
    </row>
    <row r="327" spans="1:2" x14ac:dyDescent="0.25">
      <c r="A327">
        <v>7515242</v>
      </c>
      <c r="B327" t="s">
        <v>1517</v>
      </c>
    </row>
    <row r="328" spans="1:2" x14ac:dyDescent="0.25">
      <c r="A328">
        <v>7515251</v>
      </c>
      <c r="B328" t="s">
        <v>1519</v>
      </c>
    </row>
    <row r="329" spans="1:2" x14ac:dyDescent="0.25">
      <c r="A329">
        <v>7515265</v>
      </c>
      <c r="B329" t="s">
        <v>1520</v>
      </c>
    </row>
    <row r="330" spans="1:2" x14ac:dyDescent="0.25">
      <c r="A330">
        <v>7515269</v>
      </c>
      <c r="B330" t="s">
        <v>1521</v>
      </c>
    </row>
    <row r="331" spans="1:2" x14ac:dyDescent="0.25">
      <c r="A331">
        <v>7515765</v>
      </c>
      <c r="B331" t="s">
        <v>1526</v>
      </c>
    </row>
    <row r="332" spans="1:2" x14ac:dyDescent="0.25">
      <c r="A332">
        <v>7530228</v>
      </c>
      <c r="B332" t="s">
        <v>1533</v>
      </c>
    </row>
    <row r="333" spans="1:2" x14ac:dyDescent="0.25">
      <c r="A333">
        <v>7553175</v>
      </c>
      <c r="B333" t="s">
        <v>1559</v>
      </c>
    </row>
    <row r="334" spans="1:2" x14ac:dyDescent="0.25">
      <c r="A334">
        <v>7553184</v>
      </c>
      <c r="B334" t="s">
        <v>1561</v>
      </c>
    </row>
    <row r="335" spans="1:2" x14ac:dyDescent="0.25">
      <c r="A335">
        <v>7553203</v>
      </c>
      <c r="B335" t="s">
        <v>1563</v>
      </c>
    </row>
    <row r="336" spans="1:2" x14ac:dyDescent="0.25">
      <c r="A336">
        <v>7553213</v>
      </c>
      <c r="B336" t="s">
        <v>1565</v>
      </c>
    </row>
    <row r="337" spans="1:2" x14ac:dyDescent="0.25">
      <c r="A337">
        <v>7554117</v>
      </c>
      <c r="B337" t="s">
        <v>1567</v>
      </c>
    </row>
    <row r="338" spans="1:2" x14ac:dyDescent="0.25">
      <c r="A338">
        <v>7554250</v>
      </c>
      <c r="B338" t="s">
        <v>1568</v>
      </c>
    </row>
    <row r="339" spans="1:2" x14ac:dyDescent="0.25">
      <c r="A339">
        <v>7554251</v>
      </c>
      <c r="B339" t="s">
        <v>1569</v>
      </c>
    </row>
    <row r="340" spans="1:2" x14ac:dyDescent="0.25">
      <c r="A340">
        <v>7554252</v>
      </c>
      <c r="B340" t="s">
        <v>1570</v>
      </c>
    </row>
    <row r="341" spans="1:2" x14ac:dyDescent="0.25">
      <c r="A341">
        <v>7556184</v>
      </c>
      <c r="B341" t="s">
        <v>1580</v>
      </c>
    </row>
    <row r="342" spans="1:2" x14ac:dyDescent="0.25">
      <c r="A342">
        <v>7556195</v>
      </c>
      <c r="B342" t="s">
        <v>1581</v>
      </c>
    </row>
    <row r="343" spans="1:2" x14ac:dyDescent="0.25">
      <c r="A343">
        <v>7556203</v>
      </c>
      <c r="B343" t="s">
        <v>1583</v>
      </c>
    </row>
    <row r="344" spans="1:2" x14ac:dyDescent="0.25">
      <c r="A344">
        <v>7556204</v>
      </c>
      <c r="B344" t="s">
        <v>1584</v>
      </c>
    </row>
    <row r="345" spans="1:2" x14ac:dyDescent="0.25">
      <c r="A345">
        <v>7556234</v>
      </c>
      <c r="B345" t="s">
        <v>1586</v>
      </c>
    </row>
    <row r="346" spans="1:2" x14ac:dyDescent="0.25">
      <c r="A346">
        <v>7556241</v>
      </c>
      <c r="B346" t="s">
        <v>1587</v>
      </c>
    </row>
    <row r="347" spans="1:2" x14ac:dyDescent="0.25">
      <c r="A347">
        <v>7556242</v>
      </c>
      <c r="B347" t="s">
        <v>1588</v>
      </c>
    </row>
    <row r="348" spans="1:2" x14ac:dyDescent="0.25">
      <c r="A348">
        <v>7556246</v>
      </c>
      <c r="B348" t="s">
        <v>1589</v>
      </c>
    </row>
    <row r="349" spans="1:2" x14ac:dyDescent="0.25">
      <c r="A349">
        <v>7556247</v>
      </c>
      <c r="B349" t="s">
        <v>1590</v>
      </c>
    </row>
    <row r="350" spans="1:2" x14ac:dyDescent="0.25">
      <c r="A350">
        <v>7556250</v>
      </c>
      <c r="B350" t="s">
        <v>1591</v>
      </c>
    </row>
    <row r="351" spans="1:2" x14ac:dyDescent="0.25">
      <c r="A351">
        <v>7556251</v>
      </c>
      <c r="B351" t="s">
        <v>1592</v>
      </c>
    </row>
    <row r="352" spans="1:2" x14ac:dyDescent="0.25">
      <c r="A352">
        <v>7556253</v>
      </c>
      <c r="B352" t="s">
        <v>1593</v>
      </c>
    </row>
    <row r="353" spans="1:2" x14ac:dyDescent="0.25">
      <c r="A353">
        <v>7556256</v>
      </c>
      <c r="B353" t="s">
        <v>1594</v>
      </c>
    </row>
    <row r="354" spans="1:2" x14ac:dyDescent="0.25">
      <c r="A354">
        <v>7556265</v>
      </c>
      <c r="B354" t="s">
        <v>1595</v>
      </c>
    </row>
    <row r="355" spans="1:2" x14ac:dyDescent="0.25">
      <c r="A355">
        <v>7556269</v>
      </c>
      <c r="B355" t="s">
        <v>1596</v>
      </c>
    </row>
    <row r="356" spans="1:2" x14ac:dyDescent="0.25">
      <c r="A356">
        <v>7556273</v>
      </c>
      <c r="B356" t="s">
        <v>1597</v>
      </c>
    </row>
    <row r="357" spans="1:2" x14ac:dyDescent="0.25">
      <c r="A357">
        <v>7556274</v>
      </c>
      <c r="B357" t="s">
        <v>1598</v>
      </c>
    </row>
    <row r="358" spans="1:2" x14ac:dyDescent="0.25">
      <c r="A358">
        <v>7556286</v>
      </c>
      <c r="B358" t="s">
        <v>1599</v>
      </c>
    </row>
    <row r="359" spans="1:2" x14ac:dyDescent="0.25">
      <c r="A359">
        <v>7556287</v>
      </c>
      <c r="B359" t="s">
        <v>1600</v>
      </c>
    </row>
    <row r="360" spans="1:2" x14ac:dyDescent="0.25">
      <c r="A360">
        <v>7558184</v>
      </c>
      <c r="B360" t="s">
        <v>1621</v>
      </c>
    </row>
    <row r="361" spans="1:2" x14ac:dyDescent="0.25">
      <c r="A361">
        <v>7563246</v>
      </c>
      <c r="B361" t="s">
        <v>1625</v>
      </c>
    </row>
    <row r="362" spans="1:2" x14ac:dyDescent="0.25">
      <c r="A362">
        <v>7563250</v>
      </c>
      <c r="B362" t="s">
        <v>1626</v>
      </c>
    </row>
    <row r="363" spans="1:2" x14ac:dyDescent="0.25">
      <c r="A363">
        <v>7563251</v>
      </c>
      <c r="B363" t="s">
        <v>1627</v>
      </c>
    </row>
    <row r="364" spans="1:2" x14ac:dyDescent="0.25">
      <c r="A364">
        <v>7577109</v>
      </c>
      <c r="B364" t="s">
        <v>1637</v>
      </c>
    </row>
    <row r="365" spans="1:2" x14ac:dyDescent="0.25">
      <c r="A365">
        <v>7577174</v>
      </c>
      <c r="B365" t="s">
        <v>1639</v>
      </c>
    </row>
    <row r="366" spans="1:2" x14ac:dyDescent="0.25">
      <c r="A366">
        <v>7577184</v>
      </c>
      <c r="B366" t="s">
        <v>1641</v>
      </c>
    </row>
    <row r="367" spans="1:2" x14ac:dyDescent="0.25">
      <c r="A367">
        <v>7577203</v>
      </c>
      <c r="B367" t="s">
        <v>1642</v>
      </c>
    </row>
    <row r="368" spans="1:2" x14ac:dyDescent="0.25">
      <c r="A368">
        <v>7577215</v>
      </c>
      <c r="B368" t="s">
        <v>1644</v>
      </c>
    </row>
    <row r="369" spans="1:2" x14ac:dyDescent="0.25">
      <c r="A369">
        <v>7577217</v>
      </c>
      <c r="B369" t="s">
        <v>1646</v>
      </c>
    </row>
    <row r="370" spans="1:2" x14ac:dyDescent="0.25">
      <c r="A370">
        <v>7577234</v>
      </c>
      <c r="B370" t="s">
        <v>1648</v>
      </c>
    </row>
    <row r="371" spans="1:2" x14ac:dyDescent="0.25">
      <c r="A371">
        <v>7577241</v>
      </c>
      <c r="B371" t="s">
        <v>1649</v>
      </c>
    </row>
    <row r="372" spans="1:2" x14ac:dyDescent="0.25">
      <c r="A372">
        <v>7577242</v>
      </c>
      <c r="B372" t="s">
        <v>1650</v>
      </c>
    </row>
    <row r="373" spans="1:2" x14ac:dyDescent="0.25">
      <c r="A373">
        <v>7577248</v>
      </c>
      <c r="B373" t="s">
        <v>1651</v>
      </c>
    </row>
    <row r="374" spans="1:2" x14ac:dyDescent="0.25">
      <c r="A374">
        <v>7577250</v>
      </c>
      <c r="B374" t="s">
        <v>1652</v>
      </c>
    </row>
    <row r="375" spans="1:2" x14ac:dyDescent="0.25">
      <c r="A375">
        <v>7577251</v>
      </c>
      <c r="B375" t="s">
        <v>1653</v>
      </c>
    </row>
    <row r="376" spans="1:2" x14ac:dyDescent="0.25">
      <c r="A376">
        <v>7577253</v>
      </c>
      <c r="B376" t="s">
        <v>1654</v>
      </c>
    </row>
    <row r="377" spans="1:2" x14ac:dyDescent="0.25">
      <c r="A377">
        <v>7577256</v>
      </c>
      <c r="B377" t="s">
        <v>1655</v>
      </c>
    </row>
    <row r="378" spans="1:2" x14ac:dyDescent="0.25">
      <c r="A378">
        <v>7577265</v>
      </c>
      <c r="B378" t="s">
        <v>1656</v>
      </c>
    </row>
    <row r="379" spans="1:2" x14ac:dyDescent="0.25">
      <c r="A379">
        <v>7577269</v>
      </c>
      <c r="B379" t="s">
        <v>1657</v>
      </c>
    </row>
    <row r="380" spans="1:2" x14ac:dyDescent="0.25">
      <c r="A380">
        <v>7577273</v>
      </c>
      <c r="B380" t="s">
        <v>1659</v>
      </c>
    </row>
    <row r="381" spans="1:2" x14ac:dyDescent="0.25">
      <c r="A381">
        <v>7577715</v>
      </c>
      <c r="B381" t="s">
        <v>1667</v>
      </c>
    </row>
    <row r="382" spans="1:2" x14ac:dyDescent="0.25">
      <c r="A382">
        <v>7584165</v>
      </c>
      <c r="B382" t="s">
        <v>1679</v>
      </c>
    </row>
    <row r="383" spans="1:2" x14ac:dyDescent="0.25">
      <c r="A383">
        <v>7584175</v>
      </c>
      <c r="B383" t="s">
        <v>1681</v>
      </c>
    </row>
    <row r="384" spans="1:2" x14ac:dyDescent="0.25">
      <c r="A384">
        <v>7584184</v>
      </c>
      <c r="B384" t="s">
        <v>1683</v>
      </c>
    </row>
    <row r="385" spans="1:2" x14ac:dyDescent="0.25">
      <c r="A385">
        <v>7584185</v>
      </c>
      <c r="B385" t="s">
        <v>1684</v>
      </c>
    </row>
    <row r="386" spans="1:2" x14ac:dyDescent="0.25">
      <c r="A386" s="32">
        <v>7586234</v>
      </c>
      <c r="B386" s="32" t="s">
        <v>3119</v>
      </c>
    </row>
    <row r="387" spans="1:2" x14ac:dyDescent="0.25">
      <c r="A387" s="32">
        <v>7586242</v>
      </c>
      <c r="B387" s="32" t="s">
        <v>3120</v>
      </c>
    </row>
    <row r="388" spans="1:2" x14ac:dyDescent="0.25">
      <c r="A388" s="32">
        <v>7586265</v>
      </c>
      <c r="B388" s="32" t="s">
        <v>3121</v>
      </c>
    </row>
    <row r="389" spans="1:2" x14ac:dyDescent="0.25">
      <c r="A389">
        <v>7600184</v>
      </c>
      <c r="B389" t="s">
        <v>1697</v>
      </c>
    </row>
    <row r="390" spans="1:2" x14ac:dyDescent="0.25">
      <c r="A390">
        <v>7600203</v>
      </c>
      <c r="B390" t="s">
        <v>1700</v>
      </c>
    </row>
    <row r="391" spans="1:2" x14ac:dyDescent="0.25">
      <c r="A391">
        <v>7601203</v>
      </c>
      <c r="B391" t="s">
        <v>1705</v>
      </c>
    </row>
    <row r="392" spans="1:2" x14ac:dyDescent="0.25">
      <c r="A392" s="29">
        <v>7607184</v>
      </c>
      <c r="B392" t="s">
        <v>3070</v>
      </c>
    </row>
    <row r="393" spans="1:2" x14ac:dyDescent="0.25">
      <c r="A393">
        <v>7607185</v>
      </c>
      <c r="B393" t="s">
        <v>1710</v>
      </c>
    </row>
    <row r="394" spans="1:2" x14ac:dyDescent="0.25">
      <c r="A394">
        <v>7612184</v>
      </c>
      <c r="B394" t="s">
        <v>1716</v>
      </c>
    </row>
    <row r="395" spans="1:2" x14ac:dyDescent="0.25">
      <c r="A395">
        <v>7612234</v>
      </c>
      <c r="B395" t="s">
        <v>1719</v>
      </c>
    </row>
    <row r="396" spans="1:2" x14ac:dyDescent="0.25">
      <c r="A396">
        <v>7612242</v>
      </c>
      <c r="B396" t="s">
        <v>1720</v>
      </c>
    </row>
    <row r="397" spans="1:2" x14ac:dyDescent="0.25">
      <c r="A397">
        <v>7612251</v>
      </c>
      <c r="B397" t="s">
        <v>1721</v>
      </c>
    </row>
    <row r="398" spans="1:2" x14ac:dyDescent="0.25">
      <c r="A398">
        <v>7612256</v>
      </c>
      <c r="B398" t="s">
        <v>1722</v>
      </c>
    </row>
    <row r="399" spans="1:2" x14ac:dyDescent="0.25">
      <c r="A399">
        <v>7612265</v>
      </c>
      <c r="B399" t="s">
        <v>1723</v>
      </c>
    </row>
    <row r="400" spans="1:2" x14ac:dyDescent="0.25">
      <c r="A400">
        <v>7612269</v>
      </c>
      <c r="B400" t="s">
        <v>1724</v>
      </c>
    </row>
    <row r="401" spans="1:2" x14ac:dyDescent="0.25">
      <c r="A401">
        <v>7615234</v>
      </c>
      <c r="B401" t="s">
        <v>1732</v>
      </c>
    </row>
    <row r="402" spans="1:2" x14ac:dyDescent="0.25">
      <c r="A402">
        <v>7630256</v>
      </c>
      <c r="B402" t="s">
        <v>1735</v>
      </c>
    </row>
    <row r="403" spans="1:2" x14ac:dyDescent="0.25">
      <c r="A403">
        <v>7638184</v>
      </c>
      <c r="B403" t="s">
        <v>1746</v>
      </c>
    </row>
    <row r="404" spans="1:2" x14ac:dyDescent="0.25">
      <c r="A404">
        <v>7638234</v>
      </c>
      <c r="B404" t="s">
        <v>1748</v>
      </c>
    </row>
    <row r="405" spans="1:2" x14ac:dyDescent="0.25">
      <c r="A405">
        <v>7643203</v>
      </c>
      <c r="B405" t="s">
        <v>1753</v>
      </c>
    </row>
    <row r="406" spans="1:2" x14ac:dyDescent="0.25">
      <c r="A406">
        <v>7651184</v>
      </c>
      <c r="B406" t="s">
        <v>1758</v>
      </c>
    </row>
    <row r="407" spans="1:2" x14ac:dyDescent="0.25">
      <c r="A407">
        <v>7651265</v>
      </c>
      <c r="B407" t="s">
        <v>1759</v>
      </c>
    </row>
    <row r="408" spans="1:2" x14ac:dyDescent="0.25">
      <c r="A408">
        <v>7652265</v>
      </c>
      <c r="B408" t="s">
        <v>1765</v>
      </c>
    </row>
    <row r="409" spans="1:2" x14ac:dyDescent="0.25">
      <c r="A409">
        <v>7660222</v>
      </c>
      <c r="B409" t="s">
        <v>1771</v>
      </c>
    </row>
    <row r="410" spans="1:2" x14ac:dyDescent="0.25">
      <c r="A410">
        <v>7670184</v>
      </c>
      <c r="B410" t="s">
        <v>1800</v>
      </c>
    </row>
    <row r="411" spans="1:2" x14ac:dyDescent="0.25">
      <c r="A411">
        <v>7670213</v>
      </c>
      <c r="B411" t="s">
        <v>1802</v>
      </c>
    </row>
    <row r="412" spans="1:2" x14ac:dyDescent="0.25">
      <c r="A412">
        <v>7670234</v>
      </c>
      <c r="B412" t="s">
        <v>1804</v>
      </c>
    </row>
    <row r="413" spans="1:2" x14ac:dyDescent="0.25">
      <c r="A413">
        <v>7677184</v>
      </c>
      <c r="B413" t="s">
        <v>1814</v>
      </c>
    </row>
    <row r="414" spans="1:2" x14ac:dyDescent="0.25">
      <c r="A414">
        <v>7677241</v>
      </c>
      <c r="B414" t="s">
        <v>1815</v>
      </c>
    </row>
    <row r="415" spans="1:2" x14ac:dyDescent="0.25">
      <c r="A415">
        <v>7677242</v>
      </c>
      <c r="B415" t="s">
        <v>1816</v>
      </c>
    </row>
    <row r="416" spans="1:2" x14ac:dyDescent="0.25">
      <c r="A416">
        <v>7677253</v>
      </c>
      <c r="B416" t="s">
        <v>1817</v>
      </c>
    </row>
    <row r="417" spans="1:2" x14ac:dyDescent="0.25">
      <c r="A417">
        <v>7677256</v>
      </c>
      <c r="B417" t="s">
        <v>1818</v>
      </c>
    </row>
    <row r="418" spans="1:2" x14ac:dyDescent="0.25">
      <c r="A418">
        <v>7677282</v>
      </c>
      <c r="B418" t="s">
        <v>1819</v>
      </c>
    </row>
    <row r="419" spans="1:2" x14ac:dyDescent="0.25">
      <c r="A419">
        <v>7677283</v>
      </c>
      <c r="B419" t="s">
        <v>1820</v>
      </c>
    </row>
    <row r="420" spans="1:2" x14ac:dyDescent="0.25">
      <c r="A420">
        <v>7687234</v>
      </c>
      <c r="B420" t="s">
        <v>1826</v>
      </c>
    </row>
    <row r="421" spans="1:2" x14ac:dyDescent="0.25">
      <c r="A421">
        <v>7687265</v>
      </c>
      <c r="B421" t="s">
        <v>1827</v>
      </c>
    </row>
    <row r="422" spans="1:2" x14ac:dyDescent="0.25">
      <c r="A422">
        <v>7688184</v>
      </c>
      <c r="B422" t="s">
        <v>1828</v>
      </c>
    </row>
    <row r="423" spans="1:2" x14ac:dyDescent="0.25">
      <c r="A423">
        <v>7688203</v>
      </c>
      <c r="B423" t="s">
        <v>2757</v>
      </c>
    </row>
    <row r="424" spans="1:2" x14ac:dyDescent="0.25">
      <c r="A424">
        <v>7688213</v>
      </c>
      <c r="B424" t="s">
        <v>1830</v>
      </c>
    </row>
    <row r="425" spans="1:2" x14ac:dyDescent="0.25">
      <c r="A425">
        <v>7690134</v>
      </c>
      <c r="B425" t="s">
        <v>1834</v>
      </c>
    </row>
    <row r="426" spans="1:2" x14ac:dyDescent="0.25">
      <c r="A426">
        <v>7690135</v>
      </c>
      <c r="B426" t="s">
        <v>1835</v>
      </c>
    </row>
    <row r="427" spans="1:2" x14ac:dyDescent="0.25">
      <c r="A427">
        <v>7690184</v>
      </c>
      <c r="B427" t="s">
        <v>1837</v>
      </c>
    </row>
    <row r="428" spans="1:2" x14ac:dyDescent="0.25">
      <c r="A428">
        <v>7690234</v>
      </c>
      <c r="B428" t="s">
        <v>1839</v>
      </c>
    </row>
    <row r="429" spans="1:2" x14ac:dyDescent="0.25">
      <c r="A429">
        <v>7690289</v>
      </c>
      <c r="B429" t="s">
        <v>1841</v>
      </c>
    </row>
    <row r="430" spans="1:2" x14ac:dyDescent="0.25">
      <c r="A430">
        <v>7690290</v>
      </c>
      <c r="B430" t="s">
        <v>1842</v>
      </c>
    </row>
    <row r="431" spans="1:2" x14ac:dyDescent="0.25">
      <c r="A431">
        <v>7690291</v>
      </c>
      <c r="B431" t="s">
        <v>1843</v>
      </c>
    </row>
    <row r="432" spans="1:2" x14ac:dyDescent="0.25">
      <c r="A432">
        <v>7690292</v>
      </c>
      <c r="B432" t="s">
        <v>1844</v>
      </c>
    </row>
    <row r="433" spans="1:2" x14ac:dyDescent="0.25">
      <c r="A433">
        <v>7690295</v>
      </c>
      <c r="B433" t="s">
        <v>1845</v>
      </c>
    </row>
    <row r="434" spans="1:2" x14ac:dyDescent="0.25">
      <c r="A434">
        <v>7693251</v>
      </c>
      <c r="B434" t="s">
        <v>1851</v>
      </c>
    </row>
    <row r="435" spans="1:2" x14ac:dyDescent="0.25">
      <c r="A435">
        <v>7694184</v>
      </c>
      <c r="B435" t="s">
        <v>1853</v>
      </c>
    </row>
    <row r="436" spans="1:2" x14ac:dyDescent="0.25">
      <c r="A436">
        <v>7694197</v>
      </c>
      <c r="B436" t="s">
        <v>1854</v>
      </c>
    </row>
    <row r="437" spans="1:2" x14ac:dyDescent="0.25">
      <c r="A437">
        <v>7694251</v>
      </c>
      <c r="B437" t="s">
        <v>1856</v>
      </c>
    </row>
    <row r="438" spans="1:2" x14ac:dyDescent="0.25">
      <c r="A438">
        <v>7701303</v>
      </c>
      <c r="B438" t="s">
        <v>1865</v>
      </c>
    </row>
    <row r="439" spans="1:2" x14ac:dyDescent="0.25">
      <c r="A439">
        <v>7701313</v>
      </c>
      <c r="B439" t="s">
        <v>1867</v>
      </c>
    </row>
    <row r="440" spans="1:2" x14ac:dyDescent="0.25">
      <c r="A440">
        <v>7701327</v>
      </c>
      <c r="B440" t="s">
        <v>1869</v>
      </c>
    </row>
    <row r="441" spans="1:2" x14ac:dyDescent="0.25">
      <c r="A441">
        <v>7701337</v>
      </c>
      <c r="B441" t="s">
        <v>1870</v>
      </c>
    </row>
    <row r="442" spans="1:2" x14ac:dyDescent="0.25">
      <c r="A442">
        <v>7701341</v>
      </c>
      <c r="B442" t="s">
        <v>1871</v>
      </c>
    </row>
    <row r="443" spans="1:2" x14ac:dyDescent="0.25">
      <c r="A443">
        <v>7703313</v>
      </c>
      <c r="B443" t="s">
        <v>1885</v>
      </c>
    </row>
    <row r="444" spans="1:2" x14ac:dyDescent="0.25">
      <c r="A444">
        <v>7705303</v>
      </c>
      <c r="B444" t="s">
        <v>1894</v>
      </c>
    </row>
    <row r="445" spans="1:2" x14ac:dyDescent="0.25">
      <c r="A445">
        <v>7705308</v>
      </c>
      <c r="B445" t="s">
        <v>1895</v>
      </c>
    </row>
    <row r="446" spans="1:2" x14ac:dyDescent="0.25">
      <c r="A446">
        <v>7705313</v>
      </c>
      <c r="B446" t="s">
        <v>1897</v>
      </c>
    </row>
    <row r="447" spans="1:2" x14ac:dyDescent="0.25">
      <c r="A447">
        <v>7705327</v>
      </c>
      <c r="B447" t="s">
        <v>1899</v>
      </c>
    </row>
    <row r="448" spans="1:2" x14ac:dyDescent="0.25">
      <c r="A448">
        <v>7705337</v>
      </c>
      <c r="B448" t="s">
        <v>1901</v>
      </c>
    </row>
    <row r="449" spans="1:2" x14ac:dyDescent="0.25">
      <c r="A449">
        <v>7705339</v>
      </c>
      <c r="B449" t="s">
        <v>1902</v>
      </c>
    </row>
    <row r="450" spans="1:2" x14ac:dyDescent="0.25">
      <c r="A450">
        <v>7705340</v>
      </c>
      <c r="B450" t="s">
        <v>1903</v>
      </c>
    </row>
    <row r="451" spans="1:2" x14ac:dyDescent="0.25">
      <c r="A451">
        <v>7705341</v>
      </c>
      <c r="B451" t="s">
        <v>1904</v>
      </c>
    </row>
    <row r="452" spans="1:2" x14ac:dyDescent="0.25">
      <c r="A452">
        <v>7705362</v>
      </c>
      <c r="B452" t="s">
        <v>1906</v>
      </c>
    </row>
    <row r="453" spans="1:2" x14ac:dyDescent="0.25">
      <c r="A453">
        <v>7705364</v>
      </c>
      <c r="B453" t="s">
        <v>1907</v>
      </c>
    </row>
    <row r="454" spans="1:2" x14ac:dyDescent="0.25">
      <c r="A454">
        <v>7705368</v>
      </c>
      <c r="B454" t="s">
        <v>1908</v>
      </c>
    </row>
    <row r="455" spans="1:2" x14ac:dyDescent="0.25">
      <c r="A455">
        <v>7705369</v>
      </c>
      <c r="B455" t="s">
        <v>1909</v>
      </c>
    </row>
    <row r="456" spans="1:2" x14ac:dyDescent="0.25">
      <c r="A456">
        <v>7705373</v>
      </c>
      <c r="B456" t="s">
        <v>1910</v>
      </c>
    </row>
    <row r="457" spans="1:2" x14ac:dyDescent="0.25">
      <c r="A457">
        <v>7705803</v>
      </c>
      <c r="B457" t="s">
        <v>1912</v>
      </c>
    </row>
    <row r="458" spans="1:2" x14ac:dyDescent="0.25">
      <c r="A458">
        <v>7722341</v>
      </c>
      <c r="B458" t="s">
        <v>1929</v>
      </c>
    </row>
    <row r="459" spans="1:2" x14ac:dyDescent="0.25">
      <c r="A459">
        <v>7723341</v>
      </c>
      <c r="B459" t="s">
        <v>1932</v>
      </c>
    </row>
    <row r="460" spans="1:2" x14ac:dyDescent="0.25">
      <c r="A460">
        <v>7727303</v>
      </c>
      <c r="B460" t="s">
        <v>1936</v>
      </c>
    </row>
    <row r="461" spans="1:2" x14ac:dyDescent="0.25">
      <c r="A461">
        <v>7727312</v>
      </c>
      <c r="B461" t="s">
        <v>1938</v>
      </c>
    </row>
    <row r="462" spans="1:2" x14ac:dyDescent="0.25">
      <c r="A462">
        <v>7727313</v>
      </c>
      <c r="B462" t="s">
        <v>1939</v>
      </c>
    </row>
    <row r="463" spans="1:2" x14ac:dyDescent="0.25">
      <c r="A463">
        <v>7727327</v>
      </c>
      <c r="B463" t="s">
        <v>1941</v>
      </c>
    </row>
    <row r="464" spans="1:2" x14ac:dyDescent="0.25">
      <c r="A464">
        <v>7727337</v>
      </c>
      <c r="B464" t="s">
        <v>1942</v>
      </c>
    </row>
    <row r="465" spans="1:2" x14ac:dyDescent="0.25">
      <c r="A465">
        <v>7727341</v>
      </c>
      <c r="B465" t="s">
        <v>1943</v>
      </c>
    </row>
    <row r="466" spans="1:2" x14ac:dyDescent="0.25">
      <c r="A466">
        <v>7727342</v>
      </c>
      <c r="B466" t="s">
        <v>1944</v>
      </c>
    </row>
    <row r="467" spans="1:2" x14ac:dyDescent="0.25">
      <c r="A467">
        <v>7727343</v>
      </c>
      <c r="B467" t="s">
        <v>1945</v>
      </c>
    </row>
    <row r="468" spans="1:2" x14ac:dyDescent="0.25">
      <c r="A468">
        <v>7727353</v>
      </c>
      <c r="B468" t="s">
        <v>1946</v>
      </c>
    </row>
    <row r="469" spans="1:2" x14ac:dyDescent="0.25">
      <c r="A469">
        <v>7727362</v>
      </c>
      <c r="B469" t="s">
        <v>1947</v>
      </c>
    </row>
    <row r="470" spans="1:2" x14ac:dyDescent="0.25">
      <c r="A470">
        <v>7727364</v>
      </c>
      <c r="B470" t="s">
        <v>1948</v>
      </c>
    </row>
    <row r="471" spans="1:2" x14ac:dyDescent="0.25">
      <c r="A471">
        <v>7727368</v>
      </c>
      <c r="B471" t="s">
        <v>1949</v>
      </c>
    </row>
    <row r="472" spans="1:2" x14ac:dyDescent="0.25">
      <c r="A472">
        <v>7727371</v>
      </c>
      <c r="B472" t="s">
        <v>1950</v>
      </c>
    </row>
    <row r="473" spans="1:2" x14ac:dyDescent="0.25">
      <c r="A473">
        <v>7727373</v>
      </c>
      <c r="B473" t="s">
        <v>1951</v>
      </c>
    </row>
    <row r="474" spans="1:2" x14ac:dyDescent="0.25">
      <c r="A474">
        <v>7742341</v>
      </c>
      <c r="B474" t="s">
        <v>1973</v>
      </c>
    </row>
    <row r="475" spans="1:2" x14ac:dyDescent="0.25">
      <c r="A475">
        <v>7831303</v>
      </c>
      <c r="B475" t="s">
        <v>1993</v>
      </c>
    </row>
    <row r="476" spans="1:2" x14ac:dyDescent="0.25">
      <c r="A476">
        <v>7832303</v>
      </c>
      <c r="B476" t="s">
        <v>1994</v>
      </c>
    </row>
    <row r="477" spans="1:2" x14ac:dyDescent="0.25">
      <c r="A477">
        <v>7849303</v>
      </c>
      <c r="B477" t="s">
        <v>1995</v>
      </c>
    </row>
    <row r="478" spans="1:2" x14ac:dyDescent="0.25">
      <c r="A478">
        <v>7849313</v>
      </c>
      <c r="B478" t="s">
        <v>1996</v>
      </c>
    </row>
    <row r="479" spans="1:2" x14ac:dyDescent="0.25">
      <c r="A479">
        <v>7849327</v>
      </c>
      <c r="B479" t="s">
        <v>1997</v>
      </c>
    </row>
    <row r="480" spans="1:2" x14ac:dyDescent="0.25">
      <c r="A480">
        <v>7849337</v>
      </c>
      <c r="B480" t="s">
        <v>1998</v>
      </c>
    </row>
    <row r="481" spans="1:2" x14ac:dyDescent="0.25">
      <c r="A481">
        <v>7849339</v>
      </c>
      <c r="B481" t="s">
        <v>1999</v>
      </c>
    </row>
    <row r="482" spans="1:2" x14ac:dyDescent="0.25">
      <c r="A482">
        <v>7849340</v>
      </c>
      <c r="B482" t="s">
        <v>2000</v>
      </c>
    </row>
    <row r="483" spans="1:2" x14ac:dyDescent="0.25">
      <c r="A483">
        <v>7849341</v>
      </c>
      <c r="B483" t="s">
        <v>2001</v>
      </c>
    </row>
    <row r="484" spans="1:2" x14ac:dyDescent="0.25">
      <c r="A484">
        <v>7849343</v>
      </c>
      <c r="B484" t="s">
        <v>2002</v>
      </c>
    </row>
    <row r="485" spans="1:2" x14ac:dyDescent="0.25">
      <c r="A485">
        <v>7849344</v>
      </c>
      <c r="B485" t="s">
        <v>2003</v>
      </c>
    </row>
    <row r="486" spans="1:2" x14ac:dyDescent="0.25">
      <c r="A486">
        <v>7849362</v>
      </c>
      <c r="B486" t="s">
        <v>2005</v>
      </c>
    </row>
    <row r="487" spans="1:2" x14ac:dyDescent="0.25">
      <c r="A487">
        <v>7849364</v>
      </c>
      <c r="B487" t="s">
        <v>2007</v>
      </c>
    </row>
    <row r="488" spans="1:2" x14ac:dyDescent="0.25">
      <c r="A488">
        <v>7849368</v>
      </c>
      <c r="B488" t="s">
        <v>2008</v>
      </c>
    </row>
    <row r="489" spans="1:2" x14ac:dyDescent="0.25">
      <c r="A489">
        <v>7849369</v>
      </c>
      <c r="B489" t="s">
        <v>2009</v>
      </c>
    </row>
    <row r="490" spans="1:2" x14ac:dyDescent="0.25">
      <c r="A490">
        <v>7849373</v>
      </c>
      <c r="B490" t="s">
        <v>2010</v>
      </c>
    </row>
    <row r="491" spans="1:2" x14ac:dyDescent="0.25">
      <c r="A491">
        <v>7850341</v>
      </c>
      <c r="B491" t="s">
        <v>2021</v>
      </c>
    </row>
    <row r="492" spans="1:2" x14ac:dyDescent="0.25">
      <c r="A492">
        <v>7856341</v>
      </c>
      <c r="B492" t="s">
        <v>2048</v>
      </c>
    </row>
    <row r="493" spans="1:2" x14ac:dyDescent="0.25">
      <c r="A493">
        <v>7886339</v>
      </c>
      <c r="B493" t="s">
        <v>2055</v>
      </c>
    </row>
    <row r="494" spans="1:2" x14ac:dyDescent="0.25">
      <c r="A494">
        <v>7886341</v>
      </c>
      <c r="B494" t="s">
        <v>2056</v>
      </c>
    </row>
    <row r="495" spans="1:2" x14ac:dyDescent="0.25">
      <c r="A495">
        <v>8168341</v>
      </c>
      <c r="B495" t="s">
        <v>2067</v>
      </c>
    </row>
    <row r="496" spans="1:2" x14ac:dyDescent="0.25">
      <c r="A496">
        <v>3057265</v>
      </c>
      <c r="B496" t="s">
        <v>646</v>
      </c>
    </row>
    <row r="497" spans="1:2" x14ac:dyDescent="0.25">
      <c r="A497">
        <v>3059265</v>
      </c>
      <c r="B497" t="s">
        <v>650</v>
      </c>
    </row>
    <row r="498" spans="1:2" x14ac:dyDescent="0.25">
      <c r="A498">
        <v>3060265</v>
      </c>
      <c r="B498" t="s">
        <v>652</v>
      </c>
    </row>
    <row r="499" spans="1:2" x14ac:dyDescent="0.25">
      <c r="A499">
        <v>3064265</v>
      </c>
      <c r="B499" t="s">
        <v>655</v>
      </c>
    </row>
    <row r="500" spans="1:2" x14ac:dyDescent="0.25">
      <c r="A500">
        <v>4501265</v>
      </c>
      <c r="B500" t="s">
        <v>822</v>
      </c>
    </row>
    <row r="501" spans="1:2" x14ac:dyDescent="0.25">
      <c r="A501">
        <v>4929242</v>
      </c>
      <c r="B501" t="s">
        <v>905</v>
      </c>
    </row>
    <row r="502" spans="1:2" x14ac:dyDescent="0.25">
      <c r="A502">
        <v>4929256</v>
      </c>
      <c r="B502" t="s">
        <v>907</v>
      </c>
    </row>
    <row r="503" spans="1:2" x14ac:dyDescent="0.25">
      <c r="A503">
        <v>5034174</v>
      </c>
      <c r="B503" t="s">
        <v>3073</v>
      </c>
    </row>
    <row r="504" spans="1:2" x14ac:dyDescent="0.25">
      <c r="A504">
        <v>1301288</v>
      </c>
      <c r="B504" t="s">
        <v>25</v>
      </c>
    </row>
    <row r="505" spans="1:2" x14ac:dyDescent="0.25">
      <c r="A505">
        <v>1301401</v>
      </c>
      <c r="B505" t="s">
        <v>26</v>
      </c>
    </row>
    <row r="506" spans="1:2" x14ac:dyDescent="0.25">
      <c r="A506">
        <v>1303401</v>
      </c>
      <c r="B506" t="s">
        <v>27</v>
      </c>
    </row>
    <row r="507" spans="1:2" x14ac:dyDescent="0.25">
      <c r="A507">
        <v>1304401</v>
      </c>
      <c r="B507" t="s">
        <v>28</v>
      </c>
    </row>
    <row r="508" spans="1:2" x14ac:dyDescent="0.25">
      <c r="A508">
        <v>1403401</v>
      </c>
      <c r="B508" t="s">
        <v>30</v>
      </c>
    </row>
    <row r="509" spans="1:2" x14ac:dyDescent="0.25">
      <c r="A509">
        <v>1404271</v>
      </c>
      <c r="B509" t="s">
        <v>46</v>
      </c>
    </row>
    <row r="510" spans="1:2" x14ac:dyDescent="0.25">
      <c r="A510">
        <v>1404401</v>
      </c>
      <c r="B510" t="s">
        <v>48</v>
      </c>
    </row>
    <row r="511" spans="1:2" x14ac:dyDescent="0.25">
      <c r="A511">
        <v>1404402</v>
      </c>
      <c r="B511" t="s">
        <v>49</v>
      </c>
    </row>
    <row r="512" spans="1:2" x14ac:dyDescent="0.25">
      <c r="A512">
        <v>1405401</v>
      </c>
      <c r="B512" t="s">
        <v>64</v>
      </c>
    </row>
    <row r="513" spans="1:2" x14ac:dyDescent="0.25">
      <c r="A513">
        <v>1408401</v>
      </c>
      <c r="B513" t="s">
        <v>70</v>
      </c>
    </row>
    <row r="514" spans="1:2" x14ac:dyDescent="0.25">
      <c r="A514">
        <v>1412401</v>
      </c>
      <c r="B514" t="s">
        <v>82</v>
      </c>
    </row>
    <row r="515" spans="1:2" x14ac:dyDescent="0.25">
      <c r="A515">
        <v>1413401</v>
      </c>
      <c r="B515" t="s">
        <v>88</v>
      </c>
    </row>
    <row r="516" spans="1:2" x14ac:dyDescent="0.25">
      <c r="A516">
        <v>1418401</v>
      </c>
      <c r="B516" t="s">
        <v>113</v>
      </c>
    </row>
    <row r="517" spans="1:2" x14ac:dyDescent="0.25">
      <c r="A517">
        <v>1513401</v>
      </c>
      <c r="B517" t="s">
        <v>114</v>
      </c>
    </row>
    <row r="518" spans="1:2" x14ac:dyDescent="0.25">
      <c r="A518">
        <v>1516401</v>
      </c>
      <c r="B518" t="s">
        <v>115</v>
      </c>
    </row>
    <row r="519" spans="1:2" x14ac:dyDescent="0.25">
      <c r="A519">
        <v>2478401</v>
      </c>
      <c r="B519" t="s">
        <v>123</v>
      </c>
    </row>
    <row r="520" spans="1:2" x14ac:dyDescent="0.25">
      <c r="A520">
        <v>2479401</v>
      </c>
      <c r="B520" t="s">
        <v>124</v>
      </c>
    </row>
    <row r="521" spans="1:2" x14ac:dyDescent="0.25">
      <c r="A521">
        <v>2487401</v>
      </c>
      <c r="B521" t="s">
        <v>137</v>
      </c>
    </row>
    <row r="522" spans="1:2" x14ac:dyDescent="0.25">
      <c r="A522">
        <v>2488401</v>
      </c>
      <c r="B522" t="s">
        <v>138</v>
      </c>
    </row>
    <row r="523" spans="1:2" x14ac:dyDescent="0.25">
      <c r="A523">
        <v>2499401</v>
      </c>
      <c r="B523" t="s">
        <v>148</v>
      </c>
    </row>
    <row r="524" spans="1:2" x14ac:dyDescent="0.25">
      <c r="A524">
        <v>2501401</v>
      </c>
      <c r="B524" t="s">
        <v>149</v>
      </c>
    </row>
    <row r="525" spans="1:2" x14ac:dyDescent="0.25">
      <c r="A525">
        <v>2502288</v>
      </c>
      <c r="B525" t="s">
        <v>165</v>
      </c>
    </row>
    <row r="526" spans="1:2" x14ac:dyDescent="0.25">
      <c r="A526">
        <v>2502401</v>
      </c>
      <c r="B526" t="s">
        <v>166</v>
      </c>
    </row>
    <row r="527" spans="1:2" x14ac:dyDescent="0.25">
      <c r="A527">
        <v>2503401</v>
      </c>
      <c r="B527" t="s">
        <v>181</v>
      </c>
    </row>
    <row r="528" spans="1:2" x14ac:dyDescent="0.25">
      <c r="A528">
        <v>2505401</v>
      </c>
      <c r="B528" t="s">
        <v>187</v>
      </c>
    </row>
    <row r="529" spans="1:2" x14ac:dyDescent="0.25">
      <c r="A529">
        <v>2508401</v>
      </c>
      <c r="B529" t="s">
        <v>188</v>
      </c>
    </row>
    <row r="530" spans="1:2" x14ac:dyDescent="0.25">
      <c r="A530">
        <v>2518401</v>
      </c>
      <c r="B530" t="s">
        <v>194</v>
      </c>
    </row>
    <row r="531" spans="1:2" x14ac:dyDescent="0.25">
      <c r="A531">
        <v>2519401</v>
      </c>
      <c r="B531" t="s">
        <v>196</v>
      </c>
    </row>
    <row r="532" spans="1:2" x14ac:dyDescent="0.25">
      <c r="A532">
        <v>2523401</v>
      </c>
      <c r="B532" t="s">
        <v>197</v>
      </c>
    </row>
    <row r="533" spans="1:2" x14ac:dyDescent="0.25">
      <c r="A533">
        <v>2530401</v>
      </c>
      <c r="B533" t="s">
        <v>206</v>
      </c>
    </row>
    <row r="534" spans="1:2" x14ac:dyDescent="0.25">
      <c r="A534">
        <v>2532401</v>
      </c>
      <c r="B534" t="s">
        <v>207</v>
      </c>
    </row>
    <row r="535" spans="1:2" x14ac:dyDescent="0.25">
      <c r="A535">
        <v>2533401</v>
      </c>
      <c r="B535" t="s">
        <v>209</v>
      </c>
    </row>
    <row r="536" spans="1:2" x14ac:dyDescent="0.25">
      <c r="A536">
        <v>2534401</v>
      </c>
      <c r="B536" t="s">
        <v>211</v>
      </c>
    </row>
    <row r="537" spans="1:2" x14ac:dyDescent="0.25">
      <c r="A537">
        <v>2540401</v>
      </c>
      <c r="B537" t="s">
        <v>214</v>
      </c>
    </row>
    <row r="538" spans="1:2" x14ac:dyDescent="0.25">
      <c r="A538">
        <v>2546401</v>
      </c>
      <c r="B538" t="s">
        <v>217</v>
      </c>
    </row>
    <row r="539" spans="1:2" x14ac:dyDescent="0.25">
      <c r="A539">
        <v>2548401</v>
      </c>
      <c r="B539" t="s">
        <v>218</v>
      </c>
    </row>
    <row r="540" spans="1:2" x14ac:dyDescent="0.25">
      <c r="A540">
        <v>2556401</v>
      </c>
      <c r="B540" t="s">
        <v>225</v>
      </c>
    </row>
    <row r="541" spans="1:2" x14ac:dyDescent="0.25">
      <c r="A541">
        <v>2557401</v>
      </c>
      <c r="B541" t="s">
        <v>228</v>
      </c>
    </row>
    <row r="542" spans="1:2" x14ac:dyDescent="0.25">
      <c r="A542">
        <v>2558401</v>
      </c>
      <c r="B542" t="s">
        <v>230</v>
      </c>
    </row>
    <row r="543" spans="1:2" x14ac:dyDescent="0.25">
      <c r="A543">
        <v>2559401</v>
      </c>
      <c r="B543" t="s">
        <v>231</v>
      </c>
    </row>
    <row r="544" spans="1:2" x14ac:dyDescent="0.25">
      <c r="A544">
        <v>2567401</v>
      </c>
      <c r="B544" t="s">
        <v>254</v>
      </c>
    </row>
    <row r="545" spans="1:2" x14ac:dyDescent="0.25">
      <c r="A545">
        <v>2568401</v>
      </c>
      <c r="B545" t="s">
        <v>260</v>
      </c>
    </row>
    <row r="546" spans="1:2" x14ac:dyDescent="0.25">
      <c r="A546">
        <v>2569401</v>
      </c>
      <c r="B546" t="s">
        <v>266</v>
      </c>
    </row>
    <row r="547" spans="1:2" x14ac:dyDescent="0.25">
      <c r="A547">
        <v>2570401</v>
      </c>
      <c r="B547" t="s">
        <v>273</v>
      </c>
    </row>
    <row r="548" spans="1:2" x14ac:dyDescent="0.25">
      <c r="A548">
        <v>2571401</v>
      </c>
      <c r="B548" t="s">
        <v>284</v>
      </c>
    </row>
    <row r="549" spans="1:2" x14ac:dyDescent="0.25">
      <c r="A549">
        <v>2572401</v>
      </c>
      <c r="B549" t="s">
        <v>295</v>
      </c>
    </row>
    <row r="550" spans="1:2" x14ac:dyDescent="0.25">
      <c r="A550">
        <v>2573401</v>
      </c>
      <c r="B550" t="s">
        <v>296</v>
      </c>
    </row>
    <row r="551" spans="1:2" x14ac:dyDescent="0.25">
      <c r="A551">
        <v>2574401</v>
      </c>
      <c r="B551" t="s">
        <v>297</v>
      </c>
    </row>
    <row r="552" spans="1:2" x14ac:dyDescent="0.25">
      <c r="A552">
        <v>2575401</v>
      </c>
      <c r="B552" t="s">
        <v>298</v>
      </c>
    </row>
    <row r="553" spans="1:2" x14ac:dyDescent="0.25">
      <c r="A553">
        <v>2576401</v>
      </c>
      <c r="B553" t="s">
        <v>299</v>
      </c>
    </row>
    <row r="554" spans="1:2" x14ac:dyDescent="0.25">
      <c r="A554">
        <v>2602401</v>
      </c>
      <c r="B554" t="s">
        <v>300</v>
      </c>
    </row>
    <row r="555" spans="1:2" x14ac:dyDescent="0.25">
      <c r="A555">
        <v>2603401</v>
      </c>
      <c r="B555" t="s">
        <v>301</v>
      </c>
    </row>
    <row r="556" spans="1:2" x14ac:dyDescent="0.25">
      <c r="A556">
        <v>2613401</v>
      </c>
      <c r="B556" t="s">
        <v>302</v>
      </c>
    </row>
    <row r="557" spans="1:2" x14ac:dyDescent="0.25">
      <c r="A557">
        <v>2617401</v>
      </c>
      <c r="B557" t="s">
        <v>305</v>
      </c>
    </row>
    <row r="558" spans="1:2" x14ac:dyDescent="0.25">
      <c r="A558">
        <v>2618401</v>
      </c>
      <c r="B558" t="s">
        <v>306</v>
      </c>
    </row>
    <row r="559" spans="1:2" x14ac:dyDescent="0.25">
      <c r="A559">
        <v>2621401</v>
      </c>
      <c r="B559" t="s">
        <v>307</v>
      </c>
    </row>
    <row r="560" spans="1:2" x14ac:dyDescent="0.25">
      <c r="A560">
        <v>2705401</v>
      </c>
      <c r="B560" t="s">
        <v>308</v>
      </c>
    </row>
    <row r="561" spans="1:2" x14ac:dyDescent="0.25">
      <c r="A561">
        <v>2706401</v>
      </c>
      <c r="B561" t="s">
        <v>309</v>
      </c>
    </row>
    <row r="562" spans="1:2" x14ac:dyDescent="0.25">
      <c r="A562">
        <v>2887401</v>
      </c>
      <c r="B562" t="s">
        <v>312</v>
      </c>
    </row>
    <row r="563" spans="1:2" x14ac:dyDescent="0.25">
      <c r="A563">
        <v>2888401</v>
      </c>
      <c r="B563" t="s">
        <v>313</v>
      </c>
    </row>
    <row r="564" spans="1:2" x14ac:dyDescent="0.25">
      <c r="A564">
        <v>2896401</v>
      </c>
      <c r="B564" t="s">
        <v>340</v>
      </c>
    </row>
    <row r="565" spans="1:2" x14ac:dyDescent="0.25">
      <c r="A565">
        <v>2900401</v>
      </c>
      <c r="B565" t="s">
        <v>354</v>
      </c>
    </row>
    <row r="566" spans="1:2" x14ac:dyDescent="0.25">
      <c r="A566">
        <v>2900403</v>
      </c>
      <c r="B566" t="s">
        <v>355</v>
      </c>
    </row>
    <row r="567" spans="1:2" x14ac:dyDescent="0.25">
      <c r="A567">
        <v>2909401</v>
      </c>
      <c r="B567" t="s">
        <v>371</v>
      </c>
    </row>
    <row r="568" spans="1:2" x14ac:dyDescent="0.25">
      <c r="A568">
        <v>2918401</v>
      </c>
      <c r="B568" t="s">
        <v>381</v>
      </c>
    </row>
    <row r="569" spans="1:2" x14ac:dyDescent="0.25">
      <c r="A569">
        <v>2924271</v>
      </c>
      <c r="B569" t="s">
        <v>405</v>
      </c>
    </row>
    <row r="570" spans="1:2" x14ac:dyDescent="0.25">
      <c r="A570">
        <v>2924284</v>
      </c>
      <c r="B570" t="s">
        <v>406</v>
      </c>
    </row>
    <row r="571" spans="1:2" x14ac:dyDescent="0.25">
      <c r="A571">
        <v>2924288</v>
      </c>
      <c r="B571" t="s">
        <v>407</v>
      </c>
    </row>
    <row r="572" spans="1:2" x14ac:dyDescent="0.25">
      <c r="A572">
        <v>2924401</v>
      </c>
      <c r="B572" t="s">
        <v>408</v>
      </c>
    </row>
    <row r="573" spans="1:2" x14ac:dyDescent="0.25">
      <c r="A573">
        <v>2927401</v>
      </c>
      <c r="B573" t="s">
        <v>427</v>
      </c>
    </row>
    <row r="574" spans="1:2" x14ac:dyDescent="0.25">
      <c r="A574">
        <v>2929401</v>
      </c>
      <c r="B574" t="s">
        <v>428</v>
      </c>
    </row>
    <row r="575" spans="1:2" x14ac:dyDescent="0.25">
      <c r="A575">
        <v>2933401</v>
      </c>
      <c r="B575" t="s">
        <v>441</v>
      </c>
    </row>
    <row r="576" spans="1:2" x14ac:dyDescent="0.25">
      <c r="A576">
        <v>2936401</v>
      </c>
      <c r="B576" t="s">
        <v>452</v>
      </c>
    </row>
    <row r="577" spans="1:2" x14ac:dyDescent="0.25">
      <c r="A577">
        <v>2953401</v>
      </c>
      <c r="B577" t="s">
        <v>479</v>
      </c>
    </row>
    <row r="578" spans="1:2" x14ac:dyDescent="0.25">
      <c r="A578">
        <v>2959288</v>
      </c>
      <c r="B578" t="s">
        <v>492</v>
      </c>
    </row>
    <row r="579" spans="1:2" x14ac:dyDescent="0.25">
      <c r="A579">
        <v>2959402</v>
      </c>
      <c r="B579" t="s">
        <v>493</v>
      </c>
    </row>
    <row r="580" spans="1:2" x14ac:dyDescent="0.25">
      <c r="A580">
        <v>2960401</v>
      </c>
      <c r="B580" t="s">
        <v>500</v>
      </c>
    </row>
    <row r="581" spans="1:2" x14ac:dyDescent="0.25">
      <c r="A581">
        <v>2961401</v>
      </c>
      <c r="B581" t="s">
        <v>509</v>
      </c>
    </row>
    <row r="582" spans="1:2" x14ac:dyDescent="0.25">
      <c r="A582">
        <v>2962401</v>
      </c>
      <c r="B582" t="s">
        <v>516</v>
      </c>
    </row>
    <row r="583" spans="1:2" x14ac:dyDescent="0.25">
      <c r="A583">
        <v>2964401</v>
      </c>
      <c r="B583" t="s">
        <v>521</v>
      </c>
    </row>
    <row r="584" spans="1:2" x14ac:dyDescent="0.25">
      <c r="A584">
        <v>2965401</v>
      </c>
      <c r="B584" t="s">
        <v>530</v>
      </c>
    </row>
    <row r="585" spans="1:2" x14ac:dyDescent="0.25">
      <c r="A585">
        <v>2966401</v>
      </c>
      <c r="B585" t="s">
        <v>537</v>
      </c>
    </row>
    <row r="586" spans="1:2" x14ac:dyDescent="0.25">
      <c r="A586">
        <v>2967401</v>
      </c>
      <c r="B586" t="s">
        <v>555</v>
      </c>
    </row>
    <row r="587" spans="1:2" x14ac:dyDescent="0.25">
      <c r="A587">
        <v>2967402</v>
      </c>
      <c r="B587" t="s">
        <v>556</v>
      </c>
    </row>
    <row r="588" spans="1:2" x14ac:dyDescent="0.25">
      <c r="A588">
        <v>2968401</v>
      </c>
      <c r="B588" t="s">
        <v>563</v>
      </c>
    </row>
    <row r="589" spans="1:2" x14ac:dyDescent="0.25">
      <c r="A589">
        <v>2969401</v>
      </c>
      <c r="B589" t="s">
        <v>564</v>
      </c>
    </row>
    <row r="590" spans="1:2" x14ac:dyDescent="0.25">
      <c r="A590">
        <v>2970401</v>
      </c>
      <c r="B590" t="s">
        <v>569</v>
      </c>
    </row>
    <row r="591" spans="1:2" x14ac:dyDescent="0.25">
      <c r="A591">
        <v>2971401</v>
      </c>
      <c r="B591" t="s">
        <v>576</v>
      </c>
    </row>
    <row r="592" spans="1:2" x14ac:dyDescent="0.25">
      <c r="A592">
        <v>2995401</v>
      </c>
      <c r="B592" t="s">
        <v>577</v>
      </c>
    </row>
    <row r="593" spans="1:2" x14ac:dyDescent="0.25">
      <c r="A593">
        <v>2998401</v>
      </c>
      <c r="B593" t="s">
        <v>579</v>
      </c>
    </row>
    <row r="594" spans="1:2" x14ac:dyDescent="0.25">
      <c r="A594">
        <v>2999401</v>
      </c>
      <c r="B594" t="s">
        <v>580</v>
      </c>
    </row>
    <row r="595" spans="1:2" x14ac:dyDescent="0.25">
      <c r="A595">
        <v>3001288</v>
      </c>
      <c r="B595" t="s">
        <v>583</v>
      </c>
    </row>
    <row r="596" spans="1:2" x14ac:dyDescent="0.25">
      <c r="A596">
        <v>3001401</v>
      </c>
      <c r="B596" t="s">
        <v>584</v>
      </c>
    </row>
    <row r="597" spans="1:2" x14ac:dyDescent="0.25">
      <c r="A597">
        <v>3001403</v>
      </c>
      <c r="B597" t="s">
        <v>585</v>
      </c>
    </row>
    <row r="598" spans="1:2" x14ac:dyDescent="0.25">
      <c r="A598">
        <v>3002288</v>
      </c>
      <c r="B598" t="s">
        <v>589</v>
      </c>
    </row>
    <row r="599" spans="1:2" x14ac:dyDescent="0.25">
      <c r="A599">
        <v>3002401</v>
      </c>
      <c r="B599" t="s">
        <v>590</v>
      </c>
    </row>
    <row r="600" spans="1:2" x14ac:dyDescent="0.25">
      <c r="A600">
        <v>3002403</v>
      </c>
      <c r="B600" t="s">
        <v>591</v>
      </c>
    </row>
    <row r="601" spans="1:2" x14ac:dyDescent="0.25">
      <c r="A601">
        <v>3003401</v>
      </c>
      <c r="B601" t="s">
        <v>593</v>
      </c>
    </row>
    <row r="602" spans="1:2" x14ac:dyDescent="0.25">
      <c r="A602">
        <v>3006271</v>
      </c>
      <c r="B602" t="s">
        <v>598</v>
      </c>
    </row>
    <row r="603" spans="1:2" x14ac:dyDescent="0.25">
      <c r="A603">
        <v>3006284</v>
      </c>
      <c r="B603" t="s">
        <v>600</v>
      </c>
    </row>
    <row r="604" spans="1:2" x14ac:dyDescent="0.25">
      <c r="A604">
        <v>3006288</v>
      </c>
      <c r="B604" t="s">
        <v>601</v>
      </c>
    </row>
    <row r="605" spans="1:2" x14ac:dyDescent="0.25">
      <c r="A605">
        <v>3006401</v>
      </c>
      <c r="B605" t="s">
        <v>602</v>
      </c>
    </row>
    <row r="606" spans="1:2" x14ac:dyDescent="0.25">
      <c r="A606">
        <v>3006403</v>
      </c>
      <c r="B606" t="s">
        <v>603</v>
      </c>
    </row>
    <row r="607" spans="1:2" x14ac:dyDescent="0.25">
      <c r="A607">
        <v>3007401</v>
      </c>
      <c r="B607" t="s">
        <v>608</v>
      </c>
    </row>
    <row r="608" spans="1:2" x14ac:dyDescent="0.25">
      <c r="A608">
        <v>3007403</v>
      </c>
      <c r="B608" t="s">
        <v>609</v>
      </c>
    </row>
    <row r="609" spans="1:2" x14ac:dyDescent="0.25">
      <c r="A609">
        <v>3008401</v>
      </c>
      <c r="B609" t="s">
        <v>611</v>
      </c>
    </row>
    <row r="610" spans="1:2" x14ac:dyDescent="0.25">
      <c r="A610">
        <v>3015401</v>
      </c>
      <c r="B610" t="s">
        <v>614</v>
      </c>
    </row>
    <row r="611" spans="1:2" x14ac:dyDescent="0.25">
      <c r="A611">
        <v>3016401</v>
      </c>
      <c r="B611" t="s">
        <v>615</v>
      </c>
    </row>
    <row r="612" spans="1:2" x14ac:dyDescent="0.25">
      <c r="A612">
        <v>3017401</v>
      </c>
      <c r="B612" t="s">
        <v>616</v>
      </c>
    </row>
    <row r="613" spans="1:2" x14ac:dyDescent="0.25">
      <c r="A613">
        <v>3018401</v>
      </c>
      <c r="B613" t="s">
        <v>617</v>
      </c>
    </row>
    <row r="614" spans="1:2" x14ac:dyDescent="0.25">
      <c r="A614">
        <v>3019401</v>
      </c>
      <c r="B614" t="s">
        <v>618</v>
      </c>
    </row>
    <row r="615" spans="1:2" x14ac:dyDescent="0.25">
      <c r="A615">
        <v>3019403</v>
      </c>
      <c r="B615" t="s">
        <v>619</v>
      </c>
    </row>
    <row r="616" spans="1:2" x14ac:dyDescent="0.25">
      <c r="A616">
        <v>3020271</v>
      </c>
      <c r="B616" t="s">
        <v>621</v>
      </c>
    </row>
    <row r="617" spans="1:2" x14ac:dyDescent="0.25">
      <c r="A617">
        <v>3020288</v>
      </c>
      <c r="B617" t="s">
        <v>622</v>
      </c>
    </row>
    <row r="618" spans="1:2" x14ac:dyDescent="0.25">
      <c r="A618">
        <v>3020401</v>
      </c>
      <c r="B618" t="s">
        <v>623</v>
      </c>
    </row>
    <row r="619" spans="1:2" x14ac:dyDescent="0.25">
      <c r="A619">
        <v>3021401</v>
      </c>
      <c r="B619" t="s">
        <v>624</v>
      </c>
    </row>
    <row r="620" spans="1:2" x14ac:dyDescent="0.25">
      <c r="A620">
        <v>3022401</v>
      </c>
      <c r="B620" t="s">
        <v>625</v>
      </c>
    </row>
    <row r="621" spans="1:2" x14ac:dyDescent="0.25">
      <c r="A621">
        <v>3023401</v>
      </c>
      <c r="B621" t="s">
        <v>626</v>
      </c>
    </row>
    <row r="622" spans="1:2" x14ac:dyDescent="0.25">
      <c r="A622">
        <v>3023403</v>
      </c>
      <c r="B622" t="s">
        <v>627</v>
      </c>
    </row>
    <row r="623" spans="1:2" x14ac:dyDescent="0.25">
      <c r="A623">
        <v>3026401</v>
      </c>
      <c r="B623" t="s">
        <v>628</v>
      </c>
    </row>
    <row r="624" spans="1:2" x14ac:dyDescent="0.25">
      <c r="A624">
        <v>3040288</v>
      </c>
      <c r="B624" t="s">
        <v>633</v>
      </c>
    </row>
    <row r="625" spans="1:2" x14ac:dyDescent="0.25">
      <c r="A625">
        <v>3052271</v>
      </c>
      <c r="B625" t="s">
        <v>635</v>
      </c>
    </row>
    <row r="626" spans="1:2" x14ac:dyDescent="0.25">
      <c r="A626">
        <v>3052401</v>
      </c>
      <c r="B626" t="s">
        <v>636</v>
      </c>
    </row>
    <row r="627" spans="1:2" x14ac:dyDescent="0.25">
      <c r="A627">
        <v>3053401</v>
      </c>
      <c r="B627" t="s">
        <v>637</v>
      </c>
    </row>
    <row r="628" spans="1:2" x14ac:dyDescent="0.25">
      <c r="A628">
        <v>3054401</v>
      </c>
      <c r="B628" t="s">
        <v>639</v>
      </c>
    </row>
    <row r="629" spans="1:2" x14ac:dyDescent="0.25">
      <c r="A629">
        <v>3055271</v>
      </c>
      <c r="B629" t="s">
        <v>641</v>
      </c>
    </row>
    <row r="630" spans="1:2" x14ac:dyDescent="0.25">
      <c r="A630">
        <v>3055401</v>
      </c>
      <c r="B630" t="s">
        <v>642</v>
      </c>
    </row>
    <row r="631" spans="1:2" x14ac:dyDescent="0.25">
      <c r="A631">
        <v>3056271</v>
      </c>
      <c r="B631" t="s">
        <v>644</v>
      </c>
    </row>
    <row r="632" spans="1:2" x14ac:dyDescent="0.25">
      <c r="A632">
        <v>3056401</v>
      </c>
      <c r="B632" t="s">
        <v>645</v>
      </c>
    </row>
    <row r="633" spans="1:2" x14ac:dyDescent="0.25">
      <c r="A633">
        <v>3057401</v>
      </c>
      <c r="B633" t="s">
        <v>647</v>
      </c>
    </row>
    <row r="634" spans="1:2" x14ac:dyDescent="0.25">
      <c r="A634">
        <v>3058401</v>
      </c>
      <c r="B634" t="s">
        <v>649</v>
      </c>
    </row>
    <row r="635" spans="1:2" x14ac:dyDescent="0.25">
      <c r="A635">
        <v>3059401</v>
      </c>
      <c r="B635" t="s">
        <v>651</v>
      </c>
    </row>
    <row r="636" spans="1:2" x14ac:dyDescent="0.25">
      <c r="A636">
        <v>3062401</v>
      </c>
      <c r="B636" t="s">
        <v>654</v>
      </c>
    </row>
    <row r="637" spans="1:2" x14ac:dyDescent="0.25">
      <c r="A637">
        <v>3064288</v>
      </c>
      <c r="B637" t="s">
        <v>656</v>
      </c>
    </row>
    <row r="638" spans="1:2" x14ac:dyDescent="0.25">
      <c r="A638">
        <v>3064401</v>
      </c>
      <c r="B638" t="s">
        <v>657</v>
      </c>
    </row>
    <row r="639" spans="1:2" x14ac:dyDescent="0.25">
      <c r="A639">
        <v>3065401</v>
      </c>
      <c r="B639" t="s">
        <v>659</v>
      </c>
    </row>
    <row r="640" spans="1:2" x14ac:dyDescent="0.25">
      <c r="A640">
        <v>3066401</v>
      </c>
      <c r="B640" t="s">
        <v>660</v>
      </c>
    </row>
    <row r="641" spans="1:2" x14ac:dyDescent="0.25">
      <c r="A641">
        <v>3075401</v>
      </c>
      <c r="B641" t="s">
        <v>661</v>
      </c>
    </row>
    <row r="642" spans="1:2" x14ac:dyDescent="0.25">
      <c r="A642">
        <v>3081401</v>
      </c>
      <c r="B642" t="s">
        <v>665</v>
      </c>
    </row>
    <row r="643" spans="1:2" x14ac:dyDescent="0.25">
      <c r="A643">
        <v>3081403</v>
      </c>
      <c r="B643" t="s">
        <v>666</v>
      </c>
    </row>
    <row r="644" spans="1:2" x14ac:dyDescent="0.25">
      <c r="A644">
        <v>3082401</v>
      </c>
      <c r="B644" t="s">
        <v>667</v>
      </c>
    </row>
    <row r="645" spans="1:2" x14ac:dyDescent="0.25">
      <c r="A645">
        <v>3082403</v>
      </c>
      <c r="B645" t="s">
        <v>668</v>
      </c>
    </row>
    <row r="646" spans="1:2" x14ac:dyDescent="0.25">
      <c r="A646">
        <v>3083401</v>
      </c>
      <c r="B646" t="s">
        <v>669</v>
      </c>
    </row>
    <row r="647" spans="1:2" x14ac:dyDescent="0.25">
      <c r="A647">
        <v>3084271</v>
      </c>
      <c r="B647" t="s">
        <v>671</v>
      </c>
    </row>
    <row r="648" spans="1:2" x14ac:dyDescent="0.25">
      <c r="A648">
        <v>3084288</v>
      </c>
      <c r="B648" t="s">
        <v>672</v>
      </c>
    </row>
    <row r="649" spans="1:2" x14ac:dyDescent="0.25">
      <c r="A649">
        <v>3084401</v>
      </c>
      <c r="B649" t="s">
        <v>673</v>
      </c>
    </row>
    <row r="650" spans="1:2" x14ac:dyDescent="0.25">
      <c r="A650">
        <v>3084403</v>
      </c>
      <c r="B650" t="s">
        <v>674</v>
      </c>
    </row>
    <row r="651" spans="1:2" x14ac:dyDescent="0.25">
      <c r="A651">
        <v>3086401</v>
      </c>
      <c r="B651" t="s">
        <v>676</v>
      </c>
    </row>
    <row r="652" spans="1:2" x14ac:dyDescent="0.25">
      <c r="A652">
        <v>3089401</v>
      </c>
      <c r="B652" t="s">
        <v>678</v>
      </c>
    </row>
    <row r="653" spans="1:2" x14ac:dyDescent="0.25">
      <c r="A653">
        <v>3098401</v>
      </c>
      <c r="B653" t="s">
        <v>679</v>
      </c>
    </row>
    <row r="654" spans="1:2" x14ac:dyDescent="0.25">
      <c r="A654">
        <v>3106401</v>
      </c>
      <c r="B654" t="s">
        <v>680</v>
      </c>
    </row>
    <row r="655" spans="1:2" x14ac:dyDescent="0.25">
      <c r="A655">
        <v>3107401</v>
      </c>
      <c r="B655" t="s">
        <v>681</v>
      </c>
    </row>
    <row r="656" spans="1:2" x14ac:dyDescent="0.25">
      <c r="A656">
        <v>3108401</v>
      </c>
      <c r="B656" t="s">
        <v>682</v>
      </c>
    </row>
    <row r="657" spans="1:2" x14ac:dyDescent="0.25">
      <c r="A657">
        <v>3115401</v>
      </c>
      <c r="B657" t="s">
        <v>683</v>
      </c>
    </row>
    <row r="658" spans="1:2" x14ac:dyDescent="0.25">
      <c r="A658">
        <v>3116401</v>
      </c>
      <c r="B658" t="s">
        <v>684</v>
      </c>
    </row>
    <row r="659" spans="1:2" x14ac:dyDescent="0.25">
      <c r="A659">
        <v>3120401</v>
      </c>
      <c r="B659" t="s">
        <v>686</v>
      </c>
    </row>
    <row r="660" spans="1:2" x14ac:dyDescent="0.25">
      <c r="A660">
        <v>3120403</v>
      </c>
      <c r="B660" t="s">
        <v>687</v>
      </c>
    </row>
    <row r="661" spans="1:2" x14ac:dyDescent="0.25">
      <c r="A661">
        <v>3121401</v>
      </c>
      <c r="B661" t="s">
        <v>688</v>
      </c>
    </row>
    <row r="662" spans="1:2" x14ac:dyDescent="0.25">
      <c r="A662">
        <v>3121403</v>
      </c>
      <c r="B662" t="s">
        <v>689</v>
      </c>
    </row>
    <row r="663" spans="1:2" x14ac:dyDescent="0.25">
      <c r="A663">
        <v>3122401</v>
      </c>
      <c r="B663" t="s">
        <v>690</v>
      </c>
    </row>
    <row r="664" spans="1:2" x14ac:dyDescent="0.25">
      <c r="A664">
        <v>3122403</v>
      </c>
      <c r="B664" t="s">
        <v>691</v>
      </c>
    </row>
    <row r="665" spans="1:2" x14ac:dyDescent="0.25">
      <c r="A665">
        <v>3124401</v>
      </c>
      <c r="B665" t="s">
        <v>692</v>
      </c>
    </row>
    <row r="666" spans="1:2" x14ac:dyDescent="0.25">
      <c r="A666">
        <v>3124403</v>
      </c>
      <c r="B666" t="s">
        <v>693</v>
      </c>
    </row>
    <row r="667" spans="1:2" x14ac:dyDescent="0.25">
      <c r="A667">
        <v>3125401</v>
      </c>
      <c r="B667" t="s">
        <v>694</v>
      </c>
    </row>
    <row r="668" spans="1:2" x14ac:dyDescent="0.25">
      <c r="A668">
        <v>3125403</v>
      </c>
      <c r="B668" t="s">
        <v>695</v>
      </c>
    </row>
    <row r="669" spans="1:2" x14ac:dyDescent="0.25">
      <c r="A669">
        <v>3132403</v>
      </c>
      <c r="B669" t="s">
        <v>696</v>
      </c>
    </row>
    <row r="670" spans="1:2" x14ac:dyDescent="0.25">
      <c r="A670">
        <v>3133401</v>
      </c>
      <c r="B670" t="s">
        <v>697</v>
      </c>
    </row>
    <row r="671" spans="1:2" x14ac:dyDescent="0.25">
      <c r="A671">
        <v>3133403</v>
      </c>
      <c r="B671" t="s">
        <v>698</v>
      </c>
    </row>
    <row r="672" spans="1:2" x14ac:dyDescent="0.25">
      <c r="A672">
        <v>3134403</v>
      </c>
      <c r="B672" t="s">
        <v>699</v>
      </c>
    </row>
    <row r="673" spans="1:2" x14ac:dyDescent="0.25">
      <c r="A673">
        <v>3136403</v>
      </c>
      <c r="B673" t="s">
        <v>700</v>
      </c>
    </row>
    <row r="674" spans="1:2" x14ac:dyDescent="0.25">
      <c r="A674">
        <v>3137401</v>
      </c>
      <c r="B674" t="s">
        <v>701</v>
      </c>
    </row>
    <row r="675" spans="1:2" x14ac:dyDescent="0.25">
      <c r="A675">
        <v>3139401</v>
      </c>
      <c r="B675" t="s">
        <v>702</v>
      </c>
    </row>
    <row r="676" spans="1:2" x14ac:dyDescent="0.25">
      <c r="A676">
        <v>3139403</v>
      </c>
      <c r="B676" t="s">
        <v>703</v>
      </c>
    </row>
    <row r="677" spans="1:2" x14ac:dyDescent="0.25">
      <c r="A677">
        <v>3140401</v>
      </c>
      <c r="B677" t="s">
        <v>704</v>
      </c>
    </row>
    <row r="678" spans="1:2" x14ac:dyDescent="0.25">
      <c r="A678">
        <v>3141401</v>
      </c>
      <c r="B678" t="s">
        <v>705</v>
      </c>
    </row>
    <row r="679" spans="1:2" x14ac:dyDescent="0.25">
      <c r="A679">
        <v>3141403</v>
      </c>
      <c r="B679" t="s">
        <v>706</v>
      </c>
    </row>
    <row r="680" spans="1:2" x14ac:dyDescent="0.25">
      <c r="A680">
        <v>3142401</v>
      </c>
      <c r="B680" t="s">
        <v>707</v>
      </c>
    </row>
    <row r="681" spans="1:2" x14ac:dyDescent="0.25">
      <c r="A681">
        <v>3142403</v>
      </c>
      <c r="B681" t="s">
        <v>708</v>
      </c>
    </row>
    <row r="682" spans="1:2" x14ac:dyDescent="0.25">
      <c r="A682">
        <v>3146403</v>
      </c>
      <c r="B682" t="s">
        <v>710</v>
      </c>
    </row>
    <row r="683" spans="1:2" x14ac:dyDescent="0.25">
      <c r="A683">
        <v>3147403</v>
      </c>
      <c r="B683" t="s">
        <v>711</v>
      </c>
    </row>
    <row r="684" spans="1:2" x14ac:dyDescent="0.25">
      <c r="A684">
        <v>3148401</v>
      </c>
      <c r="B684" t="s">
        <v>712</v>
      </c>
    </row>
    <row r="685" spans="1:2" x14ac:dyDescent="0.25">
      <c r="A685">
        <v>3149401</v>
      </c>
      <c r="B685" t="s">
        <v>713</v>
      </c>
    </row>
    <row r="686" spans="1:2" x14ac:dyDescent="0.25">
      <c r="A686">
        <v>3161401</v>
      </c>
      <c r="B686" t="s">
        <v>714</v>
      </c>
    </row>
    <row r="687" spans="1:2" x14ac:dyDescent="0.25">
      <c r="A687">
        <v>3233401</v>
      </c>
      <c r="B687" t="s">
        <v>715</v>
      </c>
    </row>
    <row r="688" spans="1:2" x14ac:dyDescent="0.25">
      <c r="A688">
        <v>3246401</v>
      </c>
      <c r="B688" t="s">
        <v>716</v>
      </c>
    </row>
    <row r="689" spans="1:2" x14ac:dyDescent="0.25">
      <c r="A689">
        <v>3249401</v>
      </c>
      <c r="B689" t="s">
        <v>717</v>
      </c>
    </row>
    <row r="690" spans="1:2" x14ac:dyDescent="0.25">
      <c r="A690">
        <v>3250401</v>
      </c>
      <c r="B690" t="s">
        <v>718</v>
      </c>
    </row>
    <row r="691" spans="1:2" x14ac:dyDescent="0.25">
      <c r="A691">
        <v>3302401</v>
      </c>
      <c r="B691" t="s">
        <v>719</v>
      </c>
    </row>
    <row r="692" spans="1:2" x14ac:dyDescent="0.25">
      <c r="A692">
        <v>3304401</v>
      </c>
      <c r="B692" t="s">
        <v>720</v>
      </c>
    </row>
    <row r="693" spans="1:2" x14ac:dyDescent="0.25">
      <c r="A693">
        <v>3402401</v>
      </c>
      <c r="B693" t="s">
        <v>721</v>
      </c>
    </row>
    <row r="694" spans="1:2" x14ac:dyDescent="0.25">
      <c r="A694">
        <v>3404401</v>
      </c>
      <c r="B694" t="s">
        <v>722</v>
      </c>
    </row>
    <row r="695" spans="1:2" x14ac:dyDescent="0.25">
      <c r="A695">
        <v>3411401</v>
      </c>
      <c r="B695" t="s">
        <v>723</v>
      </c>
    </row>
    <row r="696" spans="1:2" x14ac:dyDescent="0.25">
      <c r="A696">
        <v>3413288</v>
      </c>
      <c r="B696" t="s">
        <v>724</v>
      </c>
    </row>
    <row r="697" spans="1:2" x14ac:dyDescent="0.25">
      <c r="A697">
        <v>3415453</v>
      </c>
      <c r="B697" t="s">
        <v>725</v>
      </c>
    </row>
    <row r="698" spans="1:2" x14ac:dyDescent="0.25">
      <c r="A698">
        <v>3501401</v>
      </c>
      <c r="B698" t="s">
        <v>726</v>
      </c>
    </row>
    <row r="699" spans="1:2" x14ac:dyDescent="0.25">
      <c r="A699">
        <v>3502401</v>
      </c>
      <c r="B699" t="s">
        <v>727</v>
      </c>
    </row>
    <row r="700" spans="1:2" x14ac:dyDescent="0.25">
      <c r="A700">
        <v>3512401</v>
      </c>
      <c r="B700" t="s">
        <v>728</v>
      </c>
    </row>
    <row r="701" spans="1:2" x14ac:dyDescent="0.25">
      <c r="A701">
        <v>3513401</v>
      </c>
      <c r="B701" t="s">
        <v>729</v>
      </c>
    </row>
    <row r="702" spans="1:2" x14ac:dyDescent="0.25">
      <c r="A702">
        <v>3514401</v>
      </c>
      <c r="B702" t="s">
        <v>730</v>
      </c>
    </row>
    <row r="703" spans="1:2" x14ac:dyDescent="0.25">
      <c r="A703">
        <v>3516401</v>
      </c>
      <c r="B703" t="s">
        <v>731</v>
      </c>
    </row>
    <row r="704" spans="1:2" x14ac:dyDescent="0.25">
      <c r="A704">
        <v>3519401</v>
      </c>
      <c r="B704" t="s">
        <v>733</v>
      </c>
    </row>
    <row r="705" spans="1:2" x14ac:dyDescent="0.25">
      <c r="A705">
        <v>3520401</v>
      </c>
      <c r="B705" t="s">
        <v>734</v>
      </c>
    </row>
    <row r="706" spans="1:2" x14ac:dyDescent="0.25">
      <c r="A706">
        <v>3523401</v>
      </c>
      <c r="B706" t="s">
        <v>735</v>
      </c>
    </row>
    <row r="707" spans="1:2" x14ac:dyDescent="0.25">
      <c r="A707">
        <v>3524401</v>
      </c>
      <c r="B707" t="s">
        <v>736</v>
      </c>
    </row>
    <row r="708" spans="1:2" x14ac:dyDescent="0.25">
      <c r="A708">
        <v>3525401</v>
      </c>
      <c r="B708" t="s">
        <v>737</v>
      </c>
    </row>
    <row r="709" spans="1:2" x14ac:dyDescent="0.25">
      <c r="A709">
        <v>3534401</v>
      </c>
      <c r="B709" t="s">
        <v>738</v>
      </c>
    </row>
    <row r="710" spans="1:2" x14ac:dyDescent="0.25">
      <c r="A710">
        <v>3551401</v>
      </c>
      <c r="B710" t="s">
        <v>739</v>
      </c>
    </row>
    <row r="711" spans="1:2" x14ac:dyDescent="0.25">
      <c r="A711">
        <v>3588401</v>
      </c>
      <c r="B711" t="s">
        <v>740</v>
      </c>
    </row>
    <row r="712" spans="1:2" x14ac:dyDescent="0.25">
      <c r="A712">
        <v>3589401</v>
      </c>
      <c r="B712" t="s">
        <v>741</v>
      </c>
    </row>
    <row r="713" spans="1:2" x14ac:dyDescent="0.25">
      <c r="A713">
        <v>3590401</v>
      </c>
      <c r="B713" t="s">
        <v>742</v>
      </c>
    </row>
    <row r="714" spans="1:2" x14ac:dyDescent="0.25">
      <c r="A714">
        <v>3591401</v>
      </c>
      <c r="B714" t="s">
        <v>743</v>
      </c>
    </row>
    <row r="715" spans="1:2" x14ac:dyDescent="0.25">
      <c r="A715">
        <v>3592401</v>
      </c>
      <c r="B715" t="s">
        <v>744</v>
      </c>
    </row>
    <row r="716" spans="1:2" x14ac:dyDescent="0.25">
      <c r="A716">
        <v>3596401</v>
      </c>
      <c r="B716" t="s">
        <v>745</v>
      </c>
    </row>
    <row r="717" spans="1:2" x14ac:dyDescent="0.25">
      <c r="A717">
        <v>3611401</v>
      </c>
      <c r="B717" t="s">
        <v>746</v>
      </c>
    </row>
    <row r="718" spans="1:2" x14ac:dyDescent="0.25">
      <c r="A718">
        <v>3612401</v>
      </c>
      <c r="B718" t="s">
        <v>747</v>
      </c>
    </row>
    <row r="719" spans="1:2" x14ac:dyDescent="0.25">
      <c r="A719">
        <v>3614271</v>
      </c>
      <c r="B719" t="s">
        <v>749</v>
      </c>
    </row>
    <row r="720" spans="1:2" x14ac:dyDescent="0.25">
      <c r="A720">
        <v>3614288</v>
      </c>
      <c r="B720" t="s">
        <v>750</v>
      </c>
    </row>
    <row r="721" spans="1:2" x14ac:dyDescent="0.25">
      <c r="A721">
        <v>3614401</v>
      </c>
      <c r="B721" t="s">
        <v>751</v>
      </c>
    </row>
    <row r="722" spans="1:2" x14ac:dyDescent="0.25">
      <c r="A722">
        <v>3615401</v>
      </c>
      <c r="B722" t="s">
        <v>752</v>
      </c>
    </row>
    <row r="723" spans="1:2" x14ac:dyDescent="0.25">
      <c r="A723">
        <v>3616401</v>
      </c>
      <c r="B723" t="s">
        <v>753</v>
      </c>
    </row>
    <row r="724" spans="1:2" x14ac:dyDescent="0.25">
      <c r="A724">
        <v>3617401</v>
      </c>
      <c r="B724" t="s">
        <v>755</v>
      </c>
    </row>
    <row r="725" spans="1:2" x14ac:dyDescent="0.25">
      <c r="A725">
        <v>3618401</v>
      </c>
      <c r="B725" t="s">
        <v>756</v>
      </c>
    </row>
    <row r="726" spans="1:2" x14ac:dyDescent="0.25">
      <c r="A726">
        <v>3619271</v>
      </c>
      <c r="B726" t="s">
        <v>757</v>
      </c>
    </row>
    <row r="727" spans="1:2" x14ac:dyDescent="0.25">
      <c r="A727">
        <v>3619401</v>
      </c>
      <c r="B727" t="s">
        <v>758</v>
      </c>
    </row>
    <row r="728" spans="1:2" x14ac:dyDescent="0.25">
      <c r="A728">
        <v>3622401</v>
      </c>
      <c r="B728" t="s">
        <v>759</v>
      </c>
    </row>
    <row r="729" spans="1:2" x14ac:dyDescent="0.25">
      <c r="A729">
        <v>3626401</v>
      </c>
      <c r="B729" t="s">
        <v>760</v>
      </c>
    </row>
    <row r="730" spans="1:2" x14ac:dyDescent="0.25">
      <c r="A730">
        <v>3628401</v>
      </c>
      <c r="B730" t="s">
        <v>761</v>
      </c>
    </row>
    <row r="731" spans="1:2" x14ac:dyDescent="0.25">
      <c r="A731">
        <v>3632401</v>
      </c>
      <c r="B731" t="s">
        <v>762</v>
      </c>
    </row>
    <row r="732" spans="1:2" x14ac:dyDescent="0.25">
      <c r="A732">
        <v>3634401</v>
      </c>
      <c r="B732" t="s">
        <v>763</v>
      </c>
    </row>
    <row r="733" spans="1:2" x14ac:dyDescent="0.25">
      <c r="A733">
        <v>3635401</v>
      </c>
      <c r="B733" t="s">
        <v>764</v>
      </c>
    </row>
    <row r="734" spans="1:2" x14ac:dyDescent="0.25">
      <c r="A734">
        <v>3645401</v>
      </c>
      <c r="B734" t="s">
        <v>765</v>
      </c>
    </row>
    <row r="735" spans="1:2" x14ac:dyDescent="0.25">
      <c r="A735">
        <v>3647401</v>
      </c>
      <c r="B735" t="s">
        <v>766</v>
      </c>
    </row>
    <row r="736" spans="1:2" x14ac:dyDescent="0.25">
      <c r="A736">
        <v>3648401</v>
      </c>
      <c r="B736" t="s">
        <v>767</v>
      </c>
    </row>
    <row r="737" spans="1:2" x14ac:dyDescent="0.25">
      <c r="A737">
        <v>3649401</v>
      </c>
      <c r="B737" t="s">
        <v>768</v>
      </c>
    </row>
    <row r="738" spans="1:2" x14ac:dyDescent="0.25">
      <c r="A738">
        <v>3650401</v>
      </c>
      <c r="B738" t="s">
        <v>769</v>
      </c>
    </row>
    <row r="739" spans="1:2" x14ac:dyDescent="0.25">
      <c r="A739">
        <v>3664401</v>
      </c>
      <c r="B739" t="s">
        <v>770</v>
      </c>
    </row>
    <row r="740" spans="1:2" x14ac:dyDescent="0.25">
      <c r="A740">
        <v>3681403</v>
      </c>
      <c r="B740" t="s">
        <v>773</v>
      </c>
    </row>
    <row r="741" spans="1:2" x14ac:dyDescent="0.25">
      <c r="A741">
        <v>3688401</v>
      </c>
      <c r="B741" t="s">
        <v>774</v>
      </c>
    </row>
    <row r="742" spans="1:2" x14ac:dyDescent="0.25">
      <c r="A742">
        <v>3689401</v>
      </c>
      <c r="B742" t="s">
        <v>775</v>
      </c>
    </row>
    <row r="743" spans="1:2" x14ac:dyDescent="0.25">
      <c r="A743">
        <v>3690401</v>
      </c>
      <c r="B743" t="s">
        <v>776</v>
      </c>
    </row>
    <row r="744" spans="1:2" x14ac:dyDescent="0.25">
      <c r="A744">
        <v>3692401</v>
      </c>
      <c r="B744" t="s">
        <v>777</v>
      </c>
    </row>
    <row r="745" spans="1:2" x14ac:dyDescent="0.25">
      <c r="A745">
        <v>3696401</v>
      </c>
      <c r="B745" t="s">
        <v>778</v>
      </c>
    </row>
    <row r="746" spans="1:2" x14ac:dyDescent="0.25">
      <c r="A746">
        <v>3704401</v>
      </c>
      <c r="B746" t="s">
        <v>782</v>
      </c>
    </row>
    <row r="747" spans="1:2" x14ac:dyDescent="0.25">
      <c r="A747">
        <v>3712401</v>
      </c>
      <c r="B747" t="s">
        <v>784</v>
      </c>
    </row>
    <row r="748" spans="1:2" x14ac:dyDescent="0.25">
      <c r="A748">
        <v>3713401</v>
      </c>
      <c r="B748" t="s">
        <v>785</v>
      </c>
    </row>
    <row r="749" spans="1:2" x14ac:dyDescent="0.25">
      <c r="A749">
        <v>3726401</v>
      </c>
      <c r="B749" t="s">
        <v>797</v>
      </c>
    </row>
    <row r="750" spans="1:2" x14ac:dyDescent="0.25">
      <c r="A750">
        <v>3805401</v>
      </c>
      <c r="B750" t="s">
        <v>798</v>
      </c>
    </row>
    <row r="751" spans="1:2" x14ac:dyDescent="0.25">
      <c r="A751">
        <v>3811401</v>
      </c>
      <c r="B751" t="s">
        <v>799</v>
      </c>
    </row>
    <row r="752" spans="1:2" x14ac:dyDescent="0.25">
      <c r="A752">
        <v>3908401</v>
      </c>
      <c r="B752" t="s">
        <v>800</v>
      </c>
    </row>
    <row r="753" spans="1:2" x14ac:dyDescent="0.25">
      <c r="A753">
        <v>3911401</v>
      </c>
      <c r="B753" t="s">
        <v>801</v>
      </c>
    </row>
    <row r="754" spans="1:2" x14ac:dyDescent="0.25">
      <c r="A754">
        <v>3912401</v>
      </c>
      <c r="B754" t="s">
        <v>802</v>
      </c>
    </row>
    <row r="755" spans="1:2" x14ac:dyDescent="0.25">
      <c r="A755">
        <v>3923288</v>
      </c>
      <c r="B755" t="s">
        <v>803</v>
      </c>
    </row>
    <row r="756" spans="1:2" x14ac:dyDescent="0.25">
      <c r="A756">
        <v>3923401</v>
      </c>
      <c r="B756" t="s">
        <v>804</v>
      </c>
    </row>
    <row r="757" spans="1:2" x14ac:dyDescent="0.25">
      <c r="A757">
        <v>3941401</v>
      </c>
      <c r="B757" t="s">
        <v>805</v>
      </c>
    </row>
    <row r="758" spans="1:2" x14ac:dyDescent="0.25">
      <c r="A758">
        <v>4001401</v>
      </c>
      <c r="B758" t="s">
        <v>806</v>
      </c>
    </row>
    <row r="759" spans="1:2" x14ac:dyDescent="0.25">
      <c r="A759">
        <v>4003401</v>
      </c>
      <c r="B759" t="s">
        <v>807</v>
      </c>
    </row>
    <row r="760" spans="1:2" x14ac:dyDescent="0.25">
      <c r="A760">
        <v>4004401</v>
      </c>
      <c r="B760" t="s">
        <v>808</v>
      </c>
    </row>
    <row r="761" spans="1:2" x14ac:dyDescent="0.25">
      <c r="A761">
        <v>4007401</v>
      </c>
      <c r="B761" t="s">
        <v>809</v>
      </c>
    </row>
    <row r="762" spans="1:2" x14ac:dyDescent="0.25">
      <c r="A762">
        <v>4008401</v>
      </c>
      <c r="B762" t="s">
        <v>810</v>
      </c>
    </row>
    <row r="763" spans="1:2" x14ac:dyDescent="0.25">
      <c r="A763">
        <v>4202451</v>
      </c>
      <c r="B763" t="s">
        <v>811</v>
      </c>
    </row>
    <row r="764" spans="1:2" x14ac:dyDescent="0.25">
      <c r="A764">
        <v>4202455</v>
      </c>
      <c r="B764" t="s">
        <v>812</v>
      </c>
    </row>
    <row r="765" spans="1:2" x14ac:dyDescent="0.25">
      <c r="A765">
        <v>4203451</v>
      </c>
      <c r="B765" t="s">
        <v>813</v>
      </c>
    </row>
    <row r="766" spans="1:2" x14ac:dyDescent="0.25">
      <c r="A766">
        <v>4203455</v>
      </c>
      <c r="B766" t="s">
        <v>814</v>
      </c>
    </row>
    <row r="767" spans="1:2" x14ac:dyDescent="0.25">
      <c r="A767">
        <v>4206464</v>
      </c>
      <c r="B767" t="s">
        <v>815</v>
      </c>
    </row>
    <row r="768" spans="1:2" x14ac:dyDescent="0.25">
      <c r="A768">
        <v>4211451</v>
      </c>
      <c r="B768" t="s">
        <v>816</v>
      </c>
    </row>
    <row r="769" spans="1:2" x14ac:dyDescent="0.25">
      <c r="A769">
        <v>4313401</v>
      </c>
      <c r="B769" t="s">
        <v>817</v>
      </c>
    </row>
    <row r="770" spans="1:2" x14ac:dyDescent="0.25">
      <c r="A770">
        <v>4315401</v>
      </c>
      <c r="B770" t="s">
        <v>818</v>
      </c>
    </row>
    <row r="771" spans="1:2" x14ac:dyDescent="0.25">
      <c r="A771">
        <v>4320450</v>
      </c>
      <c r="B771" t="s">
        <v>819</v>
      </c>
    </row>
    <row r="772" spans="1:2" x14ac:dyDescent="0.25">
      <c r="A772">
        <v>4320455</v>
      </c>
      <c r="B772" t="s">
        <v>820</v>
      </c>
    </row>
    <row r="773" spans="1:2" x14ac:dyDescent="0.25">
      <c r="A773">
        <v>4326455</v>
      </c>
      <c r="B773" t="s">
        <v>821</v>
      </c>
    </row>
    <row r="774" spans="1:2" x14ac:dyDescent="0.25">
      <c r="A774">
        <v>4501401</v>
      </c>
      <c r="B774" t="s">
        <v>823</v>
      </c>
    </row>
    <row r="775" spans="1:2" x14ac:dyDescent="0.25">
      <c r="A775">
        <v>4511288</v>
      </c>
      <c r="B775" t="s">
        <v>824</v>
      </c>
    </row>
    <row r="776" spans="1:2" x14ac:dyDescent="0.25">
      <c r="A776">
        <v>4511401</v>
      </c>
      <c r="B776" t="s">
        <v>825</v>
      </c>
    </row>
    <row r="777" spans="1:2" x14ac:dyDescent="0.25">
      <c r="A777">
        <v>4524401</v>
      </c>
      <c r="B777" t="s">
        <v>826</v>
      </c>
    </row>
    <row r="778" spans="1:2" x14ac:dyDescent="0.25">
      <c r="A778">
        <v>4529401</v>
      </c>
      <c r="B778" t="s">
        <v>827</v>
      </c>
    </row>
    <row r="779" spans="1:2" x14ac:dyDescent="0.25">
      <c r="A779">
        <v>4557401</v>
      </c>
      <c r="B779" t="s">
        <v>828</v>
      </c>
    </row>
    <row r="780" spans="1:2" x14ac:dyDescent="0.25">
      <c r="A780">
        <v>4566401</v>
      </c>
      <c r="B780" t="s">
        <v>829</v>
      </c>
    </row>
    <row r="781" spans="1:2" x14ac:dyDescent="0.25">
      <c r="A781">
        <v>4567401</v>
      </c>
      <c r="B781" t="s">
        <v>830</v>
      </c>
    </row>
    <row r="782" spans="1:2" x14ac:dyDescent="0.25">
      <c r="A782">
        <v>4568401</v>
      </c>
      <c r="B782" t="s">
        <v>831</v>
      </c>
    </row>
    <row r="783" spans="1:2" x14ac:dyDescent="0.25">
      <c r="A783">
        <v>4569401</v>
      </c>
      <c r="B783" t="s">
        <v>832</v>
      </c>
    </row>
    <row r="784" spans="1:2" x14ac:dyDescent="0.25">
      <c r="A784">
        <v>4698401</v>
      </c>
      <c r="B784" t="s">
        <v>833</v>
      </c>
    </row>
    <row r="785" spans="1:2" x14ac:dyDescent="0.25">
      <c r="A785">
        <v>4702401</v>
      </c>
      <c r="B785" t="s">
        <v>834</v>
      </c>
    </row>
    <row r="786" spans="1:2" x14ac:dyDescent="0.25">
      <c r="A786">
        <v>4704401</v>
      </c>
      <c r="B786" t="s">
        <v>835</v>
      </c>
    </row>
    <row r="787" spans="1:2" x14ac:dyDescent="0.25">
      <c r="A787">
        <v>4724401</v>
      </c>
      <c r="B787" t="s">
        <v>836</v>
      </c>
    </row>
    <row r="788" spans="1:2" x14ac:dyDescent="0.25">
      <c r="A788">
        <v>4725401</v>
      </c>
      <c r="B788" t="s">
        <v>837</v>
      </c>
    </row>
    <row r="789" spans="1:2" x14ac:dyDescent="0.25">
      <c r="A789">
        <v>4752401</v>
      </c>
      <c r="B789" t="s">
        <v>846</v>
      </c>
    </row>
    <row r="790" spans="1:2" x14ac:dyDescent="0.25">
      <c r="A790">
        <v>4767401</v>
      </c>
      <c r="B790" t="s">
        <v>850</v>
      </c>
    </row>
    <row r="791" spans="1:2" x14ac:dyDescent="0.25">
      <c r="A791">
        <v>4773401</v>
      </c>
      <c r="B791" t="s">
        <v>851</v>
      </c>
    </row>
    <row r="792" spans="1:2" x14ac:dyDescent="0.25">
      <c r="A792">
        <v>4778401</v>
      </c>
      <c r="B792" t="s">
        <v>852</v>
      </c>
    </row>
    <row r="793" spans="1:2" x14ac:dyDescent="0.25">
      <c r="A793">
        <v>4779401</v>
      </c>
      <c r="B793" t="s">
        <v>853</v>
      </c>
    </row>
    <row r="794" spans="1:2" x14ac:dyDescent="0.25">
      <c r="A794">
        <v>4783401</v>
      </c>
      <c r="B794" t="s">
        <v>854</v>
      </c>
    </row>
    <row r="795" spans="1:2" x14ac:dyDescent="0.25">
      <c r="A795">
        <v>4784401</v>
      </c>
      <c r="B795" t="s">
        <v>855</v>
      </c>
    </row>
    <row r="796" spans="1:2" x14ac:dyDescent="0.25">
      <c r="A796">
        <v>4785401</v>
      </c>
      <c r="B796" t="s">
        <v>856</v>
      </c>
    </row>
    <row r="797" spans="1:2" x14ac:dyDescent="0.25">
      <c r="A797">
        <v>4786401</v>
      </c>
      <c r="B797" t="s">
        <v>857</v>
      </c>
    </row>
    <row r="798" spans="1:2" x14ac:dyDescent="0.25">
      <c r="A798">
        <v>4791401</v>
      </c>
      <c r="B798" t="s">
        <v>858</v>
      </c>
    </row>
    <row r="799" spans="1:2" x14ac:dyDescent="0.25">
      <c r="A799">
        <v>4795401</v>
      </c>
      <c r="B799" t="s">
        <v>859</v>
      </c>
    </row>
    <row r="800" spans="1:2" x14ac:dyDescent="0.25">
      <c r="A800">
        <v>4796401</v>
      </c>
      <c r="B800" t="s">
        <v>861</v>
      </c>
    </row>
    <row r="801" spans="1:2" x14ac:dyDescent="0.25">
      <c r="A801">
        <v>4802401</v>
      </c>
      <c r="B801" t="s">
        <v>862</v>
      </c>
    </row>
    <row r="802" spans="1:2" x14ac:dyDescent="0.25">
      <c r="A802">
        <v>4803401</v>
      </c>
      <c r="B802" t="s">
        <v>863</v>
      </c>
    </row>
    <row r="803" spans="1:2" x14ac:dyDescent="0.25">
      <c r="A803">
        <v>4809401</v>
      </c>
      <c r="B803" t="s">
        <v>864</v>
      </c>
    </row>
    <row r="804" spans="1:2" x14ac:dyDescent="0.25">
      <c r="A804">
        <v>4811401</v>
      </c>
      <c r="B804" t="s">
        <v>865</v>
      </c>
    </row>
    <row r="805" spans="1:2" x14ac:dyDescent="0.25">
      <c r="A805">
        <v>4812401</v>
      </c>
      <c r="B805" t="s">
        <v>866</v>
      </c>
    </row>
    <row r="806" spans="1:2" x14ac:dyDescent="0.25">
      <c r="A806">
        <v>4813288</v>
      </c>
      <c r="B806" t="s">
        <v>867</v>
      </c>
    </row>
    <row r="807" spans="1:2" x14ac:dyDescent="0.25">
      <c r="A807">
        <v>4813401</v>
      </c>
      <c r="B807" t="s">
        <v>868</v>
      </c>
    </row>
    <row r="808" spans="1:2" x14ac:dyDescent="0.25">
      <c r="A808">
        <v>4814401</v>
      </c>
      <c r="B808" t="s">
        <v>869</v>
      </c>
    </row>
    <row r="809" spans="1:2" x14ac:dyDescent="0.25">
      <c r="A809">
        <v>4902401</v>
      </c>
      <c r="B809" t="s">
        <v>870</v>
      </c>
    </row>
    <row r="810" spans="1:2" x14ac:dyDescent="0.25">
      <c r="A810">
        <v>4905401</v>
      </c>
      <c r="B810" t="s">
        <v>875</v>
      </c>
    </row>
    <row r="811" spans="1:2" x14ac:dyDescent="0.25">
      <c r="A811">
        <v>4906401</v>
      </c>
      <c r="B811" t="s">
        <v>887</v>
      </c>
    </row>
    <row r="812" spans="1:2" x14ac:dyDescent="0.25">
      <c r="A812">
        <v>4911401</v>
      </c>
      <c r="B812" t="s">
        <v>894</v>
      </c>
    </row>
    <row r="813" spans="1:2" x14ac:dyDescent="0.25">
      <c r="A813">
        <v>4915401</v>
      </c>
      <c r="B813" t="s">
        <v>895</v>
      </c>
    </row>
    <row r="814" spans="1:2" x14ac:dyDescent="0.25">
      <c r="A814">
        <v>4920280</v>
      </c>
      <c r="B814" t="s">
        <v>900</v>
      </c>
    </row>
    <row r="815" spans="1:2" x14ac:dyDescent="0.25">
      <c r="A815">
        <v>4920401</v>
      </c>
      <c r="B815" t="s">
        <v>901</v>
      </c>
    </row>
    <row r="816" spans="1:2" x14ac:dyDescent="0.25">
      <c r="A816">
        <v>4922401</v>
      </c>
      <c r="B816" t="s">
        <v>902</v>
      </c>
    </row>
    <row r="817" spans="1:2" x14ac:dyDescent="0.25">
      <c r="A817">
        <v>4924401</v>
      </c>
      <c r="B817" t="s">
        <v>903</v>
      </c>
    </row>
    <row r="818" spans="1:2" x14ac:dyDescent="0.25">
      <c r="A818">
        <v>4925401</v>
      </c>
      <c r="B818" t="s">
        <v>904</v>
      </c>
    </row>
    <row r="819" spans="1:2" x14ac:dyDescent="0.25">
      <c r="A819">
        <v>4931401</v>
      </c>
      <c r="B819" t="s">
        <v>911</v>
      </c>
    </row>
    <row r="820" spans="1:2" x14ac:dyDescent="0.25">
      <c r="A820">
        <v>4932401</v>
      </c>
      <c r="B820" t="s">
        <v>912</v>
      </c>
    </row>
    <row r="821" spans="1:2" x14ac:dyDescent="0.25">
      <c r="A821">
        <v>4933401</v>
      </c>
      <c r="B821" t="s">
        <v>913</v>
      </c>
    </row>
    <row r="822" spans="1:2" x14ac:dyDescent="0.25">
      <c r="A822">
        <v>4936401</v>
      </c>
      <c r="B822" t="s">
        <v>914</v>
      </c>
    </row>
    <row r="823" spans="1:2" x14ac:dyDescent="0.25">
      <c r="A823">
        <v>4937401</v>
      </c>
      <c r="B823" t="s">
        <v>915</v>
      </c>
    </row>
    <row r="824" spans="1:2" x14ac:dyDescent="0.25">
      <c r="A824">
        <v>4941401</v>
      </c>
      <c r="B824" t="s">
        <v>917</v>
      </c>
    </row>
    <row r="825" spans="1:2" x14ac:dyDescent="0.25">
      <c r="A825">
        <v>4942401</v>
      </c>
      <c r="B825" t="s">
        <v>920</v>
      </c>
    </row>
    <row r="826" spans="1:2" x14ac:dyDescent="0.25">
      <c r="A826">
        <v>4943401</v>
      </c>
      <c r="B826" t="s">
        <v>923</v>
      </c>
    </row>
    <row r="827" spans="1:2" x14ac:dyDescent="0.25">
      <c r="A827">
        <v>4946401</v>
      </c>
      <c r="B827" t="s">
        <v>926</v>
      </c>
    </row>
    <row r="828" spans="1:2" x14ac:dyDescent="0.25">
      <c r="A828">
        <v>4947401</v>
      </c>
      <c r="B828" t="s">
        <v>927</v>
      </c>
    </row>
    <row r="829" spans="1:2" x14ac:dyDescent="0.25">
      <c r="A829">
        <v>4948401</v>
      </c>
      <c r="B829" t="s">
        <v>928</v>
      </c>
    </row>
    <row r="830" spans="1:2" x14ac:dyDescent="0.25">
      <c r="A830">
        <v>4949271</v>
      </c>
      <c r="B830" t="s">
        <v>930</v>
      </c>
    </row>
    <row r="831" spans="1:2" x14ac:dyDescent="0.25">
      <c r="A831">
        <v>4950401</v>
      </c>
      <c r="B831" t="s">
        <v>937</v>
      </c>
    </row>
    <row r="832" spans="1:2" x14ac:dyDescent="0.25">
      <c r="A832">
        <v>4952401</v>
      </c>
      <c r="B832" t="s">
        <v>955</v>
      </c>
    </row>
    <row r="833" spans="1:2" x14ac:dyDescent="0.25">
      <c r="A833">
        <v>4953401</v>
      </c>
      <c r="B833" t="s">
        <v>959</v>
      </c>
    </row>
    <row r="834" spans="1:2" x14ac:dyDescent="0.25">
      <c r="A834">
        <v>4954401</v>
      </c>
      <c r="B834" t="s">
        <v>963</v>
      </c>
    </row>
    <row r="835" spans="1:2" x14ac:dyDescent="0.25">
      <c r="A835">
        <v>5002401</v>
      </c>
      <c r="B835" t="s">
        <v>966</v>
      </c>
    </row>
    <row r="836" spans="1:2" x14ac:dyDescent="0.25">
      <c r="A836">
        <v>5031401</v>
      </c>
      <c r="B836" t="s">
        <v>967</v>
      </c>
    </row>
    <row r="837" spans="1:2" x14ac:dyDescent="0.25">
      <c r="A837">
        <v>5032401</v>
      </c>
      <c r="B837" t="s">
        <v>968</v>
      </c>
    </row>
    <row r="838" spans="1:2" x14ac:dyDescent="0.25">
      <c r="A838">
        <v>5033401</v>
      </c>
      <c r="B838" t="s">
        <v>969</v>
      </c>
    </row>
    <row r="839" spans="1:2" x14ac:dyDescent="0.25">
      <c r="A839">
        <v>5034401</v>
      </c>
      <c r="B839" t="s">
        <v>979</v>
      </c>
    </row>
    <row r="840" spans="1:2" x14ac:dyDescent="0.25">
      <c r="A840">
        <v>5044401</v>
      </c>
      <c r="B840" t="s">
        <v>983</v>
      </c>
    </row>
    <row r="841" spans="1:2" x14ac:dyDescent="0.25">
      <c r="A841">
        <v>5048401</v>
      </c>
      <c r="B841" t="s">
        <v>984</v>
      </c>
    </row>
    <row r="842" spans="1:2" x14ac:dyDescent="0.25">
      <c r="A842">
        <v>5049401</v>
      </c>
      <c r="B842" t="s">
        <v>989</v>
      </c>
    </row>
    <row r="843" spans="1:2" x14ac:dyDescent="0.25">
      <c r="A843">
        <v>5825401</v>
      </c>
      <c r="B843" t="s">
        <v>990</v>
      </c>
    </row>
    <row r="844" spans="1:2" x14ac:dyDescent="0.25">
      <c r="A844">
        <v>5826401</v>
      </c>
      <c r="B844" t="s">
        <v>991</v>
      </c>
    </row>
    <row r="845" spans="1:2" x14ac:dyDescent="0.25">
      <c r="A845">
        <v>5874401</v>
      </c>
      <c r="B845" t="s">
        <v>992</v>
      </c>
    </row>
    <row r="846" spans="1:2" x14ac:dyDescent="0.25">
      <c r="A846">
        <v>5875401</v>
      </c>
      <c r="B846" t="s">
        <v>993</v>
      </c>
    </row>
    <row r="847" spans="1:2" x14ac:dyDescent="0.25">
      <c r="A847">
        <v>6318455</v>
      </c>
      <c r="B847" t="s">
        <v>994</v>
      </c>
    </row>
    <row r="848" spans="1:2" x14ac:dyDescent="0.25">
      <c r="A848">
        <v>6325401</v>
      </c>
      <c r="B848" t="s">
        <v>995</v>
      </c>
    </row>
    <row r="849" spans="1:2" x14ac:dyDescent="0.25">
      <c r="A849">
        <v>6352401</v>
      </c>
      <c r="B849" t="s">
        <v>996</v>
      </c>
    </row>
    <row r="850" spans="1:2" x14ac:dyDescent="0.25">
      <c r="A850">
        <v>6355401</v>
      </c>
      <c r="B850" t="s">
        <v>997</v>
      </c>
    </row>
    <row r="851" spans="1:2" x14ac:dyDescent="0.25">
      <c r="A851">
        <v>6359401</v>
      </c>
      <c r="B851" t="s">
        <v>998</v>
      </c>
    </row>
    <row r="852" spans="1:2" x14ac:dyDescent="0.25">
      <c r="A852">
        <v>6400401</v>
      </c>
      <c r="B852" t="s">
        <v>999</v>
      </c>
    </row>
    <row r="853" spans="1:2" x14ac:dyDescent="0.25">
      <c r="A853">
        <v>6727401</v>
      </c>
      <c r="B853" t="s">
        <v>1000</v>
      </c>
    </row>
    <row r="854" spans="1:2" x14ac:dyDescent="0.25">
      <c r="A854">
        <v>6753401</v>
      </c>
      <c r="B854" t="s">
        <v>1001</v>
      </c>
    </row>
    <row r="855" spans="1:2" x14ac:dyDescent="0.25">
      <c r="A855">
        <v>7201401</v>
      </c>
      <c r="B855" t="s">
        <v>1002</v>
      </c>
    </row>
    <row r="856" spans="1:2" x14ac:dyDescent="0.25">
      <c r="A856">
        <v>7202271</v>
      </c>
      <c r="B856" t="s">
        <v>1003</v>
      </c>
    </row>
    <row r="857" spans="1:2" x14ac:dyDescent="0.25">
      <c r="A857">
        <v>7202401</v>
      </c>
      <c r="B857" t="s">
        <v>1004</v>
      </c>
    </row>
    <row r="858" spans="1:2" x14ac:dyDescent="0.25">
      <c r="A858">
        <v>7205401</v>
      </c>
      <c r="B858" t="s">
        <v>1005</v>
      </c>
    </row>
    <row r="859" spans="1:2" x14ac:dyDescent="0.25">
      <c r="A859">
        <v>7330288</v>
      </c>
      <c r="B859" t="s">
        <v>1010</v>
      </c>
    </row>
    <row r="860" spans="1:2" x14ac:dyDescent="0.25">
      <c r="A860">
        <v>7330403</v>
      </c>
      <c r="B860" t="s">
        <v>1012</v>
      </c>
    </row>
    <row r="861" spans="1:2" x14ac:dyDescent="0.25">
      <c r="A861">
        <v>7358401</v>
      </c>
      <c r="B861" t="s">
        <v>1013</v>
      </c>
    </row>
    <row r="862" spans="1:2" x14ac:dyDescent="0.25">
      <c r="A862">
        <v>7359401</v>
      </c>
      <c r="B862" t="s">
        <v>1014</v>
      </c>
    </row>
    <row r="863" spans="1:2" x14ac:dyDescent="0.25">
      <c r="A863">
        <v>7360401</v>
      </c>
      <c r="B863" t="s">
        <v>1015</v>
      </c>
    </row>
    <row r="864" spans="1:2" x14ac:dyDescent="0.25">
      <c r="A864">
        <v>7386401</v>
      </c>
      <c r="B864" t="s">
        <v>1016</v>
      </c>
    </row>
    <row r="865" spans="1:2" x14ac:dyDescent="0.25">
      <c r="A865">
        <v>7387401</v>
      </c>
      <c r="B865" t="s">
        <v>1017</v>
      </c>
    </row>
    <row r="866" spans="1:2" x14ac:dyDescent="0.25">
      <c r="A866">
        <v>7393401</v>
      </c>
      <c r="B866" t="s">
        <v>1030</v>
      </c>
    </row>
    <row r="867" spans="1:2" x14ac:dyDescent="0.25">
      <c r="A867">
        <v>7394401</v>
      </c>
      <c r="B867" t="s">
        <v>1031</v>
      </c>
    </row>
    <row r="868" spans="1:2" x14ac:dyDescent="0.25">
      <c r="A868">
        <v>7395401</v>
      </c>
      <c r="B868" t="s">
        <v>1032</v>
      </c>
    </row>
    <row r="869" spans="1:2" x14ac:dyDescent="0.25">
      <c r="A869">
        <v>7396401</v>
      </c>
      <c r="B869" t="s">
        <v>1033</v>
      </c>
    </row>
    <row r="870" spans="1:2" x14ac:dyDescent="0.25">
      <c r="A870">
        <v>7397401</v>
      </c>
      <c r="B870" t="s">
        <v>1039</v>
      </c>
    </row>
    <row r="871" spans="1:2" x14ac:dyDescent="0.25">
      <c r="A871">
        <v>7398401</v>
      </c>
      <c r="B871" t="s">
        <v>1049</v>
      </c>
    </row>
    <row r="872" spans="1:2" x14ac:dyDescent="0.25">
      <c r="A872">
        <v>7400401</v>
      </c>
      <c r="B872" t="s">
        <v>1056</v>
      </c>
    </row>
    <row r="873" spans="1:2" x14ac:dyDescent="0.25">
      <c r="A873">
        <v>7403401</v>
      </c>
      <c r="B873" t="s">
        <v>1058</v>
      </c>
    </row>
    <row r="874" spans="1:2" x14ac:dyDescent="0.25">
      <c r="A874">
        <v>7415464</v>
      </c>
      <c r="B874" t="s">
        <v>1061</v>
      </c>
    </row>
    <row r="875" spans="1:2" x14ac:dyDescent="0.25">
      <c r="A875">
        <v>7416450</v>
      </c>
      <c r="B875" t="s">
        <v>1062</v>
      </c>
    </row>
    <row r="876" spans="1:2" x14ac:dyDescent="0.25">
      <c r="A876">
        <v>7416464</v>
      </c>
      <c r="B876" t="s">
        <v>1063</v>
      </c>
    </row>
    <row r="877" spans="1:2" x14ac:dyDescent="0.25">
      <c r="A877">
        <v>7417354</v>
      </c>
      <c r="B877" t="s">
        <v>1065</v>
      </c>
    </row>
    <row r="878" spans="1:2" x14ac:dyDescent="0.25">
      <c r="A878">
        <v>7417450</v>
      </c>
      <c r="B878" t="s">
        <v>1066</v>
      </c>
    </row>
    <row r="879" spans="1:2" x14ac:dyDescent="0.25">
      <c r="A879">
        <v>7417464</v>
      </c>
      <c r="B879" t="s">
        <v>1067</v>
      </c>
    </row>
    <row r="880" spans="1:2" x14ac:dyDescent="0.25">
      <c r="A880">
        <v>7418401</v>
      </c>
      <c r="B880" t="s">
        <v>1068</v>
      </c>
    </row>
    <row r="881" spans="1:2" x14ac:dyDescent="0.25">
      <c r="A881">
        <v>7419401</v>
      </c>
      <c r="B881" t="s">
        <v>1069</v>
      </c>
    </row>
    <row r="882" spans="1:2" x14ac:dyDescent="0.25">
      <c r="A882">
        <v>7420271</v>
      </c>
      <c r="B882" t="s">
        <v>1071</v>
      </c>
    </row>
    <row r="883" spans="1:2" x14ac:dyDescent="0.25">
      <c r="A883">
        <v>7420401</v>
      </c>
      <c r="B883" t="s">
        <v>1072</v>
      </c>
    </row>
    <row r="884" spans="1:2" x14ac:dyDescent="0.25">
      <c r="A884">
        <v>7421271</v>
      </c>
      <c r="B884" t="s">
        <v>1074</v>
      </c>
    </row>
    <row r="885" spans="1:2" x14ac:dyDescent="0.25">
      <c r="A885">
        <v>7421401</v>
      </c>
      <c r="B885" t="s">
        <v>1075</v>
      </c>
    </row>
    <row r="886" spans="1:2" x14ac:dyDescent="0.25">
      <c r="A886">
        <v>7422271</v>
      </c>
      <c r="B886" t="s">
        <v>1076</v>
      </c>
    </row>
    <row r="887" spans="1:2" x14ac:dyDescent="0.25">
      <c r="A887">
        <v>7422401</v>
      </c>
      <c r="B887" t="s">
        <v>1077</v>
      </c>
    </row>
    <row r="888" spans="1:2" x14ac:dyDescent="0.25">
      <c r="A888">
        <v>7423271</v>
      </c>
      <c r="B888" t="s">
        <v>1078</v>
      </c>
    </row>
    <row r="889" spans="1:2" x14ac:dyDescent="0.25">
      <c r="A889">
        <v>7423401</v>
      </c>
      <c r="B889" t="s">
        <v>1079</v>
      </c>
    </row>
    <row r="890" spans="1:2" x14ac:dyDescent="0.25">
      <c r="A890">
        <v>7424271</v>
      </c>
      <c r="B890" t="s">
        <v>1080</v>
      </c>
    </row>
    <row r="891" spans="1:2" x14ac:dyDescent="0.25">
      <c r="A891">
        <v>7424401</v>
      </c>
      <c r="B891" t="s">
        <v>1081</v>
      </c>
    </row>
    <row r="892" spans="1:2" x14ac:dyDescent="0.25">
      <c r="A892">
        <v>7425401</v>
      </c>
      <c r="B892" t="s">
        <v>1082</v>
      </c>
    </row>
    <row r="893" spans="1:2" x14ac:dyDescent="0.25">
      <c r="A893">
        <v>7426401</v>
      </c>
      <c r="B893" t="s">
        <v>1083</v>
      </c>
    </row>
    <row r="894" spans="1:2" x14ac:dyDescent="0.25">
      <c r="A894">
        <v>7427401</v>
      </c>
      <c r="B894" t="s">
        <v>1088</v>
      </c>
    </row>
    <row r="895" spans="1:2" x14ac:dyDescent="0.25">
      <c r="A895">
        <v>7428401</v>
      </c>
      <c r="B895" t="s">
        <v>1093</v>
      </c>
    </row>
    <row r="896" spans="1:2" x14ac:dyDescent="0.25">
      <c r="A896">
        <v>7429401</v>
      </c>
      <c r="B896" t="s">
        <v>1102</v>
      </c>
    </row>
    <row r="897" spans="1:2" x14ac:dyDescent="0.25">
      <c r="A897">
        <v>7430401</v>
      </c>
      <c r="B897" t="s">
        <v>1111</v>
      </c>
    </row>
    <row r="898" spans="1:2" x14ac:dyDescent="0.25">
      <c r="A898">
        <v>7432401</v>
      </c>
      <c r="B898" t="s">
        <v>1112</v>
      </c>
    </row>
    <row r="899" spans="1:2" x14ac:dyDescent="0.25">
      <c r="A899">
        <v>7433401</v>
      </c>
      <c r="B899" t="s">
        <v>1113</v>
      </c>
    </row>
    <row r="900" spans="1:2" x14ac:dyDescent="0.25">
      <c r="A900">
        <v>7434401</v>
      </c>
      <c r="B900" t="s">
        <v>1115</v>
      </c>
    </row>
    <row r="901" spans="1:2" x14ac:dyDescent="0.25">
      <c r="A901">
        <v>7435271</v>
      </c>
      <c r="B901" t="s">
        <v>1128</v>
      </c>
    </row>
    <row r="902" spans="1:2" x14ac:dyDescent="0.25">
      <c r="A902">
        <v>7435401</v>
      </c>
      <c r="B902" t="s">
        <v>1129</v>
      </c>
    </row>
    <row r="903" spans="1:2" x14ac:dyDescent="0.25">
      <c r="A903">
        <v>7436401</v>
      </c>
      <c r="B903" t="s">
        <v>1134</v>
      </c>
    </row>
    <row r="904" spans="1:2" x14ac:dyDescent="0.25">
      <c r="A904">
        <v>7437401</v>
      </c>
      <c r="B904" t="s">
        <v>1136</v>
      </c>
    </row>
    <row r="905" spans="1:2" x14ac:dyDescent="0.25">
      <c r="A905">
        <v>7438401</v>
      </c>
      <c r="B905" t="s">
        <v>1144</v>
      </c>
    </row>
    <row r="906" spans="1:2" x14ac:dyDescent="0.25">
      <c r="A906">
        <v>7439401</v>
      </c>
      <c r="B906" t="s">
        <v>1158</v>
      </c>
    </row>
    <row r="907" spans="1:2" x14ac:dyDescent="0.25">
      <c r="A907">
        <v>7440401</v>
      </c>
      <c r="B907" t="s">
        <v>1171</v>
      </c>
    </row>
    <row r="908" spans="1:2" x14ac:dyDescent="0.25">
      <c r="A908">
        <v>7441401</v>
      </c>
      <c r="B908" t="s">
        <v>1172</v>
      </c>
    </row>
    <row r="909" spans="1:2" x14ac:dyDescent="0.25">
      <c r="A909">
        <v>7442401</v>
      </c>
      <c r="B909" t="s">
        <v>1177</v>
      </c>
    </row>
    <row r="910" spans="1:2" x14ac:dyDescent="0.25">
      <c r="A910">
        <v>7443401</v>
      </c>
      <c r="B910" t="s">
        <v>1182</v>
      </c>
    </row>
    <row r="911" spans="1:2" x14ac:dyDescent="0.25">
      <c r="A911">
        <v>7444401</v>
      </c>
      <c r="B911" t="s">
        <v>1192</v>
      </c>
    </row>
    <row r="912" spans="1:2" x14ac:dyDescent="0.25">
      <c r="A912">
        <v>7445401</v>
      </c>
      <c r="B912" t="s">
        <v>1197</v>
      </c>
    </row>
    <row r="913" spans="1:2" x14ac:dyDescent="0.25">
      <c r="A913">
        <v>7446271</v>
      </c>
      <c r="B913" t="s">
        <v>1202</v>
      </c>
    </row>
    <row r="914" spans="1:2" x14ac:dyDescent="0.25">
      <c r="A914">
        <v>7446401</v>
      </c>
      <c r="B914" t="s">
        <v>1203</v>
      </c>
    </row>
    <row r="915" spans="1:2" x14ac:dyDescent="0.25">
      <c r="A915">
        <v>7450401</v>
      </c>
      <c r="B915" t="s">
        <v>1220</v>
      </c>
    </row>
    <row r="916" spans="1:2" x14ac:dyDescent="0.25">
      <c r="A916">
        <v>7451401</v>
      </c>
      <c r="B916" t="s">
        <v>1221</v>
      </c>
    </row>
    <row r="917" spans="1:2" x14ac:dyDescent="0.25">
      <c r="A917">
        <v>7452271</v>
      </c>
      <c r="B917" t="s">
        <v>1236</v>
      </c>
    </row>
    <row r="918" spans="1:2" x14ac:dyDescent="0.25">
      <c r="A918">
        <v>7452401</v>
      </c>
      <c r="B918" t="s">
        <v>1237</v>
      </c>
    </row>
    <row r="919" spans="1:2" x14ac:dyDescent="0.25">
      <c r="A919">
        <v>7453401</v>
      </c>
      <c r="B919" t="s">
        <v>1242</v>
      </c>
    </row>
    <row r="920" spans="1:2" x14ac:dyDescent="0.25">
      <c r="A920">
        <v>7459401</v>
      </c>
      <c r="B920" t="s">
        <v>1248</v>
      </c>
    </row>
    <row r="921" spans="1:2" x14ac:dyDescent="0.25">
      <c r="A921">
        <v>7461401</v>
      </c>
      <c r="B921" t="s">
        <v>1255</v>
      </c>
    </row>
    <row r="922" spans="1:2" x14ac:dyDescent="0.25">
      <c r="A922">
        <v>7462401</v>
      </c>
      <c r="B922" t="s">
        <v>1259</v>
      </c>
    </row>
    <row r="923" spans="1:2" x14ac:dyDescent="0.25">
      <c r="A923">
        <v>7463271</v>
      </c>
      <c r="B923" t="s">
        <v>1264</v>
      </c>
    </row>
    <row r="924" spans="1:2" x14ac:dyDescent="0.25">
      <c r="A924">
        <v>7464271</v>
      </c>
      <c r="B924" t="s">
        <v>1271</v>
      </c>
    </row>
    <row r="925" spans="1:2" x14ac:dyDescent="0.25">
      <c r="A925">
        <v>7464401</v>
      </c>
      <c r="B925" t="s">
        <v>1272</v>
      </c>
    </row>
    <row r="926" spans="1:2" x14ac:dyDescent="0.25">
      <c r="A926">
        <v>7465401</v>
      </c>
      <c r="B926" t="s">
        <v>1277</v>
      </c>
    </row>
    <row r="927" spans="1:2" x14ac:dyDescent="0.25">
      <c r="A927">
        <v>7467401</v>
      </c>
      <c r="B927" t="s">
        <v>1280</v>
      </c>
    </row>
    <row r="928" spans="1:2" ht="13.8" x14ac:dyDescent="0.25">
      <c r="A928">
        <v>7470401</v>
      </c>
      <c r="B928" s="34" t="s">
        <v>3388</v>
      </c>
    </row>
    <row r="929" spans="1:2" x14ac:dyDescent="0.25">
      <c r="A929">
        <v>7472401</v>
      </c>
      <c r="B929" t="s">
        <v>1304</v>
      </c>
    </row>
    <row r="930" spans="1:2" x14ac:dyDescent="0.25">
      <c r="A930">
        <v>7473401</v>
      </c>
      <c r="B930" t="s">
        <v>1305</v>
      </c>
    </row>
    <row r="931" spans="1:2" x14ac:dyDescent="0.25">
      <c r="A931">
        <v>7474401</v>
      </c>
      <c r="B931" t="s">
        <v>1306</v>
      </c>
    </row>
    <row r="932" spans="1:2" x14ac:dyDescent="0.25">
      <c r="A932">
        <v>7475401</v>
      </c>
      <c r="B932" t="s">
        <v>1311</v>
      </c>
    </row>
    <row r="933" spans="1:2" x14ac:dyDescent="0.25">
      <c r="A933">
        <v>7476401</v>
      </c>
      <c r="B933" t="s">
        <v>1318</v>
      </c>
    </row>
    <row r="934" spans="1:2" x14ac:dyDescent="0.25">
      <c r="A934">
        <v>7477401</v>
      </c>
      <c r="B934" t="s">
        <v>1323</v>
      </c>
    </row>
    <row r="935" spans="1:2" x14ac:dyDescent="0.25">
      <c r="A935">
        <v>7481401</v>
      </c>
      <c r="B935" t="s">
        <v>1329</v>
      </c>
    </row>
    <row r="936" spans="1:2" x14ac:dyDescent="0.25">
      <c r="A936">
        <v>7485288</v>
      </c>
      <c r="B936" t="s">
        <v>1345</v>
      </c>
    </row>
    <row r="937" spans="1:2" x14ac:dyDescent="0.25">
      <c r="A937">
        <v>7485401</v>
      </c>
      <c r="B937" t="s">
        <v>1346</v>
      </c>
    </row>
    <row r="938" spans="1:2" x14ac:dyDescent="0.25">
      <c r="A938">
        <v>7487401</v>
      </c>
      <c r="B938" t="s">
        <v>1368</v>
      </c>
    </row>
    <row r="939" spans="1:2" x14ac:dyDescent="0.25">
      <c r="A939">
        <v>7489271</v>
      </c>
      <c r="B939" t="s">
        <v>1396</v>
      </c>
    </row>
    <row r="940" spans="1:2" x14ac:dyDescent="0.25">
      <c r="A940">
        <v>7489401</v>
      </c>
      <c r="B940" t="s">
        <v>1398</v>
      </c>
    </row>
    <row r="941" spans="1:2" x14ac:dyDescent="0.25">
      <c r="A941">
        <v>7489402</v>
      </c>
      <c r="B941" t="s">
        <v>1399</v>
      </c>
    </row>
    <row r="942" spans="1:2" x14ac:dyDescent="0.25">
      <c r="A942">
        <v>7490401</v>
      </c>
      <c r="B942" t="s">
        <v>1413</v>
      </c>
    </row>
    <row r="943" spans="1:2" x14ac:dyDescent="0.25">
      <c r="A943">
        <v>7494271</v>
      </c>
      <c r="B943" t="s">
        <v>1436</v>
      </c>
    </row>
    <row r="944" spans="1:2" x14ac:dyDescent="0.25">
      <c r="A944">
        <v>7494284</v>
      </c>
      <c r="B944" t="s">
        <v>1438</v>
      </c>
    </row>
    <row r="945" spans="1:2" x14ac:dyDescent="0.25">
      <c r="A945">
        <v>7494401</v>
      </c>
      <c r="B945" t="s">
        <v>1439</v>
      </c>
    </row>
    <row r="946" spans="1:2" x14ac:dyDescent="0.25">
      <c r="A946">
        <v>7494403</v>
      </c>
      <c r="B946" t="s">
        <v>1440</v>
      </c>
    </row>
    <row r="947" spans="1:2" x14ac:dyDescent="0.25">
      <c r="A947">
        <v>7511401</v>
      </c>
      <c r="B947" t="s">
        <v>1487</v>
      </c>
    </row>
    <row r="948" spans="1:2" x14ac:dyDescent="0.25">
      <c r="A948">
        <v>7512401</v>
      </c>
      <c r="B948" t="s">
        <v>1493</v>
      </c>
    </row>
    <row r="949" spans="1:2" x14ac:dyDescent="0.25">
      <c r="A949">
        <v>7513271</v>
      </c>
      <c r="B949" t="s">
        <v>1497</v>
      </c>
    </row>
    <row r="950" spans="1:2" x14ac:dyDescent="0.25">
      <c r="A950">
        <v>7513401</v>
      </c>
      <c r="B950" t="s">
        <v>1498</v>
      </c>
    </row>
    <row r="951" spans="1:2" x14ac:dyDescent="0.25">
      <c r="A951">
        <v>7514401</v>
      </c>
      <c r="B951" t="s">
        <v>1511</v>
      </c>
    </row>
    <row r="952" spans="1:2" x14ac:dyDescent="0.25">
      <c r="A952">
        <v>7515401</v>
      </c>
      <c r="B952" t="s">
        <v>1522</v>
      </c>
    </row>
    <row r="953" spans="1:2" x14ac:dyDescent="0.25">
      <c r="A953">
        <v>7521401</v>
      </c>
      <c r="B953" t="s">
        <v>1528</v>
      </c>
    </row>
    <row r="954" spans="1:2" x14ac:dyDescent="0.25">
      <c r="A954">
        <v>7524401</v>
      </c>
      <c r="B954" t="s">
        <v>1531</v>
      </c>
    </row>
    <row r="955" spans="1:2" x14ac:dyDescent="0.25">
      <c r="A955">
        <v>7527401</v>
      </c>
      <c r="B955" t="s">
        <v>1532</v>
      </c>
    </row>
    <row r="956" spans="1:2" x14ac:dyDescent="0.25">
      <c r="A956">
        <v>7531401</v>
      </c>
      <c r="B956" t="s">
        <v>1534</v>
      </c>
    </row>
    <row r="957" spans="1:2" x14ac:dyDescent="0.25">
      <c r="A957">
        <v>7543401</v>
      </c>
      <c r="B957" t="s">
        <v>1539</v>
      </c>
    </row>
    <row r="958" spans="1:2" x14ac:dyDescent="0.25">
      <c r="A958">
        <v>7553401</v>
      </c>
      <c r="B958" t="s">
        <v>1566</v>
      </c>
    </row>
    <row r="959" spans="1:2" x14ac:dyDescent="0.25">
      <c r="A959">
        <v>7556401</v>
      </c>
      <c r="B959" t="s">
        <v>1601</v>
      </c>
    </row>
    <row r="960" spans="1:2" x14ac:dyDescent="0.25">
      <c r="A960">
        <v>7561401</v>
      </c>
      <c r="B960" t="s">
        <v>1623</v>
      </c>
    </row>
    <row r="961" spans="1:2" x14ac:dyDescent="0.25">
      <c r="A961">
        <v>7562401</v>
      </c>
      <c r="B961" t="s">
        <v>1624</v>
      </c>
    </row>
    <row r="962" spans="1:2" x14ac:dyDescent="0.25">
      <c r="A962">
        <v>7564401</v>
      </c>
      <c r="B962" t="s">
        <v>1630</v>
      </c>
    </row>
    <row r="963" spans="1:2" x14ac:dyDescent="0.25">
      <c r="A963">
        <v>7571401</v>
      </c>
      <c r="B963" t="s">
        <v>1631</v>
      </c>
    </row>
    <row r="964" spans="1:2" x14ac:dyDescent="0.25">
      <c r="A964">
        <v>7572401</v>
      </c>
      <c r="B964" t="s">
        <v>1632</v>
      </c>
    </row>
    <row r="965" spans="1:2" x14ac:dyDescent="0.25">
      <c r="A965">
        <v>7577271</v>
      </c>
      <c r="B965" t="s">
        <v>1658</v>
      </c>
    </row>
    <row r="966" spans="1:2" x14ac:dyDescent="0.25">
      <c r="A966">
        <v>7577284</v>
      </c>
      <c r="B966" t="s">
        <v>1660</v>
      </c>
    </row>
    <row r="967" spans="1:2" x14ac:dyDescent="0.25">
      <c r="A967">
        <v>7577288</v>
      </c>
      <c r="B967" t="s">
        <v>1661</v>
      </c>
    </row>
    <row r="968" spans="1:2" x14ac:dyDescent="0.25">
      <c r="A968">
        <v>7577401</v>
      </c>
      <c r="B968" t="s">
        <v>1662</v>
      </c>
    </row>
    <row r="969" spans="1:2" x14ac:dyDescent="0.25">
      <c r="A969">
        <v>7577402</v>
      </c>
      <c r="B969" t="s">
        <v>1663</v>
      </c>
    </row>
    <row r="970" spans="1:2" x14ac:dyDescent="0.25">
      <c r="A970">
        <v>7584401</v>
      </c>
      <c r="B970" t="s">
        <v>1685</v>
      </c>
    </row>
    <row r="971" spans="1:2" x14ac:dyDescent="0.25">
      <c r="A971">
        <v>7586288</v>
      </c>
      <c r="B971" t="s">
        <v>1693</v>
      </c>
    </row>
    <row r="972" spans="1:2" x14ac:dyDescent="0.25">
      <c r="A972">
        <v>7591401</v>
      </c>
      <c r="B972" t="s">
        <v>1694</v>
      </c>
    </row>
    <row r="973" spans="1:2" x14ac:dyDescent="0.25">
      <c r="A973">
        <v>7599401</v>
      </c>
      <c r="B973" t="s">
        <v>1695</v>
      </c>
    </row>
    <row r="974" spans="1:2" x14ac:dyDescent="0.25">
      <c r="A974">
        <v>7600401</v>
      </c>
      <c r="B974" t="s">
        <v>1701</v>
      </c>
    </row>
    <row r="975" spans="1:2" x14ac:dyDescent="0.25">
      <c r="A975">
        <v>7607401</v>
      </c>
      <c r="B975" t="s">
        <v>1711</v>
      </c>
    </row>
    <row r="976" spans="1:2" x14ac:dyDescent="0.25">
      <c r="A976">
        <v>7612271</v>
      </c>
      <c r="B976" t="s">
        <v>1725</v>
      </c>
    </row>
    <row r="977" spans="1:2" x14ac:dyDescent="0.25">
      <c r="A977">
        <v>7612401</v>
      </c>
      <c r="B977" t="s">
        <v>1726</v>
      </c>
    </row>
    <row r="978" spans="1:2" x14ac:dyDescent="0.25">
      <c r="A978">
        <v>7612403</v>
      </c>
      <c r="B978" t="s">
        <v>1727</v>
      </c>
    </row>
    <row r="979" spans="1:2" x14ac:dyDescent="0.25">
      <c r="A979">
        <v>7624401</v>
      </c>
      <c r="B979" t="s">
        <v>1733</v>
      </c>
    </row>
    <row r="980" spans="1:2" x14ac:dyDescent="0.25">
      <c r="A980">
        <v>7628401</v>
      </c>
      <c r="B980" t="s">
        <v>1734</v>
      </c>
    </row>
    <row r="981" spans="1:2" x14ac:dyDescent="0.25">
      <c r="A981">
        <v>7630401</v>
      </c>
      <c r="B981" t="s">
        <v>1736</v>
      </c>
    </row>
    <row r="982" spans="1:2" x14ac:dyDescent="0.25">
      <c r="A982">
        <v>7637401</v>
      </c>
      <c r="B982" t="s">
        <v>1745</v>
      </c>
    </row>
    <row r="983" spans="1:2" x14ac:dyDescent="0.25">
      <c r="A983">
        <v>7638401</v>
      </c>
      <c r="B983" t="s">
        <v>1749</v>
      </c>
    </row>
    <row r="984" spans="1:2" x14ac:dyDescent="0.25">
      <c r="A984">
        <v>7643401</v>
      </c>
      <c r="B984" t="s">
        <v>1754</v>
      </c>
    </row>
    <row r="985" spans="1:2" x14ac:dyDescent="0.25">
      <c r="A985">
        <v>7651401</v>
      </c>
      <c r="B985" t="s">
        <v>1760</v>
      </c>
    </row>
    <row r="986" spans="1:2" x14ac:dyDescent="0.25">
      <c r="A986">
        <v>7663401</v>
      </c>
      <c r="B986" t="s">
        <v>1778</v>
      </c>
    </row>
    <row r="987" spans="1:2" x14ac:dyDescent="0.25">
      <c r="A987">
        <v>7667402</v>
      </c>
      <c r="B987" t="s">
        <v>1790</v>
      </c>
    </row>
    <row r="988" spans="1:2" x14ac:dyDescent="0.25">
      <c r="A988">
        <v>7670401</v>
      </c>
      <c r="B988" t="s">
        <v>1805</v>
      </c>
    </row>
    <row r="989" spans="1:2" x14ac:dyDescent="0.25">
      <c r="A989">
        <v>7677401</v>
      </c>
      <c r="B989" t="s">
        <v>1821</v>
      </c>
    </row>
    <row r="990" spans="1:2" x14ac:dyDescent="0.25">
      <c r="A990">
        <v>7678401</v>
      </c>
      <c r="B990" t="s">
        <v>1823</v>
      </c>
    </row>
    <row r="991" spans="1:2" x14ac:dyDescent="0.25">
      <c r="A991">
        <v>7688401</v>
      </c>
      <c r="B991" t="s">
        <v>1831</v>
      </c>
    </row>
    <row r="992" spans="1:2" x14ac:dyDescent="0.25">
      <c r="A992">
        <v>7690401</v>
      </c>
      <c r="B992" t="s">
        <v>1846</v>
      </c>
    </row>
    <row r="993" spans="1:2" x14ac:dyDescent="0.25">
      <c r="A993">
        <v>7694401</v>
      </c>
      <c r="B993" t="s">
        <v>1857</v>
      </c>
    </row>
    <row r="994" spans="1:2" x14ac:dyDescent="0.25">
      <c r="A994">
        <v>7698451</v>
      </c>
      <c r="B994" t="s">
        <v>1863</v>
      </c>
    </row>
    <row r="995" spans="1:2" x14ac:dyDescent="0.25">
      <c r="A995">
        <v>7701450</v>
      </c>
      <c r="B995" t="s">
        <v>1872</v>
      </c>
    </row>
    <row r="996" spans="1:2" x14ac:dyDescent="0.25">
      <c r="A996">
        <v>7701451</v>
      </c>
      <c r="B996" t="s">
        <v>1873</v>
      </c>
    </row>
    <row r="997" spans="1:2" x14ac:dyDescent="0.25">
      <c r="A997">
        <v>7702451</v>
      </c>
      <c r="B997" t="s">
        <v>1882</v>
      </c>
    </row>
    <row r="998" spans="1:2" x14ac:dyDescent="0.25">
      <c r="A998">
        <v>7703450</v>
      </c>
      <c r="B998" t="s">
        <v>1887</v>
      </c>
    </row>
    <row r="999" spans="1:2" x14ac:dyDescent="0.25">
      <c r="A999">
        <v>7703451</v>
      </c>
      <c r="B999" t="s">
        <v>1888</v>
      </c>
    </row>
    <row r="1000" spans="1:2" x14ac:dyDescent="0.25">
      <c r="A1000">
        <v>7703453</v>
      </c>
      <c r="B1000" t="s">
        <v>1889</v>
      </c>
    </row>
    <row r="1001" spans="1:2" x14ac:dyDescent="0.25">
      <c r="A1001">
        <v>7705451</v>
      </c>
      <c r="B1001" t="s">
        <v>1911</v>
      </c>
    </row>
    <row r="1002" spans="1:2" x14ac:dyDescent="0.25">
      <c r="A1002">
        <v>7707451</v>
      </c>
      <c r="B1002" t="s">
        <v>1925</v>
      </c>
    </row>
    <row r="1003" spans="1:2" x14ac:dyDescent="0.25">
      <c r="A1003">
        <v>7719451</v>
      </c>
      <c r="B1003" t="s">
        <v>1928</v>
      </c>
    </row>
    <row r="1004" spans="1:2" x14ac:dyDescent="0.25">
      <c r="A1004">
        <v>7722451</v>
      </c>
      <c r="B1004" t="s">
        <v>1930</v>
      </c>
    </row>
    <row r="1005" spans="1:2" x14ac:dyDescent="0.25">
      <c r="A1005">
        <v>7723451</v>
      </c>
      <c r="B1005" t="s">
        <v>1933</v>
      </c>
    </row>
    <row r="1006" spans="1:2" x14ac:dyDescent="0.25">
      <c r="A1006">
        <v>7727450</v>
      </c>
      <c r="B1006" t="s">
        <v>1952</v>
      </c>
    </row>
    <row r="1007" spans="1:2" x14ac:dyDescent="0.25">
      <c r="A1007">
        <v>7727451</v>
      </c>
      <c r="B1007" t="s">
        <v>1953</v>
      </c>
    </row>
    <row r="1008" spans="1:2" x14ac:dyDescent="0.25">
      <c r="A1008">
        <v>7734451</v>
      </c>
      <c r="B1008" t="s">
        <v>1966</v>
      </c>
    </row>
    <row r="1009" spans="1:2" x14ac:dyDescent="0.25">
      <c r="A1009">
        <v>7734453</v>
      </c>
      <c r="B1009" t="s">
        <v>1967</v>
      </c>
    </row>
    <row r="1010" spans="1:2" x14ac:dyDescent="0.25">
      <c r="A1010">
        <v>7738451</v>
      </c>
      <c r="B1010" t="s">
        <v>1968</v>
      </c>
    </row>
    <row r="1011" spans="1:2" x14ac:dyDescent="0.25">
      <c r="A1011">
        <v>7738453</v>
      </c>
      <c r="B1011" t="s">
        <v>1969</v>
      </c>
    </row>
    <row r="1012" spans="1:2" x14ac:dyDescent="0.25">
      <c r="A1012">
        <v>7740451</v>
      </c>
      <c r="B1012" t="s">
        <v>1970</v>
      </c>
    </row>
    <row r="1013" spans="1:2" x14ac:dyDescent="0.25">
      <c r="A1013">
        <v>7740453</v>
      </c>
      <c r="B1013" t="s">
        <v>1971</v>
      </c>
    </row>
    <row r="1014" spans="1:2" x14ac:dyDescent="0.25">
      <c r="A1014">
        <v>7741451</v>
      </c>
      <c r="B1014" t="s">
        <v>1972</v>
      </c>
    </row>
    <row r="1015" spans="1:2" x14ac:dyDescent="0.25">
      <c r="A1015">
        <v>7742451</v>
      </c>
      <c r="B1015" t="s">
        <v>1974</v>
      </c>
    </row>
    <row r="1016" spans="1:2" x14ac:dyDescent="0.25">
      <c r="A1016">
        <v>7743451</v>
      </c>
      <c r="B1016" t="s">
        <v>1976</v>
      </c>
    </row>
    <row r="1017" spans="1:2" x14ac:dyDescent="0.25">
      <c r="A1017">
        <v>7744451</v>
      </c>
      <c r="B1017" t="s">
        <v>1978</v>
      </c>
    </row>
    <row r="1018" spans="1:2" x14ac:dyDescent="0.25">
      <c r="A1018">
        <v>7748451</v>
      </c>
      <c r="B1018" t="s">
        <v>1979</v>
      </c>
    </row>
    <row r="1019" spans="1:2" x14ac:dyDescent="0.25">
      <c r="A1019">
        <v>7763451</v>
      </c>
      <c r="B1019" t="s">
        <v>1980</v>
      </c>
    </row>
    <row r="1020" spans="1:2" x14ac:dyDescent="0.25">
      <c r="A1020">
        <v>7764451</v>
      </c>
      <c r="B1020" t="s">
        <v>1981</v>
      </c>
    </row>
    <row r="1021" spans="1:2" x14ac:dyDescent="0.25">
      <c r="A1021">
        <v>7779451</v>
      </c>
      <c r="B1021" t="s">
        <v>1982</v>
      </c>
    </row>
    <row r="1022" spans="1:2" x14ac:dyDescent="0.25">
      <c r="A1022">
        <v>7790451</v>
      </c>
      <c r="B1022" t="s">
        <v>1983</v>
      </c>
    </row>
    <row r="1023" spans="1:2" x14ac:dyDescent="0.25">
      <c r="A1023">
        <v>7795451</v>
      </c>
      <c r="B1023" t="s">
        <v>1984</v>
      </c>
    </row>
    <row r="1024" spans="1:2" x14ac:dyDescent="0.25">
      <c r="A1024">
        <v>7796451</v>
      </c>
      <c r="B1024" t="s">
        <v>1985</v>
      </c>
    </row>
    <row r="1025" spans="1:2" x14ac:dyDescent="0.25">
      <c r="A1025">
        <v>7801451</v>
      </c>
      <c r="B1025" t="s">
        <v>1986</v>
      </c>
    </row>
    <row r="1026" spans="1:2" x14ac:dyDescent="0.25">
      <c r="A1026">
        <v>7810451</v>
      </c>
      <c r="B1026" t="s">
        <v>1990</v>
      </c>
    </row>
    <row r="1027" spans="1:2" x14ac:dyDescent="0.25">
      <c r="A1027">
        <v>7811451</v>
      </c>
      <c r="B1027" t="s">
        <v>1991</v>
      </c>
    </row>
    <row r="1028" spans="1:2" x14ac:dyDescent="0.25">
      <c r="A1028">
        <v>7849354</v>
      </c>
      <c r="B1028" t="s">
        <v>2004</v>
      </c>
    </row>
    <row r="1029" spans="1:2" x14ac:dyDescent="0.25">
      <c r="A1029">
        <v>7849451</v>
      </c>
      <c r="B1029" t="s">
        <v>2011</v>
      </c>
    </row>
    <row r="1030" spans="1:2" x14ac:dyDescent="0.25">
      <c r="A1030">
        <v>7850450</v>
      </c>
      <c r="B1030" t="s">
        <v>2022</v>
      </c>
    </row>
    <row r="1031" spans="1:2" x14ac:dyDescent="0.25">
      <c r="A1031">
        <v>7850451</v>
      </c>
      <c r="B1031" t="s">
        <v>2023</v>
      </c>
    </row>
    <row r="1032" spans="1:2" x14ac:dyDescent="0.25">
      <c r="A1032">
        <v>7851450</v>
      </c>
      <c r="B1032" t="s">
        <v>2024</v>
      </c>
    </row>
    <row r="1033" spans="1:2" x14ac:dyDescent="0.25">
      <c r="A1033">
        <v>7851451</v>
      </c>
      <c r="B1033" t="s">
        <v>2025</v>
      </c>
    </row>
    <row r="1034" spans="1:2" x14ac:dyDescent="0.25">
      <c r="A1034">
        <v>7852450</v>
      </c>
      <c r="B1034" t="s">
        <v>2032</v>
      </c>
    </row>
    <row r="1035" spans="1:2" x14ac:dyDescent="0.25">
      <c r="A1035">
        <v>7852451</v>
      </c>
      <c r="B1035" t="s">
        <v>2033</v>
      </c>
    </row>
    <row r="1036" spans="1:2" x14ac:dyDescent="0.25">
      <c r="A1036">
        <v>7853450</v>
      </c>
      <c r="B1036" t="s">
        <v>2040</v>
      </c>
    </row>
    <row r="1037" spans="1:2" x14ac:dyDescent="0.25">
      <c r="A1037">
        <v>7853451</v>
      </c>
      <c r="B1037" t="s">
        <v>2041</v>
      </c>
    </row>
    <row r="1038" spans="1:2" x14ac:dyDescent="0.25">
      <c r="A1038">
        <v>7854450</v>
      </c>
      <c r="B1038" t="s">
        <v>2043</v>
      </c>
    </row>
    <row r="1039" spans="1:2" x14ac:dyDescent="0.25">
      <c r="A1039">
        <v>7854451</v>
      </c>
      <c r="B1039" t="s">
        <v>2044</v>
      </c>
    </row>
    <row r="1040" spans="1:2" x14ac:dyDescent="0.25">
      <c r="A1040">
        <v>7854453</v>
      </c>
      <c r="B1040" t="s">
        <v>2045</v>
      </c>
    </row>
    <row r="1041" spans="1:2" x14ac:dyDescent="0.25">
      <c r="A1041">
        <v>7855450</v>
      </c>
      <c r="B1041" t="s">
        <v>2046</v>
      </c>
    </row>
    <row r="1042" spans="1:2" x14ac:dyDescent="0.25">
      <c r="A1042">
        <v>7855451</v>
      </c>
      <c r="B1042" t="s">
        <v>2047</v>
      </c>
    </row>
    <row r="1043" spans="1:2" x14ac:dyDescent="0.25">
      <c r="A1043">
        <v>7856450</v>
      </c>
      <c r="B1043" t="s">
        <v>2049</v>
      </c>
    </row>
    <row r="1044" spans="1:2" x14ac:dyDescent="0.25">
      <c r="A1044">
        <v>7856451</v>
      </c>
      <c r="B1044" t="s">
        <v>2050</v>
      </c>
    </row>
    <row r="1045" spans="1:2" x14ac:dyDescent="0.25">
      <c r="A1045">
        <v>7862450</v>
      </c>
      <c r="B1045" t="s">
        <v>2051</v>
      </c>
    </row>
    <row r="1046" spans="1:2" x14ac:dyDescent="0.25">
      <c r="A1046">
        <v>7862451</v>
      </c>
      <c r="B1046" t="s">
        <v>2052</v>
      </c>
    </row>
    <row r="1047" spans="1:2" x14ac:dyDescent="0.25">
      <c r="A1047">
        <v>7870450</v>
      </c>
      <c r="B1047" t="s">
        <v>2053</v>
      </c>
    </row>
    <row r="1048" spans="1:2" x14ac:dyDescent="0.25">
      <c r="A1048">
        <v>7870451</v>
      </c>
      <c r="B1048" t="s">
        <v>2054</v>
      </c>
    </row>
    <row r="1049" spans="1:2" x14ac:dyDescent="0.25">
      <c r="A1049">
        <v>7888451</v>
      </c>
      <c r="B1049" t="s">
        <v>2059</v>
      </c>
    </row>
    <row r="1050" spans="1:2" x14ac:dyDescent="0.25">
      <c r="A1050">
        <v>7890451</v>
      </c>
      <c r="B1050" t="s">
        <v>2060</v>
      </c>
    </row>
    <row r="1051" spans="1:2" x14ac:dyDescent="0.25">
      <c r="A1051">
        <v>8124401</v>
      </c>
      <c r="B1051" t="s">
        <v>2062</v>
      </c>
    </row>
    <row r="1052" spans="1:2" x14ac:dyDescent="0.25">
      <c r="A1052">
        <v>8128451</v>
      </c>
      <c r="B1052" t="s">
        <v>2063</v>
      </c>
    </row>
    <row r="1053" spans="1:2" x14ac:dyDescent="0.25">
      <c r="A1053">
        <v>8145451</v>
      </c>
      <c r="B1053" t="s">
        <v>2064</v>
      </c>
    </row>
    <row r="1054" spans="1:2" x14ac:dyDescent="0.25">
      <c r="A1054">
        <v>8155451</v>
      </c>
      <c r="B1054" t="s">
        <v>2065</v>
      </c>
    </row>
    <row r="1055" spans="1:2" x14ac:dyDescent="0.25">
      <c r="A1055">
        <v>8155453</v>
      </c>
      <c r="B1055" t="s">
        <v>2066</v>
      </c>
    </row>
    <row r="1056" spans="1:2" x14ac:dyDescent="0.25">
      <c r="A1056">
        <v>8168450</v>
      </c>
      <c r="B1056" t="s">
        <v>2068</v>
      </c>
    </row>
    <row r="1057" spans="1:2" x14ac:dyDescent="0.25">
      <c r="A1057">
        <v>8168451</v>
      </c>
      <c r="B1057" t="s">
        <v>2069</v>
      </c>
    </row>
  </sheetData>
  <conditionalFormatting sqref="A93:A94">
    <cfRule type="duplicateValues" dxfId="32" priority="2"/>
  </conditionalFormatting>
  <conditionalFormatting sqref="A386:A388">
    <cfRule type="duplicateValues" dxfId="31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125"/>
  <sheetViews>
    <sheetView view="pageBreakPreview" topLeftCell="B105" zoomScale="130" zoomScaleNormal="70" zoomScaleSheetLayoutView="130" workbookViewId="0">
      <selection activeCell="C122" sqref="C122"/>
    </sheetView>
  </sheetViews>
  <sheetFormatPr defaultColWidth="8.6640625" defaultRowHeight="13.2" x14ac:dyDescent="0.25"/>
  <cols>
    <col min="1" max="1" width="11.6640625" bestFit="1" customWidth="1"/>
    <col min="2" max="2" width="16.6640625" style="6" customWidth="1"/>
    <col min="3" max="3" width="50" style="6" bestFit="1" customWidth="1"/>
    <col min="4" max="4" width="8.44140625" style="6" customWidth="1"/>
    <col min="7" max="7" width="8.109375" bestFit="1" customWidth="1"/>
    <col min="8" max="8" width="6.6640625" hidden="1" customWidth="1"/>
    <col min="9" max="9" width="9.88671875" bestFit="1" customWidth="1"/>
    <col min="10" max="10" width="13.6640625" bestFit="1" customWidth="1"/>
    <col min="11" max="11" width="10.33203125" bestFit="1" customWidth="1"/>
  </cols>
  <sheetData>
    <row r="1" spans="1:10" x14ac:dyDescent="0.25">
      <c r="G1" s="191" t="s">
        <v>3474</v>
      </c>
      <c r="H1" s="191"/>
      <c r="I1" s="191"/>
      <c r="J1" s="192">
        <f>'PRICE LIST SMALL'!J1</f>
        <v>45937</v>
      </c>
    </row>
    <row r="2" spans="1:10" ht="19.95" customHeight="1" x14ac:dyDescent="0.25">
      <c r="G2" s="191"/>
      <c r="H2" s="191"/>
      <c r="I2" s="191"/>
      <c r="J2" s="192"/>
    </row>
    <row r="3" spans="1:10" ht="27.45" customHeight="1" x14ac:dyDescent="0.4">
      <c r="A3" s="63"/>
      <c r="B3" s="62"/>
      <c r="C3" s="190" t="str">
        <f ca="1">TEXT(TODAY(),"MMM-YY")</f>
        <v>Dec-25</v>
      </c>
      <c r="D3" s="190"/>
      <c r="E3" s="190"/>
      <c r="F3" s="190"/>
      <c r="G3" s="190"/>
      <c r="H3" s="190"/>
      <c r="I3" s="190"/>
    </row>
    <row r="4" spans="1:10" ht="17.399999999999999" x14ac:dyDescent="0.25">
      <c r="C4" s="189" t="s">
        <v>3460</v>
      </c>
      <c r="D4" s="189"/>
      <c r="E4" s="189"/>
      <c r="F4" s="189"/>
      <c r="G4" s="189"/>
      <c r="H4" s="189"/>
      <c r="I4" s="189"/>
      <c r="J4" s="35"/>
    </row>
    <row r="15" spans="1:10" s="6" customFormat="1" ht="39.6" x14ac:dyDescent="0.25">
      <c r="B15" s="30" t="s">
        <v>3046</v>
      </c>
      <c r="C15" s="30" t="s">
        <v>3071</v>
      </c>
      <c r="D15" s="31" t="s">
        <v>2740</v>
      </c>
      <c r="E15" s="30" t="s">
        <v>2753</v>
      </c>
      <c r="F15" s="30" t="s">
        <v>3076</v>
      </c>
      <c r="G15" s="31" t="s">
        <v>3387</v>
      </c>
      <c r="H15" s="30" t="s">
        <v>2750</v>
      </c>
      <c r="I15" s="31" t="s">
        <v>3471</v>
      </c>
      <c r="J15" s="49" t="s">
        <v>3472</v>
      </c>
    </row>
    <row r="16" spans="1:10" ht="15.6" x14ac:dyDescent="0.3">
      <c r="B16" s="150" t="s">
        <v>2764</v>
      </c>
      <c r="C16" s="150"/>
      <c r="D16" s="150"/>
      <c r="E16" s="151"/>
      <c r="F16" s="151"/>
      <c r="G16" s="151"/>
      <c r="H16" s="151"/>
      <c r="I16" s="151"/>
      <c r="J16" s="152"/>
    </row>
    <row r="17" spans="2:10" ht="15" x14ac:dyDescent="0.25">
      <c r="B17" s="151">
        <v>2960401</v>
      </c>
      <c r="C17" s="151" t="str">
        <f>VLOOKUP(B17,BARREL!$A$2:$D$55567,3,0)</f>
        <v>SERVO FUTURA SYNTH 0W-40-210 L BRL</v>
      </c>
      <c r="D17" s="151">
        <f>VLOOKUP(B17,BARREL!$A$2:$O$55567,4,0)</f>
        <v>210</v>
      </c>
      <c r="E17" s="172">
        <f>VLOOKUP(B17,BARREL!$A$2:$O$55567,8,0)</f>
        <v>595</v>
      </c>
      <c r="F17" s="154">
        <f>VLOOKUP(B17,BARREL!$A$2:$O$55567,9,0)</f>
        <v>0</v>
      </c>
      <c r="G17" s="154">
        <f>VLOOKUP(B17,BARREL!$A$2:$O$55567,10,0)</f>
        <v>0</v>
      </c>
      <c r="H17" s="154">
        <f>VLOOKUP(B17,BARREL!$A$2:$O$55567,11,0)</f>
        <v>0</v>
      </c>
      <c r="I17" s="172">
        <f>VLOOKUP(B17,BARREL!$A$2:$O$55567,14,0)</f>
        <v>702.09999999999991</v>
      </c>
      <c r="J17" s="174">
        <f>I17*D17</f>
        <v>147440.99999999997</v>
      </c>
    </row>
    <row r="18" spans="2:10" ht="15" x14ac:dyDescent="0.25">
      <c r="B18" s="153">
        <v>7427401</v>
      </c>
      <c r="C18" s="151" t="str">
        <f>VLOOKUP(B18,BARREL!$A$2:$D$55567,3,0)</f>
        <v>ECSTAR PETROL 0W-20-210 L</v>
      </c>
      <c r="D18" s="151">
        <f>VLOOKUP(B18,BARREL!$A$2:$O$55567,4,0)</f>
        <v>210</v>
      </c>
      <c r="E18" s="172">
        <f>VLOOKUP(B18,BARREL!$A$2:$O$55567,8,0)</f>
        <v>300</v>
      </c>
      <c r="F18" s="154">
        <f>VLOOKUP(B18,BARREL!$A$2:$O$55567,9,0)</f>
        <v>0</v>
      </c>
      <c r="G18" s="154">
        <f>VLOOKUP(B18,BARREL!$A$2:$O$55567,10,0)</f>
        <v>0</v>
      </c>
      <c r="H18" s="154">
        <f>VLOOKUP(B18,BARREL!$A$2:$O$55567,11,0)</f>
        <v>0</v>
      </c>
      <c r="I18" s="172">
        <f>VLOOKUP(B18,BARREL!$A$2:$O$55567,14,0)</f>
        <v>354</v>
      </c>
      <c r="J18" s="174">
        <f>I18*D18</f>
        <v>74340</v>
      </c>
    </row>
    <row r="19" spans="2:10" ht="15" x14ac:dyDescent="0.25">
      <c r="B19" s="153">
        <v>7428401</v>
      </c>
      <c r="C19" s="151" t="str">
        <f>VLOOKUP(B19,BARREL!$A$2:$D$55567,3,0)</f>
        <v>ECSTAR DIESEL 5W-30-210 L</v>
      </c>
      <c r="D19" s="151">
        <f>VLOOKUP(B19,BARREL!$A$2:$O$55567,4,0)</f>
        <v>210</v>
      </c>
      <c r="E19" s="172">
        <f>VLOOKUP(B19,BARREL!$A$2:$O$55567,8,0)</f>
        <v>333</v>
      </c>
      <c r="F19" s="154">
        <f>VLOOKUP(B19,BARREL!$A$2:$O$55567,9,0)</f>
        <v>0</v>
      </c>
      <c r="G19" s="154">
        <f>VLOOKUP(B19,BARREL!$A$2:$O$55567,10,0)</f>
        <v>0</v>
      </c>
      <c r="H19" s="154">
        <f>VLOOKUP(B19,BARREL!$A$2:$O$55567,11,0)</f>
        <v>0</v>
      </c>
      <c r="I19" s="172">
        <f>VLOOKUP(B19,BARREL!$A$2:$O$55567,14,0)</f>
        <v>392.94</v>
      </c>
      <c r="J19" s="174">
        <f>I19*D19</f>
        <v>82517.399999999994</v>
      </c>
    </row>
    <row r="20" spans="2:10" ht="15" x14ac:dyDescent="0.25">
      <c r="B20" s="153">
        <v>7670401</v>
      </c>
      <c r="C20" s="151" t="str">
        <f>VLOOKUP(B20,BARREL!$A$2:$D$55567,3,0)</f>
        <v>MGDO 15W-40 - 210 L BRL</v>
      </c>
      <c r="D20" s="151">
        <f>VLOOKUP(B20,BARREL!$A$2:$O$55567,4,0)</f>
        <v>210</v>
      </c>
      <c r="E20" s="172">
        <f>VLOOKUP(B20,BARREL!$A$2:$O$55567,8,0)</f>
        <v>220</v>
      </c>
      <c r="F20" s="154">
        <f>VLOOKUP(B20,BARREL!$A$2:$O$55567,9,0)</f>
        <v>0</v>
      </c>
      <c r="G20" s="154">
        <f>VLOOKUP(B20,BARREL!$A$2:$O$55567,10,0)</f>
        <v>0</v>
      </c>
      <c r="H20" s="154">
        <f>VLOOKUP(B20,BARREL!$A$2:$O$55567,11,0)</f>
        <v>0</v>
      </c>
      <c r="I20" s="172">
        <f>VLOOKUP(B20,BARREL!$A$2:$O$55567,14,0)</f>
        <v>259.59999999999997</v>
      </c>
      <c r="J20" s="174">
        <f>I20*D20</f>
        <v>54515.999999999993</v>
      </c>
    </row>
    <row r="21" spans="2:10" ht="15" x14ac:dyDescent="0.25">
      <c r="B21" s="153">
        <v>7688401</v>
      </c>
      <c r="C21" s="151" t="str">
        <f>VLOOKUP(B21,BARREL!$A$2:$D$55567,3,0)</f>
        <v>MGO 5W-30-210 L BRL</v>
      </c>
      <c r="D21" s="151">
        <f>VLOOKUP(B21,BARREL!$A$2:$O$55567,4,0)</f>
        <v>210</v>
      </c>
      <c r="E21" s="172">
        <f>VLOOKUP(B21,BARREL!$A$2:$O$55567,8,0)</f>
        <v>233</v>
      </c>
      <c r="F21" s="154">
        <f>VLOOKUP(B21,BARREL!$A$2:$O$55567,9,0)</f>
        <v>0</v>
      </c>
      <c r="G21" s="154">
        <f>VLOOKUP(B21,BARREL!$A$2:$O$55567,10,0)</f>
        <v>0</v>
      </c>
      <c r="H21" s="154">
        <f>VLOOKUP(B21,BARREL!$A$2:$O$55567,11,0)</f>
        <v>0</v>
      </c>
      <c r="I21" s="172">
        <f>VLOOKUP(B21,BARREL!$A$2:$O$55567,14,0)</f>
        <v>274.94</v>
      </c>
      <c r="J21" s="174">
        <f>I21*D21</f>
        <v>57737.4</v>
      </c>
    </row>
    <row r="22" spans="2:10" ht="15" x14ac:dyDescent="0.25">
      <c r="B22" s="153"/>
      <c r="C22" s="153"/>
      <c r="D22" s="153"/>
      <c r="E22" s="172"/>
      <c r="F22" s="154"/>
      <c r="G22" s="154"/>
      <c r="H22" s="154"/>
      <c r="I22" s="172"/>
      <c r="J22" s="174"/>
    </row>
    <row r="23" spans="2:10" ht="15" x14ac:dyDescent="0.25">
      <c r="B23" s="153"/>
      <c r="C23" s="153"/>
      <c r="D23" s="153"/>
      <c r="E23" s="173"/>
      <c r="F23" s="151"/>
      <c r="G23" s="151"/>
      <c r="H23" s="151"/>
      <c r="I23" s="173"/>
      <c r="J23" s="175"/>
    </row>
    <row r="24" spans="2:10" ht="15.6" x14ac:dyDescent="0.3">
      <c r="B24" s="150" t="s">
        <v>2765</v>
      </c>
      <c r="C24" s="150"/>
      <c r="D24" s="150"/>
      <c r="E24" s="173"/>
      <c r="F24" s="151"/>
      <c r="G24" s="151"/>
      <c r="H24" s="151"/>
      <c r="I24" s="173"/>
      <c r="J24" s="175"/>
    </row>
    <row r="25" spans="2:10" ht="15" x14ac:dyDescent="0.25">
      <c r="B25" s="153">
        <v>2968401</v>
      </c>
      <c r="C25" s="151" t="str">
        <f>VLOOKUP(B25,BARREL!$A$2:$D$55567,3,0)</f>
        <v>HY.SERVO ENGINE OIL 5W-30-210 L BRL</v>
      </c>
      <c r="D25" s="151">
        <f>VLOOKUP(B25,BARREL!$A$2:$O$55567,4,0)</f>
        <v>210</v>
      </c>
      <c r="E25" s="172">
        <f>VLOOKUP(B25,BARREL!$A$2:$O$55567,8,0)</f>
        <v>260</v>
      </c>
      <c r="F25" s="154">
        <f>VLOOKUP(B25,BARREL!$A$2:$O$55567,9,0)</f>
        <v>0</v>
      </c>
      <c r="G25" s="154">
        <f>VLOOKUP(B25,BARREL!$A$2:$O$55567,10,0)</f>
        <v>0</v>
      </c>
      <c r="H25" s="154">
        <f>VLOOKUP(B25,BARREL!$A$2:$O$55567,11,0)</f>
        <v>0</v>
      </c>
      <c r="I25" s="172">
        <f>VLOOKUP(B25,BARREL!$A$2:$O$55567,14,0)</f>
        <v>306.8</v>
      </c>
      <c r="J25" s="174">
        <f t="shared" ref="J25:J30" si="0">I25*D25</f>
        <v>64428</v>
      </c>
    </row>
    <row r="26" spans="2:10" ht="15" x14ac:dyDescent="0.25">
      <c r="B26" s="153">
        <v>7205401</v>
      </c>
      <c r="C26" s="151" t="str">
        <f>VLOOKUP(B26,BARREL!$A$2:$D$55567,3,0)</f>
        <v>HYUNDAI SERVO SUPERIOR 0W30-210 L</v>
      </c>
      <c r="D26" s="151">
        <f>VLOOKUP(B26,BARREL!$A$2:$O$55567,4,0)</f>
        <v>210</v>
      </c>
      <c r="E26" s="172">
        <f>VLOOKUP(B26,BARREL!$A$2:$O$55567,8,0)</f>
        <v>345</v>
      </c>
      <c r="F26" s="154">
        <f>VLOOKUP(B26,BARREL!$A$2:$O$55567,9,0)</f>
        <v>0</v>
      </c>
      <c r="G26" s="154">
        <f>VLOOKUP(B26,BARREL!$A$2:$O$55567,10,0)</f>
        <v>0</v>
      </c>
      <c r="H26" s="154">
        <f>VLOOKUP(B26,BARREL!$A$2:$O$55567,11,0)</f>
        <v>0</v>
      </c>
      <c r="I26" s="172">
        <f>VLOOKUP(B26,BARREL!$A$2:$O$55567,14,0)</f>
        <v>407.09999999999997</v>
      </c>
      <c r="J26" s="174">
        <f t="shared" si="0"/>
        <v>85491</v>
      </c>
    </row>
    <row r="27" spans="2:10" ht="15" x14ac:dyDescent="0.25">
      <c r="B27" s="153">
        <v>7420401</v>
      </c>
      <c r="C27" s="151" t="str">
        <f>VLOOKUP(B27,BARREL!$A$2:$D$55567,3,0)</f>
        <v>HY SERVO PETROL EO SN PLUS-210 L</v>
      </c>
      <c r="D27" s="151">
        <f>VLOOKUP(B27,BARREL!$A$2:$O$55567,4,0)</f>
        <v>210</v>
      </c>
      <c r="E27" s="172">
        <f>VLOOKUP(B27,BARREL!$A$2:$O$55567,8,0)</f>
        <v>322</v>
      </c>
      <c r="F27" s="154">
        <f>VLOOKUP(B27,BARREL!$A$2:$O$55567,9,0)</f>
        <v>0</v>
      </c>
      <c r="G27" s="154">
        <f>VLOOKUP(B27,BARREL!$A$2:$O$55567,10,0)</f>
        <v>0</v>
      </c>
      <c r="H27" s="154">
        <f>VLOOKUP(B27,BARREL!$A$2:$O$55567,11,0)</f>
        <v>0</v>
      </c>
      <c r="I27" s="172">
        <f>VLOOKUP(B27,BARREL!$A$2:$O$55567,14,0)</f>
        <v>379.96</v>
      </c>
      <c r="J27" s="174">
        <f t="shared" si="0"/>
        <v>79791.599999999991</v>
      </c>
    </row>
    <row r="28" spans="2:10" ht="15" x14ac:dyDescent="0.25">
      <c r="B28" s="153">
        <v>7421401</v>
      </c>
      <c r="C28" s="151" t="str">
        <f>VLOOKUP(B28,BARREL!$A$2:$D$55567,3,0)</f>
        <v>HYUNDAI SERVO DEO ACEA C5-210 L</v>
      </c>
      <c r="D28" s="151">
        <f>VLOOKUP(B28,BARREL!$A$2:$O$55567,4,0)</f>
        <v>210</v>
      </c>
      <c r="E28" s="172">
        <f>VLOOKUP(B28,BARREL!$A$2:$O$55567,8,0)</f>
        <v>364</v>
      </c>
      <c r="F28" s="154">
        <f>VLOOKUP(B28,BARREL!$A$2:$O$55567,9,0)</f>
        <v>0</v>
      </c>
      <c r="G28" s="154">
        <f>VLOOKUP(B28,BARREL!$A$2:$O$55567,10,0)</f>
        <v>0</v>
      </c>
      <c r="H28" s="154">
        <f>VLOOKUP(B28,BARREL!$A$2:$O$55567,11,0)</f>
        <v>0</v>
      </c>
      <c r="I28" s="172">
        <f>VLOOKUP(B28,BARREL!$A$2:$O$55567,14,0)</f>
        <v>429.52</v>
      </c>
      <c r="J28" s="174">
        <f t="shared" si="0"/>
        <v>90199.2</v>
      </c>
    </row>
    <row r="29" spans="2:10" ht="15" x14ac:dyDescent="0.25">
      <c r="B29" s="153">
        <v>7477401</v>
      </c>
      <c r="C29" s="151" t="str">
        <f>VLOOKUP(B29,BARREL!$A$2:$D$55567,3,0)</f>
        <v>HY.SERVO PRM.EO SM 5W-30-210 L BRL</v>
      </c>
      <c r="D29" s="151">
        <f>VLOOKUP(B29,BARREL!$A$2:$O$55567,4,0)</f>
        <v>210</v>
      </c>
      <c r="E29" s="172">
        <f>VLOOKUP(B29,BARREL!$A$2:$O$55567,8,0)</f>
        <v>269</v>
      </c>
      <c r="F29" s="154">
        <f>VLOOKUP(B29,BARREL!$A$2:$O$55567,9,0)</f>
        <v>0</v>
      </c>
      <c r="G29" s="154">
        <f>VLOOKUP(B29,BARREL!$A$2:$O$55567,10,0)</f>
        <v>0</v>
      </c>
      <c r="H29" s="154">
        <f>VLOOKUP(B29,BARREL!$A$2:$O$55567,11,0)</f>
        <v>0</v>
      </c>
      <c r="I29" s="172">
        <f>VLOOKUP(B29,BARREL!$A$2:$O$55567,14,0)</f>
        <v>317.41999999999996</v>
      </c>
      <c r="J29" s="174">
        <f t="shared" si="0"/>
        <v>66658.2</v>
      </c>
    </row>
    <row r="30" spans="2:10" ht="15" x14ac:dyDescent="0.25">
      <c r="B30" s="153">
        <v>7209401</v>
      </c>
      <c r="C30" s="151" t="str">
        <f>VLOOKUP(B30,BARREL!$A$2:$D$55567,3,0)</f>
        <v>HYUNDAI SERVO SYNTH 0W-30 API SP/ ACEA C3</v>
      </c>
      <c r="D30" s="151">
        <f>VLOOKUP(B30,BARREL!$A$2:$O$55567,4,0)</f>
        <v>210</v>
      </c>
      <c r="E30" s="172">
        <f>VLOOKUP(B30,BARREL!$A$2:$O$55567,8,0)</f>
        <v>779</v>
      </c>
      <c r="F30" s="154">
        <f>VLOOKUP(B30,BARREL!$A$2:$O$55567,9,0)</f>
        <v>0</v>
      </c>
      <c r="G30" s="154">
        <f>VLOOKUP(B30,BARREL!$A$2:$O$55567,10,0)</f>
        <v>0</v>
      </c>
      <c r="H30" s="154">
        <f>VLOOKUP(B30,BARREL!$A$2:$O$55567,11,0)</f>
        <v>0</v>
      </c>
      <c r="I30" s="172">
        <f>VLOOKUP(B30,BARREL!$A$2:$O$55567,14,0)</f>
        <v>919.21999999999991</v>
      </c>
      <c r="J30" s="174">
        <f t="shared" si="0"/>
        <v>193036.19999999998</v>
      </c>
    </row>
    <row r="31" spans="2:10" ht="15" x14ac:dyDescent="0.25">
      <c r="B31" s="153"/>
      <c r="C31" s="151"/>
      <c r="D31" s="151"/>
      <c r="E31" s="172"/>
      <c r="F31" s="154"/>
      <c r="G31" s="154"/>
      <c r="H31" s="154"/>
      <c r="I31" s="172"/>
      <c r="J31" s="174"/>
    </row>
    <row r="32" spans="2:10" ht="15" x14ac:dyDescent="0.25">
      <c r="B32" s="153"/>
      <c r="C32" s="153"/>
      <c r="D32" s="153"/>
      <c r="E32" s="173"/>
      <c r="F32" s="151"/>
      <c r="G32" s="151"/>
      <c r="H32" s="151"/>
      <c r="I32" s="173"/>
      <c r="J32" s="175"/>
    </row>
    <row r="33" spans="2:10" ht="15.6" x14ac:dyDescent="0.3">
      <c r="B33" s="150" t="s">
        <v>3425</v>
      </c>
      <c r="C33" s="153"/>
      <c r="D33" s="153"/>
      <c r="E33" s="173"/>
      <c r="F33" s="151"/>
      <c r="G33" s="151"/>
      <c r="H33" s="151"/>
      <c r="I33" s="173"/>
      <c r="J33" s="175"/>
    </row>
    <row r="34" spans="2:10" ht="15" x14ac:dyDescent="0.25">
      <c r="B34" s="153">
        <v>7202271</v>
      </c>
      <c r="C34" s="151" t="str">
        <f>VLOOKUP(B34,BARREL!$A$2:$D$55567,3,0)</f>
        <v>SERVO SUPERIOR EO 0W30 ACEA C2-50 L</v>
      </c>
      <c r="D34" s="151">
        <f>VLOOKUP(B34,BARREL!$A$2:$O$55567,4,0)</f>
        <v>50</v>
      </c>
      <c r="E34" s="172">
        <f>VLOOKUP(B34,BARREL!$A$2:$O$55567,8,0)</f>
        <v>307.5</v>
      </c>
      <c r="F34" s="154">
        <f>VLOOKUP(B34,BARREL!$A$2:$O$55567,9,0)</f>
        <v>0</v>
      </c>
      <c r="G34" s="154">
        <f>VLOOKUP(B34,BARREL!$A$2:$O$55567,10,0)</f>
        <v>0</v>
      </c>
      <c r="H34" s="154">
        <f>VLOOKUP(B34,BARREL!$A$2:$O$55567,11,0)</f>
        <v>0</v>
      </c>
      <c r="I34" s="172">
        <f>VLOOKUP(B34,BARREL!$A$2:$O$55567,14,0)</f>
        <v>362.84999999999997</v>
      </c>
      <c r="J34" s="174">
        <f>I34*D34</f>
        <v>18142.5</v>
      </c>
    </row>
    <row r="35" spans="2:10" ht="15" x14ac:dyDescent="0.25">
      <c r="B35" s="153">
        <v>7206271</v>
      </c>
      <c r="C35" s="151" t="str">
        <f>VLOOKUP(B35,BARREL!$A$2:$D$55567,3,0)</f>
        <v>SERVO SUPERIOR EO 0W20 ACEA C5-50 L</v>
      </c>
      <c r="D35" s="151">
        <f>VLOOKUP(B35,BARREL!$A$2:$O$55567,4,0)</f>
        <v>50</v>
      </c>
      <c r="E35" s="172">
        <f>VLOOKUP(B35,BARREL!$A$2:$O$55567,8,0)</f>
        <v>289.8</v>
      </c>
      <c r="F35" s="154">
        <f>VLOOKUP(B35,BARREL!$A$2:$O$55567,9,0)</f>
        <v>0</v>
      </c>
      <c r="G35" s="154">
        <f>VLOOKUP(B35,BARREL!$A$2:$O$55567,10,0)</f>
        <v>0</v>
      </c>
      <c r="H35" s="154">
        <f>VLOOKUP(B35,BARREL!$A$2:$O$55567,11,0)</f>
        <v>0</v>
      </c>
      <c r="I35" s="172">
        <f>VLOOKUP(B35,BARREL!$A$2:$O$55567,14,0)</f>
        <v>341.964</v>
      </c>
      <c r="J35" s="174">
        <f t="shared" ref="J35:J41" si="1">I35*D35</f>
        <v>17098.2</v>
      </c>
    </row>
    <row r="36" spans="2:10" ht="15" x14ac:dyDescent="0.25">
      <c r="B36" s="153">
        <v>7207271</v>
      </c>
      <c r="C36" s="151" t="str">
        <f>VLOOKUP(B36,BARREL!$A$2:$D$55567,3,0)</f>
        <v>SERVO SUPERIOR EO 5W30 ACEA A5/B5-50 L</v>
      </c>
      <c r="D36" s="151">
        <f>VLOOKUP(B36,BARREL!$A$2:$O$55567,4,0)</f>
        <v>50</v>
      </c>
      <c r="E36" s="172">
        <f>VLOOKUP(B36,BARREL!$A$2:$O$55567,8,0)</f>
        <v>263.7</v>
      </c>
      <c r="F36" s="154">
        <f>VLOOKUP(B36,BARREL!$A$2:$O$55567,9,0)</f>
        <v>0</v>
      </c>
      <c r="G36" s="154">
        <f>VLOOKUP(B36,BARREL!$A$2:$O$55567,10,0)</f>
        <v>0</v>
      </c>
      <c r="H36" s="154">
        <f>VLOOKUP(B36,BARREL!$A$2:$O$55567,11,0)</f>
        <v>0</v>
      </c>
      <c r="I36" s="172">
        <f>VLOOKUP(B36,BARREL!$A$2:$O$55567,14,0)</f>
        <v>311.166</v>
      </c>
      <c r="J36" s="174">
        <f t="shared" si="1"/>
        <v>15558.3</v>
      </c>
    </row>
    <row r="37" spans="2:10" ht="15" x14ac:dyDescent="0.25">
      <c r="B37" s="153">
        <v>7208271</v>
      </c>
      <c r="C37" s="151" t="str">
        <f>VLOOKUP(B37,BARREL!$A$2:$D$55567,3,0)</f>
        <v>SERVO SUPERIOR EO 0W20 SN PLUS-50 L</v>
      </c>
      <c r="D37" s="151">
        <f>VLOOKUP(B37,BARREL!$A$2:$O$55567,4,0)</f>
        <v>50</v>
      </c>
      <c r="E37" s="172">
        <f>VLOOKUP(B37,BARREL!$A$2:$O$55567,8,0)</f>
        <v>284</v>
      </c>
      <c r="F37" s="154">
        <f>VLOOKUP(B37,BARREL!$A$2:$O$55567,9,0)</f>
        <v>0</v>
      </c>
      <c r="G37" s="154">
        <f>VLOOKUP(B37,BARREL!$A$2:$O$55567,10,0)</f>
        <v>0</v>
      </c>
      <c r="H37" s="154">
        <f>VLOOKUP(B37,BARREL!$A$2:$O$55567,11,0)</f>
        <v>0</v>
      </c>
      <c r="I37" s="172">
        <f>VLOOKUP(B37,BARREL!$A$2:$O$55567,14,0)</f>
        <v>335.12</v>
      </c>
      <c r="J37" s="174">
        <f t="shared" si="1"/>
        <v>16756</v>
      </c>
    </row>
    <row r="38" spans="2:10" ht="15" x14ac:dyDescent="0.25">
      <c r="B38" s="153">
        <v>7202401</v>
      </c>
      <c r="C38" s="151" t="str">
        <f>VLOOKUP(B38,BARREL!$A$2:$D$55567,3,0)</f>
        <v>SERVO SUPERIOR EO 0W30 ACEA C2-210 L</v>
      </c>
      <c r="D38" s="151">
        <f>VLOOKUP(B38,BARREL!$A$2:$O$55567,4,0)</f>
        <v>210</v>
      </c>
      <c r="E38" s="172">
        <f>VLOOKUP(B38,BARREL!$A$2:$O$55567,8,0)</f>
        <v>307.5</v>
      </c>
      <c r="F38" s="154">
        <f>VLOOKUP(B38,BARREL!$A$2:$O$55567,9,0)</f>
        <v>0</v>
      </c>
      <c r="G38" s="154">
        <f>VLOOKUP(B38,BARREL!$A$2:$O$55567,10,0)</f>
        <v>0</v>
      </c>
      <c r="H38" s="154">
        <f>VLOOKUP(B38,BARREL!$A$2:$O$55567,11,0)</f>
        <v>0</v>
      </c>
      <c r="I38" s="172">
        <f>VLOOKUP(B38,BARREL!$A$2:$O$55567,14,0)</f>
        <v>362.84999999999997</v>
      </c>
      <c r="J38" s="174">
        <f t="shared" si="1"/>
        <v>76198.5</v>
      </c>
    </row>
    <row r="39" spans="2:10" ht="15" x14ac:dyDescent="0.25">
      <c r="B39" s="153">
        <v>7206401</v>
      </c>
      <c r="C39" s="151" t="str">
        <f>VLOOKUP(B39,BARREL!$A$2:$D$55567,3,0)</f>
        <v>SERVO SUPERIOR EO 0W20 ACEA C5-210 L</v>
      </c>
      <c r="D39" s="151">
        <f>VLOOKUP(B39,BARREL!$A$2:$O$55567,4,0)</f>
        <v>210</v>
      </c>
      <c r="E39" s="172">
        <f>VLOOKUP(B39,BARREL!$A$2:$O$55567,8,0)</f>
        <v>289.8</v>
      </c>
      <c r="F39" s="154">
        <f>VLOOKUP(B39,BARREL!$A$2:$O$55567,9,0)</f>
        <v>0</v>
      </c>
      <c r="G39" s="154">
        <f>VLOOKUP(B39,BARREL!$A$2:$O$55567,10,0)</f>
        <v>0</v>
      </c>
      <c r="H39" s="154">
        <f>VLOOKUP(B39,BARREL!$A$2:$O$55567,11,0)</f>
        <v>0</v>
      </c>
      <c r="I39" s="172">
        <f>VLOOKUP(B39,BARREL!$A$2:$O$55567,14,0)</f>
        <v>341.964</v>
      </c>
      <c r="J39" s="174">
        <f t="shared" si="1"/>
        <v>71812.44</v>
      </c>
    </row>
    <row r="40" spans="2:10" ht="15" x14ac:dyDescent="0.25">
      <c r="B40" s="153">
        <v>7207401</v>
      </c>
      <c r="C40" s="151" t="str">
        <f>VLOOKUP(B40,BARREL!$A$2:$D$55567,3,0)</f>
        <v>SERVO SUPERIOR EO 5W30 ACEA A5/B5-210 L</v>
      </c>
      <c r="D40" s="151">
        <f>VLOOKUP(B40,BARREL!$A$2:$O$55567,4,0)</f>
        <v>210</v>
      </c>
      <c r="E40" s="172">
        <f>VLOOKUP(B40,BARREL!$A$2:$O$55567,8,0)</f>
        <v>263.7</v>
      </c>
      <c r="F40" s="154">
        <f>VLOOKUP(B40,BARREL!$A$2:$O$55567,9,0)</f>
        <v>0</v>
      </c>
      <c r="G40" s="154">
        <f>VLOOKUP(B40,BARREL!$A$2:$O$55567,10,0)</f>
        <v>0</v>
      </c>
      <c r="H40" s="154">
        <f>VLOOKUP(B40,BARREL!$A$2:$O$55567,11,0)</f>
        <v>0</v>
      </c>
      <c r="I40" s="172">
        <f>VLOOKUP(B40,BARREL!$A$2:$O$55567,14,0)</f>
        <v>311.166</v>
      </c>
      <c r="J40" s="174">
        <f t="shared" si="1"/>
        <v>65344.86</v>
      </c>
    </row>
    <row r="41" spans="2:10" ht="15" x14ac:dyDescent="0.25">
      <c r="B41" s="153">
        <v>7208401</v>
      </c>
      <c r="C41" s="151" t="str">
        <f>VLOOKUP(B41,BARREL!$A$2:$D$55567,3,0)</f>
        <v>SERVO SUPERIOR EO 0W20 SN PLUS-210 L</v>
      </c>
      <c r="D41" s="151">
        <f>VLOOKUP(B41,BARREL!$A$2:$O$55567,4,0)</f>
        <v>210</v>
      </c>
      <c r="E41" s="172">
        <f>VLOOKUP(B41,BARREL!$A$2:$O$55567,8,0)</f>
        <v>284</v>
      </c>
      <c r="F41" s="154">
        <f>VLOOKUP(B41,BARREL!$A$2:$O$55567,9,0)</f>
        <v>0</v>
      </c>
      <c r="G41" s="154">
        <f>VLOOKUP(B41,BARREL!$A$2:$O$55567,10,0)</f>
        <v>0</v>
      </c>
      <c r="H41" s="154">
        <f>VLOOKUP(B41,BARREL!$A$2:$O$55567,11,0)</f>
        <v>0</v>
      </c>
      <c r="I41" s="172">
        <f>VLOOKUP(B41,BARREL!$A$2:$O$55567,14,0)</f>
        <v>335.12</v>
      </c>
      <c r="J41" s="174">
        <f t="shared" si="1"/>
        <v>70375.199999999997</v>
      </c>
    </row>
    <row r="42" spans="2:10" ht="15" x14ac:dyDescent="0.25">
      <c r="B42" s="153"/>
      <c r="C42" s="153"/>
      <c r="D42" s="153"/>
      <c r="E42" s="173"/>
      <c r="F42" s="151"/>
      <c r="G42" s="151"/>
      <c r="H42" s="151"/>
      <c r="I42" s="173"/>
      <c r="J42" s="175"/>
    </row>
    <row r="43" spans="2:10" ht="15" x14ac:dyDescent="0.25">
      <c r="B43" s="153"/>
      <c r="C43" s="153"/>
      <c r="D43" s="153"/>
      <c r="E43" s="173"/>
      <c r="F43" s="151"/>
      <c r="G43" s="151"/>
      <c r="H43" s="151"/>
      <c r="I43" s="173"/>
      <c r="J43" s="175"/>
    </row>
    <row r="44" spans="2:10" ht="15.6" x14ac:dyDescent="0.3">
      <c r="B44" s="150" t="s">
        <v>3438</v>
      </c>
      <c r="C44" s="153"/>
      <c r="D44" s="153"/>
      <c r="E44" s="173"/>
      <c r="F44" s="151"/>
      <c r="G44" s="151"/>
      <c r="H44" s="151"/>
      <c r="I44" s="173"/>
      <c r="J44" s="175"/>
    </row>
    <row r="45" spans="2:10" ht="15" x14ac:dyDescent="0.25">
      <c r="B45" s="153">
        <v>7264401</v>
      </c>
      <c r="C45" s="151" t="str">
        <f>VLOOKUP(B45,BARREL!$A$2:$D$55567,3,0)</f>
        <v>SERVO MG HECTOR PETROL ENGINE OIL-210 L</v>
      </c>
      <c r="D45" s="151">
        <f>VLOOKUP(B45,BARREL!$A$2:$O$55567,4,0)</f>
        <v>210</v>
      </c>
      <c r="E45" s="172">
        <f>VLOOKUP(B45,BARREL!$A$2:$O$55567,8,0)</f>
        <v>304</v>
      </c>
      <c r="F45" s="154">
        <f>VLOOKUP(B45,BARREL!$A$2:$O$55567,9,0)</f>
        <v>14</v>
      </c>
      <c r="G45" s="154">
        <f>VLOOKUP(B45,BARREL!$A$2:$O$55567,10,0)</f>
        <v>0</v>
      </c>
      <c r="H45" s="154">
        <f>VLOOKUP(B45,BARREL!$A$2:$O$55567,11,0)</f>
        <v>0</v>
      </c>
      <c r="I45" s="172">
        <f>VLOOKUP(B45,BARREL!$A$2:$O$55567,14,0)</f>
        <v>342.2</v>
      </c>
      <c r="J45" s="174">
        <f>I45*D45</f>
        <v>71862</v>
      </c>
    </row>
    <row r="46" spans="2:10" ht="15" x14ac:dyDescent="0.25">
      <c r="B46" s="155">
        <v>7267401</v>
      </c>
      <c r="C46" s="151" t="str">
        <f>VLOOKUP(B46,BARREL!$A$2:$D$55567,3,0)</f>
        <v>SERVO MG HECTOR DIESEL ENGINE OIL-210 L</v>
      </c>
      <c r="D46" s="151">
        <f>VLOOKUP(B46,BARREL!$A$2:$O$55567,4,0)</f>
        <v>210</v>
      </c>
      <c r="E46" s="172">
        <f>VLOOKUP(B46,BARREL!$A$2:$O$55567,8,0)</f>
        <v>693</v>
      </c>
      <c r="F46" s="154">
        <f>VLOOKUP(B46,BARREL!$A$2:$O$55567,9,0)</f>
        <v>20</v>
      </c>
      <c r="G46" s="154">
        <f>VLOOKUP(B46,BARREL!$A$2:$O$55567,10,0)</f>
        <v>0</v>
      </c>
      <c r="H46" s="154">
        <f>VLOOKUP(B46,BARREL!$A$2:$O$55567,11,0)</f>
        <v>0</v>
      </c>
      <c r="I46" s="172">
        <f>VLOOKUP(B46,BARREL!$A$2:$O$55567,14,0)</f>
        <v>794.14</v>
      </c>
      <c r="J46" s="174">
        <f>I46*D46</f>
        <v>166769.4</v>
      </c>
    </row>
    <row r="47" spans="2:10" ht="15" x14ac:dyDescent="0.25">
      <c r="B47" s="153">
        <v>7265401</v>
      </c>
      <c r="C47" s="153" t="s">
        <v>3440</v>
      </c>
      <c r="D47" s="151">
        <f>VLOOKUP(B47,BARREL!$A$2:$O$55567,4,0)</f>
        <v>210</v>
      </c>
      <c r="E47" s="172">
        <f>VLOOKUP(B47,BARREL!$A$2:$O$55567,8,0)</f>
        <v>443</v>
      </c>
      <c r="F47" s="154">
        <f>VLOOKUP(B47,BARREL!$A$2:$O$55567,9,0)</f>
        <v>20</v>
      </c>
      <c r="G47" s="154">
        <f>VLOOKUP(B47,BARREL!$A$2:$O$55567,10,0)</f>
        <v>0</v>
      </c>
      <c r="H47" s="154">
        <f>VLOOKUP(B47,BARREL!$A$2:$O$55567,11,0)</f>
        <v>0</v>
      </c>
      <c r="I47" s="172">
        <f>VLOOKUP(B47,BARREL!$A$2:$O$55567,14,0)</f>
        <v>499.14</v>
      </c>
      <c r="J47" s="174">
        <f>I47*D47</f>
        <v>104819.4</v>
      </c>
    </row>
    <row r="48" spans="2:10" ht="15" x14ac:dyDescent="0.25">
      <c r="B48" s="153"/>
      <c r="C48" s="153"/>
      <c r="D48" s="153"/>
      <c r="E48" s="173"/>
      <c r="F48" s="151"/>
      <c r="G48" s="151"/>
      <c r="H48" s="151"/>
      <c r="I48" s="173"/>
      <c r="J48" s="175"/>
    </row>
    <row r="49" spans="2:10" ht="15.6" x14ac:dyDescent="0.3">
      <c r="B49" s="150" t="s">
        <v>3050</v>
      </c>
      <c r="C49" s="153"/>
      <c r="D49" s="153"/>
      <c r="E49" s="173"/>
      <c r="F49" s="151"/>
      <c r="G49" s="151"/>
      <c r="H49" s="151"/>
      <c r="I49" s="173"/>
      <c r="J49" s="175"/>
    </row>
    <row r="50" spans="2:10" ht="15" x14ac:dyDescent="0.25">
      <c r="B50" s="153">
        <v>1301401</v>
      </c>
      <c r="C50" s="151" t="str">
        <f>VLOOKUP(B50,BARREL!$A$2:$D$55567,3,0)</f>
        <v>SERVO ULTRA 10W - 210L BRL</v>
      </c>
      <c r="D50" s="151">
        <f>VLOOKUP(B50,BARREL!$A$2:$O$55567,4,0)</f>
        <v>210</v>
      </c>
      <c r="E50" s="172">
        <f>VLOOKUP(B50,BARREL!$A$2:$O$55567,8,0)</f>
        <v>191</v>
      </c>
      <c r="F50" s="154">
        <f>VLOOKUP(B50,BARREL!$A$2:$O$55567,9,0)</f>
        <v>8</v>
      </c>
      <c r="G50" s="154">
        <f>VLOOKUP(B50,BARREL!$A$2:$O$55567,10,0)</f>
        <v>0</v>
      </c>
      <c r="H50" s="154">
        <f>VLOOKUP(B50,BARREL!$A$2:$O$55567,11,0)</f>
        <v>0</v>
      </c>
      <c r="I50" s="172">
        <f>VLOOKUP(B50,BARREL!$A$2:$O$55567,14,0)</f>
        <v>215.94</v>
      </c>
      <c r="J50" s="174">
        <f>I50*D50</f>
        <v>45347.4</v>
      </c>
    </row>
    <row r="51" spans="2:10" ht="15" x14ac:dyDescent="0.25">
      <c r="B51" s="153">
        <v>1404401</v>
      </c>
      <c r="C51" s="151" t="str">
        <f>VLOOKUP(B51,BARREL!$A$2:$D$55567,3,0)</f>
        <v>SERVO PRIDE 40 - 210L BRL</v>
      </c>
      <c r="D51" s="151">
        <f>VLOOKUP(B51,BARREL!$A$2:$O$55567,4,0)</f>
        <v>210</v>
      </c>
      <c r="E51" s="172">
        <f>VLOOKUP(B51,BARREL!$A$2:$O$55567,8,0)</f>
        <v>228</v>
      </c>
      <c r="F51" s="154">
        <f>VLOOKUP(B51,BARREL!$A$2:$O$55567,9,0)</f>
        <v>8</v>
      </c>
      <c r="G51" s="154">
        <f>VLOOKUP(B51,BARREL!$A$2:$O$55567,10,0)</f>
        <v>0</v>
      </c>
      <c r="H51" s="154">
        <f>VLOOKUP(B51,BARREL!$A$2:$O$55567,11,0)</f>
        <v>0</v>
      </c>
      <c r="I51" s="172">
        <f>VLOOKUP(B51,BARREL!$A$2:$O$55567,14,0)</f>
        <v>259.59999999999997</v>
      </c>
      <c r="J51" s="174">
        <f t="shared" ref="J51:J61" si="2">I51*D51</f>
        <v>54515.999999999993</v>
      </c>
    </row>
    <row r="52" spans="2:10" ht="15" x14ac:dyDescent="0.25">
      <c r="B52" s="153">
        <v>7436401</v>
      </c>
      <c r="C52" s="151" t="str">
        <f>VLOOKUP(B52,BARREL!$A$2:$D$55567,3,0)</f>
        <v>SERVO PRIDE NXT CK4 15W40-210 L BRL</v>
      </c>
      <c r="D52" s="151">
        <f>VLOOKUP(B52,BARREL!$A$2:$O$55567,4,0)</f>
        <v>210</v>
      </c>
      <c r="E52" s="172">
        <f>VLOOKUP(B52,BARREL!$A$2:$O$55567,8,0)</f>
        <v>255</v>
      </c>
      <c r="F52" s="154">
        <f>VLOOKUP(B52,BARREL!$A$2:$O$55567,9,0)</f>
        <v>18</v>
      </c>
      <c r="G52" s="154">
        <f>VLOOKUP(B52,BARREL!$A$2:$O$55567,10,0)</f>
        <v>0</v>
      </c>
      <c r="H52" s="154">
        <f>VLOOKUP(B52,BARREL!$A$2:$O$55567,11,0)</f>
        <v>0</v>
      </c>
      <c r="I52" s="172">
        <f>VLOOKUP(B52,BARREL!$A$2:$O$55567,14,0)</f>
        <v>279.65999999999997</v>
      </c>
      <c r="J52" s="174">
        <f t="shared" si="2"/>
        <v>58728.599999999991</v>
      </c>
    </row>
    <row r="53" spans="2:10" ht="15" x14ac:dyDescent="0.25">
      <c r="B53" s="153">
        <v>7470401</v>
      </c>
      <c r="C53" s="151" t="str">
        <f>VLOOKUP(B53,BARREL!$A$2:$D$55567,3,0)</f>
        <v>SERVO FLEET SUPREME CI4 PLUS 15W-40- 210 L</v>
      </c>
      <c r="D53" s="151">
        <f>VLOOKUP(B53,BARREL!$A$2:$O$55567,4,0)</f>
        <v>210</v>
      </c>
      <c r="E53" s="172">
        <f>VLOOKUP(B53,BARREL!$A$2:$O$55567,8,0)</f>
        <v>199</v>
      </c>
      <c r="F53" s="154">
        <f>VLOOKUP(B53,BARREL!$A$2:$O$55567,9,0)</f>
        <v>13</v>
      </c>
      <c r="G53" s="154">
        <f>VLOOKUP(B53,BARREL!$A$2:$O$55567,10,0)</f>
        <v>0</v>
      </c>
      <c r="H53" s="154">
        <f>VLOOKUP(B53,BARREL!$A$2:$O$55567,11,0)</f>
        <v>0</v>
      </c>
      <c r="I53" s="172">
        <f>VLOOKUP(B53,BARREL!$A$2:$O$55567,14,0)</f>
        <v>219.48</v>
      </c>
      <c r="J53" s="174">
        <f t="shared" si="2"/>
        <v>46090.799999999996</v>
      </c>
    </row>
    <row r="54" spans="2:10" ht="15" x14ac:dyDescent="0.25">
      <c r="B54" s="153">
        <v>7472401</v>
      </c>
      <c r="C54" s="151" t="str">
        <f>VLOOKUP(B54,BARREL!$A$2:$D$55567,3,0)</f>
        <v>SERVO FLT CF4 15W-40-210 L BRL</v>
      </c>
      <c r="D54" s="151">
        <f>VLOOKUP(B54,BARREL!$A$2:$O$55567,4,0)</f>
        <v>210</v>
      </c>
      <c r="E54" s="172">
        <f>VLOOKUP(B54,BARREL!$A$2:$O$55567,8,0)</f>
        <v>195</v>
      </c>
      <c r="F54" s="154">
        <f>VLOOKUP(B54,BARREL!$A$2:$O$55567,9,0)</f>
        <v>10</v>
      </c>
      <c r="G54" s="154">
        <f>VLOOKUP(B54,BARREL!$A$2:$O$55567,10,0)</f>
        <v>0</v>
      </c>
      <c r="H54" s="154">
        <f>VLOOKUP(B54,BARREL!$A$2:$O$55567,11,0)</f>
        <v>0</v>
      </c>
      <c r="I54" s="172">
        <f>VLOOKUP(B54,BARREL!$A$2:$O$55567,14,0)</f>
        <v>218.29999999999998</v>
      </c>
      <c r="J54" s="174">
        <f t="shared" si="2"/>
        <v>45843</v>
      </c>
    </row>
    <row r="55" spans="2:10" ht="15" x14ac:dyDescent="0.25">
      <c r="B55" s="153">
        <v>7485401</v>
      </c>
      <c r="C55" s="151" t="str">
        <f>VLOOKUP(B55,BARREL!$A$2:$D$55567,3,0)</f>
        <v>SERVO SUPER 20W-40 MG-210 L BRL</v>
      </c>
      <c r="D55" s="151">
        <f>VLOOKUP(B55,BARREL!$A$2:$O$55567,4,0)</f>
        <v>210</v>
      </c>
      <c r="E55" s="172">
        <f>VLOOKUP(B55,BARREL!$A$2:$O$55567,8,0)</f>
        <v>192</v>
      </c>
      <c r="F55" s="154">
        <f>VLOOKUP(B55,BARREL!$A$2:$O$55567,9,0)</f>
        <v>20</v>
      </c>
      <c r="G55" s="154">
        <f>VLOOKUP(B55,BARREL!$A$2:$O$55567,10,0)</f>
        <v>0</v>
      </c>
      <c r="H55" s="154">
        <f>VLOOKUP(B55,BARREL!$A$2:$O$55567,11,0)</f>
        <v>0</v>
      </c>
      <c r="I55" s="172">
        <f>VLOOKUP(B55,BARREL!$A$2:$O$55567,14,0)</f>
        <v>202.95999999999998</v>
      </c>
      <c r="J55" s="174">
        <f t="shared" si="2"/>
        <v>42621.599999999999</v>
      </c>
    </row>
    <row r="56" spans="2:10" ht="15" x14ac:dyDescent="0.25">
      <c r="B56" s="153">
        <v>7489271</v>
      </c>
      <c r="C56" s="151" t="str">
        <f>VLOOKUP(B56,BARREL!$A$2:$D$55567,3,0)</f>
        <v>SERVO PRIDE XL PLUS 15W40-50 L</v>
      </c>
      <c r="D56" s="151">
        <f>VLOOKUP(B56,BARREL!$A$2:$O$55567,4,0)</f>
        <v>50</v>
      </c>
      <c r="E56" s="172">
        <f>VLOOKUP(B56,BARREL!$A$2:$O$55567,8,0)</f>
        <v>251</v>
      </c>
      <c r="F56" s="154">
        <f>VLOOKUP(B56,BARREL!$A$2:$O$55567,9,0)</f>
        <v>28</v>
      </c>
      <c r="G56" s="154">
        <f>VLOOKUP(B56,BARREL!$A$2:$O$55567,10,0)</f>
        <v>0</v>
      </c>
      <c r="H56" s="154">
        <f>VLOOKUP(B56,BARREL!$A$2:$O$55567,11,0)</f>
        <v>0</v>
      </c>
      <c r="I56" s="172">
        <f>VLOOKUP(B56,BARREL!$A$2:$O$55567,14,0)</f>
        <v>263.14</v>
      </c>
      <c r="J56" s="174">
        <f t="shared" ref="J56" si="3">I56*D56</f>
        <v>13157</v>
      </c>
    </row>
    <row r="57" spans="2:10" ht="15" x14ac:dyDescent="0.25">
      <c r="B57" s="153">
        <v>7489401</v>
      </c>
      <c r="C57" s="151" t="str">
        <f>VLOOKUP(B57,BARREL!$A$2:$D$55567,3,0)</f>
        <v>SERVO PRIDE XL PLUS 15W40-210 L BRL</v>
      </c>
      <c r="D57" s="151">
        <f>VLOOKUP(B57,BARREL!$A$2:$O$55567,4,0)</f>
        <v>210</v>
      </c>
      <c r="E57" s="172">
        <f>VLOOKUP(B57,BARREL!$A$2:$O$55567,8,0)</f>
        <v>249</v>
      </c>
      <c r="F57" s="154">
        <f>VLOOKUP(B57,BARREL!$A$2:$O$55567,9,0)</f>
        <v>28</v>
      </c>
      <c r="G57" s="154">
        <f>VLOOKUP(B57,BARREL!$A$2:$O$55567,10,0)</f>
        <v>0</v>
      </c>
      <c r="H57" s="154">
        <f>VLOOKUP(B57,BARREL!$A$2:$O$55567,11,0)</f>
        <v>0</v>
      </c>
      <c r="I57" s="172">
        <f>VLOOKUP(B57,BARREL!$A$2:$O$55567,14,0)</f>
        <v>260.77999999999997</v>
      </c>
      <c r="J57" s="174">
        <f t="shared" si="2"/>
        <v>54763.799999999996</v>
      </c>
    </row>
    <row r="58" spans="2:10" ht="15" x14ac:dyDescent="0.25">
      <c r="B58" s="153">
        <v>7494401</v>
      </c>
      <c r="C58" s="151" t="str">
        <f>VLOOKUP(B58,BARREL!$A$2:$D$55567,3,0)</f>
        <v>SERVO SUP.MULT.GRD 20W-40-210 L BRL</v>
      </c>
      <c r="D58" s="151">
        <f>VLOOKUP(B58,BARREL!$A$2:$O$55567,4,0)</f>
        <v>210</v>
      </c>
      <c r="E58" s="172">
        <f>VLOOKUP(B58,BARREL!$A$2:$O$55567,8,0)</f>
        <v>214</v>
      </c>
      <c r="F58" s="154">
        <f>VLOOKUP(B58,BARREL!$A$2:$O$55567,9,0)</f>
        <v>0</v>
      </c>
      <c r="G58" s="154">
        <f>VLOOKUP(B58,BARREL!$A$2:$O$55567,10,0)</f>
        <v>0</v>
      </c>
      <c r="H58" s="154">
        <f>VLOOKUP(B58,BARREL!$A$2:$O$55567,11,0)</f>
        <v>0</v>
      </c>
      <c r="I58" s="172">
        <f>VLOOKUP(B58,BARREL!$A$2:$O$55567,14,0)</f>
        <v>252.51999999999998</v>
      </c>
      <c r="J58" s="174">
        <f t="shared" si="2"/>
        <v>53029.2</v>
      </c>
    </row>
    <row r="59" spans="2:10" ht="15" x14ac:dyDescent="0.25">
      <c r="B59" s="153">
        <v>7577271</v>
      </c>
      <c r="C59" s="151" t="str">
        <f>VLOOKUP(B59,BARREL!$A$2:$D$55567,3,0)</f>
        <v>SERVO PREMIUM CF-4 15W-40-50L HDPE DRUM</v>
      </c>
      <c r="D59" s="151">
        <f>VLOOKUP(B59,BARREL!$A$2:$O$55567,4,0)</f>
        <v>50</v>
      </c>
      <c r="E59" s="172">
        <f>VLOOKUP(B59,BARREL!$A$2:$O$55567,8,0)</f>
        <v>218</v>
      </c>
      <c r="F59" s="154">
        <f>VLOOKUP(B59,BARREL!$A$2:$O$55567,9,0)</f>
        <v>18</v>
      </c>
      <c r="G59" s="154">
        <f>VLOOKUP(B59,BARREL!$A$2:$O$55567,10,0)</f>
        <v>0</v>
      </c>
      <c r="H59" s="154">
        <f>VLOOKUP(B59,BARREL!$A$2:$O$55567,11,0)</f>
        <v>0</v>
      </c>
      <c r="I59" s="172">
        <f>VLOOKUP(B59,BARREL!$A$2:$O$55567,14,0)</f>
        <v>236</v>
      </c>
      <c r="J59" s="174">
        <f t="shared" ref="J59" si="4">I59*D59</f>
        <v>11800</v>
      </c>
    </row>
    <row r="60" spans="2:10" ht="15" x14ac:dyDescent="0.25">
      <c r="B60" s="153">
        <v>7577401</v>
      </c>
      <c r="C60" s="151" t="str">
        <f>VLOOKUP(B60,BARREL!$A$2:$D$55567,3,0)</f>
        <v>SERVO PREMIUM CF-4 15W-40 - 210L BRL</v>
      </c>
      <c r="D60" s="151">
        <f>VLOOKUP(B60,BARREL!$A$2:$O$55567,4,0)</f>
        <v>210</v>
      </c>
      <c r="E60" s="172">
        <f>VLOOKUP(B60,BARREL!$A$2:$O$55567,8,0)</f>
        <v>217</v>
      </c>
      <c r="F60" s="154">
        <f>VLOOKUP(B60,BARREL!$A$2:$O$55567,9,0)</f>
        <v>18</v>
      </c>
      <c r="G60" s="154">
        <f>VLOOKUP(B60,BARREL!$A$2:$O$55567,10,0)</f>
        <v>0</v>
      </c>
      <c r="H60" s="154">
        <f>VLOOKUP(B60,BARREL!$A$2:$O$55567,11,0)</f>
        <v>0</v>
      </c>
      <c r="I60" s="172">
        <f>VLOOKUP(B60,BARREL!$A$2:$O$55567,14,0)</f>
        <v>234.82</v>
      </c>
      <c r="J60" s="174">
        <f t="shared" si="2"/>
        <v>49312.2</v>
      </c>
    </row>
    <row r="61" spans="2:10" ht="15" x14ac:dyDescent="0.25">
      <c r="B61" s="153">
        <v>7612401</v>
      </c>
      <c r="C61" s="151" t="str">
        <f>VLOOKUP(B61,BARREL!$A$2:$D$55567,3,0)</f>
        <v>SERVO PRIDE XL 15W-40 - 210L BRL</v>
      </c>
      <c r="D61" s="151">
        <f>VLOOKUP(B61,BARREL!$A$2:$O$55567,4,0)</f>
        <v>210</v>
      </c>
      <c r="E61" s="172">
        <f>VLOOKUP(B61,BARREL!$A$2:$O$55567,8,0)</f>
        <v>224</v>
      </c>
      <c r="F61" s="154">
        <f>VLOOKUP(B61,BARREL!$A$2:$O$55567,9,0)</f>
        <v>23</v>
      </c>
      <c r="G61" s="154">
        <f>VLOOKUP(B61,BARREL!$A$2:$O$55567,10,0)</f>
        <v>0</v>
      </c>
      <c r="H61" s="154">
        <f>VLOOKUP(B61,BARREL!$A$2:$O$55567,11,0)</f>
        <v>0</v>
      </c>
      <c r="I61" s="172">
        <f>VLOOKUP(B61,BARREL!$A$2:$O$55567,14,0)</f>
        <v>237.17999999999998</v>
      </c>
      <c r="J61" s="174">
        <f t="shared" si="2"/>
        <v>49807.799999999996</v>
      </c>
    </row>
    <row r="62" spans="2:10" ht="15" x14ac:dyDescent="0.25">
      <c r="B62" s="153"/>
      <c r="C62" s="151"/>
      <c r="D62" s="151"/>
      <c r="E62" s="172"/>
      <c r="F62" s="154"/>
      <c r="G62" s="154"/>
      <c r="H62" s="154"/>
      <c r="I62" s="172"/>
      <c r="J62" s="174"/>
    </row>
    <row r="63" spans="2:10" ht="15" x14ac:dyDescent="0.25">
      <c r="B63" s="153"/>
      <c r="C63" s="153"/>
      <c r="D63" s="153"/>
      <c r="E63" s="173"/>
      <c r="F63" s="151"/>
      <c r="G63" s="151"/>
      <c r="H63" s="151"/>
      <c r="I63" s="173"/>
      <c r="J63" s="175"/>
    </row>
    <row r="64" spans="2:10" ht="15.6" x14ac:dyDescent="0.3">
      <c r="B64" s="150" t="s">
        <v>3051</v>
      </c>
      <c r="C64" s="153"/>
      <c r="D64" s="153"/>
      <c r="E64" s="173"/>
      <c r="F64" s="151"/>
      <c r="G64" s="151"/>
      <c r="H64" s="151"/>
      <c r="I64" s="173"/>
      <c r="J64" s="175"/>
    </row>
    <row r="65" spans="2:12" ht="15" x14ac:dyDescent="0.25">
      <c r="B65" s="153">
        <v>2502401</v>
      </c>
      <c r="C65" s="151" t="str">
        <f>VLOOKUP(B65,BARREL!$A$2:$D$55567,3,0)</f>
        <v>SERVO GEAR HP 90 - 210L BRL</v>
      </c>
      <c r="D65" s="151">
        <f>VLOOKUP(B65,BARREL!$A$2:$O$55567,4,0)</f>
        <v>210</v>
      </c>
      <c r="E65" s="172">
        <f>VLOOKUP(B65,BARREL!$A$2:$O$55567,8,0)</f>
        <v>229</v>
      </c>
      <c r="F65" s="154">
        <f>VLOOKUP(B65,BARREL!$A$2:$O$55567,9,0)</f>
        <v>23</v>
      </c>
      <c r="G65" s="154">
        <f>VLOOKUP(B65,BARREL!$A$2:$O$55567,10,0)</f>
        <v>0</v>
      </c>
      <c r="H65" s="154">
        <f>VLOOKUP(B65,BARREL!$A$2:$O$55567,11,0)</f>
        <v>0</v>
      </c>
      <c r="I65" s="172">
        <f>VLOOKUP(B65,BARREL!$A$2:$O$55567,14,0)</f>
        <v>243.07999999999998</v>
      </c>
      <c r="J65" s="174">
        <f t="shared" ref="J65:J70" si="5">I65*D65</f>
        <v>51046.799999999996</v>
      </c>
    </row>
    <row r="66" spans="2:12" ht="15" x14ac:dyDescent="0.25">
      <c r="B66" s="153">
        <v>2503401</v>
      </c>
      <c r="C66" s="151" t="str">
        <f>VLOOKUP(B66,BARREL!$A$2:$D$55567,3,0)</f>
        <v>SERVO GEAR HP 140-210L BRL</v>
      </c>
      <c r="D66" s="151">
        <f>VLOOKUP(B66,BARREL!$A$2:$O$55567,4,0)</f>
        <v>210</v>
      </c>
      <c r="E66" s="172">
        <f>VLOOKUP(B66,BARREL!$A$2:$O$55567,8,0)</f>
        <v>245</v>
      </c>
      <c r="F66" s="154">
        <f>VLOOKUP(B66,BARREL!$A$2:$O$55567,9,0)</f>
        <v>18</v>
      </c>
      <c r="G66" s="154">
        <f>VLOOKUP(B66,BARREL!$A$2:$O$55567,10,0)</f>
        <v>0</v>
      </c>
      <c r="H66" s="154">
        <f>VLOOKUP(B66,BARREL!$A$2:$O$55567,11,0)</f>
        <v>0</v>
      </c>
      <c r="I66" s="172">
        <f>VLOOKUP(B66,BARREL!$A$2:$O$55567,14,0)</f>
        <v>267.86</v>
      </c>
      <c r="J66" s="174">
        <f t="shared" si="5"/>
        <v>56250.600000000006</v>
      </c>
    </row>
    <row r="67" spans="2:12" ht="15" x14ac:dyDescent="0.25">
      <c r="B67" s="153">
        <v>4906401</v>
      </c>
      <c r="C67" s="151" t="str">
        <f>VLOOKUP(B67,BARREL!$A$2:$D$55567,3,0)</f>
        <v>SERVO TRANSFLUID A - 210L BRL</v>
      </c>
      <c r="D67" s="151">
        <f>VLOOKUP(B67,BARREL!$A$2:$O$55567,4,0)</f>
        <v>210</v>
      </c>
      <c r="E67" s="172">
        <f>VLOOKUP(B67,BARREL!$A$2:$O$55567,8,0)</f>
        <v>188</v>
      </c>
      <c r="F67" s="154">
        <f>VLOOKUP(B67,BARREL!$A$2:$O$55567,9,0)</f>
        <v>18</v>
      </c>
      <c r="G67" s="154">
        <f>VLOOKUP(B67,BARREL!$A$2:$O$55567,10,0)</f>
        <v>0</v>
      </c>
      <c r="H67" s="154">
        <f>VLOOKUP(B67,BARREL!$A$2:$O$55567,11,0)</f>
        <v>0</v>
      </c>
      <c r="I67" s="172">
        <f>VLOOKUP(B67,BARREL!$A$2:$O$55567,14,0)</f>
        <v>200.6</v>
      </c>
      <c r="J67" s="174">
        <f t="shared" si="5"/>
        <v>42126</v>
      </c>
    </row>
    <row r="68" spans="2:12" ht="15" x14ac:dyDescent="0.25">
      <c r="B68" s="153">
        <v>4925401</v>
      </c>
      <c r="C68" s="151" t="str">
        <f>VLOOKUP(B68,BARREL!$A$2:$D$55567,3,0)</f>
        <v>SERVO TRANSMISSION C4 SAE 30-210L BRL</v>
      </c>
      <c r="D68" s="151">
        <f>VLOOKUP(B68,BARREL!$A$2:$O$55567,4,0)</f>
        <v>210</v>
      </c>
      <c r="E68" s="172">
        <f>VLOOKUP(B68,BARREL!$A$2:$O$55567,8,0)</f>
        <v>200</v>
      </c>
      <c r="F68" s="154">
        <f>VLOOKUP(B68,BARREL!$A$2:$O$55567,9,0)</f>
        <v>8</v>
      </c>
      <c r="G68" s="154">
        <f>VLOOKUP(B68,BARREL!$A$2:$O$55567,10,0)</f>
        <v>0</v>
      </c>
      <c r="H68" s="154">
        <f>VLOOKUP(B68,BARREL!$A$2:$O$55567,11,0)</f>
        <v>0</v>
      </c>
      <c r="I68" s="172">
        <f>VLOOKUP(B68,BARREL!$A$2:$O$55567,14,0)</f>
        <v>226.56</v>
      </c>
      <c r="J68" s="174">
        <f t="shared" si="5"/>
        <v>47577.599999999999</v>
      </c>
    </row>
    <row r="69" spans="2:12" ht="15" x14ac:dyDescent="0.25">
      <c r="B69" s="153">
        <v>7511401</v>
      </c>
      <c r="C69" s="151" t="str">
        <f>VLOOKUP(B69,BARREL!$A$2:$D$55567,3,0)</f>
        <v>SERVO GEAR SUPER 80W-90 - 210L BRL</v>
      </c>
      <c r="D69" s="151">
        <f>VLOOKUP(B69,BARREL!$A$2:$O$55567,4,0)</f>
        <v>210</v>
      </c>
      <c r="E69" s="172">
        <f>VLOOKUP(B69,BARREL!$A$2:$O$55567,8,0)</f>
        <v>238</v>
      </c>
      <c r="F69" s="154">
        <f>VLOOKUP(B69,BARREL!$A$2:$O$55567,9,0)</f>
        <v>23</v>
      </c>
      <c r="G69" s="154">
        <f>VLOOKUP(B69,BARREL!$A$2:$O$55567,10,0)</f>
        <v>0</v>
      </c>
      <c r="H69" s="154">
        <f>VLOOKUP(B69,BARREL!$A$2:$O$55567,11,0)</f>
        <v>0</v>
      </c>
      <c r="I69" s="172">
        <f>VLOOKUP(B69,BARREL!$A$2:$O$55567,14,0)</f>
        <v>253.7</v>
      </c>
      <c r="J69" s="176">
        <f t="shared" si="5"/>
        <v>53277</v>
      </c>
    </row>
    <row r="70" spans="2:12" ht="15" x14ac:dyDescent="0.25">
      <c r="B70" s="153">
        <v>7515401</v>
      </c>
      <c r="C70" s="151" t="str">
        <f>VLOOKUP(B70,BARREL!$A$2:$D$55567,3,0)</f>
        <v>SERVO GEAR SUPER 85W-140-210L BRL</v>
      </c>
      <c r="D70" s="151">
        <f>VLOOKUP(B70,BARREL!$A$2:$O$55567,4,0)</f>
        <v>210</v>
      </c>
      <c r="E70" s="172">
        <f>VLOOKUP(B70,BARREL!$A$2:$O$55567,8,0)</f>
        <v>251</v>
      </c>
      <c r="F70" s="154">
        <f>VLOOKUP(B70,BARREL!$A$2:$O$55567,9,0)</f>
        <v>28</v>
      </c>
      <c r="G70" s="154">
        <f>VLOOKUP(B70,BARREL!$A$2:$O$55567,10,0)</f>
        <v>0</v>
      </c>
      <c r="H70" s="154">
        <f>VLOOKUP(B70,BARREL!$A$2:$O$55567,11,0)</f>
        <v>0</v>
      </c>
      <c r="I70" s="172">
        <f>VLOOKUP(B70,BARREL!$A$2:$O$55567,14,0)</f>
        <v>263.14</v>
      </c>
      <c r="J70" s="174">
        <f t="shared" si="5"/>
        <v>55259.399999999994</v>
      </c>
    </row>
    <row r="71" spans="2:12" ht="15" x14ac:dyDescent="0.25">
      <c r="B71" s="153"/>
      <c r="C71" s="153"/>
      <c r="D71" s="153"/>
      <c r="E71" s="173"/>
      <c r="F71" s="151"/>
      <c r="G71" s="151"/>
      <c r="H71" s="151"/>
      <c r="I71" s="173"/>
      <c r="J71" s="175"/>
    </row>
    <row r="72" spans="2:12" ht="15.6" x14ac:dyDescent="0.3">
      <c r="B72" s="150" t="s">
        <v>3052</v>
      </c>
      <c r="C72" s="153"/>
      <c r="D72" s="153"/>
      <c r="E72" s="173"/>
      <c r="F72" s="151"/>
      <c r="G72" s="151"/>
      <c r="H72" s="151"/>
      <c r="I72" s="173"/>
      <c r="J72" s="175"/>
    </row>
    <row r="73" spans="2:12" ht="15" x14ac:dyDescent="0.25">
      <c r="B73" s="153">
        <v>4950288</v>
      </c>
      <c r="C73" s="151" t="str">
        <f>VLOOKUP(B73,BARREL!$A$2:$D$55567,3,0)</f>
        <v xml:space="preserve">SERVO OIB OIL-26 L </v>
      </c>
      <c r="D73" s="151">
        <f>VLOOKUP(B73,BARREL!$A$2:$O$55567,4,0)</f>
        <v>26</v>
      </c>
      <c r="E73" s="172">
        <f>VLOOKUP(B73,BARREL!$A$2:$O$55567,8,0)</f>
        <v>212</v>
      </c>
      <c r="F73" s="154">
        <f>VLOOKUP(B73,BARREL!$A$2:$O$55567,9,0)</f>
        <v>48</v>
      </c>
      <c r="G73" s="154">
        <f>VLOOKUP(B73,BARREL!$A$2:$O$55567,10,0)</f>
        <v>0</v>
      </c>
      <c r="H73" s="154">
        <f>VLOOKUP(B73,BARREL!$A$2:$O$55567,11,0)</f>
        <v>0</v>
      </c>
      <c r="I73" s="172">
        <f>VLOOKUP(B73,BARREL!$A$2:$O$55567,14,0)</f>
        <v>193.51999999999998</v>
      </c>
      <c r="J73" s="174">
        <f>I73*D73</f>
        <v>5031.5199999999995</v>
      </c>
    </row>
    <row r="74" spans="2:12" ht="15" x14ac:dyDescent="0.25">
      <c r="B74" s="153">
        <v>4950401</v>
      </c>
      <c r="C74" s="151" t="str">
        <f>VLOOKUP(B74,BARREL!$A$2:$D$55567,3,0)</f>
        <v>SERVO OIB OIL-210 L BRL</v>
      </c>
      <c r="D74" s="151">
        <f>VLOOKUP(B74,BARREL!$A$2:$O$55567,4,0)</f>
        <v>210</v>
      </c>
      <c r="E74" s="172">
        <f>VLOOKUP(B74,BARREL!$A$2:$O$55567,8,0)</f>
        <v>198</v>
      </c>
      <c r="F74" s="154">
        <f>VLOOKUP(B74,BARREL!$A$2:$O$55567,9,0)</f>
        <v>0</v>
      </c>
      <c r="G74" s="154">
        <f>VLOOKUP(B74,BARREL!$A$2:$O$55567,10,0)</f>
        <v>0</v>
      </c>
      <c r="H74" s="154">
        <f>VLOOKUP(B74,BARREL!$A$2:$O$55567,11,0)</f>
        <v>0</v>
      </c>
      <c r="I74" s="172">
        <f>VLOOKUP(B74,BARREL!$A$2:$O$55567,14,0)</f>
        <v>233.64</v>
      </c>
      <c r="J74" s="174">
        <f>I74*D74</f>
        <v>49064.399999999994</v>
      </c>
    </row>
    <row r="75" spans="2:12" ht="15" x14ac:dyDescent="0.25">
      <c r="B75" s="153">
        <v>7651401</v>
      </c>
      <c r="C75" s="151" t="str">
        <f>VLOOKUP(B75,BARREL!$A$2:$D$55567,3,0)</f>
        <v>SERVO AGROSPRAY T - 210L BRL</v>
      </c>
      <c r="D75" s="151">
        <f>VLOOKUP(B75,BARREL!$A$2:$O$55567,4,0)</f>
        <v>210</v>
      </c>
      <c r="E75" s="172">
        <f>VLOOKUP(B75,BARREL!$A$2:$O$55567,8,0)</f>
        <v>158</v>
      </c>
      <c r="F75" s="154">
        <f>VLOOKUP(B75,BARREL!$A$2:$O$55567,9,0)</f>
        <v>0</v>
      </c>
      <c r="G75" s="154">
        <f>VLOOKUP(B75,BARREL!$A$2:$O$55567,10,0)</f>
        <v>0</v>
      </c>
      <c r="H75" s="154">
        <f>VLOOKUP(B75,BARREL!$A$2:$O$55567,11,0)</f>
        <v>0</v>
      </c>
      <c r="I75" s="172">
        <f>VLOOKUP(B75,BARREL!$A$2:$O$55567,14,0)</f>
        <v>186.44</v>
      </c>
      <c r="J75" s="174">
        <f>I75*D75</f>
        <v>39152.400000000001</v>
      </c>
    </row>
    <row r="76" spans="2:12" ht="15" x14ac:dyDescent="0.25">
      <c r="B76" s="153"/>
      <c r="C76" s="153"/>
      <c r="D76" s="153"/>
      <c r="E76" s="173"/>
      <c r="F76" s="151"/>
      <c r="G76" s="151"/>
      <c r="H76" s="151"/>
      <c r="I76" s="173"/>
      <c r="J76" s="175"/>
    </row>
    <row r="77" spans="2:12" ht="15.6" x14ac:dyDescent="0.3">
      <c r="B77" s="150" t="s">
        <v>3055</v>
      </c>
      <c r="C77" s="153"/>
      <c r="D77" s="153"/>
      <c r="E77" s="173"/>
      <c r="F77" s="151"/>
      <c r="G77" s="151"/>
      <c r="H77" s="151"/>
      <c r="I77" s="173"/>
      <c r="J77" s="175"/>
    </row>
    <row r="78" spans="2:12" ht="15" x14ac:dyDescent="0.25">
      <c r="B78" s="153">
        <v>2900401</v>
      </c>
      <c r="C78" s="151" t="str">
        <f>VLOOKUP(B78,BARREL!$A$2:$D$55567,3,0)</f>
        <v>SERVO 2T SUPREME-210 L BRL</v>
      </c>
      <c r="D78" s="151">
        <f>VLOOKUP(B78,BARREL!$A$2:$O$55567,4,0)</f>
        <v>210</v>
      </c>
      <c r="E78" s="172">
        <f>VLOOKUP(B78,BARREL!$A$2:$O$55567,8,0)</f>
        <v>238.98</v>
      </c>
      <c r="F78" s="154">
        <f>VLOOKUP(B78,BARREL!$A$2:$O$55567,9,0)</f>
        <v>0</v>
      </c>
      <c r="G78" s="154">
        <f>VLOOKUP(B78,BARREL!$A$2:$O$55567,10,0)</f>
        <v>0</v>
      </c>
      <c r="H78" s="154">
        <f>VLOOKUP(B78,BARREL!$A$2:$O$55567,11,0)</f>
        <v>0</v>
      </c>
      <c r="I78" s="172">
        <f>VLOOKUP(B78,BARREL!$A$2:$O$55567,13,0)</f>
        <v>238.98</v>
      </c>
      <c r="J78" s="174">
        <f>I78*D78</f>
        <v>50185.799999999996</v>
      </c>
      <c r="L78" s="16"/>
    </row>
    <row r="79" spans="2:12" ht="15" x14ac:dyDescent="0.25">
      <c r="B79" s="153">
        <v>2900403</v>
      </c>
      <c r="C79" s="151" t="str">
        <f>VLOOKUP(B79,BARREL!$A$2:$D$55567,3,0)</f>
        <v>SERVO 2T SUPREME-210 L HD</v>
      </c>
      <c r="D79" s="151">
        <f>VLOOKUP(B79,BARREL!$A$2:$O$55567,4,0)</f>
        <v>210</v>
      </c>
      <c r="E79" s="172">
        <f>VLOOKUP(B79,BARREL!$A$2:$O$55567,8,0)</f>
        <v>238.98</v>
      </c>
      <c r="F79" s="154">
        <f>VLOOKUP(B79,BARREL!$A$2:$O$55567,9,0)</f>
        <v>0</v>
      </c>
      <c r="G79" s="154">
        <f>VLOOKUP(B79,BARREL!$A$2:$O$55567,10,0)</f>
        <v>0</v>
      </c>
      <c r="H79" s="154">
        <f>VLOOKUP(B79,BARREL!$A$2:$O$55567,11,0)</f>
        <v>0</v>
      </c>
      <c r="I79" s="172">
        <f>VLOOKUP(B79,BARREL!$A$2:$O$55567,13,0)</f>
        <v>238.98</v>
      </c>
      <c r="J79" s="174">
        <f>I79*D79</f>
        <v>50185.799999999996</v>
      </c>
    </row>
    <row r="80" spans="2:12" ht="15" x14ac:dyDescent="0.25">
      <c r="B80" s="153"/>
      <c r="C80" s="153"/>
      <c r="D80" s="153"/>
      <c r="E80" s="173"/>
      <c r="F80" s="151"/>
      <c r="G80" s="151"/>
      <c r="H80" s="151"/>
      <c r="I80" s="173"/>
      <c r="J80" s="175"/>
    </row>
    <row r="81" spans="2:10" ht="15" x14ac:dyDescent="0.25">
      <c r="B81" s="153"/>
      <c r="C81" s="153"/>
      <c r="D81" s="153"/>
      <c r="E81" s="173"/>
      <c r="F81" s="151"/>
      <c r="G81" s="151"/>
      <c r="H81" s="151"/>
      <c r="I81" s="173"/>
      <c r="J81" s="175"/>
    </row>
    <row r="82" spans="2:10" ht="15.6" x14ac:dyDescent="0.3">
      <c r="B82" s="150" t="s">
        <v>3056</v>
      </c>
      <c r="C82" s="153"/>
      <c r="D82" s="153"/>
      <c r="E82" s="173"/>
      <c r="F82" s="151"/>
      <c r="G82" s="151"/>
      <c r="H82" s="151"/>
      <c r="I82" s="173"/>
      <c r="J82" s="175"/>
    </row>
    <row r="83" spans="2:10" ht="15" x14ac:dyDescent="0.25">
      <c r="B83" s="153">
        <v>7701451</v>
      </c>
      <c r="C83" s="151" t="str">
        <f>VLOOKUP(B83,BARREL!$A$2:$D$55567,3,0)</f>
        <v>SERVO GREASE MP-182 KG DRM</v>
      </c>
      <c r="D83" s="151">
        <f>VLOOKUP(B83,BARREL!$A$2:$O$55567,4,0)</f>
        <v>182</v>
      </c>
      <c r="E83" s="172">
        <f>VLOOKUP(B83,BARREL!$A$2:$O$55567,8,0)</f>
        <v>260</v>
      </c>
      <c r="F83" s="154">
        <f>VLOOKUP(B83,BARREL!$A$2:$O$55567,9,0)</f>
        <v>28</v>
      </c>
      <c r="G83" s="154">
        <f>VLOOKUP(B83,BARREL!$A$2:$O$55567,10,0)</f>
        <v>0</v>
      </c>
      <c r="H83" s="154">
        <f>VLOOKUP(B83,BARREL!$A$2:$O$55567,11,0)</f>
        <v>0</v>
      </c>
      <c r="I83" s="172">
        <f>VLOOKUP(B83,BARREL!$A$2:$O$55567,14,0)</f>
        <v>273.76</v>
      </c>
      <c r="J83" s="176">
        <f>I83*D83</f>
        <v>49824.32</v>
      </c>
    </row>
    <row r="84" spans="2:10" ht="15" x14ac:dyDescent="0.25">
      <c r="B84" s="153">
        <v>7705451</v>
      </c>
      <c r="C84" s="151" t="str">
        <f>VLOOKUP(B84,BARREL!$A$2:$D$55567,3,0)</f>
        <v>SERVOGREASE MP 3 - 182 KG DRM</v>
      </c>
      <c r="D84" s="151">
        <f>VLOOKUP(B84,BARREL!$A$2:$O$55567,4,0)</f>
        <v>182</v>
      </c>
      <c r="E84" s="172">
        <f>VLOOKUP(B84,BARREL!$A$2:$O$55567,8,0)</f>
        <v>270</v>
      </c>
      <c r="F84" s="154">
        <f>VLOOKUP(B84,BARREL!$A$2:$O$55567,9,0)</f>
        <v>30</v>
      </c>
      <c r="G84" s="154">
        <f>VLOOKUP(B84,BARREL!$A$2:$O$55567,10,0)</f>
        <v>0</v>
      </c>
      <c r="H84" s="154">
        <f>VLOOKUP(B84,BARREL!$A$2:$O$55567,11,0)</f>
        <v>0</v>
      </c>
      <c r="I84" s="172">
        <f>VLOOKUP(B84,BARREL!$A$2:$O$55567,14,0)</f>
        <v>283.2</v>
      </c>
      <c r="J84" s="174">
        <f>I84*D84</f>
        <v>51542.400000000001</v>
      </c>
    </row>
    <row r="85" spans="2:10" ht="15" x14ac:dyDescent="0.25">
      <c r="B85" s="153">
        <v>7727451</v>
      </c>
      <c r="C85" s="151" t="str">
        <f>VLOOKUP(B85,BARREL!$A$2:$D$55567,3,0)</f>
        <v>SERVO GEM RR 3-182 KG DRM</v>
      </c>
      <c r="D85" s="151">
        <f>VLOOKUP(B85,BARREL!$A$2:$O$55567,4,0)</f>
        <v>182</v>
      </c>
      <c r="E85" s="172">
        <f>VLOOKUP(B85,BARREL!$A$2:$O$55567,8,0)</f>
        <v>370</v>
      </c>
      <c r="F85" s="154">
        <f>VLOOKUP(B85,BARREL!$A$2:$O$55567,9,0)</f>
        <v>50</v>
      </c>
      <c r="G85" s="154">
        <f>VLOOKUP(B85,BARREL!$A$2:$O$55567,10,0)</f>
        <v>0</v>
      </c>
      <c r="H85" s="154">
        <f>VLOOKUP(B85,BARREL!$A$2:$O$55567,11,0)</f>
        <v>0</v>
      </c>
      <c r="I85" s="172">
        <f>VLOOKUP(B85,BARREL!$A$2:$O$55567,14,0)</f>
        <v>377.59999999999997</v>
      </c>
      <c r="J85" s="174">
        <f>I85*D85</f>
        <v>68723.199999999997</v>
      </c>
    </row>
    <row r="86" spans="2:10" ht="15" customHeight="1" x14ac:dyDescent="0.25">
      <c r="B86" s="153">
        <v>7849451</v>
      </c>
      <c r="C86" s="151" t="str">
        <f>VLOOKUP(B86,BARREL!$A$2:$D$55567,3,0)</f>
        <v>SERVO LONG LIFE GREASE-182 KG DRM</v>
      </c>
      <c r="D86" s="151">
        <f>VLOOKUP(B86,BARREL!$A$2:$O$55567,4,0)</f>
        <v>182</v>
      </c>
      <c r="E86" s="172">
        <f>VLOOKUP(B86,BARREL!$A$2:$O$55567,8,0)</f>
        <v>355</v>
      </c>
      <c r="F86" s="154">
        <f>VLOOKUP(B86,BARREL!$A$2:$O$55567,9,0)</f>
        <v>45</v>
      </c>
      <c r="G86" s="154">
        <f>VLOOKUP(B86,BARREL!$A$2:$O$55567,10,0)</f>
        <v>0</v>
      </c>
      <c r="H86" s="154">
        <f>VLOOKUP(B86,BARREL!$A$2:$O$55567,11,0)</f>
        <v>0</v>
      </c>
      <c r="I86" s="172">
        <f>VLOOKUP(B86,BARREL!$A$2:$O$55567,14,0)</f>
        <v>365.79999999999995</v>
      </c>
      <c r="J86" s="174">
        <f>I86*D86</f>
        <v>66575.599999999991</v>
      </c>
    </row>
    <row r="87" spans="2:10" ht="15" customHeight="1" x14ac:dyDescent="0.25">
      <c r="B87" s="153">
        <v>7903451</v>
      </c>
      <c r="C87" s="151" t="str">
        <f>VLOOKUP(B87,BARREL!$A$2:$D$55567,3,0)</f>
        <v>SERVOGREASE MIRACLE 3-182 KG</v>
      </c>
      <c r="D87" s="151">
        <f>VLOOKUP(B87,BARREL!$A$2:$O$55567,4,0)</f>
        <v>182</v>
      </c>
      <c r="E87" s="172">
        <f>VLOOKUP(B87,BARREL!$A$2:$O$55567,8,0)</f>
        <v>355</v>
      </c>
      <c r="F87" s="154">
        <f>VLOOKUP(B87,BARREL!$A$2:$O$55567,9,0)</f>
        <v>23</v>
      </c>
      <c r="G87" s="154">
        <f>VLOOKUP(B87,BARREL!$A$2:$O$55567,10,0)</f>
        <v>0</v>
      </c>
      <c r="H87" s="154">
        <f>VLOOKUP(B87,BARREL!$A$2:$O$55567,11,0)</f>
        <v>0</v>
      </c>
      <c r="I87" s="172">
        <f>VLOOKUP(B87,BARREL!$A$2:$O$55567,14,0)</f>
        <v>391.76</v>
      </c>
      <c r="J87" s="174">
        <f>I87*D87</f>
        <v>71300.319999999992</v>
      </c>
    </row>
    <row r="88" spans="2:10" ht="15" x14ac:dyDescent="0.25">
      <c r="B88" s="153"/>
      <c r="C88" s="153"/>
      <c r="D88" s="153"/>
      <c r="E88" s="173"/>
      <c r="F88" s="151"/>
      <c r="G88" s="151"/>
      <c r="H88" s="151"/>
      <c r="I88" s="173"/>
      <c r="J88" s="175"/>
    </row>
    <row r="89" spans="2:10" ht="15.6" x14ac:dyDescent="0.3">
      <c r="B89" s="150" t="s">
        <v>3057</v>
      </c>
      <c r="C89" s="153"/>
      <c r="D89" s="153"/>
      <c r="E89" s="173"/>
      <c r="F89" s="151"/>
      <c r="G89" s="151"/>
      <c r="H89" s="151"/>
      <c r="I89" s="173"/>
      <c r="J89" s="175"/>
    </row>
    <row r="90" spans="2:10" ht="15" x14ac:dyDescent="0.25">
      <c r="B90" s="153">
        <v>7584401</v>
      </c>
      <c r="C90" s="151" t="str">
        <f>VLOOKUP(B90,BARREL!$A$2:$D$55567,3,0)</f>
        <v>SERVO KOOL PLUS -210L BRL</v>
      </c>
      <c r="D90" s="151">
        <f>VLOOKUP(B90,BARREL!$A$2:$O$55567,4,0)</f>
        <v>210</v>
      </c>
      <c r="E90" s="172">
        <f>VLOOKUP(B90,BARREL!$A$2:$O$55567,8,0)</f>
        <v>204</v>
      </c>
      <c r="F90" s="154">
        <f>VLOOKUP(B90,BARREL!$A$2:$O$55567,9,0)</f>
        <v>0</v>
      </c>
      <c r="G90" s="154">
        <f>VLOOKUP(B90,BARREL!$A$2:$O$55567,10,0)</f>
        <v>0</v>
      </c>
      <c r="H90" s="154">
        <f>VLOOKUP(B90,BARREL!$A$2:$O$55567,11,0)</f>
        <v>0</v>
      </c>
      <c r="I90" s="172">
        <f>VLOOKUP(B90,BARREL!$A$2:$O$55567,14,0)</f>
        <v>240.72</v>
      </c>
      <c r="J90" s="174">
        <f>I90*D90</f>
        <v>50551.199999999997</v>
      </c>
    </row>
    <row r="91" spans="2:10" ht="15" x14ac:dyDescent="0.25">
      <c r="B91" s="153">
        <v>2909401</v>
      </c>
      <c r="C91" s="151" t="str">
        <f>VLOOKUP(B91,BARREL!$A$2:$D$55567,3,0)</f>
        <v>SERVO BRAKE FLUID SUPER HD  - 210L BRL</v>
      </c>
      <c r="D91" s="151">
        <f>VLOOKUP(B91,BARREL!$A$2:$O$55567,4,0)</f>
        <v>210</v>
      </c>
      <c r="E91" s="172">
        <f>VLOOKUP(B91,BARREL!$A$2:$O$55567,8,0)</f>
        <v>256</v>
      </c>
      <c r="F91" s="154">
        <f>VLOOKUP(B91,BARREL!$A$2:$O$55567,9,0)</f>
        <v>0</v>
      </c>
      <c r="G91" s="154">
        <f>VLOOKUP(B91,BARREL!$A$2:$O$55567,10,0)</f>
        <v>0</v>
      </c>
      <c r="H91" s="154">
        <f>VLOOKUP(B91,BARREL!$A$2:$O$55567,11,0)</f>
        <v>0</v>
      </c>
      <c r="I91" s="172">
        <f>VLOOKUP(B91,BARREL!$A$2:$O$55567,14,0)</f>
        <v>302.08</v>
      </c>
      <c r="J91" s="174">
        <f>I91*D91</f>
        <v>63436.799999999996</v>
      </c>
    </row>
    <row r="92" spans="2:10" ht="15" x14ac:dyDescent="0.25">
      <c r="B92" s="153"/>
      <c r="C92" s="153"/>
      <c r="D92" s="153"/>
      <c r="E92" s="172"/>
      <c r="F92" s="154"/>
      <c r="G92" s="154"/>
      <c r="H92" s="154"/>
      <c r="I92" s="172"/>
      <c r="J92" s="174"/>
    </row>
    <row r="93" spans="2:10" ht="15.6" x14ac:dyDescent="0.3">
      <c r="B93" s="150" t="s">
        <v>3072</v>
      </c>
      <c r="C93" s="153"/>
      <c r="D93" s="153"/>
      <c r="E93" s="172"/>
      <c r="F93" s="154"/>
      <c r="G93" s="154"/>
      <c r="H93" s="154"/>
      <c r="I93" s="172"/>
      <c r="J93" s="174"/>
    </row>
    <row r="94" spans="2:10" ht="15" x14ac:dyDescent="0.25">
      <c r="B94" s="153">
        <v>7742451</v>
      </c>
      <c r="C94" s="151" t="str">
        <f>VLOOKUP(B94,BARREL!$A$2:$D$55567,3,0)</f>
        <v>SERVOGEM EP 2-182 KG DRM</v>
      </c>
      <c r="D94" s="151">
        <f>VLOOKUP(B94,BARREL!$A$2:$O$55567,4,0)</f>
        <v>182</v>
      </c>
      <c r="E94" s="172">
        <f>VLOOKUP(B94,BARREL!$A$2:$O$55567,8,0)</f>
        <v>280</v>
      </c>
      <c r="F94" s="154">
        <f>VLOOKUP(B94,BARREL!$A$2:$O$55567,9,0)</f>
        <v>44</v>
      </c>
      <c r="G94" s="154">
        <f>VLOOKUP(B94,BARREL!$A$2:$O$55567,10,0)</f>
        <v>0</v>
      </c>
      <c r="H94" s="154">
        <f>VLOOKUP(B94,BARREL!$A$2:$O$55567,11,0)</f>
        <v>0</v>
      </c>
      <c r="I94" s="172">
        <f>VLOOKUP(B94,BARREL!$A$2:$O$55567,14,0)</f>
        <v>278.47999999999996</v>
      </c>
      <c r="J94" s="174">
        <f>I94*D94</f>
        <v>50683.359999999993</v>
      </c>
    </row>
    <row r="95" spans="2:10" ht="15" x14ac:dyDescent="0.25">
      <c r="B95" s="153">
        <v>3040288</v>
      </c>
      <c r="C95" s="151" t="str">
        <f>VLOOKUP(B95,BARREL!$A$2:$D$55567,3,0)</f>
        <v>SERVOHYDRASHAKTI 68-26 L</v>
      </c>
      <c r="D95" s="151">
        <f>VLOOKUP(B95,BARREL!$A$2:$O$55567,4,0)</f>
        <v>26</v>
      </c>
      <c r="E95" s="172">
        <f>VLOOKUP(B95,BARREL!$A$2:$O$55567,8,0)</f>
        <v>143</v>
      </c>
      <c r="F95" s="154">
        <f>VLOOKUP(B95,BARREL!$A$2:$O$55567,9,0)</f>
        <v>36</v>
      </c>
      <c r="G95" s="154">
        <f>VLOOKUP(B95,BARREL!$A$2:$O$55567,10,0)</f>
        <v>0</v>
      </c>
      <c r="H95" s="154">
        <f>VLOOKUP(B95,BARREL!$A$2:$O$55567,11,0)</f>
        <v>0</v>
      </c>
      <c r="I95" s="172">
        <f>VLOOKUP(B95,BARREL!$A$2:$O$55567,14,0)</f>
        <v>126.25999999999999</v>
      </c>
      <c r="J95" s="174">
        <f t="shared" ref="J95:J117" si="6">I95*D95</f>
        <v>3282.7599999999998</v>
      </c>
    </row>
    <row r="96" spans="2:10" ht="15" x14ac:dyDescent="0.25">
      <c r="B96" s="153">
        <v>3006271</v>
      </c>
      <c r="C96" s="151" t="str">
        <f>VLOOKUP(B96,BARREL!$A$2:$D$55567,3,0)</f>
        <v>SERVOSYSTEM 68 - 50L HDPE</v>
      </c>
      <c r="D96" s="151">
        <f>VLOOKUP(B96,BARREL!$A$2:$O$55567,4,0)</f>
        <v>50</v>
      </c>
      <c r="E96" s="172">
        <f>VLOOKUP(B96,BARREL!$A$2:$O$55567,8,0)</f>
        <v>208</v>
      </c>
      <c r="F96" s="154">
        <f>VLOOKUP(B96,BARREL!$A$2:$O$55567,9,0)</f>
        <v>73</v>
      </c>
      <c r="G96" s="154">
        <f>VLOOKUP(B96,BARREL!$A$2:$O$55567,10,0)</f>
        <v>0</v>
      </c>
      <c r="H96" s="154">
        <f>VLOOKUP(B96,BARREL!$A$2:$O$55567,11,0)</f>
        <v>0</v>
      </c>
      <c r="I96" s="172">
        <f>VLOOKUP(B96,BARREL!$A$2:$O$55567,14,0)</f>
        <v>159.29999999999998</v>
      </c>
      <c r="J96" s="174">
        <f t="shared" si="6"/>
        <v>7964.9999999999991</v>
      </c>
    </row>
    <row r="97" spans="2:10" ht="15" x14ac:dyDescent="0.25">
      <c r="B97" s="153">
        <v>3006288</v>
      </c>
      <c r="C97" s="151" t="str">
        <f>VLOOKUP(B97,BARREL!$A$2:$D$55567,3,0)</f>
        <v>SERVOSYSTEM 68-26 L</v>
      </c>
      <c r="D97" s="151">
        <f>VLOOKUP(B97,BARREL!$A$2:$O$55567,4,0)</f>
        <v>26</v>
      </c>
      <c r="E97" s="172">
        <f>VLOOKUP(B97,BARREL!$A$2:$O$55567,8,0)</f>
        <v>209</v>
      </c>
      <c r="F97" s="154">
        <f>VLOOKUP(B97,BARREL!$A$2:$O$55567,9,0)</f>
        <v>73</v>
      </c>
      <c r="G97" s="154">
        <f>VLOOKUP(B97,BARREL!$A$2:$O$55567,10,0)</f>
        <v>0</v>
      </c>
      <c r="H97" s="154">
        <f>VLOOKUP(B97,BARREL!$A$2:$O$55567,11,0)</f>
        <v>0</v>
      </c>
      <c r="I97" s="172">
        <f>VLOOKUP(B97,BARREL!$A$2:$O$55567,14,0)</f>
        <v>160.47999999999999</v>
      </c>
      <c r="J97" s="174">
        <f t="shared" si="6"/>
        <v>4172.4799999999996</v>
      </c>
    </row>
    <row r="98" spans="2:10" ht="15" x14ac:dyDescent="0.25">
      <c r="B98" s="153">
        <v>3001401</v>
      </c>
      <c r="C98" s="151" t="str">
        <f>VLOOKUP(B98,BARREL!$A$2:$D$55567,3,0)</f>
        <v>SERVOSYSTEM 32 - 210L BRL</v>
      </c>
      <c r="D98" s="151">
        <f>VLOOKUP(B98,BARREL!$A$2:$O$55567,4,0)</f>
        <v>210</v>
      </c>
      <c r="E98" s="172">
        <f>VLOOKUP(B98,BARREL!$A$2:$O$55567,8,0)</f>
        <v>160</v>
      </c>
      <c r="F98" s="154">
        <f>VLOOKUP(B98,BARREL!$A$2:$O$55567,9,0)</f>
        <v>41</v>
      </c>
      <c r="G98" s="154">
        <f>VLOOKUP(B98,BARREL!$A$2:$O$55567,10,0)</f>
        <v>0</v>
      </c>
      <c r="H98" s="154">
        <f>VLOOKUP(B98,BARREL!$A$2:$O$55567,11,0)</f>
        <v>0</v>
      </c>
      <c r="I98" s="172">
        <f>VLOOKUP(B98,BARREL!$A$2:$O$55567,14,0)</f>
        <v>140.41999999999999</v>
      </c>
      <c r="J98" s="174">
        <f t="shared" si="6"/>
        <v>29488.199999999997</v>
      </c>
    </row>
    <row r="99" spans="2:10" ht="15" x14ac:dyDescent="0.25">
      <c r="B99" s="153">
        <v>3002401</v>
      </c>
      <c r="C99" s="151" t="str">
        <f>VLOOKUP(B99,BARREL!$A$2:$D$55567,3,0)</f>
        <v>SERVOSYSTEM 46 - 210L BRL</v>
      </c>
      <c r="D99" s="151">
        <f>VLOOKUP(B99,BARREL!$A$2:$O$55567,4,0)</f>
        <v>210</v>
      </c>
      <c r="E99" s="172">
        <f>VLOOKUP(B99,BARREL!$A$2:$O$55567,8,0)</f>
        <v>165</v>
      </c>
      <c r="F99" s="154">
        <f>VLOOKUP(B99,BARREL!$A$2:$O$55567,9,0)</f>
        <v>36</v>
      </c>
      <c r="G99" s="154">
        <f>VLOOKUP(B99,BARREL!$A$2:$O$55567,10,0)</f>
        <v>0</v>
      </c>
      <c r="H99" s="154">
        <f>VLOOKUP(B99,BARREL!$A$2:$O$55567,11,0)</f>
        <v>0</v>
      </c>
      <c r="I99" s="172">
        <f>VLOOKUP(B99,BARREL!$A$2:$O$55567,14,0)</f>
        <v>152.22</v>
      </c>
      <c r="J99" s="174">
        <f t="shared" si="6"/>
        <v>31966.2</v>
      </c>
    </row>
    <row r="100" spans="2:10" ht="15" x14ac:dyDescent="0.25">
      <c r="B100" s="153">
        <v>3006401</v>
      </c>
      <c r="C100" s="151" t="str">
        <f>VLOOKUP(B100,BARREL!$A$2:$D$55567,3,0)</f>
        <v>SERVOSYSTEM 68 - 210L BRL</v>
      </c>
      <c r="D100" s="151">
        <f>VLOOKUP(B100,BARREL!$A$2:$O$55567,4,0)</f>
        <v>210</v>
      </c>
      <c r="E100" s="172">
        <f>VLOOKUP(B100,BARREL!$A$2:$O$55567,8,0)</f>
        <v>175</v>
      </c>
      <c r="F100" s="154">
        <f>VLOOKUP(B100,BARREL!$A$2:$O$55567,9,0)</f>
        <v>43</v>
      </c>
      <c r="G100" s="154">
        <f>VLOOKUP(B100,BARREL!$A$2:$O$55567,10,0)</f>
        <v>0</v>
      </c>
      <c r="H100" s="154">
        <f>VLOOKUP(B100,BARREL!$A$2:$O$55567,11,0)</f>
        <v>0</v>
      </c>
      <c r="I100" s="172">
        <f>VLOOKUP(B100,BARREL!$A$2:$O$55567,14,0)</f>
        <v>155.76</v>
      </c>
      <c r="J100" s="176">
        <f t="shared" si="6"/>
        <v>32709.599999999999</v>
      </c>
    </row>
    <row r="101" spans="2:10" ht="15" x14ac:dyDescent="0.25">
      <c r="B101" s="153">
        <v>3007403</v>
      </c>
      <c r="C101" s="151" t="str">
        <f>VLOOKUP(B101,BARREL!$A$2:$D$55567,3,0)</f>
        <v>SERVOSYSTEM 100-210 L HD</v>
      </c>
      <c r="D101" s="151">
        <f>VLOOKUP(B101,BARREL!$A$2:$O$55567,4,0)</f>
        <v>210</v>
      </c>
      <c r="E101" s="172">
        <f>VLOOKUP(B101,BARREL!$A$2:$O$55567,8,0)</f>
        <v>210</v>
      </c>
      <c r="F101" s="154">
        <f>VLOOKUP(B101,BARREL!$A$2:$O$55567,9,0)</f>
        <v>53</v>
      </c>
      <c r="G101" s="154">
        <f>VLOOKUP(B101,BARREL!$A$2:$O$55567,10,0)</f>
        <v>0</v>
      </c>
      <c r="H101" s="154">
        <f>VLOOKUP(B101,BARREL!$A$2:$O$55567,11,0)</f>
        <v>0</v>
      </c>
      <c r="I101" s="172">
        <f>VLOOKUP(B101,BARREL!$A$2:$O$55567,14,0)</f>
        <v>185.26</v>
      </c>
      <c r="J101" s="174">
        <f t="shared" si="6"/>
        <v>38904.6</v>
      </c>
    </row>
    <row r="102" spans="2:10" ht="15" x14ac:dyDescent="0.25">
      <c r="B102" s="151">
        <v>3020401</v>
      </c>
      <c r="C102" s="151" t="str">
        <f>VLOOKUP(B102,BARREL!$A$2:$D$55567,3,0)</f>
        <v>SERVOSYSTEM 220 - 210L BRL</v>
      </c>
      <c r="D102" s="151">
        <f>VLOOKUP(B102,BARREL!$A$2:$O$55567,4,0)</f>
        <v>210</v>
      </c>
      <c r="E102" s="172">
        <f>VLOOKUP(B102,BARREL!$A$2:$O$55567,8,0)</f>
        <v>198</v>
      </c>
      <c r="F102" s="154">
        <f>VLOOKUP(B102,BARREL!$A$2:$O$55567,9,0)</f>
        <v>23</v>
      </c>
      <c r="G102" s="154">
        <f>VLOOKUP(B102,BARREL!$A$2:$O$55567,10,0)</f>
        <v>0</v>
      </c>
      <c r="H102" s="154">
        <f>VLOOKUP(B102,BARREL!$A$2:$O$55567,11,0)</f>
        <v>0</v>
      </c>
      <c r="I102" s="172">
        <f>VLOOKUP(B102,BARREL!$A$2:$O$55567,14,0)</f>
        <v>206.5</v>
      </c>
      <c r="J102" s="174">
        <f t="shared" ref="J102" si="7">I102*D102</f>
        <v>43365</v>
      </c>
    </row>
    <row r="103" spans="2:10" ht="15" x14ac:dyDescent="0.25">
      <c r="B103" s="153">
        <v>3017401</v>
      </c>
      <c r="C103" s="151" t="str">
        <f>VLOOKUP(B103,BARREL!$A$2:$D$55567,3,0)</f>
        <v>SERVOSYSTEM 320 - 210L BRL</v>
      </c>
      <c r="D103" s="151">
        <f>VLOOKUP(B103,BARREL!$A$2:$O$55567,4,0)</f>
        <v>210</v>
      </c>
      <c r="E103" s="172">
        <f>VLOOKUP(B103,BARREL!$A$2:$O$55567,8,0)</f>
        <v>207</v>
      </c>
      <c r="F103" s="154">
        <f>VLOOKUP(B103,BARREL!$A$2:$O$55567,9,0)</f>
        <v>16</v>
      </c>
      <c r="G103" s="154">
        <f>VLOOKUP(B103,BARREL!$A$2:$O$55567,10,0)</f>
        <v>0</v>
      </c>
      <c r="H103" s="154">
        <f>VLOOKUP(B103,BARREL!$A$2:$O$55567,11,0)</f>
        <v>0</v>
      </c>
      <c r="I103" s="172">
        <f>VLOOKUP(B103,BARREL!$A$2:$O$55567,14,0)</f>
        <v>225.38</v>
      </c>
      <c r="J103" s="174">
        <f t="shared" si="6"/>
        <v>47329.799999999996</v>
      </c>
    </row>
    <row r="104" spans="2:10" ht="15" x14ac:dyDescent="0.25">
      <c r="B104" s="153">
        <v>3019401</v>
      </c>
      <c r="C104" s="151" t="str">
        <f>VLOOKUP(B104,BARREL!$A$2:$D$55567,3,0)</f>
        <v>SERVOSYSTEM 150 - 210L BRL</v>
      </c>
      <c r="D104" s="151">
        <f>VLOOKUP(B104,BARREL!$A$2:$O$55567,4,0)</f>
        <v>210</v>
      </c>
      <c r="E104" s="172">
        <f>VLOOKUP(B104,BARREL!$A$2:$O$55567,8,0)</f>
        <v>191</v>
      </c>
      <c r="F104" s="154">
        <f>VLOOKUP(B104,BARREL!$A$2:$O$55567,9,0)</f>
        <v>27</v>
      </c>
      <c r="G104" s="154">
        <f>VLOOKUP(B104,BARREL!$A$2:$O$55567,10,0)</f>
        <v>0</v>
      </c>
      <c r="H104" s="154">
        <f>VLOOKUP(B104,BARREL!$A$2:$O$55567,11,0)</f>
        <v>0</v>
      </c>
      <c r="I104" s="172">
        <f>VLOOKUP(B104,BARREL!$A$2:$O$55567,14,0)</f>
        <v>193.51999999999998</v>
      </c>
      <c r="J104" s="174">
        <f t="shared" si="6"/>
        <v>40639.199999999997</v>
      </c>
    </row>
    <row r="105" spans="2:10" ht="15" x14ac:dyDescent="0.25">
      <c r="B105" s="153">
        <v>3064401</v>
      </c>
      <c r="C105" s="151" t="str">
        <f>VLOOKUP(B105,BARREL!$A$2:$D$55567,3,0)</f>
        <v>SERVOHYDREX TH 46-210L BRL</v>
      </c>
      <c r="D105" s="151">
        <f>VLOOKUP(B105,BARREL!$A$2:$O$55567,4,0)</f>
        <v>210</v>
      </c>
      <c r="E105" s="172">
        <f>VLOOKUP(B105,BARREL!$A$2:$O$55567,8,0)</f>
        <v>187</v>
      </c>
      <c r="F105" s="154">
        <f>VLOOKUP(B105,BARREL!$A$2:$O$55567,9,0)</f>
        <v>6</v>
      </c>
      <c r="G105" s="154">
        <f>VLOOKUP(B105,BARREL!$A$2:$O$55567,10,0)</f>
        <v>0</v>
      </c>
      <c r="H105" s="154">
        <f>VLOOKUP(B105,BARREL!$A$2:$O$55567,11,0)</f>
        <v>0</v>
      </c>
      <c r="I105" s="172">
        <f>VLOOKUP(B105,BARREL!$A$2:$O$55567,14,0)</f>
        <v>213.57999999999998</v>
      </c>
      <c r="J105" s="174">
        <f t="shared" si="6"/>
        <v>44851.799999999996</v>
      </c>
    </row>
    <row r="106" spans="2:10" ht="15" x14ac:dyDescent="0.25">
      <c r="B106" s="153">
        <v>3081401</v>
      </c>
      <c r="C106" s="151" t="str">
        <f>VLOOKUP(B106,BARREL!$A$2:$D$55567,3,0)</f>
        <v>SERVOSYSTEM HLP 32 - 210L BRL</v>
      </c>
      <c r="D106" s="151">
        <f>VLOOKUP(B106,BARREL!$A$2:$O$55567,4,0)</f>
        <v>210</v>
      </c>
      <c r="E106" s="172">
        <f>VLOOKUP(B106,BARREL!$A$2:$O$55567,8,0)</f>
        <v>196</v>
      </c>
      <c r="F106" s="154">
        <f>VLOOKUP(B106,BARREL!$A$2:$O$55567,9,0)</f>
        <v>0</v>
      </c>
      <c r="G106" s="154">
        <f>VLOOKUP(B106,BARREL!$A$2:$O$55567,10,0)</f>
        <v>0</v>
      </c>
      <c r="H106" s="154">
        <f>VLOOKUP(B106,BARREL!$A$2:$O$55567,11,0)</f>
        <v>0</v>
      </c>
      <c r="I106" s="172">
        <f>VLOOKUP(B106,BARREL!$A$2:$O$55567,14,0)</f>
        <v>231.28</v>
      </c>
      <c r="J106" s="174">
        <f t="shared" si="6"/>
        <v>48568.800000000003</v>
      </c>
    </row>
    <row r="107" spans="2:10" ht="15" x14ac:dyDescent="0.25">
      <c r="B107" s="153">
        <v>3082401</v>
      </c>
      <c r="C107" s="151" t="str">
        <f>VLOOKUP(B107,BARREL!$A$2:$D$55567,3,0)</f>
        <v>SERVOSYSTEM HLP 46 - 210L BRL</v>
      </c>
      <c r="D107" s="151">
        <f>VLOOKUP(B107,BARREL!$A$2:$O$55567,4,0)</f>
        <v>210</v>
      </c>
      <c r="E107" s="172">
        <f>VLOOKUP(B107,BARREL!$A$2:$O$55567,8,0)</f>
        <v>201</v>
      </c>
      <c r="F107" s="154">
        <f>VLOOKUP(B107,BARREL!$A$2:$O$55567,9,0)</f>
        <v>56</v>
      </c>
      <c r="G107" s="154">
        <f>VLOOKUP(B107,BARREL!$A$2:$O$55567,10,0)</f>
        <v>0</v>
      </c>
      <c r="H107" s="154">
        <f>VLOOKUP(B107,BARREL!$A$2:$O$55567,11,0)</f>
        <v>0</v>
      </c>
      <c r="I107" s="172">
        <f>VLOOKUP(B107,BARREL!$A$2:$O$55567,14,0)</f>
        <v>171.1</v>
      </c>
      <c r="J107" s="174">
        <f t="shared" si="6"/>
        <v>35931</v>
      </c>
    </row>
    <row r="108" spans="2:10" ht="15" x14ac:dyDescent="0.25">
      <c r="B108" s="153">
        <v>3084401</v>
      </c>
      <c r="C108" s="151" t="str">
        <f>VLOOKUP(B108,BARREL!$A$2:$D$55567,3,0)</f>
        <v>SERVOSYSTEM HLP 68 - 210L BRL</v>
      </c>
      <c r="D108" s="151">
        <f>VLOOKUP(B108,BARREL!$A$2:$O$55567,4,0)</f>
        <v>210</v>
      </c>
      <c r="E108" s="172">
        <f>VLOOKUP(B108,BARREL!$A$2:$O$55567,8,0)</f>
        <v>211</v>
      </c>
      <c r="F108" s="154">
        <f>VLOOKUP(B108,BARREL!$A$2:$O$55567,9,0)</f>
        <v>68</v>
      </c>
      <c r="G108" s="154">
        <f>VLOOKUP(B108,BARREL!$A$2:$O$55567,10,0)</f>
        <v>0</v>
      </c>
      <c r="H108" s="154">
        <f>VLOOKUP(B108,BARREL!$A$2:$O$55567,11,0)</f>
        <v>0</v>
      </c>
      <c r="I108" s="172">
        <f>VLOOKUP(B108,BARREL!$A$2:$O$55567,14,0)</f>
        <v>168.73999999999998</v>
      </c>
      <c r="J108" s="174">
        <f t="shared" si="6"/>
        <v>35435.399999999994</v>
      </c>
    </row>
    <row r="109" spans="2:10" ht="15" x14ac:dyDescent="0.25">
      <c r="B109" s="153">
        <v>3121401</v>
      </c>
      <c r="C109" s="151" t="str">
        <f>VLOOKUP(B109,BARREL!$A$2:$D$55567,3,0)</f>
        <v>SERVOPRIME 46 - 210L BRL</v>
      </c>
      <c r="D109" s="151">
        <f>VLOOKUP(B109,BARREL!$A$2:$O$55567,4,0)</f>
        <v>210</v>
      </c>
      <c r="E109" s="172">
        <f>VLOOKUP(B109,BARREL!$A$2:$O$55567,8,0)</f>
        <v>200</v>
      </c>
      <c r="F109" s="154">
        <f>VLOOKUP(B109,BARREL!$A$2:$O$55567,9,0)</f>
        <v>0</v>
      </c>
      <c r="G109" s="154">
        <f>VLOOKUP(B109,BARREL!$A$2:$O$55567,10,0)</f>
        <v>0</v>
      </c>
      <c r="H109" s="154">
        <f>VLOOKUP(B109,BARREL!$A$2:$O$55567,11,0)</f>
        <v>0</v>
      </c>
      <c r="I109" s="172">
        <f>VLOOKUP(B109,BARREL!$A$2:$O$55567,14,0)</f>
        <v>236</v>
      </c>
      <c r="J109" s="174">
        <f t="shared" si="6"/>
        <v>49560</v>
      </c>
    </row>
    <row r="110" spans="2:10" ht="15" x14ac:dyDescent="0.25">
      <c r="B110" s="153">
        <v>3122401</v>
      </c>
      <c r="C110" s="151" t="str">
        <f>VLOOKUP(B110,BARREL!$A$2:$D$55567,3,0)</f>
        <v>SERVOPRIME 57 - 210L BRL</v>
      </c>
      <c r="D110" s="151">
        <f>VLOOKUP(B110,BARREL!$A$2:$O$55567,4,0)</f>
        <v>210</v>
      </c>
      <c r="E110" s="172">
        <f>VLOOKUP(B110,BARREL!$A$2:$O$55567,8,0)</f>
        <v>205</v>
      </c>
      <c r="F110" s="154">
        <f>VLOOKUP(B110,BARREL!$A$2:$O$55567,9,0)</f>
        <v>0</v>
      </c>
      <c r="G110" s="154">
        <f>VLOOKUP(B110,BARREL!$A$2:$O$55567,10,0)</f>
        <v>0</v>
      </c>
      <c r="H110" s="154">
        <f>VLOOKUP(B110,BARREL!$A$2:$O$55567,11,0)</f>
        <v>0</v>
      </c>
      <c r="I110" s="172">
        <f>VLOOKUP(B110,BARREL!$A$2:$O$55567,14,0)</f>
        <v>241.89999999999998</v>
      </c>
      <c r="J110" s="174">
        <f t="shared" si="6"/>
        <v>50798.999999999993</v>
      </c>
    </row>
    <row r="111" spans="2:10" ht="15" x14ac:dyDescent="0.25">
      <c r="B111" s="153">
        <v>3614401</v>
      </c>
      <c r="C111" s="151" t="str">
        <f>VLOOKUP(B111,BARREL!$A$2:$D$55567,3,0)</f>
        <v>SERVOMESH SP 320 - 210L BRL</v>
      </c>
      <c r="D111" s="151">
        <f>VLOOKUP(B111,BARREL!$A$2:$O$55567,4,0)</f>
        <v>210</v>
      </c>
      <c r="E111" s="172">
        <f>VLOOKUP(B111,BARREL!$A$2:$O$55567,8,0)</f>
        <v>217</v>
      </c>
      <c r="F111" s="154">
        <f>VLOOKUP(B111,BARREL!$A$2:$O$55567,9,0)</f>
        <v>44</v>
      </c>
      <c r="G111" s="154">
        <f>VLOOKUP(B111,BARREL!$A$2:$O$55567,10,0)</f>
        <v>0</v>
      </c>
      <c r="H111" s="154">
        <f>VLOOKUP(B111,BARREL!$A$2:$O$55567,11,0)</f>
        <v>0</v>
      </c>
      <c r="I111" s="172">
        <f>VLOOKUP(B111,BARREL!$A$2:$O$55567,14,0)</f>
        <v>204.14</v>
      </c>
      <c r="J111" s="174">
        <f t="shared" si="6"/>
        <v>42869.399999999994</v>
      </c>
    </row>
    <row r="112" spans="2:10" ht="15" x14ac:dyDescent="0.25">
      <c r="B112" s="153">
        <v>3617401</v>
      </c>
      <c r="C112" s="151" t="str">
        <f>VLOOKUP(B112,BARREL!$A$2:$D$55567,3,0)</f>
        <v>SERVOMESH SP 220 - 210L BRL</v>
      </c>
      <c r="D112" s="151">
        <f>VLOOKUP(B112,BARREL!$A$2:$O$55567,4,0)</f>
        <v>210</v>
      </c>
      <c r="E112" s="172">
        <f>VLOOKUP(B112,BARREL!$A$2:$O$55567,8,0)</f>
        <v>209</v>
      </c>
      <c r="F112" s="154">
        <f>VLOOKUP(B112,BARREL!$A$2:$O$55567,9,0)</f>
        <v>35</v>
      </c>
      <c r="G112" s="154">
        <f>VLOOKUP(B112,BARREL!$A$2:$O$55567,10,0)</f>
        <v>0</v>
      </c>
      <c r="H112" s="154">
        <f>VLOOKUP(B112,BARREL!$A$2:$O$55567,11,0)</f>
        <v>0</v>
      </c>
      <c r="I112" s="172">
        <f>VLOOKUP(B112,BARREL!$A$2:$O$55567,14,0)</f>
        <v>205.32</v>
      </c>
      <c r="J112" s="174">
        <f t="shared" si="6"/>
        <v>43117.2</v>
      </c>
    </row>
    <row r="113" spans="2:10" ht="15" x14ac:dyDescent="0.25">
      <c r="B113" s="153">
        <v>3923401</v>
      </c>
      <c r="C113" s="151" t="str">
        <f>VLOOKUP(B113,BARREL!$A$2:$D$55567,3,0)</f>
        <v>SERVOFRIZ NH 68 - 210 L BRL</v>
      </c>
      <c r="D113" s="151">
        <f>VLOOKUP(B113,BARREL!$A$2:$O$55567,4,0)</f>
        <v>210</v>
      </c>
      <c r="E113" s="172">
        <f>VLOOKUP(B113,BARREL!$A$2:$O$55567,8,0)</f>
        <v>171</v>
      </c>
      <c r="F113" s="154">
        <f>VLOOKUP(B113,BARREL!$A$2:$O$55567,9,0)</f>
        <v>22</v>
      </c>
      <c r="G113" s="154">
        <f>VLOOKUP(B113,BARREL!$A$2:$O$55567,10,0)</f>
        <v>0</v>
      </c>
      <c r="H113" s="154">
        <f>VLOOKUP(B113,BARREL!$A$2:$O$55567,11,0)</f>
        <v>0</v>
      </c>
      <c r="I113" s="172">
        <f>VLOOKUP(B113,BARREL!$A$2:$O$55567,14,0)</f>
        <v>175.82</v>
      </c>
      <c r="J113" s="174">
        <f t="shared" si="6"/>
        <v>36922.199999999997</v>
      </c>
    </row>
    <row r="114" spans="2:10" ht="15" x14ac:dyDescent="0.25">
      <c r="B114" s="153">
        <v>4803401</v>
      </c>
      <c r="C114" s="151" t="str">
        <f>VLOOKUP(B114,BARREL!$A$2:$D$55567,3,0)</f>
        <v>SERVOTHERM SPECIAL-210L BRL</v>
      </c>
      <c r="D114" s="151">
        <f>VLOOKUP(B114,BARREL!$A$2:$O$55567,4,0)</f>
        <v>210</v>
      </c>
      <c r="E114" s="172">
        <f>VLOOKUP(B114,BARREL!$A$2:$O$55567,8,0)</f>
        <v>177</v>
      </c>
      <c r="F114" s="154">
        <f>VLOOKUP(B114,BARREL!$A$2:$O$55567,9,0)</f>
        <v>57</v>
      </c>
      <c r="G114" s="154">
        <f>VLOOKUP(B114,BARREL!$A$2:$O$55567,10,0)</f>
        <v>0</v>
      </c>
      <c r="H114" s="154">
        <f>VLOOKUP(B114,BARREL!$A$2:$O$55567,11,0)</f>
        <v>0</v>
      </c>
      <c r="I114" s="172">
        <f>VLOOKUP(B114,BARREL!$A$2:$O$55567,14,0)</f>
        <v>141.6</v>
      </c>
      <c r="J114" s="174">
        <f t="shared" si="6"/>
        <v>29736</v>
      </c>
    </row>
    <row r="115" spans="2:10" ht="15" x14ac:dyDescent="0.25">
      <c r="B115" s="153">
        <v>4811401</v>
      </c>
      <c r="C115" s="151" t="str">
        <f>VLOOKUP(B115,BARREL!$A$2:$D$55567,3,0)</f>
        <v>SERVOTHERM S SPECIAL-210 L BRL</v>
      </c>
      <c r="D115" s="151">
        <f>VLOOKUP(B115,BARREL!$A$2:$O$55567,4,0)</f>
        <v>210</v>
      </c>
      <c r="E115" s="172">
        <f>VLOOKUP(B115,BARREL!$A$2:$O$55567,8,0)</f>
        <v>190</v>
      </c>
      <c r="F115" s="154">
        <f>VLOOKUP(B115,BARREL!$A$2:$O$55567,9,0)</f>
        <v>50</v>
      </c>
      <c r="G115" s="154">
        <f>VLOOKUP(B115,BARREL!$A$2:$O$55567,10,0)</f>
        <v>0</v>
      </c>
      <c r="H115" s="154">
        <f>VLOOKUP(B115,BARREL!$A$2:$O$55567,11,0)</f>
        <v>0</v>
      </c>
      <c r="I115" s="172">
        <f>VLOOKUP(B115,BARREL!$A$2:$O$55567,14,0)</f>
        <v>165.2</v>
      </c>
      <c r="J115" s="174">
        <f t="shared" si="6"/>
        <v>34692</v>
      </c>
    </row>
    <row r="116" spans="2:10" ht="15" x14ac:dyDescent="0.25">
      <c r="B116" s="151">
        <v>4501401</v>
      </c>
      <c r="C116" s="151" t="str">
        <f>VLOOKUP(B116,BARREL!$A$2:$D$55567,3,0)</f>
        <v>SERVOCUT S - 210L BRL</v>
      </c>
      <c r="D116" s="151">
        <f>VLOOKUP(B116,BARREL!$A$2:$O$55567,4,0)</f>
        <v>210</v>
      </c>
      <c r="E116" s="172">
        <f>VLOOKUP(B116,BARREL!$A$2:$O$55567,8,0)</f>
        <v>190</v>
      </c>
      <c r="F116" s="154">
        <f>VLOOKUP(B116,BARREL!$A$2:$O$55567,9,0)</f>
        <v>57</v>
      </c>
      <c r="G116" s="154">
        <f>VLOOKUP(B116,BARREL!$A$2:$O$55567,10,0)</f>
        <v>0</v>
      </c>
      <c r="H116" s="154">
        <f>VLOOKUP(B116,BARREL!$A$2:$O$55567,11,0)</f>
        <v>0</v>
      </c>
      <c r="I116" s="172">
        <f>VLOOKUP(B116,BARREL!$A$2:$O$55567,14,0)</f>
        <v>156.94</v>
      </c>
      <c r="J116" s="174">
        <f t="shared" ref="J116" si="8">I116*D116</f>
        <v>32957.4</v>
      </c>
    </row>
    <row r="117" spans="2:10" ht="15" x14ac:dyDescent="0.25">
      <c r="B117" s="153">
        <v>7403401</v>
      </c>
      <c r="C117" s="151" t="str">
        <f>VLOOKUP(B117,BARREL!$A$2:$D$55567,3,0)</f>
        <v>SERVOELECTRA - 210L BRL</v>
      </c>
      <c r="D117" s="151">
        <f>VLOOKUP(B117,BARREL!$A$2:$O$55567,4,0)</f>
        <v>210</v>
      </c>
      <c r="E117" s="172">
        <f>VLOOKUP(B117,BARREL!$A$2:$O$55567,8,0)</f>
        <v>120</v>
      </c>
      <c r="F117" s="154">
        <f>VLOOKUP(B117,BARREL!$A$2:$O$55567,9,0)</f>
        <v>0</v>
      </c>
      <c r="G117" s="154">
        <f>VLOOKUP(B117,BARREL!$A$2:$O$55567,10,0)</f>
        <v>0</v>
      </c>
      <c r="H117" s="154">
        <f>VLOOKUP(B117,BARREL!$A$2:$O$55567,11,0)</f>
        <v>0</v>
      </c>
      <c r="I117" s="172">
        <f>VLOOKUP(B117,BARREL!$A$2:$O$55567,14,0)</f>
        <v>141.6</v>
      </c>
      <c r="J117" s="174">
        <f t="shared" si="6"/>
        <v>29736</v>
      </c>
    </row>
    <row r="118" spans="2:10" ht="15" x14ac:dyDescent="0.25">
      <c r="B118" s="153"/>
      <c r="C118" s="153"/>
      <c r="D118" s="153"/>
      <c r="E118" s="172"/>
      <c r="F118" s="154"/>
      <c r="G118" s="154"/>
      <c r="H118" s="154"/>
      <c r="I118" s="172"/>
      <c r="J118" s="174"/>
    </row>
    <row r="119" spans="2:10" ht="15" x14ac:dyDescent="0.25">
      <c r="B119" s="153"/>
      <c r="C119" s="153"/>
      <c r="D119" s="153"/>
      <c r="E119" s="172"/>
      <c r="F119" s="154">
        <f>217-44</f>
        <v>173</v>
      </c>
      <c r="G119" s="154">
        <f>44*210</f>
        <v>9240</v>
      </c>
      <c r="H119" s="154"/>
      <c r="I119" s="172"/>
      <c r="J119" s="174"/>
    </row>
    <row r="120" spans="2:10" ht="15.6" x14ac:dyDescent="0.3">
      <c r="B120" s="150" t="s">
        <v>3077</v>
      </c>
      <c r="C120" s="153"/>
      <c r="D120" s="153"/>
      <c r="E120" s="172"/>
      <c r="F120" s="154"/>
      <c r="G120" s="154"/>
      <c r="H120" s="154"/>
      <c r="I120" s="172"/>
      <c r="J120" s="174"/>
    </row>
    <row r="121" spans="2:10" ht="15" x14ac:dyDescent="0.25">
      <c r="B121" s="153">
        <v>7330403</v>
      </c>
      <c r="C121" s="151" t="str">
        <f>VLOOKUP(B121,BARREL!$A$2:$D$55567,3,0)</f>
        <v>IOC CLEARBLUE-210 L HD</v>
      </c>
      <c r="D121" s="151">
        <f>VLOOKUP(B121,BARREL!$A$2:$O$55567,4,0)</f>
        <v>210</v>
      </c>
      <c r="E121" s="172">
        <f>VLOOKUP(B121,BARREL!$A$2:$O$55567,8,0)</f>
        <v>44</v>
      </c>
      <c r="F121" s="154">
        <f>VLOOKUP(B121,BARREL!$A$2:$O$55567,9,0)</f>
        <v>0</v>
      </c>
      <c r="G121" s="154">
        <f>VLOOKUP(B121,BARREL!$A$2:$O$55567,10,0)</f>
        <v>0</v>
      </c>
      <c r="H121" s="154">
        <f>VLOOKUP(B121,BARREL!$A$2:$O$55567,11,0)</f>
        <v>0</v>
      </c>
      <c r="I121" s="172">
        <f>VLOOKUP(B121,BARREL!$A$2:$O$55567,14,0)</f>
        <v>51.919999999999995</v>
      </c>
      <c r="J121" s="174">
        <f>I121*D121</f>
        <v>10903.199999999999</v>
      </c>
    </row>
    <row r="122" spans="2:10" x14ac:dyDescent="0.25">
      <c r="C122"/>
      <c r="D122"/>
      <c r="E122" s="8"/>
      <c r="F122" s="8"/>
      <c r="G122" s="8"/>
      <c r="H122" s="8"/>
      <c r="I122" s="8"/>
      <c r="J122" s="123"/>
    </row>
    <row r="123" spans="2:10" x14ac:dyDescent="0.25">
      <c r="C123"/>
      <c r="D123"/>
      <c r="E123" s="8"/>
      <c r="F123" s="8"/>
      <c r="G123" s="8"/>
      <c r="H123" s="8"/>
      <c r="I123" s="8"/>
      <c r="J123" s="123"/>
    </row>
    <row r="125" spans="2:10" x14ac:dyDescent="0.25">
      <c r="B125" s="12"/>
    </row>
  </sheetData>
  <autoFilter ref="A15:L15" xr:uid="{00000000-0009-0000-0000-00000F000000}"/>
  <mergeCells count="4">
    <mergeCell ref="C4:I4"/>
    <mergeCell ref="C3:I3"/>
    <mergeCell ref="G1:I2"/>
    <mergeCell ref="J1:J2"/>
  </mergeCells>
  <conditionalFormatting sqref="B63:B64 B17:B45 B69:B101 B103:B115 B117:B1048576 B47:B49">
    <cfRule type="duplicateValues" dxfId="30" priority="26"/>
  </conditionalFormatting>
  <conditionalFormatting sqref="F17:G123">
    <cfRule type="cellIs" dxfId="29" priority="1" operator="equal">
      <formula>0</formula>
    </cfRule>
  </conditionalFormatting>
  <pageMargins left="0.7" right="0.7" top="0.75" bottom="0.75" header="0.3" footer="0.3"/>
  <pageSetup paperSize="9" scale="65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V301"/>
  <sheetViews>
    <sheetView zoomScale="120" zoomScaleNormal="120" workbookViewId="0">
      <pane xSplit="3" ySplit="17" topLeftCell="D18" activePane="bottomRight" state="frozen"/>
      <selection pane="topRight" activeCell="D1" sqref="D1"/>
      <selection pane="bottomLeft" activeCell="A18" sqref="A18"/>
      <selection pane="bottomRight" activeCell="C23" sqref="C23"/>
    </sheetView>
  </sheetViews>
  <sheetFormatPr defaultColWidth="8.6640625" defaultRowHeight="13.2" x14ac:dyDescent="0.25"/>
  <cols>
    <col min="1" max="1" width="14.6640625" style="6" customWidth="1"/>
    <col min="2" max="2" width="5" style="6" hidden="1" customWidth="1"/>
    <col min="3" max="3" width="44.109375" style="6" bestFit="1" customWidth="1"/>
    <col min="4" max="4" width="10.44140625" bestFit="1" customWidth="1"/>
    <col min="5" max="6" width="7.44140625" bestFit="1" customWidth="1"/>
    <col min="7" max="7" width="11.109375" bestFit="1" customWidth="1"/>
    <col min="8" max="8" width="12.109375" hidden="1" customWidth="1"/>
    <col min="9" max="9" width="15" bestFit="1" customWidth="1"/>
    <col min="10" max="10" width="12.6640625" hidden="1" customWidth="1"/>
    <col min="11" max="11" width="14.6640625" bestFit="1" customWidth="1"/>
    <col min="12" max="12" width="17.6640625" hidden="1" customWidth="1"/>
    <col min="13" max="13" width="12.33203125" customWidth="1"/>
    <col min="14" max="14" width="11" customWidth="1"/>
    <col min="15" max="15" width="14.6640625" hidden="1" customWidth="1"/>
    <col min="16" max="16" width="14.33203125" bestFit="1" customWidth="1"/>
    <col min="17" max="17" width="8" customWidth="1"/>
    <col min="18" max="18" width="7" customWidth="1"/>
    <col min="19" max="19" width="8.6640625" customWidth="1"/>
    <col min="20" max="20" width="9.6640625" bestFit="1" customWidth="1"/>
  </cols>
  <sheetData>
    <row r="1" spans="1:19" ht="25.95" customHeight="1" x14ac:dyDescent="0.25">
      <c r="A1" s="62"/>
      <c r="B1" s="62"/>
      <c r="K1" s="207" t="s">
        <v>3474</v>
      </c>
      <c r="L1" s="207"/>
      <c r="M1" s="207"/>
      <c r="N1" s="207"/>
      <c r="O1" s="207"/>
      <c r="P1" s="207"/>
      <c r="Q1" s="207"/>
      <c r="R1" s="205">
        <f>+'PRICE LIST SMALL'!J1</f>
        <v>45937</v>
      </c>
      <c r="S1" s="205"/>
    </row>
    <row r="2" spans="1:19" ht="25.2" customHeight="1" x14ac:dyDescent="0.25">
      <c r="D2" s="68"/>
      <c r="E2" s="68"/>
      <c r="F2" s="68"/>
      <c r="G2" s="68" t="str">
        <f ca="1">TEXT(TODAY(),"MMM-YY")</f>
        <v>Dec-25</v>
      </c>
      <c r="H2" s="68"/>
      <c r="Q2" s="64"/>
      <c r="R2" s="64"/>
      <c r="S2" s="64"/>
    </row>
    <row r="3" spans="1:19" ht="25.2" customHeight="1" x14ac:dyDescent="0.25">
      <c r="C3" s="188" t="s">
        <v>3479</v>
      </c>
      <c r="D3" s="188"/>
      <c r="E3" s="188"/>
      <c r="F3" s="188"/>
      <c r="G3" s="188"/>
      <c r="H3" s="188"/>
      <c r="I3" s="188"/>
      <c r="J3" s="188"/>
      <c r="K3" s="188"/>
      <c r="L3" s="65"/>
      <c r="Q3" s="64"/>
      <c r="R3" s="64"/>
      <c r="S3" s="64"/>
    </row>
    <row r="4" spans="1:19" ht="13.2" hidden="1" customHeight="1" x14ac:dyDescent="0.25">
      <c r="Q4" s="64"/>
      <c r="R4" s="64"/>
      <c r="S4" s="64"/>
    </row>
    <row r="5" spans="1:19" ht="13.2" hidden="1" customHeight="1" x14ac:dyDescent="0.25">
      <c r="Q5" s="64"/>
      <c r="R5" s="64"/>
      <c r="S5" s="64"/>
    </row>
    <row r="6" spans="1:19" ht="13.2" hidden="1" customHeight="1" x14ac:dyDescent="0.25">
      <c r="Q6" s="64"/>
      <c r="R6" s="64"/>
      <c r="S6" s="64"/>
    </row>
    <row r="7" spans="1:19" ht="13.2" hidden="1" customHeight="1" x14ac:dyDescent="0.25">
      <c r="Q7" s="64"/>
      <c r="R7" s="64"/>
      <c r="S7" s="64"/>
    </row>
    <row r="8" spans="1:19" ht="13.2" hidden="1" customHeight="1" x14ac:dyDescent="0.25">
      <c r="Q8" s="64"/>
      <c r="R8" s="64"/>
      <c r="S8" s="64"/>
    </row>
    <row r="9" spans="1:19" ht="13.2" hidden="1" customHeight="1" x14ac:dyDescent="0.25">
      <c r="Q9" s="64"/>
      <c r="R9" s="64"/>
      <c r="S9" s="64"/>
    </row>
    <row r="10" spans="1:19" ht="13.2" hidden="1" customHeight="1" x14ac:dyDescent="0.25">
      <c r="Q10" s="64"/>
      <c r="R10" s="64"/>
      <c r="S10" s="64"/>
    </row>
    <row r="11" spans="1:19" ht="9" customHeight="1" x14ac:dyDescent="0.25">
      <c r="Q11" s="64"/>
      <c r="R11" s="64"/>
      <c r="S11" s="64"/>
    </row>
    <row r="13" spans="1:19" ht="13.2" customHeight="1" x14ac:dyDescent="0.25">
      <c r="C13" s="193" t="s">
        <v>3554</v>
      </c>
      <c r="D13" s="194"/>
      <c r="E13" s="194"/>
      <c r="F13" s="199" t="s">
        <v>3553</v>
      </c>
      <c r="G13" s="199"/>
      <c r="H13" s="199"/>
      <c r="I13" s="199"/>
      <c r="J13" s="199"/>
      <c r="K13" s="199"/>
      <c r="L13" s="200"/>
      <c r="M13" s="208" t="s">
        <v>3555</v>
      </c>
      <c r="N13" s="208"/>
      <c r="O13" s="208"/>
      <c r="P13" s="208"/>
      <c r="Q13" s="208"/>
      <c r="R13" s="208"/>
      <c r="S13" s="208"/>
    </row>
    <row r="14" spans="1:19" ht="24.45" customHeight="1" x14ac:dyDescent="0.25">
      <c r="A14" s="206"/>
      <c r="C14" s="195"/>
      <c r="D14" s="196"/>
      <c r="E14" s="196"/>
      <c r="F14" s="201"/>
      <c r="G14" s="201"/>
      <c r="H14" s="201"/>
      <c r="I14" s="201"/>
      <c r="J14" s="201"/>
      <c r="K14" s="201"/>
      <c r="L14" s="202"/>
      <c r="M14" s="208"/>
      <c r="N14" s="208"/>
      <c r="O14" s="208"/>
      <c r="P14" s="208"/>
      <c r="Q14" s="208"/>
      <c r="R14" s="208"/>
      <c r="S14" s="208"/>
    </row>
    <row r="15" spans="1:19" ht="21.45" customHeight="1" x14ac:dyDescent="0.25">
      <c r="A15" s="206"/>
      <c r="C15" s="197"/>
      <c r="D15" s="198"/>
      <c r="E15" s="198"/>
      <c r="F15" s="203"/>
      <c r="G15" s="203"/>
      <c r="H15" s="203"/>
      <c r="I15" s="203"/>
      <c r="J15" s="203"/>
      <c r="K15" s="203"/>
      <c r="L15" s="204"/>
      <c r="M15" s="208"/>
      <c r="N15" s="208"/>
      <c r="O15" s="208"/>
      <c r="P15" s="208"/>
      <c r="Q15" s="208"/>
      <c r="R15" s="208"/>
      <c r="S15" s="208"/>
    </row>
    <row r="16" spans="1:19" x14ac:dyDescent="0.25">
      <c r="C16" s="12"/>
    </row>
    <row r="17" spans="1:19" s="6" customFormat="1" ht="52.8" x14ac:dyDescent="0.25">
      <c r="A17" s="30" t="s">
        <v>3046</v>
      </c>
      <c r="B17" s="30"/>
      <c r="C17" s="30" t="s">
        <v>3071</v>
      </c>
      <c r="D17" s="69" t="s">
        <v>3074</v>
      </c>
      <c r="E17" s="69" t="s">
        <v>3075</v>
      </c>
      <c r="F17" s="69" t="s">
        <v>3476</v>
      </c>
      <c r="G17" s="69" t="s">
        <v>3076</v>
      </c>
      <c r="H17" s="69" t="s">
        <v>3475</v>
      </c>
      <c r="I17" s="70" t="s">
        <v>3482</v>
      </c>
      <c r="J17" s="70" t="s">
        <v>3387</v>
      </c>
      <c r="K17" s="71" t="s">
        <v>3473</v>
      </c>
      <c r="L17" s="70" t="s">
        <v>3556</v>
      </c>
      <c r="M17" s="70" t="s">
        <v>3549</v>
      </c>
      <c r="N17" s="70" t="s">
        <v>3536</v>
      </c>
      <c r="O17" s="70"/>
      <c r="P17" s="72" t="s">
        <v>3478</v>
      </c>
      <c r="Q17" s="70" t="s">
        <v>3477</v>
      </c>
      <c r="R17" s="70" t="s">
        <v>2756</v>
      </c>
      <c r="S17" s="70" t="s">
        <v>3447</v>
      </c>
    </row>
    <row r="18" spans="1:19" x14ac:dyDescent="0.25">
      <c r="A18" s="30" t="s">
        <v>2764</v>
      </c>
      <c r="B18" s="30"/>
      <c r="C18" s="30"/>
      <c r="D18" s="27"/>
      <c r="E18" s="27"/>
      <c r="F18" s="27"/>
      <c r="G18" s="27"/>
      <c r="H18" s="27"/>
      <c r="I18" s="27"/>
      <c r="J18" s="27"/>
      <c r="K18" s="50"/>
      <c r="L18" s="27"/>
      <c r="M18" s="27"/>
      <c r="N18" s="27"/>
      <c r="O18" s="27"/>
      <c r="P18" s="61"/>
      <c r="Q18" s="27"/>
      <c r="R18" s="27"/>
      <c r="S18" s="27"/>
    </row>
    <row r="19" spans="1:19" x14ac:dyDescent="0.25">
      <c r="A19" s="32">
        <v>2540199</v>
      </c>
      <c r="B19" s="32">
        <f>VALUE(LEFT(A19,4))</f>
        <v>2540</v>
      </c>
      <c r="C19" s="32" t="str">
        <f>VLOOKUP(A19,'SMALL PACK'!$A$2:$Z$496909,5,0)</f>
        <v>MGGO 80W-90 - 4 X 2.1 L</v>
      </c>
      <c r="D19" s="33">
        <f>VLOOKUP(A19,'SMALL PACK'!$A$2:$Z$496909,9,0)</f>
        <v>750</v>
      </c>
      <c r="E19" s="33">
        <f>VLOOKUP(A19,'SMALL PACK'!$A$2:$Z$49609,12,0)</f>
        <v>601.95000000000005</v>
      </c>
      <c r="F19" s="33">
        <f>E19/1.18</f>
        <v>510.12711864406788</v>
      </c>
      <c r="G19" s="33">
        <f>VLOOKUP(A19,'SMALL PACK'!$A$2:$Z$49609,16,0)</f>
        <v>0</v>
      </c>
      <c r="H19" s="66">
        <f>VLOOKUP(A19,'SMALL PACK'!$A$2:$Z$49609,7,0)</f>
        <v>2.1</v>
      </c>
      <c r="I19" s="33">
        <f>VLOOKUP(A19,'SMALL PACK'!$A$2:$Z$49609,17,0)</f>
        <v>0</v>
      </c>
      <c r="J19" s="33">
        <f>VLOOKUP(A19,'SMALL PACK'!$A$2:$Z$49879,18,0)</f>
        <v>0</v>
      </c>
      <c r="K19" s="51">
        <f>VLOOKUP(A19,'SMALL PACK'!$A$2:$Z$49609,21,0)</f>
        <v>601.95000000000005</v>
      </c>
      <c r="L19" s="33">
        <f>IFERROR(IF(MATCH(B19,'Scheme Grade list'!#REF!,0)&gt;0,((F19-((G19+J19)*H19))/6/H19),0),0)</f>
        <v>0</v>
      </c>
      <c r="M19" s="33"/>
      <c r="N19" s="33"/>
      <c r="O19" s="33">
        <f>IF(IFERROR(VLOOKUP(A19,'Scheme Grade list'!#REF!,1,0),0),5,0)</f>
        <v>0</v>
      </c>
      <c r="P19" s="67">
        <f>IFERROR((F19-(G19+I19+J19+L19)*H19)*1.18-(M19+N19+O19)*H19,K19)</f>
        <v>601.95000000000005</v>
      </c>
      <c r="Q19" s="33">
        <f t="shared" ref="Q19:Q28" si="0">D19-P19</f>
        <v>148.04999999999995</v>
      </c>
      <c r="R19" s="33">
        <f t="shared" ref="R19:R28" si="1">Q19/H19</f>
        <v>70.499999999999972</v>
      </c>
      <c r="S19" s="60">
        <f>Q19/P19*100</f>
        <v>24.595066035384988</v>
      </c>
    </row>
    <row r="20" spans="1:19" x14ac:dyDescent="0.25">
      <c r="A20" s="32">
        <v>2960184</v>
      </c>
      <c r="B20" s="32">
        <f t="shared" ref="B20:B28" si="2">VALUE(LEFT(A20,4))</f>
        <v>2960</v>
      </c>
      <c r="C20" s="32" t="str">
        <f>VLOOKUP(A20,'SMALL PACK'!$A$2:$Z$496909,5,0)</f>
        <v>SERVO FUTURA SYNTH 0W-40-20 X 1 L</v>
      </c>
      <c r="D20" s="33">
        <f>VLOOKUP(A20,'SMALL PACK'!$A$2:$Z$496909,9,0)</f>
        <v>1165</v>
      </c>
      <c r="E20" s="33">
        <f>VLOOKUP(A20,'SMALL PACK'!$A$2:$Z$49609,12,0)</f>
        <v>757.59949999999992</v>
      </c>
      <c r="F20" s="33">
        <f t="shared" ref="F20:F28" si="3">E20/1.18</f>
        <v>642.03347457627115</v>
      </c>
      <c r="G20" s="33">
        <f>VLOOKUP(A20,'SMALL PACK'!$A$2:$Z$49609,16,0)</f>
        <v>0</v>
      </c>
      <c r="H20" s="66">
        <f>VLOOKUP(A20,'SMALL PACK'!$A$2:$Z$49609,7,0)</f>
        <v>1</v>
      </c>
      <c r="I20" s="33">
        <f>VLOOKUP(A20,'SMALL PACK'!$A$2:$Z$49609,17,0)</f>
        <v>0</v>
      </c>
      <c r="J20" s="33">
        <f>VLOOKUP(A20,'SMALL PACK'!$A$2:$Z$49879,18,0)</f>
        <v>0</v>
      </c>
      <c r="K20" s="51">
        <f>VLOOKUP(A20,'SMALL PACK'!$A$2:$Z$49609,21,0)</f>
        <v>757.59949999999992</v>
      </c>
      <c r="L20" s="33">
        <f>IFERROR(IF(MATCH(B20,'Scheme Grade list'!#REF!,0)&gt;0,((F20-((G20+J20)*H20))/6/H20),0),0)</f>
        <v>0</v>
      </c>
      <c r="M20" s="33"/>
      <c r="N20" s="33"/>
      <c r="O20" s="33">
        <f>IF(IFERROR(VLOOKUP(A20,'Scheme Grade list'!#REF!,1,0),0),5,0)</f>
        <v>0</v>
      </c>
      <c r="P20" s="67">
        <f>IFERROR((F20-(G20+I20+J20+L20)*H20)*1.18-(M20+N20+O20)*H20,K20)</f>
        <v>757.59949999999992</v>
      </c>
      <c r="Q20" s="33">
        <f t="shared" si="0"/>
        <v>407.40050000000008</v>
      </c>
      <c r="R20" s="33">
        <f t="shared" si="1"/>
        <v>407.40050000000008</v>
      </c>
      <c r="S20" s="60">
        <f t="shared" ref="S20:S28" si="4">Q20/P20*100</f>
        <v>53.77518068583732</v>
      </c>
    </row>
    <row r="21" spans="1:19" x14ac:dyDescent="0.25">
      <c r="A21" s="32">
        <v>2960222</v>
      </c>
      <c r="B21" s="32">
        <f t="shared" si="2"/>
        <v>2960</v>
      </c>
      <c r="C21" s="32" t="str">
        <f>VLOOKUP(A21,'SMALL PACK'!$A$2:$Z$496909,5,0)</f>
        <v>SERVO FUTURA SYNTH 0W-40-4 x 4 L</v>
      </c>
      <c r="D21" s="33">
        <f>VLOOKUP(A21,'SMALL PACK'!$A$2:$Z$496909,9,0)</f>
        <v>4660</v>
      </c>
      <c r="E21" s="33">
        <f>VLOOKUP(A21,'SMALL PACK'!$A$2:$Z$49609,12,0)</f>
        <v>3030.3979999999997</v>
      </c>
      <c r="F21" s="33">
        <f t="shared" si="3"/>
        <v>2568.1338983050846</v>
      </c>
      <c r="G21" s="33">
        <f>VLOOKUP(A21,'SMALL PACK'!$A$2:$Z$49609,16,0)</f>
        <v>0</v>
      </c>
      <c r="H21" s="66">
        <f>VLOOKUP(A21,'SMALL PACK'!$A$2:$Z$49609,7,0)</f>
        <v>4</v>
      </c>
      <c r="I21" s="33">
        <f>VLOOKUP(A21,'SMALL PACK'!$A$2:$Z$49609,17,0)</f>
        <v>0</v>
      </c>
      <c r="J21" s="33">
        <f>VLOOKUP(A21,'SMALL PACK'!$A$2:$Z$49879,18,0)</f>
        <v>0</v>
      </c>
      <c r="K21" s="51">
        <f>VLOOKUP(A21,'SMALL PACK'!$A$2:$Z$49609,21,0)</f>
        <v>3030.3979999999997</v>
      </c>
      <c r="L21" s="33">
        <f>IFERROR(IF(MATCH(B21,'Scheme Grade list'!#REF!,0)&gt;0,((F21-((G21+J21)*H21))/6/H21),0),0)</f>
        <v>0</v>
      </c>
      <c r="M21" s="33"/>
      <c r="N21" s="33"/>
      <c r="O21" s="33">
        <f>IF(IFERROR(VLOOKUP(A21,'Scheme Grade list'!#REF!,1,0),0),5,0)</f>
        <v>0</v>
      </c>
      <c r="P21" s="67">
        <f t="shared" ref="P21:P28" si="5">IFERROR((F21-(G21+I21+J21+L21)*H21)*1.18-(M21+N21+O21)*H21,K21)</f>
        <v>3030.3979999999997</v>
      </c>
      <c r="Q21" s="33">
        <f t="shared" si="0"/>
        <v>1629.6020000000003</v>
      </c>
      <c r="R21" s="33">
        <f t="shared" si="1"/>
        <v>407.40050000000008</v>
      </c>
      <c r="S21" s="60">
        <f t="shared" si="4"/>
        <v>53.77518068583732</v>
      </c>
    </row>
    <row r="22" spans="1:19" x14ac:dyDescent="0.25">
      <c r="A22" s="32">
        <v>7427213</v>
      </c>
      <c r="B22" s="32">
        <f t="shared" si="2"/>
        <v>7427</v>
      </c>
      <c r="C22" s="32" t="str">
        <f>VLOOKUP(A22,'SMALL PACK'!$A$2:$Z$496909,5,0)</f>
        <v>ECSTAR PETROL 0W-20-4 X 3.5 L</v>
      </c>
      <c r="D22" s="33">
        <f>VLOOKUP(A22,'SMALL PACK'!$A$2:$Z$496909,9,0)</f>
        <v>1614</v>
      </c>
      <c r="E22" s="33">
        <f>VLOOKUP(A22,'SMALL PACK'!$A$2:$Z$49609,12,0)</f>
        <v>1415.8008</v>
      </c>
      <c r="F22" s="33">
        <f t="shared" si="3"/>
        <v>1199.831186440678</v>
      </c>
      <c r="G22" s="33">
        <f>VLOOKUP(A22,'SMALL PACK'!$A$2:$Z$49609,16,0)</f>
        <v>48</v>
      </c>
      <c r="H22" s="66">
        <f>VLOOKUP(A22,'SMALL PACK'!$A$2:$Z$49609,7,0)</f>
        <v>3.5</v>
      </c>
      <c r="I22" s="33">
        <f>VLOOKUP(A22,'SMALL PACK'!$A$2:$Z$49609,17,0)</f>
        <v>0</v>
      </c>
      <c r="J22" s="33">
        <f>VLOOKUP(A22,'SMALL PACK'!$A$2:$Z$49879,18,0)</f>
        <v>0</v>
      </c>
      <c r="K22" s="51">
        <f>VLOOKUP(A22,'SMALL PACK'!$A$2:$Z$49609,21,0)</f>
        <v>1217.5608</v>
      </c>
      <c r="L22" s="33">
        <f>IFERROR(IF(MATCH(B22,'Scheme Grade list'!#REF!,0)&gt;0,((F22-((G22+J22)*H22))/6/H22),0),0)</f>
        <v>0</v>
      </c>
      <c r="M22" s="33"/>
      <c r="N22" s="33"/>
      <c r="O22" s="33">
        <f>IF(IFERROR(VLOOKUP(A22,'Scheme Grade list'!#REF!,1,0),0),5,0)</f>
        <v>0</v>
      </c>
      <c r="P22" s="67">
        <f t="shared" si="5"/>
        <v>1217.5608</v>
      </c>
      <c r="Q22" s="33">
        <f t="shared" si="0"/>
        <v>396.43920000000003</v>
      </c>
      <c r="R22" s="33">
        <f t="shared" si="1"/>
        <v>113.26834285714287</v>
      </c>
      <c r="S22" s="60">
        <f t="shared" si="4"/>
        <v>32.560115273093551</v>
      </c>
    </row>
    <row r="23" spans="1:19" x14ac:dyDescent="0.25">
      <c r="A23" s="32">
        <v>7428213</v>
      </c>
      <c r="B23" s="32">
        <f t="shared" si="2"/>
        <v>7428</v>
      </c>
      <c r="C23" s="32" t="str">
        <f>VLOOKUP(A23,'SMALL PACK'!$A$2:$Z$496909,5,0)</f>
        <v>ECSTAR DIESEL 5W-30-4 X 3.5 L</v>
      </c>
      <c r="D23" s="33">
        <f>VLOOKUP(A23,'SMALL PACK'!$A$2:$Z$496909,9,0)</f>
        <v>2167</v>
      </c>
      <c r="E23" s="33">
        <f>VLOOKUP(A23,'SMALL PACK'!$A$2:$Z$49609,12,0)</f>
        <v>1749.6357999999998</v>
      </c>
      <c r="F23" s="33">
        <f t="shared" si="3"/>
        <v>1482.7422033898304</v>
      </c>
      <c r="G23" s="33">
        <f>VLOOKUP(A23,'SMALL PACK'!$A$2:$Z$49609,16,0)</f>
        <v>23</v>
      </c>
      <c r="H23" s="66">
        <f>VLOOKUP(A23,'SMALL PACK'!$A$2:$Z$49609,7,0)</f>
        <v>3.5</v>
      </c>
      <c r="I23" s="33">
        <f>VLOOKUP(A23,'SMALL PACK'!$A$2:$Z$49609,17,0)</f>
        <v>0</v>
      </c>
      <c r="J23" s="33">
        <f>VLOOKUP(A23,'SMALL PACK'!$A$2:$Z$49879,18,0)</f>
        <v>0</v>
      </c>
      <c r="K23" s="51">
        <f>VLOOKUP(A23,'SMALL PACK'!$A$2:$Z$49609,21,0)</f>
        <v>1654.6457999999998</v>
      </c>
      <c r="L23" s="33">
        <f>IFERROR(IF(MATCH(B23,'Scheme Grade list'!#REF!,0)&gt;0,((F23-((G23+J23)*H23))/6/H23),0),0)</f>
        <v>0</v>
      </c>
      <c r="M23" s="33"/>
      <c r="N23" s="33"/>
      <c r="O23" s="33">
        <f>IF(IFERROR(VLOOKUP(A23,'Scheme Grade list'!#REF!,1,0),0),5,0)</f>
        <v>0</v>
      </c>
      <c r="P23" s="67">
        <f t="shared" si="5"/>
        <v>1654.6457999999998</v>
      </c>
      <c r="Q23" s="33">
        <f t="shared" si="0"/>
        <v>512.35420000000022</v>
      </c>
      <c r="R23" s="33">
        <f t="shared" si="1"/>
        <v>146.38691428571434</v>
      </c>
      <c r="S23" s="60">
        <f t="shared" si="4"/>
        <v>30.964584686341951</v>
      </c>
    </row>
    <row r="24" spans="1:19" x14ac:dyDescent="0.25">
      <c r="A24" s="32">
        <v>7600184</v>
      </c>
      <c r="B24" s="32">
        <f t="shared" si="2"/>
        <v>7600</v>
      </c>
      <c r="C24" s="32" t="str">
        <f>VLOOKUP(A24,'SMALL PACK'!$A$2:$Z$496909,5,0)</f>
        <v>MGO 20W-40 - 20 X 1 L</v>
      </c>
      <c r="D24" s="33">
        <f>VLOOKUP(A24,'SMALL PACK'!$A$2:$Z$496909,9,0)</f>
        <v>339</v>
      </c>
      <c r="E24" s="33">
        <f>VLOOKUP(A24,'SMALL PACK'!$A$2:$Z$49609,12,0)</f>
        <v>261.1995</v>
      </c>
      <c r="F24" s="33">
        <f t="shared" si="3"/>
        <v>221.35550847457628</v>
      </c>
      <c r="G24" s="33">
        <f>VLOOKUP(A24,'SMALL PACK'!$A$2:$Z$49609,16,0)</f>
        <v>8</v>
      </c>
      <c r="H24" s="66">
        <f>VLOOKUP(A24,'SMALL PACK'!$A$2:$Z$49609,7,0)</f>
        <v>1</v>
      </c>
      <c r="I24" s="33">
        <f>VLOOKUP(A24,'SMALL PACK'!$A$2:$Z$49609,17,0)</f>
        <v>0</v>
      </c>
      <c r="J24" s="33">
        <f>VLOOKUP(A24,'SMALL PACK'!$A$2:$Z$49879,18,0)</f>
        <v>0</v>
      </c>
      <c r="K24" s="51">
        <f>VLOOKUP(A24,'SMALL PACK'!$A$2:$Z$49609,21,0)</f>
        <v>251.7595</v>
      </c>
      <c r="L24" s="33">
        <f>IFERROR(IF(MATCH(B24,'Scheme Grade list'!#REF!,0)&gt;0,((F24-((G24+J24)*H24))/6/H24),0),0)</f>
        <v>0</v>
      </c>
      <c r="M24" s="33"/>
      <c r="N24" s="33"/>
      <c r="O24" s="33">
        <f>IF(IFERROR(VLOOKUP(A24,'Scheme Grade list'!#REF!,1,0),0),5,0)</f>
        <v>0</v>
      </c>
      <c r="P24" s="67">
        <f t="shared" si="5"/>
        <v>251.7595</v>
      </c>
      <c r="Q24" s="33">
        <f t="shared" si="0"/>
        <v>87.240499999999997</v>
      </c>
      <c r="R24" s="33">
        <f t="shared" si="1"/>
        <v>87.240499999999997</v>
      </c>
      <c r="S24" s="60">
        <f t="shared" si="4"/>
        <v>34.65231699300324</v>
      </c>
    </row>
    <row r="25" spans="1:19" x14ac:dyDescent="0.25">
      <c r="A25" s="32">
        <v>7600203</v>
      </c>
      <c r="B25" s="32">
        <f t="shared" si="2"/>
        <v>7600</v>
      </c>
      <c r="C25" s="32" t="str">
        <f>VLOOKUP(A25,'SMALL PACK'!$A$2:$Z$496909,5,0)</f>
        <v>MGO 20W-40 - 4 X 3 L</v>
      </c>
      <c r="D25" s="33">
        <f>VLOOKUP(A25,'SMALL PACK'!$A$2:$Z$496909,9,0)</f>
        <v>1017</v>
      </c>
      <c r="E25" s="33">
        <f>VLOOKUP(A25,'SMALL PACK'!$A$2:$Z$49609,12,0)</f>
        <v>759.39390000000003</v>
      </c>
      <c r="F25" s="33">
        <f t="shared" si="3"/>
        <v>643.55415254237289</v>
      </c>
      <c r="G25" s="33">
        <f>VLOOKUP(A25,'SMALL PACK'!$A$2:$Z$49609,16,0)</f>
        <v>23</v>
      </c>
      <c r="H25" s="66">
        <f>VLOOKUP(A25,'SMALL PACK'!$A$2:$Z$49609,7,0)</f>
        <v>3</v>
      </c>
      <c r="I25" s="33">
        <f>VLOOKUP(A25,'SMALL PACK'!$A$2:$Z$49609,17,0)</f>
        <v>0</v>
      </c>
      <c r="J25" s="33">
        <f>VLOOKUP(A25,'SMALL PACK'!$A$2:$Z$49879,18,0)</f>
        <v>0</v>
      </c>
      <c r="K25" s="51">
        <f>VLOOKUP(A25,'SMALL PACK'!$A$2:$Z$49609,21,0)</f>
        <v>677.97389999999996</v>
      </c>
      <c r="L25" s="33">
        <f>IFERROR(IF(MATCH(B25,'Scheme Grade list'!#REF!,0)&gt;0,((F25-((G25+J25)*H25))/6/H25),0),0)</f>
        <v>0</v>
      </c>
      <c r="M25" s="33"/>
      <c r="N25" s="33"/>
      <c r="O25" s="33">
        <f>IF(IFERROR(VLOOKUP(A25,'Scheme Grade list'!#REF!,1,0),0),5,0)</f>
        <v>0</v>
      </c>
      <c r="P25" s="67">
        <f t="shared" si="5"/>
        <v>677.97389999999996</v>
      </c>
      <c r="Q25" s="33">
        <f t="shared" si="0"/>
        <v>339.02610000000004</v>
      </c>
      <c r="R25" s="33">
        <f t="shared" si="1"/>
        <v>113.00870000000002</v>
      </c>
      <c r="S25" s="60">
        <f t="shared" si="4"/>
        <v>50.005774558578153</v>
      </c>
    </row>
    <row r="26" spans="1:19" x14ac:dyDescent="0.25">
      <c r="A26" s="32">
        <v>7670213</v>
      </c>
      <c r="B26" s="32">
        <f t="shared" si="2"/>
        <v>7670</v>
      </c>
      <c r="C26" s="32" t="str">
        <f>VLOOKUP(A26,'SMALL PACK'!$A$2:$Z$496909,5,0)</f>
        <v>MGDO 15W-40 - 4 X 3.5 L</v>
      </c>
      <c r="D26" s="33">
        <f>VLOOKUP(A26,'SMALL PACK'!$A$2:$Z$496909,9,0)</f>
        <v>1215</v>
      </c>
      <c r="E26" s="33">
        <f>VLOOKUP(A26,'SMALL PACK'!$A$2:$Z$49609,12,0)</f>
        <v>979.65449999999998</v>
      </c>
      <c r="F26" s="33">
        <f t="shared" si="3"/>
        <v>830.21567796610168</v>
      </c>
      <c r="G26" s="33">
        <f>VLOOKUP(A26,'SMALL PACK'!$A$2:$Z$49609,16,0)</f>
        <v>18</v>
      </c>
      <c r="H26" s="66">
        <f>VLOOKUP(A26,'SMALL PACK'!$A$2:$Z$49609,7,0)</f>
        <v>3.5</v>
      </c>
      <c r="I26" s="33">
        <f>VLOOKUP(A26,'SMALL PACK'!$A$2:$Z$49609,17,0)</f>
        <v>0</v>
      </c>
      <c r="J26" s="33">
        <f>VLOOKUP(A26,'SMALL PACK'!$A$2:$Z$49879,18,0)</f>
        <v>0</v>
      </c>
      <c r="K26" s="51">
        <f>VLOOKUP(A26,'SMALL PACK'!$A$2:$Z$49609,21,0)</f>
        <v>905.31449999999995</v>
      </c>
      <c r="L26" s="33">
        <f>IFERROR(IF(MATCH(B26,'Scheme Grade list'!#REF!,0)&gt;0,((F26-((G26+J26)*H26))/6/H26),0),0)</f>
        <v>0</v>
      </c>
      <c r="M26" s="33"/>
      <c r="N26" s="33"/>
      <c r="O26" s="33">
        <f>IF(IFERROR(VLOOKUP(A26,'Scheme Grade list'!#REF!,1,0),0),5,0)</f>
        <v>0</v>
      </c>
      <c r="P26" s="67">
        <f t="shared" si="5"/>
        <v>905.31449999999995</v>
      </c>
      <c r="Q26" s="33">
        <f t="shared" si="0"/>
        <v>309.68550000000005</v>
      </c>
      <c r="R26" s="33">
        <f t="shared" si="1"/>
        <v>88.481571428571442</v>
      </c>
      <c r="S26" s="60">
        <f t="shared" si="4"/>
        <v>34.207504684836046</v>
      </c>
    </row>
    <row r="27" spans="1:19" x14ac:dyDescent="0.25">
      <c r="A27" s="32">
        <v>7688203</v>
      </c>
      <c r="B27" s="32">
        <f t="shared" si="2"/>
        <v>7688</v>
      </c>
      <c r="C27" s="32" t="str">
        <f>VLOOKUP(A27,'SMALL PACK'!$A$2:$Z$496909,5,0)</f>
        <v>MGO 5W-30-4 X 3 L</v>
      </c>
      <c r="D27" s="33">
        <f>VLOOKUP(A27,'SMALL PACK'!$A$2:$Z$496909,9,0)</f>
        <v>1077</v>
      </c>
      <c r="E27" s="33">
        <f>VLOOKUP(A27,'SMALL PACK'!$A$2:$Z$49609,12,0)</f>
        <v>857.29199999999992</v>
      </c>
      <c r="F27" s="33">
        <f t="shared" si="3"/>
        <v>726.51864406779657</v>
      </c>
      <c r="G27" s="33">
        <f>VLOOKUP(A27,'SMALL PACK'!$A$2:$Z$49609,16,0)</f>
        <v>23</v>
      </c>
      <c r="H27" s="66">
        <f>VLOOKUP(A27,'SMALL PACK'!$A$2:$Z$49609,7,0)</f>
        <v>3</v>
      </c>
      <c r="I27" s="33">
        <f>VLOOKUP(A27,'SMALL PACK'!$A$2:$Z$49609,17,0)</f>
        <v>0</v>
      </c>
      <c r="J27" s="33">
        <f>VLOOKUP(A27,'SMALL PACK'!$A$2:$Z$49879,18,0)</f>
        <v>0</v>
      </c>
      <c r="K27" s="51">
        <f>VLOOKUP(A27,'SMALL PACK'!$A$2:$Z$49609,21,0)</f>
        <v>775.87199999999996</v>
      </c>
      <c r="L27" s="33">
        <f>IFERROR(IF(MATCH(B27,'Scheme Grade list'!#REF!,0)&gt;0,((F27-((G27+J27)*H27))/6/H27),0),0)</f>
        <v>0</v>
      </c>
      <c r="M27" s="33"/>
      <c r="N27" s="33"/>
      <c r="O27" s="33">
        <f>IF(IFERROR(VLOOKUP(A27,'Scheme Grade list'!#REF!,1,0),0),5,0)</f>
        <v>0</v>
      </c>
      <c r="P27" s="67">
        <f t="shared" si="5"/>
        <v>775.87199999999996</v>
      </c>
      <c r="Q27" s="33">
        <f t="shared" si="0"/>
        <v>301.12800000000004</v>
      </c>
      <c r="R27" s="33">
        <f t="shared" si="1"/>
        <v>100.37600000000002</v>
      </c>
      <c r="S27" s="60">
        <f t="shared" si="4"/>
        <v>38.811556545409559</v>
      </c>
    </row>
    <row r="28" spans="1:19" x14ac:dyDescent="0.25">
      <c r="A28" s="32">
        <v>7688213</v>
      </c>
      <c r="B28" s="32">
        <f t="shared" si="2"/>
        <v>7688</v>
      </c>
      <c r="C28" s="32" t="str">
        <f>VLOOKUP(A28,'SMALL PACK'!$A$2:$Z$496909,5,0)</f>
        <v>MGO 5W-30-4x3.5L HDPE</v>
      </c>
      <c r="D28" s="33">
        <f>VLOOKUP(A28,'SMALL PACK'!$A$2:$Z$496909,9,0)</f>
        <v>1257</v>
      </c>
      <c r="E28" s="33">
        <f>VLOOKUP(A28,'SMALL PACK'!$A$2:$Z$49609,12,0)</f>
        <v>1000.8234000000001</v>
      </c>
      <c r="F28" s="33">
        <f t="shared" si="3"/>
        <v>848.15542372881373</v>
      </c>
      <c r="G28" s="33">
        <f>VLOOKUP(A28,'SMALL PACK'!$A$2:$Z$49609,16,0)</f>
        <v>23</v>
      </c>
      <c r="H28" s="66">
        <f>VLOOKUP(A28,'SMALL PACK'!$A$2:$Z$49609,7,0)</f>
        <v>3.5</v>
      </c>
      <c r="I28" s="33">
        <f>VLOOKUP(A28,'SMALL PACK'!$A$2:$Z$49609,17,0)</f>
        <v>0</v>
      </c>
      <c r="J28" s="33">
        <f>VLOOKUP(A28,'SMALL PACK'!$A$2:$Z$49879,18,0)</f>
        <v>0</v>
      </c>
      <c r="K28" s="51">
        <f>VLOOKUP(A28,'SMALL PACK'!$A$2:$Z$49609,21,0)</f>
        <v>905.83340000000021</v>
      </c>
      <c r="L28" s="33">
        <f>IFERROR(IF(MATCH(B28,'Scheme Grade list'!#REF!,0)&gt;0,((F28-((G28+J28)*H28))/6/H28),0),0)</f>
        <v>0</v>
      </c>
      <c r="M28" s="33"/>
      <c r="N28" s="33"/>
      <c r="O28" s="33">
        <f>IF(IFERROR(VLOOKUP(A28,'Scheme Grade list'!#REF!,1,0),0),5,0)</f>
        <v>0</v>
      </c>
      <c r="P28" s="67">
        <f t="shared" si="5"/>
        <v>905.83340000000021</v>
      </c>
      <c r="Q28" s="33">
        <f t="shared" si="0"/>
        <v>351.16659999999979</v>
      </c>
      <c r="R28" s="33">
        <f t="shared" si="1"/>
        <v>100.33331428571422</v>
      </c>
      <c r="S28" s="60">
        <f t="shared" si="4"/>
        <v>38.767239097167284</v>
      </c>
    </row>
    <row r="29" spans="1:19" x14ac:dyDescent="0.25">
      <c r="A29" s="32"/>
      <c r="B29" s="32"/>
      <c r="C29" s="32"/>
      <c r="D29" s="27"/>
      <c r="E29" s="27"/>
      <c r="F29" s="27"/>
      <c r="G29" s="27"/>
      <c r="H29" s="27"/>
      <c r="I29" s="27"/>
      <c r="J29" s="27"/>
      <c r="K29" s="50"/>
      <c r="L29" s="27"/>
      <c r="M29" s="27"/>
      <c r="N29" s="27"/>
      <c r="O29" s="27"/>
      <c r="P29" s="61"/>
      <c r="Q29" s="27"/>
      <c r="R29" s="27"/>
      <c r="S29" s="27"/>
    </row>
    <row r="30" spans="1:19" x14ac:dyDescent="0.25">
      <c r="A30" s="30" t="s">
        <v>2765</v>
      </c>
      <c r="B30" s="30"/>
      <c r="C30" s="30"/>
      <c r="D30" s="27"/>
      <c r="E30" s="27"/>
      <c r="F30" s="27"/>
      <c r="G30" s="27"/>
      <c r="H30" s="27"/>
      <c r="I30" s="27"/>
      <c r="J30" s="27"/>
      <c r="K30" s="50"/>
      <c r="L30" s="27"/>
      <c r="M30" s="27"/>
      <c r="N30" s="27"/>
      <c r="O30" s="27"/>
      <c r="P30" s="61"/>
      <c r="Q30" s="27"/>
      <c r="R30" s="27"/>
      <c r="S30" s="27"/>
    </row>
    <row r="31" spans="1:19" x14ac:dyDescent="0.25">
      <c r="A31" s="32">
        <v>2557195</v>
      </c>
      <c r="B31" s="32">
        <f t="shared" ref="B31:B44" si="6">VALUE(LEFT(A31,4))</f>
        <v>2557</v>
      </c>
      <c r="C31" s="32" t="str">
        <f>VLOOKUP(A31,'SMALL PACK'!$A$2:$Z$496909,5,0)</f>
        <v>HYUNDAI S.GEAR OIL 75W-85-4X2.5L-HDPE</v>
      </c>
      <c r="D31" s="33">
        <f>VLOOKUP(A31,'SMALL PACK'!$A$2:$Z$496909,9,0)</f>
        <v>1050</v>
      </c>
      <c r="E31" s="33">
        <f>VLOOKUP(A31,'SMALL PACK'!$A$2:$Z$49609,12,0)</f>
        <v>923.68499999999995</v>
      </c>
      <c r="F31" s="33">
        <f t="shared" ref="F31:F44" si="7">E31/1.18</f>
        <v>782.78389830508479</v>
      </c>
      <c r="G31" s="33">
        <f>VLOOKUP(A31,'SMALL PACK'!$A$2:$Z$49609,16,0)</f>
        <v>0</v>
      </c>
      <c r="H31" s="66">
        <f>VLOOKUP(A31,'SMALL PACK'!$A$2:$Z$49609,7,0)</f>
        <v>2.5</v>
      </c>
      <c r="I31" s="33">
        <f>VLOOKUP(A31,'SMALL PACK'!$A$2:$Z$49609,17,0)</f>
        <v>0</v>
      </c>
      <c r="J31" s="33">
        <f>VLOOKUP(A31,'SMALL PACK'!$A$2:$Z$49879,18,0)</f>
        <v>0</v>
      </c>
      <c r="K31" s="51">
        <f>VLOOKUP(A31,'SMALL PACK'!$A$2:$Z$49609,21,0)</f>
        <v>923.68500000000006</v>
      </c>
      <c r="L31" s="33">
        <f>IFERROR(IF(MATCH(B31,'Scheme Grade list'!#REF!,0)&gt;0,((F31-((G31+J31)*H31))/6/H31),0),0)</f>
        <v>0</v>
      </c>
      <c r="M31" s="33"/>
      <c r="N31" s="33"/>
      <c r="O31" s="33">
        <f>IF(IFERROR(VLOOKUP(A31,'Scheme Grade list'!#REF!,1,0),0),5,0)</f>
        <v>0</v>
      </c>
      <c r="P31" s="67">
        <f t="shared" ref="P31:P44" si="8">IFERROR((F31-(G31+I31+J31+L31)*H31)*1.18-(M31+N31+O31)*H31,K31)</f>
        <v>923.68500000000006</v>
      </c>
      <c r="Q31" s="33">
        <f t="shared" ref="Q31:Q44" si="9">D31-P31</f>
        <v>126.31499999999994</v>
      </c>
      <c r="R31" s="33">
        <f t="shared" ref="R31:R44" si="10">Q31/H31</f>
        <v>50.525999999999975</v>
      </c>
      <c r="S31" s="60">
        <f t="shared" ref="S31:S44" si="11">Q31/P31*100</f>
        <v>13.675116516994423</v>
      </c>
    </row>
    <row r="32" spans="1:19" x14ac:dyDescent="0.25">
      <c r="A32" s="32">
        <v>2918175</v>
      </c>
      <c r="B32" s="32">
        <f t="shared" si="6"/>
        <v>2918</v>
      </c>
      <c r="C32" s="32" t="str">
        <f>VLOOKUP(A32,'SMALL PACK'!$A$2:$Z$496909,5,0)</f>
        <v>HYUNDAI SERVO BRAKE OIL - 20x1/2L - HDPE</v>
      </c>
      <c r="D32" s="33">
        <f>VLOOKUP(A32,'SMALL PACK'!$A$2:$Z$496909,9,0)</f>
        <v>161</v>
      </c>
      <c r="E32" s="33">
        <f>VLOOKUP(A32,'SMALL PACK'!$A$2:$Z$49609,12,0)</f>
        <v>138.7337</v>
      </c>
      <c r="F32" s="33">
        <f t="shared" si="7"/>
        <v>117.57093220338983</v>
      </c>
      <c r="G32" s="33">
        <f>VLOOKUP(A32,'SMALL PACK'!$A$2:$Z$49609,16,0)</f>
        <v>0</v>
      </c>
      <c r="H32" s="66">
        <f>VLOOKUP(A32,'SMALL PACK'!$A$2:$Z$49609,7,0)</f>
        <v>0.5</v>
      </c>
      <c r="I32" s="33">
        <f>VLOOKUP(A32,'SMALL PACK'!$A$2:$Z$49609,17,0)</f>
        <v>0</v>
      </c>
      <c r="J32" s="33">
        <f>VLOOKUP(A32,'SMALL PACK'!$A$2:$Z$49879,18,0)</f>
        <v>0</v>
      </c>
      <c r="K32" s="51">
        <f>VLOOKUP(A32,'SMALL PACK'!$A$2:$Z$49609,21,0)</f>
        <v>138.7337</v>
      </c>
      <c r="L32" s="33">
        <f>IFERROR(IF(MATCH(B32,'Scheme Grade list'!#REF!,0)&gt;0,((F32-((G32+J32)*H32))/6/H32),0),0)</f>
        <v>0</v>
      </c>
      <c r="M32" s="33"/>
      <c r="N32" s="33"/>
      <c r="O32" s="33">
        <f>IF(IFERROR(VLOOKUP(A32,'Scheme Grade list'!#REF!,1,0),0),5,0)</f>
        <v>0</v>
      </c>
      <c r="P32" s="67">
        <f t="shared" si="8"/>
        <v>138.7337</v>
      </c>
      <c r="Q32" s="33">
        <f t="shared" si="9"/>
        <v>22.266300000000001</v>
      </c>
      <c r="R32" s="33">
        <f t="shared" si="10"/>
        <v>44.532600000000002</v>
      </c>
      <c r="S32" s="60">
        <f t="shared" si="11"/>
        <v>16.049669258442613</v>
      </c>
    </row>
    <row r="33" spans="1:19" x14ac:dyDescent="0.25">
      <c r="A33" s="32">
        <v>7209213</v>
      </c>
      <c r="B33" s="32">
        <f t="shared" ref="B33" si="12">VALUE(LEFT(A33,4))</f>
        <v>7209</v>
      </c>
      <c r="C33" s="32" t="str">
        <f>VLOOKUP(A33,'SMALL PACK'!$A$2:$Z$496909,5,0)</f>
        <v>HY SERVO SYNTH 0W-30 SP/C3-4 X 3.5 L</v>
      </c>
      <c r="D33" s="33">
        <f>VLOOKUP(A33,'SMALL PACK'!$A$2:$Z$496909,9,0)</f>
        <v>3885</v>
      </c>
      <c r="E33" s="33">
        <f>VLOOKUP(A33,'SMALL PACK'!$A$2:$Z$49609,12,0)</f>
        <v>3130.9215000000004</v>
      </c>
      <c r="F33" s="33">
        <f t="shared" ref="F33" si="13">E33/1.18</f>
        <v>2653.3233050847462</v>
      </c>
      <c r="G33" s="33">
        <f>VLOOKUP(A33,'SMALL PACK'!$A$2:$Z$49609,16,0)</f>
        <v>0</v>
      </c>
      <c r="H33" s="66">
        <f>VLOOKUP(A33,'SMALL PACK'!$A$2:$Z$49609,7,0)</f>
        <v>3.5</v>
      </c>
      <c r="I33" s="33">
        <f>VLOOKUP(A33,'SMALL PACK'!$A$2:$Z$49609,17,0)</f>
        <v>0</v>
      </c>
      <c r="J33" s="33">
        <f>VLOOKUP(A33,'SMALL PACK'!$A$2:$Z$49879,18,0)</f>
        <v>0</v>
      </c>
      <c r="K33" s="51">
        <f>VLOOKUP(A33,'SMALL PACK'!$A$2:$Z$49609,21,0)</f>
        <v>3130.9215000000004</v>
      </c>
      <c r="L33" s="33">
        <f>IFERROR(IF(MATCH(B33,'Scheme Grade list'!#REF!,0)&gt;0,((F33-((G33+J33)*H33))/6/H33),0),0)</f>
        <v>0</v>
      </c>
      <c r="M33" s="33"/>
      <c r="N33" s="33"/>
      <c r="O33" s="33">
        <f>IF(IFERROR(VLOOKUP(A33,'Scheme Grade list'!#REF!,1,0),0),5,0)</f>
        <v>0</v>
      </c>
      <c r="P33" s="67">
        <f t="shared" ref="P33" si="14">IFERROR((F33-(G33+I33+J33+L33)*H33)*1.18-(M33+N33+O33)*H33,K33)</f>
        <v>3130.9215000000004</v>
      </c>
      <c r="Q33" s="33">
        <f t="shared" ref="Q33" si="15">D33-P33</f>
        <v>754.07849999999962</v>
      </c>
      <c r="R33" s="33">
        <f t="shared" ref="R33" si="16">Q33/H33</f>
        <v>215.45099999999988</v>
      </c>
      <c r="S33" s="60">
        <f t="shared" ref="S33" si="17">Q33/P33*100</f>
        <v>24.084874053852818</v>
      </c>
    </row>
    <row r="34" spans="1:19" x14ac:dyDescent="0.25">
      <c r="A34" s="32">
        <v>2953213</v>
      </c>
      <c r="B34" s="32">
        <f t="shared" si="6"/>
        <v>2953</v>
      </c>
      <c r="C34" s="32" t="str">
        <f>VLOOKUP(A34,'SMALL PACK'!$A$2:$Z$496909,5,0)</f>
        <v>HY.SERVO SYNTH PLUS 5W-30-4x3.5L HDPE</v>
      </c>
      <c r="D34" s="33">
        <f>VLOOKUP(A34,'SMALL PACK'!$A$2:$Z$496909,9,0)</f>
        <v>3255</v>
      </c>
      <c r="E34" s="33">
        <f>VLOOKUP(A34,'SMALL PACK'!$A$2:$Z$49609,12,0)</f>
        <v>2554.8494999999998</v>
      </c>
      <c r="F34" s="33">
        <f t="shared" si="7"/>
        <v>2165.1266949152541</v>
      </c>
      <c r="G34" s="33">
        <f>VLOOKUP(A34,'SMALL PACK'!$A$2:$Z$49609,16,0)</f>
        <v>0</v>
      </c>
      <c r="H34" s="66">
        <f>VLOOKUP(A34,'SMALL PACK'!$A$2:$Z$49609,7,0)</f>
        <v>3.5</v>
      </c>
      <c r="I34" s="33">
        <f>VLOOKUP(A34,'SMALL PACK'!$A$2:$Z$49609,17,0)</f>
        <v>0</v>
      </c>
      <c r="J34" s="33">
        <f>VLOOKUP(A34,'SMALL PACK'!$A$2:$Z$49879,18,0)</f>
        <v>0</v>
      </c>
      <c r="K34" s="51">
        <f>VLOOKUP(A34,'SMALL PACK'!$A$2:$Z$49609,21,0)</f>
        <v>2554.8494999999998</v>
      </c>
      <c r="L34" s="33">
        <f>IFERROR(IF(MATCH(B34,'Scheme Grade list'!#REF!,0)&gt;0,((F34-((G34+J34)*H34))/6/H34),0),0)</f>
        <v>0</v>
      </c>
      <c r="M34" s="33"/>
      <c r="N34" s="33"/>
      <c r="O34" s="33">
        <f>IF(IFERROR(VLOOKUP(A34,'Scheme Grade list'!#REF!,1,0),0),5,0)</f>
        <v>0</v>
      </c>
      <c r="P34" s="67">
        <f t="shared" si="8"/>
        <v>2554.8494999999998</v>
      </c>
      <c r="Q34" s="33">
        <f t="shared" si="9"/>
        <v>700.15050000000019</v>
      </c>
      <c r="R34" s="33">
        <f t="shared" si="10"/>
        <v>200.04300000000006</v>
      </c>
      <c r="S34" s="60">
        <f t="shared" si="11"/>
        <v>27.404764938208697</v>
      </c>
    </row>
    <row r="35" spans="1:19" x14ac:dyDescent="0.25">
      <c r="A35" s="32">
        <v>2968213</v>
      </c>
      <c r="B35" s="32">
        <f t="shared" si="6"/>
        <v>2968</v>
      </c>
      <c r="C35" s="32" t="str">
        <f>VLOOKUP(A35,'SMALL PACK'!$A$2:$Z$496909,5,0)</f>
        <v>HY.SERVO ENGINE OIL 5W-30-4x3.5L</v>
      </c>
      <c r="D35" s="33">
        <f>VLOOKUP(A35,'SMALL PACK'!$A$2:$Z$496909,9,0)</f>
        <v>1502</v>
      </c>
      <c r="E35" s="33">
        <f>VLOOKUP(A35,'SMALL PACK'!$A$2:$Z$49609,12,0)</f>
        <v>1171.7102</v>
      </c>
      <c r="F35" s="33">
        <f t="shared" si="7"/>
        <v>992.9747457627119</v>
      </c>
      <c r="G35" s="33">
        <f>VLOOKUP(A35,'SMALL PACK'!$A$2:$Z$49609,16,0)</f>
        <v>18</v>
      </c>
      <c r="H35" s="66">
        <f>VLOOKUP(A35,'SMALL PACK'!$A$2:$Z$49609,7,0)</f>
        <v>3.5</v>
      </c>
      <c r="I35" s="33">
        <f>VLOOKUP(A35,'SMALL PACK'!$A$2:$Z$49609,17,0)</f>
        <v>0</v>
      </c>
      <c r="J35" s="33">
        <f>VLOOKUP(A35,'SMALL PACK'!$A$2:$Z$49879,18,0)</f>
        <v>0</v>
      </c>
      <c r="K35" s="51">
        <f>VLOOKUP(A35,'SMALL PACK'!$A$2:$Z$49609,21,0)</f>
        <v>1097.3702000000001</v>
      </c>
      <c r="L35" s="33">
        <f>IFERROR(IF(MATCH(B35,'Scheme Grade list'!#REF!,0)&gt;0,((F35-((G35+J35)*H35))/6/H35),0),0)</f>
        <v>0</v>
      </c>
      <c r="M35" s="33"/>
      <c r="N35" s="33"/>
      <c r="O35" s="33">
        <f>IF(IFERROR(VLOOKUP(A35,'Scheme Grade list'!#REF!,1,0),0),5,0)</f>
        <v>0</v>
      </c>
      <c r="P35" s="67">
        <f t="shared" si="8"/>
        <v>1097.3702000000001</v>
      </c>
      <c r="Q35" s="33">
        <f t="shared" si="9"/>
        <v>404.62979999999993</v>
      </c>
      <c r="R35" s="33">
        <f t="shared" si="10"/>
        <v>115.60851428571426</v>
      </c>
      <c r="S35" s="60">
        <f t="shared" si="11"/>
        <v>36.872679793929152</v>
      </c>
    </row>
    <row r="36" spans="1:19" x14ac:dyDescent="0.25">
      <c r="A36" s="32">
        <v>4943184</v>
      </c>
      <c r="B36" s="32">
        <f t="shared" si="6"/>
        <v>4943</v>
      </c>
      <c r="C36" s="32" t="str">
        <f>VLOOKUP(A36,'SMALL PACK'!$A$2:$Z$496909,5,0)</f>
        <v>HYUNDAI SERVO STEERING OIL-20x1L-HDPE-NE</v>
      </c>
      <c r="D36" s="33">
        <f>VLOOKUP(A36,'SMALL PACK'!$A$2:$Z$496909,9,0)</f>
        <v>350</v>
      </c>
      <c r="E36" s="33">
        <f>VLOOKUP(A36,'SMALL PACK'!$A$2:$Z$49609,12,0)</f>
        <v>296.66000000000003</v>
      </c>
      <c r="F36" s="33">
        <f t="shared" si="7"/>
        <v>251.40677966101697</v>
      </c>
      <c r="G36" s="33">
        <f>VLOOKUP(A36,'SMALL PACK'!$A$2:$Z$49609,16,0)</f>
        <v>0</v>
      </c>
      <c r="H36" s="66">
        <f>VLOOKUP(A36,'SMALL PACK'!$A$2:$Z$49609,7,0)</f>
        <v>1</v>
      </c>
      <c r="I36" s="33">
        <f>VLOOKUP(A36,'SMALL PACK'!$A$2:$Z$49609,17,0)</f>
        <v>0</v>
      </c>
      <c r="J36" s="33">
        <f>VLOOKUP(A36,'SMALL PACK'!$A$2:$Z$49879,18,0)</f>
        <v>0</v>
      </c>
      <c r="K36" s="51">
        <f>VLOOKUP(A36,'SMALL PACK'!$A$2:$Z$49609,21,0)</f>
        <v>296.66000000000003</v>
      </c>
      <c r="L36" s="33">
        <f>IFERROR(IF(MATCH(B36,'Scheme Grade list'!#REF!,0)&gt;0,((F36-((G36+J36)*H36))/6/H36),0),0)</f>
        <v>0</v>
      </c>
      <c r="M36" s="33"/>
      <c r="N36" s="33"/>
      <c r="O36" s="33">
        <f>IF(IFERROR(VLOOKUP(A36,'Scheme Grade list'!#REF!,1,0),0),5,0)</f>
        <v>0</v>
      </c>
      <c r="P36" s="67">
        <f t="shared" si="8"/>
        <v>296.66000000000003</v>
      </c>
      <c r="Q36" s="33">
        <f t="shared" si="9"/>
        <v>53.339999999999975</v>
      </c>
      <c r="R36" s="33">
        <f t="shared" si="10"/>
        <v>53.339999999999975</v>
      </c>
      <c r="S36" s="60">
        <f t="shared" si="11"/>
        <v>17.980179329872573</v>
      </c>
    </row>
    <row r="37" spans="1:19" x14ac:dyDescent="0.25">
      <c r="A37" s="32">
        <v>7205222</v>
      </c>
      <c r="B37" s="32">
        <f t="shared" si="6"/>
        <v>7205</v>
      </c>
      <c r="C37" s="32" t="str">
        <f>VLOOKUP(A37,'SMALL PACK'!$A$2:$Z$496909,5,0)</f>
        <v>HYUNDAI SERVO SUPERIOR 0W30-4 X 4 L</v>
      </c>
      <c r="D37" s="33">
        <f>VLOOKUP(A37,'SMALL PACK'!$A$2:$Z$496909,9,0)</f>
        <v>1960</v>
      </c>
      <c r="E37" s="33">
        <f>VLOOKUP(A37,'SMALL PACK'!$A$2:$Z$49609,12,0)</f>
        <v>1616.02</v>
      </c>
      <c r="F37" s="33">
        <f t="shared" si="7"/>
        <v>1369.5084745762713</v>
      </c>
      <c r="G37" s="33">
        <f>VLOOKUP(A37,'SMALL PACK'!$A$2:$Z$49609,16,0)</f>
        <v>0</v>
      </c>
      <c r="H37" s="66">
        <f>VLOOKUP(A37,'SMALL PACK'!$A$2:$Z$49609,7,0)</f>
        <v>4</v>
      </c>
      <c r="I37" s="33">
        <f>VLOOKUP(A37,'SMALL PACK'!$A$2:$Z$49609,17,0)</f>
        <v>0</v>
      </c>
      <c r="J37" s="33">
        <f>VLOOKUP(A37,'SMALL PACK'!$A$2:$Z$49879,18,0)</f>
        <v>0</v>
      </c>
      <c r="K37" s="51">
        <f>VLOOKUP(A37,'SMALL PACK'!$A$2:$Z$49609,21,0)</f>
        <v>1616.02</v>
      </c>
      <c r="L37" s="33">
        <f>IFERROR(IF(MATCH(B37,'Scheme Grade list'!#REF!,0)&gt;0,((F37-((G37+J37)*H37))/6/H37),0),0)</f>
        <v>0</v>
      </c>
      <c r="M37" s="33"/>
      <c r="N37" s="33"/>
      <c r="O37" s="33">
        <f>IF(IFERROR(VLOOKUP(A37,'Scheme Grade list'!#REF!,1,0),0),5,0)</f>
        <v>0</v>
      </c>
      <c r="P37" s="67">
        <f t="shared" si="8"/>
        <v>1616.02</v>
      </c>
      <c r="Q37" s="33">
        <f t="shared" si="9"/>
        <v>343.98</v>
      </c>
      <c r="R37" s="33">
        <f t="shared" si="10"/>
        <v>85.995000000000005</v>
      </c>
      <c r="S37" s="60">
        <f t="shared" si="11"/>
        <v>21.285627653123107</v>
      </c>
    </row>
    <row r="38" spans="1:19" x14ac:dyDescent="0.25">
      <c r="A38" s="32">
        <v>7420213</v>
      </c>
      <c r="B38" s="32">
        <f t="shared" ref="B38" si="18">VALUE(LEFT(A38,4))</f>
        <v>7420</v>
      </c>
      <c r="C38" s="32" t="str">
        <f>VLOOKUP(A38,'SMALL PACK'!$A$2:$Z$496909,5,0)</f>
        <v>HY SERVO PETROL EO SN PLUS-4 X 3.5 L</v>
      </c>
      <c r="D38" s="33">
        <f>VLOOKUP(A38,'SMALL PACK'!$A$2:$Z$496909,9,0)</f>
        <v>1575</v>
      </c>
      <c r="E38" s="33">
        <f>VLOOKUP(A38,'SMALL PACK'!$A$2:$Z$49609,12,0)</f>
        <v>1284.4124999999999</v>
      </c>
      <c r="F38" s="33">
        <f t="shared" ref="F38" si="19">E38/1.18</f>
        <v>1088.4851694915253</v>
      </c>
      <c r="G38" s="33">
        <f>VLOOKUP(A38,'SMALL PACK'!$A$2:$Z$49609,16,0)</f>
        <v>0</v>
      </c>
      <c r="H38" s="66">
        <f>VLOOKUP(A38,'SMALL PACK'!$A$2:$Z$49609,7,0)</f>
        <v>3.5</v>
      </c>
      <c r="I38" s="33">
        <f>VLOOKUP(A38,'SMALL PACK'!$A$2:$Z$49609,17,0)</f>
        <v>0</v>
      </c>
      <c r="J38" s="33">
        <f>VLOOKUP(A38,'SMALL PACK'!$A$2:$Z$49879,18,0)</f>
        <v>0</v>
      </c>
      <c r="K38" s="51">
        <f>VLOOKUP(A38,'SMALL PACK'!$A$2:$Z$49609,21,0)</f>
        <v>1284.4124999999999</v>
      </c>
      <c r="L38" s="33">
        <f>IFERROR(IF(MATCH(B38,'Scheme Grade list'!#REF!,0)&gt;0,((F38-((G38+J38)*H38))/6/H38),0),0)</f>
        <v>0</v>
      </c>
      <c r="M38" s="33"/>
      <c r="N38" s="33"/>
      <c r="O38" s="33">
        <f>IF(IFERROR(VLOOKUP(A38,'Scheme Grade list'!#REF!,1,0),0),5,0)</f>
        <v>0</v>
      </c>
      <c r="P38" s="67">
        <f t="shared" ref="P38" si="20">IFERROR((F38-(G38+I38+J38+L38)*H38)*1.18-(M38+N38+O38)*H38,K38)</f>
        <v>1284.4124999999999</v>
      </c>
      <c r="Q38" s="33">
        <f t="shared" ref="Q38" si="21">D38-P38</f>
        <v>290.58750000000009</v>
      </c>
      <c r="R38" s="33">
        <f t="shared" ref="R38" si="22">Q38/H38</f>
        <v>83.02500000000002</v>
      </c>
      <c r="S38" s="60">
        <f t="shared" ref="S38" si="23">Q38/P38*100</f>
        <v>22.624156958920917</v>
      </c>
    </row>
    <row r="39" spans="1:19" x14ac:dyDescent="0.25">
      <c r="A39" s="32">
        <v>7420222</v>
      </c>
      <c r="B39" s="32">
        <f t="shared" si="6"/>
        <v>7420</v>
      </c>
      <c r="C39" s="32" t="str">
        <f>VLOOKUP(A39,'SMALL PACK'!$A$2:$Z$496909,5,0)</f>
        <v>HY SERVO PETROL EO SN PLUS-4 X 4 L</v>
      </c>
      <c r="D39" s="33">
        <f>VLOOKUP(A39,'SMALL PACK'!$A$2:$Z$496909,9,0)</f>
        <v>1800</v>
      </c>
      <c r="E39" s="33">
        <f>VLOOKUP(A39,'SMALL PACK'!$A$2:$Z$49609,12,0)</f>
        <v>1468.08</v>
      </c>
      <c r="F39" s="33">
        <f t="shared" si="7"/>
        <v>1244.1355932203389</v>
      </c>
      <c r="G39" s="33">
        <f>VLOOKUP(A39,'SMALL PACK'!$A$2:$Z$49609,16,0)</f>
        <v>0</v>
      </c>
      <c r="H39" s="66">
        <f>VLOOKUP(A39,'SMALL PACK'!$A$2:$Z$49609,7,0)</f>
        <v>4</v>
      </c>
      <c r="I39" s="33">
        <f>VLOOKUP(A39,'SMALL PACK'!$A$2:$Z$49609,17,0)</f>
        <v>0</v>
      </c>
      <c r="J39" s="33">
        <f>VLOOKUP(A39,'SMALL PACK'!$A$2:$Z$49879,18,0)</f>
        <v>0</v>
      </c>
      <c r="K39" s="51">
        <f>VLOOKUP(A39,'SMALL PACK'!$A$2:$Z$49609,21,0)</f>
        <v>1468.08</v>
      </c>
      <c r="L39" s="33">
        <f>IFERROR(IF(MATCH(B39,'Scheme Grade list'!#REF!,0)&gt;0,((F39-((G39+J39)*H39))/6/H39),0),0)</f>
        <v>0</v>
      </c>
      <c r="M39" s="33"/>
      <c r="N39" s="33"/>
      <c r="O39" s="33">
        <f>IF(IFERROR(VLOOKUP(A39,'Scheme Grade list'!#REF!,1,0),0),5,0)</f>
        <v>0</v>
      </c>
      <c r="P39" s="67">
        <f t="shared" si="8"/>
        <v>1468.08</v>
      </c>
      <c r="Q39" s="33">
        <f t="shared" si="9"/>
        <v>331.92000000000007</v>
      </c>
      <c r="R39" s="33">
        <f t="shared" si="10"/>
        <v>82.980000000000018</v>
      </c>
      <c r="S39" s="60">
        <f t="shared" si="11"/>
        <v>22.609122118685637</v>
      </c>
    </row>
    <row r="40" spans="1:19" x14ac:dyDescent="0.25">
      <c r="A40" s="32">
        <v>7421234</v>
      </c>
      <c r="B40" s="32">
        <f t="shared" si="6"/>
        <v>7421</v>
      </c>
      <c r="C40" s="32" t="str">
        <f>VLOOKUP(A40,'SMALL PACK'!$A$2:$Z$496909,5,0)</f>
        <v>HYUNDAI SERVO DEO ACEA C5-4 X 5 L</v>
      </c>
      <c r="D40" s="33">
        <f>VLOOKUP(A40,'SMALL PACK'!$A$2:$Z$496909,9,0)</f>
        <v>2400</v>
      </c>
      <c r="E40" s="33">
        <f>VLOOKUP(A40,'SMALL PACK'!$A$2:$Z$49609,12,0)</f>
        <v>1974.9600000000003</v>
      </c>
      <c r="F40" s="33">
        <f t="shared" si="7"/>
        <v>1673.6949152542377</v>
      </c>
      <c r="G40" s="33">
        <f>VLOOKUP(A40,'SMALL PACK'!$A$2:$Z$49609,16,0)</f>
        <v>0</v>
      </c>
      <c r="H40" s="66">
        <f>VLOOKUP(A40,'SMALL PACK'!$A$2:$Z$49609,7,0)</f>
        <v>5</v>
      </c>
      <c r="I40" s="33">
        <f>VLOOKUP(A40,'SMALL PACK'!$A$2:$Z$49609,17,0)</f>
        <v>0</v>
      </c>
      <c r="J40" s="33">
        <f>VLOOKUP(A40,'SMALL PACK'!$A$2:$Z$49879,18,0)</f>
        <v>0</v>
      </c>
      <c r="K40" s="51">
        <f>VLOOKUP(A40,'SMALL PACK'!$A$2:$Z$49609,21,0)</f>
        <v>1974.9600000000003</v>
      </c>
      <c r="L40" s="33">
        <f>IFERROR(IF(MATCH(B40,'Scheme Grade list'!#REF!,0)&gt;0,((F40-((G40+J40)*H40))/6/H40),0),0)</f>
        <v>0</v>
      </c>
      <c r="M40" s="33"/>
      <c r="N40" s="33"/>
      <c r="O40" s="33">
        <f>IF(IFERROR(VLOOKUP(A40,'Scheme Grade list'!#REF!,1,0),0),5,0)</f>
        <v>0</v>
      </c>
      <c r="P40" s="67">
        <f t="shared" si="8"/>
        <v>1974.9600000000003</v>
      </c>
      <c r="Q40" s="33">
        <f t="shared" si="9"/>
        <v>425.03999999999974</v>
      </c>
      <c r="R40" s="33">
        <f t="shared" si="10"/>
        <v>85.007999999999953</v>
      </c>
      <c r="S40" s="60">
        <f t="shared" si="11"/>
        <v>21.521448535666529</v>
      </c>
    </row>
    <row r="41" spans="1:19" x14ac:dyDescent="0.25">
      <c r="A41" s="32">
        <v>7477203</v>
      </c>
      <c r="B41" s="32">
        <f t="shared" si="6"/>
        <v>7477</v>
      </c>
      <c r="C41" s="32" t="str">
        <f>VLOOKUP(A41,'SMALL PACK'!$A$2:$Z$496909,5,0)</f>
        <v>HY.SERVO PRM.EO SM 5W-30-4X3 L</v>
      </c>
      <c r="D41" s="33">
        <f>VLOOKUP(A41,'SMALL PACK'!$A$2:$Z$496909,9,0)</f>
        <v>1260</v>
      </c>
      <c r="E41" s="33">
        <f>VLOOKUP(A41,'SMALL PACK'!$A$2:$Z$49609,12,0)</f>
        <v>1037.106</v>
      </c>
      <c r="F41" s="33">
        <f t="shared" si="7"/>
        <v>878.90338983050856</v>
      </c>
      <c r="G41" s="33">
        <f>VLOOKUP(A41,'SMALL PACK'!$A$2:$Z$49609,16,0)</f>
        <v>18</v>
      </c>
      <c r="H41" s="66">
        <f>VLOOKUP(A41,'SMALL PACK'!$A$2:$Z$49609,7,0)</f>
        <v>3</v>
      </c>
      <c r="I41" s="33">
        <f>VLOOKUP(A41,'SMALL PACK'!$A$2:$Z$49609,17,0)</f>
        <v>0</v>
      </c>
      <c r="J41" s="33">
        <f>VLOOKUP(A41,'SMALL PACK'!$A$2:$Z$49879,18,0)</f>
        <v>0</v>
      </c>
      <c r="K41" s="51">
        <f>VLOOKUP(A41,'SMALL PACK'!$A$2:$Z$49609,21,0)</f>
        <v>973.38600000000008</v>
      </c>
      <c r="L41" s="33">
        <f>IFERROR(IF(MATCH(B41,'Scheme Grade list'!#REF!,0)&gt;0,((F41-((G41+J41)*H41))/6/H41),0),0)</f>
        <v>0</v>
      </c>
      <c r="M41" s="33"/>
      <c r="N41" s="33"/>
      <c r="O41" s="33">
        <f>IF(IFERROR(VLOOKUP(A41,'Scheme Grade list'!#REF!,1,0),0),5,0)</f>
        <v>0</v>
      </c>
      <c r="P41" s="67">
        <f t="shared" si="8"/>
        <v>973.38600000000008</v>
      </c>
      <c r="Q41" s="33">
        <f t="shared" si="9"/>
        <v>286.61399999999992</v>
      </c>
      <c r="R41" s="33">
        <f t="shared" si="10"/>
        <v>95.537999999999968</v>
      </c>
      <c r="S41" s="60">
        <f t="shared" si="11"/>
        <v>29.445050576030461</v>
      </c>
    </row>
    <row r="42" spans="1:19" x14ac:dyDescent="0.25">
      <c r="A42" s="32">
        <v>7481184</v>
      </c>
      <c r="B42" s="32">
        <f t="shared" si="6"/>
        <v>7481</v>
      </c>
      <c r="C42" s="32" t="str">
        <f>VLOOKUP(A42,'SMALL PACK'!$A$2:$Z$496909,5,0)</f>
        <v>HYUNDAI SERVO COOLANT LL-20 X 1 L</v>
      </c>
      <c r="D42" s="33">
        <f>VLOOKUP(A42,'SMALL PACK'!$A$2:$Z$496909,9,0)</f>
        <v>365</v>
      </c>
      <c r="E42" s="33">
        <f>VLOOKUP(A42,'SMALL PACK'!$A$2:$Z$49609,12,0)</f>
        <v>302.62149999999997</v>
      </c>
      <c r="F42" s="33">
        <f t="shared" si="7"/>
        <v>256.45889830508474</v>
      </c>
      <c r="G42" s="33">
        <f>VLOOKUP(A42,'SMALL PACK'!$A$2:$Z$49609,16,0)</f>
        <v>0</v>
      </c>
      <c r="H42" s="66">
        <f>VLOOKUP(A42,'SMALL PACK'!$A$2:$Z$49609,7,0)</f>
        <v>1</v>
      </c>
      <c r="I42" s="33">
        <f>VLOOKUP(A42,'SMALL PACK'!$A$2:$Z$49609,17,0)</f>
        <v>0</v>
      </c>
      <c r="J42" s="33">
        <f>VLOOKUP(A42,'SMALL PACK'!$A$2:$Z$49879,18,0)</f>
        <v>0</v>
      </c>
      <c r="K42" s="51">
        <f>VLOOKUP(A42,'SMALL PACK'!$A$2:$Z$49609,21,0)</f>
        <v>302.62149999999997</v>
      </c>
      <c r="L42" s="33">
        <f>IFERROR(IF(MATCH(B42,'Scheme Grade list'!#REF!,0)&gt;0,((F42-((G42+J42)*H42))/6/H42),0),0)</f>
        <v>0</v>
      </c>
      <c r="M42" s="33"/>
      <c r="N42" s="33"/>
      <c r="O42" s="33">
        <f>IF(IFERROR(VLOOKUP(A42,'Scheme Grade list'!#REF!,1,0),0),5,0)</f>
        <v>0</v>
      </c>
      <c r="P42" s="67">
        <f t="shared" si="8"/>
        <v>302.62149999999997</v>
      </c>
      <c r="Q42" s="33">
        <f t="shared" si="9"/>
        <v>62.378500000000031</v>
      </c>
      <c r="R42" s="33">
        <f t="shared" si="10"/>
        <v>62.378500000000031</v>
      </c>
      <c r="S42" s="60">
        <f t="shared" si="11"/>
        <v>20.612712579905935</v>
      </c>
    </row>
    <row r="43" spans="1:19" x14ac:dyDescent="0.25">
      <c r="A43" s="32">
        <v>7232184</v>
      </c>
      <c r="B43" s="32">
        <f t="shared" ref="B43" si="24">VALUE(LEFT(A43,4))</f>
        <v>7232</v>
      </c>
      <c r="C43" s="32" t="str">
        <f>VLOOKUP(A43,'SMALL PACK'!$A$2:$Z$496909,5,0)</f>
        <v>HYUNDAI SERVO COOLANT 50-20 X 1 L</v>
      </c>
      <c r="D43" s="33">
        <f>VLOOKUP(A43,'SMALL PACK'!$A$2:$Z$496909,9,0)</f>
        <v>301</v>
      </c>
      <c r="E43" s="33">
        <f>VLOOKUP(A43,'SMALL PACK'!$A$2:$Z$49609,12,0)</f>
        <v>256.99379999999996</v>
      </c>
      <c r="F43" s="33">
        <f t="shared" ref="F43" si="25">E43/1.18</f>
        <v>217.79135593220337</v>
      </c>
      <c r="G43" s="33">
        <f>VLOOKUP(A43,'SMALL PACK'!$A$2:$Z$49609,16,0)</f>
        <v>0</v>
      </c>
      <c r="H43" s="66">
        <f>VLOOKUP(A43,'SMALL PACK'!$A$2:$Z$49609,7,0)</f>
        <v>1</v>
      </c>
      <c r="I43" s="33">
        <f>VLOOKUP(A43,'SMALL PACK'!$A$2:$Z$49609,17,0)</f>
        <v>0</v>
      </c>
      <c r="J43" s="33">
        <f>VLOOKUP(A43,'SMALL PACK'!$A$2:$Z$49879,18,0)</f>
        <v>0</v>
      </c>
      <c r="K43" s="51">
        <f>VLOOKUP(A43,'SMALL PACK'!$A$2:$Z$49609,21,0)</f>
        <v>256.99379999999996</v>
      </c>
      <c r="L43" s="33">
        <f>IFERROR(IF(MATCH(B43,'Scheme Grade list'!#REF!,0)&gt;0,((F43-((G43+J43)*H43))/6/H43),0),0)</f>
        <v>0</v>
      </c>
      <c r="M43" s="33"/>
      <c r="N43" s="33"/>
      <c r="O43" s="33">
        <f>IF(IFERROR(VLOOKUP(A43,'Scheme Grade list'!#REF!,1,0),0),5,0)</f>
        <v>0</v>
      </c>
      <c r="P43" s="67">
        <f t="shared" ref="P43" si="26">IFERROR((F43-(G43+I43+J43+L43)*H43)*1.18-(M43+N43+O43)*H43,K43)</f>
        <v>256.99379999999996</v>
      </c>
      <c r="Q43" s="33">
        <f t="shared" ref="Q43" si="27">D43-P43</f>
        <v>44.006200000000035</v>
      </c>
      <c r="R43" s="33">
        <f t="shared" ref="R43" si="28">Q43/H43</f>
        <v>44.006200000000035</v>
      </c>
      <c r="S43" s="60">
        <f t="shared" ref="S43" si="29">Q43/P43*100</f>
        <v>17.123448114312502</v>
      </c>
    </row>
    <row r="44" spans="1:19" x14ac:dyDescent="0.25">
      <c r="A44" s="32">
        <v>7638234</v>
      </c>
      <c r="B44" s="32">
        <f t="shared" si="6"/>
        <v>7638</v>
      </c>
      <c r="C44" s="32" t="str">
        <f>VLOOKUP(A44,'SMALL PACK'!$A$2:$Z$496909,5,0)</f>
        <v>HYUNDAI SERVO CRDi PREM.ENG.OIL 4X5L-HDP</v>
      </c>
      <c r="D44" s="33">
        <f>VLOOKUP(A44,'SMALL PACK'!$A$2:$Z$496909,9,0)</f>
        <v>2100</v>
      </c>
      <c r="E44" s="33">
        <f>VLOOKUP(A44,'SMALL PACK'!$A$2:$Z$49609,12,0)</f>
        <v>1729.14</v>
      </c>
      <c r="F44" s="33">
        <f t="shared" si="7"/>
        <v>1465.3728813559323</v>
      </c>
      <c r="G44" s="33">
        <f>VLOOKUP(A44,'SMALL PACK'!$A$2:$Z$49609,16,0)</f>
        <v>13</v>
      </c>
      <c r="H44" s="66">
        <f>VLOOKUP(A44,'SMALL PACK'!$A$2:$Z$49609,7,0)</f>
        <v>5</v>
      </c>
      <c r="I44" s="33">
        <f>VLOOKUP(A44,'SMALL PACK'!$A$2:$Z$49609,17,0)</f>
        <v>0</v>
      </c>
      <c r="J44" s="33">
        <f>VLOOKUP(A44,'SMALL PACK'!$A$2:$Z$49879,18,0)</f>
        <v>0</v>
      </c>
      <c r="K44" s="51">
        <f>VLOOKUP(A44,'SMALL PACK'!$A$2:$Z$49609,21,0)</f>
        <v>1652.44</v>
      </c>
      <c r="L44" s="33">
        <f>IFERROR(IF(MATCH(B44,'Scheme Grade list'!#REF!,0)&gt;0,((F44-((G44+J44)*H44))/6/H44),0),0)</f>
        <v>0</v>
      </c>
      <c r="M44" s="33"/>
      <c r="N44" s="33"/>
      <c r="O44" s="33">
        <f>IF(IFERROR(VLOOKUP(A44,'Scheme Grade list'!#REF!,1,0),0),5,0)</f>
        <v>0</v>
      </c>
      <c r="P44" s="67">
        <f t="shared" si="8"/>
        <v>1652.44</v>
      </c>
      <c r="Q44" s="33">
        <f t="shared" si="9"/>
        <v>447.55999999999995</v>
      </c>
      <c r="R44" s="33">
        <f t="shared" si="10"/>
        <v>89.511999999999986</v>
      </c>
      <c r="S44" s="60">
        <f t="shared" si="11"/>
        <v>27.084795817094715</v>
      </c>
    </row>
    <row r="45" spans="1:19" x14ac:dyDescent="0.25">
      <c r="A45" s="32"/>
      <c r="B45" s="32"/>
      <c r="C45" s="32"/>
      <c r="D45" s="27"/>
      <c r="E45" s="27"/>
      <c r="F45" s="27"/>
      <c r="G45" s="27"/>
      <c r="H45" s="27"/>
      <c r="I45" s="27"/>
      <c r="J45" s="27"/>
      <c r="K45" s="50"/>
      <c r="L45" s="33"/>
      <c r="M45" s="33"/>
      <c r="N45" s="33"/>
      <c r="O45" s="33"/>
      <c r="P45" s="61"/>
      <c r="Q45" s="27"/>
      <c r="R45" s="27"/>
      <c r="S45" s="27"/>
    </row>
    <row r="46" spans="1:19" x14ac:dyDescent="0.25">
      <c r="A46" s="30" t="s">
        <v>3438</v>
      </c>
      <c r="B46" s="30"/>
      <c r="C46" s="32"/>
      <c r="D46" s="27"/>
      <c r="E46" s="27"/>
      <c r="F46" s="27"/>
      <c r="G46" s="27"/>
      <c r="H46" s="27"/>
      <c r="I46" s="27"/>
      <c r="J46" s="27"/>
      <c r="K46" s="50"/>
      <c r="L46" s="33"/>
      <c r="M46" s="33"/>
      <c r="N46" s="33"/>
      <c r="O46" s="33"/>
      <c r="P46" s="61"/>
      <c r="Q46" s="27"/>
      <c r="R46" s="27"/>
      <c r="S46" s="27"/>
    </row>
    <row r="47" spans="1:19" ht="14.4" x14ac:dyDescent="0.25">
      <c r="A47" s="81">
        <v>2586184</v>
      </c>
      <c r="B47" s="32">
        <f>VALUE(LEFT(A47,4))</f>
        <v>2586</v>
      </c>
      <c r="C47" s="32" t="str">
        <f>VLOOKUP(A47,'SMALL PACK'!$A$2:$Z$496909,5,0)</f>
        <v>SERVO MG R AXLE REDUCER FLUID-20 X 1 L</v>
      </c>
      <c r="D47" s="33">
        <f>VLOOKUP(A47,'SMALL PACK'!$A$2:$Z$496909,9,0)</f>
        <v>990</v>
      </c>
      <c r="E47" s="33">
        <f>VLOOKUP(A47,'SMALL PACK'!$A$2:$Z$49609,12,0)</f>
        <v>768.14100000000008</v>
      </c>
      <c r="F47" s="33">
        <f>E47/1.18</f>
        <v>650.9669491525425</v>
      </c>
      <c r="G47" s="33">
        <f>VLOOKUP(A47,'SMALL PACK'!$A$2:$Z$49609,16,0)</f>
        <v>0</v>
      </c>
      <c r="H47" s="66">
        <f>VLOOKUP(A47,'SMALL PACK'!$A$2:$Z$49609,7,0)</f>
        <v>1</v>
      </c>
      <c r="I47" s="33">
        <f>VLOOKUP(A47,'SMALL PACK'!$A$2:$Z$49609,17,0)</f>
        <v>0</v>
      </c>
      <c r="J47" s="33">
        <f>VLOOKUP(A47,'SMALL PACK'!$A$2:$Z$49879,18,0)</f>
        <v>0</v>
      </c>
      <c r="K47" s="51">
        <f>VLOOKUP(A47,'SMALL PACK'!$A$2:$Z$49609,21,0)</f>
        <v>768.14100000000008</v>
      </c>
      <c r="L47" s="33">
        <f>IFERROR(IF(MATCH(B47,'Scheme Grade list'!#REF!,0)&gt;0,((F47-((G47+J47)*H47))/6/H47),0),0)</f>
        <v>0</v>
      </c>
      <c r="M47" s="33"/>
      <c r="N47" s="33"/>
      <c r="O47" s="33">
        <f>IF(IFERROR(VLOOKUP(A47,'Scheme Grade list'!#REF!,1,0),0),5,0)</f>
        <v>0</v>
      </c>
      <c r="P47" s="67">
        <f>IFERROR((F47-(G47+I47+J47+L47)*H47)*1.18-(M47+N47+O47)*H47,K47)</f>
        <v>768.14100000000008</v>
      </c>
      <c r="Q47" s="33">
        <f>D47-P47</f>
        <v>221.85899999999992</v>
      </c>
      <c r="R47" s="33">
        <f>Q47/H47</f>
        <v>221.85899999999992</v>
      </c>
      <c r="S47" s="60">
        <f>Q47/P47*100</f>
        <v>28.882587962366273</v>
      </c>
    </row>
    <row r="48" spans="1:19" ht="14.4" x14ac:dyDescent="0.25">
      <c r="A48" s="81">
        <v>7267234</v>
      </c>
      <c r="B48" s="32">
        <f>VALUE(LEFT(A48,4))</f>
        <v>7267</v>
      </c>
      <c r="C48" s="32" t="str">
        <f>VLOOKUP(A48,'SMALL PACK'!$A$2:$Z$496909,5,0)</f>
        <v>SERVO MG HECTOR DIESEL ENGINE OIL-4 X5 L</v>
      </c>
      <c r="D48" s="33">
        <f>VLOOKUP(A48,'SMALL PACK'!$A$2:$Z$496909,9,0)</f>
        <v>5025</v>
      </c>
      <c r="E48" s="33">
        <f>VLOOKUP(A48,'SMALL PACK'!$A$2:$Z$49609,12,0)</f>
        <v>4130.0474999999997</v>
      </c>
      <c r="F48" s="33">
        <f>E48/1.18</f>
        <v>3500.0402542372881</v>
      </c>
      <c r="G48" s="33">
        <f>VLOOKUP(A48,'SMALL PACK'!$A$2:$Z$49609,16,0)</f>
        <v>20</v>
      </c>
      <c r="H48" s="66">
        <f>VLOOKUP(A48,'SMALL PACK'!$A$2:$Z$49609,7,0)</f>
        <v>5</v>
      </c>
      <c r="I48" s="33">
        <f>VLOOKUP(A48,'SMALL PACK'!$A$2:$Z$49609,17,0)</f>
        <v>0</v>
      </c>
      <c r="J48" s="33">
        <f>VLOOKUP(A48,'SMALL PACK'!$A$2:$Z$49879,18,0)</f>
        <v>0</v>
      </c>
      <c r="K48" s="51">
        <f>VLOOKUP(A48,'SMALL PACK'!$A$2:$Z$49609,21,0)</f>
        <v>4012.0474999999997</v>
      </c>
      <c r="L48" s="33">
        <f>IFERROR(IF(MATCH(B48,'Scheme Grade list'!#REF!,0)&gt;0,((F48-((G48+J48)*H48))/6/H48),0),0)</f>
        <v>0</v>
      </c>
      <c r="M48" s="33"/>
      <c r="N48" s="33"/>
      <c r="O48" s="33">
        <f>IF(IFERROR(VLOOKUP(A48,'Scheme Grade list'!#REF!,1,0),0),5,0)</f>
        <v>0</v>
      </c>
      <c r="P48" s="67">
        <f>IFERROR((F48-(G48+I48+J48+L48)*H48)*1.18-(M48+N48+O48)*H48,K48)</f>
        <v>4012.0474999999997</v>
      </c>
      <c r="Q48" s="33">
        <f>D48-P48</f>
        <v>1012.9525000000003</v>
      </c>
      <c r="R48" s="33">
        <f>Q48/H48</f>
        <v>202.59050000000008</v>
      </c>
      <c r="S48" s="60">
        <f>Q48/P48*100</f>
        <v>25.247769374614844</v>
      </c>
    </row>
    <row r="49" spans="1:19" x14ac:dyDescent="0.25">
      <c r="A49" s="45">
        <v>7264222</v>
      </c>
      <c r="B49" s="32">
        <f>VALUE(LEFT(A49,4))</f>
        <v>7264</v>
      </c>
      <c r="C49" s="32" t="str">
        <f>VLOOKUP(A49,'SMALL PACK'!$A$2:$Z$496909,5,0)</f>
        <v>SERVO MG HECTOR PETROL EO-4 X 4 L</v>
      </c>
      <c r="D49" s="33">
        <f>VLOOKUP(A49,'SMALL PACK'!$A$2:$Z$496909,9,0)</f>
        <v>1760</v>
      </c>
      <c r="E49" s="33">
        <f>VLOOKUP(A49,'SMALL PACK'!$A$2:$Z$49609,12,0)</f>
        <v>1485.9680000000001</v>
      </c>
      <c r="F49" s="33">
        <f>E49/1.18</f>
        <v>1259.2949152542374</v>
      </c>
      <c r="G49" s="33">
        <f>VLOOKUP(A49,'SMALL PACK'!$A$2:$Z$49609,16,0)</f>
        <v>14.83</v>
      </c>
      <c r="H49" s="66">
        <f>VLOOKUP(A49,'SMALL PACK'!$A$2:$Z$49609,7,0)</f>
        <v>4</v>
      </c>
      <c r="I49" s="33">
        <f>VLOOKUP(A49,'SMALL PACK'!$A$2:$Z$49609,17,0)</f>
        <v>0</v>
      </c>
      <c r="J49" s="33">
        <f>VLOOKUP(A49,'SMALL PACK'!$A$2:$Z$49879,18,0)</f>
        <v>0</v>
      </c>
      <c r="K49" s="51">
        <f>VLOOKUP(A49,'SMALL PACK'!$A$2:$Z$49609,21,0)</f>
        <v>1415.9704000000002</v>
      </c>
      <c r="L49" s="33">
        <f>IFERROR(IF(MATCH(B49,'Scheme Grade list'!#REF!,0)&gt;0,((F49-((G49+J49)*H49))/6/H49),0),0)</f>
        <v>0</v>
      </c>
      <c r="M49" s="33"/>
      <c r="N49" s="33"/>
      <c r="O49" s="33">
        <f>IF(IFERROR(VLOOKUP(A49,'Scheme Grade list'!#REF!,1,0),0),5,0)</f>
        <v>0</v>
      </c>
      <c r="P49" s="67">
        <f>IFERROR((F49-(G49+I49+J49+L49)*H49)*1.18-(M49+N49+O49)*H49,K49)</f>
        <v>1415.9704000000002</v>
      </c>
      <c r="Q49" s="33">
        <f>D49-P49</f>
        <v>344.02959999999985</v>
      </c>
      <c r="R49" s="33">
        <f>Q49/H49</f>
        <v>86.007399999999961</v>
      </c>
      <c r="S49" s="60">
        <f>Q49/P49*100</f>
        <v>24.296383596719238</v>
      </c>
    </row>
    <row r="50" spans="1:19" x14ac:dyDescent="0.25">
      <c r="A50" s="32">
        <v>7265234</v>
      </c>
      <c r="B50" s="32">
        <f>VALUE(LEFT(A50,4))</f>
        <v>7265</v>
      </c>
      <c r="C50" s="32" t="str">
        <f>VLOOKUP(A50,'SMALL PACK'!$A$2:$Z$496909,5,0)</f>
        <v>SERVO MG GLOSTER DIESEL EO-4 X 5 L LUBE</v>
      </c>
      <c r="D50" s="33">
        <f>VLOOKUP(A50,'SMALL PACK'!$A$2:$Z$496909,9,0)</f>
        <v>3215</v>
      </c>
      <c r="E50" s="33">
        <f>VLOOKUP(A50,'SMALL PACK'!$A$2:$Z$49609,12,0)</f>
        <v>2692.884</v>
      </c>
      <c r="F50" s="33">
        <f>E50/1.18</f>
        <v>2282.1050847457627</v>
      </c>
      <c r="G50" s="33">
        <f>VLOOKUP(A50,'SMALL PACK'!$A$2:$Z$49609,16,0)</f>
        <v>22.44</v>
      </c>
      <c r="H50" s="66">
        <f>VLOOKUP(A50,'SMALL PACK'!$A$2:$Z$49609,7,0)</f>
        <v>5</v>
      </c>
      <c r="I50" s="33">
        <f>VLOOKUP(A50,'SMALL PACK'!$A$2:$Z$49609,17,0)</f>
        <v>0</v>
      </c>
      <c r="J50" s="33">
        <f>VLOOKUP(A50,'SMALL PACK'!$A$2:$Z$49879,18,0)</f>
        <v>0</v>
      </c>
      <c r="K50" s="51">
        <f>VLOOKUP(A50,'SMALL PACK'!$A$2:$Z$49609,21,0)</f>
        <v>2560.4880000000003</v>
      </c>
      <c r="L50" s="33">
        <f>IFERROR(IF(MATCH(B50,'Scheme Grade list'!#REF!,0)&gt;0,((F50-((G50+J50)*H50))/6/H50),0),0)</f>
        <v>0</v>
      </c>
      <c r="M50" s="33"/>
      <c r="N50" s="33"/>
      <c r="O50" s="33">
        <f>IF(IFERROR(VLOOKUP(A50,'Scheme Grade list'!#REF!,1,0),0),5,0)</f>
        <v>0</v>
      </c>
      <c r="P50" s="67">
        <f>IFERROR((F50-(G50+I50+J50+L50)*H50)*1.18-(M50+N50+O50)*H50,K50)</f>
        <v>2560.4880000000003</v>
      </c>
      <c r="Q50" s="33">
        <f>D50-P50</f>
        <v>654.51199999999972</v>
      </c>
      <c r="R50" s="33">
        <f>Q50/H50</f>
        <v>130.90239999999994</v>
      </c>
      <c r="S50" s="60">
        <f>Q50/P50*100</f>
        <v>25.56200224332235</v>
      </c>
    </row>
    <row r="51" spans="1:19" x14ac:dyDescent="0.25">
      <c r="A51" s="32"/>
      <c r="B51" s="32"/>
      <c r="C51" s="32"/>
      <c r="D51" s="27"/>
      <c r="E51" s="27"/>
      <c r="F51" s="27"/>
      <c r="G51" s="27"/>
      <c r="H51" s="27"/>
      <c r="I51" s="27"/>
      <c r="J51" s="27"/>
      <c r="K51" s="50"/>
      <c r="L51" s="27"/>
      <c r="M51" s="27"/>
      <c r="N51" s="27"/>
      <c r="O51" s="27"/>
      <c r="P51" s="61"/>
      <c r="Q51" s="27"/>
      <c r="R51" s="27"/>
      <c r="S51" s="27"/>
    </row>
    <row r="52" spans="1:19" x14ac:dyDescent="0.25">
      <c r="A52" s="30" t="s">
        <v>3047</v>
      </c>
      <c r="B52" s="30"/>
      <c r="C52" s="32"/>
      <c r="D52" s="27"/>
      <c r="E52" s="27"/>
      <c r="F52" s="27"/>
      <c r="G52" s="27"/>
      <c r="H52" s="27"/>
      <c r="I52" s="27"/>
      <c r="J52" s="27"/>
      <c r="K52" s="50"/>
      <c r="L52" s="27"/>
      <c r="M52" s="27"/>
      <c r="N52" s="27"/>
      <c r="O52" s="27"/>
      <c r="P52" s="61"/>
      <c r="Q52" s="27"/>
      <c r="R52" s="27"/>
      <c r="S52" s="27"/>
    </row>
    <row r="53" spans="1:19" x14ac:dyDescent="0.25">
      <c r="A53" s="32">
        <v>7677282</v>
      </c>
      <c r="B53" s="32">
        <f>VALUE(LEFT(A53,4))</f>
        <v>7677</v>
      </c>
      <c r="C53" s="32" t="str">
        <f>VLOOKUP(A53,'SMALL PACK'!$A$2:$Z$496909,5,0)</f>
        <v>SERVO PRIDE ALT PLUS 15W-40-11 L</v>
      </c>
      <c r="D53" s="33">
        <f>VLOOKUP(A53,'SMALL PACK'!$A$2:$Z$496909,9,0)</f>
        <v>3800</v>
      </c>
      <c r="E53" s="33">
        <f>VLOOKUP(A53,'SMALL PACK'!$A$2:$Z$49609,12,0)</f>
        <v>3319.3</v>
      </c>
      <c r="F53" s="33">
        <f>E53/1.18</f>
        <v>2812.9661016949158</v>
      </c>
      <c r="G53" s="33">
        <f>VLOOKUP(A53,'SMALL PACK'!$A$2:$Z$49609,16,0)</f>
        <v>48</v>
      </c>
      <c r="H53" s="66">
        <f>VLOOKUP(A53,'SMALL PACK'!$A$2:$Z$49609,7,0)</f>
        <v>11</v>
      </c>
      <c r="I53" s="33">
        <f>VLOOKUP(A53,'SMALL PACK'!$A$2:$Z$49609,17,0)</f>
        <v>0</v>
      </c>
      <c r="J53" s="33">
        <f>VLOOKUP(A53,'SMALL PACK'!$A$2:$Z$49879,18,0)</f>
        <v>0</v>
      </c>
      <c r="K53" s="51">
        <f>VLOOKUP(A53,'SMALL PACK'!$A$2:$Z$49609,21,0)</f>
        <v>2696.2600000000007</v>
      </c>
      <c r="L53" s="33">
        <f>IFERROR(IF(MATCH(B53,'Scheme Grade list'!#REF!,0)&gt;0,((F53-((G53+J53)*H53))/6/H53),0),0)</f>
        <v>0</v>
      </c>
      <c r="M53" s="33"/>
      <c r="N53" s="33">
        <f>IFERROR(VLOOKUP(A53,'Scheme Grade list'!$B$5:$F$68,5,0),0)</f>
        <v>10</v>
      </c>
      <c r="O53" s="33">
        <f>IF(IFERROR(VLOOKUP(A53,'Scheme Grade list'!#REF!,1,0),0),5,0)</f>
        <v>0</v>
      </c>
      <c r="P53" s="67">
        <f>IFERROR((F53-(G53+I53+J53+L53)*H53)*1.18-(M53+N53+O53)*H53,K53)</f>
        <v>2586.2600000000007</v>
      </c>
      <c r="Q53" s="33">
        <f>D53-P53</f>
        <v>1213.7399999999993</v>
      </c>
      <c r="R53" s="33">
        <f>Q53/H53</f>
        <v>110.33999999999993</v>
      </c>
      <c r="S53" s="60">
        <f>Q53/P53*100</f>
        <v>46.930316364170615</v>
      </c>
    </row>
    <row r="54" spans="1:19" x14ac:dyDescent="0.25">
      <c r="A54" s="32">
        <v>7677283</v>
      </c>
      <c r="B54" s="32">
        <f>VALUE(LEFT(A54,4))</f>
        <v>7677</v>
      </c>
      <c r="C54" s="32" t="str">
        <f>VLOOKUP(A54,'SMALL PACK'!$A$2:$Z$496909,5,0)</f>
        <v>SERVO PRIDE ALT PLUS 15W-40-16 L</v>
      </c>
      <c r="D54" s="33">
        <f>VLOOKUP(A54,'SMALL PACK'!$A$2:$Z$496909,9,0)</f>
        <v>5500</v>
      </c>
      <c r="E54" s="33">
        <f>VLOOKUP(A54,'SMALL PACK'!$A$2:$Z$49609,12,0)</f>
        <v>4788.3</v>
      </c>
      <c r="F54" s="33">
        <f>E54/1.18</f>
        <v>4057.8813559322039</v>
      </c>
      <c r="G54" s="33">
        <f>VLOOKUP(A54,'SMALL PACK'!$A$2:$Z$49609,16,0)</f>
        <v>48</v>
      </c>
      <c r="H54" s="66">
        <f>VLOOKUP(A54,'SMALL PACK'!$A$2:$Z$49609,7,0)</f>
        <v>16</v>
      </c>
      <c r="I54" s="33">
        <f>VLOOKUP(A54,'SMALL PACK'!$A$2:$Z$49609,17,0)</f>
        <v>0</v>
      </c>
      <c r="J54" s="33">
        <f>VLOOKUP(A54,'SMALL PACK'!$A$2:$Z$49879,18,0)</f>
        <v>0</v>
      </c>
      <c r="K54" s="51">
        <f>VLOOKUP(A54,'SMALL PACK'!$A$2:$Z$49609,21,0)</f>
        <v>3882.0600000000004</v>
      </c>
      <c r="L54" s="33">
        <f>IFERROR(IF(MATCH(B54,'Scheme Grade list'!#REF!,0)&gt;0,((F54-((G54+J54)*H54))/6/H54),0),0)</f>
        <v>0</v>
      </c>
      <c r="M54" s="33"/>
      <c r="N54" s="33">
        <f>IFERROR(VLOOKUP(A54,'Scheme Grade list'!$B$5:$F$68,5,0),0)</f>
        <v>10</v>
      </c>
      <c r="O54" s="33">
        <f>IF(IFERROR(VLOOKUP(A54,'Scheme Grade list'!#REF!,1,0),0),5,0)</f>
        <v>0</v>
      </c>
      <c r="P54" s="67">
        <f>IFERROR((F54-(G54+I54+J54+L54)*H54)*1.18-(M54+N54+O54)*H54,K54)</f>
        <v>3722.0600000000004</v>
      </c>
      <c r="Q54" s="33">
        <f>D54-P54</f>
        <v>1777.9399999999996</v>
      </c>
      <c r="R54" s="33">
        <f>Q54/H54</f>
        <v>111.12124999999997</v>
      </c>
      <c r="S54" s="60">
        <f>Q54/P54*100</f>
        <v>47.767634052110914</v>
      </c>
    </row>
    <row r="55" spans="1:19" x14ac:dyDescent="0.25">
      <c r="A55" s="32"/>
      <c r="B55" s="32"/>
      <c r="C55" s="32"/>
      <c r="D55" s="27"/>
      <c r="E55" s="27"/>
      <c r="F55" s="27"/>
      <c r="G55" s="27"/>
      <c r="H55" s="27"/>
      <c r="I55" s="27"/>
      <c r="J55" s="27"/>
      <c r="K55" s="50"/>
      <c r="L55" s="27"/>
      <c r="M55" s="27"/>
      <c r="N55" s="27"/>
      <c r="O55" s="27"/>
      <c r="P55" s="61"/>
      <c r="Q55" s="27"/>
      <c r="R55" s="27"/>
      <c r="S55" s="27"/>
    </row>
    <row r="56" spans="1:19" x14ac:dyDescent="0.25">
      <c r="A56" s="32"/>
      <c r="B56" s="32"/>
      <c r="C56" s="32"/>
      <c r="D56" s="27"/>
      <c r="E56" s="27"/>
      <c r="F56" s="27"/>
      <c r="G56" s="27"/>
      <c r="H56" s="27"/>
      <c r="I56" s="27"/>
      <c r="J56" s="27"/>
      <c r="K56" s="50"/>
      <c r="L56" s="27"/>
      <c r="M56" s="27"/>
      <c r="N56" s="27"/>
      <c r="O56" s="27"/>
      <c r="P56" s="61"/>
      <c r="Q56" s="27"/>
      <c r="R56" s="27"/>
      <c r="S56" s="27"/>
    </row>
    <row r="57" spans="1:19" x14ac:dyDescent="0.25">
      <c r="A57" s="30" t="s">
        <v>3048</v>
      </c>
      <c r="B57" s="30"/>
      <c r="C57" s="32"/>
      <c r="D57" s="27"/>
      <c r="E57" s="27"/>
      <c r="F57" s="27"/>
      <c r="G57" s="27"/>
      <c r="H57" s="27"/>
      <c r="I57" s="27"/>
      <c r="J57" s="27"/>
      <c r="K57" s="50"/>
      <c r="L57" s="27"/>
      <c r="M57" s="27"/>
      <c r="N57" s="27"/>
      <c r="O57" s="27"/>
      <c r="P57" s="61"/>
      <c r="Q57" s="27"/>
      <c r="R57" s="27"/>
      <c r="S57" s="27"/>
    </row>
    <row r="58" spans="1:19" x14ac:dyDescent="0.25">
      <c r="A58" s="32">
        <v>2896150</v>
      </c>
      <c r="B58" s="32">
        <f>VALUE(LEFT(A58,4))</f>
        <v>2896</v>
      </c>
      <c r="C58" s="32" t="str">
        <f>VLOOKUP(A58,'SMALL PACK'!$A$2:$Z$496909,5,0)</f>
        <v>TRU4 KRAAFT-10 X 0.9 L</v>
      </c>
      <c r="D58" s="33">
        <f>VLOOKUP(A58,'SMALL PACK'!$A$2:$Z$496909,9,0)</f>
        <v>320</v>
      </c>
      <c r="E58" s="33">
        <f>VLOOKUP(A58,'SMALL PACK'!$A$2:$Z$49609,12,0)</f>
        <v>250.01599999999999</v>
      </c>
      <c r="F58" s="33">
        <f>E58/1.18</f>
        <v>211.87796610169491</v>
      </c>
      <c r="G58" s="33">
        <f>VLOOKUP(A58,'SMALL PACK'!$A$2:$Z$49609,16,0)</f>
        <v>0</v>
      </c>
      <c r="H58" s="66">
        <f>VLOOKUP(A58,'SMALL PACK'!$A$2:$Z$49609,7,0)</f>
        <v>0.9</v>
      </c>
      <c r="I58" s="33">
        <f>VLOOKUP(A58,'SMALL PACK'!$A$2:$Z$49609,17,0)</f>
        <v>0</v>
      </c>
      <c r="J58" s="33">
        <f>VLOOKUP(A58,'SMALL PACK'!$A$2:$Z$49879,18,0)</f>
        <v>0</v>
      </c>
      <c r="K58" s="51">
        <f>VLOOKUP(A58,'SMALL PACK'!$A$2:$Z$49609,21,0)</f>
        <v>250.01599999999999</v>
      </c>
      <c r="L58" s="33">
        <f>IFERROR(IF(MATCH(B58,'Scheme Grade list'!#REF!,0)&gt;0,((F58-((G58+J58)*H58))/6/H58),0),0)</f>
        <v>0</v>
      </c>
      <c r="M58" s="33">
        <f>IFERROR(VLOOKUP(A58,'Scheme Grade list'!$H$5:$K$70,4,0),0)</f>
        <v>0</v>
      </c>
      <c r="N58" s="33"/>
      <c r="O58" s="33">
        <f>IF(IFERROR(VLOOKUP(A58,'Scheme Grade list'!#REF!,1,0),0),5,0)</f>
        <v>0</v>
      </c>
      <c r="P58" s="67">
        <f>IFERROR((F58-(G58+I58+J58+L58)*H58)*1.18-(M58+N58+O58)*H58,K58)</f>
        <v>250.01599999999999</v>
      </c>
      <c r="Q58" s="33">
        <f>D58-P58</f>
        <v>69.984000000000009</v>
      </c>
      <c r="R58" s="33">
        <f>Q58/H58</f>
        <v>77.760000000000005</v>
      </c>
      <c r="S58" s="60">
        <f>Q58/P58*100</f>
        <v>27.991808524254452</v>
      </c>
    </row>
    <row r="59" spans="1:19" x14ac:dyDescent="0.25">
      <c r="A59" s="32">
        <v>2896185</v>
      </c>
      <c r="B59" s="32">
        <f>VALUE(LEFT(A59,4))</f>
        <v>2896</v>
      </c>
      <c r="C59" s="32" t="str">
        <f>VLOOKUP(A59,'SMALL PACK'!$A$2:$Z$496909,5,0)</f>
        <v>TRU4 KRAAFT-10 X 1 L</v>
      </c>
      <c r="D59" s="33">
        <f>VLOOKUP(A59,'SMALL PACK'!$A$2:$Z$496909,9,0)</f>
        <v>350</v>
      </c>
      <c r="E59" s="33">
        <f>VLOOKUP(A59,'SMALL PACK'!$A$2:$Z$49609,12,0)</f>
        <v>274.99499999999995</v>
      </c>
      <c r="F59" s="33">
        <f>E59/1.18</f>
        <v>233.04661016949149</v>
      </c>
      <c r="G59" s="33">
        <f>VLOOKUP(A59,'SMALL PACK'!$A$2:$Z$49609,16,0)</f>
        <v>0</v>
      </c>
      <c r="H59" s="66">
        <f>VLOOKUP(A59,'SMALL PACK'!$A$2:$Z$49609,7,0)</f>
        <v>1</v>
      </c>
      <c r="I59" s="33">
        <f>VLOOKUP(A59,'SMALL PACK'!$A$2:$Z$49609,17,0)</f>
        <v>0</v>
      </c>
      <c r="J59" s="33">
        <f>VLOOKUP(A59,'SMALL PACK'!$A$2:$Z$49879,18,0)</f>
        <v>0</v>
      </c>
      <c r="K59" s="51">
        <f>VLOOKUP(A59,'SMALL PACK'!$A$2:$Z$49609,21,0)</f>
        <v>274.99499999999995</v>
      </c>
      <c r="L59" s="33">
        <f>IFERROR(IF(MATCH(B59,'Scheme Grade list'!#REF!,0)&gt;0,((F59-((G59+J59)*H59))/6/H59),0),0)</f>
        <v>0</v>
      </c>
      <c r="M59" s="33">
        <f>IFERROR(VLOOKUP(A59,'Scheme Grade list'!$H$5:$K$70,4,0),0)</f>
        <v>0</v>
      </c>
      <c r="N59" s="33"/>
      <c r="O59" s="33">
        <f>IF(IFERROR(VLOOKUP(A59,'Scheme Grade list'!#REF!,1,0),0),5,0)</f>
        <v>0</v>
      </c>
      <c r="P59" s="67">
        <f>IFERROR((F59-(G59+I59+J59+L59)*H59)*1.18-(M59+N59+O59)*H59,K59)</f>
        <v>274.99499999999995</v>
      </c>
      <c r="Q59" s="33">
        <f>D59-P59</f>
        <v>75.005000000000052</v>
      </c>
      <c r="R59" s="33">
        <f>Q59/H59</f>
        <v>75.005000000000052</v>
      </c>
      <c r="S59" s="60">
        <f>Q59/P59*100</f>
        <v>27.275041364388468</v>
      </c>
    </row>
    <row r="60" spans="1:19" x14ac:dyDescent="0.25">
      <c r="A60" s="32"/>
      <c r="B60" s="32"/>
      <c r="C60" s="32"/>
      <c r="D60" s="27"/>
      <c r="E60" s="27"/>
      <c r="F60" s="27"/>
      <c r="G60" s="27"/>
      <c r="H60" s="27"/>
      <c r="I60" s="27"/>
      <c r="J60" s="27"/>
      <c r="K60" s="50"/>
      <c r="L60" s="27"/>
      <c r="M60" s="27"/>
      <c r="N60" s="27"/>
      <c r="O60" s="27"/>
      <c r="P60" s="61"/>
      <c r="Q60" s="27"/>
      <c r="R60" s="27"/>
      <c r="S60" s="27"/>
    </row>
    <row r="61" spans="1:19" x14ac:dyDescent="0.25">
      <c r="A61" s="32"/>
      <c r="B61" s="32"/>
      <c r="C61" s="32"/>
      <c r="D61" s="27"/>
      <c r="E61" s="27"/>
      <c r="F61" s="27"/>
      <c r="G61" s="27"/>
      <c r="H61" s="27"/>
      <c r="I61" s="27"/>
      <c r="J61" s="27"/>
      <c r="K61" s="50"/>
      <c r="L61" s="27"/>
      <c r="M61" s="27"/>
      <c r="N61" s="27"/>
      <c r="O61" s="27"/>
      <c r="P61" s="61"/>
      <c r="Q61" s="27"/>
      <c r="R61" s="27"/>
      <c r="S61" s="27"/>
    </row>
    <row r="62" spans="1:19" x14ac:dyDescent="0.25">
      <c r="A62" s="30" t="s">
        <v>3049</v>
      </c>
      <c r="B62" s="30"/>
      <c r="C62" s="32"/>
      <c r="D62" s="27"/>
      <c r="E62" s="27"/>
      <c r="F62" s="27"/>
      <c r="G62" s="27"/>
      <c r="H62" s="27"/>
      <c r="I62" s="27"/>
      <c r="J62" s="27"/>
      <c r="K62" s="50"/>
      <c r="L62" s="27"/>
      <c r="M62" s="27"/>
      <c r="N62" s="27"/>
      <c r="O62" s="33">
        <f>IF(IFERROR(VLOOKUP(A62,'Scheme Grade list'!#REF!,1,0),0),5,0)</f>
        <v>0</v>
      </c>
      <c r="P62" s="61"/>
      <c r="Q62" s="27"/>
      <c r="R62" s="27"/>
      <c r="S62" s="27"/>
    </row>
    <row r="63" spans="1:19" x14ac:dyDescent="0.25">
      <c r="A63" s="32">
        <v>2927152</v>
      </c>
      <c r="B63" s="32">
        <f>VALUE(LEFT(A63,4))</f>
        <v>2927</v>
      </c>
      <c r="C63" s="32" t="str">
        <f>VLOOKUP(A63,'SMALL PACK'!$A$2:$Z$496909,5,0)</f>
        <v>SERVO HONDA JOSH-20 X 0.9 L</v>
      </c>
      <c r="D63" s="33">
        <f>VLOOKUP(A63,'SMALL PACK'!$A$2:$Z$496909,9,0)</f>
        <v>342</v>
      </c>
      <c r="E63" s="33">
        <f>VLOOKUP(A63,'SMALL PACK'!$A$2:$Z$49609,12,0)</f>
        <v>270.96659999999997</v>
      </c>
      <c r="F63" s="33">
        <f>E63/1.18</f>
        <v>229.63271186440676</v>
      </c>
      <c r="G63" s="33">
        <f>VLOOKUP(A63,'SMALL PACK'!$A$2:$Z$49609,16,0)</f>
        <v>28</v>
      </c>
      <c r="H63" s="66">
        <f>VLOOKUP(A63,'SMALL PACK'!$A$2:$Z$49609,7,0)</f>
        <v>0.9</v>
      </c>
      <c r="I63" s="33">
        <f>VLOOKUP(A63,'SMALL PACK'!$A$2:$Z$49609,17,0)</f>
        <v>0</v>
      </c>
      <c r="J63" s="33">
        <f>VLOOKUP(A63,'SMALL PACK'!$A$2:$Z$49879,18,0)</f>
        <v>0</v>
      </c>
      <c r="K63" s="51">
        <f>VLOOKUP(A63,'SMALL PACK'!$A$2:$Z$49609,21,0)</f>
        <v>241.23059999999998</v>
      </c>
      <c r="L63" s="33">
        <f>IFERROR(IF(MATCH(B63,'Scheme Grade list'!#REF!,0)&gt;0,((F63-((G63+J63)*H63))/6/H63),0),0)</f>
        <v>0</v>
      </c>
      <c r="M63" s="33">
        <f>IFERROR(VLOOKUP(A63,'Scheme Grade list'!$H$5:$K$70,4,0),0)</f>
        <v>5</v>
      </c>
      <c r="N63" s="33"/>
      <c r="O63" s="33">
        <f>IF(IFERROR(VLOOKUP(A63,'Scheme Grade list'!#REF!,1,0),0),5,0)</f>
        <v>0</v>
      </c>
      <c r="P63" s="67">
        <f>IFERROR((F63-(G63+I63+J63+L63)*H63)*1.18-(M63+N63+O63)*H63,K63)</f>
        <v>236.73059999999998</v>
      </c>
      <c r="Q63" s="33">
        <f>D63-P63</f>
        <v>105.26940000000002</v>
      </c>
      <c r="R63" s="33">
        <f>Q63/H63</f>
        <v>116.96600000000002</v>
      </c>
      <c r="S63" s="60">
        <f>Q63/P63*100</f>
        <v>44.468015541717051</v>
      </c>
    </row>
    <row r="64" spans="1:19" x14ac:dyDescent="0.25">
      <c r="A64" s="32">
        <v>2927184</v>
      </c>
      <c r="B64" s="32">
        <f>VALUE(LEFT(A64,4))</f>
        <v>2927</v>
      </c>
      <c r="C64" s="32" t="str">
        <f>VLOOKUP(A64,'SMALL PACK'!$A$2:$Z$496909,5,0)</f>
        <v>SERVO HONDA JOSH-20 X 1 L</v>
      </c>
      <c r="D64" s="33">
        <f>VLOOKUP(A64,'SMALL PACK'!$A$2:$Z$496909,9,0)</f>
        <v>380</v>
      </c>
      <c r="E64" s="33">
        <f>VLOOKUP(A64,'SMALL PACK'!$A$2:$Z$49609,12,0)</f>
        <v>301.07400000000001</v>
      </c>
      <c r="F64" s="33">
        <f>E64/1.18</f>
        <v>255.14745762711865</v>
      </c>
      <c r="G64" s="33">
        <f>VLOOKUP(A64,'SMALL PACK'!$A$2:$Z$49609,16,0)</f>
        <v>28</v>
      </c>
      <c r="H64" s="66">
        <f>VLOOKUP(A64,'SMALL PACK'!$A$2:$Z$49609,7,0)</f>
        <v>1</v>
      </c>
      <c r="I64" s="33">
        <f>VLOOKUP(A64,'SMALL PACK'!$A$2:$Z$49609,17,0)</f>
        <v>0</v>
      </c>
      <c r="J64" s="33">
        <f>VLOOKUP(A64,'SMALL PACK'!$A$2:$Z$49879,18,0)</f>
        <v>0</v>
      </c>
      <c r="K64" s="51">
        <f>VLOOKUP(A64,'SMALL PACK'!$A$2:$Z$49609,21,0)</f>
        <v>268.03399999999999</v>
      </c>
      <c r="L64" s="33">
        <f>IFERROR(IF(MATCH(B64,'Scheme Grade list'!#REF!,0)&gt;0,((F64-((G64+J64)*H64))/6/H64),0),0)</f>
        <v>0</v>
      </c>
      <c r="M64" s="33">
        <f>IFERROR(VLOOKUP(A64,'Scheme Grade list'!$H$5:$K$70,4,0),0)</f>
        <v>5</v>
      </c>
      <c r="N64" s="33"/>
      <c r="O64" s="33">
        <f>IF(IFERROR(VLOOKUP(A64,'Scheme Grade list'!#REF!,1,0),0),5,0)</f>
        <v>0</v>
      </c>
      <c r="P64" s="67">
        <f>IFERROR((F64-(G64+I64+J64+L64)*H64)*1.18-(M64+N64+O64)*H64,K64)</f>
        <v>263.03399999999999</v>
      </c>
      <c r="Q64" s="33">
        <f>D64-P64</f>
        <v>116.96600000000001</v>
      </c>
      <c r="R64" s="33">
        <f>Q64/H64</f>
        <v>116.96600000000001</v>
      </c>
      <c r="S64" s="60">
        <f>Q64/P64*100</f>
        <v>44.468015541717044</v>
      </c>
    </row>
    <row r="65" spans="1:19" x14ac:dyDescent="0.25">
      <c r="A65" s="32">
        <v>2933156</v>
      </c>
      <c r="B65" s="32">
        <f>VALUE(LEFT(A65,4))</f>
        <v>2933</v>
      </c>
      <c r="C65" s="32" t="str">
        <f>VLOOKUP(A65,'SMALL PACK'!$A$2:$Z$496909,5,0)</f>
        <v>SERVO HONDA SCOOTONXT-20 X 0.8 L</v>
      </c>
      <c r="D65" s="33">
        <f>VLOOKUP(A65,'SMALL PACK'!$A$2:$Z$496909,9,0)</f>
        <v>324</v>
      </c>
      <c r="E65" s="33">
        <f>VLOOKUP(A65,'SMALL PACK'!$A$2:$Z$49609,12,0)</f>
        <v>241.89840000000001</v>
      </c>
      <c r="F65" s="33">
        <f>E65/1.18</f>
        <v>204.99864406779662</v>
      </c>
      <c r="G65" s="33">
        <f>VLOOKUP(A65,'SMALL PACK'!$A$2:$Z$49609,16,0)</f>
        <v>38</v>
      </c>
      <c r="H65" s="66">
        <f>VLOOKUP(A65,'SMALL PACK'!$A$2:$Z$49609,7,0)</f>
        <v>0.8</v>
      </c>
      <c r="I65" s="33">
        <f>VLOOKUP(A65,'SMALL PACK'!$A$2:$Z$49609,17,0)</f>
        <v>0</v>
      </c>
      <c r="J65" s="33">
        <f>VLOOKUP(A65,'SMALL PACK'!$A$2:$Z$49879,18,0)</f>
        <v>0</v>
      </c>
      <c r="K65" s="51">
        <f>VLOOKUP(A65,'SMALL PACK'!$A$2:$Z$49609,21,0)</f>
        <v>206.0264</v>
      </c>
      <c r="L65" s="33">
        <f>IFERROR(IF(MATCH(B65,'Scheme Grade list'!#REF!,0)&gt;0,((F65-((G65+J65)*H65))/6/H65),0),0)</f>
        <v>0</v>
      </c>
      <c r="M65" s="33">
        <f>IFERROR(VLOOKUP(A65,'Scheme Grade list'!$H$5:$K$70,4,0),0)</f>
        <v>5</v>
      </c>
      <c r="N65" s="33"/>
      <c r="O65" s="33">
        <f>IF(IFERROR(VLOOKUP(A65,'Scheme Grade list'!#REF!,1,0),0),5,0)</f>
        <v>0</v>
      </c>
      <c r="P65" s="67">
        <f>IFERROR((F65-(G65+I65+J65+L65)*H65)*1.18-(M65+N65+O65)*H65,K65)</f>
        <v>202.0264</v>
      </c>
      <c r="Q65" s="33">
        <f>D65-P65</f>
        <v>121.9736</v>
      </c>
      <c r="R65" s="33">
        <f>Q65/H65</f>
        <v>152.46699999999998</v>
      </c>
      <c r="S65" s="60">
        <f>Q65/P65*100</f>
        <v>60.375079692555033</v>
      </c>
    </row>
    <row r="66" spans="1:19" x14ac:dyDescent="0.25">
      <c r="A66" s="32"/>
      <c r="B66" s="32"/>
      <c r="C66" s="32"/>
      <c r="D66" s="27"/>
      <c r="E66" s="27"/>
      <c r="F66" s="27"/>
      <c r="G66" s="27"/>
      <c r="H66" s="27"/>
      <c r="I66" s="27"/>
      <c r="J66" s="27"/>
      <c r="K66" s="50"/>
      <c r="L66" s="27"/>
      <c r="M66" s="27"/>
      <c r="N66" s="27"/>
      <c r="O66" s="27"/>
      <c r="P66" s="61"/>
      <c r="Q66" s="27"/>
      <c r="R66" s="27"/>
      <c r="S66" s="27"/>
    </row>
    <row r="67" spans="1:19" x14ac:dyDescent="0.25">
      <c r="A67" s="32"/>
      <c r="B67" s="32"/>
      <c r="C67" s="32"/>
      <c r="D67" s="27"/>
      <c r="E67" s="27"/>
      <c r="F67" s="27"/>
      <c r="G67" s="27"/>
      <c r="H67" s="27"/>
      <c r="I67" s="27"/>
      <c r="J67" s="27"/>
      <c r="K67" s="50"/>
      <c r="L67" s="27"/>
      <c r="M67" s="27"/>
      <c r="N67" s="27"/>
      <c r="O67" s="27"/>
      <c r="P67" s="61"/>
      <c r="Q67" s="27"/>
      <c r="R67" s="27"/>
      <c r="S67" s="27"/>
    </row>
    <row r="68" spans="1:19" x14ac:dyDescent="0.25">
      <c r="A68" s="30" t="s">
        <v>3050</v>
      </c>
      <c r="B68" s="30"/>
      <c r="C68" s="32"/>
      <c r="D68" s="27"/>
      <c r="E68" s="27"/>
      <c r="F68" s="27"/>
      <c r="G68" s="27"/>
      <c r="H68" s="27"/>
      <c r="I68" s="27"/>
      <c r="J68" s="27"/>
      <c r="K68" s="50"/>
      <c r="L68" s="27"/>
      <c r="M68" s="27"/>
      <c r="N68" s="27"/>
      <c r="O68" s="27"/>
      <c r="P68" s="61"/>
      <c r="Q68" s="27"/>
      <c r="R68" s="27"/>
      <c r="S68" s="27"/>
    </row>
    <row r="69" spans="1:19" x14ac:dyDescent="0.25">
      <c r="A69" s="32">
        <v>1404184</v>
      </c>
      <c r="B69" s="32">
        <f t="shared" ref="B69:B133" si="30">VALUE(LEFT(A69,4))</f>
        <v>1404</v>
      </c>
      <c r="C69" s="32" t="str">
        <f>VLOOKUP(A69,'SMALL PACK'!$A$2:$Z$496909,5,0)</f>
        <v>SERVO PRIDE 40 - 20x1L - HDPE</v>
      </c>
      <c r="D69" s="33">
        <f>VLOOKUP(A69,'SMALL PACK'!$A$2:$Z$496909,9,0)</f>
        <v>355</v>
      </c>
      <c r="E69" s="33">
        <f>VLOOKUP(A69,'SMALL PACK'!$A$2:$Z$49609,12,0)</f>
        <v>281.30199999999996</v>
      </c>
      <c r="F69" s="33">
        <f t="shared" ref="F69:F133" si="31">E69/1.18</f>
        <v>238.39152542372881</v>
      </c>
      <c r="G69" s="33">
        <f>VLOOKUP(A69,'SMALL PACK'!$A$2:$Z$49609,16,0)</f>
        <v>8</v>
      </c>
      <c r="H69" s="66">
        <f>VLOOKUP(A69,'SMALL PACK'!$A$2:$Z$49609,7,0)</f>
        <v>1</v>
      </c>
      <c r="I69" s="33">
        <f>VLOOKUP(A69,'SMALL PACK'!$A$2:$Z$49609,17,0)</f>
        <v>0</v>
      </c>
      <c r="J69" s="33">
        <f>VLOOKUP(A69,'SMALL PACK'!$A$2:$Z$49879,18,0)</f>
        <v>0</v>
      </c>
      <c r="K69" s="51">
        <f>VLOOKUP(A69,'SMALL PACK'!$A$2:$Z$49609,21,0)</f>
        <v>271.86199999999997</v>
      </c>
      <c r="L69" s="33">
        <f>IFERROR(IF(MATCH(B69,'Scheme Grade list'!#REF!,0)&gt;0,((F69-((G69+J69)*H69))/6/H69),0),0)</f>
        <v>0</v>
      </c>
      <c r="M69" s="33">
        <f>IFERROR(VLOOKUP(A69,'Scheme Grade list'!$H$5:$K$70,4,0),0)</f>
        <v>0</v>
      </c>
      <c r="N69" s="33">
        <f>IFERROR(VLOOKUP(A69,'Scheme Grade list'!$B$5:$F$68,5,0),0)</f>
        <v>0</v>
      </c>
      <c r="O69" s="33">
        <f>IF(IFERROR(VLOOKUP(A69,'Scheme Grade list'!#REF!,1,0),0),5,0)</f>
        <v>0</v>
      </c>
      <c r="P69" s="67">
        <f t="shared" ref="P69:P101" si="32">IFERROR((F69-(G69+I69+J69+L69)*H69)*1.18-(M69+N69+O69)*H69,K69)</f>
        <v>271.86199999999997</v>
      </c>
      <c r="Q69" s="33">
        <f t="shared" ref="Q69:Q101" si="33">D69-P69</f>
        <v>83.138000000000034</v>
      </c>
      <c r="R69" s="33">
        <f t="shared" ref="R69:R101" si="34">Q69/H69</f>
        <v>83.138000000000034</v>
      </c>
      <c r="S69" s="60">
        <f t="shared" ref="S69:S101" si="35">Q69/P69*100</f>
        <v>30.580956514702329</v>
      </c>
    </row>
    <row r="70" spans="1:19" x14ac:dyDescent="0.25">
      <c r="A70" s="32">
        <v>1404234</v>
      </c>
      <c r="B70" s="32">
        <f t="shared" si="30"/>
        <v>1404</v>
      </c>
      <c r="C70" s="32" t="str">
        <f>VLOOKUP(A70,'SMALL PACK'!$A$2:$Z$496909,5,0)</f>
        <v>SERVO PRIDE 40 - 4x5L - HDPE</v>
      </c>
      <c r="D70" s="33">
        <f>VLOOKUP(A70,'SMALL PACK'!$A$2:$Z$496909,9,0)</f>
        <v>1775</v>
      </c>
      <c r="E70" s="33">
        <f>VLOOKUP(A70,'SMALL PACK'!$A$2:$Z$49609,12,0)</f>
        <v>1387.34</v>
      </c>
      <c r="F70" s="33">
        <f t="shared" si="31"/>
        <v>1175.7118644067796</v>
      </c>
      <c r="G70" s="33">
        <f>VLOOKUP(A70,'SMALL PACK'!$A$2:$Z$49609,16,0)</f>
        <v>8</v>
      </c>
      <c r="H70" s="66">
        <f>VLOOKUP(A70,'SMALL PACK'!$A$2:$Z$49609,7,0)</f>
        <v>5</v>
      </c>
      <c r="I70" s="33">
        <f>VLOOKUP(A70,'SMALL PACK'!$A$2:$Z$49609,17,0)</f>
        <v>0</v>
      </c>
      <c r="J70" s="33">
        <f>VLOOKUP(A70,'SMALL PACK'!$A$2:$Z$49879,18,0)</f>
        <v>0</v>
      </c>
      <c r="K70" s="51">
        <f>VLOOKUP(A70,'SMALL PACK'!$A$2:$Z$49609,21,0)</f>
        <v>1340.1399999999999</v>
      </c>
      <c r="L70" s="33">
        <f>IFERROR(IF(MATCH(B70,'Scheme Grade list'!#REF!,0)&gt;0,((F70-((G70+J70)*H70))/6/H70),0),0)</f>
        <v>0</v>
      </c>
      <c r="M70" s="33">
        <f>IFERROR(VLOOKUP(A70,'Scheme Grade list'!$H$5:$K$70,4,0),0)</f>
        <v>0</v>
      </c>
      <c r="N70" s="33">
        <f>IFERROR(VLOOKUP(A70,'Scheme Grade list'!$B$5:$F$68,5,0),0)</f>
        <v>0</v>
      </c>
      <c r="O70" s="33">
        <f>IF(IFERROR(VLOOKUP(A70,'Scheme Grade list'!#REF!,1,0),0),5,0)</f>
        <v>0</v>
      </c>
      <c r="P70" s="67">
        <f t="shared" si="32"/>
        <v>1340.1399999999999</v>
      </c>
      <c r="Q70" s="33">
        <f t="shared" si="33"/>
        <v>434.86000000000013</v>
      </c>
      <c r="R70" s="33">
        <f t="shared" si="34"/>
        <v>86.972000000000023</v>
      </c>
      <c r="S70" s="60">
        <f t="shared" si="35"/>
        <v>32.448848627755325</v>
      </c>
    </row>
    <row r="71" spans="1:19" x14ac:dyDescent="0.25">
      <c r="A71" s="32">
        <v>1404242</v>
      </c>
      <c r="B71" s="32">
        <f t="shared" si="30"/>
        <v>1404</v>
      </c>
      <c r="C71" s="32" t="str">
        <f>VLOOKUP(A71,'SMALL PACK'!$A$2:$Z$496909,5,0)</f>
        <v>SERVO PRIDE 40 - 10L BUC</v>
      </c>
      <c r="D71" s="33">
        <f>VLOOKUP(A71,'SMALL PACK'!$A$2:$Z$496909,9,0)</f>
        <v>3550</v>
      </c>
      <c r="E71" s="33">
        <f>VLOOKUP(A71,'SMALL PACK'!$A$2:$Z$49609,12,0)</f>
        <v>2763.32</v>
      </c>
      <c r="F71" s="33">
        <f t="shared" si="31"/>
        <v>2341.7966101694919</v>
      </c>
      <c r="G71" s="33">
        <f>VLOOKUP(A71,'SMALL PACK'!$A$2:$Z$49609,16,0)</f>
        <v>8</v>
      </c>
      <c r="H71" s="66">
        <f>VLOOKUP(A71,'SMALL PACK'!$A$2:$Z$49609,7,0)</f>
        <v>10</v>
      </c>
      <c r="I71" s="33">
        <f>VLOOKUP(A71,'SMALL PACK'!$A$2:$Z$49609,17,0)</f>
        <v>0</v>
      </c>
      <c r="J71" s="33">
        <f>VLOOKUP(A71,'SMALL PACK'!$A$2:$Z$49879,18,0)</f>
        <v>0</v>
      </c>
      <c r="K71" s="51">
        <f>VLOOKUP(A71,'SMALL PACK'!$A$2:$Z$49609,21,0)</f>
        <v>2668.9200000000005</v>
      </c>
      <c r="L71" s="33">
        <f>IFERROR(IF(MATCH(B71,'Scheme Grade list'!#REF!,0)&gt;0,((F71-((G71+J71)*H71))/6/H71),0),0)</f>
        <v>0</v>
      </c>
      <c r="M71" s="33">
        <f>IFERROR(VLOOKUP(A71,'Scheme Grade list'!$H$5:$K$70,4,0),0)</f>
        <v>0</v>
      </c>
      <c r="N71" s="33">
        <f>IFERROR(VLOOKUP(A71,'Scheme Grade list'!$B$5:$F$68,5,0),0)</f>
        <v>0</v>
      </c>
      <c r="O71" s="33">
        <f>IF(IFERROR(VLOOKUP(A71,'Scheme Grade list'!#REF!,1,0),0),5,0)</f>
        <v>0</v>
      </c>
      <c r="P71" s="67">
        <f t="shared" si="32"/>
        <v>2668.9200000000005</v>
      </c>
      <c r="Q71" s="33">
        <f t="shared" si="33"/>
        <v>881.07999999999947</v>
      </c>
      <c r="R71" s="33">
        <f t="shared" si="34"/>
        <v>88.107999999999947</v>
      </c>
      <c r="S71" s="60">
        <f t="shared" si="35"/>
        <v>33.012604349324789</v>
      </c>
    </row>
    <row r="72" spans="1:19" x14ac:dyDescent="0.25">
      <c r="A72" s="32">
        <v>1404265</v>
      </c>
      <c r="B72" s="32">
        <f t="shared" si="30"/>
        <v>1404</v>
      </c>
      <c r="C72" s="32" t="str">
        <f>VLOOKUP(A72,'SMALL PACK'!$A$2:$Z$496909,5,0)</f>
        <v>SERVO PRIDE 40-20L BUC</v>
      </c>
      <c r="D72" s="33">
        <f>VLOOKUP(A72,'SMALL PACK'!$A$2:$Z$496909,9,0)</f>
        <v>6900</v>
      </c>
      <c r="E72" s="33">
        <f>VLOOKUP(A72,'SMALL PACK'!$A$2:$Z$49609,12,0)</f>
        <v>5472.39</v>
      </c>
      <c r="F72" s="33">
        <f t="shared" si="31"/>
        <v>4637.6186440677975</v>
      </c>
      <c r="G72" s="33">
        <f>VLOOKUP(A72,'SMALL PACK'!$A$2:$Z$49609,16,0)</f>
        <v>8</v>
      </c>
      <c r="H72" s="66">
        <f>VLOOKUP(A72,'SMALL PACK'!$A$2:$Z$49609,7,0)</f>
        <v>20</v>
      </c>
      <c r="I72" s="33">
        <f>VLOOKUP(A72,'SMALL PACK'!$A$2:$Z$49609,17,0)</f>
        <v>0</v>
      </c>
      <c r="J72" s="33">
        <f>VLOOKUP(A72,'SMALL PACK'!$A$2:$Z$49879,18,0)</f>
        <v>0</v>
      </c>
      <c r="K72" s="51">
        <f>VLOOKUP(A72,'SMALL PACK'!$A$2:$Z$49609,21,0)</f>
        <v>5283.5900000000011</v>
      </c>
      <c r="L72" s="33">
        <f>IFERROR(IF(MATCH(B72,'Scheme Grade list'!#REF!,0)&gt;0,((F72-((G72+J72)*H72))/6/H72),0),0)</f>
        <v>0</v>
      </c>
      <c r="M72" s="33">
        <f>IFERROR(VLOOKUP(A72,'Scheme Grade list'!$H$5:$K$70,4,0),0)</f>
        <v>0</v>
      </c>
      <c r="N72" s="33">
        <f>IFERROR(VLOOKUP(A72,'Scheme Grade list'!$B$5:$F$68,5,0),0)</f>
        <v>0</v>
      </c>
      <c r="O72" s="33">
        <f>IF(IFERROR(VLOOKUP(A72,'Scheme Grade list'!#REF!,1,0),0),5,0)</f>
        <v>0</v>
      </c>
      <c r="P72" s="67">
        <f t="shared" si="32"/>
        <v>5283.5900000000011</v>
      </c>
      <c r="Q72" s="33">
        <f t="shared" si="33"/>
        <v>1616.4099999999989</v>
      </c>
      <c r="R72" s="33">
        <f t="shared" si="34"/>
        <v>80.820499999999953</v>
      </c>
      <c r="S72" s="60">
        <f t="shared" si="35"/>
        <v>30.593024818352649</v>
      </c>
    </row>
    <row r="73" spans="1:19" x14ac:dyDescent="0.25">
      <c r="A73" s="32">
        <v>5034184</v>
      </c>
      <c r="B73" s="32">
        <f t="shared" si="30"/>
        <v>5034</v>
      </c>
      <c r="C73" s="32" t="str">
        <f>VLOOKUP(A73,'SMALL PACK'!$A$2:$Z$496909,5,0)</f>
        <v>SERVO GAS ENGINE OIL - 20x1L - HDPE</v>
      </c>
      <c r="D73" s="33">
        <f>VLOOKUP(A73,'SMALL PACK'!$A$2:$Z$496909,9,0)</f>
        <v>310</v>
      </c>
      <c r="E73" s="33">
        <f>VLOOKUP(A73,'SMALL PACK'!$A$2:$Z$49609,12,0)</f>
        <v>212.35</v>
      </c>
      <c r="F73" s="33">
        <f t="shared" si="31"/>
        <v>179.95762711864407</v>
      </c>
      <c r="G73" s="33">
        <f>VLOOKUP(A73,'SMALL PACK'!$A$2:$Z$49609,16,0)</f>
        <v>8</v>
      </c>
      <c r="H73" s="66">
        <f>VLOOKUP(A73,'SMALL PACK'!$A$2:$Z$49609,7,0)</f>
        <v>1</v>
      </c>
      <c r="I73" s="33">
        <f>VLOOKUP(A73,'SMALL PACK'!$A$2:$Z$49609,17,0)</f>
        <v>0</v>
      </c>
      <c r="J73" s="33">
        <f>VLOOKUP(A73,'SMALL PACK'!$A$2:$Z$49879,18,0)</f>
        <v>0</v>
      </c>
      <c r="K73" s="51">
        <f>VLOOKUP(A73,'SMALL PACK'!$A$2:$Z$49609,21,0)</f>
        <v>202.91</v>
      </c>
      <c r="L73" s="33">
        <f>IFERROR(IF(MATCH(B73,'Scheme Grade list'!#REF!,0)&gt;0,((F73-((G73+J73)*H73))/11/H73),0),0)</f>
        <v>0</v>
      </c>
      <c r="M73" s="33">
        <f>IFERROR(VLOOKUP(A73,'Scheme Grade list'!$H$5:$K$70,4,0),0)</f>
        <v>0</v>
      </c>
      <c r="N73" s="33">
        <f>IFERROR(VLOOKUP(A73,'Scheme Grade list'!$B$5:$F$68,5,0),0)</f>
        <v>0</v>
      </c>
      <c r="O73" s="33">
        <f>IF(IFERROR(VLOOKUP(A73,'Scheme Grade list'!#REF!,1,0),0),5,0)</f>
        <v>0</v>
      </c>
      <c r="P73" s="67">
        <f t="shared" si="32"/>
        <v>202.91</v>
      </c>
      <c r="Q73" s="33">
        <f t="shared" si="33"/>
        <v>107.09</v>
      </c>
      <c r="R73" s="33">
        <f t="shared" si="34"/>
        <v>107.09</v>
      </c>
      <c r="S73" s="60">
        <f t="shared" si="35"/>
        <v>52.777093292592781</v>
      </c>
    </row>
    <row r="74" spans="1:19" x14ac:dyDescent="0.25">
      <c r="A74" s="32">
        <v>5034203</v>
      </c>
      <c r="B74" s="32">
        <f t="shared" si="30"/>
        <v>5034</v>
      </c>
      <c r="C74" s="32" t="str">
        <f>VLOOKUP(A74,'SMALL PACK'!$A$2:$Z$496909,5,0)</f>
        <v>SERVO GAS ENGINE OIL-4X3L-HDPE</v>
      </c>
      <c r="D74" s="33">
        <f>VLOOKUP(A74,'SMALL PACK'!$A$2:$Z$496909,9,0)</f>
        <v>905</v>
      </c>
      <c r="E74" s="33">
        <f>VLOOKUP(A74,'SMALL PACK'!$A$2:$Z$49609,12,0)</f>
        <v>629.42750000000001</v>
      </c>
      <c r="F74" s="33">
        <f t="shared" si="31"/>
        <v>533.41313559322043</v>
      </c>
      <c r="G74" s="33">
        <f>VLOOKUP(A74,'SMALL PACK'!$A$2:$Z$49609,16,0)</f>
        <v>8</v>
      </c>
      <c r="H74" s="66">
        <f>VLOOKUP(A74,'SMALL PACK'!$A$2:$Z$49609,7,0)</f>
        <v>3</v>
      </c>
      <c r="I74" s="33">
        <f>VLOOKUP(A74,'SMALL PACK'!$A$2:$Z$49609,17,0)</f>
        <v>0</v>
      </c>
      <c r="J74" s="33">
        <f>VLOOKUP(A74,'SMALL PACK'!$A$2:$Z$49879,18,0)</f>
        <v>0</v>
      </c>
      <c r="K74" s="51">
        <f>VLOOKUP(A74,'SMALL PACK'!$A$2:$Z$49609,21,0)</f>
        <v>601.10750000000007</v>
      </c>
      <c r="L74" s="33">
        <f>IFERROR(IF(MATCH(B74,'Scheme Grade list'!#REF!,0)&gt;0,((F74-((G74+J74)*H74))/11/H74),0),0)</f>
        <v>0</v>
      </c>
      <c r="M74" s="33">
        <f>IFERROR(VLOOKUP(A74,'Scheme Grade list'!$H$5:$K$70,4,0),0)</f>
        <v>0</v>
      </c>
      <c r="N74" s="33">
        <f>IFERROR(VLOOKUP(A74,'Scheme Grade list'!$B$5:$F$68,5,0),0)</f>
        <v>0</v>
      </c>
      <c r="O74" s="33">
        <f>IF(IFERROR(VLOOKUP(A74,'Scheme Grade list'!#REF!,1,0),0),5,0)</f>
        <v>0</v>
      </c>
      <c r="P74" s="67">
        <f t="shared" si="32"/>
        <v>601.10750000000007</v>
      </c>
      <c r="Q74" s="33">
        <f t="shared" si="33"/>
        <v>303.89249999999993</v>
      </c>
      <c r="R74" s="33">
        <f t="shared" si="34"/>
        <v>101.29749999999997</v>
      </c>
      <c r="S74" s="60">
        <f t="shared" si="35"/>
        <v>50.55543309640953</v>
      </c>
    </row>
    <row r="75" spans="1:19" x14ac:dyDescent="0.25">
      <c r="A75" s="32">
        <v>5034229</v>
      </c>
      <c r="B75" s="32">
        <f t="shared" si="30"/>
        <v>5034</v>
      </c>
      <c r="C75" s="32" t="str">
        <f>VLOOKUP(A75,'SMALL PACK'!$A$2:$Z$496909,5,0)</f>
        <v>SERVO GAS ENGINE OIL-20 X 1 L PROMO</v>
      </c>
      <c r="D75" s="33">
        <f>VLOOKUP(A75,'SMALL PACK'!$A$2:$Z$496909,9,0)</f>
        <v>310</v>
      </c>
      <c r="E75" s="33">
        <f>VLOOKUP(A75,'SMALL PACK'!$A$2:$Z$49609,12,0)</f>
        <v>212.35</v>
      </c>
      <c r="F75" s="33">
        <f t="shared" si="31"/>
        <v>179.95762711864407</v>
      </c>
      <c r="G75" s="33">
        <f>VLOOKUP(A75,'SMALL PACK'!$A$2:$Z$49609,16,0)</f>
        <v>8</v>
      </c>
      <c r="H75" s="66">
        <f>VLOOKUP(A75,'SMALL PACK'!$A$2:$Z$49609,7,0)</f>
        <v>1</v>
      </c>
      <c r="I75" s="33">
        <f>VLOOKUP(A75,'SMALL PACK'!$A$2:$Z$49609,17,0)</f>
        <v>0</v>
      </c>
      <c r="J75" s="33">
        <f>VLOOKUP(A75,'SMALL PACK'!$A$2:$Z$49879,18,0)</f>
        <v>0</v>
      </c>
      <c r="K75" s="51">
        <f>VLOOKUP(A75,'SMALL PACK'!$A$2:$Z$49609,21,0)</f>
        <v>202.91</v>
      </c>
      <c r="L75" s="33">
        <f>IFERROR(IF(MATCH(B75,'Scheme Grade list'!#REF!,0)&gt;0,((F75-((G75+J75)*H75))/11/H75),0),0)</f>
        <v>0</v>
      </c>
      <c r="M75" s="33">
        <f>IFERROR(VLOOKUP(A75,'Scheme Grade list'!$H$5:$K$70,4,0),0)</f>
        <v>0</v>
      </c>
      <c r="N75" s="33">
        <f>IFERROR(VLOOKUP(A75,'Scheme Grade list'!$B$5:$F$68,5,0),0)</f>
        <v>0</v>
      </c>
      <c r="O75" s="33">
        <f>IF(IFERROR(VLOOKUP(A75,'Scheme Grade list'!#REF!,1,0),0),5,0)</f>
        <v>0</v>
      </c>
      <c r="P75" s="67">
        <f t="shared" si="32"/>
        <v>202.91</v>
      </c>
      <c r="Q75" s="33">
        <f t="shared" si="33"/>
        <v>107.09</v>
      </c>
      <c r="R75" s="33">
        <f t="shared" si="34"/>
        <v>107.09</v>
      </c>
      <c r="S75" s="60">
        <f t="shared" si="35"/>
        <v>52.777093292592781</v>
      </c>
    </row>
    <row r="76" spans="1:19" x14ac:dyDescent="0.25">
      <c r="A76" s="32">
        <v>7231256</v>
      </c>
      <c r="B76" s="32">
        <f t="shared" si="30"/>
        <v>7231</v>
      </c>
      <c r="C76" s="32" t="str">
        <f>VLOOKUP(A76,'SMALL PACK'!$A$2:$Z$496909,5,0)</f>
        <v>SERVO RAFTAAR-15 L</v>
      </c>
      <c r="D76" s="33">
        <f>VLOOKUP(A76,'SMALL PACK'!$A$2:$Z$496909,9,0)</f>
        <v>5625</v>
      </c>
      <c r="E76" s="33">
        <f>VLOOKUP(A76,'SMALL PACK'!$A$2:$Z$49609,12,0)</f>
        <v>4503.9374999999991</v>
      </c>
      <c r="F76" s="33">
        <f t="shared" si="31"/>
        <v>3816.8961864406774</v>
      </c>
      <c r="G76" s="33">
        <f>VLOOKUP(A76,'SMALL PACK'!$A$2:$Z$49609,16,0)</f>
        <v>48</v>
      </c>
      <c r="H76" s="66">
        <f>VLOOKUP(A76,'SMALL PACK'!$A$2:$Z$49609,7,0)</f>
        <v>15</v>
      </c>
      <c r="I76" s="33">
        <f>VLOOKUP(A76,'SMALL PACK'!$A$2:$Z$49609,17,0)</f>
        <v>0</v>
      </c>
      <c r="J76" s="33">
        <f>VLOOKUP(A76,'SMALL PACK'!$A$2:$Z$49879,18,0)</f>
        <v>0</v>
      </c>
      <c r="K76" s="51">
        <f>VLOOKUP(A76,'SMALL PACK'!$A$2:$Z$49609,21,0)</f>
        <v>3654.3374999999992</v>
      </c>
      <c r="L76" s="33">
        <f>IFERROR(IF(MATCH(B76,'Scheme Grade list'!#REF!,0)&gt;0,((F76-((G76+J76)*H76))/6/H76),0),0)</f>
        <v>0</v>
      </c>
      <c r="M76" s="33">
        <f>IFERROR(VLOOKUP(A76,'Scheme Grade list'!$H$5:$K$70,4,0),0)</f>
        <v>0</v>
      </c>
      <c r="N76" s="33">
        <f>IFERROR(VLOOKUP(A76,'Scheme Grade list'!$B$5:$F$68,5,0),0)</f>
        <v>10</v>
      </c>
      <c r="O76" s="33">
        <f>IF(IFERROR(VLOOKUP(A76,'Scheme Grade list'!#REF!,1,0),0),5,0)</f>
        <v>0</v>
      </c>
      <c r="P76" s="67">
        <f t="shared" si="32"/>
        <v>3504.3374999999992</v>
      </c>
      <c r="Q76" s="33">
        <f t="shared" si="33"/>
        <v>2120.6625000000008</v>
      </c>
      <c r="R76" s="33">
        <f t="shared" si="34"/>
        <v>141.37750000000005</v>
      </c>
      <c r="S76" s="60">
        <f t="shared" si="35"/>
        <v>60.515361320078362</v>
      </c>
    </row>
    <row r="77" spans="1:19" x14ac:dyDescent="0.25">
      <c r="A77" s="32">
        <v>7429184</v>
      </c>
      <c r="B77" s="32">
        <f t="shared" si="30"/>
        <v>7429</v>
      </c>
      <c r="C77" s="32" t="str">
        <f>VLOOKUP(A77,'SMALL PACK'!$A$2:$Z$496909,5,0)</f>
        <v>SERVO SUPERMILE 10W-30-20 X 1 L</v>
      </c>
      <c r="D77" s="33">
        <f>VLOOKUP(A77,'SMALL PACK'!$A$2:$Z$496909,9,0)</f>
        <v>415</v>
      </c>
      <c r="E77" s="33">
        <f>VLOOKUP(A77,'SMALL PACK'!$A$2:$Z$49609,12,0)</f>
        <v>275.35249999999996</v>
      </c>
      <c r="F77" s="33">
        <f t="shared" si="31"/>
        <v>233.34957627118644</v>
      </c>
      <c r="G77" s="33">
        <f>VLOOKUP(A77,'SMALL PACK'!$A$2:$Z$49609,16,0)</f>
        <v>13</v>
      </c>
      <c r="H77" s="66">
        <f>VLOOKUP(A77,'SMALL PACK'!$A$2:$Z$49609,7,0)</f>
        <v>1</v>
      </c>
      <c r="I77" s="33">
        <f>VLOOKUP(A77,'SMALL PACK'!$A$2:$Z$49609,17,0)</f>
        <v>0</v>
      </c>
      <c r="J77" s="33">
        <f>VLOOKUP(A77,'SMALL PACK'!$A$2:$Z$49879,18,0)</f>
        <v>0</v>
      </c>
      <c r="K77" s="51">
        <f>VLOOKUP(A77,'SMALL PACK'!$A$2:$Z$49609,21,0)</f>
        <v>260.01249999999999</v>
      </c>
      <c r="L77" s="33">
        <f>IFERROR(IF(MATCH(B77,'Scheme Grade list'!#REF!,0)&gt;0,((F77-((G77+J77)*H77))/6/H77),0),0)</f>
        <v>0</v>
      </c>
      <c r="M77" s="33">
        <f>IFERROR(VLOOKUP(A77,'Scheme Grade list'!$H$5:$K$70,4,0),0)</f>
        <v>0</v>
      </c>
      <c r="N77" s="33">
        <f>IFERROR(VLOOKUP(A77,'Scheme Grade list'!$B$5:$F$68,5,0),0)</f>
        <v>0</v>
      </c>
      <c r="O77" s="33">
        <f>IF(IFERROR(VLOOKUP(A77,'Scheme Grade list'!#REF!,1,0),0),5,0)</f>
        <v>0</v>
      </c>
      <c r="P77" s="67">
        <f t="shared" si="32"/>
        <v>260.01249999999999</v>
      </c>
      <c r="Q77" s="33">
        <f t="shared" si="33"/>
        <v>154.98750000000001</v>
      </c>
      <c r="R77" s="33">
        <f t="shared" si="34"/>
        <v>154.98750000000001</v>
      </c>
      <c r="S77" s="60">
        <f t="shared" si="35"/>
        <v>59.607711167732326</v>
      </c>
    </row>
    <row r="78" spans="1:19" x14ac:dyDescent="0.25">
      <c r="A78" s="32">
        <v>7429240</v>
      </c>
      <c r="B78" s="32">
        <f t="shared" si="30"/>
        <v>7429</v>
      </c>
      <c r="C78" s="32" t="str">
        <f>VLOOKUP(A78,'SMALL PACK'!$A$2:$Z$496909,5,0)</f>
        <v>SERVO SUPERMILE 10W-30-4 X 5 L PROMO</v>
      </c>
      <c r="D78" s="33">
        <f>VLOOKUP(A78,'SMALL PACK'!$A$2:$Z$496909,9,0)</f>
        <v>2075</v>
      </c>
      <c r="E78" s="33">
        <f>VLOOKUP(A78,'SMALL PACK'!$A$2:$Z$49609,12,0)</f>
        <v>1374.6875</v>
      </c>
      <c r="F78" s="33">
        <f t="shared" si="31"/>
        <v>1164.9894067796611</v>
      </c>
      <c r="G78" s="33">
        <f>VLOOKUP(A78,'SMALL PACK'!$A$2:$Z$49609,16,0)</f>
        <v>13</v>
      </c>
      <c r="H78" s="66">
        <f>VLOOKUP(A78,'SMALL PACK'!$A$2:$Z$49609,7,0)</f>
        <v>5</v>
      </c>
      <c r="I78" s="33">
        <f>VLOOKUP(A78,'SMALL PACK'!$A$2:$Z$49609,17,0)</f>
        <v>0</v>
      </c>
      <c r="J78" s="33">
        <f>VLOOKUP(A78,'SMALL PACK'!$A$2:$Z$49879,18,0)</f>
        <v>0</v>
      </c>
      <c r="K78" s="51">
        <f>VLOOKUP(A78,'SMALL PACK'!$A$2:$Z$49609,21,0)</f>
        <v>1297.9875</v>
      </c>
      <c r="L78" s="33">
        <f>IFERROR(IF(MATCH(B78,'Scheme Grade list'!#REF!,0)&gt;0,((F78-((G78+J78)*H78))/6/H78),0),0)</f>
        <v>0</v>
      </c>
      <c r="M78" s="33">
        <f>IFERROR(VLOOKUP(A78,'Scheme Grade list'!$H$5:$K$70,4,0),0)</f>
        <v>0</v>
      </c>
      <c r="N78" s="33">
        <f>IFERROR(VLOOKUP(A78,'Scheme Grade list'!$B$5:$F$68,5,0),0)</f>
        <v>0</v>
      </c>
      <c r="O78" s="33">
        <f>IF(IFERROR(VLOOKUP(A78,'Scheme Grade list'!#REF!,1,0),0),5,0)</f>
        <v>0</v>
      </c>
      <c r="P78" s="67">
        <f t="shared" si="32"/>
        <v>1297.9875</v>
      </c>
      <c r="Q78" s="33">
        <f t="shared" si="33"/>
        <v>777.01250000000005</v>
      </c>
      <c r="R78" s="33">
        <f t="shared" si="34"/>
        <v>155.4025</v>
      </c>
      <c r="S78" s="60">
        <f t="shared" si="35"/>
        <v>59.862864626970605</v>
      </c>
    </row>
    <row r="79" spans="1:19" x14ac:dyDescent="0.25">
      <c r="A79" s="27">
        <v>7429244</v>
      </c>
      <c r="B79" s="32">
        <f t="shared" si="30"/>
        <v>7429</v>
      </c>
      <c r="C79" s="32" t="str">
        <f>VLOOKUP(A79,'SMALL PACK'!$A$2:$Z$496909,5,0)</f>
        <v>SERVO SUPERMILE 10W-30-4 X 6 L</v>
      </c>
      <c r="D79" s="33">
        <f>VLOOKUP(A79,'SMALL PACK'!$A$2:$Z$496909,9,0)</f>
        <v>2290</v>
      </c>
      <c r="E79" s="33">
        <f>VLOOKUP(A79,'SMALL PACK'!$A$2:$Z$49609,12,0)</f>
        <v>1570.0239999999999</v>
      </c>
      <c r="F79" s="33">
        <f t="shared" si="31"/>
        <v>1330.5288135593221</v>
      </c>
      <c r="G79" s="33">
        <f>VLOOKUP(A79,'SMALL PACK'!$A$2:$Z$49609,16,0)</f>
        <v>13</v>
      </c>
      <c r="H79" s="66">
        <f>VLOOKUP(A79,'SMALL PACK'!$A$2:$Z$49609,7,0)</f>
        <v>6</v>
      </c>
      <c r="I79" s="33">
        <f>VLOOKUP(A79,'SMALL PACK'!$A$2:$Z$49609,17,0)</f>
        <v>0</v>
      </c>
      <c r="J79" s="33">
        <f>VLOOKUP(A79,'SMALL PACK'!$A$2:$Z$49879,18,0)</f>
        <v>0</v>
      </c>
      <c r="K79" s="51">
        <f>VLOOKUP(A79,'SMALL PACK'!$A$2:$Z$49609,21,0)</f>
        <v>1477.9839999999999</v>
      </c>
      <c r="L79" s="33">
        <f>IFERROR(IF(MATCH(B79,'Scheme Grade list'!#REF!,0)&gt;0,((F79-((G79+J79)*H79))/6/H79),0),0)</f>
        <v>0</v>
      </c>
      <c r="M79" s="33">
        <f>IFERROR(VLOOKUP(A79,'Scheme Grade list'!$H$5:$K$70,4,0),0)</f>
        <v>0</v>
      </c>
      <c r="N79" s="33">
        <f>IFERROR(VLOOKUP(A79,'Scheme Grade list'!$B$5:$F$68,5,0),0)</f>
        <v>0</v>
      </c>
      <c r="O79" s="33">
        <f>IF(IFERROR(VLOOKUP(A79,'Scheme Grade list'!#REF!,1,0),0),5,0)</f>
        <v>0</v>
      </c>
      <c r="P79" s="67">
        <f t="shared" si="32"/>
        <v>1477.9839999999999</v>
      </c>
      <c r="Q79" s="33">
        <f t="shared" si="33"/>
        <v>812.01600000000008</v>
      </c>
      <c r="R79" s="33">
        <f t="shared" si="34"/>
        <v>135.33600000000001</v>
      </c>
      <c r="S79" s="60">
        <f t="shared" si="35"/>
        <v>54.94078420334727</v>
      </c>
    </row>
    <row r="80" spans="1:19" x14ac:dyDescent="0.25">
      <c r="A80" s="32">
        <v>7429297</v>
      </c>
      <c r="B80" s="32">
        <f t="shared" si="30"/>
        <v>7429</v>
      </c>
      <c r="C80" s="32" t="str">
        <f>VLOOKUP(A80,'SMALL PACK'!$A$2:$Z$496909,5,0)</f>
        <v>SERVO SUPERMILE 10W-30-7 L PROMO</v>
      </c>
      <c r="D80" s="33">
        <f>VLOOKUP(A80,'SMALL PACK'!$A$2:$Z$496909,9,0)</f>
        <v>2805</v>
      </c>
      <c r="E80" s="33">
        <f>VLOOKUP(A80,'SMALL PACK'!$A$2:$Z$49609,12,0)</f>
        <v>1900.3875</v>
      </c>
      <c r="F80" s="33">
        <f t="shared" si="31"/>
        <v>1610.4978813559323</v>
      </c>
      <c r="G80" s="33">
        <f>VLOOKUP(A80,'SMALL PACK'!$A$2:$Z$49609,16,0)</f>
        <v>13</v>
      </c>
      <c r="H80" s="66">
        <f>VLOOKUP(A80,'SMALL PACK'!$A$2:$Z$49609,7,0)</f>
        <v>7</v>
      </c>
      <c r="I80" s="33">
        <f>VLOOKUP(A80,'SMALL PACK'!$A$2:$Z$49609,17,0)</f>
        <v>0</v>
      </c>
      <c r="J80" s="33">
        <f>VLOOKUP(A80,'SMALL PACK'!$A$2:$Z$49879,18,0)</f>
        <v>0</v>
      </c>
      <c r="K80" s="51">
        <f>VLOOKUP(A80,'SMALL PACK'!$A$2:$Z$49609,21,0)</f>
        <v>1793.0075000000002</v>
      </c>
      <c r="L80" s="33">
        <f>IFERROR(IF(MATCH(B80,'Scheme Grade list'!#REF!,0)&gt;0,((F80-((G80+J80)*H80))/6/H80),0),0)</f>
        <v>0</v>
      </c>
      <c r="M80" s="33">
        <f>IFERROR(VLOOKUP(A80,'Scheme Grade list'!$H$5:$K$70,4,0),0)</f>
        <v>0</v>
      </c>
      <c r="N80" s="33">
        <f>IFERROR(VLOOKUP(A80,'Scheme Grade list'!$B$5:$F$68,5,0),0)</f>
        <v>0</v>
      </c>
      <c r="O80" s="33">
        <f>IF(IFERROR(VLOOKUP(A80,'Scheme Grade list'!#REF!,1,0),0),5,0)</f>
        <v>0</v>
      </c>
      <c r="P80" s="67">
        <f t="shared" si="32"/>
        <v>1793.0075000000002</v>
      </c>
      <c r="Q80" s="33">
        <f t="shared" si="33"/>
        <v>1011.9924999999998</v>
      </c>
      <c r="R80" s="33">
        <f t="shared" si="34"/>
        <v>144.57035714285712</v>
      </c>
      <c r="S80" s="60">
        <f t="shared" si="35"/>
        <v>56.441063408825663</v>
      </c>
    </row>
    <row r="81" spans="1:20" x14ac:dyDescent="0.25">
      <c r="A81" s="32">
        <v>7430184</v>
      </c>
      <c r="B81" s="32">
        <f t="shared" si="30"/>
        <v>7430</v>
      </c>
      <c r="C81" s="32" t="str">
        <f>VLOOKUP(A81,'SMALL PACK'!$A$2:$Z$496909,5,0)</f>
        <v>SERVO SUPERMILE PLUS 5W-30-20 X 1 L</v>
      </c>
      <c r="D81" s="33">
        <f>VLOOKUP(A81,'SMALL PACK'!$A$2:$Z$496909,9,0)</f>
        <v>440</v>
      </c>
      <c r="E81" s="33">
        <f>VLOOKUP(A81,'SMALL PACK'!$A$2:$Z$49609,12,0)</f>
        <v>300.56400000000002</v>
      </c>
      <c r="F81" s="33">
        <f t="shared" si="31"/>
        <v>254.71525423728818</v>
      </c>
      <c r="G81" s="33">
        <f>VLOOKUP(A81,'SMALL PACK'!$A$2:$Z$49609,16,0)</f>
        <v>23</v>
      </c>
      <c r="H81" s="66">
        <f>VLOOKUP(A81,'SMALL PACK'!$A$2:$Z$49609,7,0)</f>
        <v>1</v>
      </c>
      <c r="I81" s="33">
        <f>VLOOKUP(A81,'SMALL PACK'!$A$2:$Z$49609,17,0)</f>
        <v>0</v>
      </c>
      <c r="J81" s="33">
        <f>VLOOKUP(A81,'SMALL PACK'!$A$2:$Z$49879,18,0)</f>
        <v>0</v>
      </c>
      <c r="K81" s="51">
        <f>VLOOKUP(A81,'SMALL PACK'!$A$2:$Z$49609,21,0)</f>
        <v>273.42400000000004</v>
      </c>
      <c r="L81" s="33">
        <f>IFERROR(IF(MATCH(B81,'Scheme Grade list'!#REF!,0)&gt;0,((F81-((G81+J81)*H81))/6/H81),0),0)</f>
        <v>0</v>
      </c>
      <c r="M81" s="33">
        <f>IFERROR(VLOOKUP(A81,'Scheme Grade list'!$H$5:$K$70,4,0),0)</f>
        <v>0</v>
      </c>
      <c r="N81" s="33">
        <f>IFERROR(VLOOKUP(A81,'Scheme Grade list'!$B$5:$F$68,5,0),0)</f>
        <v>0</v>
      </c>
      <c r="O81" s="33">
        <f>IF(IFERROR(VLOOKUP(A81,'Scheme Grade list'!#REF!,1,0),0),5,0)</f>
        <v>0</v>
      </c>
      <c r="P81" s="67">
        <f t="shared" si="32"/>
        <v>273.42400000000004</v>
      </c>
      <c r="Q81" s="33">
        <f t="shared" si="33"/>
        <v>166.57599999999996</v>
      </c>
      <c r="R81" s="33">
        <f t="shared" si="34"/>
        <v>166.57599999999996</v>
      </c>
      <c r="S81" s="60">
        <f t="shared" si="35"/>
        <v>60.922230674703002</v>
      </c>
    </row>
    <row r="82" spans="1:20" x14ac:dyDescent="0.25">
      <c r="A82" s="32">
        <v>7430234</v>
      </c>
      <c r="B82" s="32">
        <f t="shared" si="30"/>
        <v>7430</v>
      </c>
      <c r="C82" s="32" t="str">
        <f>VLOOKUP(A82,'SMALL PACK'!$A$2:$Z$496909,5,0)</f>
        <v>SERVO SUPERMILE PLUS 5W-30-4 X 5 L</v>
      </c>
      <c r="D82" s="33">
        <f>VLOOKUP(A82,'SMALL PACK'!$A$2:$Z$496909,9,0)</f>
        <v>2175</v>
      </c>
      <c r="E82" s="33">
        <f>VLOOKUP(A82,'SMALL PACK'!$A$2:$Z$49609,12,0)</f>
        <v>1492.7025000000001</v>
      </c>
      <c r="F82" s="33">
        <f t="shared" si="31"/>
        <v>1265.0021186440679</v>
      </c>
      <c r="G82" s="33">
        <f>VLOOKUP(A82,'SMALL PACK'!$A$2:$Z$49609,16,0)</f>
        <v>40</v>
      </c>
      <c r="H82" s="66">
        <f>VLOOKUP(A82,'SMALL PACK'!$A$2:$Z$49609,7,0)</f>
        <v>5</v>
      </c>
      <c r="I82" s="33">
        <f>VLOOKUP(A82,'SMALL PACK'!$A$2:$Z$49609,17,0)</f>
        <v>0</v>
      </c>
      <c r="J82" s="33">
        <f>VLOOKUP(A82,'SMALL PACK'!$A$2:$Z$49879,18,0)</f>
        <v>0</v>
      </c>
      <c r="K82" s="51">
        <f>VLOOKUP(A82,'SMALL PACK'!$A$2:$Z$49609,21,0)</f>
        <v>1256.7025000000001</v>
      </c>
      <c r="L82" s="33">
        <f>IFERROR(IF(MATCH(B82,'Scheme Grade list'!#REF!,0)&gt;0,((F82-((G82+J82)*H82))/6/H82),0),0)</f>
        <v>0</v>
      </c>
      <c r="M82" s="33">
        <f>IFERROR(VLOOKUP(A82,'Scheme Grade list'!$H$5:$K$70,4,0),0)</f>
        <v>0</v>
      </c>
      <c r="N82" s="33">
        <f>IFERROR(VLOOKUP(A82,'Scheme Grade list'!$B$5:$F$68,5,0),0)</f>
        <v>0</v>
      </c>
      <c r="O82" s="33">
        <f>IF(IFERROR(VLOOKUP(A82,'Scheme Grade list'!#REF!,1,0),0),5,0)</f>
        <v>0</v>
      </c>
      <c r="P82" s="67">
        <f t="shared" si="32"/>
        <v>1256.7025000000001</v>
      </c>
      <c r="Q82" s="33">
        <f t="shared" si="33"/>
        <v>918.2974999999999</v>
      </c>
      <c r="R82" s="33">
        <f t="shared" si="34"/>
        <v>183.65949999999998</v>
      </c>
      <c r="S82" s="60">
        <f t="shared" si="35"/>
        <v>73.071988000342145</v>
      </c>
    </row>
    <row r="83" spans="1:20" x14ac:dyDescent="0.25">
      <c r="A83" s="32">
        <v>7430240</v>
      </c>
      <c r="B83" s="32">
        <f t="shared" si="30"/>
        <v>7430</v>
      </c>
      <c r="C83" s="32" t="str">
        <f>VLOOKUP(A83,'SMALL PACK'!$A$2:$Z$496909,5,0)</f>
        <v>SERVO SUPERMILE PLUS 5W-30-4 X 5 L PROMO</v>
      </c>
      <c r="D83" s="33">
        <f>VLOOKUP(A83,'SMALL PACK'!$A$2:$Z$496909,9,0)</f>
        <v>2175</v>
      </c>
      <c r="E83" s="33">
        <f>VLOOKUP(A83,'SMALL PACK'!$A$2:$Z$49609,12,0)</f>
        <v>1492.7025000000001</v>
      </c>
      <c r="F83" s="33">
        <f t="shared" si="31"/>
        <v>1265.0021186440679</v>
      </c>
      <c r="G83" s="33">
        <f>VLOOKUP(A83,'SMALL PACK'!$A$2:$Z$49609,16,0)</f>
        <v>35</v>
      </c>
      <c r="H83" s="66">
        <f>VLOOKUP(A83,'SMALL PACK'!$A$2:$Z$49609,7,0)</f>
        <v>5</v>
      </c>
      <c r="I83" s="33">
        <f>VLOOKUP(A83,'SMALL PACK'!$A$2:$Z$49609,17,0)</f>
        <v>0</v>
      </c>
      <c r="J83" s="33">
        <f>VLOOKUP(A83,'SMALL PACK'!$A$2:$Z$49879,18,0)</f>
        <v>0</v>
      </c>
      <c r="K83" s="51">
        <f>VLOOKUP(A83,'SMALL PACK'!$A$2:$Z$49609,21,0)</f>
        <v>1286.2025000000001</v>
      </c>
      <c r="L83" s="33">
        <f>IFERROR(IF(MATCH(B83,'Scheme Grade list'!#REF!,0)&gt;0,((F83-((G83+J83)*H83))/6/H83),0),0)</f>
        <v>0</v>
      </c>
      <c r="M83" s="33">
        <f>IFERROR(VLOOKUP(A83,'Scheme Grade list'!$H$5:$K$70,4,0),0)</f>
        <v>0</v>
      </c>
      <c r="N83" s="33">
        <f>IFERROR(VLOOKUP(A83,'Scheme Grade list'!$B$5:$F$68,5,0),0)</f>
        <v>0</v>
      </c>
      <c r="O83" s="33">
        <f>IF(IFERROR(VLOOKUP(A83,'Scheme Grade list'!#REF!,1,0),0),5,0)</f>
        <v>0</v>
      </c>
      <c r="P83" s="67">
        <f t="shared" si="32"/>
        <v>1286.2025000000001</v>
      </c>
      <c r="Q83" s="33">
        <f t="shared" si="33"/>
        <v>888.7974999999999</v>
      </c>
      <c r="R83" s="33">
        <f t="shared" si="34"/>
        <v>177.75949999999997</v>
      </c>
      <c r="S83" s="60">
        <f t="shared" si="35"/>
        <v>69.102454706782154</v>
      </c>
    </row>
    <row r="84" spans="1:20" x14ac:dyDescent="0.25">
      <c r="A84" s="32">
        <v>7430296</v>
      </c>
      <c r="B84" s="32">
        <f t="shared" si="30"/>
        <v>7430</v>
      </c>
      <c r="C84" s="32" t="str">
        <f>VLOOKUP(A84,'SMALL PACK'!$A$2:$Z$496909,5,0)</f>
        <v>SERVO SUPERMILE PLUS 5W-30-7L</v>
      </c>
      <c r="D84" s="33">
        <f>VLOOKUP(A84,'SMALL PACK'!$A$2:$Z$496909,9,0)</f>
        <v>3005</v>
      </c>
      <c r="E84" s="33">
        <f>VLOOKUP(A84,'SMALL PACK'!$A$2:$Z$49609,12,0)</f>
        <v>2051.8139999999999</v>
      </c>
      <c r="F84" s="33">
        <f t="shared" si="31"/>
        <v>1738.8254237288136</v>
      </c>
      <c r="G84" s="33">
        <f>VLOOKUP(A84,'SMALL PACK'!$A$2:$Z$49609,16,0)</f>
        <v>45</v>
      </c>
      <c r="H84" s="66">
        <f>VLOOKUP(A84,'SMALL PACK'!$A$2:$Z$49609,7,0)</f>
        <v>7</v>
      </c>
      <c r="I84" s="33">
        <f>VLOOKUP(A84,'SMALL PACK'!$A$2:$Z$49609,17,0)</f>
        <v>0</v>
      </c>
      <c r="J84" s="33">
        <f>VLOOKUP(A84,'SMALL PACK'!$A$2:$Z$49879,18,0)</f>
        <v>0</v>
      </c>
      <c r="K84" s="51">
        <f>VLOOKUP(A84,'SMALL PACK'!$A$2:$Z$49609,21,0)</f>
        <v>1680.114</v>
      </c>
      <c r="L84" s="33">
        <f>IFERROR(IF(MATCH(B84,'Scheme Grade list'!#REF!,0)&gt;0,((F84-((G84+J84)*H84))/6/H84),0),0)</f>
        <v>0</v>
      </c>
      <c r="M84" s="33">
        <f>IFERROR(VLOOKUP(A84,'Scheme Grade list'!$H$5:$K$70,4,0),0)</f>
        <v>0</v>
      </c>
      <c r="N84" s="33">
        <f>IFERROR(VLOOKUP(A84,'Scheme Grade list'!$B$5:$F$68,5,0),0)</f>
        <v>0</v>
      </c>
      <c r="O84" s="33">
        <f>IF(IFERROR(VLOOKUP(A84,'Scheme Grade list'!#REF!,1,0),0),5,0)</f>
        <v>0</v>
      </c>
      <c r="P84" s="67">
        <f t="shared" si="32"/>
        <v>1680.114</v>
      </c>
      <c r="Q84" s="33">
        <f t="shared" si="33"/>
        <v>1324.886</v>
      </c>
      <c r="R84" s="33">
        <f t="shared" si="34"/>
        <v>189.26942857142856</v>
      </c>
      <c r="S84" s="60">
        <f t="shared" si="35"/>
        <v>78.856910900093681</v>
      </c>
    </row>
    <row r="85" spans="1:20" x14ac:dyDescent="0.25">
      <c r="A85" s="32">
        <v>7430297</v>
      </c>
      <c r="B85" s="32">
        <f t="shared" si="30"/>
        <v>7430</v>
      </c>
      <c r="C85" s="32" t="str">
        <f>VLOOKUP(A85,'SMALL PACK'!$A$2:$Z$496909,5,0)</f>
        <v>SERVO SUPERMILE PLUS 5W-30-7 L PROMO</v>
      </c>
      <c r="D85" s="33">
        <f>VLOOKUP(A85,'SMALL PACK'!$A$2:$Z$496909,9,0)</f>
        <v>3005</v>
      </c>
      <c r="E85" s="33">
        <f>VLOOKUP(A85,'SMALL PACK'!$A$2:$Z$49609,12,0)</f>
        <v>2051.8139999999999</v>
      </c>
      <c r="F85" s="33">
        <f t="shared" si="31"/>
        <v>1738.8254237288136</v>
      </c>
      <c r="G85" s="33">
        <f>VLOOKUP(A85,'SMALL PACK'!$A$2:$Z$49609,16,0)</f>
        <v>40</v>
      </c>
      <c r="H85" s="66">
        <f>VLOOKUP(A85,'SMALL PACK'!$A$2:$Z$49609,7,0)</f>
        <v>7</v>
      </c>
      <c r="I85" s="33">
        <f>VLOOKUP(A85,'SMALL PACK'!$A$2:$Z$49609,17,0)</f>
        <v>0</v>
      </c>
      <c r="J85" s="33">
        <f>VLOOKUP(A85,'SMALL PACK'!$A$2:$Z$49879,18,0)</f>
        <v>0</v>
      </c>
      <c r="K85" s="51">
        <f>VLOOKUP(A85,'SMALL PACK'!$A$2:$Z$49609,21,0)</f>
        <v>1721.414</v>
      </c>
      <c r="L85" s="33">
        <f>IFERROR(IF(MATCH(B85,'Scheme Grade list'!#REF!,0)&gt;0,((F85-((G85+J85)*H85))/6/H85),0),0)</f>
        <v>0</v>
      </c>
      <c r="M85" s="33">
        <f>IFERROR(VLOOKUP(A85,'Scheme Grade list'!$H$5:$K$70,4,0),0)</f>
        <v>0</v>
      </c>
      <c r="N85" s="33">
        <f>IFERROR(VLOOKUP(A85,'Scheme Grade list'!$B$5:$F$68,5,0),0)</f>
        <v>0</v>
      </c>
      <c r="O85" s="33">
        <f>IF(IFERROR(VLOOKUP(A85,'Scheme Grade list'!#REF!,1,0),0),5,0)</f>
        <v>0</v>
      </c>
      <c r="P85" s="67">
        <f t="shared" si="32"/>
        <v>1721.414</v>
      </c>
      <c r="Q85" s="33">
        <f t="shared" si="33"/>
        <v>1283.586</v>
      </c>
      <c r="R85" s="33">
        <f t="shared" si="34"/>
        <v>183.36942857142859</v>
      </c>
      <c r="S85" s="60">
        <f t="shared" si="35"/>
        <v>74.565793005052825</v>
      </c>
      <c r="T85" s="75"/>
    </row>
    <row r="86" spans="1:20" x14ac:dyDescent="0.25">
      <c r="A86" s="32">
        <v>7434256</v>
      </c>
      <c r="B86" s="32">
        <f t="shared" si="30"/>
        <v>7434</v>
      </c>
      <c r="C86" s="32" t="str">
        <f>VLOOKUP(A86,'SMALL PACK'!$A$2:$Z$496909,5,0)</f>
        <v>SERVO PRIDE NXT CK4 10W-30-15 L</v>
      </c>
      <c r="D86" s="33">
        <f>VLOOKUP(A86,'SMALL PACK'!$A$2:$Z$496909,9,0)</f>
        <v>6175</v>
      </c>
      <c r="E86" s="33">
        <f>VLOOKUP(A86,'SMALL PACK'!$A$2:$Z$49609,12,0)</f>
        <v>4521.9525000000003</v>
      </c>
      <c r="F86" s="33">
        <f t="shared" si="31"/>
        <v>3832.1631355932209</v>
      </c>
      <c r="G86" s="33">
        <f>VLOOKUP(A86,'SMALL PACK'!$A$2:$Z$49609,16,0)</f>
        <v>48</v>
      </c>
      <c r="H86" s="66">
        <f>VLOOKUP(A86,'SMALL PACK'!$A$2:$Z$49609,7,0)</f>
        <v>15</v>
      </c>
      <c r="I86" s="33">
        <f>VLOOKUP(A86,'SMALL PACK'!$A$2:$Z$49609,17,0)</f>
        <v>0</v>
      </c>
      <c r="J86" s="33">
        <f>VLOOKUP(A86,'SMALL PACK'!$A$2:$Z$49879,18,0)</f>
        <v>0</v>
      </c>
      <c r="K86" s="51">
        <f>VLOOKUP(A86,'SMALL PACK'!$A$2:$Z$49609,21,0)</f>
        <v>3672.3525000000004</v>
      </c>
      <c r="L86" s="33">
        <f>IFERROR(IF(MATCH(B86,'Scheme Grade list'!#REF!,0)&gt;0,((F86-((G86+J86)*H86))/6/H86),0),0)</f>
        <v>0</v>
      </c>
      <c r="M86" s="33">
        <f>IFERROR(VLOOKUP(A86,'Scheme Grade list'!$H$5:$K$70,4,0),0)</f>
        <v>0</v>
      </c>
      <c r="N86" s="33">
        <f>IFERROR(VLOOKUP(A86,'Scheme Grade list'!$B$5:$F$68,5,0),0)</f>
        <v>10</v>
      </c>
      <c r="O86" s="33">
        <f>IF(IFERROR(VLOOKUP(A86,'Scheme Grade list'!#REF!,1,0),0),5,0)</f>
        <v>0</v>
      </c>
      <c r="P86" s="67">
        <f t="shared" si="32"/>
        <v>3522.3525000000004</v>
      </c>
      <c r="Q86" s="33">
        <f t="shared" si="33"/>
        <v>2652.6474999999996</v>
      </c>
      <c r="R86" s="33">
        <f t="shared" si="34"/>
        <v>176.84316666666663</v>
      </c>
      <c r="S86" s="60">
        <f t="shared" si="35"/>
        <v>75.308973193341643</v>
      </c>
    </row>
    <row r="87" spans="1:20" x14ac:dyDescent="0.25">
      <c r="A87" s="32">
        <v>7436184</v>
      </c>
      <c r="B87" s="32">
        <f t="shared" si="30"/>
        <v>7436</v>
      </c>
      <c r="C87" s="32" t="str">
        <f>VLOOKUP(A87,'SMALL PACK'!$A$2:$Z$496909,5,0)</f>
        <v>SERVO PRIDE NXT CK4 15W-40-20 X 1 L</v>
      </c>
      <c r="D87" s="33">
        <f>VLOOKUP(A87,'SMALL PACK'!$A$2:$Z$496909,9,0)</f>
        <v>425</v>
      </c>
      <c r="E87" s="33">
        <f>VLOOKUP(A87,'SMALL PACK'!$A$2:$Z$49609,12,0)</f>
        <v>312.07750000000004</v>
      </c>
      <c r="F87" s="33">
        <f t="shared" si="31"/>
        <v>264.47245762711867</v>
      </c>
      <c r="G87" s="33">
        <f>VLOOKUP(A87,'SMALL PACK'!$A$2:$Z$49609,16,0)</f>
        <v>38</v>
      </c>
      <c r="H87" s="66">
        <f>VLOOKUP(A87,'SMALL PACK'!$A$2:$Z$49609,7,0)</f>
        <v>1</v>
      </c>
      <c r="I87" s="33">
        <f>VLOOKUP(A87,'SMALL PACK'!$A$2:$Z$49609,17,0)</f>
        <v>0</v>
      </c>
      <c r="J87" s="33">
        <f>VLOOKUP(A87,'SMALL PACK'!$A$2:$Z$49879,18,0)</f>
        <v>0</v>
      </c>
      <c r="K87" s="33">
        <f>VLOOKUP(A87,'SMALL PACK'!$A$2:$Z$49609,21,0)</f>
        <v>267.23750000000001</v>
      </c>
      <c r="L87" s="33">
        <f>IFERROR(IF(MATCH(B87,'Scheme Grade list'!#REF!,0)&gt;0,((F87-((G87+J87)*H87))/6/H87),0),0)</f>
        <v>0</v>
      </c>
      <c r="M87" s="33">
        <f>IFERROR(VLOOKUP(A87,'Scheme Grade list'!$H$5:$K$70,4,0),0)</f>
        <v>0</v>
      </c>
      <c r="N87" s="33">
        <f>IFERROR(VLOOKUP(A87,'Scheme Grade list'!$B$5:$F$68,5,0),0)</f>
        <v>0</v>
      </c>
      <c r="O87" s="33">
        <f>IF(IFERROR(VLOOKUP(A87,'Scheme Grade list'!#REF!,1,0),0),5,0)</f>
        <v>0</v>
      </c>
      <c r="P87" s="33">
        <f t="shared" si="32"/>
        <v>267.23750000000001</v>
      </c>
      <c r="Q87" s="33">
        <f t="shared" si="33"/>
        <v>157.76249999999999</v>
      </c>
      <c r="R87" s="33">
        <f t="shared" si="34"/>
        <v>157.76249999999999</v>
      </c>
      <c r="S87" s="60">
        <f t="shared" si="35"/>
        <v>59.034566630805926</v>
      </c>
      <c r="T87" s="75"/>
    </row>
    <row r="88" spans="1:20" x14ac:dyDescent="0.25">
      <c r="A88" s="32">
        <v>7436229</v>
      </c>
      <c r="B88" s="32">
        <f t="shared" si="30"/>
        <v>7436</v>
      </c>
      <c r="C88" s="32" t="str">
        <f>VLOOKUP(A88,'SMALL PACK'!$A$2:$Z$496909,5,0)</f>
        <v>SERVO PRIDENXT 15W40-20 X 1 L PROMO</v>
      </c>
      <c r="D88" s="33">
        <f>VLOOKUP(A88,'SMALL PACK'!$A$2:$Z$496909,9,0)</f>
        <v>425</v>
      </c>
      <c r="E88" s="33">
        <f>VLOOKUP(A88,'SMALL PACK'!$A$2:$Z$49609,12,0)</f>
        <v>312.07750000000004</v>
      </c>
      <c r="F88" s="33">
        <f t="shared" si="31"/>
        <v>264.47245762711867</v>
      </c>
      <c r="G88" s="33">
        <f>VLOOKUP(A88,'SMALL PACK'!$A$2:$Z$49609,16,0)</f>
        <v>30</v>
      </c>
      <c r="H88" s="66">
        <f>VLOOKUP(A88,'SMALL PACK'!$A$2:$Z$49609,7,0)</f>
        <v>1</v>
      </c>
      <c r="I88" s="33">
        <f>VLOOKUP(A88,'SMALL PACK'!$A$2:$Z$49609,17,0)</f>
        <v>0</v>
      </c>
      <c r="J88" s="33">
        <f>VLOOKUP(A88,'SMALL PACK'!$A$2:$Z$49879,18,0)</f>
        <v>0</v>
      </c>
      <c r="K88" s="51">
        <f>VLOOKUP(A88,'SMALL PACK'!$A$2:$Z$49609,21,0)</f>
        <v>276.67750000000001</v>
      </c>
      <c r="L88" s="33">
        <f>IFERROR(IF(MATCH(B88,'Scheme Grade list'!#REF!,0)&gt;0,((F88-((G88+J88)*H88))/6/H88),0),0)</f>
        <v>0</v>
      </c>
      <c r="M88" s="33">
        <f>IFERROR(VLOOKUP(A88,'Scheme Grade list'!$H$5:$K$70,4,0),0)</f>
        <v>0</v>
      </c>
      <c r="N88" s="33">
        <f>IFERROR(VLOOKUP(A88,'Scheme Grade list'!$B$5:$F$68,5,0),0)</f>
        <v>0</v>
      </c>
      <c r="O88" s="33">
        <f>IF(IFERROR(VLOOKUP(A88,'Scheme Grade list'!#REF!,1,0),0),5,0)</f>
        <v>0</v>
      </c>
      <c r="P88" s="67">
        <f t="shared" si="32"/>
        <v>276.67750000000001</v>
      </c>
      <c r="Q88" s="33">
        <f t="shared" si="33"/>
        <v>148.32249999999999</v>
      </c>
      <c r="R88" s="33">
        <f t="shared" si="34"/>
        <v>148.32249999999999</v>
      </c>
      <c r="S88" s="60">
        <f t="shared" si="35"/>
        <v>53.608443042892894</v>
      </c>
    </row>
    <row r="89" spans="1:20" x14ac:dyDescent="0.25">
      <c r="A89" s="32">
        <v>7436250</v>
      </c>
      <c r="B89" s="32">
        <f t="shared" si="30"/>
        <v>7436</v>
      </c>
      <c r="C89" s="32" t="str">
        <f>VLOOKUP(A89,'SMALL PACK'!$A$2:$Z$496909,5,0)</f>
        <v>SERVO PRIDE NXT CK4 15W-40-7.5 L PROMO</v>
      </c>
      <c r="D89" s="33">
        <f>VLOOKUP(A89,'SMALL PACK'!$A$2:$Z$496909,9,0)</f>
        <v>3113</v>
      </c>
      <c r="E89" s="33">
        <f>VLOOKUP(A89,'SMALL PACK'!$A$2:$Z$49609,12,0)</f>
        <v>2292.4132</v>
      </c>
      <c r="F89" s="33">
        <f t="shared" si="31"/>
        <v>1942.7230508474577</v>
      </c>
      <c r="G89" s="33">
        <f>VLOOKUP(A89,'SMALL PACK'!$A$2:$Z$49609,16,0)</f>
        <v>43</v>
      </c>
      <c r="H89" s="66">
        <f>VLOOKUP(A89,'SMALL PACK'!$A$2:$Z$49609,7,0)</f>
        <v>7.5</v>
      </c>
      <c r="I89" s="33">
        <f>VLOOKUP(A89,'SMALL PACK'!$A$2:$Z$49609,17,0)</f>
        <v>0</v>
      </c>
      <c r="J89" s="33">
        <f>VLOOKUP(A89,'SMALL PACK'!$A$2:$Z$49879,18,0)</f>
        <v>0</v>
      </c>
      <c r="K89" s="51">
        <f>VLOOKUP(A89,'SMALL PACK'!$A$2:$Z$49609,21,0)</f>
        <v>1911.8632</v>
      </c>
      <c r="L89" s="33">
        <f>IFERROR(IF(MATCH(B89,'Scheme Grade list'!#REF!,0)&gt;0,((F89-((G89+J89)*H89))/6/H89),0),0)</f>
        <v>0</v>
      </c>
      <c r="M89" s="33">
        <f>IFERROR(VLOOKUP(A89,'Scheme Grade list'!$H$5:$K$70,4,0),0)</f>
        <v>0</v>
      </c>
      <c r="N89" s="33">
        <f>IFERROR(VLOOKUP(A89,'Scheme Grade list'!$B$5:$F$68,5,0),0)</f>
        <v>10</v>
      </c>
      <c r="O89" s="33">
        <f>IF(IFERROR(VLOOKUP(A89,'Scheme Grade list'!#REF!,1,0),0),5,0)</f>
        <v>0</v>
      </c>
      <c r="P89" s="67">
        <f t="shared" si="32"/>
        <v>1836.8632</v>
      </c>
      <c r="Q89" s="33">
        <f t="shared" si="33"/>
        <v>1276.1368</v>
      </c>
      <c r="R89" s="33">
        <f t="shared" si="34"/>
        <v>170.15157333333335</v>
      </c>
      <c r="S89" s="60">
        <f t="shared" si="35"/>
        <v>69.47369842239749</v>
      </c>
    </row>
    <row r="90" spans="1:20" x14ac:dyDescent="0.25">
      <c r="A90" s="32">
        <v>7436253</v>
      </c>
      <c r="B90" s="32">
        <f t="shared" si="30"/>
        <v>7436</v>
      </c>
      <c r="C90" s="32" t="str">
        <f>VLOOKUP(A90,'SMALL PACK'!$A$2:$Z$496909,5,0)</f>
        <v>SERVO PRIDE NXT CK4 15W-40-15 L PROMO</v>
      </c>
      <c r="D90" s="33">
        <f>VLOOKUP(A90,'SMALL PACK'!$A$2:$Z$496909,9,0)</f>
        <v>6175</v>
      </c>
      <c r="E90" s="33">
        <f>VLOOKUP(A90,'SMALL PACK'!$A$2:$Z$49609,12,0)</f>
        <v>4521.9525000000003</v>
      </c>
      <c r="F90" s="33">
        <f t="shared" si="31"/>
        <v>3832.1631355932209</v>
      </c>
      <c r="G90" s="33">
        <f>VLOOKUP(A90,'SMALL PACK'!$A$2:$Z$49609,16,0)</f>
        <v>43</v>
      </c>
      <c r="H90" s="66">
        <f>VLOOKUP(A90,'SMALL PACK'!$A$2:$Z$49609,7,0)</f>
        <v>15</v>
      </c>
      <c r="I90" s="33">
        <f>VLOOKUP(A90,'SMALL PACK'!$A$2:$Z$49609,17,0)</f>
        <v>0</v>
      </c>
      <c r="J90" s="33">
        <f>VLOOKUP(A90,'SMALL PACK'!$A$2:$Z$49879,18,0)</f>
        <v>0</v>
      </c>
      <c r="K90" s="51">
        <f>VLOOKUP(A90,'SMALL PACK'!$A$2:$Z$49609,21,0)</f>
        <v>3760.8525000000004</v>
      </c>
      <c r="L90" s="33">
        <f>IFERROR(IF(MATCH(B90,'Scheme Grade list'!#REF!,0)&gt;0,((F90-((G90+J90)*H90))/6/H90),0),0)</f>
        <v>0</v>
      </c>
      <c r="M90" s="33">
        <f>IFERROR(VLOOKUP(A90,'Scheme Grade list'!$H$5:$K$70,4,0),0)</f>
        <v>0</v>
      </c>
      <c r="N90" s="33">
        <f>IFERROR(VLOOKUP(A90,'Scheme Grade list'!$B$5:$F$68,5,0),0)</f>
        <v>10</v>
      </c>
      <c r="O90" s="33">
        <f>IF(IFERROR(VLOOKUP(A90,'Scheme Grade list'!#REF!,1,0),0),5,0)</f>
        <v>0</v>
      </c>
      <c r="P90" s="67">
        <f t="shared" si="32"/>
        <v>3610.8525000000004</v>
      </c>
      <c r="Q90" s="33">
        <f t="shared" si="33"/>
        <v>2564.1474999999996</v>
      </c>
      <c r="R90" s="33">
        <f t="shared" si="34"/>
        <v>170.94316666666663</v>
      </c>
      <c r="S90" s="60">
        <f t="shared" si="35"/>
        <v>71.012247107850541</v>
      </c>
    </row>
    <row r="91" spans="1:20" x14ac:dyDescent="0.25">
      <c r="A91" s="32">
        <v>7470184</v>
      </c>
      <c r="B91" s="32">
        <f t="shared" ref="B91" si="36">VALUE(LEFT(A91,4))</f>
        <v>7470</v>
      </c>
      <c r="C91" s="32" t="str">
        <f>VLOOKUP(A91,'SMALL PACK'!$A$2:$Z$496909,5,0)</f>
        <v>S FLEET SUPREME CI4PLUS 15W-40-20 X 1 L</v>
      </c>
      <c r="D91" s="33">
        <f>VLOOKUP(A91,'SMALL PACK'!$A$2:$Z$496909,9,0)</f>
        <v>335</v>
      </c>
      <c r="E91" s="33">
        <f>VLOOKUP(A91,'SMALL PACK'!$A$2:$Z$49609,12,0)</f>
        <v>245.18649999999997</v>
      </c>
      <c r="F91" s="33">
        <f t="shared" ref="F91" si="37">E91/1.18</f>
        <v>207.78516949152541</v>
      </c>
      <c r="G91" s="33">
        <f>VLOOKUP(A91,'SMALL PACK'!$A$2:$Z$49609,16,0)</f>
        <v>8</v>
      </c>
      <c r="H91" s="66">
        <f>VLOOKUP(A91,'SMALL PACK'!$A$2:$Z$49609,7,0)</f>
        <v>1</v>
      </c>
      <c r="I91" s="33">
        <f>VLOOKUP(A91,'SMALL PACK'!$A$2:$Z$49609,17,0)</f>
        <v>0</v>
      </c>
      <c r="J91" s="33">
        <f>VLOOKUP(A91,'SMALL PACK'!$A$2:$Z$49879,18,0)</f>
        <v>0</v>
      </c>
      <c r="K91" s="33">
        <f>VLOOKUP(A91,'SMALL PACK'!$A$2:$Z$49609,21,0)</f>
        <v>235.74649999999997</v>
      </c>
      <c r="L91" s="33">
        <f>IFERROR(IF(MATCH(B91,'Scheme Grade list'!#REF!,0)&gt;0,((F91-((G91+J91)*H91))/11/H91),0),0)</f>
        <v>0</v>
      </c>
      <c r="M91" s="33">
        <f>IFERROR(VLOOKUP(A91,'Scheme Grade list'!$H$5:$K$70,4,0),0)</f>
        <v>0</v>
      </c>
      <c r="N91" s="33">
        <f>IFERROR(VLOOKUP(A91,'Scheme Grade list'!$B$5:$F$68,5,0),0)</f>
        <v>0</v>
      </c>
      <c r="O91" s="33">
        <f>IF(IFERROR(VLOOKUP(A91,'Scheme Grade list'!#REF!,1,0),0),5,0)</f>
        <v>0</v>
      </c>
      <c r="P91" s="33">
        <f t="shared" ref="P91" si="38">IFERROR((F91-(G91+I91+J91+L91)*H91)*1.18-(M91+N91+O91)*H91,K91)</f>
        <v>235.74649999999997</v>
      </c>
      <c r="Q91" s="33">
        <f t="shared" ref="Q91" si="39">D91-P91</f>
        <v>99.253500000000031</v>
      </c>
      <c r="R91" s="33">
        <f t="shared" ref="R91" si="40">Q91/H91</f>
        <v>99.253500000000031</v>
      </c>
      <c r="S91" s="60">
        <f t="shared" ref="S91" si="41">Q91/P91*100</f>
        <v>42.101791543034587</v>
      </c>
    </row>
    <row r="92" spans="1:20" x14ac:dyDescent="0.25">
      <c r="A92" s="32">
        <v>7470251</v>
      </c>
      <c r="B92" s="32">
        <f t="shared" si="30"/>
        <v>7470</v>
      </c>
      <c r="C92" s="32" t="str">
        <f>VLOOKUP(A92,'SMALL PACK'!$A$2:$Z$496909,5,0)</f>
        <v>S FLEET SUPREME CI4PLUS 15W-40-7.5 L</v>
      </c>
      <c r="D92" s="33">
        <f>VLOOKUP(A92,'SMALL PACK'!$A$2:$Z$496909,9,0)</f>
        <v>2363</v>
      </c>
      <c r="E92" s="33">
        <f>VLOOKUP(A92,'SMALL PACK'!$A$2:$Z$49609,12,0)</f>
        <v>1793.7532999999999</v>
      </c>
      <c r="F92" s="33">
        <f t="shared" si="31"/>
        <v>1520.1299152542372</v>
      </c>
      <c r="G92" s="33">
        <f>VLOOKUP(A92,'SMALL PACK'!$A$2:$Z$49609,16,0)</f>
        <v>10</v>
      </c>
      <c r="H92" s="66">
        <f>VLOOKUP(A92,'SMALL PACK'!$A$2:$Z$49609,7,0)</f>
        <v>7.5</v>
      </c>
      <c r="I92" s="33">
        <f>VLOOKUP(A92,'SMALL PACK'!$A$2:$Z$49609,17,0)</f>
        <v>0</v>
      </c>
      <c r="J92" s="33">
        <f>VLOOKUP(A92,'SMALL PACK'!$A$2:$Z$49879,18,0)</f>
        <v>0</v>
      </c>
      <c r="K92" s="51">
        <f>VLOOKUP(A92,'SMALL PACK'!$A$2:$Z$49609,21,0)</f>
        <v>1705.2532999999999</v>
      </c>
      <c r="L92" s="33">
        <f>IFERROR(IF(MATCH(B92,'Scheme Grade list'!#REF!,0)&gt;0,((F92-((G92+J92)*H92))/11/H92),0),0)</f>
        <v>0</v>
      </c>
      <c r="M92" s="33">
        <f>IFERROR(VLOOKUP(A92,'Scheme Grade list'!$H$5:$K$70,4,0),0)</f>
        <v>0</v>
      </c>
      <c r="N92" s="33">
        <f>IFERROR(VLOOKUP(A92,'Scheme Grade list'!$B$5:$F$68,5,0),0)</f>
        <v>10</v>
      </c>
      <c r="O92" s="33">
        <f>IF(IFERROR(VLOOKUP(A92,'Scheme Grade list'!#REF!,1,0),0),5,0)</f>
        <v>0</v>
      </c>
      <c r="P92" s="67">
        <f t="shared" si="32"/>
        <v>1630.2532999999999</v>
      </c>
      <c r="Q92" s="33">
        <f t="shared" si="33"/>
        <v>732.74670000000015</v>
      </c>
      <c r="R92" s="33">
        <f t="shared" si="34"/>
        <v>97.699560000000019</v>
      </c>
      <c r="S92" s="60">
        <f t="shared" si="35"/>
        <v>44.946800598410086</v>
      </c>
    </row>
    <row r="93" spans="1:20" x14ac:dyDescent="0.25">
      <c r="A93" s="32">
        <v>7470256</v>
      </c>
      <c r="B93" s="32">
        <f t="shared" si="30"/>
        <v>7470</v>
      </c>
      <c r="C93" s="32" t="str">
        <f>VLOOKUP(A93,'SMALL PACK'!$A$2:$Z$496909,5,0)</f>
        <v>SERVO FLEET SUPREME CI4 PLUS 15W-40-15 L</v>
      </c>
      <c r="D93" s="33">
        <f>VLOOKUP(A93,'SMALL PACK'!$A$2:$Z$496909,9,0)</f>
        <v>4725</v>
      </c>
      <c r="E93" s="33">
        <f>VLOOKUP(A93,'SMALL PACK'!$A$2:$Z$49609,12,0)</f>
        <v>3575.4074999999998</v>
      </c>
      <c r="F93" s="33">
        <f t="shared" si="31"/>
        <v>3030.0063559322034</v>
      </c>
      <c r="G93" s="33">
        <f>VLOOKUP(A93,'SMALL PACK'!$A$2:$Z$49609,16,0)</f>
        <v>20</v>
      </c>
      <c r="H93" s="66">
        <f>VLOOKUP(A93,'SMALL PACK'!$A$2:$Z$49609,7,0)</f>
        <v>15</v>
      </c>
      <c r="I93" s="33">
        <f>VLOOKUP(A93,'SMALL PACK'!$A$2:$Z$49609,17,0)</f>
        <v>0</v>
      </c>
      <c r="J93" s="33">
        <f>VLOOKUP(A93,'SMALL PACK'!$A$2:$Z$49879,18,0)</f>
        <v>0</v>
      </c>
      <c r="K93" s="51">
        <f>VLOOKUP(A93,'SMALL PACK'!$A$2:$Z$49609,21,0)</f>
        <v>3221.4074999999998</v>
      </c>
      <c r="L93" s="33">
        <f>IFERROR(IF(MATCH(B93,'Scheme Grade list'!#REF!,0)&gt;0,((F93-((G93+J93)*H93))/11/H93),0),0)</f>
        <v>0</v>
      </c>
      <c r="M93" s="33">
        <f>IFERROR(VLOOKUP(A93,'Scheme Grade list'!$H$5:$K$70,4,0),0)</f>
        <v>0</v>
      </c>
      <c r="N93" s="33">
        <f>IFERROR(VLOOKUP(A93,'Scheme Grade list'!$B$5:$F$68,5,0),0)</f>
        <v>10</v>
      </c>
      <c r="O93" s="33">
        <f>IF(IFERROR(VLOOKUP(A93,'Scheme Grade list'!#REF!,1,0),0),5,0)</f>
        <v>0</v>
      </c>
      <c r="P93" s="67">
        <f t="shared" si="32"/>
        <v>3071.4074999999998</v>
      </c>
      <c r="Q93" s="33">
        <f t="shared" si="33"/>
        <v>1653.5925000000002</v>
      </c>
      <c r="R93" s="33">
        <f t="shared" si="34"/>
        <v>110.23950000000001</v>
      </c>
      <c r="S93" s="60">
        <f t="shared" si="35"/>
        <v>53.83826470437414</v>
      </c>
    </row>
    <row r="94" spans="1:20" x14ac:dyDescent="0.25">
      <c r="A94" s="32">
        <v>7472184</v>
      </c>
      <c r="B94" s="32">
        <f t="shared" si="30"/>
        <v>7472</v>
      </c>
      <c r="C94" s="83" t="str">
        <f>VLOOKUP(A94,'SMALL PACK'!$A$2:$Z$496909,5,0)</f>
        <v>SERVO FLT CF4 15W-40-20 X 1 L</v>
      </c>
      <c r="D94" s="33">
        <f>VLOOKUP(A94,'SMALL PACK'!$A$2:$Z$496909,9,0)</f>
        <v>319</v>
      </c>
      <c r="E94" s="33">
        <f>VLOOKUP(A94,'SMALL PACK'!$A$2:$Z$49609,12,0)</f>
        <v>231.7216</v>
      </c>
      <c r="F94" s="33">
        <f t="shared" si="31"/>
        <v>196.37423728813559</v>
      </c>
      <c r="G94" s="33">
        <f>VLOOKUP(A94,'SMALL PACK'!$A$2:$Z$49609,16,0)</f>
        <v>0</v>
      </c>
      <c r="H94" s="66">
        <f>VLOOKUP(A94,'SMALL PACK'!$A$2:$Z$49609,7,0)</f>
        <v>1</v>
      </c>
      <c r="I94" s="33">
        <f>VLOOKUP(A94,'SMALL PACK'!$A$2:$Z$49609,17,0)</f>
        <v>0</v>
      </c>
      <c r="J94" s="33">
        <f>VLOOKUP(A94,'SMALL PACK'!$A$2:$Z$49879,18,0)</f>
        <v>0</v>
      </c>
      <c r="K94" s="51">
        <f>VLOOKUP(A94,'SMALL PACK'!$A$2:$Z$49609,21,0)</f>
        <v>231.7216</v>
      </c>
      <c r="L94" s="33">
        <f>IFERROR(IF(MATCH(B94,'Scheme Grade list'!#REF!,0)&gt;0,((F94-((G94+J94)*H94))/11/H94),0),0)</f>
        <v>0</v>
      </c>
      <c r="M94" s="33">
        <f>IFERROR(VLOOKUP(A94,'Scheme Grade list'!$H$5:$K$70,4,0),0)</f>
        <v>0</v>
      </c>
      <c r="N94" s="33">
        <f>IFERROR(VLOOKUP(A94,'Scheme Grade list'!$B$5:$F$68,5,0),0)</f>
        <v>0</v>
      </c>
      <c r="O94" s="33">
        <f>IF(IFERROR(VLOOKUP(A94,'Scheme Grade list'!#REF!,1,0),0),5,0)</f>
        <v>0</v>
      </c>
      <c r="P94" s="67">
        <f t="shared" si="32"/>
        <v>231.7216</v>
      </c>
      <c r="Q94" s="33">
        <f t="shared" si="33"/>
        <v>87.278400000000005</v>
      </c>
      <c r="R94" s="33">
        <f t="shared" si="34"/>
        <v>87.278400000000005</v>
      </c>
      <c r="S94" s="60">
        <f t="shared" si="35"/>
        <v>37.66519823788547</v>
      </c>
    </row>
    <row r="95" spans="1:20" x14ac:dyDescent="0.25">
      <c r="A95" s="32">
        <v>7472203</v>
      </c>
      <c r="B95" s="32">
        <f t="shared" si="30"/>
        <v>7472</v>
      </c>
      <c r="C95" s="32" t="str">
        <f>VLOOKUP(A95,'SMALL PACK'!$A$2:$Z$496909,5,0)</f>
        <v>SERVO FLT CF4 15W-40-4 X 3 L</v>
      </c>
      <c r="D95" s="33">
        <f>VLOOKUP(A95,'SMALL PACK'!$A$2:$Z$496909,9,0)</f>
        <v>930</v>
      </c>
      <c r="E95" s="33">
        <f>VLOOKUP(A95,'SMALL PACK'!$A$2:$Z$49609,12,0)</f>
        <v>683.55</v>
      </c>
      <c r="F95" s="33">
        <f t="shared" si="31"/>
        <v>579.27966101694915</v>
      </c>
      <c r="G95" s="33">
        <f>VLOOKUP(A95,'SMALL PACK'!$A$2:$Z$49609,16,0)</f>
        <v>0</v>
      </c>
      <c r="H95" s="66">
        <f>VLOOKUP(A95,'SMALL PACK'!$A$2:$Z$49609,7,0)</f>
        <v>3</v>
      </c>
      <c r="I95" s="33">
        <f>VLOOKUP(A95,'SMALL PACK'!$A$2:$Z$49609,17,0)</f>
        <v>0</v>
      </c>
      <c r="J95" s="33">
        <f>VLOOKUP(A95,'SMALL PACK'!$A$2:$Z$49879,18,0)</f>
        <v>0</v>
      </c>
      <c r="K95" s="51">
        <f>VLOOKUP(A95,'SMALL PACK'!$A$2:$Z$49609,21,0)</f>
        <v>683.55</v>
      </c>
      <c r="L95" s="33">
        <f>IFERROR(IF(MATCH(B95,'Scheme Grade list'!#REF!,0)&gt;0,((F95-((G95+J95)*H95))/11/H95),0),0)</f>
        <v>0</v>
      </c>
      <c r="M95" s="33">
        <f>IFERROR(VLOOKUP(A95,'Scheme Grade list'!$H$5:$K$70,4,0),0)</f>
        <v>0</v>
      </c>
      <c r="N95" s="33">
        <f>IFERROR(VLOOKUP(A95,'Scheme Grade list'!$B$5:$F$68,5,0),0)</f>
        <v>0</v>
      </c>
      <c r="O95" s="33">
        <f>IF(IFERROR(VLOOKUP(A95,'Scheme Grade list'!#REF!,1,0),0),5,0)</f>
        <v>0</v>
      </c>
      <c r="P95" s="67">
        <f t="shared" si="32"/>
        <v>683.55</v>
      </c>
      <c r="Q95" s="33">
        <f t="shared" si="33"/>
        <v>246.45000000000005</v>
      </c>
      <c r="R95" s="33">
        <f t="shared" si="34"/>
        <v>82.15000000000002</v>
      </c>
      <c r="S95" s="60">
        <f t="shared" si="35"/>
        <v>36.054421768707492</v>
      </c>
    </row>
    <row r="96" spans="1:20" x14ac:dyDescent="0.25">
      <c r="A96" s="32">
        <v>7472234</v>
      </c>
      <c r="B96" s="32">
        <f t="shared" si="30"/>
        <v>7472</v>
      </c>
      <c r="C96" s="32" t="str">
        <f>VLOOKUP(A96,'SMALL PACK'!$A$2:$Z$496909,5,0)</f>
        <v>SERVO FLT CF4 15W-40-4 X 5 L</v>
      </c>
      <c r="D96" s="33">
        <f>VLOOKUP(A96,'SMALL PACK'!$A$2:$Z$496909,9,0)</f>
        <v>1545</v>
      </c>
      <c r="E96" s="33">
        <f>VLOOKUP(A96,'SMALL PACK'!$A$2:$Z$49609,12,0)</f>
        <v>1131.4035000000001</v>
      </c>
      <c r="F96" s="33">
        <f t="shared" si="31"/>
        <v>958.81652542372899</v>
      </c>
      <c r="G96" s="33">
        <f>VLOOKUP(A96,'SMALL PACK'!$A$2:$Z$49609,16,0)</f>
        <v>3</v>
      </c>
      <c r="H96" s="66">
        <f>VLOOKUP(A96,'SMALL PACK'!$A$2:$Z$49609,7,0)</f>
        <v>5</v>
      </c>
      <c r="I96" s="33">
        <f>VLOOKUP(A96,'SMALL PACK'!$A$2:$Z$49609,17,0)</f>
        <v>0</v>
      </c>
      <c r="J96" s="33">
        <f>VLOOKUP(A96,'SMALL PACK'!$A$2:$Z$49879,18,0)</f>
        <v>0</v>
      </c>
      <c r="K96" s="51">
        <f>VLOOKUP(A96,'SMALL PACK'!$A$2:$Z$49609,21,0)</f>
        <v>1113.7035000000001</v>
      </c>
      <c r="L96" s="33">
        <f>IFERROR(IF(MATCH(B96,'Scheme Grade list'!#REF!,0)&gt;0,((F96-((G96+J96)*H96))/11/H96),0),0)</f>
        <v>0</v>
      </c>
      <c r="M96" s="33">
        <f>IFERROR(VLOOKUP(A96,'Scheme Grade list'!$H$5:$K$70,4,0),0)</f>
        <v>0</v>
      </c>
      <c r="N96" s="33">
        <f>IFERROR(VLOOKUP(A96,'Scheme Grade list'!$B$5:$F$68,5,0),0)</f>
        <v>0</v>
      </c>
      <c r="O96" s="33">
        <f>IF(IFERROR(VLOOKUP(A96,'Scheme Grade list'!#REF!,1,0),0),5,0)</f>
        <v>0</v>
      </c>
      <c r="P96" s="67">
        <f t="shared" si="32"/>
        <v>1113.7035000000001</v>
      </c>
      <c r="Q96" s="33">
        <f t="shared" si="33"/>
        <v>431.29649999999992</v>
      </c>
      <c r="R96" s="33">
        <f t="shared" si="34"/>
        <v>86.259299999999982</v>
      </c>
      <c r="S96" s="60">
        <f t="shared" si="35"/>
        <v>38.726330661616835</v>
      </c>
    </row>
    <row r="97" spans="1:19" x14ac:dyDescent="0.25">
      <c r="A97" s="32">
        <v>7472251</v>
      </c>
      <c r="B97" s="32">
        <f t="shared" si="30"/>
        <v>7472</v>
      </c>
      <c r="C97" s="32" t="str">
        <f>VLOOKUP(A97,'SMALL PACK'!$A$2:$Z$496909,5,0)</f>
        <v>SERVO FLT CF4 15W-40-7.5 L</v>
      </c>
      <c r="D97" s="33">
        <f>VLOOKUP(A97,'SMALL PACK'!$A$2:$Z$496909,9,0)</f>
        <v>2253</v>
      </c>
      <c r="E97" s="33">
        <f>VLOOKUP(A97,'SMALL PACK'!$A$2:$Z$49609,12,0)</f>
        <v>1667.8959</v>
      </c>
      <c r="F97" s="33">
        <f t="shared" si="31"/>
        <v>1413.4711016949152</v>
      </c>
      <c r="G97" s="33">
        <f>VLOOKUP(A97,'SMALL PACK'!$A$2:$Z$49609,16,0)</f>
        <v>8</v>
      </c>
      <c r="H97" s="66">
        <f>VLOOKUP(A97,'SMALL PACK'!$A$2:$Z$49609,7,0)</f>
        <v>7.5</v>
      </c>
      <c r="I97" s="33">
        <f>VLOOKUP(A97,'SMALL PACK'!$A$2:$Z$49609,17,0)</f>
        <v>0</v>
      </c>
      <c r="J97" s="33">
        <f>VLOOKUP(A97,'SMALL PACK'!$A$2:$Z$49879,18,0)</f>
        <v>0</v>
      </c>
      <c r="K97" s="51">
        <f>VLOOKUP(A97,'SMALL PACK'!$A$2:$Z$49609,21,0)</f>
        <v>1597.0958999999998</v>
      </c>
      <c r="L97" s="33">
        <f>IFERROR(IF(MATCH(B97,'Scheme Grade list'!#REF!,0)&gt;0,((F97-((G97+J97)*H97))/11/H97),0),0)</f>
        <v>0</v>
      </c>
      <c r="M97" s="33">
        <f>IFERROR(VLOOKUP(A97,'Scheme Grade list'!$H$5:$K$70,4,0),0)</f>
        <v>0</v>
      </c>
      <c r="N97" s="33">
        <f>IFERROR(VLOOKUP(A97,'Scheme Grade list'!$B$5:$F$68,5,0),0)</f>
        <v>10</v>
      </c>
      <c r="O97" s="33">
        <f>IF(IFERROR(VLOOKUP(A97,'Scheme Grade list'!#REF!,1,0),0),5,0)</f>
        <v>0</v>
      </c>
      <c r="P97" s="67">
        <f t="shared" si="32"/>
        <v>1522.0958999999998</v>
      </c>
      <c r="Q97" s="33">
        <f t="shared" si="33"/>
        <v>730.9041000000002</v>
      </c>
      <c r="R97" s="33">
        <f t="shared" si="34"/>
        <v>97.453880000000026</v>
      </c>
      <c r="S97" s="60">
        <f t="shared" si="35"/>
        <v>48.019582734570157</v>
      </c>
    </row>
    <row r="98" spans="1:19" x14ac:dyDescent="0.25">
      <c r="A98" s="32">
        <v>7472256</v>
      </c>
      <c r="B98" s="32">
        <f t="shared" si="30"/>
        <v>7472</v>
      </c>
      <c r="C98" s="32" t="str">
        <f>VLOOKUP(A98,'SMALL PACK'!$A$2:$Z$496909,5,0)</f>
        <v>SERVO FLT CF4 15W-40-15 L</v>
      </c>
      <c r="D98" s="33">
        <f>VLOOKUP(A98,'SMALL PACK'!$A$2:$Z$496909,9,0)</f>
        <v>4475</v>
      </c>
      <c r="E98" s="33">
        <f>VLOOKUP(A98,'SMALL PACK'!$A$2:$Z$49609,12,0)</f>
        <v>3292.2574999999993</v>
      </c>
      <c r="F98" s="33">
        <f t="shared" si="31"/>
        <v>2790.0487288135587</v>
      </c>
      <c r="G98" s="33">
        <f>VLOOKUP(A98,'SMALL PACK'!$A$2:$Z$49609,16,0)</f>
        <v>8</v>
      </c>
      <c r="H98" s="66">
        <f>VLOOKUP(A98,'SMALL PACK'!$A$2:$Z$49609,7,0)</f>
        <v>15</v>
      </c>
      <c r="I98" s="33">
        <f>VLOOKUP(A98,'SMALL PACK'!$A$2:$Z$49609,17,0)</f>
        <v>0</v>
      </c>
      <c r="J98" s="33">
        <f>VLOOKUP(A98,'SMALL PACK'!$A$2:$Z$49879,18,0)</f>
        <v>0</v>
      </c>
      <c r="K98" s="51">
        <f>VLOOKUP(A98,'SMALL PACK'!$A$2:$Z$49609,21,0)</f>
        <v>3150.6574999999989</v>
      </c>
      <c r="L98" s="33">
        <f>IFERROR(IF(MATCH(B98,'Scheme Grade list'!#REF!,0)&gt;0,((F98-((G98+J98)*H98))/11/H98),0),0)</f>
        <v>0</v>
      </c>
      <c r="M98" s="33">
        <f>IFERROR(VLOOKUP(A98,'Scheme Grade list'!$H$5:$K$70,4,0),0)</f>
        <v>0</v>
      </c>
      <c r="N98" s="33">
        <f>IFERROR(VLOOKUP(A98,'Scheme Grade list'!$B$5:$F$68,5,0),0)</f>
        <v>10</v>
      </c>
      <c r="O98" s="33">
        <f>IF(IFERROR(VLOOKUP(A98,'Scheme Grade list'!#REF!,1,0),0),5,0)</f>
        <v>0</v>
      </c>
      <c r="P98" s="67">
        <f t="shared" si="32"/>
        <v>3000.6574999999989</v>
      </c>
      <c r="Q98" s="33">
        <f t="shared" si="33"/>
        <v>1474.3425000000011</v>
      </c>
      <c r="R98" s="33">
        <f t="shared" si="34"/>
        <v>98.289500000000075</v>
      </c>
      <c r="S98" s="60">
        <f t="shared" si="35"/>
        <v>49.133981469061425</v>
      </c>
    </row>
    <row r="99" spans="1:19" x14ac:dyDescent="0.25">
      <c r="A99" s="32">
        <v>7485174</v>
      </c>
      <c r="B99" s="32">
        <f t="shared" si="30"/>
        <v>7485</v>
      </c>
      <c r="C99" s="32" t="str">
        <f>VLOOKUP(A99,'SMALL PACK'!$A$2:$Z$496909,5,0)</f>
        <v>SERVO SUPER 20W-40 MG-40X1/2L</v>
      </c>
      <c r="D99" s="33">
        <f>VLOOKUP(A99,'SMALL PACK'!$A$2:$Z$496909,9,0)</f>
        <v>156</v>
      </c>
      <c r="E99" s="33">
        <f>VLOOKUP(A99,'SMALL PACK'!$A$2:$Z$49609,12,0)</f>
        <v>118.7784</v>
      </c>
      <c r="F99" s="33">
        <f t="shared" si="31"/>
        <v>100.65966101694916</v>
      </c>
      <c r="G99" s="33">
        <f>VLOOKUP(A99,'SMALL PACK'!$A$2:$Z$49609,16,0)</f>
        <v>0</v>
      </c>
      <c r="H99" s="66">
        <f>VLOOKUP(A99,'SMALL PACK'!$A$2:$Z$49609,7,0)</f>
        <v>0.5</v>
      </c>
      <c r="I99" s="33">
        <f>VLOOKUP(A99,'SMALL PACK'!$A$2:$Z$49609,17,0)</f>
        <v>0</v>
      </c>
      <c r="J99" s="33">
        <f>VLOOKUP(A99,'SMALL PACK'!$A$2:$Z$49879,18,0)</f>
        <v>0</v>
      </c>
      <c r="K99" s="51">
        <f>VLOOKUP(A99,'SMALL PACK'!$A$2:$Z$49609,21,0)</f>
        <v>118.7784</v>
      </c>
      <c r="L99" s="33">
        <f>IFERROR(IF(MATCH(B99,'Scheme Grade list'!#REF!,0)&gt;0,((F99-((G99+J99)*H99))/6/H99),0),0)</f>
        <v>0</v>
      </c>
      <c r="M99" s="33">
        <f>IFERROR(VLOOKUP(A99,'Scheme Grade list'!$H$5:$K$70,4,0),0)</f>
        <v>0</v>
      </c>
      <c r="N99" s="33">
        <f>IFERROR(VLOOKUP(A99,'Scheme Grade list'!$B$5:$F$68,5,0),0)</f>
        <v>0</v>
      </c>
      <c r="O99" s="33">
        <f>IF(IFERROR(VLOOKUP(A99,'Scheme Grade list'!#REF!,1,0),0),5,0)</f>
        <v>0</v>
      </c>
      <c r="P99" s="67">
        <f t="shared" si="32"/>
        <v>118.7784</v>
      </c>
      <c r="Q99" s="33">
        <f t="shared" si="33"/>
        <v>37.221599999999995</v>
      </c>
      <c r="R99" s="33">
        <f t="shared" si="34"/>
        <v>74.44319999999999</v>
      </c>
      <c r="S99" s="60">
        <f t="shared" si="35"/>
        <v>31.337010769634876</v>
      </c>
    </row>
    <row r="100" spans="1:19" x14ac:dyDescent="0.25">
      <c r="A100" s="32">
        <v>7485184</v>
      </c>
      <c r="B100" s="32">
        <f t="shared" si="30"/>
        <v>7485</v>
      </c>
      <c r="C100" s="32" t="str">
        <f>VLOOKUP(A100,'SMALL PACK'!$A$2:$Z$496909,5,0)</f>
        <v>SERVO SUPER 20W-40 MG-20 X 1 L</v>
      </c>
      <c r="D100" s="33">
        <f>VLOOKUP(A100,'SMALL PACK'!$A$2:$Z$496909,9,0)</f>
        <v>302</v>
      </c>
      <c r="E100" s="33">
        <f>VLOOKUP(A100,'SMALL PACK'!$A$2:$Z$49609,12,0)</f>
        <v>231.60380000000001</v>
      </c>
      <c r="F100" s="33">
        <f t="shared" si="31"/>
        <v>196.27440677966104</v>
      </c>
      <c r="G100" s="33">
        <f>VLOOKUP(A100,'SMALL PACK'!$A$2:$Z$49609,16,0)</f>
        <v>15</v>
      </c>
      <c r="H100" s="66">
        <f>VLOOKUP(A100,'SMALL PACK'!$A$2:$Z$49609,7,0)</f>
        <v>1</v>
      </c>
      <c r="I100" s="33">
        <f>VLOOKUP(A100,'SMALL PACK'!$A$2:$Z$49609,17,0)</f>
        <v>0</v>
      </c>
      <c r="J100" s="33">
        <f>VLOOKUP(A100,'SMALL PACK'!$A$2:$Z$49879,18,0)</f>
        <v>0</v>
      </c>
      <c r="K100" s="51">
        <f>VLOOKUP(A100,'SMALL PACK'!$A$2:$Z$49609,21,0)</f>
        <v>213.90380000000002</v>
      </c>
      <c r="L100" s="33">
        <f>IFERROR(IF(MATCH(B100,'Scheme Grade list'!#REF!,0)&gt;0,((F100-((G100+J100)*H100))/6/H100),0),0)</f>
        <v>0</v>
      </c>
      <c r="M100" s="33">
        <f>IFERROR(VLOOKUP(A100,'Scheme Grade list'!$H$5:$K$70,4,0),0)</f>
        <v>0</v>
      </c>
      <c r="N100" s="33">
        <f>IFERROR(VLOOKUP(A100,'Scheme Grade list'!$B$5:$F$68,5,0),0)</f>
        <v>0</v>
      </c>
      <c r="O100" s="33">
        <f>IF(IFERROR(VLOOKUP(A100,'Scheme Grade list'!#REF!,1,0),0),5,0)</f>
        <v>0</v>
      </c>
      <c r="P100" s="67">
        <f t="shared" si="32"/>
        <v>213.90380000000002</v>
      </c>
      <c r="Q100" s="33">
        <f t="shared" si="33"/>
        <v>88.096199999999982</v>
      </c>
      <c r="R100" s="33">
        <f t="shared" si="34"/>
        <v>88.096199999999982</v>
      </c>
      <c r="S100" s="60">
        <f t="shared" si="35"/>
        <v>41.184962585984906</v>
      </c>
    </row>
    <row r="101" spans="1:19" x14ac:dyDescent="0.25">
      <c r="A101" s="32">
        <v>7485234</v>
      </c>
      <c r="B101" s="32">
        <f t="shared" si="30"/>
        <v>7485</v>
      </c>
      <c r="C101" s="32" t="str">
        <f>VLOOKUP(A101,'SMALL PACK'!$A$2:$Z$496909,5,0)</f>
        <v>SERVO SUPER 20W-40 MG-4x5L - HDPE</v>
      </c>
      <c r="D101" s="33">
        <f>VLOOKUP(A101,'SMALL PACK'!$A$2:$Z$496909,9,0)</f>
        <v>1505</v>
      </c>
      <c r="E101" s="33">
        <f>VLOOKUP(A101,'SMALL PACK'!$A$2:$Z$49609,12,0)</f>
        <v>1145.4555</v>
      </c>
      <c r="F101" s="33">
        <f t="shared" si="31"/>
        <v>970.72500000000002</v>
      </c>
      <c r="G101" s="33">
        <f>VLOOKUP(A101,'SMALL PACK'!$A$2:$Z$49609,16,0)</f>
        <v>25</v>
      </c>
      <c r="H101" s="66">
        <f>VLOOKUP(A101,'SMALL PACK'!$A$2:$Z$49609,7,0)</f>
        <v>5</v>
      </c>
      <c r="I101" s="33">
        <f>VLOOKUP(A101,'SMALL PACK'!$A$2:$Z$49609,17,0)</f>
        <v>0</v>
      </c>
      <c r="J101" s="33">
        <f>VLOOKUP(A101,'SMALL PACK'!$A$2:$Z$49879,18,0)</f>
        <v>0</v>
      </c>
      <c r="K101" s="51">
        <f>VLOOKUP(A101,'SMALL PACK'!$A$2:$Z$49609,21,0)</f>
        <v>997.95550000000003</v>
      </c>
      <c r="L101" s="33">
        <f>IFERROR(IF(MATCH(B101,'Scheme Grade list'!#REF!,0)&gt;0,((F101-((G101+J101)*H101))/6/H101),0),0)</f>
        <v>0</v>
      </c>
      <c r="M101" s="33">
        <f>IFERROR(VLOOKUP(A101,'Scheme Grade list'!$H$5:$K$70,4,0),0)</f>
        <v>0</v>
      </c>
      <c r="N101" s="33">
        <f>IFERROR(VLOOKUP(A101,'Scheme Grade list'!$B$5:$F$68,5,0),0)</f>
        <v>0</v>
      </c>
      <c r="O101" s="33">
        <f>IF(IFERROR(VLOOKUP(A101,'Scheme Grade list'!#REF!,1,0),0),5,0)</f>
        <v>0</v>
      </c>
      <c r="P101" s="67">
        <f t="shared" si="32"/>
        <v>997.95550000000003</v>
      </c>
      <c r="Q101" s="33">
        <f t="shared" si="33"/>
        <v>507.04449999999997</v>
      </c>
      <c r="R101" s="33">
        <f t="shared" si="34"/>
        <v>101.40889999999999</v>
      </c>
      <c r="S101" s="60">
        <f t="shared" si="35"/>
        <v>50.808327625831005</v>
      </c>
    </row>
    <row r="102" spans="1:19" x14ac:dyDescent="0.25">
      <c r="A102" s="32">
        <v>7485242</v>
      </c>
      <c r="B102" s="32">
        <f t="shared" si="30"/>
        <v>7485</v>
      </c>
      <c r="C102" s="32" t="str">
        <f>VLOOKUP(A102,'SMALL PACK'!$A$2:$Z$496909,5,0)</f>
        <v>SERVO SUPER 20W-40 MG-10 L</v>
      </c>
      <c r="D102" s="33">
        <f>VLOOKUP(A102,'SMALL PACK'!$A$2:$Z$496909,9,0)</f>
        <v>2890</v>
      </c>
      <c r="E102" s="33">
        <f>VLOOKUP(A102,'SMALL PACK'!$A$2:$Z$49609,12,0)</f>
        <v>2245.5300000000002</v>
      </c>
      <c r="F102" s="33">
        <f t="shared" si="31"/>
        <v>1902.9915254237292</v>
      </c>
      <c r="G102" s="33">
        <f>VLOOKUP(A102,'SMALL PACK'!$A$2:$Z$49609,16,0)</f>
        <v>25</v>
      </c>
      <c r="H102" s="66">
        <f>VLOOKUP(A102,'SMALL PACK'!$A$2:$Z$49609,7,0)</f>
        <v>10</v>
      </c>
      <c r="I102" s="33">
        <f>VLOOKUP(A102,'SMALL PACK'!$A$2:$Z$49609,17,0)</f>
        <v>0</v>
      </c>
      <c r="J102" s="33">
        <f>VLOOKUP(A102,'SMALL PACK'!$A$2:$Z$49879,18,0)</f>
        <v>0</v>
      </c>
      <c r="K102" s="51">
        <f>VLOOKUP(A102,'SMALL PACK'!$A$2:$Z$49609,21,0)</f>
        <v>1950.5300000000004</v>
      </c>
      <c r="L102" s="33">
        <f>IFERROR(IF(MATCH(B102,'Scheme Grade list'!#REF!,0)&gt;0,((F102-((G102+J102)*H102))/6/H102),0),0)</f>
        <v>0</v>
      </c>
      <c r="M102" s="33">
        <f>IFERROR(VLOOKUP(A102,'Scheme Grade list'!$H$5:$K$70,4,0),0)</f>
        <v>0</v>
      </c>
      <c r="N102" s="33">
        <f>IFERROR(VLOOKUP(A102,'Scheme Grade list'!$B$5:$F$68,5,0),0)</f>
        <v>10</v>
      </c>
      <c r="O102" s="33">
        <f>IF(IFERROR(VLOOKUP(A102,'Scheme Grade list'!#REF!,1,0),0),5,0)</f>
        <v>0</v>
      </c>
      <c r="P102" s="67">
        <f t="shared" ref="P102:P133" si="42">IFERROR((F102-(G102+I102+J102+L102)*H102)*1.18-(M102+N102+O102)*H102,K102)</f>
        <v>1850.5300000000004</v>
      </c>
      <c r="Q102" s="33">
        <f t="shared" ref="Q102:Q133" si="43">D102-P102</f>
        <v>1039.4699999999996</v>
      </c>
      <c r="R102" s="33">
        <f t="shared" ref="R102:R133" si="44">Q102/H102</f>
        <v>103.94699999999996</v>
      </c>
      <c r="S102" s="60">
        <f t="shared" ref="S102:S137" si="45">Q102/P102*100</f>
        <v>56.171475198997015</v>
      </c>
    </row>
    <row r="103" spans="1:19" x14ac:dyDescent="0.25">
      <c r="A103" s="32">
        <v>7485251</v>
      </c>
      <c r="B103" s="32">
        <f t="shared" si="30"/>
        <v>7485</v>
      </c>
      <c r="C103" s="32" t="str">
        <f>VLOOKUP(A103,'SMALL PACK'!$A$2:$Z$496909,5,0)</f>
        <v>SERVO SUPER 20W-40 MG-7.5 L</v>
      </c>
      <c r="D103" s="33">
        <f>VLOOKUP(A103,'SMALL PACK'!$A$2:$Z$496909,9,0)</f>
        <v>2176</v>
      </c>
      <c r="E103" s="33">
        <f>VLOOKUP(A103,'SMALL PACK'!$A$2:$Z$49609,12,0)</f>
        <v>1695.9744000000001</v>
      </c>
      <c r="F103" s="33">
        <f t="shared" si="31"/>
        <v>1437.2664406779663</v>
      </c>
      <c r="G103" s="33">
        <f>VLOOKUP(A103,'SMALL PACK'!$A$2:$Z$49609,16,0)</f>
        <v>25</v>
      </c>
      <c r="H103" s="66">
        <f>VLOOKUP(A103,'SMALL PACK'!$A$2:$Z$49609,7,0)</f>
        <v>7.5</v>
      </c>
      <c r="I103" s="33">
        <f>VLOOKUP(A103,'SMALL PACK'!$A$2:$Z$49609,17,0)</f>
        <v>0</v>
      </c>
      <c r="J103" s="33">
        <f>VLOOKUP(A103,'SMALL PACK'!$A$2:$Z$49879,18,0)</f>
        <v>0</v>
      </c>
      <c r="K103" s="51">
        <f>VLOOKUP(A103,'SMALL PACK'!$A$2:$Z$49609,21,0)</f>
        <v>1474.7244000000003</v>
      </c>
      <c r="L103" s="33">
        <f>IFERROR(IF(MATCH(B103,'Scheme Grade list'!#REF!,0)&gt;0,((F103-((G103+J103)*H103))/6/H103),0),0)</f>
        <v>0</v>
      </c>
      <c r="M103" s="33">
        <f>IFERROR(VLOOKUP(A103,'Scheme Grade list'!$H$5:$K$70,4,0),0)</f>
        <v>0</v>
      </c>
      <c r="N103" s="33">
        <f>IFERROR(VLOOKUP(A103,'Scheme Grade list'!$B$5:$F$68,5,0),0)</f>
        <v>10</v>
      </c>
      <c r="O103" s="33">
        <f>IF(IFERROR(VLOOKUP(A103,'Scheme Grade list'!#REF!,1,0),0),5,0)</f>
        <v>0</v>
      </c>
      <c r="P103" s="67">
        <f t="shared" si="42"/>
        <v>1399.7244000000003</v>
      </c>
      <c r="Q103" s="33">
        <f t="shared" si="43"/>
        <v>776.27559999999971</v>
      </c>
      <c r="R103" s="33">
        <f t="shared" si="44"/>
        <v>103.5034133333333</v>
      </c>
      <c r="S103" s="60">
        <f t="shared" si="45"/>
        <v>55.459174677529347</v>
      </c>
    </row>
    <row r="104" spans="1:19" x14ac:dyDescent="0.25">
      <c r="A104" s="32">
        <v>7485265</v>
      </c>
      <c r="B104" s="32">
        <f t="shared" si="30"/>
        <v>7485</v>
      </c>
      <c r="C104" s="32" t="str">
        <f>VLOOKUP(A104,'SMALL PACK'!$A$2:$Z$496909,5,0)</f>
        <v>SERVO SUPER 20W-40 MG-20 L</v>
      </c>
      <c r="D104" s="33">
        <f>VLOOKUP(A104,'SMALL PACK'!$A$2:$Z$496909,9,0)</f>
        <v>5740</v>
      </c>
      <c r="E104" s="33">
        <f>VLOOKUP(A104,'SMALL PACK'!$A$2:$Z$49609,12,0)</f>
        <v>4393.97</v>
      </c>
      <c r="F104" s="33">
        <f t="shared" si="31"/>
        <v>3723.703389830509</v>
      </c>
      <c r="G104" s="33">
        <f>VLOOKUP(A104,'SMALL PACK'!$A$2:$Z$49609,16,0)</f>
        <v>25</v>
      </c>
      <c r="H104" s="66">
        <f>VLOOKUP(A104,'SMALL PACK'!$A$2:$Z$49609,7,0)</f>
        <v>20</v>
      </c>
      <c r="I104" s="33">
        <f>VLOOKUP(A104,'SMALL PACK'!$A$2:$Z$49609,17,0)</f>
        <v>0</v>
      </c>
      <c r="J104" s="33">
        <f>VLOOKUP(A104,'SMALL PACK'!$A$2:$Z$49879,18,0)</f>
        <v>0</v>
      </c>
      <c r="K104" s="51">
        <f>VLOOKUP(A104,'SMALL PACK'!$A$2:$Z$49609,21,0)</f>
        <v>3803.9700000000003</v>
      </c>
      <c r="L104" s="33">
        <f>IFERROR(IF(MATCH(B104,'Scheme Grade list'!#REF!,0)&gt;0,((F104-((G104+J104)*H104))/6/H104),0),0)</f>
        <v>0</v>
      </c>
      <c r="M104" s="33">
        <f>IFERROR(VLOOKUP(A104,'Scheme Grade list'!$H$5:$K$70,4,0),0)</f>
        <v>0</v>
      </c>
      <c r="N104" s="33">
        <f>IFERROR(VLOOKUP(A104,'Scheme Grade list'!$B$5:$F$68,5,0),0)</f>
        <v>10</v>
      </c>
      <c r="O104" s="33">
        <f>IF(IFERROR(VLOOKUP(A104,'Scheme Grade list'!#REF!,1,0),0),5,0)</f>
        <v>0</v>
      </c>
      <c r="P104" s="67">
        <f t="shared" si="42"/>
        <v>3603.9700000000003</v>
      </c>
      <c r="Q104" s="33">
        <f t="shared" si="43"/>
        <v>2136.0299999999997</v>
      </c>
      <c r="R104" s="33">
        <f t="shared" si="44"/>
        <v>106.80149999999999</v>
      </c>
      <c r="S104" s="60">
        <f t="shared" si="45"/>
        <v>59.268806344114957</v>
      </c>
    </row>
    <row r="105" spans="1:19" x14ac:dyDescent="0.25">
      <c r="A105" s="32">
        <v>7489184</v>
      </c>
      <c r="B105" s="32">
        <f t="shared" si="30"/>
        <v>7489</v>
      </c>
      <c r="C105" s="32" t="str">
        <f>VLOOKUP(A105,'SMALL PACK'!$A$2:$Z$496909,5,0)</f>
        <v>SERVO PRIDE XL PLUS 15W40-20 X 1 L</v>
      </c>
      <c r="D105" s="33">
        <f>VLOOKUP(A105,'SMALL PACK'!$A$2:$Z$496909,9,0)</f>
        <v>395</v>
      </c>
      <c r="E105" s="33">
        <f>VLOOKUP(A105,'SMALL PACK'!$A$2:$Z$49609,12,0)</f>
        <v>308.45550000000003</v>
      </c>
      <c r="F105" s="33">
        <f t="shared" si="31"/>
        <v>261.40296610169497</v>
      </c>
      <c r="G105" s="33">
        <f>VLOOKUP(A105,'SMALL PACK'!$A$2:$Z$49609,16,0)</f>
        <v>43</v>
      </c>
      <c r="H105" s="66">
        <f>VLOOKUP(A105,'SMALL PACK'!$A$2:$Z$49609,7,0)</f>
        <v>1</v>
      </c>
      <c r="I105" s="33">
        <f>VLOOKUP(A105,'SMALL PACK'!$A$2:$Z$49609,17,0)</f>
        <v>0</v>
      </c>
      <c r="J105" s="33">
        <f>VLOOKUP(A105,'SMALL PACK'!$A$2:$Z$49879,18,0)</f>
        <v>0</v>
      </c>
      <c r="K105" s="33">
        <f>VLOOKUP(A105,'SMALL PACK'!$A$2:$Z$49609,21,0)</f>
        <v>257.71550000000008</v>
      </c>
      <c r="L105" s="33">
        <f>IFERROR(IF(MATCH(B105,'Scheme Grade list'!#REF!,0)&gt;0,((F105-((G105+J105)*H105))/6/H105),0),0)</f>
        <v>0</v>
      </c>
      <c r="M105" s="33">
        <f>IFERROR(VLOOKUP(A105,'Scheme Grade list'!$H$5:$K$70,4,0),0)</f>
        <v>0</v>
      </c>
      <c r="N105" s="33">
        <f>IFERROR(VLOOKUP(A105,'Scheme Grade list'!$B$5:$F$68,5,0),0)</f>
        <v>0</v>
      </c>
      <c r="O105" s="33">
        <f>IF(IFERROR(VLOOKUP(A105,'Scheme Grade list'!#REF!,1,0),0),5,0)</f>
        <v>0</v>
      </c>
      <c r="P105" s="33">
        <f t="shared" si="42"/>
        <v>257.71550000000008</v>
      </c>
      <c r="Q105" s="33">
        <f t="shared" si="43"/>
        <v>137.28449999999992</v>
      </c>
      <c r="R105" s="33">
        <f t="shared" si="44"/>
        <v>137.28449999999992</v>
      </c>
      <c r="S105" s="60">
        <f t="shared" si="45"/>
        <v>53.269787808649419</v>
      </c>
    </row>
    <row r="106" spans="1:19" x14ac:dyDescent="0.25">
      <c r="A106" s="32">
        <v>7489203</v>
      </c>
      <c r="B106" s="32">
        <f t="shared" si="30"/>
        <v>7489</v>
      </c>
      <c r="C106" s="32" t="str">
        <f>VLOOKUP(A106,'SMALL PACK'!$A$2:$Z$496909,5,0)</f>
        <v>SERVO PRIDE XL PLUS 15W40-4X3 L</v>
      </c>
      <c r="D106" s="33">
        <f>VLOOKUP(A106,'SMALL PACK'!$A$2:$Z$496909,9,0)</f>
        <v>1175</v>
      </c>
      <c r="E106" s="33">
        <f>VLOOKUP(A106,'SMALL PACK'!$A$2:$Z$49609,12,0)</f>
        <v>918.73249999999996</v>
      </c>
      <c r="F106" s="33">
        <f t="shared" si="31"/>
        <v>778.58686440677968</v>
      </c>
      <c r="G106" s="33">
        <f>VLOOKUP(A106,'SMALL PACK'!$A$2:$Z$49609,16,0)</f>
        <v>43</v>
      </c>
      <c r="H106" s="66">
        <f>VLOOKUP(A106,'SMALL PACK'!$A$2:$Z$49609,7,0)</f>
        <v>3</v>
      </c>
      <c r="I106" s="33">
        <f>VLOOKUP(A106,'SMALL PACK'!$A$2:$Z$49609,17,0)</f>
        <v>0</v>
      </c>
      <c r="J106" s="33">
        <f>VLOOKUP(A106,'SMALL PACK'!$A$2:$Z$49879,18,0)</f>
        <v>0</v>
      </c>
      <c r="K106" s="51">
        <f>VLOOKUP(A106,'SMALL PACK'!$A$2:$Z$49609,21,0)</f>
        <v>766.51249999999993</v>
      </c>
      <c r="L106" s="33">
        <f>IFERROR(IF(MATCH(B106,'Scheme Grade list'!#REF!,0)&gt;0,((F106-((G106+J106)*H106))/6/H106),0),0)</f>
        <v>0</v>
      </c>
      <c r="M106" s="33">
        <f>IFERROR(VLOOKUP(A106,'Scheme Grade list'!$H$5:$K$70,4,0),0)</f>
        <v>0</v>
      </c>
      <c r="N106" s="33">
        <f>IFERROR(VLOOKUP(A106,'Scheme Grade list'!$B$5:$F$68,5,0),0)</f>
        <v>0</v>
      </c>
      <c r="O106" s="33">
        <f>IF(IFERROR(VLOOKUP(A106,'Scheme Grade list'!#REF!,1,0),0),5,0)</f>
        <v>0</v>
      </c>
      <c r="P106" s="67">
        <f t="shared" si="42"/>
        <v>766.51249999999993</v>
      </c>
      <c r="Q106" s="33">
        <f t="shared" si="43"/>
        <v>408.48750000000007</v>
      </c>
      <c r="R106" s="33">
        <f t="shared" si="44"/>
        <v>136.16250000000002</v>
      </c>
      <c r="S106" s="60">
        <f t="shared" si="45"/>
        <v>53.291694525529607</v>
      </c>
    </row>
    <row r="107" spans="1:19" x14ac:dyDescent="0.25">
      <c r="A107" s="32">
        <v>7489234</v>
      </c>
      <c r="B107" s="32">
        <f t="shared" si="30"/>
        <v>7489</v>
      </c>
      <c r="C107" s="32" t="str">
        <f>VLOOKUP(A107,'SMALL PACK'!$A$2:$Z$496909,5,0)</f>
        <v>SERVO PRIDE XL PLUS 15W40-4x5L - HDPE</v>
      </c>
      <c r="D107" s="33">
        <f>VLOOKUP(A107,'SMALL PACK'!$A$2:$Z$496909,9,0)</f>
        <v>1925</v>
      </c>
      <c r="E107" s="33">
        <f>VLOOKUP(A107,'SMALL PACK'!$A$2:$Z$49609,12,0)</f>
        <v>1524.7925</v>
      </c>
      <c r="F107" s="33">
        <f t="shared" si="31"/>
        <v>1292.1970338983051</v>
      </c>
      <c r="G107" s="33">
        <f>VLOOKUP(A107,'SMALL PACK'!$A$2:$Z$49609,16,0)</f>
        <v>43</v>
      </c>
      <c r="H107" s="66">
        <f>VLOOKUP(A107,'SMALL PACK'!$A$2:$Z$49609,7,0)</f>
        <v>5</v>
      </c>
      <c r="I107" s="33">
        <f>VLOOKUP(A107,'SMALL PACK'!$A$2:$Z$49609,17,0)</f>
        <v>0</v>
      </c>
      <c r="J107" s="33">
        <f>VLOOKUP(A107,'SMALL PACK'!$A$2:$Z$49879,18,0)</f>
        <v>0</v>
      </c>
      <c r="K107" s="51">
        <f>VLOOKUP(A107,'SMALL PACK'!$A$2:$Z$49609,21,0)</f>
        <v>1271.0925</v>
      </c>
      <c r="L107" s="33">
        <f>IFERROR(IF(MATCH(B107,'Scheme Grade list'!#REF!,0)&gt;0,((F107-((G107+J107)*H107))/6/H107),0),0)</f>
        <v>0</v>
      </c>
      <c r="M107" s="33">
        <f>IFERROR(VLOOKUP(A107,'Scheme Grade list'!$H$5:$K$70,4,0),0)</f>
        <v>0</v>
      </c>
      <c r="N107" s="33">
        <f>IFERROR(VLOOKUP(A107,'Scheme Grade list'!$B$5:$F$68,5,0),0)</f>
        <v>0</v>
      </c>
      <c r="O107" s="33">
        <f>IF(IFERROR(VLOOKUP(A107,'Scheme Grade list'!#REF!,1,0),0),5,0)</f>
        <v>0</v>
      </c>
      <c r="P107" s="67">
        <f t="shared" si="42"/>
        <v>1271.0925</v>
      </c>
      <c r="Q107" s="33">
        <f t="shared" si="43"/>
        <v>653.90750000000003</v>
      </c>
      <c r="R107" s="33">
        <f t="shared" si="44"/>
        <v>130.78149999999999</v>
      </c>
      <c r="S107" s="60">
        <f t="shared" si="45"/>
        <v>51.444525083737027</v>
      </c>
    </row>
    <row r="108" spans="1:19" x14ac:dyDescent="0.25">
      <c r="A108" s="32">
        <v>7489241</v>
      </c>
      <c r="B108" s="32">
        <f t="shared" si="30"/>
        <v>7489</v>
      </c>
      <c r="C108" s="32" t="str">
        <f>VLOOKUP(A108,'SMALL PACK'!$A$2:$Z$496909,5,0)</f>
        <v>SERVO PRIDE XL PLUS 15W40-10L PROMO</v>
      </c>
      <c r="D108" s="33">
        <f>VLOOKUP(A108,'SMALL PACK'!$A$2:$Z$496909,9,0)</f>
        <v>3800</v>
      </c>
      <c r="E108" s="33">
        <f>VLOOKUP(A108,'SMALL PACK'!$A$2:$Z$49609,12,0)</f>
        <v>3026.32</v>
      </c>
      <c r="F108" s="33">
        <f t="shared" si="31"/>
        <v>2564.6779661016953</v>
      </c>
      <c r="G108" s="33">
        <f>VLOOKUP(A108,'SMALL PACK'!$A$2:$Z$49609,16,0)</f>
        <v>53</v>
      </c>
      <c r="H108" s="66">
        <f>VLOOKUP(A108,'SMALL PACK'!$A$2:$Z$49609,7,0)</f>
        <v>10</v>
      </c>
      <c r="I108" s="33">
        <f>VLOOKUP(A108,'SMALL PACK'!$A$2:$Z$49609,17,0)</f>
        <v>0</v>
      </c>
      <c r="J108" s="33">
        <f>VLOOKUP(A108,'SMALL PACK'!$A$2:$Z$49879,18,0)</f>
        <v>0</v>
      </c>
      <c r="K108" s="51">
        <f>VLOOKUP(A108,'SMALL PACK'!$A$2:$Z$49609,21,0)</f>
        <v>2400.9200000000005</v>
      </c>
      <c r="L108" s="33">
        <f>IFERROR(IF(MATCH(B108,'Scheme Grade list'!#REF!,0)&gt;0,((F108-((G108+J108)*H108))/6/H108),0),0)</f>
        <v>0</v>
      </c>
      <c r="M108" s="33">
        <f>IFERROR(VLOOKUP(A108,'Scheme Grade list'!$H$5:$K$70,4,0),0)</f>
        <v>0</v>
      </c>
      <c r="N108" s="33">
        <f>IFERROR(VLOOKUP(A108,'Scheme Grade list'!$B$5:$F$68,5,0),0)</f>
        <v>10</v>
      </c>
      <c r="O108" s="33">
        <f>IF(IFERROR(VLOOKUP(A108,'Scheme Grade list'!#REF!,1,0),0),5,0)</f>
        <v>0</v>
      </c>
      <c r="P108" s="67">
        <f t="shared" si="42"/>
        <v>2300.9200000000005</v>
      </c>
      <c r="Q108" s="33">
        <f t="shared" si="43"/>
        <v>1499.0799999999995</v>
      </c>
      <c r="R108" s="33">
        <f t="shared" si="44"/>
        <v>149.90799999999996</v>
      </c>
      <c r="S108" s="60">
        <f t="shared" si="45"/>
        <v>65.151330772038975</v>
      </c>
    </row>
    <row r="109" spans="1:19" x14ac:dyDescent="0.25">
      <c r="A109" s="32">
        <v>7489250</v>
      </c>
      <c r="B109" s="32">
        <f t="shared" si="30"/>
        <v>7489</v>
      </c>
      <c r="C109" s="32" t="str">
        <f>VLOOKUP(A109,'SMALL PACK'!$A$2:$Z$496909,5,0)</f>
        <v>SERVO PRIDE XL PLUS 15W40-7.5L PROMO</v>
      </c>
      <c r="D109" s="33">
        <f>VLOOKUP(A109,'SMALL PACK'!$A$2:$Z$496909,9,0)</f>
        <v>2863</v>
      </c>
      <c r="E109" s="33">
        <f>VLOOKUP(A109,'SMALL PACK'!$A$2:$Z$49609,12,0)</f>
        <v>2277.8027999999999</v>
      </c>
      <c r="F109" s="33">
        <f t="shared" si="31"/>
        <v>1930.3413559322034</v>
      </c>
      <c r="G109" s="33">
        <f>VLOOKUP(A109,'SMALL PACK'!$A$2:$Z$49609,16,0)</f>
        <v>53</v>
      </c>
      <c r="H109" s="66">
        <f>VLOOKUP(A109,'SMALL PACK'!$A$2:$Z$49609,7,0)</f>
        <v>7.5</v>
      </c>
      <c r="I109" s="33">
        <f>VLOOKUP(A109,'SMALL PACK'!$A$2:$Z$49609,17,0)</f>
        <v>0</v>
      </c>
      <c r="J109" s="33">
        <f>VLOOKUP(A109,'SMALL PACK'!$A$2:$Z$49879,18,0)</f>
        <v>0</v>
      </c>
      <c r="K109" s="51">
        <f>VLOOKUP(A109,'SMALL PACK'!$A$2:$Z$49609,21,0)</f>
        <v>1808.7528</v>
      </c>
      <c r="L109" s="33">
        <f>IFERROR(IF(MATCH(B109,'Scheme Grade list'!#REF!,0)&gt;0,((F109-((G109+J109)*H109))/6/H109),0),0)</f>
        <v>0</v>
      </c>
      <c r="M109" s="33">
        <f>IFERROR(VLOOKUP(A109,'Scheme Grade list'!$H$5:$K$70,4,0),0)</f>
        <v>0</v>
      </c>
      <c r="N109" s="33">
        <f>IFERROR(VLOOKUP(A109,'Scheme Grade list'!$B$5:$F$68,5,0),0)</f>
        <v>10</v>
      </c>
      <c r="O109" s="33">
        <f>IF(IFERROR(VLOOKUP(A109,'Scheme Grade list'!#REF!,1,0),0),5,0)</f>
        <v>0</v>
      </c>
      <c r="P109" s="67">
        <f t="shared" si="42"/>
        <v>1733.7528</v>
      </c>
      <c r="Q109" s="33">
        <f t="shared" si="43"/>
        <v>1129.2472</v>
      </c>
      <c r="R109" s="33">
        <f t="shared" si="44"/>
        <v>150.56629333333333</v>
      </c>
      <c r="S109" s="60">
        <f t="shared" si="45"/>
        <v>65.133114709317269</v>
      </c>
    </row>
    <row r="110" spans="1:19" x14ac:dyDescent="0.25">
      <c r="A110" s="32">
        <v>7489253</v>
      </c>
      <c r="B110" s="32">
        <f t="shared" si="30"/>
        <v>7489</v>
      </c>
      <c r="C110" s="32" t="str">
        <f>VLOOKUP(A110,'SMALL PACK'!$A$2:$Z$496909,5,0)</f>
        <v>SERVO PRIDE XL PLUS 15W40-15L PROMO</v>
      </c>
      <c r="D110" s="33">
        <f>VLOOKUP(A110,'SMALL PACK'!$A$2:$Z$496909,9,0)</f>
        <v>5675</v>
      </c>
      <c r="E110" s="33">
        <f>VLOOKUP(A110,'SMALL PACK'!$A$2:$Z$49609,12,0)</f>
        <v>4503.68</v>
      </c>
      <c r="F110" s="33">
        <f t="shared" si="31"/>
        <v>3816.6779661016953</v>
      </c>
      <c r="G110" s="33">
        <f>VLOOKUP(A110,'SMALL PACK'!$A$2:$Z$49609,16,0)</f>
        <v>53</v>
      </c>
      <c r="H110" s="66">
        <f>VLOOKUP(A110,'SMALL PACK'!$A$2:$Z$49609,7,0)</f>
        <v>15</v>
      </c>
      <c r="I110" s="33">
        <f>VLOOKUP(A110,'SMALL PACK'!$A$2:$Z$49609,17,0)</f>
        <v>0</v>
      </c>
      <c r="J110" s="33">
        <f>VLOOKUP(A110,'SMALL PACK'!$A$2:$Z$49879,18,0)</f>
        <v>0</v>
      </c>
      <c r="K110" s="51">
        <f>VLOOKUP(A110,'SMALL PACK'!$A$2:$Z$49609,21,0)</f>
        <v>3565.5800000000004</v>
      </c>
      <c r="L110" s="33">
        <f>IFERROR(IF(MATCH(B110,'Scheme Grade list'!#REF!,0)&gt;0,((F110-((G110+J110)*H110))/6/H110),0),0)</f>
        <v>0</v>
      </c>
      <c r="M110" s="33">
        <f>IFERROR(VLOOKUP(A110,'Scheme Grade list'!$H$5:$K$70,4,0),0)</f>
        <v>0</v>
      </c>
      <c r="N110" s="33">
        <f>IFERROR(VLOOKUP(A110,'Scheme Grade list'!$B$5:$F$68,5,0),0)</f>
        <v>10</v>
      </c>
      <c r="O110" s="33">
        <f>IF(IFERROR(VLOOKUP(A110,'Scheme Grade list'!#REF!,1,0),0),5,0)</f>
        <v>0</v>
      </c>
      <c r="P110" s="67">
        <f t="shared" si="42"/>
        <v>3415.5800000000004</v>
      </c>
      <c r="Q110" s="33">
        <f t="shared" si="43"/>
        <v>2259.4199999999996</v>
      </c>
      <c r="R110" s="33">
        <f t="shared" si="44"/>
        <v>150.62799999999999</v>
      </c>
      <c r="S110" s="60">
        <f t="shared" si="45"/>
        <v>66.150404909268687</v>
      </c>
    </row>
    <row r="111" spans="1:19" x14ac:dyDescent="0.25">
      <c r="A111" s="32">
        <v>7489265</v>
      </c>
      <c r="B111" s="32">
        <f t="shared" si="30"/>
        <v>7489</v>
      </c>
      <c r="C111" s="32" t="str">
        <f>VLOOKUP(A111,'SMALL PACK'!$A$2:$Z$496909,5,0)</f>
        <v>SERVO PRIDE XL PLUS 15W40-20 L</v>
      </c>
      <c r="D111" s="33">
        <f>VLOOKUP(A111,'SMALL PACK'!$A$2:$Z$496909,9,0)</f>
        <v>7500</v>
      </c>
      <c r="E111" s="33">
        <f>VLOOKUP(A111,'SMALL PACK'!$A$2:$Z$49609,12,0)</f>
        <v>5988.75</v>
      </c>
      <c r="F111" s="33">
        <f t="shared" si="31"/>
        <v>5075.2118644067796</v>
      </c>
      <c r="G111" s="33">
        <f>VLOOKUP(A111,'SMALL PACK'!$A$2:$Z$49609,16,0)</f>
        <v>48</v>
      </c>
      <c r="H111" s="66">
        <f>VLOOKUP(A111,'SMALL PACK'!$A$2:$Z$49609,7,0)</f>
        <v>20</v>
      </c>
      <c r="I111" s="33">
        <f>VLOOKUP(A111,'SMALL PACK'!$A$2:$Z$49609,17,0)</f>
        <v>0</v>
      </c>
      <c r="J111" s="33">
        <f>VLOOKUP(A111,'SMALL PACK'!$A$2:$Z$49879,18,0)</f>
        <v>0</v>
      </c>
      <c r="K111" s="51">
        <f>VLOOKUP(A111,'SMALL PACK'!$A$2:$Z$49609,21,0)</f>
        <v>4855.95</v>
      </c>
      <c r="L111" s="33">
        <f>IFERROR(IF(MATCH(B111,'Scheme Grade list'!#REF!,0)&gt;0,((F111-((G111+J111)*H111))/6/H111),0),0)</f>
        <v>0</v>
      </c>
      <c r="M111" s="33">
        <f>IFERROR(VLOOKUP(A111,'Scheme Grade list'!$H$5:$K$70,4,0),0)</f>
        <v>0</v>
      </c>
      <c r="N111" s="33">
        <f>IFERROR(VLOOKUP(A111,'Scheme Grade list'!$B$5:$F$68,5,0),0)</f>
        <v>10</v>
      </c>
      <c r="O111" s="33">
        <f>IF(IFERROR(VLOOKUP(A111,'Scheme Grade list'!#REF!,1,0),0),5,0)</f>
        <v>0</v>
      </c>
      <c r="P111" s="67">
        <f t="shared" si="42"/>
        <v>4655.95</v>
      </c>
      <c r="Q111" s="33">
        <f t="shared" si="43"/>
        <v>2844.05</v>
      </c>
      <c r="R111" s="33">
        <f t="shared" si="44"/>
        <v>142.20250000000001</v>
      </c>
      <c r="S111" s="60">
        <f t="shared" si="45"/>
        <v>61.084204082947636</v>
      </c>
    </row>
    <row r="112" spans="1:19" x14ac:dyDescent="0.25">
      <c r="A112" s="32">
        <v>7494174</v>
      </c>
      <c r="B112" s="32">
        <f t="shared" si="30"/>
        <v>7494</v>
      </c>
      <c r="C112" s="32" t="str">
        <f>VLOOKUP(A112,'SMALL PACK'!$A$2:$Z$496909,5,0)</f>
        <v>SERVO SUP.MULT.GRD 20W-40-40X1/2L</v>
      </c>
      <c r="D112" s="33">
        <f>VLOOKUP(A112,'SMALL PACK'!$A$2:$Z$496909,9,0)</f>
        <v>176</v>
      </c>
      <c r="E112" s="33">
        <f>VLOOKUP(A112,'SMALL PACK'!$A$2:$Z$49609,12,0)</f>
        <v>142.57759999999999</v>
      </c>
      <c r="F112" s="33">
        <f t="shared" si="31"/>
        <v>120.82847457627119</v>
      </c>
      <c r="G112" s="33">
        <f>VLOOKUP(A112,'SMALL PACK'!$A$2:$Z$49609,16,0)</f>
        <v>0</v>
      </c>
      <c r="H112" s="66">
        <f>VLOOKUP(A112,'SMALL PACK'!$A$2:$Z$49609,7,0)</f>
        <v>0.5</v>
      </c>
      <c r="I112" s="33">
        <f>VLOOKUP(A112,'SMALL PACK'!$A$2:$Z$49609,17,0)</f>
        <v>0</v>
      </c>
      <c r="J112" s="33">
        <f>VLOOKUP(A112,'SMALL PACK'!$A$2:$Z$49879,18,0)</f>
        <v>0</v>
      </c>
      <c r="K112" s="51">
        <f>VLOOKUP(A112,'SMALL PACK'!$A$2:$Z$49609,21,0)</f>
        <v>142.57759999999999</v>
      </c>
      <c r="L112" s="33">
        <f>IFERROR(IF(MATCH(B112,'Scheme Grade list'!#REF!,0)&gt;0,((F112-((G112+J112)*H112))/6/H112),0),0)</f>
        <v>0</v>
      </c>
      <c r="M112" s="33">
        <f>IFERROR(VLOOKUP(A112,'Scheme Grade list'!$H$5:$K$70,4,0),0)</f>
        <v>0</v>
      </c>
      <c r="N112" s="33">
        <f>IFERROR(VLOOKUP(A112,'Scheme Grade list'!$B$5:$F$68,5,0),0)</f>
        <v>0</v>
      </c>
      <c r="O112" s="33">
        <f>IF(IFERROR(VLOOKUP(A112,'Scheme Grade list'!#REF!,1,0),0),5,0)</f>
        <v>0</v>
      </c>
      <c r="P112" s="67">
        <f t="shared" si="42"/>
        <v>142.57759999999999</v>
      </c>
      <c r="Q112" s="33">
        <f t="shared" si="43"/>
        <v>33.42240000000001</v>
      </c>
      <c r="R112" s="33">
        <f t="shared" si="44"/>
        <v>66.844800000000021</v>
      </c>
      <c r="S112" s="60">
        <f t="shared" si="45"/>
        <v>23.441550425873359</v>
      </c>
    </row>
    <row r="113" spans="1:19" x14ac:dyDescent="0.25">
      <c r="A113" s="32">
        <v>7494184</v>
      </c>
      <c r="B113" s="32">
        <f t="shared" si="30"/>
        <v>7494</v>
      </c>
      <c r="C113" s="32" t="str">
        <f>VLOOKUP(A113,'SMALL PACK'!$A$2:$Z$496909,5,0)</f>
        <v>SERVO SUP.MULT.GRD 20W-40-20 X 1 L</v>
      </c>
      <c r="D113" s="33">
        <f>VLOOKUP(A113,'SMALL PACK'!$A$2:$Z$496909,9,0)</f>
        <v>330</v>
      </c>
      <c r="E113" s="33">
        <f>VLOOKUP(A113,'SMALL PACK'!$A$2:$Z$49609,12,0)</f>
        <v>264.29700000000003</v>
      </c>
      <c r="F113" s="33">
        <f t="shared" si="31"/>
        <v>223.98050847457631</v>
      </c>
      <c r="G113" s="33">
        <f>VLOOKUP(A113,'SMALL PACK'!$A$2:$Z$49609,16,0)</f>
        <v>0</v>
      </c>
      <c r="H113" s="66">
        <f>VLOOKUP(A113,'SMALL PACK'!$A$2:$Z$49609,7,0)</f>
        <v>1</v>
      </c>
      <c r="I113" s="33">
        <f>VLOOKUP(A113,'SMALL PACK'!$A$2:$Z$49609,17,0)</f>
        <v>0</v>
      </c>
      <c r="J113" s="33">
        <f>VLOOKUP(A113,'SMALL PACK'!$A$2:$Z$49879,18,0)</f>
        <v>0</v>
      </c>
      <c r="K113" s="51">
        <f>VLOOKUP(A113,'SMALL PACK'!$A$2:$Z$49609,21,0)</f>
        <v>264.29700000000003</v>
      </c>
      <c r="L113" s="33">
        <f>IFERROR(IF(MATCH(B113,'Scheme Grade list'!#REF!,0)&gt;0,((F113-((G113+J113)*H113))/6/H113),0),0)</f>
        <v>0</v>
      </c>
      <c r="M113" s="33">
        <f>IFERROR(VLOOKUP(A113,'Scheme Grade list'!$H$5:$K$70,4,0),0)</f>
        <v>0</v>
      </c>
      <c r="N113" s="33">
        <f>IFERROR(VLOOKUP(A113,'Scheme Grade list'!$B$5:$F$68,5,0),0)</f>
        <v>0</v>
      </c>
      <c r="O113" s="33">
        <f>IF(IFERROR(VLOOKUP(A113,'Scheme Grade list'!#REF!,1,0),0),5,0)</f>
        <v>0</v>
      </c>
      <c r="P113" s="67">
        <f t="shared" si="42"/>
        <v>264.29700000000003</v>
      </c>
      <c r="Q113" s="33">
        <f t="shared" si="43"/>
        <v>65.702999999999975</v>
      </c>
      <c r="R113" s="33">
        <f t="shared" si="44"/>
        <v>65.702999999999975</v>
      </c>
      <c r="S113" s="60">
        <f t="shared" si="45"/>
        <v>24.859533025346472</v>
      </c>
    </row>
    <row r="114" spans="1:19" x14ac:dyDescent="0.25">
      <c r="A114" s="32">
        <v>7494234</v>
      </c>
      <c r="B114" s="32">
        <f t="shared" si="30"/>
        <v>7494</v>
      </c>
      <c r="C114" s="32" t="str">
        <f>VLOOKUP(A114,'SMALL PACK'!$A$2:$Z$496909,5,0)</f>
        <v>SERVO SUP.MULT.GRD 20W-40-4x5L - HDPE</v>
      </c>
      <c r="D114" s="33">
        <f>VLOOKUP(A114,'SMALL PACK'!$A$2:$Z$496909,9,0)</f>
        <v>1600</v>
      </c>
      <c r="E114" s="33">
        <f>VLOOKUP(A114,'SMALL PACK'!$A$2:$Z$49609,12,0)</f>
        <v>1319.04</v>
      </c>
      <c r="F114" s="33">
        <f t="shared" si="31"/>
        <v>1117.8305084745764</v>
      </c>
      <c r="G114" s="33">
        <f>VLOOKUP(A114,'SMALL PACK'!$A$2:$Z$49609,16,0)</f>
        <v>0</v>
      </c>
      <c r="H114" s="66">
        <f>VLOOKUP(A114,'SMALL PACK'!$A$2:$Z$49609,7,0)</f>
        <v>5</v>
      </c>
      <c r="I114" s="33">
        <f>VLOOKUP(A114,'SMALL PACK'!$A$2:$Z$49609,17,0)</f>
        <v>0</v>
      </c>
      <c r="J114" s="33">
        <f>VLOOKUP(A114,'SMALL PACK'!$A$2:$Z$49879,18,0)</f>
        <v>0</v>
      </c>
      <c r="K114" s="51">
        <f>VLOOKUP(A114,'SMALL PACK'!$A$2:$Z$49609,21,0)</f>
        <v>1319.04</v>
      </c>
      <c r="L114" s="33">
        <f>IFERROR(IF(MATCH(B114,'Scheme Grade list'!#REF!,0)&gt;0,((F114-((G114+J114)*H114))/6/H114),0),0)</f>
        <v>0</v>
      </c>
      <c r="M114" s="33">
        <f>IFERROR(VLOOKUP(A114,'Scheme Grade list'!$H$5:$K$70,4,0),0)</f>
        <v>0</v>
      </c>
      <c r="N114" s="33">
        <f>IFERROR(VLOOKUP(A114,'Scheme Grade list'!$B$5:$F$68,5,0),0)</f>
        <v>0</v>
      </c>
      <c r="O114" s="33">
        <f>IF(IFERROR(VLOOKUP(A114,'Scheme Grade list'!#REF!,1,0),0),5,0)</f>
        <v>0</v>
      </c>
      <c r="P114" s="67">
        <f t="shared" si="42"/>
        <v>1319.04</v>
      </c>
      <c r="Q114" s="33">
        <f t="shared" si="43"/>
        <v>280.96000000000004</v>
      </c>
      <c r="R114" s="33">
        <f t="shared" si="44"/>
        <v>56.192000000000007</v>
      </c>
      <c r="S114" s="60">
        <f t="shared" si="45"/>
        <v>21.300339640950998</v>
      </c>
    </row>
    <row r="115" spans="1:19" x14ac:dyDescent="0.25">
      <c r="A115" s="32">
        <v>7494242</v>
      </c>
      <c r="B115" s="32">
        <f t="shared" si="30"/>
        <v>7494</v>
      </c>
      <c r="C115" s="32" t="str">
        <f>VLOOKUP(A115,'SMALL PACK'!$A$2:$Z$496909,5,0)</f>
        <v>SERVO SUP.MULT.GRD 20W-40-10 L</v>
      </c>
      <c r="D115" s="33">
        <f>VLOOKUP(A115,'SMALL PACK'!$A$2:$Z$496909,9,0)</f>
        <v>3170</v>
      </c>
      <c r="E115" s="33">
        <f>VLOOKUP(A115,'SMALL PACK'!$A$2:$Z$49609,12,0)</f>
        <v>2616.201</v>
      </c>
      <c r="F115" s="33">
        <f t="shared" si="31"/>
        <v>2217.1194915254237</v>
      </c>
      <c r="G115" s="33">
        <f>VLOOKUP(A115,'SMALL PACK'!$A$2:$Z$49609,16,0)</f>
        <v>0</v>
      </c>
      <c r="H115" s="66">
        <f>VLOOKUP(A115,'SMALL PACK'!$A$2:$Z$49609,7,0)</f>
        <v>10</v>
      </c>
      <c r="I115" s="33">
        <f>VLOOKUP(A115,'SMALL PACK'!$A$2:$Z$49609,17,0)</f>
        <v>0</v>
      </c>
      <c r="J115" s="33">
        <f>VLOOKUP(A115,'SMALL PACK'!$A$2:$Z$49879,18,0)</f>
        <v>0</v>
      </c>
      <c r="K115" s="51">
        <f>VLOOKUP(A115,'SMALL PACK'!$A$2:$Z$49609,21,0)</f>
        <v>2616.2009999999996</v>
      </c>
      <c r="L115" s="33">
        <f>IFERROR(IF(MATCH(B115,'Scheme Grade list'!#REF!,0)&gt;0,((F115-((G115+J115)*H115))/6/H115),0),0)</f>
        <v>0</v>
      </c>
      <c r="M115" s="33">
        <f>IFERROR(VLOOKUP(A115,'Scheme Grade list'!$H$5:$K$70,4,0),0)</f>
        <v>0</v>
      </c>
      <c r="N115" s="33">
        <f>IFERROR(VLOOKUP(A115,'Scheme Grade list'!$B$5:$F$68,5,0),0)</f>
        <v>0</v>
      </c>
      <c r="O115" s="33">
        <f>IF(IFERROR(VLOOKUP(A115,'Scheme Grade list'!#REF!,1,0),0),5,0)</f>
        <v>0</v>
      </c>
      <c r="P115" s="67">
        <f t="shared" si="42"/>
        <v>2616.2009999999996</v>
      </c>
      <c r="Q115" s="33">
        <f t="shared" si="43"/>
        <v>553.79900000000043</v>
      </c>
      <c r="R115" s="33">
        <f t="shared" si="44"/>
        <v>55.379900000000042</v>
      </c>
      <c r="S115" s="60">
        <f t="shared" si="45"/>
        <v>21.168060099357831</v>
      </c>
    </row>
    <row r="116" spans="1:19" x14ac:dyDescent="0.25">
      <c r="A116" s="32">
        <v>7494251</v>
      </c>
      <c r="B116" s="32">
        <f t="shared" si="30"/>
        <v>7494</v>
      </c>
      <c r="C116" s="32" t="str">
        <f>VLOOKUP(A116,'SMALL PACK'!$A$2:$Z$496909,5,0)</f>
        <v>SERVO SUP.MULT.GRD 20W-40-7.5 L</v>
      </c>
      <c r="D116" s="33">
        <f>VLOOKUP(A116,'SMALL PACK'!$A$2:$Z$496909,9,0)</f>
        <v>2400</v>
      </c>
      <c r="E116" s="33">
        <f>VLOOKUP(A116,'SMALL PACK'!$A$2:$Z$49609,12,0)</f>
        <v>1973.52</v>
      </c>
      <c r="F116" s="33">
        <f t="shared" si="31"/>
        <v>1672.4745762711866</v>
      </c>
      <c r="G116" s="33">
        <f>VLOOKUP(A116,'SMALL PACK'!$A$2:$Z$49609,16,0)</f>
        <v>0</v>
      </c>
      <c r="H116" s="66">
        <f>VLOOKUP(A116,'SMALL PACK'!$A$2:$Z$49609,7,0)</f>
        <v>7.5</v>
      </c>
      <c r="I116" s="33">
        <f>VLOOKUP(A116,'SMALL PACK'!$A$2:$Z$49609,17,0)</f>
        <v>0</v>
      </c>
      <c r="J116" s="33">
        <f>VLOOKUP(A116,'SMALL PACK'!$A$2:$Z$49879,18,0)</f>
        <v>0</v>
      </c>
      <c r="K116" s="51">
        <f>VLOOKUP(A116,'SMALL PACK'!$A$2:$Z$49609,21,0)</f>
        <v>1973.52</v>
      </c>
      <c r="L116" s="33">
        <f>IFERROR(IF(MATCH(B116,'Scheme Grade list'!#REF!,0)&gt;0,((F116-((G116+J116)*H116))/6/H116),0),0)</f>
        <v>0</v>
      </c>
      <c r="M116" s="33">
        <f>IFERROR(VLOOKUP(A116,'Scheme Grade list'!$H$5:$K$70,4,0),0)</f>
        <v>0</v>
      </c>
      <c r="N116" s="33">
        <f>IFERROR(VLOOKUP(A116,'Scheme Grade list'!$B$5:$F$68,5,0),0)</f>
        <v>0</v>
      </c>
      <c r="O116" s="33">
        <f>IF(IFERROR(VLOOKUP(A116,'Scheme Grade list'!#REF!,1,0),0),5,0)</f>
        <v>0</v>
      </c>
      <c r="P116" s="67">
        <f t="shared" si="42"/>
        <v>1973.52</v>
      </c>
      <c r="Q116" s="33">
        <f t="shared" si="43"/>
        <v>426.48</v>
      </c>
      <c r="R116" s="33">
        <f t="shared" si="44"/>
        <v>56.864000000000004</v>
      </c>
      <c r="S116" s="60">
        <f t="shared" si="45"/>
        <v>21.610117961814424</v>
      </c>
    </row>
    <row r="117" spans="1:19" x14ac:dyDescent="0.25">
      <c r="A117" s="32">
        <v>7494265</v>
      </c>
      <c r="B117" s="32">
        <f t="shared" si="30"/>
        <v>7494</v>
      </c>
      <c r="C117" s="32" t="str">
        <f>VLOOKUP(A117,'SMALL PACK'!$A$2:$Z$496909,5,0)</f>
        <v>SERVO SUP.MULT.GRD 20W-40-20 L</v>
      </c>
      <c r="D117" s="33">
        <f>VLOOKUP(A117,'SMALL PACK'!$A$2:$Z$496909,9,0)</f>
        <v>6300</v>
      </c>
      <c r="E117" s="33">
        <f>VLOOKUP(A117,'SMALL PACK'!$A$2:$Z$49609,12,0)</f>
        <v>5220.18</v>
      </c>
      <c r="F117" s="33">
        <f t="shared" si="31"/>
        <v>4423.8813559322043</v>
      </c>
      <c r="G117" s="33">
        <f>VLOOKUP(A117,'SMALL PACK'!$A$2:$Z$49609,16,0)</f>
        <v>0</v>
      </c>
      <c r="H117" s="66">
        <f>VLOOKUP(A117,'SMALL PACK'!$A$2:$Z$49609,7,0)</f>
        <v>20</v>
      </c>
      <c r="I117" s="33">
        <f>VLOOKUP(A117,'SMALL PACK'!$A$2:$Z$49609,17,0)</f>
        <v>0</v>
      </c>
      <c r="J117" s="33">
        <f>VLOOKUP(A117,'SMALL PACK'!$A$2:$Z$49879,18,0)</f>
        <v>0</v>
      </c>
      <c r="K117" s="51">
        <f>VLOOKUP(A117,'SMALL PACK'!$A$2:$Z$49609,21,0)</f>
        <v>5220.1800000000012</v>
      </c>
      <c r="L117" s="33">
        <f>IFERROR(IF(MATCH(B117,'Scheme Grade list'!#REF!,0)&gt;0,((F117-((G117+J117)*H117))/6/H117),0),0)</f>
        <v>0</v>
      </c>
      <c r="M117" s="33">
        <f>IFERROR(VLOOKUP(A117,'Scheme Grade list'!$H$5:$K$70,4,0),0)</f>
        <v>0</v>
      </c>
      <c r="N117" s="33">
        <f>IFERROR(VLOOKUP(A117,'Scheme Grade list'!$B$5:$F$68,5,0),0)</f>
        <v>0</v>
      </c>
      <c r="O117" s="33">
        <f>IF(IFERROR(VLOOKUP(A117,'Scheme Grade list'!#REF!,1,0),0),5,0)</f>
        <v>0</v>
      </c>
      <c r="P117" s="67">
        <f t="shared" si="42"/>
        <v>5220.1800000000012</v>
      </c>
      <c r="Q117" s="33">
        <f t="shared" si="43"/>
        <v>1079.8199999999988</v>
      </c>
      <c r="R117" s="33">
        <f t="shared" si="44"/>
        <v>53.990999999999943</v>
      </c>
      <c r="S117" s="60">
        <f t="shared" si="45"/>
        <v>20.68549360366881</v>
      </c>
    </row>
    <row r="118" spans="1:19" x14ac:dyDescent="0.25">
      <c r="A118" s="32">
        <v>7505195</v>
      </c>
      <c r="B118" s="32">
        <f t="shared" si="30"/>
        <v>7505</v>
      </c>
      <c r="C118" s="32" t="str">
        <f>VLOOKUP(A118,'SMALL PACK'!$A$2:$Z$496909,5,0)</f>
        <v>SERVO AUTORIKSHAW OIL 20W-40-4X2.5HDPE</v>
      </c>
      <c r="D118" s="33">
        <f>VLOOKUP(A118,'SMALL PACK'!$A$2:$Z$496909,9,0)</f>
        <v>838</v>
      </c>
      <c r="E118" s="33">
        <f>VLOOKUP(A118,'SMALL PACK'!$A$2:$Z$49609,12,0)</f>
        <v>650.37180000000001</v>
      </c>
      <c r="F118" s="33">
        <f t="shared" si="31"/>
        <v>551.16254237288138</v>
      </c>
      <c r="G118" s="33">
        <f>VLOOKUP(A118,'SMALL PACK'!$A$2:$Z$49609,16,0)</f>
        <v>18</v>
      </c>
      <c r="H118" s="66">
        <f>VLOOKUP(A118,'SMALL PACK'!$A$2:$Z$49609,7,0)</f>
        <v>2.5</v>
      </c>
      <c r="I118" s="33">
        <f>VLOOKUP(A118,'SMALL PACK'!$A$2:$Z$49609,17,0)</f>
        <v>0</v>
      </c>
      <c r="J118" s="33">
        <f>VLOOKUP(A118,'SMALL PACK'!$A$2:$Z$49879,18,0)</f>
        <v>0</v>
      </c>
      <c r="K118" s="51">
        <f>VLOOKUP(A118,'SMALL PACK'!$A$2:$Z$49609,21,0)</f>
        <v>597.27179999999998</v>
      </c>
      <c r="L118" s="33">
        <f>IFERROR(IF(MATCH(B118,'Scheme Grade list'!#REF!,0)&gt;0,((F118-((G118+J118)*H118))/6/H118),0),0)</f>
        <v>0</v>
      </c>
      <c r="M118" s="33">
        <f>IFERROR(VLOOKUP(A118,'Scheme Grade list'!$H$5:$K$70,4,0),0)</f>
        <v>0</v>
      </c>
      <c r="N118" s="33">
        <f>IFERROR(VLOOKUP(A118,'Scheme Grade list'!$B$5:$F$68,5,0),0)</f>
        <v>0</v>
      </c>
      <c r="O118" s="33">
        <f>IF(IFERROR(VLOOKUP(A118,'Scheme Grade list'!#REF!,1,0),0),5,0)</f>
        <v>0</v>
      </c>
      <c r="P118" s="67">
        <f t="shared" si="42"/>
        <v>597.27179999999998</v>
      </c>
      <c r="Q118" s="33">
        <f t="shared" si="43"/>
        <v>240.72820000000002</v>
      </c>
      <c r="R118" s="33">
        <f t="shared" si="44"/>
        <v>96.29128</v>
      </c>
      <c r="S118" s="60">
        <f t="shared" si="45"/>
        <v>40.304631827586704</v>
      </c>
    </row>
    <row r="119" spans="1:19" x14ac:dyDescent="0.25">
      <c r="A119" s="32">
        <v>7530228</v>
      </c>
      <c r="B119" s="32">
        <f t="shared" si="30"/>
        <v>7530</v>
      </c>
      <c r="C119" s="32" t="str">
        <f>VLOOKUP(A119,'SMALL PACK'!$A$2:$Z$496909,5,0)</f>
        <v>SERVO CHHAKADA ENG OIL 20W-40-20X1.2L LI</v>
      </c>
      <c r="D119" s="33">
        <f>VLOOKUP(A119,'SMALL PACK'!$A$2:$Z$496909,9,0)</f>
        <v>378</v>
      </c>
      <c r="E119" s="33">
        <f>VLOOKUP(A119,'SMALL PACK'!$A$2:$Z$49609,12,0)</f>
        <v>307.50299999999999</v>
      </c>
      <c r="F119" s="33">
        <f t="shared" si="31"/>
        <v>260.59576271186438</v>
      </c>
      <c r="G119" s="33">
        <f>VLOOKUP(A119,'SMALL PACK'!$A$2:$Z$49609,16,0)</f>
        <v>0</v>
      </c>
      <c r="H119" s="66">
        <f>VLOOKUP(A119,'SMALL PACK'!$A$2:$Z$49609,7,0)</f>
        <v>1.2</v>
      </c>
      <c r="I119" s="33">
        <f>VLOOKUP(A119,'SMALL PACK'!$A$2:$Z$49609,17,0)</f>
        <v>0</v>
      </c>
      <c r="J119" s="33">
        <f>VLOOKUP(A119,'SMALL PACK'!$A$2:$Z$49879,18,0)</f>
        <v>0</v>
      </c>
      <c r="K119" s="51">
        <f>VLOOKUP(A119,'SMALL PACK'!$A$2:$Z$49609,21,0)</f>
        <v>307.50299999999993</v>
      </c>
      <c r="L119" s="33">
        <f>IFERROR(IF(MATCH(B119,'Scheme Grade list'!#REF!,0)&gt;0,((F119-((G119+J119)*H119))/6/H119),0),0)</f>
        <v>0</v>
      </c>
      <c r="M119" s="33">
        <f>IFERROR(VLOOKUP(A119,'Scheme Grade list'!$H$5:$K$70,4,0),0)</f>
        <v>0</v>
      </c>
      <c r="N119" s="33">
        <f>IFERROR(VLOOKUP(A119,'Scheme Grade list'!$B$5:$F$68,5,0),0)</f>
        <v>0</v>
      </c>
      <c r="O119" s="33">
        <f>IF(IFERROR(VLOOKUP(A119,'Scheme Grade list'!#REF!,1,0),0),5,0)</f>
        <v>0</v>
      </c>
      <c r="P119" s="67">
        <f t="shared" si="42"/>
        <v>307.50299999999993</v>
      </c>
      <c r="Q119" s="33">
        <f t="shared" si="43"/>
        <v>70.497000000000071</v>
      </c>
      <c r="R119" s="33">
        <f t="shared" si="44"/>
        <v>58.747500000000059</v>
      </c>
      <c r="S119" s="60">
        <f t="shared" si="45"/>
        <v>22.925629993853747</v>
      </c>
    </row>
    <row r="120" spans="1:19" x14ac:dyDescent="0.25">
      <c r="A120" s="32">
        <v>7556184</v>
      </c>
      <c r="B120" s="32">
        <f t="shared" si="30"/>
        <v>7556</v>
      </c>
      <c r="C120" s="32" t="str">
        <f>VLOOKUP(A120,'SMALL PACK'!$A$2:$Z$496909,5,0)</f>
        <v>SERVO PRIDE TC 15W40 - 20X1L-HDPE</v>
      </c>
      <c r="D120" s="33">
        <f>VLOOKUP(A120,'SMALL PACK'!$A$2:$Z$496909,9,0)</f>
        <v>355</v>
      </c>
      <c r="E120" s="33">
        <f>VLOOKUP(A120,'SMALL PACK'!$A$2:$Z$49609,12,0)</f>
        <v>275.97699999999998</v>
      </c>
      <c r="F120" s="33">
        <f t="shared" si="31"/>
        <v>233.87881355932203</v>
      </c>
      <c r="G120" s="33">
        <f>VLOOKUP(A120,'SMALL PACK'!$A$2:$Z$49609,16,0)</f>
        <v>13</v>
      </c>
      <c r="H120" s="66">
        <f>VLOOKUP(A120,'SMALL PACK'!$A$2:$Z$49609,7,0)</f>
        <v>1</v>
      </c>
      <c r="I120" s="33">
        <f>VLOOKUP(A120,'SMALL PACK'!$A$2:$Z$49609,17,0)</f>
        <v>0</v>
      </c>
      <c r="J120" s="33">
        <f>VLOOKUP(A120,'SMALL PACK'!$A$2:$Z$49879,18,0)</f>
        <v>0</v>
      </c>
      <c r="K120" s="33">
        <f>VLOOKUP(A120,'SMALL PACK'!$A$2:$Z$49609,21,0)</f>
        <v>260.637</v>
      </c>
      <c r="L120" s="33">
        <f>IFERROR(IF(MATCH(B120,'Scheme Grade list'!#REF!,0)&gt;0,((F120-((G120+J120)*H120))/6/H120),0),0)</f>
        <v>0</v>
      </c>
      <c r="M120" s="33">
        <f>IFERROR(VLOOKUP(A120,'Scheme Grade list'!$H$5:$K$70,4,0),0)</f>
        <v>0</v>
      </c>
      <c r="N120" s="33">
        <f>IFERROR(VLOOKUP(A120,'Scheme Grade list'!$B$5:$F$68,5,0),0)</f>
        <v>0</v>
      </c>
      <c r="O120" s="33">
        <f>IF(IFERROR(VLOOKUP(A120,'Scheme Grade list'!#REF!,1,0),0),5,0)</f>
        <v>0</v>
      </c>
      <c r="P120" s="33">
        <f t="shared" si="42"/>
        <v>260.637</v>
      </c>
      <c r="Q120" s="33">
        <f t="shared" si="43"/>
        <v>94.363</v>
      </c>
      <c r="R120" s="33">
        <f t="shared" si="44"/>
        <v>94.363</v>
      </c>
      <c r="S120" s="60">
        <f t="shared" si="45"/>
        <v>36.204759876763468</v>
      </c>
    </row>
    <row r="121" spans="1:19" x14ac:dyDescent="0.25">
      <c r="A121" s="32">
        <v>7556203</v>
      </c>
      <c r="B121" s="32">
        <f t="shared" si="30"/>
        <v>7556</v>
      </c>
      <c r="C121" s="32" t="str">
        <f>VLOOKUP(A121,'SMALL PACK'!$A$2:$Z$496909,5,0)</f>
        <v>SERVO PRIDE TC 15W-40 - 4 X 3 L HDPE</v>
      </c>
      <c r="D121" s="33">
        <f>VLOOKUP(A121,'SMALL PACK'!$A$2:$Z$496909,9,0)</f>
        <v>1045</v>
      </c>
      <c r="E121" s="33">
        <f>VLOOKUP(A121,'SMALL PACK'!$A$2:$Z$49609,12,0)</f>
        <v>817.92149999999992</v>
      </c>
      <c r="F121" s="33">
        <f t="shared" si="31"/>
        <v>693.15381355932197</v>
      </c>
      <c r="G121" s="33">
        <f>VLOOKUP(A121,'SMALL PACK'!$A$2:$Z$49609,16,0)</f>
        <v>50</v>
      </c>
      <c r="H121" s="66">
        <f>VLOOKUP(A121,'SMALL PACK'!$A$2:$Z$49609,7,0)</f>
        <v>3</v>
      </c>
      <c r="I121" s="33">
        <f>VLOOKUP(A121,'SMALL PACK'!$A$2:$Z$49609,17,0)</f>
        <v>0</v>
      </c>
      <c r="J121" s="33">
        <f>VLOOKUP(A121,'SMALL PACK'!$A$2:$Z$49879,18,0)</f>
        <v>0</v>
      </c>
      <c r="K121" s="51">
        <f>VLOOKUP(A121,'SMALL PACK'!$A$2:$Z$49609,21,0)</f>
        <v>640.92149999999992</v>
      </c>
      <c r="L121" s="33">
        <f>IFERROR(IF(MATCH(B121,'Scheme Grade list'!#REF!,0)&gt;0,((F121-((G121+J121)*H121))/6/H121),0),0)</f>
        <v>0</v>
      </c>
      <c r="M121" s="33">
        <f>IFERROR(VLOOKUP(A121,'Scheme Grade list'!$H$5:$K$70,4,0),0)</f>
        <v>0</v>
      </c>
      <c r="N121" s="33">
        <f>IFERROR(VLOOKUP(A121,'Scheme Grade list'!$B$5:$F$68,5,0),0)</f>
        <v>0</v>
      </c>
      <c r="O121" s="33">
        <f>IF(IFERROR(VLOOKUP(A121,'Scheme Grade list'!#REF!,1,0),0),5,0)</f>
        <v>0</v>
      </c>
      <c r="P121" s="67">
        <f t="shared" si="42"/>
        <v>640.92149999999992</v>
      </c>
      <c r="Q121" s="33">
        <f t="shared" si="43"/>
        <v>404.07850000000008</v>
      </c>
      <c r="R121" s="33">
        <f t="shared" si="44"/>
        <v>134.69283333333337</v>
      </c>
      <c r="S121" s="60">
        <f t="shared" si="45"/>
        <v>63.046488532527015</v>
      </c>
    </row>
    <row r="122" spans="1:19" x14ac:dyDescent="0.25">
      <c r="A122" s="32">
        <v>7556204</v>
      </c>
      <c r="B122" s="32">
        <f t="shared" si="30"/>
        <v>7556</v>
      </c>
      <c r="C122" s="32" t="str">
        <f>VLOOKUP(A122,'SMALL PACK'!$A$2:$Z$496909,5,0)</f>
        <v>SERVO PRIDE TC 15W40-4X3 L PROMO</v>
      </c>
      <c r="D122" s="33">
        <f>VLOOKUP(A122,'SMALL PACK'!$A$2:$Z$496909,9,0)</f>
        <v>1045</v>
      </c>
      <c r="E122" s="33">
        <f>VLOOKUP(A122,'SMALL PACK'!$A$2:$Z$49609,12,0)</f>
        <v>817.92149999999992</v>
      </c>
      <c r="F122" s="33">
        <f t="shared" si="31"/>
        <v>693.15381355932197</v>
      </c>
      <c r="G122" s="33">
        <f>VLOOKUP(A122,'SMALL PACK'!$A$2:$Z$49609,16,0)</f>
        <v>50</v>
      </c>
      <c r="H122" s="66">
        <f>VLOOKUP(A122,'SMALL PACK'!$A$2:$Z$49609,7,0)</f>
        <v>3</v>
      </c>
      <c r="I122" s="33">
        <f>VLOOKUP(A122,'SMALL PACK'!$A$2:$Z$49609,17,0)</f>
        <v>0</v>
      </c>
      <c r="J122" s="33">
        <f>VLOOKUP(A122,'SMALL PACK'!$A$2:$Z$49879,18,0)</f>
        <v>0</v>
      </c>
      <c r="K122" s="51">
        <f>VLOOKUP(A122,'SMALL PACK'!$A$2:$Z$49609,21,0)</f>
        <v>640.92149999999992</v>
      </c>
      <c r="L122" s="33">
        <f>IFERROR(IF(MATCH(B122,'Scheme Grade list'!#REF!,0)&gt;0,((F122-((G122+J122)*H122))/6/H122),0),0)</f>
        <v>0</v>
      </c>
      <c r="M122" s="33">
        <f>IFERROR(VLOOKUP(A122,'Scheme Grade list'!$H$5:$K$70,4,0),0)</f>
        <v>0</v>
      </c>
      <c r="N122" s="33">
        <f>IFERROR(VLOOKUP(A122,'Scheme Grade list'!$B$5:$F$68,5,0),0)</f>
        <v>0</v>
      </c>
      <c r="O122" s="33">
        <f>IF(IFERROR(VLOOKUP(A122,'Scheme Grade list'!#REF!,1,0),0),5,0)</f>
        <v>0</v>
      </c>
      <c r="P122" s="67">
        <f t="shared" si="42"/>
        <v>640.92149999999992</v>
      </c>
      <c r="Q122" s="33">
        <f t="shared" si="43"/>
        <v>404.07850000000008</v>
      </c>
      <c r="R122" s="33">
        <f t="shared" si="44"/>
        <v>134.69283333333337</v>
      </c>
      <c r="S122" s="60">
        <f t="shared" si="45"/>
        <v>63.046488532527015</v>
      </c>
    </row>
    <row r="123" spans="1:19" x14ac:dyDescent="0.25">
      <c r="A123" s="32">
        <v>7556234</v>
      </c>
      <c r="B123" s="32">
        <f t="shared" si="30"/>
        <v>7556</v>
      </c>
      <c r="C123" s="32" t="str">
        <f>VLOOKUP(A123,'SMALL PACK'!$A$2:$Z$496909,5,0)</f>
        <v>SERVO PRIDE TC 15W-40- 4 X 5L</v>
      </c>
      <c r="D123" s="33">
        <f>VLOOKUP(A123,'SMALL PACK'!$A$2:$Z$496909,9,0)</f>
        <v>1725</v>
      </c>
      <c r="E123" s="33">
        <f>VLOOKUP(A123,'SMALL PACK'!$A$2:$Z$49609,12,0)</f>
        <v>1352.4</v>
      </c>
      <c r="F123" s="33">
        <f t="shared" si="31"/>
        <v>1146.1016949152545</v>
      </c>
      <c r="G123" s="33">
        <f>VLOOKUP(A123,'SMALL PACK'!$A$2:$Z$49609,16,0)</f>
        <v>23</v>
      </c>
      <c r="H123" s="66">
        <f>VLOOKUP(A123,'SMALL PACK'!$A$2:$Z$49609,7,0)</f>
        <v>5</v>
      </c>
      <c r="I123" s="33">
        <f>VLOOKUP(A123,'SMALL PACK'!$A$2:$Z$49609,17,0)</f>
        <v>0</v>
      </c>
      <c r="J123" s="33">
        <f>VLOOKUP(A123,'SMALL PACK'!$A$2:$Z$49879,18,0)</f>
        <v>0</v>
      </c>
      <c r="K123" s="51">
        <f>VLOOKUP(A123,'SMALL PACK'!$A$2:$Z$49609,21,0)</f>
        <v>1216.7000000000003</v>
      </c>
      <c r="L123" s="33">
        <f>IFERROR(IF(MATCH(B123,'Scheme Grade list'!#REF!,0)&gt;0,((F123-((G123+J123)*H123))/6/H123),0),0)</f>
        <v>0</v>
      </c>
      <c r="M123" s="33">
        <f>IFERROR(VLOOKUP(A123,'Scheme Grade list'!$H$5:$K$70,4,0),0)</f>
        <v>0</v>
      </c>
      <c r="N123" s="33">
        <f>IFERROR(VLOOKUP(A123,'Scheme Grade list'!$B$5:$F$68,5,0),0)</f>
        <v>0</v>
      </c>
      <c r="O123" s="33">
        <f>IF(IFERROR(VLOOKUP(A123,'Scheme Grade list'!#REF!,1,0),0),5,0)</f>
        <v>0</v>
      </c>
      <c r="P123" s="67">
        <f t="shared" si="42"/>
        <v>1216.7000000000003</v>
      </c>
      <c r="Q123" s="33">
        <f t="shared" si="43"/>
        <v>508.29999999999973</v>
      </c>
      <c r="R123" s="33">
        <f t="shared" si="44"/>
        <v>101.65999999999994</v>
      </c>
      <c r="S123" s="60">
        <f t="shared" si="45"/>
        <v>41.776937618147414</v>
      </c>
    </row>
    <row r="124" spans="1:19" x14ac:dyDescent="0.25">
      <c r="A124" s="32">
        <v>7556241</v>
      </c>
      <c r="B124" s="32">
        <f t="shared" si="30"/>
        <v>7556</v>
      </c>
      <c r="C124" s="32" t="str">
        <f>VLOOKUP(A124,'SMALL PACK'!$A$2:$Z$496909,5,0)</f>
        <v>SERVO PRIDE TC 15W40-10L PROMO</v>
      </c>
      <c r="D124" s="33">
        <f>VLOOKUP(A124,'SMALL PACK'!$A$2:$Z$496909,9,0)</f>
        <v>3400</v>
      </c>
      <c r="E124" s="33">
        <f>VLOOKUP(A124,'SMALL PACK'!$A$2:$Z$49609,12,0)</f>
        <v>2673.08</v>
      </c>
      <c r="F124" s="33">
        <f t="shared" si="31"/>
        <v>2265.3220338983051</v>
      </c>
      <c r="G124" s="33">
        <f>VLOOKUP(A124,'SMALL PACK'!$A$2:$Z$49609,16,0)</f>
        <v>48</v>
      </c>
      <c r="H124" s="66">
        <f>VLOOKUP(A124,'SMALL PACK'!$A$2:$Z$49609,7,0)</f>
        <v>10</v>
      </c>
      <c r="I124" s="33">
        <f>VLOOKUP(A124,'SMALL PACK'!$A$2:$Z$49609,17,0)</f>
        <v>0</v>
      </c>
      <c r="J124" s="33">
        <f>VLOOKUP(A124,'SMALL PACK'!$A$2:$Z$49879,18,0)</f>
        <v>0</v>
      </c>
      <c r="K124" s="51">
        <f>VLOOKUP(A124,'SMALL PACK'!$A$2:$Z$49609,21,0)</f>
        <v>2106.6799999999998</v>
      </c>
      <c r="L124" s="33">
        <f>IFERROR(IF(MATCH(B124,'Scheme Grade list'!#REF!,0)&gt;0,((F124-((G124+J124)*H124))/6/H124),0),0)</f>
        <v>0</v>
      </c>
      <c r="M124" s="33">
        <f>IFERROR(VLOOKUP(A124,'Scheme Grade list'!$H$5:$K$70,4,0),0)</f>
        <v>0</v>
      </c>
      <c r="N124" s="33">
        <f>IFERROR(VLOOKUP(A124,'Scheme Grade list'!$B$5:$F$68,5,0),0)</f>
        <v>10</v>
      </c>
      <c r="O124" s="33">
        <f>IF(IFERROR(VLOOKUP(A124,'Scheme Grade list'!#REF!,1,0),0),5,0)</f>
        <v>0</v>
      </c>
      <c r="P124" s="67">
        <f t="shared" si="42"/>
        <v>2006.6799999999998</v>
      </c>
      <c r="Q124" s="33">
        <f t="shared" si="43"/>
        <v>1393.3200000000002</v>
      </c>
      <c r="R124" s="33">
        <f t="shared" si="44"/>
        <v>139.33200000000002</v>
      </c>
      <c r="S124" s="60">
        <f t="shared" si="45"/>
        <v>69.434090138935971</v>
      </c>
    </row>
    <row r="125" spans="1:19" x14ac:dyDescent="0.25">
      <c r="A125" s="32">
        <v>7556242</v>
      </c>
      <c r="B125" s="32">
        <f t="shared" si="30"/>
        <v>7556</v>
      </c>
      <c r="C125" s="32" t="str">
        <f>VLOOKUP(A125,'SMALL PACK'!$A$2:$Z$496909,5,0)</f>
        <v>SERVO PRIDE TC 15W-40 - 10 L BUC</v>
      </c>
      <c r="D125" s="33">
        <f>VLOOKUP(A125,'SMALL PACK'!$A$2:$Z$496909,9,0)</f>
        <v>3400</v>
      </c>
      <c r="E125" s="33">
        <f>VLOOKUP(A125,'SMALL PACK'!$A$2:$Z$49609,12,0)</f>
        <v>2673.08</v>
      </c>
      <c r="F125" s="33">
        <f t="shared" si="31"/>
        <v>2265.3220338983051</v>
      </c>
      <c r="G125" s="33">
        <f>VLOOKUP(A125,'SMALL PACK'!$A$2:$Z$49609,16,0)</f>
        <v>48</v>
      </c>
      <c r="H125" s="66">
        <f>VLOOKUP(A125,'SMALL PACK'!$A$2:$Z$49609,7,0)</f>
        <v>10</v>
      </c>
      <c r="I125" s="33">
        <f>VLOOKUP(A125,'SMALL PACK'!$A$2:$Z$49609,17,0)</f>
        <v>0</v>
      </c>
      <c r="J125" s="33">
        <f>VLOOKUP(A125,'SMALL PACK'!$A$2:$Z$49879,18,0)</f>
        <v>0</v>
      </c>
      <c r="K125" s="51">
        <f>VLOOKUP(A125,'SMALL PACK'!$A$2:$Z$49609,21,0)</f>
        <v>2106.6799999999998</v>
      </c>
      <c r="L125" s="33">
        <f>IFERROR(IF(MATCH(B125,'Scheme Grade list'!#REF!,0)&gt;0,((F125-((G125+J125)*H125))/6/H125),0),0)</f>
        <v>0</v>
      </c>
      <c r="M125" s="33">
        <f>IFERROR(VLOOKUP(A125,'Scheme Grade list'!$H$5:$K$70,4,0),0)</f>
        <v>0</v>
      </c>
      <c r="N125" s="33">
        <f>IFERROR(VLOOKUP(A125,'Scheme Grade list'!$B$5:$F$68,5,0),0)</f>
        <v>10</v>
      </c>
      <c r="O125" s="33">
        <f>IF(IFERROR(VLOOKUP(A125,'Scheme Grade list'!#REF!,1,0),0),5,0)</f>
        <v>0</v>
      </c>
      <c r="P125" s="67">
        <f t="shared" si="42"/>
        <v>2006.6799999999998</v>
      </c>
      <c r="Q125" s="33">
        <f t="shared" si="43"/>
        <v>1393.3200000000002</v>
      </c>
      <c r="R125" s="33">
        <f t="shared" si="44"/>
        <v>139.33200000000002</v>
      </c>
      <c r="S125" s="60">
        <f t="shared" si="45"/>
        <v>69.434090138935971</v>
      </c>
    </row>
    <row r="126" spans="1:19" x14ac:dyDescent="0.25">
      <c r="A126" s="32">
        <v>7556250</v>
      </c>
      <c r="B126" s="32">
        <f t="shared" si="30"/>
        <v>7556</v>
      </c>
      <c r="C126" s="32" t="str">
        <f>VLOOKUP(A126,'SMALL PACK'!$A$2:$Z$496909,5,0)</f>
        <v>SERVO PRIDE TC 15W40-7.5L PROMO</v>
      </c>
      <c r="D126" s="33">
        <f>VLOOKUP(A126,'SMALL PACK'!$A$2:$Z$496909,9,0)</f>
        <v>2563</v>
      </c>
      <c r="E126" s="33">
        <f>VLOOKUP(A126,'SMALL PACK'!$A$2:$Z$49609,12,0)</f>
        <v>2017.5935999999999</v>
      </c>
      <c r="F126" s="33">
        <f t="shared" si="31"/>
        <v>1709.8250847457628</v>
      </c>
      <c r="G126" s="33">
        <f>VLOOKUP(A126,'SMALL PACK'!$A$2:$Z$49609,16,0)</f>
        <v>50</v>
      </c>
      <c r="H126" s="66">
        <f>VLOOKUP(A126,'SMALL PACK'!$A$2:$Z$49609,7,0)</f>
        <v>7.5</v>
      </c>
      <c r="I126" s="33">
        <f>VLOOKUP(A126,'SMALL PACK'!$A$2:$Z$49609,17,0)</f>
        <v>0</v>
      </c>
      <c r="J126" s="33">
        <f>VLOOKUP(A126,'SMALL PACK'!$A$2:$Z$49879,18,0)</f>
        <v>0</v>
      </c>
      <c r="K126" s="51">
        <f>VLOOKUP(A126,'SMALL PACK'!$A$2:$Z$49609,21,0)</f>
        <v>1575.0935999999999</v>
      </c>
      <c r="L126" s="33">
        <f>IFERROR(IF(MATCH(B126,'Scheme Grade list'!#REF!,0)&gt;0,((F126-((G126+J126)*H126))/6/H126),0),0)</f>
        <v>0</v>
      </c>
      <c r="M126" s="33">
        <f>IFERROR(VLOOKUP(A126,'Scheme Grade list'!$H$5:$K$70,4,0),0)</f>
        <v>0</v>
      </c>
      <c r="N126" s="33">
        <f>IFERROR(VLOOKUP(A126,'Scheme Grade list'!$B$5:$F$68,5,0),0)</f>
        <v>10</v>
      </c>
      <c r="O126" s="33">
        <f>IF(IFERROR(VLOOKUP(A126,'Scheme Grade list'!#REF!,1,0),0),5,0)</f>
        <v>0</v>
      </c>
      <c r="P126" s="67">
        <f t="shared" si="42"/>
        <v>1500.0935999999999</v>
      </c>
      <c r="Q126" s="33">
        <f t="shared" si="43"/>
        <v>1062.9064000000001</v>
      </c>
      <c r="R126" s="33">
        <f t="shared" si="44"/>
        <v>141.72085333333334</v>
      </c>
      <c r="S126" s="60">
        <f t="shared" si="45"/>
        <v>70.856005251938953</v>
      </c>
    </row>
    <row r="127" spans="1:19" x14ac:dyDescent="0.25">
      <c r="A127" s="32">
        <v>7556251</v>
      </c>
      <c r="B127" s="32">
        <f t="shared" si="30"/>
        <v>7556</v>
      </c>
      <c r="C127" s="32" t="str">
        <f>VLOOKUP(A127,'SMALL PACK'!$A$2:$Z$496909,5,0)</f>
        <v>SERVO PRIDE TC 15W40 - 7.5L BUC</v>
      </c>
      <c r="D127" s="33">
        <f>VLOOKUP(A127,'SMALL PACK'!$A$2:$Z$496909,9,0)</f>
        <v>2563</v>
      </c>
      <c r="E127" s="33">
        <f>VLOOKUP(A127,'SMALL PACK'!$A$2:$Z$49609,12,0)</f>
        <v>2017.5935999999999</v>
      </c>
      <c r="F127" s="33">
        <f t="shared" si="31"/>
        <v>1709.8250847457628</v>
      </c>
      <c r="G127" s="33">
        <f>VLOOKUP(A127,'SMALL PACK'!$A$2:$Z$49609,16,0)</f>
        <v>50</v>
      </c>
      <c r="H127" s="66">
        <f>VLOOKUP(A127,'SMALL PACK'!$A$2:$Z$49609,7,0)</f>
        <v>7.5</v>
      </c>
      <c r="I127" s="33">
        <f>VLOOKUP(A127,'SMALL PACK'!$A$2:$Z$49609,17,0)</f>
        <v>0</v>
      </c>
      <c r="J127" s="33">
        <f>VLOOKUP(A127,'SMALL PACK'!$A$2:$Z$49879,18,0)</f>
        <v>0</v>
      </c>
      <c r="K127" s="51">
        <f>VLOOKUP(A127,'SMALL PACK'!$A$2:$Z$49609,21,0)</f>
        <v>1575.0935999999999</v>
      </c>
      <c r="L127" s="33">
        <f>IFERROR(IF(MATCH(B127,'Scheme Grade list'!#REF!,0)&gt;0,((F127-((G127+J127)*H127))/6/H127),0),0)</f>
        <v>0</v>
      </c>
      <c r="M127" s="33">
        <f>IFERROR(VLOOKUP(A127,'Scheme Grade list'!$H$5:$K$70,4,0),0)</f>
        <v>0</v>
      </c>
      <c r="N127" s="33">
        <f>IFERROR(VLOOKUP(A127,'Scheme Grade list'!$B$5:$F$68,5,0),0)</f>
        <v>10</v>
      </c>
      <c r="O127" s="33">
        <f>IF(IFERROR(VLOOKUP(A127,'Scheme Grade list'!#REF!,1,0),0),5,0)</f>
        <v>0</v>
      </c>
      <c r="P127" s="67">
        <f t="shared" si="42"/>
        <v>1500.0935999999999</v>
      </c>
      <c r="Q127" s="33">
        <f t="shared" si="43"/>
        <v>1062.9064000000001</v>
      </c>
      <c r="R127" s="33">
        <f t="shared" si="44"/>
        <v>141.72085333333334</v>
      </c>
      <c r="S127" s="60">
        <f t="shared" si="45"/>
        <v>70.856005251938953</v>
      </c>
    </row>
    <row r="128" spans="1:19" x14ac:dyDescent="0.25">
      <c r="A128" s="32">
        <v>7556253</v>
      </c>
      <c r="B128" s="32">
        <f t="shared" si="30"/>
        <v>7556</v>
      </c>
      <c r="C128" s="32" t="str">
        <f>VLOOKUP(A128,'SMALL PACK'!$A$2:$Z$496909,5,0)</f>
        <v>SERVO PRIDE TC 15W40-15L PROMO</v>
      </c>
      <c r="D128" s="33">
        <f>VLOOKUP(A128,'SMALL PACK'!$A$2:$Z$496909,9,0)</f>
        <v>5025</v>
      </c>
      <c r="E128" s="33">
        <f>VLOOKUP(A128,'SMALL PACK'!$A$2:$Z$49609,12,0)</f>
        <v>3995.3775000000001</v>
      </c>
      <c r="F128" s="33">
        <f t="shared" si="31"/>
        <v>3385.9131355932204</v>
      </c>
      <c r="G128" s="33">
        <f>VLOOKUP(A128,'SMALL PACK'!$A$2:$Z$49609,16,0)</f>
        <v>55</v>
      </c>
      <c r="H128" s="66">
        <f>VLOOKUP(A128,'SMALL PACK'!$A$2:$Z$49609,7,0)</f>
        <v>15</v>
      </c>
      <c r="I128" s="33">
        <f>VLOOKUP(A128,'SMALL PACK'!$A$2:$Z$49609,17,0)</f>
        <v>0</v>
      </c>
      <c r="J128" s="33">
        <f>VLOOKUP(A128,'SMALL PACK'!$A$2:$Z$49879,18,0)</f>
        <v>0</v>
      </c>
      <c r="K128" s="51">
        <f>VLOOKUP(A128,'SMALL PACK'!$A$2:$Z$49609,21,0)</f>
        <v>3021.8775000000001</v>
      </c>
      <c r="L128" s="33">
        <f>IFERROR(IF(MATCH(B128,'Scheme Grade list'!#REF!,0)&gt;0,((F128-((G128+J128)*H128))/6/H128),0),0)</f>
        <v>0</v>
      </c>
      <c r="M128" s="33">
        <f>IFERROR(VLOOKUP(A128,'Scheme Grade list'!$H$5:$K$70,4,0),0)</f>
        <v>0</v>
      </c>
      <c r="N128" s="33">
        <f>IFERROR(VLOOKUP(A128,'Scheme Grade list'!$B$5:$F$68,5,0),0)</f>
        <v>10</v>
      </c>
      <c r="O128" s="33">
        <f>IF(IFERROR(VLOOKUP(A128,'Scheme Grade list'!#REF!,1,0),0),5,0)</f>
        <v>0</v>
      </c>
      <c r="P128" s="67">
        <f t="shared" si="42"/>
        <v>2871.8775000000001</v>
      </c>
      <c r="Q128" s="33">
        <f t="shared" si="43"/>
        <v>2153.1224999999999</v>
      </c>
      <c r="R128" s="33">
        <f t="shared" si="44"/>
        <v>143.54149999999998</v>
      </c>
      <c r="S128" s="60">
        <f t="shared" si="45"/>
        <v>74.97264420226837</v>
      </c>
    </row>
    <row r="129" spans="1:19" x14ac:dyDescent="0.25">
      <c r="A129" s="32">
        <v>7556265</v>
      </c>
      <c r="B129" s="32">
        <f t="shared" si="30"/>
        <v>7556</v>
      </c>
      <c r="C129" s="32" t="str">
        <f>VLOOKUP(A129,'SMALL PACK'!$A$2:$Z$496909,5,0)</f>
        <v>SERVO PRIDE TC 15W40 - 20L BUC</v>
      </c>
      <c r="D129" s="33">
        <f>VLOOKUP(A129,'SMALL PACK'!$A$2:$Z$496909,9,0)</f>
        <v>6700</v>
      </c>
      <c r="E129" s="33">
        <f>VLOOKUP(A129,'SMALL PACK'!$A$2:$Z$49609,12,0)</f>
        <v>5315.78</v>
      </c>
      <c r="F129" s="33">
        <f t="shared" si="31"/>
        <v>4504.8983050847455</v>
      </c>
      <c r="G129" s="33">
        <f>VLOOKUP(A129,'SMALL PACK'!$A$2:$Z$49609,16,0)</f>
        <v>45</v>
      </c>
      <c r="H129" s="66">
        <f>VLOOKUP(A129,'SMALL PACK'!$A$2:$Z$49609,7,0)</f>
        <v>20</v>
      </c>
      <c r="I129" s="33">
        <f>VLOOKUP(A129,'SMALL PACK'!$A$2:$Z$49609,17,0)</f>
        <v>0</v>
      </c>
      <c r="J129" s="33">
        <f>VLOOKUP(A129,'SMALL PACK'!$A$2:$Z$49879,18,0)</f>
        <v>0</v>
      </c>
      <c r="K129" s="51">
        <f>VLOOKUP(A129,'SMALL PACK'!$A$2:$Z$49609,21,0)</f>
        <v>4253.78</v>
      </c>
      <c r="L129" s="33">
        <f>IFERROR(IF(MATCH(B129,'Scheme Grade list'!#REF!,0)&gt;0,((F129-((G129+J129)*H129))/6/H129),0),0)</f>
        <v>0</v>
      </c>
      <c r="M129" s="33">
        <f>IFERROR(VLOOKUP(A129,'Scheme Grade list'!$H$5:$K$70,4,0),0)</f>
        <v>0</v>
      </c>
      <c r="N129" s="33">
        <f>IFERROR(VLOOKUP(A129,'Scheme Grade list'!$B$5:$F$68,5,0),0)</f>
        <v>10</v>
      </c>
      <c r="O129" s="33">
        <f>IF(IFERROR(VLOOKUP(A129,'Scheme Grade list'!#REF!,1,0),0),5,0)</f>
        <v>0</v>
      </c>
      <c r="P129" s="67">
        <f t="shared" si="42"/>
        <v>4053.7799999999997</v>
      </c>
      <c r="Q129" s="33">
        <f t="shared" si="43"/>
        <v>2646.2200000000003</v>
      </c>
      <c r="R129" s="33">
        <f t="shared" si="44"/>
        <v>132.31100000000001</v>
      </c>
      <c r="S129" s="60">
        <f t="shared" si="45"/>
        <v>65.277839448613406</v>
      </c>
    </row>
    <row r="130" spans="1:19" x14ac:dyDescent="0.25">
      <c r="A130" s="32">
        <v>7577174</v>
      </c>
      <c r="B130" s="32">
        <f t="shared" si="30"/>
        <v>7577</v>
      </c>
      <c r="C130" s="32" t="str">
        <f>VLOOKUP(A130,'SMALL PACK'!$A$2:$Z$496909,5,0)</f>
        <v>SERVO PREMIUM CF-4 15W-40-40X1/2L-HDPE</v>
      </c>
      <c r="D130" s="33">
        <f>VLOOKUP(A130,'SMALL PACK'!$A$2:$Z$496909,9,0)</f>
        <v>183</v>
      </c>
      <c r="E130" s="33">
        <f>VLOOKUP(A130,'SMALL PACK'!$A$2:$Z$49609,12,0)</f>
        <v>139.22639999999998</v>
      </c>
      <c r="F130" s="33">
        <f t="shared" si="31"/>
        <v>117.98847457627117</v>
      </c>
      <c r="G130" s="33">
        <f>VLOOKUP(A130,'SMALL PACK'!$A$2:$Z$49609,16,0)</f>
        <v>8</v>
      </c>
      <c r="H130" s="66">
        <f>VLOOKUP(A130,'SMALL PACK'!$A$2:$Z$49609,7,0)</f>
        <v>0.5</v>
      </c>
      <c r="I130" s="33">
        <f>VLOOKUP(A130,'SMALL PACK'!$A$2:$Z$49609,17,0)</f>
        <v>0</v>
      </c>
      <c r="J130" s="33">
        <f>VLOOKUP(A130,'SMALL PACK'!$A$2:$Z$49879,18,0)</f>
        <v>0</v>
      </c>
      <c r="K130" s="51">
        <f>VLOOKUP(A130,'SMALL PACK'!$A$2:$Z$49609,21,0)</f>
        <v>134.50639999999999</v>
      </c>
      <c r="L130" s="33">
        <f>IFERROR(IF(MATCH(B130,'Scheme Grade list'!#REF!,0)&gt;0,((F130-((G130+J130)*H130))/6/H130),0),0)</f>
        <v>0</v>
      </c>
      <c r="M130" s="33">
        <f>IFERROR(VLOOKUP(A130,'Scheme Grade list'!$H$5:$K$70,4,0),0)</f>
        <v>0</v>
      </c>
      <c r="N130" s="33">
        <f>IFERROR(VLOOKUP(A130,'Scheme Grade list'!$B$5:$F$68,5,0),0)</f>
        <v>0</v>
      </c>
      <c r="O130" s="33">
        <f>IF(IFERROR(VLOOKUP(A130,'Scheme Grade list'!#REF!,1,0),0),5,0)</f>
        <v>0</v>
      </c>
      <c r="P130" s="67">
        <f t="shared" si="42"/>
        <v>134.50639999999999</v>
      </c>
      <c r="Q130" s="33">
        <f t="shared" si="43"/>
        <v>48.493600000000015</v>
      </c>
      <c r="R130" s="33">
        <f t="shared" si="44"/>
        <v>96.98720000000003</v>
      </c>
      <c r="S130" s="60">
        <f t="shared" si="45"/>
        <v>36.053005656236451</v>
      </c>
    </row>
    <row r="131" spans="1:19" x14ac:dyDescent="0.25">
      <c r="A131" s="32">
        <v>7577184</v>
      </c>
      <c r="B131" s="32">
        <f t="shared" si="30"/>
        <v>7577</v>
      </c>
      <c r="C131" s="83" t="str">
        <f>VLOOKUP(A131,'SMALL PACK'!$A$2:$Z$496909,5,0)</f>
        <v>SERVO PREMIUM CF-4 15W-40-20X1L-HDPE</v>
      </c>
      <c r="D131" s="33">
        <f>VLOOKUP(A131,'SMALL PACK'!$A$2:$Z$496909,9,0)</f>
        <v>345</v>
      </c>
      <c r="E131" s="33">
        <f>VLOOKUP(A131,'SMALL PACK'!$A$2:$Z$49609,12,0)</f>
        <v>270.13499999999999</v>
      </c>
      <c r="F131" s="33">
        <f t="shared" si="31"/>
        <v>228.92796610169492</v>
      </c>
      <c r="G131" s="33">
        <f>VLOOKUP(A131,'SMALL PACK'!$A$2:$Z$49609,16,0)</f>
        <v>8</v>
      </c>
      <c r="H131" s="66">
        <f>VLOOKUP(A131,'SMALL PACK'!$A$2:$Z$49609,7,0)</f>
        <v>1</v>
      </c>
      <c r="I131" s="33">
        <f>VLOOKUP(A131,'SMALL PACK'!$A$2:$Z$49609,17,0)</f>
        <v>0</v>
      </c>
      <c r="J131" s="33">
        <f>VLOOKUP(A131,'SMALL PACK'!$A$2:$Z$49879,18,0)</f>
        <v>0</v>
      </c>
      <c r="K131" s="51">
        <f>VLOOKUP(A131,'SMALL PACK'!$A$2:$Z$49609,21,0)</f>
        <v>260.69499999999999</v>
      </c>
      <c r="L131" s="33">
        <f>IFERROR(IF(MATCH(B131,'Scheme Grade list'!#REF!,0)&gt;0,((F131-((G131+J131)*H131))/6/H131),0),0)</f>
        <v>0</v>
      </c>
      <c r="M131" s="33">
        <f>IFERROR(VLOOKUP(A131,'Scheme Grade list'!$H$5:$K$70,4,0),0)</f>
        <v>0</v>
      </c>
      <c r="N131" s="33">
        <f>IFERROR(VLOOKUP(A131,'Scheme Grade list'!$B$5:$F$68,5,0),0)</f>
        <v>0</v>
      </c>
      <c r="O131" s="33">
        <f>IF(IFERROR(VLOOKUP(A131,'Scheme Grade list'!#REF!,1,0),0),5,0)</f>
        <v>0</v>
      </c>
      <c r="P131" s="67">
        <f t="shared" si="42"/>
        <v>260.69499999999999</v>
      </c>
      <c r="Q131" s="33">
        <f t="shared" si="43"/>
        <v>84.305000000000007</v>
      </c>
      <c r="R131" s="33">
        <f t="shared" si="44"/>
        <v>84.305000000000007</v>
      </c>
      <c r="S131" s="60">
        <f t="shared" si="45"/>
        <v>32.338556550758554</v>
      </c>
    </row>
    <row r="132" spans="1:19" x14ac:dyDescent="0.25">
      <c r="A132" s="32">
        <v>7577203</v>
      </c>
      <c r="B132" s="32">
        <f t="shared" si="30"/>
        <v>7577</v>
      </c>
      <c r="C132" s="32" t="str">
        <f>VLOOKUP(A132,'SMALL PACK'!$A$2:$Z$496909,5,0)</f>
        <v>SERVO PREMIUM CF-4 15W-40-4X3L-HDPE</v>
      </c>
      <c r="D132" s="33">
        <f>VLOOKUP(A132,'SMALL PACK'!$A$2:$Z$496909,9,0)</f>
        <v>1025</v>
      </c>
      <c r="E132" s="33">
        <f>VLOOKUP(A132,'SMALL PACK'!$A$2:$Z$49609,12,0)</f>
        <v>799.60249999999996</v>
      </c>
      <c r="F132" s="33">
        <f t="shared" si="31"/>
        <v>677.62923728813564</v>
      </c>
      <c r="G132" s="33">
        <f>VLOOKUP(A132,'SMALL PACK'!$A$2:$Z$49609,16,0)</f>
        <v>23</v>
      </c>
      <c r="H132" s="66">
        <f>VLOOKUP(A132,'SMALL PACK'!$A$2:$Z$49609,7,0)</f>
        <v>3</v>
      </c>
      <c r="I132" s="33">
        <f>VLOOKUP(A132,'SMALL PACK'!$A$2:$Z$49609,17,0)</f>
        <v>0</v>
      </c>
      <c r="J132" s="33">
        <f>VLOOKUP(A132,'SMALL PACK'!$A$2:$Z$49879,18,0)</f>
        <v>0</v>
      </c>
      <c r="K132" s="51">
        <f>VLOOKUP(A132,'SMALL PACK'!$A$2:$Z$49609,21,0)</f>
        <v>718.1825</v>
      </c>
      <c r="L132" s="33">
        <f>IFERROR(IF(MATCH(B132,'Scheme Grade list'!#REF!,0)&gt;0,((F132-((G132+J132)*H132))/6/H132),0),0)</f>
        <v>0</v>
      </c>
      <c r="M132" s="33">
        <f>IFERROR(VLOOKUP(A132,'Scheme Grade list'!$H$5:$K$70,4,0),0)</f>
        <v>0</v>
      </c>
      <c r="N132" s="33">
        <f>IFERROR(VLOOKUP(A132,'Scheme Grade list'!$B$5:$F$68,5,0),0)</f>
        <v>0</v>
      </c>
      <c r="O132" s="33">
        <f>IF(IFERROR(VLOOKUP(A132,'Scheme Grade list'!#REF!,1,0),0),5,0)</f>
        <v>0</v>
      </c>
      <c r="P132" s="67">
        <f t="shared" si="42"/>
        <v>718.1825</v>
      </c>
      <c r="Q132" s="33">
        <f t="shared" si="43"/>
        <v>306.8175</v>
      </c>
      <c r="R132" s="33">
        <f t="shared" si="44"/>
        <v>102.27249999999999</v>
      </c>
      <c r="S132" s="60">
        <f t="shared" si="45"/>
        <v>42.721383492357447</v>
      </c>
    </row>
    <row r="133" spans="1:19" x14ac:dyDescent="0.25">
      <c r="A133" s="32">
        <v>7577234</v>
      </c>
      <c r="B133" s="32">
        <f t="shared" si="30"/>
        <v>7577</v>
      </c>
      <c r="C133" s="32" t="str">
        <f>VLOOKUP(A133,'SMALL PACK'!$A$2:$Z$496909,5,0)</f>
        <v>SERVO PREMIUM CF-4 15W-40-4X5L-HDPE</v>
      </c>
      <c r="D133" s="33">
        <f>VLOOKUP(A133,'SMALL PACK'!$A$2:$Z$496909,9,0)</f>
        <v>1695</v>
      </c>
      <c r="E133" s="33">
        <f>VLOOKUP(A133,'SMALL PACK'!$A$2:$Z$49609,12,0)</f>
        <v>1332.27</v>
      </c>
      <c r="F133" s="33">
        <f t="shared" si="31"/>
        <v>1129.042372881356</v>
      </c>
      <c r="G133" s="33">
        <f>VLOOKUP(A133,'SMALL PACK'!$A$2:$Z$49609,16,0)</f>
        <v>33</v>
      </c>
      <c r="H133" s="66">
        <f>VLOOKUP(A133,'SMALL PACK'!$A$2:$Z$49609,7,0)</f>
        <v>5</v>
      </c>
      <c r="I133" s="33">
        <f>VLOOKUP(A133,'SMALL PACK'!$A$2:$Z$49609,17,0)</f>
        <v>0</v>
      </c>
      <c r="J133" s="33">
        <f>VLOOKUP(A133,'SMALL PACK'!$A$2:$Z$49879,18,0)</f>
        <v>0</v>
      </c>
      <c r="K133" s="51">
        <f>VLOOKUP(A133,'SMALL PACK'!$A$2:$Z$49609,21,0)</f>
        <v>1137.57</v>
      </c>
      <c r="L133" s="33">
        <f>IFERROR(IF(MATCH(B133,'Scheme Grade list'!#REF!,0)&gt;0,((F133-((G133+J133)*H133))/6/H133),0),0)</f>
        <v>0</v>
      </c>
      <c r="M133" s="33">
        <f>IFERROR(VLOOKUP(A133,'Scheme Grade list'!$H$5:$K$70,4,0),0)</f>
        <v>0</v>
      </c>
      <c r="N133" s="33">
        <f>IFERROR(VLOOKUP(A133,'Scheme Grade list'!$B$5:$F$68,5,0),0)</f>
        <v>0</v>
      </c>
      <c r="O133" s="33">
        <f>IF(IFERROR(VLOOKUP(A133,'Scheme Grade list'!#REF!,1,0),0),5,0)</f>
        <v>0</v>
      </c>
      <c r="P133" s="67">
        <f t="shared" si="42"/>
        <v>1137.57</v>
      </c>
      <c r="Q133" s="33">
        <f t="shared" si="43"/>
        <v>557.43000000000006</v>
      </c>
      <c r="R133" s="33">
        <f t="shared" si="44"/>
        <v>111.48600000000002</v>
      </c>
      <c r="S133" s="60">
        <f t="shared" si="45"/>
        <v>49.001819668240202</v>
      </c>
    </row>
    <row r="134" spans="1:19" x14ac:dyDescent="0.25">
      <c r="A134" s="32">
        <v>7577242</v>
      </c>
      <c r="B134" s="32">
        <f>VALUE(LEFT(A134,4))</f>
        <v>7577</v>
      </c>
      <c r="C134" s="32" t="str">
        <f>VLOOKUP(A134,'SMALL PACK'!$A$2:$Z$496909,5,0)</f>
        <v>SERVO PREMIUM CF-4 15W-40-10L BUC</v>
      </c>
      <c r="D134" s="33">
        <f>VLOOKUP(A134,'SMALL PACK'!$A$2:$Z$496909,9,0)</f>
        <v>3350</v>
      </c>
      <c r="E134" s="33">
        <f>VLOOKUP(A134,'SMALL PACK'!$A$2:$Z$49609,12,0)</f>
        <v>2650.52</v>
      </c>
      <c r="F134" s="33">
        <f>E134/1.18</f>
        <v>2246.2033898305085</v>
      </c>
      <c r="G134" s="33">
        <f>VLOOKUP(A134,'SMALL PACK'!$A$2:$Z$49609,16,0)</f>
        <v>33</v>
      </c>
      <c r="H134" s="66">
        <f>VLOOKUP(A134,'SMALL PACK'!$A$2:$Z$49609,7,0)</f>
        <v>10</v>
      </c>
      <c r="I134" s="33">
        <f>VLOOKUP(A134,'SMALL PACK'!$A$2:$Z$49609,17,0)</f>
        <v>0</v>
      </c>
      <c r="J134" s="33">
        <f>VLOOKUP(A134,'SMALL PACK'!$A$2:$Z$49879,18,0)</f>
        <v>0</v>
      </c>
      <c r="K134" s="51">
        <f>VLOOKUP(A134,'SMALL PACK'!$A$2:$Z$49609,21,0)</f>
        <v>2261.12</v>
      </c>
      <c r="L134" s="33">
        <f>IFERROR(IF(MATCH(B134,'Scheme Grade list'!#REF!,0)&gt;0,((F134-((G134+J134)*H134))/6/H134),0),0)</f>
        <v>0</v>
      </c>
      <c r="M134" s="33">
        <f>IFERROR(VLOOKUP(A134,'Scheme Grade list'!$H$5:$K$70,4,0),0)</f>
        <v>0</v>
      </c>
      <c r="N134" s="33">
        <f>IFERROR(VLOOKUP(A134,'Scheme Grade list'!$B$5:$F$68,5,0),0)</f>
        <v>10</v>
      </c>
      <c r="O134" s="33">
        <f>IF(IFERROR(VLOOKUP(A134,'Scheme Grade list'!#REF!,1,0),0),5,0)</f>
        <v>0</v>
      </c>
      <c r="P134" s="67">
        <f t="shared" ref="P134:P137" si="46">IFERROR((F134-(G134+I134+J134+L134)*H134)*1.18-(M134+N134+O134)*H134,K134)</f>
        <v>2161.12</v>
      </c>
      <c r="Q134" s="33">
        <f t="shared" ref="Q134:Q137" si="47">D134-P134</f>
        <v>1188.8800000000001</v>
      </c>
      <c r="R134" s="33">
        <f t="shared" ref="R134:R137" si="48">Q134/H134</f>
        <v>118.88800000000001</v>
      </c>
      <c r="S134" s="60">
        <f t="shared" si="45"/>
        <v>55.012215888058044</v>
      </c>
    </row>
    <row r="135" spans="1:19" x14ac:dyDescent="0.25">
      <c r="A135" s="32">
        <v>7577251</v>
      </c>
      <c r="B135" s="32">
        <f>VALUE(LEFT(A135,4))</f>
        <v>7577</v>
      </c>
      <c r="C135" s="32" t="str">
        <f>VLOOKUP(A135,'SMALL PACK'!$A$2:$Z$496909,5,0)</f>
        <v>SERVO PREMIUM CF-4 15W-40-7.5 L</v>
      </c>
      <c r="D135" s="33">
        <f>VLOOKUP(A135,'SMALL PACK'!$A$2:$Z$496909,9,0)</f>
        <v>2513</v>
      </c>
      <c r="E135" s="33">
        <f>VLOOKUP(A135,'SMALL PACK'!$A$2:$Z$49609,12,0)</f>
        <v>1987.7829999999999</v>
      </c>
      <c r="F135" s="33">
        <f>E135/1.18</f>
        <v>1684.5618644067797</v>
      </c>
      <c r="G135" s="33">
        <f>VLOOKUP(A135,'SMALL PACK'!$A$2:$Z$49609,16,0)</f>
        <v>33</v>
      </c>
      <c r="H135" s="66">
        <f>VLOOKUP(A135,'SMALL PACK'!$A$2:$Z$49609,7,0)</f>
        <v>7.5</v>
      </c>
      <c r="I135" s="33">
        <f>VLOOKUP(A135,'SMALL PACK'!$A$2:$Z$49609,17,0)</f>
        <v>0</v>
      </c>
      <c r="J135" s="33">
        <f>VLOOKUP(A135,'SMALL PACK'!$A$2:$Z$49879,18,0)</f>
        <v>0</v>
      </c>
      <c r="K135" s="51">
        <f>VLOOKUP(A135,'SMALL PACK'!$A$2:$Z$49609,21,0)</f>
        <v>1695.7329999999999</v>
      </c>
      <c r="L135" s="33">
        <f>IFERROR(IF(MATCH(B135,'Scheme Grade list'!#REF!,0)&gt;0,((F135-((G135+J135)*H135))/6/H135),0),0)</f>
        <v>0</v>
      </c>
      <c r="M135" s="33">
        <f>IFERROR(VLOOKUP(A135,'Scheme Grade list'!$H$5:$K$70,4,0),0)</f>
        <v>0</v>
      </c>
      <c r="N135" s="33">
        <f>IFERROR(VLOOKUP(A135,'Scheme Grade list'!$B$5:$F$68,5,0),0)</f>
        <v>10</v>
      </c>
      <c r="O135" s="33">
        <f>IF(IFERROR(VLOOKUP(A135,'Scheme Grade list'!#REF!,1,0),0),5,0)</f>
        <v>0</v>
      </c>
      <c r="P135" s="67">
        <f t="shared" si="46"/>
        <v>1620.7329999999999</v>
      </c>
      <c r="Q135" s="33">
        <f t="shared" si="47"/>
        <v>892.26700000000005</v>
      </c>
      <c r="R135" s="33">
        <f t="shared" si="48"/>
        <v>118.96893333333334</v>
      </c>
      <c r="S135" s="60">
        <f t="shared" si="45"/>
        <v>55.053299957488377</v>
      </c>
    </row>
    <row r="136" spans="1:19" x14ac:dyDescent="0.25">
      <c r="A136" s="32">
        <v>7577256</v>
      </c>
      <c r="B136" s="32">
        <f>VALUE(LEFT(A136,4))</f>
        <v>7577</v>
      </c>
      <c r="C136" s="32" t="str">
        <f>VLOOKUP(A136,'SMALL PACK'!$A$2:$Z$496909,5,0)</f>
        <v>SERVO PREMIUM CF-4 15W-40-15 L</v>
      </c>
      <c r="D136" s="33">
        <f>VLOOKUP(A136,'SMALL PACK'!$A$2:$Z$496909,9,0)</f>
        <v>5025</v>
      </c>
      <c r="E136" s="33">
        <f>VLOOKUP(A136,'SMALL PACK'!$A$2:$Z$49609,12,0)</f>
        <v>3967.2375000000002</v>
      </c>
      <c r="F136" s="33">
        <f>E136/1.18</f>
        <v>3362.0656779661022</v>
      </c>
      <c r="G136" s="33">
        <f>VLOOKUP(A136,'SMALL PACK'!$A$2:$Z$49609,16,0)</f>
        <v>28</v>
      </c>
      <c r="H136" s="66">
        <f>VLOOKUP(A136,'SMALL PACK'!$A$2:$Z$49609,7,0)</f>
        <v>15</v>
      </c>
      <c r="I136" s="33">
        <f>VLOOKUP(A136,'SMALL PACK'!$A$2:$Z$49609,17,0)</f>
        <v>0</v>
      </c>
      <c r="J136" s="33">
        <f>VLOOKUP(A136,'SMALL PACK'!$A$2:$Z$49879,18,0)</f>
        <v>0</v>
      </c>
      <c r="K136" s="51">
        <f>VLOOKUP(A136,'SMALL PACK'!$A$2:$Z$49609,21,0)</f>
        <v>3471.6375000000003</v>
      </c>
      <c r="L136" s="33">
        <f>IFERROR(IF(MATCH(B136,'Scheme Grade list'!#REF!,0)&gt;0,((F136-((G136+J136)*H136))/6/H136),0),0)</f>
        <v>0</v>
      </c>
      <c r="M136" s="33">
        <f>IFERROR(VLOOKUP(A136,'Scheme Grade list'!$H$5:$K$70,4,0),0)</f>
        <v>0</v>
      </c>
      <c r="N136" s="33">
        <f>IFERROR(VLOOKUP(A136,'Scheme Grade list'!$B$5:$F$68,5,0),0)</f>
        <v>10</v>
      </c>
      <c r="O136" s="33">
        <f>IF(IFERROR(VLOOKUP(A136,'Scheme Grade list'!#REF!,1,0),0),5,0)</f>
        <v>0</v>
      </c>
      <c r="P136" s="67">
        <f t="shared" si="46"/>
        <v>3321.6375000000003</v>
      </c>
      <c r="Q136" s="33">
        <f t="shared" si="47"/>
        <v>1703.3624999999997</v>
      </c>
      <c r="R136" s="33">
        <f t="shared" si="48"/>
        <v>113.55749999999998</v>
      </c>
      <c r="S136" s="60">
        <f t="shared" si="45"/>
        <v>51.280806529911814</v>
      </c>
    </row>
    <row r="137" spans="1:19" x14ac:dyDescent="0.25">
      <c r="A137" s="32">
        <v>7577265</v>
      </c>
      <c r="B137" s="32">
        <f>VALUE(LEFT(A137,4))</f>
        <v>7577</v>
      </c>
      <c r="C137" s="32" t="str">
        <f>VLOOKUP(A137,'SMALL PACK'!$A$2:$Z$496909,5,0)</f>
        <v>SERVO PREMIUM CF 4 15W 40-20L BUC</v>
      </c>
      <c r="D137" s="33">
        <f>VLOOKUP(A137,'SMALL PACK'!$A$2:$Z$496909,9,0)</f>
        <v>6600</v>
      </c>
      <c r="E137" s="33">
        <f>VLOOKUP(A137,'SMALL PACK'!$A$2:$Z$49609,12,0)</f>
        <v>5175.0600000000004</v>
      </c>
      <c r="F137" s="33">
        <f>E137/1.18</f>
        <v>4385.6440677966111</v>
      </c>
      <c r="G137" s="33">
        <f>VLOOKUP(A137,'SMALL PACK'!$A$2:$Z$49609,16,0)</f>
        <v>33</v>
      </c>
      <c r="H137" s="66">
        <f>VLOOKUP(A137,'SMALL PACK'!$A$2:$Z$49609,7,0)</f>
        <v>20</v>
      </c>
      <c r="I137" s="33">
        <f>VLOOKUP(A137,'SMALL PACK'!$A$2:$Z$49609,17,0)</f>
        <v>0</v>
      </c>
      <c r="J137" s="33">
        <f>VLOOKUP(A137,'SMALL PACK'!$A$2:$Z$49879,18,0)</f>
        <v>0</v>
      </c>
      <c r="K137" s="51">
        <f>VLOOKUP(A137,'SMALL PACK'!$A$2:$Z$49609,21,0)</f>
        <v>4396.2600000000011</v>
      </c>
      <c r="L137" s="33">
        <f>IFERROR(IF(MATCH(B137,'Scheme Grade list'!#REF!,0)&gt;0,((F137-((G137+J137)*H137))/6/H137),0),0)</f>
        <v>0</v>
      </c>
      <c r="M137" s="33">
        <f>IFERROR(VLOOKUP(A137,'Scheme Grade list'!$H$5:$K$70,4,0),0)</f>
        <v>0</v>
      </c>
      <c r="N137" s="33">
        <f>IFERROR(VLOOKUP(A137,'Scheme Grade list'!$B$5:$F$68,5,0),0)</f>
        <v>10</v>
      </c>
      <c r="O137" s="33">
        <f>IF(IFERROR(VLOOKUP(A137,'Scheme Grade list'!#REF!,1,0),0),5,0)</f>
        <v>0</v>
      </c>
      <c r="P137" s="67">
        <f t="shared" si="46"/>
        <v>4196.2600000000011</v>
      </c>
      <c r="Q137" s="33">
        <f t="shared" si="47"/>
        <v>2403.7399999999989</v>
      </c>
      <c r="R137" s="33">
        <f t="shared" si="48"/>
        <v>120.18699999999994</v>
      </c>
      <c r="S137" s="60">
        <f t="shared" si="45"/>
        <v>57.282913832793923</v>
      </c>
    </row>
    <row r="138" spans="1:19" x14ac:dyDescent="0.25">
      <c r="A138" s="32"/>
      <c r="B138" s="32"/>
      <c r="C138" s="32"/>
      <c r="D138" s="27"/>
      <c r="E138" s="27"/>
      <c r="F138" s="27"/>
      <c r="G138" s="27"/>
      <c r="H138" s="27"/>
      <c r="I138" s="27"/>
      <c r="J138" s="27"/>
      <c r="K138" s="50"/>
      <c r="L138" s="27"/>
      <c r="M138" s="33">
        <f>IFERROR(VLOOKUP(A138,'Scheme Grade list'!$H$5:$K$70,4,0),0)</f>
        <v>0</v>
      </c>
      <c r="N138" s="27"/>
      <c r="O138" s="27"/>
      <c r="P138" s="61"/>
      <c r="Q138" s="27"/>
      <c r="R138" s="27"/>
      <c r="S138" s="27"/>
    </row>
    <row r="139" spans="1:19" x14ac:dyDescent="0.25">
      <c r="A139" s="30" t="s">
        <v>3051</v>
      </c>
      <c r="B139" s="30"/>
      <c r="C139" s="32"/>
      <c r="D139" s="27"/>
      <c r="E139" s="27"/>
      <c r="F139" s="27"/>
      <c r="G139" s="27"/>
      <c r="H139" s="27"/>
      <c r="I139" s="27"/>
      <c r="J139" s="27"/>
      <c r="K139" s="50"/>
      <c r="L139" s="27"/>
      <c r="M139" s="33">
        <f>IFERROR(VLOOKUP(A139,'Scheme Grade list'!$H$5:$K$70,4,0),0)</f>
        <v>0</v>
      </c>
      <c r="N139" s="27"/>
      <c r="O139" s="27"/>
      <c r="P139" s="61"/>
      <c r="Q139" s="27"/>
      <c r="R139" s="27"/>
      <c r="S139" s="27"/>
    </row>
    <row r="140" spans="1:19" x14ac:dyDescent="0.25">
      <c r="A140" s="32">
        <v>2502174</v>
      </c>
      <c r="B140" s="32">
        <f t="shared" ref="B140:B158" si="49">VALUE(LEFT(A140,4))</f>
        <v>2502</v>
      </c>
      <c r="C140" s="32" t="str">
        <f>VLOOKUP(A140,'SMALL PACK'!$A$2:$Z$496909,5,0)</f>
        <v>SERVO GEAR HP 90-40X1/2L-HDPE</v>
      </c>
      <c r="D140" s="33">
        <f>VLOOKUP(A140,'SMALL PACK'!$A$2:$Z$496909,9,0)</f>
        <v>185</v>
      </c>
      <c r="E140" s="33">
        <f>VLOOKUP(A140,'SMALL PACK'!$A$2:$Z$49609,12,0)</f>
        <v>141.96899999999999</v>
      </c>
      <c r="F140" s="33">
        <f t="shared" ref="F140:F158" si="50">E140/1.18</f>
        <v>120.31271186440678</v>
      </c>
      <c r="G140" s="33">
        <f>VLOOKUP(A140,'SMALL PACK'!$A$2:$Z$49609,16,0)</f>
        <v>13</v>
      </c>
      <c r="H140" s="66">
        <f>VLOOKUP(A140,'SMALL PACK'!$A$2:$Z$49609,7,0)</f>
        <v>0.5</v>
      </c>
      <c r="I140" s="33">
        <f>VLOOKUP(A140,'SMALL PACK'!$A$2:$Z$49609,17,0)</f>
        <v>0</v>
      </c>
      <c r="J140" s="33">
        <f>VLOOKUP(A140,'SMALL PACK'!$A$2:$Z$49879,18,0)</f>
        <v>0</v>
      </c>
      <c r="K140" s="51">
        <f>VLOOKUP(A140,'SMALL PACK'!$A$2:$Z$49609,21,0)</f>
        <v>134.29900000000001</v>
      </c>
      <c r="L140" s="33">
        <f>IFERROR(IF(MATCH(B140,'Scheme Grade list'!#REF!,0)&gt;0,((F140-((G140+J140)*H140))/6/H140),0),0)</f>
        <v>0</v>
      </c>
      <c r="M140" s="33">
        <f>IFERROR(VLOOKUP(A140,'Scheme Grade list'!$H$5:$K$70,4,0),0)</f>
        <v>0</v>
      </c>
      <c r="N140" s="33"/>
      <c r="O140" s="33">
        <f>IF(IFERROR(VLOOKUP(A140,'Scheme Grade list'!#REF!,1,0),0),5,0)</f>
        <v>0</v>
      </c>
      <c r="P140" s="67">
        <f t="shared" ref="P140:P158" si="51">IFERROR((F140-(G140+I140+J140+L140)*H140)*1.18-(M140+N140+O140)*H140,K140)</f>
        <v>134.29900000000001</v>
      </c>
      <c r="Q140" s="33">
        <f t="shared" ref="Q140:Q158" si="52">D140-P140</f>
        <v>50.700999999999993</v>
      </c>
      <c r="R140" s="33">
        <f t="shared" ref="R140:R158" si="53">Q140/H140</f>
        <v>101.40199999999999</v>
      </c>
      <c r="S140" s="60">
        <f t="shared" ref="S140:S158" si="54">Q140/P140*100</f>
        <v>37.752328758963202</v>
      </c>
    </row>
    <row r="141" spans="1:19" x14ac:dyDescent="0.25">
      <c r="A141" s="32">
        <v>2502184</v>
      </c>
      <c r="B141" s="32">
        <f t="shared" si="49"/>
        <v>2502</v>
      </c>
      <c r="C141" s="32" t="str">
        <f>VLOOKUP(A141,'SMALL PACK'!$A$2:$Z$496909,5,0)</f>
        <v>SERVO GEAR HP 90-20X1L-HDPE</v>
      </c>
      <c r="D141" s="33">
        <f>VLOOKUP(A141,'SMALL PACK'!$A$2:$Z$496909,9,0)</f>
        <v>355</v>
      </c>
      <c r="E141" s="33">
        <f>VLOOKUP(A141,'SMALL PACK'!$A$2:$Z$49609,12,0)</f>
        <v>277.64549999999997</v>
      </c>
      <c r="F141" s="33">
        <f t="shared" si="50"/>
        <v>235.29279661016949</v>
      </c>
      <c r="G141" s="33">
        <f>VLOOKUP(A141,'SMALL PACK'!$A$2:$Z$49609,16,0)</f>
        <v>23</v>
      </c>
      <c r="H141" s="66">
        <f>VLOOKUP(A141,'SMALL PACK'!$A$2:$Z$49609,7,0)</f>
        <v>1</v>
      </c>
      <c r="I141" s="33">
        <f>VLOOKUP(A141,'SMALL PACK'!$A$2:$Z$49609,17,0)</f>
        <v>0</v>
      </c>
      <c r="J141" s="33">
        <f>VLOOKUP(A141,'SMALL PACK'!$A$2:$Z$49879,18,0)</f>
        <v>0</v>
      </c>
      <c r="K141" s="51">
        <f>VLOOKUP(A141,'SMALL PACK'!$A$2:$Z$49609,21,0)</f>
        <v>250.50549999999998</v>
      </c>
      <c r="L141" s="33">
        <f>IFERROR(IF(MATCH(B141,'Scheme Grade list'!#REF!,0)&gt;0,((F141-((G141+J141)*H141))/6/H141),0),0)</f>
        <v>0</v>
      </c>
      <c r="M141" s="33">
        <f>IFERROR(VLOOKUP(A141,'Scheme Grade list'!$H$5:$K$70,4,0),0)</f>
        <v>0</v>
      </c>
      <c r="N141" s="33"/>
      <c r="O141" s="33">
        <f>IF(IFERROR(VLOOKUP(A141,'Scheme Grade list'!#REF!,1,0),0),5,0)</f>
        <v>0</v>
      </c>
      <c r="P141" s="67">
        <f t="shared" si="51"/>
        <v>250.50549999999998</v>
      </c>
      <c r="Q141" s="33">
        <f t="shared" si="52"/>
        <v>104.49450000000002</v>
      </c>
      <c r="R141" s="33">
        <f t="shared" si="53"/>
        <v>104.49450000000002</v>
      </c>
      <c r="S141" s="60">
        <f t="shared" si="54"/>
        <v>41.71345539319497</v>
      </c>
    </row>
    <row r="142" spans="1:19" x14ac:dyDescent="0.25">
      <c r="A142" s="32">
        <v>2502234</v>
      </c>
      <c r="B142" s="32">
        <f t="shared" si="49"/>
        <v>2502</v>
      </c>
      <c r="C142" s="32" t="str">
        <f>VLOOKUP(A142,'SMALL PACK'!$A$2:$Z$496909,5,0)</f>
        <v>SERVO GEAR HP 90 - 4x5L - HDPE</v>
      </c>
      <c r="D142" s="33">
        <f>VLOOKUP(A142,'SMALL PACK'!$A$2:$Z$496909,9,0)</f>
        <v>1745</v>
      </c>
      <c r="E142" s="33">
        <f>VLOOKUP(A142,'SMALL PACK'!$A$2:$Z$49609,12,0)</f>
        <v>1361.4489999999998</v>
      </c>
      <c r="F142" s="33">
        <f t="shared" si="50"/>
        <v>1153.7703389830508</v>
      </c>
      <c r="G142" s="33">
        <f>VLOOKUP(A142,'SMALL PACK'!$A$2:$Z$49609,16,0)</f>
        <v>23</v>
      </c>
      <c r="H142" s="66">
        <f>VLOOKUP(A142,'SMALL PACK'!$A$2:$Z$49609,7,0)</f>
        <v>5</v>
      </c>
      <c r="I142" s="33">
        <f>VLOOKUP(A142,'SMALL PACK'!$A$2:$Z$49609,17,0)</f>
        <v>0</v>
      </c>
      <c r="J142" s="33">
        <f>VLOOKUP(A142,'SMALL PACK'!$A$2:$Z$49879,18,0)</f>
        <v>0</v>
      </c>
      <c r="K142" s="51">
        <f>VLOOKUP(A142,'SMALL PACK'!$A$2:$Z$49609,21,0)</f>
        <v>1225.7489999999998</v>
      </c>
      <c r="L142" s="33">
        <f>IFERROR(IF(MATCH(B142,'Scheme Grade list'!#REF!,0)&gt;0,((F142-((G142+J142)*H142))/6/H142),0),0)</f>
        <v>0</v>
      </c>
      <c r="M142" s="33">
        <f>IFERROR(VLOOKUP(A142,'Scheme Grade list'!$H$5:$K$70,4,0),0)</f>
        <v>0</v>
      </c>
      <c r="N142" s="33"/>
      <c r="O142" s="33">
        <f>IF(IFERROR(VLOOKUP(A142,'Scheme Grade list'!#REF!,1,0),0),5,0)</f>
        <v>0</v>
      </c>
      <c r="P142" s="67">
        <f t="shared" si="51"/>
        <v>1225.7489999999998</v>
      </c>
      <c r="Q142" s="33">
        <f t="shared" si="52"/>
        <v>519.2510000000002</v>
      </c>
      <c r="R142" s="33">
        <f t="shared" si="53"/>
        <v>103.85020000000004</v>
      </c>
      <c r="S142" s="60">
        <f t="shared" si="54"/>
        <v>42.361935437026695</v>
      </c>
    </row>
    <row r="143" spans="1:19" x14ac:dyDescent="0.25">
      <c r="A143" s="32">
        <v>2502265</v>
      </c>
      <c r="B143" s="32">
        <f t="shared" si="49"/>
        <v>2502</v>
      </c>
      <c r="C143" s="32" t="str">
        <f>VLOOKUP(A143,'SMALL PACK'!$A$2:$Z$496909,5,0)</f>
        <v>SERVO GEAR HP 90-20L BUC</v>
      </c>
      <c r="D143" s="33">
        <f>VLOOKUP(A143,'SMALL PACK'!$A$2:$Z$496909,9,0)</f>
        <v>6830</v>
      </c>
      <c r="E143" s="33">
        <f>VLOOKUP(A143,'SMALL PACK'!$A$2:$Z$49609,12,0)</f>
        <v>5366.3310000000001</v>
      </c>
      <c r="F143" s="33">
        <f t="shared" si="50"/>
        <v>4547.7381355932202</v>
      </c>
      <c r="G143" s="33">
        <f>VLOOKUP(A143,'SMALL PACK'!$A$2:$Z$49609,16,0)</f>
        <v>23</v>
      </c>
      <c r="H143" s="66">
        <f>VLOOKUP(A143,'SMALL PACK'!$A$2:$Z$49609,7,0)</f>
        <v>20</v>
      </c>
      <c r="I143" s="33">
        <f>VLOOKUP(A143,'SMALL PACK'!$A$2:$Z$49609,17,0)</f>
        <v>0</v>
      </c>
      <c r="J143" s="33">
        <f>VLOOKUP(A143,'SMALL PACK'!$A$2:$Z$49879,18,0)</f>
        <v>0</v>
      </c>
      <c r="K143" s="51">
        <f>VLOOKUP(A143,'SMALL PACK'!$A$2:$Z$49609,21,0)</f>
        <v>4823.5309999999999</v>
      </c>
      <c r="L143" s="33">
        <f>IFERROR(IF(MATCH(B143,'Scheme Grade list'!#REF!,0)&gt;0,((F143-((G143+J143)*H143))/6/H143),0),0)</f>
        <v>0</v>
      </c>
      <c r="M143" s="33">
        <f>IFERROR(VLOOKUP(A143,'Scheme Grade list'!$H$5:$K$70,4,0),0)</f>
        <v>0</v>
      </c>
      <c r="N143" s="33"/>
      <c r="O143" s="33">
        <f>IF(IFERROR(VLOOKUP(A143,'Scheme Grade list'!#REF!,1,0),0),5,0)</f>
        <v>0</v>
      </c>
      <c r="P143" s="67">
        <f t="shared" si="51"/>
        <v>4823.5309999999999</v>
      </c>
      <c r="Q143" s="33">
        <f t="shared" si="52"/>
        <v>2006.4690000000001</v>
      </c>
      <c r="R143" s="33">
        <f t="shared" si="53"/>
        <v>100.32345000000001</v>
      </c>
      <c r="S143" s="60">
        <f t="shared" si="54"/>
        <v>41.597514352037955</v>
      </c>
    </row>
    <row r="144" spans="1:19" x14ac:dyDescent="0.25">
      <c r="A144" s="32">
        <v>2503184</v>
      </c>
      <c r="B144" s="32">
        <f t="shared" si="49"/>
        <v>2503</v>
      </c>
      <c r="C144" s="32" t="str">
        <f>VLOOKUP(A144,'SMALL PACK'!$A$2:$Z$496909,5,0)</f>
        <v>SERVO GEAR HP 140 - 20x1L - HDPE</v>
      </c>
      <c r="D144" s="33">
        <f>VLOOKUP(A144,'SMALL PACK'!$A$2:$Z$496909,9,0)</f>
        <v>372</v>
      </c>
      <c r="E144" s="33">
        <f>VLOOKUP(A144,'SMALL PACK'!$A$2:$Z$49609,12,0)</f>
        <v>289.416</v>
      </c>
      <c r="F144" s="33">
        <f t="shared" si="50"/>
        <v>245.26779661016951</v>
      </c>
      <c r="G144" s="33">
        <f>VLOOKUP(A144,'SMALL PACK'!$A$2:$Z$49609,16,0)</f>
        <v>18</v>
      </c>
      <c r="H144" s="66">
        <f>VLOOKUP(A144,'SMALL PACK'!$A$2:$Z$49609,7,0)</f>
        <v>1</v>
      </c>
      <c r="I144" s="33">
        <f>VLOOKUP(A144,'SMALL PACK'!$A$2:$Z$49609,17,0)</f>
        <v>0</v>
      </c>
      <c r="J144" s="33">
        <f>VLOOKUP(A144,'SMALL PACK'!$A$2:$Z$49879,18,0)</f>
        <v>0</v>
      </c>
      <c r="K144" s="51">
        <f>VLOOKUP(A144,'SMALL PACK'!$A$2:$Z$49609,21,0)</f>
        <v>268.17599999999999</v>
      </c>
      <c r="L144" s="33">
        <f>IFERROR(IF(MATCH(B144,'Scheme Grade list'!#REF!,0)&gt;0,((F144-((G144+J144)*H144))/6/H144),0),0)</f>
        <v>0</v>
      </c>
      <c r="M144" s="33">
        <f>IFERROR(VLOOKUP(A144,'Scheme Grade list'!$H$5:$K$70,4,0),0)</f>
        <v>0</v>
      </c>
      <c r="N144" s="33"/>
      <c r="O144" s="33">
        <f>IF(IFERROR(VLOOKUP(A144,'Scheme Grade list'!#REF!,1,0),0),5,0)</f>
        <v>0</v>
      </c>
      <c r="P144" s="67">
        <f t="shared" si="51"/>
        <v>268.17599999999999</v>
      </c>
      <c r="Q144" s="33">
        <f t="shared" si="52"/>
        <v>103.82400000000001</v>
      </c>
      <c r="R144" s="33">
        <f t="shared" si="53"/>
        <v>103.82400000000001</v>
      </c>
      <c r="S144" s="60">
        <f t="shared" si="54"/>
        <v>38.714873814211572</v>
      </c>
    </row>
    <row r="145" spans="1:19" x14ac:dyDescent="0.25">
      <c r="A145" s="32">
        <v>2503234</v>
      </c>
      <c r="B145" s="32">
        <f t="shared" si="49"/>
        <v>2503</v>
      </c>
      <c r="C145" s="32" t="str">
        <f>VLOOKUP(A145,'SMALL PACK'!$A$2:$Z$496909,5,0)</f>
        <v>SERVO GEAR HP 140 - 4x5L - HDPE</v>
      </c>
      <c r="D145" s="33">
        <f>VLOOKUP(A145,'SMALL PACK'!$A$2:$Z$496909,9,0)</f>
        <v>1795</v>
      </c>
      <c r="E145" s="33">
        <f>VLOOKUP(A145,'SMALL PACK'!$A$2:$Z$49609,12,0)</f>
        <v>1418.2295000000001</v>
      </c>
      <c r="F145" s="33">
        <f t="shared" si="50"/>
        <v>1201.8894067796612</v>
      </c>
      <c r="G145" s="33">
        <f>VLOOKUP(A145,'SMALL PACK'!$A$2:$Z$49609,16,0)</f>
        <v>18</v>
      </c>
      <c r="H145" s="66">
        <f>VLOOKUP(A145,'SMALL PACK'!$A$2:$Z$49609,7,0)</f>
        <v>5</v>
      </c>
      <c r="I145" s="33">
        <f>VLOOKUP(A145,'SMALL PACK'!$A$2:$Z$49609,17,0)</f>
        <v>0</v>
      </c>
      <c r="J145" s="33">
        <f>VLOOKUP(A145,'SMALL PACK'!$A$2:$Z$49879,18,0)</f>
        <v>0</v>
      </c>
      <c r="K145" s="51">
        <f>VLOOKUP(A145,'SMALL PACK'!$A$2:$Z$49609,21,0)</f>
        <v>1312.0295000000001</v>
      </c>
      <c r="L145" s="33">
        <f>IFERROR(IF(MATCH(B145,'Scheme Grade list'!#REF!,0)&gt;0,((F145-((G145+J145)*H145))/6/H145),0),0)</f>
        <v>0</v>
      </c>
      <c r="M145" s="33">
        <f>IFERROR(VLOOKUP(A145,'Scheme Grade list'!$H$5:$K$70,4,0),0)</f>
        <v>0</v>
      </c>
      <c r="N145" s="33"/>
      <c r="O145" s="33">
        <f>IF(IFERROR(VLOOKUP(A145,'Scheme Grade list'!#REF!,1,0),0),5,0)</f>
        <v>0</v>
      </c>
      <c r="P145" s="67">
        <f t="shared" si="51"/>
        <v>1312.0295000000001</v>
      </c>
      <c r="Q145" s="33">
        <f t="shared" si="52"/>
        <v>482.9704999999999</v>
      </c>
      <c r="R145" s="33">
        <f t="shared" si="53"/>
        <v>96.594099999999983</v>
      </c>
      <c r="S145" s="60">
        <f t="shared" si="54"/>
        <v>36.810948229441479</v>
      </c>
    </row>
    <row r="146" spans="1:19" x14ac:dyDescent="0.25">
      <c r="A146" s="32">
        <v>2503265</v>
      </c>
      <c r="B146" s="32">
        <f t="shared" si="49"/>
        <v>2503</v>
      </c>
      <c r="C146" s="32" t="str">
        <f>VLOOKUP(A146,'SMALL PACK'!$A$2:$Z$496909,5,0)</f>
        <v>SERVO GEAR HP 140-20L BUC</v>
      </c>
      <c r="D146" s="33">
        <f>VLOOKUP(A146,'SMALL PACK'!$A$2:$Z$496909,9,0)</f>
        <v>7140</v>
      </c>
      <c r="E146" s="33">
        <f>VLOOKUP(A146,'SMALL PACK'!$A$2:$Z$49609,12,0)</f>
        <v>5601.33</v>
      </c>
      <c r="F146" s="33">
        <f t="shared" si="50"/>
        <v>4746.8898305084749</v>
      </c>
      <c r="G146" s="33">
        <f>VLOOKUP(A146,'SMALL PACK'!$A$2:$Z$49609,16,0)</f>
        <v>18</v>
      </c>
      <c r="H146" s="66">
        <f>VLOOKUP(A146,'SMALL PACK'!$A$2:$Z$49609,7,0)</f>
        <v>20</v>
      </c>
      <c r="I146" s="33">
        <f>VLOOKUP(A146,'SMALL PACK'!$A$2:$Z$49609,17,0)</f>
        <v>0</v>
      </c>
      <c r="J146" s="33">
        <f>VLOOKUP(A146,'SMALL PACK'!$A$2:$Z$49879,18,0)</f>
        <v>0</v>
      </c>
      <c r="K146" s="51">
        <f>VLOOKUP(A146,'SMALL PACK'!$A$2:$Z$49609,21,0)</f>
        <v>5176.53</v>
      </c>
      <c r="L146" s="33">
        <f>IFERROR(IF(MATCH(B146,'Scheme Grade list'!#REF!,0)&gt;0,((F146-((G146+J146)*H146))/6/H146),0),0)</f>
        <v>0</v>
      </c>
      <c r="M146" s="33">
        <f>IFERROR(VLOOKUP(A146,'Scheme Grade list'!$H$5:$K$70,4,0),0)</f>
        <v>0</v>
      </c>
      <c r="N146" s="33"/>
      <c r="O146" s="33">
        <f>IF(IFERROR(VLOOKUP(A146,'Scheme Grade list'!#REF!,1,0),0),5,0)</f>
        <v>0</v>
      </c>
      <c r="P146" s="67">
        <f t="shared" si="51"/>
        <v>5176.53</v>
      </c>
      <c r="Q146" s="33">
        <f t="shared" si="52"/>
        <v>1963.4700000000003</v>
      </c>
      <c r="R146" s="33">
        <f t="shared" si="53"/>
        <v>98.173500000000018</v>
      </c>
      <c r="S146" s="60">
        <f t="shared" si="54"/>
        <v>37.930235118892391</v>
      </c>
    </row>
    <row r="147" spans="1:19" x14ac:dyDescent="0.25">
      <c r="A147" s="32">
        <v>4906175</v>
      </c>
      <c r="B147" s="32">
        <f t="shared" si="49"/>
        <v>4906</v>
      </c>
      <c r="C147" s="32" t="str">
        <f>VLOOKUP(A147,'SMALL PACK'!$A$2:$Z$496909,5,0)</f>
        <v>SERVO TRANSFLUID A-20X1/2 L</v>
      </c>
      <c r="D147" s="33">
        <f>VLOOKUP(A147,'SMALL PACK'!$A$2:$Z$496909,9,0)</f>
        <v>198</v>
      </c>
      <c r="E147" s="33">
        <f>VLOOKUP(A147,'SMALL PACK'!$A$2:$Z$49609,12,0)</f>
        <v>148.53959999999998</v>
      </c>
      <c r="F147" s="33">
        <f t="shared" si="50"/>
        <v>125.88101694915252</v>
      </c>
      <c r="G147" s="33">
        <f>VLOOKUP(A147,'SMALL PACK'!$A$2:$Z$49609,16,0)</f>
        <v>18</v>
      </c>
      <c r="H147" s="66">
        <f>VLOOKUP(A147,'SMALL PACK'!$A$2:$Z$49609,7,0)</f>
        <v>0.5</v>
      </c>
      <c r="I147" s="33">
        <f>VLOOKUP(A147,'SMALL PACK'!$A$2:$Z$49609,17,0)</f>
        <v>0</v>
      </c>
      <c r="J147" s="33">
        <f>VLOOKUP(A147,'SMALL PACK'!$A$2:$Z$49879,18,0)</f>
        <v>0</v>
      </c>
      <c r="K147" s="51">
        <f>VLOOKUP(A147,'SMALL PACK'!$A$2:$Z$49609,21,0)</f>
        <v>137.91959999999997</v>
      </c>
      <c r="L147" s="33">
        <f>IFERROR(IF(MATCH(B147,'Scheme Grade list'!#REF!,0)&gt;0,((F147-((G147+J147)*H147))/6/H147),0),0)</f>
        <v>0</v>
      </c>
      <c r="M147" s="33">
        <f>IFERROR(VLOOKUP(A147,'Scheme Grade list'!$H$5:$K$70,4,0),0)</f>
        <v>0</v>
      </c>
      <c r="N147" s="33"/>
      <c r="O147" s="33">
        <f>IF(IFERROR(VLOOKUP(A147,'Scheme Grade list'!#REF!,1,0),0),5,0)</f>
        <v>0</v>
      </c>
      <c r="P147" s="67">
        <f t="shared" si="51"/>
        <v>137.91959999999997</v>
      </c>
      <c r="Q147" s="33">
        <f t="shared" si="52"/>
        <v>60.080400000000026</v>
      </c>
      <c r="R147" s="33">
        <f t="shared" si="53"/>
        <v>120.16080000000005</v>
      </c>
      <c r="S147" s="60">
        <f t="shared" si="54"/>
        <v>43.561901281616272</v>
      </c>
    </row>
    <row r="148" spans="1:19" x14ac:dyDescent="0.25">
      <c r="A148" s="32">
        <v>4906184</v>
      </c>
      <c r="B148" s="32">
        <f t="shared" si="49"/>
        <v>4906</v>
      </c>
      <c r="C148" s="32" t="str">
        <f>VLOOKUP(A148,'SMALL PACK'!$A$2:$Z$496909,5,0)</f>
        <v>SERVO TRANSFLUID A-20X1L-HDPE</v>
      </c>
      <c r="D148" s="33">
        <f>VLOOKUP(A148,'SMALL PACK'!$A$2:$Z$496909,9,0)</f>
        <v>375</v>
      </c>
      <c r="E148" s="33">
        <f>VLOOKUP(A148,'SMALL PACK'!$A$2:$Z$49609,12,0)</f>
        <v>285.41250000000002</v>
      </c>
      <c r="F148" s="33">
        <f t="shared" si="50"/>
        <v>241.87500000000003</v>
      </c>
      <c r="G148" s="33">
        <f>VLOOKUP(A148,'SMALL PACK'!$A$2:$Z$49609,16,0)</f>
        <v>18</v>
      </c>
      <c r="H148" s="66">
        <f>VLOOKUP(A148,'SMALL PACK'!$A$2:$Z$49609,7,0)</f>
        <v>1</v>
      </c>
      <c r="I148" s="33">
        <f>VLOOKUP(A148,'SMALL PACK'!$A$2:$Z$49609,17,0)</f>
        <v>0</v>
      </c>
      <c r="J148" s="33">
        <f>VLOOKUP(A148,'SMALL PACK'!$A$2:$Z$49879,18,0)</f>
        <v>0</v>
      </c>
      <c r="K148" s="51">
        <f>VLOOKUP(A148,'SMALL PACK'!$A$2:$Z$49609,21,0)</f>
        <v>264.17250000000001</v>
      </c>
      <c r="L148" s="33">
        <f>IFERROR(IF(MATCH(B148,'Scheme Grade list'!#REF!,0)&gt;0,((F148-((G148+J148)*H148))/6/H148),0),0)</f>
        <v>0</v>
      </c>
      <c r="M148" s="33">
        <f>IFERROR(VLOOKUP(A148,'Scheme Grade list'!$H$5:$K$70,4,0),0)</f>
        <v>0</v>
      </c>
      <c r="N148" s="33"/>
      <c r="O148" s="33">
        <f>IF(IFERROR(VLOOKUP(A148,'Scheme Grade list'!#REF!,1,0),0),5,0)</f>
        <v>0</v>
      </c>
      <c r="P148" s="67">
        <f t="shared" si="51"/>
        <v>264.17250000000001</v>
      </c>
      <c r="Q148" s="33">
        <f t="shared" si="52"/>
        <v>110.82749999999999</v>
      </c>
      <c r="R148" s="33">
        <f t="shared" si="53"/>
        <v>110.82749999999999</v>
      </c>
      <c r="S148" s="60">
        <f t="shared" si="54"/>
        <v>41.952701359906875</v>
      </c>
    </row>
    <row r="149" spans="1:19" x14ac:dyDescent="0.25">
      <c r="A149" s="32">
        <v>4906234</v>
      </c>
      <c r="B149" s="32">
        <f t="shared" si="49"/>
        <v>4906</v>
      </c>
      <c r="C149" s="32" t="str">
        <f>VLOOKUP(A149,'SMALL PACK'!$A$2:$Z$496909,5,0)</f>
        <v>SERVO TRANSFLUID A-4X5L-HDPE</v>
      </c>
      <c r="D149" s="33">
        <f>VLOOKUP(A149,'SMALL PACK'!$A$2:$Z$496909,9,0)</f>
        <v>1775</v>
      </c>
      <c r="E149" s="33">
        <f>VLOOKUP(A149,'SMALL PACK'!$A$2:$Z$49609,12,0)</f>
        <v>1391.9549999999999</v>
      </c>
      <c r="F149" s="33">
        <f t="shared" si="50"/>
        <v>1179.6228813559321</v>
      </c>
      <c r="G149" s="33">
        <f>VLOOKUP(A149,'SMALL PACK'!$A$2:$Z$49609,16,0)</f>
        <v>18</v>
      </c>
      <c r="H149" s="66">
        <f>VLOOKUP(A149,'SMALL PACK'!$A$2:$Z$49609,7,0)</f>
        <v>5</v>
      </c>
      <c r="I149" s="33">
        <f>VLOOKUP(A149,'SMALL PACK'!$A$2:$Z$49609,17,0)</f>
        <v>0</v>
      </c>
      <c r="J149" s="33">
        <f>VLOOKUP(A149,'SMALL PACK'!$A$2:$Z$49879,18,0)</f>
        <v>0</v>
      </c>
      <c r="K149" s="51">
        <f>VLOOKUP(A149,'SMALL PACK'!$A$2:$Z$49609,21,0)</f>
        <v>1285.7549999999999</v>
      </c>
      <c r="L149" s="33">
        <f>IFERROR(IF(MATCH(B149,'Scheme Grade list'!#REF!,0)&gt;0,((F149-((G149+J149)*H149))/6/H149),0),0)</f>
        <v>0</v>
      </c>
      <c r="M149" s="33">
        <f>IFERROR(VLOOKUP(A149,'Scheme Grade list'!$H$5:$K$70,4,0),0)</f>
        <v>0</v>
      </c>
      <c r="N149" s="33"/>
      <c r="O149" s="33">
        <f>IF(IFERROR(VLOOKUP(A149,'Scheme Grade list'!#REF!,1,0),0),5,0)</f>
        <v>0</v>
      </c>
      <c r="P149" s="67">
        <f t="shared" si="51"/>
        <v>1285.7549999999999</v>
      </c>
      <c r="Q149" s="33">
        <f t="shared" si="52"/>
        <v>489.24500000000012</v>
      </c>
      <c r="R149" s="33">
        <f t="shared" si="53"/>
        <v>97.849000000000018</v>
      </c>
      <c r="S149" s="60">
        <f t="shared" si="54"/>
        <v>38.051183934730972</v>
      </c>
    </row>
    <row r="150" spans="1:19" x14ac:dyDescent="0.25">
      <c r="A150" s="32">
        <v>7511184</v>
      </c>
      <c r="B150" s="32">
        <f t="shared" si="49"/>
        <v>7511</v>
      </c>
      <c r="C150" s="32" t="str">
        <f>VLOOKUP(A150,'SMALL PACK'!$A$2:$Z$496909,5,0)</f>
        <v>SERVO GEAR SUPER 80W-90 - 20 X 1 L HDPE</v>
      </c>
      <c r="D150" s="33">
        <f>VLOOKUP(A150,'SMALL PACK'!$A$2:$Z$496909,9,0)</f>
        <v>390</v>
      </c>
      <c r="E150" s="33">
        <f>VLOOKUP(A150,'SMALL PACK'!$A$2:$Z$49609,12,0)</f>
        <v>300.26099999999997</v>
      </c>
      <c r="F150" s="33">
        <f t="shared" si="50"/>
        <v>254.45847457627119</v>
      </c>
      <c r="G150" s="33">
        <f>VLOOKUP(A150,'SMALL PACK'!$A$2:$Z$49609,16,0)</f>
        <v>28</v>
      </c>
      <c r="H150" s="66">
        <f>VLOOKUP(A150,'SMALL PACK'!$A$2:$Z$49609,7,0)</f>
        <v>1</v>
      </c>
      <c r="I150" s="33">
        <f>VLOOKUP(A150,'SMALL PACK'!$A$2:$Z$49609,17,0)</f>
        <v>0</v>
      </c>
      <c r="J150" s="33">
        <f>VLOOKUP(A150,'SMALL PACK'!$A$2:$Z$49879,18,0)</f>
        <v>0</v>
      </c>
      <c r="K150" s="84">
        <f>VLOOKUP(A150,'SMALL PACK'!$A$2:$Z$49609,21,0)</f>
        <v>267.221</v>
      </c>
      <c r="L150" s="33">
        <f>IFERROR(IF(MATCH(B150,'Scheme Grade list'!#REF!,0)&gt;0,((F150-((G150+J150)*H150))/6/H150),0),0)</f>
        <v>0</v>
      </c>
      <c r="M150" s="33">
        <f>IFERROR(VLOOKUP(A150,'Scheme Grade list'!$H$5:$K$70,4,0),0)</f>
        <v>0</v>
      </c>
      <c r="N150" s="33"/>
      <c r="O150" s="33">
        <f>IF(IFERROR(VLOOKUP(A150,'Scheme Grade list'!#REF!,1,0),0),5,0)</f>
        <v>0</v>
      </c>
      <c r="P150" s="67">
        <f t="shared" si="51"/>
        <v>267.221</v>
      </c>
      <c r="Q150" s="33">
        <f t="shared" si="52"/>
        <v>122.779</v>
      </c>
      <c r="R150" s="33">
        <f t="shared" si="53"/>
        <v>122.779</v>
      </c>
      <c r="S150" s="60">
        <f t="shared" si="54"/>
        <v>45.946613477234202</v>
      </c>
    </row>
    <row r="151" spans="1:19" x14ac:dyDescent="0.25">
      <c r="A151" s="32">
        <v>7511234</v>
      </c>
      <c r="B151" s="32">
        <f t="shared" si="49"/>
        <v>7511</v>
      </c>
      <c r="C151" s="32" t="str">
        <f>VLOOKUP(A151,'SMALL PACK'!$A$2:$Z$496909,5,0)</f>
        <v>SERVO GEAR SUPER 80W-90 - 4 X 5 L HDPE</v>
      </c>
      <c r="D151" s="33">
        <f>VLOOKUP(A151,'SMALL PACK'!$A$2:$Z$496909,9,0)</f>
        <v>1875</v>
      </c>
      <c r="E151" s="33">
        <f>VLOOKUP(A151,'SMALL PACK'!$A$2:$Z$49609,12,0)</f>
        <v>1457.25</v>
      </c>
      <c r="F151" s="33">
        <f t="shared" si="50"/>
        <v>1234.957627118644</v>
      </c>
      <c r="G151" s="33">
        <f>VLOOKUP(A151,'SMALL PACK'!$A$2:$Z$49609,16,0)</f>
        <v>33</v>
      </c>
      <c r="H151" s="66">
        <f>VLOOKUP(A151,'SMALL PACK'!$A$2:$Z$49609,7,0)</f>
        <v>5</v>
      </c>
      <c r="I151" s="33">
        <f>VLOOKUP(A151,'SMALL PACK'!$A$2:$Z$49609,17,0)</f>
        <v>0</v>
      </c>
      <c r="J151" s="33">
        <f>VLOOKUP(A151,'SMALL PACK'!$A$2:$Z$49879,18,0)</f>
        <v>0</v>
      </c>
      <c r="K151" s="84">
        <f>VLOOKUP(A151,'SMALL PACK'!$A$2:$Z$49609,21,0)</f>
        <v>1262.55</v>
      </c>
      <c r="L151" s="33">
        <f>IFERROR(IF(MATCH(B151,'Scheme Grade list'!#REF!,0)&gt;0,((F151-((G151+J151)*H151))/6/H151),0),0)</f>
        <v>0</v>
      </c>
      <c r="M151" s="33">
        <f>IFERROR(VLOOKUP(A151,'Scheme Grade list'!$H$5:$K$70,4,0),0)</f>
        <v>0</v>
      </c>
      <c r="N151" s="33"/>
      <c r="O151" s="33">
        <f>IF(IFERROR(VLOOKUP(A151,'Scheme Grade list'!#REF!,1,0),0),5,0)</f>
        <v>0</v>
      </c>
      <c r="P151" s="67">
        <f t="shared" si="51"/>
        <v>1262.55</v>
      </c>
      <c r="Q151" s="33">
        <f t="shared" si="52"/>
        <v>612.45000000000005</v>
      </c>
      <c r="R151" s="33">
        <f t="shared" si="53"/>
        <v>122.49000000000001</v>
      </c>
      <c r="S151" s="60">
        <f t="shared" si="54"/>
        <v>48.508969941784493</v>
      </c>
    </row>
    <row r="152" spans="1:19" x14ac:dyDescent="0.25">
      <c r="A152" s="32">
        <v>7511240</v>
      </c>
      <c r="B152" s="32">
        <f t="shared" si="49"/>
        <v>7511</v>
      </c>
      <c r="C152" s="32" t="str">
        <f>VLOOKUP(A152,'SMALL PACK'!$A$2:$Z$496909,5,0)</f>
        <v>SERVO GEAR SUPER 80W-90-4 X 5 L PROMO</v>
      </c>
      <c r="D152" s="33">
        <f>VLOOKUP(A152,'SMALL PACK'!$A$2:$Z$496909,9,0)</f>
        <v>1875</v>
      </c>
      <c r="E152" s="33">
        <f>VLOOKUP(A152,'SMALL PACK'!$A$2:$Z$49609,12,0)</f>
        <v>1457.25</v>
      </c>
      <c r="F152" s="33">
        <f t="shared" si="50"/>
        <v>1234.957627118644</v>
      </c>
      <c r="G152" s="33">
        <f>VLOOKUP(A152,'SMALL PACK'!$A$2:$Z$49609,16,0)</f>
        <v>33</v>
      </c>
      <c r="H152" s="66">
        <f>VLOOKUP(A152,'SMALL PACK'!$A$2:$Z$49609,7,0)</f>
        <v>5</v>
      </c>
      <c r="I152" s="33">
        <f>VLOOKUP(A152,'SMALL PACK'!$A$2:$Z$49609,17,0)</f>
        <v>0</v>
      </c>
      <c r="J152" s="33">
        <f>VLOOKUP(A152,'SMALL PACK'!$A$2:$Z$49879,18,0)</f>
        <v>0</v>
      </c>
      <c r="K152" s="51">
        <f>VLOOKUP(A152,'SMALL PACK'!$A$2:$Z$49609,21,0)</f>
        <v>1262.55</v>
      </c>
      <c r="L152" s="33">
        <f>IFERROR(IF(MATCH(B152,'Scheme Grade list'!#REF!,0)&gt;0,((F152-((G152+J152)*H152))/6/H152),0),0)</f>
        <v>0</v>
      </c>
      <c r="M152" s="33">
        <f>IFERROR(VLOOKUP(A152,'Scheme Grade list'!$H$5:$K$70,4,0),0)</f>
        <v>0</v>
      </c>
      <c r="N152" s="33"/>
      <c r="O152" s="33">
        <f>IF(IFERROR(VLOOKUP(A152,'Scheme Grade list'!#REF!,1,0),0),5,0)</f>
        <v>0</v>
      </c>
      <c r="P152" s="67">
        <f t="shared" si="51"/>
        <v>1262.55</v>
      </c>
      <c r="Q152" s="33">
        <f t="shared" si="52"/>
        <v>612.45000000000005</v>
      </c>
      <c r="R152" s="33">
        <f t="shared" si="53"/>
        <v>122.49000000000001</v>
      </c>
      <c r="S152" s="60">
        <f t="shared" si="54"/>
        <v>48.508969941784493</v>
      </c>
    </row>
    <row r="153" spans="1:19" x14ac:dyDescent="0.25">
      <c r="A153" s="32">
        <v>7511251</v>
      </c>
      <c r="B153" s="32">
        <f t="shared" si="49"/>
        <v>7511</v>
      </c>
      <c r="C153" s="32" t="str">
        <f>VLOOKUP(A153,'SMALL PACK'!$A$2:$Z$496909,5,0)</f>
        <v>SERVO GEAR SUPER 80W-90-7.5 L</v>
      </c>
      <c r="D153" s="33">
        <f>VLOOKUP(A153,'SMALL PACK'!$A$2:$Z$496909,9,0)</f>
        <v>2763</v>
      </c>
      <c r="E153" s="33">
        <f>VLOOKUP(A153,'SMALL PACK'!$A$2:$Z$49609,12,0)</f>
        <v>2159.5607999999997</v>
      </c>
      <c r="F153" s="33">
        <f t="shared" si="50"/>
        <v>1830.1362711864406</v>
      </c>
      <c r="G153" s="33">
        <f>VLOOKUP(A153,'SMALL PACK'!$A$2:$Z$49609,16,0)</f>
        <v>33</v>
      </c>
      <c r="H153" s="66">
        <f>VLOOKUP(A153,'SMALL PACK'!$A$2:$Z$49609,7,0)</f>
        <v>7.5</v>
      </c>
      <c r="I153" s="33">
        <f>VLOOKUP(A153,'SMALL PACK'!$A$2:$Z$49609,17,0)</f>
        <v>0</v>
      </c>
      <c r="J153" s="33">
        <f>VLOOKUP(A153,'SMALL PACK'!$A$2:$Z$49879,18,0)</f>
        <v>0</v>
      </c>
      <c r="K153" s="51">
        <f>VLOOKUP(A153,'SMALL PACK'!$A$2:$Z$49609,21,0)</f>
        <v>1867.5107999999998</v>
      </c>
      <c r="L153" s="33">
        <f>IFERROR(IF(MATCH(B153,'Scheme Grade list'!#REF!,0)&gt;0,((F153-((G153+J153)*H153))/6/H153),0),0)</f>
        <v>0</v>
      </c>
      <c r="M153" s="33">
        <f>IFERROR(VLOOKUP(A153,'Scheme Grade list'!$H$5:$K$70,4,0),0)</f>
        <v>0</v>
      </c>
      <c r="N153" s="33"/>
      <c r="O153" s="33">
        <f>IF(IFERROR(VLOOKUP(A153,'Scheme Grade list'!#REF!,1,0),0),5,0)</f>
        <v>0</v>
      </c>
      <c r="P153" s="67">
        <f t="shared" si="51"/>
        <v>1867.5107999999998</v>
      </c>
      <c r="Q153" s="33">
        <f t="shared" si="52"/>
        <v>895.48920000000021</v>
      </c>
      <c r="R153" s="33">
        <f t="shared" si="53"/>
        <v>119.39856000000003</v>
      </c>
      <c r="S153" s="60">
        <f t="shared" si="54"/>
        <v>47.950951608954568</v>
      </c>
    </row>
    <row r="154" spans="1:19" x14ac:dyDescent="0.25">
      <c r="A154" s="32">
        <v>7511269</v>
      </c>
      <c r="B154" s="32">
        <f t="shared" si="49"/>
        <v>7511</v>
      </c>
      <c r="C154" s="32" t="str">
        <f>VLOOKUP(A154,'SMALL PACK'!$A$2:$Z$496909,5,0)</f>
        <v>SERVO GEAR SUPER 80W-90-20 L PROMO</v>
      </c>
      <c r="D154" s="33">
        <f>VLOOKUP(A154,'SMALL PACK'!$A$2:$Z$496909,9,0)</f>
        <v>7200</v>
      </c>
      <c r="E154" s="33">
        <f>VLOOKUP(A154,'SMALL PACK'!$A$2:$Z$49609,12,0)</f>
        <v>5730.48</v>
      </c>
      <c r="F154" s="33">
        <f t="shared" si="50"/>
        <v>4856.3389830508477</v>
      </c>
      <c r="G154" s="33">
        <f>VLOOKUP(A154,'SMALL PACK'!$A$2:$Z$49609,16,0)</f>
        <v>48</v>
      </c>
      <c r="H154" s="66">
        <f>VLOOKUP(A154,'SMALL PACK'!$A$2:$Z$49609,7,0)</f>
        <v>20</v>
      </c>
      <c r="I154" s="33">
        <f>VLOOKUP(A154,'SMALL PACK'!$A$2:$Z$49609,17,0)</f>
        <v>0</v>
      </c>
      <c r="J154" s="33">
        <f>VLOOKUP(A154,'SMALL PACK'!$A$2:$Z$49879,18,0)</f>
        <v>0</v>
      </c>
      <c r="K154" s="67">
        <f>VLOOKUP(A154,'SMALL PACK'!$A$2:$Z$49609,21,0)</f>
        <v>4597.68</v>
      </c>
      <c r="L154" s="33">
        <f>IFERROR(IF(MATCH(B154,'Scheme Grade list'!#REF!,0)&gt;0,((F154-((G154+J154)*H154))/6/H154),0),0)</f>
        <v>0</v>
      </c>
      <c r="M154" s="33">
        <f>IFERROR(VLOOKUP(A154,'Scheme Grade list'!$H$5:$K$70,4,0),0)</f>
        <v>0</v>
      </c>
      <c r="N154" s="33"/>
      <c r="O154" s="33">
        <f>IF(IFERROR(VLOOKUP(A154,'Scheme Grade list'!#REF!,1,0),0),5,0)</f>
        <v>0</v>
      </c>
      <c r="P154" s="67">
        <f t="shared" si="51"/>
        <v>4597.68</v>
      </c>
      <c r="Q154" s="33">
        <f t="shared" si="52"/>
        <v>2602.3199999999997</v>
      </c>
      <c r="R154" s="33">
        <f t="shared" si="53"/>
        <v>130.11599999999999</v>
      </c>
      <c r="S154" s="60">
        <f t="shared" si="54"/>
        <v>56.600720363313663</v>
      </c>
    </row>
    <row r="155" spans="1:19" x14ac:dyDescent="0.25">
      <c r="A155" s="32">
        <v>7515184</v>
      </c>
      <c r="B155" s="32">
        <f t="shared" si="49"/>
        <v>7515</v>
      </c>
      <c r="C155" s="32" t="str">
        <f>VLOOKUP(A155,'SMALL PACK'!$A$2:$Z$496909,5,0)</f>
        <v>SERVO GEAR SUPER 85W-140 - 20 X 1 L HDPE</v>
      </c>
      <c r="D155" s="33">
        <f>VLOOKUP(A155,'SMALL PACK'!$A$2:$Z$496909,9,0)</f>
        <v>445</v>
      </c>
      <c r="E155" s="33">
        <f>VLOOKUP(A155,'SMALL PACK'!$A$2:$Z$49609,12,0)</f>
        <v>331.92550000000006</v>
      </c>
      <c r="F155" s="33">
        <f t="shared" si="50"/>
        <v>281.29279661016955</v>
      </c>
      <c r="G155" s="33">
        <f>VLOOKUP(A155,'SMALL PACK'!$A$2:$Z$49609,16,0)</f>
        <v>28</v>
      </c>
      <c r="H155" s="66">
        <f>VLOOKUP(A155,'SMALL PACK'!$A$2:$Z$49609,7,0)</f>
        <v>1</v>
      </c>
      <c r="I155" s="33">
        <f>VLOOKUP(A155,'SMALL PACK'!$A$2:$Z$49609,17,0)</f>
        <v>0</v>
      </c>
      <c r="J155" s="33">
        <f>VLOOKUP(A155,'SMALL PACK'!$A$2:$Z$49879,18,0)</f>
        <v>0</v>
      </c>
      <c r="K155" s="51">
        <f>VLOOKUP(A155,'SMALL PACK'!$A$2:$Z$49609,21,0)</f>
        <v>298.88550000000004</v>
      </c>
      <c r="L155" s="33">
        <f>IFERROR(IF(MATCH(B155,'Scheme Grade list'!#REF!,0)&gt;0,((F155-((G155+J155)*H155))/6/H155),0),0)</f>
        <v>0</v>
      </c>
      <c r="M155" s="33">
        <f>IFERROR(VLOOKUP(A155,'Scheme Grade list'!$H$5:$K$70,4,0),0)</f>
        <v>0</v>
      </c>
      <c r="N155" s="33"/>
      <c r="O155" s="33">
        <f>IF(IFERROR(VLOOKUP(A155,'Scheme Grade list'!#REF!,1,0),0),5,0)</f>
        <v>0</v>
      </c>
      <c r="P155" s="67">
        <f t="shared" si="51"/>
        <v>298.88550000000004</v>
      </c>
      <c r="Q155" s="33">
        <f t="shared" si="52"/>
        <v>146.11449999999996</v>
      </c>
      <c r="R155" s="33">
        <f t="shared" si="53"/>
        <v>146.11449999999996</v>
      </c>
      <c r="S155" s="60">
        <f t="shared" si="54"/>
        <v>48.886446482013994</v>
      </c>
    </row>
    <row r="156" spans="1:19" x14ac:dyDescent="0.25">
      <c r="A156" s="32">
        <v>7515240</v>
      </c>
      <c r="B156" s="32">
        <f t="shared" si="49"/>
        <v>7515</v>
      </c>
      <c r="C156" s="32" t="str">
        <f>VLOOKUP(A156,'SMALL PACK'!$A$2:$Z$496909,5,0)</f>
        <v>SERVO GEAR SUPER 85W-140-4 X 5 L PROMO</v>
      </c>
      <c r="D156" s="33">
        <f>VLOOKUP(A156,'SMALL PACK'!$A$2:$Z$496909,9,0)</f>
        <v>2025</v>
      </c>
      <c r="E156" s="33">
        <f>VLOOKUP(A156,'SMALL PACK'!$A$2:$Z$49609,12,0)</f>
        <v>1603.8</v>
      </c>
      <c r="F156" s="33">
        <f t="shared" si="50"/>
        <v>1359.1525423728815</v>
      </c>
      <c r="G156" s="33">
        <f>VLOOKUP(A156,'SMALL PACK'!$A$2:$Z$49609,16,0)</f>
        <v>33</v>
      </c>
      <c r="H156" s="66">
        <f>VLOOKUP(A156,'SMALL PACK'!$A$2:$Z$49609,7,0)</f>
        <v>5</v>
      </c>
      <c r="I156" s="33">
        <f>VLOOKUP(A156,'SMALL PACK'!$A$2:$Z$49609,17,0)</f>
        <v>0</v>
      </c>
      <c r="J156" s="33">
        <f>VLOOKUP(A156,'SMALL PACK'!$A$2:$Z$49879,18,0)</f>
        <v>0</v>
      </c>
      <c r="K156" s="51">
        <f>VLOOKUP(A156,'SMALL PACK'!$A$2:$Z$49609,21,0)</f>
        <v>1409.1000000000001</v>
      </c>
      <c r="L156" s="33">
        <f>IFERROR(IF(MATCH(B156,'Scheme Grade list'!#REF!,0)&gt;0,((F156-((G156+J156)*H156))/6/H156),0),0)</f>
        <v>0</v>
      </c>
      <c r="M156" s="33">
        <f>IFERROR(VLOOKUP(A156,'Scheme Grade list'!$H$5:$K$70,4,0),0)</f>
        <v>0</v>
      </c>
      <c r="N156" s="33"/>
      <c r="O156" s="33">
        <f>IF(IFERROR(VLOOKUP(A156,'Scheme Grade list'!#REF!,1,0),0),5,0)</f>
        <v>0</v>
      </c>
      <c r="P156" s="67">
        <f t="shared" si="51"/>
        <v>1409.1000000000001</v>
      </c>
      <c r="Q156" s="33">
        <f t="shared" si="52"/>
        <v>615.89999999999986</v>
      </c>
      <c r="R156" s="33">
        <f t="shared" si="53"/>
        <v>123.17999999999998</v>
      </c>
      <c r="S156" s="60">
        <f t="shared" si="54"/>
        <v>43.708750266127296</v>
      </c>
    </row>
    <row r="157" spans="1:19" x14ac:dyDescent="0.25">
      <c r="A157" s="32">
        <v>7515265</v>
      </c>
      <c r="B157" s="32">
        <f t="shared" si="49"/>
        <v>7515</v>
      </c>
      <c r="C157" s="32" t="str">
        <f>VLOOKUP(A157,'SMALL PACK'!$A$2:$Z$496909,5,0)</f>
        <v>SERVO GEAR SUPER 85W-140-20 L BUC</v>
      </c>
      <c r="D157" s="33">
        <f>VLOOKUP(A157,'SMALL PACK'!$A$2:$Z$496909,9,0)</f>
        <v>7950</v>
      </c>
      <c r="E157" s="33">
        <f>VLOOKUP(A157,'SMALL PACK'!$A$2:$Z$49609,12,0)</f>
        <v>6327.4049999999997</v>
      </c>
      <c r="F157" s="33">
        <f t="shared" si="50"/>
        <v>5362.2076271186443</v>
      </c>
      <c r="G157" s="33">
        <f>VLOOKUP(A157,'SMALL PACK'!$A$2:$Z$49609,16,0)</f>
        <v>48</v>
      </c>
      <c r="H157" s="66">
        <f>VLOOKUP(A157,'SMALL PACK'!$A$2:$Z$49609,7,0)</f>
        <v>20</v>
      </c>
      <c r="I157" s="33">
        <f>VLOOKUP(A157,'SMALL PACK'!$A$2:$Z$49609,17,0)</f>
        <v>0</v>
      </c>
      <c r="J157" s="33">
        <f>VLOOKUP(A157,'SMALL PACK'!$A$2:$Z$49879,18,0)</f>
        <v>0</v>
      </c>
      <c r="K157" s="51">
        <f>VLOOKUP(A157,'SMALL PACK'!$A$2:$Z$49609,21,0)</f>
        <v>5194.6049999999996</v>
      </c>
      <c r="L157" s="33">
        <f>IFERROR(IF(MATCH(B157,'Scheme Grade list'!#REF!,0)&gt;0,((F157-((G157+J157)*H157))/6/H157),0),0)</f>
        <v>0</v>
      </c>
      <c r="M157" s="33">
        <f>IFERROR(VLOOKUP(A157,'Scheme Grade list'!$H$5:$K$70,4,0),0)</f>
        <v>0</v>
      </c>
      <c r="N157" s="33"/>
      <c r="O157" s="33">
        <f>IF(IFERROR(VLOOKUP(A157,'Scheme Grade list'!#REF!,1,0),0),5,0)</f>
        <v>0</v>
      </c>
      <c r="P157" s="67">
        <f t="shared" si="51"/>
        <v>5194.6049999999996</v>
      </c>
      <c r="Q157" s="33">
        <f t="shared" si="52"/>
        <v>2755.3950000000004</v>
      </c>
      <c r="R157" s="33">
        <f t="shared" si="53"/>
        <v>137.76975000000002</v>
      </c>
      <c r="S157" s="60">
        <f t="shared" si="54"/>
        <v>53.043397909946968</v>
      </c>
    </row>
    <row r="158" spans="1:19" x14ac:dyDescent="0.25">
      <c r="A158" s="32">
        <v>7515269</v>
      </c>
      <c r="B158" s="32">
        <f t="shared" si="49"/>
        <v>7515</v>
      </c>
      <c r="C158" s="32" t="str">
        <f>VLOOKUP(A158,'SMALL PACK'!$A$2:$Z$496909,5,0)</f>
        <v>SERVO GEAR SUPER 85W-140-20 L PROMO</v>
      </c>
      <c r="D158" s="33">
        <f>VLOOKUP(A158,'SMALL PACK'!$A$2:$Z$496909,9,0)</f>
        <v>7950</v>
      </c>
      <c r="E158" s="33">
        <f>VLOOKUP(A158,'SMALL PACK'!$A$2:$Z$49609,12,0)</f>
        <v>6327.4049999999997</v>
      </c>
      <c r="F158" s="33">
        <f t="shared" si="50"/>
        <v>5362.2076271186443</v>
      </c>
      <c r="G158" s="33">
        <f>VLOOKUP(A158,'SMALL PACK'!$A$2:$Z$49609,16,0)</f>
        <v>48</v>
      </c>
      <c r="H158" s="66">
        <f>VLOOKUP(A158,'SMALL PACK'!$A$2:$Z$49609,7,0)</f>
        <v>20</v>
      </c>
      <c r="I158" s="33">
        <f>VLOOKUP(A158,'SMALL PACK'!$A$2:$Z$49609,17,0)</f>
        <v>0</v>
      </c>
      <c r="J158" s="33">
        <f>VLOOKUP(A158,'SMALL PACK'!$A$2:$Z$49879,18,0)</f>
        <v>0</v>
      </c>
      <c r="K158" s="51">
        <f>VLOOKUP(A158,'SMALL PACK'!$A$2:$Z$49609,21,0)</f>
        <v>5194.6049999999996</v>
      </c>
      <c r="L158" s="33">
        <f>IFERROR(IF(MATCH(B158,'Scheme Grade list'!#REF!,0)&gt;0,((F158-((G158+J158)*H158))/6/H158),0),0)</f>
        <v>0</v>
      </c>
      <c r="M158" s="33">
        <f>IFERROR(VLOOKUP(A158,'Scheme Grade list'!$H$5:$K$70,4,0),0)</f>
        <v>0</v>
      </c>
      <c r="N158" s="33"/>
      <c r="O158" s="33">
        <f>IF(IFERROR(VLOOKUP(A158,'Scheme Grade list'!#REF!,1,0),0),5,0)</f>
        <v>0</v>
      </c>
      <c r="P158" s="67">
        <f t="shared" si="51"/>
        <v>5194.6049999999996</v>
      </c>
      <c r="Q158" s="33">
        <f t="shared" si="52"/>
        <v>2755.3950000000004</v>
      </c>
      <c r="R158" s="33">
        <f t="shared" si="53"/>
        <v>137.76975000000002</v>
      </c>
      <c r="S158" s="60">
        <f t="shared" si="54"/>
        <v>53.043397909946968</v>
      </c>
    </row>
    <row r="159" spans="1:19" x14ac:dyDescent="0.25">
      <c r="A159" s="32"/>
      <c r="B159" s="32"/>
      <c r="C159" s="32"/>
      <c r="D159" s="27"/>
      <c r="E159" s="27"/>
      <c r="F159" s="27"/>
      <c r="G159" s="27"/>
      <c r="H159" s="27"/>
      <c r="I159" s="27"/>
      <c r="J159" s="27"/>
      <c r="K159" s="50"/>
      <c r="L159" s="27"/>
      <c r="M159" s="27"/>
      <c r="N159" s="27"/>
      <c r="O159" s="27"/>
      <c r="P159" s="61"/>
      <c r="Q159" s="27"/>
      <c r="R159" s="27"/>
      <c r="S159" s="27"/>
    </row>
    <row r="160" spans="1:19" x14ac:dyDescent="0.25">
      <c r="A160" s="32"/>
      <c r="B160" s="32"/>
      <c r="C160" s="32"/>
      <c r="D160" s="27"/>
      <c r="E160" s="27"/>
      <c r="F160" s="27"/>
      <c r="G160" s="27"/>
      <c r="H160" s="27"/>
      <c r="I160" s="27"/>
      <c r="J160" s="27"/>
      <c r="K160" s="50"/>
      <c r="L160" s="27"/>
      <c r="M160" s="27"/>
      <c r="N160" s="27"/>
      <c r="O160" s="27"/>
      <c r="P160" s="61"/>
      <c r="Q160" s="27"/>
      <c r="R160" s="27"/>
      <c r="S160" s="27"/>
    </row>
    <row r="161" spans="1:19" x14ac:dyDescent="0.25">
      <c r="A161" s="30" t="s">
        <v>3052</v>
      </c>
      <c r="B161" s="30"/>
      <c r="C161" s="32"/>
      <c r="D161" s="27"/>
      <c r="E161" s="27"/>
      <c r="F161" s="27"/>
      <c r="G161" s="27"/>
      <c r="H161" s="27"/>
      <c r="I161" s="27"/>
      <c r="J161" s="27"/>
      <c r="K161" s="50"/>
      <c r="L161" s="27"/>
      <c r="M161" s="27"/>
      <c r="N161" s="27"/>
      <c r="O161" s="27"/>
      <c r="P161" s="61"/>
      <c r="Q161" s="27"/>
      <c r="R161" s="27"/>
      <c r="S161" s="27"/>
    </row>
    <row r="162" spans="1:19" x14ac:dyDescent="0.25">
      <c r="A162" s="32">
        <v>3723213</v>
      </c>
      <c r="B162" s="32">
        <f t="shared" ref="B162:B177" si="55">VALUE(LEFT(A162,4))</f>
        <v>3723</v>
      </c>
      <c r="C162" s="32" t="str">
        <f>VLOOKUP(A162,'SMALL PACK'!$A$2:$Z$496909,5,0)</f>
        <v>SERVO PUMP SET OIL 20W-40 - 4x3.5L</v>
      </c>
      <c r="D162" s="33">
        <f>VLOOKUP(A162,'SMALL PACK'!$A$2:$Z$496909,9,0)</f>
        <v>1123</v>
      </c>
      <c r="E162" s="33">
        <f>VLOOKUP(A162,'SMALL PACK'!$A$2:$Z$49609,12,0)</f>
        <v>866.73140000000012</v>
      </c>
      <c r="F162" s="33">
        <f t="shared" ref="F162:F177" si="56">E162/1.18</f>
        <v>734.51813559322045</v>
      </c>
      <c r="G162" s="33">
        <f>VLOOKUP(A162,'SMALL PACK'!$A$2:$Z$49609,16,0)</f>
        <v>18</v>
      </c>
      <c r="H162" s="66">
        <f>VLOOKUP(A162,'SMALL PACK'!$A$2:$Z$49609,7,0)</f>
        <v>3.5</v>
      </c>
      <c r="I162" s="33">
        <f>VLOOKUP(A162,'SMALL PACK'!$A$2:$Z$49609,17,0)</f>
        <v>0</v>
      </c>
      <c r="J162" s="33">
        <f>VLOOKUP(A162,'SMALL PACK'!$A$2:$Z$49879,18,0)</f>
        <v>0</v>
      </c>
      <c r="K162" s="51">
        <f>VLOOKUP(A162,'SMALL PACK'!$A$2:$Z$49609,21,0)</f>
        <v>792.39140000000009</v>
      </c>
      <c r="L162" s="33">
        <f>IFERROR(IF(MATCH(B162,'Scheme Grade list'!#REF!,0)&gt;0,((F162-((G162+J162)*H162))/11/H162),0),0)</f>
        <v>0</v>
      </c>
      <c r="M162" s="33">
        <f>IFERROR(VLOOKUP(A162,'Scheme Grade list'!$H$5:$K$70,4,0),0)</f>
        <v>0</v>
      </c>
      <c r="N162" s="33"/>
      <c r="O162" s="33">
        <f>IF(IFERROR(VLOOKUP(A162,'Scheme Grade list'!#REF!,1,0),0),5,0)</f>
        <v>0</v>
      </c>
      <c r="P162" s="67">
        <f t="shared" ref="P162:P177" si="57">IFERROR((F162-(G162+I162+J162+L162)*H162)*1.18-(M162+N162+O162)*H162,K162)</f>
        <v>792.39140000000009</v>
      </c>
      <c r="Q162" s="33">
        <f t="shared" ref="Q162:Q177" si="58">D162-P162</f>
        <v>330.60859999999991</v>
      </c>
      <c r="R162" s="33">
        <f t="shared" ref="R162:R177" si="59">Q162/H162</f>
        <v>94.45959999999998</v>
      </c>
      <c r="S162" s="60">
        <f t="shared" ref="S162:S177" si="60">Q162/P162*100</f>
        <v>41.722890985439754</v>
      </c>
    </row>
    <row r="163" spans="1:19" x14ac:dyDescent="0.25">
      <c r="A163" s="32">
        <v>3725213</v>
      </c>
      <c r="B163" s="32">
        <f t="shared" si="55"/>
        <v>3725</v>
      </c>
      <c r="C163" s="32" t="str">
        <f>VLOOKUP(A163,'SMALL PACK'!$A$2:$Z$496909,5,0)</f>
        <v>SERVO SUPER PUMP SO 40-4x3.5L HDPE</v>
      </c>
      <c r="D163" s="33">
        <f>VLOOKUP(A163,'SMALL PACK'!$A$2:$Z$496909,9,0)</f>
        <v>963</v>
      </c>
      <c r="E163" s="33">
        <f>VLOOKUP(A163,'SMALL PACK'!$A$2:$Z$49609,12,0)</f>
        <v>663.50700000000006</v>
      </c>
      <c r="F163" s="33">
        <f t="shared" si="56"/>
        <v>562.29406779661031</v>
      </c>
      <c r="G163" s="33">
        <f>VLOOKUP(A163,'SMALL PACK'!$A$2:$Z$49609,16,0)</f>
        <v>10</v>
      </c>
      <c r="H163" s="66">
        <f>VLOOKUP(A163,'SMALL PACK'!$A$2:$Z$49609,7,0)</f>
        <v>3.5</v>
      </c>
      <c r="I163" s="33">
        <f>VLOOKUP(A163,'SMALL PACK'!$A$2:$Z$49609,17,0)</f>
        <v>0</v>
      </c>
      <c r="J163" s="33">
        <f>VLOOKUP(A163,'SMALL PACK'!$A$2:$Z$49879,18,0)</f>
        <v>0</v>
      </c>
      <c r="K163" s="51">
        <f>VLOOKUP(A163,'SMALL PACK'!$A$2:$Z$49609,21,0)</f>
        <v>622.20700000000011</v>
      </c>
      <c r="L163" s="33">
        <f>IFERROR(IF(MATCH(B163,'Scheme Grade list'!#REF!,0)&gt;0,((F163-((G163+J163)*H163))/11/H163),0),0)</f>
        <v>0</v>
      </c>
      <c r="M163" s="33">
        <f>IFERROR(VLOOKUP(A163,'Scheme Grade list'!$H$5:$K$70,4,0),0)</f>
        <v>0</v>
      </c>
      <c r="N163" s="33"/>
      <c r="O163" s="33">
        <f>IF(IFERROR(VLOOKUP(A163,'Scheme Grade list'!#REF!,1,0),0),5,0)</f>
        <v>0</v>
      </c>
      <c r="P163" s="67">
        <f t="shared" si="57"/>
        <v>622.20700000000011</v>
      </c>
      <c r="Q163" s="33">
        <f t="shared" si="58"/>
        <v>340.79299999999989</v>
      </c>
      <c r="R163" s="33">
        <f t="shared" si="59"/>
        <v>97.369428571428543</v>
      </c>
      <c r="S163" s="60">
        <f t="shared" si="60"/>
        <v>54.771643520564673</v>
      </c>
    </row>
    <row r="164" spans="1:19" x14ac:dyDescent="0.25">
      <c r="A164" s="32">
        <v>4950184</v>
      </c>
      <c r="B164" s="32">
        <f t="shared" si="55"/>
        <v>4950</v>
      </c>
      <c r="C164" s="32" t="str">
        <f>VLOOKUP(A164,'SMALL PACK'!$A$2:$Z$496909,5,0)</f>
        <v>SERVO OIB OIL-20 X 1 L</v>
      </c>
      <c r="D164" s="33">
        <f>VLOOKUP(A164,'SMALL PACK'!$A$2:$Z$496909,9,0)</f>
        <v>340</v>
      </c>
      <c r="E164" s="33">
        <f>VLOOKUP(A164,'SMALL PACK'!$A$2:$Z$49609,12,0)</f>
        <v>264.38400000000001</v>
      </c>
      <c r="F164" s="33">
        <f t="shared" si="56"/>
        <v>224.05423728813562</v>
      </c>
      <c r="G164" s="33">
        <f>VLOOKUP(A164,'SMALL PACK'!$A$2:$Z$49609,16,0)</f>
        <v>28</v>
      </c>
      <c r="H164" s="66">
        <f>VLOOKUP(A164,'SMALL PACK'!$A$2:$Z$49609,7,0)</f>
        <v>1</v>
      </c>
      <c r="I164" s="33">
        <f>VLOOKUP(A164,'SMALL PACK'!$A$2:$Z$49609,17,0)</f>
        <v>0</v>
      </c>
      <c r="J164" s="33">
        <f>VLOOKUP(A164,'SMALL PACK'!$A$2:$Z$49879,18,0)</f>
        <v>0</v>
      </c>
      <c r="K164" s="51">
        <f>VLOOKUP(A164,'SMALL PACK'!$A$2:$Z$49609,21,0)</f>
        <v>231.34400000000002</v>
      </c>
      <c r="L164" s="33">
        <f>IFERROR(IF(MATCH(B164,'Scheme Grade list'!#REF!,0)&gt;0,((F164-((G164+J164)*H164))/6/H164),0),0)</f>
        <v>0</v>
      </c>
      <c r="M164" s="33">
        <f>IFERROR(VLOOKUP(A164,'Scheme Grade list'!$H$5:$K$70,4,0),0)</f>
        <v>0</v>
      </c>
      <c r="N164" s="33"/>
      <c r="O164" s="33">
        <f>IF(IFERROR(VLOOKUP(A164,'Scheme Grade list'!#REF!,1,0),0),5,0)</f>
        <v>0</v>
      </c>
      <c r="P164" s="67">
        <f t="shared" si="57"/>
        <v>231.34400000000002</v>
      </c>
      <c r="Q164" s="33">
        <f t="shared" si="58"/>
        <v>108.65599999999998</v>
      </c>
      <c r="R164" s="33">
        <f t="shared" si="59"/>
        <v>108.65599999999998</v>
      </c>
      <c r="S164" s="60">
        <f t="shared" si="60"/>
        <v>46.96728681098277</v>
      </c>
    </row>
    <row r="165" spans="1:19" x14ac:dyDescent="0.25">
      <c r="A165" s="32">
        <v>4950234</v>
      </c>
      <c r="B165" s="32">
        <f t="shared" si="55"/>
        <v>4950</v>
      </c>
      <c r="C165" s="32" t="str">
        <f>VLOOKUP(A165,'SMALL PACK'!$A$2:$Z$496909,5,0)</f>
        <v>SERVO OIB OIL-4x5L - HDPE</v>
      </c>
      <c r="D165" s="33">
        <f>VLOOKUP(A165,'SMALL PACK'!$A$2:$Z$496909,9,0)</f>
        <v>1675</v>
      </c>
      <c r="E165" s="33">
        <f>VLOOKUP(A165,'SMALL PACK'!$A$2:$Z$49609,12,0)</f>
        <v>1298.46</v>
      </c>
      <c r="F165" s="33">
        <f t="shared" si="56"/>
        <v>1100.3898305084747</v>
      </c>
      <c r="G165" s="33">
        <f>VLOOKUP(A165,'SMALL PACK'!$A$2:$Z$49609,16,0)</f>
        <v>48</v>
      </c>
      <c r="H165" s="66">
        <f>VLOOKUP(A165,'SMALL PACK'!$A$2:$Z$49609,7,0)</f>
        <v>5</v>
      </c>
      <c r="I165" s="33">
        <f>VLOOKUP(A165,'SMALL PACK'!$A$2:$Z$49609,17,0)</f>
        <v>0</v>
      </c>
      <c r="J165" s="33">
        <f>VLOOKUP(A165,'SMALL PACK'!$A$2:$Z$49879,18,0)</f>
        <v>0</v>
      </c>
      <c r="K165" s="51">
        <f>VLOOKUP(A165,'SMALL PACK'!$A$2:$Z$49609,21,0)</f>
        <v>1015.2600000000001</v>
      </c>
      <c r="L165" s="33">
        <f>IFERROR(IF(MATCH(B165,'Scheme Grade list'!#REF!,0)&gt;0,((F165-((G165+J165)*H165))/6/H165),0),0)</f>
        <v>0</v>
      </c>
      <c r="M165" s="33">
        <f>IFERROR(VLOOKUP(A165,'Scheme Grade list'!$H$5:$K$70,4,0),0)</f>
        <v>0</v>
      </c>
      <c r="N165" s="33"/>
      <c r="O165" s="33">
        <f>IF(IFERROR(VLOOKUP(A165,'Scheme Grade list'!#REF!,1,0),0),5,0)</f>
        <v>0</v>
      </c>
      <c r="P165" s="67">
        <f t="shared" si="57"/>
        <v>1015.2600000000001</v>
      </c>
      <c r="Q165" s="33">
        <f t="shared" si="58"/>
        <v>659.7399999999999</v>
      </c>
      <c r="R165" s="33">
        <f t="shared" si="59"/>
        <v>131.94799999999998</v>
      </c>
      <c r="S165" s="60">
        <f t="shared" si="60"/>
        <v>64.982369048322568</v>
      </c>
    </row>
    <row r="166" spans="1:19" x14ac:dyDescent="0.25">
      <c r="A166" s="32">
        <v>4950269</v>
      </c>
      <c r="B166" s="32">
        <f t="shared" si="55"/>
        <v>4950</v>
      </c>
      <c r="C166" s="32" t="str">
        <f>VLOOKUP(A166,'SMALL PACK'!$A$2:$Z$496909,5,0)</f>
        <v>SERVO OIB OIL -20L PROMO</v>
      </c>
      <c r="D166" s="33">
        <f>VLOOKUP(A166,'SMALL PACK'!$A$2:$Z$496909,9,0)</f>
        <v>6320</v>
      </c>
      <c r="E166" s="33">
        <f>VLOOKUP(A166,'SMALL PACK'!$A$2:$Z$49609,12,0)</f>
        <v>4999.7520000000004</v>
      </c>
      <c r="F166" s="33">
        <f t="shared" si="56"/>
        <v>4237.0779661016959</v>
      </c>
      <c r="G166" s="33">
        <f>VLOOKUP(A166,'SMALL PACK'!$A$2:$Z$49609,16,0)</f>
        <v>43</v>
      </c>
      <c r="H166" s="66">
        <f>VLOOKUP(A166,'SMALL PACK'!$A$2:$Z$49609,7,0)</f>
        <v>20</v>
      </c>
      <c r="I166" s="33">
        <f>VLOOKUP(A166,'SMALL PACK'!$A$2:$Z$49609,17,0)</f>
        <v>0</v>
      </c>
      <c r="J166" s="33">
        <f>VLOOKUP(A166,'SMALL PACK'!$A$2:$Z$49879,18,0)</f>
        <v>0</v>
      </c>
      <c r="K166" s="51">
        <f>VLOOKUP(A166,'SMALL PACK'!$A$2:$Z$49609,21,0)</f>
        <v>3984.9520000000011</v>
      </c>
      <c r="L166" s="33">
        <f>IFERROR(IF(MATCH(B166,'Scheme Grade list'!#REF!,0)&gt;0,((F166-((G166+J166)*H166))/6/H166),0),0)</f>
        <v>0</v>
      </c>
      <c r="M166" s="33">
        <f>IFERROR(VLOOKUP(A166,'Scheme Grade list'!$H$5:$K$70,4,0),0)</f>
        <v>0</v>
      </c>
      <c r="N166" s="33"/>
      <c r="O166" s="33">
        <f>IF(IFERROR(VLOOKUP(A166,'Scheme Grade list'!#REF!,1,0),0),5,0)</f>
        <v>0</v>
      </c>
      <c r="P166" s="67">
        <f t="shared" si="57"/>
        <v>3984.9520000000011</v>
      </c>
      <c r="Q166" s="33">
        <f t="shared" si="58"/>
        <v>2335.0479999999989</v>
      </c>
      <c r="R166" s="33">
        <f t="shared" si="59"/>
        <v>116.75239999999994</v>
      </c>
      <c r="S166" s="60">
        <f t="shared" si="60"/>
        <v>58.596640561793421</v>
      </c>
    </row>
    <row r="167" spans="1:19" x14ac:dyDescent="0.25">
      <c r="A167" s="32">
        <v>7553213</v>
      </c>
      <c r="B167" s="32">
        <f t="shared" si="55"/>
        <v>7553</v>
      </c>
      <c r="C167" s="32" t="str">
        <f>VLOOKUP(A167,'SMALL PACK'!$A$2:$Z$496909,5,0)</f>
        <v>SERVO TILLER SUPER 20W-40-4 X 3.5 L</v>
      </c>
      <c r="D167" s="33">
        <f>VLOOKUP(A167,'SMALL PACK'!$A$2:$Z$496909,9,0)</f>
        <v>1183</v>
      </c>
      <c r="E167" s="33">
        <f>VLOOKUP(A167,'SMALL PACK'!$A$2:$Z$49609,12,0)</f>
        <v>862.05210000000011</v>
      </c>
      <c r="F167" s="33">
        <f t="shared" si="56"/>
        <v>730.55262711864418</v>
      </c>
      <c r="G167" s="33">
        <f>VLOOKUP(A167,'SMALL PACK'!$A$2:$Z$49609,16,0)</f>
        <v>28</v>
      </c>
      <c r="H167" s="66">
        <f>VLOOKUP(A167,'SMALL PACK'!$A$2:$Z$49609,7,0)</f>
        <v>3.5</v>
      </c>
      <c r="I167" s="33">
        <f>VLOOKUP(A167,'SMALL PACK'!$A$2:$Z$49609,17,0)</f>
        <v>0</v>
      </c>
      <c r="J167" s="33">
        <f>VLOOKUP(A167,'SMALL PACK'!$A$2:$Z$49879,18,0)</f>
        <v>0</v>
      </c>
      <c r="K167" s="51">
        <f>VLOOKUP(A167,'SMALL PACK'!$A$2:$Z$49609,21,0)</f>
        <v>746.41210000000012</v>
      </c>
      <c r="L167" s="33">
        <f>IFERROR(IF(MATCH(B167,'Scheme Grade list'!#REF!,0)&gt;0,((F167-((G167+J167)*H167))/6/H167),0),0)</f>
        <v>0</v>
      </c>
      <c r="M167" s="33">
        <f>IFERROR(VLOOKUP(A167,'Scheme Grade list'!$H$5:$K$70,4,0),0)</f>
        <v>0</v>
      </c>
      <c r="N167" s="33"/>
      <c r="O167" s="33">
        <f>IF(IFERROR(VLOOKUP(A167,'Scheme Grade list'!#REF!,1,0),0),5,0)</f>
        <v>0</v>
      </c>
      <c r="P167" s="67">
        <f t="shared" si="57"/>
        <v>746.41210000000012</v>
      </c>
      <c r="Q167" s="33">
        <f t="shared" si="58"/>
        <v>436.58789999999988</v>
      </c>
      <c r="R167" s="33">
        <f t="shared" si="59"/>
        <v>124.73939999999996</v>
      </c>
      <c r="S167" s="60">
        <f t="shared" si="60"/>
        <v>58.4915357079554</v>
      </c>
    </row>
    <row r="168" spans="1:19" x14ac:dyDescent="0.25">
      <c r="A168" s="32">
        <v>7554251</v>
      </c>
      <c r="B168" s="32">
        <f t="shared" si="55"/>
        <v>7554</v>
      </c>
      <c r="C168" s="32" t="str">
        <f>VLOOKUP(A168,'SMALL PACK'!$A$2:$Z$496909,5,0)</f>
        <v>SERVO TRCTR OIL PLS 15W40-7.5 L</v>
      </c>
      <c r="D168" s="33">
        <f>VLOOKUP(A168,'SMALL PACK'!$A$2:$Z$496909,9,0)</f>
        <v>2450</v>
      </c>
      <c r="E168" s="33">
        <f>VLOOKUP(A168,'SMALL PACK'!$A$2:$Z$49609,12,0)</f>
        <v>2030.07</v>
      </c>
      <c r="F168" s="33">
        <f t="shared" si="56"/>
        <v>1720.3983050847457</v>
      </c>
      <c r="G168" s="33">
        <f>VLOOKUP(A168,'SMALL PACK'!$A$2:$Z$49609,16,0)</f>
        <v>0</v>
      </c>
      <c r="H168" s="66">
        <f>VLOOKUP(A168,'SMALL PACK'!$A$2:$Z$49609,7,0)</f>
        <v>7.5</v>
      </c>
      <c r="I168" s="33">
        <f>VLOOKUP(A168,'SMALL PACK'!$A$2:$Z$49609,17,0)</f>
        <v>0</v>
      </c>
      <c r="J168" s="33">
        <f>VLOOKUP(A168,'SMALL PACK'!$A$2:$Z$49879,18,0)</f>
        <v>0</v>
      </c>
      <c r="K168" s="51">
        <f>VLOOKUP(A168,'SMALL PACK'!$A$2:$Z$49609,21,0)</f>
        <v>2030.07</v>
      </c>
      <c r="L168" s="33">
        <f>IFERROR(IF(MATCH(B168,'Scheme Grade list'!#REF!,0)&gt;0,((F168-((G168+J168)*H168))/6/H168),0),0)</f>
        <v>0</v>
      </c>
      <c r="M168" s="33">
        <f>IFERROR(VLOOKUP(A168,'Scheme Grade list'!$H$5:$K$70,4,0),0)</f>
        <v>0</v>
      </c>
      <c r="N168" s="33"/>
      <c r="O168" s="33">
        <f>IF(IFERROR(VLOOKUP(A168,'Scheme Grade list'!#REF!,1,0),0),5,0)</f>
        <v>0</v>
      </c>
      <c r="P168" s="67">
        <f t="shared" si="57"/>
        <v>2030.07</v>
      </c>
      <c r="Q168" s="33">
        <f t="shared" si="58"/>
        <v>419.93000000000006</v>
      </c>
      <c r="R168" s="33">
        <f t="shared" si="59"/>
        <v>55.990666666666677</v>
      </c>
      <c r="S168" s="60">
        <f t="shared" si="60"/>
        <v>20.685493603668842</v>
      </c>
    </row>
    <row r="169" spans="1:19" x14ac:dyDescent="0.25">
      <c r="A169" s="32">
        <v>7563250</v>
      </c>
      <c r="B169" s="32">
        <f t="shared" si="55"/>
        <v>7563</v>
      </c>
      <c r="C169" s="32" t="str">
        <f>VLOOKUP(A169,'SMALL PACK'!$A$2:$Z$496909,5,0)</f>
        <v>SERVO TRACTOR OIL MG 20W-40-7.5L PROMO</v>
      </c>
      <c r="D169" s="33">
        <f>VLOOKUP(A169,'SMALL PACK'!$A$2:$Z$496909,9,0)</f>
        <v>2413</v>
      </c>
      <c r="E169" s="33">
        <f>VLOOKUP(A169,'SMALL PACK'!$A$2:$Z$49609,12,0)</f>
        <v>1878.5204999999999</v>
      </c>
      <c r="F169" s="33">
        <f t="shared" si="56"/>
        <v>1591.9665254237289</v>
      </c>
      <c r="G169" s="33">
        <f>VLOOKUP(A169,'SMALL PACK'!$A$2:$Z$49609,16,0)</f>
        <v>40</v>
      </c>
      <c r="H169" s="66">
        <f>VLOOKUP(A169,'SMALL PACK'!$A$2:$Z$49609,7,0)</f>
        <v>7.5</v>
      </c>
      <c r="I169" s="33">
        <f>VLOOKUP(A169,'SMALL PACK'!$A$2:$Z$49609,17,0)</f>
        <v>0</v>
      </c>
      <c r="J169" s="33">
        <f>VLOOKUP(A169,'SMALL PACK'!$A$2:$Z$49879,18,0)</f>
        <v>0</v>
      </c>
      <c r="K169" s="51">
        <f>VLOOKUP(A169,'SMALL PACK'!$A$2:$Z$49609,21,0)</f>
        <v>1524.5204999999999</v>
      </c>
      <c r="L169" s="33">
        <f>IFERROR(IF(MATCH(B169,'Scheme Grade list'!#REF!,0)&gt;0,((F169-((G169+J169)*H169))/6/H169),0),0)</f>
        <v>0</v>
      </c>
      <c r="M169" s="33">
        <f>IFERROR(VLOOKUP(A169,'Scheme Grade list'!$H$5:$K$70,4,0),0)</f>
        <v>0</v>
      </c>
      <c r="N169" s="33"/>
      <c r="O169" s="33">
        <f>IF(IFERROR(VLOOKUP(A169,'Scheme Grade list'!#REF!,1,0),0),5,0)</f>
        <v>0</v>
      </c>
      <c r="P169" s="67">
        <f t="shared" si="57"/>
        <v>1524.5204999999999</v>
      </c>
      <c r="Q169" s="33">
        <f t="shared" si="58"/>
        <v>888.47950000000014</v>
      </c>
      <c r="R169" s="33">
        <f t="shared" si="59"/>
        <v>118.46393333333336</v>
      </c>
      <c r="S169" s="60">
        <f t="shared" si="60"/>
        <v>58.279275352479701</v>
      </c>
    </row>
    <row r="170" spans="1:19" x14ac:dyDescent="0.25">
      <c r="A170" s="32">
        <v>7227251</v>
      </c>
      <c r="B170" s="32">
        <f t="shared" si="55"/>
        <v>7227</v>
      </c>
      <c r="C170" s="32" t="str">
        <f>VLOOKUP(A170,'SMALL PACK'!$A$2:$Z$496909,5,0)</f>
        <v>SERVO TRACTOR GREEN-7.5 L</v>
      </c>
      <c r="D170" s="33">
        <f>VLOOKUP(A170,'SMALL PACK'!$A$2:$Z$496909,9,0)</f>
        <v>3073</v>
      </c>
      <c r="E170" s="33">
        <f>VLOOKUP(A170,'SMALL PACK'!$A$2:$Z$49609,12,0)</f>
        <v>2280.1660000000002</v>
      </c>
      <c r="F170" s="33">
        <f t="shared" si="56"/>
        <v>1932.3440677966105</v>
      </c>
      <c r="G170" s="33">
        <f>VLOOKUP(A170,'SMALL PACK'!$A$2:$Z$49609,16,0)</f>
        <v>58</v>
      </c>
      <c r="H170" s="66">
        <f>VLOOKUP(A170,'SMALL PACK'!$A$2:$Z$49609,7,0)</f>
        <v>7.5</v>
      </c>
      <c r="I170" s="33">
        <f>VLOOKUP(A170,'SMALL PACK'!$A$2:$Z$49609,17,0)</f>
        <v>0</v>
      </c>
      <c r="J170" s="33">
        <f>VLOOKUP(A170,'SMALL PACK'!$A$2:$Z$49879,18,0)</f>
        <v>0</v>
      </c>
      <c r="K170" s="51">
        <f>VLOOKUP(A170,'SMALL PACK'!$A$2:$Z$49609,21,0)</f>
        <v>1766.8660000000002</v>
      </c>
      <c r="L170" s="33">
        <f>IFERROR(IF(MATCH(B170,'Scheme Grade list'!#REF!,0)&gt;0,((F170-((G170+J170)*H170))/6/H170),0),0)</f>
        <v>0</v>
      </c>
      <c r="M170" s="33">
        <f>IFERROR(VLOOKUP(A170,'Scheme Grade list'!$H$5:$K$70,4,0),0)</f>
        <v>0</v>
      </c>
      <c r="N170" s="33"/>
      <c r="O170" s="33">
        <f>IF(IFERROR(VLOOKUP(A170,'Scheme Grade list'!#REF!,1,0),0),5,0)</f>
        <v>0</v>
      </c>
      <c r="P170" s="67">
        <f t="shared" si="57"/>
        <v>1766.8660000000002</v>
      </c>
      <c r="Q170" s="33">
        <f t="shared" si="58"/>
        <v>1306.1339999999998</v>
      </c>
      <c r="R170" s="33">
        <f t="shared" si="59"/>
        <v>174.15119999999996</v>
      </c>
      <c r="S170" s="60">
        <f t="shared" si="60"/>
        <v>73.923772374362272</v>
      </c>
    </row>
    <row r="171" spans="1:19" x14ac:dyDescent="0.25">
      <c r="A171" s="32">
        <v>7227252</v>
      </c>
      <c r="B171" s="32">
        <v>7227</v>
      </c>
      <c r="C171" s="32" t="str">
        <f>VLOOKUP(A171,'SMALL PACK'!$A$2:$Z$496909,5,0)</f>
        <v>SERVO TRACTOR GREEN-8.5 L</v>
      </c>
      <c r="D171" s="33">
        <f>VLOOKUP(A171,'SMALL PACK'!$A$2:$Z$496909,9,0)</f>
        <v>3468</v>
      </c>
      <c r="E171" s="33">
        <f>VLOOKUP(A171,'SMALL PACK'!$A$2:$Z$49609,12,0)</f>
        <v>2574.9899999999998</v>
      </c>
      <c r="F171" s="33">
        <f t="shared" ref="F171" si="61">E171/1.18</f>
        <v>2182.194915254237</v>
      </c>
      <c r="G171" s="33">
        <f>VLOOKUP(A171,'SMALL PACK'!$A$2:$Z$49609,16,0)</f>
        <v>58</v>
      </c>
      <c r="H171" s="66">
        <f>VLOOKUP(A171,'SMALL PACK'!$A$2:$Z$49609,7,0)</f>
        <v>8.5</v>
      </c>
      <c r="I171" s="33">
        <f>VLOOKUP(A171,'SMALL PACK'!$A$2:$Z$49609,17,0)</f>
        <v>0</v>
      </c>
      <c r="J171" s="33">
        <f>VLOOKUP(A171,'SMALL PACK'!$A$2:$Z$49879,18,0)</f>
        <v>0</v>
      </c>
      <c r="K171" s="51">
        <f>VLOOKUP(A171,'SMALL PACK'!$A$2:$Z$49609,21,0)</f>
        <v>1993.2499999999995</v>
      </c>
      <c r="L171" s="33">
        <f>IFERROR(IF(MATCH(B171,'Scheme Grade list'!#REF!,0)&gt;0,((F171-((G171+J171)*H171))/6/H171),0),0)</f>
        <v>0</v>
      </c>
      <c r="M171" s="33">
        <f>IFERROR(VLOOKUP(A171,'Scheme Grade list'!$H$5:$K$70,4,0),0)</f>
        <v>0</v>
      </c>
      <c r="N171" s="33"/>
      <c r="O171" s="33">
        <f>IF(IFERROR(VLOOKUP(A171,'Scheme Grade list'!#REF!,1,0),0),5,0)</f>
        <v>0</v>
      </c>
      <c r="P171" s="67">
        <f t="shared" si="57"/>
        <v>1993.2499999999995</v>
      </c>
      <c r="Q171" s="33">
        <f t="shared" si="58"/>
        <v>1474.7500000000005</v>
      </c>
      <c r="R171" s="33">
        <f t="shared" si="59"/>
        <v>173.50000000000006</v>
      </c>
      <c r="S171" s="60">
        <f t="shared" si="60"/>
        <v>73.987206823027762</v>
      </c>
    </row>
    <row r="172" spans="1:19" x14ac:dyDescent="0.25">
      <c r="A172" s="32">
        <v>7651265</v>
      </c>
      <c r="B172" s="32">
        <f t="shared" si="55"/>
        <v>7651</v>
      </c>
      <c r="C172" s="32" t="str">
        <f>VLOOKUP(A172,'SMALL PACK'!$A$2:$Z$496909,5,0)</f>
        <v>SERVO AGROSPRAY T - 20 L BUC</v>
      </c>
      <c r="D172" s="33">
        <f>VLOOKUP(A172,'SMALL PACK'!$A$2:$Z$496909,9,0)</f>
        <v>5748</v>
      </c>
      <c r="E172" s="33">
        <f>VLOOKUP(A172,'SMALL PACK'!$A$2:$Z$49609,12,0)</f>
        <v>4421.3616000000002</v>
      </c>
      <c r="F172" s="33">
        <f t="shared" si="56"/>
        <v>3746.9166101694918</v>
      </c>
      <c r="G172" s="33">
        <f>VLOOKUP(A172,'SMALL PACK'!$A$2:$Z$49609,16,0)</f>
        <v>0</v>
      </c>
      <c r="H172" s="66">
        <f>VLOOKUP(A172,'SMALL PACK'!$A$2:$Z$49609,7,0)</f>
        <v>20</v>
      </c>
      <c r="I172" s="33">
        <f>VLOOKUP(A172,'SMALL PACK'!$A$2:$Z$49609,17,0)</f>
        <v>0</v>
      </c>
      <c r="J172" s="33">
        <f>VLOOKUP(A172,'SMALL PACK'!$A$2:$Z$49879,18,0)</f>
        <v>0</v>
      </c>
      <c r="K172" s="51">
        <f>VLOOKUP(A172,'SMALL PACK'!$A$2:$Z$49609,21,0)</f>
        <v>4421.3616000000002</v>
      </c>
      <c r="L172" s="33">
        <f>IFERROR(IF(MATCH(B172,'Scheme Grade list'!#REF!,0)&gt;0,((F172-((G172+J172)*H172))/6/H172),0),0)</f>
        <v>0</v>
      </c>
      <c r="M172" s="33">
        <f>IFERROR(VLOOKUP(A172,'Scheme Grade list'!$H$5:$K$70,4,0),0)</f>
        <v>0</v>
      </c>
      <c r="N172" s="33"/>
      <c r="O172" s="33">
        <f>IF(IFERROR(VLOOKUP(A172,'Scheme Grade list'!#REF!,1,0),0),5,0)</f>
        <v>0</v>
      </c>
      <c r="P172" s="67">
        <f t="shared" si="57"/>
        <v>4421.3616000000002</v>
      </c>
      <c r="Q172" s="33">
        <f t="shared" si="58"/>
        <v>1326.6383999999998</v>
      </c>
      <c r="R172" s="33">
        <f t="shared" si="59"/>
        <v>66.331919999999997</v>
      </c>
      <c r="S172" s="60">
        <f t="shared" si="60"/>
        <v>30.005200208008315</v>
      </c>
    </row>
    <row r="173" spans="1:19" x14ac:dyDescent="0.25">
      <c r="A173" s="32">
        <v>7586234</v>
      </c>
      <c r="B173" s="32">
        <f t="shared" ref="B173" si="62">VALUE(LEFT(A173,4))</f>
        <v>7586</v>
      </c>
      <c r="C173" s="32" t="str">
        <f>VLOOKUP(A173,'SMALL PACK'!$A$2:$Z$496909,5,0)</f>
        <v>SERVO ORCHARD SPRAY OIL-4x5L - HDPE</v>
      </c>
      <c r="D173" s="33">
        <f>VLOOKUP(A173,'SMALL PACK'!$A$2:$Z$496909,9,0)</f>
        <v>1392</v>
      </c>
      <c r="E173" s="33">
        <f>VLOOKUP(A173,'SMALL PACK'!$A$2:$Z$49609,12,0)</f>
        <v>1104.9695999999999</v>
      </c>
      <c r="F173" s="33">
        <f t="shared" ref="F173" si="63">E173/1.18</f>
        <v>936.41491525423726</v>
      </c>
      <c r="G173" s="33">
        <f>VLOOKUP(A173,'SMALL PACK'!$A$2:$Z$49609,16,0)</f>
        <v>0</v>
      </c>
      <c r="H173" s="66">
        <f>VLOOKUP(A173,'SMALL PACK'!$A$2:$Z$49609,7,0)</f>
        <v>5</v>
      </c>
      <c r="I173" s="33">
        <f>VLOOKUP(A173,'SMALL PACK'!$A$2:$Z$49609,17,0)</f>
        <v>0</v>
      </c>
      <c r="J173" s="33">
        <f>VLOOKUP(A173,'SMALL PACK'!$A$2:$Z$49879,18,0)</f>
        <v>0</v>
      </c>
      <c r="K173" s="51">
        <f>VLOOKUP(A173,'SMALL PACK'!$A$2:$Z$49609,21,0)</f>
        <v>1104.9695999999999</v>
      </c>
      <c r="L173" s="33">
        <f>IFERROR(IF(MATCH(B173,'Scheme Grade list'!#REF!,0)&gt;0,((F173-((G173+J173)*H173))/6/H173),0),0)</f>
        <v>0</v>
      </c>
      <c r="M173" s="33">
        <f>IFERROR(VLOOKUP(A173,'Scheme Grade list'!$H$5:$K$70,4,0),0)</f>
        <v>0</v>
      </c>
      <c r="N173" s="33"/>
      <c r="O173" s="33">
        <f>IF(IFERROR(VLOOKUP(A173,'Scheme Grade list'!#REF!,1,0),0),5,0)</f>
        <v>0</v>
      </c>
      <c r="P173" s="67">
        <f t="shared" ref="P173" si="64">IFERROR((F173-(G173+I173+J173+L173)*H173)*1.18-(M173+N173+O173)*H173,K173)</f>
        <v>1104.9695999999999</v>
      </c>
      <c r="Q173" s="33">
        <f t="shared" ref="Q173" si="65">D173-P173</f>
        <v>287.0304000000001</v>
      </c>
      <c r="R173" s="33">
        <f t="shared" ref="R173" si="66">Q173/H173</f>
        <v>57.406080000000017</v>
      </c>
      <c r="S173" s="60">
        <f t="shared" ref="S173" si="67">Q173/P173*100</f>
        <v>25.976316452506943</v>
      </c>
    </row>
    <row r="174" spans="1:19" x14ac:dyDescent="0.25">
      <c r="A174" s="32">
        <v>7586242</v>
      </c>
      <c r="B174" s="32">
        <f t="shared" si="55"/>
        <v>7586</v>
      </c>
      <c r="C174" s="32" t="str">
        <f>VLOOKUP(A174,'SMALL PACK'!$A$2:$Z$496909,5,0)</f>
        <v>SERVO ORCHARD SPRAY OIL - 10 L BUC</v>
      </c>
      <c r="D174" s="33">
        <f>VLOOKUP(A174,'SMALL PACK'!$A$2:$Z$496909,9,0)</f>
        <v>2743</v>
      </c>
      <c r="E174" s="33">
        <f>VLOOKUP(A174,'SMALL PACK'!$A$2:$Z$49609,12,0)</f>
        <v>2177.3933999999999</v>
      </c>
      <c r="F174" s="33">
        <f t="shared" si="56"/>
        <v>1845.2486440677967</v>
      </c>
      <c r="G174" s="33">
        <f>VLOOKUP(A174,'SMALL PACK'!$A$2:$Z$49609,16,0)</f>
        <v>0</v>
      </c>
      <c r="H174" s="66">
        <f>VLOOKUP(A174,'SMALL PACK'!$A$2:$Z$49609,7,0)</f>
        <v>10</v>
      </c>
      <c r="I174" s="33">
        <f>VLOOKUP(A174,'SMALL PACK'!$A$2:$Z$49609,17,0)</f>
        <v>0</v>
      </c>
      <c r="J174" s="33">
        <f>VLOOKUP(A174,'SMALL PACK'!$A$2:$Z$49879,18,0)</f>
        <v>0</v>
      </c>
      <c r="K174" s="51">
        <f>VLOOKUP(A174,'SMALL PACK'!$A$2:$Z$49609,21,0)</f>
        <v>2177.3933999999999</v>
      </c>
      <c r="L174" s="33">
        <f>IFERROR(IF(MATCH(B174,'Scheme Grade list'!#REF!,0)&gt;0,((F174-((G174+J174)*H174))/6/H174),0),0)</f>
        <v>0</v>
      </c>
      <c r="M174" s="33">
        <f>IFERROR(VLOOKUP(A174,'Scheme Grade list'!$H$5:$K$70,4,0),0)</f>
        <v>0</v>
      </c>
      <c r="N174" s="33"/>
      <c r="O174" s="33">
        <f>IF(IFERROR(VLOOKUP(A174,'Scheme Grade list'!#REF!,1,0),0),5,0)</f>
        <v>0</v>
      </c>
      <c r="P174" s="67">
        <f t="shared" si="57"/>
        <v>2177.3933999999999</v>
      </c>
      <c r="Q174" s="33">
        <f t="shared" si="58"/>
        <v>565.60660000000007</v>
      </c>
      <c r="R174" s="33">
        <f t="shared" si="59"/>
        <v>56.560660000000006</v>
      </c>
      <c r="S174" s="60">
        <f t="shared" si="60"/>
        <v>25.976316452506932</v>
      </c>
    </row>
    <row r="175" spans="1:19" x14ac:dyDescent="0.25">
      <c r="A175" s="32">
        <v>7586265</v>
      </c>
      <c r="B175" s="32">
        <f t="shared" si="55"/>
        <v>7586</v>
      </c>
      <c r="C175" s="32" t="str">
        <f>VLOOKUP(A175,'SMALL PACK'!$A$2:$Z$496909,5,0)</f>
        <v>SERVO ORCHARD SPRAY OIL - 20 L BUC</v>
      </c>
      <c r="D175" s="33">
        <f>VLOOKUP(A175,'SMALL PACK'!$A$2:$Z$496909,9,0)</f>
        <v>5377</v>
      </c>
      <c r="E175" s="33">
        <f>VLOOKUP(A175,'SMALL PACK'!$A$2:$Z$49609,12,0)</f>
        <v>4267.1871999999994</v>
      </c>
      <c r="F175" s="33">
        <f t="shared" si="56"/>
        <v>3616.2603389830506</v>
      </c>
      <c r="G175" s="33">
        <f>VLOOKUP(A175,'SMALL PACK'!$A$2:$Z$49609,16,0)</f>
        <v>0</v>
      </c>
      <c r="H175" s="66">
        <f>VLOOKUP(A175,'SMALL PACK'!$A$2:$Z$49609,7,0)</f>
        <v>20</v>
      </c>
      <c r="I175" s="33">
        <f>VLOOKUP(A175,'SMALL PACK'!$A$2:$Z$49609,17,0)</f>
        <v>0</v>
      </c>
      <c r="J175" s="33">
        <f>VLOOKUP(A175,'SMALL PACK'!$A$2:$Z$49879,18,0)</f>
        <v>0</v>
      </c>
      <c r="K175" s="51">
        <f>VLOOKUP(A175,'SMALL PACK'!$A$2:$Z$49609,21,0)</f>
        <v>4267.1871999999994</v>
      </c>
      <c r="L175" s="33">
        <f>IFERROR(IF(MATCH(B175,'Scheme Grade list'!#REF!,0)&gt;0,((F175-((G175+J175)*H175))/6/H175),0),0)</f>
        <v>0</v>
      </c>
      <c r="M175" s="33">
        <f>IFERROR(VLOOKUP(A175,'Scheme Grade list'!$H$5:$K$70,4,0),0)</f>
        <v>0</v>
      </c>
      <c r="N175" s="33"/>
      <c r="O175" s="33">
        <f>IF(IFERROR(VLOOKUP(A175,'Scheme Grade list'!#REF!,1,0),0),5,0)</f>
        <v>0</v>
      </c>
      <c r="P175" s="67">
        <f t="shared" si="57"/>
        <v>4267.1871999999994</v>
      </c>
      <c r="Q175" s="33">
        <f t="shared" si="58"/>
        <v>1109.8128000000006</v>
      </c>
      <c r="R175" s="33">
        <f t="shared" si="59"/>
        <v>55.490640000000027</v>
      </c>
      <c r="S175" s="60">
        <f t="shared" si="60"/>
        <v>26.008064516129046</v>
      </c>
    </row>
    <row r="176" spans="1:19" x14ac:dyDescent="0.25">
      <c r="A176" s="27">
        <v>7226184</v>
      </c>
      <c r="B176" s="32">
        <f t="shared" si="55"/>
        <v>7226</v>
      </c>
      <c r="C176" s="32" t="str">
        <f>VLOOKUP(A176,'SMALL PACK'!$A$2:$Z$496909,5,0)</f>
        <v xml:space="preserve">SERVO MKM TRACTOR OIL-20 X 1 L </v>
      </c>
      <c r="D176" s="33">
        <f>VLOOKUP(A176,'SMALL PACK'!$A$2:$Z$496909,9,0)</f>
        <v>369</v>
      </c>
      <c r="E176" s="33">
        <f>VLOOKUP(A176,'SMALL PACK'!$A$2:$Z$49609,12,0)</f>
        <v>301.65750000000003</v>
      </c>
      <c r="F176" s="33">
        <f t="shared" si="56"/>
        <v>255.64194915254242</v>
      </c>
      <c r="G176" s="33">
        <f>VLOOKUP(A176,'SMALL PACK'!$A$2:$Z$49609,16,0)</f>
        <v>43</v>
      </c>
      <c r="H176" s="66">
        <f>VLOOKUP(A176,'SMALL PACK'!$A$2:$Z$49609,7,0)</f>
        <v>1</v>
      </c>
      <c r="I176" s="33">
        <f>VLOOKUP(A176,'SMALL PACK'!$A$2:$Z$49609,17,0)</f>
        <v>0</v>
      </c>
      <c r="J176" s="33">
        <f>VLOOKUP(A176,'SMALL PACK'!$A$2:$Z$49879,18,0)</f>
        <v>0</v>
      </c>
      <c r="K176" s="51">
        <f>VLOOKUP(A176,'SMALL PACK'!$A$2:$Z$49609,21,0)</f>
        <v>250.91750000000005</v>
      </c>
      <c r="L176" s="33">
        <f>IFERROR(IF(MATCH(B176,'Scheme Grade list'!#REF!,0)&gt;0,((F176-((G176+J176)*H176))/6/H176),0),0)</f>
        <v>0</v>
      </c>
      <c r="M176" s="33">
        <f>IFERROR(VLOOKUP(A176,'Scheme Grade list'!$H$5:$K$70,4,0),0)</f>
        <v>0</v>
      </c>
      <c r="N176" s="33"/>
      <c r="O176" s="33">
        <f>IF(IFERROR(VLOOKUP(A176,'Scheme Grade list'!#REF!,1,0),0),5,0)</f>
        <v>0</v>
      </c>
      <c r="P176" s="67">
        <f t="shared" si="57"/>
        <v>250.91750000000005</v>
      </c>
      <c r="Q176" s="33">
        <f t="shared" si="58"/>
        <v>118.08249999999995</v>
      </c>
      <c r="R176" s="33">
        <f t="shared" si="59"/>
        <v>118.08249999999995</v>
      </c>
      <c r="S176" s="60">
        <f t="shared" si="60"/>
        <v>47.060288740322989</v>
      </c>
    </row>
    <row r="177" spans="1:19" x14ac:dyDescent="0.25">
      <c r="A177" s="27">
        <v>7226251</v>
      </c>
      <c r="B177" s="32">
        <f t="shared" si="55"/>
        <v>7226</v>
      </c>
      <c r="C177" s="32" t="str">
        <f>VLOOKUP(A177,'SMALL PACK'!$A$2:$Z$496909,5,0)</f>
        <v>SERVO MKM TRACTOR OIL-7.5 L</v>
      </c>
      <c r="D177" s="33">
        <f>VLOOKUP(A177,'SMALL PACK'!$A$2:$Z$496909,9,0)</f>
        <v>2629</v>
      </c>
      <c r="E177" s="33">
        <f>VLOOKUP(A177,'SMALL PACK'!$A$2:$Z$49609,12,0)</f>
        <v>2169.7136999999998</v>
      </c>
      <c r="F177" s="33">
        <f t="shared" si="56"/>
        <v>1838.7404237288135</v>
      </c>
      <c r="G177" s="33">
        <f>VLOOKUP(A177,'SMALL PACK'!$A$2:$Z$49609,16,0)</f>
        <v>30</v>
      </c>
      <c r="H177" s="66">
        <f>VLOOKUP(A177,'SMALL PACK'!$A$2:$Z$49609,7,0)</f>
        <v>7.5</v>
      </c>
      <c r="I177" s="33">
        <f>VLOOKUP(A177,'SMALL PACK'!$A$2:$Z$49609,17,0)</f>
        <v>0</v>
      </c>
      <c r="J177" s="33">
        <f>VLOOKUP(A177,'SMALL PACK'!$A$2:$Z$49879,18,0)</f>
        <v>0</v>
      </c>
      <c r="K177" s="51">
        <f>VLOOKUP(A177,'SMALL PACK'!$A$2:$Z$49609,21,0)</f>
        <v>1904.2136999999998</v>
      </c>
      <c r="L177" s="33">
        <f>IFERROR(IF(MATCH(B177,'Scheme Grade list'!#REF!,0)&gt;0,((F177-((G177+J177)*H177))/6/H177),0),0)</f>
        <v>0</v>
      </c>
      <c r="M177" s="33">
        <f>IFERROR(VLOOKUP(A177,'Scheme Grade list'!$H$5:$K$70,4,0),0)</f>
        <v>0</v>
      </c>
      <c r="N177" s="33"/>
      <c r="O177" s="33">
        <f>IF(IFERROR(VLOOKUP(A177,'Scheme Grade list'!#REF!,1,0),0),5,0)</f>
        <v>0</v>
      </c>
      <c r="P177" s="67">
        <f t="shared" si="57"/>
        <v>1904.2136999999998</v>
      </c>
      <c r="Q177" s="33">
        <f t="shared" si="58"/>
        <v>724.78630000000021</v>
      </c>
      <c r="R177" s="33">
        <f t="shared" si="59"/>
        <v>96.638173333333356</v>
      </c>
      <c r="S177" s="60">
        <f t="shared" si="60"/>
        <v>38.062235346799589</v>
      </c>
    </row>
    <row r="178" spans="1:19" x14ac:dyDescent="0.25">
      <c r="A178" s="32"/>
      <c r="B178" s="32"/>
      <c r="C178" s="32"/>
      <c r="D178" s="27"/>
      <c r="E178" s="27"/>
      <c r="F178" s="27"/>
      <c r="G178" s="27"/>
      <c r="H178" s="27"/>
      <c r="I178" s="27"/>
      <c r="J178" s="27"/>
      <c r="K178" s="50"/>
      <c r="L178" s="27"/>
      <c r="M178" s="27"/>
      <c r="N178" s="27"/>
      <c r="O178" s="27"/>
      <c r="P178" s="61"/>
      <c r="Q178" s="27"/>
      <c r="R178" s="27"/>
      <c r="S178" s="27"/>
    </row>
    <row r="179" spans="1:19" x14ac:dyDescent="0.25">
      <c r="A179" s="30" t="s">
        <v>3053</v>
      </c>
      <c r="B179" s="30"/>
      <c r="C179" s="32"/>
      <c r="D179" s="27"/>
      <c r="E179" s="27"/>
      <c r="F179" s="27"/>
      <c r="G179" s="27"/>
      <c r="H179" s="27"/>
      <c r="I179" s="27"/>
      <c r="J179" s="27"/>
      <c r="K179" s="50"/>
      <c r="L179" s="27"/>
      <c r="M179" s="27"/>
      <c r="N179" s="27"/>
      <c r="O179" s="27"/>
      <c r="P179" s="61"/>
      <c r="Q179" s="27"/>
      <c r="R179" s="27"/>
      <c r="S179" s="27"/>
    </row>
    <row r="180" spans="1:19" x14ac:dyDescent="0.25">
      <c r="A180" s="32">
        <v>2824152</v>
      </c>
      <c r="B180" s="32">
        <f t="shared" ref="B180:B208" si="68">VALUE(LEFT(A180,4))</f>
        <v>2824</v>
      </c>
      <c r="C180" s="32" t="str">
        <f>VLOOKUP(A180,'SMALL PACK'!$A$2:$Z$496909,5,0)</f>
        <v>SERVO 4T GREEN-20 X 0.9 L</v>
      </c>
      <c r="D180" s="33">
        <f>VLOOKUP(A180,'SMALL PACK'!$A$2:$Z$496909,9,0)</f>
        <v>323</v>
      </c>
      <c r="E180" s="33">
        <f>VLOOKUP(A180,'SMALL PACK'!$A$2:$Z$49609,12,0)</f>
        <v>249.19450000000001</v>
      </c>
      <c r="F180" s="33">
        <f t="shared" ref="F180:F208" si="69">E180/1.18</f>
        <v>211.18177966101698</v>
      </c>
      <c r="G180" s="33">
        <f>VLOOKUP(A180,'SMALL PACK'!$A$2:$Z$49609,16,0)</f>
        <v>33</v>
      </c>
      <c r="H180" s="66">
        <f>VLOOKUP(A180,'SMALL PACK'!$A$2:$Z$49609,7,0)</f>
        <v>0.9</v>
      </c>
      <c r="I180" s="33">
        <f>VLOOKUP(A180,'SMALL PACK'!$A$2:$Z$49609,17,0)</f>
        <v>0</v>
      </c>
      <c r="J180" s="33">
        <f>VLOOKUP(A180,'SMALL PACK'!$A$2:$Z$49879,18,0)</f>
        <v>0</v>
      </c>
      <c r="K180" s="51">
        <f>VLOOKUP(A180,'SMALL PACK'!$A$2:$Z$49609,21,0)</f>
        <v>214.14850000000004</v>
      </c>
      <c r="L180" s="33">
        <f>IFERROR(IF(MATCH(B180,'Scheme Grade list'!#REF!,0)&gt;0,((F180-((G180+J180)*H180))/6/H180),0),0)</f>
        <v>0</v>
      </c>
      <c r="M180" s="33">
        <f>IFERROR(VLOOKUP(A180,'Scheme Grade list'!$H$5:$K$70,4,0),0)</f>
        <v>5</v>
      </c>
      <c r="N180" s="33"/>
      <c r="O180" s="33">
        <f>IF(IFERROR(VLOOKUP(A180,'Scheme Grade list'!#REF!,1,0),0),5,0)</f>
        <v>0</v>
      </c>
      <c r="P180" s="67">
        <f t="shared" ref="P180:P208" si="70">IFERROR((F180-(G180+I180+J180+L180)*H180)*1.18-(M180+N180+O180)*H180,K180)</f>
        <v>209.64850000000004</v>
      </c>
      <c r="Q180" s="33">
        <f t="shared" ref="Q180:Q208" si="71">D180-P180</f>
        <v>113.35149999999996</v>
      </c>
      <c r="R180" s="33">
        <f t="shared" ref="R180:R208" si="72">Q180/H180</f>
        <v>125.94611111111107</v>
      </c>
      <c r="S180" s="60">
        <f t="shared" ref="S180:S208" si="73">Q180/P180*100</f>
        <v>54.067403296470019</v>
      </c>
    </row>
    <row r="181" spans="1:19" x14ac:dyDescent="0.25">
      <c r="A181" s="32">
        <v>2824184</v>
      </c>
      <c r="B181" s="32">
        <f t="shared" si="68"/>
        <v>2824</v>
      </c>
      <c r="C181" s="32" t="str">
        <f>VLOOKUP(A181,'SMALL PACK'!$A$2:$Z$496909,5,0)</f>
        <v>SERVO 4T GREEN-20 X 1 L</v>
      </c>
      <c r="D181" s="33">
        <f>VLOOKUP(A181,'SMALL PACK'!$A$2:$Z$496909,9,0)</f>
        <v>358</v>
      </c>
      <c r="E181" s="33">
        <f>VLOOKUP(A181,'SMALL PACK'!$A$2:$Z$49609,12,0)</f>
        <v>276.6266</v>
      </c>
      <c r="F181" s="33">
        <f t="shared" si="69"/>
        <v>234.4293220338983</v>
      </c>
      <c r="G181" s="33">
        <f>VLOOKUP(A181,'SMALL PACK'!$A$2:$Z$49609,16,0)</f>
        <v>33</v>
      </c>
      <c r="H181" s="66">
        <f>VLOOKUP(A181,'SMALL PACK'!$A$2:$Z$49609,7,0)</f>
        <v>1</v>
      </c>
      <c r="I181" s="33">
        <f>VLOOKUP(A181,'SMALL PACK'!$A$2:$Z$49609,17,0)</f>
        <v>0</v>
      </c>
      <c r="J181" s="33">
        <f>VLOOKUP(A181,'SMALL PACK'!$A$2:$Z$49879,18,0)</f>
        <v>0</v>
      </c>
      <c r="K181" s="51">
        <f>VLOOKUP(A181,'SMALL PACK'!$A$2:$Z$49609,21,0)</f>
        <v>237.68659999999997</v>
      </c>
      <c r="L181" s="33">
        <f>IFERROR(IF(MATCH(B181,'Scheme Grade list'!#REF!,0)&gt;0,((F181-((G181+J181)*H181))/6/H181),0),0)</f>
        <v>0</v>
      </c>
      <c r="M181" s="33">
        <f>IFERROR(VLOOKUP(A181,'Scheme Grade list'!$H$5:$K$70,4,0),0)</f>
        <v>5</v>
      </c>
      <c r="N181" s="33"/>
      <c r="O181" s="33">
        <f>IF(IFERROR(VLOOKUP(A181,'Scheme Grade list'!#REF!,1,0),0),5,0)</f>
        <v>0</v>
      </c>
      <c r="P181" s="67">
        <f t="shared" si="70"/>
        <v>232.68659999999997</v>
      </c>
      <c r="Q181" s="33">
        <f t="shared" si="71"/>
        <v>125.31340000000003</v>
      </c>
      <c r="R181" s="33">
        <f t="shared" si="72"/>
        <v>125.31340000000003</v>
      </c>
      <c r="S181" s="60">
        <f t="shared" si="73"/>
        <v>53.855013567605546</v>
      </c>
    </row>
    <row r="182" spans="1:19" x14ac:dyDescent="0.25">
      <c r="A182" s="32">
        <v>2825185</v>
      </c>
      <c r="B182" s="32">
        <f t="shared" si="68"/>
        <v>2825</v>
      </c>
      <c r="C182" s="32" t="str">
        <f>VLOOKUP(A182,'SMALL PACK'!$A$2:$Z$496909,5,0)</f>
        <v>SERVO HYPERSPORT F5-10 X 1 L</v>
      </c>
      <c r="D182" s="33">
        <f>VLOOKUP(A182,'SMALL PACK'!$A$2:$Z$496909,9,0)</f>
        <v>880</v>
      </c>
      <c r="E182" s="33">
        <f>VLOOKUP(A182,'SMALL PACK'!$A$2:$Z$49609,12,0)</f>
        <v>646.79999999999995</v>
      </c>
      <c r="F182" s="33">
        <f t="shared" si="69"/>
        <v>548.13559322033893</v>
      </c>
      <c r="G182" s="33">
        <f>VLOOKUP(A182,'SMALL PACK'!$A$2:$Z$49609,16,0)</f>
        <v>140</v>
      </c>
      <c r="H182" s="66">
        <f>VLOOKUP(A182,'SMALL PACK'!$A$2:$Z$49609,7,0)</f>
        <v>1</v>
      </c>
      <c r="I182" s="33">
        <f>VLOOKUP(A182,'SMALL PACK'!$A$2:$Z$49609,17,0)</f>
        <v>200</v>
      </c>
      <c r="J182" s="33">
        <f>VLOOKUP(A182,'SMALL PACK'!$A$2:$Z$49879,18,0)</f>
        <v>0</v>
      </c>
      <c r="K182" s="51">
        <f>VLOOKUP(A182,'SMALL PACK'!$A$2:$Z$49609,21,0)</f>
        <v>245.59999999999994</v>
      </c>
      <c r="L182" s="33">
        <f>IFERROR(IF(MATCH(B182,'Scheme Grade list'!#REF!,0)&gt;0,((F182-((G182+J182)*H182))/6/H182),0),0)</f>
        <v>0</v>
      </c>
      <c r="M182" s="33">
        <f>IFERROR(VLOOKUP(A182,'Scheme Grade list'!$H$5:$K$70,4,0),0)</f>
        <v>5</v>
      </c>
      <c r="N182" s="33"/>
      <c r="O182" s="33">
        <f>IF(IFERROR(VLOOKUP(A182,'Scheme Grade list'!#REF!,1,0),0),5,0)</f>
        <v>0</v>
      </c>
      <c r="P182" s="67">
        <f t="shared" si="70"/>
        <v>240.59999999999994</v>
      </c>
      <c r="Q182" s="33">
        <f t="shared" si="71"/>
        <v>639.40000000000009</v>
      </c>
      <c r="R182" s="33">
        <f t="shared" si="72"/>
        <v>639.40000000000009</v>
      </c>
      <c r="S182" s="60">
        <f t="shared" si="73"/>
        <v>265.75228595178731</v>
      </c>
    </row>
    <row r="183" spans="1:19" x14ac:dyDescent="0.25">
      <c r="A183" s="32">
        <v>2825258</v>
      </c>
      <c r="B183" s="32">
        <f t="shared" si="68"/>
        <v>2825</v>
      </c>
      <c r="C183" s="32" t="str">
        <f>VLOOKUP(A183,'SMALL PACK'!$A$2:$Z$496909,5,0)</f>
        <v>SERVO HYPERSPORT F5-10 X 1 L PROMO</v>
      </c>
      <c r="D183" s="33">
        <f>VLOOKUP(A183,'SMALL PACK'!$A$2:$Z$496909,9,0)</f>
        <v>880</v>
      </c>
      <c r="E183" s="33">
        <f>VLOOKUP(A183,'SMALL PACK'!$A$2:$Z$49609,12,0)</f>
        <v>646.79999999999995</v>
      </c>
      <c r="F183" s="33">
        <f t="shared" si="69"/>
        <v>548.13559322033893</v>
      </c>
      <c r="G183" s="33">
        <f>VLOOKUP(A183,'SMALL PACK'!$A$2:$Z$49609,16,0)</f>
        <v>40</v>
      </c>
      <c r="H183" s="66">
        <f>VLOOKUP(A183,'SMALL PACK'!$A$2:$Z$49609,7,0)</f>
        <v>1</v>
      </c>
      <c r="I183" s="33">
        <f>VLOOKUP(A183,'SMALL PACK'!$A$2:$Z$49609,17,0)</f>
        <v>200</v>
      </c>
      <c r="J183" s="33">
        <f>VLOOKUP(A183,'SMALL PACK'!$A$2:$Z$49879,18,0)</f>
        <v>0</v>
      </c>
      <c r="K183" s="51">
        <f>VLOOKUP(A183,'SMALL PACK'!$A$2:$Z$49609,21,0)</f>
        <v>363.59999999999991</v>
      </c>
      <c r="L183" s="33">
        <f>IFERROR(IF(MATCH(B183,'Scheme Grade list'!#REF!,0)&gt;0,((F183-((G183+J183)*H183))/6/H183),0),0)</f>
        <v>0</v>
      </c>
      <c r="M183" s="33">
        <f>IFERROR(VLOOKUP(A183,'Scheme Grade list'!$H$5:$K$70,4,0),0)</f>
        <v>5</v>
      </c>
      <c r="N183" s="33"/>
      <c r="O183" s="33">
        <f>IF(IFERROR(VLOOKUP(A183,'Scheme Grade list'!#REF!,1,0),0),5,0)</f>
        <v>0</v>
      </c>
      <c r="P183" s="67">
        <f t="shared" si="70"/>
        <v>358.59999999999991</v>
      </c>
      <c r="Q183" s="33">
        <f t="shared" si="71"/>
        <v>521.40000000000009</v>
      </c>
      <c r="R183" s="33">
        <f t="shared" si="72"/>
        <v>521.40000000000009</v>
      </c>
      <c r="S183" s="60">
        <f t="shared" si="73"/>
        <v>145.39877300613503</v>
      </c>
    </row>
    <row r="184" spans="1:19" x14ac:dyDescent="0.25">
      <c r="A184" s="32">
        <v>2825022</v>
      </c>
      <c r="B184" s="32">
        <f t="shared" si="68"/>
        <v>2825</v>
      </c>
      <c r="C184" s="32" t="str">
        <f>VLOOKUP(A184,'SMALL PACK'!$A$2:$Z$496909,5,0)</f>
        <v>SERVO HYPERSPORT F5-10 X 1.2 L PROMO</v>
      </c>
      <c r="D184" s="33">
        <f>VLOOKUP(A184,'SMALL PACK'!$A$2:$Z$496909,9,0)</f>
        <v>1054</v>
      </c>
      <c r="E184" s="33">
        <f>VLOOKUP(A184,'SMALL PACK'!$A$2:$Z$49609,12,0)</f>
        <v>774.69</v>
      </c>
      <c r="F184" s="33">
        <f t="shared" si="69"/>
        <v>656.51694915254245</v>
      </c>
      <c r="G184" s="33">
        <f>VLOOKUP(A184,'SMALL PACK'!$A$2:$Z$49609,16,0)</f>
        <v>40</v>
      </c>
      <c r="H184" s="66">
        <f>VLOOKUP(A184,'SMALL PACK'!$A$2:$Z$49609,7,0)</f>
        <v>1.2</v>
      </c>
      <c r="I184" s="33">
        <f>VLOOKUP(A184,'SMALL PACK'!$A$2:$Z$49609,17,0)</f>
        <v>200</v>
      </c>
      <c r="J184" s="33">
        <f>VLOOKUP(A184,'SMALL PACK'!$A$2:$Z$49879,18,0)</f>
        <v>0</v>
      </c>
      <c r="K184" s="51">
        <f>VLOOKUP(A184,'SMALL PACK'!$A$2:$Z$49609,21,0)</f>
        <v>434.85000000000008</v>
      </c>
      <c r="L184" s="33">
        <f>IFERROR(IF(MATCH(B184,'Scheme Grade list'!#REF!,0)&gt;0,((F184-((G184+J184)*H184))/6/H184),0),0)</f>
        <v>0</v>
      </c>
      <c r="M184" s="33">
        <f>IFERROR(VLOOKUP(A184,'Scheme Grade list'!$H$5:$K$70,4,0),0)</f>
        <v>5</v>
      </c>
      <c r="N184" s="33"/>
      <c r="O184" s="33">
        <f>IF(IFERROR(VLOOKUP(A184,'Scheme Grade list'!#REF!,1,0),0),5,0)</f>
        <v>0</v>
      </c>
      <c r="P184" s="67">
        <f t="shared" si="70"/>
        <v>428.85000000000008</v>
      </c>
      <c r="Q184" s="33">
        <f t="shared" si="71"/>
        <v>625.14999999999986</v>
      </c>
      <c r="R184" s="33">
        <f t="shared" si="72"/>
        <v>520.95833333333326</v>
      </c>
      <c r="S184" s="60">
        <f t="shared" si="73"/>
        <v>145.77358050600438</v>
      </c>
    </row>
    <row r="185" spans="1:19" x14ac:dyDescent="0.25">
      <c r="A185" s="32">
        <v>2828229</v>
      </c>
      <c r="B185" s="32">
        <f t="shared" si="68"/>
        <v>2828</v>
      </c>
      <c r="C185" s="32" t="str">
        <f>VLOOKUP(A185,'SMALL PACK'!$A$2:$Z$496909,5,0)</f>
        <v>SERVO 4T XTRA-20 X 1 L PROMO</v>
      </c>
      <c r="D185" s="33">
        <f>VLOOKUP(A185,'SMALL PACK'!$A$2:$Z$496909,9,0)</f>
        <v>464</v>
      </c>
      <c r="E185" s="33">
        <f>VLOOKUP(A185,'SMALL PACK'!$A$2:$Z$49609,12,0)</f>
        <v>345.54079999999999</v>
      </c>
      <c r="F185" s="33">
        <f t="shared" si="69"/>
        <v>292.83118644067798</v>
      </c>
      <c r="G185" s="33">
        <f>VLOOKUP(A185,'SMALL PACK'!$A$2:$Z$49609,16,0)</f>
        <v>43</v>
      </c>
      <c r="H185" s="66">
        <f>VLOOKUP(A185,'SMALL PACK'!$A$2:$Z$49609,7,0)</f>
        <v>1</v>
      </c>
      <c r="I185" s="33">
        <f>VLOOKUP(A185,'SMALL PACK'!$A$2:$Z$49609,17,0)</f>
        <v>0</v>
      </c>
      <c r="J185" s="33">
        <f>VLOOKUP(A185,'SMALL PACK'!$A$2:$Z$49879,18,0)</f>
        <v>0</v>
      </c>
      <c r="K185" s="51">
        <f>VLOOKUP(A185,'SMALL PACK'!$A$2:$Z$49609,21,0)</f>
        <v>294.80079999999998</v>
      </c>
      <c r="L185" s="33">
        <f>IFERROR(IF(MATCH(B185,'Scheme Grade list'!#REF!,0)&gt;0,((F185-((G185+J185)*H185))/6/H185),0),0)</f>
        <v>0</v>
      </c>
      <c r="M185" s="33">
        <f>IFERROR(VLOOKUP(A185,'Scheme Grade list'!$H$5:$K$70,4,0),0)</f>
        <v>5</v>
      </c>
      <c r="N185" s="33"/>
      <c r="O185" s="33">
        <f>IF(IFERROR(VLOOKUP(A185,'Scheme Grade list'!#REF!,1,0),0),5,0)</f>
        <v>0</v>
      </c>
      <c r="P185" s="67">
        <f t="shared" si="70"/>
        <v>289.80079999999998</v>
      </c>
      <c r="Q185" s="33">
        <f t="shared" si="71"/>
        <v>174.19920000000002</v>
      </c>
      <c r="R185" s="33">
        <f t="shared" si="72"/>
        <v>174.19920000000002</v>
      </c>
      <c r="S185" s="60">
        <f t="shared" si="73"/>
        <v>60.109978992466559</v>
      </c>
    </row>
    <row r="186" spans="1:19" x14ac:dyDescent="0.25">
      <c r="A186" s="32">
        <v>2828230</v>
      </c>
      <c r="B186" s="32">
        <f t="shared" si="68"/>
        <v>2828</v>
      </c>
      <c r="C186" s="32" t="str">
        <f>VLOOKUP(A186,'SMALL PACK'!$A$2:$Z$496909,5,0)</f>
        <v>SERVO 4T XTRA-20 X 0.9 L PROMO</v>
      </c>
      <c r="D186" s="33">
        <f>VLOOKUP(A186,'SMALL PACK'!$A$2:$Z$496909,9,0)</f>
        <v>422</v>
      </c>
      <c r="E186" s="33">
        <f>VLOOKUP(A186,'SMALL PACK'!$A$2:$Z$49609,12,0)</f>
        <v>314.05240000000003</v>
      </c>
      <c r="F186" s="33">
        <f t="shared" si="69"/>
        <v>266.14610169491527</v>
      </c>
      <c r="G186" s="33">
        <f>VLOOKUP(A186,'SMALL PACK'!$A$2:$Z$49609,16,0)</f>
        <v>43</v>
      </c>
      <c r="H186" s="66">
        <f>VLOOKUP(A186,'SMALL PACK'!$A$2:$Z$49609,7,0)</f>
        <v>0.9</v>
      </c>
      <c r="I186" s="33">
        <f>VLOOKUP(A186,'SMALL PACK'!$A$2:$Z$49609,17,0)</f>
        <v>0</v>
      </c>
      <c r="J186" s="33">
        <f>VLOOKUP(A186,'SMALL PACK'!$A$2:$Z$49879,18,0)</f>
        <v>0</v>
      </c>
      <c r="K186" s="51">
        <f>VLOOKUP(A186,'SMALL PACK'!$A$2:$Z$49609,21,0)</f>
        <v>268.38640000000004</v>
      </c>
      <c r="L186" s="33">
        <f>IFERROR(IF(MATCH(B186,'Scheme Grade list'!#REF!,0)&gt;0,((F186-((G186+J186)*H186))/6/H186),0),0)</f>
        <v>0</v>
      </c>
      <c r="M186" s="33">
        <f>IFERROR(VLOOKUP(A186,'Scheme Grade list'!$H$5:$K$70,4,0),0)</f>
        <v>5</v>
      </c>
      <c r="N186" s="33"/>
      <c r="O186" s="33">
        <f>IF(IFERROR(VLOOKUP(A186,'Scheme Grade list'!#REF!,1,0),0),5,0)</f>
        <v>0</v>
      </c>
      <c r="P186" s="67">
        <f t="shared" si="70"/>
        <v>263.88640000000004</v>
      </c>
      <c r="Q186" s="33">
        <f t="shared" si="71"/>
        <v>158.11359999999996</v>
      </c>
      <c r="R186" s="33">
        <f t="shared" si="72"/>
        <v>175.68177777777774</v>
      </c>
      <c r="S186" s="60">
        <f t="shared" si="73"/>
        <v>59.917297746302935</v>
      </c>
    </row>
    <row r="187" spans="1:19" x14ac:dyDescent="0.25">
      <c r="A187" s="27">
        <v>2828152</v>
      </c>
      <c r="B187" s="32">
        <f t="shared" si="68"/>
        <v>2828</v>
      </c>
      <c r="C187" s="32" t="str">
        <f>VLOOKUP(A187,'SMALL PACK'!$A$2:$Z$496909,5,0)</f>
        <v>SERVO 4T XTRA-20 X 0.9 L</v>
      </c>
      <c r="D187" s="33">
        <f>VLOOKUP(A187,'SMALL PACK'!$A$2:$Z$496909,9,0)</f>
        <v>422</v>
      </c>
      <c r="E187" s="33">
        <f>VLOOKUP(A187,'SMALL PACK'!$A$2:$Z$49609,12,0)</f>
        <v>314.05240000000003</v>
      </c>
      <c r="F187" s="33">
        <f t="shared" ref="F187:F188" si="74">E187/1.18</f>
        <v>266.14610169491527</v>
      </c>
      <c r="G187" s="33">
        <f>VLOOKUP(A187,'SMALL PACK'!$A$2:$Z$49609,16,0)</f>
        <v>48</v>
      </c>
      <c r="H187" s="66">
        <f>VLOOKUP(A187,'SMALL PACK'!$A$2:$Z$49609,7,0)</f>
        <v>0.9</v>
      </c>
      <c r="I187" s="33">
        <f>VLOOKUP(A187,'SMALL PACK'!$A$2:$Z$49609,17,0)</f>
        <v>0</v>
      </c>
      <c r="J187" s="33">
        <f>VLOOKUP(A187,'SMALL PACK'!$A$2:$Z$49879,18,0)</f>
        <v>0</v>
      </c>
      <c r="K187" s="51">
        <f>VLOOKUP(A187,'SMALL PACK'!$A$2:$Z$49609,21,0)</f>
        <v>263.07640000000004</v>
      </c>
      <c r="L187" s="33">
        <f>IFERROR(IF(MATCH(B187,'Scheme Grade list'!#REF!,0)&gt;0,((F187-((G187+J187)*H187))/6/H187),0),0)</f>
        <v>0</v>
      </c>
      <c r="M187" s="33">
        <f>IFERROR(VLOOKUP(A187,'Scheme Grade list'!$H$5:$K$70,4,0),0)</f>
        <v>5</v>
      </c>
      <c r="N187" s="33"/>
      <c r="O187" s="33">
        <f>IF(IFERROR(VLOOKUP(A187,'Scheme Grade list'!#REF!,1,0),0),5,0)</f>
        <v>0</v>
      </c>
      <c r="P187" s="67">
        <f t="shared" si="70"/>
        <v>258.57640000000004</v>
      </c>
      <c r="Q187" s="33">
        <f t="shared" si="71"/>
        <v>163.42359999999996</v>
      </c>
      <c r="R187" s="33">
        <f t="shared" si="72"/>
        <v>181.58177777777775</v>
      </c>
      <c r="S187" s="60">
        <f t="shared" si="73"/>
        <v>63.201282096896684</v>
      </c>
    </row>
    <row r="188" spans="1:19" x14ac:dyDescent="0.25">
      <c r="A188" s="27">
        <v>2828184</v>
      </c>
      <c r="B188" s="32">
        <f t="shared" si="68"/>
        <v>2828</v>
      </c>
      <c r="C188" s="32" t="str">
        <f>VLOOKUP(A188,'SMALL PACK'!$A$2:$Z$496909,5,0)</f>
        <v>SERVO 4T XTRA-20 X 1 L</v>
      </c>
      <c r="D188" s="33">
        <f>VLOOKUP(A188,'SMALL PACK'!$A$2:$Z$496909,9,0)</f>
        <v>464</v>
      </c>
      <c r="E188" s="33">
        <f>VLOOKUP(A188,'SMALL PACK'!$A$2:$Z$49609,12,0)</f>
        <v>345.54079999999999</v>
      </c>
      <c r="F188" s="33">
        <f t="shared" si="74"/>
        <v>292.83118644067798</v>
      </c>
      <c r="G188" s="33">
        <f>VLOOKUP(A188,'SMALL PACK'!$A$2:$Z$49609,16,0)</f>
        <v>48</v>
      </c>
      <c r="H188" s="66">
        <f>VLOOKUP(A188,'SMALL PACK'!$A$2:$Z$49609,7,0)</f>
        <v>1</v>
      </c>
      <c r="I188" s="33">
        <f>VLOOKUP(A188,'SMALL PACK'!$A$2:$Z$49609,17,0)</f>
        <v>0</v>
      </c>
      <c r="J188" s="33">
        <f>VLOOKUP(A188,'SMALL PACK'!$A$2:$Z$49879,18,0)</f>
        <v>0</v>
      </c>
      <c r="K188" s="51">
        <f>VLOOKUP(A188,'SMALL PACK'!$A$2:$Z$49609,21,0)</f>
        <v>288.9008</v>
      </c>
      <c r="L188" s="33">
        <f>IFERROR(IF(MATCH(B188,'Scheme Grade list'!#REF!,0)&gt;0,((F188-((G188+J188)*H188))/6/H188),0),0)</f>
        <v>0</v>
      </c>
      <c r="M188" s="33">
        <f>IFERROR(VLOOKUP(A188,'Scheme Grade list'!$H$5:$K$70,4,0),0)</f>
        <v>5</v>
      </c>
      <c r="N188" s="33"/>
      <c r="O188" s="33">
        <f>IF(IFERROR(VLOOKUP(A188,'Scheme Grade list'!#REF!,1,0),0),5,0)</f>
        <v>0</v>
      </c>
      <c r="P188" s="67">
        <f t="shared" si="70"/>
        <v>283.9008</v>
      </c>
      <c r="Q188" s="33">
        <f t="shared" si="71"/>
        <v>180.0992</v>
      </c>
      <c r="R188" s="33">
        <f t="shared" si="72"/>
        <v>180.0992</v>
      </c>
      <c r="S188" s="60">
        <f t="shared" si="73"/>
        <v>63.437369672787113</v>
      </c>
    </row>
    <row r="189" spans="1:19" x14ac:dyDescent="0.25">
      <c r="A189" s="32">
        <v>2829229</v>
      </c>
      <c r="B189" s="32">
        <f t="shared" si="68"/>
        <v>2829</v>
      </c>
      <c r="C189" s="32" t="str">
        <f>VLOOKUP(A189,'SMALL PACK'!$A$2:$Z$496909,5,0)</f>
        <v>SERVO 4T XTRA 10W-30-20 X 1 L PROMO</v>
      </c>
      <c r="D189" s="33">
        <f>VLOOKUP(A189,'SMALL PACK'!$A$2:$Z$496909,9,0)</f>
        <v>464</v>
      </c>
      <c r="E189" s="33">
        <f>VLOOKUP(A189,'SMALL PACK'!$A$2:$Z$49609,12,0)</f>
        <v>345.54079999999999</v>
      </c>
      <c r="F189" s="33">
        <f t="shared" si="69"/>
        <v>292.83118644067798</v>
      </c>
      <c r="G189" s="33">
        <f>VLOOKUP(A189,'SMALL PACK'!$A$2:$Z$49609,16,0)</f>
        <v>43</v>
      </c>
      <c r="H189" s="66">
        <f>VLOOKUP(A189,'SMALL PACK'!$A$2:$Z$49609,7,0)</f>
        <v>1</v>
      </c>
      <c r="I189" s="33">
        <f>VLOOKUP(A189,'SMALL PACK'!$A$2:$Z$49609,17,0)</f>
        <v>0</v>
      </c>
      <c r="J189" s="33">
        <f>VLOOKUP(A189,'SMALL PACK'!$A$2:$Z$49879,18,0)</f>
        <v>0</v>
      </c>
      <c r="K189" s="51">
        <f>VLOOKUP(A189,'SMALL PACK'!$A$2:$Z$49609,21,0)</f>
        <v>294.80079999999998</v>
      </c>
      <c r="L189" s="33">
        <f>IFERROR(IF(MATCH(B189,'Scheme Grade list'!#REF!,0)&gt;0,((F189-((G189+J189)*H189))/6/H189),0),0)</f>
        <v>0</v>
      </c>
      <c r="M189" s="33">
        <f>IFERROR(VLOOKUP(A189,'Scheme Grade list'!$H$5:$K$70,4,0),0)</f>
        <v>5</v>
      </c>
      <c r="N189" s="33"/>
      <c r="O189" s="33">
        <f>IF(IFERROR(VLOOKUP(A189,'Scheme Grade list'!#REF!,1,0),0),5,0)</f>
        <v>0</v>
      </c>
      <c r="P189" s="67">
        <f t="shared" si="70"/>
        <v>289.80079999999998</v>
      </c>
      <c r="Q189" s="33">
        <f t="shared" si="71"/>
        <v>174.19920000000002</v>
      </c>
      <c r="R189" s="33">
        <f t="shared" si="72"/>
        <v>174.19920000000002</v>
      </c>
      <c r="S189" s="60">
        <f t="shared" si="73"/>
        <v>60.109978992466559</v>
      </c>
    </row>
    <row r="190" spans="1:19" x14ac:dyDescent="0.25">
      <c r="A190" s="32">
        <v>2829230</v>
      </c>
      <c r="B190" s="32">
        <f t="shared" si="68"/>
        <v>2829</v>
      </c>
      <c r="C190" s="32" t="str">
        <f>VLOOKUP(A190,'SMALL PACK'!$A$2:$Z$496909,5,0)</f>
        <v>SERVO 4T XTRA 10W-30-20 X 0.9 L PROMO</v>
      </c>
      <c r="D190" s="33">
        <f>VLOOKUP(A190,'SMALL PACK'!$A$2:$Z$496909,9,0)</f>
        <v>422</v>
      </c>
      <c r="E190" s="33">
        <f>VLOOKUP(A190,'SMALL PACK'!$A$2:$Z$49609,12,0)</f>
        <v>314.05240000000003</v>
      </c>
      <c r="F190" s="33">
        <f t="shared" si="69"/>
        <v>266.14610169491527</v>
      </c>
      <c r="G190" s="33">
        <f>VLOOKUP(A190,'SMALL PACK'!$A$2:$Z$49609,16,0)</f>
        <v>43</v>
      </c>
      <c r="H190" s="66">
        <f>VLOOKUP(A190,'SMALL PACK'!$A$2:$Z$49609,7,0)</f>
        <v>0.9</v>
      </c>
      <c r="I190" s="33">
        <f>VLOOKUP(A190,'SMALL PACK'!$A$2:$Z$49609,17,0)</f>
        <v>0</v>
      </c>
      <c r="J190" s="33">
        <f>VLOOKUP(A190,'SMALL PACK'!$A$2:$Z$49879,18,0)</f>
        <v>0</v>
      </c>
      <c r="K190" s="51">
        <f>VLOOKUP(A190,'SMALL PACK'!$A$2:$Z$49609,21,0)</f>
        <v>268.38640000000004</v>
      </c>
      <c r="L190" s="33">
        <f>IFERROR(IF(MATCH(B190,'Scheme Grade list'!#REF!,0)&gt;0,((F190-((G190+J190)*H190))/6/H190),0),0)</f>
        <v>0</v>
      </c>
      <c r="M190" s="33">
        <f>IFERROR(VLOOKUP(A190,'Scheme Grade list'!$H$5:$K$70,4,0),0)</f>
        <v>5</v>
      </c>
      <c r="N190" s="33"/>
      <c r="O190" s="33">
        <f>IF(IFERROR(VLOOKUP(A190,'Scheme Grade list'!#REF!,1,0),0),5,0)</f>
        <v>0</v>
      </c>
      <c r="P190" s="67">
        <f t="shared" si="70"/>
        <v>263.88640000000004</v>
      </c>
      <c r="Q190" s="33">
        <f t="shared" si="71"/>
        <v>158.11359999999996</v>
      </c>
      <c r="R190" s="33">
        <f t="shared" si="72"/>
        <v>175.68177777777774</v>
      </c>
      <c r="S190" s="60">
        <f t="shared" si="73"/>
        <v>59.917297746302935</v>
      </c>
    </row>
    <row r="191" spans="1:19" x14ac:dyDescent="0.25">
      <c r="A191" s="32">
        <v>2830230</v>
      </c>
      <c r="B191" s="32">
        <f t="shared" si="68"/>
        <v>2830</v>
      </c>
      <c r="C191" s="32" t="str">
        <f>VLOOKUP(A191,'SMALL PACK'!$A$2:$Z$496909,5,0)</f>
        <v xml:space="preserve">SERVO 4T XTRA 20W-50-20 X 0.9 L PROMO </v>
      </c>
      <c r="D191" s="33">
        <f>VLOOKUP(A191,'SMALL PACK'!$A$2:$Z$496909,9,0)</f>
        <v>422</v>
      </c>
      <c r="E191" s="33">
        <f>VLOOKUP(A191,'SMALL PACK'!$A$2:$Z$49609,12,0)</f>
        <v>314.05240000000003</v>
      </c>
      <c r="F191" s="33">
        <f t="shared" si="69"/>
        <v>266.14610169491527</v>
      </c>
      <c r="G191" s="33">
        <f>VLOOKUP(A191,'SMALL PACK'!$A$2:$Z$49609,16,0)</f>
        <v>43</v>
      </c>
      <c r="H191" s="66">
        <f>VLOOKUP(A191,'SMALL PACK'!$A$2:$Z$49609,7,0)</f>
        <v>0.9</v>
      </c>
      <c r="I191" s="33">
        <f>VLOOKUP(A191,'SMALL PACK'!$A$2:$Z$49609,17,0)</f>
        <v>0</v>
      </c>
      <c r="J191" s="33">
        <f>VLOOKUP(A191,'SMALL PACK'!$A$2:$Z$49879,18,0)</f>
        <v>0</v>
      </c>
      <c r="K191" s="51">
        <f>VLOOKUP(A191,'SMALL PACK'!$A$2:$Z$49609,21,0)</f>
        <v>268.38640000000004</v>
      </c>
      <c r="L191" s="33">
        <f>IFERROR(IF(MATCH(B191,'Scheme Grade list'!#REF!,0)&gt;0,((F191-((G191+J191)*H191))/6/H191),0),0)</f>
        <v>0</v>
      </c>
      <c r="M191" s="33">
        <f>IFERROR(VLOOKUP(A191,'Scheme Grade list'!$H$5:$K$70,4,0),0)</f>
        <v>5</v>
      </c>
      <c r="N191" s="33"/>
      <c r="O191" s="33">
        <f>IF(IFERROR(VLOOKUP(A191,'Scheme Grade list'!#REF!,1,0),0),5,0)</f>
        <v>0</v>
      </c>
      <c r="P191" s="67">
        <f t="shared" si="70"/>
        <v>263.88640000000004</v>
      </c>
      <c r="Q191" s="33">
        <f t="shared" si="71"/>
        <v>158.11359999999996</v>
      </c>
      <c r="R191" s="33">
        <f t="shared" si="72"/>
        <v>175.68177777777774</v>
      </c>
      <c r="S191" s="60">
        <f t="shared" si="73"/>
        <v>59.917297746302935</v>
      </c>
    </row>
    <row r="192" spans="1:19" x14ac:dyDescent="0.25">
      <c r="A192" s="32">
        <v>2830229</v>
      </c>
      <c r="B192" s="32">
        <f t="shared" si="68"/>
        <v>2830</v>
      </c>
      <c r="C192" s="32" t="str">
        <f>VLOOKUP(A192,'SMALL PACK'!$A$2:$Z$496909,5,0)</f>
        <v>SERVO 4T XTRA 20W-50-20 X 1 L PROMO</v>
      </c>
      <c r="D192" s="33">
        <f>VLOOKUP(A192,'SMALL PACK'!$A$2:$Z$496909,9,0)</f>
        <v>464</v>
      </c>
      <c r="E192" s="33">
        <f>VLOOKUP(A192,'SMALL PACK'!$A$2:$Z$49609,12,0)</f>
        <v>345.54079999999999</v>
      </c>
      <c r="F192" s="33">
        <f t="shared" si="69"/>
        <v>292.83118644067798</v>
      </c>
      <c r="G192" s="33">
        <f>VLOOKUP(A192,'SMALL PACK'!$A$2:$Z$49609,16,0)</f>
        <v>43</v>
      </c>
      <c r="H192" s="66">
        <f>VLOOKUP(A192,'SMALL PACK'!$A$2:$Z$49609,7,0)</f>
        <v>1</v>
      </c>
      <c r="I192" s="33">
        <f>VLOOKUP(A192,'SMALL PACK'!$A$2:$Z$49609,17,0)</f>
        <v>0</v>
      </c>
      <c r="J192" s="33">
        <f>VLOOKUP(A192,'SMALL PACK'!$A$2:$Z$49879,18,0)</f>
        <v>0</v>
      </c>
      <c r="K192" s="51">
        <f>VLOOKUP(A192,'SMALL PACK'!$A$2:$Z$49609,21,0)</f>
        <v>294.80079999999998</v>
      </c>
      <c r="L192" s="33">
        <f>IFERROR(IF(MATCH(B192,'Scheme Grade list'!#REF!,0)&gt;0,((F192-((G192+J192)*H192))/6/H192),0),0)</f>
        <v>0</v>
      </c>
      <c r="M192" s="33">
        <f>IFERROR(VLOOKUP(A192,'Scheme Grade list'!$H$5:$K$70,4,0),0)</f>
        <v>5</v>
      </c>
      <c r="N192" s="33"/>
      <c r="O192" s="33">
        <f>IF(IFERROR(VLOOKUP(A192,'Scheme Grade list'!#REF!,1,0),0),5,0)</f>
        <v>0</v>
      </c>
      <c r="P192" s="67">
        <f t="shared" si="70"/>
        <v>289.80079999999998</v>
      </c>
      <c r="Q192" s="33">
        <f t="shared" si="71"/>
        <v>174.19920000000002</v>
      </c>
      <c r="R192" s="33">
        <f t="shared" si="72"/>
        <v>174.19920000000002</v>
      </c>
      <c r="S192" s="60">
        <f t="shared" si="73"/>
        <v>60.109978992466559</v>
      </c>
    </row>
    <row r="193" spans="1:19" x14ac:dyDescent="0.25">
      <c r="A193" s="32">
        <v>2889156</v>
      </c>
      <c r="B193" s="32">
        <f t="shared" si="68"/>
        <v>2889</v>
      </c>
      <c r="C193" s="32" t="str">
        <f>VLOOKUP(A193,'SMALL PACK'!$A$2:$Z$496909,5,0)</f>
        <v>SERVO SCOOTOMATIC 4ST 10W-30-20 X 0.8 L</v>
      </c>
      <c r="D193" s="33">
        <f>VLOOKUP(A193,'SMALL PACK'!$A$2:$Z$496909,9,0)</f>
        <v>342</v>
      </c>
      <c r="E193" s="33">
        <f>VLOOKUP(A193,'SMALL PACK'!$A$2:$Z$49609,12,0)</f>
        <v>231.53400000000002</v>
      </c>
      <c r="F193" s="33">
        <f t="shared" si="69"/>
        <v>196.21525423728815</v>
      </c>
      <c r="G193" s="33">
        <f>VLOOKUP(A193,'SMALL PACK'!$A$2:$Z$49609,16,0)</f>
        <v>40</v>
      </c>
      <c r="H193" s="66">
        <f>VLOOKUP(A193,'SMALL PACK'!$A$2:$Z$49609,7,0)</f>
        <v>0.8</v>
      </c>
      <c r="I193" s="33">
        <f>VLOOKUP(A193,'SMALL PACK'!$A$2:$Z$49609,17,0)</f>
        <v>0</v>
      </c>
      <c r="J193" s="33">
        <f>VLOOKUP(A193,'SMALL PACK'!$A$2:$Z$49879,18,0)</f>
        <v>0</v>
      </c>
      <c r="K193" s="51">
        <f>VLOOKUP(A193,'SMALL PACK'!$A$2:$Z$49609,21,0)</f>
        <v>193.774</v>
      </c>
      <c r="L193" s="33">
        <f>IFERROR(IF(MATCH(B193,'Scheme Grade list'!#REF!,0)&gt;0,((F193-((G193+J193)*H193))/6/H193),0),0)</f>
        <v>0</v>
      </c>
      <c r="M193" s="33">
        <f>IFERROR(VLOOKUP(A193,'Scheme Grade list'!$H$5:$K$70,4,0),0)</f>
        <v>5</v>
      </c>
      <c r="N193" s="33"/>
      <c r="O193" s="33">
        <f>IF(IFERROR(VLOOKUP(A193,'Scheme Grade list'!#REF!,1,0),0),5,0)</f>
        <v>0</v>
      </c>
      <c r="P193" s="67">
        <f t="shared" si="70"/>
        <v>189.774</v>
      </c>
      <c r="Q193" s="33">
        <f t="shared" si="71"/>
        <v>152.226</v>
      </c>
      <c r="R193" s="33">
        <f t="shared" si="72"/>
        <v>190.2825</v>
      </c>
      <c r="S193" s="60">
        <f t="shared" si="73"/>
        <v>80.214360239021147</v>
      </c>
    </row>
    <row r="194" spans="1:19" x14ac:dyDescent="0.25">
      <c r="A194" s="32">
        <v>2924152</v>
      </c>
      <c r="B194" s="32">
        <f t="shared" si="68"/>
        <v>2924</v>
      </c>
      <c r="C194" s="32" t="str">
        <f>VLOOKUP(A194,'SMALL PACK'!$A$2:$Z$496909,5,0)</f>
        <v>SERVO 4T-20x0.9 L CAR</v>
      </c>
      <c r="D194" s="33">
        <f>VLOOKUP(A194,'SMALL PACK'!$A$2:$Z$496909,9,0)</f>
        <v>344</v>
      </c>
      <c r="E194" s="33">
        <f>VLOOKUP(A194,'SMALL PACK'!$A$2:$Z$49609,12,0)</f>
        <v>239.768</v>
      </c>
      <c r="F194" s="33">
        <f t="shared" si="69"/>
        <v>203.19322033898305</v>
      </c>
      <c r="G194" s="33">
        <f>VLOOKUP(A194,'SMALL PACK'!$A$2:$Z$49609,16,0)</f>
        <v>20</v>
      </c>
      <c r="H194" s="66">
        <f>VLOOKUP(A194,'SMALL PACK'!$A$2:$Z$49609,7,0)</f>
        <v>0.9</v>
      </c>
      <c r="I194" s="33">
        <f>VLOOKUP(A194,'SMALL PACK'!$A$2:$Z$49609,17,0)</f>
        <v>0</v>
      </c>
      <c r="J194" s="33">
        <f>VLOOKUP(A194,'SMALL PACK'!$A$2:$Z$49879,18,0)</f>
        <v>0</v>
      </c>
      <c r="K194" s="51">
        <f>VLOOKUP(A194,'SMALL PACK'!$A$2:$Z$49609,21,0)</f>
        <v>218.52799999999999</v>
      </c>
      <c r="L194" s="33">
        <f>IFERROR(IF(MATCH(B194,'Scheme Grade list'!#REF!,0)&gt;0,((F194-((G194+J194)*H194))/6/H194),0),0)</f>
        <v>0</v>
      </c>
      <c r="M194" s="33">
        <f>IFERROR(VLOOKUP(A194,'Scheme Grade list'!$H$5:$K$70,4,0),0)</f>
        <v>5</v>
      </c>
      <c r="N194" s="33"/>
      <c r="O194" s="33">
        <f>IF(IFERROR(VLOOKUP(A194,'Scheme Grade list'!#REF!,1,0),0),5,0)</f>
        <v>0</v>
      </c>
      <c r="P194" s="67">
        <f t="shared" si="70"/>
        <v>214.02799999999999</v>
      </c>
      <c r="Q194" s="33">
        <f t="shared" si="71"/>
        <v>129.97200000000001</v>
      </c>
      <c r="R194" s="33">
        <f t="shared" si="72"/>
        <v>144.41333333333333</v>
      </c>
      <c r="S194" s="60">
        <f t="shared" si="73"/>
        <v>60.726633898368441</v>
      </c>
    </row>
    <row r="195" spans="1:19" x14ac:dyDescent="0.25">
      <c r="A195" s="32">
        <v>2924184</v>
      </c>
      <c r="B195" s="32">
        <f t="shared" si="68"/>
        <v>2924</v>
      </c>
      <c r="C195" s="32" t="str">
        <f>VLOOKUP(A195,'SMALL PACK'!$A$2:$Z$496909,5,0)</f>
        <v>SERVO 4T-20X1L-HDPE</v>
      </c>
      <c r="D195" s="33">
        <f>VLOOKUP(A195,'SMALL PACK'!$A$2:$Z$496909,9,0)</f>
        <v>380</v>
      </c>
      <c r="E195" s="33">
        <f>VLOOKUP(A195,'SMALL PACK'!$A$2:$Z$49609,12,0)</f>
        <v>266.37999999999994</v>
      </c>
      <c r="F195" s="33">
        <f t="shared" si="69"/>
        <v>225.74576271186436</v>
      </c>
      <c r="G195" s="33">
        <f>VLOOKUP(A195,'SMALL PACK'!$A$2:$Z$49609,16,0)</f>
        <v>20</v>
      </c>
      <c r="H195" s="66">
        <f>VLOOKUP(A195,'SMALL PACK'!$A$2:$Z$49609,7,0)</f>
        <v>1</v>
      </c>
      <c r="I195" s="33">
        <f>VLOOKUP(A195,'SMALL PACK'!$A$2:$Z$49609,17,0)</f>
        <v>0</v>
      </c>
      <c r="J195" s="33">
        <f>VLOOKUP(A195,'SMALL PACK'!$A$2:$Z$49879,18,0)</f>
        <v>0</v>
      </c>
      <c r="K195" s="51">
        <f>VLOOKUP(A195,'SMALL PACK'!$A$2:$Z$49609,21,0)</f>
        <v>242.77999999999994</v>
      </c>
      <c r="L195" s="33">
        <f>IFERROR(IF(MATCH(B195,'Scheme Grade list'!#REF!,0)&gt;0,((F195-((G195+J195)*H195))/6/H195),0),0)</f>
        <v>0</v>
      </c>
      <c r="M195" s="33">
        <f>IFERROR(VLOOKUP(A195,'Scheme Grade list'!$H$5:$K$70,4,0),0)</f>
        <v>5</v>
      </c>
      <c r="N195" s="33"/>
      <c r="O195" s="33">
        <f>IF(IFERROR(VLOOKUP(A195,'Scheme Grade list'!#REF!,1,0),0),5,0)</f>
        <v>0</v>
      </c>
      <c r="P195" s="67">
        <f t="shared" si="70"/>
        <v>237.77999999999994</v>
      </c>
      <c r="Q195" s="33">
        <f t="shared" si="71"/>
        <v>142.22000000000006</v>
      </c>
      <c r="R195" s="33">
        <f t="shared" si="72"/>
        <v>142.22000000000006</v>
      </c>
      <c r="S195" s="60">
        <f t="shared" si="73"/>
        <v>59.811590545882787</v>
      </c>
    </row>
    <row r="196" spans="1:19" x14ac:dyDescent="0.25">
      <c r="A196" s="32">
        <v>2924229</v>
      </c>
      <c r="B196" s="32">
        <f t="shared" si="68"/>
        <v>2924</v>
      </c>
      <c r="C196" s="32" t="str">
        <f>VLOOKUP(A196,'SMALL PACK'!$A$2:$Z$496909,5,0)</f>
        <v>SERVO 4T - 20 X 1 L HDPE PROMO</v>
      </c>
      <c r="D196" s="33">
        <f>VLOOKUP(A196,'SMALL PACK'!$A$2:$Z$496909,9,0)</f>
        <v>380</v>
      </c>
      <c r="E196" s="33">
        <f>VLOOKUP(A196,'SMALL PACK'!$A$2:$Z$49609,12,0)</f>
        <v>266.37999999999994</v>
      </c>
      <c r="F196" s="33">
        <f t="shared" si="69"/>
        <v>225.74576271186436</v>
      </c>
      <c r="G196" s="33">
        <f>VLOOKUP(A196,'SMALL PACK'!$A$2:$Z$49609,16,0)</f>
        <v>8</v>
      </c>
      <c r="H196" s="66">
        <f>VLOOKUP(A196,'SMALL PACK'!$A$2:$Z$49609,7,0)</f>
        <v>1</v>
      </c>
      <c r="I196" s="33">
        <f>VLOOKUP(A196,'SMALL PACK'!$A$2:$Z$49609,17,0)</f>
        <v>0</v>
      </c>
      <c r="J196" s="33">
        <f>VLOOKUP(A196,'SMALL PACK'!$A$2:$Z$49879,18,0)</f>
        <v>0</v>
      </c>
      <c r="K196" s="51">
        <f>VLOOKUP(A196,'SMALL PACK'!$A$2:$Z$49609,21,0)</f>
        <v>256.93999999999994</v>
      </c>
      <c r="L196" s="33">
        <f>IFERROR(IF(MATCH(B196,'Scheme Grade list'!#REF!,0)&gt;0,((F196-((G196+J196)*H196))/6/H196),0),0)</f>
        <v>0</v>
      </c>
      <c r="M196" s="33">
        <f>IFERROR(VLOOKUP(A196,'Scheme Grade list'!$H$5:$K$70,4,0),0)</f>
        <v>5</v>
      </c>
      <c r="N196" s="33"/>
      <c r="O196" s="33">
        <f>IF(IFERROR(VLOOKUP(A196,'Scheme Grade list'!#REF!,1,0),0),5,0)</f>
        <v>0</v>
      </c>
      <c r="P196" s="67">
        <f t="shared" si="70"/>
        <v>251.93999999999994</v>
      </c>
      <c r="Q196" s="33">
        <f t="shared" si="71"/>
        <v>128.06000000000006</v>
      </c>
      <c r="R196" s="33">
        <f t="shared" si="72"/>
        <v>128.06000000000006</v>
      </c>
      <c r="S196" s="60">
        <f t="shared" si="73"/>
        <v>50.829562594268509</v>
      </c>
    </row>
    <row r="197" spans="1:19" x14ac:dyDescent="0.25">
      <c r="A197" s="32">
        <v>2924230</v>
      </c>
      <c r="B197" s="32">
        <f t="shared" si="68"/>
        <v>2924</v>
      </c>
      <c r="C197" s="32" t="str">
        <f>VLOOKUP(A197,'SMALL PACK'!$A$2:$Z$496909,5,0)</f>
        <v>SERVO 4T - 20 X 0.9 L HDPE PROMO</v>
      </c>
      <c r="D197" s="33">
        <f>VLOOKUP(A197,'SMALL PACK'!$A$2:$Z$496909,9,0)</f>
        <v>344</v>
      </c>
      <c r="E197" s="33">
        <f>VLOOKUP(A197,'SMALL PACK'!$A$2:$Z$49609,12,0)</f>
        <v>239.768</v>
      </c>
      <c r="F197" s="33">
        <f t="shared" si="69"/>
        <v>203.19322033898305</v>
      </c>
      <c r="G197" s="33">
        <f>VLOOKUP(A197,'SMALL PACK'!$A$2:$Z$49609,16,0)</f>
        <v>8</v>
      </c>
      <c r="H197" s="66">
        <f>VLOOKUP(A197,'SMALL PACK'!$A$2:$Z$49609,7,0)</f>
        <v>0.9</v>
      </c>
      <c r="I197" s="33">
        <f>VLOOKUP(A197,'SMALL PACK'!$A$2:$Z$49609,17,0)</f>
        <v>0</v>
      </c>
      <c r="J197" s="33">
        <f>VLOOKUP(A197,'SMALL PACK'!$A$2:$Z$49879,18,0)</f>
        <v>0</v>
      </c>
      <c r="K197" s="51">
        <f>VLOOKUP(A197,'SMALL PACK'!$A$2:$Z$49609,21,0)</f>
        <v>231.27199999999999</v>
      </c>
      <c r="L197" s="33">
        <f>IFERROR(IF(MATCH(B197,'Scheme Grade list'!#REF!,0)&gt;0,((F197-((G197+J197)*H197))/6/H197),0),0)</f>
        <v>0</v>
      </c>
      <c r="M197" s="33">
        <f>IFERROR(VLOOKUP(A197,'Scheme Grade list'!$H$5:$K$70,4,0),0)</f>
        <v>5</v>
      </c>
      <c r="N197" s="33"/>
      <c r="O197" s="33">
        <f>IF(IFERROR(VLOOKUP(A197,'Scheme Grade list'!#REF!,1,0),0),5,0)</f>
        <v>0</v>
      </c>
      <c r="P197" s="67">
        <f t="shared" si="70"/>
        <v>226.77199999999999</v>
      </c>
      <c r="Q197" s="33">
        <f t="shared" si="71"/>
        <v>117.22800000000001</v>
      </c>
      <c r="R197" s="33">
        <f t="shared" si="72"/>
        <v>130.25333333333333</v>
      </c>
      <c r="S197" s="60">
        <f t="shared" si="73"/>
        <v>51.69421268939729</v>
      </c>
    </row>
    <row r="198" spans="1:19" x14ac:dyDescent="0.25">
      <c r="A198" s="32">
        <v>2931184</v>
      </c>
      <c r="B198" s="32">
        <f t="shared" si="68"/>
        <v>2931</v>
      </c>
      <c r="C198" s="32" t="str">
        <f>VLOOKUP(A198,'SMALL PACK'!$A$2:$Z$496909,5,0)</f>
        <v>SERVO 4T 20W-50-20 X 1 L</v>
      </c>
      <c r="D198" s="33">
        <f>VLOOKUP(A198,'SMALL PACK'!$A$2:$Z$496909,9,0)</f>
        <v>435</v>
      </c>
      <c r="E198" s="33">
        <f>VLOOKUP(A198,'SMALL PACK'!$A$2:$Z$49609,12,0)</f>
        <v>275.0505</v>
      </c>
      <c r="F198" s="33">
        <f t="shared" si="69"/>
        <v>233.09364406779662</v>
      </c>
      <c r="G198" s="33">
        <f>VLOOKUP(A198,'SMALL PACK'!$A$2:$Z$49609,16,0)</f>
        <v>18</v>
      </c>
      <c r="H198" s="66">
        <f>VLOOKUP(A198,'SMALL PACK'!$A$2:$Z$49609,7,0)</f>
        <v>1</v>
      </c>
      <c r="I198" s="33">
        <f>VLOOKUP(A198,'SMALL PACK'!$A$2:$Z$49609,17,0)</f>
        <v>0</v>
      </c>
      <c r="J198" s="33">
        <f>VLOOKUP(A198,'SMALL PACK'!$A$2:$Z$49879,18,0)</f>
        <v>0</v>
      </c>
      <c r="K198" s="51">
        <f>VLOOKUP(A198,'SMALL PACK'!$A$2:$Z$49609,21,0)</f>
        <v>253.81049999999999</v>
      </c>
      <c r="L198" s="33">
        <f>IFERROR(IF(MATCH(B198,'Scheme Grade list'!#REF!,0)&gt;0,((F198-((G198+J198)*H198))/6/H198),0),0)</f>
        <v>0</v>
      </c>
      <c r="M198" s="33">
        <f>IFERROR(VLOOKUP(A198,'Scheme Grade list'!$H$5:$K$70,4,0),0)</f>
        <v>5</v>
      </c>
      <c r="N198" s="33"/>
      <c r="O198" s="33">
        <f>IF(IFERROR(VLOOKUP(A198,'Scheme Grade list'!#REF!,1,0),0),5,0)</f>
        <v>0</v>
      </c>
      <c r="P198" s="67">
        <f t="shared" si="70"/>
        <v>248.81049999999999</v>
      </c>
      <c r="Q198" s="33">
        <f t="shared" si="71"/>
        <v>186.18950000000001</v>
      </c>
      <c r="R198" s="33">
        <f t="shared" si="72"/>
        <v>186.18950000000001</v>
      </c>
      <c r="S198" s="60">
        <f t="shared" si="73"/>
        <v>74.831849942024149</v>
      </c>
    </row>
    <row r="199" spans="1:19" x14ac:dyDescent="0.25">
      <c r="A199" s="32">
        <v>2931225</v>
      </c>
      <c r="B199" s="32">
        <f t="shared" si="68"/>
        <v>2931</v>
      </c>
      <c r="C199" s="32" t="str">
        <f>VLOOKUP(A199,'SMALL PACK'!$A$2:$Z$496909,5,0)</f>
        <v>SERVO 4T 20W-50-20 X 1.2 L</v>
      </c>
      <c r="D199" s="33">
        <f>VLOOKUP(A199,'SMALL PACK'!$A$2:$Z$496909,9,0)</f>
        <v>518</v>
      </c>
      <c r="E199" s="33">
        <f>VLOOKUP(A199,'SMALL PACK'!$A$2:$Z$49609,12,0)</f>
        <v>329.24080000000004</v>
      </c>
      <c r="F199" s="33">
        <f t="shared" si="69"/>
        <v>279.0176271186441</v>
      </c>
      <c r="G199" s="33">
        <f>VLOOKUP(A199,'SMALL PACK'!$A$2:$Z$49609,16,0)</f>
        <v>13</v>
      </c>
      <c r="H199" s="66">
        <f>VLOOKUP(A199,'SMALL PACK'!$A$2:$Z$49609,7,0)</f>
        <v>1.2</v>
      </c>
      <c r="I199" s="33">
        <f>VLOOKUP(A199,'SMALL PACK'!$A$2:$Z$49609,17,0)</f>
        <v>0</v>
      </c>
      <c r="J199" s="33">
        <f>VLOOKUP(A199,'SMALL PACK'!$A$2:$Z$49879,18,0)</f>
        <v>0</v>
      </c>
      <c r="K199" s="51">
        <f>VLOOKUP(A199,'SMALL PACK'!$A$2:$Z$49609,21,0)</f>
        <v>310.83280000000002</v>
      </c>
      <c r="L199" s="33">
        <f>IFERROR(IF(MATCH(B199,'Scheme Grade list'!#REF!,0)&gt;0,((F199-((G199+J199)*H199))/6/H199),0),0)</f>
        <v>0</v>
      </c>
      <c r="M199" s="33">
        <f>IFERROR(VLOOKUP(A199,'Scheme Grade list'!$H$5:$K$70,4,0),0)</f>
        <v>5</v>
      </c>
      <c r="N199" s="33"/>
      <c r="O199" s="33">
        <f>IF(IFERROR(VLOOKUP(A199,'Scheme Grade list'!#REF!,1,0),0),5,0)</f>
        <v>0</v>
      </c>
      <c r="P199" s="67">
        <f t="shared" si="70"/>
        <v>304.83280000000002</v>
      </c>
      <c r="Q199" s="33">
        <f t="shared" si="71"/>
        <v>213.16719999999998</v>
      </c>
      <c r="R199" s="33">
        <f t="shared" si="72"/>
        <v>177.63933333333333</v>
      </c>
      <c r="S199" s="60">
        <f t="shared" si="73"/>
        <v>69.929220215147438</v>
      </c>
    </row>
    <row r="200" spans="1:19" x14ac:dyDescent="0.25">
      <c r="A200" s="32">
        <v>2931229</v>
      </c>
      <c r="B200" s="32">
        <f t="shared" si="68"/>
        <v>2931</v>
      </c>
      <c r="C200" s="32" t="str">
        <f>VLOOKUP(A200,'SMALL PACK'!$A$2:$Z$496909,5,0)</f>
        <v>SERVO 4T 20W-50-20 X 1 L PROMO</v>
      </c>
      <c r="D200" s="33">
        <f>VLOOKUP(A200,'SMALL PACK'!$A$2:$Z$496909,9,0)</f>
        <v>435</v>
      </c>
      <c r="E200" s="33">
        <f>VLOOKUP(A200,'SMALL PACK'!$A$2:$Z$49609,12,0)</f>
        <v>275.0505</v>
      </c>
      <c r="F200" s="33">
        <f t="shared" si="69"/>
        <v>233.09364406779662</v>
      </c>
      <c r="G200" s="33">
        <f>VLOOKUP(A200,'SMALL PACK'!$A$2:$Z$49609,16,0)</f>
        <v>13</v>
      </c>
      <c r="H200" s="66">
        <f>VLOOKUP(A200,'SMALL PACK'!$A$2:$Z$49609,7,0)</f>
        <v>1</v>
      </c>
      <c r="I200" s="33">
        <f>VLOOKUP(A200,'SMALL PACK'!$A$2:$Z$49609,17,0)</f>
        <v>0</v>
      </c>
      <c r="J200" s="33">
        <f>VLOOKUP(A200,'SMALL PACK'!$A$2:$Z$49879,18,0)</f>
        <v>0</v>
      </c>
      <c r="K200" s="51">
        <f>VLOOKUP(A200,'SMALL PACK'!$A$2:$Z$49609,21,0)</f>
        <v>259.71049999999997</v>
      </c>
      <c r="L200" s="33">
        <f>IFERROR(IF(MATCH(B200,'Scheme Grade list'!#REF!,0)&gt;0,((F200-((G200+J200)*H200))/6/H200),0),0)</f>
        <v>0</v>
      </c>
      <c r="M200" s="33">
        <f>IFERROR(VLOOKUP(A200,'Scheme Grade list'!$H$5:$K$70,4,0),0)</f>
        <v>5</v>
      </c>
      <c r="N200" s="33"/>
      <c r="O200" s="33">
        <f>IF(IFERROR(VLOOKUP(A200,'Scheme Grade list'!#REF!,1,0),0),5,0)</f>
        <v>0</v>
      </c>
      <c r="P200" s="67">
        <f t="shared" si="70"/>
        <v>254.71049999999997</v>
      </c>
      <c r="Q200" s="33">
        <f t="shared" si="71"/>
        <v>180.28950000000003</v>
      </c>
      <c r="R200" s="33">
        <f t="shared" si="72"/>
        <v>180.28950000000003</v>
      </c>
      <c r="S200" s="60">
        <f t="shared" si="73"/>
        <v>70.782123234024525</v>
      </c>
    </row>
    <row r="201" spans="1:19" x14ac:dyDescent="0.25">
      <c r="A201" s="32">
        <v>2936152</v>
      </c>
      <c r="B201" s="32">
        <f t="shared" si="68"/>
        <v>2936</v>
      </c>
      <c r="C201" s="32" t="str">
        <f>VLOOKUP(A201,'SMALL PACK'!$A$2:$Z$496909,5,0)</f>
        <v>SERVO 4T ZOOM 10W-30 - 20 X 0.9 L HDPE</v>
      </c>
      <c r="D201" s="33">
        <f>VLOOKUP(A201,'SMALL PACK'!$A$2:$Z$496909,9,0)</f>
        <v>354</v>
      </c>
      <c r="E201" s="33">
        <f>VLOOKUP(A201,'SMALL PACK'!$A$2:$Z$49609,12,0)</f>
        <v>242.87939999999998</v>
      </c>
      <c r="F201" s="33">
        <f t="shared" si="69"/>
        <v>205.82999999999998</v>
      </c>
      <c r="G201" s="33">
        <f>VLOOKUP(A201,'SMALL PACK'!$A$2:$Z$49609,16,0)</f>
        <v>23</v>
      </c>
      <c r="H201" s="66">
        <f>VLOOKUP(A201,'SMALL PACK'!$A$2:$Z$49609,7,0)</f>
        <v>0.9</v>
      </c>
      <c r="I201" s="33">
        <f>VLOOKUP(A201,'SMALL PACK'!$A$2:$Z$49609,17,0)</f>
        <v>0</v>
      </c>
      <c r="J201" s="33">
        <f>VLOOKUP(A201,'SMALL PACK'!$A$2:$Z$49879,18,0)</f>
        <v>0</v>
      </c>
      <c r="K201" s="51">
        <f>VLOOKUP(A201,'SMALL PACK'!$A$2:$Z$49609,21,0)</f>
        <v>218.45339999999999</v>
      </c>
      <c r="L201" s="33">
        <f>IFERROR(IF(MATCH(B201,'Scheme Grade list'!#REF!,0)&gt;0,((F201-((G201+J201)*H201))/6/H201),0),0)</f>
        <v>0</v>
      </c>
      <c r="M201" s="33">
        <f>IFERROR(VLOOKUP(A201,'Scheme Grade list'!$H$5:$K$70,4,0),0)</f>
        <v>5</v>
      </c>
      <c r="N201" s="33"/>
      <c r="O201" s="33">
        <f>IF(IFERROR(VLOOKUP(A201,'Scheme Grade list'!#REF!,1,0),0),5,0)</f>
        <v>0</v>
      </c>
      <c r="P201" s="67">
        <f t="shared" si="70"/>
        <v>213.95339999999999</v>
      </c>
      <c r="Q201" s="33">
        <f t="shared" si="71"/>
        <v>140.04660000000001</v>
      </c>
      <c r="R201" s="33">
        <f t="shared" si="72"/>
        <v>155.60733333333334</v>
      </c>
      <c r="S201" s="60">
        <f t="shared" si="73"/>
        <v>65.456590079895918</v>
      </c>
    </row>
    <row r="202" spans="1:19" x14ac:dyDescent="0.25">
      <c r="A202" s="32">
        <v>2936229</v>
      </c>
      <c r="B202" s="32">
        <f t="shared" si="68"/>
        <v>2936</v>
      </c>
      <c r="C202" s="32" t="str">
        <f>VLOOKUP(A202,'SMALL PACK'!$A$2:$Z$496909,5,0)</f>
        <v>SERVO 4T ZOOM 10W-30-20 X 1 L PROMO</v>
      </c>
      <c r="D202" s="33">
        <f>VLOOKUP(A202,'SMALL PACK'!$A$2:$Z$496909,9,0)</f>
        <v>392</v>
      </c>
      <c r="E202" s="33">
        <f>VLOOKUP(A202,'SMALL PACK'!$A$2:$Z$49609,12,0)</f>
        <v>269.30400000000003</v>
      </c>
      <c r="F202" s="33">
        <f t="shared" si="69"/>
        <v>228.22372881355935</v>
      </c>
      <c r="G202" s="33">
        <f>VLOOKUP(A202,'SMALL PACK'!$A$2:$Z$49609,16,0)</f>
        <v>23</v>
      </c>
      <c r="H202" s="66">
        <f>VLOOKUP(A202,'SMALL PACK'!$A$2:$Z$49609,7,0)</f>
        <v>1</v>
      </c>
      <c r="I202" s="33">
        <f>VLOOKUP(A202,'SMALL PACK'!$A$2:$Z$49609,17,0)</f>
        <v>0</v>
      </c>
      <c r="J202" s="33">
        <f>VLOOKUP(A202,'SMALL PACK'!$A$2:$Z$49879,18,0)</f>
        <v>0</v>
      </c>
      <c r="K202" s="51">
        <f>VLOOKUP(A202,'SMALL PACK'!$A$2:$Z$49609,21,0)</f>
        <v>242.16400000000002</v>
      </c>
      <c r="L202" s="33">
        <f>IFERROR(IF(MATCH(B202,'Scheme Grade list'!#REF!,0)&gt;0,((F202-((G202+J202)*H202))/6/H202),0),0)</f>
        <v>0</v>
      </c>
      <c r="M202" s="33">
        <f>IFERROR(VLOOKUP(A202,'Scheme Grade list'!$H$5:$K$70,4,0),0)</f>
        <v>5</v>
      </c>
      <c r="N202" s="33"/>
      <c r="O202" s="33">
        <f>IF(IFERROR(VLOOKUP(A202,'Scheme Grade list'!#REF!,1,0),0),5,0)</f>
        <v>0</v>
      </c>
      <c r="P202" s="67">
        <f t="shared" si="70"/>
        <v>237.16400000000002</v>
      </c>
      <c r="Q202" s="33">
        <f t="shared" si="71"/>
        <v>154.83599999999998</v>
      </c>
      <c r="R202" s="33">
        <f t="shared" si="72"/>
        <v>154.83599999999998</v>
      </c>
      <c r="S202" s="60">
        <f t="shared" si="73"/>
        <v>65.286468435344304</v>
      </c>
    </row>
    <row r="203" spans="1:19" x14ac:dyDescent="0.25">
      <c r="A203" s="32">
        <v>2936230</v>
      </c>
      <c r="B203" s="32">
        <f t="shared" si="68"/>
        <v>2936</v>
      </c>
      <c r="C203" s="32" t="str">
        <f>VLOOKUP(A203,'SMALL PACK'!$A$2:$Z$496909,5,0)</f>
        <v>SERVO 4T ZOOM 10W-30-20X0.9 L HDPE PROMO</v>
      </c>
      <c r="D203" s="33">
        <f>VLOOKUP(A203,'SMALL PACK'!$A$2:$Z$496909,9,0)</f>
        <v>354</v>
      </c>
      <c r="E203" s="33">
        <f>VLOOKUP(A203,'SMALL PACK'!$A$2:$Z$49609,12,0)</f>
        <v>242.87939999999998</v>
      </c>
      <c r="F203" s="33">
        <f t="shared" si="69"/>
        <v>205.82999999999998</v>
      </c>
      <c r="G203" s="33">
        <f>VLOOKUP(A203,'SMALL PACK'!$A$2:$Z$49609,16,0)</f>
        <v>23</v>
      </c>
      <c r="H203" s="66">
        <f>VLOOKUP(A203,'SMALL PACK'!$A$2:$Z$49609,7,0)</f>
        <v>0.9</v>
      </c>
      <c r="I203" s="33">
        <f>VLOOKUP(A203,'SMALL PACK'!$A$2:$Z$49609,17,0)</f>
        <v>0</v>
      </c>
      <c r="J203" s="33">
        <f>VLOOKUP(A203,'SMALL PACK'!$A$2:$Z$49879,18,0)</f>
        <v>0</v>
      </c>
      <c r="K203" s="51">
        <f>VLOOKUP(A203,'SMALL PACK'!$A$2:$Z$49609,21,0)</f>
        <v>218.45339999999999</v>
      </c>
      <c r="L203" s="33">
        <f>IFERROR(IF(MATCH(B203,'Scheme Grade list'!#REF!,0)&gt;0,((F203-((G203+J203)*H203))/6/H203),0),0)</f>
        <v>0</v>
      </c>
      <c r="M203" s="33">
        <f>IFERROR(VLOOKUP(A203,'Scheme Grade list'!$H$5:$K$70,4,0),0)</f>
        <v>5</v>
      </c>
      <c r="N203" s="33"/>
      <c r="O203" s="33">
        <f>IF(IFERROR(VLOOKUP(A203,'Scheme Grade list'!#REF!,1,0),0),5,0)</f>
        <v>0</v>
      </c>
      <c r="P203" s="67">
        <f t="shared" si="70"/>
        <v>213.95339999999999</v>
      </c>
      <c r="Q203" s="33">
        <f t="shared" si="71"/>
        <v>140.04660000000001</v>
      </c>
      <c r="R203" s="33">
        <f t="shared" si="72"/>
        <v>155.60733333333334</v>
      </c>
      <c r="S203" s="60">
        <f t="shared" si="73"/>
        <v>65.456590079895918</v>
      </c>
    </row>
    <row r="204" spans="1:19" x14ac:dyDescent="0.25">
      <c r="A204" s="32">
        <v>2944229</v>
      </c>
      <c r="B204" s="32">
        <f t="shared" si="68"/>
        <v>2944</v>
      </c>
      <c r="C204" s="32" t="str">
        <f>VLOOKUP(A204,'SMALL PACK'!$A$2:$Z$496909,5,0)</f>
        <v>SERVO 4T 10W-30-20 X 1 L PROMO</v>
      </c>
      <c r="D204" s="33">
        <f>VLOOKUP(A204,'SMALL PACK'!$A$2:$Z$496909,9,0)</f>
        <v>381</v>
      </c>
      <c r="E204" s="33">
        <f>VLOOKUP(A204,'SMALL PACK'!$A$2:$Z$49609,12,0)</f>
        <v>294.32249999999999</v>
      </c>
      <c r="F204" s="33">
        <f t="shared" si="69"/>
        <v>249.42584745762713</v>
      </c>
      <c r="G204" s="33">
        <f>VLOOKUP(A204,'SMALL PACK'!$A$2:$Z$49609,16,0)</f>
        <v>13</v>
      </c>
      <c r="H204" s="66">
        <f>VLOOKUP(A204,'SMALL PACK'!$A$2:$Z$49609,7,0)</f>
        <v>1</v>
      </c>
      <c r="I204" s="33">
        <f>VLOOKUP(A204,'SMALL PACK'!$A$2:$Z$49609,17,0)</f>
        <v>0</v>
      </c>
      <c r="J204" s="33">
        <f>VLOOKUP(A204,'SMALL PACK'!$A$2:$Z$49879,18,0)</f>
        <v>0</v>
      </c>
      <c r="K204" s="51">
        <f>VLOOKUP(A204,'SMALL PACK'!$A$2:$Z$49609,21,0)</f>
        <v>278.98250000000002</v>
      </c>
      <c r="L204" s="33">
        <f>IFERROR(IF(MATCH(B204,'Scheme Grade list'!#REF!,0)&gt;0,((F204-((G204+J204)*H204))/6/H204),0),0)</f>
        <v>0</v>
      </c>
      <c r="M204" s="33">
        <f>IFERROR(VLOOKUP(A204,'Scheme Grade list'!$H$5:$K$70,4,0),0)</f>
        <v>5</v>
      </c>
      <c r="N204" s="33"/>
      <c r="O204" s="33">
        <f>IF(IFERROR(VLOOKUP(A204,'Scheme Grade list'!#REF!,1,0),0),5,0)</f>
        <v>0</v>
      </c>
      <c r="P204" s="67">
        <f t="shared" si="70"/>
        <v>273.98250000000002</v>
      </c>
      <c r="Q204" s="33">
        <f t="shared" si="71"/>
        <v>107.01749999999998</v>
      </c>
      <c r="R204" s="33">
        <f t="shared" si="72"/>
        <v>107.01749999999998</v>
      </c>
      <c r="S204" s="60">
        <f t="shared" si="73"/>
        <v>39.059976458350434</v>
      </c>
    </row>
    <row r="205" spans="1:19" x14ac:dyDescent="0.25">
      <c r="A205" s="32">
        <v>2944230</v>
      </c>
      <c r="B205" s="32">
        <f t="shared" si="68"/>
        <v>2944</v>
      </c>
      <c r="C205" s="32" t="str">
        <f>VLOOKUP(A205,'SMALL PACK'!$A$2:$Z$496909,5,0)</f>
        <v>SERVO 4T 10W-30-20 X 0.9 L PROMO</v>
      </c>
      <c r="D205" s="33">
        <f>VLOOKUP(A205,'SMALL PACK'!$A$2:$Z$496909,9,0)</f>
        <v>349</v>
      </c>
      <c r="E205" s="33">
        <f>VLOOKUP(A205,'SMALL PACK'!$A$2:$Z$49609,12,0)</f>
        <v>265.13529999999997</v>
      </c>
      <c r="F205" s="33">
        <f t="shared" si="69"/>
        <v>224.69093220338982</v>
      </c>
      <c r="G205" s="33">
        <f>VLOOKUP(A205,'SMALL PACK'!$A$2:$Z$49609,16,0)</f>
        <v>13</v>
      </c>
      <c r="H205" s="66">
        <f>VLOOKUP(A205,'SMALL PACK'!$A$2:$Z$49609,7,0)</f>
        <v>0.9</v>
      </c>
      <c r="I205" s="33">
        <f>VLOOKUP(A205,'SMALL PACK'!$A$2:$Z$49609,17,0)</f>
        <v>0</v>
      </c>
      <c r="J205" s="33">
        <f>VLOOKUP(A205,'SMALL PACK'!$A$2:$Z$49879,18,0)</f>
        <v>0</v>
      </c>
      <c r="K205" s="51">
        <f>VLOOKUP(A205,'SMALL PACK'!$A$2:$Z$49609,21,0)</f>
        <v>251.32929999999999</v>
      </c>
      <c r="L205" s="33">
        <f>IFERROR(IF(MATCH(B205,'Scheme Grade list'!#REF!,0)&gt;0,((F205-((G205+J205)*H205))/6/H205),0),0)</f>
        <v>0</v>
      </c>
      <c r="M205" s="33">
        <f>IFERROR(VLOOKUP(A205,'Scheme Grade list'!$H$5:$K$70,4,0),0)</f>
        <v>5</v>
      </c>
      <c r="N205" s="33"/>
      <c r="O205" s="33">
        <f>IF(IFERROR(VLOOKUP(A205,'Scheme Grade list'!#REF!,1,0),0),5,0)</f>
        <v>0</v>
      </c>
      <c r="P205" s="67">
        <f t="shared" si="70"/>
        <v>246.82929999999999</v>
      </c>
      <c r="Q205" s="33">
        <f t="shared" si="71"/>
        <v>102.17070000000001</v>
      </c>
      <c r="R205" s="33">
        <f t="shared" si="72"/>
        <v>113.52300000000001</v>
      </c>
      <c r="S205" s="60">
        <f t="shared" si="73"/>
        <v>41.393262469244945</v>
      </c>
    </row>
    <row r="206" spans="1:19" x14ac:dyDescent="0.25">
      <c r="A206" s="32">
        <v>2949184</v>
      </c>
      <c r="B206" s="32">
        <f t="shared" si="68"/>
        <v>2949</v>
      </c>
      <c r="C206" s="32" t="str">
        <f>VLOOKUP(A206,'SMALL PACK'!$A$2:$Z$496909,5,0)</f>
        <v>SERVO 4T SYNTH-20 X 1 L</v>
      </c>
      <c r="D206" s="33">
        <f>VLOOKUP(A206,'SMALL PACK'!$A$2:$Z$496909,9,0)</f>
        <v>600</v>
      </c>
      <c r="E206" s="33">
        <f>VLOOKUP(A206,'SMALL PACK'!$A$2:$Z$49609,12,0)</f>
        <v>417.54</v>
      </c>
      <c r="F206" s="33">
        <f t="shared" si="69"/>
        <v>353.84745762711867</v>
      </c>
      <c r="G206" s="33">
        <f>VLOOKUP(A206,'SMALL PACK'!$A$2:$Z$49609,16,0)</f>
        <v>28</v>
      </c>
      <c r="H206" s="66">
        <f>VLOOKUP(A206,'SMALL PACK'!$A$2:$Z$49609,7,0)</f>
        <v>1</v>
      </c>
      <c r="I206" s="33">
        <f>VLOOKUP(A206,'SMALL PACK'!$A$2:$Z$49609,17,0)</f>
        <v>0</v>
      </c>
      <c r="J206" s="33">
        <f>VLOOKUP(A206,'SMALL PACK'!$A$2:$Z$49879,18,0)</f>
        <v>0</v>
      </c>
      <c r="K206" s="51">
        <f>VLOOKUP(A206,'SMALL PACK'!$A$2:$Z$49609,21,0)</f>
        <v>384.5</v>
      </c>
      <c r="L206" s="33">
        <f>IFERROR(IF(MATCH(B206,'Scheme Grade list'!#REF!,0)&gt;0,((F206-((G206+J206)*H206))/6/H206),0),0)</f>
        <v>0</v>
      </c>
      <c r="M206" s="33">
        <f>IFERROR(VLOOKUP(A206,'Scheme Grade list'!$H$5:$K$70,4,0),0)</f>
        <v>5</v>
      </c>
      <c r="N206" s="33"/>
      <c r="O206" s="33">
        <f>IF(IFERROR(VLOOKUP(A206,'Scheme Grade list'!#REF!,1,0),0),5,0)</f>
        <v>0</v>
      </c>
      <c r="P206" s="67">
        <f t="shared" si="70"/>
        <v>379.5</v>
      </c>
      <c r="Q206" s="33">
        <f t="shared" si="71"/>
        <v>220.5</v>
      </c>
      <c r="R206" s="33">
        <f t="shared" si="72"/>
        <v>220.5</v>
      </c>
      <c r="S206" s="60">
        <f t="shared" si="73"/>
        <v>58.102766798418969</v>
      </c>
    </row>
    <row r="207" spans="1:19" x14ac:dyDescent="0.25">
      <c r="A207" s="32">
        <v>2971195</v>
      </c>
      <c r="B207" s="32">
        <f t="shared" si="68"/>
        <v>2971</v>
      </c>
      <c r="C207" s="32" t="str">
        <f>VLOOKUP(A207,'SMALL PACK'!$A$2:$Z$496909,5,0)</f>
        <v>SERVO 4T HD-4 X 2.5 L</v>
      </c>
      <c r="D207" s="33">
        <f>VLOOKUP(A207,'SMALL PACK'!$A$2:$Z$496909,9,0)</f>
        <v>1068</v>
      </c>
      <c r="E207" s="33">
        <f>VLOOKUP(A207,'SMALL PACK'!$A$2:$Z$49609,12,0)</f>
        <v>780.2808</v>
      </c>
      <c r="F207" s="33">
        <f t="shared" si="69"/>
        <v>661.25491525423729</v>
      </c>
      <c r="G207" s="33">
        <f>VLOOKUP(A207,'SMALL PACK'!$A$2:$Z$49609,16,0)</f>
        <v>43</v>
      </c>
      <c r="H207" s="66">
        <f>VLOOKUP(A207,'SMALL PACK'!$A$2:$Z$49609,7,0)</f>
        <v>2.5</v>
      </c>
      <c r="I207" s="33">
        <f>VLOOKUP(A207,'SMALL PACK'!$A$2:$Z$49609,17,0)</f>
        <v>0</v>
      </c>
      <c r="J207" s="33">
        <f>VLOOKUP(A207,'SMALL PACK'!$A$2:$Z$49879,18,0)</f>
        <v>0</v>
      </c>
      <c r="K207" s="51">
        <f>VLOOKUP(A207,'SMALL PACK'!$A$2:$Z$49609,21,0)</f>
        <v>653.43079999999998</v>
      </c>
      <c r="L207" s="33">
        <f>IFERROR(IF(MATCH(B207,'Scheme Grade list'!#REF!,0)&gt;0,((F207-((G207+J207)*H207))/6/H207),0),0)</f>
        <v>0</v>
      </c>
      <c r="M207" s="33">
        <f>IFERROR(VLOOKUP(A207,'Scheme Grade list'!$H$5:$K$70,4,0),0)</f>
        <v>5</v>
      </c>
      <c r="N207" s="33"/>
      <c r="O207" s="33">
        <f>IF(IFERROR(VLOOKUP(A207,'Scheme Grade list'!#REF!,1,0),0),5,0)</f>
        <v>0</v>
      </c>
      <c r="P207" s="67">
        <f t="shared" si="70"/>
        <v>640.93079999999998</v>
      </c>
      <c r="Q207" s="33">
        <f t="shared" si="71"/>
        <v>427.06920000000002</v>
      </c>
      <c r="R207" s="33">
        <f t="shared" si="72"/>
        <v>170.82768000000002</v>
      </c>
      <c r="S207" s="60">
        <f>Q207/P207*100</f>
        <v>66.632653634370513</v>
      </c>
    </row>
    <row r="208" spans="1:19" x14ac:dyDescent="0.25">
      <c r="A208" s="32">
        <v>2971225</v>
      </c>
      <c r="B208" s="32">
        <f t="shared" si="68"/>
        <v>2971</v>
      </c>
      <c r="C208" s="32" t="str">
        <f>VLOOKUP(A208,'SMALL PACK'!$A$2:$Z$496909,5,0)</f>
        <v>SERVO 4T HD-20 X 1.2 L</v>
      </c>
      <c r="D208" s="33">
        <f>VLOOKUP(A208,'SMALL PACK'!$A$2:$Z$496909,9,0)</f>
        <v>538</v>
      </c>
      <c r="E208" s="33">
        <f>VLOOKUP(A208,'SMALL PACK'!$A$2:$Z$49609,12,0)</f>
        <v>384.93900000000002</v>
      </c>
      <c r="F208" s="33">
        <f t="shared" si="69"/>
        <v>326.21949152542379</v>
      </c>
      <c r="G208" s="33">
        <f>VLOOKUP(A208,'SMALL PACK'!$A$2:$Z$49609,16,0)</f>
        <v>43</v>
      </c>
      <c r="H208" s="66">
        <f>VLOOKUP(A208,'SMALL PACK'!$A$2:$Z$49609,7,0)</f>
        <v>1.2</v>
      </c>
      <c r="I208" s="33">
        <f>VLOOKUP(A208,'SMALL PACK'!$A$2:$Z$49609,17,0)</f>
        <v>0</v>
      </c>
      <c r="J208" s="33">
        <f>VLOOKUP(A208,'SMALL PACK'!$A$2:$Z$49879,18,0)</f>
        <v>0</v>
      </c>
      <c r="K208" s="51">
        <f>VLOOKUP(A208,'SMALL PACK'!$A$2:$Z$49609,21,0)</f>
        <v>324.05100000000004</v>
      </c>
      <c r="L208" s="33">
        <f>IFERROR(IF(MATCH(B208,'Scheme Grade list'!#REF!,0)&gt;0,((F208-((G208+J208)*H208))/6/H208),0),0)</f>
        <v>0</v>
      </c>
      <c r="M208" s="33">
        <f>IFERROR(VLOOKUP(A208,'Scheme Grade list'!$H$5:$K$70,4,0),0)</f>
        <v>5</v>
      </c>
      <c r="N208" s="33"/>
      <c r="O208" s="33">
        <f>IF(IFERROR(VLOOKUP(A208,'Scheme Grade list'!#REF!,1,0),0),5,0)</f>
        <v>0</v>
      </c>
      <c r="P208" s="67">
        <f t="shared" si="70"/>
        <v>318.05100000000004</v>
      </c>
      <c r="Q208" s="33">
        <f t="shared" si="71"/>
        <v>219.94899999999996</v>
      </c>
      <c r="R208" s="33">
        <f t="shared" si="72"/>
        <v>183.2908333333333</v>
      </c>
      <c r="S208" s="60">
        <f t="shared" si="73"/>
        <v>69.155261263130726</v>
      </c>
    </row>
    <row r="209" spans="1:19" x14ac:dyDescent="0.25">
      <c r="A209" s="32"/>
      <c r="B209" s="32"/>
      <c r="C209" s="32"/>
      <c r="D209" s="27"/>
      <c r="E209" s="27"/>
      <c r="F209" s="27"/>
      <c r="G209" s="27"/>
      <c r="H209" s="27"/>
      <c r="I209" s="27"/>
      <c r="J209" s="27"/>
      <c r="K209" s="50"/>
      <c r="L209" s="27"/>
      <c r="M209" s="27"/>
      <c r="N209" s="27"/>
      <c r="O209" s="27"/>
      <c r="P209" s="61"/>
      <c r="Q209" s="27"/>
      <c r="R209" s="27"/>
      <c r="S209" s="27"/>
    </row>
    <row r="210" spans="1:19" x14ac:dyDescent="0.25">
      <c r="A210" s="30" t="s">
        <v>3054</v>
      </c>
      <c r="B210" s="30"/>
      <c r="C210" s="32"/>
      <c r="D210" s="27"/>
      <c r="E210" s="27"/>
      <c r="F210" s="27"/>
      <c r="G210" s="27"/>
      <c r="H210" s="27"/>
      <c r="I210" s="27"/>
      <c r="J210" s="27"/>
      <c r="K210" s="50"/>
      <c r="L210" s="27"/>
      <c r="M210" s="27"/>
      <c r="N210" s="27"/>
      <c r="O210" s="27"/>
      <c r="P210" s="61"/>
      <c r="Q210" s="27"/>
      <c r="R210" s="27"/>
      <c r="S210" s="27"/>
    </row>
    <row r="211" spans="1:19" x14ac:dyDescent="0.25">
      <c r="A211" s="45">
        <v>2967204</v>
      </c>
      <c r="B211" s="45">
        <v>2967</v>
      </c>
      <c r="C211" s="32" t="str">
        <f>VLOOKUP(A211,'SMALL PACK'!$A$2:$Z$496909,5,0)</f>
        <v>SERVO FUTURA G PLUS 5W-30-4 X 3 L PROMO</v>
      </c>
      <c r="D211" s="33">
        <f>VLOOKUP(A211,'SMALL PACK'!$A$2:$Z$496909,9,0)</f>
        <v>1721</v>
      </c>
      <c r="E211" s="33">
        <f>VLOOKUP(A211,'SMALL PACK'!$A$2:$Z$49609,12,0)</f>
        <v>1117.4453000000001</v>
      </c>
      <c r="F211" s="33">
        <f t="shared" ref="F211" si="75">E211/1.18</f>
        <v>946.98754237288153</v>
      </c>
      <c r="G211" s="33">
        <f>VLOOKUP(A211,'SMALL PACK'!$A$2:$Z$49609,16,0)</f>
        <v>43</v>
      </c>
      <c r="H211" s="66">
        <f>VLOOKUP(A211,'SMALL PACK'!$A$2:$Z$49609,7,0)</f>
        <v>3</v>
      </c>
      <c r="I211" s="33">
        <f>VLOOKUP(A211,'SMALL PACK'!$A$2:$Z$49609,17,0)</f>
        <v>0</v>
      </c>
      <c r="J211" s="33">
        <f>VLOOKUP(A211,'SMALL PACK'!$A$2:$Z$49879,18,0)</f>
        <v>0</v>
      </c>
      <c r="K211" s="51">
        <f>VLOOKUP(A211,'SMALL PACK'!$A$2:$Z$49609,21,0)</f>
        <v>965.22530000000017</v>
      </c>
      <c r="L211" s="33">
        <f>IFERROR(IF(MATCH(B211,'Scheme Grade list'!#REF!,0)&gt;0,((F211-((G211+J211)*H211))/6/H211),0),0)</f>
        <v>0</v>
      </c>
      <c r="M211" s="33">
        <f>IFERROR(VLOOKUP(A211,'Scheme Grade list'!$H$5:$K$70,4,0),0)</f>
        <v>0</v>
      </c>
      <c r="N211" s="33"/>
      <c r="O211" s="33">
        <f>IF(IFERROR(VLOOKUP(A211,'Scheme Grade list'!#REF!,1,0),0),5,0)</f>
        <v>0</v>
      </c>
      <c r="P211" s="67">
        <f t="shared" ref="P211:P219" si="76">IFERROR((F211-(G211+I211+J211+L211)*H211)*1.18-(M211+N211+O211)*H211,K211)</f>
        <v>965.22530000000017</v>
      </c>
      <c r="Q211" s="33">
        <f t="shared" ref="Q211:Q219" si="77">D211-P211</f>
        <v>755.77469999999983</v>
      </c>
      <c r="R211" s="33">
        <f t="shared" ref="R211:R219" si="78">Q211/H211</f>
        <v>251.92489999999995</v>
      </c>
      <c r="S211" s="60">
        <f t="shared" ref="S211" si="79">Q211/P211*100</f>
        <v>78.300340863423258</v>
      </c>
    </row>
    <row r="212" spans="1:19" x14ac:dyDescent="0.25">
      <c r="A212" s="32">
        <v>2967213</v>
      </c>
      <c r="B212" s="32">
        <f t="shared" ref="B212" si="80">VALUE(LEFT(A212,4))</f>
        <v>2967</v>
      </c>
      <c r="C212" s="32" t="str">
        <f>VLOOKUP(A212,'SMALL PACK'!$A$2:$Z$496909,5,0)</f>
        <v>SERVO FUTURA G PLUS 5W-30-4 X 3.5 L</v>
      </c>
      <c r="D212" s="33">
        <f>VLOOKUP(A212,'SMALL PACK'!$A$2:$Z$496909,9,0)</f>
        <v>2005</v>
      </c>
      <c r="E212" s="33">
        <f>VLOOKUP(A212,'SMALL PACK'!$A$2:$Z$49609,12,0)</f>
        <v>1301.2450000000001</v>
      </c>
      <c r="F212" s="33">
        <f t="shared" ref="F212" si="81">E212/1.18</f>
        <v>1102.7500000000002</v>
      </c>
      <c r="G212" s="33">
        <f>VLOOKUP(A212,'SMALL PACK'!$A$2:$Z$49609,16,0)</f>
        <v>53</v>
      </c>
      <c r="H212" s="66">
        <f>VLOOKUP(A212,'SMALL PACK'!$A$2:$Z$49609,7,0)</f>
        <v>3.5</v>
      </c>
      <c r="I212" s="33">
        <f>VLOOKUP(A212,'SMALL PACK'!$A$2:$Z$49609,17,0)</f>
        <v>0</v>
      </c>
      <c r="J212" s="33">
        <f>VLOOKUP(A212,'SMALL PACK'!$A$2:$Z$49879,18,0)</f>
        <v>0</v>
      </c>
      <c r="K212" s="51">
        <f>VLOOKUP(A212,'SMALL PACK'!$A$2:$Z$49609,21,0)</f>
        <v>1082.3550000000002</v>
      </c>
      <c r="L212" s="33">
        <f>IFERROR(IF(MATCH(B212,'Scheme Grade list'!#REF!,0)&gt;0,((F212-((G212+J212)*H212))/6/H212),0),0)</f>
        <v>0</v>
      </c>
      <c r="M212" s="33">
        <f>IFERROR(VLOOKUP(A212,'Scheme Grade list'!$H$5:$K$70,4,0),0)</f>
        <v>0</v>
      </c>
      <c r="N212" s="33"/>
      <c r="O212" s="33">
        <f>IF(IFERROR(VLOOKUP(A212,'Scheme Grade list'!#REF!,1,0),0),5,0)</f>
        <v>0</v>
      </c>
      <c r="P212" s="67">
        <f t="shared" si="76"/>
        <v>1082.3550000000002</v>
      </c>
      <c r="Q212" s="33">
        <f t="shared" si="77"/>
        <v>922.64499999999975</v>
      </c>
      <c r="R212" s="33">
        <f t="shared" si="78"/>
        <v>263.61285714285708</v>
      </c>
      <c r="S212" s="60">
        <f t="shared" ref="S212:S219" si="82">Q212/P212*100</f>
        <v>85.244212850682032</v>
      </c>
    </row>
    <row r="213" spans="1:19" x14ac:dyDescent="0.25">
      <c r="A213" s="32">
        <v>2967111</v>
      </c>
      <c r="B213" s="32">
        <f t="shared" ref="B213:B219" si="83">VALUE(LEFT(A213,4))</f>
        <v>2967</v>
      </c>
      <c r="C213" s="32" t="str">
        <f>VLOOKUP(A213,'SMALL PACK'!$A$2:$Z$496909,5,0)</f>
        <v>SERVO FUTURA G PLUS 5W-30-4X3.5 L PROMO</v>
      </c>
      <c r="D213" s="33">
        <f>VLOOKUP(A213,'SMALL PACK'!$A$2:$Z$496909,9,0)</f>
        <v>2005</v>
      </c>
      <c r="E213" s="33">
        <f>VLOOKUP(A213,'SMALL PACK'!$A$2:$Z$49609,12,0)</f>
        <v>1301.2450000000001</v>
      </c>
      <c r="F213" s="33">
        <f t="shared" ref="F213:F219" si="84">E213/1.18</f>
        <v>1102.7500000000002</v>
      </c>
      <c r="G213" s="33">
        <f>VLOOKUP(A213,'SMALL PACK'!$A$2:$Z$49609,16,0)</f>
        <v>53</v>
      </c>
      <c r="H213" s="66">
        <f>VLOOKUP(A213,'SMALL PACK'!$A$2:$Z$49609,7,0)</f>
        <v>3.5</v>
      </c>
      <c r="I213" s="33">
        <f>VLOOKUP(A213,'SMALL PACK'!$A$2:$Z$49609,17,0)</f>
        <v>0</v>
      </c>
      <c r="J213" s="33">
        <f>VLOOKUP(A213,'SMALL PACK'!$A$2:$Z$49879,18,0)</f>
        <v>0</v>
      </c>
      <c r="K213" s="51">
        <f>VLOOKUP(A213,'SMALL PACK'!$A$2:$Z$49609,21,0)</f>
        <v>1082.3550000000002</v>
      </c>
      <c r="L213" s="33">
        <f>IFERROR(IF(MATCH(B213,'Scheme Grade list'!#REF!,0)&gt;0,((F213-((G213+J213)*H213))/6/H213),0),0)</f>
        <v>0</v>
      </c>
      <c r="M213" s="33">
        <f>IFERROR(VLOOKUP(A213,'Scheme Grade list'!$H$5:$K$70,4,0),0)</f>
        <v>0</v>
      </c>
      <c r="N213" s="33"/>
      <c r="O213" s="33">
        <f>IF(IFERROR(VLOOKUP(A213,'Scheme Grade list'!#REF!,1,0),0),5,0)</f>
        <v>0</v>
      </c>
      <c r="P213" s="67">
        <f t="shared" si="76"/>
        <v>1082.3550000000002</v>
      </c>
      <c r="Q213" s="33">
        <f t="shared" si="77"/>
        <v>922.64499999999975</v>
      </c>
      <c r="R213" s="33">
        <f t="shared" si="78"/>
        <v>263.61285714285708</v>
      </c>
      <c r="S213" s="60">
        <f t="shared" si="82"/>
        <v>85.244212850682032</v>
      </c>
    </row>
    <row r="214" spans="1:19" x14ac:dyDescent="0.25">
      <c r="A214" s="32">
        <v>2967184</v>
      </c>
      <c r="B214" s="32">
        <f t="shared" si="83"/>
        <v>2967</v>
      </c>
      <c r="C214" s="32" t="str">
        <f>VLOOKUP(A214,'SMALL PACK'!$A$2:$Z$496909,5,0)</f>
        <v>SERVO FUTURA G PLUS 5W-30-20 X 1 L</v>
      </c>
      <c r="D214" s="33">
        <f>VLOOKUP(A214,'SMALL PACK'!$A$2:$Z$496909,9,0)</f>
        <v>587</v>
      </c>
      <c r="E214" s="33">
        <f>VLOOKUP(A214,'SMALL PACK'!$A$2:$Z$49609,12,0)</f>
        <v>381.6087</v>
      </c>
      <c r="F214" s="33">
        <f t="shared" si="84"/>
        <v>323.39720338983051</v>
      </c>
      <c r="G214" s="33">
        <f>VLOOKUP(A214,'SMALL PACK'!$A$2:$Z$49609,16,0)</f>
        <v>38</v>
      </c>
      <c r="H214" s="66">
        <f>VLOOKUP(A214,'SMALL PACK'!$A$2:$Z$49609,7,0)</f>
        <v>1</v>
      </c>
      <c r="I214" s="33">
        <f>VLOOKUP(A214,'SMALL PACK'!$A$2:$Z$49609,17,0)</f>
        <v>0</v>
      </c>
      <c r="J214" s="33">
        <f>VLOOKUP(A214,'SMALL PACK'!$A$2:$Z$49879,18,0)</f>
        <v>0</v>
      </c>
      <c r="K214" s="51">
        <f>VLOOKUP(A214,'SMALL PACK'!$A$2:$Z$49609,21,0)</f>
        <v>336.76869999999997</v>
      </c>
      <c r="L214" s="33">
        <f>IFERROR(IF(MATCH(B214,'Scheme Grade list'!#REF!,0)&gt;0,((F214-((G214+J214)*H214))/6/H214),0),0)</f>
        <v>0</v>
      </c>
      <c r="M214" s="33">
        <f>IFERROR(VLOOKUP(A214,'Scheme Grade list'!$H$5:$K$70,4,0),0)</f>
        <v>0</v>
      </c>
      <c r="N214" s="33"/>
      <c r="O214" s="33">
        <f>IF(IFERROR(VLOOKUP(A214,'Scheme Grade list'!#REF!,1,0),0),5,0)</f>
        <v>0</v>
      </c>
      <c r="P214" s="67">
        <f t="shared" si="76"/>
        <v>336.76869999999997</v>
      </c>
      <c r="Q214" s="33">
        <f t="shared" si="77"/>
        <v>250.23130000000003</v>
      </c>
      <c r="R214" s="33">
        <f t="shared" si="78"/>
        <v>250.23130000000003</v>
      </c>
      <c r="S214" s="60">
        <f t="shared" si="82"/>
        <v>74.303609569416651</v>
      </c>
    </row>
    <row r="215" spans="1:19" x14ac:dyDescent="0.25">
      <c r="A215" s="32">
        <v>7211213</v>
      </c>
      <c r="B215" s="32">
        <f t="shared" si="83"/>
        <v>7211</v>
      </c>
      <c r="C215" s="32" t="str">
        <f>VLOOKUP(A215,'SMALL PACK'!$A$2:$Z$496909,5,0)</f>
        <v>SERVO GREENMILE-4 X 3.5 L</v>
      </c>
      <c r="D215" s="33">
        <f>VLOOKUP(A215,'SMALL PACK'!$A$2:$Z$496909,9,0)</f>
        <v>1628</v>
      </c>
      <c r="E215" s="33">
        <f>VLOOKUP(A215,'SMALL PACK'!$A$2:$Z$49609,12,0)</f>
        <v>1280.5847999999999</v>
      </c>
      <c r="F215" s="33">
        <f t="shared" si="84"/>
        <v>1085.2413559322033</v>
      </c>
      <c r="G215" s="33">
        <f>VLOOKUP(A215,'SMALL PACK'!$A$2:$Z$49609,16,0)</f>
        <v>58</v>
      </c>
      <c r="H215" s="66">
        <f>VLOOKUP(A215,'SMALL PACK'!$A$2:$Z$49609,7,0)</f>
        <v>3.5</v>
      </c>
      <c r="I215" s="33">
        <f>VLOOKUP(A215,'SMALL PACK'!$A$2:$Z$49609,17,0)</f>
        <v>0</v>
      </c>
      <c r="J215" s="33">
        <f>VLOOKUP(A215,'SMALL PACK'!$A$2:$Z$49879,18,0)</f>
        <v>0</v>
      </c>
      <c r="K215" s="51">
        <f>VLOOKUP(A215,'SMALL PACK'!$A$2:$Z$49609,21,0)</f>
        <v>1041.0447999999999</v>
      </c>
      <c r="L215" s="33">
        <f>IFERROR(IF(MATCH(B215,'Scheme Grade list'!#REF!,0)&gt;0,((F215-((G215+J215)*H215))/6/H215),0),0)</f>
        <v>0</v>
      </c>
      <c r="M215" s="33">
        <f>IFERROR(VLOOKUP(A215,'Scheme Grade list'!$H$5:$K$70,4,0),0)</f>
        <v>0</v>
      </c>
      <c r="N215" s="33"/>
      <c r="O215" s="33">
        <f>IF(IFERROR(VLOOKUP(A215,'Scheme Grade list'!#REF!,1,0),0),5,0)</f>
        <v>0</v>
      </c>
      <c r="P215" s="67">
        <f t="shared" si="76"/>
        <v>1041.0447999999999</v>
      </c>
      <c r="Q215" s="33">
        <f t="shared" si="77"/>
        <v>586.9552000000001</v>
      </c>
      <c r="R215" s="33">
        <f t="shared" si="78"/>
        <v>167.70148571428575</v>
      </c>
      <c r="S215" s="60">
        <f t="shared" si="82"/>
        <v>56.381358419925846</v>
      </c>
    </row>
    <row r="216" spans="1:19" x14ac:dyDescent="0.25">
      <c r="A216" s="32">
        <v>7271213</v>
      </c>
      <c r="B216" s="32">
        <f t="shared" si="83"/>
        <v>7271</v>
      </c>
      <c r="C216" s="32" t="str">
        <f>VLOOKUP(A216,'SMALL PACK'!$A$2:$Z$496909,5,0)</f>
        <v>SERVO FUTURA NXT 0W-16-4 X 3.5 L</v>
      </c>
      <c r="D216" s="33">
        <f>VLOOKUP(A216,'SMALL PACK'!$A$2:$Z$496909,9,0)</f>
        <v>2520</v>
      </c>
      <c r="E216" s="33">
        <f>VLOOKUP(A216,'SMALL PACK'!$A$2:$Z$49609,12,0)</f>
        <v>1872.1080000000002</v>
      </c>
      <c r="F216" s="33">
        <f t="shared" ref="F216" si="85">E216/1.18</f>
        <v>1586.5322033898308</v>
      </c>
      <c r="G216" s="33">
        <f>VLOOKUP(A216,'SMALL PACK'!$A$2:$Z$49609,16,0)</f>
        <v>28</v>
      </c>
      <c r="H216" s="66">
        <f>VLOOKUP(A216,'SMALL PACK'!$A$2:$Z$49609,7,0)</f>
        <v>3.5</v>
      </c>
      <c r="I216" s="33">
        <f>VLOOKUP(A216,'SMALL PACK'!$A$2:$Z$49609,17,0)</f>
        <v>0</v>
      </c>
      <c r="J216" s="33">
        <f>VLOOKUP(A216,'SMALL PACK'!$A$2:$Z$49879,18,0)</f>
        <v>0</v>
      </c>
      <c r="K216" s="51">
        <f>VLOOKUP(A216,'SMALL PACK'!$A$2:$Z$49609,21,0)</f>
        <v>1756.4680000000003</v>
      </c>
      <c r="L216" s="33">
        <f>IFERROR(IF(MATCH(B216,'Scheme Grade list'!#REF!,0)&gt;0,((F216-((G216+J216)*H216))/6/H216),0),0)</f>
        <v>0</v>
      </c>
      <c r="M216" s="33">
        <f>IFERROR(VLOOKUP(A216,'Scheme Grade list'!$H$5:$K$70,4,0),0)</f>
        <v>0</v>
      </c>
      <c r="N216" s="33"/>
      <c r="O216" s="33">
        <f>IF(IFERROR(VLOOKUP(A216,'Scheme Grade list'!#REF!,1,0),0),5,0)</f>
        <v>0</v>
      </c>
      <c r="P216" s="67">
        <f t="shared" si="76"/>
        <v>1756.4680000000003</v>
      </c>
      <c r="Q216" s="33">
        <f t="shared" si="77"/>
        <v>763.5319999999997</v>
      </c>
      <c r="R216" s="33">
        <f t="shared" si="78"/>
        <v>218.1519999999999</v>
      </c>
      <c r="S216" s="60">
        <f t="shared" si="82"/>
        <v>43.469735856275179</v>
      </c>
    </row>
    <row r="217" spans="1:19" x14ac:dyDescent="0.25">
      <c r="A217" s="32">
        <v>7271111</v>
      </c>
      <c r="B217" s="32">
        <f t="shared" si="83"/>
        <v>7271</v>
      </c>
      <c r="C217" s="32" t="str">
        <f>VLOOKUP(A217,'SMALL PACK'!$A$2:$Z$496909,5,0)</f>
        <v>SERVO FUTURA NXT 0W-16-4X3.5 L PROMO</v>
      </c>
      <c r="D217" s="33">
        <f>VLOOKUP(A217,'SMALL PACK'!$A$2:$Z$496909,9,0)</f>
        <v>2520</v>
      </c>
      <c r="E217" s="33">
        <f>VLOOKUP(A217,'SMALL PACK'!$A$2:$Z$49609,12,0)</f>
        <v>1872.1080000000002</v>
      </c>
      <c r="F217" s="33">
        <f t="shared" si="84"/>
        <v>1586.5322033898308</v>
      </c>
      <c r="G217" s="33">
        <f>VLOOKUP(A217,'SMALL PACK'!$A$2:$Z$49609,16,0)</f>
        <v>28</v>
      </c>
      <c r="H217" s="66">
        <f>VLOOKUP(A217,'SMALL PACK'!$A$2:$Z$49609,7,0)</f>
        <v>3.5</v>
      </c>
      <c r="I217" s="33">
        <f>VLOOKUP(A217,'SMALL PACK'!$A$2:$Z$49609,17,0)</f>
        <v>0</v>
      </c>
      <c r="J217" s="33">
        <f>VLOOKUP(A217,'SMALL PACK'!$A$2:$Z$49879,18,0)</f>
        <v>0</v>
      </c>
      <c r="K217" s="51">
        <f>VLOOKUP(A217,'SMALL PACK'!$A$2:$Z$49609,21,0)</f>
        <v>1756.4680000000003</v>
      </c>
      <c r="L217" s="33">
        <f>IFERROR(IF(MATCH(B217,'Scheme Grade list'!#REF!,0)&gt;0,((F217-((G217+J217)*H217))/6/H217),0),0)</f>
        <v>0</v>
      </c>
      <c r="M217" s="33">
        <f>IFERROR(VLOOKUP(A217,'Scheme Grade list'!$H$5:$K$70,4,0),0)</f>
        <v>0</v>
      </c>
      <c r="N217" s="33"/>
      <c r="O217" s="33">
        <f>IF(IFERROR(VLOOKUP(A217,'Scheme Grade list'!#REF!,1,0),0),5,0)</f>
        <v>0</v>
      </c>
      <c r="P217" s="67">
        <f t="shared" si="76"/>
        <v>1756.4680000000003</v>
      </c>
      <c r="Q217" s="33">
        <f t="shared" si="77"/>
        <v>763.5319999999997</v>
      </c>
      <c r="R217" s="33">
        <f t="shared" si="78"/>
        <v>218.1519999999999</v>
      </c>
      <c r="S217" s="60">
        <f t="shared" si="82"/>
        <v>43.469735856275179</v>
      </c>
    </row>
    <row r="218" spans="1:19" x14ac:dyDescent="0.25">
      <c r="A218" s="32">
        <v>7275111</v>
      </c>
      <c r="B218" s="32">
        <f t="shared" si="83"/>
        <v>7275</v>
      </c>
      <c r="C218" s="32" t="str">
        <f>VLOOKUP(A218,'SMALL PACK'!$A$2:$Z$496909,5,0)</f>
        <v>SERVO BLACKBIRD X-4X3.5 L PROMO</v>
      </c>
      <c r="D218" s="33">
        <f>VLOOKUP(A218,'SMALL PACK'!$A$2:$Z$496909,9,0)</f>
        <v>4549</v>
      </c>
      <c r="E218" s="33">
        <f>VLOOKUP(A218,'SMALL PACK'!$A$2:$Z$49609,12,0)</f>
        <v>2931.3755999999998</v>
      </c>
      <c r="F218" s="33">
        <f t="shared" si="84"/>
        <v>2484.2166101694916</v>
      </c>
      <c r="G218" s="33">
        <f>VLOOKUP(A218,'SMALL PACK'!$A$2:$Z$49609,16,0)</f>
        <v>98</v>
      </c>
      <c r="H218" s="66">
        <f>VLOOKUP(A218,'SMALL PACK'!$A$2:$Z$49609,7,0)</f>
        <v>3.5</v>
      </c>
      <c r="I218" s="33">
        <f>VLOOKUP(A218,'SMALL PACK'!$A$2:$Z$49609,17,0)</f>
        <v>0</v>
      </c>
      <c r="J218" s="33">
        <f>VLOOKUP(A218,'SMALL PACK'!$A$2:$Z$49879,18,0)</f>
        <v>0</v>
      </c>
      <c r="K218" s="51">
        <f>VLOOKUP(A218,'SMALL PACK'!$A$2:$Z$49609,21,0)</f>
        <v>2526.6356000000001</v>
      </c>
      <c r="L218" s="33">
        <f>IFERROR(IF(MATCH(B218,'Scheme Grade list'!#REF!,0)&gt;0,((F218-((G218+J218)*H218))/6/H218),0),0)</f>
        <v>0</v>
      </c>
      <c r="M218" s="33">
        <f>IFERROR(VLOOKUP(A218,'Scheme Grade list'!$H$5:$K$70,4,0),0)</f>
        <v>0</v>
      </c>
      <c r="N218" s="33"/>
      <c r="O218" s="33">
        <f>IF(IFERROR(VLOOKUP(A218,'Scheme Grade list'!#REF!,1,0),0),5,0)</f>
        <v>0</v>
      </c>
      <c r="P218" s="67">
        <f t="shared" si="76"/>
        <v>2526.6356000000001</v>
      </c>
      <c r="Q218" s="33">
        <f t="shared" si="77"/>
        <v>2022.3643999999999</v>
      </c>
      <c r="R218" s="33">
        <f t="shared" si="78"/>
        <v>577.8184</v>
      </c>
      <c r="S218" s="60">
        <f t="shared" si="82"/>
        <v>80.041791542872261</v>
      </c>
    </row>
    <row r="219" spans="1:19" x14ac:dyDescent="0.25">
      <c r="A219" s="32">
        <v>7275220</v>
      </c>
      <c r="B219" s="32">
        <f t="shared" si="83"/>
        <v>7275</v>
      </c>
      <c r="C219" s="32" t="str">
        <f>VLOOKUP(A219,'SMALL PACK'!$A$2:$Z$496909,5,0)</f>
        <v>SERVO BLACKBIRD X-4 x 4 L PROMO</v>
      </c>
      <c r="D219" s="33">
        <f>VLOOKUP(A219,'SMALL PACK'!$A$2:$Z$496909,9,0)</f>
        <v>5199</v>
      </c>
      <c r="E219" s="33">
        <f>VLOOKUP(A219,'SMALL PACK'!$A$2:$Z$49609,12,0)</f>
        <v>3350.2356</v>
      </c>
      <c r="F219" s="33">
        <f t="shared" si="84"/>
        <v>2839.1827118644069</v>
      </c>
      <c r="G219" s="33">
        <f>VLOOKUP(A219,'SMALL PACK'!$A$2:$Z$49609,16,0)</f>
        <v>98</v>
      </c>
      <c r="H219" s="66">
        <f>VLOOKUP(A219,'SMALL PACK'!$A$2:$Z$49609,7,0)</f>
        <v>4</v>
      </c>
      <c r="I219" s="33">
        <f>VLOOKUP(A219,'SMALL PACK'!$A$2:$Z$49609,17,0)</f>
        <v>0</v>
      </c>
      <c r="J219" s="33">
        <f>VLOOKUP(A219,'SMALL PACK'!$A$2:$Z$49879,18,0)</f>
        <v>0</v>
      </c>
      <c r="K219" s="51">
        <f>VLOOKUP(A219,'SMALL PACK'!$A$2:$Z$49609,21,0)</f>
        <v>2887.6756</v>
      </c>
      <c r="L219" s="33">
        <f>IFERROR(IF(MATCH(B219,'Scheme Grade list'!#REF!,0)&gt;0,((F219-((G219+J219)*H219))/6/H219),0),0)</f>
        <v>0</v>
      </c>
      <c r="M219" s="33">
        <f>IFERROR(VLOOKUP(A219,'Scheme Grade list'!$H$5:$K$70,4,0),0)</f>
        <v>0</v>
      </c>
      <c r="N219" s="33"/>
      <c r="O219" s="33">
        <f>IF(IFERROR(VLOOKUP(A219,'Scheme Grade list'!#REF!,1,0),0),5,0)</f>
        <v>0</v>
      </c>
      <c r="P219" s="67">
        <f t="shared" si="76"/>
        <v>2887.6756</v>
      </c>
      <c r="Q219" s="33">
        <f t="shared" si="77"/>
        <v>2311.3244</v>
      </c>
      <c r="R219" s="33">
        <f t="shared" si="78"/>
        <v>577.83109999999999</v>
      </c>
      <c r="S219" s="60">
        <f t="shared" si="82"/>
        <v>80.04099906513045</v>
      </c>
    </row>
    <row r="220" spans="1:19" x14ac:dyDescent="0.25">
      <c r="A220" s="32"/>
      <c r="B220" s="32"/>
      <c r="C220" s="32"/>
      <c r="D220" s="27"/>
      <c r="E220" s="27"/>
      <c r="F220" s="27"/>
      <c r="G220" s="27"/>
      <c r="H220" s="27"/>
      <c r="I220" s="27"/>
      <c r="J220" s="27"/>
      <c r="K220" s="50"/>
      <c r="L220" s="27"/>
      <c r="M220" s="27"/>
      <c r="N220" s="27"/>
      <c r="O220" s="27"/>
      <c r="P220" s="61"/>
      <c r="Q220" s="27"/>
      <c r="R220" s="27"/>
      <c r="S220" s="27"/>
    </row>
    <row r="221" spans="1:19" x14ac:dyDescent="0.25">
      <c r="A221" s="32"/>
      <c r="B221" s="32"/>
      <c r="C221" s="32"/>
      <c r="D221" s="27"/>
      <c r="E221" s="27"/>
      <c r="F221" s="27"/>
      <c r="G221" s="27"/>
      <c r="H221" s="27"/>
      <c r="I221" s="27"/>
      <c r="J221" s="27"/>
      <c r="K221" s="50"/>
      <c r="L221" s="27"/>
      <c r="M221" s="27"/>
      <c r="N221" s="27"/>
      <c r="O221" s="27"/>
      <c r="P221" s="61"/>
      <c r="Q221" s="27"/>
      <c r="R221" s="27"/>
      <c r="S221" s="27"/>
    </row>
    <row r="222" spans="1:19" x14ac:dyDescent="0.25">
      <c r="A222" s="30" t="s">
        <v>3055</v>
      </c>
      <c r="B222" s="30"/>
      <c r="C222" s="32"/>
      <c r="D222" s="27"/>
      <c r="E222" s="27"/>
      <c r="F222" s="27"/>
      <c r="G222" s="27"/>
      <c r="H222" s="27"/>
      <c r="I222" s="27"/>
      <c r="J222" s="27"/>
      <c r="K222" s="50"/>
      <c r="L222" s="27"/>
      <c r="M222" s="33">
        <f>IFERROR(VLOOKUP(A222,'Scheme Grade list'!$H$5:$K$70,4,0),0)</f>
        <v>0</v>
      </c>
      <c r="N222" s="27"/>
      <c r="O222" s="27"/>
      <c r="P222" s="61"/>
      <c r="Q222" s="27"/>
      <c r="R222" s="27"/>
      <c r="S222" s="27"/>
    </row>
    <row r="223" spans="1:19" x14ac:dyDescent="0.25">
      <c r="A223" s="32">
        <v>2900103</v>
      </c>
      <c r="B223" s="32">
        <f t="shared" ref="B223:B228" si="86">VALUE(LEFT(A223,4))</f>
        <v>2900</v>
      </c>
      <c r="C223" s="32" t="str">
        <f>VLOOKUP(A223,'SMALL PACK'!$A$2:$Z$496909,5,0)</f>
        <v>SERVO 2T SUPREME-600 X 20 ML</v>
      </c>
      <c r="D223" s="33">
        <f>VLOOKUP(A223,'SMALL PACK'!$A$2:$Z$496909,9,0)</f>
        <v>11</v>
      </c>
      <c r="E223" s="33">
        <f>VLOOKUP(A223,'SMALL PACK'!$A$2:$Z$49609,12,0)</f>
        <v>6.9101999999999997</v>
      </c>
      <c r="F223" s="33">
        <f t="shared" ref="F223:F228" si="87">E223/1.18</f>
        <v>5.856101694915254</v>
      </c>
      <c r="G223" s="33">
        <f>VLOOKUP(A223,'SMALL PACK'!$A$2:$Z$49609,16,0)</f>
        <v>0</v>
      </c>
      <c r="H223" s="66">
        <f>VLOOKUP(A223,'SMALL PACK'!$A$2:$Z$49609,7,0)</f>
        <v>0.02</v>
      </c>
      <c r="I223" s="33">
        <f>VLOOKUP(A223,'SMALL PACK'!$A$2:$Z$49609,17,0)</f>
        <v>0</v>
      </c>
      <c r="J223" s="33">
        <f>VLOOKUP(A223,'SMALL PACK'!$A$2:$Z$49879,18,0)</f>
        <v>0</v>
      </c>
      <c r="K223" s="51">
        <f>VLOOKUP(A223,'SMALL PACK'!$A$2:$Z$49609,21,0)</f>
        <v>6.9101999999999997</v>
      </c>
      <c r="L223" s="33">
        <f>IFERROR(IF(MATCH(B223,'Scheme Grade list'!#REF!,0)&gt;0,((F223-((G223+J223)*H223))/6/H223),0),0)</f>
        <v>0</v>
      </c>
      <c r="M223" s="33">
        <f>IFERROR(VLOOKUP(A223,'Scheme Grade list'!$H$5:$K$70,4,0),0)</f>
        <v>0</v>
      </c>
      <c r="N223" s="33"/>
      <c r="O223" s="33">
        <f>IF(IFERROR(VLOOKUP(A223,'Scheme Grade list'!#REF!,1,0),0),5,0)</f>
        <v>0</v>
      </c>
      <c r="P223" s="67">
        <f t="shared" ref="P223:P228" si="88">IFERROR((F223-(G223+I223+J223+L223)*H223)*1.18-(M223+N223+O223)*H223,K223)</f>
        <v>6.9101999999999997</v>
      </c>
      <c r="Q223" s="33">
        <f t="shared" ref="Q223:Q228" si="89">D223-P223</f>
        <v>4.0898000000000003</v>
      </c>
      <c r="R223" s="33">
        <f t="shared" ref="R223:R228" si="90">Q223/H223</f>
        <v>204.49</v>
      </c>
      <c r="S223" s="60">
        <f t="shared" ref="S223:S228" si="91">Q223/P223*100</f>
        <v>59.184972938554601</v>
      </c>
    </row>
    <row r="224" spans="1:19" x14ac:dyDescent="0.25">
      <c r="A224" s="32">
        <v>2900125</v>
      </c>
      <c r="B224" s="32">
        <f t="shared" si="86"/>
        <v>2900</v>
      </c>
      <c r="C224" s="32" t="str">
        <f>VLOOKUP(A224,'SMALL PACK'!$A$2:$Z$496909,5,0)</f>
        <v>SERVO 2T SUPREME(JFC)-300x40ML - POU</v>
      </c>
      <c r="D224" s="33">
        <f>VLOOKUP(A224,'SMALL PACK'!$A$2:$Z$496909,9,0)</f>
        <v>18</v>
      </c>
      <c r="E224" s="33">
        <f>VLOOKUP(A224,'SMALL PACK'!$A$2:$Z$49609,12,0)</f>
        <v>12.69</v>
      </c>
      <c r="F224" s="33">
        <f t="shared" si="87"/>
        <v>10.754237288135593</v>
      </c>
      <c r="G224" s="33">
        <f>VLOOKUP(A224,'SMALL PACK'!$A$2:$Z$49609,16,0)</f>
        <v>0</v>
      </c>
      <c r="H224" s="66">
        <f>VLOOKUP(A224,'SMALL PACK'!$A$2:$Z$49609,7,0)</f>
        <v>0.04</v>
      </c>
      <c r="I224" s="33">
        <f>VLOOKUP(A224,'SMALL PACK'!$A$2:$Z$49609,17,0)</f>
        <v>0</v>
      </c>
      <c r="J224" s="33">
        <f>VLOOKUP(A224,'SMALL PACK'!$A$2:$Z$49879,18,0)</f>
        <v>0</v>
      </c>
      <c r="K224" s="51">
        <f>VLOOKUP(A224,'SMALL PACK'!$A$2:$Z$49609,21,0)</f>
        <v>12.69</v>
      </c>
      <c r="L224" s="33">
        <f>IFERROR(IF(MATCH(B224,'Scheme Grade list'!#REF!,0)&gt;0,((F224-((G224+J224)*H224))/6/H224),0),0)</f>
        <v>0</v>
      </c>
      <c r="M224" s="33">
        <f>IFERROR(VLOOKUP(A224,'Scheme Grade list'!$H$5:$K$70,4,0),0)</f>
        <v>0</v>
      </c>
      <c r="N224" s="33"/>
      <c r="O224" s="33">
        <f>IF(IFERROR(VLOOKUP(A224,'Scheme Grade list'!#REF!,1,0),0),5,0)</f>
        <v>0</v>
      </c>
      <c r="P224" s="67">
        <f t="shared" si="88"/>
        <v>12.69</v>
      </c>
      <c r="Q224" s="33">
        <f t="shared" si="89"/>
        <v>5.3100000000000005</v>
      </c>
      <c r="R224" s="33">
        <f t="shared" si="90"/>
        <v>132.75</v>
      </c>
      <c r="S224" s="60">
        <f t="shared" si="91"/>
        <v>41.843971631205676</v>
      </c>
    </row>
    <row r="225" spans="1:22" x14ac:dyDescent="0.25">
      <c r="A225" s="32">
        <v>2900145</v>
      </c>
      <c r="B225" s="32">
        <f t="shared" si="86"/>
        <v>2900</v>
      </c>
      <c r="C225" s="32" t="str">
        <f>VLOOKUP(A225,'SMALL PACK'!$A$2:$Z$496909,5,0)</f>
        <v>SERVO 2T SUPREME (JFC) - 200X60ML - POU</v>
      </c>
      <c r="D225" s="33">
        <f>VLOOKUP(A225,'SMALL PACK'!$A$2:$Z$496909,9,0)</f>
        <v>23</v>
      </c>
      <c r="E225" s="33">
        <f>VLOOKUP(A225,'SMALL PACK'!$A$2:$Z$49609,12,0)</f>
        <v>17.990600000000001</v>
      </c>
      <c r="F225" s="33">
        <f t="shared" si="87"/>
        <v>15.24627118644068</v>
      </c>
      <c r="G225" s="33">
        <f>VLOOKUP(A225,'SMALL PACK'!$A$2:$Z$49609,16,0)</f>
        <v>0</v>
      </c>
      <c r="H225" s="66">
        <f>VLOOKUP(A225,'SMALL PACK'!$A$2:$Z$49609,7,0)</f>
        <v>0.06</v>
      </c>
      <c r="I225" s="33">
        <f>VLOOKUP(A225,'SMALL PACK'!$A$2:$Z$49609,17,0)</f>
        <v>0</v>
      </c>
      <c r="J225" s="33">
        <f>VLOOKUP(A225,'SMALL PACK'!$A$2:$Z$49879,18,0)</f>
        <v>0</v>
      </c>
      <c r="K225" s="51">
        <f>VLOOKUP(A225,'SMALL PACK'!$A$2:$Z$49609,21,0)</f>
        <v>17.990600000000001</v>
      </c>
      <c r="L225" s="33">
        <f>IFERROR(IF(MATCH(B225,'Scheme Grade list'!#REF!,0)&gt;0,((F225-((G225+J225)*H225))/6/H225),0),0)</f>
        <v>0</v>
      </c>
      <c r="M225" s="33">
        <f>IFERROR(VLOOKUP(A225,'Scheme Grade list'!$H$5:$K$70,4,0),0)</f>
        <v>0</v>
      </c>
      <c r="N225" s="33"/>
      <c r="O225" s="33">
        <f>IF(IFERROR(VLOOKUP(A225,'Scheme Grade list'!#REF!,1,0),0),5,0)</f>
        <v>0</v>
      </c>
      <c r="P225" s="67">
        <f t="shared" si="88"/>
        <v>17.990600000000001</v>
      </c>
      <c r="Q225" s="33">
        <f t="shared" si="89"/>
        <v>5.0093999999999994</v>
      </c>
      <c r="R225" s="33">
        <f t="shared" si="90"/>
        <v>83.49</v>
      </c>
      <c r="S225" s="60">
        <f t="shared" si="91"/>
        <v>27.84454103809767</v>
      </c>
    </row>
    <row r="226" spans="1:22" x14ac:dyDescent="0.25">
      <c r="A226" s="32">
        <v>2900165</v>
      </c>
      <c r="B226" s="32">
        <f t="shared" si="86"/>
        <v>2900</v>
      </c>
      <c r="C226" s="32" t="str">
        <f>VLOOKUP(A226,'SMALL PACK'!$A$2:$Z$496909,5,0)</f>
        <v>SERVO 2T SUPREME-20X1/4 L</v>
      </c>
      <c r="D226" s="33">
        <f>VLOOKUP(A226,'SMALL PACK'!$A$2:$Z$496909,9,0)</f>
        <v>106</v>
      </c>
      <c r="E226" s="33">
        <f>VLOOKUP(A226,'SMALL PACK'!$A$2:$Z$49609,12,0)</f>
        <v>74.263600000000011</v>
      </c>
      <c r="F226" s="33">
        <f t="shared" si="87"/>
        <v>62.935254237288149</v>
      </c>
      <c r="G226" s="33">
        <f>VLOOKUP(A226,'SMALL PACK'!$A$2:$Z$49609,16,0)</f>
        <v>0</v>
      </c>
      <c r="H226" s="66">
        <f>VLOOKUP(A226,'SMALL PACK'!$A$2:$Z$49609,7,0)</f>
        <v>0.25</v>
      </c>
      <c r="I226" s="33">
        <f>VLOOKUP(A226,'SMALL PACK'!$A$2:$Z$49609,17,0)</f>
        <v>0</v>
      </c>
      <c r="J226" s="33">
        <f>VLOOKUP(A226,'SMALL PACK'!$A$2:$Z$49879,18,0)</f>
        <v>0</v>
      </c>
      <c r="K226" s="51">
        <f>VLOOKUP(A226,'SMALL PACK'!$A$2:$Z$49609,21,0)</f>
        <v>74.263600000000011</v>
      </c>
      <c r="L226" s="33">
        <f>IFERROR(IF(MATCH(B226,'Scheme Grade list'!#REF!,0)&gt;0,((F226-((G226+J226)*H226))/6/H226),0),0)</f>
        <v>0</v>
      </c>
      <c r="M226" s="33">
        <f>IFERROR(VLOOKUP(A226,'Scheme Grade list'!$H$5:$K$70,4,0),0)</f>
        <v>0</v>
      </c>
      <c r="N226" s="33"/>
      <c r="O226" s="33">
        <f>IF(IFERROR(VLOOKUP(A226,'Scheme Grade list'!#REF!,1,0),0),5,0)</f>
        <v>0</v>
      </c>
      <c r="P226" s="67">
        <f t="shared" si="88"/>
        <v>74.263600000000011</v>
      </c>
      <c r="Q226" s="33">
        <f t="shared" si="89"/>
        <v>31.736399999999989</v>
      </c>
      <c r="R226" s="33">
        <f t="shared" si="90"/>
        <v>126.94559999999996</v>
      </c>
      <c r="S226" s="60">
        <f t="shared" si="91"/>
        <v>42.734798743933752</v>
      </c>
    </row>
    <row r="227" spans="1:22" x14ac:dyDescent="0.25">
      <c r="A227" s="32">
        <v>2900175</v>
      </c>
      <c r="B227" s="32">
        <f t="shared" si="86"/>
        <v>2900</v>
      </c>
      <c r="C227" s="32" t="str">
        <f>VLOOKUP(A227,'SMALL PACK'!$A$2:$Z$496909,5,0)</f>
        <v>SERVO 2T SUPREME-20X1/2 L</v>
      </c>
      <c r="D227" s="33">
        <f>VLOOKUP(A227,'SMALL PACK'!$A$2:$Z$496909,9,0)</f>
        <v>188</v>
      </c>
      <c r="E227" s="33">
        <f>VLOOKUP(A227,'SMALL PACK'!$A$2:$Z$49609,12,0)</f>
        <v>146.56479999999999</v>
      </c>
      <c r="F227" s="33">
        <f t="shared" si="87"/>
        <v>124.20745762711864</v>
      </c>
      <c r="G227" s="33">
        <f>VLOOKUP(A227,'SMALL PACK'!$A$2:$Z$49609,16,0)</f>
        <v>0</v>
      </c>
      <c r="H227" s="66">
        <f>VLOOKUP(A227,'SMALL PACK'!$A$2:$Z$49609,7,0)</f>
        <v>0.5</v>
      </c>
      <c r="I227" s="33">
        <f>VLOOKUP(A227,'SMALL PACK'!$A$2:$Z$49609,17,0)</f>
        <v>0</v>
      </c>
      <c r="J227" s="33">
        <f>VLOOKUP(A227,'SMALL PACK'!$A$2:$Z$49879,18,0)</f>
        <v>0</v>
      </c>
      <c r="K227" s="51">
        <f>VLOOKUP(A227,'SMALL PACK'!$A$2:$Z$49609,21,0)</f>
        <v>146.56479999999999</v>
      </c>
      <c r="L227" s="33">
        <f>IFERROR(IF(MATCH(B227,'Scheme Grade list'!#REF!,0)&gt;0,((F227-((G227+J227)*H227))/6/H227),0),0)</f>
        <v>0</v>
      </c>
      <c r="M227" s="33">
        <f>IFERROR(VLOOKUP(A227,'Scheme Grade list'!$H$5:$K$70,4,0),0)</f>
        <v>0</v>
      </c>
      <c r="N227" s="33"/>
      <c r="O227" s="33">
        <f>IF(IFERROR(VLOOKUP(A227,'Scheme Grade list'!#REF!,1,0),0),5,0)</f>
        <v>0</v>
      </c>
      <c r="P227" s="67">
        <f t="shared" si="88"/>
        <v>146.56479999999999</v>
      </c>
      <c r="Q227" s="33">
        <f t="shared" si="89"/>
        <v>41.435200000000009</v>
      </c>
      <c r="R227" s="33">
        <f t="shared" si="90"/>
        <v>82.870400000000018</v>
      </c>
      <c r="S227" s="60">
        <f t="shared" si="91"/>
        <v>28.270908158029766</v>
      </c>
    </row>
    <row r="228" spans="1:22" x14ac:dyDescent="0.25">
      <c r="A228" s="32">
        <v>2900184</v>
      </c>
      <c r="B228" s="32">
        <f t="shared" si="86"/>
        <v>2900</v>
      </c>
      <c r="C228" s="32" t="str">
        <f>VLOOKUP(A228,'SMALL PACK'!$A$2:$Z$496909,5,0)</f>
        <v>SERVO 2T SUPREME-20 X 1 L</v>
      </c>
      <c r="D228" s="33">
        <f>VLOOKUP(A228,'SMALL PACK'!$A$2:$Z$496909,9,0)</f>
        <v>357</v>
      </c>
      <c r="E228" s="33">
        <f>VLOOKUP(A228,'SMALL PACK'!$A$2:$Z$49609,12,0)</f>
        <v>287.0994</v>
      </c>
      <c r="F228" s="33">
        <f t="shared" si="87"/>
        <v>243.30457627118645</v>
      </c>
      <c r="G228" s="33">
        <f>VLOOKUP(A228,'SMALL PACK'!$A$2:$Z$49609,16,0)</f>
        <v>0</v>
      </c>
      <c r="H228" s="66">
        <f>VLOOKUP(A228,'SMALL PACK'!$A$2:$Z$49609,7,0)</f>
        <v>1</v>
      </c>
      <c r="I228" s="33">
        <f>VLOOKUP(A228,'SMALL PACK'!$A$2:$Z$49609,17,0)</f>
        <v>0</v>
      </c>
      <c r="J228" s="33">
        <f>VLOOKUP(A228,'SMALL PACK'!$A$2:$Z$49879,18,0)</f>
        <v>0</v>
      </c>
      <c r="K228" s="51">
        <f>VLOOKUP(A228,'SMALL PACK'!$A$2:$Z$49609,21,0)</f>
        <v>287.0994</v>
      </c>
      <c r="L228" s="33">
        <f>IFERROR(IF(MATCH(B228,'Scheme Grade list'!#REF!,0)&gt;0,((F228-((G228+J228)*H228))/6/H228),0),0)</f>
        <v>0</v>
      </c>
      <c r="M228" s="33">
        <f>IFERROR(VLOOKUP(A228,'Scheme Grade list'!$H$5:$K$70,4,0),0)</f>
        <v>0</v>
      </c>
      <c r="N228" s="33"/>
      <c r="O228" s="33">
        <f>IF(IFERROR(VLOOKUP(A228,'Scheme Grade list'!#REF!,1,0),0),5,0)</f>
        <v>0</v>
      </c>
      <c r="P228" s="67">
        <f t="shared" si="88"/>
        <v>287.0994</v>
      </c>
      <c r="Q228" s="33">
        <f t="shared" si="89"/>
        <v>69.900599999999997</v>
      </c>
      <c r="R228" s="33">
        <f t="shared" si="90"/>
        <v>69.900599999999997</v>
      </c>
      <c r="S228" s="60">
        <f t="shared" si="91"/>
        <v>24.347177319074856</v>
      </c>
    </row>
    <row r="229" spans="1:22" x14ac:dyDescent="0.25">
      <c r="A229" s="32"/>
      <c r="B229" s="32"/>
      <c r="C229" s="32"/>
      <c r="D229" s="27"/>
      <c r="E229" s="27"/>
      <c r="F229" s="27"/>
      <c r="G229" s="27"/>
      <c r="H229" s="27"/>
      <c r="I229" s="27"/>
      <c r="J229" s="27"/>
      <c r="K229" s="50"/>
      <c r="L229" s="27"/>
      <c r="M229" s="27"/>
      <c r="N229" s="27"/>
      <c r="O229" s="27"/>
      <c r="P229" s="61"/>
      <c r="Q229" s="27"/>
      <c r="R229" s="27"/>
      <c r="S229" s="27"/>
    </row>
    <row r="230" spans="1:22" x14ac:dyDescent="0.25">
      <c r="A230" s="32"/>
      <c r="B230" s="32"/>
      <c r="C230" s="32"/>
      <c r="D230" s="27"/>
      <c r="E230" s="27"/>
      <c r="F230" s="27"/>
      <c r="G230" s="27"/>
      <c r="H230" s="27"/>
      <c r="I230" s="27"/>
      <c r="J230" s="27"/>
      <c r="K230" s="50"/>
      <c r="L230" s="27"/>
      <c r="M230" s="27"/>
      <c r="N230" s="27"/>
      <c r="O230" s="27"/>
      <c r="P230" s="61"/>
      <c r="Q230" s="27"/>
      <c r="R230" s="27"/>
      <c r="S230" s="27"/>
    </row>
    <row r="231" spans="1:22" x14ac:dyDescent="0.25">
      <c r="A231" s="30" t="s">
        <v>3056</v>
      </c>
      <c r="B231" s="30"/>
      <c r="C231" s="32"/>
      <c r="D231" s="27"/>
      <c r="E231" s="27"/>
      <c r="F231" s="27"/>
      <c r="G231" s="27"/>
      <c r="H231" s="27"/>
      <c r="I231" s="27"/>
      <c r="J231" s="27"/>
      <c r="K231" s="50"/>
      <c r="L231" s="27"/>
      <c r="M231" s="27"/>
      <c r="N231" s="27"/>
      <c r="O231" s="27"/>
      <c r="P231" s="61"/>
      <c r="Q231" s="27"/>
      <c r="R231" s="27"/>
      <c r="S231" s="27"/>
    </row>
    <row r="232" spans="1:22" x14ac:dyDescent="0.25">
      <c r="A232" s="32">
        <v>7701341</v>
      </c>
      <c r="B232" s="32">
        <f t="shared" ref="B232:B260" si="92">VALUE(LEFT(A232,4))</f>
        <v>7701</v>
      </c>
      <c r="C232" s="32" t="str">
        <f>VLOOKUP(A232,'SMALL PACK'!$A$2:$Z$496909,5,0)</f>
        <v>SERVO GREASE MP-20 KG BUC</v>
      </c>
      <c r="D232" s="33">
        <f>VLOOKUP(A232,'SMALL PACK'!$A$2:$Z$496909,9,0)</f>
        <v>6929</v>
      </c>
      <c r="E232" s="33">
        <f>VLOOKUP(A232,'SMALL PACK'!$A$2:$Z$49609,12,0)</f>
        <v>5817.5883999999996</v>
      </c>
      <c r="F232" s="33">
        <f t="shared" ref="F232:F260" si="93">E232/1.18</f>
        <v>4930.159661016949</v>
      </c>
      <c r="G232" s="33">
        <f>VLOOKUP(A232,'SMALL PACK'!$A$2:$Z$49609,16,0)</f>
        <v>28</v>
      </c>
      <c r="H232" s="66">
        <f>VLOOKUP(A232,'SMALL PACK'!$A$2:$Z$49609,7,0)</f>
        <v>20</v>
      </c>
      <c r="I232" s="33">
        <f>VLOOKUP(A232,'SMALL PACK'!$A$2:$Z$49609,17,0)</f>
        <v>0</v>
      </c>
      <c r="J232" s="33">
        <f>VLOOKUP(A232,'SMALL PACK'!$A$2:$Z$49879,18,0)</f>
        <v>0</v>
      </c>
      <c r="K232" s="51">
        <f>VLOOKUP(A232,'SMALL PACK'!$A$2:$Z$49609,21,0)</f>
        <v>5156.7883999999995</v>
      </c>
      <c r="L232" s="33">
        <f>IFERROR(IF(MATCH(B232,'Scheme Grade list'!#REF!,0)&gt;0,((F232-((G232+J232)*H232))/6/H232),0),0)</f>
        <v>0</v>
      </c>
      <c r="M232" s="33">
        <f>IFERROR(VLOOKUP(A232,'Scheme Grade list'!$H$5:$K$70,4,0),0)</f>
        <v>0</v>
      </c>
      <c r="N232" s="33"/>
      <c r="O232" s="33">
        <f>IF(IFERROR(VLOOKUP(A232,'Scheme Grade list'!#REF!,1,0),0),5,0)</f>
        <v>0</v>
      </c>
      <c r="P232" s="67">
        <f t="shared" ref="P232:P260" si="94">IFERROR((F232-(G232+I232+J232+L232)*H232)*1.18-(M232+N232+O232)*H232,K232)</f>
        <v>5156.7883999999995</v>
      </c>
      <c r="Q232" s="33">
        <f t="shared" ref="Q232:Q260" si="95">D232-P232</f>
        <v>1772.2116000000005</v>
      </c>
      <c r="R232" s="33">
        <f t="shared" ref="R232:R260" si="96">Q232/H232</f>
        <v>88.610580000000027</v>
      </c>
      <c r="S232" s="60">
        <f t="shared" ref="S232:S260" si="97">Q232/P232*100</f>
        <v>34.366575909921004</v>
      </c>
    </row>
    <row r="233" spans="1:22" x14ac:dyDescent="0.25">
      <c r="A233" s="32">
        <v>7705303</v>
      </c>
      <c r="B233" s="32">
        <f t="shared" si="92"/>
        <v>7705</v>
      </c>
      <c r="C233" s="32" t="str">
        <f>VLOOKUP(A233,'SMALL PACK'!$A$2:$Z$496909,5,0)</f>
        <v>SERVO GREASE MP 3 - 20 X 1/2 KG CTN</v>
      </c>
      <c r="D233" s="33">
        <f>VLOOKUP(A233,'SMALL PACK'!$A$2:$Z$496909,9,0)</f>
        <v>230</v>
      </c>
      <c r="E233" s="33">
        <f>VLOOKUP(A233,'SMALL PACK'!$A$2:$Z$49609,12,0)</f>
        <v>175.60499999999999</v>
      </c>
      <c r="F233" s="33">
        <f t="shared" si="93"/>
        <v>148.81779661016949</v>
      </c>
      <c r="G233" s="33">
        <f>VLOOKUP(A233,'SMALL PACK'!$A$2:$Z$49609,16,0)</f>
        <v>40</v>
      </c>
      <c r="H233" s="66">
        <f>VLOOKUP(A233,'SMALL PACK'!$A$2:$Z$49609,7,0)</f>
        <v>0.5</v>
      </c>
      <c r="I233" s="33">
        <f>VLOOKUP(A233,'SMALL PACK'!$A$2:$Z$49609,17,0)</f>
        <v>0</v>
      </c>
      <c r="J233" s="33">
        <f>VLOOKUP(A233,'SMALL PACK'!$A$2:$Z$49879,18,0)</f>
        <v>0</v>
      </c>
      <c r="K233" s="51">
        <f>VLOOKUP(A233,'SMALL PACK'!$A$2:$Z$49609,21,0)</f>
        <v>152.005</v>
      </c>
      <c r="L233" s="33">
        <f>IFERROR(IF(MATCH(B233,'Scheme Grade list'!#REF!,0)&gt;0,((F233-((G233+J233)*H233))/6/H233),0),0)</f>
        <v>0</v>
      </c>
      <c r="M233" s="33">
        <f>IFERROR(VLOOKUP(A233,'Scheme Grade list'!$H$5:$K$70,4,0),0)</f>
        <v>0</v>
      </c>
      <c r="N233" s="33"/>
      <c r="O233" s="33">
        <f>IF(IFERROR(VLOOKUP(A233,'Scheme Grade list'!#REF!,1,0),0),5,0)</f>
        <v>0</v>
      </c>
      <c r="P233" s="67">
        <f t="shared" si="94"/>
        <v>152.005</v>
      </c>
      <c r="Q233" s="33">
        <f t="shared" si="95"/>
        <v>77.995000000000005</v>
      </c>
      <c r="R233" s="33">
        <f t="shared" si="96"/>
        <v>155.99</v>
      </c>
      <c r="S233" s="60">
        <f t="shared" si="97"/>
        <v>51.310812144337362</v>
      </c>
      <c r="V233" s="16">
        <f>5200/20</f>
        <v>260</v>
      </c>
    </row>
    <row r="234" spans="1:22" x14ac:dyDescent="0.25">
      <c r="A234" s="32">
        <v>7705313</v>
      </c>
      <c r="B234" s="32">
        <f t="shared" si="92"/>
        <v>7705</v>
      </c>
      <c r="C234" s="32" t="str">
        <f>VLOOKUP(A234,'SMALL PACK'!$A$2:$Z$496909,5,0)</f>
        <v>SERVO GREASE MP 3 - 10 X 1 KG CTN</v>
      </c>
      <c r="D234" s="33">
        <f>VLOOKUP(A234,'SMALL PACK'!$A$2:$Z$496909,9,0)</f>
        <v>450</v>
      </c>
      <c r="E234" s="33">
        <f>VLOOKUP(A234,'SMALL PACK'!$A$2:$Z$49609,12,0)</f>
        <v>349.83</v>
      </c>
      <c r="F234" s="33">
        <f t="shared" si="93"/>
        <v>296.46610169491527</v>
      </c>
      <c r="G234" s="33">
        <f>VLOOKUP(A234,'SMALL PACK'!$A$2:$Z$49609,16,0)</f>
        <v>40</v>
      </c>
      <c r="H234" s="66">
        <f>VLOOKUP(A234,'SMALL PACK'!$A$2:$Z$49609,7,0)</f>
        <v>1</v>
      </c>
      <c r="I234" s="33">
        <f>VLOOKUP(A234,'SMALL PACK'!$A$2:$Z$49609,17,0)</f>
        <v>0</v>
      </c>
      <c r="J234" s="33">
        <f>VLOOKUP(A234,'SMALL PACK'!$A$2:$Z$49879,18,0)</f>
        <v>0</v>
      </c>
      <c r="K234" s="51">
        <f>VLOOKUP(A234,'SMALL PACK'!$A$2:$Z$49609,21,0)</f>
        <v>302.63</v>
      </c>
      <c r="L234" s="33">
        <f>IFERROR(IF(MATCH(B234,'Scheme Grade list'!#REF!,0)&gt;0,((F234-((G234+J234)*H234))/6/H234),0),0)</f>
        <v>0</v>
      </c>
      <c r="M234" s="33">
        <f>IFERROR(VLOOKUP(A234,'Scheme Grade list'!$H$5:$K$70,4,0),0)</f>
        <v>0</v>
      </c>
      <c r="N234" s="33"/>
      <c r="O234" s="33">
        <f>IF(IFERROR(VLOOKUP(A234,'Scheme Grade list'!#REF!,1,0),0),5,0)</f>
        <v>0</v>
      </c>
      <c r="P234" s="67">
        <f t="shared" si="94"/>
        <v>302.63</v>
      </c>
      <c r="Q234" s="33">
        <f t="shared" si="95"/>
        <v>147.37</v>
      </c>
      <c r="R234" s="33">
        <f t="shared" si="96"/>
        <v>147.37</v>
      </c>
      <c r="S234" s="60">
        <f t="shared" si="97"/>
        <v>48.696427981363385</v>
      </c>
    </row>
    <row r="235" spans="1:22" x14ac:dyDescent="0.25">
      <c r="A235" s="32">
        <v>7705327</v>
      </c>
      <c r="B235" s="32">
        <f t="shared" si="92"/>
        <v>7705</v>
      </c>
      <c r="C235" s="32" t="str">
        <f>VLOOKUP(A235,'SMALL PACK'!$A$2:$Z$496909,5,0)</f>
        <v>SERVOGREASE MP 3-6X2 KG</v>
      </c>
      <c r="D235" s="33">
        <f>VLOOKUP(A235,'SMALL PACK'!$A$2:$Z$496909,9,0)</f>
        <v>840</v>
      </c>
      <c r="E235" s="33">
        <f>VLOOKUP(A235,'SMALL PACK'!$A$2:$Z$49609,12,0)</f>
        <v>687.87600000000009</v>
      </c>
      <c r="F235" s="33">
        <f t="shared" si="93"/>
        <v>582.94576271186452</v>
      </c>
      <c r="G235" s="33">
        <f>VLOOKUP(A235,'SMALL PACK'!$A$2:$Z$49609,16,0)</f>
        <v>40</v>
      </c>
      <c r="H235" s="66">
        <f>VLOOKUP(A235,'SMALL PACK'!$A$2:$Z$49609,7,0)</f>
        <v>2</v>
      </c>
      <c r="I235" s="33">
        <f>VLOOKUP(A235,'SMALL PACK'!$A$2:$Z$49609,17,0)</f>
        <v>0</v>
      </c>
      <c r="J235" s="33">
        <f>VLOOKUP(A235,'SMALL PACK'!$A$2:$Z$49879,18,0)</f>
        <v>0</v>
      </c>
      <c r="K235" s="51">
        <f>VLOOKUP(A235,'SMALL PACK'!$A$2:$Z$49609,21,0)</f>
        <v>593.47600000000011</v>
      </c>
      <c r="L235" s="33">
        <f>IFERROR(IF(MATCH(B235,'Scheme Grade list'!#REF!,0)&gt;0,((F235-((G235+J235)*H235))/6/H235),0),0)</f>
        <v>0</v>
      </c>
      <c r="M235" s="33">
        <f>IFERROR(VLOOKUP(A235,'Scheme Grade list'!$H$5:$K$70,4,0),0)</f>
        <v>0</v>
      </c>
      <c r="N235" s="33"/>
      <c r="O235" s="33">
        <f>IF(IFERROR(VLOOKUP(A235,'Scheme Grade list'!#REF!,1,0),0),5,0)</f>
        <v>0</v>
      </c>
      <c r="P235" s="67">
        <f t="shared" si="94"/>
        <v>593.47600000000011</v>
      </c>
      <c r="Q235" s="33">
        <f t="shared" si="95"/>
        <v>246.52399999999989</v>
      </c>
      <c r="R235" s="33">
        <f t="shared" si="96"/>
        <v>123.26199999999994</v>
      </c>
      <c r="S235" s="60">
        <f t="shared" si="97"/>
        <v>41.539000734654785</v>
      </c>
    </row>
    <row r="236" spans="1:22" x14ac:dyDescent="0.25">
      <c r="A236" s="32">
        <v>7705337</v>
      </c>
      <c r="B236" s="32">
        <f t="shared" si="92"/>
        <v>7705</v>
      </c>
      <c r="C236" s="32" t="str">
        <f>VLOOKUP(A236,'SMALL PACK'!$A$2:$Z$496909,5,0)</f>
        <v>SERVOGREASE MP 3-4X3 KG</v>
      </c>
      <c r="D236" s="33">
        <f>VLOOKUP(A236,'SMALL PACK'!$A$2:$Z$496909,9,0)</f>
        <v>1235</v>
      </c>
      <c r="E236" s="33">
        <f>VLOOKUP(A236,'SMALL PACK'!$A$2:$Z$49609,12,0)</f>
        <v>1019.4924999999999</v>
      </c>
      <c r="F236" s="33">
        <f t="shared" si="93"/>
        <v>863.97669491525426</v>
      </c>
      <c r="G236" s="33">
        <f>VLOOKUP(A236,'SMALL PACK'!$A$2:$Z$49609,16,0)</f>
        <v>40</v>
      </c>
      <c r="H236" s="66">
        <f>VLOOKUP(A236,'SMALL PACK'!$A$2:$Z$49609,7,0)</f>
        <v>3</v>
      </c>
      <c r="I236" s="33">
        <f>VLOOKUP(A236,'SMALL PACK'!$A$2:$Z$49609,17,0)</f>
        <v>0</v>
      </c>
      <c r="J236" s="33">
        <f>VLOOKUP(A236,'SMALL PACK'!$A$2:$Z$49879,18,0)</f>
        <v>0</v>
      </c>
      <c r="K236" s="51">
        <f>VLOOKUP(A236,'SMALL PACK'!$A$2:$Z$49609,21,0)</f>
        <v>877.89249999999993</v>
      </c>
      <c r="L236" s="33">
        <f>IFERROR(IF(MATCH(B236,'Scheme Grade list'!#REF!,0)&gt;0,((F236-((G236+J236)*H236))/6/H236),0),0)</f>
        <v>0</v>
      </c>
      <c r="M236" s="33">
        <f>IFERROR(VLOOKUP(A236,'Scheme Grade list'!$H$5:$K$70,4,0),0)</f>
        <v>0</v>
      </c>
      <c r="N236" s="33"/>
      <c r="O236" s="33">
        <f>IF(IFERROR(VLOOKUP(A236,'Scheme Grade list'!#REF!,1,0),0),5,0)</f>
        <v>0</v>
      </c>
      <c r="P236" s="67">
        <f t="shared" si="94"/>
        <v>877.89249999999993</v>
      </c>
      <c r="Q236" s="33">
        <f t="shared" si="95"/>
        <v>357.10750000000007</v>
      </c>
      <c r="R236" s="33">
        <f t="shared" si="96"/>
        <v>119.03583333333336</v>
      </c>
      <c r="S236" s="60">
        <f t="shared" si="97"/>
        <v>40.677816475251824</v>
      </c>
    </row>
    <row r="237" spans="1:22" x14ac:dyDescent="0.25">
      <c r="A237" s="32">
        <v>7705339</v>
      </c>
      <c r="B237" s="32">
        <f t="shared" si="92"/>
        <v>7705</v>
      </c>
      <c r="C237" s="32" t="str">
        <f>VLOOKUP(A237,'SMALL PACK'!$A$2:$Z$496909,5,0)</f>
        <v>SERVOGREASE MP 3 - 5 KG BUC</v>
      </c>
      <c r="D237" s="33">
        <f>VLOOKUP(A237,'SMALL PACK'!$A$2:$Z$496909,9,0)</f>
        <v>2030</v>
      </c>
      <c r="E237" s="33">
        <f>VLOOKUP(A237,'SMALL PACK'!$A$2:$Z$49609,12,0)</f>
        <v>1660.3370000000002</v>
      </c>
      <c r="F237" s="33">
        <f t="shared" si="93"/>
        <v>1407.0652542372884</v>
      </c>
      <c r="G237" s="33">
        <f>VLOOKUP(A237,'SMALL PACK'!$A$2:$Z$49609,16,0)</f>
        <v>40</v>
      </c>
      <c r="H237" s="66">
        <f>VLOOKUP(A237,'SMALL PACK'!$A$2:$Z$49609,7,0)</f>
        <v>5</v>
      </c>
      <c r="I237" s="33">
        <f>VLOOKUP(A237,'SMALL PACK'!$A$2:$Z$49609,17,0)</f>
        <v>0</v>
      </c>
      <c r="J237" s="33">
        <f>VLOOKUP(A237,'SMALL PACK'!$A$2:$Z$49879,18,0)</f>
        <v>0</v>
      </c>
      <c r="K237" s="51">
        <f>VLOOKUP(A237,'SMALL PACK'!$A$2:$Z$49609,21,0)</f>
        <v>1424.3370000000002</v>
      </c>
      <c r="L237" s="33">
        <f>IFERROR(IF(MATCH(B237,'Scheme Grade list'!#REF!,0)&gt;0,((F237-((G237+J237)*H237))/6/H237),0),0)</f>
        <v>0</v>
      </c>
      <c r="M237" s="33">
        <f>IFERROR(VLOOKUP(A237,'Scheme Grade list'!$H$5:$K$70,4,0),0)</f>
        <v>0</v>
      </c>
      <c r="N237" s="33"/>
      <c r="O237" s="33">
        <f>IF(IFERROR(VLOOKUP(A237,'Scheme Grade list'!#REF!,1,0),0),5,0)</f>
        <v>0</v>
      </c>
      <c r="P237" s="67">
        <f t="shared" si="94"/>
        <v>1424.3370000000002</v>
      </c>
      <c r="Q237" s="33">
        <f t="shared" si="95"/>
        <v>605.66299999999978</v>
      </c>
      <c r="R237" s="33">
        <f t="shared" si="96"/>
        <v>121.13259999999995</v>
      </c>
      <c r="S237" s="60">
        <f t="shared" si="97"/>
        <v>42.5224507964056</v>
      </c>
    </row>
    <row r="238" spans="1:22" x14ac:dyDescent="0.25">
      <c r="A238" s="32">
        <v>7705340</v>
      </c>
      <c r="B238" s="32">
        <f t="shared" si="92"/>
        <v>7705</v>
      </c>
      <c r="C238" s="32" t="str">
        <f>VLOOKUP(A238,'SMALL PACK'!$A$2:$Z$496909,5,0)</f>
        <v>SERVOGREASE MP 3-2 X 5 KG</v>
      </c>
      <c r="D238" s="33">
        <f>VLOOKUP(A238,'SMALL PACK'!$A$2:$Z$496909,9,0)</f>
        <v>2030</v>
      </c>
      <c r="E238" s="33">
        <f>VLOOKUP(A238,'SMALL PACK'!$A$2:$Z$49609,12,0)</f>
        <v>1660.3370000000002</v>
      </c>
      <c r="F238" s="33">
        <f t="shared" si="93"/>
        <v>1407.0652542372884</v>
      </c>
      <c r="G238" s="33">
        <f>VLOOKUP(A238,'SMALL PACK'!$A$2:$Z$49609,16,0)</f>
        <v>0</v>
      </c>
      <c r="H238" s="66">
        <f>VLOOKUP(A238,'SMALL PACK'!$A$2:$Z$49609,7,0)</f>
        <v>5</v>
      </c>
      <c r="I238" s="33">
        <f>VLOOKUP(A238,'SMALL PACK'!$A$2:$Z$49609,17,0)</f>
        <v>0</v>
      </c>
      <c r="J238" s="33">
        <f>VLOOKUP(A238,'SMALL PACK'!$A$2:$Z$49879,18,0)</f>
        <v>0</v>
      </c>
      <c r="K238" s="51">
        <f>VLOOKUP(A238,'SMALL PACK'!$A$2:$Z$49609,21,0)</f>
        <v>1660.3370000000002</v>
      </c>
      <c r="L238" s="33">
        <f>IFERROR(IF(MATCH(B238,'Scheme Grade list'!#REF!,0)&gt;0,((F238-((G238+J238)*H238))/6/H238),0),0)</f>
        <v>0</v>
      </c>
      <c r="M238" s="33">
        <f>IFERROR(VLOOKUP(A238,'Scheme Grade list'!$H$5:$K$70,4,0),0)</f>
        <v>0</v>
      </c>
      <c r="N238" s="33"/>
      <c r="O238" s="33">
        <f>IF(IFERROR(VLOOKUP(A238,'Scheme Grade list'!#REF!,1,0),0),5,0)</f>
        <v>0</v>
      </c>
      <c r="P238" s="67">
        <f t="shared" si="94"/>
        <v>1660.3370000000002</v>
      </c>
      <c r="Q238" s="33">
        <f t="shared" si="95"/>
        <v>369.66299999999978</v>
      </c>
      <c r="R238" s="33">
        <f t="shared" si="96"/>
        <v>73.932599999999951</v>
      </c>
      <c r="S238" s="60">
        <f t="shared" si="97"/>
        <v>22.264335493336578</v>
      </c>
    </row>
    <row r="239" spans="1:22" x14ac:dyDescent="0.25">
      <c r="A239" s="53">
        <v>7705341</v>
      </c>
      <c r="B239" s="53">
        <f t="shared" si="92"/>
        <v>7705</v>
      </c>
      <c r="C239" s="53" t="str">
        <f>VLOOKUP(A239,'SMALL PACK'!$A$2:$Z$496909,5,0)</f>
        <v>SERVOGREASE MP 3 -20 KG BUC</v>
      </c>
      <c r="D239" s="33">
        <f>VLOOKUP(A239,'SMALL PACK'!$A$2:$Z$496909,9,0)</f>
        <v>8000</v>
      </c>
      <c r="E239" s="33">
        <f>VLOOKUP(A239,'SMALL PACK'!$A$2:$Z$49609,12,0)</f>
        <v>6544.8</v>
      </c>
      <c r="F239" s="33">
        <f t="shared" si="93"/>
        <v>5546.4406779661022</v>
      </c>
      <c r="G239" s="33">
        <f>VLOOKUP(A239,'SMALL PACK'!$A$2:$Z$49609,16,0)</f>
        <v>55</v>
      </c>
      <c r="H239" s="66">
        <f>VLOOKUP(A239,'SMALL PACK'!$A$2:$Z$49609,7,0)</f>
        <v>20</v>
      </c>
      <c r="I239" s="33">
        <f>VLOOKUP(A239,'SMALL PACK'!$A$2:$Z$49609,17,0)</f>
        <v>0</v>
      </c>
      <c r="J239" s="33">
        <f>VLOOKUP(A239,'SMALL PACK'!$A$2:$Z$49879,18,0)</f>
        <v>0</v>
      </c>
      <c r="K239" s="67">
        <f>VLOOKUP(A239,'SMALL PACK'!$A$2:$Z$49609,21,0)</f>
        <v>5246.8</v>
      </c>
      <c r="L239" s="33">
        <f>IFERROR(IF(MATCH(B239,'Scheme Grade list'!#REF!,0)&gt;0,((F239-((G239+J239)*H239))/6/H239),0),0)</f>
        <v>0</v>
      </c>
      <c r="M239" s="33">
        <f>IFERROR(VLOOKUP(A239,'Scheme Grade list'!$H$5:$K$70,4,0),0)</f>
        <v>0</v>
      </c>
      <c r="N239" s="33"/>
      <c r="O239" s="33">
        <f>IF(IFERROR(VLOOKUP(A239,'Scheme Grade list'!#REF!,1,0),0),5,0)</f>
        <v>0</v>
      </c>
      <c r="P239" s="67">
        <f t="shared" si="94"/>
        <v>5246.8</v>
      </c>
      <c r="Q239" s="33">
        <f t="shared" si="95"/>
        <v>2753.2</v>
      </c>
      <c r="R239" s="33">
        <f t="shared" si="96"/>
        <v>137.66</v>
      </c>
      <c r="S239" s="60">
        <f t="shared" si="97"/>
        <v>52.473888846535019</v>
      </c>
    </row>
    <row r="240" spans="1:22" x14ac:dyDescent="0.25">
      <c r="A240" s="32">
        <v>7727303</v>
      </c>
      <c r="B240" s="32">
        <f t="shared" si="92"/>
        <v>7727</v>
      </c>
      <c r="C240" s="32" t="str">
        <f>VLOOKUP(A240,'SMALL PACK'!$A$2:$Z$496909,5,0)</f>
        <v>SERVO GEM RR 3 - 20 X 1/2 KG CTN</v>
      </c>
      <c r="D240" s="33">
        <f>VLOOKUP(A240,'SMALL PACK'!$A$2:$Z$496909,9,0)</f>
        <v>253</v>
      </c>
      <c r="E240" s="33">
        <f>VLOOKUP(A240,'SMALL PACK'!$A$2:$Z$49609,12,0)</f>
        <v>194.73410000000001</v>
      </c>
      <c r="F240" s="33">
        <f t="shared" si="93"/>
        <v>165.02889830508477</v>
      </c>
      <c r="G240" s="33">
        <f>VLOOKUP(A240,'SMALL PACK'!$A$2:$Z$49609,16,0)</f>
        <v>50</v>
      </c>
      <c r="H240" s="66">
        <f>VLOOKUP(A240,'SMALL PACK'!$A$2:$Z$49609,7,0)</f>
        <v>0.5</v>
      </c>
      <c r="I240" s="33">
        <f>VLOOKUP(A240,'SMALL PACK'!$A$2:$Z$49609,17,0)</f>
        <v>0</v>
      </c>
      <c r="J240" s="33">
        <f>VLOOKUP(A240,'SMALL PACK'!$A$2:$Z$49879,18,0)</f>
        <v>0</v>
      </c>
      <c r="K240" s="51">
        <f>VLOOKUP(A240,'SMALL PACK'!$A$2:$Z$49609,21,0)</f>
        <v>165.23410000000001</v>
      </c>
      <c r="L240" s="33">
        <f>IFERROR(IF(MATCH(B240,'Scheme Grade list'!#REF!,0)&gt;0,((F240-((G240+J240)*H240))/6/H240),0),0)</f>
        <v>0</v>
      </c>
      <c r="M240" s="33">
        <f>IFERROR(VLOOKUP(A240,'Scheme Grade list'!$H$5:$K$70,4,0),0)</f>
        <v>0</v>
      </c>
      <c r="N240" s="33"/>
      <c r="O240" s="33">
        <f>IF(IFERROR(VLOOKUP(A240,'Scheme Grade list'!#REF!,1,0),0),5,0)</f>
        <v>0</v>
      </c>
      <c r="P240" s="67">
        <f t="shared" si="94"/>
        <v>165.23410000000001</v>
      </c>
      <c r="Q240" s="33">
        <f t="shared" si="95"/>
        <v>87.765899999999988</v>
      </c>
      <c r="R240" s="33">
        <f t="shared" si="96"/>
        <v>175.53179999999998</v>
      </c>
      <c r="S240" s="60">
        <f t="shared" si="97"/>
        <v>53.116094075012356</v>
      </c>
    </row>
    <row r="241" spans="1:19" x14ac:dyDescent="0.25">
      <c r="A241" s="32">
        <v>7727313</v>
      </c>
      <c r="B241" s="32">
        <f t="shared" si="92"/>
        <v>7727</v>
      </c>
      <c r="C241" s="32" t="str">
        <f>VLOOKUP(A241,'SMALL PACK'!$A$2:$Z$496909,5,0)</f>
        <v>SERVO GEM RR 3 - 10 X 1 KG CTN</v>
      </c>
      <c r="D241" s="33">
        <f>VLOOKUP(A241,'SMALL PACK'!$A$2:$Z$496909,9,0)</f>
        <v>465</v>
      </c>
      <c r="E241" s="33">
        <f>VLOOKUP(A241,'SMALL PACK'!$A$2:$Z$49609,12,0)</f>
        <v>371.90700000000004</v>
      </c>
      <c r="F241" s="33">
        <f t="shared" si="93"/>
        <v>315.1754237288136</v>
      </c>
      <c r="G241" s="33">
        <f>VLOOKUP(A241,'SMALL PACK'!$A$2:$Z$49609,16,0)</f>
        <v>50</v>
      </c>
      <c r="H241" s="66">
        <f>VLOOKUP(A241,'SMALL PACK'!$A$2:$Z$49609,7,0)</f>
        <v>1</v>
      </c>
      <c r="I241" s="33">
        <f>VLOOKUP(A241,'SMALL PACK'!$A$2:$Z$49609,17,0)</f>
        <v>0</v>
      </c>
      <c r="J241" s="33">
        <f>VLOOKUP(A241,'SMALL PACK'!$A$2:$Z$49879,18,0)</f>
        <v>0</v>
      </c>
      <c r="K241" s="51">
        <f>VLOOKUP(A241,'SMALL PACK'!$A$2:$Z$49609,21,0)</f>
        <v>312.90700000000004</v>
      </c>
      <c r="L241" s="33">
        <f>IFERROR(IF(MATCH(B241,'Scheme Grade list'!#REF!,0)&gt;0,((F241-((G241+J241)*H241))/6/H241),0),0)</f>
        <v>0</v>
      </c>
      <c r="M241" s="33">
        <f>IFERROR(VLOOKUP(A241,'Scheme Grade list'!$H$5:$K$70,4,0),0)</f>
        <v>0</v>
      </c>
      <c r="N241" s="33"/>
      <c r="O241" s="33">
        <f>IF(IFERROR(VLOOKUP(A241,'Scheme Grade list'!#REF!,1,0),0),5,0)</f>
        <v>0</v>
      </c>
      <c r="P241" s="67">
        <f t="shared" si="94"/>
        <v>312.90700000000004</v>
      </c>
      <c r="Q241" s="33">
        <f t="shared" si="95"/>
        <v>152.09299999999996</v>
      </c>
      <c r="R241" s="33">
        <f t="shared" si="96"/>
        <v>152.09299999999996</v>
      </c>
      <c r="S241" s="60">
        <f t="shared" si="97"/>
        <v>48.606454953069104</v>
      </c>
    </row>
    <row r="242" spans="1:19" x14ac:dyDescent="0.25">
      <c r="A242" s="32">
        <v>7727327</v>
      </c>
      <c r="B242" s="32">
        <f t="shared" si="92"/>
        <v>7727</v>
      </c>
      <c r="C242" s="32" t="str">
        <f>VLOOKUP(A242,'SMALL PACK'!$A$2:$Z$496909,5,0)</f>
        <v>SERVO GEM RR 3-6X2 KG TUB</v>
      </c>
      <c r="D242" s="33">
        <f>VLOOKUP(A242,'SMALL PACK'!$A$2:$Z$496909,9,0)</f>
        <v>920</v>
      </c>
      <c r="E242" s="33">
        <f>VLOOKUP(A242,'SMALL PACK'!$A$2:$Z$49609,12,0)</f>
        <v>727.62800000000004</v>
      </c>
      <c r="F242" s="33">
        <f t="shared" si="93"/>
        <v>616.63389830508481</v>
      </c>
      <c r="G242" s="33">
        <f>VLOOKUP(A242,'SMALL PACK'!$A$2:$Z$49609,16,0)</f>
        <v>50</v>
      </c>
      <c r="H242" s="66">
        <f>VLOOKUP(A242,'SMALL PACK'!$A$2:$Z$49609,7,0)</f>
        <v>2</v>
      </c>
      <c r="I242" s="33">
        <f>VLOOKUP(A242,'SMALL PACK'!$A$2:$Z$49609,17,0)</f>
        <v>0</v>
      </c>
      <c r="J242" s="33">
        <f>VLOOKUP(A242,'SMALL PACK'!$A$2:$Z$49879,18,0)</f>
        <v>0</v>
      </c>
      <c r="K242" s="51">
        <f>VLOOKUP(A242,'SMALL PACK'!$A$2:$Z$49609,21,0)</f>
        <v>609.62800000000004</v>
      </c>
      <c r="L242" s="33">
        <f>IFERROR(IF(MATCH(B242,'Scheme Grade list'!#REF!,0)&gt;0,((F242-((G242+J242)*H242))/6/H242),0),0)</f>
        <v>0</v>
      </c>
      <c r="M242" s="33">
        <f>IFERROR(VLOOKUP(A242,'Scheme Grade list'!$H$5:$K$70,4,0),0)</f>
        <v>0</v>
      </c>
      <c r="N242" s="33"/>
      <c r="O242" s="33">
        <f>IF(IFERROR(VLOOKUP(A242,'Scheme Grade list'!#REF!,1,0),0),5,0)</f>
        <v>0</v>
      </c>
      <c r="P242" s="67">
        <f t="shared" si="94"/>
        <v>609.62800000000004</v>
      </c>
      <c r="Q242" s="33">
        <f t="shared" si="95"/>
        <v>310.37199999999996</v>
      </c>
      <c r="R242" s="33">
        <f t="shared" si="96"/>
        <v>155.18599999999998</v>
      </c>
      <c r="S242" s="60">
        <f t="shared" si="97"/>
        <v>50.911703530677713</v>
      </c>
    </row>
    <row r="243" spans="1:19" x14ac:dyDescent="0.25">
      <c r="A243" s="32">
        <v>7727337</v>
      </c>
      <c r="B243" s="32">
        <f t="shared" si="92"/>
        <v>7727</v>
      </c>
      <c r="C243" s="32" t="str">
        <f>VLOOKUP(A243,'SMALL PACK'!$A$2:$Z$496909,5,0)</f>
        <v>SERVO GEM RR 3-4X3 KG</v>
      </c>
      <c r="D243" s="33">
        <f>VLOOKUP(A243,'SMALL PACK'!$A$2:$Z$496909,9,0)</f>
        <v>1365</v>
      </c>
      <c r="E243" s="33">
        <f>VLOOKUP(A243,'SMALL PACK'!$A$2:$Z$49609,12,0)</f>
        <v>1063.7445</v>
      </c>
      <c r="F243" s="33">
        <f t="shared" si="93"/>
        <v>901.47838983050849</v>
      </c>
      <c r="G243" s="33">
        <f>VLOOKUP(A243,'SMALL PACK'!$A$2:$Z$49609,16,0)</f>
        <v>50</v>
      </c>
      <c r="H243" s="66">
        <f>VLOOKUP(A243,'SMALL PACK'!$A$2:$Z$49609,7,0)</f>
        <v>3</v>
      </c>
      <c r="I243" s="33">
        <f>VLOOKUP(A243,'SMALL PACK'!$A$2:$Z$49609,17,0)</f>
        <v>0</v>
      </c>
      <c r="J243" s="33">
        <f>VLOOKUP(A243,'SMALL PACK'!$A$2:$Z$49879,18,0)</f>
        <v>0</v>
      </c>
      <c r="K243" s="51">
        <f>VLOOKUP(A243,'SMALL PACK'!$A$2:$Z$49609,21,0)</f>
        <v>886.74450000000002</v>
      </c>
      <c r="L243" s="33">
        <f>IFERROR(IF(MATCH(B243,'Scheme Grade list'!#REF!,0)&gt;0,((F243-((G243+J243)*H243))/6/H243),0),0)</f>
        <v>0</v>
      </c>
      <c r="M243" s="33">
        <f>IFERROR(VLOOKUP(A243,'Scheme Grade list'!$H$5:$K$70,4,0),0)</f>
        <v>0</v>
      </c>
      <c r="N243" s="33"/>
      <c r="O243" s="33">
        <f>IF(IFERROR(VLOOKUP(A243,'Scheme Grade list'!#REF!,1,0),0),5,0)</f>
        <v>0</v>
      </c>
      <c r="P243" s="67">
        <f t="shared" si="94"/>
        <v>886.74450000000002</v>
      </c>
      <c r="Q243" s="33">
        <f t="shared" si="95"/>
        <v>478.25549999999998</v>
      </c>
      <c r="R243" s="33">
        <f t="shared" si="96"/>
        <v>159.41849999999999</v>
      </c>
      <c r="S243" s="60">
        <f t="shared" si="97"/>
        <v>53.933855806266628</v>
      </c>
    </row>
    <row r="244" spans="1:19" x14ac:dyDescent="0.25">
      <c r="A244" s="32">
        <v>7727341</v>
      </c>
      <c r="B244" s="32">
        <f t="shared" si="92"/>
        <v>7727</v>
      </c>
      <c r="C244" s="32" t="str">
        <f>VLOOKUP(A244,'SMALL PACK'!$A$2:$Z$496909,5,0)</f>
        <v>SERVO GEM RR 3 - 20 KG. BUC</v>
      </c>
      <c r="D244" s="33">
        <f>VLOOKUP(A244,'SMALL PACK'!$A$2:$Z$496909,9,0)</f>
        <v>8300</v>
      </c>
      <c r="E244" s="33">
        <f>VLOOKUP(A244,'SMALL PACK'!$A$2:$Z$49609,12,0)</f>
        <v>6969.51</v>
      </c>
      <c r="F244" s="33">
        <f t="shared" si="93"/>
        <v>5906.3644067796613</v>
      </c>
      <c r="G244" s="33">
        <f>VLOOKUP(A244,'SMALL PACK'!$A$2:$Z$49609,16,0)</f>
        <v>55</v>
      </c>
      <c r="H244" s="66">
        <f>VLOOKUP(A244,'SMALL PACK'!$A$2:$Z$49609,7,0)</f>
        <v>20</v>
      </c>
      <c r="I244" s="33">
        <f>VLOOKUP(A244,'SMALL PACK'!$A$2:$Z$49609,17,0)</f>
        <v>0</v>
      </c>
      <c r="J244" s="33">
        <f>VLOOKUP(A244,'SMALL PACK'!$A$2:$Z$49879,18,0)</f>
        <v>0</v>
      </c>
      <c r="K244" s="51">
        <f>VLOOKUP(A244,'SMALL PACK'!$A$2:$Z$49609,21,0)</f>
        <v>5671.51</v>
      </c>
      <c r="L244" s="33">
        <f>IFERROR(IF(MATCH(B244,'Scheme Grade list'!#REF!,0)&gt;0,((F244-((G244+J244)*H244))/6/H244),0),0)</f>
        <v>0</v>
      </c>
      <c r="M244" s="33">
        <f>IFERROR(VLOOKUP(A244,'Scheme Grade list'!$H$5:$K$70,4,0),0)</f>
        <v>0</v>
      </c>
      <c r="N244" s="33"/>
      <c r="O244" s="33">
        <f>IF(IFERROR(VLOOKUP(A244,'Scheme Grade list'!#REF!,1,0),0),5,0)</f>
        <v>0</v>
      </c>
      <c r="P244" s="67">
        <f t="shared" si="94"/>
        <v>5671.51</v>
      </c>
      <c r="Q244" s="33">
        <f t="shared" si="95"/>
        <v>2628.49</v>
      </c>
      <c r="R244" s="33">
        <f t="shared" si="96"/>
        <v>131.42449999999999</v>
      </c>
      <c r="S244" s="60">
        <f t="shared" si="97"/>
        <v>46.345505870570619</v>
      </c>
    </row>
    <row r="245" spans="1:19" x14ac:dyDescent="0.25">
      <c r="A245" s="32">
        <v>7849303</v>
      </c>
      <c r="B245" s="32">
        <f t="shared" si="92"/>
        <v>7849</v>
      </c>
      <c r="C245" s="32" t="str">
        <f>VLOOKUP(A245,'SMALL PACK'!$A$2:$Z$496909,5,0)</f>
        <v>SERVO LONG LIFE GREASE-20 X 1/2 KG</v>
      </c>
      <c r="D245" s="33">
        <f>VLOOKUP(A245,'SMALL PACK'!$A$2:$Z$496909,9,0)</f>
        <v>280</v>
      </c>
      <c r="E245" s="33">
        <f>VLOOKUP(A245,'SMALL PACK'!$A$2:$Z$49609,12,0)</f>
        <v>192.83600000000001</v>
      </c>
      <c r="F245" s="33">
        <f t="shared" si="93"/>
        <v>163.42033898305087</v>
      </c>
      <c r="G245" s="33">
        <f>VLOOKUP(A245,'SMALL PACK'!$A$2:$Z$49609,16,0)</f>
        <v>45</v>
      </c>
      <c r="H245" s="66">
        <f>VLOOKUP(A245,'SMALL PACK'!$A$2:$Z$49609,7,0)</f>
        <v>0.5</v>
      </c>
      <c r="I245" s="33">
        <f>VLOOKUP(A245,'SMALL PACK'!$A$2:$Z$49609,17,0)</f>
        <v>0</v>
      </c>
      <c r="J245" s="33">
        <f>VLOOKUP(A245,'SMALL PACK'!$A$2:$Z$49879,18,0)</f>
        <v>0</v>
      </c>
      <c r="K245" s="51">
        <f>VLOOKUP(A245,'SMALL PACK'!$A$2:$Z$49609,21,0)</f>
        <v>166.28600000000003</v>
      </c>
      <c r="L245" s="33">
        <f>IFERROR(IF(MATCH(B245,'Scheme Grade list'!#REF!,0)&gt;0,((F245-((G245+J245)*H245))/6/H245),0),0)</f>
        <v>0</v>
      </c>
      <c r="M245" s="33">
        <f>IFERROR(VLOOKUP(A245,'Scheme Grade list'!$H$5:$K$70,4,0),0)</f>
        <v>0</v>
      </c>
      <c r="N245" s="33"/>
      <c r="O245" s="33">
        <f>IF(IFERROR(VLOOKUP(A245,'Scheme Grade list'!#REF!,1,0),0),5,0)</f>
        <v>0</v>
      </c>
      <c r="P245" s="67">
        <f t="shared" si="94"/>
        <v>166.28600000000003</v>
      </c>
      <c r="Q245" s="33">
        <f t="shared" si="95"/>
        <v>113.71399999999997</v>
      </c>
      <c r="R245" s="33">
        <f t="shared" si="96"/>
        <v>227.42799999999994</v>
      </c>
      <c r="S245" s="60">
        <f t="shared" si="97"/>
        <v>68.384590404483816</v>
      </c>
    </row>
    <row r="246" spans="1:19" x14ac:dyDescent="0.25">
      <c r="A246" s="32">
        <v>7849313</v>
      </c>
      <c r="B246" s="32">
        <f t="shared" si="92"/>
        <v>7849</v>
      </c>
      <c r="C246" s="32" t="str">
        <f>VLOOKUP(A246,'SMALL PACK'!$A$2:$Z$496909,5,0)</f>
        <v>SERVO LONG LIFE GREASE-10X1 KG TUB</v>
      </c>
      <c r="D246" s="33">
        <f>VLOOKUP(A246,'SMALL PACK'!$A$2:$Z$496909,9,0)</f>
        <v>520</v>
      </c>
      <c r="E246" s="33">
        <f>VLOOKUP(A246,'SMALL PACK'!$A$2:$Z$49609,12,0)</f>
        <v>379.49599999999998</v>
      </c>
      <c r="F246" s="33">
        <f t="shared" si="93"/>
        <v>321.60677966101696</v>
      </c>
      <c r="G246" s="33">
        <f>VLOOKUP(A246,'SMALL PACK'!$A$2:$Z$49609,16,0)</f>
        <v>45</v>
      </c>
      <c r="H246" s="66">
        <f>VLOOKUP(A246,'SMALL PACK'!$A$2:$Z$49609,7,0)</f>
        <v>1</v>
      </c>
      <c r="I246" s="33">
        <f>VLOOKUP(A246,'SMALL PACK'!$A$2:$Z$49609,17,0)</f>
        <v>0</v>
      </c>
      <c r="J246" s="33">
        <f>VLOOKUP(A246,'SMALL PACK'!$A$2:$Z$49879,18,0)</f>
        <v>0</v>
      </c>
      <c r="K246" s="51">
        <f>VLOOKUP(A246,'SMALL PACK'!$A$2:$Z$49609,21,0)</f>
        <v>326.39600000000002</v>
      </c>
      <c r="L246" s="33">
        <f>IFERROR(IF(MATCH(B246,'Scheme Grade list'!#REF!,0)&gt;0,((F246-((G246+J246)*H246))/6/H246),0),0)</f>
        <v>0</v>
      </c>
      <c r="M246" s="33">
        <f>IFERROR(VLOOKUP(A246,'Scheme Grade list'!$H$5:$K$70,4,0),0)</f>
        <v>0</v>
      </c>
      <c r="N246" s="33"/>
      <c r="O246" s="33">
        <f>IF(IFERROR(VLOOKUP(A246,'Scheme Grade list'!#REF!,1,0),0),5,0)</f>
        <v>0</v>
      </c>
      <c r="P246" s="67">
        <f t="shared" si="94"/>
        <v>326.39600000000002</v>
      </c>
      <c r="Q246" s="33">
        <f t="shared" si="95"/>
        <v>193.60399999999998</v>
      </c>
      <c r="R246" s="33">
        <f t="shared" si="96"/>
        <v>193.60399999999998</v>
      </c>
      <c r="S246" s="60">
        <f t="shared" si="97"/>
        <v>59.315677888209407</v>
      </c>
    </row>
    <row r="247" spans="1:19" x14ac:dyDescent="0.25">
      <c r="A247" s="32">
        <v>7849327</v>
      </c>
      <c r="B247" s="32">
        <f t="shared" si="92"/>
        <v>7849</v>
      </c>
      <c r="C247" s="32" t="str">
        <f>VLOOKUP(A247,'SMALL PACK'!$A$2:$Z$496909,5,0)</f>
        <v>SERVO LONG LIFE GREASE-6X2 KG TUB</v>
      </c>
      <c r="D247" s="33">
        <f>VLOOKUP(A247,'SMALL PACK'!$A$2:$Z$496909,9,0)</f>
        <v>1060</v>
      </c>
      <c r="E247" s="33">
        <f>VLOOKUP(A247,'SMALL PACK'!$A$2:$Z$49609,12,0)</f>
        <v>744.12</v>
      </c>
      <c r="F247" s="33">
        <f t="shared" si="93"/>
        <v>630.61016949152543</v>
      </c>
      <c r="G247" s="33">
        <f>VLOOKUP(A247,'SMALL PACK'!$A$2:$Z$49609,16,0)</f>
        <v>45</v>
      </c>
      <c r="H247" s="66">
        <f>VLOOKUP(A247,'SMALL PACK'!$A$2:$Z$49609,7,0)</f>
        <v>2</v>
      </c>
      <c r="I247" s="33">
        <f>VLOOKUP(A247,'SMALL PACK'!$A$2:$Z$49609,17,0)</f>
        <v>0</v>
      </c>
      <c r="J247" s="33">
        <f>VLOOKUP(A247,'SMALL PACK'!$A$2:$Z$49879,18,0)</f>
        <v>0</v>
      </c>
      <c r="K247" s="51">
        <f>VLOOKUP(A247,'SMALL PACK'!$A$2:$Z$49609,21,0)</f>
        <v>637.91999999999996</v>
      </c>
      <c r="L247" s="33">
        <f>IFERROR(IF(MATCH(B247,'Scheme Grade list'!#REF!,0)&gt;0,((F247-((G247+J247)*H247))/6/H247),0),0)</f>
        <v>0</v>
      </c>
      <c r="M247" s="33">
        <f>IFERROR(VLOOKUP(A247,'Scheme Grade list'!$H$5:$K$70,4,0),0)</f>
        <v>0</v>
      </c>
      <c r="N247" s="33"/>
      <c r="O247" s="33">
        <f>IF(IFERROR(VLOOKUP(A247,'Scheme Grade list'!#REF!,1,0),0),5,0)</f>
        <v>0</v>
      </c>
      <c r="P247" s="67">
        <f t="shared" si="94"/>
        <v>637.91999999999996</v>
      </c>
      <c r="Q247" s="33">
        <f t="shared" si="95"/>
        <v>422.08000000000004</v>
      </c>
      <c r="R247" s="33">
        <f t="shared" si="96"/>
        <v>211.04000000000002</v>
      </c>
      <c r="S247" s="60">
        <f t="shared" si="97"/>
        <v>66.165036368196652</v>
      </c>
    </row>
    <row r="248" spans="1:19" x14ac:dyDescent="0.25">
      <c r="A248" s="32">
        <v>7849337</v>
      </c>
      <c r="B248" s="32">
        <f t="shared" si="92"/>
        <v>7849</v>
      </c>
      <c r="C248" s="32" t="str">
        <f>VLOOKUP(A248,'SMALL PACK'!$A$2:$Z$496909,5,0)</f>
        <v>SERVO LONG LIFE GREASE-4X3 KG TUB</v>
      </c>
      <c r="D248" s="33">
        <f>VLOOKUP(A248,'SMALL PACK'!$A$2:$Z$496909,9,0)</f>
        <v>1565</v>
      </c>
      <c r="E248" s="33">
        <f>VLOOKUP(A248,'SMALL PACK'!$A$2:$Z$49609,12,0)</f>
        <v>1106.9245000000001</v>
      </c>
      <c r="F248" s="33">
        <f t="shared" si="93"/>
        <v>938.07161016949169</v>
      </c>
      <c r="G248" s="33">
        <f>VLOOKUP(A248,'SMALL PACK'!$A$2:$Z$49609,16,0)</f>
        <v>45</v>
      </c>
      <c r="H248" s="66">
        <f>VLOOKUP(A248,'SMALL PACK'!$A$2:$Z$49609,7,0)</f>
        <v>3</v>
      </c>
      <c r="I248" s="33">
        <f>VLOOKUP(A248,'SMALL PACK'!$A$2:$Z$49609,17,0)</f>
        <v>0</v>
      </c>
      <c r="J248" s="33">
        <f>VLOOKUP(A248,'SMALL PACK'!$A$2:$Z$49879,18,0)</f>
        <v>0</v>
      </c>
      <c r="K248" s="51">
        <f>VLOOKUP(A248,'SMALL PACK'!$A$2:$Z$49609,21,0)</f>
        <v>947.62450000000013</v>
      </c>
      <c r="L248" s="33">
        <f>IFERROR(IF(MATCH(B248,'Scheme Grade list'!#REF!,0)&gt;0,((F248-((G248+J248)*H248))/6/H248),0),0)</f>
        <v>0</v>
      </c>
      <c r="M248" s="33">
        <f>IFERROR(VLOOKUP(A248,'Scheme Grade list'!$H$5:$K$70,4,0),0)</f>
        <v>0</v>
      </c>
      <c r="N248" s="33"/>
      <c r="O248" s="33">
        <f>IF(IFERROR(VLOOKUP(A248,'Scheme Grade list'!#REF!,1,0),0),5,0)</f>
        <v>0</v>
      </c>
      <c r="P248" s="67">
        <f t="shared" si="94"/>
        <v>947.62450000000013</v>
      </c>
      <c r="Q248" s="33">
        <f t="shared" si="95"/>
        <v>617.37549999999987</v>
      </c>
      <c r="R248" s="33">
        <f t="shared" si="96"/>
        <v>205.7918333333333</v>
      </c>
      <c r="S248" s="60">
        <f t="shared" si="97"/>
        <v>65.149803535049983</v>
      </c>
    </row>
    <row r="249" spans="1:19" x14ac:dyDescent="0.25">
      <c r="A249" s="32">
        <v>7849340</v>
      </c>
      <c r="B249" s="32">
        <f t="shared" si="92"/>
        <v>7849</v>
      </c>
      <c r="C249" s="32" t="str">
        <f>VLOOKUP(A249,'SMALL PACK'!$A$2:$Z$496909,5,0)</f>
        <v>SERVO LONG LIFE GREASE-2 X 5 KG</v>
      </c>
      <c r="D249" s="33">
        <f>VLOOKUP(A249,'SMALL PACK'!$A$2:$Z$496909,9,0)</f>
        <v>2575</v>
      </c>
      <c r="E249" s="33">
        <f>VLOOKUP(A249,'SMALL PACK'!$A$2:$Z$49609,12,0)</f>
        <v>1823.3575000000001</v>
      </c>
      <c r="F249" s="33">
        <f t="shared" si="93"/>
        <v>1545.2182203389832</v>
      </c>
      <c r="G249" s="33">
        <f>VLOOKUP(A249,'SMALL PACK'!$A$2:$Z$49609,16,0)</f>
        <v>0</v>
      </c>
      <c r="H249" s="66">
        <f>VLOOKUP(A249,'SMALL PACK'!$A$2:$Z$49609,7,0)</f>
        <v>5</v>
      </c>
      <c r="I249" s="33">
        <f>VLOOKUP(A249,'SMALL PACK'!$A$2:$Z$49609,17,0)</f>
        <v>0</v>
      </c>
      <c r="J249" s="33">
        <f>VLOOKUP(A249,'SMALL PACK'!$A$2:$Z$49879,18,0)</f>
        <v>0</v>
      </c>
      <c r="K249" s="51">
        <f>VLOOKUP(A249,'SMALL PACK'!$A$2:$Z$49609,21,0)</f>
        <v>1823.3575000000001</v>
      </c>
      <c r="L249" s="33">
        <f>IFERROR(IF(MATCH(B249,'Scheme Grade list'!#REF!,0)&gt;0,((F249-((G249+J249)*H249))/6/H249),0),0)</f>
        <v>0</v>
      </c>
      <c r="M249" s="33">
        <f>IFERROR(VLOOKUP(A249,'Scheme Grade list'!$H$5:$K$70,4,0),0)</f>
        <v>0</v>
      </c>
      <c r="N249" s="33"/>
      <c r="O249" s="33">
        <f>IF(IFERROR(VLOOKUP(A249,'Scheme Grade list'!#REF!,1,0),0),5,0)</f>
        <v>0</v>
      </c>
      <c r="P249" s="67">
        <f t="shared" si="94"/>
        <v>1823.3575000000001</v>
      </c>
      <c r="Q249" s="33">
        <f t="shared" si="95"/>
        <v>751.64249999999993</v>
      </c>
      <c r="R249" s="33">
        <f t="shared" si="96"/>
        <v>150.32849999999999</v>
      </c>
      <c r="S249" s="60">
        <f t="shared" si="97"/>
        <v>41.222991102951553</v>
      </c>
    </row>
    <row r="250" spans="1:19" x14ac:dyDescent="0.25">
      <c r="A250" s="32">
        <v>7849341</v>
      </c>
      <c r="B250" s="32">
        <f t="shared" si="92"/>
        <v>7849</v>
      </c>
      <c r="C250" s="32" t="str">
        <f>VLOOKUP(A250,'SMALL PACK'!$A$2:$Z$496909,5,0)</f>
        <v>SERVO LONG LIFE GREASE-20 KG</v>
      </c>
      <c r="D250" s="33">
        <f>VLOOKUP(A250,'SMALL PACK'!$A$2:$Z$496909,9,0)</f>
        <v>9900</v>
      </c>
      <c r="E250" s="33">
        <f>VLOOKUP(A250,'SMALL PACK'!$A$2:$Z$49609,12,0)</f>
        <v>7079.49</v>
      </c>
      <c r="F250" s="33">
        <f t="shared" si="93"/>
        <v>5999.5677966101694</v>
      </c>
      <c r="G250" s="33">
        <f>VLOOKUP(A250,'SMALL PACK'!$A$2:$Z$49609,16,0)</f>
        <v>45</v>
      </c>
      <c r="H250" s="66">
        <f>VLOOKUP(A250,'SMALL PACK'!$A$2:$Z$49609,7,0)</f>
        <v>20</v>
      </c>
      <c r="I250" s="33">
        <f>VLOOKUP(A250,'SMALL PACK'!$A$2:$Z$49609,17,0)</f>
        <v>0</v>
      </c>
      <c r="J250" s="33">
        <f>VLOOKUP(A250,'SMALL PACK'!$A$2:$Z$49879,18,0)</f>
        <v>0</v>
      </c>
      <c r="K250" s="51">
        <f>VLOOKUP(A250,'SMALL PACK'!$A$2:$Z$49609,21,0)</f>
        <v>6017.49</v>
      </c>
      <c r="L250" s="33">
        <f>IFERROR(IF(MATCH(B250,'Scheme Grade list'!#REF!,0)&gt;0,((F250-((G250+J250)*H250))/6/H250),0),0)</f>
        <v>0</v>
      </c>
      <c r="M250" s="33">
        <f>IFERROR(VLOOKUP(A250,'Scheme Grade list'!$H$5:$K$70,4,0),0)</f>
        <v>0</v>
      </c>
      <c r="N250" s="33"/>
      <c r="O250" s="33">
        <f>IF(IFERROR(VLOOKUP(A250,'Scheme Grade list'!#REF!,1,0),0),5,0)</f>
        <v>0</v>
      </c>
      <c r="P250" s="67">
        <f t="shared" si="94"/>
        <v>6017.49</v>
      </c>
      <c r="Q250" s="33">
        <f t="shared" si="95"/>
        <v>3882.51</v>
      </c>
      <c r="R250" s="33">
        <f t="shared" si="96"/>
        <v>194.12550000000002</v>
      </c>
      <c r="S250" s="60">
        <f t="shared" si="97"/>
        <v>64.520422967051047</v>
      </c>
    </row>
    <row r="251" spans="1:19" x14ac:dyDescent="0.25">
      <c r="A251" s="32">
        <v>7849343</v>
      </c>
      <c r="B251" s="32">
        <f t="shared" si="92"/>
        <v>7849</v>
      </c>
      <c r="C251" s="32" t="str">
        <f>VLOOKUP(A251,'SMALL PACK'!$A$2:$Z$496909,5,0)</f>
        <v>SERVO LONG LIFE GREASE-7 KG</v>
      </c>
      <c r="D251" s="33">
        <f>VLOOKUP(A251,'SMALL PACK'!$A$2:$Z$496909,9,0)</f>
        <v>3550</v>
      </c>
      <c r="E251" s="33">
        <f>VLOOKUP(A251,'SMALL PACK'!$A$2:$Z$49609,12,0)</f>
        <v>2523.34</v>
      </c>
      <c r="F251" s="33">
        <f t="shared" si="93"/>
        <v>2138.4237288135596</v>
      </c>
      <c r="G251" s="33">
        <f>VLOOKUP(A251,'SMALL PACK'!$A$2:$Z$49609,16,0)</f>
        <v>45</v>
      </c>
      <c r="H251" s="66">
        <f>VLOOKUP(A251,'SMALL PACK'!$A$2:$Z$49609,7,0)</f>
        <v>7</v>
      </c>
      <c r="I251" s="33">
        <f>VLOOKUP(A251,'SMALL PACK'!$A$2:$Z$49609,17,0)</f>
        <v>0</v>
      </c>
      <c r="J251" s="33">
        <f>VLOOKUP(A251,'SMALL PACK'!$A$2:$Z$49879,18,0)</f>
        <v>0</v>
      </c>
      <c r="K251" s="51">
        <f>VLOOKUP(A251,'SMALL PACK'!$A$2:$Z$49609,21,0)</f>
        <v>2151.6400000000003</v>
      </c>
      <c r="L251" s="33">
        <f>IFERROR(IF(MATCH(B251,'Scheme Grade list'!#REF!,0)&gt;0,((F251-((G251+J251)*H251))/6/H251),0),0)</f>
        <v>0</v>
      </c>
      <c r="M251" s="33">
        <f>IFERROR(VLOOKUP(A251,'Scheme Grade list'!$H$5:$K$70,4,0),0)</f>
        <v>0</v>
      </c>
      <c r="N251" s="33"/>
      <c r="O251" s="33">
        <f>IF(IFERROR(VLOOKUP(A251,'Scheme Grade list'!#REF!,1,0),0),5,0)</f>
        <v>0</v>
      </c>
      <c r="P251" s="67">
        <f t="shared" si="94"/>
        <v>2151.6400000000003</v>
      </c>
      <c r="Q251" s="33">
        <f t="shared" si="95"/>
        <v>1398.3599999999997</v>
      </c>
      <c r="R251" s="33">
        <f t="shared" si="96"/>
        <v>199.76571428571424</v>
      </c>
      <c r="S251" s="60">
        <f t="shared" si="97"/>
        <v>64.990425907679693</v>
      </c>
    </row>
    <row r="252" spans="1:19" x14ac:dyDescent="0.25">
      <c r="A252" s="32">
        <v>7849344</v>
      </c>
      <c r="B252" s="32">
        <f t="shared" si="92"/>
        <v>7849</v>
      </c>
      <c r="C252" s="32" t="str">
        <f>VLOOKUP(A252,'SMALL PACK'!$A$2:$Z$496909,5,0)</f>
        <v>SERVO LONG LIFE GREASE-10 KG BUC</v>
      </c>
      <c r="D252" s="33">
        <f>VLOOKUP(A252,'SMALL PACK'!$A$2:$Z$496909,9,0)</f>
        <v>5000</v>
      </c>
      <c r="E252" s="33">
        <f>VLOOKUP(A252,'SMALL PACK'!$A$2:$Z$49609,12,0)</f>
        <v>3576.5</v>
      </c>
      <c r="F252" s="33">
        <f t="shared" si="93"/>
        <v>3030.9322033898306</v>
      </c>
      <c r="G252" s="33">
        <f>VLOOKUP(A252,'SMALL PACK'!$A$2:$Z$49609,16,0)</f>
        <v>45</v>
      </c>
      <c r="H252" s="66">
        <f>VLOOKUP(A252,'SMALL PACK'!$A$2:$Z$49609,7,0)</f>
        <v>10</v>
      </c>
      <c r="I252" s="33">
        <f>VLOOKUP(A252,'SMALL PACK'!$A$2:$Z$49609,17,0)</f>
        <v>0</v>
      </c>
      <c r="J252" s="33">
        <f>VLOOKUP(A252,'SMALL PACK'!$A$2:$Z$49879,18,0)</f>
        <v>0</v>
      </c>
      <c r="K252" s="51">
        <f>VLOOKUP(A252,'SMALL PACK'!$A$2:$Z$49609,21,0)</f>
        <v>3045.5</v>
      </c>
      <c r="L252" s="33">
        <f>IFERROR(IF(MATCH(B252,'Scheme Grade list'!#REF!,0)&gt;0,((F252-((G252+J252)*H252))/6/H252),0),0)</f>
        <v>0</v>
      </c>
      <c r="M252" s="33">
        <f>IFERROR(VLOOKUP(A252,'Scheme Grade list'!$H$5:$K$70,4,0),0)</f>
        <v>0</v>
      </c>
      <c r="N252" s="33"/>
      <c r="O252" s="33">
        <f>IF(IFERROR(VLOOKUP(A252,'Scheme Grade list'!#REF!,1,0),0),5,0)</f>
        <v>0</v>
      </c>
      <c r="P252" s="67">
        <f t="shared" si="94"/>
        <v>3045.5</v>
      </c>
      <c r="Q252" s="33">
        <f t="shared" si="95"/>
        <v>1954.5</v>
      </c>
      <c r="R252" s="33">
        <f t="shared" si="96"/>
        <v>195.45</v>
      </c>
      <c r="S252" s="60">
        <f t="shared" si="97"/>
        <v>64.176654079789856</v>
      </c>
    </row>
    <row r="253" spans="1:19" x14ac:dyDescent="0.25">
      <c r="A253" s="27">
        <v>7903303</v>
      </c>
      <c r="B253" s="32">
        <f t="shared" si="92"/>
        <v>7903</v>
      </c>
      <c r="C253" s="32" t="str">
        <f>VLOOKUP(A253,'SMALL PACK'!$A$2:$Z$496909,5,0)</f>
        <v>SERVOGREASE MIRACLE 3-20 X 1/2 KG</v>
      </c>
      <c r="D253" s="33">
        <f>VLOOKUP(A253,'SMALL PACK'!$A$2:$Z$496909,9,0)</f>
        <v>270</v>
      </c>
      <c r="E253" s="33">
        <f>VLOOKUP(A253,'SMALL PACK'!$A$2:$Z$49609,12,0)</f>
        <v>192.40200000000002</v>
      </c>
      <c r="F253" s="33">
        <f t="shared" si="93"/>
        <v>163.05254237288139</v>
      </c>
      <c r="G253" s="33">
        <f>VLOOKUP(A253,'SMALL PACK'!$A$2:$Z$49609,16,0)</f>
        <v>0</v>
      </c>
      <c r="H253" s="66">
        <f>VLOOKUP(A253,'SMALL PACK'!$A$2:$Z$49609,7,0)</f>
        <v>0.5</v>
      </c>
      <c r="I253" s="33">
        <f>VLOOKUP(A253,'SMALL PACK'!$A$2:$Z$49609,17,0)</f>
        <v>0</v>
      </c>
      <c r="J253" s="33">
        <f>VLOOKUP(A253,'SMALL PACK'!$A$2:$Z$49879,18,0)</f>
        <v>0</v>
      </c>
      <c r="K253" s="51">
        <f>VLOOKUP(A253,'SMALL PACK'!$A$2:$Z$49609,21,0)</f>
        <v>192.40200000000004</v>
      </c>
      <c r="L253" s="33">
        <f>IFERROR(IF(MATCH(B253,'Scheme Grade list'!#REF!,0)&gt;0,((F253-((G253+J253)*H253))/6/H253),0),0)</f>
        <v>0</v>
      </c>
      <c r="M253" s="33">
        <f>IFERROR(VLOOKUP(A253,'Scheme Grade list'!$H$5:$K$70,4,0),0)</f>
        <v>0</v>
      </c>
      <c r="N253" s="33"/>
      <c r="O253" s="33">
        <f>IF(IFERROR(VLOOKUP(A253,'Scheme Grade list'!#REF!,1,0),0),5,0)</f>
        <v>0</v>
      </c>
      <c r="P253" s="67">
        <f t="shared" si="94"/>
        <v>192.40200000000004</v>
      </c>
      <c r="Q253" s="33">
        <f t="shared" si="95"/>
        <v>77.597999999999956</v>
      </c>
      <c r="R253" s="33">
        <f t="shared" si="96"/>
        <v>155.19599999999991</v>
      </c>
      <c r="S253" s="60">
        <f t="shared" si="97"/>
        <v>40.331181588548944</v>
      </c>
    </row>
    <row r="254" spans="1:19" x14ac:dyDescent="0.25">
      <c r="A254" s="27">
        <v>7903313</v>
      </c>
      <c r="B254" s="32">
        <f t="shared" si="92"/>
        <v>7903</v>
      </c>
      <c r="C254" s="32" t="str">
        <f>VLOOKUP(A254,'SMALL PACK'!$A$2:$Z$496909,5,0)</f>
        <v>SERVOGREASE MIRACLE 3-10 X 1 KG</v>
      </c>
      <c r="D254" s="33">
        <f>VLOOKUP(A254,'SMALL PACK'!$A$2:$Z$496909,9,0)</f>
        <v>535</v>
      </c>
      <c r="E254" s="33">
        <f>VLOOKUP(A254,'SMALL PACK'!$A$2:$Z$49609,12,0)</f>
        <v>378.78</v>
      </c>
      <c r="F254" s="33">
        <f t="shared" si="93"/>
        <v>321</v>
      </c>
      <c r="G254" s="33">
        <f>VLOOKUP(A254,'SMALL PACK'!$A$2:$Z$49609,16,0)</f>
        <v>50</v>
      </c>
      <c r="H254" s="66">
        <f>VLOOKUP(A254,'SMALL PACK'!$A$2:$Z$49609,7,0)</f>
        <v>1</v>
      </c>
      <c r="I254" s="33">
        <f>VLOOKUP(A254,'SMALL PACK'!$A$2:$Z$49609,17,0)</f>
        <v>0</v>
      </c>
      <c r="J254" s="33">
        <f>VLOOKUP(A254,'SMALL PACK'!$A$2:$Z$49879,18,0)</f>
        <v>0</v>
      </c>
      <c r="K254" s="51">
        <f>VLOOKUP(A254,'SMALL PACK'!$A$2:$Z$49609,21,0)</f>
        <v>319.77999999999997</v>
      </c>
      <c r="L254" s="33">
        <f>IFERROR(IF(MATCH(B254,'Scheme Grade list'!#REF!,0)&gt;0,((F254-((G254+J254)*H254))/6/H254),0),0)</f>
        <v>0</v>
      </c>
      <c r="M254" s="33">
        <f>IFERROR(VLOOKUP(A254,'Scheme Grade list'!$H$5:$K$70,4,0),0)</f>
        <v>0</v>
      </c>
      <c r="N254" s="33"/>
      <c r="O254" s="33">
        <f>IF(IFERROR(VLOOKUP(A254,'Scheme Grade list'!#REF!,1,0),0),5,0)</f>
        <v>0</v>
      </c>
      <c r="P254" s="67">
        <f t="shared" si="94"/>
        <v>319.77999999999997</v>
      </c>
      <c r="Q254" s="33">
        <f t="shared" si="95"/>
        <v>215.22000000000003</v>
      </c>
      <c r="R254" s="33">
        <f t="shared" si="96"/>
        <v>215.22000000000003</v>
      </c>
      <c r="S254" s="60">
        <f t="shared" si="97"/>
        <v>67.302520482831966</v>
      </c>
    </row>
    <row r="255" spans="1:19" x14ac:dyDescent="0.25">
      <c r="A255" s="27">
        <v>7903327</v>
      </c>
      <c r="B255" s="32">
        <f t="shared" si="92"/>
        <v>7903</v>
      </c>
      <c r="C255" s="32" t="str">
        <f>VLOOKUP(A255,'SMALL PACK'!$A$2:$Z$496909,5,0)</f>
        <v>SERVOGREASE MIRACLE 3-6 X 2 KG</v>
      </c>
      <c r="D255" s="33">
        <f>VLOOKUP(A255,'SMALL PACK'!$A$2:$Z$496909,9,0)</f>
        <v>1050</v>
      </c>
      <c r="E255" s="33">
        <f>VLOOKUP(A255,'SMALL PACK'!$A$2:$Z$49609,12,0)</f>
        <v>743.82</v>
      </c>
      <c r="F255" s="33">
        <f t="shared" si="93"/>
        <v>630.3559322033899</v>
      </c>
      <c r="G255" s="33">
        <f>VLOOKUP(A255,'SMALL PACK'!$A$2:$Z$49609,16,0)</f>
        <v>0</v>
      </c>
      <c r="H255" s="66">
        <f>VLOOKUP(A255,'SMALL PACK'!$A$2:$Z$49609,7,0)</f>
        <v>2</v>
      </c>
      <c r="I255" s="33">
        <f>VLOOKUP(A255,'SMALL PACK'!$A$2:$Z$49609,17,0)</f>
        <v>0</v>
      </c>
      <c r="J255" s="33">
        <f>VLOOKUP(A255,'SMALL PACK'!$A$2:$Z$49879,18,0)</f>
        <v>0</v>
      </c>
      <c r="K255" s="51">
        <f>VLOOKUP(A255,'SMALL PACK'!$A$2:$Z$49609,21,0)</f>
        <v>743.82</v>
      </c>
      <c r="L255" s="33">
        <f>IFERROR(IF(MATCH(B255,'Scheme Grade list'!#REF!,0)&gt;0,((F255-((G255+J255)*H255))/6/H255),0),0)</f>
        <v>0</v>
      </c>
      <c r="M255" s="33">
        <f>IFERROR(VLOOKUP(A255,'Scheme Grade list'!$H$5:$K$70,4,0),0)</f>
        <v>0</v>
      </c>
      <c r="N255" s="33"/>
      <c r="O255" s="33">
        <f>IF(IFERROR(VLOOKUP(A255,'Scheme Grade list'!#REF!,1,0),0),5,0)</f>
        <v>0</v>
      </c>
      <c r="P255" s="67">
        <f t="shared" si="94"/>
        <v>743.82</v>
      </c>
      <c r="Q255" s="33">
        <f t="shared" si="95"/>
        <v>306.17999999999995</v>
      </c>
      <c r="R255" s="33">
        <f t="shared" si="96"/>
        <v>153.08999999999997</v>
      </c>
      <c r="S255" s="60">
        <f t="shared" si="97"/>
        <v>41.163184641445497</v>
      </c>
    </row>
    <row r="256" spans="1:19" x14ac:dyDescent="0.25">
      <c r="A256" s="27">
        <v>7903337</v>
      </c>
      <c r="B256" s="32">
        <f t="shared" si="92"/>
        <v>7903</v>
      </c>
      <c r="C256" s="32" t="str">
        <f>VLOOKUP(A256,'SMALL PACK'!$A$2:$Z$496909,5,0)</f>
        <v>SERVOGREASE MIRACLE 3-4 X 3 KG</v>
      </c>
      <c r="D256" s="33">
        <f>VLOOKUP(A256,'SMALL PACK'!$A$2:$Z$496909,9,0)</f>
        <v>1560</v>
      </c>
      <c r="E256" s="33">
        <f>VLOOKUP(A256,'SMALL PACK'!$A$2:$Z$49609,12,0)</f>
        <v>1106.664</v>
      </c>
      <c r="F256" s="33">
        <f t="shared" si="93"/>
        <v>937.8508474576272</v>
      </c>
      <c r="G256" s="33">
        <f>VLOOKUP(A256,'SMALL PACK'!$A$2:$Z$49609,16,0)</f>
        <v>0</v>
      </c>
      <c r="H256" s="66">
        <f>VLOOKUP(A256,'SMALL PACK'!$A$2:$Z$49609,7,0)</f>
        <v>3</v>
      </c>
      <c r="I256" s="33">
        <f>VLOOKUP(A256,'SMALL PACK'!$A$2:$Z$49609,17,0)</f>
        <v>0</v>
      </c>
      <c r="J256" s="33">
        <f>VLOOKUP(A256,'SMALL PACK'!$A$2:$Z$49879,18,0)</f>
        <v>0</v>
      </c>
      <c r="K256" s="51">
        <f>VLOOKUP(A256,'SMALL PACK'!$A$2:$Z$49609,21,0)</f>
        <v>1106.664</v>
      </c>
      <c r="L256" s="33">
        <f>IFERROR(IF(MATCH(B256,'Scheme Grade list'!#REF!,0)&gt;0,((F256-((G256+J256)*H256))/6/H256),0),0)</f>
        <v>0</v>
      </c>
      <c r="M256" s="33">
        <f>IFERROR(VLOOKUP(A256,'Scheme Grade list'!$H$5:$K$70,4,0),0)</f>
        <v>0</v>
      </c>
      <c r="N256" s="33"/>
      <c r="O256" s="33">
        <f>IF(IFERROR(VLOOKUP(A256,'Scheme Grade list'!#REF!,1,0),0),5,0)</f>
        <v>0</v>
      </c>
      <c r="P256" s="67">
        <f t="shared" si="94"/>
        <v>1106.664</v>
      </c>
      <c r="Q256" s="33">
        <f t="shared" si="95"/>
        <v>453.33600000000001</v>
      </c>
      <c r="R256" s="33">
        <f t="shared" si="96"/>
        <v>151.11199999999999</v>
      </c>
      <c r="S256" s="60">
        <f t="shared" si="97"/>
        <v>40.964195094446012</v>
      </c>
    </row>
    <row r="257" spans="1:19" x14ac:dyDescent="0.25">
      <c r="A257" s="27">
        <v>7903339</v>
      </c>
      <c r="B257" s="32">
        <f t="shared" si="92"/>
        <v>7903</v>
      </c>
      <c r="C257" s="32" t="str">
        <f>VLOOKUP(A257,'SMALL PACK'!$A$2:$Z$496909,5,0)</f>
        <v xml:space="preserve">SERVOGREASE MIRACLE 3-5 KG </v>
      </c>
      <c r="D257" s="33">
        <f>VLOOKUP(A257,'SMALL PACK'!$A$2:$Z$496909,9,0)</f>
        <v>2575</v>
      </c>
      <c r="E257" s="33">
        <f>VLOOKUP(A257,'SMALL PACK'!$A$2:$Z$49609,12,0)</f>
        <v>1834.43</v>
      </c>
      <c r="F257" s="33">
        <f t="shared" si="93"/>
        <v>1554.6016949152545</v>
      </c>
      <c r="G257" s="33">
        <f>VLOOKUP(A257,'SMALL PACK'!$A$2:$Z$49609,16,0)</f>
        <v>0</v>
      </c>
      <c r="H257" s="66">
        <f>VLOOKUP(A257,'SMALL PACK'!$A$2:$Z$49609,7,0)</f>
        <v>5</v>
      </c>
      <c r="I257" s="33">
        <f>VLOOKUP(A257,'SMALL PACK'!$A$2:$Z$49609,17,0)</f>
        <v>0</v>
      </c>
      <c r="J257" s="33">
        <f>VLOOKUP(A257,'SMALL PACK'!$A$2:$Z$49879,18,0)</f>
        <v>0</v>
      </c>
      <c r="K257" s="51">
        <f>VLOOKUP(A257,'SMALL PACK'!$A$2:$Z$49609,21,0)</f>
        <v>1834.4300000000003</v>
      </c>
      <c r="L257" s="33">
        <f>IFERROR(IF(MATCH(B257,'Scheme Grade list'!#REF!,0)&gt;0,((F257-((G257+J257)*H257))/6/H257),0),0)</f>
        <v>0</v>
      </c>
      <c r="M257" s="33">
        <f>IFERROR(VLOOKUP(A257,'Scheme Grade list'!$H$5:$K$70,4,0),0)</f>
        <v>0</v>
      </c>
      <c r="N257" s="33"/>
      <c r="O257" s="33">
        <f>IF(IFERROR(VLOOKUP(A257,'Scheme Grade list'!#REF!,1,0),0),5,0)</f>
        <v>0</v>
      </c>
      <c r="P257" s="67">
        <f t="shared" si="94"/>
        <v>1834.4300000000003</v>
      </c>
      <c r="Q257" s="33">
        <f t="shared" si="95"/>
        <v>740.56999999999971</v>
      </c>
      <c r="R257" s="33">
        <f t="shared" si="96"/>
        <v>148.11399999999995</v>
      </c>
      <c r="S257" s="60">
        <f t="shared" si="97"/>
        <v>40.370578326782685</v>
      </c>
    </row>
    <row r="258" spans="1:19" x14ac:dyDescent="0.25">
      <c r="A258" s="27">
        <v>7903343</v>
      </c>
      <c r="B258" s="32">
        <f t="shared" si="92"/>
        <v>7903</v>
      </c>
      <c r="C258" s="32" t="str">
        <f>VLOOKUP(A258,'SMALL PACK'!$A$2:$Z$496909,5,0)</f>
        <v xml:space="preserve">SERVOGREASE MIRACLE 3-7 KG </v>
      </c>
      <c r="D258" s="33">
        <f>VLOOKUP(A258,'SMALL PACK'!$A$2:$Z$496909,9,0)</f>
        <v>3570</v>
      </c>
      <c r="E258" s="33">
        <f>VLOOKUP(A258,'SMALL PACK'!$A$2:$Z$49609,12,0)</f>
        <v>2554.335</v>
      </c>
      <c r="F258" s="33">
        <f t="shared" si="93"/>
        <v>2164.6906779661017</v>
      </c>
      <c r="G258" s="33">
        <f>VLOOKUP(A258,'SMALL PACK'!$A$2:$Z$49609,16,0)</f>
        <v>0</v>
      </c>
      <c r="H258" s="66">
        <f>VLOOKUP(A258,'SMALL PACK'!$A$2:$Z$49609,7,0)</f>
        <v>7</v>
      </c>
      <c r="I258" s="33">
        <f>VLOOKUP(A258,'SMALL PACK'!$A$2:$Z$49609,17,0)</f>
        <v>0</v>
      </c>
      <c r="J258" s="33">
        <f>VLOOKUP(A258,'SMALL PACK'!$A$2:$Z$49879,18,0)</f>
        <v>0</v>
      </c>
      <c r="K258" s="51">
        <f>VLOOKUP(A258,'SMALL PACK'!$A$2:$Z$49609,21,0)</f>
        <v>2554.335</v>
      </c>
      <c r="L258" s="33">
        <f>IFERROR(IF(MATCH(B258,'Scheme Grade list'!#REF!,0)&gt;0,((F258-((G258+J258)*H258))/6/H258),0),0)</f>
        <v>0</v>
      </c>
      <c r="M258" s="33">
        <f>IFERROR(VLOOKUP(A258,'Scheme Grade list'!$H$5:$K$70,4,0),0)</f>
        <v>0</v>
      </c>
      <c r="N258" s="33"/>
      <c r="O258" s="33">
        <f>IF(IFERROR(VLOOKUP(A258,'Scheme Grade list'!#REF!,1,0),0),5,0)</f>
        <v>0</v>
      </c>
      <c r="P258" s="67">
        <f t="shared" si="94"/>
        <v>2554.335</v>
      </c>
      <c r="Q258" s="33">
        <f t="shared" si="95"/>
        <v>1015.665</v>
      </c>
      <c r="R258" s="33">
        <f t="shared" si="96"/>
        <v>145.095</v>
      </c>
      <c r="S258" s="60">
        <f t="shared" si="97"/>
        <v>39.762403913347306</v>
      </c>
    </row>
    <row r="259" spans="1:19" x14ac:dyDescent="0.25">
      <c r="A259" s="27">
        <v>7903344</v>
      </c>
      <c r="B259" s="32">
        <f t="shared" si="92"/>
        <v>7903</v>
      </c>
      <c r="C259" s="32" t="str">
        <f>VLOOKUP(A259,'SMALL PACK'!$A$2:$Z$496909,5,0)</f>
        <v xml:space="preserve">SERVOGREASE MIRACLE 3-10 KG BUC </v>
      </c>
      <c r="D259" s="33">
        <f>VLOOKUP(A259,'SMALL PACK'!$A$2:$Z$496909,9,0)</f>
        <v>5050</v>
      </c>
      <c r="E259" s="33">
        <f>VLOOKUP(A259,'SMALL PACK'!$A$2:$Z$49609,12,0)</f>
        <v>3618.83</v>
      </c>
      <c r="F259" s="33">
        <f t="shared" si="93"/>
        <v>3066.805084745763</v>
      </c>
      <c r="G259" s="33">
        <f>VLOOKUP(A259,'SMALL PACK'!$A$2:$Z$49609,16,0)</f>
        <v>0</v>
      </c>
      <c r="H259" s="66">
        <f>VLOOKUP(A259,'SMALL PACK'!$A$2:$Z$49609,7,0)</f>
        <v>10</v>
      </c>
      <c r="I259" s="33">
        <f>VLOOKUP(A259,'SMALL PACK'!$A$2:$Z$49609,17,0)</f>
        <v>0</v>
      </c>
      <c r="J259" s="33">
        <f>VLOOKUP(A259,'SMALL PACK'!$A$2:$Z$49879,18,0)</f>
        <v>0</v>
      </c>
      <c r="K259" s="51">
        <f>VLOOKUP(A259,'SMALL PACK'!$A$2:$Z$49609,21,0)</f>
        <v>3618.83</v>
      </c>
      <c r="L259" s="33">
        <f>IFERROR(IF(MATCH(B259,'Scheme Grade list'!#REF!,0)&gt;0,((F259-((G259+J259)*H259))/6/H259),0),0)</f>
        <v>0</v>
      </c>
      <c r="M259" s="33">
        <f>IFERROR(VLOOKUP(A259,'Scheme Grade list'!$H$5:$K$70,4,0),0)</f>
        <v>0</v>
      </c>
      <c r="N259" s="33"/>
      <c r="O259" s="33">
        <f>IF(IFERROR(VLOOKUP(A259,'Scheme Grade list'!#REF!,1,0),0),5,0)</f>
        <v>0</v>
      </c>
      <c r="P259" s="67">
        <f t="shared" si="94"/>
        <v>3618.83</v>
      </c>
      <c r="Q259" s="33">
        <f t="shared" si="95"/>
        <v>1431.17</v>
      </c>
      <c r="R259" s="33">
        <f t="shared" si="96"/>
        <v>143.11700000000002</v>
      </c>
      <c r="S259" s="60">
        <f t="shared" si="97"/>
        <v>39.547864917666764</v>
      </c>
    </row>
    <row r="260" spans="1:19" x14ac:dyDescent="0.25">
      <c r="A260" s="27">
        <v>7903341</v>
      </c>
      <c r="B260" s="32">
        <f t="shared" si="92"/>
        <v>7903</v>
      </c>
      <c r="C260" s="32" t="str">
        <f>VLOOKUP(A260,'SMALL PACK'!$A$2:$Z$496909,5,0)</f>
        <v>SERVOGREASE MIRACLE 3-20 KG</v>
      </c>
      <c r="D260" s="33">
        <f>VLOOKUP(A260,'SMALL PACK'!$A$2:$Z$496909,9,0)</f>
        <v>9900</v>
      </c>
      <c r="E260" s="33">
        <f>VLOOKUP(A260,'SMALL PACK'!$A$2:$Z$49609,12,0)</f>
        <v>7059.69</v>
      </c>
      <c r="F260" s="33">
        <f t="shared" si="93"/>
        <v>5982.7881355932204</v>
      </c>
      <c r="G260" s="33">
        <f>VLOOKUP(A260,'SMALL PACK'!$A$2:$Z$49609,16,0)</f>
        <v>0</v>
      </c>
      <c r="H260" s="66">
        <f>VLOOKUP(A260,'SMALL PACK'!$A$2:$Z$49609,7,0)</f>
        <v>20</v>
      </c>
      <c r="I260" s="33">
        <f>VLOOKUP(A260,'SMALL PACK'!$A$2:$Z$49609,17,0)</f>
        <v>0</v>
      </c>
      <c r="J260" s="33">
        <f>VLOOKUP(A260,'SMALL PACK'!$A$2:$Z$49879,18,0)</f>
        <v>0</v>
      </c>
      <c r="K260" s="51">
        <f>VLOOKUP(A260,'SMALL PACK'!$A$2:$Z$49609,21,0)</f>
        <v>7059.69</v>
      </c>
      <c r="L260" s="33">
        <f>IFERROR(IF(MATCH(B260,'Scheme Grade list'!#REF!,0)&gt;0,((F260-((G260+J260)*H260))/6/H260),0),0)</f>
        <v>0</v>
      </c>
      <c r="M260" s="33">
        <f>IFERROR(VLOOKUP(A260,'Scheme Grade list'!$H$5:$K$70,4,0),0)</f>
        <v>0</v>
      </c>
      <c r="N260" s="33"/>
      <c r="O260" s="33">
        <f>IF(IFERROR(VLOOKUP(A260,'Scheme Grade list'!#REF!,1,0),0),5,0)</f>
        <v>0</v>
      </c>
      <c r="P260" s="67">
        <f t="shared" si="94"/>
        <v>7059.69</v>
      </c>
      <c r="Q260" s="33">
        <f t="shared" si="95"/>
        <v>2840.3100000000004</v>
      </c>
      <c r="R260" s="33">
        <f t="shared" si="96"/>
        <v>142.01550000000003</v>
      </c>
      <c r="S260" s="60">
        <f t="shared" si="97"/>
        <v>40.23278642546628</v>
      </c>
    </row>
    <row r="261" spans="1:19" x14ac:dyDescent="0.25">
      <c r="A261" s="32"/>
      <c r="B261" s="32"/>
      <c r="C261" s="32"/>
      <c r="D261" s="27"/>
      <c r="E261" s="27"/>
      <c r="F261" s="27"/>
      <c r="G261" s="27"/>
      <c r="H261" s="27"/>
      <c r="I261" s="27"/>
      <c r="J261" s="27"/>
      <c r="K261" s="50"/>
      <c r="L261" s="27"/>
      <c r="M261" s="27"/>
      <c r="N261" s="27"/>
      <c r="O261" s="27"/>
      <c r="P261" s="61"/>
      <c r="Q261" s="27"/>
      <c r="R261" s="27"/>
      <c r="S261" s="27"/>
    </row>
    <row r="262" spans="1:19" x14ac:dyDescent="0.25">
      <c r="A262" s="30" t="s">
        <v>3057</v>
      </c>
      <c r="B262" s="30"/>
      <c r="C262" s="32"/>
      <c r="D262" s="27"/>
      <c r="E262" s="27"/>
      <c r="F262" s="27"/>
      <c r="G262" s="27"/>
      <c r="H262" s="27"/>
      <c r="I262" s="27"/>
      <c r="J262" s="27"/>
      <c r="K262" s="50"/>
      <c r="L262" s="27"/>
      <c r="M262" s="27"/>
      <c r="N262" s="27"/>
      <c r="O262" s="27"/>
      <c r="P262" s="61"/>
      <c r="Q262" s="27"/>
      <c r="R262" s="27"/>
      <c r="S262" s="27"/>
    </row>
    <row r="263" spans="1:19" x14ac:dyDescent="0.25">
      <c r="A263" s="32">
        <v>2909165</v>
      </c>
      <c r="B263" s="32">
        <f t="shared" ref="B263:B272" si="98">VALUE(LEFT(A263,4))</f>
        <v>2909</v>
      </c>
      <c r="C263" s="32" t="str">
        <f>VLOOKUP(A263,'SMALL PACK'!$A$2:$Z$496909,5,0)</f>
        <v>SERVO BRAKE FLUID SUPER HD - 20X1/4L-HDP</v>
      </c>
      <c r="D263" s="33">
        <f>VLOOKUP(A263,'SMALL PACK'!$A$2:$Z$496909,9,0)</f>
        <v>110</v>
      </c>
      <c r="E263" s="33">
        <f>VLOOKUP(A263,'SMALL PACK'!$A$2:$Z$49609,12,0)</f>
        <v>87.955999999999989</v>
      </c>
      <c r="F263" s="33">
        <f t="shared" ref="F263:F272" si="99">E263/1.18</f>
        <v>74.538983050847449</v>
      </c>
      <c r="G263" s="33">
        <f>VLOOKUP(A263,'SMALL PACK'!$A$2:$Z$49609,16,0)</f>
        <v>0</v>
      </c>
      <c r="H263" s="66">
        <f>VLOOKUP(A263,'SMALL PACK'!$A$2:$Z$49609,7,0)</f>
        <v>0.25</v>
      </c>
      <c r="I263" s="33">
        <f>VLOOKUP(A263,'SMALL PACK'!$A$2:$Z$49609,17,0)</f>
        <v>0</v>
      </c>
      <c r="J263" s="33">
        <f>VLOOKUP(A263,'SMALL PACK'!$A$2:$Z$49879,18,0)</f>
        <v>0</v>
      </c>
      <c r="K263" s="51">
        <f>VLOOKUP(A263,'SMALL PACK'!$A$2:$Z$49609,21,0)</f>
        <v>87.955999999999989</v>
      </c>
      <c r="L263" s="33">
        <f>IFERROR(IF(MATCH(B263,'Scheme Grade list'!#REF!,0)&gt;0,((F263-((G263+J263)*H263))/6/H263),0),0)</f>
        <v>0</v>
      </c>
      <c r="M263" s="33">
        <f>IFERROR(VLOOKUP(A263,'Scheme Grade list'!$H$5:$K$70,4,0),0)</f>
        <v>0</v>
      </c>
      <c r="N263" s="33"/>
      <c r="O263" s="33">
        <f>IF(IFERROR(VLOOKUP(A263,'Scheme Grade list'!#REF!,1,0),0),5,0)</f>
        <v>0</v>
      </c>
      <c r="P263" s="67">
        <f t="shared" ref="P263:P272" si="100">IFERROR((F263-(G263+I263+J263+L263)*H263)*1.18-(M263+N263+O263)*H263,K263)</f>
        <v>87.955999999999989</v>
      </c>
      <c r="Q263" s="33">
        <f t="shared" ref="Q263:Q272" si="101">D263-P263</f>
        <v>22.044000000000011</v>
      </c>
      <c r="R263" s="33">
        <f t="shared" ref="R263:R272" si="102">Q263/H263</f>
        <v>88.176000000000045</v>
      </c>
      <c r="S263" s="60">
        <f t="shared" ref="S263:S272" si="103">Q263/P263*100</f>
        <v>25.062531265632831</v>
      </c>
    </row>
    <row r="264" spans="1:19" x14ac:dyDescent="0.25">
      <c r="A264" s="32">
        <v>2909175</v>
      </c>
      <c r="B264" s="32">
        <f t="shared" si="98"/>
        <v>2909</v>
      </c>
      <c r="C264" s="32" t="str">
        <f>VLOOKUP(A264,'SMALL PACK'!$A$2:$Z$496909,5,0)</f>
        <v>SERVO BRAKE FLUID SUPER HD -20X1/2L-HDPE</v>
      </c>
      <c r="D264" s="33">
        <f>VLOOKUP(A264,'SMALL PACK'!$A$2:$Z$496909,9,0)</f>
        <v>212</v>
      </c>
      <c r="E264" s="33">
        <f>VLOOKUP(A264,'SMALL PACK'!$A$2:$Z$49609,12,0)</f>
        <v>170.06639999999999</v>
      </c>
      <c r="F264" s="33">
        <f t="shared" si="99"/>
        <v>144.12406779661018</v>
      </c>
      <c r="G264" s="33">
        <f>VLOOKUP(A264,'SMALL PACK'!$A$2:$Z$49609,16,0)</f>
        <v>0</v>
      </c>
      <c r="H264" s="66">
        <f>VLOOKUP(A264,'SMALL PACK'!$A$2:$Z$49609,7,0)</f>
        <v>0.5</v>
      </c>
      <c r="I264" s="33">
        <f>VLOOKUP(A264,'SMALL PACK'!$A$2:$Z$49609,17,0)</f>
        <v>0</v>
      </c>
      <c r="J264" s="33">
        <f>VLOOKUP(A264,'SMALL PACK'!$A$2:$Z$49879,18,0)</f>
        <v>0</v>
      </c>
      <c r="K264" s="51">
        <f>VLOOKUP(A264,'SMALL PACK'!$A$2:$Z$49609,21,0)</f>
        <v>170.06639999999999</v>
      </c>
      <c r="L264" s="33">
        <f>IFERROR(IF(MATCH(B264,'Scheme Grade list'!#REF!,0)&gt;0,((F264-((G264+J264)*H264))/6/H264),0),0)</f>
        <v>0</v>
      </c>
      <c r="M264" s="33">
        <f>IFERROR(VLOOKUP(A264,'Scheme Grade list'!$H$5:$K$70,4,0),0)</f>
        <v>0</v>
      </c>
      <c r="N264" s="33"/>
      <c r="O264" s="33">
        <f>IF(IFERROR(VLOOKUP(A264,'Scheme Grade list'!#REF!,1,0),0),5,0)</f>
        <v>0</v>
      </c>
      <c r="P264" s="67">
        <f t="shared" si="100"/>
        <v>170.06639999999999</v>
      </c>
      <c r="Q264" s="33">
        <f t="shared" si="101"/>
        <v>41.933600000000013</v>
      </c>
      <c r="R264" s="33">
        <f t="shared" si="102"/>
        <v>83.867200000000025</v>
      </c>
      <c r="S264" s="60">
        <f t="shared" si="103"/>
        <v>24.657192720019953</v>
      </c>
    </row>
    <row r="265" spans="1:19" x14ac:dyDescent="0.25">
      <c r="A265" s="32">
        <v>7584165</v>
      </c>
      <c r="B265" s="32">
        <f t="shared" si="98"/>
        <v>7584</v>
      </c>
      <c r="C265" s="32" t="str">
        <f>VLOOKUP(A265,'SMALL PACK'!$A$2:$Z$496909,5,0)</f>
        <v>SERVO KOOL PLUS - 20X1/4L-HDPE</v>
      </c>
      <c r="D265" s="33">
        <f>VLOOKUP(A265,'SMALL PACK'!$A$2:$Z$496909,9,0)</f>
        <v>104</v>
      </c>
      <c r="E265" s="33">
        <f>VLOOKUP(A265,'SMALL PACK'!$A$2:$Z$49609,12,0)</f>
        <v>78.78</v>
      </c>
      <c r="F265" s="33">
        <f t="shared" si="99"/>
        <v>66.762711864406782</v>
      </c>
      <c r="G265" s="33">
        <f>VLOOKUP(A265,'SMALL PACK'!$A$2:$Z$49609,16,0)</f>
        <v>0</v>
      </c>
      <c r="H265" s="66">
        <f>VLOOKUP(A265,'SMALL PACK'!$A$2:$Z$49609,7,0)</f>
        <v>0.25</v>
      </c>
      <c r="I265" s="33">
        <f>VLOOKUP(A265,'SMALL PACK'!$A$2:$Z$49609,17,0)</f>
        <v>0</v>
      </c>
      <c r="J265" s="33">
        <f>VLOOKUP(A265,'SMALL PACK'!$A$2:$Z$49879,18,0)</f>
        <v>0</v>
      </c>
      <c r="K265" s="51">
        <f>VLOOKUP(A265,'SMALL PACK'!$A$2:$Z$49609,21,0)</f>
        <v>78.78</v>
      </c>
      <c r="L265" s="33">
        <f>IFERROR(IF(MATCH(B265,'Scheme Grade list'!#REF!,0)&gt;0,((F265-((G265+J265)*H265))/6/H265),0),0)</f>
        <v>0</v>
      </c>
      <c r="M265" s="33">
        <f>IFERROR(VLOOKUP(A265,'Scheme Grade list'!$H$5:$K$70,4,0),0)</f>
        <v>0</v>
      </c>
      <c r="N265" s="33"/>
      <c r="O265" s="33">
        <f>IF(IFERROR(VLOOKUP(A265,'Scheme Grade list'!#REF!,1,0),0),5,0)</f>
        <v>0</v>
      </c>
      <c r="P265" s="67">
        <f t="shared" si="100"/>
        <v>78.78</v>
      </c>
      <c r="Q265" s="33">
        <f t="shared" si="101"/>
        <v>25.22</v>
      </c>
      <c r="R265" s="33">
        <f t="shared" si="102"/>
        <v>100.88</v>
      </c>
      <c r="S265" s="60">
        <f t="shared" si="103"/>
        <v>32.013201320132012</v>
      </c>
    </row>
    <row r="266" spans="1:19" x14ac:dyDescent="0.25">
      <c r="A266" s="32">
        <v>7584175</v>
      </c>
      <c r="B266" s="32">
        <f t="shared" si="98"/>
        <v>7584</v>
      </c>
      <c r="C266" s="32" t="str">
        <f>VLOOKUP(A266,'SMALL PACK'!$A$2:$Z$496909,5,0)</f>
        <v>SERVO KOOL PLUS-20X1/2L-HDPE</v>
      </c>
      <c r="D266" s="33">
        <f>VLOOKUP(A266,'SMALL PACK'!$A$2:$Z$496909,9,0)</f>
        <v>203</v>
      </c>
      <c r="E266" s="33">
        <f>VLOOKUP(A266,'SMALL PACK'!$A$2:$Z$49609,12,0)</f>
        <v>157.5686</v>
      </c>
      <c r="F266" s="33">
        <f t="shared" si="99"/>
        <v>133.53271186440679</v>
      </c>
      <c r="G266" s="33">
        <f>VLOOKUP(A266,'SMALL PACK'!$A$2:$Z$49609,16,0)</f>
        <v>0</v>
      </c>
      <c r="H266" s="66">
        <f>VLOOKUP(A266,'SMALL PACK'!$A$2:$Z$49609,7,0)</f>
        <v>0.5</v>
      </c>
      <c r="I266" s="33">
        <f>VLOOKUP(A266,'SMALL PACK'!$A$2:$Z$49609,17,0)</f>
        <v>0</v>
      </c>
      <c r="J266" s="33">
        <f>VLOOKUP(A266,'SMALL PACK'!$A$2:$Z$49879,18,0)</f>
        <v>0</v>
      </c>
      <c r="K266" s="51">
        <f>VLOOKUP(A266,'SMALL PACK'!$A$2:$Z$49609,21,0)</f>
        <v>157.5686</v>
      </c>
      <c r="L266" s="33">
        <f>IFERROR(IF(MATCH(B266,'Scheme Grade list'!#REF!,0)&gt;0,((F266-((G266+J266)*H266))/6/H266),0),0)</f>
        <v>0</v>
      </c>
      <c r="M266" s="33">
        <f>IFERROR(VLOOKUP(A266,'Scheme Grade list'!$H$5:$K$70,4,0),0)</f>
        <v>0</v>
      </c>
      <c r="N266" s="33"/>
      <c r="O266" s="33">
        <f>IF(IFERROR(VLOOKUP(A266,'Scheme Grade list'!#REF!,1,0),0),5,0)</f>
        <v>0</v>
      </c>
      <c r="P266" s="67">
        <f t="shared" si="100"/>
        <v>157.5686</v>
      </c>
      <c r="Q266" s="33">
        <f t="shared" si="101"/>
        <v>45.431399999999996</v>
      </c>
      <c r="R266" s="33">
        <f t="shared" si="102"/>
        <v>90.862799999999993</v>
      </c>
      <c r="S266" s="60">
        <f t="shared" si="103"/>
        <v>28.832775057974747</v>
      </c>
    </row>
    <row r="267" spans="1:19" x14ac:dyDescent="0.25">
      <c r="A267" s="32">
        <v>7584184</v>
      </c>
      <c r="B267" s="32">
        <f t="shared" si="98"/>
        <v>7584</v>
      </c>
      <c r="C267" s="32" t="str">
        <f>VLOOKUP(A267,'SMALL PACK'!$A$2:$Z$496909,5,0)</f>
        <v>SERVO KOOL PLUS-20X1L-HDPE</v>
      </c>
      <c r="D267" s="33">
        <f>VLOOKUP(A267,'SMALL PACK'!$A$2:$Z$496909,9,0)</f>
        <v>370</v>
      </c>
      <c r="E267" s="33">
        <f>VLOOKUP(A267,'SMALL PACK'!$A$2:$Z$49609,12,0)</f>
        <v>287.63799999999998</v>
      </c>
      <c r="F267" s="33">
        <f t="shared" si="99"/>
        <v>243.76101694915255</v>
      </c>
      <c r="G267" s="33">
        <f>VLOOKUP(A267,'SMALL PACK'!$A$2:$Z$49609,16,0)</f>
        <v>0</v>
      </c>
      <c r="H267" s="66">
        <f>VLOOKUP(A267,'SMALL PACK'!$A$2:$Z$49609,7,0)</f>
        <v>1</v>
      </c>
      <c r="I267" s="33">
        <f>VLOOKUP(A267,'SMALL PACK'!$A$2:$Z$49609,17,0)</f>
        <v>0</v>
      </c>
      <c r="J267" s="33">
        <f>VLOOKUP(A267,'SMALL PACK'!$A$2:$Z$49879,18,0)</f>
        <v>0</v>
      </c>
      <c r="K267" s="51">
        <f>VLOOKUP(A267,'SMALL PACK'!$A$2:$Z$49609,21,0)</f>
        <v>287.63799999999998</v>
      </c>
      <c r="L267" s="33">
        <f>IFERROR(IF(MATCH(B267,'Scheme Grade list'!#REF!,0)&gt;0,((F267-((G267+J267)*H267))/6/H267),0),0)</f>
        <v>0</v>
      </c>
      <c r="M267" s="33">
        <f>IFERROR(VLOOKUP(A267,'Scheme Grade list'!$H$5:$K$70,4,0),0)</f>
        <v>0</v>
      </c>
      <c r="N267" s="33"/>
      <c r="O267" s="33">
        <f>IF(IFERROR(VLOOKUP(A267,'Scheme Grade list'!#REF!,1,0),0),5,0)</f>
        <v>0</v>
      </c>
      <c r="P267" s="67">
        <f t="shared" si="100"/>
        <v>287.63799999999998</v>
      </c>
      <c r="Q267" s="33">
        <f t="shared" si="101"/>
        <v>82.362000000000023</v>
      </c>
      <c r="R267" s="33">
        <f t="shared" si="102"/>
        <v>82.362000000000023</v>
      </c>
      <c r="S267" s="60">
        <f t="shared" si="103"/>
        <v>28.633907898121958</v>
      </c>
    </row>
    <row r="268" spans="1:19" x14ac:dyDescent="0.25">
      <c r="A268" s="32">
        <v>7584185</v>
      </c>
      <c r="B268" s="32">
        <f t="shared" si="98"/>
        <v>7584</v>
      </c>
      <c r="C268" s="32" t="str">
        <f>VLOOKUP(A268,'SMALL PACK'!$A$2:$Z$496909,5,0)</f>
        <v>SERVO KOOL PLUS-10X1L-HDPE</v>
      </c>
      <c r="D268" s="33">
        <f>VLOOKUP(A268,'SMALL PACK'!$A$2:$Z$496909,9,0)</f>
        <v>370</v>
      </c>
      <c r="E268" s="33">
        <f>VLOOKUP(A268,'SMALL PACK'!$A$2:$Z$49609,12,0)</f>
        <v>287.63799999999998</v>
      </c>
      <c r="F268" s="33">
        <f t="shared" si="99"/>
        <v>243.76101694915255</v>
      </c>
      <c r="G268" s="33">
        <f>VLOOKUP(A268,'SMALL PACK'!$A$2:$Z$49609,16,0)</f>
        <v>0</v>
      </c>
      <c r="H268" s="66">
        <f>VLOOKUP(A268,'SMALL PACK'!$A$2:$Z$49609,7,0)</f>
        <v>1</v>
      </c>
      <c r="I268" s="33">
        <f>VLOOKUP(A268,'SMALL PACK'!$A$2:$Z$49609,17,0)</f>
        <v>0</v>
      </c>
      <c r="J268" s="33">
        <f>VLOOKUP(A268,'SMALL PACK'!$A$2:$Z$49879,18,0)</f>
        <v>0</v>
      </c>
      <c r="K268" s="51">
        <f>VLOOKUP(A268,'SMALL PACK'!$A$2:$Z$49609,21,0)</f>
        <v>287.63799999999998</v>
      </c>
      <c r="L268" s="33">
        <f>IFERROR(IF(MATCH(B268,'Scheme Grade list'!#REF!,0)&gt;0,((F268-((G268+J268)*H268))/6/H268),0),0)</f>
        <v>0</v>
      </c>
      <c r="M268" s="33">
        <f>IFERROR(VLOOKUP(A268,'Scheme Grade list'!$H$5:$K$70,4,0),0)</f>
        <v>0</v>
      </c>
      <c r="N268" s="33"/>
      <c r="O268" s="33">
        <f>IF(IFERROR(VLOOKUP(A268,'Scheme Grade list'!#REF!,1,0),0),5,0)</f>
        <v>0</v>
      </c>
      <c r="P268" s="67">
        <f t="shared" si="100"/>
        <v>287.63799999999998</v>
      </c>
      <c r="Q268" s="33">
        <f t="shared" si="101"/>
        <v>82.362000000000023</v>
      </c>
      <c r="R268" s="33">
        <f t="shared" si="102"/>
        <v>82.362000000000023</v>
      </c>
      <c r="S268" s="60">
        <f t="shared" si="103"/>
        <v>28.633907898121958</v>
      </c>
    </row>
    <row r="269" spans="1:19" x14ac:dyDescent="0.25">
      <c r="A269" s="32">
        <v>7607185</v>
      </c>
      <c r="B269" s="32">
        <f t="shared" si="98"/>
        <v>7607</v>
      </c>
      <c r="C269" s="32" t="str">
        <f>VLOOKUP(A269,'SMALL PACK'!$A$2:$Z$496909,5,0)</f>
        <v>SERVO KOOL READY-10X1L-HDPE</v>
      </c>
      <c r="D269" s="33">
        <f>VLOOKUP(A269,'SMALL PACK'!$A$2:$Z$496909,9,0)</f>
        <v>270</v>
      </c>
      <c r="E269" s="33">
        <f>VLOOKUP(A269,'SMALL PACK'!$A$2:$Z$49609,12,0)</f>
        <v>207.63</v>
      </c>
      <c r="F269" s="33">
        <f t="shared" si="99"/>
        <v>175.95762711864407</v>
      </c>
      <c r="G269" s="33">
        <f>VLOOKUP(A269,'SMALL PACK'!$A$2:$Z$49609,16,0)</f>
        <v>0</v>
      </c>
      <c r="H269" s="66">
        <f>VLOOKUP(A269,'SMALL PACK'!$A$2:$Z$49609,7,0)</f>
        <v>1</v>
      </c>
      <c r="I269" s="33">
        <f>VLOOKUP(A269,'SMALL PACK'!$A$2:$Z$49609,17,0)</f>
        <v>0</v>
      </c>
      <c r="J269" s="33">
        <f>VLOOKUP(A269,'SMALL PACK'!$A$2:$Z$49879,18,0)</f>
        <v>0</v>
      </c>
      <c r="K269" s="51">
        <f>VLOOKUP(A269,'SMALL PACK'!$A$2:$Z$49609,21,0)</f>
        <v>207.63</v>
      </c>
      <c r="L269" s="33">
        <f>IFERROR(IF(MATCH(B269,'Scheme Grade list'!#REF!,0)&gt;0,((F269-((G269+J269)*H269))/6/H269),0),0)</f>
        <v>0</v>
      </c>
      <c r="M269" s="33">
        <f>IFERROR(VLOOKUP(A269,'Scheme Grade list'!$H$5:$K$70,4,0),0)</f>
        <v>0</v>
      </c>
      <c r="N269" s="33"/>
      <c r="O269" s="33">
        <f>IF(IFERROR(VLOOKUP(A269,'Scheme Grade list'!#REF!,1,0),0),5,0)</f>
        <v>0</v>
      </c>
      <c r="P269" s="67">
        <f t="shared" si="100"/>
        <v>207.63</v>
      </c>
      <c r="Q269" s="33">
        <f t="shared" si="101"/>
        <v>62.370000000000005</v>
      </c>
      <c r="R269" s="33">
        <f t="shared" si="102"/>
        <v>62.370000000000005</v>
      </c>
      <c r="S269" s="60">
        <f t="shared" si="103"/>
        <v>30.039011703511054</v>
      </c>
    </row>
    <row r="270" spans="1:19" x14ac:dyDescent="0.25">
      <c r="A270" s="32">
        <v>2914165</v>
      </c>
      <c r="B270" s="32">
        <f t="shared" si="98"/>
        <v>2914</v>
      </c>
      <c r="C270" s="32" t="str">
        <f>VLOOKUP(A270,'SMALL PACK'!$A$2:$Z$496909,5,0)</f>
        <v>SERVO BRAKE FLUID DOT 4-20 X 1/4 L</v>
      </c>
      <c r="D270" s="33">
        <f>VLOOKUP(A270,'SMALL PACK'!$A$2:$Z$496909,9,0)</f>
        <v>159</v>
      </c>
      <c r="E270" s="33">
        <f>VLOOKUP(A270,'SMALL PACK'!$A$2:$Z$49609,12,0)</f>
        <v>112.85820000000001</v>
      </c>
      <c r="F270" s="33">
        <f t="shared" si="99"/>
        <v>95.642542372881366</v>
      </c>
      <c r="G270" s="33">
        <f>VLOOKUP(A270,'SMALL PACK'!$A$2:$Z$49609,16,0)</f>
        <v>0</v>
      </c>
      <c r="H270" s="66">
        <f>VLOOKUP(A270,'SMALL PACK'!$A$2:$Z$49609,7,0)</f>
        <v>0.25</v>
      </c>
      <c r="I270" s="33">
        <f>VLOOKUP(A270,'SMALL PACK'!$A$2:$Z$49609,17,0)</f>
        <v>0</v>
      </c>
      <c r="J270" s="33">
        <f>VLOOKUP(A270,'SMALL PACK'!$A$2:$Z$49879,18,0)</f>
        <v>0</v>
      </c>
      <c r="K270" s="51">
        <f>VLOOKUP(A270,'SMALL PACK'!$A$2:$Z$49609,21,0)</f>
        <v>112.85820000000001</v>
      </c>
      <c r="L270" s="33">
        <f>IFERROR(IF(MATCH(B270,'Scheme Grade list'!#REF!,0)&gt;0,((F270-((G270+J270)*H270))/6/H270),0),0)</f>
        <v>0</v>
      </c>
      <c r="M270" s="33">
        <f>IFERROR(VLOOKUP(A270,'Scheme Grade list'!$H$5:$K$70,4,0),0)</f>
        <v>0</v>
      </c>
      <c r="N270" s="33"/>
      <c r="O270" s="33">
        <f>IF(IFERROR(VLOOKUP(A270,'Scheme Grade list'!#REF!,1,0),0),5,0)</f>
        <v>0</v>
      </c>
      <c r="P270" s="67">
        <f t="shared" si="100"/>
        <v>112.85820000000001</v>
      </c>
      <c r="Q270" s="33">
        <f t="shared" si="101"/>
        <v>46.141799999999989</v>
      </c>
      <c r="R270" s="33">
        <f t="shared" si="102"/>
        <v>184.56719999999996</v>
      </c>
      <c r="S270" s="60">
        <f t="shared" si="103"/>
        <v>40.884756269371643</v>
      </c>
    </row>
    <row r="271" spans="1:19" x14ac:dyDescent="0.25">
      <c r="A271" s="32">
        <v>2914175</v>
      </c>
      <c r="B271" s="32">
        <f t="shared" si="98"/>
        <v>2914</v>
      </c>
      <c r="C271" s="32" t="str">
        <f>VLOOKUP(A271,'SMALL PACK'!$A$2:$Z$496909,5,0)</f>
        <v>SERVO BRAKE FLUID DOT 4-20 X 1/2 L</v>
      </c>
      <c r="D271" s="33">
        <f>VLOOKUP(A271,'SMALL PACK'!$A$2:$Z$496909,9,0)</f>
        <v>302</v>
      </c>
      <c r="E271" s="33">
        <f>VLOOKUP(A271,'SMALL PACK'!$A$2:$Z$49609,12,0)</f>
        <v>216.29240000000001</v>
      </c>
      <c r="F271" s="33">
        <f t="shared" si="99"/>
        <v>183.29864406779663</v>
      </c>
      <c r="G271" s="33">
        <f>VLOOKUP(A271,'SMALL PACK'!$A$2:$Z$49609,16,0)</f>
        <v>0</v>
      </c>
      <c r="H271" s="66">
        <f>VLOOKUP(A271,'SMALL PACK'!$A$2:$Z$49609,7,0)</f>
        <v>0.5</v>
      </c>
      <c r="I271" s="33">
        <f>VLOOKUP(A271,'SMALL PACK'!$A$2:$Z$49609,17,0)</f>
        <v>0</v>
      </c>
      <c r="J271" s="33">
        <f>VLOOKUP(A271,'SMALL PACK'!$A$2:$Z$49879,18,0)</f>
        <v>0</v>
      </c>
      <c r="K271" s="51">
        <f>VLOOKUP(A271,'SMALL PACK'!$A$2:$Z$49609,21,0)</f>
        <v>216.29240000000001</v>
      </c>
      <c r="L271" s="33">
        <f>IFERROR(IF(MATCH(B271,'Scheme Grade list'!#REF!,0)&gt;0,((F271-((G271+J271)*H271))/6/H271),0),0)</f>
        <v>0</v>
      </c>
      <c r="M271" s="33">
        <f>IFERROR(VLOOKUP(A271,'Scheme Grade list'!$H$5:$K$70,4,0),0)</f>
        <v>0</v>
      </c>
      <c r="N271" s="33"/>
      <c r="O271" s="33">
        <f>IF(IFERROR(VLOOKUP(A271,'Scheme Grade list'!#REF!,1,0),0),5,0)</f>
        <v>0</v>
      </c>
      <c r="P271" s="67">
        <f t="shared" si="100"/>
        <v>216.29240000000001</v>
      </c>
      <c r="Q271" s="33">
        <f t="shared" si="101"/>
        <v>85.707599999999985</v>
      </c>
      <c r="R271" s="33">
        <f t="shared" si="102"/>
        <v>171.41519999999997</v>
      </c>
      <c r="S271" s="60">
        <f t="shared" si="103"/>
        <v>39.625802848366369</v>
      </c>
    </row>
    <row r="272" spans="1:19" x14ac:dyDescent="0.25">
      <c r="A272" s="32">
        <v>7607184</v>
      </c>
      <c r="B272" s="32">
        <f t="shared" si="98"/>
        <v>7607</v>
      </c>
      <c r="C272" s="32" t="str">
        <f>VLOOKUP(A272,'SMALL PACK'!$A$2:$Z$496909,5,0)</f>
        <v>SERVO KOOL READY-20X1L-HDPE</v>
      </c>
      <c r="D272" s="33">
        <f>VLOOKUP(A272,'SMALL PACK'!$A$2:$Z$496909,9,0)</f>
        <v>270</v>
      </c>
      <c r="E272" s="33">
        <f>VLOOKUP(A272,'SMALL PACK'!$A$2:$Z$49609,12,0)</f>
        <v>207.63</v>
      </c>
      <c r="F272" s="33">
        <f t="shared" si="99"/>
        <v>175.95762711864407</v>
      </c>
      <c r="G272" s="33">
        <f>VLOOKUP(A272,'SMALL PACK'!$A$2:$Z$49609,16,0)</f>
        <v>0</v>
      </c>
      <c r="H272" s="66">
        <f>VLOOKUP(A272,'SMALL PACK'!$A$2:$Z$49609,7,0)</f>
        <v>1</v>
      </c>
      <c r="I272" s="33">
        <f>VLOOKUP(A272,'SMALL PACK'!$A$2:$Z$49609,17,0)</f>
        <v>0</v>
      </c>
      <c r="J272" s="33">
        <f>VLOOKUP(A272,'SMALL PACK'!$A$2:$Z$49879,18,0)</f>
        <v>0</v>
      </c>
      <c r="K272" s="51">
        <f>VLOOKUP(A272,'SMALL PACK'!$A$2:$Z$49609,21,0)</f>
        <v>207.63</v>
      </c>
      <c r="L272" s="33">
        <f>IFERROR(IF(MATCH(B272,'Scheme Grade list'!#REF!,0)&gt;0,((F272-((G272+J272)*H272))/6/H272),0),0)</f>
        <v>0</v>
      </c>
      <c r="M272" s="33">
        <f>IFERROR(VLOOKUP(A272,'Scheme Grade list'!$H$5:$K$70,4,0),0)</f>
        <v>0</v>
      </c>
      <c r="N272" s="33"/>
      <c r="O272" s="33">
        <f>IF(IFERROR(VLOOKUP(A272,'Scheme Grade list'!#REF!,1,0),0),5,0)</f>
        <v>0</v>
      </c>
      <c r="P272" s="67">
        <f t="shared" si="100"/>
        <v>207.63</v>
      </c>
      <c r="Q272" s="33">
        <f t="shared" si="101"/>
        <v>62.370000000000005</v>
      </c>
      <c r="R272" s="33">
        <f t="shared" si="102"/>
        <v>62.370000000000005</v>
      </c>
      <c r="S272" s="60">
        <f t="shared" si="103"/>
        <v>30.039011703511054</v>
      </c>
    </row>
    <row r="273" spans="1:19" x14ac:dyDescent="0.25">
      <c r="A273" s="32"/>
      <c r="B273" s="32"/>
      <c r="C273" s="32"/>
      <c r="D273" s="33"/>
      <c r="E273" s="33"/>
      <c r="F273" s="33"/>
      <c r="G273" s="33"/>
      <c r="H273" s="33"/>
      <c r="I273" s="33"/>
      <c r="J273" s="33"/>
      <c r="K273" s="51"/>
      <c r="L273" s="33"/>
      <c r="M273" s="33"/>
      <c r="N273" s="33"/>
      <c r="O273" s="33"/>
      <c r="P273" s="67"/>
      <c r="Q273" s="33"/>
      <c r="R273" s="33"/>
      <c r="S273" s="27"/>
    </row>
    <row r="274" spans="1:19" x14ac:dyDescent="0.25">
      <c r="A274" s="30" t="s">
        <v>3072</v>
      </c>
      <c r="B274" s="30"/>
      <c r="C274" s="32"/>
      <c r="D274" s="33"/>
      <c r="E274" s="33"/>
      <c r="F274" s="33"/>
      <c r="G274" s="33"/>
      <c r="H274" s="33"/>
      <c r="I274" s="33"/>
      <c r="J274" s="33"/>
      <c r="K274" s="51"/>
      <c r="L274" s="33"/>
      <c r="M274" s="33"/>
      <c r="N274" s="33"/>
      <c r="O274" s="33"/>
      <c r="P274" s="67"/>
      <c r="Q274" s="33"/>
      <c r="R274" s="33"/>
      <c r="S274" s="27"/>
    </row>
    <row r="275" spans="1:19" x14ac:dyDescent="0.25">
      <c r="A275" s="32">
        <v>3001265</v>
      </c>
      <c r="B275" s="32">
        <f t="shared" ref="B275:B288" si="104">VALUE(LEFT(A275,4))</f>
        <v>3001</v>
      </c>
      <c r="C275" s="32" t="str">
        <f>VLOOKUP(A275,'SMALL PACK'!$A$2:$Z$496909,5,0)</f>
        <v>SERVOSYSTEM 32-20L BUC</v>
      </c>
      <c r="D275" s="33">
        <f>VLOOKUP(A275,'SMALL PACK'!$A$2:$Z$496909,9,0)</f>
        <v>5010</v>
      </c>
      <c r="E275" s="33">
        <f>VLOOKUP(A275,'SMALL PACK'!$A$2:$Z$49609,12,0)</f>
        <v>4638.759</v>
      </c>
      <c r="F275" s="33">
        <f t="shared" ref="F275:F288" si="105">E275/1.18</f>
        <v>3931.1516949152547</v>
      </c>
      <c r="G275" s="33">
        <f>VLOOKUP(A275,'SMALL PACK'!$A$2:$Z$49609,16,0)</f>
        <v>69</v>
      </c>
      <c r="H275" s="66">
        <f>VLOOKUP(A275,'SMALL PACK'!$A$2:$Z$49609,7,0)</f>
        <v>20</v>
      </c>
      <c r="I275" s="33">
        <f>VLOOKUP(A275,'SMALL PACK'!$A$2:$Z$49609,17,0)</f>
        <v>0</v>
      </c>
      <c r="J275" s="33">
        <f>VLOOKUP(A275,'SMALL PACK'!$A$2:$Z$49879,18,0)</f>
        <v>0</v>
      </c>
      <c r="K275" s="51">
        <f>VLOOKUP(A275,'SMALL PACK'!$A$2:$Z$49609,21,0)</f>
        <v>3010.3590000000004</v>
      </c>
      <c r="L275" s="33">
        <f>IFERROR(IF(MATCH(B275,'Scheme Grade list'!#REF!,0)&gt;0,((F275-((G275+J275)*H275))/6/H275),0),0)</f>
        <v>0</v>
      </c>
      <c r="M275" s="33">
        <f>IFERROR(VLOOKUP(A275,'Scheme Grade list'!$H$5:$K$70,4,0),0)</f>
        <v>0</v>
      </c>
      <c r="N275" s="33"/>
      <c r="O275" s="33">
        <f>IF(IFERROR(VLOOKUP(A275,'Scheme Grade list'!#REF!,1,0),0),5,0)</f>
        <v>0</v>
      </c>
      <c r="P275" s="67">
        <f t="shared" ref="P275:P288" si="106">IFERROR((F275-(G275+I275+J275+L275)*H275)*1.18-(M275+N275+O275)*H275,K275)</f>
        <v>3010.3590000000004</v>
      </c>
      <c r="Q275" s="33">
        <f t="shared" ref="Q275:Q288" si="107">D275-P275</f>
        <v>1999.6409999999996</v>
      </c>
      <c r="R275" s="33">
        <f t="shared" ref="R275:R288" si="108">Q275/H275</f>
        <v>99.982049999999987</v>
      </c>
      <c r="S275" s="60">
        <f t="shared" ref="S275:S288" si="109">Q275/P275*100</f>
        <v>66.425333324032096</v>
      </c>
    </row>
    <row r="276" spans="1:19" x14ac:dyDescent="0.25">
      <c r="A276" s="32">
        <v>3002265</v>
      </c>
      <c r="B276" s="32">
        <f t="shared" si="104"/>
        <v>3002</v>
      </c>
      <c r="C276" s="32" t="str">
        <f>VLOOKUP(A276,'SMALL PACK'!$A$2:$Z$496909,5,0)</f>
        <v>SERVOSYSTEM 46 - 20L BUC</v>
      </c>
      <c r="D276" s="33">
        <f>VLOOKUP(A276,'SMALL PACK'!$A$2:$Z$496909,9,0)</f>
        <v>5082</v>
      </c>
      <c r="E276" s="33">
        <f>VLOOKUP(A276,'SMALL PACK'!$A$2:$Z$49609,12,0)</f>
        <v>4705.4238000000005</v>
      </c>
      <c r="F276" s="33">
        <f t="shared" si="105"/>
        <v>3987.647288135594</v>
      </c>
      <c r="G276" s="33">
        <f>VLOOKUP(A276,'SMALL PACK'!$A$2:$Z$49609,16,0)</f>
        <v>69</v>
      </c>
      <c r="H276" s="66">
        <f>VLOOKUP(A276,'SMALL PACK'!$A$2:$Z$49609,7,0)</f>
        <v>20</v>
      </c>
      <c r="I276" s="33">
        <f>VLOOKUP(A276,'SMALL PACK'!$A$2:$Z$49609,17,0)</f>
        <v>0</v>
      </c>
      <c r="J276" s="33">
        <f>VLOOKUP(A276,'SMALL PACK'!$A$2:$Z$49879,18,0)</f>
        <v>0</v>
      </c>
      <c r="K276" s="51">
        <f>VLOOKUP(A276,'SMALL PACK'!$A$2:$Z$49609,21,0)</f>
        <v>3077.0238000000008</v>
      </c>
      <c r="L276" s="33">
        <f>IFERROR(IF(MATCH(B276,'Scheme Grade list'!#REF!,0)&gt;0,((F276-((G276+J276)*H276))/6/H276),0),0)</f>
        <v>0</v>
      </c>
      <c r="M276" s="33">
        <f>IFERROR(VLOOKUP(A276,'Scheme Grade list'!$H$5:$K$70,4,0),0)</f>
        <v>0</v>
      </c>
      <c r="N276" s="33"/>
      <c r="O276" s="33">
        <f>IF(IFERROR(VLOOKUP(A276,'Scheme Grade list'!#REF!,1,0),0),5,0)</f>
        <v>0</v>
      </c>
      <c r="P276" s="67">
        <f t="shared" si="106"/>
        <v>3077.0238000000008</v>
      </c>
      <c r="Q276" s="33">
        <f t="shared" si="107"/>
        <v>2004.9761999999992</v>
      </c>
      <c r="R276" s="33">
        <f t="shared" si="108"/>
        <v>100.24880999999996</v>
      </c>
      <c r="S276" s="60">
        <f t="shared" si="109"/>
        <v>65.15959350070672</v>
      </c>
    </row>
    <row r="277" spans="1:19" x14ac:dyDescent="0.25">
      <c r="A277" s="32">
        <v>3006234</v>
      </c>
      <c r="B277" s="32">
        <f t="shared" si="104"/>
        <v>3006</v>
      </c>
      <c r="C277" s="32" t="str">
        <f>VLOOKUP(A277,'SMALL PACK'!$A$2:$Z$496909,5,0)</f>
        <v>SERVOSYSTEM 68-4x5L - HDPE</v>
      </c>
      <c r="D277" s="33">
        <f>VLOOKUP(A277,'SMALL PACK'!$A$2:$Z$496909,9,0)</f>
        <v>1383</v>
      </c>
      <c r="E277" s="33">
        <f>VLOOKUP(A277,'SMALL PACK'!$A$2:$Z$49609,12,0)</f>
        <v>1280.1048000000001</v>
      </c>
      <c r="F277" s="33">
        <f t="shared" si="105"/>
        <v>1084.8345762711865</v>
      </c>
      <c r="G277" s="33">
        <f>VLOOKUP(A277,'SMALL PACK'!$A$2:$Z$49609,16,0)</f>
        <v>68</v>
      </c>
      <c r="H277" s="66">
        <f>VLOOKUP(A277,'SMALL PACK'!$A$2:$Z$49609,7,0)</f>
        <v>5</v>
      </c>
      <c r="I277" s="33">
        <f>VLOOKUP(A277,'SMALL PACK'!$A$2:$Z$49609,17,0)</f>
        <v>0</v>
      </c>
      <c r="J277" s="33">
        <f>VLOOKUP(A277,'SMALL PACK'!$A$2:$Z$49879,18,0)</f>
        <v>0</v>
      </c>
      <c r="K277" s="51">
        <f>VLOOKUP(A277,'SMALL PACK'!$A$2:$Z$49609,21,0)</f>
        <v>878.90480000000002</v>
      </c>
      <c r="L277" s="33">
        <f>IFERROR(IF(MATCH(B277,'Scheme Grade list'!#REF!,0)&gt;0,((F277-((G277+J277)*H277))/6/H277),0),0)</f>
        <v>0</v>
      </c>
      <c r="M277" s="33">
        <f>IFERROR(VLOOKUP(A277,'Scheme Grade list'!$H$5:$K$70,4,0),0)</f>
        <v>0</v>
      </c>
      <c r="N277" s="33"/>
      <c r="O277" s="33">
        <f>IF(IFERROR(VLOOKUP(A277,'Scheme Grade list'!#REF!,1,0),0),5,0)</f>
        <v>0</v>
      </c>
      <c r="P277" s="67">
        <f t="shared" si="106"/>
        <v>878.90480000000002</v>
      </c>
      <c r="Q277" s="33">
        <f t="shared" si="107"/>
        <v>504.09519999999998</v>
      </c>
      <c r="R277" s="33">
        <f t="shared" si="108"/>
        <v>100.81904</v>
      </c>
      <c r="S277" s="60">
        <f t="shared" si="109"/>
        <v>57.354926267327244</v>
      </c>
    </row>
    <row r="278" spans="1:19" x14ac:dyDescent="0.25">
      <c r="A278" s="32">
        <v>3006265</v>
      </c>
      <c r="B278" s="32">
        <f t="shared" si="104"/>
        <v>3006</v>
      </c>
      <c r="C278" s="32" t="str">
        <f>VLOOKUP(A278,'SMALL PACK'!$A$2:$Z$496909,5,0)</f>
        <v>SERVOSYSTEM 68-20L BUC</v>
      </c>
      <c r="D278" s="33">
        <f>VLOOKUP(A278,'SMALL PACK'!$A$2:$Z$496909,9,0)</f>
        <v>5336</v>
      </c>
      <c r="E278" s="33">
        <f>VLOOKUP(A278,'SMALL PACK'!$A$2:$Z$49609,12,0)</f>
        <v>4941.1359999999995</v>
      </c>
      <c r="F278" s="33">
        <f t="shared" si="105"/>
        <v>4187.4033898305079</v>
      </c>
      <c r="G278" s="33">
        <f>VLOOKUP(A278,'SMALL PACK'!$A$2:$Z$49609,16,0)</f>
        <v>71</v>
      </c>
      <c r="H278" s="66">
        <f>VLOOKUP(A278,'SMALL PACK'!$A$2:$Z$49609,7,0)</f>
        <v>20</v>
      </c>
      <c r="I278" s="33">
        <f>VLOOKUP(A278,'SMALL PACK'!$A$2:$Z$49609,17,0)</f>
        <v>0</v>
      </c>
      <c r="J278" s="33">
        <f>VLOOKUP(A278,'SMALL PACK'!$A$2:$Z$49879,18,0)</f>
        <v>0</v>
      </c>
      <c r="K278" s="51">
        <f>VLOOKUP(A278,'SMALL PACK'!$A$2:$Z$49609,21,0)</f>
        <v>3265.5359999999991</v>
      </c>
      <c r="L278" s="33">
        <f>IFERROR(IF(MATCH(B278,'Scheme Grade list'!#REF!,0)&gt;0,((F278-((G278+J278)*H278))/6/H278),0),0)</f>
        <v>0</v>
      </c>
      <c r="M278" s="33">
        <f>IFERROR(VLOOKUP(A278,'Scheme Grade list'!$H$5:$K$70,4,0),0)</f>
        <v>0</v>
      </c>
      <c r="N278" s="33"/>
      <c r="O278" s="33">
        <f>IF(IFERROR(VLOOKUP(A278,'Scheme Grade list'!#REF!,1,0),0),5,0)</f>
        <v>0</v>
      </c>
      <c r="P278" s="67">
        <f t="shared" si="106"/>
        <v>3265.5359999999991</v>
      </c>
      <c r="Q278" s="33">
        <f t="shared" si="107"/>
        <v>2070.4640000000009</v>
      </c>
      <c r="R278" s="33">
        <f t="shared" si="108"/>
        <v>103.52320000000005</v>
      </c>
      <c r="S278" s="60">
        <f t="shared" si="109"/>
        <v>63.403496393853921</v>
      </c>
    </row>
    <row r="279" spans="1:19" x14ac:dyDescent="0.25">
      <c r="A279" s="32">
        <v>3020265</v>
      </c>
      <c r="B279" s="32">
        <f t="shared" ref="B279" si="110">VALUE(LEFT(A279,4))</f>
        <v>3020</v>
      </c>
      <c r="C279" s="32" t="str">
        <f>VLOOKUP(A279,'SMALL PACK'!$A$2:$Z$496909,5,0)</f>
        <v>SERVOSYSTEM 220-20 L</v>
      </c>
      <c r="D279" s="33">
        <f>VLOOKUP(A279,'SMALL PACK'!$A$2:$Z$496909,9,0)</f>
        <v>5153</v>
      </c>
      <c r="E279" s="33">
        <f>VLOOKUP(A279,'SMALL PACK'!$A$2:$Z$49609,12,0)</f>
        <v>4770.6473999999998</v>
      </c>
      <c r="F279" s="33">
        <f t="shared" ref="F279" si="111">E279/1.18</f>
        <v>4042.9215254237288</v>
      </c>
      <c r="G279" s="33">
        <f>VLOOKUP(A279,'SMALL PACK'!$A$2:$Z$49609,16,0)</f>
        <v>19</v>
      </c>
      <c r="H279" s="66">
        <f>VLOOKUP(A279,'SMALL PACK'!$A$2:$Z$49609,7,0)</f>
        <v>20</v>
      </c>
      <c r="I279" s="33">
        <f>VLOOKUP(A279,'SMALL PACK'!$A$2:$Z$49609,17,0)</f>
        <v>0</v>
      </c>
      <c r="J279" s="33">
        <f>VLOOKUP(A279,'SMALL PACK'!$A$2:$Z$49879,18,0)</f>
        <v>0</v>
      </c>
      <c r="K279" s="51">
        <f>VLOOKUP(A279,'SMALL PACK'!$A$2:$Z$49609,21,0)</f>
        <v>4322.2473999999993</v>
      </c>
      <c r="L279" s="33">
        <f>IFERROR(IF(MATCH(B279,'Scheme Grade list'!#REF!,0)&gt;0,((F279-((G279+J279)*H279))/6/H279),0),0)</f>
        <v>0</v>
      </c>
      <c r="M279" s="33">
        <f>IFERROR(VLOOKUP(A279,'Scheme Grade list'!$H$5:$K$70,4,0),0)</f>
        <v>0</v>
      </c>
      <c r="N279" s="33"/>
      <c r="O279" s="33">
        <f>IF(IFERROR(VLOOKUP(A279,'Scheme Grade list'!#REF!,1,0),0),5,0)</f>
        <v>0</v>
      </c>
      <c r="P279" s="67">
        <f t="shared" si="106"/>
        <v>4322.2473999999993</v>
      </c>
      <c r="Q279" s="33">
        <f t="shared" si="107"/>
        <v>830.75260000000071</v>
      </c>
      <c r="R279" s="33">
        <f t="shared" si="108"/>
        <v>41.537630000000036</v>
      </c>
      <c r="S279" s="60">
        <f t="shared" si="109"/>
        <v>19.220385209786947</v>
      </c>
    </row>
    <row r="280" spans="1:19" x14ac:dyDescent="0.25">
      <c r="A280" s="32">
        <v>3614265</v>
      </c>
      <c r="B280" s="32">
        <f t="shared" si="104"/>
        <v>3614</v>
      </c>
      <c r="C280" s="32" t="str">
        <f>VLOOKUP(A280,'SMALL PACK'!$A$2:$Z$496909,5,0)</f>
        <v>SERVOMESH SP 320-20 L</v>
      </c>
      <c r="D280" s="33">
        <f>VLOOKUP(A280,'SMALL PACK'!$A$2:$Z$496909,9,0)</f>
        <v>5685</v>
      </c>
      <c r="E280" s="33">
        <f>VLOOKUP(A280,'SMALL PACK'!$A$2:$Z$49609,12,0)</f>
        <v>5264.31</v>
      </c>
      <c r="F280" s="33">
        <f t="shared" si="105"/>
        <v>4461.2796610169498</v>
      </c>
      <c r="G280" s="33">
        <f>VLOOKUP(A280,'SMALL PACK'!$A$2:$Z$49609,16,0)</f>
        <v>42</v>
      </c>
      <c r="H280" s="66">
        <f>VLOOKUP(A280,'SMALL PACK'!$A$2:$Z$49609,7,0)</f>
        <v>20</v>
      </c>
      <c r="I280" s="33">
        <f>VLOOKUP(A280,'SMALL PACK'!$A$2:$Z$49609,17,0)</f>
        <v>0</v>
      </c>
      <c r="J280" s="33">
        <f>VLOOKUP(A280,'SMALL PACK'!$A$2:$Z$49879,18,0)</f>
        <v>0</v>
      </c>
      <c r="K280" s="51">
        <f>VLOOKUP(A280,'SMALL PACK'!$A$2:$Z$49609,21,0)</f>
        <v>4273.1100000000006</v>
      </c>
      <c r="L280" s="33">
        <f>IFERROR(IF(MATCH(B280,'Scheme Grade list'!#REF!,0)&gt;0,((F280-((G280+J280)*H280))/6/H280),0),0)</f>
        <v>0</v>
      </c>
      <c r="M280" s="33">
        <f>IFERROR(VLOOKUP(A280,'Scheme Grade list'!$H$5:$K$70,4,0),0)</f>
        <v>0</v>
      </c>
      <c r="N280" s="33"/>
      <c r="O280" s="33">
        <f>IF(IFERROR(VLOOKUP(A280,'Scheme Grade list'!#REF!,1,0),0),5,0)</f>
        <v>0</v>
      </c>
      <c r="P280" s="67">
        <f t="shared" si="106"/>
        <v>4273.1100000000006</v>
      </c>
      <c r="Q280" s="33">
        <f t="shared" si="107"/>
        <v>1411.8899999999994</v>
      </c>
      <c r="R280" s="33">
        <f t="shared" si="108"/>
        <v>70.594499999999968</v>
      </c>
      <c r="S280" s="60">
        <f t="shared" si="109"/>
        <v>33.041274387975015</v>
      </c>
    </row>
    <row r="281" spans="1:19" x14ac:dyDescent="0.25">
      <c r="A281" s="32">
        <v>3617265</v>
      </c>
      <c r="B281" s="32">
        <f t="shared" si="104"/>
        <v>3617</v>
      </c>
      <c r="C281" s="32" t="str">
        <f>VLOOKUP(A281,'SMALL PACK'!$A$2:$Z$496909,5,0)</f>
        <v>SERVOMESH SP 220-20 L</v>
      </c>
      <c r="D281" s="33">
        <f>VLOOKUP(A281,'SMALL PACK'!$A$2:$Z$496909,9,0)</f>
        <v>5483</v>
      </c>
      <c r="E281" s="33">
        <f>VLOOKUP(A281,'SMALL PACK'!$A$2:$Z$49609,12,0)</f>
        <v>5076.7097000000003</v>
      </c>
      <c r="F281" s="33">
        <f t="shared" si="105"/>
        <v>4302.2963559322043</v>
      </c>
      <c r="G281" s="33">
        <f>VLOOKUP(A281,'SMALL PACK'!$A$2:$Z$49609,16,0)</f>
        <v>31</v>
      </c>
      <c r="H281" s="66">
        <f>VLOOKUP(A281,'SMALL PACK'!$A$2:$Z$49609,7,0)</f>
        <v>20</v>
      </c>
      <c r="I281" s="33">
        <f>VLOOKUP(A281,'SMALL PACK'!$A$2:$Z$49609,17,0)</f>
        <v>0</v>
      </c>
      <c r="J281" s="33">
        <f>VLOOKUP(A281,'SMALL PACK'!$A$2:$Z$49879,18,0)</f>
        <v>0</v>
      </c>
      <c r="K281" s="51">
        <f>VLOOKUP(A281,'SMALL PACK'!$A$2:$Z$49609,21,0)</f>
        <v>4345.1097000000009</v>
      </c>
      <c r="L281" s="33">
        <f>IFERROR(IF(MATCH(B281,'Scheme Grade list'!#REF!,0)&gt;0,((F281-((G281+J281)*H281))/6/H281),0),0)</f>
        <v>0</v>
      </c>
      <c r="M281" s="33">
        <f>IFERROR(VLOOKUP(A281,'Scheme Grade list'!$H$5:$K$70,4,0),0)</f>
        <v>0</v>
      </c>
      <c r="N281" s="33"/>
      <c r="O281" s="33">
        <f>IF(IFERROR(VLOOKUP(A281,'Scheme Grade list'!#REF!,1,0),0),5,0)</f>
        <v>0</v>
      </c>
      <c r="P281" s="67">
        <f t="shared" si="106"/>
        <v>4345.1097000000009</v>
      </c>
      <c r="Q281" s="33">
        <f t="shared" si="107"/>
        <v>1137.8902999999991</v>
      </c>
      <c r="R281" s="33">
        <f t="shared" si="108"/>
        <v>56.894514999999956</v>
      </c>
      <c r="S281" s="60">
        <f t="shared" si="109"/>
        <v>26.187838249515288</v>
      </c>
    </row>
    <row r="282" spans="1:19" x14ac:dyDescent="0.25">
      <c r="A282" s="53">
        <v>3040265</v>
      </c>
      <c r="B282" s="53">
        <f t="shared" si="104"/>
        <v>3040</v>
      </c>
      <c r="C282" s="53" t="str">
        <f>VLOOKUP(A282,'SMALL PACK'!$A$2:$Z$496909,5,0)</f>
        <v>SERVOHYDRASHAKTI 68-20 L</v>
      </c>
      <c r="D282" s="33">
        <f>VLOOKUP(A282,'SMALL PACK'!$A$2:$Z$496909,9,0)</f>
        <v>4575</v>
      </c>
      <c r="E282" s="33">
        <f>VLOOKUP(A282,'SMALL PACK'!$A$2:$Z$49609,12,0)</f>
        <v>3422.1</v>
      </c>
      <c r="F282" s="33">
        <f t="shared" si="105"/>
        <v>2900.0847457627119</v>
      </c>
      <c r="G282" s="33">
        <f>VLOOKUP(A282,'SMALL PACK'!$A$2:$Z$49609,16,0)</f>
        <v>36</v>
      </c>
      <c r="H282" s="66">
        <f>VLOOKUP(A282,'SMALL PACK'!$A$2:$Z$49609,7,0)</f>
        <v>20</v>
      </c>
      <c r="I282" s="33">
        <f>VLOOKUP(A282,'SMALL PACK'!$A$2:$Z$49609,17,0)</f>
        <v>0</v>
      </c>
      <c r="J282" s="33">
        <f>VLOOKUP(A282,'SMALL PACK'!$A$2:$Z$49879,18,0)</f>
        <v>0</v>
      </c>
      <c r="K282" s="67">
        <f>VLOOKUP(A282,'SMALL PACK'!$A$2:$Z$49609,21,0)</f>
        <v>2572.5</v>
      </c>
      <c r="L282" s="33">
        <f>IFERROR(IF(MATCH(B282,'Scheme Grade list'!#REF!,0)&gt;0,((F282-((G282+J282)*H282))/6/H282),0),0)</f>
        <v>0</v>
      </c>
      <c r="M282" s="33">
        <f>IFERROR(VLOOKUP(A282,'Scheme Grade list'!$H$5:$K$70,4,0),0)</f>
        <v>0</v>
      </c>
      <c r="N282" s="33"/>
      <c r="O282" s="33">
        <f>IF(IFERROR(VLOOKUP(A282,'Scheme Grade list'!#REF!,1,0),0),5,0)</f>
        <v>0</v>
      </c>
      <c r="P282" s="67">
        <f t="shared" si="106"/>
        <v>2572.5</v>
      </c>
      <c r="Q282" s="33">
        <f t="shared" si="107"/>
        <v>2002.5</v>
      </c>
      <c r="R282" s="33">
        <f t="shared" si="108"/>
        <v>100.125</v>
      </c>
      <c r="S282" s="60">
        <f t="shared" si="109"/>
        <v>77.84256559766763</v>
      </c>
    </row>
    <row r="283" spans="1:19" x14ac:dyDescent="0.25">
      <c r="A283" s="32">
        <v>3057265</v>
      </c>
      <c r="B283" s="32">
        <f t="shared" si="104"/>
        <v>3057</v>
      </c>
      <c r="C283" s="32" t="str">
        <f>VLOOKUP(A283,'SMALL PACK'!$A$2:$Z$496909,5,0)</f>
        <v>SERVO EXCAVATOR TH 46 20 L</v>
      </c>
      <c r="D283" s="33">
        <f>VLOOKUP(A283,'SMALL PACK'!$A$2:$Z$496909,9,0)</f>
        <v>6704</v>
      </c>
      <c r="E283" s="33">
        <f>VLOOKUP(A283,'SMALL PACK'!$A$2:$Z$49609,12,0)</f>
        <v>5587.1135999999997</v>
      </c>
      <c r="F283" s="33">
        <f t="shared" si="105"/>
        <v>4734.8420338983051</v>
      </c>
      <c r="G283" s="33">
        <f>VLOOKUP(A283,'SMALL PACK'!$A$2:$Z$49609,16,0)</f>
        <v>0</v>
      </c>
      <c r="H283" s="66">
        <f>VLOOKUP(A283,'SMALL PACK'!$A$2:$Z$49609,7,0)</f>
        <v>20</v>
      </c>
      <c r="I283" s="33">
        <f>VLOOKUP(A283,'SMALL PACK'!$A$2:$Z$49609,17,0)</f>
        <v>0</v>
      </c>
      <c r="J283" s="33">
        <f>VLOOKUP(A283,'SMALL PACK'!$A$2:$Z$49879,18,0)</f>
        <v>0</v>
      </c>
      <c r="K283" s="51">
        <f>VLOOKUP(A283,'SMALL PACK'!$A$2:$Z$49609,21,0)</f>
        <v>5587.1135999999997</v>
      </c>
      <c r="L283" s="33">
        <f>IFERROR(IF(MATCH(B283,'Scheme Grade list'!#REF!,0)&gt;0,((F283-((G283+J283)*H283))/6/H283),0),0)</f>
        <v>0</v>
      </c>
      <c r="M283" s="33">
        <f>IFERROR(VLOOKUP(A283,'Scheme Grade list'!$H$5:$K$70,4,0),0)</f>
        <v>0</v>
      </c>
      <c r="N283" s="33"/>
      <c r="O283" s="33">
        <f>IF(IFERROR(VLOOKUP(A283,'Scheme Grade list'!#REF!,1,0),0),5,0)</f>
        <v>0</v>
      </c>
      <c r="P283" s="67">
        <f t="shared" si="106"/>
        <v>5587.1135999999997</v>
      </c>
      <c r="Q283" s="33">
        <f t="shared" si="107"/>
        <v>1116.8864000000003</v>
      </c>
      <c r="R283" s="33">
        <f t="shared" si="108"/>
        <v>55.844320000000018</v>
      </c>
      <c r="S283" s="60">
        <f t="shared" si="109"/>
        <v>19.990400767938571</v>
      </c>
    </row>
    <row r="284" spans="1:19" x14ac:dyDescent="0.25">
      <c r="A284" s="32">
        <v>3059265</v>
      </c>
      <c r="B284" s="32">
        <f t="shared" si="104"/>
        <v>3059</v>
      </c>
      <c r="C284" s="32" t="str">
        <f>VLOOKUP(A284,'SMALL PACK'!$A$2:$Z$496909,5,0)</f>
        <v>SERVOHYDREX TH 46 PLUS-20 L</v>
      </c>
      <c r="D284" s="33">
        <f>VLOOKUP(A284,'SMALL PACK'!$A$2:$Z$496909,9,0)</f>
        <v>7303</v>
      </c>
      <c r="E284" s="33">
        <f>VLOOKUP(A284,'SMALL PACK'!$A$2:$Z$49609,12,0)</f>
        <v>6085.5898999999999</v>
      </c>
      <c r="F284" s="33">
        <f t="shared" si="105"/>
        <v>5157.2795762711867</v>
      </c>
      <c r="G284" s="33">
        <f>VLOOKUP(A284,'SMALL PACK'!$A$2:$Z$49609,16,0)</f>
        <v>53</v>
      </c>
      <c r="H284" s="66">
        <f>VLOOKUP(A284,'SMALL PACK'!$A$2:$Z$49609,7,0)</f>
        <v>20</v>
      </c>
      <c r="I284" s="33">
        <f>VLOOKUP(A284,'SMALL PACK'!$A$2:$Z$49609,17,0)</f>
        <v>0</v>
      </c>
      <c r="J284" s="33">
        <f>VLOOKUP(A284,'SMALL PACK'!$A$2:$Z$49879,18,0)</f>
        <v>0</v>
      </c>
      <c r="K284" s="51">
        <f>VLOOKUP(A284,'SMALL PACK'!$A$2:$Z$49609,21,0)</f>
        <v>4834.7898999999998</v>
      </c>
      <c r="L284" s="33">
        <f>IFERROR(IF(MATCH(B284,'Scheme Grade list'!#REF!,0)&gt;0,((F284-((G284+J284)*H284))/6/H284),0),0)</f>
        <v>0</v>
      </c>
      <c r="M284" s="33">
        <f>IFERROR(VLOOKUP(A284,'Scheme Grade list'!$H$5:$K$70,4,0),0)</f>
        <v>0</v>
      </c>
      <c r="N284" s="33"/>
      <c r="O284" s="33">
        <f>IF(IFERROR(VLOOKUP(A284,'Scheme Grade list'!#REF!,1,0),0),5,0)</f>
        <v>0</v>
      </c>
      <c r="P284" s="67">
        <f t="shared" si="106"/>
        <v>4834.7898999999998</v>
      </c>
      <c r="Q284" s="33">
        <f t="shared" si="107"/>
        <v>2468.2101000000002</v>
      </c>
      <c r="R284" s="33">
        <f t="shared" si="108"/>
        <v>123.41050500000001</v>
      </c>
      <c r="S284" s="60">
        <f t="shared" si="109"/>
        <v>51.051031193723652</v>
      </c>
    </row>
    <row r="285" spans="1:19" x14ac:dyDescent="0.25">
      <c r="A285" s="32">
        <v>3064265</v>
      </c>
      <c r="B285" s="32">
        <f t="shared" si="104"/>
        <v>3064</v>
      </c>
      <c r="C285" s="32" t="str">
        <f>VLOOKUP(A285,'SMALL PACK'!$A$2:$Z$496909,5,0)</f>
        <v>SERVOHYDREX TH 46-20L BUC</v>
      </c>
      <c r="D285" s="33">
        <f>VLOOKUP(A285,'SMALL PACK'!$A$2:$Z$496909,9,0)</f>
        <v>5892</v>
      </c>
      <c r="E285" s="33">
        <f>VLOOKUP(A285,'SMALL PACK'!$A$2:$Z$49609,12,0)</f>
        <v>5455.4027999999998</v>
      </c>
      <c r="F285" s="33">
        <f t="shared" si="105"/>
        <v>4623.2227118644068</v>
      </c>
      <c r="G285" s="33">
        <f>VLOOKUP(A285,'SMALL PACK'!$A$2:$Z$49609,16,0)</f>
        <v>2</v>
      </c>
      <c r="H285" s="66">
        <f>VLOOKUP(A285,'SMALL PACK'!$A$2:$Z$49609,7,0)</f>
        <v>20</v>
      </c>
      <c r="I285" s="33">
        <f>VLOOKUP(A285,'SMALL PACK'!$A$2:$Z$49609,17,0)</f>
        <v>0</v>
      </c>
      <c r="J285" s="33">
        <f>VLOOKUP(A285,'SMALL PACK'!$A$2:$Z$49879,18,0)</f>
        <v>0</v>
      </c>
      <c r="K285" s="51">
        <f>VLOOKUP(A285,'SMALL PACK'!$A$2:$Z$49609,21,0)</f>
        <v>5408.2028</v>
      </c>
      <c r="L285" s="33">
        <f>IFERROR(IF(MATCH(B285,'Scheme Grade list'!#REF!,0)&gt;0,((F285-((G285+J285)*H285))/6/H285),0),0)</f>
        <v>0</v>
      </c>
      <c r="M285" s="33">
        <f>IFERROR(VLOOKUP(A285,'Scheme Grade list'!$H$5:$K$70,4,0),0)</f>
        <v>0</v>
      </c>
      <c r="N285" s="33"/>
      <c r="O285" s="33">
        <f>IF(IFERROR(VLOOKUP(A285,'Scheme Grade list'!#REF!,1,0),0),5,0)</f>
        <v>0</v>
      </c>
      <c r="P285" s="67">
        <f t="shared" si="106"/>
        <v>5408.2028</v>
      </c>
      <c r="Q285" s="33">
        <f t="shared" si="107"/>
        <v>483.79719999999998</v>
      </c>
      <c r="R285" s="33">
        <f t="shared" si="108"/>
        <v>24.189859999999999</v>
      </c>
      <c r="S285" s="60">
        <f t="shared" si="109"/>
        <v>8.9456186813112843</v>
      </c>
    </row>
    <row r="286" spans="1:19" x14ac:dyDescent="0.25">
      <c r="A286" s="32">
        <v>3084265</v>
      </c>
      <c r="B286" s="32">
        <f t="shared" si="104"/>
        <v>3084</v>
      </c>
      <c r="C286" s="32" t="str">
        <f>VLOOKUP(A286,'SMALL PACK'!$A$2:$Z$496909,5,0)</f>
        <v>SERVOSYSTEM HLP 68-20L BUC</v>
      </c>
      <c r="D286" s="33">
        <f>VLOOKUP(A286,'SMALL PACK'!$A$2:$Z$496909,9,0)</f>
        <v>5478</v>
      </c>
      <c r="E286" s="33">
        <f>VLOOKUP(A286,'SMALL PACK'!$A$2:$Z$49609,12,0)</f>
        <v>5072.6279999999997</v>
      </c>
      <c r="F286" s="33">
        <f t="shared" si="105"/>
        <v>4298.8372881355936</v>
      </c>
      <c r="G286" s="33">
        <f>VLOOKUP(A286,'SMALL PACK'!$A$2:$Z$49609,16,0)</f>
        <v>64</v>
      </c>
      <c r="H286" s="66">
        <f>VLOOKUP(A286,'SMALL PACK'!$A$2:$Z$49609,7,0)</f>
        <v>20</v>
      </c>
      <c r="I286" s="33">
        <f>VLOOKUP(A286,'SMALL PACK'!$A$2:$Z$49609,17,0)</f>
        <v>0</v>
      </c>
      <c r="J286" s="33">
        <f>VLOOKUP(A286,'SMALL PACK'!$A$2:$Z$49879,18,0)</f>
        <v>0</v>
      </c>
      <c r="K286" s="51">
        <f>VLOOKUP(A286,'SMALL PACK'!$A$2:$Z$49609,21,0)</f>
        <v>3562.2280000000001</v>
      </c>
      <c r="L286" s="33">
        <f>IFERROR(IF(MATCH(B286,'Scheme Grade list'!#REF!,0)&gt;0,((F286-((G286+J286)*H286))/6/H286),0),0)</f>
        <v>0</v>
      </c>
      <c r="M286" s="33">
        <f>IFERROR(VLOOKUP(A286,'Scheme Grade list'!$H$5:$K$70,4,0),0)</f>
        <v>0</v>
      </c>
      <c r="N286" s="33"/>
      <c r="O286" s="33">
        <f>IF(IFERROR(VLOOKUP(A286,'Scheme Grade list'!#REF!,1,0),0),5,0)</f>
        <v>0</v>
      </c>
      <c r="P286" s="67">
        <f t="shared" si="106"/>
        <v>3562.2280000000001</v>
      </c>
      <c r="Q286" s="33">
        <f t="shared" si="107"/>
        <v>1915.7719999999999</v>
      </c>
      <c r="R286" s="33">
        <f t="shared" si="108"/>
        <v>95.788600000000002</v>
      </c>
      <c r="S286" s="60">
        <f t="shared" si="109"/>
        <v>53.780162302918285</v>
      </c>
    </row>
    <row r="287" spans="1:19" x14ac:dyDescent="0.25">
      <c r="A287" s="32">
        <v>4501265</v>
      </c>
      <c r="B287" s="32">
        <f t="shared" si="104"/>
        <v>4501</v>
      </c>
      <c r="C287" s="32" t="str">
        <f>VLOOKUP(A287,'SMALL PACK'!$A$2:$Z$496909,5,0)</f>
        <v>SERVOCUT S - 20L BUC</v>
      </c>
      <c r="D287" s="33">
        <f>VLOOKUP(A287,'SMALL PACK'!$A$2:$Z$496909,9,0)</f>
        <v>5198</v>
      </c>
      <c r="E287" s="33">
        <f>VLOOKUP(A287,'SMALL PACK'!$A$2:$Z$49609,12,0)</f>
        <v>4725.5018</v>
      </c>
      <c r="F287" s="33">
        <f t="shared" si="105"/>
        <v>4004.6625423728815</v>
      </c>
      <c r="G287" s="33">
        <f>VLOOKUP(A287,'SMALL PACK'!$A$2:$Z$49609,16,0)</f>
        <v>53</v>
      </c>
      <c r="H287" s="66">
        <f>VLOOKUP(A287,'SMALL PACK'!$A$2:$Z$49609,7,0)</f>
        <v>20</v>
      </c>
      <c r="I287" s="33">
        <f>VLOOKUP(A287,'SMALL PACK'!$A$2:$Z$49609,17,0)</f>
        <v>0</v>
      </c>
      <c r="J287" s="33">
        <f>VLOOKUP(A287,'SMALL PACK'!$A$2:$Z$49879,18,0)</f>
        <v>0</v>
      </c>
      <c r="K287" s="51">
        <f>VLOOKUP(A287,'SMALL PACK'!$A$2:$Z$49609,21,0)</f>
        <v>3474.7017999999998</v>
      </c>
      <c r="L287" s="33">
        <f>IFERROR(IF(MATCH(B287,'Scheme Grade list'!#REF!,0)&gt;0,((F287-((G287+J287)*H287))/6/H287),0),0)</f>
        <v>0</v>
      </c>
      <c r="M287" s="33">
        <f>IFERROR(VLOOKUP(A287,'Scheme Grade list'!$H$5:$K$70,4,0),0)</f>
        <v>0</v>
      </c>
      <c r="N287" s="33"/>
      <c r="O287" s="33">
        <f>IF(IFERROR(VLOOKUP(A287,'Scheme Grade list'!#REF!,1,0),0),5,0)</f>
        <v>0</v>
      </c>
      <c r="P287" s="67">
        <f t="shared" si="106"/>
        <v>3474.7017999999998</v>
      </c>
      <c r="Q287" s="33">
        <f t="shared" si="107"/>
        <v>1723.2982000000002</v>
      </c>
      <c r="R287" s="33">
        <f t="shared" si="108"/>
        <v>86.164910000000006</v>
      </c>
      <c r="S287" s="60">
        <f t="shared" si="109"/>
        <v>49.595571050154582</v>
      </c>
    </row>
    <row r="288" spans="1:19" x14ac:dyDescent="0.25">
      <c r="A288" s="32">
        <v>7403265</v>
      </c>
      <c r="B288" s="32">
        <f t="shared" si="104"/>
        <v>7403</v>
      </c>
      <c r="C288" s="32" t="str">
        <f>VLOOKUP(A288,'SMALL PACK'!$A$2:$Z$496909,5,0)</f>
        <v>SERVOELECTRA-20 L</v>
      </c>
      <c r="D288" s="33">
        <f>VLOOKUP(A288,'SMALL PACK'!$A$2:$Z$496909,9,0)</f>
        <v>4029</v>
      </c>
      <c r="E288" s="33">
        <f>VLOOKUP(A288,'SMALL PACK'!$A$2:$Z$49609,12,0)</f>
        <v>3730.8539999999998</v>
      </c>
      <c r="F288" s="33">
        <f t="shared" si="105"/>
        <v>3161.7406779661019</v>
      </c>
      <c r="G288" s="33">
        <f>VLOOKUP(A288,'SMALL PACK'!$A$2:$Z$49609,16,0)</f>
        <v>0</v>
      </c>
      <c r="H288" s="66">
        <f>VLOOKUP(A288,'SMALL PACK'!$A$2:$Z$49609,7,0)</f>
        <v>20</v>
      </c>
      <c r="I288" s="33">
        <f>VLOOKUP(A288,'SMALL PACK'!$A$2:$Z$49609,17,0)</f>
        <v>0</v>
      </c>
      <c r="J288" s="33">
        <f>VLOOKUP(A288,'SMALL PACK'!$A$2:$Z$49879,18,0)</f>
        <v>0</v>
      </c>
      <c r="K288" s="51">
        <f>VLOOKUP(A288,'SMALL PACK'!$A$2:$Z$49609,21,0)</f>
        <v>3730.8539999999998</v>
      </c>
      <c r="L288" s="33">
        <f>IFERROR(IF(MATCH(B288,'Scheme Grade list'!#REF!,0)&gt;0,((F288-((G288+J288)*H288))/6/H288),0),0)</f>
        <v>0</v>
      </c>
      <c r="M288" s="33">
        <f>IFERROR(VLOOKUP(A288,'Scheme Grade list'!$H$5:$K$70,4,0),0)</f>
        <v>0</v>
      </c>
      <c r="N288" s="33"/>
      <c r="O288" s="33">
        <f>IF(IFERROR(VLOOKUP(A288,'Scheme Grade list'!#REF!,1,0),0),5,0)</f>
        <v>0</v>
      </c>
      <c r="P288" s="67">
        <f t="shared" si="106"/>
        <v>3730.8539999999998</v>
      </c>
      <c r="Q288" s="33">
        <f t="shared" si="107"/>
        <v>298.14600000000019</v>
      </c>
      <c r="R288" s="33">
        <f t="shared" si="108"/>
        <v>14.90730000000001</v>
      </c>
      <c r="S288" s="60">
        <f t="shared" si="109"/>
        <v>7.9913606911447141</v>
      </c>
    </row>
    <row r="289" spans="1:19" x14ac:dyDescent="0.25">
      <c r="A289" s="32"/>
      <c r="B289" s="32"/>
      <c r="C289" s="32"/>
      <c r="D289" s="33"/>
      <c r="E289" s="33"/>
      <c r="F289" s="33"/>
      <c r="G289" s="33"/>
      <c r="H289" s="33"/>
      <c r="I289" s="33"/>
      <c r="J289" s="33"/>
      <c r="K289" s="51"/>
      <c r="L289" s="33"/>
      <c r="M289" s="33"/>
      <c r="N289" s="33"/>
      <c r="O289" s="33"/>
      <c r="P289" s="67"/>
      <c r="Q289" s="33"/>
      <c r="R289" s="33"/>
      <c r="S289" s="27"/>
    </row>
    <row r="290" spans="1:19" x14ac:dyDescent="0.25">
      <c r="A290" s="32"/>
      <c r="B290" s="32"/>
      <c r="C290" s="32"/>
      <c r="D290" s="33"/>
      <c r="E290" s="33"/>
      <c r="F290" s="33"/>
      <c r="G290" s="33"/>
      <c r="H290" s="33"/>
      <c r="I290" s="33"/>
      <c r="J290" s="33"/>
      <c r="K290" s="51"/>
      <c r="L290" s="33"/>
      <c r="M290" s="33"/>
      <c r="N290" s="33"/>
      <c r="O290" s="33"/>
      <c r="P290" s="67"/>
      <c r="Q290" s="33"/>
      <c r="R290" s="33"/>
      <c r="S290" s="27"/>
    </row>
    <row r="291" spans="1:19" x14ac:dyDescent="0.25">
      <c r="A291" s="30" t="s">
        <v>3079</v>
      </c>
      <c r="B291" s="30"/>
      <c r="C291" s="32"/>
      <c r="D291" s="33"/>
      <c r="E291" s="33"/>
      <c r="F291" s="33"/>
      <c r="G291" s="33"/>
      <c r="H291" s="33"/>
      <c r="I291" s="33"/>
      <c r="J291" s="33"/>
      <c r="K291" s="51"/>
      <c r="L291" s="33"/>
      <c r="M291" s="33"/>
      <c r="N291" s="33"/>
      <c r="O291" s="33"/>
      <c r="P291" s="67"/>
      <c r="Q291" s="33"/>
      <c r="R291" s="33"/>
      <c r="S291" s="27"/>
    </row>
    <row r="292" spans="1:19" x14ac:dyDescent="0.25">
      <c r="A292" s="32">
        <v>3060265</v>
      </c>
      <c r="B292" s="32">
        <f t="shared" ref="B292:B297" si="112">VALUE(LEFT(A292,4))</f>
        <v>3060</v>
      </c>
      <c r="C292" s="32" t="str">
        <f>VLOOKUP(A292,'SMALL PACK'!$A$2:$Z$496909,5,0)</f>
        <v>MAHINDRA EM HYDRAULIC OIL-20 L</v>
      </c>
      <c r="D292" s="33">
        <f>VLOOKUP(A292,'SMALL PACK'!$A$2:$Z$496909,9,0)</f>
        <v>7300</v>
      </c>
      <c r="E292" s="33">
        <f>VLOOKUP(A292,'SMALL PACK'!$A$2:$Z$49609,12,0)</f>
        <v>6515.98</v>
      </c>
      <c r="F292" s="33">
        <f t="shared" ref="F292:F297" si="113">E292/1.18</f>
        <v>5522.0169491525421</v>
      </c>
      <c r="G292" s="33">
        <f>VLOOKUP(A292,'SMALL PACK'!$A$2:$Z$49609,16,0)</f>
        <v>0</v>
      </c>
      <c r="H292" s="66">
        <f>VLOOKUP(A292,'SMALL PACK'!$A$2:$Z$49609,7,0)</f>
        <v>20</v>
      </c>
      <c r="I292" s="33">
        <f>VLOOKUP(A292,'SMALL PACK'!$A$2:$Z$49609,17,0)</f>
        <v>0</v>
      </c>
      <c r="J292" s="33">
        <f>VLOOKUP(A292,'SMALL PACK'!$A$2:$Z$49879,18,0)</f>
        <v>0</v>
      </c>
      <c r="K292" s="51">
        <f>VLOOKUP(A292,'SMALL PACK'!$A$2:$Z$49609,21,0)</f>
        <v>6515.98</v>
      </c>
      <c r="L292" s="33">
        <f>IFERROR(IF(MATCH(B292,'Scheme Grade list'!#REF!,0)&gt;0,((F292-((G292+J292)*H292))/6/H292),0),0)</f>
        <v>0</v>
      </c>
      <c r="M292" s="33">
        <f>IFERROR(VLOOKUP(A292,'Scheme Grade list'!$H$5:$K$70,4,0),0)</f>
        <v>0</v>
      </c>
      <c r="N292" s="33"/>
      <c r="O292" s="33">
        <f>IF(IFERROR(VLOOKUP(A292,'Scheme Grade list'!#REF!,1,0),0),5,0)</f>
        <v>0</v>
      </c>
      <c r="P292" s="67">
        <f t="shared" ref="P292:P297" si="114">IFERROR((F292-(G292+I292+J292+L292)*H292)*1.18-(M292+N292+O292)*H292,K292)</f>
        <v>6515.98</v>
      </c>
      <c r="Q292" s="33">
        <f t="shared" ref="Q292:Q297" si="115">D292-P292</f>
        <v>784.02000000000044</v>
      </c>
      <c r="R292" s="33">
        <f t="shared" ref="R292:R297" si="116">Q292/H292</f>
        <v>39.201000000000022</v>
      </c>
      <c r="S292" s="60">
        <f t="shared" ref="S292:S297" si="117">Q292/P292*100</f>
        <v>12.032265292404221</v>
      </c>
    </row>
    <row r="293" spans="1:19" x14ac:dyDescent="0.25">
      <c r="A293" s="32">
        <v>4929242</v>
      </c>
      <c r="B293" s="32">
        <f t="shared" si="112"/>
        <v>4929</v>
      </c>
      <c r="C293" s="32" t="str">
        <f>VLOOKUP(A293,'SMALL PACK'!$A$2:$Z$496909,5,0)</f>
        <v>MAHINDRA EM TRNSMISON OIL-10 L</v>
      </c>
      <c r="D293" s="33">
        <f>VLOOKUP(A293,'SMALL PACK'!$A$2:$Z$496909,9,0)</f>
        <v>4400</v>
      </c>
      <c r="E293" s="33">
        <f>VLOOKUP(A293,'SMALL PACK'!$A$2:$Z$49609,12,0)</f>
        <v>3927.44</v>
      </c>
      <c r="F293" s="33">
        <f t="shared" si="113"/>
        <v>3328.3389830508477</v>
      </c>
      <c r="G293" s="33">
        <f>VLOOKUP(A293,'SMALL PACK'!$A$2:$Z$49609,16,0)</f>
        <v>0</v>
      </c>
      <c r="H293" s="66">
        <f>VLOOKUP(A293,'SMALL PACK'!$A$2:$Z$49609,7,0)</f>
        <v>10</v>
      </c>
      <c r="I293" s="33">
        <f>VLOOKUP(A293,'SMALL PACK'!$A$2:$Z$49609,17,0)</f>
        <v>0</v>
      </c>
      <c r="J293" s="33">
        <f>VLOOKUP(A293,'SMALL PACK'!$A$2:$Z$49879,18,0)</f>
        <v>0</v>
      </c>
      <c r="K293" s="51">
        <f>VLOOKUP(A293,'SMALL PACK'!$A$2:$Z$49609,21,0)</f>
        <v>3927.44</v>
      </c>
      <c r="L293" s="33">
        <f>IFERROR(IF(MATCH(B293,'Scheme Grade list'!#REF!,0)&gt;0,((F293-((G293+J293)*H293))/6/H293),0),0)</f>
        <v>0</v>
      </c>
      <c r="M293" s="33">
        <f>IFERROR(VLOOKUP(A293,'Scheme Grade list'!$H$5:$K$70,4,0),0)</f>
        <v>0</v>
      </c>
      <c r="N293" s="33"/>
      <c r="O293" s="33">
        <f>IF(IFERROR(VLOOKUP(A293,'Scheme Grade list'!#REF!,1,0),0),5,0)</f>
        <v>0</v>
      </c>
      <c r="P293" s="67">
        <f t="shared" si="114"/>
        <v>3927.44</v>
      </c>
      <c r="Q293" s="33">
        <f t="shared" si="115"/>
        <v>472.55999999999995</v>
      </c>
      <c r="R293" s="33">
        <f t="shared" si="116"/>
        <v>47.255999999999993</v>
      </c>
      <c r="S293" s="60">
        <f t="shared" si="117"/>
        <v>12.032265292404212</v>
      </c>
    </row>
    <row r="294" spans="1:19" x14ac:dyDescent="0.25">
      <c r="A294" s="32">
        <v>4929256</v>
      </c>
      <c r="B294" s="32">
        <f t="shared" si="112"/>
        <v>4929</v>
      </c>
      <c r="C294" s="32" t="str">
        <f>VLOOKUP(A294,'SMALL PACK'!$A$2:$Z$496909,5,0)</f>
        <v>MAHINDRA EM TRNSMISON OIL-15 L</v>
      </c>
      <c r="D294" s="33">
        <f>VLOOKUP(A294,'SMALL PACK'!$A$2:$Z$496909,9,0)</f>
        <v>5985</v>
      </c>
      <c r="E294" s="33">
        <f>VLOOKUP(A294,'SMALL PACK'!$A$2:$Z$49609,12,0)</f>
        <v>5342.2109999999993</v>
      </c>
      <c r="F294" s="33">
        <f t="shared" si="113"/>
        <v>4527.2974576271181</v>
      </c>
      <c r="G294" s="33">
        <f>VLOOKUP(A294,'SMALL PACK'!$A$2:$Z$49609,16,0)</f>
        <v>0</v>
      </c>
      <c r="H294" s="66">
        <f>VLOOKUP(A294,'SMALL PACK'!$A$2:$Z$49609,7,0)</f>
        <v>15</v>
      </c>
      <c r="I294" s="33">
        <f>VLOOKUP(A294,'SMALL PACK'!$A$2:$Z$49609,17,0)</f>
        <v>0</v>
      </c>
      <c r="J294" s="33">
        <f>VLOOKUP(A294,'SMALL PACK'!$A$2:$Z$49879,18,0)</f>
        <v>0</v>
      </c>
      <c r="K294" s="51">
        <f>VLOOKUP(A294,'SMALL PACK'!$A$2:$Z$49609,21,0)</f>
        <v>5342.2109999999993</v>
      </c>
      <c r="L294" s="33">
        <f>IFERROR(IF(MATCH(B294,'Scheme Grade list'!#REF!,0)&gt;0,((F294-((G294+J294)*H294))/6/H294),0),0)</f>
        <v>0</v>
      </c>
      <c r="M294" s="33">
        <f>IFERROR(VLOOKUP(A294,'Scheme Grade list'!$H$5:$K$70,4,0),0)</f>
        <v>0</v>
      </c>
      <c r="N294" s="33"/>
      <c r="O294" s="33">
        <f>IF(IFERROR(VLOOKUP(A294,'Scheme Grade list'!#REF!,1,0),0),5,0)</f>
        <v>0</v>
      </c>
      <c r="P294" s="67">
        <f t="shared" si="114"/>
        <v>5342.2109999999993</v>
      </c>
      <c r="Q294" s="33">
        <f t="shared" si="115"/>
        <v>642.78900000000067</v>
      </c>
      <c r="R294" s="33">
        <f t="shared" si="116"/>
        <v>42.852600000000045</v>
      </c>
      <c r="S294" s="60">
        <f t="shared" si="117"/>
        <v>12.032265292404226</v>
      </c>
    </row>
    <row r="295" spans="1:19" x14ac:dyDescent="0.25">
      <c r="A295" s="27">
        <v>7886339</v>
      </c>
      <c r="B295" s="32">
        <f t="shared" si="112"/>
        <v>7886</v>
      </c>
      <c r="C295" s="32" t="str">
        <f>VLOOKUP(A295,'SMALL PACK'!$A$2:$Z$496909,5,0)</f>
        <v>MAHINDRA EM GREASE-5 KG</v>
      </c>
      <c r="D295" s="33">
        <f>VLOOKUP(A295,'SMALL PACK'!$A$2:$Z$496909,9,0)</f>
        <v>2175</v>
      </c>
      <c r="E295" s="33">
        <f>VLOOKUP(A295,'SMALL PACK'!$A$2:$Z$49609,12,0)</f>
        <v>1941.405</v>
      </c>
      <c r="F295" s="33">
        <f t="shared" si="113"/>
        <v>1645.2584745762713</v>
      </c>
      <c r="G295" s="33">
        <f>VLOOKUP(A295,'SMALL PACK'!$A$2:$Z$49609,16,0)</f>
        <v>0</v>
      </c>
      <c r="H295" s="66">
        <f>VLOOKUP(A295,'SMALL PACK'!$A$2:$Z$49609,7,0)</f>
        <v>5</v>
      </c>
      <c r="I295" s="33">
        <f>VLOOKUP(A295,'SMALL PACK'!$A$2:$Z$49609,17,0)</f>
        <v>0</v>
      </c>
      <c r="J295" s="33">
        <f>VLOOKUP(A295,'SMALL PACK'!$A$2:$Z$49879,18,0)</f>
        <v>0</v>
      </c>
      <c r="K295" s="51">
        <f>VLOOKUP(A295,'SMALL PACK'!$A$2:$Z$49609,21,0)</f>
        <v>1941.405</v>
      </c>
      <c r="L295" s="33">
        <f>IFERROR(IF(MATCH(B295,'Scheme Grade list'!#REF!,0)&gt;0,((F295-((G295+J295)*H295))/6/H295),0),0)</f>
        <v>0</v>
      </c>
      <c r="M295" s="33">
        <f>IFERROR(VLOOKUP(A295,'Scheme Grade list'!$H$5:$K$70,4,0),0)</f>
        <v>0</v>
      </c>
      <c r="N295" s="33"/>
      <c r="O295" s="33">
        <f>IF(IFERROR(VLOOKUP(A295,'Scheme Grade list'!#REF!,1,0),0),5,0)</f>
        <v>0</v>
      </c>
      <c r="P295" s="67">
        <f t="shared" si="114"/>
        <v>1941.405</v>
      </c>
      <c r="Q295" s="33">
        <f t="shared" si="115"/>
        <v>233.59500000000003</v>
      </c>
      <c r="R295" s="33">
        <f t="shared" si="116"/>
        <v>46.719000000000008</v>
      </c>
      <c r="S295" s="60">
        <f t="shared" si="117"/>
        <v>12.032265292404213</v>
      </c>
    </row>
    <row r="296" spans="1:19" x14ac:dyDescent="0.25">
      <c r="A296" s="27">
        <v>7886341</v>
      </c>
      <c r="B296" s="32">
        <f t="shared" si="112"/>
        <v>7886</v>
      </c>
      <c r="C296" s="32" t="str">
        <f>VLOOKUP(A296,'SMALL PACK'!$A$2:$Z$496909,5,0)</f>
        <v>MAHINDRA EM GREASE-20 KG</v>
      </c>
      <c r="D296" s="33">
        <f>VLOOKUP(A296,'SMALL PACK'!$A$2:$Z$496909,9,0)</f>
        <v>8540</v>
      </c>
      <c r="E296" s="33">
        <f>VLOOKUP(A296,'SMALL PACK'!$A$2:$Z$49609,12,0)</f>
        <v>7622.8040000000001</v>
      </c>
      <c r="F296" s="33">
        <f t="shared" si="113"/>
        <v>6460.0033898305091</v>
      </c>
      <c r="G296" s="33">
        <f>VLOOKUP(A296,'SMALL PACK'!$A$2:$Z$49609,16,0)</f>
        <v>0</v>
      </c>
      <c r="H296" s="66">
        <f>VLOOKUP(A296,'SMALL PACK'!$A$2:$Z$49609,7,0)</f>
        <v>20</v>
      </c>
      <c r="I296" s="33">
        <f>VLOOKUP(A296,'SMALL PACK'!$A$2:$Z$49609,17,0)</f>
        <v>0</v>
      </c>
      <c r="J296" s="33">
        <f>VLOOKUP(A296,'SMALL PACK'!$A$2:$Z$49879,18,0)</f>
        <v>0</v>
      </c>
      <c r="K296" s="51">
        <f>VLOOKUP(A296,'SMALL PACK'!$A$2:$Z$49609,21,0)</f>
        <v>7622.8040000000001</v>
      </c>
      <c r="L296" s="33">
        <f>IFERROR(IF(MATCH(B296,'Scheme Grade list'!#REF!,0)&gt;0,((F296-((G296+J296)*H296))/6/H296),0),0)</f>
        <v>0</v>
      </c>
      <c r="M296" s="33">
        <f>IFERROR(VLOOKUP(A296,'Scheme Grade list'!$H$5:$K$70,4,0),0)</f>
        <v>0</v>
      </c>
      <c r="N296" s="33"/>
      <c r="O296" s="33">
        <f>IF(IFERROR(VLOOKUP(A296,'Scheme Grade list'!#REF!,1,0),0),5,0)</f>
        <v>0</v>
      </c>
      <c r="P296" s="67">
        <f t="shared" si="114"/>
        <v>7622.8040000000001</v>
      </c>
      <c r="Q296" s="33">
        <f t="shared" si="115"/>
        <v>917.19599999999991</v>
      </c>
      <c r="R296" s="33">
        <f t="shared" si="116"/>
        <v>45.859799999999993</v>
      </c>
      <c r="S296" s="60">
        <f t="shared" si="117"/>
        <v>12.032265292404212</v>
      </c>
    </row>
    <row r="297" spans="1:19" x14ac:dyDescent="0.25">
      <c r="A297" s="27">
        <v>2485254</v>
      </c>
      <c r="B297" s="32">
        <f t="shared" si="112"/>
        <v>2485</v>
      </c>
      <c r="C297" s="32" t="str">
        <f>VLOOKUP(A297,'SMALL PACK'!$A$2:$Z$496909,5,0)</f>
        <v>MAHINDRA EM REAR AXLE OIL-18 L</v>
      </c>
      <c r="D297" s="33">
        <f>VLOOKUP(A297,'SMALL PACK'!$A$2:$Z$496909,9,0)</f>
        <v>7965</v>
      </c>
      <c r="E297" s="33">
        <f>VLOOKUP(A297,'SMALL PACK'!$A$2:$Z$49609,12,0)</f>
        <v>7109.5590000000002</v>
      </c>
      <c r="F297" s="33">
        <f t="shared" si="113"/>
        <v>6025.05</v>
      </c>
      <c r="G297" s="33">
        <f>VLOOKUP(A297,'SMALL PACK'!$A$2:$Z$49609,16,0)</f>
        <v>0</v>
      </c>
      <c r="H297" s="66">
        <f>VLOOKUP(A297,'SMALL PACK'!$A$2:$Z$49609,7,0)</f>
        <v>18</v>
      </c>
      <c r="I297" s="33">
        <f>VLOOKUP(A297,'SMALL PACK'!$A$2:$Z$49609,17,0)</f>
        <v>0</v>
      </c>
      <c r="J297" s="33">
        <f>VLOOKUP(A297,'SMALL PACK'!$A$2:$Z$49879,18,0)</f>
        <v>0</v>
      </c>
      <c r="K297" s="51">
        <f>VLOOKUP(A297,'SMALL PACK'!$A$2:$Z$49609,21,0)</f>
        <v>7109.5590000000002</v>
      </c>
      <c r="L297" s="33">
        <f>IFERROR(IF(MATCH(B297,'Scheme Grade list'!#REF!,0)&gt;0,((F297-((G297+J297)*H297))/6/H297),0),0)</f>
        <v>0</v>
      </c>
      <c r="M297" s="33">
        <f>IFERROR(VLOOKUP(A297,'Scheme Grade list'!$H$5:$K$70,4,0),0)</f>
        <v>0</v>
      </c>
      <c r="N297" s="33"/>
      <c r="O297" s="33">
        <f>IF(IFERROR(VLOOKUP(A297,'Scheme Grade list'!#REF!,1,0),0),5,0)</f>
        <v>0</v>
      </c>
      <c r="P297" s="67">
        <f t="shared" si="114"/>
        <v>7109.5590000000002</v>
      </c>
      <c r="Q297" s="33">
        <f t="shared" si="115"/>
        <v>855.4409999999998</v>
      </c>
      <c r="R297" s="33">
        <f t="shared" si="116"/>
        <v>47.524499999999989</v>
      </c>
      <c r="S297" s="60">
        <f t="shared" si="117"/>
        <v>12.03226529240421</v>
      </c>
    </row>
    <row r="298" spans="1:19" x14ac:dyDescent="0.25">
      <c r="A298" s="32"/>
      <c r="B298" s="32"/>
      <c r="C298" s="32"/>
      <c r="D298" s="33"/>
      <c r="E298" s="33"/>
      <c r="F298" s="33"/>
      <c r="G298" s="33"/>
      <c r="H298" s="33"/>
      <c r="I298" s="33"/>
      <c r="J298" s="33"/>
      <c r="K298" s="51"/>
      <c r="L298" s="33"/>
      <c r="M298" s="33"/>
      <c r="N298" s="33"/>
      <c r="O298" s="33"/>
      <c r="P298" s="67"/>
      <c r="Q298" s="33"/>
      <c r="R298" s="33"/>
      <c r="S298" s="27"/>
    </row>
    <row r="299" spans="1:19" x14ac:dyDescent="0.25">
      <c r="A299" s="30" t="s">
        <v>3077</v>
      </c>
      <c r="B299" s="30"/>
      <c r="C299" s="32"/>
      <c r="D299" s="33"/>
      <c r="E299" s="33"/>
      <c r="F299" s="33"/>
      <c r="G299" s="33"/>
      <c r="H299" s="33"/>
      <c r="I299" s="33"/>
      <c r="J299" s="33"/>
      <c r="K299" s="51"/>
      <c r="L299" s="33"/>
      <c r="M299" s="33"/>
      <c r="N299" s="33"/>
      <c r="O299" s="33"/>
      <c r="P299" s="67"/>
      <c r="Q299" s="33"/>
      <c r="R299" s="33"/>
      <c r="S299" s="27"/>
    </row>
    <row r="300" spans="1:19" x14ac:dyDescent="0.25">
      <c r="A300" s="32">
        <v>7330242</v>
      </c>
      <c r="B300" s="32">
        <f>VALUE(LEFT(A300,4))</f>
        <v>7330</v>
      </c>
      <c r="C300" s="32" t="str">
        <f>VLOOKUP(A300,'SMALL PACK'!$A$2:$Z$496909,5,0)</f>
        <v>IOC CLEARBLUE-10 L</v>
      </c>
      <c r="D300" s="33">
        <f>VLOOKUP(A300,'SMALL PACK'!$A$2:$Z$496909,9,0)</f>
        <v>670</v>
      </c>
      <c r="E300" s="33">
        <f>VLOOKUP(A300,'SMALL PACK'!$A$2:$Z$49609,12,0)</f>
        <v>586.25</v>
      </c>
      <c r="F300" s="33">
        <f>E300/1.18</f>
        <v>496.82203389830511</v>
      </c>
      <c r="G300" s="33">
        <f>VLOOKUP(A300,'SMALL PACK'!$A$2:$Z$49609,16,0)</f>
        <v>0</v>
      </c>
      <c r="H300" s="66">
        <f>VLOOKUP(A300,'SMALL PACK'!$A$2:$Z$49609,7,0)</f>
        <v>10</v>
      </c>
      <c r="I300" s="33">
        <f>VLOOKUP(A300,'SMALL PACK'!$A$2:$Z$49609,17,0)</f>
        <v>0</v>
      </c>
      <c r="J300" s="33">
        <f>VLOOKUP(A300,'SMALL PACK'!$A$2:$Z$49879,18,0)</f>
        <v>0</v>
      </c>
      <c r="K300" s="51">
        <f>VLOOKUP(A300,'SMALL PACK'!$A$2:$Z$49609,21,0)</f>
        <v>586.25</v>
      </c>
      <c r="L300" s="33">
        <f>IFERROR(IF(MATCH(B300,'Scheme Grade list'!#REF!,0)&gt;0,((F300-((G300+J300)*H300))/6/H300),0),0)</f>
        <v>0</v>
      </c>
      <c r="M300" s="33">
        <f>IFERROR(VLOOKUP(A300,'Scheme Grade list'!$H$5:$K$70,4,0),0)</f>
        <v>0</v>
      </c>
      <c r="N300" s="33"/>
      <c r="O300" s="33">
        <f>IF(IFERROR(VLOOKUP(A300,'Scheme Grade list'!#REF!,1,0),0),5,0)</f>
        <v>0</v>
      </c>
      <c r="P300" s="67">
        <f>IFERROR((F300-(G300+I300+J300+L300)*H300)*1.18-(M300+N300+O300)*H300,K300)</f>
        <v>586.25</v>
      </c>
      <c r="Q300" s="33">
        <f>D300-P300</f>
        <v>83.75</v>
      </c>
      <c r="R300" s="33">
        <f>Q300/H300</f>
        <v>8.375</v>
      </c>
      <c r="S300" s="60">
        <f>Q300/P300*100</f>
        <v>14.285714285714285</v>
      </c>
    </row>
    <row r="301" spans="1:19" x14ac:dyDescent="0.25">
      <c r="A301" s="32">
        <v>7330265</v>
      </c>
      <c r="B301" s="32">
        <f>VALUE(LEFT(A301,4))</f>
        <v>7330</v>
      </c>
      <c r="C301" s="32" t="str">
        <f>VLOOKUP(A301,'SMALL PACK'!$A$2:$Z$496909,5,0)</f>
        <v>IOC CLEARBLUE-20 L</v>
      </c>
      <c r="D301" s="33">
        <f>VLOOKUP(A301,'SMALL PACK'!$A$2:$Z$496909,9,0)</f>
        <v>1300</v>
      </c>
      <c r="E301" s="33">
        <f>VLOOKUP(A301,'SMALL PACK'!$A$2:$Z$49609,12,0)</f>
        <v>1137.5</v>
      </c>
      <c r="F301" s="33">
        <f>E301/1.18</f>
        <v>963.98305084745766</v>
      </c>
      <c r="G301" s="33">
        <f>VLOOKUP(A301,'SMALL PACK'!$A$2:$Z$49609,16,0)</f>
        <v>0</v>
      </c>
      <c r="H301" s="66">
        <f>VLOOKUP(A301,'SMALL PACK'!$A$2:$Z$49609,7,0)</f>
        <v>20</v>
      </c>
      <c r="I301" s="33">
        <f>VLOOKUP(A301,'SMALL PACK'!$A$2:$Z$49609,17,0)</f>
        <v>0</v>
      </c>
      <c r="J301" s="33">
        <f>VLOOKUP(A301,'SMALL PACK'!$A$2:$Z$49879,18,0)</f>
        <v>0</v>
      </c>
      <c r="K301" s="51">
        <f>VLOOKUP(A301,'SMALL PACK'!$A$2:$Z$49609,21,0)</f>
        <v>1137.5</v>
      </c>
      <c r="L301" s="33">
        <f>IFERROR(IF(MATCH(B301,'Scheme Grade list'!#REF!,0)&gt;0,((F301-((G301+J301)*H301))/6/H301),0),0)</f>
        <v>0</v>
      </c>
      <c r="M301" s="33">
        <f>IFERROR(VLOOKUP(A301,'Scheme Grade list'!$H$5:$K$70,4,0),0)</f>
        <v>0</v>
      </c>
      <c r="N301" s="33"/>
      <c r="O301" s="33">
        <f>IF(IFERROR(VLOOKUP(A301,'Scheme Grade list'!#REF!,1,0),0),5,0)</f>
        <v>0</v>
      </c>
      <c r="P301" s="67">
        <f>IFERROR((F301-(G301+I301+J301+L301)*H301)*1.18-(M301+N301+O301)*H301,K301)</f>
        <v>1137.5</v>
      </c>
      <c r="Q301" s="33">
        <f>D301-P301</f>
        <v>162.5</v>
      </c>
      <c r="R301" s="33">
        <f>Q301/H301</f>
        <v>8.125</v>
      </c>
      <c r="S301" s="60">
        <f>Q301/P301*100</f>
        <v>14.285714285714285</v>
      </c>
    </row>
  </sheetData>
  <autoFilter ref="A17:S301" xr:uid="{00000000-0009-0000-0000-000010000000}"/>
  <mergeCells count="7">
    <mergeCell ref="C13:E15"/>
    <mergeCell ref="F13:L15"/>
    <mergeCell ref="R1:S1"/>
    <mergeCell ref="C3:K3"/>
    <mergeCell ref="A14:A15"/>
    <mergeCell ref="K1:Q1"/>
    <mergeCell ref="M13:S15"/>
  </mergeCells>
  <conditionalFormatting sqref="A43">
    <cfRule type="duplicateValues" dxfId="28" priority="21"/>
  </conditionalFormatting>
  <conditionalFormatting sqref="A47:A48">
    <cfRule type="duplicateValues" dxfId="27" priority="20"/>
  </conditionalFormatting>
  <conditionalFormatting sqref="A212">
    <cfRule type="duplicateValues" dxfId="26" priority="22"/>
  </conditionalFormatting>
  <conditionalFormatting sqref="A289:B291 A261:B262 A159:B160 A138:B139 A178:B179 A29:B30 A19:A28 A45:B46 A51:B52 A55:B57 A53:A54 A60:B62 A58:A59 A66:B68 A63:A65 A144:A158 A209:B211 A180:A186 A220:B222 A229:B231 A223:A228 A232:A252 A273:B274 A263:A272 A298:B299 A292:A297 A302:B1048576 A300:A301 A213:A219 A189:A208 A31:A42 A44 A49:A50 A80:A137 A162:A175 A275:A288">
    <cfRule type="duplicateValues" dxfId="25" priority="41"/>
  </conditionalFormatting>
  <conditionalFormatting sqref="G19:H301 J19:J301 L19:O301 I180:I208">
    <cfRule type="cellIs" dxfId="24" priority="25" operator="equal">
      <formula>0</formula>
    </cfRule>
  </conditionalFormatting>
  <conditionalFormatting sqref="I19:I28">
    <cfRule type="cellIs" dxfId="23" priority="39" operator="equal">
      <formula>0</formula>
    </cfRule>
  </conditionalFormatting>
  <conditionalFormatting sqref="I31:I44">
    <cfRule type="cellIs" dxfId="22" priority="38" operator="equal">
      <formula>0</formula>
    </cfRule>
  </conditionalFormatting>
  <conditionalFormatting sqref="I47:I50">
    <cfRule type="cellIs" dxfId="21" priority="37" operator="equal">
      <formula>0</formula>
    </cfRule>
  </conditionalFormatting>
  <conditionalFormatting sqref="I53:I54">
    <cfRule type="cellIs" dxfId="20" priority="36" operator="equal">
      <formula>0</formula>
    </cfRule>
  </conditionalFormatting>
  <conditionalFormatting sqref="I58:I59">
    <cfRule type="cellIs" dxfId="19" priority="35" operator="equal">
      <formula>0</formula>
    </cfRule>
  </conditionalFormatting>
  <conditionalFormatting sqref="I63:I65">
    <cfRule type="cellIs" dxfId="18" priority="34" operator="equal">
      <formula>0</formula>
    </cfRule>
  </conditionalFormatting>
  <conditionalFormatting sqref="I69:I137">
    <cfRule type="cellIs" dxfId="17" priority="33" operator="equal">
      <formula>0</formula>
    </cfRule>
  </conditionalFormatting>
  <conditionalFormatting sqref="I140:I158">
    <cfRule type="cellIs" dxfId="16" priority="32" operator="equal">
      <formula>0</formula>
    </cfRule>
  </conditionalFormatting>
  <conditionalFormatting sqref="I162:I177">
    <cfRule type="cellIs" dxfId="15" priority="31" operator="equal">
      <formula>0</formula>
    </cfRule>
  </conditionalFormatting>
  <conditionalFormatting sqref="I211:I219">
    <cfRule type="cellIs" dxfId="14" priority="29" operator="equal">
      <formula>0</formula>
    </cfRule>
  </conditionalFormatting>
  <conditionalFormatting sqref="I223:I228">
    <cfRule type="cellIs" dxfId="13" priority="28" operator="equal">
      <formula>0</formula>
    </cfRule>
  </conditionalFormatting>
  <conditionalFormatting sqref="I232:I260">
    <cfRule type="cellIs" dxfId="12" priority="27" operator="equal">
      <formula>0</formula>
    </cfRule>
  </conditionalFormatting>
  <conditionalFormatting sqref="I263:I301">
    <cfRule type="cellIs" dxfId="11" priority="26" operator="equal">
      <formula>0</formula>
    </cfRule>
  </conditionalFormatting>
  <pageMargins left="0.82677165354330717" right="0.23622047244094491" top="0.59055118110236227" bottom="0.74803149606299213" header="0.31496062992125984" footer="0.31496062992125984"/>
  <pageSetup paperSize="9" scale="4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400"/>
  <sheetViews>
    <sheetView topLeftCell="E1" zoomScale="150" zoomScaleNormal="150" workbookViewId="0">
      <selection activeCell="H8" sqref="H8"/>
    </sheetView>
  </sheetViews>
  <sheetFormatPr defaultColWidth="8.6640625" defaultRowHeight="13.2" x14ac:dyDescent="0.25"/>
  <cols>
    <col min="2" max="2" width="49.44140625" bestFit="1" customWidth="1"/>
    <col min="3" max="3" width="27.109375" bestFit="1" customWidth="1"/>
    <col min="4" max="4" width="22.109375" style="79" bestFit="1" customWidth="1"/>
    <col min="5" max="5" width="8.44140625" customWidth="1"/>
  </cols>
  <sheetData>
    <row r="1" spans="1:20" ht="13.8" thickBot="1" x14ac:dyDescent="0.3">
      <c r="A1" s="6"/>
      <c r="C1" s="209" t="s">
        <v>3427</v>
      </c>
      <c r="D1" s="210"/>
    </row>
    <row r="2" spans="1:20" ht="13.8" thickBot="1" x14ac:dyDescent="0.3">
      <c r="A2" s="36" t="s">
        <v>3407</v>
      </c>
      <c r="B2" s="44"/>
      <c r="C2" s="47" t="s">
        <v>3403</v>
      </c>
      <c r="D2" s="43">
        <v>5</v>
      </c>
      <c r="F2" s="47" t="s">
        <v>3403</v>
      </c>
      <c r="G2" s="42" t="s">
        <v>3396</v>
      </c>
      <c r="H2" s="39" t="s">
        <v>3397</v>
      </c>
      <c r="I2" s="39" t="s">
        <v>20</v>
      </c>
      <c r="J2" s="39" t="s">
        <v>22</v>
      </c>
      <c r="K2" s="39" t="s">
        <v>3398</v>
      </c>
      <c r="L2" s="39" t="s">
        <v>3401</v>
      </c>
      <c r="M2" s="39" t="s">
        <v>3402</v>
      </c>
      <c r="N2" s="39" t="s">
        <v>3399</v>
      </c>
      <c r="O2" s="39" t="s">
        <v>3400</v>
      </c>
      <c r="P2" s="39" t="s">
        <v>3430</v>
      </c>
      <c r="Q2" s="39" t="s">
        <v>3429</v>
      </c>
      <c r="R2" s="42" t="s">
        <v>3404</v>
      </c>
      <c r="S2" s="55" t="s">
        <v>3428</v>
      </c>
      <c r="T2" s="57" t="s">
        <v>3431</v>
      </c>
    </row>
    <row r="3" spans="1:20" ht="13.8" thickBot="1" x14ac:dyDescent="0.3">
      <c r="A3" s="36" t="s">
        <v>3408</v>
      </c>
      <c r="B3" s="44"/>
      <c r="C3" s="42" t="s">
        <v>3396</v>
      </c>
      <c r="D3" s="183">
        <v>7600184</v>
      </c>
      <c r="F3" s="43">
        <v>1</v>
      </c>
      <c r="G3" s="32">
        <v>2540199</v>
      </c>
      <c r="H3" s="48" t="str">
        <f>VLOOKUP(G3,'SMALL PACK'!$A$2:$E$50904,5,0)</f>
        <v>MGGO 80W-90 - 4 X 2.1 L</v>
      </c>
      <c r="I3" s="40">
        <f>VLOOKUP(G3,'SMALL PACK'!$A$2:$I$50904,9,0)*VLOOKUP(G3,'SMALL PACK'!$A$2:$I$50904,8,0)*F3</f>
        <v>3000</v>
      </c>
      <c r="J3" s="40">
        <f>VLOOKUP(G3,'SMALL PACK'!$A$2:$L$50904,12,0)*VLOOKUP(G3,'SMALL PACK'!$A$2:$I$50904,8,0)*F3</f>
        <v>2407.8000000000002</v>
      </c>
      <c r="K3" s="40">
        <f>J3/1.18</f>
        <v>2040.5084745762715</v>
      </c>
      <c r="L3" s="40">
        <f>VLOOKUP(G3,'SMALL PACK'!$A$2:$S$50904,19,0)*VLOOKUP(G3,'SMALL PACK'!$A$2:$I$50904,8,0)*F3</f>
        <v>0</v>
      </c>
      <c r="M3" s="40">
        <f>K3-L3</f>
        <v>2040.5084745762715</v>
      </c>
      <c r="N3" s="40">
        <f>VLOOKUP(G3,'SMALL PACK'!A:AA,27,FALSE)*J3/100</f>
        <v>132.429</v>
      </c>
      <c r="O3" s="40">
        <f>2%*(M3-N3)</f>
        <v>38.161589491525426</v>
      </c>
      <c r="P3" s="40">
        <f>M3-N3-O3</f>
        <v>1869.9178850847461</v>
      </c>
      <c r="Q3" s="40">
        <f>P3*0.18</f>
        <v>336.58521931525428</v>
      </c>
      <c r="R3" s="48">
        <f>P3+Q3</f>
        <v>2206.5031044000002</v>
      </c>
      <c r="S3" s="56">
        <f>0.1%*R3</f>
        <v>2.2065031044000003</v>
      </c>
      <c r="T3" s="148">
        <f>(M3-N3-O3+S3)*1.18</f>
        <v>2209.1067780631925</v>
      </c>
    </row>
    <row r="4" spans="1:20" ht="13.8" thickBot="1" x14ac:dyDescent="0.3">
      <c r="A4" s="36" t="s">
        <v>3409</v>
      </c>
      <c r="B4" s="44"/>
      <c r="C4" s="39" t="s">
        <v>3397</v>
      </c>
      <c r="D4" s="48" t="str">
        <f>VLOOKUP(D3,'SMALL PACK'!A2:E50904,5,0)</f>
        <v>MGO 20W-40 - 20 X 1 L</v>
      </c>
      <c r="F4" s="43">
        <v>1</v>
      </c>
      <c r="G4" s="32">
        <v>2960184</v>
      </c>
      <c r="H4" s="48" t="str">
        <f>VLOOKUP(G4,'SMALL PACK'!$A$2:$E$50904,5,0)</f>
        <v>SERVO FUTURA SYNTH 0W-40-20 X 1 L</v>
      </c>
      <c r="I4" s="40">
        <f>VLOOKUP(G4,'SMALL PACK'!$A$2:$I$50904,9,0)*VLOOKUP(G4,'SMALL PACK'!$A$2:$I$50904,8,0)*F4</f>
        <v>23300.000000000018</v>
      </c>
      <c r="J4" s="40">
        <f>VLOOKUP(G4,'SMALL PACK'!$A$2:$L$50904,12,0)*VLOOKUP(G4,'SMALL PACK'!$A$2:$I$50904,8,0)*F4</f>
        <v>15151.990000000009</v>
      </c>
      <c r="K4" s="40">
        <f t="shared" ref="K4:K67" si="0">J4/1.18</f>
        <v>12840.669491525432</v>
      </c>
      <c r="L4" s="40">
        <f>VLOOKUP(G4,'SMALL PACK'!$A$2:$S$50904,19,0)*VLOOKUP(G4,'SMALL PACK'!$A$2:$I$50904,8,0)*F4</f>
        <v>0</v>
      </c>
      <c r="M4" s="40">
        <f t="shared" ref="M4:M6" si="1">K4-L4</f>
        <v>12840.669491525432</v>
      </c>
      <c r="N4" s="40">
        <f>VLOOKUP(G4,'SMALL PACK'!A:AA,27,FALSE)*J4/100</f>
        <v>1212.1592000000007</v>
      </c>
      <c r="O4" s="40">
        <f t="shared" ref="O4:O6" si="2">2%*(M4-N4)</f>
        <v>232.57020583050866</v>
      </c>
      <c r="P4" s="40">
        <f t="shared" ref="P4:P6" si="3">M4-N4-O4</f>
        <v>11395.940085694923</v>
      </c>
      <c r="Q4" s="40">
        <f t="shared" ref="Q4:Q67" si="4">P4*0.18</f>
        <v>2051.2692154250863</v>
      </c>
      <c r="R4" s="48">
        <f t="shared" ref="R4:R6" si="5">P4+Q4</f>
        <v>13447.209301120009</v>
      </c>
      <c r="S4" s="56">
        <f t="shared" ref="S4:S67" si="6">0.1%*R4</f>
        <v>13.447209301120008</v>
      </c>
      <c r="T4" s="148">
        <f t="shared" ref="T4:T6" si="7">(M4-N4-O4+S4)*1.18</f>
        <v>13463.077008095332</v>
      </c>
    </row>
    <row r="5" spans="1:20" ht="13.8" thickBot="1" x14ac:dyDescent="0.3">
      <c r="A5" s="36" t="s">
        <v>3410</v>
      </c>
      <c r="B5" s="44" t="s">
        <v>3405</v>
      </c>
      <c r="C5" s="39" t="s">
        <v>20</v>
      </c>
      <c r="D5" s="40">
        <f>VLOOKUP(D3,'SMALL PACK'!A2:I50904,9,0)*VLOOKUP(D3,'SMALL PACK'!A2:I50904,8,0)*D2</f>
        <v>33900.000000000022</v>
      </c>
      <c r="F5" s="43">
        <v>1</v>
      </c>
      <c r="G5" s="32">
        <v>2960222</v>
      </c>
      <c r="H5" s="48" t="str">
        <f>VLOOKUP(G5,'SMALL PACK'!$A$2:$E$50904,5,0)</f>
        <v>SERVO FUTURA SYNTH 0W-40-4 x 4 L</v>
      </c>
      <c r="I5" s="40">
        <f>VLOOKUP(G5,'SMALL PACK'!$A$2:$I$50904,9,0)*VLOOKUP(G5,'SMALL PACK'!$A$2:$I$50904,8,0)*F5</f>
        <v>18640.000000000011</v>
      </c>
      <c r="J5" s="40">
        <f>VLOOKUP(G5,'SMALL PACK'!$A$2:$L$50904,12,0)*VLOOKUP(G5,'SMALL PACK'!$A$2:$I$50904,8,0)*F5</f>
        <v>12121.592000000006</v>
      </c>
      <c r="K5" s="40">
        <f t="shared" si="0"/>
        <v>10272.535593220344</v>
      </c>
      <c r="L5" s="40">
        <f>VLOOKUP(G5,'SMALL PACK'!$A$2:$S$50904,19,0)*VLOOKUP(G5,'SMALL PACK'!$A$2:$I$50904,8,0)*F5</f>
        <v>0</v>
      </c>
      <c r="M5" s="40">
        <f t="shared" si="1"/>
        <v>10272.535593220344</v>
      </c>
      <c r="N5" s="40">
        <f>VLOOKUP(G5,'SMALL PACK'!A:AA,27,FALSE)*J5/100</f>
        <v>969.72736000000043</v>
      </c>
      <c r="O5" s="40">
        <f t="shared" si="2"/>
        <v>186.05616466440685</v>
      </c>
      <c r="P5" s="40">
        <f t="shared" si="3"/>
        <v>9116.7520685559357</v>
      </c>
      <c r="Q5" s="40">
        <f t="shared" si="4"/>
        <v>1641.0153723400683</v>
      </c>
      <c r="R5" s="48">
        <f t="shared" si="5"/>
        <v>10757.767440896005</v>
      </c>
      <c r="S5" s="56">
        <f t="shared" si="6"/>
        <v>10.757767440896005</v>
      </c>
      <c r="T5" s="148">
        <f t="shared" si="7"/>
        <v>10770.461606476261</v>
      </c>
    </row>
    <row r="6" spans="1:20" ht="13.8" thickBot="1" x14ac:dyDescent="0.3">
      <c r="A6" s="36" t="s">
        <v>3411</v>
      </c>
      <c r="B6" s="44" t="s">
        <v>3406</v>
      </c>
      <c r="C6" s="39" t="s">
        <v>22</v>
      </c>
      <c r="D6" s="40">
        <f>VLOOKUP(D3,'SMALL PACK'!A2:L50904,12,0)*VLOOKUP(D3,'SMALL PACK'!A2:I50904,8,0)*D2</f>
        <v>26119.950000000019</v>
      </c>
      <c r="F6" s="43">
        <v>1</v>
      </c>
      <c r="G6" s="32">
        <v>7427213</v>
      </c>
      <c r="H6" s="48" t="str">
        <f>VLOOKUP(G6,'SMALL PACK'!$A$2:$E$50904,5,0)</f>
        <v>ECSTAR PETROL 0W-20-4 X 3.5 L</v>
      </c>
      <c r="I6" s="40">
        <f>VLOOKUP(G6,'SMALL PACK'!$A$2:$I$50904,9,0)*VLOOKUP(G6,'SMALL PACK'!$A$2:$I$50904,8,0)*F6</f>
        <v>6456.0000000000018</v>
      </c>
      <c r="J6" s="40">
        <f>VLOOKUP(G6,'SMALL PACK'!$A$2:$L$50904,12,0)*VLOOKUP(G6,'SMALL PACK'!$A$2:$I$50904,8,0)*F6</f>
        <v>5663.2032000000008</v>
      </c>
      <c r="K6" s="40">
        <f t="shared" si="0"/>
        <v>4799.3247457627131</v>
      </c>
      <c r="L6" s="40">
        <f>VLOOKUP(G6,'SMALL PACK'!$A$2:$S$50904,19,0)*VLOOKUP(G6,'SMALL PACK'!$A$2:$I$50904,8,0)*F6</f>
        <v>672.00000000000011</v>
      </c>
      <c r="M6" s="40">
        <f t="shared" si="1"/>
        <v>4127.3247457627131</v>
      </c>
      <c r="N6" s="40">
        <f>VLOOKUP(G6,'SMALL PACK'!A:AA,27,FALSE)*J6/100</f>
        <v>311.47617600000007</v>
      </c>
      <c r="O6" s="40">
        <f t="shared" si="2"/>
        <v>76.316971395254257</v>
      </c>
      <c r="P6" s="40">
        <f t="shared" si="3"/>
        <v>3739.5315983674586</v>
      </c>
      <c r="Q6" s="40">
        <f t="shared" si="4"/>
        <v>673.11568770614258</v>
      </c>
      <c r="R6" s="48">
        <f t="shared" si="5"/>
        <v>4412.6472860736012</v>
      </c>
      <c r="S6" s="56">
        <f t="shared" si="6"/>
        <v>4.412647286073601</v>
      </c>
      <c r="T6" s="148">
        <f t="shared" si="7"/>
        <v>4417.8542098711678</v>
      </c>
    </row>
    <row r="7" spans="1:20" ht="13.8" thickBot="1" x14ac:dyDescent="0.3">
      <c r="A7" s="36" t="s">
        <v>3412</v>
      </c>
      <c r="B7" s="44" t="s">
        <v>3418</v>
      </c>
      <c r="C7" s="39" t="s">
        <v>3398</v>
      </c>
      <c r="D7" s="40">
        <f>D6/1.18</f>
        <v>22135.550847457645</v>
      </c>
      <c r="F7" s="43">
        <v>1</v>
      </c>
      <c r="G7" s="32">
        <v>7428213</v>
      </c>
      <c r="H7" s="48" t="str">
        <f>VLOOKUP(G7,'SMALL PACK'!$A$2:$E$50904,5,0)</f>
        <v>ECSTAR DIESEL 5W-30-4 X 3.5 L</v>
      </c>
      <c r="I7" s="40">
        <f>VLOOKUP(G7,'SMALL PACK'!$A$2:$I$50904,9,0)*VLOOKUP(G7,'SMALL PACK'!$A$2:$I$50904,8,0)*F7</f>
        <v>8668.0000000000018</v>
      </c>
      <c r="J7" s="40">
        <f>VLOOKUP(G7,'SMALL PACK'!$A$2:$L$50904,12,0)*VLOOKUP(G7,'SMALL PACK'!$A$2:$I$50904,8,0)*F7</f>
        <v>6998.543200000001</v>
      </c>
      <c r="K7" s="40">
        <f t="shared" si="0"/>
        <v>5930.9688135593233</v>
      </c>
      <c r="L7" s="40">
        <f>VLOOKUP(G7,'SMALL PACK'!$A$2:$S$50904,19,0)*VLOOKUP(G7,'SMALL PACK'!$A$2:$I$50904,8,0)*F7</f>
        <v>322.00000000000006</v>
      </c>
      <c r="M7" s="40">
        <f t="shared" ref="M7:M70" si="8">K7-L7</f>
        <v>5608.9688135593233</v>
      </c>
      <c r="N7" s="40">
        <f>VLOOKUP(G7,'SMALL PACK'!A:AA,27,FALSE)*J7/100</f>
        <v>384.9198760000001</v>
      </c>
      <c r="O7" s="40">
        <f t="shared" ref="O7:O70" si="9">2%*(M7-N7)</f>
        <v>104.48097875118647</v>
      </c>
      <c r="P7" s="40">
        <f t="shared" ref="P7:P70" si="10">M7-N7-O7</f>
        <v>5119.5679588081366</v>
      </c>
      <c r="Q7" s="40">
        <f t="shared" si="4"/>
        <v>921.52223258546451</v>
      </c>
      <c r="R7" s="48">
        <f t="shared" ref="R7:R70" si="11">P7+Q7</f>
        <v>6041.0901913936013</v>
      </c>
      <c r="S7" s="56">
        <f t="shared" si="6"/>
        <v>6.041090191393601</v>
      </c>
      <c r="T7" s="148">
        <f t="shared" ref="T7:T70" si="12">(M7-N7-O7+S7)*1.18</f>
        <v>6048.2186778194455</v>
      </c>
    </row>
    <row r="8" spans="1:20" ht="13.8" thickBot="1" x14ac:dyDescent="0.3">
      <c r="A8" s="36" t="s">
        <v>3413</v>
      </c>
      <c r="B8" s="44" t="s">
        <v>3419</v>
      </c>
      <c r="C8" s="39" t="s">
        <v>3401</v>
      </c>
      <c r="D8" s="40">
        <f>VLOOKUP(D3,'SMALL PACK'!A2:S50904,19,0)*VLOOKUP(D3,'SMALL PACK'!A2:I50904,8,0)*D2</f>
        <v>800.00000000000057</v>
      </c>
      <c r="E8" s="75"/>
      <c r="F8" s="43">
        <v>1</v>
      </c>
      <c r="G8" s="32">
        <v>7600184</v>
      </c>
      <c r="H8" s="48" t="str">
        <f>VLOOKUP(G8,'SMALL PACK'!$A$2:$E$50904,5,0)</f>
        <v>MGO 20W-40 - 20 X 1 L</v>
      </c>
      <c r="I8" s="40">
        <f>VLOOKUP(G8,'SMALL PACK'!$A$2:$I$50904,9,0)*VLOOKUP(G8,'SMALL PACK'!$A$2:$I$50904,8,0)*F8</f>
        <v>6780.0000000000045</v>
      </c>
      <c r="J8" s="40">
        <f>VLOOKUP(G8,'SMALL PACK'!$A$2:$L$50904,12,0)*VLOOKUP(G8,'SMALL PACK'!$A$2:$I$50904,8,0)*F8</f>
        <v>5223.9900000000034</v>
      </c>
      <c r="K8" s="40">
        <f t="shared" si="0"/>
        <v>4427.1101694915287</v>
      </c>
      <c r="L8" s="40">
        <f>VLOOKUP(G8,'SMALL PACK'!$A$2:$S$50904,19,0)*VLOOKUP(G8,'SMALL PACK'!$A$2:$I$50904,8,0)*F8</f>
        <v>160.00000000000011</v>
      </c>
      <c r="M8" s="40">
        <f t="shared" si="8"/>
        <v>4267.1101694915287</v>
      </c>
      <c r="N8" s="40">
        <f>VLOOKUP(G8,'SMALL PACK'!A:AA,27,FALSE)*J8/100</f>
        <v>287.31945000000019</v>
      </c>
      <c r="O8" s="40">
        <f t="shared" si="9"/>
        <v>79.595814389830579</v>
      </c>
      <c r="P8" s="40">
        <f t="shared" si="10"/>
        <v>3900.1949051016982</v>
      </c>
      <c r="Q8" s="40">
        <f t="shared" si="4"/>
        <v>702.03508291830565</v>
      </c>
      <c r="R8" s="48">
        <f t="shared" si="11"/>
        <v>4602.2299880200035</v>
      </c>
      <c r="S8" s="56">
        <f t="shared" si="6"/>
        <v>4.6022299880200039</v>
      </c>
      <c r="T8" s="148">
        <f t="shared" si="12"/>
        <v>4607.6606194058677</v>
      </c>
    </row>
    <row r="9" spans="1:20" ht="13.8" thickBot="1" x14ac:dyDescent="0.3">
      <c r="A9" s="36" t="s">
        <v>3414</v>
      </c>
      <c r="B9" s="44" t="s">
        <v>3420</v>
      </c>
      <c r="C9" s="39" t="s">
        <v>3402</v>
      </c>
      <c r="D9" s="40">
        <f>D7-D8</f>
        <v>21335.550847457645</v>
      </c>
      <c r="F9" s="43">
        <v>1</v>
      </c>
      <c r="G9" s="32">
        <v>7600203</v>
      </c>
      <c r="H9" s="48" t="str">
        <f>VLOOKUP(G9,'SMALL PACK'!$A$2:$E$50904,5,0)</f>
        <v>MGO 20W-40 - 4 X 3 L</v>
      </c>
      <c r="I9" s="40">
        <f>VLOOKUP(G9,'SMALL PACK'!$A$2:$I$50904,9,0)*VLOOKUP(G9,'SMALL PACK'!$A$2:$I$50904,8,0)*F9</f>
        <v>4068.0000000000018</v>
      </c>
      <c r="J9" s="40">
        <f>VLOOKUP(G9,'SMALL PACK'!$A$2:$L$50904,12,0)*VLOOKUP(G9,'SMALL PACK'!$A$2:$I$50904,8,0)*F9</f>
        <v>3037.5756000000015</v>
      </c>
      <c r="K9" s="40">
        <f t="shared" si="0"/>
        <v>2574.2166101694929</v>
      </c>
      <c r="L9" s="40">
        <f>VLOOKUP(G9,'SMALL PACK'!$A$2:$S$50904,19,0)*VLOOKUP(G9,'SMALL PACK'!$A$2:$I$50904,8,0)*F9</f>
        <v>276.00000000000011</v>
      </c>
      <c r="M9" s="40">
        <f t="shared" si="8"/>
        <v>2298.2166101694929</v>
      </c>
      <c r="N9" s="40">
        <f>VLOOKUP(G9,'SMALL PACK'!A:AA,27,FALSE)*J9/100</f>
        <v>167.0666580000001</v>
      </c>
      <c r="O9" s="40">
        <f t="shared" si="9"/>
        <v>42.622999043389854</v>
      </c>
      <c r="P9" s="40">
        <f t="shared" si="10"/>
        <v>2088.5269531261029</v>
      </c>
      <c r="Q9" s="40">
        <f t="shared" si="4"/>
        <v>375.9348515626985</v>
      </c>
      <c r="R9" s="48">
        <f t="shared" si="11"/>
        <v>2464.4618046888013</v>
      </c>
      <c r="S9" s="56">
        <f t="shared" si="6"/>
        <v>2.4644618046888014</v>
      </c>
      <c r="T9" s="148">
        <f t="shared" si="12"/>
        <v>2467.3698696183337</v>
      </c>
    </row>
    <row r="10" spans="1:20" ht="13.8" thickBot="1" x14ac:dyDescent="0.3">
      <c r="A10" s="36" t="s">
        <v>3415</v>
      </c>
      <c r="B10" s="44" t="s">
        <v>3421</v>
      </c>
      <c r="C10" s="39" t="s">
        <v>3399</v>
      </c>
      <c r="D10" s="40">
        <f>VLOOKUP(D3,'SMALL PACK'!A:AA,27,FALSE)*D6/100</f>
        <v>1436.5972500000009</v>
      </c>
      <c r="E10" s="76"/>
      <c r="F10" s="43">
        <v>1</v>
      </c>
      <c r="G10" s="32">
        <v>7670213</v>
      </c>
      <c r="H10" s="48" t="str">
        <f>VLOOKUP(G10,'SMALL PACK'!$A$2:$E$50904,5,0)</f>
        <v>MGDO 15W-40 - 4 X 3.5 L</v>
      </c>
      <c r="I10" s="40">
        <f>VLOOKUP(G10,'SMALL PACK'!$A$2:$I$50904,9,0)*VLOOKUP(G10,'SMALL PACK'!$A$2:$I$50904,8,0)*F10</f>
        <v>4860.0000000000009</v>
      </c>
      <c r="J10" s="40">
        <f>VLOOKUP(G10,'SMALL PACK'!$A$2:$L$50904,12,0)*VLOOKUP(G10,'SMALL PACK'!$A$2:$I$50904,8,0)*F10</f>
        <v>3918.6180000000008</v>
      </c>
      <c r="K10" s="40">
        <f t="shared" si="0"/>
        <v>3320.8627118644076</v>
      </c>
      <c r="L10" s="40">
        <f>VLOOKUP(G10,'SMALL PACK'!$A$2:$S$50904,19,0)*VLOOKUP(G10,'SMALL PACK'!$A$2:$I$50904,8,0)*F10</f>
        <v>252.00000000000006</v>
      </c>
      <c r="M10" s="40">
        <f t="shared" si="8"/>
        <v>3068.8627118644076</v>
      </c>
      <c r="N10" s="40">
        <f>VLOOKUP(G10,'SMALL PACK'!A:AA,27,FALSE)*J10/100</f>
        <v>215.52399000000005</v>
      </c>
      <c r="O10" s="40">
        <f t="shared" si="9"/>
        <v>57.066774437288153</v>
      </c>
      <c r="P10" s="40">
        <f t="shared" si="10"/>
        <v>2796.2719474271194</v>
      </c>
      <c r="Q10" s="40">
        <f t="shared" si="4"/>
        <v>503.32895053688145</v>
      </c>
      <c r="R10" s="48">
        <f t="shared" si="11"/>
        <v>3299.600897964001</v>
      </c>
      <c r="S10" s="56">
        <f t="shared" si="6"/>
        <v>3.2996008979640012</v>
      </c>
      <c r="T10" s="148">
        <f t="shared" si="12"/>
        <v>3303.4944270235983</v>
      </c>
    </row>
    <row r="11" spans="1:20" ht="13.8" thickBot="1" x14ac:dyDescent="0.3">
      <c r="A11" s="36" t="s">
        <v>3416</v>
      </c>
      <c r="B11" s="44" t="s">
        <v>3422</v>
      </c>
      <c r="C11" s="39" t="s">
        <v>3400</v>
      </c>
      <c r="D11" s="40">
        <f>2%*(D9-D10)</f>
        <v>397.97907194915285</v>
      </c>
      <c r="E11" s="75"/>
      <c r="F11" s="43">
        <v>1</v>
      </c>
      <c r="G11" s="32">
        <v>7688203</v>
      </c>
      <c r="H11" s="48" t="str">
        <f>VLOOKUP(G11,'SMALL PACK'!$A$2:$E$50904,5,0)</f>
        <v>MGO 5W-30-4 X 3 L</v>
      </c>
      <c r="I11" s="40">
        <f>VLOOKUP(G11,'SMALL PACK'!$A$2:$I$50904,9,0)*VLOOKUP(G11,'SMALL PACK'!$A$2:$I$50904,8,0)*F11</f>
        <v>4308.0000000000018</v>
      </c>
      <c r="J11" s="40">
        <f>VLOOKUP(G11,'SMALL PACK'!$A$2:$L$50904,12,0)*VLOOKUP(G11,'SMALL PACK'!$A$2:$I$50904,8,0)*F11</f>
        <v>3429.168000000001</v>
      </c>
      <c r="K11" s="40">
        <f t="shared" si="0"/>
        <v>2906.0745762711877</v>
      </c>
      <c r="L11" s="40">
        <f>VLOOKUP(G11,'SMALL PACK'!$A$2:$S$50904,19,0)*VLOOKUP(G11,'SMALL PACK'!$A$2:$I$50904,8,0)*F11</f>
        <v>276.00000000000011</v>
      </c>
      <c r="M11" s="40">
        <f t="shared" si="8"/>
        <v>2630.0745762711877</v>
      </c>
      <c r="N11" s="40">
        <f>VLOOKUP(G11,'SMALL PACK'!A:AA,27,FALSE)*J11/100</f>
        <v>188.60424000000006</v>
      </c>
      <c r="O11" s="40">
        <f t="shared" si="9"/>
        <v>48.829406725423752</v>
      </c>
      <c r="P11" s="40">
        <f t="shared" si="10"/>
        <v>2392.6409295457638</v>
      </c>
      <c r="Q11" s="40">
        <f t="shared" si="4"/>
        <v>430.67536731823748</v>
      </c>
      <c r="R11" s="48">
        <f t="shared" si="11"/>
        <v>2823.3162968640013</v>
      </c>
      <c r="S11" s="56">
        <f t="shared" si="6"/>
        <v>2.8233162968640015</v>
      </c>
      <c r="T11" s="148">
        <f t="shared" si="12"/>
        <v>2826.6478100943009</v>
      </c>
    </row>
    <row r="12" spans="1:20" ht="13.8" thickBot="1" x14ac:dyDescent="0.3">
      <c r="A12" s="36"/>
      <c r="B12" s="44"/>
      <c r="C12" s="39" t="s">
        <v>3430</v>
      </c>
      <c r="D12" s="40">
        <f>D9-D10-D11</f>
        <v>19500.974525508489</v>
      </c>
      <c r="E12" s="38"/>
      <c r="F12" s="43">
        <v>1</v>
      </c>
      <c r="G12" s="32">
        <v>7688213</v>
      </c>
      <c r="H12" s="48" t="str">
        <f>VLOOKUP(G12,'SMALL PACK'!$A$2:$E$50904,5,0)</f>
        <v>MGO 5W-30-4x3.5L HDPE</v>
      </c>
      <c r="I12" s="40">
        <f>VLOOKUP(G12,'SMALL PACK'!$A$2:$I$50904,9,0)*VLOOKUP(G12,'SMALL PACK'!$A$2:$I$50904,8,0)*F12</f>
        <v>5028.0000000000009</v>
      </c>
      <c r="J12" s="40">
        <f>VLOOKUP(G12,'SMALL PACK'!$A$2:$L$50904,12,0)*VLOOKUP(G12,'SMALL PACK'!$A$2:$I$50904,8,0)*F12</f>
        <v>4003.2936000000013</v>
      </c>
      <c r="K12" s="40">
        <f t="shared" si="0"/>
        <v>3392.6216949152554</v>
      </c>
      <c r="L12" s="40">
        <f>VLOOKUP(G12,'SMALL PACK'!$A$2:$S$50904,19,0)*VLOOKUP(G12,'SMALL PACK'!$A$2:$I$50904,8,0)*F12</f>
        <v>322.00000000000006</v>
      </c>
      <c r="M12" s="40">
        <f t="shared" si="8"/>
        <v>3070.6216949152554</v>
      </c>
      <c r="N12" s="40">
        <f>VLOOKUP(G12,'SMALL PACK'!A:AA,27,FALSE)*J12/100</f>
        <v>220.18114800000006</v>
      </c>
      <c r="O12" s="40">
        <f t="shared" si="9"/>
        <v>57.008810938305103</v>
      </c>
      <c r="P12" s="40">
        <f t="shared" si="10"/>
        <v>2793.4317359769502</v>
      </c>
      <c r="Q12" s="40">
        <f t="shared" si="4"/>
        <v>502.81771247585101</v>
      </c>
      <c r="R12" s="48">
        <f t="shared" si="11"/>
        <v>3296.2494484528011</v>
      </c>
      <c r="S12" s="56">
        <f t="shared" si="6"/>
        <v>3.2962494484528011</v>
      </c>
      <c r="T12" s="148">
        <f t="shared" si="12"/>
        <v>3300.1390228019754</v>
      </c>
    </row>
    <row r="13" spans="1:20" ht="13.8" thickBot="1" x14ac:dyDescent="0.3">
      <c r="A13" s="36"/>
      <c r="B13" s="44"/>
      <c r="C13" s="39" t="s">
        <v>3429</v>
      </c>
      <c r="D13" s="40">
        <f>D12*0.18</f>
        <v>3510.1754145915279</v>
      </c>
      <c r="E13" s="75"/>
      <c r="F13" s="43">
        <v>1</v>
      </c>
      <c r="G13" s="32">
        <v>2557195</v>
      </c>
      <c r="H13" s="48" t="str">
        <f>VLOOKUP(G13,'SMALL PACK'!$A$2:$E$50904,5,0)</f>
        <v>HYUNDAI S.GEAR OIL 75W-85-4X2.5L-HDPE</v>
      </c>
      <c r="I13" s="40">
        <f>VLOOKUP(G13,'SMALL PACK'!$A$2:$I$50904,9,0)*VLOOKUP(G13,'SMALL PACK'!$A$2:$I$50904,8,0)*F13</f>
        <v>4200</v>
      </c>
      <c r="J13" s="40">
        <f>VLOOKUP(G13,'SMALL PACK'!$A$2:$L$50904,12,0)*VLOOKUP(G13,'SMALL PACK'!$A$2:$I$50904,8,0)*F13</f>
        <v>3694.74</v>
      </c>
      <c r="K13" s="40">
        <f t="shared" si="0"/>
        <v>3131.1355932203392</v>
      </c>
      <c r="L13" s="40">
        <f>VLOOKUP(G13,'SMALL PACK'!$A$2:$S$50904,19,0)*VLOOKUP(G13,'SMALL PACK'!$A$2:$I$50904,8,0)*F13</f>
        <v>0</v>
      </c>
      <c r="M13" s="40">
        <f t="shared" si="8"/>
        <v>3131.1355932203392</v>
      </c>
      <c r="N13" s="40">
        <f>VLOOKUP(G13,'SMALL PACK'!A:AA,27,FALSE)*J13/100</f>
        <v>203.2107</v>
      </c>
      <c r="O13" s="40">
        <f t="shared" si="9"/>
        <v>58.558497864406782</v>
      </c>
      <c r="P13" s="40">
        <f t="shared" si="10"/>
        <v>2869.3663953559321</v>
      </c>
      <c r="Q13" s="40">
        <f t="shared" si="4"/>
        <v>516.48595116406773</v>
      </c>
      <c r="R13" s="48">
        <f t="shared" si="11"/>
        <v>3385.8523465199996</v>
      </c>
      <c r="S13" s="56">
        <f t="shared" si="6"/>
        <v>3.3858523465199997</v>
      </c>
      <c r="T13" s="148">
        <f t="shared" si="12"/>
        <v>3389.8476522888936</v>
      </c>
    </row>
    <row r="14" spans="1:20" ht="13.8" thickBot="1" x14ac:dyDescent="0.3">
      <c r="A14" s="36"/>
      <c r="B14" s="44"/>
      <c r="C14" s="42" t="s">
        <v>3404</v>
      </c>
      <c r="D14" s="48">
        <f>D12+D13</f>
        <v>23011.149940100018</v>
      </c>
      <c r="E14" s="38"/>
      <c r="F14" s="43">
        <v>1</v>
      </c>
      <c r="G14" s="32">
        <v>2918175</v>
      </c>
      <c r="H14" s="48" t="str">
        <f>VLOOKUP(G14,'SMALL PACK'!$A$2:$E$50904,5,0)</f>
        <v>HYUNDAI SERVO BRAKE OIL - 20x1/2L - HDPE</v>
      </c>
      <c r="I14" s="40">
        <f>VLOOKUP(G14,'SMALL PACK'!$A$2:$I$50904,9,0)*VLOOKUP(G14,'SMALL PACK'!$A$2:$I$50904,8,0)*F14</f>
        <v>3220.0000000000018</v>
      </c>
      <c r="J14" s="40">
        <f>VLOOKUP(G14,'SMALL PACK'!$A$2:$L$50904,12,0)*VLOOKUP(G14,'SMALL PACK'!$A$2:$I$50904,8,0)*F14</f>
        <v>2774.6740000000013</v>
      </c>
      <c r="K14" s="40">
        <f t="shared" si="0"/>
        <v>2351.4186440677977</v>
      </c>
      <c r="L14" s="40">
        <f>VLOOKUP(G14,'SMALL PACK'!$A$2:$S$50904,19,0)*VLOOKUP(G14,'SMALL PACK'!$A$2:$I$50904,8,0)*F14</f>
        <v>0</v>
      </c>
      <c r="M14" s="40">
        <f t="shared" si="8"/>
        <v>2351.4186440677977</v>
      </c>
      <c r="N14" s="40">
        <f>VLOOKUP(G14,'SMALL PACK'!A:AA,27,FALSE)*J14/100</f>
        <v>152.60707000000008</v>
      </c>
      <c r="O14" s="40">
        <f t="shared" si="9"/>
        <v>43.976231481355953</v>
      </c>
      <c r="P14" s="40">
        <f t="shared" si="10"/>
        <v>2154.8353425864416</v>
      </c>
      <c r="Q14" s="40">
        <f t="shared" si="4"/>
        <v>387.87036166555947</v>
      </c>
      <c r="R14" s="48">
        <f t="shared" si="11"/>
        <v>2542.7057042520009</v>
      </c>
      <c r="S14" s="56">
        <f t="shared" si="6"/>
        <v>2.5427057042520009</v>
      </c>
      <c r="T14" s="148">
        <f t="shared" si="12"/>
        <v>2545.7060969830181</v>
      </c>
    </row>
    <row r="15" spans="1:20" ht="13.8" thickBot="1" x14ac:dyDescent="0.3">
      <c r="A15" s="36" t="s">
        <v>3417</v>
      </c>
      <c r="B15" s="44" t="s">
        <v>3423</v>
      </c>
      <c r="C15" s="55" t="s">
        <v>3428</v>
      </c>
      <c r="D15" s="56">
        <f>0.1%*D14</f>
        <v>23.011149940100019</v>
      </c>
      <c r="E15" s="38"/>
      <c r="F15" s="43">
        <v>1</v>
      </c>
      <c r="G15" s="32">
        <v>7209213</v>
      </c>
      <c r="H15" s="48" t="str">
        <f>VLOOKUP(G15,'SMALL PACK'!$A$2:$E$50904,5,0)</f>
        <v>HY SERVO SYNTH 0W-30 SP/C3-4 X 3.5 L</v>
      </c>
      <c r="I15" s="40">
        <f>VLOOKUP(G15,'SMALL PACK'!$A$2:$I$50904,9,0)*VLOOKUP(G15,'SMALL PACK'!$A$2:$I$50904,8,0)*F15</f>
        <v>15540.000000000004</v>
      </c>
      <c r="J15" s="40">
        <f>VLOOKUP(G15,'SMALL PACK'!$A$2:$L$50904,12,0)*VLOOKUP(G15,'SMALL PACK'!$A$2:$I$50904,8,0)*F15</f>
        <v>12523.686000000005</v>
      </c>
      <c r="K15" s="40">
        <f t="shared" si="0"/>
        <v>10613.293220338988</v>
      </c>
      <c r="L15" s="40">
        <f>VLOOKUP(G15,'SMALL PACK'!$A$2:$S$50904,19,0)*VLOOKUP(G15,'SMALL PACK'!$A$2:$I$50904,8,0)*F15</f>
        <v>0</v>
      </c>
      <c r="M15" s="40">
        <f t="shared" si="8"/>
        <v>10613.293220338988</v>
      </c>
      <c r="N15" s="40">
        <f>VLOOKUP(G15,'SMALL PACK'!A:AA,27,FALSE)*J15/100</f>
        <v>688.80273000000034</v>
      </c>
      <c r="O15" s="40">
        <f t="shared" si="9"/>
        <v>198.48980980677973</v>
      </c>
      <c r="P15" s="40">
        <f t="shared" si="10"/>
        <v>9726.0006805322064</v>
      </c>
      <c r="Q15" s="40">
        <f t="shared" si="4"/>
        <v>1750.6801224957971</v>
      </c>
      <c r="R15" s="48">
        <f t="shared" si="11"/>
        <v>11476.680803028004</v>
      </c>
      <c r="S15" s="56">
        <f t="shared" si="6"/>
        <v>11.476680803028005</v>
      </c>
      <c r="T15" s="148">
        <f t="shared" si="12"/>
        <v>11490.223286375574</v>
      </c>
    </row>
    <row r="16" spans="1:20" ht="13.8" thickBot="1" x14ac:dyDescent="0.3">
      <c r="A16" s="36" t="s">
        <v>2735</v>
      </c>
      <c r="B16" s="44" t="s">
        <v>3424</v>
      </c>
      <c r="C16" s="57" t="s">
        <v>3431</v>
      </c>
      <c r="D16" s="148">
        <f>(D9-D10-D11+D15)*1.18</f>
        <v>23038.303097029333</v>
      </c>
      <c r="F16" s="43">
        <v>1</v>
      </c>
      <c r="G16" s="32">
        <v>2953213</v>
      </c>
      <c r="H16" s="48" t="str">
        <f>VLOOKUP(G16,'SMALL PACK'!$A$2:$E$50904,5,0)</f>
        <v>HY.SERVO SYNTH PLUS 5W-30-4x3.5L HDPE</v>
      </c>
      <c r="I16" s="40">
        <f>VLOOKUP(G16,'SMALL PACK'!$A$2:$I$50904,9,0)*VLOOKUP(G16,'SMALL PACK'!$A$2:$I$50904,8,0)*F16</f>
        <v>13020.000000000004</v>
      </c>
      <c r="J16" s="40">
        <f>VLOOKUP(G16,'SMALL PACK'!$A$2:$L$50904,12,0)*VLOOKUP(G16,'SMALL PACK'!$A$2:$I$50904,8,0)*F16</f>
        <v>10219.398000000001</v>
      </c>
      <c r="K16" s="40">
        <f t="shared" si="0"/>
        <v>8660.5067796610183</v>
      </c>
      <c r="L16" s="40">
        <f>VLOOKUP(G16,'SMALL PACK'!$A$2:$S$50904,19,0)*VLOOKUP(G16,'SMALL PACK'!$A$2:$I$50904,8,0)*F16</f>
        <v>0</v>
      </c>
      <c r="M16" s="40">
        <f t="shared" si="8"/>
        <v>8660.5067796610183</v>
      </c>
      <c r="N16" s="40">
        <f>VLOOKUP(G16,'SMALL PACK'!A:AA,27,FALSE)*J16/100</f>
        <v>562.06689000000006</v>
      </c>
      <c r="O16" s="40">
        <f t="shared" si="9"/>
        <v>161.96879779322038</v>
      </c>
      <c r="P16" s="40">
        <f t="shared" si="10"/>
        <v>7936.4710918677974</v>
      </c>
      <c r="Q16" s="40">
        <f t="shared" si="4"/>
        <v>1428.5647965362034</v>
      </c>
      <c r="R16" s="48">
        <f t="shared" si="11"/>
        <v>9365.0358884040015</v>
      </c>
      <c r="S16" s="56">
        <f t="shared" si="6"/>
        <v>9.3650358884040017</v>
      </c>
      <c r="T16" s="148">
        <f t="shared" si="12"/>
        <v>9376.0866307523174</v>
      </c>
    </row>
    <row r="17" spans="1:20" ht="13.8" thickBot="1" x14ac:dyDescent="0.3">
      <c r="A17" s="36"/>
      <c r="B17" s="44"/>
      <c r="C17" s="209" t="s">
        <v>3432</v>
      </c>
      <c r="D17" s="210"/>
      <c r="F17" s="43">
        <v>1</v>
      </c>
      <c r="G17" s="32">
        <v>2968213</v>
      </c>
      <c r="H17" s="48" t="str">
        <f>VLOOKUP(G17,'SMALL PACK'!$A$2:$E$50904,5,0)</f>
        <v>HY.SERVO ENGINE OIL 5W-30-4x3.5L</v>
      </c>
      <c r="I17" s="40">
        <f>VLOOKUP(G17,'SMALL PACK'!$A$2:$I$50904,9,0)*VLOOKUP(G17,'SMALL PACK'!$A$2:$I$50904,8,0)*F17</f>
        <v>6008.0000000000009</v>
      </c>
      <c r="J17" s="40">
        <f>VLOOKUP(G17,'SMALL PACK'!$A$2:$L$50904,12,0)*VLOOKUP(G17,'SMALL PACK'!$A$2:$I$50904,8,0)*F17</f>
        <v>4686.8408000000009</v>
      </c>
      <c r="K17" s="40">
        <f t="shared" si="0"/>
        <v>3971.8989830508485</v>
      </c>
      <c r="L17" s="40">
        <f>VLOOKUP(G17,'SMALL PACK'!$A$2:$S$50904,19,0)*VLOOKUP(G17,'SMALL PACK'!$A$2:$I$50904,8,0)*F17</f>
        <v>252.00000000000006</v>
      </c>
      <c r="M17" s="40">
        <f t="shared" si="8"/>
        <v>3719.8989830508485</v>
      </c>
      <c r="N17" s="40">
        <f>VLOOKUP(G17,'SMALL PACK'!A:AA,27,FALSE)*J17/100</f>
        <v>257.77624400000002</v>
      </c>
      <c r="O17" s="40">
        <f t="shared" si="9"/>
        <v>69.242454781016974</v>
      </c>
      <c r="P17" s="40">
        <f t="shared" si="10"/>
        <v>3392.8802842698315</v>
      </c>
      <c r="Q17" s="40">
        <f t="shared" si="4"/>
        <v>610.71845116856969</v>
      </c>
      <c r="R17" s="48">
        <f t="shared" si="11"/>
        <v>4003.598735438401</v>
      </c>
      <c r="S17" s="56">
        <f t="shared" si="6"/>
        <v>4.0035987354384011</v>
      </c>
      <c r="T17" s="148">
        <f t="shared" si="12"/>
        <v>4008.3229819462185</v>
      </c>
    </row>
    <row r="18" spans="1:20" ht="13.8" thickBot="1" x14ac:dyDescent="0.3">
      <c r="A18" s="36"/>
      <c r="B18" s="44"/>
      <c r="C18" s="41" t="s">
        <v>3433</v>
      </c>
      <c r="D18" s="43">
        <v>1</v>
      </c>
      <c r="F18" s="43">
        <v>1</v>
      </c>
      <c r="G18" s="32">
        <v>4943184</v>
      </c>
      <c r="H18" s="48" t="str">
        <f>VLOOKUP(G18,'SMALL PACK'!$A$2:$E$50904,5,0)</f>
        <v>HYUNDAI SERVO STEERING OIL-20x1L-HDPE-NE</v>
      </c>
      <c r="I18" s="40">
        <f>VLOOKUP(G18,'SMALL PACK'!$A$2:$I$50904,9,0)*VLOOKUP(G18,'SMALL PACK'!$A$2:$I$50904,8,0)*F18</f>
        <v>7000.0000000000045</v>
      </c>
      <c r="J18" s="40">
        <f>VLOOKUP(G18,'SMALL PACK'!$A$2:$L$50904,12,0)*VLOOKUP(G18,'SMALL PACK'!$A$2:$I$50904,8,0)*F18</f>
        <v>5933.2000000000044</v>
      </c>
      <c r="K18" s="40">
        <f t="shared" si="0"/>
        <v>5028.1355932203433</v>
      </c>
      <c r="L18" s="40">
        <f>VLOOKUP(G18,'SMALL PACK'!$A$2:$S$50904,19,0)*VLOOKUP(G18,'SMALL PACK'!$A$2:$I$50904,8,0)*F18</f>
        <v>0</v>
      </c>
      <c r="M18" s="40">
        <f t="shared" si="8"/>
        <v>5028.1355932203433</v>
      </c>
      <c r="N18" s="40">
        <f>VLOOKUP(G18,'SMALL PACK'!A:AA,27,FALSE)*J18/100</f>
        <v>326.32600000000025</v>
      </c>
      <c r="O18" s="40">
        <f t="shared" si="9"/>
        <v>94.03619186440686</v>
      </c>
      <c r="P18" s="40">
        <f t="shared" si="10"/>
        <v>4607.7734013559366</v>
      </c>
      <c r="Q18" s="40">
        <f t="shared" si="4"/>
        <v>829.39921224406851</v>
      </c>
      <c r="R18" s="48">
        <f t="shared" si="11"/>
        <v>5437.1726136000052</v>
      </c>
      <c r="S18" s="56">
        <f t="shared" si="6"/>
        <v>5.4371726136000049</v>
      </c>
      <c r="T18" s="148">
        <f t="shared" si="12"/>
        <v>5443.5884772840527</v>
      </c>
    </row>
    <row r="19" spans="1:20" ht="13.8" thickBot="1" x14ac:dyDescent="0.3">
      <c r="A19" s="36"/>
      <c r="B19" s="44"/>
      <c r="C19" s="42" t="s">
        <v>3396</v>
      </c>
      <c r="D19" s="184">
        <v>7688401</v>
      </c>
      <c r="F19" s="43">
        <v>1</v>
      </c>
      <c r="G19" s="32">
        <v>7205222</v>
      </c>
      <c r="H19" s="48" t="str">
        <f>VLOOKUP(G19,'SMALL PACK'!$A$2:$E$50904,5,0)</f>
        <v>HYUNDAI SERVO SUPERIOR 0W30-4 X 4 L</v>
      </c>
      <c r="I19" s="40">
        <f>VLOOKUP(G19,'SMALL PACK'!$A$2:$I$50904,9,0)*VLOOKUP(G19,'SMALL PACK'!$A$2:$I$50904,8,0)*F19</f>
        <v>7840.0000000000055</v>
      </c>
      <c r="J19" s="40">
        <f>VLOOKUP(G19,'SMALL PACK'!$A$2:$L$50904,12,0)*VLOOKUP(G19,'SMALL PACK'!$A$2:$I$50904,8,0)*F19</f>
        <v>6464.0800000000045</v>
      </c>
      <c r="K19" s="40">
        <f t="shared" si="0"/>
        <v>5478.0338983050888</v>
      </c>
      <c r="L19" s="40">
        <f>VLOOKUP(G19,'SMALL PACK'!$A$2:$S$50904,19,0)*VLOOKUP(G19,'SMALL PACK'!$A$2:$I$50904,8,0)*F19</f>
        <v>0</v>
      </c>
      <c r="M19" s="40">
        <f t="shared" si="8"/>
        <v>5478.0338983050888</v>
      </c>
      <c r="N19" s="40">
        <f>VLOOKUP(G19,'SMALL PACK'!A:AA,27,FALSE)*J19/100</f>
        <v>355.52440000000024</v>
      </c>
      <c r="O19" s="40">
        <f t="shared" si="9"/>
        <v>102.45018996610177</v>
      </c>
      <c r="P19" s="40">
        <f t="shared" si="10"/>
        <v>5020.0593083389867</v>
      </c>
      <c r="Q19" s="40">
        <f t="shared" si="4"/>
        <v>903.61067550101757</v>
      </c>
      <c r="R19" s="48">
        <f t="shared" si="11"/>
        <v>5923.6699838400045</v>
      </c>
      <c r="S19" s="56">
        <f t="shared" si="6"/>
        <v>5.9236699838400044</v>
      </c>
      <c r="T19" s="148">
        <f t="shared" si="12"/>
        <v>5930.6599144209358</v>
      </c>
    </row>
    <row r="20" spans="1:20" ht="13.8" thickBot="1" x14ac:dyDescent="0.3">
      <c r="A20" s="6"/>
      <c r="C20" s="39" t="s">
        <v>3397</v>
      </c>
      <c r="D20" s="48" t="str">
        <f>VLOOKUP(D19,BARREL!A2:C56304,3,0)</f>
        <v>MGO 5W-30-210 L BRL</v>
      </c>
      <c r="F20" s="43">
        <v>1</v>
      </c>
      <c r="G20" s="32">
        <v>7420213</v>
      </c>
      <c r="H20" s="48" t="str">
        <f>VLOOKUP(G20,'SMALL PACK'!$A$2:$E$50904,5,0)</f>
        <v>HY SERVO PETROL EO SN PLUS-4 X 3.5 L</v>
      </c>
      <c r="I20" s="40">
        <f>VLOOKUP(G20,'SMALL PACK'!$A$2:$I$50904,9,0)*VLOOKUP(G20,'SMALL PACK'!$A$2:$I$50904,8,0)*F20</f>
        <v>6300.0000000000018</v>
      </c>
      <c r="J20" s="40">
        <f>VLOOKUP(G20,'SMALL PACK'!$A$2:$L$50904,12,0)*VLOOKUP(G20,'SMALL PACK'!$A$2:$I$50904,8,0)*F20</f>
        <v>5137.6500000000005</v>
      </c>
      <c r="K20" s="40">
        <f t="shared" si="0"/>
        <v>4353.9406779661022</v>
      </c>
      <c r="L20" s="40">
        <f>VLOOKUP(G20,'SMALL PACK'!$A$2:$S$50904,19,0)*VLOOKUP(G20,'SMALL PACK'!$A$2:$I$50904,8,0)*F20</f>
        <v>0</v>
      </c>
      <c r="M20" s="40">
        <f t="shared" si="8"/>
        <v>4353.9406779661022</v>
      </c>
      <c r="N20" s="40">
        <f>VLOOKUP(G20,'SMALL PACK'!A:AA,27,FALSE)*J20/100</f>
        <v>282.57075000000003</v>
      </c>
      <c r="O20" s="40">
        <f t="shared" si="9"/>
        <v>81.427398559322043</v>
      </c>
      <c r="P20" s="40">
        <f t="shared" si="10"/>
        <v>3989.9425294067801</v>
      </c>
      <c r="Q20" s="40">
        <f t="shared" si="4"/>
        <v>718.18965529322043</v>
      </c>
      <c r="R20" s="48">
        <f t="shared" si="11"/>
        <v>4708.1321847000008</v>
      </c>
      <c r="S20" s="56">
        <f t="shared" si="6"/>
        <v>4.7081321847000011</v>
      </c>
      <c r="T20" s="148">
        <f t="shared" si="12"/>
        <v>4713.6877806779457</v>
      </c>
    </row>
    <row r="21" spans="1:20" ht="13.8" thickBot="1" x14ac:dyDescent="0.3">
      <c r="A21" s="6"/>
      <c r="C21" s="39" t="s">
        <v>3398</v>
      </c>
      <c r="D21" s="40">
        <f>VLOOKUP(D19,BARREL!A2:H56304,8,0)*VLOOKUP(D19,BARREL!A2:H56304,4,0)*D18</f>
        <v>48930</v>
      </c>
      <c r="F21" s="43">
        <v>1</v>
      </c>
      <c r="G21" s="32">
        <v>7420222</v>
      </c>
      <c r="H21" s="48" t="str">
        <f>VLOOKUP(G21,'SMALL PACK'!$A$2:$E$50904,5,0)</f>
        <v>HY SERVO PETROL EO SN PLUS-4 X 4 L</v>
      </c>
      <c r="I21" s="40">
        <f>VLOOKUP(G21,'SMALL PACK'!$A$2:$I$50904,9,0)*VLOOKUP(G21,'SMALL PACK'!$A$2:$I$50904,8,0)*F21</f>
        <v>7200.0000000000045</v>
      </c>
      <c r="J21" s="40">
        <f>VLOOKUP(G21,'SMALL PACK'!$A$2:$L$50904,12,0)*VLOOKUP(G21,'SMALL PACK'!$A$2:$I$50904,8,0)*F21</f>
        <v>5872.3200000000033</v>
      </c>
      <c r="K21" s="40">
        <f t="shared" si="0"/>
        <v>4976.5423728813594</v>
      </c>
      <c r="L21" s="40">
        <f>VLOOKUP(G21,'SMALL PACK'!$A$2:$S$50904,19,0)*VLOOKUP(G21,'SMALL PACK'!$A$2:$I$50904,8,0)*F21</f>
        <v>0</v>
      </c>
      <c r="M21" s="40">
        <f t="shared" si="8"/>
        <v>4976.5423728813594</v>
      </c>
      <c r="N21" s="40">
        <f>VLOOKUP(G21,'SMALL PACK'!A:AA,27,FALSE)*J21/100</f>
        <v>322.97760000000017</v>
      </c>
      <c r="O21" s="40">
        <f t="shared" si="9"/>
        <v>93.071295457627187</v>
      </c>
      <c r="P21" s="40">
        <f t="shared" si="10"/>
        <v>4560.4934774237317</v>
      </c>
      <c r="Q21" s="40">
        <f t="shared" si="4"/>
        <v>820.8888259362717</v>
      </c>
      <c r="R21" s="48">
        <f t="shared" si="11"/>
        <v>5381.3823033600038</v>
      </c>
      <c r="S21" s="56">
        <f t="shared" si="6"/>
        <v>5.3813823033600041</v>
      </c>
      <c r="T21" s="148">
        <f t="shared" si="12"/>
        <v>5387.7323344779679</v>
      </c>
    </row>
    <row r="22" spans="1:20" ht="13.8" thickBot="1" x14ac:dyDescent="0.3">
      <c r="A22" s="6"/>
      <c r="C22" s="39" t="s">
        <v>3401</v>
      </c>
      <c r="D22" s="40">
        <f>VLOOKUP(D19,BARREL!A2:Q56304,4,0)*VLOOKUP(D19,BARREL!A2:Q56304,12,0)*D18</f>
        <v>0</v>
      </c>
      <c r="F22" s="43">
        <v>1</v>
      </c>
      <c r="G22" s="32">
        <v>7421234</v>
      </c>
      <c r="H22" s="48" t="str">
        <f>VLOOKUP(G22,'SMALL PACK'!$A$2:$E$50904,5,0)</f>
        <v>HYUNDAI SERVO DEO ACEA C5-4 X 5 L</v>
      </c>
      <c r="I22" s="40">
        <f>VLOOKUP(G22,'SMALL PACK'!$A$2:$I$50904,9,0)*VLOOKUP(G22,'SMALL PACK'!$A$2:$I$50904,8,0)*F22</f>
        <v>9600.0000000000073</v>
      </c>
      <c r="J22" s="40">
        <f>VLOOKUP(G22,'SMALL PACK'!$A$2:$L$50904,12,0)*VLOOKUP(G22,'SMALL PACK'!$A$2:$I$50904,8,0)*F22</f>
        <v>7899.8400000000065</v>
      </c>
      <c r="K22" s="40">
        <f t="shared" si="0"/>
        <v>6694.7796610169553</v>
      </c>
      <c r="L22" s="40">
        <f>VLOOKUP(G22,'SMALL PACK'!$A$2:$S$50904,19,0)*VLOOKUP(G22,'SMALL PACK'!$A$2:$I$50904,8,0)*F22</f>
        <v>0</v>
      </c>
      <c r="M22" s="40">
        <f t="shared" si="8"/>
        <v>6694.7796610169553</v>
      </c>
      <c r="N22" s="40">
        <f>VLOOKUP(G22,'SMALL PACK'!A:AA,27,FALSE)*J22/100</f>
        <v>434.49120000000039</v>
      </c>
      <c r="O22" s="40">
        <f t="shared" si="9"/>
        <v>125.20576922033911</v>
      </c>
      <c r="P22" s="40">
        <f t="shared" si="10"/>
        <v>6135.082691796616</v>
      </c>
      <c r="Q22" s="40">
        <f t="shared" si="4"/>
        <v>1104.3148845233909</v>
      </c>
      <c r="R22" s="48">
        <f t="shared" si="11"/>
        <v>7239.3975763200069</v>
      </c>
      <c r="S22" s="56">
        <f t="shared" si="6"/>
        <v>7.2393975763200071</v>
      </c>
      <c r="T22" s="148">
        <f t="shared" si="12"/>
        <v>7247.940065460064</v>
      </c>
    </row>
    <row r="23" spans="1:20" ht="13.8" thickBot="1" x14ac:dyDescent="0.3">
      <c r="A23" s="6"/>
      <c r="C23" s="39" t="s">
        <v>3402</v>
      </c>
      <c r="D23" s="40">
        <f>D21-D22</f>
        <v>48930</v>
      </c>
      <c r="F23" s="43">
        <v>1</v>
      </c>
      <c r="G23" s="32">
        <v>7477203</v>
      </c>
      <c r="H23" s="48" t="str">
        <f>VLOOKUP(G23,'SMALL PACK'!$A$2:$E$50904,5,0)</f>
        <v>HY.SERVO PRM.EO SM 5W-30-4X3 L</v>
      </c>
      <c r="I23" s="40">
        <f>VLOOKUP(G23,'SMALL PACK'!$A$2:$I$50904,9,0)*VLOOKUP(G23,'SMALL PACK'!$A$2:$I$50904,8,0)*F23</f>
        <v>5040.0000000000018</v>
      </c>
      <c r="J23" s="40">
        <f>VLOOKUP(G23,'SMALL PACK'!$A$2:$L$50904,12,0)*VLOOKUP(G23,'SMALL PACK'!$A$2:$I$50904,8,0)*F23</f>
        <v>4148.4240000000018</v>
      </c>
      <c r="K23" s="40">
        <f t="shared" si="0"/>
        <v>3515.6135593220356</v>
      </c>
      <c r="L23" s="40">
        <f>VLOOKUP(G23,'SMALL PACK'!$A$2:$S$50904,19,0)*VLOOKUP(G23,'SMALL PACK'!$A$2:$I$50904,8,0)*F23</f>
        <v>216.00000000000009</v>
      </c>
      <c r="M23" s="40">
        <f t="shared" si="8"/>
        <v>3299.6135593220356</v>
      </c>
      <c r="N23" s="40">
        <f>VLOOKUP(G23,'SMALL PACK'!A:AA,27,FALSE)*J23/100</f>
        <v>228.16332000000008</v>
      </c>
      <c r="O23" s="40">
        <f t="shared" si="9"/>
        <v>61.429004786440714</v>
      </c>
      <c r="P23" s="40">
        <f t="shared" si="10"/>
        <v>3010.0212345355949</v>
      </c>
      <c r="Q23" s="40">
        <f t="shared" si="4"/>
        <v>541.80382221640707</v>
      </c>
      <c r="R23" s="48">
        <f t="shared" si="11"/>
        <v>3551.8250567520017</v>
      </c>
      <c r="S23" s="56">
        <f t="shared" si="6"/>
        <v>3.5518250567520018</v>
      </c>
      <c r="T23" s="148">
        <f t="shared" si="12"/>
        <v>3556.0162103189691</v>
      </c>
    </row>
    <row r="24" spans="1:20" ht="13.8" thickBot="1" x14ac:dyDescent="0.3">
      <c r="A24" s="6"/>
      <c r="C24" s="39" t="s">
        <v>3399</v>
      </c>
      <c r="D24" s="40">
        <f>VLOOKUP(D19,BARREL!A2:AB56304,16,0)*D21/100</f>
        <v>2691.15</v>
      </c>
      <c r="F24" s="43">
        <v>1</v>
      </c>
      <c r="G24" s="32">
        <v>7232184</v>
      </c>
      <c r="H24" s="48" t="str">
        <f>VLOOKUP(G24,'SMALL PACK'!$A$2:$E$50904,5,0)</f>
        <v>HYUNDAI SERVO COOLANT 50-20 X 1 L</v>
      </c>
      <c r="I24" s="40">
        <f>VLOOKUP(G24,'SMALL PACK'!$A$2:$I$50904,9,0)*VLOOKUP(G24,'SMALL PACK'!$A$2:$I$50904,8,0)*F24</f>
        <v>6020.0000000000045</v>
      </c>
      <c r="J24" s="40">
        <f>VLOOKUP(G24,'SMALL PACK'!$A$2:$L$50904,12,0)*VLOOKUP(G24,'SMALL PACK'!$A$2:$I$50904,8,0)*F24</f>
        <v>5139.8760000000029</v>
      </c>
      <c r="K24" s="40">
        <f t="shared" si="0"/>
        <v>4355.8271186440707</v>
      </c>
      <c r="L24" s="40">
        <f>VLOOKUP(G24,'SMALL PACK'!$A$2:$S$50904,19,0)*VLOOKUP(G24,'SMALL PACK'!$A$2:$I$50904,8,0)*F24</f>
        <v>0</v>
      </c>
      <c r="M24" s="40">
        <f t="shared" si="8"/>
        <v>4355.8271186440707</v>
      </c>
      <c r="N24" s="40">
        <f>VLOOKUP(G24,'SMALL PACK'!A:AA,27,FALSE)*J24/100</f>
        <v>282.69318000000015</v>
      </c>
      <c r="O24" s="40">
        <f t="shared" si="9"/>
        <v>81.462678772881404</v>
      </c>
      <c r="P24" s="40">
        <f t="shared" si="10"/>
        <v>3991.6712598711892</v>
      </c>
      <c r="Q24" s="40">
        <f t="shared" si="4"/>
        <v>718.50082677681405</v>
      </c>
      <c r="R24" s="48">
        <f t="shared" si="11"/>
        <v>4710.1720866480036</v>
      </c>
      <c r="S24" s="56">
        <f t="shared" si="6"/>
        <v>4.7101720866480035</v>
      </c>
      <c r="T24" s="148">
        <f t="shared" si="12"/>
        <v>4715.7300897102477</v>
      </c>
    </row>
    <row r="25" spans="1:20" ht="13.8" thickBot="1" x14ac:dyDescent="0.3">
      <c r="A25" s="6"/>
      <c r="C25" s="39" t="s">
        <v>3400</v>
      </c>
      <c r="D25" s="40">
        <f>2%*(D23-D24)</f>
        <v>924.77700000000004</v>
      </c>
      <c r="F25" s="43">
        <v>1</v>
      </c>
      <c r="G25" s="32">
        <v>7481184</v>
      </c>
      <c r="H25" s="48" t="str">
        <f>VLOOKUP(G25,'SMALL PACK'!$A$2:$E$50904,5,0)</f>
        <v>HYUNDAI SERVO COOLANT LL-20 X 1 L</v>
      </c>
      <c r="I25" s="40">
        <f>VLOOKUP(G25,'SMALL PACK'!$A$2:$I$50904,9,0)*VLOOKUP(G25,'SMALL PACK'!$A$2:$I$50904,8,0)*F25</f>
        <v>7300.0000000000055</v>
      </c>
      <c r="J25" s="40">
        <f>VLOOKUP(G25,'SMALL PACK'!$A$2:$L$50904,12,0)*VLOOKUP(G25,'SMALL PACK'!$A$2:$I$50904,8,0)*F25</f>
        <v>6052.4300000000039</v>
      </c>
      <c r="K25" s="40">
        <f t="shared" si="0"/>
        <v>5129.1779661016981</v>
      </c>
      <c r="L25" s="40">
        <f>VLOOKUP(G25,'SMALL PACK'!$A$2:$S$50904,19,0)*VLOOKUP(G25,'SMALL PACK'!$A$2:$I$50904,8,0)*F25</f>
        <v>0</v>
      </c>
      <c r="M25" s="40">
        <f t="shared" si="8"/>
        <v>5129.1779661016981</v>
      </c>
      <c r="N25" s="40">
        <f>VLOOKUP(G25,'SMALL PACK'!A:AA,27,FALSE)*J25/100</f>
        <v>332.88365000000022</v>
      </c>
      <c r="O25" s="40">
        <f t="shared" si="9"/>
        <v>95.925886322033946</v>
      </c>
      <c r="P25" s="40">
        <f t="shared" si="10"/>
        <v>4700.3684297796635</v>
      </c>
      <c r="Q25" s="40">
        <f t="shared" si="4"/>
        <v>846.06631736033944</v>
      </c>
      <c r="R25" s="48">
        <f t="shared" si="11"/>
        <v>5546.4347471400033</v>
      </c>
      <c r="S25" s="56">
        <f t="shared" si="6"/>
        <v>5.5464347471400037</v>
      </c>
      <c r="T25" s="148">
        <f t="shared" si="12"/>
        <v>5552.9795401416277</v>
      </c>
    </row>
    <row r="26" spans="1:20" ht="13.8" thickBot="1" x14ac:dyDescent="0.3">
      <c r="A26" s="6"/>
      <c r="C26" s="39" t="s">
        <v>3430</v>
      </c>
      <c r="D26" s="40">
        <f>D23-D24-D25</f>
        <v>45314.072999999997</v>
      </c>
      <c r="F26" s="43">
        <v>1</v>
      </c>
      <c r="G26" s="32">
        <v>7638234</v>
      </c>
      <c r="H26" s="48" t="str">
        <f>VLOOKUP(G26,'SMALL PACK'!$A$2:$E$50904,5,0)</f>
        <v>HYUNDAI SERVO CRDi PREM.ENG.OIL 4X5L-HDP</v>
      </c>
      <c r="I26" s="40">
        <f>VLOOKUP(G26,'SMALL PACK'!$A$2:$I$50904,9,0)*VLOOKUP(G26,'SMALL PACK'!$A$2:$I$50904,8,0)*F26</f>
        <v>8400.0000000000055</v>
      </c>
      <c r="J26" s="40">
        <f>VLOOKUP(G26,'SMALL PACK'!$A$2:$L$50904,12,0)*VLOOKUP(G26,'SMALL PACK'!$A$2:$I$50904,8,0)*F26</f>
        <v>6916.5600000000049</v>
      </c>
      <c r="K26" s="40">
        <f t="shared" si="0"/>
        <v>5861.491525423733</v>
      </c>
      <c r="L26" s="40">
        <f>VLOOKUP(G26,'SMALL PACK'!$A$2:$S$50904,19,0)*VLOOKUP(G26,'SMALL PACK'!$A$2:$I$50904,8,0)*F26</f>
        <v>260.00000000000017</v>
      </c>
      <c r="M26" s="40">
        <f t="shared" si="8"/>
        <v>5601.491525423733</v>
      </c>
      <c r="N26" s="40">
        <f>VLOOKUP(G26,'SMALL PACK'!A:AA,27,FALSE)*J26/100</f>
        <v>380.41080000000034</v>
      </c>
      <c r="O26" s="40">
        <f t="shared" si="9"/>
        <v>104.42161450847465</v>
      </c>
      <c r="P26" s="40">
        <f t="shared" si="10"/>
        <v>5116.6591109152578</v>
      </c>
      <c r="Q26" s="40">
        <f t="shared" si="4"/>
        <v>920.99863996474642</v>
      </c>
      <c r="R26" s="48">
        <f t="shared" si="11"/>
        <v>6037.6577508800037</v>
      </c>
      <c r="S26" s="56">
        <f t="shared" si="6"/>
        <v>6.0376577508800038</v>
      </c>
      <c r="T26" s="148">
        <f t="shared" si="12"/>
        <v>6044.7821870260414</v>
      </c>
    </row>
    <row r="27" spans="1:20" ht="13.8" thickBot="1" x14ac:dyDescent="0.3">
      <c r="A27" s="6"/>
      <c r="C27" s="39" t="s">
        <v>3429</v>
      </c>
      <c r="D27" s="40">
        <f>D26*0.18</f>
        <v>8156.5331399999995</v>
      </c>
      <c r="F27" s="43">
        <v>1</v>
      </c>
      <c r="G27" s="32">
        <v>2972184</v>
      </c>
      <c r="H27" s="48" t="str">
        <f>VLOOKUP(G27,'SMALL PACK'!$A$2:$E$50904,5,0)</f>
        <v>HYU SERVO BRAKE FLUID DOT 4 LV-20 X 1 L</v>
      </c>
      <c r="I27" s="40">
        <f>VLOOKUP(G27,'SMALL PACK'!$A$2:$I$50904,9,0)*VLOOKUP(G27,'SMALL PACK'!$A$2:$I$50904,8,0)*F27</f>
        <v>12000.000000000009</v>
      </c>
      <c r="J27" s="40">
        <f>VLOOKUP(G27,'SMALL PACK'!$A$2:$L$50904,12,0)*VLOOKUP(G27,'SMALL PACK'!$A$2:$I$50904,8,0)*F27</f>
        <v>11400.000000000007</v>
      </c>
      <c r="K27" s="40">
        <f t="shared" si="0"/>
        <v>9661.0169491525485</v>
      </c>
      <c r="L27" s="40">
        <f>VLOOKUP(G27,'SMALL PACK'!$A$2:$S$50904,19,0)*VLOOKUP(G27,'SMALL PACK'!$A$2:$I$50904,8,0)*F27</f>
        <v>0</v>
      </c>
      <c r="M27" s="40">
        <f t="shared" si="8"/>
        <v>9661.0169491525485</v>
      </c>
      <c r="N27" s="40">
        <f>VLOOKUP(G27,'SMALL PACK'!A:AA,27,FALSE)*J27/100</f>
        <v>627.00000000000045</v>
      </c>
      <c r="O27" s="40">
        <f t="shared" si="9"/>
        <v>180.68033898305097</v>
      </c>
      <c r="P27" s="40">
        <f t="shared" si="10"/>
        <v>8853.3366101694974</v>
      </c>
      <c r="Q27" s="40">
        <f t="shared" si="4"/>
        <v>1593.6005898305095</v>
      </c>
      <c r="R27" s="48">
        <f t="shared" si="11"/>
        <v>10446.937200000008</v>
      </c>
      <c r="S27" s="56">
        <f t="shared" si="6"/>
        <v>10.446937200000008</v>
      </c>
      <c r="T27" s="148">
        <f t="shared" si="12"/>
        <v>10459.264585896006</v>
      </c>
    </row>
    <row r="28" spans="1:20" ht="13.8" thickBot="1" x14ac:dyDescent="0.3">
      <c r="A28" s="6"/>
      <c r="C28" s="42" t="s">
        <v>3404</v>
      </c>
      <c r="D28" s="48">
        <f>D26+D27</f>
        <v>53470.606139999996</v>
      </c>
      <c r="F28" s="43">
        <v>1</v>
      </c>
      <c r="G28" s="32">
        <v>2586184</v>
      </c>
      <c r="H28" s="48" t="str">
        <f>VLOOKUP(G28,'SMALL PACK'!$A$2:$E$50904,5,0)</f>
        <v>SERVO MG R AXLE REDUCER FLUID-20 X 1 L</v>
      </c>
      <c r="I28" s="40">
        <f>VLOOKUP(G28,'SMALL PACK'!$A$2:$I$50904,9,0)*VLOOKUP(G28,'SMALL PACK'!$A$2:$I$50904,8,0)*F28</f>
        <v>19800.000000000015</v>
      </c>
      <c r="J28" s="40">
        <f>VLOOKUP(G28,'SMALL PACK'!$A$2:$L$50904,12,0)*VLOOKUP(G28,'SMALL PACK'!$A$2:$I$50904,8,0)*F28</f>
        <v>15362.820000000012</v>
      </c>
      <c r="K28" s="40">
        <f t="shared" si="0"/>
        <v>13019.338983050859</v>
      </c>
      <c r="L28" s="40">
        <f>VLOOKUP(G28,'SMALL PACK'!$A$2:$S$50904,19,0)*VLOOKUP(G28,'SMALL PACK'!$A$2:$I$50904,8,0)*F28</f>
        <v>0</v>
      </c>
      <c r="M28" s="40">
        <f t="shared" si="8"/>
        <v>13019.338983050859</v>
      </c>
      <c r="N28" s="40">
        <f>VLOOKUP(G28,'SMALL PACK'!A:AA,27,FALSE)*J28/100</f>
        <v>1536.2820000000013</v>
      </c>
      <c r="O28" s="40">
        <f t="shared" si="9"/>
        <v>229.66113966101716</v>
      </c>
      <c r="P28" s="40">
        <f t="shared" si="10"/>
        <v>11253.395843389841</v>
      </c>
      <c r="Q28" s="40">
        <f t="shared" si="4"/>
        <v>2025.6112518101713</v>
      </c>
      <c r="R28" s="48">
        <f t="shared" si="11"/>
        <v>13279.007095200011</v>
      </c>
      <c r="S28" s="56">
        <f t="shared" si="6"/>
        <v>13.279007095200011</v>
      </c>
      <c r="T28" s="148">
        <f t="shared" si="12"/>
        <v>13294.676323572347</v>
      </c>
    </row>
    <row r="29" spans="1:20" ht="13.8" thickBot="1" x14ac:dyDescent="0.3">
      <c r="A29" s="6"/>
      <c r="C29" s="55" t="s">
        <v>3428</v>
      </c>
      <c r="D29" s="56">
        <f>0.1%*D28</f>
        <v>53.470606139999994</v>
      </c>
      <c r="F29" s="43">
        <v>1</v>
      </c>
      <c r="G29" s="32">
        <v>7267234</v>
      </c>
      <c r="H29" s="48" t="str">
        <f>VLOOKUP(G29,'SMALL PACK'!$A$2:$E$50904,5,0)</f>
        <v>SERVO MG HECTOR DIESEL ENGINE OIL-4 X5 L</v>
      </c>
      <c r="I29" s="40">
        <f>VLOOKUP(G29,'SMALL PACK'!$A$2:$I$50904,9,0)*VLOOKUP(G29,'SMALL PACK'!$A$2:$I$50904,8,0)*F29</f>
        <v>20100.000000000015</v>
      </c>
      <c r="J29" s="40">
        <f>VLOOKUP(G29,'SMALL PACK'!$A$2:$L$50904,12,0)*VLOOKUP(G29,'SMALL PACK'!$A$2:$I$50904,8,0)*F29</f>
        <v>16520.19000000001</v>
      </c>
      <c r="K29" s="40">
        <f t="shared" si="0"/>
        <v>14000.161016949161</v>
      </c>
      <c r="L29" s="40">
        <f>VLOOKUP(G29,'SMALL PACK'!$A$2:$S$50904,19,0)*VLOOKUP(G29,'SMALL PACK'!$A$2:$I$50904,8,0)*F29</f>
        <v>400.00000000000028</v>
      </c>
      <c r="M29" s="40">
        <f t="shared" si="8"/>
        <v>13600.161016949161</v>
      </c>
      <c r="N29" s="40">
        <f>VLOOKUP(G29,'SMALL PACK'!A:AA,27,FALSE)*J29/100</f>
        <v>1652.0190000000009</v>
      </c>
      <c r="O29" s="40">
        <f t="shared" si="9"/>
        <v>238.96284033898323</v>
      </c>
      <c r="P29" s="40">
        <f t="shared" si="10"/>
        <v>11709.179176610178</v>
      </c>
      <c r="Q29" s="40">
        <f t="shared" si="4"/>
        <v>2107.652251789832</v>
      </c>
      <c r="R29" s="48">
        <f t="shared" si="11"/>
        <v>13816.83142840001</v>
      </c>
      <c r="S29" s="56">
        <f t="shared" si="6"/>
        <v>13.816831428400009</v>
      </c>
      <c r="T29" s="148">
        <f t="shared" si="12"/>
        <v>13833.135289485521</v>
      </c>
    </row>
    <row r="30" spans="1:20" ht="13.8" thickBot="1" x14ac:dyDescent="0.3">
      <c r="A30" s="6"/>
      <c r="C30" s="57" t="s">
        <v>3431</v>
      </c>
      <c r="D30" s="58">
        <f>D28+D29</f>
        <v>53524.076746139996</v>
      </c>
      <c r="F30" s="43">
        <v>1</v>
      </c>
      <c r="G30" s="32">
        <v>7264222</v>
      </c>
      <c r="H30" s="48" t="str">
        <f>VLOOKUP(G30,'SMALL PACK'!$A$2:$E$50904,5,0)</f>
        <v>SERVO MG HECTOR PETROL EO-4 X 4 L</v>
      </c>
      <c r="I30" s="40">
        <f>VLOOKUP(G30,'SMALL PACK'!$A$2:$I$50904,9,0)*VLOOKUP(G30,'SMALL PACK'!$A$2:$I$50904,8,0)*F30</f>
        <v>7040.0000000000045</v>
      </c>
      <c r="J30" s="40">
        <f>VLOOKUP(G30,'SMALL PACK'!$A$2:$L$50904,12,0)*VLOOKUP(G30,'SMALL PACK'!$A$2:$I$50904,8,0)*F30</f>
        <v>5943.8720000000039</v>
      </c>
      <c r="K30" s="40">
        <f t="shared" si="0"/>
        <v>5037.1796610169531</v>
      </c>
      <c r="L30" s="40">
        <f>VLOOKUP(G30,'SMALL PACK'!$A$2:$S$50904,19,0)*VLOOKUP(G30,'SMALL PACK'!$A$2:$I$50904,8,0)*F30</f>
        <v>237.28000000000017</v>
      </c>
      <c r="M30" s="40">
        <f t="shared" si="8"/>
        <v>4799.8996610169534</v>
      </c>
      <c r="N30" s="40">
        <f>VLOOKUP(G30,'SMALL PACK'!A:AA,27,FALSE)*J30/100</f>
        <v>594.38720000000035</v>
      </c>
      <c r="O30" s="40">
        <f t="shared" si="9"/>
        <v>84.110249220339071</v>
      </c>
      <c r="P30" s="40">
        <f t="shared" si="10"/>
        <v>4121.4022117966142</v>
      </c>
      <c r="Q30" s="40">
        <f t="shared" si="4"/>
        <v>741.85239812339057</v>
      </c>
      <c r="R30" s="48">
        <f t="shared" si="11"/>
        <v>4863.2546099200044</v>
      </c>
      <c r="S30" s="56">
        <f t="shared" si="6"/>
        <v>4.8632546099200047</v>
      </c>
      <c r="T30" s="148">
        <f t="shared" si="12"/>
        <v>4868.9932503597101</v>
      </c>
    </row>
    <row r="31" spans="1:20" ht="13.8" thickBot="1" x14ac:dyDescent="0.3">
      <c r="A31" s="6"/>
      <c r="C31" s="59"/>
      <c r="D31" s="185"/>
      <c r="F31" s="43">
        <v>1</v>
      </c>
      <c r="G31" s="32">
        <v>7265234</v>
      </c>
      <c r="H31" s="48" t="str">
        <f>VLOOKUP(G31,'SMALL PACK'!$A$2:$E$50904,5,0)</f>
        <v>SERVO MG GLOSTER DIESEL EO-4 X 5 L LUBE</v>
      </c>
      <c r="I31" s="40">
        <f>VLOOKUP(G31,'SMALL PACK'!$A$2:$I$50904,9,0)*VLOOKUP(G31,'SMALL PACK'!$A$2:$I$50904,8,0)*F31</f>
        <v>12860.000000000009</v>
      </c>
      <c r="J31" s="40">
        <f>VLOOKUP(G31,'SMALL PACK'!$A$2:$L$50904,12,0)*VLOOKUP(G31,'SMALL PACK'!$A$2:$I$50904,8,0)*F31</f>
        <v>10771.536000000007</v>
      </c>
      <c r="K31" s="40">
        <f t="shared" si="0"/>
        <v>9128.4203389830582</v>
      </c>
      <c r="L31" s="40">
        <f>VLOOKUP(G31,'SMALL PACK'!$A$2:$S$50904,19,0)*VLOOKUP(G31,'SMALL PACK'!$A$2:$I$50904,8,0)*F31</f>
        <v>448.8000000000003</v>
      </c>
      <c r="M31" s="40">
        <f t="shared" si="8"/>
        <v>8679.6203389830571</v>
      </c>
      <c r="N31" s="40">
        <f>VLOOKUP(G31,'SMALL PACK'!A:AA,27,FALSE)*J31/100</f>
        <v>1077.1536000000008</v>
      </c>
      <c r="O31" s="40">
        <f t="shared" si="9"/>
        <v>152.04933477966114</v>
      </c>
      <c r="P31" s="40">
        <f t="shared" si="10"/>
        <v>7450.4174042033956</v>
      </c>
      <c r="Q31" s="40">
        <f t="shared" si="4"/>
        <v>1341.0751327566111</v>
      </c>
      <c r="R31" s="48">
        <f t="shared" si="11"/>
        <v>8791.492536960006</v>
      </c>
      <c r="S31" s="56">
        <f t="shared" si="6"/>
        <v>8.791492536960007</v>
      </c>
      <c r="T31" s="148">
        <f t="shared" si="12"/>
        <v>8801.8664981536185</v>
      </c>
    </row>
    <row r="32" spans="1:20" ht="13.8" thickBot="1" x14ac:dyDescent="0.3">
      <c r="A32" s="6"/>
      <c r="F32" s="43">
        <v>1</v>
      </c>
      <c r="G32" s="32">
        <v>7677282</v>
      </c>
      <c r="H32" s="48" t="str">
        <f>VLOOKUP(G32,'SMALL PACK'!$A$2:$E$50904,5,0)</f>
        <v>SERVO PRIDE ALT PLUS 15W-40-11 L</v>
      </c>
      <c r="I32" s="40">
        <f>VLOOKUP(G32,'SMALL PACK'!$A$2:$I$50904,9,0)*VLOOKUP(G32,'SMALL PACK'!$A$2:$I$50904,8,0)*F32</f>
        <v>3800</v>
      </c>
      <c r="J32" s="40">
        <f>VLOOKUP(G32,'SMALL PACK'!$A$2:$L$50904,12,0)*VLOOKUP(G32,'SMALL PACK'!$A$2:$I$50904,8,0)*F32</f>
        <v>3319.3</v>
      </c>
      <c r="K32" s="40">
        <f t="shared" si="0"/>
        <v>2812.9661016949158</v>
      </c>
      <c r="L32" s="40">
        <f>VLOOKUP(G32,'SMALL PACK'!$A$2:$S$50904,19,0)*VLOOKUP(G32,'SMALL PACK'!$A$2:$I$50904,8,0)*F32</f>
        <v>528</v>
      </c>
      <c r="M32" s="40">
        <f t="shared" si="8"/>
        <v>2284.9661016949158</v>
      </c>
      <c r="N32" s="40">
        <f>VLOOKUP(G32,'SMALL PACK'!A:AA,27,FALSE)*J32/100</f>
        <v>182.56150000000002</v>
      </c>
      <c r="O32" s="40">
        <f t="shared" si="9"/>
        <v>42.048092033898321</v>
      </c>
      <c r="P32" s="40">
        <f t="shared" si="10"/>
        <v>2060.3565096610178</v>
      </c>
      <c r="Q32" s="40">
        <f t="shared" si="4"/>
        <v>370.8641717389832</v>
      </c>
      <c r="R32" s="48">
        <f t="shared" si="11"/>
        <v>2431.220681400001</v>
      </c>
      <c r="S32" s="56">
        <f t="shared" si="6"/>
        <v>2.431220681400001</v>
      </c>
      <c r="T32" s="148">
        <f t="shared" si="12"/>
        <v>2434.0895218040532</v>
      </c>
    </row>
    <row r="33" spans="1:20" ht="13.8" thickBot="1" x14ac:dyDescent="0.3">
      <c r="A33" s="6"/>
      <c r="F33" s="43">
        <v>1</v>
      </c>
      <c r="G33" s="32">
        <v>7677283</v>
      </c>
      <c r="H33" s="48" t="str">
        <f>VLOOKUP(G33,'SMALL PACK'!$A$2:$E$50904,5,0)</f>
        <v>SERVO PRIDE ALT PLUS 15W-40-16 L</v>
      </c>
      <c r="I33" s="40">
        <f>VLOOKUP(G33,'SMALL PACK'!$A$2:$I$50904,9,0)*VLOOKUP(G33,'SMALL PACK'!$A$2:$I$50904,8,0)*F33</f>
        <v>5500</v>
      </c>
      <c r="J33" s="40">
        <f>VLOOKUP(G33,'SMALL PACK'!$A$2:$L$50904,12,0)*VLOOKUP(G33,'SMALL PACK'!$A$2:$I$50904,8,0)*F33</f>
        <v>4788.3</v>
      </c>
      <c r="K33" s="40">
        <f t="shared" si="0"/>
        <v>4057.8813559322039</v>
      </c>
      <c r="L33" s="40">
        <f>VLOOKUP(G33,'SMALL PACK'!$A$2:$S$50904,19,0)*VLOOKUP(G33,'SMALL PACK'!$A$2:$I$50904,8,0)*F33</f>
        <v>768</v>
      </c>
      <c r="M33" s="40">
        <f t="shared" si="8"/>
        <v>3289.8813559322039</v>
      </c>
      <c r="N33" s="40">
        <f>VLOOKUP(G33,'SMALL PACK'!A:AA,27,FALSE)*J33/100</f>
        <v>263.35650000000004</v>
      </c>
      <c r="O33" s="40">
        <f t="shared" si="9"/>
        <v>60.530497118644078</v>
      </c>
      <c r="P33" s="40">
        <f t="shared" si="10"/>
        <v>2965.9943588135598</v>
      </c>
      <c r="Q33" s="40">
        <f t="shared" si="4"/>
        <v>533.87898458644077</v>
      </c>
      <c r="R33" s="48">
        <f t="shared" si="11"/>
        <v>3499.8733434000005</v>
      </c>
      <c r="S33" s="56">
        <f t="shared" si="6"/>
        <v>3.4998733434000004</v>
      </c>
      <c r="T33" s="148">
        <f t="shared" si="12"/>
        <v>3504.0031939452124</v>
      </c>
    </row>
    <row r="34" spans="1:20" ht="13.8" thickBot="1" x14ac:dyDescent="0.3">
      <c r="A34" s="6"/>
      <c r="F34" s="43">
        <v>1</v>
      </c>
      <c r="G34" s="32">
        <v>7677184</v>
      </c>
      <c r="H34" s="48" t="str">
        <f>VLOOKUP(G34,'SMALL PACK'!$A$2:$E$50904,5,0)</f>
        <v>SERVO PRIDE ALT PLUS 15W-40 -20 X 1 L</v>
      </c>
      <c r="I34" s="40">
        <f>VLOOKUP(G34,'SMALL PACK'!$A$2:$I$50904,9,0)*VLOOKUP(G34,'SMALL PACK'!$A$2:$I$50904,8,0)*F34</f>
        <v>7200.0000000000055</v>
      </c>
      <c r="J34" s="40">
        <f>VLOOKUP(G34,'SMALL PACK'!$A$2:$L$50904,12,0)*VLOOKUP(G34,'SMALL PACK'!$A$2:$I$50904,8,0)*F34</f>
        <v>6125.7600000000048</v>
      </c>
      <c r="K34" s="40">
        <f t="shared" si="0"/>
        <v>5191.3220338983092</v>
      </c>
      <c r="L34" s="40">
        <f>VLOOKUP(G34,'SMALL PACK'!$A$2:$S$50904,19,0)*VLOOKUP(G34,'SMALL PACK'!$A$2:$I$50904,8,0)*F34</f>
        <v>860.00000000000057</v>
      </c>
      <c r="M34" s="40">
        <f t="shared" si="8"/>
        <v>4331.3220338983083</v>
      </c>
      <c r="N34" s="40">
        <f>VLOOKUP(G34,'SMALL PACK'!A:AA,27,FALSE)*J34/100</f>
        <v>336.91680000000031</v>
      </c>
      <c r="O34" s="40">
        <f t="shared" si="9"/>
        <v>79.888104677966155</v>
      </c>
      <c r="P34" s="40">
        <f t="shared" si="10"/>
        <v>3914.5171292203418</v>
      </c>
      <c r="Q34" s="40">
        <f t="shared" si="4"/>
        <v>704.61308325966149</v>
      </c>
      <c r="R34" s="48">
        <f t="shared" si="11"/>
        <v>4619.1302124800031</v>
      </c>
      <c r="S34" s="56">
        <f t="shared" si="6"/>
        <v>4.6191302124800036</v>
      </c>
      <c r="T34" s="148">
        <f t="shared" si="12"/>
        <v>4624.5807861307294</v>
      </c>
    </row>
    <row r="35" spans="1:20" ht="13.8" thickBot="1" x14ac:dyDescent="0.3">
      <c r="A35" s="6"/>
      <c r="F35" s="43">
        <v>1</v>
      </c>
      <c r="G35" s="32">
        <v>2896150</v>
      </c>
      <c r="H35" s="48" t="str">
        <f>VLOOKUP(G35,'SMALL PACK'!$A$2:$E$50904,5,0)</f>
        <v>TRU4 KRAAFT-10 X 0.9 L</v>
      </c>
      <c r="I35" s="40">
        <f>VLOOKUP(G35,'SMALL PACK'!$A$2:$I$50904,9,0)*VLOOKUP(G35,'SMALL PACK'!$A$2:$I$50904,8,0)*F35</f>
        <v>3200</v>
      </c>
      <c r="J35" s="40">
        <f>VLOOKUP(G35,'SMALL PACK'!$A$2:$L$50904,12,0)*VLOOKUP(G35,'SMALL PACK'!$A$2:$I$50904,8,0)*F35</f>
        <v>2500.16</v>
      </c>
      <c r="K35" s="40">
        <f t="shared" si="0"/>
        <v>2118.7796610169489</v>
      </c>
      <c r="L35" s="40">
        <f>VLOOKUP(G35,'SMALL PACK'!$A$2:$S$50904,19,0)*VLOOKUP(G35,'SMALL PACK'!$A$2:$I$50904,8,0)*F35</f>
        <v>0</v>
      </c>
      <c r="M35" s="40">
        <f t="shared" si="8"/>
        <v>2118.7796610169489</v>
      </c>
      <c r="N35" s="40">
        <f>VLOOKUP(G35,'SMALL PACK'!A:AA,27,FALSE)*J35/100</f>
        <v>162.5104</v>
      </c>
      <c r="O35" s="40">
        <f t="shared" si="9"/>
        <v>39.125385220338977</v>
      </c>
      <c r="P35" s="40">
        <f t="shared" si="10"/>
        <v>1917.1438757966098</v>
      </c>
      <c r="Q35" s="40">
        <f t="shared" si="4"/>
        <v>345.08589764338973</v>
      </c>
      <c r="R35" s="48">
        <f t="shared" si="11"/>
        <v>2262.2297734399995</v>
      </c>
      <c r="S35" s="56">
        <f t="shared" si="6"/>
        <v>2.2622297734399996</v>
      </c>
      <c r="T35" s="148">
        <f t="shared" si="12"/>
        <v>2264.8992045726586</v>
      </c>
    </row>
    <row r="36" spans="1:20" ht="13.8" thickBot="1" x14ac:dyDescent="0.3">
      <c r="A36" s="6"/>
      <c r="F36" s="43">
        <v>1</v>
      </c>
      <c r="G36" s="32">
        <v>2896185</v>
      </c>
      <c r="H36" s="48" t="str">
        <f>VLOOKUP(G36,'SMALL PACK'!$A$2:$E$50904,5,0)</f>
        <v>TRU4 KRAAFT-10 X 1 L</v>
      </c>
      <c r="I36" s="40">
        <f>VLOOKUP(G36,'SMALL PACK'!$A$2:$I$50904,9,0)*VLOOKUP(G36,'SMALL PACK'!$A$2:$I$50904,8,0)*F36</f>
        <v>3500.0000000000018</v>
      </c>
      <c r="J36" s="40">
        <f>VLOOKUP(G36,'SMALL PACK'!$A$2:$L$50904,12,0)*VLOOKUP(G36,'SMALL PACK'!$A$2:$I$50904,8,0)*F36</f>
        <v>2749.9500000000007</v>
      </c>
      <c r="K36" s="40">
        <f t="shared" si="0"/>
        <v>2330.4661016949158</v>
      </c>
      <c r="L36" s="40">
        <f>VLOOKUP(G36,'SMALL PACK'!$A$2:$S$50904,19,0)*VLOOKUP(G36,'SMALL PACK'!$A$2:$I$50904,8,0)*F36</f>
        <v>0</v>
      </c>
      <c r="M36" s="40">
        <f t="shared" si="8"/>
        <v>2330.4661016949158</v>
      </c>
      <c r="N36" s="40">
        <f>VLOOKUP(G36,'SMALL PACK'!A:AA,27,FALSE)*J36/100</f>
        <v>178.74675000000002</v>
      </c>
      <c r="O36" s="40">
        <f t="shared" si="9"/>
        <v>43.034387033898312</v>
      </c>
      <c r="P36" s="40">
        <f t="shared" si="10"/>
        <v>2108.6849646610171</v>
      </c>
      <c r="Q36" s="40">
        <f t="shared" si="4"/>
        <v>379.56329363898305</v>
      </c>
      <c r="R36" s="48">
        <f t="shared" si="11"/>
        <v>2488.2482583000001</v>
      </c>
      <c r="S36" s="56">
        <f t="shared" si="6"/>
        <v>2.4882482583000001</v>
      </c>
      <c r="T36" s="148">
        <f t="shared" si="12"/>
        <v>2491.1843912447939</v>
      </c>
    </row>
    <row r="37" spans="1:20" ht="13.8" thickBot="1" x14ac:dyDescent="0.3">
      <c r="A37" s="6"/>
      <c r="F37" s="43">
        <v>1</v>
      </c>
      <c r="G37" s="32">
        <v>2927152</v>
      </c>
      <c r="H37" s="48" t="str">
        <f>VLOOKUP(G37,'SMALL PACK'!$A$2:$E$50904,5,0)</f>
        <v>SERVO HONDA JOSH-20 X 0.9 L</v>
      </c>
      <c r="I37" s="40">
        <f>VLOOKUP(G37,'SMALL PACK'!$A$2:$I$50904,9,0)*VLOOKUP(G37,'SMALL PACK'!$A$2:$I$50904,8,0)*F37</f>
        <v>6840</v>
      </c>
      <c r="J37" s="40">
        <f>VLOOKUP(G37,'SMALL PACK'!$A$2:$L$50904,12,0)*VLOOKUP(G37,'SMALL PACK'!$A$2:$I$50904,8,0)*F37</f>
        <v>5419.3319999999994</v>
      </c>
      <c r="K37" s="40">
        <f t="shared" si="0"/>
        <v>4592.6542372881349</v>
      </c>
      <c r="L37" s="40">
        <f>VLOOKUP(G37,'SMALL PACK'!$A$2:$S$50904,19,0)*VLOOKUP(G37,'SMALL PACK'!$A$2:$I$50904,8,0)*F37</f>
        <v>504</v>
      </c>
      <c r="M37" s="40">
        <f t="shared" si="8"/>
        <v>4088.6542372881349</v>
      </c>
      <c r="N37" s="40">
        <f>VLOOKUP(G37,'SMALL PACK'!A:AA,27,FALSE)*J37/100</f>
        <v>298.06325999999996</v>
      </c>
      <c r="O37" s="40">
        <f t="shared" si="9"/>
        <v>75.811819545762702</v>
      </c>
      <c r="P37" s="40">
        <f t="shared" si="10"/>
        <v>3714.7791577423723</v>
      </c>
      <c r="Q37" s="40">
        <f t="shared" si="4"/>
        <v>668.66024839362694</v>
      </c>
      <c r="R37" s="48">
        <f t="shared" si="11"/>
        <v>4383.439406135999</v>
      </c>
      <c r="S37" s="56">
        <f t="shared" si="6"/>
        <v>4.3834394061359987</v>
      </c>
      <c r="T37" s="148">
        <f t="shared" si="12"/>
        <v>4388.6118646352397</v>
      </c>
    </row>
    <row r="38" spans="1:20" ht="13.8" thickBot="1" x14ac:dyDescent="0.3">
      <c r="A38" s="6"/>
      <c r="F38" s="43">
        <v>1</v>
      </c>
      <c r="G38" s="32">
        <v>2927184</v>
      </c>
      <c r="H38" s="48" t="str">
        <f>VLOOKUP(G38,'SMALL PACK'!$A$2:$E$50904,5,0)</f>
        <v>SERVO HONDA JOSH-20 X 1 L</v>
      </c>
      <c r="I38" s="40">
        <f>VLOOKUP(G38,'SMALL PACK'!$A$2:$I$50904,9,0)*VLOOKUP(G38,'SMALL PACK'!$A$2:$I$50904,8,0)*F38</f>
        <v>7600.0000000000055</v>
      </c>
      <c r="J38" s="40">
        <f>VLOOKUP(G38,'SMALL PACK'!$A$2:$L$50904,12,0)*VLOOKUP(G38,'SMALL PACK'!$A$2:$I$50904,8,0)*F38</f>
        <v>6021.4800000000041</v>
      </c>
      <c r="K38" s="40">
        <f t="shared" si="0"/>
        <v>5102.9491525423764</v>
      </c>
      <c r="L38" s="40">
        <f>VLOOKUP(G38,'SMALL PACK'!$A$2:$S$50904,19,0)*VLOOKUP(G38,'SMALL PACK'!$A$2:$I$50904,8,0)*F38</f>
        <v>560.00000000000045</v>
      </c>
      <c r="M38" s="40">
        <f t="shared" si="8"/>
        <v>4542.9491525423764</v>
      </c>
      <c r="N38" s="40">
        <f>VLOOKUP(G38,'SMALL PACK'!A:AA,27,FALSE)*J38/100</f>
        <v>331.18140000000022</v>
      </c>
      <c r="O38" s="40">
        <f t="shared" si="9"/>
        <v>84.235355050847517</v>
      </c>
      <c r="P38" s="40">
        <f t="shared" si="10"/>
        <v>4127.5323974915282</v>
      </c>
      <c r="Q38" s="40">
        <f t="shared" si="4"/>
        <v>742.95583154847509</v>
      </c>
      <c r="R38" s="48">
        <f t="shared" si="11"/>
        <v>4870.4882290400037</v>
      </c>
      <c r="S38" s="56">
        <f t="shared" si="6"/>
        <v>4.8704882290400038</v>
      </c>
      <c r="T38" s="148">
        <f t="shared" si="12"/>
        <v>4876.2354051502707</v>
      </c>
    </row>
    <row r="39" spans="1:20" ht="13.8" thickBot="1" x14ac:dyDescent="0.3">
      <c r="A39" s="6"/>
      <c r="F39" s="43">
        <v>1</v>
      </c>
      <c r="G39" s="32">
        <v>2933156</v>
      </c>
      <c r="H39" s="48" t="str">
        <f>VLOOKUP(G39,'SMALL PACK'!$A$2:$E$50904,5,0)</f>
        <v>SERVO HONDA SCOOTONXT-20 X 0.8 L</v>
      </c>
      <c r="I39" s="40">
        <f>VLOOKUP(G39,'SMALL PACK'!$A$2:$I$50904,9,0)*VLOOKUP(G39,'SMALL PACK'!$A$2:$I$50904,8,0)*F39</f>
        <v>6480</v>
      </c>
      <c r="J39" s="40">
        <f>VLOOKUP(G39,'SMALL PACK'!$A$2:$L$50904,12,0)*VLOOKUP(G39,'SMALL PACK'!$A$2:$I$50904,8,0)*F39</f>
        <v>4837.9679999999998</v>
      </c>
      <c r="K39" s="40">
        <f t="shared" si="0"/>
        <v>4099.9728813559323</v>
      </c>
      <c r="L39" s="40">
        <f>VLOOKUP(G39,'SMALL PACK'!$A$2:$S$50904,19,0)*VLOOKUP(G39,'SMALL PACK'!$A$2:$I$50904,8,0)*F39</f>
        <v>608</v>
      </c>
      <c r="M39" s="40">
        <f t="shared" si="8"/>
        <v>3491.9728813559323</v>
      </c>
      <c r="N39" s="40">
        <f>VLOOKUP(G39,'SMALL PACK'!A:AA,27,FALSE)*J39/100</f>
        <v>266.08823999999998</v>
      </c>
      <c r="O39" s="40">
        <f t="shared" si="9"/>
        <v>64.517692827118651</v>
      </c>
      <c r="P39" s="40">
        <f t="shared" si="10"/>
        <v>3161.3669485288137</v>
      </c>
      <c r="Q39" s="40">
        <f t="shared" si="4"/>
        <v>569.04605073518644</v>
      </c>
      <c r="R39" s="48">
        <f t="shared" si="11"/>
        <v>3730.4129992640001</v>
      </c>
      <c r="S39" s="56">
        <f t="shared" si="6"/>
        <v>3.7304129992640003</v>
      </c>
      <c r="T39" s="148">
        <f t="shared" si="12"/>
        <v>3734.8148866031315</v>
      </c>
    </row>
    <row r="40" spans="1:20" ht="13.8" thickBot="1" x14ac:dyDescent="0.3">
      <c r="A40" s="6"/>
      <c r="F40" s="43">
        <v>1</v>
      </c>
      <c r="G40" s="32">
        <v>1404184</v>
      </c>
      <c r="H40" s="48" t="str">
        <f>VLOOKUP(G40,'SMALL PACK'!$A$2:$E$50904,5,0)</f>
        <v>SERVO PRIDE 40 - 20x1L - HDPE</v>
      </c>
      <c r="I40" s="40">
        <f>VLOOKUP(G40,'SMALL PACK'!$A$2:$I$50904,9,0)*VLOOKUP(G40,'SMALL PACK'!$A$2:$I$50904,8,0)*F40</f>
        <v>7100.0000000000055</v>
      </c>
      <c r="J40" s="40">
        <f>VLOOKUP(G40,'SMALL PACK'!$A$2:$L$50904,12,0)*VLOOKUP(G40,'SMALL PACK'!$A$2:$I$50904,8,0)*F40</f>
        <v>5626.0400000000036</v>
      </c>
      <c r="K40" s="40">
        <f t="shared" si="0"/>
        <v>4767.8305084745798</v>
      </c>
      <c r="L40" s="40">
        <f>VLOOKUP(G40,'SMALL PACK'!$A$2:$S$50904,19,0)*VLOOKUP(G40,'SMALL PACK'!$A$2:$I$50904,8,0)*F40</f>
        <v>160.00000000000011</v>
      </c>
      <c r="M40" s="40">
        <f t="shared" si="8"/>
        <v>4607.8305084745798</v>
      </c>
      <c r="N40" s="40">
        <f>VLOOKUP(G40,'SMALL PACK'!A:AA,27,FALSE)*J40/100</f>
        <v>365.69260000000025</v>
      </c>
      <c r="O40" s="40">
        <f t="shared" si="9"/>
        <v>84.842758169491589</v>
      </c>
      <c r="P40" s="40">
        <f t="shared" si="10"/>
        <v>4157.2951503050881</v>
      </c>
      <c r="Q40" s="40">
        <f t="shared" si="4"/>
        <v>748.31312705491587</v>
      </c>
      <c r="R40" s="48">
        <f t="shared" si="11"/>
        <v>4905.6082773600037</v>
      </c>
      <c r="S40" s="56">
        <f t="shared" si="6"/>
        <v>4.9056082773600043</v>
      </c>
      <c r="T40" s="148">
        <f t="shared" si="12"/>
        <v>4911.3968951272891</v>
      </c>
    </row>
    <row r="41" spans="1:20" ht="13.8" thickBot="1" x14ac:dyDescent="0.3">
      <c r="A41" s="6"/>
      <c r="F41" s="43">
        <v>1</v>
      </c>
      <c r="G41" s="32">
        <v>1404234</v>
      </c>
      <c r="H41" s="48" t="str">
        <f>VLOOKUP(G41,'SMALL PACK'!$A$2:$E$50904,5,0)</f>
        <v>SERVO PRIDE 40 - 4x5L - HDPE</v>
      </c>
      <c r="I41" s="40">
        <f>VLOOKUP(G41,'SMALL PACK'!$A$2:$I$50904,9,0)*VLOOKUP(G41,'SMALL PACK'!$A$2:$I$50904,8,0)*F41</f>
        <v>7100.0000000000045</v>
      </c>
      <c r="J41" s="40">
        <f>VLOOKUP(G41,'SMALL PACK'!$A$2:$L$50904,12,0)*VLOOKUP(G41,'SMALL PACK'!$A$2:$I$50904,8,0)*F41</f>
        <v>5549.3600000000033</v>
      </c>
      <c r="K41" s="40">
        <f t="shared" si="0"/>
        <v>4702.8474576271219</v>
      </c>
      <c r="L41" s="40">
        <f>VLOOKUP(G41,'SMALL PACK'!$A$2:$S$50904,19,0)*VLOOKUP(G41,'SMALL PACK'!$A$2:$I$50904,8,0)*F41</f>
        <v>160.00000000000011</v>
      </c>
      <c r="M41" s="40">
        <f t="shared" si="8"/>
        <v>4542.8474576271219</v>
      </c>
      <c r="N41" s="40">
        <f>VLOOKUP(G41,'SMALL PACK'!A:AA,27,FALSE)*J41/100</f>
        <v>360.70840000000021</v>
      </c>
      <c r="O41" s="40">
        <f t="shared" si="9"/>
        <v>83.642781152542426</v>
      </c>
      <c r="P41" s="40">
        <f t="shared" si="10"/>
        <v>4098.4962764745787</v>
      </c>
      <c r="Q41" s="40">
        <f t="shared" si="4"/>
        <v>737.72932976542415</v>
      </c>
      <c r="R41" s="48">
        <f t="shared" si="11"/>
        <v>4836.2256062400029</v>
      </c>
      <c r="S41" s="56">
        <f t="shared" si="6"/>
        <v>4.8362256062400029</v>
      </c>
      <c r="T41" s="148">
        <f t="shared" si="12"/>
        <v>4841.9323524553656</v>
      </c>
    </row>
    <row r="42" spans="1:20" ht="13.8" thickBot="1" x14ac:dyDescent="0.3">
      <c r="A42" s="6"/>
      <c r="F42" s="43">
        <v>1</v>
      </c>
      <c r="G42" s="32">
        <v>1404242</v>
      </c>
      <c r="H42" s="48" t="str">
        <f>VLOOKUP(G42,'SMALL PACK'!$A$2:$E$50904,5,0)</f>
        <v>SERVO PRIDE 40 - 10L BUC</v>
      </c>
      <c r="I42" s="40">
        <f>VLOOKUP(G42,'SMALL PACK'!$A$2:$I$50904,9,0)*VLOOKUP(G42,'SMALL PACK'!$A$2:$I$50904,8,0)*F42</f>
        <v>3550.0000000000014</v>
      </c>
      <c r="J42" s="40">
        <f>VLOOKUP(G42,'SMALL PACK'!$A$2:$L$50904,12,0)*VLOOKUP(G42,'SMALL PACK'!$A$2:$I$50904,8,0)*F42</f>
        <v>2763.3200000000015</v>
      </c>
      <c r="K42" s="40">
        <f t="shared" si="0"/>
        <v>2341.7966101694929</v>
      </c>
      <c r="L42" s="40">
        <f>VLOOKUP(G42,'SMALL PACK'!$A$2:$S$50904,19,0)*VLOOKUP(G42,'SMALL PACK'!$A$2:$I$50904,8,0)*F42</f>
        <v>80.000000000000028</v>
      </c>
      <c r="M42" s="40">
        <f t="shared" si="8"/>
        <v>2261.7966101694929</v>
      </c>
      <c r="N42" s="40">
        <f>VLOOKUP(G42,'SMALL PACK'!A:AA,27,FALSE)*J42/100</f>
        <v>179.61580000000009</v>
      </c>
      <c r="O42" s="40">
        <f t="shared" si="9"/>
        <v>41.643616203389854</v>
      </c>
      <c r="P42" s="40">
        <f t="shared" si="10"/>
        <v>2040.5371939661029</v>
      </c>
      <c r="Q42" s="40">
        <f t="shared" si="4"/>
        <v>367.29669491389853</v>
      </c>
      <c r="R42" s="48">
        <f t="shared" si="11"/>
        <v>2407.8338888800013</v>
      </c>
      <c r="S42" s="56">
        <f t="shared" si="6"/>
        <v>2.4078338888800013</v>
      </c>
      <c r="T42" s="148">
        <f t="shared" si="12"/>
        <v>2410.6751328688797</v>
      </c>
    </row>
    <row r="43" spans="1:20" ht="13.8" thickBot="1" x14ac:dyDescent="0.3">
      <c r="A43" s="6"/>
      <c r="F43" s="43">
        <v>1</v>
      </c>
      <c r="G43" s="32">
        <v>1404265</v>
      </c>
      <c r="H43" s="48" t="str">
        <f>VLOOKUP(G43,'SMALL PACK'!$A$2:$E$50904,5,0)</f>
        <v>SERVO PRIDE 40-20L BUC</v>
      </c>
      <c r="I43" s="40">
        <f>VLOOKUP(G43,'SMALL PACK'!$A$2:$I$50904,9,0)*VLOOKUP(G43,'SMALL PACK'!$A$2:$I$50904,8,0)*F43</f>
        <v>6900.0000000000045</v>
      </c>
      <c r="J43" s="40">
        <f>VLOOKUP(G43,'SMALL PACK'!$A$2:$L$50904,12,0)*VLOOKUP(G43,'SMALL PACK'!$A$2:$I$50904,8,0)*F43</f>
        <v>5472.390000000004</v>
      </c>
      <c r="K43" s="40">
        <f t="shared" si="0"/>
        <v>4637.6186440678002</v>
      </c>
      <c r="L43" s="40">
        <f>VLOOKUP(G43,'SMALL PACK'!$A$2:$S$50904,19,0)*VLOOKUP(G43,'SMALL PACK'!$A$2:$I$50904,8,0)*F43</f>
        <v>160.00000000000011</v>
      </c>
      <c r="M43" s="40">
        <f t="shared" si="8"/>
        <v>4477.6186440678002</v>
      </c>
      <c r="N43" s="40">
        <f>VLOOKUP(G43,'SMALL PACK'!A:AA,27,FALSE)*J43/100</f>
        <v>355.70535000000024</v>
      </c>
      <c r="O43" s="40">
        <f t="shared" si="9"/>
        <v>82.438265881356003</v>
      </c>
      <c r="P43" s="40">
        <f t="shared" si="10"/>
        <v>4039.475028186444</v>
      </c>
      <c r="Q43" s="40">
        <f t="shared" si="4"/>
        <v>727.10550507355993</v>
      </c>
      <c r="R43" s="48">
        <f t="shared" si="11"/>
        <v>4766.5805332600039</v>
      </c>
      <c r="S43" s="56">
        <f t="shared" si="6"/>
        <v>4.7665805332600044</v>
      </c>
      <c r="T43" s="148">
        <f t="shared" si="12"/>
        <v>4772.2050982892506</v>
      </c>
    </row>
    <row r="44" spans="1:20" ht="13.8" thickBot="1" x14ac:dyDescent="0.3">
      <c r="A44" s="6"/>
      <c r="F44" s="43">
        <v>1</v>
      </c>
      <c r="G44" s="32">
        <v>5034184</v>
      </c>
      <c r="H44" s="48" t="str">
        <f>VLOOKUP(G44,'SMALL PACK'!$A$2:$E$50904,5,0)</f>
        <v>SERVO GAS ENGINE OIL - 20x1L - HDPE</v>
      </c>
      <c r="I44" s="40">
        <f>VLOOKUP(G44,'SMALL PACK'!$A$2:$I$50904,9,0)*VLOOKUP(G44,'SMALL PACK'!$A$2:$I$50904,8,0)*F44</f>
        <v>6200.0000000000045</v>
      </c>
      <c r="J44" s="40">
        <f>VLOOKUP(G44,'SMALL PACK'!$A$2:$L$50904,12,0)*VLOOKUP(G44,'SMALL PACK'!$A$2:$I$50904,8,0)*F44</f>
        <v>4247.0000000000027</v>
      </c>
      <c r="K44" s="40">
        <f t="shared" si="0"/>
        <v>3599.152542372884</v>
      </c>
      <c r="L44" s="40">
        <f>VLOOKUP(G44,'SMALL PACK'!$A$2:$S$50904,19,0)*VLOOKUP(G44,'SMALL PACK'!$A$2:$I$50904,8,0)*F44</f>
        <v>160.00000000000011</v>
      </c>
      <c r="M44" s="40">
        <f t="shared" si="8"/>
        <v>3439.152542372884</v>
      </c>
      <c r="N44" s="40">
        <f>VLOOKUP(G44,'SMALL PACK'!A:AA,27,FALSE)*J44/100</f>
        <v>233.58500000000015</v>
      </c>
      <c r="O44" s="40">
        <f t="shared" si="9"/>
        <v>64.111350847457686</v>
      </c>
      <c r="P44" s="40">
        <f t="shared" si="10"/>
        <v>3141.4561915254262</v>
      </c>
      <c r="Q44" s="40">
        <f t="shared" si="4"/>
        <v>565.46211447457665</v>
      </c>
      <c r="R44" s="48">
        <f t="shared" si="11"/>
        <v>3706.9183060000028</v>
      </c>
      <c r="S44" s="56">
        <f t="shared" si="6"/>
        <v>3.706918306000003</v>
      </c>
      <c r="T44" s="148">
        <f t="shared" si="12"/>
        <v>3711.2924696010823</v>
      </c>
    </row>
    <row r="45" spans="1:20" ht="13.8" thickBot="1" x14ac:dyDescent="0.3">
      <c r="A45" s="6"/>
      <c r="F45" s="43">
        <v>1</v>
      </c>
      <c r="G45" s="32">
        <v>5034203</v>
      </c>
      <c r="H45" s="48" t="str">
        <f>VLOOKUP(G45,'SMALL PACK'!$A$2:$E$50904,5,0)</f>
        <v>SERVO GAS ENGINE OIL-4X3L-HDPE</v>
      </c>
      <c r="I45" s="40">
        <f>VLOOKUP(G45,'SMALL PACK'!$A$2:$I$50904,9,0)*VLOOKUP(G45,'SMALL PACK'!$A$2:$I$50904,8,0)*F45</f>
        <v>3620.0000000000018</v>
      </c>
      <c r="J45" s="40">
        <f>VLOOKUP(G45,'SMALL PACK'!$A$2:$L$50904,12,0)*VLOOKUP(G45,'SMALL PACK'!$A$2:$I$50904,8,0)*F45</f>
        <v>2517.7100000000009</v>
      </c>
      <c r="K45" s="40">
        <f t="shared" si="0"/>
        <v>2133.6525423728822</v>
      </c>
      <c r="L45" s="40">
        <f>VLOOKUP(G45,'SMALL PACK'!$A$2:$S$50904,19,0)*VLOOKUP(G45,'SMALL PACK'!$A$2:$I$50904,8,0)*F45</f>
        <v>96.000000000000043</v>
      </c>
      <c r="M45" s="40">
        <f t="shared" si="8"/>
        <v>2037.6525423728822</v>
      </c>
      <c r="N45" s="40">
        <f>VLOOKUP(G45,'SMALL PACK'!A:AA,27,FALSE)*J45/100</f>
        <v>138.47405000000006</v>
      </c>
      <c r="O45" s="40">
        <f t="shared" si="9"/>
        <v>37.983569847457645</v>
      </c>
      <c r="P45" s="40">
        <f t="shared" si="10"/>
        <v>1861.1949225254245</v>
      </c>
      <c r="Q45" s="40">
        <f t="shared" si="4"/>
        <v>335.01508605457639</v>
      </c>
      <c r="R45" s="48">
        <f t="shared" si="11"/>
        <v>2196.2100085800012</v>
      </c>
      <c r="S45" s="56">
        <f t="shared" si="6"/>
        <v>2.1962100085800014</v>
      </c>
      <c r="T45" s="148">
        <f t="shared" si="12"/>
        <v>2198.8015363901254</v>
      </c>
    </row>
    <row r="46" spans="1:20" ht="13.8" thickBot="1" x14ac:dyDescent="0.3">
      <c r="A46" s="6"/>
      <c r="F46" s="43">
        <v>1</v>
      </c>
      <c r="G46" s="32">
        <v>5034229</v>
      </c>
      <c r="H46" s="48" t="str">
        <f>VLOOKUP(G46,'SMALL PACK'!$A$2:$E$50904,5,0)</f>
        <v>SERVO GAS ENGINE OIL-20 X 1 L PROMO</v>
      </c>
      <c r="I46" s="40">
        <f>VLOOKUP(G46,'SMALL PACK'!$A$2:$I$50904,9,0)*VLOOKUP(G46,'SMALL PACK'!$A$2:$I$50904,8,0)*F46</f>
        <v>6200</v>
      </c>
      <c r="J46" s="40">
        <f>VLOOKUP(G46,'SMALL PACK'!$A$2:$L$50904,12,0)*VLOOKUP(G46,'SMALL PACK'!$A$2:$I$50904,8,0)*F46</f>
        <v>4247</v>
      </c>
      <c r="K46" s="40">
        <f t="shared" si="0"/>
        <v>3599.1525423728817</v>
      </c>
      <c r="L46" s="40">
        <f>VLOOKUP(G46,'SMALL PACK'!$A$2:$S$50904,19,0)*VLOOKUP(G46,'SMALL PACK'!$A$2:$I$50904,8,0)*F46</f>
        <v>160</v>
      </c>
      <c r="M46" s="40">
        <f t="shared" si="8"/>
        <v>3439.1525423728817</v>
      </c>
      <c r="N46" s="40">
        <f>VLOOKUP(G46,'SMALL PACK'!A:AA,27,FALSE)*J46/100</f>
        <v>233.58500000000001</v>
      </c>
      <c r="O46" s="40">
        <f t="shared" si="9"/>
        <v>64.111350847457629</v>
      </c>
      <c r="P46" s="40">
        <f t="shared" si="10"/>
        <v>3141.4561915254239</v>
      </c>
      <c r="Q46" s="40">
        <f t="shared" si="4"/>
        <v>565.46211447457631</v>
      </c>
      <c r="R46" s="48">
        <f t="shared" si="11"/>
        <v>3706.9183060000005</v>
      </c>
      <c r="S46" s="56">
        <f t="shared" si="6"/>
        <v>3.7069183060000004</v>
      </c>
      <c r="T46" s="148">
        <f t="shared" si="12"/>
        <v>3711.29246960108</v>
      </c>
    </row>
    <row r="47" spans="1:20" ht="13.8" thickBot="1" x14ac:dyDescent="0.3">
      <c r="A47" s="6"/>
      <c r="F47" s="43">
        <v>1</v>
      </c>
      <c r="G47" s="32">
        <v>7231256</v>
      </c>
      <c r="H47" s="48" t="str">
        <f>VLOOKUP(G47,'SMALL PACK'!$A$2:$E$50904,5,0)</f>
        <v>SERVO RAFTAAR-15 L</v>
      </c>
      <c r="I47" s="40">
        <f>VLOOKUP(G47,'SMALL PACK'!$A$2:$I$50904,9,0)*VLOOKUP(G47,'SMALL PACK'!$A$2:$I$50904,8,0)*F47</f>
        <v>5625.0000000000036</v>
      </c>
      <c r="J47" s="40">
        <f>VLOOKUP(G47,'SMALL PACK'!$A$2:$L$50904,12,0)*VLOOKUP(G47,'SMALL PACK'!$A$2:$I$50904,8,0)*F47</f>
        <v>4503.9375000000018</v>
      </c>
      <c r="K47" s="40">
        <f t="shared" si="0"/>
        <v>3816.8961864406797</v>
      </c>
      <c r="L47" s="40">
        <f>VLOOKUP(G47,'SMALL PACK'!$A$2:$S$50904,19,0)*VLOOKUP(G47,'SMALL PACK'!$A$2:$I$50904,8,0)*F47</f>
        <v>720.00000000000045</v>
      </c>
      <c r="M47" s="40">
        <f t="shared" si="8"/>
        <v>3096.8961864406792</v>
      </c>
      <c r="N47" s="40">
        <f>VLOOKUP(G47,'SMALL PACK'!A:AA,27,FALSE)*J47/100</f>
        <v>315.27562500000016</v>
      </c>
      <c r="O47" s="40">
        <f t="shared" si="9"/>
        <v>55.632411228813581</v>
      </c>
      <c r="P47" s="40">
        <f t="shared" si="10"/>
        <v>2725.9881502118656</v>
      </c>
      <c r="Q47" s="40">
        <f t="shared" si="4"/>
        <v>490.67786703813579</v>
      </c>
      <c r="R47" s="48">
        <f t="shared" si="11"/>
        <v>3216.6660172500015</v>
      </c>
      <c r="S47" s="56">
        <f t="shared" si="6"/>
        <v>3.2166660172500015</v>
      </c>
      <c r="T47" s="148">
        <f t="shared" si="12"/>
        <v>3220.4616831503563</v>
      </c>
    </row>
    <row r="48" spans="1:20" ht="13.8" thickBot="1" x14ac:dyDescent="0.3">
      <c r="A48" s="6"/>
      <c r="F48" s="43">
        <v>1</v>
      </c>
      <c r="G48" s="32">
        <v>7429184</v>
      </c>
      <c r="H48" s="48" t="str">
        <f>VLOOKUP(G48,'SMALL PACK'!$A$2:$E$50904,5,0)</f>
        <v>SERVO SUPERMILE 10W-30-20 X 1 L</v>
      </c>
      <c r="I48" s="40">
        <f>VLOOKUP(G48,'SMALL PACK'!$A$2:$I$50904,9,0)*VLOOKUP(G48,'SMALL PACK'!$A$2:$I$50904,8,0)*F48</f>
        <v>8300.0000000000055</v>
      </c>
      <c r="J48" s="40">
        <f>VLOOKUP(G48,'SMALL PACK'!$A$2:$L$50904,12,0)*VLOOKUP(G48,'SMALL PACK'!$A$2:$I$50904,8,0)*F48</f>
        <v>5507.0500000000029</v>
      </c>
      <c r="K48" s="40">
        <f t="shared" si="0"/>
        <v>4666.9915254237312</v>
      </c>
      <c r="L48" s="40">
        <f>VLOOKUP(G48,'SMALL PACK'!$A$2:$S$50904,19,0)*VLOOKUP(G48,'SMALL PACK'!$A$2:$I$50904,8,0)*F48</f>
        <v>260.00000000000017</v>
      </c>
      <c r="M48" s="40">
        <f t="shared" si="8"/>
        <v>4406.9915254237312</v>
      </c>
      <c r="N48" s="40">
        <f>VLOOKUP(G48,'SMALL PACK'!A:AA,27,FALSE)*J48/100</f>
        <v>357.95825000000019</v>
      </c>
      <c r="O48" s="40">
        <f t="shared" si="9"/>
        <v>80.98066550847463</v>
      </c>
      <c r="P48" s="40">
        <f t="shared" si="10"/>
        <v>3968.0526099152567</v>
      </c>
      <c r="Q48" s="40">
        <f t="shared" si="4"/>
        <v>714.24946978474622</v>
      </c>
      <c r="R48" s="48">
        <f t="shared" si="11"/>
        <v>4682.3020797000027</v>
      </c>
      <c r="S48" s="56">
        <f t="shared" si="6"/>
        <v>4.682302079700003</v>
      </c>
      <c r="T48" s="148">
        <f t="shared" si="12"/>
        <v>4687.8271961540486</v>
      </c>
    </row>
    <row r="49" spans="1:20" ht="13.8" thickBot="1" x14ac:dyDescent="0.3">
      <c r="A49" s="6"/>
      <c r="F49" s="43">
        <v>1</v>
      </c>
      <c r="G49" s="32">
        <v>7429240</v>
      </c>
      <c r="H49" s="48" t="str">
        <f>VLOOKUP(G49,'SMALL PACK'!$A$2:$E$50904,5,0)</f>
        <v>SERVO SUPERMILE 10W-30-4 X 5 L PROMO</v>
      </c>
      <c r="I49" s="40">
        <f>VLOOKUP(G49,'SMALL PACK'!$A$2:$I$50904,9,0)*VLOOKUP(G49,'SMALL PACK'!$A$2:$I$50904,8,0)*F49</f>
        <v>8300</v>
      </c>
      <c r="J49" s="40">
        <f>VLOOKUP(G49,'SMALL PACK'!$A$2:$L$50904,12,0)*VLOOKUP(G49,'SMALL PACK'!$A$2:$I$50904,8,0)*F49</f>
        <v>5498.75</v>
      </c>
      <c r="K49" s="40">
        <f t="shared" si="0"/>
        <v>4659.9576271186443</v>
      </c>
      <c r="L49" s="40">
        <f>VLOOKUP(G49,'SMALL PACK'!$A$2:$S$50904,19,0)*VLOOKUP(G49,'SMALL PACK'!$A$2:$I$50904,8,0)*F49</f>
        <v>260</v>
      </c>
      <c r="M49" s="40">
        <f t="shared" si="8"/>
        <v>4399.9576271186443</v>
      </c>
      <c r="N49" s="40">
        <f>VLOOKUP(G49,'SMALL PACK'!A:AA,27,FALSE)*J49/100</f>
        <v>357.41874999999999</v>
      </c>
      <c r="O49" s="40">
        <f t="shared" si="9"/>
        <v>80.850777542372896</v>
      </c>
      <c r="P49" s="40">
        <f t="shared" si="10"/>
        <v>3961.6880995762717</v>
      </c>
      <c r="Q49" s="40">
        <f t="shared" si="4"/>
        <v>713.10385792372892</v>
      </c>
      <c r="R49" s="48">
        <f t="shared" si="11"/>
        <v>4674.7919575000005</v>
      </c>
      <c r="S49" s="56">
        <f t="shared" si="6"/>
        <v>4.674791957500001</v>
      </c>
      <c r="T49" s="148">
        <f t="shared" si="12"/>
        <v>4680.3082120098506</v>
      </c>
    </row>
    <row r="50" spans="1:20" ht="13.8" thickBot="1" x14ac:dyDescent="0.3">
      <c r="A50" s="6"/>
      <c r="F50" s="43">
        <v>1</v>
      </c>
      <c r="G50" s="32">
        <v>7429244</v>
      </c>
      <c r="H50" s="48" t="str">
        <f>VLOOKUP(G50,'SMALL PACK'!$A$2:$E$50904,5,0)</f>
        <v>SERVO SUPERMILE 10W-30-4 X 6 L</v>
      </c>
      <c r="I50" s="40">
        <f>VLOOKUP(G50,'SMALL PACK'!$A$2:$I$50904,9,0)*VLOOKUP(G50,'SMALL PACK'!$A$2:$I$50904,8,0)*F50</f>
        <v>9160</v>
      </c>
      <c r="J50" s="40">
        <f>VLOOKUP(G50,'SMALL PACK'!$A$2:$L$50904,12,0)*VLOOKUP(G50,'SMALL PACK'!$A$2:$I$50904,8,0)*F50</f>
        <v>6280.0959999999995</v>
      </c>
      <c r="K50" s="40">
        <f t="shared" si="0"/>
        <v>5322.1152542372884</v>
      </c>
      <c r="L50" s="40">
        <f>VLOOKUP(G50,'SMALL PACK'!$A$2:$S$50904,19,0)*VLOOKUP(G50,'SMALL PACK'!$A$2:$I$50904,8,0)*F50</f>
        <v>312</v>
      </c>
      <c r="M50" s="40">
        <f t="shared" si="8"/>
        <v>5010.1152542372884</v>
      </c>
      <c r="N50" s="40">
        <f>VLOOKUP(G50,'SMALL PACK'!A:AA,27,FALSE)*J50/100</f>
        <v>408.20623999999998</v>
      </c>
      <c r="O50" s="40">
        <f t="shared" si="9"/>
        <v>92.038180284745764</v>
      </c>
      <c r="P50" s="40">
        <f t="shared" si="10"/>
        <v>4509.8708339525419</v>
      </c>
      <c r="Q50" s="40">
        <f t="shared" si="4"/>
        <v>811.77675011145755</v>
      </c>
      <c r="R50" s="48">
        <f t="shared" si="11"/>
        <v>5321.6475840639996</v>
      </c>
      <c r="S50" s="56">
        <f t="shared" si="6"/>
        <v>5.3216475840639994</v>
      </c>
      <c r="T50" s="148">
        <f t="shared" si="12"/>
        <v>5327.927128213194</v>
      </c>
    </row>
    <row r="51" spans="1:20" ht="13.8" thickBot="1" x14ac:dyDescent="0.3">
      <c r="A51" s="6"/>
      <c r="F51" s="43">
        <v>1</v>
      </c>
      <c r="G51" s="32">
        <v>7429297</v>
      </c>
      <c r="H51" s="48" t="str">
        <f>VLOOKUP(G51,'SMALL PACK'!$A$2:$E$50904,5,0)</f>
        <v>SERVO SUPERMILE 10W-30-7 L PROMO</v>
      </c>
      <c r="I51" s="40">
        <f>VLOOKUP(G51,'SMALL PACK'!$A$2:$I$50904,9,0)*VLOOKUP(G51,'SMALL PACK'!$A$2:$I$50904,8,0)*F51</f>
        <v>2805</v>
      </c>
      <c r="J51" s="40">
        <f>VLOOKUP(G51,'SMALL PACK'!$A$2:$L$50904,12,0)*VLOOKUP(G51,'SMALL PACK'!$A$2:$I$50904,8,0)*F51</f>
        <v>1900.3875</v>
      </c>
      <c r="K51" s="40">
        <f t="shared" si="0"/>
        <v>1610.4978813559323</v>
      </c>
      <c r="L51" s="40">
        <f>VLOOKUP(G51,'SMALL PACK'!$A$2:$S$50904,19,0)*VLOOKUP(G51,'SMALL PACK'!$A$2:$I$50904,8,0)*F51</f>
        <v>91</v>
      </c>
      <c r="M51" s="40">
        <f t="shared" si="8"/>
        <v>1519.4978813559323</v>
      </c>
      <c r="N51" s="40">
        <f>VLOOKUP(G51,'SMALL PACK'!A:AA,27,FALSE)*J51/100</f>
        <v>123.52518750000002</v>
      </c>
      <c r="O51" s="40">
        <f t="shared" si="9"/>
        <v>27.919453877118649</v>
      </c>
      <c r="P51" s="40">
        <f t="shared" si="10"/>
        <v>1368.0532399788137</v>
      </c>
      <c r="Q51" s="40">
        <f t="shared" si="4"/>
        <v>246.24958319618645</v>
      </c>
      <c r="R51" s="48">
        <f t="shared" si="11"/>
        <v>1614.3028231750002</v>
      </c>
      <c r="S51" s="56">
        <f t="shared" si="6"/>
        <v>1.6143028231750003</v>
      </c>
      <c r="T51" s="148">
        <f t="shared" si="12"/>
        <v>1616.2077005063466</v>
      </c>
    </row>
    <row r="52" spans="1:20" ht="13.8" thickBot="1" x14ac:dyDescent="0.3">
      <c r="A52" s="6"/>
      <c r="F52" s="43">
        <v>1</v>
      </c>
      <c r="G52" s="32">
        <v>7430184</v>
      </c>
      <c r="H52" s="48" t="str">
        <f>VLOOKUP(G52,'SMALL PACK'!$A$2:$E$50904,5,0)</f>
        <v>SERVO SUPERMILE PLUS 5W-30-20 X 1 L</v>
      </c>
      <c r="I52" s="40">
        <f>VLOOKUP(G52,'SMALL PACK'!$A$2:$I$50904,9,0)*VLOOKUP(G52,'SMALL PACK'!$A$2:$I$50904,8,0)*F52</f>
        <v>8800.0000000000055</v>
      </c>
      <c r="J52" s="40">
        <f>VLOOKUP(G52,'SMALL PACK'!$A$2:$L$50904,12,0)*VLOOKUP(G52,'SMALL PACK'!$A$2:$I$50904,8,0)*F52</f>
        <v>6011.2800000000043</v>
      </c>
      <c r="K52" s="40">
        <f t="shared" si="0"/>
        <v>5094.3050847457662</v>
      </c>
      <c r="L52" s="40">
        <f>VLOOKUP(G52,'SMALL PACK'!$A$2:$S$50904,19,0)*VLOOKUP(G52,'SMALL PACK'!$A$2:$I$50904,8,0)*F52</f>
        <v>460.00000000000034</v>
      </c>
      <c r="M52" s="40">
        <f t="shared" si="8"/>
        <v>4634.3050847457662</v>
      </c>
      <c r="N52" s="40">
        <f>VLOOKUP(G52,'SMALL PACK'!A:AA,27,FALSE)*J52/100</f>
        <v>480.90240000000034</v>
      </c>
      <c r="O52" s="40">
        <f t="shared" si="9"/>
        <v>83.068053694915321</v>
      </c>
      <c r="P52" s="40">
        <f t="shared" si="10"/>
        <v>4070.3346310508509</v>
      </c>
      <c r="Q52" s="40">
        <f t="shared" si="4"/>
        <v>732.66023358915311</v>
      </c>
      <c r="R52" s="48">
        <f t="shared" si="11"/>
        <v>4802.9948646400044</v>
      </c>
      <c r="S52" s="56">
        <f t="shared" si="6"/>
        <v>4.8029948646400049</v>
      </c>
      <c r="T52" s="148">
        <f t="shared" si="12"/>
        <v>4808.6623985802789</v>
      </c>
    </row>
    <row r="53" spans="1:20" ht="13.8" thickBot="1" x14ac:dyDescent="0.3">
      <c r="A53" s="6"/>
      <c r="F53" s="43">
        <v>1</v>
      </c>
      <c r="G53" s="32">
        <v>7430234</v>
      </c>
      <c r="H53" s="48" t="str">
        <f>VLOOKUP(G53,'SMALL PACK'!$A$2:$E$50904,5,0)</f>
        <v>SERVO SUPERMILE PLUS 5W-30-4 X 5 L</v>
      </c>
      <c r="I53" s="40">
        <f>VLOOKUP(G53,'SMALL PACK'!$A$2:$I$50904,9,0)*VLOOKUP(G53,'SMALL PACK'!$A$2:$I$50904,8,0)*F53</f>
        <v>8700.0000000000055</v>
      </c>
      <c r="J53" s="40">
        <f>VLOOKUP(G53,'SMALL PACK'!$A$2:$L$50904,12,0)*VLOOKUP(G53,'SMALL PACK'!$A$2:$I$50904,8,0)*F53</f>
        <v>5970.810000000004</v>
      </c>
      <c r="K53" s="40">
        <f t="shared" si="0"/>
        <v>5060.0084745762751</v>
      </c>
      <c r="L53" s="40">
        <f>VLOOKUP(G53,'SMALL PACK'!$A$2:$S$50904,19,0)*VLOOKUP(G53,'SMALL PACK'!$A$2:$I$50904,8,0)*F53</f>
        <v>800.00000000000057</v>
      </c>
      <c r="M53" s="40">
        <f t="shared" si="8"/>
        <v>4260.0084745762742</v>
      </c>
      <c r="N53" s="40">
        <f>VLOOKUP(G53,'SMALL PACK'!A:AA,27,FALSE)*J53/100</f>
        <v>477.6648000000003</v>
      </c>
      <c r="O53" s="40">
        <f t="shared" si="9"/>
        <v>75.646873491525483</v>
      </c>
      <c r="P53" s="40">
        <f t="shared" si="10"/>
        <v>3706.6968010847481</v>
      </c>
      <c r="Q53" s="40">
        <f t="shared" si="4"/>
        <v>667.20542419525464</v>
      </c>
      <c r="R53" s="48">
        <f t="shared" si="11"/>
        <v>4373.9022252800023</v>
      </c>
      <c r="S53" s="56">
        <f t="shared" si="6"/>
        <v>4.3739022252800028</v>
      </c>
      <c r="T53" s="148">
        <f t="shared" si="12"/>
        <v>4379.0634299058329</v>
      </c>
    </row>
    <row r="54" spans="1:20" ht="13.8" thickBot="1" x14ac:dyDescent="0.3">
      <c r="A54" s="6"/>
      <c r="F54" s="43">
        <v>1</v>
      </c>
      <c r="G54" s="32">
        <v>7430240</v>
      </c>
      <c r="H54" s="48" t="str">
        <f>VLOOKUP(G54,'SMALL PACK'!$A$2:$E$50904,5,0)</f>
        <v>SERVO SUPERMILE PLUS 5W-30-4 X 5 L PROMO</v>
      </c>
      <c r="I54" s="40">
        <f>VLOOKUP(G54,'SMALL PACK'!$A$2:$I$50904,9,0)*VLOOKUP(G54,'SMALL PACK'!$A$2:$I$50904,8,0)*F54</f>
        <v>8700</v>
      </c>
      <c r="J54" s="40">
        <f>VLOOKUP(G54,'SMALL PACK'!$A$2:$L$50904,12,0)*VLOOKUP(G54,'SMALL PACK'!$A$2:$I$50904,8,0)*F54</f>
        <v>5970.81</v>
      </c>
      <c r="K54" s="40">
        <f t="shared" si="0"/>
        <v>5060.0084745762715</v>
      </c>
      <c r="L54" s="40">
        <f>VLOOKUP(G54,'SMALL PACK'!$A$2:$S$50904,19,0)*VLOOKUP(G54,'SMALL PACK'!$A$2:$I$50904,8,0)*F54</f>
        <v>700</v>
      </c>
      <c r="M54" s="40">
        <f t="shared" si="8"/>
        <v>4360.0084745762715</v>
      </c>
      <c r="N54" s="40">
        <f>VLOOKUP(G54,'SMALL PACK'!A:AA,27,FALSE)*J54/100</f>
        <v>477.66480000000001</v>
      </c>
      <c r="O54" s="40">
        <f t="shared" si="9"/>
        <v>77.646873491525426</v>
      </c>
      <c r="P54" s="40">
        <f t="shared" si="10"/>
        <v>3804.6968010847459</v>
      </c>
      <c r="Q54" s="40">
        <f t="shared" si="4"/>
        <v>684.84542419525428</v>
      </c>
      <c r="R54" s="48">
        <f t="shared" si="11"/>
        <v>4489.5422252799999</v>
      </c>
      <c r="S54" s="56">
        <f t="shared" si="6"/>
        <v>4.4895422252800001</v>
      </c>
      <c r="T54" s="148">
        <f t="shared" si="12"/>
        <v>4494.83988510583</v>
      </c>
    </row>
    <row r="55" spans="1:20" ht="13.8" thickBot="1" x14ac:dyDescent="0.3">
      <c r="A55" s="6"/>
      <c r="F55" s="43">
        <v>1</v>
      </c>
      <c r="G55" s="32">
        <v>7430296</v>
      </c>
      <c r="H55" s="48" t="str">
        <f>VLOOKUP(G55,'SMALL PACK'!$A$2:$E$50904,5,0)</f>
        <v>SERVO SUPERMILE PLUS 5W-30-7L</v>
      </c>
      <c r="I55" s="40">
        <f>VLOOKUP(G55,'SMALL PACK'!$A$2:$I$50904,9,0)*VLOOKUP(G55,'SMALL PACK'!$A$2:$I$50904,8,0)*F55</f>
        <v>3005</v>
      </c>
      <c r="J55" s="40">
        <f>VLOOKUP(G55,'SMALL PACK'!$A$2:$L$50904,12,0)*VLOOKUP(G55,'SMALL PACK'!$A$2:$I$50904,8,0)*F55</f>
        <v>2051.8139999999999</v>
      </c>
      <c r="K55" s="40">
        <f t="shared" si="0"/>
        <v>1738.8254237288136</v>
      </c>
      <c r="L55" s="40">
        <f>VLOOKUP(G55,'SMALL PACK'!$A$2:$S$50904,19,0)*VLOOKUP(G55,'SMALL PACK'!$A$2:$I$50904,8,0)*F55</f>
        <v>315</v>
      </c>
      <c r="M55" s="40">
        <f t="shared" si="8"/>
        <v>1423.8254237288136</v>
      </c>
      <c r="N55" s="40">
        <f>VLOOKUP(G55,'SMALL PACK'!A:AA,27,FALSE)*J55/100</f>
        <v>164.14511999999999</v>
      </c>
      <c r="O55" s="40">
        <f t="shared" si="9"/>
        <v>25.193606074576273</v>
      </c>
      <c r="P55" s="40">
        <f t="shared" si="10"/>
        <v>1234.4866976542373</v>
      </c>
      <c r="Q55" s="40">
        <f t="shared" si="4"/>
        <v>222.20760557776271</v>
      </c>
      <c r="R55" s="48">
        <f t="shared" si="11"/>
        <v>1456.694303232</v>
      </c>
      <c r="S55" s="56">
        <f t="shared" si="6"/>
        <v>1.4566943032320001</v>
      </c>
      <c r="T55" s="148">
        <f t="shared" si="12"/>
        <v>1458.4132025098138</v>
      </c>
    </row>
    <row r="56" spans="1:20" ht="13.8" thickBot="1" x14ac:dyDescent="0.3">
      <c r="A56" s="6"/>
      <c r="F56" s="43">
        <v>1</v>
      </c>
      <c r="G56" s="32">
        <v>7430297</v>
      </c>
      <c r="H56" s="48" t="str">
        <f>VLOOKUP(G56,'SMALL PACK'!$A$2:$E$50904,5,0)</f>
        <v>SERVO SUPERMILE PLUS 5W-30-7 L PROMO</v>
      </c>
      <c r="I56" s="40">
        <f>VLOOKUP(G56,'SMALL PACK'!$A$2:$I$50904,9,0)*VLOOKUP(G56,'SMALL PACK'!$A$2:$I$50904,8,0)*F56</f>
        <v>3005</v>
      </c>
      <c r="J56" s="40">
        <f>VLOOKUP(G56,'SMALL PACK'!$A$2:$L$50904,12,0)*VLOOKUP(G56,'SMALL PACK'!$A$2:$I$50904,8,0)*F56</f>
        <v>2051.8139999999999</v>
      </c>
      <c r="K56" s="40">
        <f t="shared" si="0"/>
        <v>1738.8254237288136</v>
      </c>
      <c r="L56" s="40">
        <f>VLOOKUP(G56,'SMALL PACK'!$A$2:$S$50904,19,0)*VLOOKUP(G56,'SMALL PACK'!$A$2:$I$50904,8,0)*F56</f>
        <v>280</v>
      </c>
      <c r="M56" s="40">
        <f t="shared" si="8"/>
        <v>1458.8254237288136</v>
      </c>
      <c r="N56" s="40">
        <f>VLOOKUP(G56,'SMALL PACK'!A:AA,27,FALSE)*J56/100</f>
        <v>164.14511999999999</v>
      </c>
      <c r="O56" s="40">
        <f t="shared" si="9"/>
        <v>25.893606074576272</v>
      </c>
      <c r="P56" s="40">
        <f t="shared" si="10"/>
        <v>1268.7866976542373</v>
      </c>
      <c r="Q56" s="40">
        <f t="shared" si="4"/>
        <v>228.38160557776271</v>
      </c>
      <c r="R56" s="48">
        <f t="shared" si="11"/>
        <v>1497.168303232</v>
      </c>
      <c r="S56" s="56">
        <f t="shared" si="6"/>
        <v>1.497168303232</v>
      </c>
      <c r="T56" s="148">
        <f t="shared" si="12"/>
        <v>1498.9349618298136</v>
      </c>
    </row>
    <row r="57" spans="1:20" ht="13.8" thickBot="1" x14ac:dyDescent="0.3">
      <c r="A57" s="6"/>
      <c r="F57" s="43">
        <v>1</v>
      </c>
      <c r="G57" s="32">
        <v>7434256</v>
      </c>
      <c r="H57" s="48" t="str">
        <f>VLOOKUP(G57,'SMALL PACK'!$A$2:$E$50904,5,0)</f>
        <v>SERVO PRIDE NXT CK4 10W-30-15 L</v>
      </c>
      <c r="I57" s="40">
        <f>VLOOKUP(G57,'SMALL PACK'!$A$2:$I$50904,9,0)*VLOOKUP(G57,'SMALL PACK'!$A$2:$I$50904,8,0)*F57</f>
        <v>6175.0000000000045</v>
      </c>
      <c r="J57" s="40">
        <f>VLOOKUP(G57,'SMALL PACK'!$A$2:$L$50904,12,0)*VLOOKUP(G57,'SMALL PACK'!$A$2:$I$50904,8,0)*F57</f>
        <v>4521.9525000000031</v>
      </c>
      <c r="K57" s="40">
        <f t="shared" si="0"/>
        <v>3832.1631355932232</v>
      </c>
      <c r="L57" s="40">
        <f>VLOOKUP(G57,'SMALL PACK'!$A$2:$S$50904,19,0)*VLOOKUP(G57,'SMALL PACK'!$A$2:$I$50904,8,0)*F57</f>
        <v>720.00000000000045</v>
      </c>
      <c r="M57" s="40">
        <f t="shared" si="8"/>
        <v>3112.1631355932227</v>
      </c>
      <c r="N57" s="40">
        <f>VLOOKUP(G57,'SMALL PACK'!A:AA,27,FALSE)*J57/100</f>
        <v>361.75620000000026</v>
      </c>
      <c r="O57" s="40">
        <f t="shared" si="9"/>
        <v>55.008138711864447</v>
      </c>
      <c r="P57" s="40">
        <f t="shared" si="10"/>
        <v>2695.3987968813581</v>
      </c>
      <c r="Q57" s="40">
        <f t="shared" si="4"/>
        <v>485.17178343864441</v>
      </c>
      <c r="R57" s="48">
        <f t="shared" si="11"/>
        <v>3180.5705803200026</v>
      </c>
      <c r="S57" s="56">
        <f t="shared" si="6"/>
        <v>3.1805705803200026</v>
      </c>
      <c r="T57" s="148">
        <f t="shared" si="12"/>
        <v>3184.3236536047798</v>
      </c>
    </row>
    <row r="58" spans="1:20" ht="13.8" thickBot="1" x14ac:dyDescent="0.3">
      <c r="A58" s="6"/>
      <c r="F58" s="43">
        <v>1</v>
      </c>
      <c r="G58" s="32">
        <v>7436184</v>
      </c>
      <c r="H58" s="48" t="str">
        <f>VLOOKUP(G58,'SMALL PACK'!$A$2:$E$50904,5,0)</f>
        <v>SERVO PRIDE NXT CK4 15W-40-20 X 1 L</v>
      </c>
      <c r="I58" s="40">
        <f>VLOOKUP(G58,'SMALL PACK'!$A$2:$I$50904,9,0)*VLOOKUP(G58,'SMALL PACK'!$A$2:$I$50904,8,0)*F58</f>
        <v>8500.0000000000055</v>
      </c>
      <c r="J58" s="40">
        <f>VLOOKUP(G58,'SMALL PACK'!$A$2:$L$50904,12,0)*VLOOKUP(G58,'SMALL PACK'!$A$2:$I$50904,8,0)*F58</f>
        <v>6241.5500000000056</v>
      </c>
      <c r="K58" s="40">
        <f t="shared" si="0"/>
        <v>5289.4491525423782</v>
      </c>
      <c r="L58" s="40">
        <f>VLOOKUP(G58,'SMALL PACK'!$A$2:$S$50904,19,0)*VLOOKUP(G58,'SMALL PACK'!$A$2:$I$50904,8,0)*F58</f>
        <v>760.00000000000057</v>
      </c>
      <c r="M58" s="40">
        <f t="shared" si="8"/>
        <v>4529.4491525423773</v>
      </c>
      <c r="N58" s="40">
        <f>VLOOKUP(G58,'SMALL PACK'!A:AA,27,FALSE)*J58/100</f>
        <v>499.32400000000047</v>
      </c>
      <c r="O58" s="40">
        <f t="shared" si="9"/>
        <v>80.602503050847531</v>
      </c>
      <c r="P58" s="40">
        <f t="shared" si="10"/>
        <v>3949.5226494915291</v>
      </c>
      <c r="Q58" s="40">
        <f t="shared" si="4"/>
        <v>710.91407690847518</v>
      </c>
      <c r="R58" s="48">
        <f t="shared" si="11"/>
        <v>4660.4367264000048</v>
      </c>
      <c r="S58" s="56">
        <f t="shared" si="6"/>
        <v>4.6604367264000048</v>
      </c>
      <c r="T58" s="148">
        <f t="shared" si="12"/>
        <v>4665.9360417371563</v>
      </c>
    </row>
    <row r="59" spans="1:20" ht="13.8" thickBot="1" x14ac:dyDescent="0.3">
      <c r="A59" s="6"/>
      <c r="F59" s="43">
        <v>1</v>
      </c>
      <c r="G59" s="32">
        <v>7436229</v>
      </c>
      <c r="H59" s="48" t="str">
        <f>VLOOKUP(G59,'SMALL PACK'!$A$2:$E$50904,5,0)</f>
        <v>SERVO PRIDENXT 15W40-20 X 1 L PROMO</v>
      </c>
      <c r="I59" s="40">
        <f>VLOOKUP(G59,'SMALL PACK'!$A$2:$I$50904,9,0)*VLOOKUP(G59,'SMALL PACK'!$A$2:$I$50904,8,0)*F59</f>
        <v>8500</v>
      </c>
      <c r="J59" s="40">
        <f>VLOOKUP(G59,'SMALL PACK'!$A$2:$L$50904,12,0)*VLOOKUP(G59,'SMALL PACK'!$A$2:$I$50904,8,0)*F59</f>
        <v>6241.5500000000011</v>
      </c>
      <c r="K59" s="40">
        <f t="shared" si="0"/>
        <v>5289.4491525423737</v>
      </c>
      <c r="L59" s="40">
        <f>VLOOKUP(G59,'SMALL PACK'!$A$2:$S$50904,19,0)*VLOOKUP(G59,'SMALL PACK'!$A$2:$I$50904,8,0)*F59</f>
        <v>600</v>
      </c>
      <c r="M59" s="40">
        <f t="shared" si="8"/>
        <v>4689.4491525423737</v>
      </c>
      <c r="N59" s="40">
        <f>VLOOKUP(G59,'SMALL PACK'!A:AA,27,FALSE)*J59/100</f>
        <v>499.32400000000007</v>
      </c>
      <c r="O59" s="40">
        <f t="shared" si="9"/>
        <v>83.802503050847477</v>
      </c>
      <c r="P59" s="40">
        <f t="shared" si="10"/>
        <v>4106.3226494915261</v>
      </c>
      <c r="Q59" s="40">
        <f t="shared" si="4"/>
        <v>739.13807690847466</v>
      </c>
      <c r="R59" s="48">
        <f t="shared" si="11"/>
        <v>4845.4607264000006</v>
      </c>
      <c r="S59" s="56">
        <f t="shared" si="6"/>
        <v>4.8454607264000007</v>
      </c>
      <c r="T59" s="148">
        <f t="shared" si="12"/>
        <v>4851.1783700571532</v>
      </c>
    </row>
    <row r="60" spans="1:20" ht="13.8" thickBot="1" x14ac:dyDescent="0.3">
      <c r="A60" s="6"/>
      <c r="F60" s="43">
        <v>1</v>
      </c>
      <c r="G60" s="32">
        <v>7436250</v>
      </c>
      <c r="H60" s="48" t="str">
        <f>VLOOKUP(G60,'SMALL PACK'!$A$2:$E$50904,5,0)</f>
        <v>SERVO PRIDE NXT CK4 15W-40-7.5 L PROMO</v>
      </c>
      <c r="I60" s="40">
        <f>VLOOKUP(G60,'SMALL PACK'!$A$2:$I$50904,9,0)*VLOOKUP(G60,'SMALL PACK'!$A$2:$I$50904,8,0)*F60</f>
        <v>3113</v>
      </c>
      <c r="J60" s="40">
        <f>VLOOKUP(G60,'SMALL PACK'!$A$2:$L$50904,12,0)*VLOOKUP(G60,'SMALL PACK'!$A$2:$I$50904,8,0)*F60</f>
        <v>2292.4132</v>
      </c>
      <c r="K60" s="40">
        <f t="shared" si="0"/>
        <v>1942.7230508474577</v>
      </c>
      <c r="L60" s="40">
        <f>VLOOKUP(G60,'SMALL PACK'!$A$2:$S$50904,19,0)*VLOOKUP(G60,'SMALL PACK'!$A$2:$I$50904,8,0)*F60</f>
        <v>322.5</v>
      </c>
      <c r="M60" s="40">
        <f t="shared" si="8"/>
        <v>1620.2230508474577</v>
      </c>
      <c r="N60" s="40">
        <f>VLOOKUP(G60,'SMALL PACK'!A:AA,27,FALSE)*J60/100</f>
        <v>183.393056</v>
      </c>
      <c r="O60" s="40">
        <f t="shared" si="9"/>
        <v>28.736599896949155</v>
      </c>
      <c r="P60" s="40">
        <f t="shared" si="10"/>
        <v>1408.0933949505086</v>
      </c>
      <c r="Q60" s="40">
        <f t="shared" si="4"/>
        <v>253.45681109109154</v>
      </c>
      <c r="R60" s="48">
        <f t="shared" si="11"/>
        <v>1661.5502060416002</v>
      </c>
      <c r="S60" s="56">
        <f t="shared" si="6"/>
        <v>1.6615502060416003</v>
      </c>
      <c r="T60" s="148">
        <f t="shared" si="12"/>
        <v>1663.510835284729</v>
      </c>
    </row>
    <row r="61" spans="1:20" ht="13.8" thickBot="1" x14ac:dyDescent="0.3">
      <c r="A61" s="6"/>
      <c r="F61" s="43">
        <v>1</v>
      </c>
      <c r="G61" s="32">
        <v>7436253</v>
      </c>
      <c r="H61" s="48" t="str">
        <f>VLOOKUP(G61,'SMALL PACK'!$A$2:$E$50904,5,0)</f>
        <v>SERVO PRIDE NXT CK4 15W-40-15 L PROMO</v>
      </c>
      <c r="I61" s="40">
        <f>VLOOKUP(G61,'SMALL PACK'!$A$2:$I$50904,9,0)*VLOOKUP(G61,'SMALL PACK'!$A$2:$I$50904,8,0)*F61</f>
        <v>6175</v>
      </c>
      <c r="J61" s="40">
        <f>VLOOKUP(G61,'SMALL PACK'!$A$2:$L$50904,12,0)*VLOOKUP(G61,'SMALL PACK'!$A$2:$I$50904,8,0)*F61</f>
        <v>4521.9525000000003</v>
      </c>
      <c r="K61" s="40">
        <f t="shared" si="0"/>
        <v>3832.1631355932209</v>
      </c>
      <c r="L61" s="40">
        <f>VLOOKUP(G61,'SMALL PACK'!$A$2:$S$50904,19,0)*VLOOKUP(G61,'SMALL PACK'!$A$2:$I$50904,8,0)*F61</f>
        <v>645</v>
      </c>
      <c r="M61" s="40">
        <f t="shared" si="8"/>
        <v>3187.1631355932209</v>
      </c>
      <c r="N61" s="40">
        <f>VLOOKUP(G61,'SMALL PACK'!A:AA,27,FALSE)*J61/100</f>
        <v>361.75620000000004</v>
      </c>
      <c r="O61" s="40">
        <f t="shared" si="9"/>
        <v>56.508138711864412</v>
      </c>
      <c r="P61" s="40">
        <f t="shared" si="10"/>
        <v>2768.8987968813562</v>
      </c>
      <c r="Q61" s="40">
        <f t="shared" si="4"/>
        <v>498.40178343864409</v>
      </c>
      <c r="R61" s="48">
        <f t="shared" si="11"/>
        <v>3267.3005803200003</v>
      </c>
      <c r="S61" s="56">
        <f t="shared" si="6"/>
        <v>3.2673005803200006</v>
      </c>
      <c r="T61" s="148">
        <f t="shared" si="12"/>
        <v>3271.1559950047777</v>
      </c>
    </row>
    <row r="62" spans="1:20" ht="13.8" thickBot="1" x14ac:dyDescent="0.3">
      <c r="A62" s="6"/>
      <c r="F62" s="43">
        <v>1</v>
      </c>
      <c r="G62" s="32">
        <v>7470184</v>
      </c>
      <c r="H62" s="48" t="str">
        <f>VLOOKUP(G62,'SMALL PACK'!$A$2:$E$50904,5,0)</f>
        <v>S FLEET SUPREME CI4PLUS 15W-40-20 X 1 L</v>
      </c>
      <c r="I62" s="40">
        <f>VLOOKUP(G62,'SMALL PACK'!$A$2:$I$50904,9,0)*VLOOKUP(G62,'SMALL PACK'!$A$2:$I$50904,8,0)*F62</f>
        <v>6700.0000000000045</v>
      </c>
      <c r="J62" s="40">
        <f>VLOOKUP(G62,'SMALL PACK'!$A$2:$L$50904,12,0)*VLOOKUP(G62,'SMALL PACK'!$A$2:$I$50904,8,0)*F62</f>
        <v>4903.7300000000032</v>
      </c>
      <c r="K62" s="40">
        <f t="shared" si="0"/>
        <v>4155.7033898305117</v>
      </c>
      <c r="L62" s="40">
        <f>VLOOKUP(G62,'SMALL PACK'!$A$2:$S$50904,19,0)*VLOOKUP(G62,'SMALL PACK'!$A$2:$I$50904,8,0)*F62</f>
        <v>160.00000000000011</v>
      </c>
      <c r="M62" s="40">
        <f t="shared" si="8"/>
        <v>3995.7033898305117</v>
      </c>
      <c r="N62" s="40">
        <f>VLOOKUP(G62,'SMALL PACK'!A:AA,27,FALSE)*J62/100</f>
        <v>269.70515000000017</v>
      </c>
      <c r="O62" s="40">
        <f t="shared" si="9"/>
        <v>74.519964796610225</v>
      </c>
      <c r="P62" s="40">
        <f t="shared" si="10"/>
        <v>3651.4782750339014</v>
      </c>
      <c r="Q62" s="40">
        <f t="shared" si="4"/>
        <v>657.26608950610228</v>
      </c>
      <c r="R62" s="48">
        <f t="shared" si="11"/>
        <v>4308.7443645400035</v>
      </c>
      <c r="S62" s="56">
        <f t="shared" si="6"/>
        <v>4.3087443645400034</v>
      </c>
      <c r="T62" s="148">
        <f t="shared" si="12"/>
        <v>4313.828682890161</v>
      </c>
    </row>
    <row r="63" spans="1:20" ht="13.8" thickBot="1" x14ac:dyDescent="0.3">
      <c r="A63" s="6"/>
      <c r="F63" s="43">
        <v>1</v>
      </c>
      <c r="G63" s="32">
        <v>7470251</v>
      </c>
      <c r="H63" s="48" t="str">
        <f>VLOOKUP(G63,'SMALL PACK'!$A$2:$E$50904,5,0)</f>
        <v>S FLEET SUPREME CI4PLUS 15W-40-7.5 L</v>
      </c>
      <c r="I63" s="40">
        <f>VLOOKUP(G63,'SMALL PACK'!$A$2:$I$50904,9,0)*VLOOKUP(G63,'SMALL PACK'!$A$2:$I$50904,8,0)*F63</f>
        <v>2363.0000000000014</v>
      </c>
      <c r="J63" s="40">
        <f>VLOOKUP(G63,'SMALL PACK'!$A$2:$L$50904,12,0)*VLOOKUP(G63,'SMALL PACK'!$A$2:$I$50904,8,0)*F63</f>
        <v>1793.753300000001</v>
      </c>
      <c r="K63" s="40">
        <f t="shared" si="0"/>
        <v>1520.1299152542383</v>
      </c>
      <c r="L63" s="40">
        <f>VLOOKUP(G63,'SMALL PACK'!$A$2:$S$50904,19,0)*VLOOKUP(G63,'SMALL PACK'!$A$2:$I$50904,8,0)*F63</f>
        <v>75.000000000000057</v>
      </c>
      <c r="M63" s="40">
        <f t="shared" si="8"/>
        <v>1445.1299152542383</v>
      </c>
      <c r="N63" s="40">
        <f>VLOOKUP(G63,'SMALL PACK'!A:AA,27,FALSE)*J63/100</f>
        <v>98.656431500000053</v>
      </c>
      <c r="O63" s="40">
        <f t="shared" si="9"/>
        <v>26.929469675084764</v>
      </c>
      <c r="P63" s="40">
        <f t="shared" si="10"/>
        <v>1319.5440140791534</v>
      </c>
      <c r="Q63" s="40">
        <f t="shared" si="4"/>
        <v>237.51792253424759</v>
      </c>
      <c r="R63" s="48">
        <f t="shared" si="11"/>
        <v>1557.061936613401</v>
      </c>
      <c r="S63" s="56">
        <f t="shared" si="6"/>
        <v>1.5570619366134011</v>
      </c>
      <c r="T63" s="148">
        <f t="shared" si="12"/>
        <v>1558.8992696986047</v>
      </c>
    </row>
    <row r="64" spans="1:20" ht="13.8" thickBot="1" x14ac:dyDescent="0.3">
      <c r="A64" s="6"/>
      <c r="F64" s="43">
        <v>1</v>
      </c>
      <c r="G64" s="32">
        <v>7470256</v>
      </c>
      <c r="H64" s="48" t="str">
        <f>VLOOKUP(G64,'SMALL PACK'!$A$2:$E$50904,5,0)</f>
        <v>SERVO FLEET SUPREME CI4 PLUS 15W-40-15 L</v>
      </c>
      <c r="I64" s="40">
        <f>VLOOKUP(G64,'SMALL PACK'!$A$2:$I$50904,9,0)*VLOOKUP(G64,'SMALL PACK'!$A$2:$I$50904,8,0)*F64</f>
        <v>4725.0000000000027</v>
      </c>
      <c r="J64" s="40">
        <f>VLOOKUP(G64,'SMALL PACK'!$A$2:$L$50904,12,0)*VLOOKUP(G64,'SMALL PACK'!$A$2:$I$50904,8,0)*F64</f>
        <v>3575.4075000000021</v>
      </c>
      <c r="K64" s="40">
        <f t="shared" si="0"/>
        <v>3030.0063559322052</v>
      </c>
      <c r="L64" s="40">
        <f>VLOOKUP(G64,'SMALL PACK'!$A$2:$S$50904,19,0)*VLOOKUP(G64,'SMALL PACK'!$A$2:$I$50904,8,0)*F64</f>
        <v>300.00000000000023</v>
      </c>
      <c r="M64" s="40">
        <f t="shared" si="8"/>
        <v>2730.0063559322052</v>
      </c>
      <c r="N64" s="40">
        <f>VLOOKUP(G64,'SMALL PACK'!A:AA,27,FALSE)*J64/100</f>
        <v>196.64741250000009</v>
      </c>
      <c r="O64" s="40">
        <f t="shared" si="9"/>
        <v>50.667178868644108</v>
      </c>
      <c r="P64" s="40">
        <f t="shared" si="10"/>
        <v>2482.6917645635613</v>
      </c>
      <c r="Q64" s="40">
        <f t="shared" si="4"/>
        <v>446.88451762144103</v>
      </c>
      <c r="R64" s="48">
        <f t="shared" si="11"/>
        <v>2929.5762821850021</v>
      </c>
      <c r="S64" s="56">
        <f t="shared" si="6"/>
        <v>2.929576282185002</v>
      </c>
      <c r="T64" s="148">
        <f t="shared" si="12"/>
        <v>2933.0331821979803</v>
      </c>
    </row>
    <row r="65" spans="1:20" ht="13.8" thickBot="1" x14ac:dyDescent="0.3">
      <c r="A65" s="6"/>
      <c r="F65" s="43">
        <v>1</v>
      </c>
      <c r="G65" s="32">
        <v>7472184</v>
      </c>
      <c r="H65" s="48" t="str">
        <f>VLOOKUP(G65,'SMALL PACK'!$A$2:$E$50904,5,0)</f>
        <v>SERVO FLT CF4 15W-40-20 X 1 L</v>
      </c>
      <c r="I65" s="40">
        <f>VLOOKUP(G65,'SMALL PACK'!$A$2:$I$50904,9,0)*VLOOKUP(G65,'SMALL PACK'!$A$2:$I$50904,8,0)*F65</f>
        <v>6380.0000000000045</v>
      </c>
      <c r="J65" s="40">
        <f>VLOOKUP(G65,'SMALL PACK'!$A$2:$L$50904,12,0)*VLOOKUP(G65,'SMALL PACK'!$A$2:$I$50904,8,0)*F65</f>
        <v>4634.4320000000034</v>
      </c>
      <c r="K65" s="40">
        <f t="shared" si="0"/>
        <v>3927.4847457627152</v>
      </c>
      <c r="L65" s="40">
        <f>VLOOKUP(G65,'SMALL PACK'!$A$2:$S$50904,19,0)*VLOOKUP(G65,'SMALL PACK'!$A$2:$I$50904,8,0)*F65</f>
        <v>0</v>
      </c>
      <c r="M65" s="40">
        <f t="shared" si="8"/>
        <v>3927.4847457627152</v>
      </c>
      <c r="N65" s="40">
        <f>VLOOKUP(G65,'SMALL PACK'!A:AA,27,FALSE)*J65/100</f>
        <v>254.89376000000019</v>
      </c>
      <c r="O65" s="40">
        <f t="shared" si="9"/>
        <v>73.451819715254302</v>
      </c>
      <c r="P65" s="40">
        <f t="shared" si="10"/>
        <v>3599.1391660474605</v>
      </c>
      <c r="Q65" s="40">
        <f t="shared" si="4"/>
        <v>647.84504988854292</v>
      </c>
      <c r="R65" s="48">
        <f t="shared" si="11"/>
        <v>4246.9842159360032</v>
      </c>
      <c r="S65" s="56">
        <f t="shared" si="6"/>
        <v>4.2469842159360036</v>
      </c>
      <c r="T65" s="148">
        <f t="shared" si="12"/>
        <v>4251.9956573108084</v>
      </c>
    </row>
    <row r="66" spans="1:20" ht="13.8" thickBot="1" x14ac:dyDescent="0.3">
      <c r="A66" s="6"/>
      <c r="F66" s="43">
        <v>1</v>
      </c>
      <c r="G66" s="32">
        <v>7472203</v>
      </c>
      <c r="H66" s="48" t="str">
        <f>VLOOKUP(G66,'SMALL PACK'!$A$2:$E$50904,5,0)</f>
        <v>SERVO FLT CF4 15W-40-4 X 3 L</v>
      </c>
      <c r="I66" s="40">
        <f>VLOOKUP(G66,'SMALL PACK'!$A$2:$I$50904,9,0)*VLOOKUP(G66,'SMALL PACK'!$A$2:$I$50904,8,0)*F66</f>
        <v>3720.0000000000018</v>
      </c>
      <c r="J66" s="40">
        <f>VLOOKUP(G66,'SMALL PACK'!$A$2:$L$50904,12,0)*VLOOKUP(G66,'SMALL PACK'!$A$2:$I$50904,8,0)*F66</f>
        <v>2734.2000000000012</v>
      </c>
      <c r="K66" s="40">
        <f t="shared" si="0"/>
        <v>2317.118644067798</v>
      </c>
      <c r="L66" s="40">
        <f>VLOOKUP(G66,'SMALL PACK'!$A$2:$S$50904,19,0)*VLOOKUP(G66,'SMALL PACK'!$A$2:$I$50904,8,0)*F66</f>
        <v>0</v>
      </c>
      <c r="M66" s="40">
        <f t="shared" si="8"/>
        <v>2317.118644067798</v>
      </c>
      <c r="N66" s="40">
        <f>VLOOKUP(G66,'SMALL PACK'!A:AA,27,FALSE)*J66/100</f>
        <v>150.38100000000006</v>
      </c>
      <c r="O66" s="40">
        <f t="shared" si="9"/>
        <v>43.334752881355961</v>
      </c>
      <c r="P66" s="40">
        <f t="shared" si="10"/>
        <v>2123.402891186442</v>
      </c>
      <c r="Q66" s="40">
        <f t="shared" si="4"/>
        <v>382.21252041355956</v>
      </c>
      <c r="R66" s="48">
        <f t="shared" si="11"/>
        <v>2505.6154116000016</v>
      </c>
      <c r="S66" s="56">
        <f t="shared" si="6"/>
        <v>2.5056154116000018</v>
      </c>
      <c r="T66" s="148">
        <f t="shared" si="12"/>
        <v>2508.5720377856896</v>
      </c>
    </row>
    <row r="67" spans="1:20" ht="13.8" thickBot="1" x14ac:dyDescent="0.3">
      <c r="A67" s="6"/>
      <c r="F67" s="43">
        <v>1</v>
      </c>
      <c r="G67" s="32">
        <v>7472234</v>
      </c>
      <c r="H67" s="48" t="str">
        <f>VLOOKUP(G67,'SMALL PACK'!$A$2:$E$50904,5,0)</f>
        <v>SERVO FLT CF4 15W-40-4 X 5 L</v>
      </c>
      <c r="I67" s="40">
        <f>VLOOKUP(G67,'SMALL PACK'!$A$2:$I$50904,9,0)*VLOOKUP(G67,'SMALL PACK'!$A$2:$I$50904,8,0)*F67</f>
        <v>6180.0000000000045</v>
      </c>
      <c r="J67" s="40">
        <f>VLOOKUP(G67,'SMALL PACK'!$A$2:$L$50904,12,0)*VLOOKUP(G67,'SMALL PACK'!$A$2:$I$50904,8,0)*F67</f>
        <v>4525.6140000000032</v>
      </c>
      <c r="K67" s="40">
        <f t="shared" si="0"/>
        <v>3835.2661016949182</v>
      </c>
      <c r="L67" s="40">
        <f>VLOOKUP(G67,'SMALL PACK'!$A$2:$S$50904,19,0)*VLOOKUP(G67,'SMALL PACK'!$A$2:$I$50904,8,0)*F67</f>
        <v>60.000000000000043</v>
      </c>
      <c r="M67" s="40">
        <f t="shared" si="8"/>
        <v>3775.2661016949182</v>
      </c>
      <c r="N67" s="40">
        <f>VLOOKUP(G67,'SMALL PACK'!A:AA,27,FALSE)*J67/100</f>
        <v>248.90877000000017</v>
      </c>
      <c r="O67" s="40">
        <f t="shared" si="9"/>
        <v>70.527146633898369</v>
      </c>
      <c r="P67" s="40">
        <f t="shared" si="10"/>
        <v>3455.8301850610201</v>
      </c>
      <c r="Q67" s="40">
        <f t="shared" si="4"/>
        <v>622.04943331098355</v>
      </c>
      <c r="R67" s="48">
        <f t="shared" si="11"/>
        <v>4077.8796183720037</v>
      </c>
      <c r="S67" s="56">
        <f t="shared" si="6"/>
        <v>4.0778796183720036</v>
      </c>
      <c r="T67" s="148">
        <f t="shared" si="12"/>
        <v>4082.6915163216827</v>
      </c>
    </row>
    <row r="68" spans="1:20" ht="13.8" thickBot="1" x14ac:dyDescent="0.3">
      <c r="A68" s="6"/>
      <c r="F68" s="43">
        <v>1</v>
      </c>
      <c r="G68" s="32">
        <v>7472251</v>
      </c>
      <c r="H68" s="48" t="str">
        <f>VLOOKUP(G68,'SMALL PACK'!$A$2:$E$50904,5,0)</f>
        <v>SERVO FLT CF4 15W-40-7.5 L</v>
      </c>
      <c r="I68" s="40">
        <f>VLOOKUP(G68,'SMALL PACK'!$A$2:$I$50904,9,0)*VLOOKUP(G68,'SMALL PACK'!$A$2:$I$50904,8,0)*F68</f>
        <v>2253.0000000000014</v>
      </c>
      <c r="J68" s="40">
        <f>VLOOKUP(G68,'SMALL PACK'!$A$2:$L$50904,12,0)*VLOOKUP(G68,'SMALL PACK'!$A$2:$I$50904,8,0)*F68</f>
        <v>1667.8959000000011</v>
      </c>
      <c r="K68" s="40">
        <f t="shared" ref="K68:K131" si="13">J68/1.18</f>
        <v>1413.4711016949163</v>
      </c>
      <c r="L68" s="40">
        <f>VLOOKUP(G68,'SMALL PACK'!$A$2:$S$50904,19,0)*VLOOKUP(G68,'SMALL PACK'!$A$2:$I$50904,8,0)*F68</f>
        <v>60.000000000000043</v>
      </c>
      <c r="M68" s="40">
        <f t="shared" si="8"/>
        <v>1353.4711016949163</v>
      </c>
      <c r="N68" s="40">
        <f>VLOOKUP(G68,'SMALL PACK'!A:AA,27,FALSE)*J68/100</f>
        <v>91.734274500000069</v>
      </c>
      <c r="O68" s="40">
        <f t="shared" si="9"/>
        <v>25.234736543898325</v>
      </c>
      <c r="P68" s="40">
        <f t="shared" si="10"/>
        <v>1236.5020906510179</v>
      </c>
      <c r="Q68" s="40">
        <f t="shared" ref="Q68:Q131" si="14">P68*0.18</f>
        <v>222.57037631718322</v>
      </c>
      <c r="R68" s="48">
        <f t="shared" si="11"/>
        <v>1459.0724669682011</v>
      </c>
      <c r="S68" s="56">
        <f t="shared" ref="S68:S131" si="15">0.1%*R68</f>
        <v>1.4590724669682011</v>
      </c>
      <c r="T68" s="148">
        <f t="shared" si="12"/>
        <v>1460.7941724792233</v>
      </c>
    </row>
    <row r="69" spans="1:20" ht="13.8" thickBot="1" x14ac:dyDescent="0.3">
      <c r="A69" s="6"/>
      <c r="F69" s="43">
        <v>1</v>
      </c>
      <c r="G69" s="32">
        <v>7472256</v>
      </c>
      <c r="H69" s="48" t="str">
        <f>VLOOKUP(G69,'SMALL PACK'!$A$2:$E$50904,5,0)</f>
        <v>SERVO FLT CF4 15W-40-15 L</v>
      </c>
      <c r="I69" s="40">
        <f>VLOOKUP(G69,'SMALL PACK'!$A$2:$I$50904,9,0)*VLOOKUP(G69,'SMALL PACK'!$A$2:$I$50904,8,0)*F69</f>
        <v>4475.0000000000027</v>
      </c>
      <c r="J69" s="40">
        <f>VLOOKUP(G69,'SMALL PACK'!$A$2:$L$50904,12,0)*VLOOKUP(G69,'SMALL PACK'!$A$2:$I$50904,8,0)*F69</f>
        <v>3292.2575000000015</v>
      </c>
      <c r="K69" s="40">
        <f t="shared" si="13"/>
        <v>2790.048728813561</v>
      </c>
      <c r="L69" s="40">
        <f>VLOOKUP(G69,'SMALL PACK'!$A$2:$S$50904,19,0)*VLOOKUP(G69,'SMALL PACK'!$A$2:$I$50904,8,0)*F69</f>
        <v>120.00000000000009</v>
      </c>
      <c r="M69" s="40">
        <f t="shared" si="8"/>
        <v>2670.048728813561</v>
      </c>
      <c r="N69" s="40">
        <f>VLOOKUP(G69,'SMALL PACK'!A:AA,27,FALSE)*J69/100</f>
        <v>181.07416250000009</v>
      </c>
      <c r="O69" s="40">
        <f t="shared" si="9"/>
        <v>49.77949132627122</v>
      </c>
      <c r="P69" s="40">
        <f t="shared" si="10"/>
        <v>2439.1950749872899</v>
      </c>
      <c r="Q69" s="40">
        <f t="shared" si="14"/>
        <v>439.05511349771217</v>
      </c>
      <c r="R69" s="48">
        <f t="shared" si="11"/>
        <v>2878.2501884850021</v>
      </c>
      <c r="S69" s="56">
        <f t="shared" si="15"/>
        <v>2.8782501884850022</v>
      </c>
      <c r="T69" s="148">
        <f t="shared" si="12"/>
        <v>2881.646523707414</v>
      </c>
    </row>
    <row r="70" spans="1:20" ht="13.8" thickBot="1" x14ac:dyDescent="0.3">
      <c r="A70" s="6"/>
      <c r="F70" s="43">
        <v>1</v>
      </c>
      <c r="G70" s="32">
        <v>7485174</v>
      </c>
      <c r="H70" s="48" t="str">
        <f>VLOOKUP(G70,'SMALL PACK'!$A$2:$E$50904,5,0)</f>
        <v>SERVO SUPER 20W-40 MG-40X1/2L</v>
      </c>
      <c r="I70" s="40">
        <f>VLOOKUP(G70,'SMALL PACK'!$A$2:$I$50904,9,0)*VLOOKUP(G70,'SMALL PACK'!$A$2:$I$50904,8,0)*F70</f>
        <v>6240.0000000000036</v>
      </c>
      <c r="J70" s="40">
        <f>VLOOKUP(G70,'SMALL PACK'!$A$2:$L$50904,12,0)*VLOOKUP(G70,'SMALL PACK'!$A$2:$I$50904,8,0)*F70</f>
        <v>4751.1360000000032</v>
      </c>
      <c r="K70" s="40">
        <f t="shared" si="13"/>
        <v>4026.3864406779689</v>
      </c>
      <c r="L70" s="40">
        <f>VLOOKUP(G70,'SMALL PACK'!$A$2:$S$50904,19,0)*VLOOKUP(G70,'SMALL PACK'!$A$2:$I$50904,8,0)*F70</f>
        <v>0</v>
      </c>
      <c r="M70" s="40">
        <f t="shared" si="8"/>
        <v>4026.3864406779689</v>
      </c>
      <c r="N70" s="40">
        <f>VLOOKUP(G70,'SMALL PACK'!A:AA,27,FALSE)*J70/100</f>
        <v>308.82384000000019</v>
      </c>
      <c r="O70" s="40">
        <f t="shared" si="9"/>
        <v>74.351252013559375</v>
      </c>
      <c r="P70" s="40">
        <f t="shared" si="10"/>
        <v>3643.2113486644093</v>
      </c>
      <c r="Q70" s="40">
        <f t="shared" si="14"/>
        <v>655.77804275959363</v>
      </c>
      <c r="R70" s="48">
        <f t="shared" si="11"/>
        <v>4298.9893914240029</v>
      </c>
      <c r="S70" s="56">
        <f t="shared" si="15"/>
        <v>4.2989893914240032</v>
      </c>
      <c r="T70" s="148">
        <f t="shared" si="12"/>
        <v>4304.0621989058836</v>
      </c>
    </row>
    <row r="71" spans="1:20" ht="13.8" thickBot="1" x14ac:dyDescent="0.3">
      <c r="A71" s="6"/>
      <c r="F71" s="43">
        <v>1</v>
      </c>
      <c r="G71" s="32">
        <v>7485184</v>
      </c>
      <c r="H71" s="48" t="str">
        <f>VLOOKUP(G71,'SMALL PACK'!$A$2:$E$50904,5,0)</f>
        <v>SERVO SUPER 20W-40 MG-20 X 1 L</v>
      </c>
      <c r="I71" s="40">
        <f>VLOOKUP(G71,'SMALL PACK'!$A$2:$I$50904,9,0)*VLOOKUP(G71,'SMALL PACK'!$A$2:$I$50904,8,0)*F71</f>
        <v>6040.0000000000045</v>
      </c>
      <c r="J71" s="40">
        <f>VLOOKUP(G71,'SMALL PACK'!$A$2:$L$50904,12,0)*VLOOKUP(G71,'SMALL PACK'!$A$2:$I$50904,8,0)*F71</f>
        <v>4632.0760000000037</v>
      </c>
      <c r="K71" s="40">
        <f t="shared" si="13"/>
        <v>3925.4881355932234</v>
      </c>
      <c r="L71" s="40">
        <f>VLOOKUP(G71,'SMALL PACK'!$A$2:$S$50904,19,0)*VLOOKUP(G71,'SMALL PACK'!$A$2:$I$50904,8,0)*F71</f>
        <v>300.00000000000023</v>
      </c>
      <c r="M71" s="40">
        <f t="shared" ref="M71:M134" si="16">K71-L71</f>
        <v>3625.488135593223</v>
      </c>
      <c r="N71" s="40">
        <f>VLOOKUP(G71,'SMALL PACK'!A:AA,27,FALSE)*J71/100</f>
        <v>301.08494000000024</v>
      </c>
      <c r="O71" s="40">
        <f t="shared" ref="O71:O134" si="17">2%*(M71-N71)</f>
        <v>66.488063911864458</v>
      </c>
      <c r="P71" s="40">
        <f t="shared" ref="P71:P134" si="18">M71-N71-O71</f>
        <v>3257.9151316813582</v>
      </c>
      <c r="Q71" s="40">
        <f t="shared" si="14"/>
        <v>586.42472370264443</v>
      </c>
      <c r="R71" s="48">
        <f t="shared" ref="R71:R134" si="19">P71+Q71</f>
        <v>3844.3398553840025</v>
      </c>
      <c r="S71" s="56">
        <f t="shared" si="15"/>
        <v>3.8443398553840025</v>
      </c>
      <c r="T71" s="148">
        <f t="shared" ref="T71:T134" si="20">(M71-N71-O71+S71)*1.18</f>
        <v>3848.8761764133556</v>
      </c>
    </row>
    <row r="72" spans="1:20" ht="13.8" thickBot="1" x14ac:dyDescent="0.3">
      <c r="A72" s="6"/>
      <c r="F72" s="43">
        <v>1</v>
      </c>
      <c r="G72" s="32">
        <v>7485234</v>
      </c>
      <c r="H72" s="48" t="str">
        <f>VLOOKUP(G72,'SMALL PACK'!$A$2:$E$50904,5,0)</f>
        <v>SERVO SUPER 20W-40 MG-4x5L - HDPE</v>
      </c>
      <c r="I72" s="40">
        <f>VLOOKUP(G72,'SMALL PACK'!$A$2:$I$50904,9,0)*VLOOKUP(G72,'SMALL PACK'!$A$2:$I$50904,8,0)*F72</f>
        <v>6020.0000000000036</v>
      </c>
      <c r="J72" s="40">
        <f>VLOOKUP(G72,'SMALL PACK'!$A$2:$L$50904,12,0)*VLOOKUP(G72,'SMALL PACK'!$A$2:$I$50904,8,0)*F72</f>
        <v>4581.8220000000028</v>
      </c>
      <c r="K72" s="40">
        <f t="shared" si="13"/>
        <v>3882.9000000000028</v>
      </c>
      <c r="L72" s="40">
        <f>VLOOKUP(G72,'SMALL PACK'!$A$2:$S$50904,19,0)*VLOOKUP(G72,'SMALL PACK'!$A$2:$I$50904,8,0)*F72</f>
        <v>500.00000000000034</v>
      </c>
      <c r="M72" s="40">
        <f t="shared" si="16"/>
        <v>3382.9000000000024</v>
      </c>
      <c r="N72" s="40">
        <f>VLOOKUP(G72,'SMALL PACK'!A:AA,27,FALSE)*J72/100</f>
        <v>297.81843000000021</v>
      </c>
      <c r="O72" s="40">
        <f t="shared" si="17"/>
        <v>61.701631400000046</v>
      </c>
      <c r="P72" s="40">
        <f t="shared" si="18"/>
        <v>3023.3799386000019</v>
      </c>
      <c r="Q72" s="40">
        <f t="shared" si="14"/>
        <v>544.20838894800033</v>
      </c>
      <c r="R72" s="48">
        <f t="shared" si="19"/>
        <v>3567.5883275480023</v>
      </c>
      <c r="S72" s="56">
        <f t="shared" si="15"/>
        <v>3.5675883275480023</v>
      </c>
      <c r="T72" s="148">
        <f t="shared" si="20"/>
        <v>3571.7980817745088</v>
      </c>
    </row>
    <row r="73" spans="1:20" ht="13.8" thickBot="1" x14ac:dyDescent="0.3">
      <c r="A73" s="6"/>
      <c r="F73" s="43">
        <v>1</v>
      </c>
      <c r="G73" s="32">
        <v>7485242</v>
      </c>
      <c r="H73" s="48" t="str">
        <f>VLOOKUP(G73,'SMALL PACK'!$A$2:$E$50904,5,0)</f>
        <v>SERVO SUPER 20W-40 MG-10 L</v>
      </c>
      <c r="I73" s="40">
        <f>VLOOKUP(G73,'SMALL PACK'!$A$2:$I$50904,9,0)*VLOOKUP(G73,'SMALL PACK'!$A$2:$I$50904,8,0)*F73</f>
        <v>2890.0000000000014</v>
      </c>
      <c r="J73" s="40">
        <f>VLOOKUP(G73,'SMALL PACK'!$A$2:$L$50904,12,0)*VLOOKUP(G73,'SMALL PACK'!$A$2:$I$50904,8,0)*F73</f>
        <v>2245.5300000000011</v>
      </c>
      <c r="K73" s="40">
        <f t="shared" si="13"/>
        <v>1902.9915254237299</v>
      </c>
      <c r="L73" s="40">
        <f>VLOOKUP(G73,'SMALL PACK'!$A$2:$S$50904,19,0)*VLOOKUP(G73,'SMALL PACK'!$A$2:$I$50904,8,0)*F73</f>
        <v>250.00000000000011</v>
      </c>
      <c r="M73" s="40">
        <f t="shared" si="16"/>
        <v>1652.9915254237299</v>
      </c>
      <c r="N73" s="40">
        <f>VLOOKUP(G73,'SMALL PACK'!A:AA,27,FALSE)*J73/100</f>
        <v>145.95945000000006</v>
      </c>
      <c r="O73" s="40">
        <f t="shared" si="17"/>
        <v>30.140641508474598</v>
      </c>
      <c r="P73" s="40">
        <f t="shared" si="18"/>
        <v>1476.8914339152552</v>
      </c>
      <c r="Q73" s="40">
        <f t="shared" si="14"/>
        <v>265.84045810474595</v>
      </c>
      <c r="R73" s="48">
        <f t="shared" si="19"/>
        <v>1742.7318920200012</v>
      </c>
      <c r="S73" s="56">
        <f t="shared" si="15"/>
        <v>1.7427318920200012</v>
      </c>
      <c r="T73" s="148">
        <f t="shared" si="20"/>
        <v>1744.7883156525845</v>
      </c>
    </row>
    <row r="74" spans="1:20" ht="13.8" thickBot="1" x14ac:dyDescent="0.3">
      <c r="A74" s="6"/>
      <c r="F74" s="43">
        <v>1</v>
      </c>
      <c r="G74" s="32">
        <v>7485251</v>
      </c>
      <c r="H74" s="48" t="str">
        <f>VLOOKUP(G74,'SMALL PACK'!$A$2:$E$50904,5,0)</f>
        <v>SERVO SUPER 20W-40 MG-7.5 L</v>
      </c>
      <c r="I74" s="40">
        <f>VLOOKUP(G74,'SMALL PACK'!$A$2:$I$50904,9,0)*VLOOKUP(G74,'SMALL PACK'!$A$2:$I$50904,8,0)*F74</f>
        <v>2176.0000000000014</v>
      </c>
      <c r="J74" s="40">
        <f>VLOOKUP(G74,'SMALL PACK'!$A$2:$L$50904,12,0)*VLOOKUP(G74,'SMALL PACK'!$A$2:$I$50904,8,0)*F74</f>
        <v>1695.9744000000012</v>
      </c>
      <c r="K74" s="40">
        <f t="shared" si="13"/>
        <v>1437.2664406779672</v>
      </c>
      <c r="L74" s="40">
        <f>VLOOKUP(G74,'SMALL PACK'!$A$2:$S$50904,19,0)*VLOOKUP(G74,'SMALL PACK'!$A$2:$I$50904,8,0)*F74</f>
        <v>187.50000000000011</v>
      </c>
      <c r="M74" s="40">
        <f t="shared" si="16"/>
        <v>1249.7664406779672</v>
      </c>
      <c r="N74" s="40">
        <f>VLOOKUP(G74,'SMALL PACK'!A:AA,27,FALSE)*J74/100</f>
        <v>110.23833600000007</v>
      </c>
      <c r="O74" s="40">
        <f t="shared" si="17"/>
        <v>22.790562093559341</v>
      </c>
      <c r="P74" s="40">
        <f t="shared" si="18"/>
        <v>1116.7375425844077</v>
      </c>
      <c r="Q74" s="40">
        <f t="shared" si="14"/>
        <v>201.01275766519339</v>
      </c>
      <c r="R74" s="48">
        <f t="shared" si="19"/>
        <v>1317.7503002496012</v>
      </c>
      <c r="S74" s="56">
        <f t="shared" si="15"/>
        <v>1.3177503002496012</v>
      </c>
      <c r="T74" s="148">
        <f t="shared" si="20"/>
        <v>1319.3052456038956</v>
      </c>
    </row>
    <row r="75" spans="1:20" ht="13.8" thickBot="1" x14ac:dyDescent="0.3">
      <c r="A75" s="6"/>
      <c r="F75" s="43">
        <v>1</v>
      </c>
      <c r="G75" s="32">
        <v>7485265</v>
      </c>
      <c r="H75" s="48" t="str">
        <f>VLOOKUP(G75,'SMALL PACK'!$A$2:$E$50904,5,0)</f>
        <v>SERVO SUPER 20W-40 MG-20 L</v>
      </c>
      <c r="I75" s="40">
        <f>VLOOKUP(G75,'SMALL PACK'!$A$2:$I$50904,9,0)*VLOOKUP(G75,'SMALL PACK'!$A$2:$I$50904,8,0)*F75</f>
        <v>5740.0000000000036</v>
      </c>
      <c r="J75" s="40">
        <f>VLOOKUP(G75,'SMALL PACK'!$A$2:$L$50904,12,0)*VLOOKUP(G75,'SMALL PACK'!$A$2:$I$50904,8,0)*F75</f>
        <v>4393.970000000003</v>
      </c>
      <c r="K75" s="40">
        <f t="shared" si="13"/>
        <v>3723.7033898305112</v>
      </c>
      <c r="L75" s="40">
        <f>VLOOKUP(G75,'SMALL PACK'!$A$2:$S$50904,19,0)*VLOOKUP(G75,'SMALL PACK'!$A$2:$I$50904,8,0)*F75</f>
        <v>500.00000000000034</v>
      </c>
      <c r="M75" s="40">
        <f t="shared" si="16"/>
        <v>3223.7033898305108</v>
      </c>
      <c r="N75" s="40">
        <f>VLOOKUP(G75,'SMALL PACK'!A:AA,27,FALSE)*J75/100</f>
        <v>285.60805000000016</v>
      </c>
      <c r="O75" s="40">
        <f t="shared" si="17"/>
        <v>58.761906796610212</v>
      </c>
      <c r="P75" s="40">
        <f t="shared" si="18"/>
        <v>2879.3334330339003</v>
      </c>
      <c r="Q75" s="40">
        <f t="shared" si="14"/>
        <v>518.28001794610202</v>
      </c>
      <c r="R75" s="48">
        <f t="shared" si="19"/>
        <v>3397.6134509800022</v>
      </c>
      <c r="S75" s="56">
        <f t="shared" si="15"/>
        <v>3.3976134509800024</v>
      </c>
      <c r="T75" s="148">
        <f t="shared" si="20"/>
        <v>3401.6226348521586</v>
      </c>
    </row>
    <row r="76" spans="1:20" ht="13.8" thickBot="1" x14ac:dyDescent="0.3">
      <c r="A76" s="6"/>
      <c r="F76" s="43">
        <v>1</v>
      </c>
      <c r="G76" s="32">
        <v>7489184</v>
      </c>
      <c r="H76" s="48" t="str">
        <f>VLOOKUP(G76,'SMALL PACK'!$A$2:$E$50904,5,0)</f>
        <v>SERVO PRIDE XL PLUS 15W40-20 X 1 L</v>
      </c>
      <c r="I76" s="40">
        <f>VLOOKUP(G76,'SMALL PACK'!$A$2:$I$50904,9,0)*VLOOKUP(G76,'SMALL PACK'!$A$2:$I$50904,8,0)*F76</f>
        <v>7900.0000000000055</v>
      </c>
      <c r="J76" s="40">
        <f>VLOOKUP(G76,'SMALL PACK'!$A$2:$L$50904,12,0)*VLOOKUP(G76,'SMALL PACK'!$A$2:$I$50904,8,0)*F76</f>
        <v>6169.1100000000051</v>
      </c>
      <c r="K76" s="40">
        <f t="shared" si="13"/>
        <v>5228.0593220339033</v>
      </c>
      <c r="L76" s="40">
        <f>VLOOKUP(G76,'SMALL PACK'!$A$2:$S$50904,19,0)*VLOOKUP(G76,'SMALL PACK'!$A$2:$I$50904,8,0)*F76</f>
        <v>860.00000000000057</v>
      </c>
      <c r="M76" s="40">
        <f t="shared" si="16"/>
        <v>4368.0593220339024</v>
      </c>
      <c r="N76" s="40">
        <f>VLOOKUP(G76,'SMALL PACK'!A:AA,27,FALSE)*J76/100</f>
        <v>400.99215000000032</v>
      </c>
      <c r="O76" s="40">
        <f t="shared" si="17"/>
        <v>79.341343440678045</v>
      </c>
      <c r="P76" s="40">
        <f t="shared" si="18"/>
        <v>3887.7258285932239</v>
      </c>
      <c r="Q76" s="40">
        <f t="shared" si="14"/>
        <v>699.79064914678031</v>
      </c>
      <c r="R76" s="48">
        <f t="shared" si="19"/>
        <v>4587.5164777400041</v>
      </c>
      <c r="S76" s="56">
        <f t="shared" si="15"/>
        <v>4.5875164777400039</v>
      </c>
      <c r="T76" s="148">
        <f t="shared" si="20"/>
        <v>4592.9297471837372</v>
      </c>
    </row>
    <row r="77" spans="1:20" ht="13.8" thickBot="1" x14ac:dyDescent="0.3">
      <c r="A77" s="6"/>
      <c r="F77" s="43">
        <v>1</v>
      </c>
      <c r="G77" s="32">
        <v>7489203</v>
      </c>
      <c r="H77" s="48" t="str">
        <f>VLOOKUP(G77,'SMALL PACK'!$A$2:$E$50904,5,0)</f>
        <v>SERVO PRIDE XL PLUS 15W40-4X3 L</v>
      </c>
      <c r="I77" s="40">
        <f>VLOOKUP(G77,'SMALL PACK'!$A$2:$I$50904,9,0)*VLOOKUP(G77,'SMALL PACK'!$A$2:$I$50904,8,0)*F77</f>
        <v>4700.0000000000018</v>
      </c>
      <c r="J77" s="40">
        <f>VLOOKUP(G77,'SMALL PACK'!$A$2:$L$50904,12,0)*VLOOKUP(G77,'SMALL PACK'!$A$2:$I$50904,8,0)*F77</f>
        <v>3674.9300000000017</v>
      </c>
      <c r="K77" s="40">
        <f t="shared" si="13"/>
        <v>3114.3474576271201</v>
      </c>
      <c r="L77" s="40">
        <f>VLOOKUP(G77,'SMALL PACK'!$A$2:$S$50904,19,0)*VLOOKUP(G77,'SMALL PACK'!$A$2:$I$50904,8,0)*F77</f>
        <v>516.00000000000023</v>
      </c>
      <c r="M77" s="40">
        <f t="shared" si="16"/>
        <v>2598.3474576271201</v>
      </c>
      <c r="N77" s="40">
        <f>VLOOKUP(G77,'SMALL PACK'!A:AA,27,FALSE)*J77/100</f>
        <v>238.87045000000009</v>
      </c>
      <c r="O77" s="40">
        <f t="shared" si="17"/>
        <v>47.189540152542406</v>
      </c>
      <c r="P77" s="40">
        <f t="shared" si="18"/>
        <v>2312.2874674745776</v>
      </c>
      <c r="Q77" s="40">
        <f t="shared" si="14"/>
        <v>416.21174414542395</v>
      </c>
      <c r="R77" s="48">
        <f t="shared" si="19"/>
        <v>2728.4992116200015</v>
      </c>
      <c r="S77" s="56">
        <f t="shared" si="15"/>
        <v>2.7284992116200013</v>
      </c>
      <c r="T77" s="148">
        <f t="shared" si="20"/>
        <v>2731.718840689713</v>
      </c>
    </row>
    <row r="78" spans="1:20" ht="13.8" thickBot="1" x14ac:dyDescent="0.3">
      <c r="A78" s="6"/>
      <c r="F78" s="43">
        <v>1</v>
      </c>
      <c r="G78" s="32">
        <v>7489234</v>
      </c>
      <c r="H78" s="48" t="str">
        <f>VLOOKUP(G78,'SMALL PACK'!$A$2:$E$50904,5,0)</f>
        <v>SERVO PRIDE XL PLUS 15W40-4x5L - HDPE</v>
      </c>
      <c r="I78" s="40">
        <f>VLOOKUP(G78,'SMALL PACK'!$A$2:$I$50904,9,0)*VLOOKUP(G78,'SMALL PACK'!$A$2:$I$50904,8,0)*F78</f>
        <v>7700.0000000000055</v>
      </c>
      <c r="J78" s="40">
        <f>VLOOKUP(G78,'SMALL PACK'!$A$2:$L$50904,12,0)*VLOOKUP(G78,'SMALL PACK'!$A$2:$I$50904,8,0)*F78</f>
        <v>6099.1700000000037</v>
      </c>
      <c r="K78" s="40">
        <f t="shared" si="13"/>
        <v>5168.7881355932241</v>
      </c>
      <c r="L78" s="40">
        <f>VLOOKUP(G78,'SMALL PACK'!$A$2:$S$50904,19,0)*VLOOKUP(G78,'SMALL PACK'!$A$2:$I$50904,8,0)*F78</f>
        <v>860.00000000000057</v>
      </c>
      <c r="M78" s="40">
        <f t="shared" si="16"/>
        <v>4308.7881355932232</v>
      </c>
      <c r="N78" s="40">
        <f>VLOOKUP(G78,'SMALL PACK'!A:AA,27,FALSE)*J78/100</f>
        <v>396.44605000000024</v>
      </c>
      <c r="O78" s="40">
        <f t="shared" si="17"/>
        <v>78.246841711864462</v>
      </c>
      <c r="P78" s="40">
        <f t="shared" si="18"/>
        <v>3834.0952438813583</v>
      </c>
      <c r="Q78" s="40">
        <f t="shared" si="14"/>
        <v>690.13714389864447</v>
      </c>
      <c r="R78" s="48">
        <f t="shared" si="19"/>
        <v>4524.2323877800027</v>
      </c>
      <c r="S78" s="56">
        <f t="shared" si="15"/>
        <v>4.5242323877800024</v>
      </c>
      <c r="T78" s="148">
        <f t="shared" si="20"/>
        <v>4529.5709819975827</v>
      </c>
    </row>
    <row r="79" spans="1:20" ht="13.8" thickBot="1" x14ac:dyDescent="0.3">
      <c r="A79" s="6"/>
      <c r="F79" s="43">
        <v>1</v>
      </c>
      <c r="G79" s="32">
        <v>7489241</v>
      </c>
      <c r="H79" s="48" t="str">
        <f>VLOOKUP(G79,'SMALL PACK'!$A$2:$E$50904,5,0)</f>
        <v>SERVO PRIDE XL PLUS 15W40-10L PROMO</v>
      </c>
      <c r="I79" s="40">
        <f>VLOOKUP(G79,'SMALL PACK'!$A$2:$I$50904,9,0)*VLOOKUP(G79,'SMALL PACK'!$A$2:$I$50904,8,0)*F79</f>
        <v>3800</v>
      </c>
      <c r="J79" s="40">
        <f>VLOOKUP(G79,'SMALL PACK'!$A$2:$L$50904,12,0)*VLOOKUP(G79,'SMALL PACK'!$A$2:$I$50904,8,0)*F79</f>
        <v>3026.32</v>
      </c>
      <c r="K79" s="40">
        <f t="shared" si="13"/>
        <v>2564.6779661016953</v>
      </c>
      <c r="L79" s="40">
        <f>VLOOKUP(G79,'SMALL PACK'!$A$2:$S$50904,19,0)*VLOOKUP(G79,'SMALL PACK'!$A$2:$I$50904,8,0)*F79</f>
        <v>530</v>
      </c>
      <c r="M79" s="40">
        <f t="shared" si="16"/>
        <v>2034.6779661016953</v>
      </c>
      <c r="N79" s="40">
        <f>VLOOKUP(G79,'SMALL PACK'!A:AA,27,FALSE)*J79/100</f>
        <v>196.71080000000001</v>
      </c>
      <c r="O79" s="40">
        <f t="shared" si="17"/>
        <v>36.759343322033907</v>
      </c>
      <c r="P79" s="40">
        <f t="shared" si="18"/>
        <v>1801.2078227796615</v>
      </c>
      <c r="Q79" s="40">
        <f t="shared" si="14"/>
        <v>324.21740810033907</v>
      </c>
      <c r="R79" s="48">
        <f t="shared" si="19"/>
        <v>2125.4252308800005</v>
      </c>
      <c r="S79" s="56">
        <f t="shared" si="15"/>
        <v>2.1254252308800003</v>
      </c>
      <c r="T79" s="148">
        <f t="shared" si="20"/>
        <v>2127.9332326524386</v>
      </c>
    </row>
    <row r="80" spans="1:20" ht="13.8" thickBot="1" x14ac:dyDescent="0.3">
      <c r="A80" s="6"/>
      <c r="F80" s="43">
        <v>1</v>
      </c>
      <c r="G80" s="32">
        <v>7489250</v>
      </c>
      <c r="H80" s="48" t="str">
        <f>VLOOKUP(G80,'SMALL PACK'!$A$2:$E$50904,5,0)</f>
        <v>SERVO PRIDE XL PLUS 15W40-7.5L PROMO</v>
      </c>
      <c r="I80" s="40">
        <f>VLOOKUP(G80,'SMALL PACK'!$A$2:$I$50904,9,0)*VLOOKUP(G80,'SMALL PACK'!$A$2:$I$50904,8,0)*F80</f>
        <v>2863</v>
      </c>
      <c r="J80" s="40">
        <f>VLOOKUP(G80,'SMALL PACK'!$A$2:$L$50904,12,0)*VLOOKUP(G80,'SMALL PACK'!$A$2:$I$50904,8,0)*F80</f>
        <v>2277.8027999999999</v>
      </c>
      <c r="K80" s="40">
        <f t="shared" si="13"/>
        <v>1930.3413559322034</v>
      </c>
      <c r="L80" s="40">
        <f>VLOOKUP(G80,'SMALL PACK'!$A$2:$S$50904,19,0)*VLOOKUP(G80,'SMALL PACK'!$A$2:$I$50904,8,0)*F80</f>
        <v>397.5</v>
      </c>
      <c r="M80" s="40">
        <f t="shared" si="16"/>
        <v>1532.8413559322034</v>
      </c>
      <c r="N80" s="40">
        <f>VLOOKUP(G80,'SMALL PACK'!A:AA,27,FALSE)*J80/100</f>
        <v>148.05718199999998</v>
      </c>
      <c r="O80" s="40">
        <f t="shared" si="17"/>
        <v>27.695683478644071</v>
      </c>
      <c r="P80" s="40">
        <f t="shared" si="18"/>
        <v>1357.0884904535594</v>
      </c>
      <c r="Q80" s="40">
        <f t="shared" si="14"/>
        <v>244.27592828164069</v>
      </c>
      <c r="R80" s="48">
        <f t="shared" si="19"/>
        <v>1601.3644187352002</v>
      </c>
      <c r="S80" s="56">
        <f t="shared" si="15"/>
        <v>1.6013644187352003</v>
      </c>
      <c r="T80" s="148">
        <f t="shared" si="20"/>
        <v>1603.2540287493075</v>
      </c>
    </row>
    <row r="81" spans="1:20" ht="13.8" thickBot="1" x14ac:dyDescent="0.3">
      <c r="A81" s="6"/>
      <c r="F81" s="43">
        <v>1</v>
      </c>
      <c r="G81" s="32">
        <v>7489253</v>
      </c>
      <c r="H81" s="48" t="str">
        <f>VLOOKUP(G81,'SMALL PACK'!$A$2:$E$50904,5,0)</f>
        <v>SERVO PRIDE XL PLUS 15W40-15L PROMO</v>
      </c>
      <c r="I81" s="40">
        <f>VLOOKUP(G81,'SMALL PACK'!$A$2:$I$50904,9,0)*VLOOKUP(G81,'SMALL PACK'!$A$2:$I$50904,8,0)*F81</f>
        <v>5675</v>
      </c>
      <c r="J81" s="40">
        <f>VLOOKUP(G81,'SMALL PACK'!$A$2:$L$50904,12,0)*VLOOKUP(G81,'SMALL PACK'!$A$2:$I$50904,8,0)*F81</f>
        <v>4503.68</v>
      </c>
      <c r="K81" s="40">
        <f t="shared" si="13"/>
        <v>3816.6779661016953</v>
      </c>
      <c r="L81" s="40">
        <f>VLOOKUP(G81,'SMALL PACK'!$A$2:$S$50904,19,0)*VLOOKUP(G81,'SMALL PACK'!$A$2:$I$50904,8,0)*F81</f>
        <v>795</v>
      </c>
      <c r="M81" s="40">
        <f t="shared" si="16"/>
        <v>3021.6779661016953</v>
      </c>
      <c r="N81" s="40">
        <f>VLOOKUP(G81,'SMALL PACK'!A:AA,27,FALSE)*J81/100</f>
        <v>292.73920000000004</v>
      </c>
      <c r="O81" s="40">
        <f t="shared" si="17"/>
        <v>54.578775322033906</v>
      </c>
      <c r="P81" s="40">
        <f t="shared" si="18"/>
        <v>2674.3599907796615</v>
      </c>
      <c r="Q81" s="40">
        <f t="shared" si="14"/>
        <v>481.38479834033905</v>
      </c>
      <c r="R81" s="48">
        <f t="shared" si="19"/>
        <v>3155.7447891200004</v>
      </c>
      <c r="S81" s="56">
        <f t="shared" si="15"/>
        <v>3.1557447891200003</v>
      </c>
      <c r="T81" s="148">
        <f t="shared" si="20"/>
        <v>3159.468567971162</v>
      </c>
    </row>
    <row r="82" spans="1:20" ht="13.8" thickBot="1" x14ac:dyDescent="0.3">
      <c r="A82" s="6"/>
      <c r="F82" s="43">
        <v>1</v>
      </c>
      <c r="G82" s="32">
        <v>7489265</v>
      </c>
      <c r="H82" s="48" t="str">
        <f>VLOOKUP(G82,'SMALL PACK'!$A$2:$E$50904,5,0)</f>
        <v>SERVO PRIDE XL PLUS 15W40-20 L</v>
      </c>
      <c r="I82" s="40">
        <f>VLOOKUP(G82,'SMALL PACK'!$A$2:$I$50904,9,0)*VLOOKUP(G82,'SMALL PACK'!$A$2:$I$50904,8,0)*F82</f>
        <v>7500.0000000000045</v>
      </c>
      <c r="J82" s="40">
        <f>VLOOKUP(G82,'SMALL PACK'!$A$2:$L$50904,12,0)*VLOOKUP(G82,'SMALL PACK'!$A$2:$I$50904,8,0)*F82</f>
        <v>5988.7500000000036</v>
      </c>
      <c r="K82" s="40">
        <f t="shared" si="13"/>
        <v>5075.2118644067832</v>
      </c>
      <c r="L82" s="40">
        <f>VLOOKUP(G82,'SMALL PACK'!$A$2:$S$50904,19,0)*VLOOKUP(G82,'SMALL PACK'!$A$2:$I$50904,8,0)*F82</f>
        <v>960.00000000000068</v>
      </c>
      <c r="M82" s="40">
        <f t="shared" si="16"/>
        <v>4115.2118644067823</v>
      </c>
      <c r="N82" s="40">
        <f>VLOOKUP(G82,'SMALL PACK'!A:AA,27,FALSE)*J82/100</f>
        <v>389.26875000000024</v>
      </c>
      <c r="O82" s="40">
        <f t="shared" si="17"/>
        <v>74.518862288135651</v>
      </c>
      <c r="P82" s="40">
        <f t="shared" si="18"/>
        <v>3651.4242521186466</v>
      </c>
      <c r="Q82" s="40">
        <f t="shared" si="14"/>
        <v>657.25636538135632</v>
      </c>
      <c r="R82" s="48">
        <f t="shared" si="19"/>
        <v>4308.6806175000029</v>
      </c>
      <c r="S82" s="56">
        <f t="shared" si="15"/>
        <v>4.308680617500003</v>
      </c>
      <c r="T82" s="148">
        <f t="shared" si="20"/>
        <v>4313.764860628653</v>
      </c>
    </row>
    <row r="83" spans="1:20" ht="13.8" thickBot="1" x14ac:dyDescent="0.3">
      <c r="A83" s="6"/>
      <c r="F83" s="43">
        <v>1</v>
      </c>
      <c r="G83" s="32">
        <v>7494174</v>
      </c>
      <c r="H83" s="48" t="str">
        <f>VLOOKUP(G83,'SMALL PACK'!$A$2:$E$50904,5,0)</f>
        <v>SERVO SUP.MULT.GRD 20W-40-40X1/2L</v>
      </c>
      <c r="I83" s="40">
        <f>VLOOKUP(G83,'SMALL PACK'!$A$2:$I$50904,9,0)*VLOOKUP(G83,'SMALL PACK'!$A$2:$I$50904,8,0)*F83</f>
        <v>7040.0000000000036</v>
      </c>
      <c r="J83" s="40">
        <f>VLOOKUP(G83,'SMALL PACK'!$A$2:$L$50904,12,0)*VLOOKUP(G83,'SMALL PACK'!$A$2:$I$50904,8,0)*F83</f>
        <v>5703.104000000003</v>
      </c>
      <c r="K83" s="40">
        <f t="shared" si="13"/>
        <v>4833.1389830508506</v>
      </c>
      <c r="L83" s="40">
        <f>VLOOKUP(G83,'SMALL PACK'!$A$2:$S$50904,19,0)*VLOOKUP(G83,'SMALL PACK'!$A$2:$I$50904,8,0)*F83</f>
        <v>0</v>
      </c>
      <c r="M83" s="40">
        <f t="shared" si="16"/>
        <v>4833.1389830508506</v>
      </c>
      <c r="N83" s="40">
        <f>VLOOKUP(G83,'SMALL PACK'!A:AA,27,FALSE)*J83/100</f>
        <v>370.70176000000021</v>
      </c>
      <c r="O83" s="40">
        <f t="shared" si="17"/>
        <v>89.248744461017012</v>
      </c>
      <c r="P83" s="40">
        <f t="shared" si="18"/>
        <v>4373.1884785898337</v>
      </c>
      <c r="Q83" s="40">
        <f t="shared" si="14"/>
        <v>787.17392614617006</v>
      </c>
      <c r="R83" s="48">
        <f t="shared" si="19"/>
        <v>5160.3624047360036</v>
      </c>
      <c r="S83" s="56">
        <f t="shared" si="15"/>
        <v>5.1603624047360039</v>
      </c>
      <c r="T83" s="148">
        <f t="shared" si="20"/>
        <v>5166.4516323735916</v>
      </c>
    </row>
    <row r="84" spans="1:20" ht="13.8" thickBot="1" x14ac:dyDescent="0.3">
      <c r="A84" s="6"/>
      <c r="F84" s="43">
        <v>1</v>
      </c>
      <c r="G84" s="32">
        <v>7494184</v>
      </c>
      <c r="H84" s="48" t="str">
        <f>VLOOKUP(G84,'SMALL PACK'!$A$2:$E$50904,5,0)</f>
        <v>SERVO SUP.MULT.GRD 20W-40-20 X 1 L</v>
      </c>
      <c r="I84" s="40">
        <f>VLOOKUP(G84,'SMALL PACK'!$A$2:$I$50904,9,0)*VLOOKUP(G84,'SMALL PACK'!$A$2:$I$50904,8,0)*F84</f>
        <v>6600.0000000000045</v>
      </c>
      <c r="J84" s="40">
        <f>VLOOKUP(G84,'SMALL PACK'!$A$2:$L$50904,12,0)*VLOOKUP(G84,'SMALL PACK'!$A$2:$I$50904,8,0)*F84</f>
        <v>5285.9400000000041</v>
      </c>
      <c r="K84" s="40">
        <f t="shared" si="13"/>
        <v>4479.6101694915287</v>
      </c>
      <c r="L84" s="40">
        <f>VLOOKUP(G84,'SMALL PACK'!$A$2:$S$50904,19,0)*VLOOKUP(G84,'SMALL PACK'!$A$2:$I$50904,8,0)*F84</f>
        <v>0</v>
      </c>
      <c r="M84" s="40">
        <f t="shared" si="16"/>
        <v>4479.6101694915287</v>
      </c>
      <c r="N84" s="40">
        <f>VLOOKUP(G84,'SMALL PACK'!A:AA,27,FALSE)*J84/100</f>
        <v>343.58610000000027</v>
      </c>
      <c r="O84" s="40">
        <f t="shared" si="17"/>
        <v>82.720481389830567</v>
      </c>
      <c r="P84" s="40">
        <f t="shared" si="18"/>
        <v>4053.3035881016976</v>
      </c>
      <c r="Q84" s="40">
        <f t="shared" si="14"/>
        <v>729.59464585830551</v>
      </c>
      <c r="R84" s="48">
        <f t="shared" si="19"/>
        <v>4782.8982339600034</v>
      </c>
      <c r="S84" s="56">
        <f t="shared" si="15"/>
        <v>4.7828982339600037</v>
      </c>
      <c r="T84" s="148">
        <f t="shared" si="20"/>
        <v>4788.5420538760764</v>
      </c>
    </row>
    <row r="85" spans="1:20" ht="13.8" thickBot="1" x14ac:dyDescent="0.3">
      <c r="A85" s="6"/>
      <c r="F85" s="43">
        <v>1</v>
      </c>
      <c r="G85" s="32">
        <v>7494234</v>
      </c>
      <c r="H85" s="48" t="str">
        <f>VLOOKUP(G85,'SMALL PACK'!$A$2:$E$50904,5,0)</f>
        <v>SERVO SUP.MULT.GRD 20W-40-4x5L - HDPE</v>
      </c>
      <c r="I85" s="40">
        <f>VLOOKUP(G85,'SMALL PACK'!$A$2:$I$50904,9,0)*VLOOKUP(G85,'SMALL PACK'!$A$2:$I$50904,8,0)*F85</f>
        <v>6400.0000000000045</v>
      </c>
      <c r="J85" s="40">
        <f>VLOOKUP(G85,'SMALL PACK'!$A$2:$L$50904,12,0)*VLOOKUP(G85,'SMALL PACK'!$A$2:$I$50904,8,0)*F85</f>
        <v>5276.1600000000035</v>
      </c>
      <c r="K85" s="40">
        <f t="shared" si="13"/>
        <v>4471.3220338983083</v>
      </c>
      <c r="L85" s="40">
        <f>VLOOKUP(G85,'SMALL PACK'!$A$2:$S$50904,19,0)*VLOOKUP(G85,'SMALL PACK'!$A$2:$I$50904,8,0)*F85</f>
        <v>0</v>
      </c>
      <c r="M85" s="40">
        <f t="shared" si="16"/>
        <v>4471.3220338983083</v>
      </c>
      <c r="N85" s="40">
        <f>VLOOKUP(G85,'SMALL PACK'!A:AA,27,FALSE)*J85/100</f>
        <v>342.95040000000023</v>
      </c>
      <c r="O85" s="40">
        <f t="shared" si="17"/>
        <v>82.567432677966153</v>
      </c>
      <c r="P85" s="40">
        <f t="shared" si="18"/>
        <v>4045.8042012203414</v>
      </c>
      <c r="Q85" s="40">
        <f t="shared" si="14"/>
        <v>728.24475621966144</v>
      </c>
      <c r="R85" s="48">
        <f t="shared" si="19"/>
        <v>4774.0489574400026</v>
      </c>
      <c r="S85" s="56">
        <f t="shared" si="15"/>
        <v>4.7740489574400025</v>
      </c>
      <c r="T85" s="148">
        <f t="shared" si="20"/>
        <v>4779.6823352097817</v>
      </c>
    </row>
    <row r="86" spans="1:20" ht="13.8" thickBot="1" x14ac:dyDescent="0.3">
      <c r="A86" s="6"/>
      <c r="F86" s="43">
        <v>1</v>
      </c>
      <c r="G86" s="32">
        <v>7494242</v>
      </c>
      <c r="H86" s="48" t="str">
        <f>VLOOKUP(G86,'SMALL PACK'!$A$2:$E$50904,5,0)</f>
        <v>SERVO SUP.MULT.GRD 20W-40-10 L</v>
      </c>
      <c r="I86" s="40">
        <f>VLOOKUP(G86,'SMALL PACK'!$A$2:$I$50904,9,0)*VLOOKUP(G86,'SMALL PACK'!$A$2:$I$50904,8,0)*F86</f>
        <v>3170.0000000000014</v>
      </c>
      <c r="J86" s="40">
        <f>VLOOKUP(G86,'SMALL PACK'!$A$2:$L$50904,12,0)*VLOOKUP(G86,'SMALL PACK'!$A$2:$I$50904,8,0)*F86</f>
        <v>2616.2010000000014</v>
      </c>
      <c r="K86" s="40">
        <f t="shared" si="13"/>
        <v>2217.119491525425</v>
      </c>
      <c r="L86" s="40">
        <f>VLOOKUP(G86,'SMALL PACK'!$A$2:$S$50904,19,0)*VLOOKUP(G86,'SMALL PACK'!$A$2:$I$50904,8,0)*F86</f>
        <v>0</v>
      </c>
      <c r="M86" s="40">
        <f t="shared" si="16"/>
        <v>2217.119491525425</v>
      </c>
      <c r="N86" s="40">
        <f>VLOOKUP(G86,'SMALL PACK'!A:AA,27,FALSE)*J86/100</f>
        <v>170.05306500000009</v>
      </c>
      <c r="O86" s="40">
        <f t="shared" si="17"/>
        <v>40.9413285305085</v>
      </c>
      <c r="P86" s="40">
        <f t="shared" si="18"/>
        <v>2006.1250979949164</v>
      </c>
      <c r="Q86" s="40">
        <f t="shared" si="14"/>
        <v>361.10251763908491</v>
      </c>
      <c r="R86" s="48">
        <f t="shared" si="19"/>
        <v>2367.2276156340013</v>
      </c>
      <c r="S86" s="56">
        <f t="shared" si="15"/>
        <v>2.3672276156340013</v>
      </c>
      <c r="T86" s="148">
        <f t="shared" si="20"/>
        <v>2370.0209442204491</v>
      </c>
    </row>
    <row r="87" spans="1:20" ht="13.8" thickBot="1" x14ac:dyDescent="0.3">
      <c r="A87" s="6"/>
      <c r="F87" s="43">
        <v>1</v>
      </c>
      <c r="G87" s="32">
        <v>7494251</v>
      </c>
      <c r="H87" s="48" t="str">
        <f>VLOOKUP(G87,'SMALL PACK'!$A$2:$E$50904,5,0)</f>
        <v>SERVO SUP.MULT.GRD 20W-40-7.5 L</v>
      </c>
      <c r="I87" s="40">
        <f>VLOOKUP(G87,'SMALL PACK'!$A$2:$I$50904,9,0)*VLOOKUP(G87,'SMALL PACK'!$A$2:$I$50904,8,0)*F87</f>
        <v>2400.0000000000018</v>
      </c>
      <c r="J87" s="40">
        <f>VLOOKUP(G87,'SMALL PACK'!$A$2:$L$50904,12,0)*VLOOKUP(G87,'SMALL PACK'!$A$2:$I$50904,8,0)*F87</f>
        <v>1973.5200000000013</v>
      </c>
      <c r="K87" s="40">
        <f t="shared" si="13"/>
        <v>1672.4745762711877</v>
      </c>
      <c r="L87" s="40">
        <f>VLOOKUP(G87,'SMALL PACK'!$A$2:$S$50904,19,0)*VLOOKUP(G87,'SMALL PACK'!$A$2:$I$50904,8,0)*F87</f>
        <v>0</v>
      </c>
      <c r="M87" s="40">
        <f t="shared" si="16"/>
        <v>1672.4745762711877</v>
      </c>
      <c r="N87" s="40">
        <f>VLOOKUP(G87,'SMALL PACK'!A:AA,27,FALSE)*J87/100</f>
        <v>128.27880000000007</v>
      </c>
      <c r="O87" s="40">
        <f t="shared" si="17"/>
        <v>30.883915525423756</v>
      </c>
      <c r="P87" s="40">
        <f t="shared" si="18"/>
        <v>1513.3118607457639</v>
      </c>
      <c r="Q87" s="40">
        <f t="shared" si="14"/>
        <v>272.39613493423747</v>
      </c>
      <c r="R87" s="48">
        <f t="shared" si="19"/>
        <v>1785.7079956800012</v>
      </c>
      <c r="S87" s="56">
        <f t="shared" si="15"/>
        <v>1.7857079956800013</v>
      </c>
      <c r="T87" s="148">
        <f t="shared" si="20"/>
        <v>1787.8151311149036</v>
      </c>
    </row>
    <row r="88" spans="1:20" ht="13.8" thickBot="1" x14ac:dyDescent="0.3">
      <c r="A88" s="6"/>
      <c r="F88" s="43">
        <v>1</v>
      </c>
      <c r="G88" s="32">
        <v>7494265</v>
      </c>
      <c r="H88" s="48" t="str">
        <f>VLOOKUP(G88,'SMALL PACK'!$A$2:$E$50904,5,0)</f>
        <v>SERVO SUP.MULT.GRD 20W-40-20 L</v>
      </c>
      <c r="I88" s="40">
        <f>VLOOKUP(G88,'SMALL PACK'!$A$2:$I$50904,9,0)*VLOOKUP(G88,'SMALL PACK'!$A$2:$I$50904,8,0)*F88</f>
        <v>6300.0000000000045</v>
      </c>
      <c r="J88" s="40">
        <f>VLOOKUP(G88,'SMALL PACK'!$A$2:$L$50904,12,0)*VLOOKUP(G88,'SMALL PACK'!$A$2:$I$50904,8,0)*F88</f>
        <v>5220.1800000000039</v>
      </c>
      <c r="K88" s="40">
        <f t="shared" si="13"/>
        <v>4423.881355932207</v>
      </c>
      <c r="L88" s="40">
        <f>VLOOKUP(G88,'SMALL PACK'!$A$2:$S$50904,19,0)*VLOOKUP(G88,'SMALL PACK'!$A$2:$I$50904,8,0)*F88</f>
        <v>0</v>
      </c>
      <c r="M88" s="40">
        <f t="shared" si="16"/>
        <v>4423.881355932207</v>
      </c>
      <c r="N88" s="40">
        <f>VLOOKUP(G88,'SMALL PACK'!A:AA,27,FALSE)*J88/100</f>
        <v>339.31170000000026</v>
      </c>
      <c r="O88" s="40">
        <f t="shared" si="17"/>
        <v>81.691393118644143</v>
      </c>
      <c r="P88" s="40">
        <f t="shared" si="18"/>
        <v>4002.8782628135627</v>
      </c>
      <c r="Q88" s="40">
        <f t="shared" si="14"/>
        <v>720.51808730644132</v>
      </c>
      <c r="R88" s="48">
        <f t="shared" si="19"/>
        <v>4723.3963501200042</v>
      </c>
      <c r="S88" s="56">
        <f t="shared" si="15"/>
        <v>4.7233963501200043</v>
      </c>
      <c r="T88" s="148">
        <f t="shared" si="20"/>
        <v>4728.9699578131449</v>
      </c>
    </row>
    <row r="89" spans="1:20" ht="13.8" thickBot="1" x14ac:dyDescent="0.3">
      <c r="A89" s="6"/>
      <c r="F89" s="43">
        <v>1</v>
      </c>
      <c r="G89" s="32">
        <v>7505195</v>
      </c>
      <c r="H89" s="48" t="str">
        <f>VLOOKUP(G89,'SMALL PACK'!$A$2:$E$50904,5,0)</f>
        <v>SERVO AUTORIKSHAW OIL 20W-40-4X2.5HDPE</v>
      </c>
      <c r="I89" s="40">
        <f>VLOOKUP(G89,'SMALL PACK'!$A$2:$I$50904,9,0)*VLOOKUP(G89,'SMALL PACK'!$A$2:$I$50904,8,0)*F89</f>
        <v>3352</v>
      </c>
      <c r="J89" s="40">
        <f>VLOOKUP(G89,'SMALL PACK'!$A$2:$L$50904,12,0)*VLOOKUP(G89,'SMALL PACK'!$A$2:$I$50904,8,0)*F89</f>
        <v>2601.4872</v>
      </c>
      <c r="K89" s="40">
        <f t="shared" si="13"/>
        <v>2204.6501694915255</v>
      </c>
      <c r="L89" s="40">
        <f>VLOOKUP(G89,'SMALL PACK'!$A$2:$S$50904,19,0)*VLOOKUP(G89,'SMALL PACK'!$A$2:$I$50904,8,0)*F89</f>
        <v>180</v>
      </c>
      <c r="M89" s="40">
        <f t="shared" si="16"/>
        <v>2024.6501694915255</v>
      </c>
      <c r="N89" s="40">
        <f>VLOOKUP(G89,'SMALL PACK'!A:AA,27,FALSE)*J89/100</f>
        <v>169.09666799999999</v>
      </c>
      <c r="O89" s="40">
        <f t="shared" si="17"/>
        <v>37.111070029830515</v>
      </c>
      <c r="P89" s="40">
        <f t="shared" si="18"/>
        <v>1818.4424314616952</v>
      </c>
      <c r="Q89" s="40">
        <f t="shared" si="14"/>
        <v>327.31963766310514</v>
      </c>
      <c r="R89" s="48">
        <f t="shared" si="19"/>
        <v>2145.7620691248003</v>
      </c>
      <c r="S89" s="56">
        <f t="shared" si="15"/>
        <v>2.1457620691248005</v>
      </c>
      <c r="T89" s="148">
        <f t="shared" si="20"/>
        <v>2148.2940683663674</v>
      </c>
    </row>
    <row r="90" spans="1:20" ht="13.8" thickBot="1" x14ac:dyDescent="0.3">
      <c r="A90" s="6"/>
      <c r="F90" s="43">
        <v>1</v>
      </c>
      <c r="G90" s="32">
        <v>7530228</v>
      </c>
      <c r="H90" s="48" t="str">
        <f>VLOOKUP(G90,'SMALL PACK'!$A$2:$E$50904,5,0)</f>
        <v>SERVO CHHAKADA ENG OIL 20W-40-20X1.2L LI</v>
      </c>
      <c r="I90" s="40">
        <f>VLOOKUP(G90,'SMALL PACK'!$A$2:$I$50904,9,0)*VLOOKUP(G90,'SMALL PACK'!$A$2:$I$50904,8,0)*F90</f>
        <v>7560</v>
      </c>
      <c r="J90" s="40">
        <f>VLOOKUP(G90,'SMALL PACK'!$A$2:$L$50904,12,0)*VLOOKUP(G90,'SMALL PACK'!$A$2:$I$50904,8,0)*F90</f>
        <v>6150.0599999999995</v>
      </c>
      <c r="K90" s="40">
        <f t="shared" si="13"/>
        <v>5211.9152542372876</v>
      </c>
      <c r="L90" s="40">
        <f>VLOOKUP(G90,'SMALL PACK'!$A$2:$S$50904,19,0)*VLOOKUP(G90,'SMALL PACK'!$A$2:$I$50904,8,0)*F90</f>
        <v>0</v>
      </c>
      <c r="M90" s="40">
        <f t="shared" si="16"/>
        <v>5211.9152542372876</v>
      </c>
      <c r="N90" s="40">
        <f>VLOOKUP(G90,'SMALL PACK'!A:AA,27,FALSE)*J90/100</f>
        <v>399.75389999999999</v>
      </c>
      <c r="O90" s="40">
        <f t="shared" si="17"/>
        <v>96.243227084745754</v>
      </c>
      <c r="P90" s="40">
        <f t="shared" si="18"/>
        <v>4715.9181271525422</v>
      </c>
      <c r="Q90" s="40">
        <f t="shared" si="14"/>
        <v>848.86526288745756</v>
      </c>
      <c r="R90" s="48">
        <f t="shared" si="19"/>
        <v>5564.7833900400001</v>
      </c>
      <c r="S90" s="56">
        <f t="shared" si="15"/>
        <v>5.5647833900400006</v>
      </c>
      <c r="T90" s="148">
        <f t="shared" si="20"/>
        <v>5571.3498344402469</v>
      </c>
    </row>
    <row r="91" spans="1:20" ht="13.8" thickBot="1" x14ac:dyDescent="0.3">
      <c r="A91" s="6"/>
      <c r="F91" s="43">
        <v>1</v>
      </c>
      <c r="G91" s="32">
        <v>7556184</v>
      </c>
      <c r="H91" s="48" t="str">
        <f>VLOOKUP(G91,'SMALL PACK'!$A$2:$E$50904,5,0)</f>
        <v>SERVO PRIDE TC 15W40 - 20X1L-HDPE</v>
      </c>
      <c r="I91" s="40">
        <f>VLOOKUP(G91,'SMALL PACK'!$A$2:$I$50904,9,0)*VLOOKUP(G91,'SMALL PACK'!$A$2:$I$50904,8,0)*F91</f>
        <v>7100.0000000000055</v>
      </c>
      <c r="J91" s="40">
        <f>VLOOKUP(G91,'SMALL PACK'!$A$2:$L$50904,12,0)*VLOOKUP(G91,'SMALL PACK'!$A$2:$I$50904,8,0)*F91</f>
        <v>5519.5400000000036</v>
      </c>
      <c r="K91" s="40">
        <f t="shared" si="13"/>
        <v>4677.5762711864436</v>
      </c>
      <c r="L91" s="40">
        <f>VLOOKUP(G91,'SMALL PACK'!$A$2:$S$50904,19,0)*VLOOKUP(G91,'SMALL PACK'!$A$2:$I$50904,8,0)*F91</f>
        <v>260.00000000000017</v>
      </c>
      <c r="M91" s="40">
        <f t="shared" si="16"/>
        <v>4417.5762711864436</v>
      </c>
      <c r="N91" s="40">
        <f>VLOOKUP(G91,'SMALL PACK'!A:AA,27,FALSE)*J91/100</f>
        <v>358.77010000000024</v>
      </c>
      <c r="O91" s="40">
        <f t="shared" si="17"/>
        <v>81.176123423728868</v>
      </c>
      <c r="P91" s="40">
        <f t="shared" si="18"/>
        <v>3977.6300477627146</v>
      </c>
      <c r="Q91" s="40">
        <f t="shared" si="14"/>
        <v>715.97340859728865</v>
      </c>
      <c r="R91" s="48">
        <f t="shared" si="19"/>
        <v>4693.6034563600033</v>
      </c>
      <c r="S91" s="56">
        <f t="shared" si="15"/>
        <v>4.6936034563600035</v>
      </c>
      <c r="T91" s="148">
        <f t="shared" si="20"/>
        <v>4699.1419084385079</v>
      </c>
    </row>
    <row r="92" spans="1:20" ht="13.8" thickBot="1" x14ac:dyDescent="0.3">
      <c r="A92" s="6"/>
      <c r="F92" s="43">
        <v>1</v>
      </c>
      <c r="G92" s="32">
        <v>7556203</v>
      </c>
      <c r="H92" s="48" t="str">
        <f>VLOOKUP(G92,'SMALL PACK'!$A$2:$E$50904,5,0)</f>
        <v>SERVO PRIDE TC 15W-40 - 4 X 3 L HDPE</v>
      </c>
      <c r="I92" s="40">
        <f>VLOOKUP(G92,'SMALL PACK'!$A$2:$I$50904,9,0)*VLOOKUP(G92,'SMALL PACK'!$A$2:$I$50904,8,0)*F92</f>
        <v>4180.0000000000018</v>
      </c>
      <c r="J92" s="40">
        <f>VLOOKUP(G92,'SMALL PACK'!$A$2:$L$50904,12,0)*VLOOKUP(G92,'SMALL PACK'!$A$2:$I$50904,8,0)*F92</f>
        <v>3271.6860000000011</v>
      </c>
      <c r="K92" s="40">
        <f t="shared" si="13"/>
        <v>2772.6152542372893</v>
      </c>
      <c r="L92" s="40">
        <f>VLOOKUP(G92,'SMALL PACK'!$A$2:$S$50904,19,0)*VLOOKUP(G92,'SMALL PACK'!$A$2:$I$50904,8,0)*F92</f>
        <v>600.00000000000023</v>
      </c>
      <c r="M92" s="40">
        <f t="shared" si="16"/>
        <v>2172.6152542372893</v>
      </c>
      <c r="N92" s="40">
        <f>VLOOKUP(G92,'SMALL PACK'!A:AA,27,FALSE)*J92/100</f>
        <v>212.65959000000007</v>
      </c>
      <c r="O92" s="40">
        <f t="shared" si="17"/>
        <v>39.199113284745785</v>
      </c>
      <c r="P92" s="40">
        <f t="shared" si="18"/>
        <v>1920.7565509525434</v>
      </c>
      <c r="Q92" s="40">
        <f t="shared" si="14"/>
        <v>345.73617917145782</v>
      </c>
      <c r="R92" s="48">
        <f t="shared" si="19"/>
        <v>2266.4927301240014</v>
      </c>
      <c r="S92" s="56">
        <f t="shared" si="15"/>
        <v>2.2664927301240012</v>
      </c>
      <c r="T92" s="148">
        <f t="shared" si="20"/>
        <v>2269.1671915455472</v>
      </c>
    </row>
    <row r="93" spans="1:20" ht="13.8" thickBot="1" x14ac:dyDescent="0.3">
      <c r="A93" s="6"/>
      <c r="F93" s="43">
        <v>1</v>
      </c>
      <c r="G93" s="32">
        <v>7556204</v>
      </c>
      <c r="H93" s="48" t="str">
        <f>VLOOKUP(G93,'SMALL PACK'!$A$2:$E$50904,5,0)</f>
        <v>SERVO PRIDE TC 15W40-4X3 L PROMO</v>
      </c>
      <c r="I93" s="40">
        <f>VLOOKUP(G93,'SMALL PACK'!$A$2:$I$50904,9,0)*VLOOKUP(G93,'SMALL PACK'!$A$2:$I$50904,8,0)*F93</f>
        <v>4180</v>
      </c>
      <c r="J93" s="40">
        <f>VLOOKUP(G93,'SMALL PACK'!$A$2:$L$50904,12,0)*VLOOKUP(G93,'SMALL PACK'!$A$2:$I$50904,8,0)*F93</f>
        <v>3271.6859999999997</v>
      </c>
      <c r="K93" s="40">
        <f t="shared" si="13"/>
        <v>2772.6152542372879</v>
      </c>
      <c r="L93" s="40">
        <f>VLOOKUP(G93,'SMALL PACK'!$A$2:$S$50904,19,0)*VLOOKUP(G93,'SMALL PACK'!$A$2:$I$50904,8,0)*F93</f>
        <v>600</v>
      </c>
      <c r="M93" s="40">
        <f t="shared" si="16"/>
        <v>2172.6152542372879</v>
      </c>
      <c r="N93" s="40">
        <f>VLOOKUP(G93,'SMALL PACK'!A:AA,27,FALSE)*J93/100</f>
        <v>212.65958999999998</v>
      </c>
      <c r="O93" s="40">
        <f t="shared" si="17"/>
        <v>39.199113284745756</v>
      </c>
      <c r="P93" s="40">
        <f t="shared" si="18"/>
        <v>1920.7565509525421</v>
      </c>
      <c r="Q93" s="40">
        <f t="shared" si="14"/>
        <v>345.73617917145754</v>
      </c>
      <c r="R93" s="48">
        <f t="shared" si="19"/>
        <v>2266.4927301239995</v>
      </c>
      <c r="S93" s="56">
        <f t="shared" si="15"/>
        <v>2.2664927301239994</v>
      </c>
      <c r="T93" s="148">
        <f t="shared" si="20"/>
        <v>2269.1671915455458</v>
      </c>
    </row>
    <row r="94" spans="1:20" ht="13.8" thickBot="1" x14ac:dyDescent="0.3">
      <c r="A94" s="6"/>
      <c r="F94" s="43">
        <v>1</v>
      </c>
      <c r="G94" s="32">
        <v>7556234</v>
      </c>
      <c r="H94" s="48" t="str">
        <f>VLOOKUP(G94,'SMALL PACK'!$A$2:$E$50904,5,0)</f>
        <v>SERVO PRIDE TC 15W-40- 4 X 5L</v>
      </c>
      <c r="I94" s="40">
        <f>VLOOKUP(G94,'SMALL PACK'!$A$2:$I$50904,9,0)*VLOOKUP(G94,'SMALL PACK'!$A$2:$I$50904,8,0)*F94</f>
        <v>6900.0000000000045</v>
      </c>
      <c r="J94" s="40">
        <f>VLOOKUP(G94,'SMALL PACK'!$A$2:$L$50904,12,0)*VLOOKUP(G94,'SMALL PACK'!$A$2:$I$50904,8,0)*F94</f>
        <v>5409.600000000004</v>
      </c>
      <c r="K94" s="40">
        <f t="shared" si="13"/>
        <v>4584.4067796610207</v>
      </c>
      <c r="L94" s="40">
        <f>VLOOKUP(G94,'SMALL PACK'!$A$2:$S$50904,19,0)*VLOOKUP(G94,'SMALL PACK'!$A$2:$I$50904,8,0)*F94</f>
        <v>460.00000000000028</v>
      </c>
      <c r="M94" s="40">
        <f t="shared" si="16"/>
        <v>4124.4067796610207</v>
      </c>
      <c r="N94" s="40">
        <f>VLOOKUP(G94,'SMALL PACK'!A:AA,27,FALSE)*J94/100</f>
        <v>351.62400000000025</v>
      </c>
      <c r="O94" s="40">
        <f t="shared" si="17"/>
        <v>75.455655593220413</v>
      </c>
      <c r="P94" s="40">
        <f t="shared" si="18"/>
        <v>3697.3271240678</v>
      </c>
      <c r="Q94" s="40">
        <f t="shared" si="14"/>
        <v>665.51888233220393</v>
      </c>
      <c r="R94" s="48">
        <f t="shared" si="19"/>
        <v>4362.8460064000037</v>
      </c>
      <c r="S94" s="56">
        <f t="shared" si="15"/>
        <v>4.3628460064000034</v>
      </c>
      <c r="T94" s="148">
        <f t="shared" si="20"/>
        <v>4367.9941646875559</v>
      </c>
    </row>
    <row r="95" spans="1:20" ht="13.8" thickBot="1" x14ac:dyDescent="0.3">
      <c r="A95" s="6"/>
      <c r="F95" s="43">
        <v>1</v>
      </c>
      <c r="G95" s="32">
        <v>7556241</v>
      </c>
      <c r="H95" s="48" t="str">
        <f>VLOOKUP(G95,'SMALL PACK'!$A$2:$E$50904,5,0)</f>
        <v>SERVO PRIDE TC 15W40-10L PROMO</v>
      </c>
      <c r="I95" s="40">
        <f>VLOOKUP(G95,'SMALL PACK'!$A$2:$I$50904,9,0)*VLOOKUP(G95,'SMALL PACK'!$A$2:$I$50904,8,0)*F95</f>
        <v>3400</v>
      </c>
      <c r="J95" s="40">
        <f>VLOOKUP(G95,'SMALL PACK'!$A$2:$L$50904,12,0)*VLOOKUP(G95,'SMALL PACK'!$A$2:$I$50904,8,0)*F95</f>
        <v>2673.08</v>
      </c>
      <c r="K95" s="40">
        <f t="shared" si="13"/>
        <v>2265.3220338983051</v>
      </c>
      <c r="L95" s="40">
        <f>VLOOKUP(G95,'SMALL PACK'!$A$2:$S$50904,19,0)*VLOOKUP(G95,'SMALL PACK'!$A$2:$I$50904,8,0)*F95</f>
        <v>480</v>
      </c>
      <c r="M95" s="40">
        <f t="shared" si="16"/>
        <v>1785.3220338983051</v>
      </c>
      <c r="N95" s="40">
        <f>VLOOKUP(G95,'SMALL PACK'!A:AA,27,FALSE)*J95/100</f>
        <v>173.75020000000001</v>
      </c>
      <c r="O95" s="40">
        <f t="shared" si="17"/>
        <v>32.231436677966101</v>
      </c>
      <c r="P95" s="40">
        <f t="shared" si="18"/>
        <v>1579.3403972203391</v>
      </c>
      <c r="Q95" s="40">
        <f t="shared" si="14"/>
        <v>284.28127149966105</v>
      </c>
      <c r="R95" s="48">
        <f t="shared" si="19"/>
        <v>1863.6216687200001</v>
      </c>
      <c r="S95" s="56">
        <f t="shared" si="15"/>
        <v>1.8636216687200002</v>
      </c>
      <c r="T95" s="148">
        <f t="shared" si="20"/>
        <v>1865.8207422890898</v>
      </c>
    </row>
    <row r="96" spans="1:20" ht="13.8" thickBot="1" x14ac:dyDescent="0.3">
      <c r="A96" s="6"/>
      <c r="F96" s="43">
        <v>1</v>
      </c>
      <c r="G96" s="32">
        <v>7556242</v>
      </c>
      <c r="H96" s="48" t="str">
        <f>VLOOKUP(G96,'SMALL PACK'!$A$2:$E$50904,5,0)</f>
        <v>SERVO PRIDE TC 15W-40 - 10 L BUC</v>
      </c>
      <c r="I96" s="40">
        <f>VLOOKUP(G96,'SMALL PACK'!$A$2:$I$50904,9,0)*VLOOKUP(G96,'SMALL PACK'!$A$2:$I$50904,8,0)*F96</f>
        <v>3400.0000000000014</v>
      </c>
      <c r="J96" s="40">
        <f>VLOOKUP(G96,'SMALL PACK'!$A$2:$L$50904,12,0)*VLOOKUP(G96,'SMALL PACK'!$A$2:$I$50904,8,0)*F96</f>
        <v>2673.0800000000013</v>
      </c>
      <c r="K96" s="40">
        <f t="shared" si="13"/>
        <v>2265.3220338983065</v>
      </c>
      <c r="L96" s="40">
        <f>VLOOKUP(G96,'SMALL PACK'!$A$2:$S$50904,19,0)*VLOOKUP(G96,'SMALL PACK'!$A$2:$I$50904,8,0)*F96</f>
        <v>480.00000000000023</v>
      </c>
      <c r="M96" s="40">
        <f t="shared" si="16"/>
        <v>1785.3220338983062</v>
      </c>
      <c r="N96" s="40">
        <f>VLOOKUP(G96,'SMALL PACK'!A:AA,27,FALSE)*J96/100</f>
        <v>173.75020000000006</v>
      </c>
      <c r="O96" s="40">
        <f t="shared" si="17"/>
        <v>32.231436677966123</v>
      </c>
      <c r="P96" s="40">
        <f t="shared" si="18"/>
        <v>1579.34039722034</v>
      </c>
      <c r="Q96" s="40">
        <f t="shared" si="14"/>
        <v>284.28127149966122</v>
      </c>
      <c r="R96" s="48">
        <f t="shared" si="19"/>
        <v>1863.6216687200013</v>
      </c>
      <c r="S96" s="56">
        <f t="shared" si="15"/>
        <v>1.8636216687200013</v>
      </c>
      <c r="T96" s="148">
        <f t="shared" si="20"/>
        <v>1865.8207422890907</v>
      </c>
    </row>
    <row r="97" spans="1:20" ht="13.8" thickBot="1" x14ac:dyDescent="0.3">
      <c r="A97" s="6"/>
      <c r="F97" s="43">
        <v>1</v>
      </c>
      <c r="G97" s="32">
        <v>7556250</v>
      </c>
      <c r="H97" s="48" t="str">
        <f>VLOOKUP(G97,'SMALL PACK'!$A$2:$E$50904,5,0)</f>
        <v>SERVO PRIDE TC 15W40-7.5L PROMO</v>
      </c>
      <c r="I97" s="40">
        <f>VLOOKUP(G97,'SMALL PACK'!$A$2:$I$50904,9,0)*VLOOKUP(G97,'SMALL PACK'!$A$2:$I$50904,8,0)*F97</f>
        <v>2563</v>
      </c>
      <c r="J97" s="40">
        <f>VLOOKUP(G97,'SMALL PACK'!$A$2:$L$50904,12,0)*VLOOKUP(G97,'SMALL PACK'!$A$2:$I$50904,8,0)*F97</f>
        <v>2017.5935999999999</v>
      </c>
      <c r="K97" s="40">
        <f t="shared" si="13"/>
        <v>1709.8250847457628</v>
      </c>
      <c r="L97" s="40">
        <f>VLOOKUP(G97,'SMALL PACK'!$A$2:$S$50904,19,0)*VLOOKUP(G97,'SMALL PACK'!$A$2:$I$50904,8,0)*F97</f>
        <v>375</v>
      </c>
      <c r="M97" s="40">
        <f t="shared" si="16"/>
        <v>1334.8250847457628</v>
      </c>
      <c r="N97" s="40">
        <f>VLOOKUP(G97,'SMALL PACK'!A:AA,27,FALSE)*J97/100</f>
        <v>131.143584</v>
      </c>
      <c r="O97" s="40">
        <f t="shared" si="17"/>
        <v>24.073630014915256</v>
      </c>
      <c r="P97" s="40">
        <f t="shared" si="18"/>
        <v>1179.6078707308475</v>
      </c>
      <c r="Q97" s="40">
        <f t="shared" si="14"/>
        <v>212.32941673155253</v>
      </c>
      <c r="R97" s="48">
        <f t="shared" si="19"/>
        <v>1391.9372874624</v>
      </c>
      <c r="S97" s="56">
        <f t="shared" si="15"/>
        <v>1.3919372874624001</v>
      </c>
      <c r="T97" s="148">
        <f t="shared" si="20"/>
        <v>1393.5797734616058</v>
      </c>
    </row>
    <row r="98" spans="1:20" ht="13.8" thickBot="1" x14ac:dyDescent="0.3">
      <c r="A98" s="6"/>
      <c r="F98" s="43">
        <v>1</v>
      </c>
      <c r="G98" s="32">
        <v>7556251</v>
      </c>
      <c r="H98" s="48" t="str">
        <f>VLOOKUP(G98,'SMALL PACK'!$A$2:$E$50904,5,0)</f>
        <v>SERVO PRIDE TC 15W40 - 7.5L BUC</v>
      </c>
      <c r="I98" s="40">
        <f>VLOOKUP(G98,'SMALL PACK'!$A$2:$I$50904,9,0)*VLOOKUP(G98,'SMALL PACK'!$A$2:$I$50904,8,0)*F98</f>
        <v>2563.0000000000018</v>
      </c>
      <c r="J98" s="40">
        <f>VLOOKUP(G98,'SMALL PACK'!$A$2:$L$50904,12,0)*VLOOKUP(G98,'SMALL PACK'!$A$2:$I$50904,8,0)*F98</f>
        <v>2017.5936000000013</v>
      </c>
      <c r="K98" s="40">
        <f t="shared" si="13"/>
        <v>1709.8250847457639</v>
      </c>
      <c r="L98" s="40">
        <f>VLOOKUP(G98,'SMALL PACK'!$A$2:$S$50904,19,0)*VLOOKUP(G98,'SMALL PACK'!$A$2:$I$50904,8,0)*F98</f>
        <v>375.00000000000023</v>
      </c>
      <c r="M98" s="40">
        <f t="shared" si="16"/>
        <v>1334.8250847457637</v>
      </c>
      <c r="N98" s="40">
        <f>VLOOKUP(G98,'SMALL PACK'!A:AA,27,FALSE)*J98/100</f>
        <v>131.14358400000009</v>
      </c>
      <c r="O98" s="40">
        <f t="shared" si="17"/>
        <v>24.07363001491527</v>
      </c>
      <c r="P98" s="40">
        <f t="shared" si="18"/>
        <v>1179.6078707308482</v>
      </c>
      <c r="Q98" s="40">
        <f t="shared" si="14"/>
        <v>212.32941673155267</v>
      </c>
      <c r="R98" s="48">
        <f t="shared" si="19"/>
        <v>1391.9372874624009</v>
      </c>
      <c r="S98" s="56">
        <f t="shared" si="15"/>
        <v>1.391937287462401</v>
      </c>
      <c r="T98" s="148">
        <f t="shared" si="20"/>
        <v>1393.5797734616065</v>
      </c>
    </row>
    <row r="99" spans="1:20" ht="13.8" thickBot="1" x14ac:dyDescent="0.3">
      <c r="A99" s="6"/>
      <c r="F99" s="43">
        <v>1</v>
      </c>
      <c r="G99" s="32">
        <v>7556253</v>
      </c>
      <c r="H99" s="48" t="str">
        <f>VLOOKUP(G99,'SMALL PACK'!$A$2:$E$50904,5,0)</f>
        <v>SERVO PRIDE TC 15W40-15L PROMO</v>
      </c>
      <c r="I99" s="40">
        <f>VLOOKUP(G99,'SMALL PACK'!$A$2:$I$50904,9,0)*VLOOKUP(G99,'SMALL PACK'!$A$2:$I$50904,8,0)*F99</f>
        <v>5025</v>
      </c>
      <c r="J99" s="40">
        <f>VLOOKUP(G99,'SMALL PACK'!$A$2:$L$50904,12,0)*VLOOKUP(G99,'SMALL PACK'!$A$2:$I$50904,8,0)*F99</f>
        <v>3995.3775000000001</v>
      </c>
      <c r="K99" s="40">
        <f t="shared" si="13"/>
        <v>3385.9131355932204</v>
      </c>
      <c r="L99" s="40">
        <f>VLOOKUP(G99,'SMALL PACK'!$A$2:$S$50904,19,0)*VLOOKUP(G99,'SMALL PACK'!$A$2:$I$50904,8,0)*F99</f>
        <v>825</v>
      </c>
      <c r="M99" s="40">
        <f t="shared" si="16"/>
        <v>2560.9131355932204</v>
      </c>
      <c r="N99" s="40">
        <f>VLOOKUP(G99,'SMALL PACK'!A:AA,27,FALSE)*J99/100</f>
        <v>259.69953750000002</v>
      </c>
      <c r="O99" s="40">
        <f t="shared" si="17"/>
        <v>46.024271961864407</v>
      </c>
      <c r="P99" s="40">
        <f t="shared" si="18"/>
        <v>2255.1893261313558</v>
      </c>
      <c r="Q99" s="40">
        <f t="shared" si="14"/>
        <v>405.93407870364405</v>
      </c>
      <c r="R99" s="48">
        <f t="shared" si="19"/>
        <v>2661.1234048349997</v>
      </c>
      <c r="S99" s="56">
        <f t="shared" si="15"/>
        <v>2.6611234048349997</v>
      </c>
      <c r="T99" s="148">
        <f t="shared" si="20"/>
        <v>2664.2635304527048</v>
      </c>
    </row>
    <row r="100" spans="1:20" ht="13.8" thickBot="1" x14ac:dyDescent="0.3">
      <c r="A100" s="6"/>
      <c r="F100" s="43">
        <v>1</v>
      </c>
      <c r="G100" s="32">
        <v>7556265</v>
      </c>
      <c r="H100" s="48" t="str">
        <f>VLOOKUP(G100,'SMALL PACK'!$A$2:$E$50904,5,0)</f>
        <v>SERVO PRIDE TC 15W40 - 20L BUC</v>
      </c>
      <c r="I100" s="40">
        <f>VLOOKUP(G100,'SMALL PACK'!$A$2:$I$50904,9,0)*VLOOKUP(G100,'SMALL PACK'!$A$2:$I$50904,8,0)*F100</f>
        <v>6700.0000000000045</v>
      </c>
      <c r="J100" s="40">
        <f>VLOOKUP(G100,'SMALL PACK'!$A$2:$L$50904,12,0)*VLOOKUP(G100,'SMALL PACK'!$A$2:$I$50904,8,0)*F100</f>
        <v>5315.7800000000034</v>
      </c>
      <c r="K100" s="40">
        <f t="shared" si="13"/>
        <v>4504.8983050847492</v>
      </c>
      <c r="L100" s="40">
        <f>VLOOKUP(G100,'SMALL PACK'!$A$2:$S$50904,19,0)*VLOOKUP(G100,'SMALL PACK'!$A$2:$I$50904,8,0)*F100</f>
        <v>900.00000000000057</v>
      </c>
      <c r="M100" s="40">
        <f t="shared" si="16"/>
        <v>3604.8983050847487</v>
      </c>
      <c r="N100" s="40">
        <f>VLOOKUP(G100,'SMALL PACK'!A:AA,27,FALSE)*J100/100</f>
        <v>345.5257000000002</v>
      </c>
      <c r="O100" s="40">
        <f t="shared" si="17"/>
        <v>65.187452101694973</v>
      </c>
      <c r="P100" s="40">
        <f t="shared" si="18"/>
        <v>3194.1851529830537</v>
      </c>
      <c r="Q100" s="40">
        <f t="shared" si="14"/>
        <v>574.9533275369497</v>
      </c>
      <c r="R100" s="48">
        <f t="shared" si="19"/>
        <v>3769.1384805200032</v>
      </c>
      <c r="S100" s="56">
        <f t="shared" si="15"/>
        <v>3.7691384805200032</v>
      </c>
      <c r="T100" s="148">
        <f t="shared" si="20"/>
        <v>3773.5860639270168</v>
      </c>
    </row>
    <row r="101" spans="1:20" ht="13.8" thickBot="1" x14ac:dyDescent="0.3">
      <c r="A101" s="6"/>
      <c r="F101" s="43">
        <v>1</v>
      </c>
      <c r="G101" s="32">
        <v>7577174</v>
      </c>
      <c r="H101" s="48" t="str">
        <f>VLOOKUP(G101,'SMALL PACK'!$A$2:$E$50904,5,0)</f>
        <v>SERVO PREMIUM CF-4 15W-40-40X1/2L-HDPE</v>
      </c>
      <c r="I101" s="40">
        <f>VLOOKUP(G101,'SMALL PACK'!$A$2:$I$50904,9,0)*VLOOKUP(G101,'SMALL PACK'!$A$2:$I$50904,8,0)*F101</f>
        <v>7320.0000000000036</v>
      </c>
      <c r="J101" s="40">
        <f>VLOOKUP(G101,'SMALL PACK'!$A$2:$L$50904,12,0)*VLOOKUP(G101,'SMALL PACK'!$A$2:$I$50904,8,0)*F101</f>
        <v>5569.0560000000023</v>
      </c>
      <c r="K101" s="40">
        <f t="shared" si="13"/>
        <v>4719.5389830508493</v>
      </c>
      <c r="L101" s="40">
        <f>VLOOKUP(G101,'SMALL PACK'!$A$2:$S$50904,19,0)*VLOOKUP(G101,'SMALL PACK'!$A$2:$I$50904,8,0)*F101</f>
        <v>160.00000000000009</v>
      </c>
      <c r="M101" s="40">
        <f t="shared" si="16"/>
        <v>4559.5389830508493</v>
      </c>
      <c r="N101" s="40">
        <f>VLOOKUP(G101,'SMALL PACK'!A:AA,27,FALSE)*J101/100</f>
        <v>361.98864000000015</v>
      </c>
      <c r="O101" s="40">
        <f t="shared" si="17"/>
        <v>83.951006861016978</v>
      </c>
      <c r="P101" s="40">
        <f t="shared" si="18"/>
        <v>4113.5993361898318</v>
      </c>
      <c r="Q101" s="40">
        <f t="shared" si="14"/>
        <v>740.4478805141697</v>
      </c>
      <c r="R101" s="48">
        <f t="shared" si="19"/>
        <v>4854.0472167040016</v>
      </c>
      <c r="S101" s="56">
        <f t="shared" si="15"/>
        <v>4.8540472167040019</v>
      </c>
      <c r="T101" s="148">
        <f t="shared" si="20"/>
        <v>4859.7749924197124</v>
      </c>
    </row>
    <row r="102" spans="1:20" ht="13.8" thickBot="1" x14ac:dyDescent="0.3">
      <c r="A102" s="6"/>
      <c r="F102" s="43">
        <v>1</v>
      </c>
      <c r="G102" s="32">
        <v>7577184</v>
      </c>
      <c r="H102" s="48" t="str">
        <f>VLOOKUP(G102,'SMALL PACK'!$A$2:$E$50904,5,0)</f>
        <v>SERVO PREMIUM CF-4 15W-40-20X1L-HDPE</v>
      </c>
      <c r="I102" s="40">
        <f>VLOOKUP(G102,'SMALL PACK'!$A$2:$I$50904,9,0)*VLOOKUP(G102,'SMALL PACK'!$A$2:$I$50904,8,0)*F102</f>
        <v>6900.0000000000045</v>
      </c>
      <c r="J102" s="40">
        <f>VLOOKUP(G102,'SMALL PACK'!$A$2:$L$50904,12,0)*VLOOKUP(G102,'SMALL PACK'!$A$2:$I$50904,8,0)*F102</f>
        <v>5402.7000000000035</v>
      </c>
      <c r="K102" s="40">
        <f t="shared" si="13"/>
        <v>4578.5593220339015</v>
      </c>
      <c r="L102" s="40">
        <f>VLOOKUP(G102,'SMALL PACK'!$A$2:$S$50904,19,0)*VLOOKUP(G102,'SMALL PACK'!$A$2:$I$50904,8,0)*F102</f>
        <v>160.00000000000011</v>
      </c>
      <c r="M102" s="40">
        <f t="shared" si="16"/>
        <v>4418.5593220339015</v>
      </c>
      <c r="N102" s="40">
        <f>VLOOKUP(G102,'SMALL PACK'!A:AA,27,FALSE)*J102/100</f>
        <v>351.17550000000023</v>
      </c>
      <c r="O102" s="40">
        <f t="shared" si="17"/>
        <v>81.347676440678029</v>
      </c>
      <c r="P102" s="40">
        <f t="shared" si="18"/>
        <v>3986.036145593223</v>
      </c>
      <c r="Q102" s="40">
        <f t="shared" si="14"/>
        <v>717.48650620678006</v>
      </c>
      <c r="R102" s="48">
        <f t="shared" si="19"/>
        <v>4703.5226518000027</v>
      </c>
      <c r="S102" s="56">
        <f t="shared" si="15"/>
        <v>4.7035226518000028</v>
      </c>
      <c r="T102" s="148">
        <f t="shared" si="20"/>
        <v>4709.0728085291266</v>
      </c>
    </row>
    <row r="103" spans="1:20" ht="13.8" thickBot="1" x14ac:dyDescent="0.3">
      <c r="A103" s="6"/>
      <c r="F103" s="43">
        <v>1</v>
      </c>
      <c r="G103" s="32">
        <v>7577203</v>
      </c>
      <c r="H103" s="48" t="str">
        <f>VLOOKUP(G103,'SMALL PACK'!$A$2:$E$50904,5,0)</f>
        <v>SERVO PREMIUM CF-4 15W-40-4X3L-HDPE</v>
      </c>
      <c r="I103" s="40">
        <f>VLOOKUP(G103,'SMALL PACK'!$A$2:$I$50904,9,0)*VLOOKUP(G103,'SMALL PACK'!$A$2:$I$50904,8,0)*F103</f>
        <v>4100.0000000000018</v>
      </c>
      <c r="J103" s="40">
        <f>VLOOKUP(G103,'SMALL PACK'!$A$2:$L$50904,12,0)*VLOOKUP(G103,'SMALL PACK'!$A$2:$I$50904,8,0)*F103</f>
        <v>3198.4100000000012</v>
      </c>
      <c r="K103" s="40">
        <f t="shared" si="13"/>
        <v>2710.5169491525435</v>
      </c>
      <c r="L103" s="40">
        <f>VLOOKUP(G103,'SMALL PACK'!$A$2:$S$50904,19,0)*VLOOKUP(G103,'SMALL PACK'!$A$2:$I$50904,8,0)*F103</f>
        <v>276.00000000000011</v>
      </c>
      <c r="M103" s="40">
        <f t="shared" si="16"/>
        <v>2434.5169491525435</v>
      </c>
      <c r="N103" s="40">
        <f>VLOOKUP(G103,'SMALL PACK'!A:AA,27,FALSE)*J103/100</f>
        <v>207.89665000000008</v>
      </c>
      <c r="O103" s="40">
        <f t="shared" si="17"/>
        <v>44.532405983050865</v>
      </c>
      <c r="P103" s="40">
        <f t="shared" si="18"/>
        <v>2182.0878931694924</v>
      </c>
      <c r="Q103" s="40">
        <f t="shared" si="14"/>
        <v>392.77582077050863</v>
      </c>
      <c r="R103" s="48">
        <f t="shared" si="19"/>
        <v>2574.8637139400012</v>
      </c>
      <c r="S103" s="56">
        <f t="shared" si="15"/>
        <v>2.574863713940001</v>
      </c>
      <c r="T103" s="148">
        <f t="shared" si="20"/>
        <v>2577.9020531224501</v>
      </c>
    </row>
    <row r="104" spans="1:20" ht="13.8" thickBot="1" x14ac:dyDescent="0.3">
      <c r="A104" s="6"/>
      <c r="F104" s="43">
        <v>1</v>
      </c>
      <c r="G104" s="32">
        <v>7577234</v>
      </c>
      <c r="H104" s="48" t="str">
        <f>VLOOKUP(G104,'SMALL PACK'!$A$2:$E$50904,5,0)</f>
        <v>SERVO PREMIUM CF-4 15W-40-4X5L-HDPE</v>
      </c>
      <c r="I104" s="40">
        <f>VLOOKUP(G104,'SMALL PACK'!$A$2:$I$50904,9,0)*VLOOKUP(G104,'SMALL PACK'!$A$2:$I$50904,8,0)*F104</f>
        <v>6780.0000000000045</v>
      </c>
      <c r="J104" s="40">
        <f>VLOOKUP(G104,'SMALL PACK'!$A$2:$L$50904,12,0)*VLOOKUP(G104,'SMALL PACK'!$A$2:$I$50904,8,0)*F104</f>
        <v>5329.0800000000036</v>
      </c>
      <c r="K104" s="40">
        <f t="shared" si="13"/>
        <v>4516.1694915254266</v>
      </c>
      <c r="L104" s="40">
        <f>VLOOKUP(G104,'SMALL PACK'!$A$2:$S$50904,19,0)*VLOOKUP(G104,'SMALL PACK'!$A$2:$I$50904,8,0)*F104</f>
        <v>660.00000000000045</v>
      </c>
      <c r="M104" s="40">
        <f t="shared" si="16"/>
        <v>3856.1694915254261</v>
      </c>
      <c r="N104" s="40">
        <f>VLOOKUP(G104,'SMALL PACK'!A:AA,27,FALSE)*J104/100</f>
        <v>346.39020000000028</v>
      </c>
      <c r="O104" s="40">
        <f t="shared" si="17"/>
        <v>70.19558583050852</v>
      </c>
      <c r="P104" s="40">
        <f t="shared" si="18"/>
        <v>3439.5837056949172</v>
      </c>
      <c r="Q104" s="40">
        <f t="shared" si="14"/>
        <v>619.12506702508506</v>
      </c>
      <c r="R104" s="48">
        <f t="shared" si="19"/>
        <v>4058.7087727200023</v>
      </c>
      <c r="S104" s="56">
        <f t="shared" si="15"/>
        <v>4.0587087727200029</v>
      </c>
      <c r="T104" s="148">
        <f t="shared" si="20"/>
        <v>4063.4980490718117</v>
      </c>
    </row>
    <row r="105" spans="1:20" ht="13.8" thickBot="1" x14ac:dyDescent="0.3">
      <c r="A105" s="6"/>
      <c r="F105" s="43">
        <v>1</v>
      </c>
      <c r="G105" s="32">
        <v>7577242</v>
      </c>
      <c r="H105" s="48" t="str">
        <f>VLOOKUP(G105,'SMALL PACK'!$A$2:$E$50904,5,0)</f>
        <v>SERVO PREMIUM CF-4 15W-40-10L BUC</v>
      </c>
      <c r="I105" s="40">
        <f>VLOOKUP(G105,'SMALL PACK'!$A$2:$I$50904,9,0)*VLOOKUP(G105,'SMALL PACK'!$A$2:$I$50904,8,0)*F105</f>
        <v>3350.0000000000014</v>
      </c>
      <c r="J105" s="40">
        <f>VLOOKUP(G105,'SMALL PACK'!$A$2:$L$50904,12,0)*VLOOKUP(G105,'SMALL PACK'!$A$2:$I$50904,8,0)*F105</f>
        <v>2650.5200000000013</v>
      </c>
      <c r="K105" s="40">
        <f t="shared" si="13"/>
        <v>2246.2033898305099</v>
      </c>
      <c r="L105" s="40">
        <f>VLOOKUP(G105,'SMALL PACK'!$A$2:$S$50904,19,0)*VLOOKUP(G105,'SMALL PACK'!$A$2:$I$50904,8,0)*F105</f>
        <v>330.00000000000017</v>
      </c>
      <c r="M105" s="40">
        <f t="shared" si="16"/>
        <v>1916.2033898305096</v>
      </c>
      <c r="N105" s="40">
        <f>VLOOKUP(G105,'SMALL PACK'!A:AA,27,FALSE)*J105/100</f>
        <v>172.28380000000007</v>
      </c>
      <c r="O105" s="40">
        <f t="shared" si="17"/>
        <v>34.878391796610188</v>
      </c>
      <c r="P105" s="40">
        <f t="shared" si="18"/>
        <v>1709.0411980338993</v>
      </c>
      <c r="Q105" s="40">
        <f t="shared" si="14"/>
        <v>307.62741564610184</v>
      </c>
      <c r="R105" s="48">
        <f t="shared" si="19"/>
        <v>2016.668613680001</v>
      </c>
      <c r="S105" s="56">
        <f t="shared" si="15"/>
        <v>2.0166686136800012</v>
      </c>
      <c r="T105" s="148">
        <f t="shared" si="20"/>
        <v>2019.0482826441435</v>
      </c>
    </row>
    <row r="106" spans="1:20" ht="13.8" thickBot="1" x14ac:dyDescent="0.3">
      <c r="A106" s="6"/>
      <c r="F106" s="43">
        <v>1</v>
      </c>
      <c r="G106" s="32">
        <v>7577251</v>
      </c>
      <c r="H106" s="48" t="str">
        <f>VLOOKUP(G106,'SMALL PACK'!$A$2:$E$50904,5,0)</f>
        <v>SERVO PREMIUM CF-4 15W-40-7.5 L</v>
      </c>
      <c r="I106" s="40">
        <f>VLOOKUP(G106,'SMALL PACK'!$A$2:$I$50904,9,0)*VLOOKUP(G106,'SMALL PACK'!$A$2:$I$50904,8,0)*F106</f>
        <v>2513.0000000000018</v>
      </c>
      <c r="J106" s="40">
        <f>VLOOKUP(G106,'SMALL PACK'!$A$2:$L$50904,12,0)*VLOOKUP(G106,'SMALL PACK'!$A$2:$I$50904,8,0)*F106</f>
        <v>1987.7830000000013</v>
      </c>
      <c r="K106" s="40">
        <f t="shared" si="13"/>
        <v>1684.5618644067808</v>
      </c>
      <c r="L106" s="40">
        <f>VLOOKUP(G106,'SMALL PACK'!$A$2:$S$50904,19,0)*VLOOKUP(G106,'SMALL PACK'!$A$2:$I$50904,8,0)*F106</f>
        <v>247.50000000000017</v>
      </c>
      <c r="M106" s="40">
        <f t="shared" si="16"/>
        <v>1437.0618644067806</v>
      </c>
      <c r="N106" s="40">
        <f>VLOOKUP(G106,'SMALL PACK'!A:AA,27,FALSE)*J106/100</f>
        <v>129.20589500000008</v>
      </c>
      <c r="O106" s="40">
        <f t="shared" si="17"/>
        <v>26.157119388135612</v>
      </c>
      <c r="P106" s="40">
        <f t="shared" si="18"/>
        <v>1281.6988500186449</v>
      </c>
      <c r="Q106" s="40">
        <f t="shared" si="14"/>
        <v>230.70579300335606</v>
      </c>
      <c r="R106" s="48">
        <f t="shared" si="19"/>
        <v>1512.404643022001</v>
      </c>
      <c r="S106" s="56">
        <f t="shared" si="15"/>
        <v>1.5124046430220011</v>
      </c>
      <c r="T106" s="148">
        <f t="shared" si="20"/>
        <v>1514.1892805007667</v>
      </c>
    </row>
    <row r="107" spans="1:20" ht="13.8" thickBot="1" x14ac:dyDescent="0.3">
      <c r="A107" s="6"/>
      <c r="F107" s="43">
        <v>1</v>
      </c>
      <c r="G107" s="32">
        <v>7577256</v>
      </c>
      <c r="H107" s="48" t="str">
        <f>VLOOKUP(G107,'SMALL PACK'!$A$2:$E$50904,5,0)</f>
        <v>SERVO PREMIUM CF-4 15W-40-15 L</v>
      </c>
      <c r="I107" s="40">
        <f>VLOOKUP(G107,'SMALL PACK'!$A$2:$I$50904,9,0)*VLOOKUP(G107,'SMALL PACK'!$A$2:$I$50904,8,0)*F107</f>
        <v>5025.0000000000036</v>
      </c>
      <c r="J107" s="40">
        <f>VLOOKUP(G107,'SMALL PACK'!$A$2:$L$50904,12,0)*VLOOKUP(G107,'SMALL PACK'!$A$2:$I$50904,8,0)*F107</f>
        <v>3967.2375000000029</v>
      </c>
      <c r="K107" s="40">
        <f t="shared" si="13"/>
        <v>3362.0656779661044</v>
      </c>
      <c r="L107" s="40">
        <f>VLOOKUP(G107,'SMALL PACK'!$A$2:$S$50904,19,0)*VLOOKUP(G107,'SMALL PACK'!$A$2:$I$50904,8,0)*F107</f>
        <v>420.00000000000028</v>
      </c>
      <c r="M107" s="40">
        <f t="shared" si="16"/>
        <v>2942.065677966104</v>
      </c>
      <c r="N107" s="40">
        <f>VLOOKUP(G107,'SMALL PACK'!A:AA,27,FALSE)*J107/100</f>
        <v>257.87043750000021</v>
      </c>
      <c r="O107" s="40">
        <f t="shared" si="17"/>
        <v>53.68390480932208</v>
      </c>
      <c r="P107" s="40">
        <f t="shared" si="18"/>
        <v>2630.5113356567817</v>
      </c>
      <c r="Q107" s="40">
        <f t="shared" si="14"/>
        <v>473.49204041822071</v>
      </c>
      <c r="R107" s="48">
        <f t="shared" si="19"/>
        <v>3104.0033760750025</v>
      </c>
      <c r="S107" s="56">
        <f t="shared" si="15"/>
        <v>3.1040033760750028</v>
      </c>
      <c r="T107" s="148">
        <f t="shared" si="20"/>
        <v>3107.666100058771</v>
      </c>
    </row>
    <row r="108" spans="1:20" ht="13.8" thickBot="1" x14ac:dyDescent="0.3">
      <c r="A108" s="6"/>
      <c r="F108" s="43">
        <v>1</v>
      </c>
      <c r="G108" s="32">
        <v>7577265</v>
      </c>
      <c r="H108" s="48" t="str">
        <f>VLOOKUP(G108,'SMALL PACK'!$A$2:$E$50904,5,0)</f>
        <v>SERVO PREMIUM CF 4 15W 40-20L BUC</v>
      </c>
      <c r="I108" s="40">
        <f>VLOOKUP(G108,'SMALL PACK'!$A$2:$I$50904,9,0)*VLOOKUP(G108,'SMALL PACK'!$A$2:$I$50904,8,0)*F108</f>
        <v>6600.0000000000045</v>
      </c>
      <c r="J108" s="40">
        <f>VLOOKUP(G108,'SMALL PACK'!$A$2:$L$50904,12,0)*VLOOKUP(G108,'SMALL PACK'!$A$2:$I$50904,8,0)*F108</f>
        <v>5175.060000000004</v>
      </c>
      <c r="K108" s="40">
        <f t="shared" si="13"/>
        <v>4385.6440677966139</v>
      </c>
      <c r="L108" s="40">
        <f>VLOOKUP(G108,'SMALL PACK'!$A$2:$S$50904,19,0)*VLOOKUP(G108,'SMALL PACK'!$A$2:$I$50904,8,0)*F108</f>
        <v>660.00000000000045</v>
      </c>
      <c r="M108" s="40">
        <f t="shared" si="16"/>
        <v>3725.6440677966134</v>
      </c>
      <c r="N108" s="40">
        <f>VLOOKUP(G108,'SMALL PACK'!A:AA,27,FALSE)*J108/100</f>
        <v>336.37890000000027</v>
      </c>
      <c r="O108" s="40">
        <f t="shared" si="17"/>
        <v>67.785303355932271</v>
      </c>
      <c r="P108" s="40">
        <f t="shared" si="18"/>
        <v>3321.479864440681</v>
      </c>
      <c r="Q108" s="40">
        <f t="shared" si="14"/>
        <v>597.86637559932251</v>
      </c>
      <c r="R108" s="48">
        <f t="shared" si="19"/>
        <v>3919.3462400400035</v>
      </c>
      <c r="S108" s="56">
        <f t="shared" si="15"/>
        <v>3.9193462400400034</v>
      </c>
      <c r="T108" s="148">
        <f t="shared" si="20"/>
        <v>3923.9710686032504</v>
      </c>
    </row>
    <row r="109" spans="1:20" ht="13.8" thickBot="1" x14ac:dyDescent="0.3">
      <c r="A109" s="6"/>
      <c r="F109" s="43">
        <v>1</v>
      </c>
      <c r="G109" s="32">
        <v>2502234</v>
      </c>
      <c r="H109" s="48" t="str">
        <f>VLOOKUP(G109,'SMALL PACK'!$A$2:$E$50904,5,0)</f>
        <v>SERVO GEAR HP 90 - 4x5L - HDPE</v>
      </c>
      <c r="I109" s="40">
        <f>VLOOKUP(G109,'SMALL PACK'!$A$2:$I$50904,9,0)*VLOOKUP(G109,'SMALL PACK'!$A$2:$I$50904,8,0)*F109</f>
        <v>6980.0000000000045</v>
      </c>
      <c r="J109" s="40">
        <f>VLOOKUP(G109,'SMALL PACK'!$A$2:$L$50904,12,0)*VLOOKUP(G109,'SMALL PACK'!$A$2:$I$50904,8,0)*F109</f>
        <v>5445.796000000003</v>
      </c>
      <c r="K109" s="40">
        <f t="shared" si="13"/>
        <v>4615.081355932206</v>
      </c>
      <c r="L109" s="40">
        <f>VLOOKUP(G109,'SMALL PACK'!$A$2:$S$50904,19,0)*VLOOKUP(G109,'SMALL PACK'!$A$2:$I$50904,8,0)*F109</f>
        <v>460.00000000000028</v>
      </c>
      <c r="M109" s="40">
        <f t="shared" si="16"/>
        <v>4155.081355932206</v>
      </c>
      <c r="N109" s="40">
        <f>VLOOKUP(G109,'SMALL PACK'!A:AA,27,FALSE)*J109/100</f>
        <v>353.97674000000023</v>
      </c>
      <c r="O109" s="40">
        <f t="shared" si="17"/>
        <v>76.022092318644113</v>
      </c>
      <c r="P109" s="40">
        <f t="shared" si="18"/>
        <v>3725.082523613562</v>
      </c>
      <c r="Q109" s="40">
        <f t="shared" si="14"/>
        <v>670.51485425044109</v>
      </c>
      <c r="R109" s="48">
        <f t="shared" si="19"/>
        <v>4395.5973778640027</v>
      </c>
      <c r="S109" s="56">
        <f t="shared" si="15"/>
        <v>4.3955973778640027</v>
      </c>
      <c r="T109" s="148">
        <f t="shared" si="20"/>
        <v>4400.7841827698821</v>
      </c>
    </row>
    <row r="110" spans="1:20" ht="13.8" thickBot="1" x14ac:dyDescent="0.3">
      <c r="A110" s="6"/>
      <c r="F110" s="43">
        <v>1</v>
      </c>
      <c r="G110" s="32">
        <v>2502265</v>
      </c>
      <c r="H110" s="48" t="str">
        <f>VLOOKUP(G110,'SMALL PACK'!$A$2:$E$50904,5,0)</f>
        <v>SERVO GEAR HP 90-20L BUC</v>
      </c>
      <c r="I110" s="40">
        <f>VLOOKUP(G110,'SMALL PACK'!$A$2:$I$50904,9,0)*VLOOKUP(G110,'SMALL PACK'!$A$2:$I$50904,8,0)*F110</f>
        <v>6830.0000000000045</v>
      </c>
      <c r="J110" s="40">
        <f>VLOOKUP(G110,'SMALL PACK'!$A$2:$L$50904,12,0)*VLOOKUP(G110,'SMALL PACK'!$A$2:$I$50904,8,0)*F110</f>
        <v>5366.3310000000038</v>
      </c>
      <c r="K110" s="40">
        <f t="shared" si="13"/>
        <v>4547.7381355932239</v>
      </c>
      <c r="L110" s="40">
        <f>VLOOKUP(G110,'SMALL PACK'!$A$2:$S$50904,19,0)*VLOOKUP(G110,'SMALL PACK'!$A$2:$I$50904,8,0)*F110</f>
        <v>460.00000000000028</v>
      </c>
      <c r="M110" s="40">
        <f t="shared" si="16"/>
        <v>4087.7381355932234</v>
      </c>
      <c r="N110" s="40">
        <f>VLOOKUP(G110,'SMALL PACK'!A:AA,27,FALSE)*J110/100</f>
        <v>348.81151500000021</v>
      </c>
      <c r="O110" s="40">
        <f t="shared" si="17"/>
        <v>74.778532411864461</v>
      </c>
      <c r="P110" s="40">
        <f t="shared" si="18"/>
        <v>3664.1480881813586</v>
      </c>
      <c r="Q110" s="40">
        <f t="shared" si="14"/>
        <v>659.54665587264458</v>
      </c>
      <c r="R110" s="48">
        <f t="shared" si="19"/>
        <v>4323.6947440540034</v>
      </c>
      <c r="S110" s="56">
        <f t="shared" si="15"/>
        <v>4.3236947440540039</v>
      </c>
      <c r="T110" s="148">
        <f t="shared" si="20"/>
        <v>4328.7967038519864</v>
      </c>
    </row>
    <row r="111" spans="1:20" ht="13.8" thickBot="1" x14ac:dyDescent="0.3">
      <c r="A111" s="6"/>
      <c r="F111" s="43">
        <v>1</v>
      </c>
      <c r="G111" s="32">
        <v>2503184</v>
      </c>
      <c r="H111" s="48" t="str">
        <f>VLOOKUP(G111,'SMALL PACK'!$A$2:$E$50904,5,0)</f>
        <v>SERVO GEAR HP 140 - 20x1L - HDPE</v>
      </c>
      <c r="I111" s="40">
        <f>VLOOKUP(G111,'SMALL PACK'!$A$2:$I$50904,9,0)*VLOOKUP(G111,'SMALL PACK'!$A$2:$I$50904,8,0)*F111</f>
        <v>7440.0000000000055</v>
      </c>
      <c r="J111" s="40">
        <f>VLOOKUP(G111,'SMALL PACK'!$A$2:$L$50904,12,0)*VLOOKUP(G111,'SMALL PACK'!$A$2:$I$50904,8,0)*F111</f>
        <v>5788.3200000000043</v>
      </c>
      <c r="K111" s="40">
        <f t="shared" si="13"/>
        <v>4905.3559322033934</v>
      </c>
      <c r="L111" s="40">
        <f>VLOOKUP(G111,'SMALL PACK'!$A$2:$S$50904,19,0)*VLOOKUP(G111,'SMALL PACK'!$A$2:$I$50904,8,0)*F111</f>
        <v>360.00000000000023</v>
      </c>
      <c r="M111" s="40">
        <f t="shared" si="16"/>
        <v>4545.3559322033934</v>
      </c>
      <c r="N111" s="40">
        <f>VLOOKUP(G111,'SMALL PACK'!A:AA,27,FALSE)*J111/100</f>
        <v>376.24080000000032</v>
      </c>
      <c r="O111" s="40">
        <f t="shared" si="17"/>
        <v>83.382302644067863</v>
      </c>
      <c r="P111" s="40">
        <f t="shared" si="18"/>
        <v>4085.7328295593252</v>
      </c>
      <c r="Q111" s="40">
        <f t="shared" si="14"/>
        <v>735.43190932067853</v>
      </c>
      <c r="R111" s="48">
        <f t="shared" si="19"/>
        <v>4821.1647388800038</v>
      </c>
      <c r="S111" s="56">
        <f t="shared" si="15"/>
        <v>4.8211647388800039</v>
      </c>
      <c r="T111" s="148">
        <f t="shared" si="20"/>
        <v>4826.853713271882</v>
      </c>
    </row>
    <row r="112" spans="1:20" ht="13.8" thickBot="1" x14ac:dyDescent="0.3">
      <c r="A112" s="6"/>
      <c r="F112" s="43">
        <v>1</v>
      </c>
      <c r="G112" s="32">
        <v>2503234</v>
      </c>
      <c r="H112" s="48" t="str">
        <f>VLOOKUP(G112,'SMALL PACK'!$A$2:$E$50904,5,0)</f>
        <v>SERVO GEAR HP 140 - 4x5L - HDPE</v>
      </c>
      <c r="I112" s="40">
        <f>VLOOKUP(G112,'SMALL PACK'!$A$2:$I$50904,9,0)*VLOOKUP(G112,'SMALL PACK'!$A$2:$I$50904,8,0)*F112</f>
        <v>7180.0000000000045</v>
      </c>
      <c r="J112" s="40">
        <f>VLOOKUP(G112,'SMALL PACK'!$A$2:$L$50904,12,0)*VLOOKUP(G112,'SMALL PACK'!$A$2:$I$50904,8,0)*F112</f>
        <v>5672.9180000000042</v>
      </c>
      <c r="K112" s="40">
        <f t="shared" si="13"/>
        <v>4807.5576271186483</v>
      </c>
      <c r="L112" s="40">
        <f>VLOOKUP(G112,'SMALL PACK'!$A$2:$S$50904,19,0)*VLOOKUP(G112,'SMALL PACK'!$A$2:$I$50904,8,0)*F112</f>
        <v>360.00000000000023</v>
      </c>
      <c r="M112" s="40">
        <f t="shared" si="16"/>
        <v>4447.5576271186483</v>
      </c>
      <c r="N112" s="40">
        <f>VLOOKUP(G112,'SMALL PACK'!A:AA,27,FALSE)*J112/100</f>
        <v>368.73967000000027</v>
      </c>
      <c r="O112" s="40">
        <f t="shared" si="17"/>
        <v>81.576359142372965</v>
      </c>
      <c r="P112" s="40">
        <f t="shared" si="18"/>
        <v>3997.241597976275</v>
      </c>
      <c r="Q112" s="40">
        <f t="shared" si="14"/>
        <v>719.50348763572947</v>
      </c>
      <c r="R112" s="48">
        <f t="shared" si="19"/>
        <v>4716.7450856120049</v>
      </c>
      <c r="S112" s="56">
        <f t="shared" si="15"/>
        <v>4.716745085612005</v>
      </c>
      <c r="T112" s="148">
        <f t="shared" si="20"/>
        <v>4722.3108448130261</v>
      </c>
    </row>
    <row r="113" spans="1:20" ht="13.8" thickBot="1" x14ac:dyDescent="0.3">
      <c r="A113" s="6"/>
      <c r="F113" s="43">
        <v>1</v>
      </c>
      <c r="G113" s="32">
        <v>2503265</v>
      </c>
      <c r="H113" s="48" t="str">
        <f>VLOOKUP(G113,'SMALL PACK'!$A$2:$E$50904,5,0)</f>
        <v>SERVO GEAR HP 140-20L BUC</v>
      </c>
      <c r="I113" s="40">
        <f>VLOOKUP(G113,'SMALL PACK'!$A$2:$I$50904,9,0)*VLOOKUP(G113,'SMALL PACK'!$A$2:$I$50904,8,0)*F113</f>
        <v>7140.0000000000045</v>
      </c>
      <c r="J113" s="40">
        <f>VLOOKUP(G113,'SMALL PACK'!$A$2:$L$50904,12,0)*VLOOKUP(G113,'SMALL PACK'!$A$2:$I$50904,8,0)*F113</f>
        <v>5601.3300000000036</v>
      </c>
      <c r="K113" s="40">
        <f t="shared" si="13"/>
        <v>4746.8898305084776</v>
      </c>
      <c r="L113" s="40">
        <f>VLOOKUP(G113,'SMALL PACK'!$A$2:$S$50904,19,0)*VLOOKUP(G113,'SMALL PACK'!$A$2:$I$50904,8,0)*F113</f>
        <v>360.00000000000023</v>
      </c>
      <c r="M113" s="40">
        <f t="shared" si="16"/>
        <v>4386.8898305084776</v>
      </c>
      <c r="N113" s="40">
        <f>VLOOKUP(G113,'SMALL PACK'!A:AA,27,FALSE)*J113/100</f>
        <v>364.08645000000024</v>
      </c>
      <c r="O113" s="40">
        <f t="shared" si="17"/>
        <v>80.456067610169555</v>
      </c>
      <c r="P113" s="40">
        <f t="shared" si="18"/>
        <v>3942.3473128983078</v>
      </c>
      <c r="Q113" s="40">
        <f t="shared" si="14"/>
        <v>709.62251632169534</v>
      </c>
      <c r="R113" s="48">
        <f t="shared" si="19"/>
        <v>4651.9698292200028</v>
      </c>
      <c r="S113" s="56">
        <f t="shared" si="15"/>
        <v>4.6519698292200031</v>
      </c>
      <c r="T113" s="148">
        <f t="shared" si="20"/>
        <v>4657.4591536184826</v>
      </c>
    </row>
    <row r="114" spans="1:20" ht="13.8" thickBot="1" x14ac:dyDescent="0.3">
      <c r="A114" s="6"/>
      <c r="F114" s="43">
        <v>1</v>
      </c>
      <c r="G114" s="32">
        <v>4906175</v>
      </c>
      <c r="H114" s="48" t="str">
        <f>VLOOKUP(G114,'SMALL PACK'!$A$2:$E$50904,5,0)</f>
        <v>SERVO TRANSFLUID A-20X1/2 L</v>
      </c>
      <c r="I114" s="40">
        <f>VLOOKUP(G114,'SMALL PACK'!$A$2:$I$50904,9,0)*VLOOKUP(G114,'SMALL PACK'!$A$2:$I$50904,8,0)*F114</f>
        <v>3960.0000000000023</v>
      </c>
      <c r="J114" s="40">
        <f>VLOOKUP(G114,'SMALL PACK'!$A$2:$L$50904,12,0)*VLOOKUP(G114,'SMALL PACK'!$A$2:$I$50904,8,0)*F114</f>
        <v>2970.7920000000013</v>
      </c>
      <c r="K114" s="40">
        <f t="shared" si="13"/>
        <v>2517.6203389830521</v>
      </c>
      <c r="L114" s="40">
        <f>VLOOKUP(G114,'SMALL PACK'!$A$2:$S$50904,19,0)*VLOOKUP(G114,'SMALL PACK'!$A$2:$I$50904,8,0)*F114</f>
        <v>180.00000000000009</v>
      </c>
      <c r="M114" s="40">
        <f t="shared" si="16"/>
        <v>2337.6203389830521</v>
      </c>
      <c r="N114" s="40">
        <f>VLOOKUP(G114,'SMALL PACK'!A:AA,27,FALSE)*J114/100</f>
        <v>193.10148000000009</v>
      </c>
      <c r="O114" s="40">
        <f t="shared" si="17"/>
        <v>42.890377179661037</v>
      </c>
      <c r="P114" s="40">
        <f t="shared" si="18"/>
        <v>2101.628481803391</v>
      </c>
      <c r="Q114" s="40">
        <f t="shared" si="14"/>
        <v>378.29312672461037</v>
      </c>
      <c r="R114" s="48">
        <f t="shared" si="19"/>
        <v>2479.9216085280013</v>
      </c>
      <c r="S114" s="56">
        <f t="shared" si="15"/>
        <v>2.4799216085280014</v>
      </c>
      <c r="T114" s="148">
        <f t="shared" si="20"/>
        <v>2482.8479160260645</v>
      </c>
    </row>
    <row r="115" spans="1:20" ht="13.8" thickBot="1" x14ac:dyDescent="0.3">
      <c r="A115" s="6"/>
      <c r="F115" s="43">
        <v>1</v>
      </c>
      <c r="G115" s="32">
        <v>4906184</v>
      </c>
      <c r="H115" s="48" t="str">
        <f>VLOOKUP(G115,'SMALL PACK'!$A$2:$E$50904,5,0)</f>
        <v>SERVO TRANSFLUID A-20X1L-HDPE</v>
      </c>
      <c r="I115" s="40">
        <f>VLOOKUP(G115,'SMALL PACK'!$A$2:$I$50904,9,0)*VLOOKUP(G115,'SMALL PACK'!$A$2:$I$50904,8,0)*F115</f>
        <v>7500.0000000000055</v>
      </c>
      <c r="J115" s="40">
        <f>VLOOKUP(G115,'SMALL PACK'!$A$2:$L$50904,12,0)*VLOOKUP(G115,'SMALL PACK'!$A$2:$I$50904,8,0)*F115</f>
        <v>5708.2500000000045</v>
      </c>
      <c r="K115" s="40">
        <f t="shared" si="13"/>
        <v>4837.5000000000045</v>
      </c>
      <c r="L115" s="40">
        <f>VLOOKUP(G115,'SMALL PACK'!$A$2:$S$50904,19,0)*VLOOKUP(G115,'SMALL PACK'!$A$2:$I$50904,8,0)*F115</f>
        <v>360.00000000000023</v>
      </c>
      <c r="M115" s="40">
        <f t="shared" si="16"/>
        <v>4477.5000000000045</v>
      </c>
      <c r="N115" s="40">
        <f>VLOOKUP(G115,'SMALL PACK'!A:AA,27,FALSE)*J115/100</f>
        <v>371.03625000000028</v>
      </c>
      <c r="O115" s="40">
        <f t="shared" si="17"/>
        <v>82.129275000000092</v>
      </c>
      <c r="P115" s="40">
        <f t="shared" si="18"/>
        <v>4024.3344750000042</v>
      </c>
      <c r="Q115" s="40">
        <f t="shared" si="14"/>
        <v>724.38020550000078</v>
      </c>
      <c r="R115" s="48">
        <f t="shared" si="19"/>
        <v>4748.7146805000048</v>
      </c>
      <c r="S115" s="56">
        <f t="shared" si="15"/>
        <v>4.7487146805000044</v>
      </c>
      <c r="T115" s="148">
        <f t="shared" si="20"/>
        <v>4754.3181638229953</v>
      </c>
    </row>
    <row r="116" spans="1:20" ht="13.8" thickBot="1" x14ac:dyDescent="0.3">
      <c r="A116" s="6"/>
      <c r="F116" s="43">
        <v>1</v>
      </c>
      <c r="G116" s="32">
        <v>4906234</v>
      </c>
      <c r="H116" s="48" t="str">
        <f>VLOOKUP(G116,'SMALL PACK'!$A$2:$E$50904,5,0)</f>
        <v>SERVO TRANSFLUID A-4X5L-HDPE</v>
      </c>
      <c r="I116" s="40">
        <f>VLOOKUP(G116,'SMALL PACK'!$A$2:$I$50904,9,0)*VLOOKUP(G116,'SMALL PACK'!$A$2:$I$50904,8,0)*F116</f>
        <v>7100.0000000000045</v>
      </c>
      <c r="J116" s="40">
        <f>VLOOKUP(G116,'SMALL PACK'!$A$2:$L$50904,12,0)*VLOOKUP(G116,'SMALL PACK'!$A$2:$I$50904,8,0)*F116</f>
        <v>5567.8200000000033</v>
      </c>
      <c r="K116" s="40">
        <f t="shared" si="13"/>
        <v>4718.4915254237321</v>
      </c>
      <c r="L116" s="40">
        <f>VLOOKUP(G116,'SMALL PACK'!$A$2:$S$50904,19,0)*VLOOKUP(G116,'SMALL PACK'!$A$2:$I$50904,8,0)*F116</f>
        <v>360.00000000000023</v>
      </c>
      <c r="M116" s="40">
        <f t="shared" si="16"/>
        <v>4358.4915254237321</v>
      </c>
      <c r="N116" s="40">
        <f>VLOOKUP(G116,'SMALL PACK'!A:AA,27,FALSE)*J116/100</f>
        <v>361.90830000000022</v>
      </c>
      <c r="O116" s="40">
        <f t="shared" si="17"/>
        <v>79.93166450847464</v>
      </c>
      <c r="P116" s="40">
        <f t="shared" si="18"/>
        <v>3916.6515609152575</v>
      </c>
      <c r="Q116" s="40">
        <f t="shared" si="14"/>
        <v>704.99728096474632</v>
      </c>
      <c r="R116" s="48">
        <f t="shared" si="19"/>
        <v>4621.6488418800036</v>
      </c>
      <c r="S116" s="56">
        <f t="shared" si="15"/>
        <v>4.6216488418800035</v>
      </c>
      <c r="T116" s="148">
        <f t="shared" si="20"/>
        <v>4627.1023875134224</v>
      </c>
    </row>
    <row r="117" spans="1:20" ht="13.8" thickBot="1" x14ac:dyDescent="0.3">
      <c r="A117" s="6"/>
      <c r="F117" s="43">
        <v>1</v>
      </c>
      <c r="G117" s="32">
        <v>7511184</v>
      </c>
      <c r="H117" s="48" t="str">
        <f>VLOOKUP(G117,'SMALL PACK'!$A$2:$E$50904,5,0)</f>
        <v>SERVO GEAR SUPER 80W-90 - 20 X 1 L HDPE</v>
      </c>
      <c r="I117" s="40">
        <f>VLOOKUP(G117,'SMALL PACK'!$A$2:$I$50904,9,0)*VLOOKUP(G117,'SMALL PACK'!$A$2:$I$50904,8,0)*F117</f>
        <v>7800.0000000000055</v>
      </c>
      <c r="J117" s="40">
        <f>VLOOKUP(G117,'SMALL PACK'!$A$2:$L$50904,12,0)*VLOOKUP(G117,'SMALL PACK'!$A$2:$I$50904,8,0)*F117</f>
        <v>6005.2200000000039</v>
      </c>
      <c r="K117" s="40">
        <f t="shared" si="13"/>
        <v>5089.1694915254275</v>
      </c>
      <c r="L117" s="40">
        <f>VLOOKUP(G117,'SMALL PACK'!$A$2:$S$50904,19,0)*VLOOKUP(G117,'SMALL PACK'!$A$2:$I$50904,8,0)*F117</f>
        <v>560.00000000000045</v>
      </c>
      <c r="M117" s="40">
        <f t="shared" si="16"/>
        <v>4529.1694915254266</v>
      </c>
      <c r="N117" s="40">
        <f>VLOOKUP(G117,'SMALL PACK'!A:AA,27,FALSE)*J117/100</f>
        <v>390.33930000000021</v>
      </c>
      <c r="O117" s="40">
        <f t="shared" si="17"/>
        <v>82.77660383050852</v>
      </c>
      <c r="P117" s="40">
        <f t="shared" si="18"/>
        <v>4056.0535876949175</v>
      </c>
      <c r="Q117" s="40">
        <f t="shared" si="14"/>
        <v>730.08964578508517</v>
      </c>
      <c r="R117" s="48">
        <f t="shared" si="19"/>
        <v>4786.1432334800029</v>
      </c>
      <c r="S117" s="56">
        <f t="shared" si="15"/>
        <v>4.7861432334800034</v>
      </c>
      <c r="T117" s="148">
        <f t="shared" si="20"/>
        <v>4791.7908824955084</v>
      </c>
    </row>
    <row r="118" spans="1:20" ht="13.8" thickBot="1" x14ac:dyDescent="0.3">
      <c r="A118" s="6"/>
      <c r="F118" s="43">
        <v>1</v>
      </c>
      <c r="G118" s="32">
        <v>7511234</v>
      </c>
      <c r="H118" s="48" t="str">
        <f>VLOOKUP(G118,'SMALL PACK'!$A$2:$E$50904,5,0)</f>
        <v>SERVO GEAR SUPER 80W-90 - 4 X 5 L HDPE</v>
      </c>
      <c r="I118" s="40">
        <f>VLOOKUP(G118,'SMALL PACK'!$A$2:$I$50904,9,0)*VLOOKUP(G118,'SMALL PACK'!$A$2:$I$50904,8,0)*F118</f>
        <v>7500.0000000000045</v>
      </c>
      <c r="J118" s="40">
        <f>VLOOKUP(G118,'SMALL PACK'!$A$2:$L$50904,12,0)*VLOOKUP(G118,'SMALL PACK'!$A$2:$I$50904,8,0)*F118</f>
        <v>5829.0000000000036</v>
      </c>
      <c r="K118" s="40">
        <f t="shared" si="13"/>
        <v>4939.8305084745798</v>
      </c>
      <c r="L118" s="40">
        <f>VLOOKUP(G118,'SMALL PACK'!$A$2:$S$50904,19,0)*VLOOKUP(G118,'SMALL PACK'!$A$2:$I$50904,8,0)*F118</f>
        <v>660.00000000000045</v>
      </c>
      <c r="M118" s="40">
        <f t="shared" si="16"/>
        <v>4279.8305084745789</v>
      </c>
      <c r="N118" s="40">
        <f>VLOOKUP(G118,'SMALL PACK'!A:AA,27,FALSE)*J118/100</f>
        <v>378.88500000000022</v>
      </c>
      <c r="O118" s="40">
        <f t="shared" si="17"/>
        <v>78.018910169491576</v>
      </c>
      <c r="P118" s="40">
        <f t="shared" si="18"/>
        <v>3822.9265983050873</v>
      </c>
      <c r="Q118" s="40">
        <f t="shared" si="14"/>
        <v>688.12678769491572</v>
      </c>
      <c r="R118" s="48">
        <f t="shared" si="19"/>
        <v>4511.0533860000032</v>
      </c>
      <c r="S118" s="56">
        <f t="shared" si="15"/>
        <v>4.5110533860000031</v>
      </c>
      <c r="T118" s="148">
        <f t="shared" si="20"/>
        <v>4516.3764289954834</v>
      </c>
    </row>
    <row r="119" spans="1:20" ht="13.8" thickBot="1" x14ac:dyDescent="0.3">
      <c r="A119" s="6"/>
      <c r="F119" s="43">
        <v>1</v>
      </c>
      <c r="G119" s="32">
        <v>7511240</v>
      </c>
      <c r="H119" s="48" t="str">
        <f>VLOOKUP(G119,'SMALL PACK'!$A$2:$E$50904,5,0)</f>
        <v>SERVO GEAR SUPER 80W-90-4 X 5 L PROMO</v>
      </c>
      <c r="I119" s="40">
        <f>VLOOKUP(G119,'SMALL PACK'!$A$2:$I$50904,9,0)*VLOOKUP(G119,'SMALL PACK'!$A$2:$I$50904,8,0)*F119</f>
        <v>7500</v>
      </c>
      <c r="J119" s="40">
        <f>VLOOKUP(G119,'SMALL PACK'!$A$2:$L$50904,12,0)*VLOOKUP(G119,'SMALL PACK'!$A$2:$I$50904,8,0)*F119</f>
        <v>5829</v>
      </c>
      <c r="K119" s="40">
        <f t="shared" si="13"/>
        <v>4939.8305084745762</v>
      </c>
      <c r="L119" s="40">
        <f>VLOOKUP(G119,'SMALL PACK'!$A$2:$S$50904,19,0)*VLOOKUP(G119,'SMALL PACK'!$A$2:$I$50904,8,0)*F119</f>
        <v>660</v>
      </c>
      <c r="M119" s="40">
        <f t="shared" si="16"/>
        <v>4279.8305084745762</v>
      </c>
      <c r="N119" s="40">
        <f>VLOOKUP(G119,'SMALL PACK'!A:AA,27,FALSE)*J119/100</f>
        <v>378.88499999999999</v>
      </c>
      <c r="O119" s="40">
        <f t="shared" si="17"/>
        <v>78.018910169491519</v>
      </c>
      <c r="P119" s="40">
        <f t="shared" si="18"/>
        <v>3822.9265983050846</v>
      </c>
      <c r="Q119" s="40">
        <f t="shared" si="14"/>
        <v>688.12678769491515</v>
      </c>
      <c r="R119" s="48">
        <f t="shared" si="19"/>
        <v>4511.0533859999996</v>
      </c>
      <c r="S119" s="56">
        <f t="shared" si="15"/>
        <v>4.5110533859999995</v>
      </c>
      <c r="T119" s="148">
        <f t="shared" si="20"/>
        <v>4516.3764289954797</v>
      </c>
    </row>
    <row r="120" spans="1:20" ht="13.8" thickBot="1" x14ac:dyDescent="0.3">
      <c r="A120" s="6"/>
      <c r="F120" s="43">
        <v>1</v>
      </c>
      <c r="G120" s="32">
        <v>7511251</v>
      </c>
      <c r="H120" s="48" t="str">
        <f>VLOOKUP(G120,'SMALL PACK'!$A$2:$E$50904,5,0)</f>
        <v>SERVO GEAR SUPER 80W-90-7.5 L</v>
      </c>
      <c r="I120" s="40">
        <f>VLOOKUP(G120,'SMALL PACK'!$A$2:$I$50904,9,0)*VLOOKUP(G120,'SMALL PACK'!$A$2:$I$50904,8,0)*F120</f>
        <v>2763.0000000000018</v>
      </c>
      <c r="J120" s="40">
        <f>VLOOKUP(G120,'SMALL PACK'!$A$2:$L$50904,12,0)*VLOOKUP(G120,'SMALL PACK'!$A$2:$I$50904,8,0)*F120</f>
        <v>2159.5608000000011</v>
      </c>
      <c r="K120" s="40">
        <f t="shared" si="13"/>
        <v>1830.1362711864417</v>
      </c>
      <c r="L120" s="40">
        <f>VLOOKUP(G120,'SMALL PACK'!$A$2:$S$50904,19,0)*VLOOKUP(G120,'SMALL PACK'!$A$2:$I$50904,8,0)*F120</f>
        <v>247.50000000000017</v>
      </c>
      <c r="M120" s="40">
        <f t="shared" si="16"/>
        <v>1582.6362711864415</v>
      </c>
      <c r="N120" s="40">
        <f>VLOOKUP(G120,'SMALL PACK'!A:AA,27,FALSE)*J120/100</f>
        <v>140.37145200000006</v>
      </c>
      <c r="O120" s="40">
        <f t="shared" si="17"/>
        <v>28.845296383728829</v>
      </c>
      <c r="P120" s="40">
        <f t="shared" si="18"/>
        <v>1413.4195228027127</v>
      </c>
      <c r="Q120" s="40">
        <f t="shared" si="14"/>
        <v>254.41551410448827</v>
      </c>
      <c r="R120" s="48">
        <f t="shared" si="19"/>
        <v>1667.8350369072009</v>
      </c>
      <c r="S120" s="56">
        <f t="shared" si="15"/>
        <v>1.667835036907201</v>
      </c>
      <c r="T120" s="148">
        <f t="shared" si="20"/>
        <v>1669.8030822507515</v>
      </c>
    </row>
    <row r="121" spans="1:20" ht="13.8" thickBot="1" x14ac:dyDescent="0.3">
      <c r="A121" s="6"/>
      <c r="F121" s="43">
        <v>1</v>
      </c>
      <c r="G121" s="32">
        <v>7511269</v>
      </c>
      <c r="H121" s="48" t="str">
        <f>VLOOKUP(G121,'SMALL PACK'!$A$2:$E$50904,5,0)</f>
        <v>SERVO GEAR SUPER 80W-90-20 L PROMO</v>
      </c>
      <c r="I121" s="40">
        <f>VLOOKUP(G121,'SMALL PACK'!$A$2:$I$50904,9,0)*VLOOKUP(G121,'SMALL PACK'!$A$2:$I$50904,8,0)*F121</f>
        <v>7200</v>
      </c>
      <c r="J121" s="40">
        <f>VLOOKUP(G121,'SMALL PACK'!$A$2:$L$50904,12,0)*VLOOKUP(G121,'SMALL PACK'!$A$2:$I$50904,8,0)*F121</f>
        <v>5730.48</v>
      </c>
      <c r="K121" s="40">
        <f t="shared" si="13"/>
        <v>4856.3389830508477</v>
      </c>
      <c r="L121" s="40">
        <f>VLOOKUP(G121,'SMALL PACK'!$A$2:$S$50904,19,0)*VLOOKUP(G121,'SMALL PACK'!$A$2:$I$50904,8,0)*F121</f>
        <v>960</v>
      </c>
      <c r="M121" s="40">
        <f t="shared" si="16"/>
        <v>3896.3389830508477</v>
      </c>
      <c r="N121" s="40">
        <f>VLOOKUP(G121,'SMALL PACK'!A:AA,27,FALSE)*J121/100</f>
        <v>372.48119999999994</v>
      </c>
      <c r="O121" s="40">
        <f t="shared" si="17"/>
        <v>70.477155661016951</v>
      </c>
      <c r="P121" s="40">
        <f t="shared" si="18"/>
        <v>3453.3806273898304</v>
      </c>
      <c r="Q121" s="40">
        <f t="shared" si="14"/>
        <v>621.60851293016947</v>
      </c>
      <c r="R121" s="48">
        <f t="shared" si="19"/>
        <v>4074.9891403199999</v>
      </c>
      <c r="S121" s="56">
        <f t="shared" si="15"/>
        <v>4.0749891403199996</v>
      </c>
      <c r="T121" s="148">
        <f t="shared" si="20"/>
        <v>4079.7976275055776</v>
      </c>
    </row>
    <row r="122" spans="1:20" ht="13.8" thickBot="1" x14ac:dyDescent="0.3">
      <c r="A122" s="6"/>
      <c r="F122" s="43">
        <v>1</v>
      </c>
      <c r="G122" s="32">
        <v>7515184</v>
      </c>
      <c r="H122" s="48" t="str">
        <f>VLOOKUP(G122,'SMALL PACK'!$A$2:$E$50904,5,0)</f>
        <v>SERVO GEAR SUPER 85W-140 - 20 X 1 L HDPE</v>
      </c>
      <c r="I122" s="40">
        <f>VLOOKUP(G122,'SMALL PACK'!$A$2:$I$50904,9,0)*VLOOKUP(G122,'SMALL PACK'!$A$2:$I$50904,8,0)*F122</f>
        <v>8900.0000000000055</v>
      </c>
      <c r="J122" s="40">
        <f>VLOOKUP(G122,'SMALL PACK'!$A$2:$L$50904,12,0)*VLOOKUP(G122,'SMALL PACK'!$A$2:$I$50904,8,0)*F122</f>
        <v>6638.5100000000057</v>
      </c>
      <c r="K122" s="40">
        <f t="shared" si="13"/>
        <v>5625.8559322033952</v>
      </c>
      <c r="L122" s="40">
        <f>VLOOKUP(G122,'SMALL PACK'!$A$2:$S$50904,19,0)*VLOOKUP(G122,'SMALL PACK'!$A$2:$I$50904,8,0)*F122</f>
        <v>560.00000000000045</v>
      </c>
      <c r="M122" s="40">
        <f t="shared" si="16"/>
        <v>5065.8559322033943</v>
      </c>
      <c r="N122" s="40">
        <f>VLOOKUP(G122,'SMALL PACK'!A:AA,27,FALSE)*J122/100</f>
        <v>431.5031500000004</v>
      </c>
      <c r="O122" s="40">
        <f t="shared" si="17"/>
        <v>92.687055644067883</v>
      </c>
      <c r="P122" s="40">
        <f t="shared" si="18"/>
        <v>4541.6657265593258</v>
      </c>
      <c r="Q122" s="40">
        <f t="shared" si="14"/>
        <v>817.49983078067862</v>
      </c>
      <c r="R122" s="48">
        <f t="shared" si="19"/>
        <v>5359.1655573400039</v>
      </c>
      <c r="S122" s="56">
        <f t="shared" si="15"/>
        <v>5.3591655573400043</v>
      </c>
      <c r="T122" s="148">
        <f t="shared" si="20"/>
        <v>5365.4893726976652</v>
      </c>
    </row>
    <row r="123" spans="1:20" ht="13.8" thickBot="1" x14ac:dyDescent="0.3">
      <c r="A123" s="6"/>
      <c r="F123" s="43">
        <v>1</v>
      </c>
      <c r="G123" s="32">
        <v>7515240</v>
      </c>
      <c r="H123" s="48" t="str">
        <f>VLOOKUP(G123,'SMALL PACK'!$A$2:$E$50904,5,0)</f>
        <v>SERVO GEAR SUPER 85W-140-4 X 5 L PROMO</v>
      </c>
      <c r="I123" s="40">
        <f>VLOOKUP(G123,'SMALL PACK'!$A$2:$I$50904,9,0)*VLOOKUP(G123,'SMALL PACK'!$A$2:$I$50904,8,0)*F123</f>
        <v>8100</v>
      </c>
      <c r="J123" s="40">
        <f>VLOOKUP(G123,'SMALL PACK'!$A$2:$L$50904,12,0)*VLOOKUP(G123,'SMALL PACK'!$A$2:$I$50904,8,0)*F123</f>
        <v>6415.2</v>
      </c>
      <c r="K123" s="40">
        <f t="shared" si="13"/>
        <v>5436.610169491526</v>
      </c>
      <c r="L123" s="40">
        <f>VLOOKUP(G123,'SMALL PACK'!$A$2:$S$50904,19,0)*VLOOKUP(G123,'SMALL PACK'!$A$2:$I$50904,8,0)*F123</f>
        <v>660</v>
      </c>
      <c r="M123" s="40">
        <f t="shared" si="16"/>
        <v>4776.610169491526</v>
      </c>
      <c r="N123" s="40">
        <f>VLOOKUP(G123,'SMALL PACK'!A:AA,27,FALSE)*J123/100</f>
        <v>416.98799999999994</v>
      </c>
      <c r="O123" s="40">
        <f t="shared" si="17"/>
        <v>87.192443389830515</v>
      </c>
      <c r="P123" s="40">
        <f t="shared" si="18"/>
        <v>4272.4297261016955</v>
      </c>
      <c r="Q123" s="40">
        <f t="shared" si="14"/>
        <v>769.0373506983052</v>
      </c>
      <c r="R123" s="48">
        <f t="shared" si="19"/>
        <v>5041.4670768000005</v>
      </c>
      <c r="S123" s="56">
        <f t="shared" si="15"/>
        <v>5.0414670768000009</v>
      </c>
      <c r="T123" s="148">
        <f t="shared" si="20"/>
        <v>5047.4160079506237</v>
      </c>
    </row>
    <row r="124" spans="1:20" ht="13.8" thickBot="1" x14ac:dyDescent="0.3">
      <c r="A124" s="6"/>
      <c r="F124" s="43">
        <v>1</v>
      </c>
      <c r="G124" s="32">
        <v>7515265</v>
      </c>
      <c r="H124" s="48" t="str">
        <f>VLOOKUP(G124,'SMALL PACK'!$A$2:$E$50904,5,0)</f>
        <v>SERVO GEAR SUPER 85W-140-20 L BUC</v>
      </c>
      <c r="I124" s="40">
        <f>VLOOKUP(G124,'SMALL PACK'!$A$2:$I$50904,9,0)*VLOOKUP(G124,'SMALL PACK'!$A$2:$I$50904,8,0)*F124</f>
        <v>7950.0000000000055</v>
      </c>
      <c r="J124" s="40">
        <f>VLOOKUP(G124,'SMALL PACK'!$A$2:$L$50904,12,0)*VLOOKUP(G124,'SMALL PACK'!$A$2:$I$50904,8,0)*F124</f>
        <v>6327.4050000000043</v>
      </c>
      <c r="K124" s="40">
        <f t="shared" si="13"/>
        <v>5362.2076271186479</v>
      </c>
      <c r="L124" s="40">
        <f>VLOOKUP(G124,'SMALL PACK'!$A$2:$S$50904,19,0)*VLOOKUP(G124,'SMALL PACK'!$A$2:$I$50904,8,0)*F124</f>
        <v>960.00000000000068</v>
      </c>
      <c r="M124" s="40">
        <f t="shared" si="16"/>
        <v>4402.207627118647</v>
      </c>
      <c r="N124" s="40">
        <f>VLOOKUP(G124,'SMALL PACK'!A:AA,27,FALSE)*J124/100</f>
        <v>411.28132500000027</v>
      </c>
      <c r="O124" s="40">
        <f t="shared" si="17"/>
        <v>79.818526042372937</v>
      </c>
      <c r="P124" s="40">
        <f t="shared" si="18"/>
        <v>3911.1077760762737</v>
      </c>
      <c r="Q124" s="40">
        <f t="shared" si="14"/>
        <v>703.99939969372929</v>
      </c>
      <c r="R124" s="48">
        <f t="shared" si="19"/>
        <v>4615.1071757700029</v>
      </c>
      <c r="S124" s="56">
        <f t="shared" si="15"/>
        <v>4.6151071757700031</v>
      </c>
      <c r="T124" s="148">
        <f t="shared" si="20"/>
        <v>4620.5530022374114</v>
      </c>
    </row>
    <row r="125" spans="1:20" ht="13.8" thickBot="1" x14ac:dyDescent="0.3">
      <c r="A125" s="6"/>
      <c r="F125" s="43">
        <v>1</v>
      </c>
      <c r="G125" s="32">
        <v>7515269</v>
      </c>
      <c r="H125" s="48" t="str">
        <f>VLOOKUP(G125,'SMALL PACK'!$A$2:$E$50904,5,0)</f>
        <v>SERVO GEAR SUPER 85W-140-20 L PROMO</v>
      </c>
      <c r="I125" s="40">
        <f>VLOOKUP(G125,'SMALL PACK'!$A$2:$I$50904,9,0)*VLOOKUP(G125,'SMALL PACK'!$A$2:$I$50904,8,0)*F125</f>
        <v>7950</v>
      </c>
      <c r="J125" s="40">
        <f>VLOOKUP(G125,'SMALL PACK'!$A$2:$L$50904,12,0)*VLOOKUP(G125,'SMALL PACK'!$A$2:$I$50904,8,0)*F125</f>
        <v>6327.4049999999997</v>
      </c>
      <c r="K125" s="40">
        <f t="shared" si="13"/>
        <v>5362.2076271186443</v>
      </c>
      <c r="L125" s="40">
        <f>VLOOKUP(G125,'SMALL PACK'!$A$2:$S$50904,19,0)*VLOOKUP(G125,'SMALL PACK'!$A$2:$I$50904,8,0)*F125</f>
        <v>960</v>
      </c>
      <c r="M125" s="40">
        <f t="shared" si="16"/>
        <v>4402.2076271186443</v>
      </c>
      <c r="N125" s="40">
        <f>VLOOKUP(G125,'SMALL PACK'!A:AA,27,FALSE)*J125/100</f>
        <v>411.28132499999998</v>
      </c>
      <c r="O125" s="40">
        <f t="shared" si="17"/>
        <v>79.818526042372895</v>
      </c>
      <c r="P125" s="40">
        <f t="shared" si="18"/>
        <v>3911.1077760762714</v>
      </c>
      <c r="Q125" s="40">
        <f t="shared" si="14"/>
        <v>703.99939969372883</v>
      </c>
      <c r="R125" s="48">
        <f t="shared" si="19"/>
        <v>4615.1071757700001</v>
      </c>
      <c r="S125" s="56">
        <f t="shared" si="15"/>
        <v>4.6151071757700004</v>
      </c>
      <c r="T125" s="148">
        <f t="shared" si="20"/>
        <v>4620.5530022374087</v>
      </c>
    </row>
    <row r="126" spans="1:20" ht="13.8" thickBot="1" x14ac:dyDescent="0.3">
      <c r="A126" s="6"/>
      <c r="F126" s="43">
        <v>1</v>
      </c>
      <c r="G126" s="32">
        <v>3723213</v>
      </c>
      <c r="H126" s="48" t="str">
        <f>VLOOKUP(G126,'SMALL PACK'!$A$2:$E$50904,5,0)</f>
        <v>SERVO PUMP SET OIL 20W-40 - 4x3.5L</v>
      </c>
      <c r="I126" s="40">
        <f>VLOOKUP(G126,'SMALL PACK'!$A$2:$I$50904,9,0)*VLOOKUP(G126,'SMALL PACK'!$A$2:$I$50904,8,0)*F126</f>
        <v>4492.0000000000009</v>
      </c>
      <c r="J126" s="40">
        <f>VLOOKUP(G126,'SMALL PACK'!$A$2:$L$50904,12,0)*VLOOKUP(G126,'SMALL PACK'!$A$2:$I$50904,8,0)*F126</f>
        <v>3466.9256000000014</v>
      </c>
      <c r="K126" s="40">
        <f t="shared" si="13"/>
        <v>2938.0725423728827</v>
      </c>
      <c r="L126" s="40">
        <f>VLOOKUP(G126,'SMALL PACK'!$A$2:$S$50904,19,0)*VLOOKUP(G126,'SMALL PACK'!$A$2:$I$50904,8,0)*F126</f>
        <v>252.00000000000006</v>
      </c>
      <c r="M126" s="40">
        <f t="shared" si="16"/>
        <v>2686.0725423728827</v>
      </c>
      <c r="N126" s="40">
        <f>VLOOKUP(G126,'SMALL PACK'!A:AA,27,FALSE)*J126/100</f>
        <v>225.35016400000006</v>
      </c>
      <c r="O126" s="40">
        <f t="shared" si="17"/>
        <v>49.214447567457654</v>
      </c>
      <c r="P126" s="40">
        <f t="shared" si="18"/>
        <v>2411.5079308054251</v>
      </c>
      <c r="Q126" s="40">
        <f t="shared" si="14"/>
        <v>434.07142754497647</v>
      </c>
      <c r="R126" s="48">
        <f t="shared" si="19"/>
        <v>2845.5793583504014</v>
      </c>
      <c r="S126" s="56">
        <f t="shared" si="15"/>
        <v>2.8455793583504017</v>
      </c>
      <c r="T126" s="148">
        <f t="shared" si="20"/>
        <v>2848.937141993255</v>
      </c>
    </row>
    <row r="127" spans="1:20" ht="13.8" thickBot="1" x14ac:dyDescent="0.3">
      <c r="A127" s="6"/>
      <c r="F127" s="43">
        <v>1</v>
      </c>
      <c r="G127" s="32">
        <v>3725213</v>
      </c>
      <c r="H127" s="48" t="str">
        <f>VLOOKUP(G127,'SMALL PACK'!$A$2:$E$50904,5,0)</f>
        <v>SERVO SUPER PUMP SO 40-4x3.5L HDPE</v>
      </c>
      <c r="I127" s="40">
        <f>VLOOKUP(G127,'SMALL PACK'!$A$2:$I$50904,9,0)*VLOOKUP(G127,'SMALL PACK'!$A$2:$I$50904,8,0)*F127</f>
        <v>3852.0000000000009</v>
      </c>
      <c r="J127" s="40">
        <f>VLOOKUP(G127,'SMALL PACK'!$A$2:$L$50904,12,0)*VLOOKUP(G127,'SMALL PACK'!$A$2:$I$50904,8,0)*F127</f>
        <v>2654.0280000000007</v>
      </c>
      <c r="K127" s="40">
        <f t="shared" si="13"/>
        <v>2249.1762711864412</v>
      </c>
      <c r="L127" s="40">
        <f>VLOOKUP(G127,'SMALL PACK'!$A$2:$S$50904,19,0)*VLOOKUP(G127,'SMALL PACK'!$A$2:$I$50904,8,0)*F127</f>
        <v>140.00000000000003</v>
      </c>
      <c r="M127" s="40">
        <f t="shared" si="16"/>
        <v>2109.1762711864412</v>
      </c>
      <c r="N127" s="40">
        <f>VLOOKUP(G127,'SMALL PACK'!A:AA,27,FALSE)*J127/100</f>
        <v>145.97154000000003</v>
      </c>
      <c r="O127" s="40">
        <f t="shared" si="17"/>
        <v>39.264094623728823</v>
      </c>
      <c r="P127" s="40">
        <f t="shared" si="18"/>
        <v>1923.9406365627124</v>
      </c>
      <c r="Q127" s="40">
        <f t="shared" si="14"/>
        <v>346.30931458128822</v>
      </c>
      <c r="R127" s="48">
        <f t="shared" si="19"/>
        <v>2270.2499511440005</v>
      </c>
      <c r="S127" s="56">
        <f t="shared" si="15"/>
        <v>2.2702499511440006</v>
      </c>
      <c r="T127" s="148">
        <f t="shared" si="20"/>
        <v>2272.9288460863504</v>
      </c>
    </row>
    <row r="128" spans="1:20" ht="13.8" thickBot="1" x14ac:dyDescent="0.3">
      <c r="A128" s="6"/>
      <c r="F128" s="43">
        <v>1</v>
      </c>
      <c r="G128" s="32">
        <v>4950184</v>
      </c>
      <c r="H128" s="48" t="str">
        <f>VLOOKUP(G128,'SMALL PACK'!$A$2:$E$50904,5,0)</f>
        <v>SERVO OIB OIL-20 X 1 L</v>
      </c>
      <c r="I128" s="40">
        <f>VLOOKUP(G128,'SMALL PACK'!$A$2:$I$50904,9,0)*VLOOKUP(G128,'SMALL PACK'!$A$2:$I$50904,8,0)*F128</f>
        <v>6800.0000000000045</v>
      </c>
      <c r="J128" s="40">
        <f>VLOOKUP(G128,'SMALL PACK'!$A$2:$L$50904,12,0)*VLOOKUP(G128,'SMALL PACK'!$A$2:$I$50904,8,0)*F128</f>
        <v>5287.6800000000039</v>
      </c>
      <c r="K128" s="40">
        <f t="shared" si="13"/>
        <v>4481.0847457627151</v>
      </c>
      <c r="L128" s="40">
        <f>VLOOKUP(G128,'SMALL PACK'!$A$2:$S$50904,19,0)*VLOOKUP(G128,'SMALL PACK'!$A$2:$I$50904,8,0)*F128</f>
        <v>560.00000000000045</v>
      </c>
      <c r="M128" s="40">
        <f t="shared" si="16"/>
        <v>3921.0847457627146</v>
      </c>
      <c r="N128" s="40">
        <f>VLOOKUP(G128,'SMALL PACK'!A:AA,27,FALSE)*J128/100</f>
        <v>343.69920000000025</v>
      </c>
      <c r="O128" s="40">
        <f t="shared" si="17"/>
        <v>71.547710915254285</v>
      </c>
      <c r="P128" s="40">
        <f t="shared" si="18"/>
        <v>3505.8378348474598</v>
      </c>
      <c r="Q128" s="40">
        <f t="shared" si="14"/>
        <v>631.05081027254278</v>
      </c>
      <c r="R128" s="48">
        <f t="shared" si="19"/>
        <v>4136.8886451200024</v>
      </c>
      <c r="S128" s="56">
        <f t="shared" si="15"/>
        <v>4.1368886451200026</v>
      </c>
      <c r="T128" s="148">
        <f t="shared" si="20"/>
        <v>4141.7701737212437</v>
      </c>
    </row>
    <row r="129" spans="1:20" ht="13.8" thickBot="1" x14ac:dyDescent="0.3">
      <c r="A129" s="6"/>
      <c r="F129" s="43">
        <v>1</v>
      </c>
      <c r="G129" s="32">
        <v>4950234</v>
      </c>
      <c r="H129" s="48" t="str">
        <f>VLOOKUP(G129,'SMALL PACK'!$A$2:$E$50904,5,0)</f>
        <v>SERVO OIB OIL-4x5L - HDPE</v>
      </c>
      <c r="I129" s="40">
        <f>VLOOKUP(G129,'SMALL PACK'!$A$2:$I$50904,9,0)*VLOOKUP(G129,'SMALL PACK'!$A$2:$I$50904,8,0)*F129</f>
        <v>6700.0000000000045</v>
      </c>
      <c r="J129" s="40">
        <f>VLOOKUP(G129,'SMALL PACK'!$A$2:$L$50904,12,0)*VLOOKUP(G129,'SMALL PACK'!$A$2:$I$50904,8,0)*F129</f>
        <v>5193.8400000000038</v>
      </c>
      <c r="K129" s="40">
        <f t="shared" si="13"/>
        <v>4401.5593220339015</v>
      </c>
      <c r="L129" s="40">
        <f>VLOOKUP(G129,'SMALL PACK'!$A$2:$S$50904,19,0)*VLOOKUP(G129,'SMALL PACK'!$A$2:$I$50904,8,0)*F129</f>
        <v>960.00000000000068</v>
      </c>
      <c r="M129" s="40">
        <f t="shared" si="16"/>
        <v>3441.5593220339006</v>
      </c>
      <c r="N129" s="40">
        <f>VLOOKUP(G129,'SMALL PACK'!A:AA,27,FALSE)*J129/100</f>
        <v>337.59960000000024</v>
      </c>
      <c r="O129" s="40">
        <f t="shared" si="17"/>
        <v>62.079194440678002</v>
      </c>
      <c r="P129" s="40">
        <f t="shared" si="18"/>
        <v>3041.8805275932223</v>
      </c>
      <c r="Q129" s="40">
        <f t="shared" si="14"/>
        <v>547.53849496678004</v>
      </c>
      <c r="R129" s="48">
        <f t="shared" si="19"/>
        <v>3589.4190225600023</v>
      </c>
      <c r="S129" s="56">
        <f t="shared" si="15"/>
        <v>3.5894190225600022</v>
      </c>
      <c r="T129" s="148">
        <f t="shared" si="20"/>
        <v>3593.6545370066228</v>
      </c>
    </row>
    <row r="130" spans="1:20" ht="13.8" thickBot="1" x14ac:dyDescent="0.3">
      <c r="A130" s="6"/>
      <c r="F130" s="43">
        <v>1</v>
      </c>
      <c r="G130" s="32">
        <v>4950269</v>
      </c>
      <c r="H130" s="48" t="str">
        <f>VLOOKUP(G130,'SMALL PACK'!$A$2:$E$50904,5,0)</f>
        <v>SERVO OIB OIL -20L PROMO</v>
      </c>
      <c r="I130" s="40">
        <f>VLOOKUP(G130,'SMALL PACK'!$A$2:$I$50904,9,0)*VLOOKUP(G130,'SMALL PACK'!$A$2:$I$50904,8,0)*F130</f>
        <v>6320</v>
      </c>
      <c r="J130" s="40">
        <f>VLOOKUP(G130,'SMALL PACK'!$A$2:$L$50904,12,0)*VLOOKUP(G130,'SMALL PACK'!$A$2:$I$50904,8,0)*F130</f>
        <v>4999.7520000000004</v>
      </c>
      <c r="K130" s="40">
        <f t="shared" si="13"/>
        <v>4237.0779661016959</v>
      </c>
      <c r="L130" s="40">
        <f>VLOOKUP(G130,'SMALL PACK'!$A$2:$S$50904,19,0)*VLOOKUP(G130,'SMALL PACK'!$A$2:$I$50904,8,0)*F130</f>
        <v>860</v>
      </c>
      <c r="M130" s="40">
        <f t="shared" si="16"/>
        <v>3377.0779661016959</v>
      </c>
      <c r="N130" s="40">
        <f>VLOOKUP(G130,'SMALL PACK'!A:AA,27,FALSE)*J130/100</f>
        <v>324.98388</v>
      </c>
      <c r="O130" s="40">
        <f t="shared" si="17"/>
        <v>61.041881722033921</v>
      </c>
      <c r="P130" s="40">
        <f t="shared" si="18"/>
        <v>2991.0522043796623</v>
      </c>
      <c r="Q130" s="40">
        <f t="shared" si="14"/>
        <v>538.38939678833924</v>
      </c>
      <c r="R130" s="48">
        <f t="shared" si="19"/>
        <v>3529.4416011680014</v>
      </c>
      <c r="S130" s="56">
        <f t="shared" si="15"/>
        <v>3.5294416011680014</v>
      </c>
      <c r="T130" s="148">
        <f t="shared" si="20"/>
        <v>3533.6063422573793</v>
      </c>
    </row>
    <row r="131" spans="1:20" ht="13.8" thickBot="1" x14ac:dyDescent="0.3">
      <c r="A131" s="6"/>
      <c r="F131" s="43">
        <v>1</v>
      </c>
      <c r="G131" s="32">
        <v>7553213</v>
      </c>
      <c r="H131" s="48" t="str">
        <f>VLOOKUP(G131,'SMALL PACK'!$A$2:$E$50904,5,0)</f>
        <v>SERVO TILLER SUPER 20W-40-4 X 3.5 L</v>
      </c>
      <c r="I131" s="40">
        <f>VLOOKUP(G131,'SMALL PACK'!$A$2:$I$50904,9,0)*VLOOKUP(G131,'SMALL PACK'!$A$2:$I$50904,8,0)*F131</f>
        <v>4732.0000000000009</v>
      </c>
      <c r="J131" s="40">
        <f>VLOOKUP(G131,'SMALL PACK'!$A$2:$L$50904,12,0)*VLOOKUP(G131,'SMALL PACK'!$A$2:$I$50904,8,0)*F131</f>
        <v>3448.2084000000013</v>
      </c>
      <c r="K131" s="40">
        <f t="shared" si="13"/>
        <v>2922.2105084745776</v>
      </c>
      <c r="L131" s="40">
        <f>VLOOKUP(G131,'SMALL PACK'!$A$2:$S$50904,19,0)*VLOOKUP(G131,'SMALL PACK'!$A$2:$I$50904,8,0)*F131</f>
        <v>392.00000000000011</v>
      </c>
      <c r="M131" s="40">
        <f t="shared" si="16"/>
        <v>2530.2105084745776</v>
      </c>
      <c r="N131" s="40">
        <f>VLOOKUP(G131,'SMALL PACK'!A:AA,27,FALSE)*J131/100</f>
        <v>224.13354600000011</v>
      </c>
      <c r="O131" s="40">
        <f t="shared" si="17"/>
        <v>46.121539249491555</v>
      </c>
      <c r="P131" s="40">
        <f t="shared" si="18"/>
        <v>2259.9554232250862</v>
      </c>
      <c r="Q131" s="40">
        <f t="shared" si="14"/>
        <v>406.79197618051552</v>
      </c>
      <c r="R131" s="48">
        <f t="shared" si="19"/>
        <v>2666.7473994056018</v>
      </c>
      <c r="S131" s="56">
        <f t="shared" si="15"/>
        <v>2.6667473994056019</v>
      </c>
      <c r="T131" s="148">
        <f t="shared" si="20"/>
        <v>2669.8941613369002</v>
      </c>
    </row>
    <row r="132" spans="1:20" ht="13.8" thickBot="1" x14ac:dyDescent="0.3">
      <c r="A132" s="6"/>
      <c r="F132" s="43">
        <v>1</v>
      </c>
      <c r="G132" s="32">
        <v>7554251</v>
      </c>
      <c r="H132" s="48" t="str">
        <f>VLOOKUP(G132,'SMALL PACK'!$A$2:$E$50904,5,0)</f>
        <v>SERVO TRCTR OIL PLS 15W40-7.5 L</v>
      </c>
      <c r="I132" s="40">
        <f>VLOOKUP(G132,'SMALL PACK'!$A$2:$I$50904,9,0)*VLOOKUP(G132,'SMALL PACK'!$A$2:$I$50904,8,0)*F132</f>
        <v>2450.0000000000018</v>
      </c>
      <c r="J132" s="40">
        <f>VLOOKUP(G132,'SMALL PACK'!$A$2:$L$50904,12,0)*VLOOKUP(G132,'SMALL PACK'!$A$2:$I$50904,8,0)*F132</f>
        <v>2030.0700000000013</v>
      </c>
      <c r="K132" s="40">
        <f t="shared" ref="K132:K195" si="21">J132/1.18</f>
        <v>1720.3983050847469</v>
      </c>
      <c r="L132" s="40">
        <f>VLOOKUP(G132,'SMALL PACK'!$A$2:$S$50904,19,0)*VLOOKUP(G132,'SMALL PACK'!$A$2:$I$50904,8,0)*F132</f>
        <v>0</v>
      </c>
      <c r="M132" s="40">
        <f t="shared" si="16"/>
        <v>1720.3983050847469</v>
      </c>
      <c r="N132" s="40">
        <f>VLOOKUP(G132,'SMALL PACK'!A:AA,27,FALSE)*J132/100</f>
        <v>131.9545500000001</v>
      </c>
      <c r="O132" s="40">
        <f t="shared" si="17"/>
        <v>31.768875101694935</v>
      </c>
      <c r="P132" s="40">
        <f t="shared" si="18"/>
        <v>1556.6748799830518</v>
      </c>
      <c r="Q132" s="40">
        <f t="shared" ref="Q132:Q195" si="22">P132*0.18</f>
        <v>280.20147839694931</v>
      </c>
      <c r="R132" s="48">
        <f t="shared" si="19"/>
        <v>1836.8763583800012</v>
      </c>
      <c r="S132" s="56">
        <f t="shared" ref="S132:S195" si="23">0.1%*R132</f>
        <v>1.8368763583800012</v>
      </c>
      <c r="T132" s="148">
        <f t="shared" si="20"/>
        <v>1839.0438724828896</v>
      </c>
    </row>
    <row r="133" spans="1:20" ht="13.8" thickBot="1" x14ac:dyDescent="0.3">
      <c r="A133" s="6"/>
      <c r="F133" s="43">
        <v>1</v>
      </c>
      <c r="G133" s="32">
        <v>7554252</v>
      </c>
      <c r="H133" s="48" t="str">
        <f>VLOOKUP(G133,'SMALL PACK'!$A$2:$E$50904,5,0)</f>
        <v>SERVO TRCTR OIL PLS 15W40-8.5 L BUC</v>
      </c>
      <c r="I133" s="40">
        <f>VLOOKUP(G133,'SMALL PACK'!$A$2:$I$50904,9,0)*VLOOKUP(G133,'SMALL PACK'!$A$2:$I$50904,8,0)*F133</f>
        <v>2800</v>
      </c>
      <c r="J133" s="40">
        <f>VLOOKUP(G133,'SMALL PACK'!$A$2:$L$50904,12,0)*VLOOKUP(G133,'SMALL PACK'!$A$2:$I$50904,8,0)*F133</f>
        <v>2303.56</v>
      </c>
      <c r="K133" s="40">
        <f t="shared" si="21"/>
        <v>1952.1694915254238</v>
      </c>
      <c r="L133" s="40">
        <f>VLOOKUP(G133,'SMALL PACK'!$A$2:$S$50904,19,0)*VLOOKUP(G133,'SMALL PACK'!$A$2:$I$50904,8,0)*F133</f>
        <v>0</v>
      </c>
      <c r="M133" s="40">
        <f t="shared" si="16"/>
        <v>1952.1694915254238</v>
      </c>
      <c r="N133" s="40">
        <f>VLOOKUP(G133,'SMALL PACK'!A:AA,27,FALSE)*J133/100</f>
        <v>149.73140000000001</v>
      </c>
      <c r="O133" s="40">
        <f t="shared" si="17"/>
        <v>36.048761830508475</v>
      </c>
      <c r="P133" s="40">
        <f t="shared" si="18"/>
        <v>1766.3893296949152</v>
      </c>
      <c r="Q133" s="40">
        <f t="shared" si="22"/>
        <v>317.9500793450847</v>
      </c>
      <c r="R133" s="48">
        <f t="shared" si="19"/>
        <v>2084.3394090399997</v>
      </c>
      <c r="S133" s="56">
        <f t="shared" si="23"/>
        <v>2.0843394090399996</v>
      </c>
      <c r="T133" s="148">
        <f t="shared" si="20"/>
        <v>2086.7989295426669</v>
      </c>
    </row>
    <row r="134" spans="1:20" ht="13.8" thickBot="1" x14ac:dyDescent="0.3">
      <c r="A134" s="6"/>
      <c r="F134" s="43">
        <v>1</v>
      </c>
      <c r="G134" s="32">
        <v>7563250</v>
      </c>
      <c r="H134" s="48" t="str">
        <f>VLOOKUP(G134,'SMALL PACK'!$A$2:$E$50904,5,0)</f>
        <v>SERVO TRACTOR OIL MG 20W-40-7.5L PROMO</v>
      </c>
      <c r="I134" s="40">
        <f>VLOOKUP(G134,'SMALL PACK'!$A$2:$I$50904,9,0)*VLOOKUP(G134,'SMALL PACK'!$A$2:$I$50904,8,0)*F134</f>
        <v>2413</v>
      </c>
      <c r="J134" s="40">
        <f>VLOOKUP(G134,'SMALL PACK'!$A$2:$L$50904,12,0)*VLOOKUP(G134,'SMALL PACK'!$A$2:$I$50904,8,0)*F134</f>
        <v>1878.5204999999999</v>
      </c>
      <c r="K134" s="40">
        <f t="shared" si="21"/>
        <v>1591.9665254237289</v>
      </c>
      <c r="L134" s="40">
        <f>VLOOKUP(G134,'SMALL PACK'!$A$2:$S$50904,19,0)*VLOOKUP(G134,'SMALL PACK'!$A$2:$I$50904,8,0)*F134</f>
        <v>300</v>
      </c>
      <c r="M134" s="40">
        <f t="shared" si="16"/>
        <v>1291.9665254237289</v>
      </c>
      <c r="N134" s="40">
        <f>VLOOKUP(G134,'SMALL PACK'!A:AA,27,FALSE)*J134/100</f>
        <v>122.1038325</v>
      </c>
      <c r="O134" s="40">
        <f t="shared" si="17"/>
        <v>23.397253858474578</v>
      </c>
      <c r="P134" s="40">
        <f t="shared" si="18"/>
        <v>1146.4654390652543</v>
      </c>
      <c r="Q134" s="40">
        <f t="shared" si="22"/>
        <v>206.36377903174576</v>
      </c>
      <c r="R134" s="48">
        <f t="shared" si="19"/>
        <v>1352.829218097</v>
      </c>
      <c r="S134" s="56">
        <f t="shared" si="23"/>
        <v>1.3528292180970001</v>
      </c>
      <c r="T134" s="148">
        <f t="shared" si="20"/>
        <v>1354.4255565743545</v>
      </c>
    </row>
    <row r="135" spans="1:20" ht="13.8" thickBot="1" x14ac:dyDescent="0.3">
      <c r="A135" s="6"/>
      <c r="F135" s="43">
        <v>1</v>
      </c>
      <c r="G135" s="32">
        <v>7227251</v>
      </c>
      <c r="H135" s="48" t="str">
        <f>VLOOKUP(G135,'SMALL PACK'!$A$2:$E$50904,5,0)</f>
        <v>SERVO TRACTOR GREEN-7.5 L</v>
      </c>
      <c r="I135" s="40">
        <f>VLOOKUP(G135,'SMALL PACK'!$A$2:$I$50904,9,0)*VLOOKUP(G135,'SMALL PACK'!$A$2:$I$50904,8,0)*F135</f>
        <v>3073.0000000000023</v>
      </c>
      <c r="J135" s="40">
        <f>VLOOKUP(G135,'SMALL PACK'!$A$2:$L$50904,12,0)*VLOOKUP(G135,'SMALL PACK'!$A$2:$I$50904,8,0)*F135</f>
        <v>2280.1660000000015</v>
      </c>
      <c r="K135" s="40">
        <f t="shared" si="21"/>
        <v>1932.3440677966116</v>
      </c>
      <c r="L135" s="40">
        <f>VLOOKUP(G135,'SMALL PACK'!$A$2:$S$50904,19,0)*VLOOKUP(G135,'SMALL PACK'!$A$2:$I$50904,8,0)*F135</f>
        <v>435.00000000000028</v>
      </c>
      <c r="M135" s="40">
        <f t="shared" ref="M135:M198" si="24">K135-L135</f>
        <v>1497.3440677966114</v>
      </c>
      <c r="N135" s="40">
        <f>VLOOKUP(G135,'SMALL PACK'!A:AA,27,FALSE)*J135/100</f>
        <v>159.6116200000001</v>
      </c>
      <c r="O135" s="40">
        <f t="shared" ref="O135:O198" si="25">2%*(M135-N135)</f>
        <v>26.754648955932225</v>
      </c>
      <c r="P135" s="40">
        <f t="shared" ref="P135:P198" si="26">M135-N135-O135</f>
        <v>1310.977798840679</v>
      </c>
      <c r="Q135" s="40">
        <f t="shared" si="22"/>
        <v>235.97600379132223</v>
      </c>
      <c r="R135" s="48">
        <f t="shared" ref="R135:R198" si="27">P135+Q135</f>
        <v>1546.9538026320013</v>
      </c>
      <c r="S135" s="56">
        <f t="shared" si="23"/>
        <v>1.5469538026320013</v>
      </c>
      <c r="T135" s="148">
        <f t="shared" ref="T135:T198" si="28">(M135-N135-O135+S135)*1.18</f>
        <v>1548.7792081191071</v>
      </c>
    </row>
    <row r="136" spans="1:20" ht="13.8" thickBot="1" x14ac:dyDescent="0.3">
      <c r="A136" s="6"/>
      <c r="F136" s="43">
        <v>1</v>
      </c>
      <c r="G136" s="32">
        <v>7227252</v>
      </c>
      <c r="H136" s="48" t="str">
        <f>VLOOKUP(G136,'SMALL PACK'!$A$2:$E$50904,5,0)</f>
        <v>SERVO TRACTOR GREEN-8.5 L</v>
      </c>
      <c r="I136" s="40">
        <f>VLOOKUP(G136,'SMALL PACK'!$A$2:$I$50904,9,0)*VLOOKUP(G136,'SMALL PACK'!$A$2:$I$50904,8,0)*F136</f>
        <v>3468</v>
      </c>
      <c r="J136" s="40">
        <f>VLOOKUP(G136,'SMALL PACK'!$A$2:$L$50904,12,0)*VLOOKUP(G136,'SMALL PACK'!$A$2:$I$50904,8,0)*F136</f>
        <v>2574.9899999999998</v>
      </c>
      <c r="K136" s="40">
        <f t="shared" si="21"/>
        <v>2182.194915254237</v>
      </c>
      <c r="L136" s="40">
        <f>VLOOKUP(G136,'SMALL PACK'!$A$2:$S$50904,19,0)*VLOOKUP(G136,'SMALL PACK'!$A$2:$I$50904,8,0)*F136</f>
        <v>493</v>
      </c>
      <c r="M136" s="40">
        <f t="shared" si="24"/>
        <v>1689.194915254237</v>
      </c>
      <c r="N136" s="40">
        <f>VLOOKUP(G136,'SMALL PACK'!A:AA,27,FALSE)*J136/100</f>
        <v>180.24930000000001</v>
      </c>
      <c r="O136" s="40">
        <f t="shared" si="25"/>
        <v>30.17891230508474</v>
      </c>
      <c r="P136" s="40">
        <f t="shared" si="26"/>
        <v>1478.7667029491522</v>
      </c>
      <c r="Q136" s="40">
        <f t="shared" si="22"/>
        <v>266.17800653084737</v>
      </c>
      <c r="R136" s="48">
        <f t="shared" si="27"/>
        <v>1744.9447094799996</v>
      </c>
      <c r="S136" s="56">
        <f t="shared" si="23"/>
        <v>1.7449447094799997</v>
      </c>
      <c r="T136" s="148">
        <f t="shared" si="28"/>
        <v>1747.0037442371859</v>
      </c>
    </row>
    <row r="137" spans="1:20" ht="13.8" thickBot="1" x14ac:dyDescent="0.3">
      <c r="A137" s="6"/>
      <c r="F137" s="43">
        <v>1</v>
      </c>
      <c r="G137" s="32">
        <v>7651265</v>
      </c>
      <c r="H137" s="48" t="str">
        <f>VLOOKUP(G137,'SMALL PACK'!$A$2:$E$50904,5,0)</f>
        <v>SERVO AGROSPRAY T - 20 L BUC</v>
      </c>
      <c r="I137" s="40">
        <f>VLOOKUP(G137,'SMALL PACK'!$A$2:$I$50904,9,0)*VLOOKUP(G137,'SMALL PACK'!$A$2:$I$50904,8,0)*F137</f>
        <v>5748.0000000000036</v>
      </c>
      <c r="J137" s="40">
        <f>VLOOKUP(G137,'SMALL PACK'!$A$2:$L$50904,12,0)*VLOOKUP(G137,'SMALL PACK'!$A$2:$I$50904,8,0)*F137</f>
        <v>4421.3616000000029</v>
      </c>
      <c r="K137" s="40">
        <f t="shared" si="21"/>
        <v>3746.9166101694941</v>
      </c>
      <c r="L137" s="40">
        <f>VLOOKUP(G137,'SMALL PACK'!$A$2:$S$50904,19,0)*VLOOKUP(G137,'SMALL PACK'!$A$2:$I$50904,8,0)*F137</f>
        <v>0</v>
      </c>
      <c r="M137" s="40">
        <f t="shared" si="24"/>
        <v>3746.9166101694941</v>
      </c>
      <c r="N137" s="40">
        <f>VLOOKUP(G137,'SMALL PACK'!A:AA,27,FALSE)*J137/100</f>
        <v>287.38850400000018</v>
      </c>
      <c r="O137" s="40">
        <f t="shared" si="25"/>
        <v>69.190562123389881</v>
      </c>
      <c r="P137" s="40">
        <f t="shared" si="26"/>
        <v>3390.3375440461041</v>
      </c>
      <c r="Q137" s="40">
        <f t="shared" si="22"/>
        <v>610.26075792829874</v>
      </c>
      <c r="R137" s="48">
        <f t="shared" si="27"/>
        <v>4000.5983019744026</v>
      </c>
      <c r="S137" s="56">
        <f t="shared" si="23"/>
        <v>4.0005983019744029</v>
      </c>
      <c r="T137" s="148">
        <f t="shared" si="28"/>
        <v>4005.3190079707329</v>
      </c>
    </row>
    <row r="138" spans="1:20" ht="13.8" thickBot="1" x14ac:dyDescent="0.3">
      <c r="A138" s="6"/>
      <c r="F138" s="43">
        <v>1</v>
      </c>
      <c r="G138" s="32">
        <v>7586234</v>
      </c>
      <c r="H138" s="48" t="str">
        <f>VLOOKUP(G138,'SMALL PACK'!$A$2:$E$50904,5,0)</f>
        <v>SERVO ORCHARD SPRAY OIL-4x5L - HDPE</v>
      </c>
      <c r="I138" s="40">
        <f>VLOOKUP(G138,'SMALL PACK'!$A$2:$I$50904,9,0)*VLOOKUP(G138,'SMALL PACK'!$A$2:$I$50904,8,0)*F138</f>
        <v>5568.0000000000036</v>
      </c>
      <c r="J138" s="40">
        <f>VLOOKUP(G138,'SMALL PACK'!$A$2:$L$50904,12,0)*VLOOKUP(G138,'SMALL PACK'!$A$2:$I$50904,8,0)*F138</f>
        <v>4419.8784000000023</v>
      </c>
      <c r="K138" s="40">
        <f t="shared" si="21"/>
        <v>3745.6596610169513</v>
      </c>
      <c r="L138" s="40">
        <f>VLOOKUP(G138,'SMALL PACK'!$A$2:$S$50904,19,0)*VLOOKUP(G138,'SMALL PACK'!$A$2:$I$50904,8,0)*F138</f>
        <v>0</v>
      </c>
      <c r="M138" s="40">
        <f t="shared" si="24"/>
        <v>3745.6596610169513</v>
      </c>
      <c r="N138" s="40">
        <f>VLOOKUP(G138,'SMALL PACK'!A:AA,27,FALSE)*J138/100</f>
        <v>287.29209600000019</v>
      </c>
      <c r="O138" s="40">
        <f t="shared" si="25"/>
        <v>69.167351300339021</v>
      </c>
      <c r="P138" s="40">
        <f t="shared" si="26"/>
        <v>3389.2002137166123</v>
      </c>
      <c r="Q138" s="40">
        <f t="shared" si="22"/>
        <v>610.05603846899021</v>
      </c>
      <c r="R138" s="48">
        <f t="shared" si="27"/>
        <v>3999.2562521856025</v>
      </c>
      <c r="S138" s="56">
        <f t="shared" si="23"/>
        <v>3.9992562521856025</v>
      </c>
      <c r="T138" s="148">
        <f t="shared" si="28"/>
        <v>4003.9753745631815</v>
      </c>
    </row>
    <row r="139" spans="1:20" ht="13.8" thickBot="1" x14ac:dyDescent="0.3">
      <c r="A139" s="6"/>
      <c r="F139" s="43">
        <v>1</v>
      </c>
      <c r="G139" s="32">
        <v>7586242</v>
      </c>
      <c r="H139" s="48" t="str">
        <f>VLOOKUP(G139,'SMALL PACK'!$A$2:$E$50904,5,0)</f>
        <v>SERVO ORCHARD SPRAY OIL - 10 L BUC</v>
      </c>
      <c r="I139" s="40">
        <f>VLOOKUP(G139,'SMALL PACK'!$A$2:$I$50904,9,0)*VLOOKUP(G139,'SMALL PACK'!$A$2:$I$50904,8,0)*F139</f>
        <v>2743.0000000000014</v>
      </c>
      <c r="J139" s="40">
        <f>VLOOKUP(G139,'SMALL PACK'!$A$2:$L$50904,12,0)*VLOOKUP(G139,'SMALL PACK'!$A$2:$I$50904,8,0)*F139</f>
        <v>2177.3934000000008</v>
      </c>
      <c r="K139" s="40">
        <f t="shared" si="21"/>
        <v>1845.2486440677974</v>
      </c>
      <c r="L139" s="40">
        <f>VLOOKUP(G139,'SMALL PACK'!$A$2:$S$50904,19,0)*VLOOKUP(G139,'SMALL PACK'!$A$2:$I$50904,8,0)*F139</f>
        <v>0</v>
      </c>
      <c r="M139" s="40">
        <f t="shared" si="24"/>
        <v>1845.2486440677974</v>
      </c>
      <c r="N139" s="40">
        <f>VLOOKUP(G139,'SMALL PACK'!A:AA,27,FALSE)*J139/100</f>
        <v>141.53057100000007</v>
      </c>
      <c r="O139" s="40">
        <f t="shared" si="25"/>
        <v>34.074361461355949</v>
      </c>
      <c r="P139" s="40">
        <f t="shared" si="26"/>
        <v>1669.6437116064415</v>
      </c>
      <c r="Q139" s="40">
        <f t="shared" si="22"/>
        <v>300.53586808915946</v>
      </c>
      <c r="R139" s="48">
        <f t="shared" si="27"/>
        <v>1970.179579695601</v>
      </c>
      <c r="S139" s="56">
        <f t="shared" si="23"/>
        <v>1.970179579695601</v>
      </c>
      <c r="T139" s="148">
        <f t="shared" si="28"/>
        <v>1972.5043915996418</v>
      </c>
    </row>
    <row r="140" spans="1:20" ht="13.8" thickBot="1" x14ac:dyDescent="0.3">
      <c r="A140" s="6"/>
      <c r="F140" s="43">
        <v>1</v>
      </c>
      <c r="G140" s="32">
        <v>7586265</v>
      </c>
      <c r="H140" s="48" t="str">
        <f>VLOOKUP(G140,'SMALL PACK'!$A$2:$E$50904,5,0)</f>
        <v>SERVO ORCHARD SPRAY OIL - 20 L BUC</v>
      </c>
      <c r="I140" s="40">
        <f>VLOOKUP(G140,'SMALL PACK'!$A$2:$I$50904,9,0)*VLOOKUP(G140,'SMALL PACK'!$A$2:$I$50904,8,0)*F140</f>
        <v>5377.0000000000036</v>
      </c>
      <c r="J140" s="40">
        <f>VLOOKUP(G140,'SMALL PACK'!$A$2:$L$50904,12,0)*VLOOKUP(G140,'SMALL PACK'!$A$2:$I$50904,8,0)*F140</f>
        <v>4267.1872000000021</v>
      </c>
      <c r="K140" s="40">
        <f t="shared" si="21"/>
        <v>3616.2603389830529</v>
      </c>
      <c r="L140" s="40">
        <f>VLOOKUP(G140,'SMALL PACK'!$A$2:$S$50904,19,0)*VLOOKUP(G140,'SMALL PACK'!$A$2:$I$50904,8,0)*F140</f>
        <v>0</v>
      </c>
      <c r="M140" s="40">
        <f t="shared" si="24"/>
        <v>3616.2603389830529</v>
      </c>
      <c r="N140" s="40">
        <f>VLOOKUP(G140,'SMALL PACK'!A:AA,27,FALSE)*J140/100</f>
        <v>277.36716800000011</v>
      </c>
      <c r="O140" s="40">
        <f t="shared" si="25"/>
        <v>66.77786341966106</v>
      </c>
      <c r="P140" s="40">
        <f t="shared" si="26"/>
        <v>3272.1153075633915</v>
      </c>
      <c r="Q140" s="40">
        <f t="shared" si="22"/>
        <v>588.9807553614105</v>
      </c>
      <c r="R140" s="48">
        <f t="shared" si="27"/>
        <v>3861.096062924802</v>
      </c>
      <c r="S140" s="56">
        <f t="shared" si="23"/>
        <v>3.8610960629248021</v>
      </c>
      <c r="T140" s="148">
        <f t="shared" si="28"/>
        <v>3865.6521562790531</v>
      </c>
    </row>
    <row r="141" spans="1:20" ht="13.8" thickBot="1" x14ac:dyDescent="0.3">
      <c r="A141" s="6"/>
      <c r="F141" s="43">
        <v>1</v>
      </c>
      <c r="G141" s="32">
        <v>7226184</v>
      </c>
      <c r="H141" s="48" t="str">
        <f>VLOOKUP(G141,'SMALL PACK'!$A$2:$E$50904,5,0)</f>
        <v xml:space="preserve">SERVO MKM TRACTOR OIL-20 X 1 L </v>
      </c>
      <c r="I141" s="40">
        <f>VLOOKUP(G141,'SMALL PACK'!$A$2:$I$50904,9,0)*VLOOKUP(G141,'SMALL PACK'!$A$2:$I$50904,8,0)*F141</f>
        <v>7380.0000000000055</v>
      </c>
      <c r="J141" s="40">
        <f>VLOOKUP(G141,'SMALL PACK'!$A$2:$L$50904,12,0)*VLOOKUP(G141,'SMALL PACK'!$A$2:$I$50904,8,0)*F141</f>
        <v>6033.1500000000051</v>
      </c>
      <c r="K141" s="40">
        <f t="shared" si="21"/>
        <v>5112.8389830508522</v>
      </c>
      <c r="L141" s="40">
        <f>VLOOKUP(G141,'SMALL PACK'!$A$2:$S$50904,19,0)*VLOOKUP(G141,'SMALL PACK'!$A$2:$I$50904,8,0)*F141</f>
        <v>860.00000000000057</v>
      </c>
      <c r="M141" s="40">
        <f t="shared" si="24"/>
        <v>4252.8389830508513</v>
      </c>
      <c r="N141" s="40">
        <f>VLOOKUP(G141,'SMALL PACK'!A:AA,27,FALSE)*J141/100</f>
        <v>392.15475000000038</v>
      </c>
      <c r="O141" s="40">
        <f t="shared" si="25"/>
        <v>77.213684661017012</v>
      </c>
      <c r="P141" s="40">
        <f t="shared" si="26"/>
        <v>3783.4705483898338</v>
      </c>
      <c r="Q141" s="40">
        <f t="shared" si="22"/>
        <v>681.02469871017001</v>
      </c>
      <c r="R141" s="48">
        <f t="shared" si="27"/>
        <v>4464.4952471000033</v>
      </c>
      <c r="S141" s="56">
        <f t="shared" si="23"/>
        <v>4.464495247100003</v>
      </c>
      <c r="T141" s="148">
        <f t="shared" si="28"/>
        <v>4469.7633514915815</v>
      </c>
    </row>
    <row r="142" spans="1:20" ht="13.8" thickBot="1" x14ac:dyDescent="0.3">
      <c r="A142" s="6"/>
      <c r="F142" s="43">
        <v>1</v>
      </c>
      <c r="G142" s="32">
        <v>7226251</v>
      </c>
      <c r="H142" s="48" t="str">
        <f>VLOOKUP(G142,'SMALL PACK'!$A$2:$E$50904,5,0)</f>
        <v>SERVO MKM TRACTOR OIL-7.5 L</v>
      </c>
      <c r="I142" s="40">
        <f>VLOOKUP(G142,'SMALL PACK'!$A$2:$I$50904,9,0)*VLOOKUP(G142,'SMALL PACK'!$A$2:$I$50904,8,0)*F142</f>
        <v>2629.0000000000018</v>
      </c>
      <c r="J142" s="40">
        <f>VLOOKUP(G142,'SMALL PACK'!$A$2:$L$50904,12,0)*VLOOKUP(G142,'SMALL PACK'!$A$2:$I$50904,8,0)*F142</f>
        <v>2169.7137000000012</v>
      </c>
      <c r="K142" s="40">
        <f t="shared" si="21"/>
        <v>1838.7404237288147</v>
      </c>
      <c r="L142" s="40">
        <f>VLOOKUP(G142,'SMALL PACK'!$A$2:$S$50904,19,0)*VLOOKUP(G142,'SMALL PACK'!$A$2:$I$50904,8,0)*F142</f>
        <v>225.00000000000014</v>
      </c>
      <c r="M142" s="40">
        <f t="shared" si="24"/>
        <v>1613.7404237288144</v>
      </c>
      <c r="N142" s="40">
        <f>VLOOKUP(G142,'SMALL PACK'!A:AA,27,FALSE)*J142/100</f>
        <v>141.03139050000007</v>
      </c>
      <c r="O142" s="40">
        <f t="shared" si="25"/>
        <v>29.454180664576288</v>
      </c>
      <c r="P142" s="40">
        <f t="shared" si="26"/>
        <v>1443.254852564238</v>
      </c>
      <c r="Q142" s="40">
        <f t="shared" si="22"/>
        <v>259.78587346156286</v>
      </c>
      <c r="R142" s="48">
        <f t="shared" si="27"/>
        <v>1703.040726025801</v>
      </c>
      <c r="S142" s="56">
        <f t="shared" si="23"/>
        <v>1.7030407260258009</v>
      </c>
      <c r="T142" s="148">
        <f t="shared" si="28"/>
        <v>1705.0503140825112</v>
      </c>
    </row>
    <row r="143" spans="1:20" ht="13.8" thickBot="1" x14ac:dyDescent="0.3">
      <c r="A143" s="6"/>
      <c r="F143" s="43">
        <v>1</v>
      </c>
      <c r="G143" s="32">
        <v>2824152</v>
      </c>
      <c r="H143" s="48" t="str">
        <f>VLOOKUP(G143,'SMALL PACK'!$A$2:$E$50904,5,0)</f>
        <v>SERVO 4T GREEN-20 X 0.9 L</v>
      </c>
      <c r="I143" s="40">
        <f>VLOOKUP(G143,'SMALL PACK'!$A$2:$I$50904,9,0)*VLOOKUP(G143,'SMALL PACK'!$A$2:$I$50904,8,0)*F143</f>
        <v>6460</v>
      </c>
      <c r="J143" s="40">
        <f>VLOOKUP(G143,'SMALL PACK'!$A$2:$L$50904,12,0)*VLOOKUP(G143,'SMALL PACK'!$A$2:$I$50904,8,0)*F143</f>
        <v>4983.8900000000003</v>
      </c>
      <c r="K143" s="40">
        <f t="shared" si="21"/>
        <v>4223.6355932203396</v>
      </c>
      <c r="L143" s="40">
        <f>VLOOKUP(G143,'SMALL PACK'!$A$2:$S$50904,19,0)*VLOOKUP(G143,'SMALL PACK'!$A$2:$I$50904,8,0)*F143</f>
        <v>594</v>
      </c>
      <c r="M143" s="40">
        <f t="shared" si="24"/>
        <v>3629.6355932203396</v>
      </c>
      <c r="N143" s="40">
        <f>VLOOKUP(G143,'SMALL PACK'!A:AA,27,FALSE)*J143/100</f>
        <v>348.87230000000005</v>
      </c>
      <c r="O143" s="40">
        <f t="shared" si="25"/>
        <v>65.615265864406794</v>
      </c>
      <c r="P143" s="40">
        <f t="shared" si="26"/>
        <v>3215.1480273559328</v>
      </c>
      <c r="Q143" s="40">
        <f t="shared" si="22"/>
        <v>578.72664492406784</v>
      </c>
      <c r="R143" s="48">
        <f t="shared" si="27"/>
        <v>3793.8746722800006</v>
      </c>
      <c r="S143" s="56">
        <f t="shared" si="23"/>
        <v>3.7938746722800007</v>
      </c>
      <c r="T143" s="148">
        <f t="shared" si="28"/>
        <v>3798.3514443932904</v>
      </c>
    </row>
    <row r="144" spans="1:20" ht="13.8" thickBot="1" x14ac:dyDescent="0.3">
      <c r="A144" s="6"/>
      <c r="F144" s="43">
        <v>1</v>
      </c>
      <c r="G144" s="32">
        <v>2824184</v>
      </c>
      <c r="H144" s="48" t="str">
        <f>VLOOKUP(G144,'SMALL PACK'!$A$2:$E$50904,5,0)</f>
        <v>SERVO 4T GREEN-20 X 1 L</v>
      </c>
      <c r="I144" s="40">
        <f>VLOOKUP(G144,'SMALL PACK'!$A$2:$I$50904,9,0)*VLOOKUP(G144,'SMALL PACK'!$A$2:$I$50904,8,0)*F144</f>
        <v>7160.0000000000055</v>
      </c>
      <c r="J144" s="40">
        <f>VLOOKUP(G144,'SMALL PACK'!$A$2:$L$50904,12,0)*VLOOKUP(G144,'SMALL PACK'!$A$2:$I$50904,8,0)*F144</f>
        <v>5532.5320000000038</v>
      </c>
      <c r="K144" s="40">
        <f t="shared" si="21"/>
        <v>4688.5864406779692</v>
      </c>
      <c r="L144" s="40">
        <f>VLOOKUP(G144,'SMALL PACK'!$A$2:$S$50904,19,0)*VLOOKUP(G144,'SMALL PACK'!$A$2:$I$50904,8,0)*F144</f>
        <v>660.00000000000045</v>
      </c>
      <c r="M144" s="40">
        <f t="shared" si="24"/>
        <v>4028.5864406779688</v>
      </c>
      <c r="N144" s="40">
        <f>VLOOKUP(G144,'SMALL PACK'!A:AA,27,FALSE)*J144/100</f>
        <v>387.27724000000023</v>
      </c>
      <c r="O144" s="40">
        <f t="shared" si="25"/>
        <v>72.82618401355937</v>
      </c>
      <c r="P144" s="40">
        <f t="shared" si="26"/>
        <v>3568.4830166644092</v>
      </c>
      <c r="Q144" s="40">
        <f t="shared" si="22"/>
        <v>642.3269429995936</v>
      </c>
      <c r="R144" s="48">
        <f t="shared" si="27"/>
        <v>4210.8099596640031</v>
      </c>
      <c r="S144" s="56">
        <f t="shared" si="23"/>
        <v>4.2108099596640036</v>
      </c>
      <c r="T144" s="148">
        <f t="shared" si="28"/>
        <v>4215.7787154164062</v>
      </c>
    </row>
    <row r="145" spans="1:20" ht="13.8" thickBot="1" x14ac:dyDescent="0.3">
      <c r="A145" s="6"/>
      <c r="F145" s="43">
        <v>1</v>
      </c>
      <c r="G145" s="32">
        <v>2825185</v>
      </c>
      <c r="H145" s="48" t="str">
        <f>VLOOKUP(G145,'SMALL PACK'!$A$2:$E$50904,5,0)</f>
        <v>SERVO HYPERSPORT F5-10 X 1 L</v>
      </c>
      <c r="I145" s="40">
        <f>VLOOKUP(G145,'SMALL PACK'!$A$2:$I$50904,9,0)*VLOOKUP(G145,'SMALL PACK'!$A$2:$I$50904,8,0)*F145</f>
        <v>8800.0000000000055</v>
      </c>
      <c r="J145" s="40">
        <f>VLOOKUP(G145,'SMALL PACK'!$A$2:$L$50904,12,0)*VLOOKUP(G145,'SMALL PACK'!$A$2:$I$50904,8,0)*F145</f>
        <v>6468.0000000000027</v>
      </c>
      <c r="K145" s="40">
        <f t="shared" si="21"/>
        <v>5481.3559322033925</v>
      </c>
      <c r="L145" s="40">
        <f>VLOOKUP(G145,'SMALL PACK'!$A$2:$S$50904,19,0)*VLOOKUP(G145,'SMALL PACK'!$A$2:$I$50904,8,0)*F145</f>
        <v>3400.0000000000018</v>
      </c>
      <c r="M145" s="40">
        <f t="shared" si="24"/>
        <v>2081.3559322033907</v>
      </c>
      <c r="N145" s="40">
        <f>VLOOKUP(G145,'SMALL PACK'!A:AA,27,FALSE)*J145/100</f>
        <v>517.44000000000017</v>
      </c>
      <c r="O145" s="40">
        <f t="shared" si="25"/>
        <v>31.278318644067813</v>
      </c>
      <c r="P145" s="40">
        <f t="shared" si="26"/>
        <v>1532.6376135593227</v>
      </c>
      <c r="Q145" s="40">
        <f t="shared" si="22"/>
        <v>275.87477044067811</v>
      </c>
      <c r="R145" s="48">
        <f t="shared" si="27"/>
        <v>1808.5123840000008</v>
      </c>
      <c r="S145" s="56">
        <f t="shared" si="23"/>
        <v>1.8085123840000008</v>
      </c>
      <c r="T145" s="148">
        <f t="shared" si="28"/>
        <v>1810.6464286131209</v>
      </c>
    </row>
    <row r="146" spans="1:20" ht="13.8" thickBot="1" x14ac:dyDescent="0.3">
      <c r="A146" s="6"/>
      <c r="F146" s="43">
        <v>1</v>
      </c>
      <c r="G146" s="32">
        <v>2825258</v>
      </c>
      <c r="H146" s="48" t="str">
        <f>VLOOKUP(G146,'SMALL PACK'!$A$2:$E$50904,5,0)</f>
        <v>SERVO HYPERSPORT F5-10 X 1 L PROMO</v>
      </c>
      <c r="I146" s="40">
        <f>VLOOKUP(G146,'SMALL PACK'!$A$2:$I$50904,9,0)*VLOOKUP(G146,'SMALL PACK'!$A$2:$I$50904,8,0)*F146</f>
        <v>8800</v>
      </c>
      <c r="J146" s="40">
        <f>VLOOKUP(G146,'SMALL PACK'!$A$2:$L$50904,12,0)*VLOOKUP(G146,'SMALL PACK'!$A$2:$I$50904,8,0)*F146</f>
        <v>6468</v>
      </c>
      <c r="K146" s="40">
        <f t="shared" si="21"/>
        <v>5481.3559322033898</v>
      </c>
      <c r="L146" s="40">
        <f>VLOOKUP(G146,'SMALL PACK'!$A$2:$S$50904,19,0)*VLOOKUP(G146,'SMALL PACK'!$A$2:$I$50904,8,0)*F146</f>
        <v>2400</v>
      </c>
      <c r="M146" s="40">
        <f t="shared" si="24"/>
        <v>3081.3559322033898</v>
      </c>
      <c r="N146" s="40">
        <f>VLOOKUP(G146,'SMALL PACK'!A:AA,27,FALSE)*J146/100</f>
        <v>517.44000000000005</v>
      </c>
      <c r="O146" s="40">
        <f t="shared" si="25"/>
        <v>51.278318644067795</v>
      </c>
      <c r="P146" s="40">
        <f t="shared" si="26"/>
        <v>2512.6376135593218</v>
      </c>
      <c r="Q146" s="40">
        <f t="shared" si="22"/>
        <v>452.27477044067791</v>
      </c>
      <c r="R146" s="48">
        <f t="shared" si="27"/>
        <v>2964.9123839999997</v>
      </c>
      <c r="S146" s="56">
        <f t="shared" si="23"/>
        <v>2.9649123839999998</v>
      </c>
      <c r="T146" s="148">
        <f t="shared" si="28"/>
        <v>2968.4109806131196</v>
      </c>
    </row>
    <row r="147" spans="1:20" ht="13.8" thickBot="1" x14ac:dyDescent="0.3">
      <c r="A147" s="6"/>
      <c r="F147" s="43">
        <v>1</v>
      </c>
      <c r="G147" s="32">
        <v>2825022</v>
      </c>
      <c r="H147" s="48" t="str">
        <f>VLOOKUP(G147,'SMALL PACK'!$A$2:$E$50904,5,0)</f>
        <v>SERVO HYPERSPORT F5-10 X 1.2 L PROMO</v>
      </c>
      <c r="I147" s="40">
        <f>VLOOKUP(G147,'SMALL PACK'!$A$2:$I$50904,9,0)*VLOOKUP(G147,'SMALL PACK'!$A$2:$I$50904,8,0)*F147</f>
        <v>10540</v>
      </c>
      <c r="J147" s="40">
        <f>VLOOKUP(G147,'SMALL PACK'!$A$2:$L$50904,12,0)*VLOOKUP(G147,'SMALL PACK'!$A$2:$I$50904,8,0)*F147</f>
        <v>7746.9000000000005</v>
      </c>
      <c r="K147" s="40">
        <f t="shared" si="21"/>
        <v>6565.1694915254247</v>
      </c>
      <c r="L147" s="40">
        <f>VLOOKUP(G147,'SMALL PACK'!$A$2:$S$50904,19,0)*VLOOKUP(G147,'SMALL PACK'!$A$2:$I$50904,8,0)*F147</f>
        <v>2880</v>
      </c>
      <c r="M147" s="40">
        <f t="shared" si="24"/>
        <v>3685.1694915254247</v>
      </c>
      <c r="N147" s="40">
        <f>VLOOKUP(G147,'SMALL PACK'!A:AA,27,FALSE)*J147/100</f>
        <v>619.75200000000007</v>
      </c>
      <c r="O147" s="40">
        <f t="shared" si="25"/>
        <v>61.308349830508497</v>
      </c>
      <c r="P147" s="40">
        <f t="shared" si="26"/>
        <v>3004.1091416949162</v>
      </c>
      <c r="Q147" s="40">
        <f t="shared" si="22"/>
        <v>540.73964550508492</v>
      </c>
      <c r="R147" s="48">
        <f t="shared" si="27"/>
        <v>3544.848787200001</v>
      </c>
      <c r="S147" s="56">
        <f t="shared" si="23"/>
        <v>3.5448487872000012</v>
      </c>
      <c r="T147" s="148">
        <f t="shared" si="28"/>
        <v>3549.0317087688968</v>
      </c>
    </row>
    <row r="148" spans="1:20" ht="13.8" thickBot="1" x14ac:dyDescent="0.3">
      <c r="A148" s="6"/>
      <c r="F148" s="43">
        <v>1</v>
      </c>
      <c r="G148" s="32">
        <v>2825195</v>
      </c>
      <c r="H148" s="48" t="str">
        <f>VLOOKUP(G148,'SMALL PACK'!$A$2:$E$50904,5,0)</f>
        <v>SERVO HYPERSPORT F5-4 X 2.5 L</v>
      </c>
      <c r="I148" s="40">
        <f>VLOOKUP(G148,'SMALL PACK'!$A$2:$I$50904,9,0)*VLOOKUP(G148,'SMALL PACK'!$A$2:$I$50904,8,0)*F148</f>
        <v>8760</v>
      </c>
      <c r="J148" s="40">
        <f>VLOOKUP(G148,'SMALL PACK'!$A$2:$L$50904,12,0)*VLOOKUP(G148,'SMALL PACK'!$A$2:$I$50904,8,0)*F148</f>
        <v>6438.6</v>
      </c>
      <c r="K148" s="40">
        <f t="shared" si="21"/>
        <v>5456.4406779661022</v>
      </c>
      <c r="L148" s="40">
        <f>VLOOKUP(G148,'SMALL PACK'!$A$2:$S$50904,19,0)*VLOOKUP(G148,'SMALL PACK'!$A$2:$I$50904,8,0)*F148</f>
        <v>0</v>
      </c>
      <c r="M148" s="40">
        <f t="shared" si="24"/>
        <v>5456.4406779661022</v>
      </c>
      <c r="N148" s="40">
        <f>VLOOKUP(G148,'SMALL PACK'!A:AA,27,FALSE)*J148/100</f>
        <v>515.08800000000008</v>
      </c>
      <c r="O148" s="40">
        <f t="shared" si="25"/>
        <v>98.827053559322053</v>
      </c>
      <c r="P148" s="40">
        <f t="shared" si="26"/>
        <v>4842.5256244067805</v>
      </c>
      <c r="Q148" s="40">
        <f t="shared" si="22"/>
        <v>871.65461239322042</v>
      </c>
      <c r="R148" s="48">
        <f t="shared" si="27"/>
        <v>5714.1802368000008</v>
      </c>
      <c r="S148" s="56">
        <f t="shared" si="23"/>
        <v>5.7141802368000008</v>
      </c>
      <c r="T148" s="148">
        <f t="shared" si="28"/>
        <v>5720.922969479424</v>
      </c>
    </row>
    <row r="149" spans="1:20" ht="13.8" thickBot="1" x14ac:dyDescent="0.3">
      <c r="A149" s="6"/>
      <c r="F149" s="43">
        <v>1</v>
      </c>
      <c r="G149" s="32">
        <v>2825030</v>
      </c>
      <c r="H149" s="48" t="str">
        <f>VLOOKUP(G149,'SMALL PACK'!$A$2:$E$50904,5,0)</f>
        <v>SERVO HYPERSPORT F5-4 X 2.8 L</v>
      </c>
      <c r="I149" s="40">
        <f>VLOOKUP(G149,'SMALL PACK'!$A$2:$I$50904,9,0)*VLOOKUP(G149,'SMALL PACK'!$A$2:$I$50904,8,0)*F149</f>
        <v>9800</v>
      </c>
      <c r="J149" s="40">
        <f>VLOOKUP(G149,'SMALL PACK'!$A$2:$L$50904,12,0)*VLOOKUP(G149,'SMALL PACK'!$A$2:$I$50904,8,0)*F149</f>
        <v>7203</v>
      </c>
      <c r="K149" s="40">
        <f t="shared" si="21"/>
        <v>6104.2372881355932</v>
      </c>
      <c r="L149" s="40">
        <f>VLOOKUP(G149,'SMALL PACK'!$A$2:$S$50904,19,0)*VLOOKUP(G149,'SMALL PACK'!$A$2:$I$50904,8,0)*F149</f>
        <v>0</v>
      </c>
      <c r="M149" s="40">
        <f t="shared" si="24"/>
        <v>6104.2372881355932</v>
      </c>
      <c r="N149" s="40">
        <f>VLOOKUP(G149,'SMALL PACK'!A:AA,27,FALSE)*J149/100</f>
        <v>576.24</v>
      </c>
      <c r="O149" s="40">
        <f t="shared" si="25"/>
        <v>110.55994576271188</v>
      </c>
      <c r="P149" s="40">
        <f t="shared" si="26"/>
        <v>5417.4373423728812</v>
      </c>
      <c r="Q149" s="40">
        <f t="shared" si="22"/>
        <v>975.13872162711857</v>
      </c>
      <c r="R149" s="48">
        <f t="shared" si="27"/>
        <v>6392.5760639999999</v>
      </c>
      <c r="S149" s="56">
        <f t="shared" si="23"/>
        <v>6.392576064</v>
      </c>
      <c r="T149" s="148">
        <f t="shared" si="28"/>
        <v>6400.1193037555204</v>
      </c>
    </row>
    <row r="150" spans="1:20" ht="13.8" thickBot="1" x14ac:dyDescent="0.3">
      <c r="A150" s="6"/>
      <c r="F150" s="43">
        <v>1</v>
      </c>
      <c r="G150" s="32">
        <v>2828152</v>
      </c>
      <c r="H150" s="48" t="str">
        <f>VLOOKUP(G150,'SMALL PACK'!$A$2:$E$50904,5,0)</f>
        <v>SERVO 4T XTRA-20 X 0.9 L</v>
      </c>
      <c r="I150" s="40">
        <f>VLOOKUP(G150,'SMALL PACK'!$A$2:$I$50904,9,0)*VLOOKUP(G150,'SMALL PACK'!$A$2:$I$50904,8,0)*F150</f>
        <v>8440</v>
      </c>
      <c r="J150" s="40">
        <f>VLOOKUP(G150,'SMALL PACK'!$A$2:$L$50904,12,0)*VLOOKUP(G150,'SMALL PACK'!$A$2:$I$50904,8,0)*F150</f>
        <v>6281.0480000000007</v>
      </c>
      <c r="K150" s="40">
        <f t="shared" si="21"/>
        <v>5322.9220338983059</v>
      </c>
      <c r="L150" s="40">
        <f>VLOOKUP(G150,'SMALL PACK'!$A$2:$S$50904,19,0)*VLOOKUP(G150,'SMALL PACK'!$A$2:$I$50904,8,0)*F150</f>
        <v>864</v>
      </c>
      <c r="M150" s="40">
        <f t="shared" si="24"/>
        <v>4458.9220338983059</v>
      </c>
      <c r="N150" s="40">
        <f>VLOOKUP(G150,'SMALL PACK'!A:AA,27,FALSE)*J150/100</f>
        <v>502.48384000000004</v>
      </c>
      <c r="O150" s="40">
        <f t="shared" si="25"/>
        <v>79.128763877966122</v>
      </c>
      <c r="P150" s="40">
        <f t="shared" si="26"/>
        <v>3877.3094300203397</v>
      </c>
      <c r="Q150" s="40">
        <f t="shared" si="22"/>
        <v>697.91569740366117</v>
      </c>
      <c r="R150" s="48">
        <f t="shared" si="27"/>
        <v>4575.2251274240007</v>
      </c>
      <c r="S150" s="56">
        <f t="shared" si="23"/>
        <v>4.5752251274240008</v>
      </c>
      <c r="T150" s="148">
        <f t="shared" si="28"/>
        <v>4580.6238930743611</v>
      </c>
    </row>
    <row r="151" spans="1:20" ht="13.8" thickBot="1" x14ac:dyDescent="0.3">
      <c r="A151" s="6"/>
      <c r="F151" s="43">
        <v>1</v>
      </c>
      <c r="G151" s="32">
        <v>2828184</v>
      </c>
      <c r="H151" s="48" t="str">
        <f>VLOOKUP(G151,'SMALL PACK'!$A$2:$E$50904,5,0)</f>
        <v>SERVO 4T XTRA-20 X 1 L</v>
      </c>
      <c r="I151" s="40">
        <f>VLOOKUP(G151,'SMALL PACK'!$A$2:$I$50904,9,0)*VLOOKUP(G151,'SMALL PACK'!$A$2:$I$50904,8,0)*F151</f>
        <v>9280.0000000000073</v>
      </c>
      <c r="J151" s="40">
        <f>VLOOKUP(G151,'SMALL PACK'!$A$2:$L$50904,12,0)*VLOOKUP(G151,'SMALL PACK'!$A$2:$I$50904,8,0)*F151</f>
        <v>6910.8160000000044</v>
      </c>
      <c r="K151" s="40">
        <f t="shared" si="21"/>
        <v>5856.6237288135635</v>
      </c>
      <c r="L151" s="40">
        <f>VLOOKUP(G151,'SMALL PACK'!$A$2:$S$50904,19,0)*VLOOKUP(G151,'SMALL PACK'!$A$2:$I$50904,8,0)*F151</f>
        <v>960.00000000000068</v>
      </c>
      <c r="M151" s="40">
        <f t="shared" si="24"/>
        <v>4896.6237288135626</v>
      </c>
      <c r="N151" s="40">
        <f>VLOOKUP(G151,'SMALL PACK'!A:AA,27,FALSE)*J151/100</f>
        <v>552.86528000000033</v>
      </c>
      <c r="O151" s="40">
        <f t="shared" si="25"/>
        <v>86.875168976271254</v>
      </c>
      <c r="P151" s="40">
        <f t="shared" si="26"/>
        <v>4256.8832798372914</v>
      </c>
      <c r="Q151" s="40">
        <f t="shared" si="22"/>
        <v>766.23899037071237</v>
      </c>
      <c r="R151" s="48">
        <f t="shared" si="27"/>
        <v>5023.122270208004</v>
      </c>
      <c r="S151" s="56">
        <f t="shared" si="23"/>
        <v>5.0231222702080043</v>
      </c>
      <c r="T151" s="148">
        <f t="shared" si="28"/>
        <v>5029.049554486849</v>
      </c>
    </row>
    <row r="152" spans="1:20" ht="13.8" thickBot="1" x14ac:dyDescent="0.3">
      <c r="A152" s="6"/>
      <c r="F152" s="43">
        <v>1</v>
      </c>
      <c r="G152" s="32">
        <v>2828229</v>
      </c>
      <c r="H152" s="48" t="str">
        <f>VLOOKUP(G152,'SMALL PACK'!$A$2:$E$50904,5,0)</f>
        <v>SERVO 4T XTRA-20 X 1 L PROMO</v>
      </c>
      <c r="I152" s="40">
        <f>VLOOKUP(G152,'SMALL PACK'!$A$2:$I$50904,9,0)*VLOOKUP(G152,'SMALL PACK'!$A$2:$I$50904,8,0)*F152</f>
        <v>9280</v>
      </c>
      <c r="J152" s="40">
        <f>VLOOKUP(G152,'SMALL PACK'!$A$2:$L$50904,12,0)*VLOOKUP(G152,'SMALL PACK'!$A$2:$I$50904,8,0)*F152</f>
        <v>6910.8159999999998</v>
      </c>
      <c r="K152" s="40">
        <f t="shared" si="21"/>
        <v>5856.6237288135599</v>
      </c>
      <c r="L152" s="40">
        <f>VLOOKUP(G152,'SMALL PACK'!$A$2:$S$50904,19,0)*VLOOKUP(G152,'SMALL PACK'!$A$2:$I$50904,8,0)*F152</f>
        <v>860</v>
      </c>
      <c r="M152" s="40">
        <f t="shared" si="24"/>
        <v>4996.6237288135599</v>
      </c>
      <c r="N152" s="40">
        <f>VLOOKUP(G152,'SMALL PACK'!A:AA,27,FALSE)*J152/100</f>
        <v>552.86527999999998</v>
      </c>
      <c r="O152" s="40">
        <f t="shared" si="25"/>
        <v>88.875168976271198</v>
      </c>
      <c r="P152" s="40">
        <f t="shared" si="26"/>
        <v>4354.8832798372887</v>
      </c>
      <c r="Q152" s="40">
        <f t="shared" si="22"/>
        <v>783.8789903707119</v>
      </c>
      <c r="R152" s="48">
        <f t="shared" si="27"/>
        <v>5138.7622702080007</v>
      </c>
      <c r="S152" s="56">
        <f t="shared" si="23"/>
        <v>5.1387622702080007</v>
      </c>
      <c r="T152" s="148">
        <f t="shared" si="28"/>
        <v>5144.8260096868453</v>
      </c>
    </row>
    <row r="153" spans="1:20" ht="13.8" thickBot="1" x14ac:dyDescent="0.3">
      <c r="A153" s="6"/>
      <c r="F153" s="43">
        <v>1</v>
      </c>
      <c r="G153" s="32">
        <v>2828230</v>
      </c>
      <c r="H153" s="48" t="str">
        <f>VLOOKUP(G153,'SMALL PACK'!$A$2:$E$50904,5,0)</f>
        <v>SERVO 4T XTRA-20 X 0.9 L PROMO</v>
      </c>
      <c r="I153" s="40">
        <f>VLOOKUP(G153,'SMALL PACK'!$A$2:$I$50904,9,0)*VLOOKUP(G153,'SMALL PACK'!$A$2:$I$50904,8,0)*F153</f>
        <v>8440</v>
      </c>
      <c r="J153" s="40">
        <f>VLOOKUP(G153,'SMALL PACK'!$A$2:$L$50904,12,0)*VLOOKUP(G153,'SMALL PACK'!$A$2:$I$50904,8,0)*F153</f>
        <v>6281.0480000000007</v>
      </c>
      <c r="K153" s="40">
        <f t="shared" si="21"/>
        <v>5322.9220338983059</v>
      </c>
      <c r="L153" s="40">
        <f>VLOOKUP(G153,'SMALL PACK'!$A$2:$S$50904,19,0)*VLOOKUP(G153,'SMALL PACK'!$A$2:$I$50904,8,0)*F153</f>
        <v>774</v>
      </c>
      <c r="M153" s="40">
        <f t="shared" si="24"/>
        <v>4548.9220338983059</v>
      </c>
      <c r="N153" s="40">
        <f>VLOOKUP(G153,'SMALL PACK'!A:AA,27,FALSE)*J153/100</f>
        <v>502.48384000000004</v>
      </c>
      <c r="O153" s="40">
        <f t="shared" si="25"/>
        <v>80.928763877966119</v>
      </c>
      <c r="P153" s="40">
        <f t="shared" si="26"/>
        <v>3965.50943002034</v>
      </c>
      <c r="Q153" s="40">
        <f t="shared" si="22"/>
        <v>713.79169740366115</v>
      </c>
      <c r="R153" s="48">
        <f t="shared" si="27"/>
        <v>4679.3011274240016</v>
      </c>
      <c r="S153" s="56">
        <f t="shared" si="23"/>
        <v>4.6793011274240017</v>
      </c>
      <c r="T153" s="148">
        <f t="shared" si="28"/>
        <v>4684.8227027543617</v>
      </c>
    </row>
    <row r="154" spans="1:20" ht="13.8" thickBot="1" x14ac:dyDescent="0.3">
      <c r="A154" s="6"/>
      <c r="F154" s="43">
        <v>1</v>
      </c>
      <c r="G154" s="32">
        <v>2829152</v>
      </c>
      <c r="H154" s="48" t="str">
        <f>VLOOKUP(G154,'SMALL PACK'!$A$2:$E$50904,5,0)</f>
        <v>SERVO 4T XTRA 10W-30-20 X 0.9 L</v>
      </c>
      <c r="I154" s="40">
        <f>VLOOKUP(G154,'SMALL PACK'!$A$2:$I$50904,9,0)*VLOOKUP(G154,'SMALL PACK'!$A$2:$I$50904,8,0)*F154</f>
        <v>8440</v>
      </c>
      <c r="J154" s="40">
        <f>VLOOKUP(G154,'SMALL PACK'!$A$2:$L$50904,12,0)*VLOOKUP(G154,'SMALL PACK'!$A$2:$I$50904,8,0)*F154</f>
        <v>6281.0480000000007</v>
      </c>
      <c r="K154" s="40">
        <f t="shared" si="21"/>
        <v>5322.9220338983059</v>
      </c>
      <c r="L154" s="40">
        <f>VLOOKUP(G154,'SMALL PACK'!$A$2:$S$50904,19,0)*VLOOKUP(G154,'SMALL PACK'!$A$2:$I$50904,8,0)*F154</f>
        <v>864</v>
      </c>
      <c r="M154" s="40">
        <f t="shared" si="24"/>
        <v>4458.9220338983059</v>
      </c>
      <c r="N154" s="40">
        <f>VLOOKUP(G154,'SMALL PACK'!A:AA,27,FALSE)*J154/100</f>
        <v>502.48384000000004</v>
      </c>
      <c r="O154" s="40">
        <f t="shared" si="25"/>
        <v>79.128763877966122</v>
      </c>
      <c r="P154" s="40">
        <f t="shared" si="26"/>
        <v>3877.3094300203397</v>
      </c>
      <c r="Q154" s="40">
        <f t="shared" si="22"/>
        <v>697.91569740366117</v>
      </c>
      <c r="R154" s="48">
        <f t="shared" si="27"/>
        <v>4575.2251274240007</v>
      </c>
      <c r="S154" s="56">
        <f t="shared" si="23"/>
        <v>4.5752251274240008</v>
      </c>
      <c r="T154" s="148">
        <f t="shared" si="28"/>
        <v>4580.6238930743611</v>
      </c>
    </row>
    <row r="155" spans="1:20" ht="13.8" thickBot="1" x14ac:dyDescent="0.3">
      <c r="A155" s="6"/>
      <c r="F155" s="43">
        <v>1</v>
      </c>
      <c r="G155" s="32">
        <v>2829184</v>
      </c>
      <c r="H155" s="48" t="str">
        <f>VLOOKUP(G155,'SMALL PACK'!$A$2:$E$50904,5,0)</f>
        <v>SERVO 4T XTRA 10W-30-20 X 1 L</v>
      </c>
      <c r="I155" s="40">
        <f>VLOOKUP(G155,'SMALL PACK'!$A$2:$I$50904,9,0)*VLOOKUP(G155,'SMALL PACK'!$A$2:$I$50904,8,0)*F155</f>
        <v>9280.0000000000073</v>
      </c>
      <c r="J155" s="40">
        <f>VLOOKUP(G155,'SMALL PACK'!$A$2:$L$50904,12,0)*VLOOKUP(G155,'SMALL PACK'!$A$2:$I$50904,8,0)*F155</f>
        <v>6910.8160000000044</v>
      </c>
      <c r="K155" s="40">
        <f t="shared" si="21"/>
        <v>5856.6237288135635</v>
      </c>
      <c r="L155" s="40">
        <f>VLOOKUP(G155,'SMALL PACK'!$A$2:$S$50904,19,0)*VLOOKUP(G155,'SMALL PACK'!$A$2:$I$50904,8,0)*F155</f>
        <v>960.00000000000068</v>
      </c>
      <c r="M155" s="40">
        <f t="shared" si="24"/>
        <v>4896.6237288135626</v>
      </c>
      <c r="N155" s="40">
        <f>VLOOKUP(G155,'SMALL PACK'!A:AA,27,FALSE)*J155/100</f>
        <v>552.86528000000033</v>
      </c>
      <c r="O155" s="40">
        <f t="shared" si="25"/>
        <v>86.875168976271254</v>
      </c>
      <c r="P155" s="40">
        <f t="shared" si="26"/>
        <v>4256.8832798372914</v>
      </c>
      <c r="Q155" s="40">
        <f t="shared" si="22"/>
        <v>766.23899037071237</v>
      </c>
      <c r="R155" s="48">
        <f t="shared" si="27"/>
        <v>5023.122270208004</v>
      </c>
      <c r="S155" s="56">
        <f t="shared" si="23"/>
        <v>5.0231222702080043</v>
      </c>
      <c r="T155" s="148">
        <f t="shared" si="28"/>
        <v>5029.049554486849</v>
      </c>
    </row>
    <row r="156" spans="1:20" ht="13.8" thickBot="1" x14ac:dyDescent="0.3">
      <c r="A156" s="6"/>
      <c r="F156" s="43">
        <v>1</v>
      </c>
      <c r="G156" s="32">
        <v>2829229</v>
      </c>
      <c r="H156" s="48" t="str">
        <f>VLOOKUP(G156,'SMALL PACK'!$A$2:$E$50904,5,0)</f>
        <v>SERVO 4T XTRA 10W-30-20 X 1 L PROMO</v>
      </c>
      <c r="I156" s="40">
        <f>VLOOKUP(G156,'SMALL PACK'!$A$2:$I$50904,9,0)*VLOOKUP(G156,'SMALL PACK'!$A$2:$I$50904,8,0)*F156</f>
        <v>9280</v>
      </c>
      <c r="J156" s="40">
        <f>VLOOKUP(G156,'SMALL PACK'!$A$2:$L$50904,12,0)*VLOOKUP(G156,'SMALL PACK'!$A$2:$I$50904,8,0)*F156</f>
        <v>6910.8159999999998</v>
      </c>
      <c r="K156" s="40">
        <f t="shared" si="21"/>
        <v>5856.6237288135599</v>
      </c>
      <c r="L156" s="40">
        <f>VLOOKUP(G156,'SMALL PACK'!$A$2:$S$50904,19,0)*VLOOKUP(G156,'SMALL PACK'!$A$2:$I$50904,8,0)*F156</f>
        <v>860</v>
      </c>
      <c r="M156" s="40">
        <f t="shared" si="24"/>
        <v>4996.6237288135599</v>
      </c>
      <c r="N156" s="40">
        <f>VLOOKUP(G156,'SMALL PACK'!A:AA,27,FALSE)*J156/100</f>
        <v>552.86527999999998</v>
      </c>
      <c r="O156" s="40">
        <f t="shared" si="25"/>
        <v>88.875168976271198</v>
      </c>
      <c r="P156" s="40">
        <f t="shared" si="26"/>
        <v>4354.8832798372887</v>
      </c>
      <c r="Q156" s="40">
        <f t="shared" si="22"/>
        <v>783.8789903707119</v>
      </c>
      <c r="R156" s="48">
        <f t="shared" si="27"/>
        <v>5138.7622702080007</v>
      </c>
      <c r="S156" s="56">
        <f t="shared" si="23"/>
        <v>5.1387622702080007</v>
      </c>
      <c r="T156" s="148">
        <f t="shared" si="28"/>
        <v>5144.8260096868453</v>
      </c>
    </row>
    <row r="157" spans="1:20" ht="13.8" thickBot="1" x14ac:dyDescent="0.3">
      <c r="A157" s="6"/>
      <c r="F157" s="43">
        <v>1</v>
      </c>
      <c r="G157" s="32">
        <v>2829230</v>
      </c>
      <c r="H157" s="48" t="str">
        <f>VLOOKUP(G157,'SMALL PACK'!$A$2:$E$50904,5,0)</f>
        <v>SERVO 4T XTRA 10W-30-20 X 0.9 L PROMO</v>
      </c>
      <c r="I157" s="40">
        <f>VLOOKUP(G157,'SMALL PACK'!$A$2:$I$50904,9,0)*VLOOKUP(G157,'SMALL PACK'!$A$2:$I$50904,8,0)*F157</f>
        <v>8440</v>
      </c>
      <c r="J157" s="40">
        <f>VLOOKUP(G157,'SMALL PACK'!$A$2:$L$50904,12,0)*VLOOKUP(G157,'SMALL PACK'!$A$2:$I$50904,8,0)*F157</f>
        <v>6281.0480000000007</v>
      </c>
      <c r="K157" s="40">
        <f t="shared" si="21"/>
        <v>5322.9220338983059</v>
      </c>
      <c r="L157" s="40">
        <f>VLOOKUP(G157,'SMALL PACK'!$A$2:$S$50904,19,0)*VLOOKUP(G157,'SMALL PACK'!$A$2:$I$50904,8,0)*F157</f>
        <v>774</v>
      </c>
      <c r="M157" s="40">
        <f t="shared" si="24"/>
        <v>4548.9220338983059</v>
      </c>
      <c r="N157" s="40">
        <f>VLOOKUP(G157,'SMALL PACK'!A:AA,27,FALSE)*J157/100</f>
        <v>502.48384000000004</v>
      </c>
      <c r="O157" s="40">
        <f t="shared" si="25"/>
        <v>80.928763877966119</v>
      </c>
      <c r="P157" s="40">
        <f t="shared" si="26"/>
        <v>3965.50943002034</v>
      </c>
      <c r="Q157" s="40">
        <f t="shared" si="22"/>
        <v>713.79169740366115</v>
      </c>
      <c r="R157" s="48">
        <f t="shared" si="27"/>
        <v>4679.3011274240016</v>
      </c>
      <c r="S157" s="56">
        <f t="shared" si="23"/>
        <v>4.6793011274240017</v>
      </c>
      <c r="T157" s="148">
        <f t="shared" si="28"/>
        <v>4684.8227027543617</v>
      </c>
    </row>
    <row r="158" spans="1:20" ht="13.8" thickBot="1" x14ac:dyDescent="0.3">
      <c r="A158" s="6"/>
      <c r="F158" s="43">
        <v>1</v>
      </c>
      <c r="G158" s="32">
        <v>2830230</v>
      </c>
      <c r="H158" s="48" t="str">
        <f>VLOOKUP(G158,'SMALL PACK'!$A$2:$E$50904,5,0)</f>
        <v xml:space="preserve">SERVO 4T XTRA 20W-50-20 X 0.9 L PROMO </v>
      </c>
      <c r="I158" s="40">
        <f>VLOOKUP(G158,'SMALL PACK'!$A$2:$I$50904,9,0)*VLOOKUP(G158,'SMALL PACK'!$A$2:$I$50904,8,0)*F158</f>
        <v>8440</v>
      </c>
      <c r="J158" s="40">
        <f>VLOOKUP(G158,'SMALL PACK'!$A$2:$L$50904,12,0)*VLOOKUP(G158,'SMALL PACK'!$A$2:$I$50904,8,0)*F158</f>
        <v>6281.0480000000007</v>
      </c>
      <c r="K158" s="40">
        <f t="shared" si="21"/>
        <v>5322.9220338983059</v>
      </c>
      <c r="L158" s="40">
        <f>VLOOKUP(G158,'SMALL PACK'!$A$2:$S$50904,19,0)*VLOOKUP(G158,'SMALL PACK'!$A$2:$I$50904,8,0)*F158</f>
        <v>774</v>
      </c>
      <c r="M158" s="40">
        <f t="shared" si="24"/>
        <v>4548.9220338983059</v>
      </c>
      <c r="N158" s="40">
        <f>VLOOKUP(G158,'SMALL PACK'!A:AA,27,FALSE)*J158/100</f>
        <v>502.48384000000004</v>
      </c>
      <c r="O158" s="40">
        <f t="shared" si="25"/>
        <v>80.928763877966119</v>
      </c>
      <c r="P158" s="40">
        <f t="shared" si="26"/>
        <v>3965.50943002034</v>
      </c>
      <c r="Q158" s="40">
        <f t="shared" si="22"/>
        <v>713.79169740366115</v>
      </c>
      <c r="R158" s="48">
        <f t="shared" si="27"/>
        <v>4679.3011274240016</v>
      </c>
      <c r="S158" s="56">
        <f t="shared" si="23"/>
        <v>4.6793011274240017</v>
      </c>
      <c r="T158" s="148">
        <f t="shared" si="28"/>
        <v>4684.8227027543617</v>
      </c>
    </row>
    <row r="159" spans="1:20" ht="13.8" thickBot="1" x14ac:dyDescent="0.3">
      <c r="A159" s="6"/>
      <c r="F159" s="43">
        <v>1</v>
      </c>
      <c r="G159" s="32">
        <v>2830229</v>
      </c>
      <c r="H159" s="48" t="str">
        <f>VLOOKUP(G159,'SMALL PACK'!$A$2:$E$50904,5,0)</f>
        <v>SERVO 4T XTRA 20W-50-20 X 1 L PROMO</v>
      </c>
      <c r="I159" s="40">
        <f>VLOOKUP(G159,'SMALL PACK'!$A$2:$I$50904,9,0)*VLOOKUP(G159,'SMALL PACK'!$A$2:$I$50904,8,0)*F159</f>
        <v>9280</v>
      </c>
      <c r="J159" s="40">
        <f>VLOOKUP(G159,'SMALL PACK'!$A$2:$L$50904,12,0)*VLOOKUP(G159,'SMALL PACK'!$A$2:$I$50904,8,0)*F159</f>
        <v>6910.8159999999998</v>
      </c>
      <c r="K159" s="40">
        <f t="shared" si="21"/>
        <v>5856.6237288135599</v>
      </c>
      <c r="L159" s="40">
        <f>VLOOKUP(G159,'SMALL PACK'!$A$2:$S$50904,19,0)*VLOOKUP(G159,'SMALL PACK'!$A$2:$I$50904,8,0)*F159</f>
        <v>860</v>
      </c>
      <c r="M159" s="40">
        <f t="shared" si="24"/>
        <v>4996.6237288135599</v>
      </c>
      <c r="N159" s="40">
        <f>VLOOKUP(G159,'SMALL PACK'!A:AA,27,FALSE)*J159/100</f>
        <v>552.86527999999998</v>
      </c>
      <c r="O159" s="40">
        <f t="shared" si="25"/>
        <v>88.875168976271198</v>
      </c>
      <c r="P159" s="40">
        <f t="shared" si="26"/>
        <v>4354.8832798372887</v>
      </c>
      <c r="Q159" s="40">
        <f t="shared" si="22"/>
        <v>783.8789903707119</v>
      </c>
      <c r="R159" s="48">
        <f t="shared" si="27"/>
        <v>5138.7622702080007</v>
      </c>
      <c r="S159" s="56">
        <f t="shared" si="23"/>
        <v>5.1387622702080007</v>
      </c>
      <c r="T159" s="148">
        <f t="shared" si="28"/>
        <v>5144.8260096868453</v>
      </c>
    </row>
    <row r="160" spans="1:20" ht="13.8" thickBot="1" x14ac:dyDescent="0.3">
      <c r="A160" s="6"/>
      <c r="F160" s="43">
        <v>1</v>
      </c>
      <c r="G160" s="32">
        <v>2885036</v>
      </c>
      <c r="H160" s="48" t="str">
        <f>VLOOKUP(G160,'SMALL PACK'!$A$2:$E$50904,5,0)</f>
        <v>SERVO SCOOTOMATIC XTRA 5W-30 - 20 X 0.6 L</v>
      </c>
      <c r="I160" s="40">
        <f>VLOOKUP(G160,'SMALL PACK'!$A$2:$I$50904,9,0)*VLOOKUP(G160,'SMALL PACK'!$A$2:$I$50904,8,0)*F160</f>
        <v>6800</v>
      </c>
      <c r="J160" s="40">
        <f>VLOOKUP(G160,'SMALL PACK'!$A$2:$L$50904,12,0)*VLOOKUP(G160,'SMALL PACK'!$A$2:$I$50904,8,0)*F160</f>
        <v>5032</v>
      </c>
      <c r="K160" s="40">
        <f t="shared" si="21"/>
        <v>4264.406779661017</v>
      </c>
      <c r="L160" s="40">
        <f>VLOOKUP(G160,'SMALL PACK'!$A$2:$S$50904,19,0)*VLOOKUP(G160,'SMALL PACK'!$A$2:$I$50904,8,0)*F160</f>
        <v>660</v>
      </c>
      <c r="M160" s="40">
        <f t="shared" si="24"/>
        <v>3604.406779661017</v>
      </c>
      <c r="N160" s="40">
        <f>VLOOKUP(G160,'SMALL PACK'!A:AA,27,FALSE)*J160/100</f>
        <v>327.08</v>
      </c>
      <c r="O160" s="40">
        <f t="shared" si="25"/>
        <v>65.546535593220341</v>
      </c>
      <c r="P160" s="40">
        <f t="shared" si="26"/>
        <v>3211.780244067797</v>
      </c>
      <c r="Q160" s="40">
        <f t="shared" si="22"/>
        <v>578.12044393220344</v>
      </c>
      <c r="R160" s="48">
        <f t="shared" si="27"/>
        <v>3789.9006880000006</v>
      </c>
      <c r="S160" s="56">
        <f t="shared" si="23"/>
        <v>3.7899006880000008</v>
      </c>
      <c r="T160" s="148">
        <f t="shared" si="28"/>
        <v>3794.3727708118404</v>
      </c>
    </row>
    <row r="161" spans="1:20" ht="13.8" thickBot="1" x14ac:dyDescent="0.3">
      <c r="A161" s="6"/>
      <c r="F161" s="43">
        <v>1</v>
      </c>
      <c r="G161" s="32">
        <v>2889156</v>
      </c>
      <c r="H161" s="48" t="str">
        <f>VLOOKUP(G161,'SMALL PACK'!$A$2:$E$50904,5,0)</f>
        <v>SERVO SCOOTOMATIC 4ST 10W-30-20 X 0.8 L</v>
      </c>
      <c r="I161" s="40">
        <f>VLOOKUP(G161,'SMALL PACK'!$A$2:$I$50904,9,0)*VLOOKUP(G161,'SMALL PACK'!$A$2:$I$50904,8,0)*F161</f>
        <v>6840</v>
      </c>
      <c r="J161" s="40">
        <f>VLOOKUP(G161,'SMALL PACK'!$A$2:$L$50904,12,0)*VLOOKUP(G161,'SMALL PACK'!$A$2:$I$50904,8,0)*F161</f>
        <v>4630.68</v>
      </c>
      <c r="K161" s="40">
        <f t="shared" si="21"/>
        <v>3924.305084745763</v>
      </c>
      <c r="L161" s="40">
        <f>VLOOKUP(G161,'SMALL PACK'!$A$2:$S$50904,19,0)*VLOOKUP(G161,'SMALL PACK'!$A$2:$I$50904,8,0)*F161</f>
        <v>640</v>
      </c>
      <c r="M161" s="40">
        <f t="shared" si="24"/>
        <v>3284.305084745763</v>
      </c>
      <c r="N161" s="40">
        <f>VLOOKUP(G161,'SMALL PACK'!A:AA,27,FALSE)*J161/100</f>
        <v>300.99420000000003</v>
      </c>
      <c r="O161" s="40">
        <f t="shared" si="25"/>
        <v>59.666217694915261</v>
      </c>
      <c r="P161" s="40">
        <f t="shared" si="26"/>
        <v>2923.6446670508476</v>
      </c>
      <c r="Q161" s="40">
        <f t="shared" si="22"/>
        <v>526.2560400691525</v>
      </c>
      <c r="R161" s="48">
        <f t="shared" si="27"/>
        <v>3449.9007071200003</v>
      </c>
      <c r="S161" s="56">
        <f t="shared" si="23"/>
        <v>3.4499007071200003</v>
      </c>
      <c r="T161" s="148">
        <f t="shared" si="28"/>
        <v>3453.9715899544017</v>
      </c>
    </row>
    <row r="162" spans="1:20" ht="13.8" thickBot="1" x14ac:dyDescent="0.3">
      <c r="A162" s="6"/>
      <c r="F162" s="43">
        <v>1</v>
      </c>
      <c r="G162" s="32">
        <v>2924152</v>
      </c>
      <c r="H162" s="48" t="str">
        <f>VLOOKUP(G162,'SMALL PACK'!$A$2:$E$50904,5,0)</f>
        <v>SERVO 4T-20x0.9 L CAR</v>
      </c>
      <c r="I162" s="40">
        <f>VLOOKUP(G162,'SMALL PACK'!$A$2:$I$50904,9,0)*VLOOKUP(G162,'SMALL PACK'!$A$2:$I$50904,8,0)*F162</f>
        <v>6880</v>
      </c>
      <c r="J162" s="40">
        <f>VLOOKUP(G162,'SMALL PACK'!$A$2:$L$50904,12,0)*VLOOKUP(G162,'SMALL PACK'!$A$2:$I$50904,8,0)*F162</f>
        <v>4795.3599999999997</v>
      </c>
      <c r="K162" s="40">
        <f t="shared" si="21"/>
        <v>4063.8644067796608</v>
      </c>
      <c r="L162" s="40">
        <f>VLOOKUP(G162,'SMALL PACK'!$A$2:$S$50904,19,0)*VLOOKUP(G162,'SMALL PACK'!$A$2:$I$50904,8,0)*F162</f>
        <v>360</v>
      </c>
      <c r="M162" s="40">
        <f t="shared" si="24"/>
        <v>3703.8644067796608</v>
      </c>
      <c r="N162" s="40">
        <f>VLOOKUP(G162,'SMALL PACK'!A:AA,27,FALSE)*J162/100</f>
        <v>311.69839999999999</v>
      </c>
      <c r="O162" s="40">
        <f t="shared" si="25"/>
        <v>67.843320135593217</v>
      </c>
      <c r="P162" s="40">
        <f t="shared" si="26"/>
        <v>3324.3226866440677</v>
      </c>
      <c r="Q162" s="40">
        <f t="shared" si="22"/>
        <v>598.37808359593214</v>
      </c>
      <c r="R162" s="48">
        <f t="shared" si="27"/>
        <v>3922.7007702399997</v>
      </c>
      <c r="S162" s="56">
        <f t="shared" si="23"/>
        <v>3.9227007702399996</v>
      </c>
      <c r="T162" s="148">
        <f t="shared" si="28"/>
        <v>3927.3295571488834</v>
      </c>
    </row>
    <row r="163" spans="1:20" ht="13.8" thickBot="1" x14ac:dyDescent="0.3">
      <c r="A163" s="6"/>
      <c r="F163" s="43">
        <v>1</v>
      </c>
      <c r="G163" s="32">
        <v>2924184</v>
      </c>
      <c r="H163" s="48" t="str">
        <f>VLOOKUP(G163,'SMALL PACK'!$A$2:$E$50904,5,0)</f>
        <v>SERVO 4T-20X1L-HDPE</v>
      </c>
      <c r="I163" s="40">
        <f>VLOOKUP(G163,'SMALL PACK'!$A$2:$I$50904,9,0)*VLOOKUP(G163,'SMALL PACK'!$A$2:$I$50904,8,0)*F163</f>
        <v>7600.0000000000055</v>
      </c>
      <c r="J163" s="40">
        <f>VLOOKUP(G163,'SMALL PACK'!$A$2:$L$50904,12,0)*VLOOKUP(G163,'SMALL PACK'!$A$2:$I$50904,8,0)*F163</f>
        <v>5327.6000000000022</v>
      </c>
      <c r="K163" s="40">
        <f t="shared" si="21"/>
        <v>4514.9152542372904</v>
      </c>
      <c r="L163" s="40">
        <f>VLOOKUP(G163,'SMALL PACK'!$A$2:$S$50904,19,0)*VLOOKUP(G163,'SMALL PACK'!$A$2:$I$50904,8,0)*F163</f>
        <v>400.00000000000028</v>
      </c>
      <c r="M163" s="40">
        <f t="shared" si="24"/>
        <v>4114.9152542372904</v>
      </c>
      <c r="N163" s="40">
        <f>VLOOKUP(G163,'SMALL PACK'!A:AA,27,FALSE)*J163/100</f>
        <v>346.29400000000015</v>
      </c>
      <c r="O163" s="40">
        <f t="shared" si="25"/>
        <v>75.372425084745799</v>
      </c>
      <c r="P163" s="40">
        <f t="shared" si="26"/>
        <v>3693.2488291525442</v>
      </c>
      <c r="Q163" s="40">
        <f t="shared" si="22"/>
        <v>664.78478924745798</v>
      </c>
      <c r="R163" s="48">
        <f t="shared" si="27"/>
        <v>4358.0336184000025</v>
      </c>
      <c r="S163" s="56">
        <f t="shared" si="23"/>
        <v>4.358033618400003</v>
      </c>
      <c r="T163" s="148">
        <f t="shared" si="28"/>
        <v>4363.1760980697136</v>
      </c>
    </row>
    <row r="164" spans="1:20" ht="13.8" thickBot="1" x14ac:dyDescent="0.3">
      <c r="A164" s="6"/>
      <c r="F164" s="43">
        <v>1</v>
      </c>
      <c r="G164" s="32">
        <v>2924229</v>
      </c>
      <c r="H164" s="48" t="str">
        <f>VLOOKUP(G164,'SMALL PACK'!$A$2:$E$50904,5,0)</f>
        <v>SERVO 4T - 20 X 1 L HDPE PROMO</v>
      </c>
      <c r="I164" s="40">
        <f>VLOOKUP(G164,'SMALL PACK'!$A$2:$I$50904,9,0)*VLOOKUP(G164,'SMALL PACK'!$A$2:$I$50904,8,0)*F164</f>
        <v>7600</v>
      </c>
      <c r="J164" s="40">
        <f>VLOOKUP(G164,'SMALL PACK'!$A$2:$L$50904,12,0)*VLOOKUP(G164,'SMALL PACK'!$A$2:$I$50904,8,0)*F164</f>
        <v>5327.5999999999985</v>
      </c>
      <c r="K164" s="40">
        <f t="shared" si="21"/>
        <v>4514.9152542372867</v>
      </c>
      <c r="L164" s="40">
        <f>VLOOKUP(G164,'SMALL PACK'!$A$2:$S$50904,19,0)*VLOOKUP(G164,'SMALL PACK'!$A$2:$I$50904,8,0)*F164</f>
        <v>160</v>
      </c>
      <c r="M164" s="40">
        <f t="shared" si="24"/>
        <v>4354.9152542372867</v>
      </c>
      <c r="N164" s="40">
        <f>VLOOKUP(G164,'SMALL PACK'!A:AA,27,FALSE)*J164/100</f>
        <v>346.29399999999993</v>
      </c>
      <c r="O164" s="40">
        <f t="shared" si="25"/>
        <v>80.17242508474574</v>
      </c>
      <c r="P164" s="40">
        <f t="shared" si="26"/>
        <v>3928.4488291525413</v>
      </c>
      <c r="Q164" s="40">
        <f t="shared" si="22"/>
        <v>707.12078924745742</v>
      </c>
      <c r="R164" s="48">
        <f t="shared" si="27"/>
        <v>4635.5696183999989</v>
      </c>
      <c r="S164" s="56">
        <f t="shared" si="23"/>
        <v>4.635569618399999</v>
      </c>
      <c r="T164" s="148">
        <f t="shared" si="28"/>
        <v>4641.0395905497107</v>
      </c>
    </row>
    <row r="165" spans="1:20" ht="13.8" thickBot="1" x14ac:dyDescent="0.3">
      <c r="A165" s="6"/>
      <c r="F165" s="43">
        <v>1</v>
      </c>
      <c r="G165" s="32">
        <v>2924230</v>
      </c>
      <c r="H165" s="48" t="str">
        <f>VLOOKUP(G165,'SMALL PACK'!$A$2:$E$50904,5,0)</f>
        <v>SERVO 4T - 20 X 0.9 L HDPE PROMO</v>
      </c>
      <c r="I165" s="40">
        <f>VLOOKUP(G165,'SMALL PACK'!$A$2:$I$50904,9,0)*VLOOKUP(G165,'SMALL PACK'!$A$2:$I$50904,8,0)*F165</f>
        <v>6880</v>
      </c>
      <c r="J165" s="40">
        <f>VLOOKUP(G165,'SMALL PACK'!$A$2:$L$50904,12,0)*VLOOKUP(G165,'SMALL PACK'!$A$2:$I$50904,8,0)*F165</f>
        <v>4795.3599999999997</v>
      </c>
      <c r="K165" s="40">
        <f t="shared" si="21"/>
        <v>4063.8644067796608</v>
      </c>
      <c r="L165" s="40">
        <f>VLOOKUP(G165,'SMALL PACK'!$A$2:$S$50904,19,0)*VLOOKUP(G165,'SMALL PACK'!$A$2:$I$50904,8,0)*F165</f>
        <v>144</v>
      </c>
      <c r="M165" s="40">
        <f t="shared" si="24"/>
        <v>3919.8644067796608</v>
      </c>
      <c r="N165" s="40">
        <f>VLOOKUP(G165,'SMALL PACK'!A:AA,27,FALSE)*J165/100</f>
        <v>311.69839999999999</v>
      </c>
      <c r="O165" s="40">
        <f t="shared" si="25"/>
        <v>72.163320135593224</v>
      </c>
      <c r="P165" s="40">
        <f t="shared" si="26"/>
        <v>3536.002686644068</v>
      </c>
      <c r="Q165" s="40">
        <f t="shared" si="22"/>
        <v>636.48048359593224</v>
      </c>
      <c r="R165" s="48">
        <f t="shared" si="27"/>
        <v>4172.4831702400006</v>
      </c>
      <c r="S165" s="56">
        <f t="shared" si="23"/>
        <v>4.1724831702400005</v>
      </c>
      <c r="T165" s="148">
        <f t="shared" si="28"/>
        <v>4177.4067003808832</v>
      </c>
    </row>
    <row r="166" spans="1:20" ht="13.8" thickBot="1" x14ac:dyDescent="0.3">
      <c r="A166" s="6"/>
      <c r="F166" s="43">
        <v>1</v>
      </c>
      <c r="G166" s="32">
        <v>2931184</v>
      </c>
      <c r="H166" s="48" t="str">
        <f>VLOOKUP(G166,'SMALL PACK'!$A$2:$E$50904,5,0)</f>
        <v>SERVO 4T 20W-50-20 X 1 L</v>
      </c>
      <c r="I166" s="40">
        <f>VLOOKUP(G166,'SMALL PACK'!$A$2:$I$50904,9,0)*VLOOKUP(G166,'SMALL PACK'!$A$2:$I$50904,8,0)*F166</f>
        <v>8700.0000000000055</v>
      </c>
      <c r="J166" s="40">
        <f>VLOOKUP(G166,'SMALL PACK'!$A$2:$L$50904,12,0)*VLOOKUP(G166,'SMALL PACK'!$A$2:$I$50904,8,0)*F166</f>
        <v>5501.0100000000039</v>
      </c>
      <c r="K166" s="40">
        <f t="shared" si="21"/>
        <v>4661.8728813559355</v>
      </c>
      <c r="L166" s="40">
        <f>VLOOKUP(G166,'SMALL PACK'!$A$2:$S$50904,19,0)*VLOOKUP(G166,'SMALL PACK'!$A$2:$I$50904,8,0)*F166</f>
        <v>360.00000000000023</v>
      </c>
      <c r="M166" s="40">
        <f t="shared" si="24"/>
        <v>4301.8728813559355</v>
      </c>
      <c r="N166" s="40">
        <f>VLOOKUP(G166,'SMALL PACK'!A:AA,27,FALSE)*J166/100</f>
        <v>357.56565000000023</v>
      </c>
      <c r="O166" s="40">
        <f t="shared" si="25"/>
        <v>78.886144627118696</v>
      </c>
      <c r="P166" s="40">
        <f t="shared" si="26"/>
        <v>3865.4210867288166</v>
      </c>
      <c r="Q166" s="40">
        <f t="shared" si="22"/>
        <v>695.77579561118694</v>
      </c>
      <c r="R166" s="48">
        <f t="shared" si="27"/>
        <v>4561.1968823400039</v>
      </c>
      <c r="S166" s="56">
        <f t="shared" si="23"/>
        <v>4.5611968823400035</v>
      </c>
      <c r="T166" s="148">
        <f t="shared" si="28"/>
        <v>4566.5790946611642</v>
      </c>
    </row>
    <row r="167" spans="1:20" ht="13.8" thickBot="1" x14ac:dyDescent="0.3">
      <c r="A167" s="6"/>
      <c r="F167" s="43">
        <v>1</v>
      </c>
      <c r="G167" s="32">
        <v>2931225</v>
      </c>
      <c r="H167" s="48" t="str">
        <f>VLOOKUP(G167,'SMALL PACK'!$A$2:$E$50904,5,0)</f>
        <v>SERVO 4T 20W-50-20 X 1.2 L</v>
      </c>
      <c r="I167" s="40">
        <f>VLOOKUP(G167,'SMALL PACK'!$A$2:$I$50904,9,0)*VLOOKUP(G167,'SMALL PACK'!$A$2:$I$50904,8,0)*F167</f>
        <v>10360</v>
      </c>
      <c r="J167" s="40">
        <f>VLOOKUP(G167,'SMALL PACK'!$A$2:$L$50904,12,0)*VLOOKUP(G167,'SMALL PACK'!$A$2:$I$50904,8,0)*F167</f>
        <v>6584.8160000000007</v>
      </c>
      <c r="K167" s="40">
        <f t="shared" si="21"/>
        <v>5580.3525423728825</v>
      </c>
      <c r="L167" s="40">
        <f>VLOOKUP(G167,'SMALL PACK'!$A$2:$S$50904,19,0)*VLOOKUP(G167,'SMALL PACK'!$A$2:$I$50904,8,0)*F167</f>
        <v>312</v>
      </c>
      <c r="M167" s="40">
        <f t="shared" si="24"/>
        <v>5268.3525423728825</v>
      </c>
      <c r="N167" s="40">
        <f>VLOOKUP(G167,'SMALL PACK'!A:AA,27,FALSE)*J167/100</f>
        <v>428.01304000000005</v>
      </c>
      <c r="O167" s="40">
        <f t="shared" si="25"/>
        <v>96.806790047457653</v>
      </c>
      <c r="P167" s="40">
        <f t="shared" si="26"/>
        <v>4743.5327123254247</v>
      </c>
      <c r="Q167" s="40">
        <f t="shared" si="22"/>
        <v>853.83588821857643</v>
      </c>
      <c r="R167" s="48">
        <f t="shared" si="27"/>
        <v>5597.3686005440013</v>
      </c>
      <c r="S167" s="56">
        <f t="shared" si="23"/>
        <v>5.5973686005440015</v>
      </c>
      <c r="T167" s="148">
        <f t="shared" si="28"/>
        <v>5603.9734954926425</v>
      </c>
    </row>
    <row r="168" spans="1:20" ht="13.8" thickBot="1" x14ac:dyDescent="0.3">
      <c r="A168" s="6"/>
      <c r="F168" s="43">
        <v>1</v>
      </c>
      <c r="G168" s="32">
        <v>2931229</v>
      </c>
      <c r="H168" s="48" t="str">
        <f>VLOOKUP(G168,'SMALL PACK'!$A$2:$E$50904,5,0)</f>
        <v>SERVO 4T 20W-50-20 X 1 L PROMO</v>
      </c>
      <c r="I168" s="40">
        <f>VLOOKUP(G168,'SMALL PACK'!$A$2:$I$50904,9,0)*VLOOKUP(G168,'SMALL PACK'!$A$2:$I$50904,8,0)*F168</f>
        <v>8700</v>
      </c>
      <c r="J168" s="40">
        <f>VLOOKUP(G168,'SMALL PACK'!$A$2:$L$50904,12,0)*VLOOKUP(G168,'SMALL PACK'!$A$2:$I$50904,8,0)*F168</f>
        <v>5501.01</v>
      </c>
      <c r="K168" s="40">
        <f t="shared" si="21"/>
        <v>4661.8728813559328</v>
      </c>
      <c r="L168" s="40">
        <f>VLOOKUP(G168,'SMALL PACK'!$A$2:$S$50904,19,0)*VLOOKUP(G168,'SMALL PACK'!$A$2:$I$50904,8,0)*F168</f>
        <v>260</v>
      </c>
      <c r="M168" s="40">
        <f t="shared" si="24"/>
        <v>4401.8728813559328</v>
      </c>
      <c r="N168" s="40">
        <f>VLOOKUP(G168,'SMALL PACK'!A:AA,27,FALSE)*J168/100</f>
        <v>357.56565000000001</v>
      </c>
      <c r="O168" s="40">
        <f t="shared" si="25"/>
        <v>80.886144627118654</v>
      </c>
      <c r="P168" s="40">
        <f t="shared" si="26"/>
        <v>3963.4210867288143</v>
      </c>
      <c r="Q168" s="40">
        <f t="shared" si="22"/>
        <v>713.41579561118658</v>
      </c>
      <c r="R168" s="48">
        <f t="shared" si="27"/>
        <v>4676.8368823400006</v>
      </c>
      <c r="S168" s="56">
        <f t="shared" si="23"/>
        <v>4.6768368823400008</v>
      </c>
      <c r="T168" s="148">
        <f t="shared" si="28"/>
        <v>4682.3555498611622</v>
      </c>
    </row>
    <row r="169" spans="1:20" ht="13.8" thickBot="1" x14ac:dyDescent="0.3">
      <c r="A169" s="6"/>
      <c r="F169" s="43">
        <v>1</v>
      </c>
      <c r="G169" s="32">
        <v>2936152</v>
      </c>
      <c r="H169" s="48" t="str">
        <f>VLOOKUP(G169,'SMALL PACK'!$A$2:$E$50904,5,0)</f>
        <v>SERVO 4T ZOOM 10W-30 - 20 X 0.9 L HDPE</v>
      </c>
      <c r="I169" s="40">
        <f>VLOOKUP(G169,'SMALL PACK'!$A$2:$I$50904,9,0)*VLOOKUP(G169,'SMALL PACK'!$A$2:$I$50904,8,0)*F169</f>
        <v>7080</v>
      </c>
      <c r="J169" s="40">
        <f>VLOOKUP(G169,'SMALL PACK'!$A$2:$L$50904,12,0)*VLOOKUP(G169,'SMALL PACK'!$A$2:$I$50904,8,0)*F169</f>
        <v>4857.5879999999997</v>
      </c>
      <c r="K169" s="40">
        <f t="shared" si="21"/>
        <v>4116.6000000000004</v>
      </c>
      <c r="L169" s="40">
        <f>VLOOKUP(G169,'SMALL PACK'!$A$2:$S$50904,19,0)*VLOOKUP(G169,'SMALL PACK'!$A$2:$I$50904,8,0)*F169</f>
        <v>414</v>
      </c>
      <c r="M169" s="40">
        <f t="shared" si="24"/>
        <v>3702.6000000000004</v>
      </c>
      <c r="N169" s="40">
        <f>VLOOKUP(G169,'SMALL PACK'!A:AA,27,FALSE)*J169/100</f>
        <v>315.74322000000001</v>
      </c>
      <c r="O169" s="40">
        <f t="shared" si="25"/>
        <v>67.737135600000016</v>
      </c>
      <c r="P169" s="40">
        <f t="shared" si="26"/>
        <v>3319.1196444000007</v>
      </c>
      <c r="Q169" s="40">
        <f t="shared" si="22"/>
        <v>597.44153599200013</v>
      </c>
      <c r="R169" s="48">
        <f t="shared" si="27"/>
        <v>3916.561180392001</v>
      </c>
      <c r="S169" s="56">
        <f t="shared" si="23"/>
        <v>3.9165611803920011</v>
      </c>
      <c r="T169" s="148">
        <f t="shared" si="28"/>
        <v>3921.1827225848629</v>
      </c>
    </row>
    <row r="170" spans="1:20" ht="13.8" thickBot="1" x14ac:dyDescent="0.3">
      <c r="A170" s="6"/>
      <c r="F170" s="43">
        <v>1</v>
      </c>
      <c r="G170" s="32">
        <v>2936229</v>
      </c>
      <c r="H170" s="48" t="str">
        <f>VLOOKUP(G170,'SMALL PACK'!$A$2:$E$50904,5,0)</f>
        <v>SERVO 4T ZOOM 10W-30-20 X 1 L PROMO</v>
      </c>
      <c r="I170" s="40">
        <f>VLOOKUP(G170,'SMALL PACK'!$A$2:$I$50904,9,0)*VLOOKUP(G170,'SMALL PACK'!$A$2:$I$50904,8,0)*F170</f>
        <v>7840</v>
      </c>
      <c r="J170" s="40">
        <f>VLOOKUP(G170,'SMALL PACK'!$A$2:$L$50904,12,0)*VLOOKUP(G170,'SMALL PACK'!$A$2:$I$50904,8,0)*F170</f>
        <v>5386.0800000000008</v>
      </c>
      <c r="K170" s="40">
        <f t="shared" si="21"/>
        <v>4564.4745762711873</v>
      </c>
      <c r="L170" s="40">
        <f>VLOOKUP(G170,'SMALL PACK'!$A$2:$S$50904,19,0)*VLOOKUP(G170,'SMALL PACK'!$A$2:$I$50904,8,0)*F170</f>
        <v>460</v>
      </c>
      <c r="M170" s="40">
        <f t="shared" si="24"/>
        <v>4104.4745762711873</v>
      </c>
      <c r="N170" s="40">
        <f>VLOOKUP(G170,'SMALL PACK'!A:AA,27,FALSE)*J170/100</f>
        <v>350.09520000000003</v>
      </c>
      <c r="O170" s="40">
        <f t="shared" si="25"/>
        <v>75.087587525423743</v>
      </c>
      <c r="P170" s="40">
        <f t="shared" si="26"/>
        <v>3679.2917887457634</v>
      </c>
      <c r="Q170" s="40">
        <f t="shared" si="22"/>
        <v>662.27252197423741</v>
      </c>
      <c r="R170" s="48">
        <f t="shared" si="27"/>
        <v>4341.5643107200012</v>
      </c>
      <c r="S170" s="56">
        <f t="shared" si="23"/>
        <v>4.3415643107200017</v>
      </c>
      <c r="T170" s="148">
        <f t="shared" si="28"/>
        <v>4346.6873566066506</v>
      </c>
    </row>
    <row r="171" spans="1:20" ht="13.8" thickBot="1" x14ac:dyDescent="0.3">
      <c r="A171" s="6"/>
      <c r="F171" s="43">
        <v>1</v>
      </c>
      <c r="G171" s="32">
        <v>2936230</v>
      </c>
      <c r="H171" s="48" t="str">
        <f>VLOOKUP(G171,'SMALL PACK'!$A$2:$E$50904,5,0)</f>
        <v>SERVO 4T ZOOM 10W-30-20X0.9 L HDPE PROMO</v>
      </c>
      <c r="I171" s="40">
        <f>VLOOKUP(G171,'SMALL PACK'!$A$2:$I$50904,9,0)*VLOOKUP(G171,'SMALL PACK'!$A$2:$I$50904,8,0)*F171</f>
        <v>7080</v>
      </c>
      <c r="J171" s="40">
        <f>VLOOKUP(G171,'SMALL PACK'!$A$2:$L$50904,12,0)*VLOOKUP(G171,'SMALL PACK'!$A$2:$I$50904,8,0)*F171</f>
        <v>4857.5879999999997</v>
      </c>
      <c r="K171" s="40">
        <f t="shared" si="21"/>
        <v>4116.6000000000004</v>
      </c>
      <c r="L171" s="40">
        <f>VLOOKUP(G171,'SMALL PACK'!$A$2:$S$50904,19,0)*VLOOKUP(G171,'SMALL PACK'!$A$2:$I$50904,8,0)*F171</f>
        <v>414</v>
      </c>
      <c r="M171" s="40">
        <f t="shared" si="24"/>
        <v>3702.6000000000004</v>
      </c>
      <c r="N171" s="40">
        <f>VLOOKUP(G171,'SMALL PACK'!A:AA,27,FALSE)*J171/100</f>
        <v>315.74322000000001</v>
      </c>
      <c r="O171" s="40">
        <f t="shared" si="25"/>
        <v>67.737135600000016</v>
      </c>
      <c r="P171" s="40">
        <f t="shared" si="26"/>
        <v>3319.1196444000007</v>
      </c>
      <c r="Q171" s="40">
        <f t="shared" si="22"/>
        <v>597.44153599200013</v>
      </c>
      <c r="R171" s="48">
        <f t="shared" si="27"/>
        <v>3916.561180392001</v>
      </c>
      <c r="S171" s="56">
        <f t="shared" si="23"/>
        <v>3.9165611803920011</v>
      </c>
      <c r="T171" s="148">
        <f t="shared" si="28"/>
        <v>3921.1827225848629</v>
      </c>
    </row>
    <row r="172" spans="1:20" ht="13.8" thickBot="1" x14ac:dyDescent="0.3">
      <c r="A172" s="6"/>
      <c r="F172" s="43">
        <v>1</v>
      </c>
      <c r="G172" s="32">
        <v>2944229</v>
      </c>
      <c r="H172" s="48" t="str">
        <f>VLOOKUP(G172,'SMALL PACK'!$A$2:$E$50904,5,0)</f>
        <v>SERVO 4T 10W-30-20 X 1 L PROMO</v>
      </c>
      <c r="I172" s="40">
        <f>VLOOKUP(G172,'SMALL PACK'!$A$2:$I$50904,9,0)*VLOOKUP(G172,'SMALL PACK'!$A$2:$I$50904,8,0)*F172</f>
        <v>7620</v>
      </c>
      <c r="J172" s="40">
        <f>VLOOKUP(G172,'SMALL PACK'!$A$2:$L$50904,12,0)*VLOOKUP(G172,'SMALL PACK'!$A$2:$I$50904,8,0)*F172</f>
        <v>5886.45</v>
      </c>
      <c r="K172" s="40">
        <f t="shared" si="21"/>
        <v>4988.5169491525421</v>
      </c>
      <c r="L172" s="40">
        <f>VLOOKUP(G172,'SMALL PACK'!$A$2:$S$50904,19,0)*VLOOKUP(G172,'SMALL PACK'!$A$2:$I$50904,8,0)*F172</f>
        <v>260</v>
      </c>
      <c r="M172" s="40">
        <f t="shared" si="24"/>
        <v>4728.5169491525421</v>
      </c>
      <c r="N172" s="40">
        <f>VLOOKUP(G172,'SMALL PACK'!A:AA,27,FALSE)*J172/100</f>
        <v>382.61924999999997</v>
      </c>
      <c r="O172" s="40">
        <f t="shared" si="25"/>
        <v>86.91795398305085</v>
      </c>
      <c r="P172" s="40">
        <f t="shared" si="26"/>
        <v>4258.9797451694913</v>
      </c>
      <c r="Q172" s="40">
        <f t="shared" si="22"/>
        <v>766.6163541305084</v>
      </c>
      <c r="R172" s="48">
        <f t="shared" si="27"/>
        <v>5025.5960992999999</v>
      </c>
      <c r="S172" s="56">
        <f t="shared" si="23"/>
        <v>5.0255960993000004</v>
      </c>
      <c r="T172" s="148">
        <f t="shared" si="28"/>
        <v>5031.5263026971734</v>
      </c>
    </row>
    <row r="173" spans="1:20" ht="13.8" thickBot="1" x14ac:dyDescent="0.3">
      <c r="A173" s="6"/>
      <c r="F173" s="43">
        <v>1</v>
      </c>
      <c r="G173" s="32">
        <v>2944230</v>
      </c>
      <c r="H173" s="48" t="str">
        <f>VLOOKUP(G173,'SMALL PACK'!$A$2:$E$50904,5,0)</f>
        <v>SERVO 4T 10W-30-20 X 0.9 L PROMO</v>
      </c>
      <c r="I173" s="40">
        <f>VLOOKUP(G173,'SMALL PACK'!$A$2:$I$50904,9,0)*VLOOKUP(G173,'SMALL PACK'!$A$2:$I$50904,8,0)*F173</f>
        <v>6980</v>
      </c>
      <c r="J173" s="40">
        <f>VLOOKUP(G173,'SMALL PACK'!$A$2:$L$50904,12,0)*VLOOKUP(G173,'SMALL PACK'!$A$2:$I$50904,8,0)*F173</f>
        <v>5302.7059999999992</v>
      </c>
      <c r="K173" s="40">
        <f t="shared" si="21"/>
        <v>4493.8186440677964</v>
      </c>
      <c r="L173" s="40">
        <f>VLOOKUP(G173,'SMALL PACK'!$A$2:$S$50904,19,0)*VLOOKUP(G173,'SMALL PACK'!$A$2:$I$50904,8,0)*F173</f>
        <v>234.00000000000003</v>
      </c>
      <c r="M173" s="40">
        <f t="shared" si="24"/>
        <v>4259.8186440677964</v>
      </c>
      <c r="N173" s="40">
        <f>VLOOKUP(G173,'SMALL PACK'!A:AA,27,FALSE)*J173/100</f>
        <v>344.67588999999992</v>
      </c>
      <c r="O173" s="40">
        <f t="shared" si="25"/>
        <v>78.302855081355929</v>
      </c>
      <c r="P173" s="40">
        <f t="shared" si="26"/>
        <v>3836.8398989864404</v>
      </c>
      <c r="Q173" s="40">
        <f t="shared" si="22"/>
        <v>690.6311818175592</v>
      </c>
      <c r="R173" s="48">
        <f t="shared" si="27"/>
        <v>4527.4710808039999</v>
      </c>
      <c r="S173" s="56">
        <f t="shared" si="23"/>
        <v>4.5274710808040002</v>
      </c>
      <c r="T173" s="148">
        <f t="shared" si="28"/>
        <v>4532.8134966793477</v>
      </c>
    </row>
    <row r="174" spans="1:20" ht="13.8" thickBot="1" x14ac:dyDescent="0.3">
      <c r="A174" s="6"/>
      <c r="F174" s="43">
        <v>1</v>
      </c>
      <c r="G174" s="32">
        <v>2949184</v>
      </c>
      <c r="H174" s="48" t="str">
        <f>VLOOKUP(G174,'SMALL PACK'!$A$2:$E$50904,5,0)</f>
        <v>SERVO 4T SYNTH-20 X 1 L</v>
      </c>
      <c r="I174" s="40">
        <f>VLOOKUP(G174,'SMALL PACK'!$A$2:$I$50904,9,0)*VLOOKUP(G174,'SMALL PACK'!$A$2:$I$50904,8,0)*F174</f>
        <v>12000.000000000009</v>
      </c>
      <c r="J174" s="40">
        <f>VLOOKUP(G174,'SMALL PACK'!$A$2:$L$50904,12,0)*VLOOKUP(G174,'SMALL PACK'!$A$2:$I$50904,8,0)*F174</f>
        <v>8350.8000000000065</v>
      </c>
      <c r="K174" s="40">
        <f t="shared" si="21"/>
        <v>7076.9491525423791</v>
      </c>
      <c r="L174" s="40">
        <f>VLOOKUP(G174,'SMALL PACK'!$A$2:$S$50904,19,0)*VLOOKUP(G174,'SMALL PACK'!$A$2:$I$50904,8,0)*F174</f>
        <v>560.00000000000045</v>
      </c>
      <c r="M174" s="40">
        <f t="shared" si="24"/>
        <v>6516.9491525423782</v>
      </c>
      <c r="N174" s="40">
        <f>VLOOKUP(G174,'SMALL PACK'!A:AA,27,FALSE)*J174/100</f>
        <v>668.06400000000053</v>
      </c>
      <c r="O174" s="40">
        <f t="shared" si="25"/>
        <v>116.97770305084757</v>
      </c>
      <c r="P174" s="40">
        <f t="shared" si="26"/>
        <v>5731.9074494915303</v>
      </c>
      <c r="Q174" s="40">
        <f t="shared" si="22"/>
        <v>1031.7433409084754</v>
      </c>
      <c r="R174" s="48">
        <f t="shared" si="27"/>
        <v>6763.6507904000055</v>
      </c>
      <c r="S174" s="56">
        <f t="shared" si="23"/>
        <v>6.7636507904000052</v>
      </c>
      <c r="T174" s="148">
        <f t="shared" si="28"/>
        <v>6771.6318983326773</v>
      </c>
    </row>
    <row r="175" spans="1:20" ht="13.8" thickBot="1" x14ac:dyDescent="0.3">
      <c r="A175" s="6"/>
      <c r="F175" s="43">
        <v>1</v>
      </c>
      <c r="G175" s="32">
        <v>2971195</v>
      </c>
      <c r="H175" s="48" t="str">
        <f>VLOOKUP(G175,'SMALL PACK'!$A$2:$E$50904,5,0)</f>
        <v>SERVO 4T HD-4 X 2.5 L</v>
      </c>
      <c r="I175" s="40">
        <f>VLOOKUP(G175,'SMALL PACK'!$A$2:$I$50904,9,0)*VLOOKUP(G175,'SMALL PACK'!$A$2:$I$50904,8,0)*F175</f>
        <v>4272</v>
      </c>
      <c r="J175" s="40">
        <f>VLOOKUP(G175,'SMALL PACK'!$A$2:$L$50904,12,0)*VLOOKUP(G175,'SMALL PACK'!$A$2:$I$50904,8,0)*F175</f>
        <v>3121.1232</v>
      </c>
      <c r="K175" s="40">
        <f t="shared" si="21"/>
        <v>2645.0196610169492</v>
      </c>
      <c r="L175" s="40">
        <f>VLOOKUP(G175,'SMALL PACK'!$A$2:$S$50904,19,0)*VLOOKUP(G175,'SMALL PACK'!$A$2:$I$50904,8,0)*F175</f>
        <v>430</v>
      </c>
      <c r="M175" s="40">
        <f t="shared" si="24"/>
        <v>2215.0196610169492</v>
      </c>
      <c r="N175" s="40">
        <f>VLOOKUP(G175,'SMALL PACK'!A:AA,27,FALSE)*J175/100</f>
        <v>249.68985599999999</v>
      </c>
      <c r="O175" s="40">
        <f t="shared" si="25"/>
        <v>39.306596100338986</v>
      </c>
      <c r="P175" s="40">
        <f t="shared" si="26"/>
        <v>1926.0232089166102</v>
      </c>
      <c r="Q175" s="40">
        <f t="shared" si="22"/>
        <v>346.68417760498983</v>
      </c>
      <c r="R175" s="48">
        <f t="shared" si="27"/>
        <v>2272.7073865215998</v>
      </c>
      <c r="S175" s="56">
        <f t="shared" si="23"/>
        <v>2.2727073865215996</v>
      </c>
      <c r="T175" s="148">
        <f t="shared" si="28"/>
        <v>2275.3891812376955</v>
      </c>
    </row>
    <row r="176" spans="1:20" ht="13.8" thickBot="1" x14ac:dyDescent="0.3">
      <c r="A176" s="6"/>
      <c r="F176" s="43">
        <v>1</v>
      </c>
      <c r="G176" s="32">
        <v>2971225</v>
      </c>
      <c r="H176" s="48" t="str">
        <f>VLOOKUP(G176,'SMALL PACK'!$A$2:$E$50904,5,0)</f>
        <v>SERVO 4T HD-20 X 1.2 L</v>
      </c>
      <c r="I176" s="40">
        <f>VLOOKUP(G176,'SMALL PACK'!$A$2:$I$50904,9,0)*VLOOKUP(G176,'SMALL PACK'!$A$2:$I$50904,8,0)*F176</f>
        <v>10760</v>
      </c>
      <c r="J176" s="40">
        <f>VLOOKUP(G176,'SMALL PACK'!$A$2:$L$50904,12,0)*VLOOKUP(G176,'SMALL PACK'!$A$2:$I$50904,8,0)*F176</f>
        <v>7698.7800000000007</v>
      </c>
      <c r="K176" s="40">
        <f t="shared" si="21"/>
        <v>6524.3898305084758</v>
      </c>
      <c r="L176" s="40">
        <f>VLOOKUP(G176,'SMALL PACK'!$A$2:$S$50904,19,0)*VLOOKUP(G176,'SMALL PACK'!$A$2:$I$50904,8,0)*F176</f>
        <v>1032</v>
      </c>
      <c r="M176" s="40">
        <f t="shared" si="24"/>
        <v>5492.3898305084758</v>
      </c>
      <c r="N176" s="40">
        <f>VLOOKUP(G176,'SMALL PACK'!A:AA,27,FALSE)*J176/100</f>
        <v>615.90240000000006</v>
      </c>
      <c r="O176" s="40">
        <f t="shared" si="25"/>
        <v>97.52974861016952</v>
      </c>
      <c r="P176" s="40">
        <f t="shared" si="26"/>
        <v>4778.957681898306</v>
      </c>
      <c r="Q176" s="40">
        <f t="shared" si="22"/>
        <v>860.21238274169502</v>
      </c>
      <c r="R176" s="48">
        <f t="shared" si="27"/>
        <v>5639.1700646400013</v>
      </c>
      <c r="S176" s="56">
        <f t="shared" si="23"/>
        <v>5.6391700646400018</v>
      </c>
      <c r="T176" s="148">
        <f t="shared" si="28"/>
        <v>5645.8242853162756</v>
      </c>
    </row>
    <row r="177" spans="1:20" ht="13.8" thickBot="1" x14ac:dyDescent="0.3">
      <c r="A177" s="6"/>
      <c r="F177" s="43">
        <v>1</v>
      </c>
      <c r="G177" s="32">
        <v>2967204</v>
      </c>
      <c r="H177" s="48" t="str">
        <f>VLOOKUP(G177,'SMALL PACK'!$A$2:$E$50904,5,0)</f>
        <v>SERVO FUTURA G PLUS 5W-30-4 X 3 L PROMO</v>
      </c>
      <c r="I177" s="40">
        <f>VLOOKUP(G177,'SMALL PACK'!$A$2:$I$50904,9,0)*VLOOKUP(G177,'SMALL PACK'!$A$2:$I$50904,8,0)*F177</f>
        <v>6884</v>
      </c>
      <c r="J177" s="40">
        <f>VLOOKUP(G177,'SMALL PACK'!$A$2:$L$50904,12,0)*VLOOKUP(G177,'SMALL PACK'!$A$2:$I$50904,8,0)*F177</f>
        <v>4469.7812000000004</v>
      </c>
      <c r="K177" s="40">
        <f t="shared" si="21"/>
        <v>3787.9501694915261</v>
      </c>
      <c r="L177" s="40">
        <f>VLOOKUP(G177,'SMALL PACK'!$A$2:$S$50904,19,0)*VLOOKUP(G177,'SMALL PACK'!$A$2:$I$50904,8,0)*F177</f>
        <v>516</v>
      </c>
      <c r="M177" s="40">
        <f t="shared" si="24"/>
        <v>3271.9501694915261</v>
      </c>
      <c r="N177" s="40">
        <f>VLOOKUP(G177,'SMALL PACK'!A:AA,27,FALSE)*J177/100</f>
        <v>357.58249600000005</v>
      </c>
      <c r="O177" s="40">
        <f t="shared" si="25"/>
        <v>58.287353469830521</v>
      </c>
      <c r="P177" s="40">
        <f t="shared" si="26"/>
        <v>2856.0803200216956</v>
      </c>
      <c r="Q177" s="40">
        <f t="shared" si="22"/>
        <v>514.0944576039052</v>
      </c>
      <c r="R177" s="48">
        <f t="shared" si="27"/>
        <v>3370.1747776256007</v>
      </c>
      <c r="S177" s="56">
        <f t="shared" si="23"/>
        <v>3.3701747776256008</v>
      </c>
      <c r="T177" s="148">
        <f t="shared" si="28"/>
        <v>3374.1515838631985</v>
      </c>
    </row>
    <row r="178" spans="1:20" ht="13.8" thickBot="1" x14ac:dyDescent="0.3">
      <c r="A178" s="6"/>
      <c r="F178" s="43">
        <v>1</v>
      </c>
      <c r="G178" s="32">
        <v>2967213</v>
      </c>
      <c r="H178" s="48" t="str">
        <f>VLOOKUP(G178,'SMALL PACK'!$A$2:$E$50904,5,0)</f>
        <v>SERVO FUTURA G PLUS 5W-30-4 X 3.5 L</v>
      </c>
      <c r="I178" s="40">
        <f>VLOOKUP(G178,'SMALL PACK'!$A$2:$I$50904,9,0)*VLOOKUP(G178,'SMALL PACK'!$A$2:$I$50904,8,0)*F178</f>
        <v>8020.0000000000018</v>
      </c>
      <c r="J178" s="40">
        <f>VLOOKUP(G178,'SMALL PACK'!$A$2:$L$50904,12,0)*VLOOKUP(G178,'SMALL PACK'!$A$2:$I$50904,8,0)*F178</f>
        <v>5204.9800000000014</v>
      </c>
      <c r="K178" s="40">
        <f t="shared" si="21"/>
        <v>4411.0000000000018</v>
      </c>
      <c r="L178" s="40">
        <f>VLOOKUP(G178,'SMALL PACK'!$A$2:$S$50904,19,0)*VLOOKUP(G178,'SMALL PACK'!$A$2:$I$50904,8,0)*F178</f>
        <v>742.00000000000011</v>
      </c>
      <c r="M178" s="40">
        <f t="shared" si="24"/>
        <v>3669.0000000000018</v>
      </c>
      <c r="N178" s="40">
        <f>VLOOKUP(G178,'SMALL PACK'!A:AA,27,FALSE)*J178/100</f>
        <v>416.39840000000009</v>
      </c>
      <c r="O178" s="40">
        <f t="shared" si="25"/>
        <v>65.05203200000004</v>
      </c>
      <c r="P178" s="40">
        <f t="shared" si="26"/>
        <v>3187.5495680000017</v>
      </c>
      <c r="Q178" s="40">
        <f t="shared" si="22"/>
        <v>573.75892224000029</v>
      </c>
      <c r="R178" s="48">
        <f t="shared" si="27"/>
        <v>3761.3084902400019</v>
      </c>
      <c r="S178" s="56">
        <f t="shared" si="23"/>
        <v>3.761308490240002</v>
      </c>
      <c r="T178" s="148">
        <f t="shared" si="28"/>
        <v>3765.7468342584853</v>
      </c>
    </row>
    <row r="179" spans="1:20" ht="13.8" thickBot="1" x14ac:dyDescent="0.3">
      <c r="A179" s="6"/>
      <c r="F179" s="43">
        <v>1</v>
      </c>
      <c r="G179" s="32">
        <v>2967111</v>
      </c>
      <c r="H179" s="48" t="str">
        <f>VLOOKUP(G179,'SMALL PACK'!$A$2:$E$50904,5,0)</f>
        <v>SERVO FUTURA G PLUS 5W-30-4X3.5 L PROMO</v>
      </c>
      <c r="I179" s="40">
        <f>VLOOKUP(G179,'SMALL PACK'!$A$2:$I$50904,9,0)*VLOOKUP(G179,'SMALL PACK'!$A$2:$I$50904,8,0)*F179</f>
        <v>8020</v>
      </c>
      <c r="J179" s="40">
        <f>VLOOKUP(G179,'SMALL PACK'!$A$2:$L$50904,12,0)*VLOOKUP(G179,'SMALL PACK'!$A$2:$I$50904,8,0)*F179</f>
        <v>5204.9800000000005</v>
      </c>
      <c r="K179" s="40">
        <f t="shared" si="21"/>
        <v>4411.0000000000009</v>
      </c>
      <c r="L179" s="40">
        <f>VLOOKUP(G179,'SMALL PACK'!$A$2:$S$50904,19,0)*VLOOKUP(G179,'SMALL PACK'!$A$2:$I$50904,8,0)*F179</f>
        <v>742</v>
      </c>
      <c r="M179" s="40">
        <f t="shared" si="24"/>
        <v>3669.0000000000009</v>
      </c>
      <c r="N179" s="40">
        <f>VLOOKUP(G179,'SMALL PACK'!A:AA,27,FALSE)*J179/100</f>
        <v>416.39840000000004</v>
      </c>
      <c r="O179" s="40">
        <f t="shared" si="25"/>
        <v>65.052032000000025</v>
      </c>
      <c r="P179" s="40">
        <f t="shared" si="26"/>
        <v>3187.5495680000008</v>
      </c>
      <c r="Q179" s="40">
        <f t="shared" si="22"/>
        <v>573.75892224000017</v>
      </c>
      <c r="R179" s="48">
        <f t="shared" si="27"/>
        <v>3761.308490240001</v>
      </c>
      <c r="S179" s="56">
        <f t="shared" si="23"/>
        <v>3.7613084902400011</v>
      </c>
      <c r="T179" s="148">
        <f t="shared" si="28"/>
        <v>3765.7468342584839</v>
      </c>
    </row>
    <row r="180" spans="1:20" ht="13.8" thickBot="1" x14ac:dyDescent="0.3">
      <c r="A180" s="6"/>
      <c r="F180" s="43">
        <v>1</v>
      </c>
      <c r="G180" s="32">
        <v>2967184</v>
      </c>
      <c r="H180" s="48" t="str">
        <f>VLOOKUP(G180,'SMALL PACK'!$A$2:$E$50904,5,0)</f>
        <v>SERVO FUTURA G PLUS 5W-30-20 X 1 L</v>
      </c>
      <c r="I180" s="40">
        <f>VLOOKUP(G180,'SMALL PACK'!$A$2:$I$50904,9,0)*VLOOKUP(G180,'SMALL PACK'!$A$2:$I$50904,8,0)*F180</f>
        <v>11740.000000000009</v>
      </c>
      <c r="J180" s="40">
        <f>VLOOKUP(G180,'SMALL PACK'!$A$2:$L$50904,12,0)*VLOOKUP(G180,'SMALL PACK'!$A$2:$I$50904,8,0)*F180</f>
        <v>7632.1740000000054</v>
      </c>
      <c r="K180" s="40">
        <f t="shared" si="21"/>
        <v>6467.9440677966149</v>
      </c>
      <c r="L180" s="40">
        <f>VLOOKUP(G180,'SMALL PACK'!$A$2:$S$50904,19,0)*VLOOKUP(G180,'SMALL PACK'!$A$2:$I$50904,8,0)*F180</f>
        <v>760.00000000000057</v>
      </c>
      <c r="M180" s="40">
        <f t="shared" si="24"/>
        <v>5707.944067796614</v>
      </c>
      <c r="N180" s="40">
        <f>VLOOKUP(G180,'SMALL PACK'!A:AA,27,FALSE)*J180/100</f>
        <v>610.57392000000038</v>
      </c>
      <c r="O180" s="40">
        <f t="shared" si="25"/>
        <v>101.94740295593226</v>
      </c>
      <c r="P180" s="40">
        <f t="shared" si="26"/>
        <v>4995.4227448406809</v>
      </c>
      <c r="Q180" s="40">
        <f t="shared" si="22"/>
        <v>899.1760940713225</v>
      </c>
      <c r="R180" s="48">
        <f t="shared" si="27"/>
        <v>5894.598838912003</v>
      </c>
      <c r="S180" s="56">
        <f t="shared" si="23"/>
        <v>5.8945988389120032</v>
      </c>
      <c r="T180" s="148">
        <f t="shared" si="28"/>
        <v>5901.5544655419199</v>
      </c>
    </row>
    <row r="181" spans="1:20" ht="13.8" thickBot="1" x14ac:dyDescent="0.3">
      <c r="A181" s="6"/>
      <c r="F181" s="43">
        <v>1</v>
      </c>
      <c r="G181" s="32">
        <v>7211213</v>
      </c>
      <c r="H181" s="48" t="str">
        <f>VLOOKUP(G181,'SMALL PACK'!$A$2:$E$50904,5,0)</f>
        <v>SERVO GREENMILE-4 X 3.5 L</v>
      </c>
      <c r="I181" s="40">
        <f>VLOOKUP(G181,'SMALL PACK'!$A$2:$I$50904,9,0)*VLOOKUP(G181,'SMALL PACK'!$A$2:$I$50904,8,0)*F181</f>
        <v>6512.0000000000018</v>
      </c>
      <c r="J181" s="40">
        <f>VLOOKUP(G181,'SMALL PACK'!$A$2:$L$50904,12,0)*VLOOKUP(G181,'SMALL PACK'!$A$2:$I$50904,8,0)*F181</f>
        <v>5122.3392000000003</v>
      </c>
      <c r="K181" s="40">
        <f t="shared" si="21"/>
        <v>4340.9654237288141</v>
      </c>
      <c r="L181" s="40">
        <f>VLOOKUP(G181,'SMALL PACK'!$A$2:$S$50904,19,0)*VLOOKUP(G181,'SMALL PACK'!$A$2:$I$50904,8,0)*F181</f>
        <v>812.00000000000023</v>
      </c>
      <c r="M181" s="40">
        <f t="shared" si="24"/>
        <v>3528.9654237288141</v>
      </c>
      <c r="N181" s="40">
        <f>VLOOKUP(G181,'SMALL PACK'!A:AA,27,FALSE)*J181/100</f>
        <v>358.56374399999999</v>
      </c>
      <c r="O181" s="40">
        <f t="shared" si="25"/>
        <v>63.408033594576281</v>
      </c>
      <c r="P181" s="40">
        <f t="shared" si="26"/>
        <v>3106.9936461342377</v>
      </c>
      <c r="Q181" s="40">
        <f t="shared" si="22"/>
        <v>559.2588563041628</v>
      </c>
      <c r="R181" s="48">
        <f t="shared" si="27"/>
        <v>3666.2525024384004</v>
      </c>
      <c r="S181" s="56">
        <f t="shared" si="23"/>
        <v>3.6662525024384003</v>
      </c>
      <c r="T181" s="148">
        <f t="shared" si="28"/>
        <v>3670.5786803912779</v>
      </c>
    </row>
    <row r="182" spans="1:20" ht="13.8" thickBot="1" x14ac:dyDescent="0.3">
      <c r="A182" s="6"/>
      <c r="F182" s="43">
        <v>1</v>
      </c>
      <c r="G182" s="32">
        <v>7271213</v>
      </c>
      <c r="H182" s="48" t="str">
        <f>VLOOKUP(G182,'SMALL PACK'!$A$2:$E$50904,5,0)</f>
        <v>SERVO FUTURA NXT 0W-16-4 X 3.5 L</v>
      </c>
      <c r="I182" s="40">
        <f>VLOOKUP(G182,'SMALL PACK'!$A$2:$I$50904,9,0)*VLOOKUP(G182,'SMALL PACK'!$A$2:$I$50904,8,0)*F182</f>
        <v>10080.000000000002</v>
      </c>
      <c r="J182" s="40">
        <f>VLOOKUP(G182,'SMALL PACK'!$A$2:$L$50904,12,0)*VLOOKUP(G182,'SMALL PACK'!$A$2:$I$50904,8,0)*F182</f>
        <v>7488.4320000000025</v>
      </c>
      <c r="K182" s="40">
        <f t="shared" si="21"/>
        <v>6346.128813559325</v>
      </c>
      <c r="L182" s="40">
        <f>VLOOKUP(G182,'SMALL PACK'!$A$2:$S$50904,19,0)*VLOOKUP(G182,'SMALL PACK'!$A$2:$I$50904,8,0)*F182</f>
        <v>392.00000000000011</v>
      </c>
      <c r="M182" s="40">
        <f t="shared" si="24"/>
        <v>5954.128813559325</v>
      </c>
      <c r="N182" s="40">
        <f>VLOOKUP(G182,'SMALL PACK'!A:AA,27,FALSE)*J182/100</f>
        <v>599.07456000000025</v>
      </c>
      <c r="O182" s="40">
        <f t="shared" si="25"/>
        <v>107.1010850711865</v>
      </c>
      <c r="P182" s="40">
        <f t="shared" si="26"/>
        <v>5247.9531684881385</v>
      </c>
      <c r="Q182" s="40">
        <f t="shared" si="22"/>
        <v>944.63157032786489</v>
      </c>
      <c r="R182" s="48">
        <f t="shared" si="27"/>
        <v>6192.5847388160037</v>
      </c>
      <c r="S182" s="56">
        <f t="shared" si="23"/>
        <v>6.192584738816004</v>
      </c>
      <c r="T182" s="148">
        <f t="shared" si="28"/>
        <v>6199.8919888078053</v>
      </c>
    </row>
    <row r="183" spans="1:20" ht="13.8" thickBot="1" x14ac:dyDescent="0.3">
      <c r="A183" s="6"/>
      <c r="F183" s="43">
        <v>1</v>
      </c>
      <c r="G183" s="32">
        <v>7271111</v>
      </c>
      <c r="H183" s="48" t="str">
        <f>VLOOKUP(G183,'SMALL PACK'!$A$2:$E$50904,5,0)</f>
        <v>SERVO FUTURA NXT 0W-16-4X3.5 L PROMO</v>
      </c>
      <c r="I183" s="40">
        <f>VLOOKUP(G183,'SMALL PACK'!$A$2:$I$50904,9,0)*VLOOKUP(G183,'SMALL PACK'!$A$2:$I$50904,8,0)*F183</f>
        <v>10080</v>
      </c>
      <c r="J183" s="40">
        <f>VLOOKUP(G183,'SMALL PACK'!$A$2:$L$50904,12,0)*VLOOKUP(G183,'SMALL PACK'!$A$2:$I$50904,8,0)*F183</f>
        <v>7488.4320000000007</v>
      </c>
      <c r="K183" s="40">
        <f t="shared" si="21"/>
        <v>6346.1288135593231</v>
      </c>
      <c r="L183" s="40">
        <f>VLOOKUP(G183,'SMALL PACK'!$A$2:$S$50904,19,0)*VLOOKUP(G183,'SMALL PACK'!$A$2:$I$50904,8,0)*F183</f>
        <v>392</v>
      </c>
      <c r="M183" s="40">
        <f t="shared" si="24"/>
        <v>5954.1288135593231</v>
      </c>
      <c r="N183" s="40">
        <f>VLOOKUP(G183,'SMALL PACK'!A:AA,27,FALSE)*J183/100</f>
        <v>599.07456000000002</v>
      </c>
      <c r="O183" s="40">
        <f t="shared" si="25"/>
        <v>107.10108507118646</v>
      </c>
      <c r="P183" s="40">
        <f t="shared" si="26"/>
        <v>5247.9531684881367</v>
      </c>
      <c r="Q183" s="40">
        <f t="shared" si="22"/>
        <v>944.63157032786455</v>
      </c>
      <c r="R183" s="48">
        <f t="shared" si="27"/>
        <v>6192.5847388160009</v>
      </c>
      <c r="S183" s="56">
        <f t="shared" si="23"/>
        <v>6.1925847388160014</v>
      </c>
      <c r="T183" s="148">
        <f t="shared" si="28"/>
        <v>6199.8919888078035</v>
      </c>
    </row>
    <row r="184" spans="1:20" ht="13.8" thickBot="1" x14ac:dyDescent="0.3">
      <c r="A184" s="6"/>
      <c r="F184" s="43">
        <v>1</v>
      </c>
      <c r="G184" s="32">
        <v>7275185</v>
      </c>
      <c r="H184" s="48" t="str">
        <f>VLOOKUP(G184,'SMALL PACK'!$A$2:$E$50904,5,0)</f>
        <v>SERVO BLACKBIRD X-10 X 1 L HDPE</v>
      </c>
      <c r="I184" s="40">
        <f>VLOOKUP(G184,'SMALL PACK'!$A$2:$I$50904,9,0)*VLOOKUP(G184,'SMALL PACK'!$A$2:$I$50904,8,0)*F184</f>
        <v>13000.000000000007</v>
      </c>
      <c r="J184" s="40">
        <f>VLOOKUP(G184,'SMALL PACK'!$A$2:$L$50904,12,0)*VLOOKUP(G184,'SMALL PACK'!$A$2:$I$50904,8,0)*F184</f>
        <v>8377.2000000000044</v>
      </c>
      <c r="K184" s="40">
        <f t="shared" si="21"/>
        <v>7099.3220338983092</v>
      </c>
      <c r="L184" s="40">
        <f>VLOOKUP(G184,'SMALL PACK'!$A$2:$S$50904,19,0)*VLOOKUP(G184,'SMALL PACK'!$A$2:$I$50904,8,0)*F184</f>
        <v>980.00000000000057</v>
      </c>
      <c r="M184" s="40">
        <f t="shared" si="24"/>
        <v>6119.3220338983083</v>
      </c>
      <c r="N184" s="40">
        <f>VLOOKUP(G184,'SMALL PACK'!A:AA,27,FALSE)*J184/100</f>
        <v>670.17600000000039</v>
      </c>
      <c r="O184" s="40">
        <f t="shared" si="25"/>
        <v>108.98292067796616</v>
      </c>
      <c r="P184" s="40">
        <f t="shared" si="26"/>
        <v>5340.163113220342</v>
      </c>
      <c r="Q184" s="40">
        <f t="shared" si="22"/>
        <v>961.22936037966156</v>
      </c>
      <c r="R184" s="48">
        <f t="shared" si="27"/>
        <v>6301.3924736000035</v>
      </c>
      <c r="S184" s="56">
        <f t="shared" si="23"/>
        <v>6.3013924736000035</v>
      </c>
      <c r="T184" s="148">
        <f t="shared" si="28"/>
        <v>6308.8281167188507</v>
      </c>
    </row>
    <row r="185" spans="1:20" ht="13.8" thickBot="1" x14ac:dyDescent="0.3">
      <c r="A185" s="6"/>
      <c r="F185" s="43">
        <v>1</v>
      </c>
      <c r="G185" s="32">
        <v>7275111</v>
      </c>
      <c r="H185" s="48" t="str">
        <f>VLOOKUP(G185,'SMALL PACK'!$A$2:$E$50904,5,0)</f>
        <v>SERVO BLACKBIRD X-4X3.5 L PROMO</v>
      </c>
      <c r="I185" s="40">
        <f>VLOOKUP(G185,'SMALL PACK'!$A$2:$I$50904,9,0)*VLOOKUP(G185,'SMALL PACK'!$A$2:$I$50904,8,0)*F185</f>
        <v>18196</v>
      </c>
      <c r="J185" s="40">
        <f>VLOOKUP(G185,'SMALL PACK'!$A$2:$L$50904,12,0)*VLOOKUP(G185,'SMALL PACK'!$A$2:$I$50904,8,0)*F185</f>
        <v>11725.502399999999</v>
      </c>
      <c r="K185" s="40">
        <f t="shared" si="21"/>
        <v>9936.8664406779662</v>
      </c>
      <c r="L185" s="40">
        <f>VLOOKUP(G185,'SMALL PACK'!$A$2:$S$50904,19,0)*VLOOKUP(G185,'SMALL PACK'!$A$2:$I$50904,8,0)*F185</f>
        <v>1372</v>
      </c>
      <c r="M185" s="40">
        <f t="shared" si="24"/>
        <v>8564.8664406779662</v>
      </c>
      <c r="N185" s="40">
        <f>VLOOKUP(G185,'SMALL PACK'!A:AA,27,FALSE)*J185/100</f>
        <v>938.04019199999993</v>
      </c>
      <c r="O185" s="40">
        <f t="shared" si="25"/>
        <v>152.53652497355932</v>
      </c>
      <c r="P185" s="40">
        <f t="shared" si="26"/>
        <v>7474.2897237044062</v>
      </c>
      <c r="Q185" s="40">
        <f t="shared" si="22"/>
        <v>1345.3721502667931</v>
      </c>
      <c r="R185" s="48">
        <f t="shared" si="27"/>
        <v>8819.6618739711994</v>
      </c>
      <c r="S185" s="56">
        <f t="shared" si="23"/>
        <v>8.8196618739711994</v>
      </c>
      <c r="T185" s="148">
        <f t="shared" si="28"/>
        <v>8830.0690749824844</v>
      </c>
    </row>
    <row r="186" spans="1:20" ht="13.8" thickBot="1" x14ac:dyDescent="0.3">
      <c r="A186" s="6"/>
      <c r="F186" s="43">
        <v>1</v>
      </c>
      <c r="G186" s="32">
        <v>7275220</v>
      </c>
      <c r="H186" s="48" t="str">
        <f>VLOOKUP(G186,'SMALL PACK'!$A$2:$E$50904,5,0)</f>
        <v>SERVO BLACKBIRD X-4 x 4 L PROMO</v>
      </c>
      <c r="I186" s="40">
        <f>VLOOKUP(G186,'SMALL PACK'!$A$2:$I$50904,9,0)*VLOOKUP(G186,'SMALL PACK'!$A$2:$I$50904,8,0)*F186</f>
        <v>20796</v>
      </c>
      <c r="J186" s="40">
        <f>VLOOKUP(G186,'SMALL PACK'!$A$2:$L$50904,12,0)*VLOOKUP(G186,'SMALL PACK'!$A$2:$I$50904,8,0)*F186</f>
        <v>13400.9424</v>
      </c>
      <c r="K186" s="40">
        <f t="shared" si="21"/>
        <v>11356.730847457628</v>
      </c>
      <c r="L186" s="40">
        <f>VLOOKUP(G186,'SMALL PACK'!$A$2:$S$50904,19,0)*VLOOKUP(G186,'SMALL PACK'!$A$2:$I$50904,8,0)*F186</f>
        <v>1568</v>
      </c>
      <c r="M186" s="40">
        <f t="shared" si="24"/>
        <v>9788.7308474576275</v>
      </c>
      <c r="N186" s="40">
        <f>VLOOKUP(G186,'SMALL PACK'!A:AA,27,FALSE)*J186/100</f>
        <v>1072.075392</v>
      </c>
      <c r="O186" s="40">
        <f t="shared" si="25"/>
        <v>174.33310910915253</v>
      </c>
      <c r="P186" s="40">
        <f t="shared" si="26"/>
        <v>8542.3223463484737</v>
      </c>
      <c r="Q186" s="40">
        <f t="shared" si="22"/>
        <v>1537.6180223427252</v>
      </c>
      <c r="R186" s="48">
        <f t="shared" si="27"/>
        <v>10079.940368691199</v>
      </c>
      <c r="S186" s="56">
        <f t="shared" si="23"/>
        <v>10.079940368691199</v>
      </c>
      <c r="T186" s="148">
        <f t="shared" si="28"/>
        <v>10091.834698326253</v>
      </c>
    </row>
    <row r="187" spans="1:20" ht="13.8" thickBot="1" x14ac:dyDescent="0.3">
      <c r="A187" s="6"/>
      <c r="F187" s="43">
        <v>1</v>
      </c>
      <c r="G187" s="32">
        <v>2900103</v>
      </c>
      <c r="H187" s="48" t="str">
        <f>VLOOKUP(G187,'SMALL PACK'!$A$2:$E$50904,5,0)</f>
        <v>SERVO 2T SUPREME-600 X 20 ML</v>
      </c>
      <c r="I187" s="40">
        <f>VLOOKUP(G187,'SMALL PACK'!$A$2:$I$50904,9,0)*VLOOKUP(G187,'SMALL PACK'!$A$2:$I$50904,8,0)*F187</f>
        <v>6600.0000000000009</v>
      </c>
      <c r="J187" s="40">
        <f>VLOOKUP(G187,'SMALL PACK'!$A$2:$L$50904,12,0)*VLOOKUP(G187,'SMALL PACK'!$A$2:$I$50904,8,0)*F187</f>
        <v>4146.1200000000008</v>
      </c>
      <c r="K187" s="40">
        <f t="shared" si="21"/>
        <v>3513.6610169491532</v>
      </c>
      <c r="L187" s="40">
        <f>VLOOKUP(G187,'SMALL PACK'!$A$2:$S$50904,19,0)*VLOOKUP(G187,'SMALL PACK'!$A$2:$I$50904,8,0)*F187</f>
        <v>0</v>
      </c>
      <c r="M187" s="40">
        <f t="shared" si="24"/>
        <v>3513.6610169491532</v>
      </c>
      <c r="N187" s="40">
        <f>VLOOKUP(G187,'SMALL PACK'!A:AA,27,FALSE)*J187/100</f>
        <v>269.49780000000004</v>
      </c>
      <c r="O187" s="40">
        <f t="shared" si="25"/>
        <v>64.883264338983068</v>
      </c>
      <c r="P187" s="40">
        <f t="shared" si="26"/>
        <v>3179.2799526101699</v>
      </c>
      <c r="Q187" s="40">
        <f t="shared" si="22"/>
        <v>572.27039146983054</v>
      </c>
      <c r="R187" s="48">
        <f t="shared" si="27"/>
        <v>3751.5503440800003</v>
      </c>
      <c r="S187" s="56">
        <f t="shared" si="23"/>
        <v>3.7515503440800004</v>
      </c>
      <c r="T187" s="148">
        <f t="shared" si="28"/>
        <v>3755.9771734860146</v>
      </c>
    </row>
    <row r="188" spans="1:20" ht="13.8" thickBot="1" x14ac:dyDescent="0.3">
      <c r="A188" s="6"/>
      <c r="F188" s="43">
        <v>1</v>
      </c>
      <c r="G188" s="32">
        <v>2900125</v>
      </c>
      <c r="H188" s="48" t="str">
        <f>VLOOKUP(G188,'SMALL PACK'!$A$2:$E$50904,5,0)</f>
        <v>SERVO 2T SUPREME(JFC)-300x40ML - POU</v>
      </c>
      <c r="I188" s="40">
        <f>VLOOKUP(G188,'SMALL PACK'!$A$2:$I$50904,9,0)*VLOOKUP(G188,'SMALL PACK'!$A$2:$I$50904,8,0)*F188</f>
        <v>5400</v>
      </c>
      <c r="J188" s="40">
        <f>VLOOKUP(G188,'SMALL PACK'!$A$2:$L$50904,12,0)*VLOOKUP(G188,'SMALL PACK'!$A$2:$I$50904,8,0)*F188</f>
        <v>3807</v>
      </c>
      <c r="K188" s="40">
        <f t="shared" si="21"/>
        <v>3226.2711864406783</v>
      </c>
      <c r="L188" s="40">
        <f>VLOOKUP(G188,'SMALL PACK'!$A$2:$S$50904,19,0)*VLOOKUP(G188,'SMALL PACK'!$A$2:$I$50904,8,0)*F188</f>
        <v>0</v>
      </c>
      <c r="M188" s="40">
        <f t="shared" si="24"/>
        <v>3226.2711864406783</v>
      </c>
      <c r="N188" s="40">
        <f>VLOOKUP(G188,'SMALL PACK'!A:AA,27,FALSE)*J188/100</f>
        <v>247.45500000000001</v>
      </c>
      <c r="O188" s="40">
        <f t="shared" si="25"/>
        <v>59.57632372881357</v>
      </c>
      <c r="P188" s="40">
        <f t="shared" si="26"/>
        <v>2919.239862711865</v>
      </c>
      <c r="Q188" s="40">
        <f t="shared" si="22"/>
        <v>525.46317528813574</v>
      </c>
      <c r="R188" s="48">
        <f t="shared" si="27"/>
        <v>3444.7030380000006</v>
      </c>
      <c r="S188" s="56">
        <f t="shared" si="23"/>
        <v>3.4447030380000006</v>
      </c>
      <c r="T188" s="148">
        <f t="shared" si="28"/>
        <v>3448.7677875848408</v>
      </c>
    </row>
    <row r="189" spans="1:20" ht="13.8" thickBot="1" x14ac:dyDescent="0.3">
      <c r="A189" s="6"/>
      <c r="F189" s="43">
        <v>1</v>
      </c>
      <c r="G189" s="32">
        <v>2900145</v>
      </c>
      <c r="H189" s="48" t="str">
        <f>VLOOKUP(G189,'SMALL PACK'!$A$2:$E$50904,5,0)</f>
        <v>SERVO 2T SUPREME (JFC) - 200X60ML - POU</v>
      </c>
      <c r="I189" s="40">
        <f>VLOOKUP(G189,'SMALL PACK'!$A$2:$I$50904,9,0)*VLOOKUP(G189,'SMALL PACK'!$A$2:$I$50904,8,0)*F189</f>
        <v>4600</v>
      </c>
      <c r="J189" s="40">
        <f>VLOOKUP(G189,'SMALL PACK'!$A$2:$L$50904,12,0)*VLOOKUP(G189,'SMALL PACK'!$A$2:$I$50904,8,0)*F189</f>
        <v>3598.12</v>
      </c>
      <c r="K189" s="40">
        <f t="shared" si="21"/>
        <v>3049.2542372881358</v>
      </c>
      <c r="L189" s="40">
        <f>VLOOKUP(G189,'SMALL PACK'!$A$2:$S$50904,19,0)*VLOOKUP(G189,'SMALL PACK'!$A$2:$I$50904,8,0)*F189</f>
        <v>0</v>
      </c>
      <c r="M189" s="40">
        <f t="shared" si="24"/>
        <v>3049.2542372881358</v>
      </c>
      <c r="N189" s="40">
        <f>VLOOKUP(G189,'SMALL PACK'!A:AA,27,FALSE)*J189/100</f>
        <v>233.87779999999998</v>
      </c>
      <c r="O189" s="40">
        <f t="shared" si="25"/>
        <v>56.307528745762724</v>
      </c>
      <c r="P189" s="40">
        <f t="shared" si="26"/>
        <v>2759.0689085423733</v>
      </c>
      <c r="Q189" s="40">
        <f t="shared" si="22"/>
        <v>496.63240353762717</v>
      </c>
      <c r="R189" s="48">
        <f t="shared" si="27"/>
        <v>3255.7013120800002</v>
      </c>
      <c r="S189" s="56">
        <f t="shared" si="23"/>
        <v>3.2557013120800002</v>
      </c>
      <c r="T189" s="148">
        <f t="shared" si="28"/>
        <v>3259.5430396282545</v>
      </c>
    </row>
    <row r="190" spans="1:20" ht="13.8" thickBot="1" x14ac:dyDescent="0.3">
      <c r="A190" s="6"/>
      <c r="F190" s="43">
        <v>1</v>
      </c>
      <c r="G190" s="32">
        <v>2900165</v>
      </c>
      <c r="H190" s="48" t="str">
        <f>VLOOKUP(G190,'SMALL PACK'!$A$2:$E$50904,5,0)</f>
        <v>SERVO 2T SUPREME-20X1/4 L</v>
      </c>
      <c r="I190" s="40">
        <f>VLOOKUP(G190,'SMALL PACK'!$A$2:$I$50904,9,0)*VLOOKUP(G190,'SMALL PACK'!$A$2:$I$50904,8,0)*F190</f>
        <v>2120</v>
      </c>
      <c r="J190" s="40">
        <f>VLOOKUP(G190,'SMALL PACK'!$A$2:$L$50904,12,0)*VLOOKUP(G190,'SMALL PACK'!$A$2:$I$50904,8,0)*F190</f>
        <v>1485.2720000000002</v>
      </c>
      <c r="K190" s="40">
        <f t="shared" si="21"/>
        <v>1258.7050847457629</v>
      </c>
      <c r="L190" s="40">
        <f>VLOOKUP(G190,'SMALL PACK'!$A$2:$S$50904,19,0)*VLOOKUP(G190,'SMALL PACK'!$A$2:$I$50904,8,0)*F190</f>
        <v>0</v>
      </c>
      <c r="M190" s="40">
        <f t="shared" si="24"/>
        <v>1258.7050847457629</v>
      </c>
      <c r="N190" s="40">
        <f>VLOOKUP(G190,'SMALL PACK'!A:AA,27,FALSE)*J190/100</f>
        <v>96.542680000000018</v>
      </c>
      <c r="O190" s="40">
        <f t="shared" si="25"/>
        <v>23.243248094915256</v>
      </c>
      <c r="P190" s="40">
        <f t="shared" si="26"/>
        <v>1138.9191566508475</v>
      </c>
      <c r="Q190" s="40">
        <f t="shared" si="22"/>
        <v>205.00544819715256</v>
      </c>
      <c r="R190" s="48">
        <f t="shared" si="27"/>
        <v>1343.9246048480002</v>
      </c>
      <c r="S190" s="56">
        <f t="shared" si="23"/>
        <v>1.3439246048480002</v>
      </c>
      <c r="T190" s="148">
        <f t="shared" si="28"/>
        <v>1345.5104358817207</v>
      </c>
    </row>
    <row r="191" spans="1:20" ht="13.8" thickBot="1" x14ac:dyDescent="0.3">
      <c r="A191" s="6"/>
      <c r="F191" s="43">
        <v>1</v>
      </c>
      <c r="G191" s="32">
        <v>2900175</v>
      </c>
      <c r="H191" s="48" t="str">
        <f>VLOOKUP(G191,'SMALL PACK'!$A$2:$E$50904,5,0)</f>
        <v>SERVO 2T SUPREME-20X1/2 L</v>
      </c>
      <c r="I191" s="40">
        <f>VLOOKUP(G191,'SMALL PACK'!$A$2:$I$50904,9,0)*VLOOKUP(G191,'SMALL PACK'!$A$2:$I$50904,8,0)*F191</f>
        <v>3760.0000000000018</v>
      </c>
      <c r="J191" s="40">
        <f>VLOOKUP(G191,'SMALL PACK'!$A$2:$L$50904,12,0)*VLOOKUP(G191,'SMALL PACK'!$A$2:$I$50904,8,0)*F191</f>
        <v>2931.2960000000012</v>
      </c>
      <c r="K191" s="40">
        <f t="shared" si="21"/>
        <v>2484.1491525423739</v>
      </c>
      <c r="L191" s="40">
        <f>VLOOKUP(G191,'SMALL PACK'!$A$2:$S$50904,19,0)*VLOOKUP(G191,'SMALL PACK'!$A$2:$I$50904,8,0)*F191</f>
        <v>0</v>
      </c>
      <c r="M191" s="40">
        <f t="shared" si="24"/>
        <v>2484.1491525423739</v>
      </c>
      <c r="N191" s="40">
        <f>VLOOKUP(G191,'SMALL PACK'!A:AA,27,FALSE)*J191/100</f>
        <v>190.53424000000007</v>
      </c>
      <c r="O191" s="40">
        <f t="shared" si="25"/>
        <v>45.872298250847479</v>
      </c>
      <c r="P191" s="40">
        <f t="shared" si="26"/>
        <v>2247.7426142915265</v>
      </c>
      <c r="Q191" s="40">
        <f t="shared" si="22"/>
        <v>404.59367057247476</v>
      </c>
      <c r="R191" s="48">
        <f t="shared" si="27"/>
        <v>2652.3362848640013</v>
      </c>
      <c r="S191" s="56">
        <f t="shared" si="23"/>
        <v>2.6523362848640013</v>
      </c>
      <c r="T191" s="148">
        <f t="shared" si="28"/>
        <v>2655.4660416801403</v>
      </c>
    </row>
    <row r="192" spans="1:20" ht="13.8" thickBot="1" x14ac:dyDescent="0.3">
      <c r="A192" s="6"/>
      <c r="F192" s="43">
        <v>1</v>
      </c>
      <c r="G192" s="32">
        <v>2900184</v>
      </c>
      <c r="H192" s="48" t="str">
        <f>VLOOKUP(G192,'SMALL PACK'!$A$2:$E$50904,5,0)</f>
        <v>SERVO 2T SUPREME-20 X 1 L</v>
      </c>
      <c r="I192" s="40">
        <f>VLOOKUP(G192,'SMALL PACK'!$A$2:$I$50904,9,0)*VLOOKUP(G192,'SMALL PACK'!$A$2:$I$50904,8,0)*F192</f>
        <v>7140.0000000000055</v>
      </c>
      <c r="J192" s="40">
        <f>VLOOKUP(G192,'SMALL PACK'!$A$2:$L$50904,12,0)*VLOOKUP(G192,'SMALL PACK'!$A$2:$I$50904,8,0)*F192</f>
        <v>5741.9880000000039</v>
      </c>
      <c r="K192" s="40">
        <f t="shared" si="21"/>
        <v>4866.0915254237325</v>
      </c>
      <c r="L192" s="40">
        <f>VLOOKUP(G192,'SMALL PACK'!$A$2:$S$50904,19,0)*VLOOKUP(G192,'SMALL PACK'!$A$2:$I$50904,8,0)*F192</f>
        <v>0</v>
      </c>
      <c r="M192" s="40">
        <f t="shared" si="24"/>
        <v>4866.0915254237325</v>
      </c>
      <c r="N192" s="40">
        <f>VLOOKUP(G192,'SMALL PACK'!A:AA,27,FALSE)*J192/100</f>
        <v>373.22922000000028</v>
      </c>
      <c r="O192" s="40">
        <f t="shared" si="25"/>
        <v>89.857246108474655</v>
      </c>
      <c r="P192" s="40">
        <f t="shared" si="26"/>
        <v>4403.0050593152573</v>
      </c>
      <c r="Q192" s="40">
        <f t="shared" si="22"/>
        <v>792.54091067674631</v>
      </c>
      <c r="R192" s="48">
        <f t="shared" si="27"/>
        <v>5195.5459699920038</v>
      </c>
      <c r="S192" s="56">
        <f t="shared" si="23"/>
        <v>5.1955459699920041</v>
      </c>
      <c r="T192" s="148">
        <f t="shared" si="28"/>
        <v>5201.6767142365943</v>
      </c>
    </row>
    <row r="193" spans="1:20" ht="13.8" thickBot="1" x14ac:dyDescent="0.3">
      <c r="A193" s="6"/>
      <c r="F193" s="43">
        <v>1</v>
      </c>
      <c r="G193" s="32">
        <v>7701341</v>
      </c>
      <c r="H193" s="48" t="str">
        <f>VLOOKUP(G193,'SMALL PACK'!$A$2:$E$50904,5,0)</f>
        <v>SERVO GREASE MP-20 KG BUC</v>
      </c>
      <c r="I193" s="40">
        <f>VLOOKUP(G193,'SMALL PACK'!$A$2:$I$50904,9,0)*VLOOKUP(G193,'SMALL PACK'!$A$2:$I$50904,8,0)*F193</f>
        <v>6929.0000000000027</v>
      </c>
      <c r="J193" s="40">
        <f>VLOOKUP(G193,'SMALL PACK'!$A$2:$L$50904,12,0)*VLOOKUP(G193,'SMALL PACK'!$A$2:$I$50904,8,0)*F193</f>
        <v>5817.5884000000024</v>
      </c>
      <c r="K193" s="40">
        <f t="shared" si="21"/>
        <v>4930.1596610169518</v>
      </c>
      <c r="L193" s="40">
        <f>VLOOKUP(G193,'SMALL PACK'!$A$2:$S$50904,19,0)*VLOOKUP(G193,'SMALL PACK'!$A$2:$I$50904,8,0)*F193</f>
        <v>560.00000000000023</v>
      </c>
      <c r="M193" s="40">
        <f t="shared" si="24"/>
        <v>4370.1596610169518</v>
      </c>
      <c r="N193" s="40">
        <f>VLOOKUP(G193,'SMALL PACK'!A:AA,27,FALSE)*J193/100</f>
        <v>378.14324600000015</v>
      </c>
      <c r="O193" s="40">
        <f t="shared" si="25"/>
        <v>79.840328300339038</v>
      </c>
      <c r="P193" s="40">
        <f t="shared" si="26"/>
        <v>3912.1760867166126</v>
      </c>
      <c r="Q193" s="40">
        <f t="shared" si="22"/>
        <v>704.19169560899024</v>
      </c>
      <c r="R193" s="48">
        <f t="shared" si="27"/>
        <v>4616.367782325603</v>
      </c>
      <c r="S193" s="56">
        <f t="shared" si="23"/>
        <v>4.6163677823256029</v>
      </c>
      <c r="T193" s="148">
        <f t="shared" si="28"/>
        <v>4621.8150963087464</v>
      </c>
    </row>
    <row r="194" spans="1:20" ht="13.8" thickBot="1" x14ac:dyDescent="0.3">
      <c r="A194" s="6"/>
      <c r="F194" s="43">
        <v>1</v>
      </c>
      <c r="G194" s="32">
        <v>7705303</v>
      </c>
      <c r="H194" s="48" t="str">
        <f>VLOOKUP(G194,'SMALL PACK'!$A$2:$E$50904,5,0)</f>
        <v>SERVO GREASE MP 3 - 20 X 1/2 KG CTN</v>
      </c>
      <c r="I194" s="40">
        <f>VLOOKUP(G194,'SMALL PACK'!$A$2:$I$50904,9,0)*VLOOKUP(G194,'SMALL PACK'!$A$2:$I$50904,8,0)*F194</f>
        <v>4599.9999999999991</v>
      </c>
      <c r="J194" s="40">
        <f>VLOOKUP(G194,'SMALL PACK'!$A$2:$L$50904,12,0)*VLOOKUP(G194,'SMALL PACK'!$A$2:$I$50904,8,0)*F194</f>
        <v>3512.099999999999</v>
      </c>
      <c r="K194" s="40">
        <f t="shared" si="21"/>
        <v>2976.3559322033893</v>
      </c>
      <c r="L194" s="40">
        <f>VLOOKUP(G194,'SMALL PACK'!$A$2:$S$50904,19,0)*VLOOKUP(G194,'SMALL PACK'!$A$2:$I$50904,8,0)*F194</f>
        <v>399.99999999999994</v>
      </c>
      <c r="M194" s="40">
        <f t="shared" si="24"/>
        <v>2576.3559322033893</v>
      </c>
      <c r="N194" s="40">
        <f>VLOOKUP(G194,'SMALL PACK'!A:AA,27,FALSE)*J194/100</f>
        <v>228.28649999999993</v>
      </c>
      <c r="O194" s="40">
        <f t="shared" si="25"/>
        <v>46.961388644067796</v>
      </c>
      <c r="P194" s="40">
        <f t="shared" si="26"/>
        <v>2301.1080435593217</v>
      </c>
      <c r="Q194" s="40">
        <f t="shared" si="22"/>
        <v>414.19944784067786</v>
      </c>
      <c r="R194" s="48">
        <f t="shared" si="27"/>
        <v>2715.3074913999994</v>
      </c>
      <c r="S194" s="56">
        <f t="shared" si="23"/>
        <v>2.7153074913999995</v>
      </c>
      <c r="T194" s="148">
        <f t="shared" si="28"/>
        <v>2718.5115542398512</v>
      </c>
    </row>
    <row r="195" spans="1:20" ht="13.8" thickBot="1" x14ac:dyDescent="0.3">
      <c r="A195" s="6"/>
      <c r="F195" s="43">
        <v>1</v>
      </c>
      <c r="G195" s="32">
        <v>7705313</v>
      </c>
      <c r="H195" s="48" t="str">
        <f>VLOOKUP(G195,'SMALL PACK'!$A$2:$E$50904,5,0)</f>
        <v>SERVO GREASE MP 3 - 10 X 1 KG CTN</v>
      </c>
      <c r="I195" s="40">
        <f>VLOOKUP(G195,'SMALL PACK'!$A$2:$I$50904,9,0)*VLOOKUP(G195,'SMALL PACK'!$A$2:$I$50904,8,0)*F195</f>
        <v>4500</v>
      </c>
      <c r="J195" s="40">
        <f>VLOOKUP(G195,'SMALL PACK'!$A$2:$L$50904,12,0)*VLOOKUP(G195,'SMALL PACK'!$A$2:$I$50904,8,0)*F195</f>
        <v>3498.2999999999997</v>
      </c>
      <c r="K195" s="40">
        <f t="shared" si="21"/>
        <v>2964.6610169491523</v>
      </c>
      <c r="L195" s="40">
        <f>VLOOKUP(G195,'SMALL PACK'!$A$2:$S$50904,19,0)*VLOOKUP(G195,'SMALL PACK'!$A$2:$I$50904,8,0)*F195</f>
        <v>400</v>
      </c>
      <c r="M195" s="40">
        <f t="shared" si="24"/>
        <v>2564.6610169491523</v>
      </c>
      <c r="N195" s="40">
        <f>VLOOKUP(G195,'SMALL PACK'!A:AA,27,FALSE)*J195/100</f>
        <v>227.38949999999997</v>
      </c>
      <c r="O195" s="40">
        <f t="shared" si="25"/>
        <v>46.745430338983049</v>
      </c>
      <c r="P195" s="40">
        <f t="shared" si="26"/>
        <v>2290.5260866101694</v>
      </c>
      <c r="Q195" s="40">
        <f t="shared" si="22"/>
        <v>412.2946955898305</v>
      </c>
      <c r="R195" s="48">
        <f t="shared" si="27"/>
        <v>2702.8207821999999</v>
      </c>
      <c r="S195" s="56">
        <f t="shared" si="23"/>
        <v>2.7028207821999999</v>
      </c>
      <c r="T195" s="148">
        <f t="shared" si="28"/>
        <v>2706.0101107229957</v>
      </c>
    </row>
    <row r="196" spans="1:20" ht="13.8" thickBot="1" x14ac:dyDescent="0.3">
      <c r="A196" s="6"/>
      <c r="F196" s="43">
        <v>1</v>
      </c>
      <c r="G196" s="32">
        <v>7705327</v>
      </c>
      <c r="H196" s="48" t="str">
        <f>VLOOKUP(G196,'SMALL PACK'!$A$2:$E$50904,5,0)</f>
        <v>SERVOGREASE MP 3-6X2 KG</v>
      </c>
      <c r="I196" s="40">
        <f>VLOOKUP(G196,'SMALL PACK'!$A$2:$I$50904,9,0)*VLOOKUP(G196,'SMALL PACK'!$A$2:$I$50904,8,0)*F196</f>
        <v>5040.0000000000018</v>
      </c>
      <c r="J196" s="40">
        <f>VLOOKUP(G196,'SMALL PACK'!$A$2:$L$50904,12,0)*VLOOKUP(G196,'SMALL PACK'!$A$2:$I$50904,8,0)*F196</f>
        <v>4127.2560000000021</v>
      </c>
      <c r="K196" s="40">
        <f t="shared" ref="K196:K259" si="29">J196/1.18</f>
        <v>3497.6745762711885</v>
      </c>
      <c r="L196" s="40">
        <f>VLOOKUP(G196,'SMALL PACK'!$A$2:$S$50904,19,0)*VLOOKUP(G196,'SMALL PACK'!$A$2:$I$50904,8,0)*F196</f>
        <v>480.00000000000011</v>
      </c>
      <c r="M196" s="40">
        <f t="shared" si="24"/>
        <v>3017.6745762711885</v>
      </c>
      <c r="N196" s="40">
        <f>VLOOKUP(G196,'SMALL PACK'!A:AA,27,FALSE)*J196/100</f>
        <v>268.27164000000016</v>
      </c>
      <c r="O196" s="40">
        <f t="shared" si="25"/>
        <v>54.988058725423762</v>
      </c>
      <c r="P196" s="40">
        <f t="shared" si="26"/>
        <v>2694.4148775457643</v>
      </c>
      <c r="Q196" s="40">
        <f t="shared" ref="Q196:Q259" si="30">P196*0.18</f>
        <v>484.99467795823756</v>
      </c>
      <c r="R196" s="48">
        <f t="shared" si="27"/>
        <v>3179.4095555040017</v>
      </c>
      <c r="S196" s="56">
        <f t="shared" ref="S196:S259" si="31">0.1%*R196</f>
        <v>3.1794095555040016</v>
      </c>
      <c r="T196" s="148">
        <f t="shared" si="28"/>
        <v>3183.1612587794966</v>
      </c>
    </row>
    <row r="197" spans="1:20" ht="13.8" thickBot="1" x14ac:dyDescent="0.3">
      <c r="A197" s="6"/>
      <c r="F197" s="43">
        <v>1</v>
      </c>
      <c r="G197" s="32">
        <v>7705337</v>
      </c>
      <c r="H197" s="48" t="str">
        <f>VLOOKUP(G197,'SMALL PACK'!$A$2:$E$50904,5,0)</f>
        <v>SERVOGREASE MP 3-4X3 KG</v>
      </c>
      <c r="I197" s="40">
        <f>VLOOKUP(G197,'SMALL PACK'!$A$2:$I$50904,9,0)*VLOOKUP(G197,'SMALL PACK'!$A$2:$I$50904,8,0)*F197</f>
        <v>4939.9999999999991</v>
      </c>
      <c r="J197" s="40">
        <f>VLOOKUP(G197,'SMALL PACK'!$A$2:$L$50904,12,0)*VLOOKUP(G197,'SMALL PACK'!$A$2:$I$50904,8,0)*F197</f>
        <v>4077.9699999999993</v>
      </c>
      <c r="K197" s="40">
        <f t="shared" si="29"/>
        <v>3455.9067796610166</v>
      </c>
      <c r="L197" s="40">
        <f>VLOOKUP(G197,'SMALL PACK'!$A$2:$S$50904,19,0)*VLOOKUP(G197,'SMALL PACK'!$A$2:$I$50904,8,0)*F197</f>
        <v>479.99999999999994</v>
      </c>
      <c r="M197" s="40">
        <f t="shared" si="24"/>
        <v>2975.9067796610166</v>
      </c>
      <c r="N197" s="40">
        <f>VLOOKUP(G197,'SMALL PACK'!A:AA,27,FALSE)*J197/100</f>
        <v>265.06804999999997</v>
      </c>
      <c r="O197" s="40">
        <f t="shared" si="25"/>
        <v>54.216774593220336</v>
      </c>
      <c r="P197" s="40">
        <f t="shared" si="26"/>
        <v>2656.6219550677965</v>
      </c>
      <c r="Q197" s="40">
        <f t="shared" si="30"/>
        <v>478.19195191220336</v>
      </c>
      <c r="R197" s="48">
        <f t="shared" si="27"/>
        <v>3134.81390698</v>
      </c>
      <c r="S197" s="56">
        <f t="shared" si="31"/>
        <v>3.1348139069799998</v>
      </c>
      <c r="T197" s="148">
        <f t="shared" si="28"/>
        <v>3138.512987390236</v>
      </c>
    </row>
    <row r="198" spans="1:20" ht="13.8" thickBot="1" x14ac:dyDescent="0.3">
      <c r="A198" s="6"/>
      <c r="F198" s="43">
        <v>1</v>
      </c>
      <c r="G198" s="32">
        <v>7705339</v>
      </c>
      <c r="H198" s="48" t="str">
        <f>VLOOKUP(G198,'SMALL PACK'!$A$2:$E$50904,5,0)</f>
        <v>SERVOGREASE MP 3 - 5 KG BUC</v>
      </c>
      <c r="I198" s="40">
        <f>VLOOKUP(G198,'SMALL PACK'!$A$2:$I$50904,9,0)*VLOOKUP(G198,'SMALL PACK'!$A$2:$I$50904,8,0)*F198</f>
        <v>2030</v>
      </c>
      <c r="J198" s="40">
        <f>VLOOKUP(G198,'SMALL PACK'!$A$2:$L$50904,12,0)*VLOOKUP(G198,'SMALL PACK'!$A$2:$I$50904,8,0)*F198</f>
        <v>1660.3370000000002</v>
      </c>
      <c r="K198" s="40">
        <f t="shared" si="29"/>
        <v>1407.0652542372884</v>
      </c>
      <c r="L198" s="40">
        <f>VLOOKUP(G198,'SMALL PACK'!$A$2:$S$50904,19,0)*VLOOKUP(G198,'SMALL PACK'!$A$2:$I$50904,8,0)*F198</f>
        <v>200</v>
      </c>
      <c r="M198" s="40">
        <f t="shared" si="24"/>
        <v>1207.0652542372884</v>
      </c>
      <c r="N198" s="40">
        <f>VLOOKUP(G198,'SMALL PACK'!A:AA,27,FALSE)*J198/100</f>
        <v>107.92190500000001</v>
      </c>
      <c r="O198" s="40">
        <f t="shared" si="25"/>
        <v>21.982866984745769</v>
      </c>
      <c r="P198" s="40">
        <f t="shared" si="26"/>
        <v>1077.1604822525428</v>
      </c>
      <c r="Q198" s="40">
        <f t="shared" si="30"/>
        <v>193.8888868054577</v>
      </c>
      <c r="R198" s="48">
        <f t="shared" si="27"/>
        <v>1271.0493690580006</v>
      </c>
      <c r="S198" s="56">
        <f t="shared" si="31"/>
        <v>1.2710493690580007</v>
      </c>
      <c r="T198" s="148">
        <f t="shared" si="28"/>
        <v>1272.5492073134888</v>
      </c>
    </row>
    <row r="199" spans="1:20" ht="13.8" thickBot="1" x14ac:dyDescent="0.3">
      <c r="A199" s="6"/>
      <c r="F199" s="43">
        <v>1</v>
      </c>
      <c r="G199" s="32">
        <v>7705340</v>
      </c>
      <c r="H199" s="48" t="str">
        <f>VLOOKUP(G199,'SMALL PACK'!$A$2:$E$50904,5,0)</f>
        <v>SERVOGREASE MP 3-2 X 5 KG</v>
      </c>
      <c r="I199" s="40">
        <f>VLOOKUP(G199,'SMALL PACK'!$A$2:$I$50904,9,0)*VLOOKUP(G199,'SMALL PACK'!$A$2:$I$50904,8,0)*F199</f>
        <v>4060</v>
      </c>
      <c r="J199" s="40">
        <f>VLOOKUP(G199,'SMALL PACK'!$A$2:$L$50904,12,0)*VLOOKUP(G199,'SMALL PACK'!$A$2:$I$50904,8,0)*F199</f>
        <v>3320.6740000000004</v>
      </c>
      <c r="K199" s="40">
        <f t="shared" si="29"/>
        <v>2814.1305084745768</v>
      </c>
      <c r="L199" s="40">
        <f>VLOOKUP(G199,'SMALL PACK'!$A$2:$S$50904,19,0)*VLOOKUP(G199,'SMALL PACK'!$A$2:$I$50904,8,0)*F199</f>
        <v>0</v>
      </c>
      <c r="M199" s="40">
        <f t="shared" ref="M199:M262" si="32">K199-L199</f>
        <v>2814.1305084745768</v>
      </c>
      <c r="N199" s="40">
        <f>VLOOKUP(G199,'SMALL PACK'!A:AA,27,FALSE)*J199/100</f>
        <v>215.84381000000002</v>
      </c>
      <c r="O199" s="40">
        <f t="shared" ref="O199:O262" si="33">2%*(M199-N199)</f>
        <v>51.965733969491538</v>
      </c>
      <c r="P199" s="40">
        <f t="shared" ref="P199:P262" si="34">M199-N199-O199</f>
        <v>2546.3209645050856</v>
      </c>
      <c r="Q199" s="40">
        <f t="shared" si="30"/>
        <v>458.33777361091541</v>
      </c>
      <c r="R199" s="48">
        <f t="shared" ref="R199:R262" si="35">P199+Q199</f>
        <v>3004.6587381160011</v>
      </c>
      <c r="S199" s="56">
        <f t="shared" si="31"/>
        <v>3.0046587381160013</v>
      </c>
      <c r="T199" s="148">
        <f t="shared" ref="T199:T262" si="36">(M199-N199-O199+S199)*1.18</f>
        <v>3008.2042354269779</v>
      </c>
    </row>
    <row r="200" spans="1:20" ht="13.8" thickBot="1" x14ac:dyDescent="0.3">
      <c r="A200" s="6"/>
      <c r="F200" s="43">
        <v>1</v>
      </c>
      <c r="G200" s="32">
        <v>7705341</v>
      </c>
      <c r="H200" s="48" t="str">
        <f>VLOOKUP(G200,'SMALL PACK'!$A$2:$E$50904,5,0)</f>
        <v>SERVOGREASE MP 3 -20 KG BUC</v>
      </c>
      <c r="I200" s="40">
        <f>VLOOKUP(G200,'SMALL PACK'!$A$2:$I$50904,9,0)*VLOOKUP(G200,'SMALL PACK'!$A$2:$I$50904,8,0)*F200</f>
        <v>8000.0000000000036</v>
      </c>
      <c r="J200" s="40">
        <f>VLOOKUP(G200,'SMALL PACK'!$A$2:$L$50904,12,0)*VLOOKUP(G200,'SMALL PACK'!$A$2:$I$50904,8,0)*F200</f>
        <v>6544.8000000000029</v>
      </c>
      <c r="K200" s="40">
        <f t="shared" si="29"/>
        <v>5546.4406779661049</v>
      </c>
      <c r="L200" s="40">
        <f>VLOOKUP(G200,'SMALL PACK'!$A$2:$S$50904,19,0)*VLOOKUP(G200,'SMALL PACK'!$A$2:$I$50904,8,0)*F200</f>
        <v>1100.0000000000005</v>
      </c>
      <c r="M200" s="40">
        <f t="shared" si="32"/>
        <v>4446.440677966104</v>
      </c>
      <c r="N200" s="40">
        <f>VLOOKUP(G200,'SMALL PACK'!A:AA,27,FALSE)*J200/100</f>
        <v>425.41200000000021</v>
      </c>
      <c r="O200" s="40">
        <f t="shared" si="33"/>
        <v>80.420573559322079</v>
      </c>
      <c r="P200" s="40">
        <f t="shared" si="34"/>
        <v>3940.6081044067814</v>
      </c>
      <c r="Q200" s="40">
        <f t="shared" si="30"/>
        <v>709.30945879322064</v>
      </c>
      <c r="R200" s="48">
        <f t="shared" si="35"/>
        <v>4649.9175632000024</v>
      </c>
      <c r="S200" s="56">
        <f t="shared" si="31"/>
        <v>4.6499175632000025</v>
      </c>
      <c r="T200" s="148">
        <f t="shared" si="36"/>
        <v>4655.4044659245774</v>
      </c>
    </row>
    <row r="201" spans="1:20" ht="13.8" thickBot="1" x14ac:dyDescent="0.3">
      <c r="A201" s="6"/>
      <c r="F201" s="43">
        <v>1</v>
      </c>
      <c r="G201" s="32">
        <v>7727303</v>
      </c>
      <c r="H201" s="48" t="str">
        <f>VLOOKUP(G201,'SMALL PACK'!$A$2:$E$50904,5,0)</f>
        <v>SERVO GEM RR 3 - 20 X 1/2 KG CTN</v>
      </c>
      <c r="I201" s="40">
        <f>VLOOKUP(G201,'SMALL PACK'!$A$2:$I$50904,9,0)*VLOOKUP(G201,'SMALL PACK'!$A$2:$I$50904,8,0)*F201</f>
        <v>5059.9999999999991</v>
      </c>
      <c r="J201" s="40">
        <f>VLOOKUP(G201,'SMALL PACK'!$A$2:$L$50904,12,0)*VLOOKUP(G201,'SMALL PACK'!$A$2:$I$50904,8,0)*F201</f>
        <v>3894.6819999999993</v>
      </c>
      <c r="K201" s="40">
        <f t="shared" si="29"/>
        <v>3300.5779661016945</v>
      </c>
      <c r="L201" s="40">
        <f>VLOOKUP(G201,'SMALL PACK'!$A$2:$S$50904,19,0)*VLOOKUP(G201,'SMALL PACK'!$A$2:$I$50904,8,0)*F201</f>
        <v>499.99999999999989</v>
      </c>
      <c r="M201" s="40">
        <f t="shared" si="32"/>
        <v>2800.5779661016945</v>
      </c>
      <c r="N201" s="40">
        <f>VLOOKUP(G201,'SMALL PACK'!A:AA,27,FALSE)*J201/100</f>
        <v>253.15432999999996</v>
      </c>
      <c r="O201" s="40">
        <f t="shared" si="33"/>
        <v>50.948472722033898</v>
      </c>
      <c r="P201" s="40">
        <f t="shared" si="34"/>
        <v>2496.4751633796609</v>
      </c>
      <c r="Q201" s="40">
        <f t="shared" si="30"/>
        <v>449.36552940833894</v>
      </c>
      <c r="R201" s="48">
        <f t="shared" si="35"/>
        <v>2945.8406927879996</v>
      </c>
      <c r="S201" s="56">
        <f t="shared" si="31"/>
        <v>2.9458406927879999</v>
      </c>
      <c r="T201" s="148">
        <f t="shared" si="36"/>
        <v>2949.3167848054895</v>
      </c>
    </row>
    <row r="202" spans="1:20" ht="13.8" thickBot="1" x14ac:dyDescent="0.3">
      <c r="A202" s="6"/>
      <c r="F202" s="43">
        <v>1</v>
      </c>
      <c r="G202" s="32">
        <v>7727313</v>
      </c>
      <c r="H202" s="48" t="str">
        <f>VLOOKUP(G202,'SMALL PACK'!$A$2:$E$50904,5,0)</f>
        <v>SERVO GEM RR 3 - 10 X 1 KG CTN</v>
      </c>
      <c r="I202" s="40">
        <f>VLOOKUP(G202,'SMALL PACK'!$A$2:$I$50904,9,0)*VLOOKUP(G202,'SMALL PACK'!$A$2:$I$50904,8,0)*F202</f>
        <v>4650</v>
      </c>
      <c r="J202" s="40">
        <f>VLOOKUP(G202,'SMALL PACK'!$A$2:$L$50904,12,0)*VLOOKUP(G202,'SMALL PACK'!$A$2:$I$50904,8,0)*F202</f>
        <v>3719.0700000000006</v>
      </c>
      <c r="K202" s="40">
        <f t="shared" si="29"/>
        <v>3151.7542372881362</v>
      </c>
      <c r="L202" s="40">
        <f>VLOOKUP(G202,'SMALL PACK'!$A$2:$S$50904,19,0)*VLOOKUP(G202,'SMALL PACK'!$A$2:$I$50904,8,0)*F202</f>
        <v>500</v>
      </c>
      <c r="M202" s="40">
        <f t="shared" si="32"/>
        <v>2651.7542372881362</v>
      </c>
      <c r="N202" s="40">
        <f>VLOOKUP(G202,'SMALL PACK'!A:AA,27,FALSE)*J202/100</f>
        <v>241.73955000000007</v>
      </c>
      <c r="O202" s="40">
        <f t="shared" si="33"/>
        <v>48.200293745762721</v>
      </c>
      <c r="P202" s="40">
        <f t="shared" si="34"/>
        <v>2361.8143935423732</v>
      </c>
      <c r="Q202" s="40">
        <f t="shared" si="30"/>
        <v>425.12659083762713</v>
      </c>
      <c r="R202" s="48">
        <f t="shared" si="35"/>
        <v>2786.9409843800004</v>
      </c>
      <c r="S202" s="56">
        <f t="shared" si="31"/>
        <v>2.7869409843800006</v>
      </c>
      <c r="T202" s="148">
        <f t="shared" si="36"/>
        <v>2790.2295747415687</v>
      </c>
    </row>
    <row r="203" spans="1:20" ht="13.8" thickBot="1" x14ac:dyDescent="0.3">
      <c r="A203" s="6"/>
      <c r="F203" s="43">
        <v>1</v>
      </c>
      <c r="G203" s="32">
        <v>7727327</v>
      </c>
      <c r="H203" s="48" t="str">
        <f>VLOOKUP(G203,'SMALL PACK'!$A$2:$E$50904,5,0)</f>
        <v>SERVO GEM RR 3-6X2 KG TUB</v>
      </c>
      <c r="I203" s="40">
        <f>VLOOKUP(G203,'SMALL PACK'!$A$2:$I$50904,9,0)*VLOOKUP(G203,'SMALL PACK'!$A$2:$I$50904,8,0)*F203</f>
        <v>5520.0000000000018</v>
      </c>
      <c r="J203" s="40">
        <f>VLOOKUP(G203,'SMALL PACK'!$A$2:$L$50904,12,0)*VLOOKUP(G203,'SMALL PACK'!$A$2:$I$50904,8,0)*F203</f>
        <v>4365.7680000000018</v>
      </c>
      <c r="K203" s="40">
        <f t="shared" si="29"/>
        <v>3699.8033898305102</v>
      </c>
      <c r="L203" s="40">
        <f>VLOOKUP(G203,'SMALL PACK'!$A$2:$S$50904,19,0)*VLOOKUP(G203,'SMALL PACK'!$A$2:$I$50904,8,0)*F203</f>
        <v>600.00000000000023</v>
      </c>
      <c r="M203" s="40">
        <f t="shared" si="32"/>
        <v>3099.8033898305102</v>
      </c>
      <c r="N203" s="40">
        <f>VLOOKUP(G203,'SMALL PACK'!A:AA,27,FALSE)*J203/100</f>
        <v>283.77492000000012</v>
      </c>
      <c r="O203" s="40">
        <f t="shared" si="33"/>
        <v>56.320569396610203</v>
      </c>
      <c r="P203" s="40">
        <f t="shared" si="34"/>
        <v>2759.7079004338998</v>
      </c>
      <c r="Q203" s="40">
        <f t="shared" si="30"/>
        <v>496.74742207810192</v>
      </c>
      <c r="R203" s="48">
        <f t="shared" si="35"/>
        <v>3256.4553225120017</v>
      </c>
      <c r="S203" s="56">
        <f t="shared" si="31"/>
        <v>3.2564553225120019</v>
      </c>
      <c r="T203" s="148">
        <f t="shared" si="36"/>
        <v>3260.2979397925656</v>
      </c>
    </row>
    <row r="204" spans="1:20" ht="13.8" thickBot="1" x14ac:dyDescent="0.3">
      <c r="A204" s="6"/>
      <c r="F204" s="43">
        <v>1</v>
      </c>
      <c r="G204" s="32">
        <v>7727337</v>
      </c>
      <c r="H204" s="48" t="str">
        <f>VLOOKUP(G204,'SMALL PACK'!$A$2:$E$50904,5,0)</f>
        <v>SERVO GEM RR 3-4X3 KG</v>
      </c>
      <c r="I204" s="40">
        <f>VLOOKUP(G204,'SMALL PACK'!$A$2:$I$50904,9,0)*VLOOKUP(G204,'SMALL PACK'!$A$2:$I$50904,8,0)*F204</f>
        <v>5459.9999999999991</v>
      </c>
      <c r="J204" s="40">
        <f>VLOOKUP(G204,'SMALL PACK'!$A$2:$L$50904,12,0)*VLOOKUP(G204,'SMALL PACK'!$A$2:$I$50904,8,0)*F204</f>
        <v>4254.9779999999992</v>
      </c>
      <c r="K204" s="40">
        <f t="shared" si="29"/>
        <v>3605.9135593220335</v>
      </c>
      <c r="L204" s="40">
        <f>VLOOKUP(G204,'SMALL PACK'!$A$2:$S$50904,19,0)*VLOOKUP(G204,'SMALL PACK'!$A$2:$I$50904,8,0)*F204</f>
        <v>599.99999999999989</v>
      </c>
      <c r="M204" s="40">
        <f t="shared" si="32"/>
        <v>3005.9135593220335</v>
      </c>
      <c r="N204" s="40">
        <f>VLOOKUP(G204,'SMALL PACK'!A:AA,27,FALSE)*J204/100</f>
        <v>276.57356999999996</v>
      </c>
      <c r="O204" s="40">
        <f t="shared" si="33"/>
        <v>54.586799786440672</v>
      </c>
      <c r="P204" s="40">
        <f t="shared" si="34"/>
        <v>2674.7531895355928</v>
      </c>
      <c r="Q204" s="40">
        <f t="shared" si="30"/>
        <v>481.45557411640669</v>
      </c>
      <c r="R204" s="48">
        <f t="shared" si="35"/>
        <v>3156.2087636519996</v>
      </c>
      <c r="S204" s="56">
        <f t="shared" si="31"/>
        <v>3.1562087636519998</v>
      </c>
      <c r="T204" s="148">
        <f t="shared" si="36"/>
        <v>3159.9330899931088</v>
      </c>
    </row>
    <row r="205" spans="1:20" ht="13.8" thickBot="1" x14ac:dyDescent="0.3">
      <c r="A205" s="6"/>
      <c r="F205" s="43">
        <v>1</v>
      </c>
      <c r="G205" s="32">
        <v>7727341</v>
      </c>
      <c r="H205" s="48" t="str">
        <f>VLOOKUP(G205,'SMALL PACK'!$A$2:$E$50904,5,0)</f>
        <v>SERVO GEM RR 3 - 20 KG. BUC</v>
      </c>
      <c r="I205" s="40">
        <f>VLOOKUP(G205,'SMALL PACK'!$A$2:$I$50904,9,0)*VLOOKUP(G205,'SMALL PACK'!$A$2:$I$50904,8,0)*F205</f>
        <v>8300.0000000000036</v>
      </c>
      <c r="J205" s="40">
        <f>VLOOKUP(G205,'SMALL PACK'!$A$2:$L$50904,12,0)*VLOOKUP(G205,'SMALL PACK'!$A$2:$I$50904,8,0)*F205</f>
        <v>6969.5100000000029</v>
      </c>
      <c r="K205" s="40">
        <f t="shared" si="29"/>
        <v>5906.364406779664</v>
      </c>
      <c r="L205" s="40">
        <f>VLOOKUP(G205,'SMALL PACK'!$A$2:$S$50904,19,0)*VLOOKUP(G205,'SMALL PACK'!$A$2:$I$50904,8,0)*F205</f>
        <v>1100.0000000000005</v>
      </c>
      <c r="M205" s="40">
        <f t="shared" si="32"/>
        <v>4806.3644067796631</v>
      </c>
      <c r="N205" s="40">
        <f>VLOOKUP(G205,'SMALL PACK'!A:AA,27,FALSE)*J205/100</f>
        <v>453.01815000000016</v>
      </c>
      <c r="O205" s="40">
        <f t="shared" si="33"/>
        <v>87.066925135593266</v>
      </c>
      <c r="P205" s="40">
        <f t="shared" si="34"/>
        <v>4266.2793316440702</v>
      </c>
      <c r="Q205" s="40">
        <f t="shared" si="30"/>
        <v>767.93027969593265</v>
      </c>
      <c r="R205" s="48">
        <f t="shared" si="35"/>
        <v>5034.209611340003</v>
      </c>
      <c r="S205" s="56">
        <f t="shared" si="31"/>
        <v>5.0342096113400032</v>
      </c>
      <c r="T205" s="148">
        <f t="shared" si="36"/>
        <v>5040.1499786813838</v>
      </c>
    </row>
    <row r="206" spans="1:20" ht="13.8" thickBot="1" x14ac:dyDescent="0.3">
      <c r="A206" s="6"/>
      <c r="F206" s="43">
        <v>1</v>
      </c>
      <c r="G206" s="32">
        <v>7849303</v>
      </c>
      <c r="H206" s="48" t="str">
        <f>VLOOKUP(G206,'SMALL PACK'!$A$2:$E$50904,5,0)</f>
        <v>SERVO LONG LIFE GREASE-20 X 1/2 KG</v>
      </c>
      <c r="I206" s="40">
        <f>VLOOKUP(G206,'SMALL PACK'!$A$2:$I$50904,9,0)*VLOOKUP(G206,'SMALL PACK'!$A$2:$I$50904,8,0)*F206</f>
        <v>5599.9999999999991</v>
      </c>
      <c r="J206" s="40">
        <f>VLOOKUP(G206,'SMALL PACK'!$A$2:$L$50904,12,0)*VLOOKUP(G206,'SMALL PACK'!$A$2:$I$50904,8,0)*F206</f>
        <v>3856.7199999999993</v>
      </c>
      <c r="K206" s="40">
        <f t="shared" si="29"/>
        <v>3268.4067796610166</v>
      </c>
      <c r="L206" s="40">
        <f>VLOOKUP(G206,'SMALL PACK'!$A$2:$S$50904,19,0)*VLOOKUP(G206,'SMALL PACK'!$A$2:$I$50904,8,0)*F206</f>
        <v>449.99999999999994</v>
      </c>
      <c r="M206" s="40">
        <f t="shared" si="32"/>
        <v>2818.4067796610166</v>
      </c>
      <c r="N206" s="40">
        <f>VLOOKUP(G206,'SMALL PACK'!A:AA,27,FALSE)*J206/100</f>
        <v>250.68679999999998</v>
      </c>
      <c r="O206" s="40">
        <f t="shared" si="33"/>
        <v>51.354399593220336</v>
      </c>
      <c r="P206" s="40">
        <f t="shared" si="34"/>
        <v>2516.3655800677961</v>
      </c>
      <c r="Q206" s="40">
        <f t="shared" si="30"/>
        <v>452.9458044122033</v>
      </c>
      <c r="R206" s="48">
        <f t="shared" si="35"/>
        <v>2969.3113844799996</v>
      </c>
      <c r="S206" s="56">
        <f t="shared" si="31"/>
        <v>2.9693113844799996</v>
      </c>
      <c r="T206" s="148">
        <f t="shared" si="36"/>
        <v>2972.8151719136858</v>
      </c>
    </row>
    <row r="207" spans="1:20" ht="13.8" thickBot="1" x14ac:dyDescent="0.3">
      <c r="A207" s="6"/>
      <c r="F207" s="43">
        <v>1</v>
      </c>
      <c r="G207" s="32">
        <v>7849313</v>
      </c>
      <c r="H207" s="48" t="str">
        <f>VLOOKUP(G207,'SMALL PACK'!$A$2:$E$50904,5,0)</f>
        <v>SERVO LONG LIFE GREASE-10X1 KG TUB</v>
      </c>
      <c r="I207" s="40">
        <f>VLOOKUP(G207,'SMALL PACK'!$A$2:$I$50904,9,0)*VLOOKUP(G207,'SMALL PACK'!$A$2:$I$50904,8,0)*F207</f>
        <v>5200</v>
      </c>
      <c r="J207" s="40">
        <f>VLOOKUP(G207,'SMALL PACK'!$A$2:$L$50904,12,0)*VLOOKUP(G207,'SMALL PACK'!$A$2:$I$50904,8,0)*F207</f>
        <v>3794.96</v>
      </c>
      <c r="K207" s="40">
        <f t="shared" si="29"/>
        <v>3216.0677966101698</v>
      </c>
      <c r="L207" s="40">
        <f>VLOOKUP(G207,'SMALL PACK'!$A$2:$S$50904,19,0)*VLOOKUP(G207,'SMALL PACK'!$A$2:$I$50904,8,0)*F207</f>
        <v>450</v>
      </c>
      <c r="M207" s="40">
        <f t="shared" si="32"/>
        <v>2766.0677966101698</v>
      </c>
      <c r="N207" s="40">
        <f>VLOOKUP(G207,'SMALL PACK'!A:AA,27,FALSE)*J207/100</f>
        <v>246.67240000000001</v>
      </c>
      <c r="O207" s="40">
        <f t="shared" si="33"/>
        <v>50.387907932203397</v>
      </c>
      <c r="P207" s="40">
        <f t="shared" si="34"/>
        <v>2469.0074886779666</v>
      </c>
      <c r="Q207" s="40">
        <f t="shared" si="30"/>
        <v>444.42134796203396</v>
      </c>
      <c r="R207" s="48">
        <f t="shared" si="35"/>
        <v>2913.4288366400006</v>
      </c>
      <c r="S207" s="56">
        <f t="shared" si="31"/>
        <v>2.9134288366400005</v>
      </c>
      <c r="T207" s="148">
        <f t="shared" si="36"/>
        <v>2916.8666826672356</v>
      </c>
    </row>
    <row r="208" spans="1:20" ht="13.8" thickBot="1" x14ac:dyDescent="0.3">
      <c r="A208" s="6"/>
      <c r="F208" s="43">
        <v>1</v>
      </c>
      <c r="G208" s="32">
        <v>7849327</v>
      </c>
      <c r="H208" s="48" t="str">
        <f>VLOOKUP(G208,'SMALL PACK'!$A$2:$E$50904,5,0)</f>
        <v>SERVO LONG LIFE GREASE-6X2 KG TUB</v>
      </c>
      <c r="I208" s="40">
        <f>VLOOKUP(G208,'SMALL PACK'!$A$2:$I$50904,9,0)*VLOOKUP(G208,'SMALL PACK'!$A$2:$I$50904,8,0)*F208</f>
        <v>6360.0000000000018</v>
      </c>
      <c r="J208" s="40">
        <f>VLOOKUP(G208,'SMALL PACK'!$A$2:$L$50904,12,0)*VLOOKUP(G208,'SMALL PACK'!$A$2:$I$50904,8,0)*F208</f>
        <v>4464.7200000000012</v>
      </c>
      <c r="K208" s="40">
        <f t="shared" si="29"/>
        <v>3783.6610169491537</v>
      </c>
      <c r="L208" s="40">
        <f>VLOOKUP(G208,'SMALL PACK'!$A$2:$S$50904,19,0)*VLOOKUP(G208,'SMALL PACK'!$A$2:$I$50904,8,0)*F208</f>
        <v>540.00000000000011</v>
      </c>
      <c r="M208" s="40">
        <f t="shared" si="32"/>
        <v>3243.6610169491537</v>
      </c>
      <c r="N208" s="40">
        <f>VLOOKUP(G208,'SMALL PACK'!A:AA,27,FALSE)*J208/100</f>
        <v>290.2068000000001</v>
      </c>
      <c r="O208" s="40">
        <f t="shared" si="33"/>
        <v>59.069084338983075</v>
      </c>
      <c r="P208" s="40">
        <f t="shared" si="34"/>
        <v>2894.3851326101708</v>
      </c>
      <c r="Q208" s="40">
        <f t="shared" si="30"/>
        <v>520.98932386983074</v>
      </c>
      <c r="R208" s="48">
        <f t="shared" si="35"/>
        <v>3415.3744564800018</v>
      </c>
      <c r="S208" s="56">
        <f t="shared" si="31"/>
        <v>3.4153744564800017</v>
      </c>
      <c r="T208" s="148">
        <f t="shared" si="36"/>
        <v>3419.4045983386477</v>
      </c>
    </row>
    <row r="209" spans="1:20" ht="13.8" thickBot="1" x14ac:dyDescent="0.3">
      <c r="A209" s="6"/>
      <c r="F209" s="43">
        <v>1</v>
      </c>
      <c r="G209" s="32">
        <v>7849337</v>
      </c>
      <c r="H209" s="48" t="str">
        <f>VLOOKUP(G209,'SMALL PACK'!$A$2:$E$50904,5,0)</f>
        <v>SERVO LONG LIFE GREASE-4X3 KG TUB</v>
      </c>
      <c r="I209" s="40">
        <f>VLOOKUP(G209,'SMALL PACK'!$A$2:$I$50904,9,0)*VLOOKUP(G209,'SMALL PACK'!$A$2:$I$50904,8,0)*F209</f>
        <v>6259.9999999999991</v>
      </c>
      <c r="J209" s="40">
        <f>VLOOKUP(G209,'SMALL PACK'!$A$2:$L$50904,12,0)*VLOOKUP(G209,'SMALL PACK'!$A$2:$I$50904,8,0)*F209</f>
        <v>4427.6979999999994</v>
      </c>
      <c r="K209" s="40">
        <f t="shared" si="29"/>
        <v>3752.2864406779659</v>
      </c>
      <c r="L209" s="40">
        <f>VLOOKUP(G209,'SMALL PACK'!$A$2:$S$50904,19,0)*VLOOKUP(G209,'SMALL PACK'!$A$2:$I$50904,8,0)*F209</f>
        <v>539.99999999999989</v>
      </c>
      <c r="M209" s="40">
        <f t="shared" si="32"/>
        <v>3212.2864406779659</v>
      </c>
      <c r="N209" s="40">
        <f>VLOOKUP(G209,'SMALL PACK'!A:AA,27,FALSE)*J209/100</f>
        <v>287.80036999999999</v>
      </c>
      <c r="O209" s="40">
        <f t="shared" si="33"/>
        <v>58.489721413559323</v>
      </c>
      <c r="P209" s="40">
        <f t="shared" si="34"/>
        <v>2865.9963492644065</v>
      </c>
      <c r="Q209" s="40">
        <f t="shared" si="30"/>
        <v>515.8793428675931</v>
      </c>
      <c r="R209" s="48">
        <f t="shared" si="35"/>
        <v>3381.8756921319996</v>
      </c>
      <c r="S209" s="56">
        <f t="shared" si="31"/>
        <v>3.3818756921319997</v>
      </c>
      <c r="T209" s="148">
        <f t="shared" si="36"/>
        <v>3385.8663054487151</v>
      </c>
    </row>
    <row r="210" spans="1:20" ht="13.8" thickBot="1" x14ac:dyDescent="0.3">
      <c r="A210" s="6"/>
      <c r="F210" s="43">
        <v>1</v>
      </c>
      <c r="G210" s="32">
        <v>7849340</v>
      </c>
      <c r="H210" s="48" t="str">
        <f>VLOOKUP(G210,'SMALL PACK'!$A$2:$E$50904,5,0)</f>
        <v>SERVO LONG LIFE GREASE-2 X 5 KG</v>
      </c>
      <c r="I210" s="40">
        <f>VLOOKUP(G210,'SMALL PACK'!$A$2:$I$50904,9,0)*VLOOKUP(G210,'SMALL PACK'!$A$2:$I$50904,8,0)*F210</f>
        <v>5150</v>
      </c>
      <c r="J210" s="40">
        <f>VLOOKUP(G210,'SMALL PACK'!$A$2:$L$50904,12,0)*VLOOKUP(G210,'SMALL PACK'!$A$2:$I$50904,8,0)*F210</f>
        <v>3646.7150000000001</v>
      </c>
      <c r="K210" s="40">
        <f t="shared" si="29"/>
        <v>3090.4364406779664</v>
      </c>
      <c r="L210" s="40">
        <f>VLOOKUP(G210,'SMALL PACK'!$A$2:$S$50904,19,0)*VLOOKUP(G210,'SMALL PACK'!$A$2:$I$50904,8,0)*F210</f>
        <v>0</v>
      </c>
      <c r="M210" s="40">
        <f t="shared" si="32"/>
        <v>3090.4364406779664</v>
      </c>
      <c r="N210" s="40">
        <f>VLOOKUP(G210,'SMALL PACK'!A:AA,27,FALSE)*J210/100</f>
        <v>237.036475</v>
      </c>
      <c r="O210" s="40">
        <f t="shared" si="33"/>
        <v>57.067999313559334</v>
      </c>
      <c r="P210" s="40">
        <f t="shared" si="34"/>
        <v>2796.331966364407</v>
      </c>
      <c r="Q210" s="40">
        <f t="shared" si="30"/>
        <v>503.33975394559326</v>
      </c>
      <c r="R210" s="48">
        <f t="shared" si="35"/>
        <v>3299.6717203100002</v>
      </c>
      <c r="S210" s="56">
        <f t="shared" si="31"/>
        <v>3.2996717203100001</v>
      </c>
      <c r="T210" s="148">
        <f t="shared" si="36"/>
        <v>3303.5653329399661</v>
      </c>
    </row>
    <row r="211" spans="1:20" ht="13.8" thickBot="1" x14ac:dyDescent="0.3">
      <c r="A211" s="6"/>
      <c r="F211" s="43">
        <v>1</v>
      </c>
      <c r="G211" s="32">
        <v>7849341</v>
      </c>
      <c r="H211" s="48" t="str">
        <f>VLOOKUP(G211,'SMALL PACK'!$A$2:$E$50904,5,0)</f>
        <v>SERVO LONG LIFE GREASE-20 KG</v>
      </c>
      <c r="I211" s="40">
        <f>VLOOKUP(G211,'SMALL PACK'!$A$2:$I$50904,9,0)*VLOOKUP(G211,'SMALL PACK'!$A$2:$I$50904,8,0)*F211</f>
        <v>9900.0000000000036</v>
      </c>
      <c r="J211" s="40">
        <f>VLOOKUP(G211,'SMALL PACK'!$A$2:$L$50904,12,0)*VLOOKUP(G211,'SMALL PACK'!$A$2:$I$50904,8,0)*F211</f>
        <v>7079.4900000000025</v>
      </c>
      <c r="K211" s="40">
        <f t="shared" si="29"/>
        <v>5999.5677966101721</v>
      </c>
      <c r="L211" s="40">
        <f>VLOOKUP(G211,'SMALL PACK'!$A$2:$S$50904,19,0)*VLOOKUP(G211,'SMALL PACK'!$A$2:$I$50904,8,0)*F211</f>
        <v>900.00000000000045</v>
      </c>
      <c r="M211" s="40">
        <f t="shared" si="32"/>
        <v>5099.5677966101721</v>
      </c>
      <c r="N211" s="40">
        <f>VLOOKUP(G211,'SMALL PACK'!A:AA,27,FALSE)*J211/100</f>
        <v>460.16685000000018</v>
      </c>
      <c r="O211" s="40">
        <f t="shared" si="33"/>
        <v>92.788018932203428</v>
      </c>
      <c r="P211" s="40">
        <f t="shared" si="34"/>
        <v>4546.6129276779684</v>
      </c>
      <c r="Q211" s="40">
        <f t="shared" si="30"/>
        <v>818.39032698203425</v>
      </c>
      <c r="R211" s="48">
        <f t="shared" si="35"/>
        <v>5365.0032546600023</v>
      </c>
      <c r="S211" s="56">
        <f t="shared" si="31"/>
        <v>5.3650032546600022</v>
      </c>
      <c r="T211" s="148">
        <f t="shared" si="36"/>
        <v>5371.3339585005015</v>
      </c>
    </row>
    <row r="212" spans="1:20" ht="13.8" thickBot="1" x14ac:dyDescent="0.3">
      <c r="A212" s="6"/>
      <c r="F212" s="43">
        <v>1</v>
      </c>
      <c r="G212" s="32">
        <v>7849343</v>
      </c>
      <c r="H212" s="48" t="str">
        <f>VLOOKUP(G212,'SMALL PACK'!$A$2:$E$50904,5,0)</f>
        <v>SERVO LONG LIFE GREASE-7 KG</v>
      </c>
      <c r="I212" s="40">
        <f>VLOOKUP(G212,'SMALL PACK'!$A$2:$I$50904,9,0)*VLOOKUP(G212,'SMALL PACK'!$A$2:$I$50904,8,0)*F212</f>
        <v>3550</v>
      </c>
      <c r="J212" s="40">
        <f>VLOOKUP(G212,'SMALL PACK'!$A$2:$L$50904,12,0)*VLOOKUP(G212,'SMALL PACK'!$A$2:$I$50904,8,0)*F212</f>
        <v>2523.34</v>
      </c>
      <c r="K212" s="40">
        <f t="shared" si="29"/>
        <v>2138.4237288135596</v>
      </c>
      <c r="L212" s="40">
        <f>VLOOKUP(G212,'SMALL PACK'!$A$2:$S$50904,19,0)*VLOOKUP(G212,'SMALL PACK'!$A$2:$I$50904,8,0)*F212</f>
        <v>315</v>
      </c>
      <c r="M212" s="40">
        <f t="shared" si="32"/>
        <v>1823.4237288135596</v>
      </c>
      <c r="N212" s="40">
        <f>VLOOKUP(G212,'SMALL PACK'!A:AA,27,FALSE)*J212/100</f>
        <v>164.0171</v>
      </c>
      <c r="O212" s="40">
        <f t="shared" si="33"/>
        <v>33.188132576271194</v>
      </c>
      <c r="P212" s="40">
        <f t="shared" si="34"/>
        <v>1626.2184962372883</v>
      </c>
      <c r="Q212" s="40">
        <f t="shared" si="30"/>
        <v>292.71932932271187</v>
      </c>
      <c r="R212" s="48">
        <f t="shared" si="35"/>
        <v>1918.9378255600002</v>
      </c>
      <c r="S212" s="56">
        <f t="shared" si="31"/>
        <v>1.9189378255600003</v>
      </c>
      <c r="T212" s="148">
        <f t="shared" si="36"/>
        <v>1921.202172194161</v>
      </c>
    </row>
    <row r="213" spans="1:20" ht="13.8" thickBot="1" x14ac:dyDescent="0.3">
      <c r="A213" s="6"/>
      <c r="F213" s="43">
        <v>1</v>
      </c>
      <c r="G213" s="32">
        <v>7849344</v>
      </c>
      <c r="H213" s="48" t="str">
        <f>VLOOKUP(G213,'SMALL PACK'!$A$2:$E$50904,5,0)</f>
        <v>SERVO LONG LIFE GREASE-10 KG BUC</v>
      </c>
      <c r="I213" s="40">
        <f>VLOOKUP(G213,'SMALL PACK'!$A$2:$I$50904,9,0)*VLOOKUP(G213,'SMALL PACK'!$A$2:$I$50904,8,0)*F213</f>
        <v>5000</v>
      </c>
      <c r="J213" s="40">
        <f>VLOOKUP(G213,'SMALL PACK'!$A$2:$L$50904,12,0)*VLOOKUP(G213,'SMALL PACK'!$A$2:$I$50904,8,0)*F213</f>
        <v>3576.5</v>
      </c>
      <c r="K213" s="40">
        <f t="shared" si="29"/>
        <v>3030.9322033898306</v>
      </c>
      <c r="L213" s="40">
        <f>VLOOKUP(G213,'SMALL PACK'!$A$2:$S$50904,19,0)*VLOOKUP(G213,'SMALL PACK'!$A$2:$I$50904,8,0)*F213</f>
        <v>450</v>
      </c>
      <c r="M213" s="40">
        <f t="shared" si="32"/>
        <v>2580.9322033898306</v>
      </c>
      <c r="N213" s="40">
        <f>VLOOKUP(G213,'SMALL PACK'!A:AA,27,FALSE)*J213/100</f>
        <v>232.4725</v>
      </c>
      <c r="O213" s="40">
        <f t="shared" si="33"/>
        <v>46.969194067796614</v>
      </c>
      <c r="P213" s="40">
        <f t="shared" si="34"/>
        <v>2301.4905093220341</v>
      </c>
      <c r="Q213" s="40">
        <f t="shared" si="30"/>
        <v>414.26829167796615</v>
      </c>
      <c r="R213" s="48">
        <f t="shared" si="35"/>
        <v>2715.7588010000004</v>
      </c>
      <c r="S213" s="56">
        <f t="shared" si="31"/>
        <v>2.7157588010000007</v>
      </c>
      <c r="T213" s="148">
        <f t="shared" si="36"/>
        <v>2718.9633963851802</v>
      </c>
    </row>
    <row r="214" spans="1:20" ht="13.8" thickBot="1" x14ac:dyDescent="0.3">
      <c r="A214" s="6"/>
      <c r="F214" s="43">
        <v>1</v>
      </c>
      <c r="G214" s="32">
        <v>7903303</v>
      </c>
      <c r="H214" s="48" t="str">
        <f>VLOOKUP(G214,'SMALL PACK'!$A$2:$E$50904,5,0)</f>
        <v>SERVOGREASE MIRACLE 3-20 X 1/2 KG</v>
      </c>
      <c r="I214" s="40">
        <f>VLOOKUP(G214,'SMALL PACK'!$A$2:$I$50904,9,0)*VLOOKUP(G214,'SMALL PACK'!$A$2:$I$50904,8,0)*F214</f>
        <v>5399.9999999999991</v>
      </c>
      <c r="J214" s="40">
        <f>VLOOKUP(G214,'SMALL PACK'!$A$2:$L$50904,12,0)*VLOOKUP(G214,'SMALL PACK'!$A$2:$I$50904,8,0)*F214</f>
        <v>3848.0399999999995</v>
      </c>
      <c r="K214" s="40">
        <f t="shared" si="29"/>
        <v>3261.0508474576268</v>
      </c>
      <c r="L214" s="40">
        <f>VLOOKUP(G214,'SMALL PACK'!$A$2:$S$50904,19,0)*VLOOKUP(G214,'SMALL PACK'!$A$2:$I$50904,8,0)*F214</f>
        <v>0</v>
      </c>
      <c r="M214" s="40">
        <f t="shared" si="32"/>
        <v>3261.0508474576268</v>
      </c>
      <c r="N214" s="40">
        <f>VLOOKUP(G214,'SMALL PACK'!A:AA,27,FALSE)*J214/100</f>
        <v>250.12259999999998</v>
      </c>
      <c r="O214" s="40">
        <f t="shared" si="33"/>
        <v>60.218564949152537</v>
      </c>
      <c r="P214" s="40">
        <f t="shared" si="34"/>
        <v>2950.7096825084741</v>
      </c>
      <c r="Q214" s="40">
        <f t="shared" si="30"/>
        <v>531.12774285152534</v>
      </c>
      <c r="R214" s="48">
        <f t="shared" si="35"/>
        <v>3481.8374253599995</v>
      </c>
      <c r="S214" s="56">
        <f t="shared" si="31"/>
        <v>3.4818374253599997</v>
      </c>
      <c r="T214" s="148">
        <f t="shared" si="36"/>
        <v>3485.9459935219243</v>
      </c>
    </row>
    <row r="215" spans="1:20" ht="13.8" thickBot="1" x14ac:dyDescent="0.3">
      <c r="A215" s="6"/>
      <c r="F215" s="43">
        <v>1</v>
      </c>
      <c r="G215" s="32">
        <v>7903313</v>
      </c>
      <c r="H215" s="48" t="str">
        <f>VLOOKUP(G215,'SMALL PACK'!$A$2:$E$50904,5,0)</f>
        <v>SERVOGREASE MIRACLE 3-10 X 1 KG</v>
      </c>
      <c r="I215" s="40">
        <f>VLOOKUP(G215,'SMALL PACK'!$A$2:$I$50904,9,0)*VLOOKUP(G215,'SMALL PACK'!$A$2:$I$50904,8,0)*F215</f>
        <v>5350</v>
      </c>
      <c r="J215" s="40">
        <f>VLOOKUP(G215,'SMALL PACK'!$A$2:$L$50904,12,0)*VLOOKUP(G215,'SMALL PACK'!$A$2:$I$50904,8,0)*F215</f>
        <v>3787.7999999999997</v>
      </c>
      <c r="K215" s="40">
        <f t="shared" si="29"/>
        <v>3210</v>
      </c>
      <c r="L215" s="40">
        <f>VLOOKUP(G215,'SMALL PACK'!$A$2:$S$50904,19,0)*VLOOKUP(G215,'SMALL PACK'!$A$2:$I$50904,8,0)*F215</f>
        <v>500</v>
      </c>
      <c r="M215" s="40">
        <f t="shared" si="32"/>
        <v>2710</v>
      </c>
      <c r="N215" s="40">
        <f>VLOOKUP(G215,'SMALL PACK'!A:AA,27,FALSE)*J215/100</f>
        <v>246.20699999999997</v>
      </c>
      <c r="O215" s="40">
        <f t="shared" si="33"/>
        <v>49.275860000000002</v>
      </c>
      <c r="P215" s="40">
        <f t="shared" si="34"/>
        <v>2414.5171399999999</v>
      </c>
      <c r="Q215" s="40">
        <f t="shared" si="30"/>
        <v>434.61308519999994</v>
      </c>
      <c r="R215" s="48">
        <f t="shared" si="35"/>
        <v>2849.1302252</v>
      </c>
      <c r="S215" s="56">
        <f t="shared" si="31"/>
        <v>2.8491302252000001</v>
      </c>
      <c r="T215" s="148">
        <f t="shared" si="36"/>
        <v>2852.4921988657356</v>
      </c>
    </row>
    <row r="216" spans="1:20" ht="13.8" thickBot="1" x14ac:dyDescent="0.3">
      <c r="A216" s="6"/>
      <c r="F216" s="43">
        <v>1</v>
      </c>
      <c r="G216" s="32">
        <v>7903327</v>
      </c>
      <c r="H216" s="48" t="str">
        <f>VLOOKUP(G216,'SMALL PACK'!$A$2:$E$50904,5,0)</f>
        <v>SERVOGREASE MIRACLE 3-6 X 2 KG</v>
      </c>
      <c r="I216" s="40">
        <f>VLOOKUP(G216,'SMALL PACK'!$A$2:$I$50904,9,0)*VLOOKUP(G216,'SMALL PACK'!$A$2:$I$50904,8,0)*F216</f>
        <v>6300.0000000000018</v>
      </c>
      <c r="J216" s="40">
        <f>VLOOKUP(G216,'SMALL PACK'!$A$2:$L$50904,12,0)*VLOOKUP(G216,'SMALL PACK'!$A$2:$I$50904,8,0)*F216</f>
        <v>4462.9200000000019</v>
      </c>
      <c r="K216" s="40">
        <f t="shared" si="29"/>
        <v>3782.135593220341</v>
      </c>
      <c r="L216" s="40">
        <f>VLOOKUP(G216,'SMALL PACK'!$A$2:$S$50904,19,0)*VLOOKUP(G216,'SMALL PACK'!$A$2:$I$50904,8,0)*F216</f>
        <v>0</v>
      </c>
      <c r="M216" s="40">
        <f t="shared" si="32"/>
        <v>3782.135593220341</v>
      </c>
      <c r="N216" s="40">
        <f>VLOOKUP(G216,'SMALL PACK'!A:AA,27,FALSE)*J216/100</f>
        <v>290.08980000000008</v>
      </c>
      <c r="O216" s="40">
        <f t="shared" si="33"/>
        <v>69.840915864406824</v>
      </c>
      <c r="P216" s="40">
        <f t="shared" si="34"/>
        <v>3422.2048773559341</v>
      </c>
      <c r="Q216" s="40">
        <f t="shared" si="30"/>
        <v>615.99687792406814</v>
      </c>
      <c r="R216" s="48">
        <f t="shared" si="35"/>
        <v>4038.2017552800021</v>
      </c>
      <c r="S216" s="56">
        <f t="shared" si="31"/>
        <v>4.038201755280002</v>
      </c>
      <c r="T216" s="148">
        <f t="shared" si="36"/>
        <v>4042.9668333512327</v>
      </c>
    </row>
    <row r="217" spans="1:20" ht="13.8" thickBot="1" x14ac:dyDescent="0.3">
      <c r="A217" s="6"/>
      <c r="F217" s="43">
        <v>1</v>
      </c>
      <c r="G217" s="32">
        <v>7903337</v>
      </c>
      <c r="H217" s="48" t="str">
        <f>VLOOKUP(G217,'SMALL PACK'!$A$2:$E$50904,5,0)</f>
        <v>SERVOGREASE MIRACLE 3-4 X 3 KG</v>
      </c>
      <c r="I217" s="40">
        <f>VLOOKUP(G217,'SMALL PACK'!$A$2:$I$50904,9,0)*VLOOKUP(G217,'SMALL PACK'!$A$2:$I$50904,8,0)*F217</f>
        <v>6239.9999999999991</v>
      </c>
      <c r="J217" s="40">
        <f>VLOOKUP(G217,'SMALL PACK'!$A$2:$L$50904,12,0)*VLOOKUP(G217,'SMALL PACK'!$A$2:$I$50904,8,0)*F217</f>
        <v>4426.655999999999</v>
      </c>
      <c r="K217" s="40">
        <f t="shared" si="29"/>
        <v>3751.4033898305079</v>
      </c>
      <c r="L217" s="40">
        <f>VLOOKUP(G217,'SMALL PACK'!$A$2:$S$50904,19,0)*VLOOKUP(G217,'SMALL PACK'!$A$2:$I$50904,8,0)*F217</f>
        <v>0</v>
      </c>
      <c r="M217" s="40">
        <f t="shared" si="32"/>
        <v>3751.4033898305079</v>
      </c>
      <c r="N217" s="40">
        <f>VLOOKUP(G217,'SMALL PACK'!A:AA,27,FALSE)*J217/100</f>
        <v>287.73263999999995</v>
      </c>
      <c r="O217" s="40">
        <f t="shared" si="33"/>
        <v>69.273414996610157</v>
      </c>
      <c r="P217" s="40">
        <f t="shared" si="34"/>
        <v>3394.3973348338977</v>
      </c>
      <c r="Q217" s="40">
        <f t="shared" si="30"/>
        <v>610.99152027010155</v>
      </c>
      <c r="R217" s="48">
        <f t="shared" si="35"/>
        <v>4005.388855103999</v>
      </c>
      <c r="S217" s="56">
        <f t="shared" si="31"/>
        <v>4.0053888551039991</v>
      </c>
      <c r="T217" s="148">
        <f t="shared" si="36"/>
        <v>4010.1152139530213</v>
      </c>
    </row>
    <row r="218" spans="1:20" ht="13.8" thickBot="1" x14ac:dyDescent="0.3">
      <c r="A218" s="6"/>
      <c r="F218" s="43">
        <v>1</v>
      </c>
      <c r="G218" s="32">
        <v>7903339</v>
      </c>
      <c r="H218" s="48" t="str">
        <f>VLOOKUP(G218,'SMALL PACK'!$A$2:$E$50904,5,0)</f>
        <v xml:space="preserve">SERVOGREASE MIRACLE 3-5 KG </v>
      </c>
      <c r="I218" s="40">
        <f>VLOOKUP(G218,'SMALL PACK'!$A$2:$I$50904,9,0)*VLOOKUP(G218,'SMALL PACK'!$A$2:$I$50904,8,0)*F218</f>
        <v>2575</v>
      </c>
      <c r="J218" s="40">
        <f>VLOOKUP(G218,'SMALL PACK'!$A$2:$L$50904,12,0)*VLOOKUP(G218,'SMALL PACK'!$A$2:$I$50904,8,0)*F218</f>
        <v>1834.43</v>
      </c>
      <c r="K218" s="40">
        <f t="shared" si="29"/>
        <v>1554.6016949152545</v>
      </c>
      <c r="L218" s="40">
        <f>VLOOKUP(G218,'SMALL PACK'!$A$2:$S$50904,19,0)*VLOOKUP(G218,'SMALL PACK'!$A$2:$I$50904,8,0)*F218</f>
        <v>0</v>
      </c>
      <c r="M218" s="40">
        <f t="shared" si="32"/>
        <v>1554.6016949152545</v>
      </c>
      <c r="N218" s="40">
        <f>VLOOKUP(G218,'SMALL PACK'!A:AA,27,FALSE)*J218/100</f>
        <v>119.23795</v>
      </c>
      <c r="O218" s="40">
        <f t="shared" si="33"/>
        <v>28.707274898305091</v>
      </c>
      <c r="P218" s="40">
        <f t="shared" si="34"/>
        <v>1406.6564700169495</v>
      </c>
      <c r="Q218" s="40">
        <f t="shared" si="30"/>
        <v>253.19816460305088</v>
      </c>
      <c r="R218" s="48">
        <f t="shared" si="35"/>
        <v>1659.8546346200003</v>
      </c>
      <c r="S218" s="56">
        <f t="shared" si="31"/>
        <v>1.6598546346200003</v>
      </c>
      <c r="T218" s="148">
        <f t="shared" si="36"/>
        <v>1661.8132630888517</v>
      </c>
    </row>
    <row r="219" spans="1:20" ht="13.8" thickBot="1" x14ac:dyDescent="0.3">
      <c r="A219" s="6"/>
      <c r="F219" s="43">
        <v>1</v>
      </c>
      <c r="G219" s="32">
        <v>7903343</v>
      </c>
      <c r="H219" s="48" t="str">
        <f>VLOOKUP(G219,'SMALL PACK'!$A$2:$E$50904,5,0)</f>
        <v xml:space="preserve">SERVOGREASE MIRACLE 3-7 KG </v>
      </c>
      <c r="I219" s="40">
        <f>VLOOKUP(G219,'SMALL PACK'!$A$2:$I$50904,9,0)*VLOOKUP(G219,'SMALL PACK'!$A$2:$I$50904,8,0)*F219</f>
        <v>3570</v>
      </c>
      <c r="J219" s="40">
        <f>VLOOKUP(G219,'SMALL PACK'!$A$2:$L$50904,12,0)*VLOOKUP(G219,'SMALL PACK'!$A$2:$I$50904,8,0)*F219</f>
        <v>2554.335</v>
      </c>
      <c r="K219" s="40">
        <f t="shared" si="29"/>
        <v>2164.6906779661017</v>
      </c>
      <c r="L219" s="40">
        <f>VLOOKUP(G219,'SMALL PACK'!$A$2:$S$50904,19,0)*VLOOKUP(G219,'SMALL PACK'!$A$2:$I$50904,8,0)*F219</f>
        <v>0</v>
      </c>
      <c r="M219" s="40">
        <f t="shared" si="32"/>
        <v>2164.6906779661017</v>
      </c>
      <c r="N219" s="40">
        <f>VLOOKUP(G219,'SMALL PACK'!A:AA,27,FALSE)*J219/100</f>
        <v>166.03177500000001</v>
      </c>
      <c r="O219" s="40">
        <f t="shared" si="33"/>
        <v>39.973178059322038</v>
      </c>
      <c r="P219" s="40">
        <f t="shared" si="34"/>
        <v>1958.6857249067798</v>
      </c>
      <c r="Q219" s="40">
        <f t="shared" si="30"/>
        <v>352.56343048322037</v>
      </c>
      <c r="R219" s="48">
        <f t="shared" si="35"/>
        <v>2311.2491553899999</v>
      </c>
      <c r="S219" s="56">
        <f t="shared" si="31"/>
        <v>2.3112491553900001</v>
      </c>
      <c r="T219" s="148">
        <f t="shared" si="36"/>
        <v>2313.9764293933604</v>
      </c>
    </row>
    <row r="220" spans="1:20" ht="13.8" thickBot="1" x14ac:dyDescent="0.3">
      <c r="A220" s="6"/>
      <c r="F220" s="43">
        <v>1</v>
      </c>
      <c r="G220" s="32">
        <v>7903344</v>
      </c>
      <c r="H220" s="48" t="str">
        <f>VLOOKUP(G220,'SMALL PACK'!$A$2:$E$50904,5,0)</f>
        <v xml:space="preserve">SERVOGREASE MIRACLE 3-10 KG BUC </v>
      </c>
      <c r="I220" s="40">
        <f>VLOOKUP(G220,'SMALL PACK'!$A$2:$I$50904,9,0)*VLOOKUP(G220,'SMALL PACK'!$A$2:$I$50904,8,0)*F220</f>
        <v>5050</v>
      </c>
      <c r="J220" s="40">
        <f>VLOOKUP(G220,'SMALL PACK'!$A$2:$L$50904,12,0)*VLOOKUP(G220,'SMALL PACK'!$A$2:$I$50904,8,0)*F220</f>
        <v>3618.83</v>
      </c>
      <c r="K220" s="40">
        <f t="shared" si="29"/>
        <v>3066.805084745763</v>
      </c>
      <c r="L220" s="40">
        <f>VLOOKUP(G220,'SMALL PACK'!$A$2:$S$50904,19,0)*VLOOKUP(G220,'SMALL PACK'!$A$2:$I$50904,8,0)*F220</f>
        <v>0</v>
      </c>
      <c r="M220" s="40">
        <f t="shared" si="32"/>
        <v>3066.805084745763</v>
      </c>
      <c r="N220" s="40">
        <f>VLOOKUP(G220,'SMALL PACK'!A:AA,27,FALSE)*J220/100</f>
        <v>235.22395</v>
      </c>
      <c r="O220" s="40">
        <f t="shared" si="33"/>
        <v>56.631622694915258</v>
      </c>
      <c r="P220" s="40">
        <f t="shared" si="34"/>
        <v>2774.9495120508477</v>
      </c>
      <c r="Q220" s="40">
        <f t="shared" si="30"/>
        <v>499.49091216915258</v>
      </c>
      <c r="R220" s="48">
        <f t="shared" si="35"/>
        <v>3274.4404242200003</v>
      </c>
      <c r="S220" s="56">
        <f t="shared" si="31"/>
        <v>3.2744404242200003</v>
      </c>
      <c r="T220" s="148">
        <f t="shared" si="36"/>
        <v>3278.3042639205796</v>
      </c>
    </row>
    <row r="221" spans="1:20" ht="13.8" thickBot="1" x14ac:dyDescent="0.3">
      <c r="A221" s="6"/>
      <c r="F221" s="43">
        <v>1</v>
      </c>
      <c r="G221" s="32">
        <v>7903341</v>
      </c>
      <c r="H221" s="48" t="str">
        <f>VLOOKUP(G221,'SMALL PACK'!$A$2:$E$50904,5,0)</f>
        <v>SERVOGREASE MIRACLE 3-20 KG</v>
      </c>
      <c r="I221" s="40">
        <f>VLOOKUP(G221,'SMALL PACK'!$A$2:$I$50904,9,0)*VLOOKUP(G221,'SMALL PACK'!$A$2:$I$50904,8,0)*F221</f>
        <v>9900.0000000000036</v>
      </c>
      <c r="J221" s="40">
        <f>VLOOKUP(G221,'SMALL PACK'!$A$2:$L$50904,12,0)*VLOOKUP(G221,'SMALL PACK'!$A$2:$I$50904,8,0)*F221</f>
        <v>7059.6900000000023</v>
      </c>
      <c r="K221" s="40">
        <f t="shared" si="29"/>
        <v>5982.7881355932223</v>
      </c>
      <c r="L221" s="40">
        <f>VLOOKUP(G221,'SMALL PACK'!$A$2:$S$50904,19,0)*VLOOKUP(G221,'SMALL PACK'!$A$2:$I$50904,8,0)*F221</f>
        <v>0</v>
      </c>
      <c r="M221" s="40">
        <f t="shared" si="32"/>
        <v>5982.7881355932223</v>
      </c>
      <c r="N221" s="40">
        <f>VLOOKUP(G221,'SMALL PACK'!A:AA,27,FALSE)*J221/100</f>
        <v>458.87985000000015</v>
      </c>
      <c r="O221" s="40">
        <f t="shared" si="33"/>
        <v>110.47816571186445</v>
      </c>
      <c r="P221" s="40">
        <f t="shared" si="34"/>
        <v>5413.4301198813573</v>
      </c>
      <c r="Q221" s="40">
        <f t="shared" si="30"/>
        <v>974.41742157864428</v>
      </c>
      <c r="R221" s="48">
        <f t="shared" si="35"/>
        <v>6387.8475414600016</v>
      </c>
      <c r="S221" s="56">
        <f t="shared" si="31"/>
        <v>6.387847541460002</v>
      </c>
      <c r="T221" s="148">
        <f t="shared" si="36"/>
        <v>6395.3852015589246</v>
      </c>
    </row>
    <row r="222" spans="1:20" ht="13.8" thickBot="1" x14ac:dyDescent="0.3">
      <c r="A222" s="6"/>
      <c r="F222" s="43">
        <v>1</v>
      </c>
      <c r="G222" s="32">
        <v>2909165</v>
      </c>
      <c r="H222" s="48" t="str">
        <f>VLOOKUP(G222,'SMALL PACK'!$A$2:$E$50904,5,0)</f>
        <v>SERVO BRAKE FLUID SUPER HD - 20X1/4L-HDP</v>
      </c>
      <c r="I222" s="40">
        <f>VLOOKUP(G222,'SMALL PACK'!$A$2:$I$50904,9,0)*VLOOKUP(G222,'SMALL PACK'!$A$2:$I$50904,8,0)*F222</f>
        <v>2200</v>
      </c>
      <c r="J222" s="40">
        <f>VLOOKUP(G222,'SMALL PACK'!$A$2:$L$50904,12,0)*VLOOKUP(G222,'SMALL PACK'!$A$2:$I$50904,8,0)*F222</f>
        <v>1759.12</v>
      </c>
      <c r="K222" s="40">
        <f t="shared" si="29"/>
        <v>1490.7796610169491</v>
      </c>
      <c r="L222" s="40">
        <f>VLOOKUP(G222,'SMALL PACK'!$A$2:$S$50904,19,0)*VLOOKUP(G222,'SMALL PACK'!$A$2:$I$50904,8,0)*F222</f>
        <v>0</v>
      </c>
      <c r="M222" s="40">
        <f t="shared" si="32"/>
        <v>1490.7796610169491</v>
      </c>
      <c r="N222" s="40">
        <f>VLOOKUP(G222,'SMALL PACK'!A:AA,27,FALSE)*J222/100</f>
        <v>140.7296</v>
      </c>
      <c r="O222" s="40">
        <f t="shared" si="33"/>
        <v>27.001001220338985</v>
      </c>
      <c r="P222" s="40">
        <f t="shared" si="34"/>
        <v>1323.0490597966102</v>
      </c>
      <c r="Q222" s="40">
        <f t="shared" si="30"/>
        <v>238.14883076338984</v>
      </c>
      <c r="R222" s="48">
        <f t="shared" si="35"/>
        <v>1561.1978905600001</v>
      </c>
      <c r="S222" s="56">
        <f t="shared" si="31"/>
        <v>1.5611978905600001</v>
      </c>
      <c r="T222" s="148">
        <f t="shared" si="36"/>
        <v>1563.0401040708607</v>
      </c>
    </row>
    <row r="223" spans="1:20" ht="13.8" thickBot="1" x14ac:dyDescent="0.3">
      <c r="A223" s="6"/>
      <c r="F223" s="43">
        <v>1</v>
      </c>
      <c r="G223" s="32">
        <v>2909175</v>
      </c>
      <c r="H223" s="48" t="str">
        <f>VLOOKUP(G223,'SMALL PACK'!$A$2:$E$50904,5,0)</f>
        <v>SERVO BRAKE FLUID SUPER HD -20X1/2L-HDPE</v>
      </c>
      <c r="I223" s="40">
        <f>VLOOKUP(G223,'SMALL PACK'!$A$2:$I$50904,9,0)*VLOOKUP(G223,'SMALL PACK'!$A$2:$I$50904,8,0)*F223</f>
        <v>4240.0000000000018</v>
      </c>
      <c r="J223" s="40">
        <f>VLOOKUP(G223,'SMALL PACK'!$A$2:$L$50904,12,0)*VLOOKUP(G223,'SMALL PACK'!$A$2:$I$50904,8,0)*F223</f>
        <v>3401.3280000000013</v>
      </c>
      <c r="K223" s="40">
        <f t="shared" si="29"/>
        <v>2882.4813559322047</v>
      </c>
      <c r="L223" s="40">
        <f>VLOOKUP(G223,'SMALL PACK'!$A$2:$S$50904,19,0)*VLOOKUP(G223,'SMALL PACK'!$A$2:$I$50904,8,0)*F223</f>
        <v>0</v>
      </c>
      <c r="M223" s="40">
        <f t="shared" si="32"/>
        <v>2882.4813559322047</v>
      </c>
      <c r="N223" s="40">
        <f>VLOOKUP(G223,'SMALL PACK'!A:AA,27,FALSE)*J223/100</f>
        <v>272.10624000000013</v>
      </c>
      <c r="O223" s="40">
        <f t="shared" si="33"/>
        <v>52.207502318644096</v>
      </c>
      <c r="P223" s="40">
        <f t="shared" si="34"/>
        <v>2558.1676136135607</v>
      </c>
      <c r="Q223" s="40">
        <f t="shared" si="30"/>
        <v>460.47017045044089</v>
      </c>
      <c r="R223" s="48">
        <f t="shared" si="35"/>
        <v>3018.6377840640016</v>
      </c>
      <c r="S223" s="56">
        <f t="shared" si="31"/>
        <v>3.0186377840640017</v>
      </c>
      <c r="T223" s="148">
        <f t="shared" si="36"/>
        <v>3022.1997766491972</v>
      </c>
    </row>
    <row r="224" spans="1:20" ht="13.8" thickBot="1" x14ac:dyDescent="0.3">
      <c r="A224" s="6"/>
      <c r="F224" s="43">
        <v>1</v>
      </c>
      <c r="G224" s="32">
        <v>6488184</v>
      </c>
      <c r="H224" s="48" t="str">
        <f>VLOOKUP(G224,'SMALL PACK'!$A$2:$E$50904,5,0)</f>
        <v>SERVO TROPIKOOL-20 X 1 L</v>
      </c>
      <c r="I224" s="40">
        <f>VLOOKUP(G224,'SMALL PACK'!$A$2:$I$50904,9,0)*VLOOKUP(G224,'SMALL PACK'!$A$2:$I$50904,8,0)*F224</f>
        <v>5000.0000000000036</v>
      </c>
      <c r="J224" s="40">
        <f>VLOOKUP(G224,'SMALL PACK'!$A$2:$L$50904,12,0)*VLOOKUP(G224,'SMALL PACK'!$A$2:$I$50904,8,0)*F224</f>
        <v>2500.0000000000018</v>
      </c>
      <c r="K224" s="40">
        <f t="shared" si="29"/>
        <v>2118.644067796612</v>
      </c>
      <c r="L224" s="40">
        <f>VLOOKUP(G224,'SMALL PACK'!$A$2:$S$50904,19,0)*VLOOKUP(G224,'SMALL PACK'!$A$2:$I$50904,8,0)*F224</f>
        <v>0</v>
      </c>
      <c r="M224" s="40">
        <f t="shared" si="32"/>
        <v>2118.644067796612</v>
      </c>
      <c r="N224" s="40">
        <f>VLOOKUP(G224,'SMALL PACK'!A:AA,27,FALSE)*J224/100</f>
        <v>137.50000000000011</v>
      </c>
      <c r="O224" s="40">
        <f t="shared" si="33"/>
        <v>39.622881355932243</v>
      </c>
      <c r="P224" s="40">
        <f t="shared" si="34"/>
        <v>1941.5211864406797</v>
      </c>
      <c r="Q224" s="40">
        <f t="shared" si="30"/>
        <v>349.47381355932231</v>
      </c>
      <c r="R224" s="48">
        <f t="shared" si="35"/>
        <v>2290.9950000000022</v>
      </c>
      <c r="S224" s="56">
        <f t="shared" si="31"/>
        <v>2.2909950000000023</v>
      </c>
      <c r="T224" s="148">
        <f t="shared" si="36"/>
        <v>2293.6983741000022</v>
      </c>
    </row>
    <row r="225" spans="1:20" ht="13.8" thickBot="1" x14ac:dyDescent="0.3">
      <c r="A225" s="6"/>
      <c r="F225" s="43">
        <v>1</v>
      </c>
      <c r="G225" s="32">
        <v>6489184</v>
      </c>
      <c r="H225" s="48" t="str">
        <f>VLOOKUP(G225,'SMALL PACK'!$A$2:$E$50904,5,0)</f>
        <v>SERVO TROPIKOOL READY-20 X 1 L</v>
      </c>
      <c r="I225" s="40">
        <f>VLOOKUP(G225,'SMALL PACK'!$A$2:$I$50904,9,0)*VLOOKUP(G225,'SMALL PACK'!$A$2:$I$50904,8,0)*F225</f>
        <v>4500.0000000000036</v>
      </c>
      <c r="J225" s="40">
        <f>VLOOKUP(G225,'SMALL PACK'!$A$2:$L$50904,12,0)*VLOOKUP(G225,'SMALL PACK'!$A$2:$I$50904,8,0)*F225</f>
        <v>2025.0000000000014</v>
      </c>
      <c r="K225" s="40">
        <f t="shared" si="29"/>
        <v>1716.1016949152554</v>
      </c>
      <c r="L225" s="40">
        <f>VLOOKUP(G225,'SMALL PACK'!$A$2:$S$50904,19,0)*VLOOKUP(G225,'SMALL PACK'!$A$2:$I$50904,8,0)*F225</f>
        <v>0</v>
      </c>
      <c r="M225" s="40">
        <f t="shared" si="32"/>
        <v>1716.1016949152554</v>
      </c>
      <c r="N225" s="40">
        <f>VLOOKUP(G225,'SMALL PACK'!A:AA,27,FALSE)*J225/100</f>
        <v>131.62500000000009</v>
      </c>
      <c r="O225" s="40">
        <f t="shared" si="33"/>
        <v>31.689533898305108</v>
      </c>
      <c r="P225" s="40">
        <f t="shared" si="34"/>
        <v>1552.7871610169502</v>
      </c>
      <c r="Q225" s="40">
        <f t="shared" si="30"/>
        <v>279.50168898305105</v>
      </c>
      <c r="R225" s="48">
        <f t="shared" si="35"/>
        <v>1832.2888500000013</v>
      </c>
      <c r="S225" s="56">
        <f t="shared" si="31"/>
        <v>1.8322888500000014</v>
      </c>
      <c r="T225" s="148">
        <f t="shared" si="36"/>
        <v>1834.450950843001</v>
      </c>
    </row>
    <row r="226" spans="1:20" ht="13.8" thickBot="1" x14ac:dyDescent="0.3">
      <c r="A226" s="6"/>
      <c r="F226" s="43">
        <v>1</v>
      </c>
      <c r="G226" s="32">
        <v>7584165</v>
      </c>
      <c r="H226" s="48" t="str">
        <f>VLOOKUP(G226,'SMALL PACK'!$A$2:$E$50904,5,0)</f>
        <v>SERVO KOOL PLUS - 20X1/4L-HDPE</v>
      </c>
      <c r="I226" s="40">
        <f>VLOOKUP(G226,'SMALL PACK'!$A$2:$I$50904,9,0)*VLOOKUP(G226,'SMALL PACK'!$A$2:$I$50904,8,0)*F226</f>
        <v>2080</v>
      </c>
      <c r="J226" s="40">
        <f>VLOOKUP(G226,'SMALL PACK'!$A$2:$L$50904,12,0)*VLOOKUP(G226,'SMALL PACK'!$A$2:$I$50904,8,0)*F226</f>
        <v>1575.6</v>
      </c>
      <c r="K226" s="40">
        <f t="shared" si="29"/>
        <v>1335.2542372881355</v>
      </c>
      <c r="L226" s="40">
        <f>VLOOKUP(G226,'SMALL PACK'!$A$2:$S$50904,19,0)*VLOOKUP(G226,'SMALL PACK'!$A$2:$I$50904,8,0)*F226</f>
        <v>0</v>
      </c>
      <c r="M226" s="40">
        <f t="shared" si="32"/>
        <v>1335.2542372881355</v>
      </c>
      <c r="N226" s="40">
        <f>VLOOKUP(G226,'SMALL PACK'!A:AA,27,FALSE)*J226/100</f>
        <v>126.04799999999999</v>
      </c>
      <c r="O226" s="40">
        <f t="shared" si="33"/>
        <v>24.184124745762713</v>
      </c>
      <c r="P226" s="40">
        <f t="shared" si="34"/>
        <v>1185.0221125423727</v>
      </c>
      <c r="Q226" s="40">
        <f t="shared" si="30"/>
        <v>213.30398025762707</v>
      </c>
      <c r="R226" s="48">
        <f t="shared" si="35"/>
        <v>1398.3260927999997</v>
      </c>
      <c r="S226" s="56">
        <f t="shared" si="31"/>
        <v>1.3983260927999999</v>
      </c>
      <c r="T226" s="148">
        <f t="shared" si="36"/>
        <v>1399.9761175895037</v>
      </c>
    </row>
    <row r="227" spans="1:20" ht="13.8" thickBot="1" x14ac:dyDescent="0.3">
      <c r="A227" s="6"/>
      <c r="F227" s="43">
        <v>1</v>
      </c>
      <c r="G227" s="32">
        <v>7584175</v>
      </c>
      <c r="H227" s="48" t="str">
        <f>VLOOKUP(G227,'SMALL PACK'!$A$2:$E$50904,5,0)</f>
        <v>SERVO KOOL PLUS-20X1/2L-HDPE</v>
      </c>
      <c r="I227" s="40">
        <f>VLOOKUP(G227,'SMALL PACK'!$A$2:$I$50904,9,0)*VLOOKUP(G227,'SMALL PACK'!$A$2:$I$50904,8,0)*F227</f>
        <v>4060.0000000000023</v>
      </c>
      <c r="J227" s="40">
        <f>VLOOKUP(G227,'SMALL PACK'!$A$2:$L$50904,12,0)*VLOOKUP(G227,'SMALL PACK'!$A$2:$I$50904,8,0)*F227</f>
        <v>3151.3720000000017</v>
      </c>
      <c r="K227" s="40">
        <f t="shared" si="29"/>
        <v>2670.6542372881372</v>
      </c>
      <c r="L227" s="40">
        <f>VLOOKUP(G227,'SMALL PACK'!$A$2:$S$50904,19,0)*VLOOKUP(G227,'SMALL PACK'!$A$2:$I$50904,8,0)*F227</f>
        <v>0</v>
      </c>
      <c r="M227" s="40">
        <f t="shared" si="32"/>
        <v>2670.6542372881372</v>
      </c>
      <c r="N227" s="40">
        <f>VLOOKUP(G227,'SMALL PACK'!A:AA,27,FALSE)*J227/100</f>
        <v>252.10976000000014</v>
      </c>
      <c r="O227" s="40">
        <f t="shared" si="33"/>
        <v>48.370889545762736</v>
      </c>
      <c r="P227" s="40">
        <f t="shared" si="34"/>
        <v>2370.1735877423744</v>
      </c>
      <c r="Q227" s="40">
        <f t="shared" si="30"/>
        <v>426.63124579362739</v>
      </c>
      <c r="R227" s="48">
        <f t="shared" si="35"/>
        <v>2796.8048335360018</v>
      </c>
      <c r="S227" s="56">
        <f t="shared" si="31"/>
        <v>2.7968048335360018</v>
      </c>
      <c r="T227" s="148">
        <f t="shared" si="36"/>
        <v>2800.1050632395741</v>
      </c>
    </row>
    <row r="228" spans="1:20" ht="13.8" thickBot="1" x14ac:dyDescent="0.3">
      <c r="A228" s="6"/>
      <c r="F228" s="43">
        <v>1</v>
      </c>
      <c r="G228" s="32">
        <v>7584184</v>
      </c>
      <c r="H228" s="48" t="str">
        <f>VLOOKUP(G228,'SMALL PACK'!$A$2:$E$50904,5,0)</f>
        <v>SERVO KOOL PLUS-20X1L-HDPE</v>
      </c>
      <c r="I228" s="40">
        <f>VLOOKUP(G228,'SMALL PACK'!$A$2:$I$50904,9,0)*VLOOKUP(G228,'SMALL PACK'!$A$2:$I$50904,8,0)*F228</f>
        <v>7400.0000000000055</v>
      </c>
      <c r="J228" s="40">
        <f>VLOOKUP(G228,'SMALL PACK'!$A$2:$L$50904,12,0)*VLOOKUP(G228,'SMALL PACK'!$A$2:$I$50904,8,0)*F228</f>
        <v>5752.7600000000039</v>
      </c>
      <c r="K228" s="40">
        <f t="shared" si="29"/>
        <v>4875.2203389830547</v>
      </c>
      <c r="L228" s="40">
        <f>VLOOKUP(G228,'SMALL PACK'!$A$2:$S$50904,19,0)*VLOOKUP(G228,'SMALL PACK'!$A$2:$I$50904,8,0)*F228</f>
        <v>0</v>
      </c>
      <c r="M228" s="40">
        <f t="shared" si="32"/>
        <v>4875.2203389830547</v>
      </c>
      <c r="N228" s="40">
        <f>VLOOKUP(G228,'SMALL PACK'!A:AA,27,FALSE)*J228/100</f>
        <v>460.22080000000028</v>
      </c>
      <c r="O228" s="40">
        <f t="shared" si="33"/>
        <v>88.299990779661101</v>
      </c>
      <c r="P228" s="40">
        <f t="shared" si="34"/>
        <v>4326.6995482033935</v>
      </c>
      <c r="Q228" s="40">
        <f t="shared" si="30"/>
        <v>778.80591867661076</v>
      </c>
      <c r="R228" s="48">
        <f t="shared" si="35"/>
        <v>5105.505466880004</v>
      </c>
      <c r="S228" s="56">
        <f t="shared" si="31"/>
        <v>5.105505466880004</v>
      </c>
      <c r="T228" s="148">
        <f t="shared" si="36"/>
        <v>5111.5299633309232</v>
      </c>
    </row>
    <row r="229" spans="1:20" ht="13.8" thickBot="1" x14ac:dyDescent="0.3">
      <c r="A229" s="6"/>
      <c r="F229" s="43">
        <v>1</v>
      </c>
      <c r="G229" s="32">
        <v>7584185</v>
      </c>
      <c r="H229" s="48" t="str">
        <f>VLOOKUP(G229,'SMALL PACK'!$A$2:$E$50904,5,0)</f>
        <v>SERVO KOOL PLUS-10X1L-HDPE</v>
      </c>
      <c r="I229" s="40">
        <f>VLOOKUP(G229,'SMALL PACK'!$A$2:$I$50904,9,0)*VLOOKUP(G229,'SMALL PACK'!$A$2:$I$50904,8,0)*F229</f>
        <v>3700.0000000000018</v>
      </c>
      <c r="J229" s="40">
        <f>VLOOKUP(G229,'SMALL PACK'!$A$2:$L$50904,12,0)*VLOOKUP(G229,'SMALL PACK'!$A$2:$I$50904,8,0)*F229</f>
        <v>2876.3800000000015</v>
      </c>
      <c r="K229" s="40">
        <f t="shared" si="29"/>
        <v>2437.6101694915269</v>
      </c>
      <c r="L229" s="40">
        <f>VLOOKUP(G229,'SMALL PACK'!$A$2:$S$50904,19,0)*VLOOKUP(G229,'SMALL PACK'!$A$2:$I$50904,8,0)*F229</f>
        <v>0</v>
      </c>
      <c r="M229" s="40">
        <f t="shared" si="32"/>
        <v>2437.6101694915269</v>
      </c>
      <c r="N229" s="40">
        <f>VLOOKUP(G229,'SMALL PACK'!A:AA,27,FALSE)*J229/100</f>
        <v>230.11040000000011</v>
      </c>
      <c r="O229" s="40">
        <f t="shared" si="33"/>
        <v>44.149995389830536</v>
      </c>
      <c r="P229" s="40">
        <f t="shared" si="34"/>
        <v>2163.3497741016963</v>
      </c>
      <c r="Q229" s="40">
        <f t="shared" si="30"/>
        <v>389.40295933830532</v>
      </c>
      <c r="R229" s="48">
        <f t="shared" si="35"/>
        <v>2552.7527334400015</v>
      </c>
      <c r="S229" s="56">
        <f t="shared" si="31"/>
        <v>2.5527527334400015</v>
      </c>
      <c r="T229" s="148">
        <f t="shared" si="36"/>
        <v>2555.7649816654603</v>
      </c>
    </row>
    <row r="230" spans="1:20" ht="13.8" thickBot="1" x14ac:dyDescent="0.3">
      <c r="A230" s="6"/>
      <c r="F230" s="43">
        <v>1</v>
      </c>
      <c r="G230" s="32">
        <v>7607185</v>
      </c>
      <c r="H230" s="48" t="str">
        <f>VLOOKUP(G230,'SMALL PACK'!$A$2:$E$50904,5,0)</f>
        <v>SERVO KOOL READY-10X1L-HDPE</v>
      </c>
      <c r="I230" s="40">
        <f>VLOOKUP(G230,'SMALL PACK'!$A$2:$I$50904,9,0)*VLOOKUP(G230,'SMALL PACK'!$A$2:$I$50904,8,0)*F230</f>
        <v>2700.0000000000014</v>
      </c>
      <c r="J230" s="40">
        <f>VLOOKUP(G230,'SMALL PACK'!$A$2:$L$50904,12,0)*VLOOKUP(G230,'SMALL PACK'!$A$2:$I$50904,8,0)*F230</f>
        <v>2076.3000000000011</v>
      </c>
      <c r="K230" s="40">
        <f t="shared" si="29"/>
        <v>1759.5762711864418</v>
      </c>
      <c r="L230" s="40">
        <f>VLOOKUP(G230,'SMALL PACK'!$A$2:$S$50904,19,0)*VLOOKUP(G230,'SMALL PACK'!$A$2:$I$50904,8,0)*F230</f>
        <v>0</v>
      </c>
      <c r="M230" s="40">
        <f t="shared" si="32"/>
        <v>1759.5762711864418</v>
      </c>
      <c r="N230" s="40">
        <f>VLOOKUP(G230,'SMALL PACK'!A:AA,27,FALSE)*J230/100</f>
        <v>166.1040000000001</v>
      </c>
      <c r="O230" s="40">
        <f t="shared" si="33"/>
        <v>31.869445423728834</v>
      </c>
      <c r="P230" s="40">
        <f t="shared" si="34"/>
        <v>1561.6028257627129</v>
      </c>
      <c r="Q230" s="40">
        <f t="shared" si="30"/>
        <v>281.08850863728833</v>
      </c>
      <c r="R230" s="48">
        <f t="shared" si="35"/>
        <v>1842.6913344000013</v>
      </c>
      <c r="S230" s="56">
        <f t="shared" si="31"/>
        <v>1.8426913344000013</v>
      </c>
      <c r="T230" s="148">
        <f t="shared" si="36"/>
        <v>1844.865710174593</v>
      </c>
    </row>
    <row r="231" spans="1:20" ht="13.8" thickBot="1" x14ac:dyDescent="0.3">
      <c r="A231" s="6"/>
      <c r="F231" s="43">
        <v>1</v>
      </c>
      <c r="G231" s="32">
        <v>2914165</v>
      </c>
      <c r="H231" s="48" t="str">
        <f>VLOOKUP(G231,'SMALL PACK'!$A$2:$E$50904,5,0)</f>
        <v>SERVO BRAKE FLUID DOT 4-20 X 1/4 L</v>
      </c>
      <c r="I231" s="40">
        <f>VLOOKUP(G231,'SMALL PACK'!$A$2:$I$50904,9,0)*VLOOKUP(G231,'SMALL PACK'!$A$2:$I$50904,8,0)*F231</f>
        <v>3180</v>
      </c>
      <c r="J231" s="40">
        <f>VLOOKUP(G231,'SMALL PACK'!$A$2:$L$50904,12,0)*VLOOKUP(G231,'SMALL PACK'!$A$2:$I$50904,8,0)*F231</f>
        <v>2257.1640000000002</v>
      </c>
      <c r="K231" s="40">
        <f t="shared" si="29"/>
        <v>1912.8508474576274</v>
      </c>
      <c r="L231" s="40">
        <f>VLOOKUP(G231,'SMALL PACK'!$A$2:$S$50904,19,0)*VLOOKUP(G231,'SMALL PACK'!$A$2:$I$50904,8,0)*F231</f>
        <v>0</v>
      </c>
      <c r="M231" s="40">
        <f t="shared" si="32"/>
        <v>1912.8508474576274</v>
      </c>
      <c r="N231" s="40">
        <f>VLOOKUP(G231,'SMALL PACK'!A:AA,27,FALSE)*J231/100</f>
        <v>180.57312000000002</v>
      </c>
      <c r="O231" s="40">
        <f t="shared" si="33"/>
        <v>34.64555454915255</v>
      </c>
      <c r="P231" s="40">
        <f t="shared" si="34"/>
        <v>1697.6321729084748</v>
      </c>
      <c r="Q231" s="40">
        <f t="shared" si="30"/>
        <v>305.57379112352544</v>
      </c>
      <c r="R231" s="48">
        <f t="shared" si="35"/>
        <v>2003.2059640320003</v>
      </c>
      <c r="S231" s="56">
        <f t="shared" si="31"/>
        <v>2.0032059640320004</v>
      </c>
      <c r="T231" s="148">
        <f t="shared" si="36"/>
        <v>2005.5697470695579</v>
      </c>
    </row>
    <row r="232" spans="1:20" ht="13.8" thickBot="1" x14ac:dyDescent="0.3">
      <c r="A232" s="6"/>
      <c r="F232" s="43">
        <v>1</v>
      </c>
      <c r="G232" s="32">
        <v>2914175</v>
      </c>
      <c r="H232" s="48" t="str">
        <f>VLOOKUP(G232,'SMALL PACK'!$A$2:$E$50904,5,0)</f>
        <v>SERVO BRAKE FLUID DOT 4-20 X 1/2 L</v>
      </c>
      <c r="I232" s="40">
        <f>VLOOKUP(G232,'SMALL PACK'!$A$2:$I$50904,9,0)*VLOOKUP(G232,'SMALL PACK'!$A$2:$I$50904,8,0)*F232</f>
        <v>6040.0000000000036</v>
      </c>
      <c r="J232" s="40">
        <f>VLOOKUP(G232,'SMALL PACK'!$A$2:$L$50904,12,0)*VLOOKUP(G232,'SMALL PACK'!$A$2:$I$50904,8,0)*F232</f>
        <v>4325.8480000000027</v>
      </c>
      <c r="K232" s="40">
        <f t="shared" si="29"/>
        <v>3665.9728813559345</v>
      </c>
      <c r="L232" s="40">
        <f>VLOOKUP(G232,'SMALL PACK'!$A$2:$S$50904,19,0)*VLOOKUP(G232,'SMALL PACK'!$A$2:$I$50904,8,0)*F232</f>
        <v>0</v>
      </c>
      <c r="M232" s="40">
        <f t="shared" si="32"/>
        <v>3665.9728813559345</v>
      </c>
      <c r="N232" s="40">
        <f>VLOOKUP(G232,'SMALL PACK'!A:AA,27,FALSE)*J232/100</f>
        <v>346.06784000000022</v>
      </c>
      <c r="O232" s="40">
        <f t="shared" si="33"/>
        <v>66.398100827118682</v>
      </c>
      <c r="P232" s="40">
        <f t="shared" si="34"/>
        <v>3253.5069405288159</v>
      </c>
      <c r="Q232" s="40">
        <f t="shared" si="30"/>
        <v>585.63124929518688</v>
      </c>
      <c r="R232" s="48">
        <f t="shared" si="35"/>
        <v>3839.1381898240029</v>
      </c>
      <c r="S232" s="56">
        <f t="shared" si="31"/>
        <v>3.8391381898240029</v>
      </c>
      <c r="T232" s="148">
        <f t="shared" si="36"/>
        <v>3843.6683728879948</v>
      </c>
    </row>
    <row r="233" spans="1:20" ht="13.8" thickBot="1" x14ac:dyDescent="0.3">
      <c r="A233" s="6"/>
      <c r="F233" s="43">
        <v>1</v>
      </c>
      <c r="G233" s="32">
        <v>7607184</v>
      </c>
      <c r="H233" s="48" t="str">
        <f>VLOOKUP(G233,'SMALL PACK'!$A$2:$E$50904,5,0)</f>
        <v>SERVO KOOL READY-20X1L-HDPE</v>
      </c>
      <c r="I233" s="40">
        <f>VLOOKUP(G233,'SMALL PACK'!$A$2:$I$50904,9,0)*VLOOKUP(G233,'SMALL PACK'!$A$2:$I$50904,8,0)*F233</f>
        <v>5400.0000000000036</v>
      </c>
      <c r="J233" s="40">
        <f>VLOOKUP(G233,'SMALL PACK'!$A$2:$L$50904,12,0)*VLOOKUP(G233,'SMALL PACK'!$A$2:$I$50904,8,0)*F233</f>
        <v>4152.6000000000031</v>
      </c>
      <c r="K233" s="40">
        <f t="shared" si="29"/>
        <v>3519.152542372884</v>
      </c>
      <c r="L233" s="40">
        <f>VLOOKUP(G233,'SMALL PACK'!$A$2:$S$50904,19,0)*VLOOKUP(G233,'SMALL PACK'!$A$2:$I$50904,8,0)*F233</f>
        <v>0</v>
      </c>
      <c r="M233" s="40">
        <f t="shared" si="32"/>
        <v>3519.152542372884</v>
      </c>
      <c r="N233" s="40">
        <f>VLOOKUP(G233,'SMALL PACK'!A:AA,27,FALSE)*J233/100</f>
        <v>332.20800000000025</v>
      </c>
      <c r="O233" s="40">
        <f t="shared" si="33"/>
        <v>63.738890847457682</v>
      </c>
      <c r="P233" s="40">
        <f t="shared" si="34"/>
        <v>3123.2056515254262</v>
      </c>
      <c r="Q233" s="40">
        <f t="shared" si="30"/>
        <v>562.17701727457666</v>
      </c>
      <c r="R233" s="48">
        <f t="shared" si="35"/>
        <v>3685.3826688000026</v>
      </c>
      <c r="S233" s="56">
        <f t="shared" si="31"/>
        <v>3.6853826688000026</v>
      </c>
      <c r="T233" s="148">
        <f t="shared" si="36"/>
        <v>3689.7314203491869</v>
      </c>
    </row>
    <row r="234" spans="1:20" ht="13.8" thickBot="1" x14ac:dyDescent="0.3">
      <c r="A234" s="6"/>
      <c r="F234" s="43">
        <v>1</v>
      </c>
      <c r="G234" s="32">
        <v>3001265</v>
      </c>
      <c r="H234" s="48" t="str">
        <f>VLOOKUP(G234,'SMALL PACK'!$A$2:$E$50904,5,0)</f>
        <v>SERVOSYSTEM 32-20L BUC</v>
      </c>
      <c r="I234" s="40">
        <f>VLOOKUP(G234,'SMALL PACK'!$A$2:$I$50904,9,0)*VLOOKUP(G234,'SMALL PACK'!$A$2:$I$50904,8,0)*F234</f>
        <v>5010.0000000000036</v>
      </c>
      <c r="J234" s="40">
        <f>VLOOKUP(G234,'SMALL PACK'!$A$2:$L$50904,12,0)*VLOOKUP(G234,'SMALL PACK'!$A$2:$I$50904,8,0)*F234</f>
        <v>4638.7590000000027</v>
      </c>
      <c r="K234" s="40">
        <f t="shared" si="29"/>
        <v>3931.1516949152569</v>
      </c>
      <c r="L234" s="40">
        <f>VLOOKUP(G234,'SMALL PACK'!$A$2:$S$50904,19,0)*VLOOKUP(G234,'SMALL PACK'!$A$2:$I$50904,8,0)*F234</f>
        <v>1380.0000000000009</v>
      </c>
      <c r="M234" s="40">
        <f t="shared" si="32"/>
        <v>2551.151694915256</v>
      </c>
      <c r="N234" s="40">
        <f>VLOOKUP(G234,'SMALL PACK'!A:AA,27,FALSE)*J234/100</f>
        <v>278.32554000000016</v>
      </c>
      <c r="O234" s="40">
        <f t="shared" si="33"/>
        <v>45.456523098305119</v>
      </c>
      <c r="P234" s="40">
        <f t="shared" si="34"/>
        <v>2227.3696318169505</v>
      </c>
      <c r="Q234" s="40">
        <f t="shared" si="30"/>
        <v>400.92653372705109</v>
      </c>
      <c r="R234" s="48">
        <f t="shared" si="35"/>
        <v>2628.2961655440017</v>
      </c>
      <c r="S234" s="56">
        <f t="shared" si="31"/>
        <v>2.6282961655440018</v>
      </c>
      <c r="T234" s="148">
        <f t="shared" si="36"/>
        <v>2631.3975550193431</v>
      </c>
    </row>
    <row r="235" spans="1:20" ht="13.8" thickBot="1" x14ac:dyDescent="0.3">
      <c r="A235" s="6"/>
      <c r="F235" s="43">
        <v>1</v>
      </c>
      <c r="G235" s="32">
        <v>3002265</v>
      </c>
      <c r="H235" s="48" t="str">
        <f>VLOOKUP(G235,'SMALL PACK'!$A$2:$E$50904,5,0)</f>
        <v>SERVOSYSTEM 46 - 20L BUC</v>
      </c>
      <c r="I235" s="40">
        <f>VLOOKUP(G235,'SMALL PACK'!$A$2:$I$50904,9,0)*VLOOKUP(G235,'SMALL PACK'!$A$2:$I$50904,8,0)*F235</f>
        <v>5082.0000000000036</v>
      </c>
      <c r="J235" s="40">
        <f>VLOOKUP(G235,'SMALL PACK'!$A$2:$L$50904,12,0)*VLOOKUP(G235,'SMALL PACK'!$A$2:$I$50904,8,0)*F235</f>
        <v>4705.4238000000032</v>
      </c>
      <c r="K235" s="40">
        <f t="shared" si="29"/>
        <v>3987.6472881355962</v>
      </c>
      <c r="L235" s="40">
        <f>VLOOKUP(G235,'SMALL PACK'!$A$2:$S$50904,19,0)*VLOOKUP(G235,'SMALL PACK'!$A$2:$I$50904,8,0)*F235</f>
        <v>1380.0000000000009</v>
      </c>
      <c r="M235" s="40">
        <f t="shared" si="32"/>
        <v>2607.6472881355953</v>
      </c>
      <c r="N235" s="40">
        <f>VLOOKUP(G235,'SMALL PACK'!A:AA,27,FALSE)*J235/100</f>
        <v>282.32542800000016</v>
      </c>
      <c r="O235" s="40">
        <f t="shared" si="33"/>
        <v>46.506437202711908</v>
      </c>
      <c r="P235" s="40">
        <f t="shared" si="34"/>
        <v>2278.8154229328834</v>
      </c>
      <c r="Q235" s="40">
        <f t="shared" si="30"/>
        <v>410.18677612791902</v>
      </c>
      <c r="R235" s="48">
        <f t="shared" si="35"/>
        <v>2689.0021990608025</v>
      </c>
      <c r="S235" s="56">
        <f t="shared" si="31"/>
        <v>2.6890021990608024</v>
      </c>
      <c r="T235" s="148">
        <f t="shared" si="36"/>
        <v>2692.1752216556938</v>
      </c>
    </row>
    <row r="236" spans="1:20" ht="13.8" thickBot="1" x14ac:dyDescent="0.3">
      <c r="A236" s="6"/>
      <c r="F236" s="43">
        <v>1</v>
      </c>
      <c r="G236" s="32">
        <v>3006234</v>
      </c>
      <c r="H236" s="48" t="str">
        <f>VLOOKUP(G236,'SMALL PACK'!$A$2:$E$50904,5,0)</f>
        <v>SERVOSYSTEM 68-4x5L - HDPE</v>
      </c>
      <c r="I236" s="40">
        <f>VLOOKUP(G236,'SMALL PACK'!$A$2:$I$50904,9,0)*VLOOKUP(G236,'SMALL PACK'!$A$2:$I$50904,8,0)*F236</f>
        <v>5532.0000000000036</v>
      </c>
      <c r="J236" s="40">
        <f>VLOOKUP(G236,'SMALL PACK'!$A$2:$L$50904,12,0)*VLOOKUP(G236,'SMALL PACK'!$A$2:$I$50904,8,0)*F236</f>
        <v>5120.4192000000039</v>
      </c>
      <c r="K236" s="40">
        <f t="shared" si="29"/>
        <v>4339.3383050847497</v>
      </c>
      <c r="L236" s="40">
        <f>VLOOKUP(G236,'SMALL PACK'!$A$2:$S$50904,19,0)*VLOOKUP(G236,'SMALL PACK'!$A$2:$I$50904,8,0)*F236</f>
        <v>1360.0000000000009</v>
      </c>
      <c r="M236" s="40">
        <f t="shared" si="32"/>
        <v>2979.3383050847488</v>
      </c>
      <c r="N236" s="40">
        <f>VLOOKUP(G236,'SMALL PACK'!A:AA,27,FALSE)*J236/100</f>
        <v>307.22515200000021</v>
      </c>
      <c r="O236" s="40">
        <f t="shared" si="33"/>
        <v>53.442263061694973</v>
      </c>
      <c r="P236" s="40">
        <f t="shared" si="34"/>
        <v>2618.6708900230537</v>
      </c>
      <c r="Q236" s="40">
        <f t="shared" si="30"/>
        <v>471.36076020414964</v>
      </c>
      <c r="R236" s="48">
        <f t="shared" si="35"/>
        <v>3090.0316502272035</v>
      </c>
      <c r="S236" s="56">
        <f t="shared" si="31"/>
        <v>3.0900316502272034</v>
      </c>
      <c r="T236" s="148">
        <f t="shared" si="36"/>
        <v>3093.6778875744712</v>
      </c>
    </row>
    <row r="237" spans="1:20" ht="13.8" thickBot="1" x14ac:dyDescent="0.3">
      <c r="A237" s="6"/>
      <c r="F237" s="43">
        <v>1</v>
      </c>
      <c r="G237" s="32">
        <v>3006265</v>
      </c>
      <c r="H237" s="48" t="str">
        <f>VLOOKUP(G237,'SMALL PACK'!$A$2:$E$50904,5,0)</f>
        <v>SERVOSYSTEM 68-20L BUC</v>
      </c>
      <c r="I237" s="40">
        <f>VLOOKUP(G237,'SMALL PACK'!$A$2:$I$50904,9,0)*VLOOKUP(G237,'SMALL PACK'!$A$2:$I$50904,8,0)*F237</f>
        <v>5336.0000000000036</v>
      </c>
      <c r="J237" s="40">
        <f>VLOOKUP(G237,'SMALL PACK'!$A$2:$L$50904,12,0)*VLOOKUP(G237,'SMALL PACK'!$A$2:$I$50904,8,0)*F237</f>
        <v>4941.1360000000032</v>
      </c>
      <c r="K237" s="40">
        <f t="shared" si="29"/>
        <v>4187.4033898305115</v>
      </c>
      <c r="L237" s="40">
        <f>VLOOKUP(G237,'SMALL PACK'!$A$2:$S$50904,19,0)*VLOOKUP(G237,'SMALL PACK'!$A$2:$I$50904,8,0)*F237</f>
        <v>1420.0000000000009</v>
      </c>
      <c r="M237" s="40">
        <f t="shared" si="32"/>
        <v>2767.4033898305106</v>
      </c>
      <c r="N237" s="40">
        <f>VLOOKUP(G237,'SMALL PACK'!A:AA,27,FALSE)*J237/100</f>
        <v>296.46816000000018</v>
      </c>
      <c r="O237" s="40">
        <f t="shared" si="33"/>
        <v>49.418704596610205</v>
      </c>
      <c r="P237" s="40">
        <f t="shared" si="34"/>
        <v>2421.5165252339002</v>
      </c>
      <c r="Q237" s="40">
        <f t="shared" si="30"/>
        <v>435.87297454210204</v>
      </c>
      <c r="R237" s="48">
        <f t="shared" si="35"/>
        <v>2857.3894997760021</v>
      </c>
      <c r="S237" s="56">
        <f t="shared" si="31"/>
        <v>2.8573894997760023</v>
      </c>
      <c r="T237" s="148">
        <f t="shared" si="36"/>
        <v>2860.7612193857381</v>
      </c>
    </row>
    <row r="238" spans="1:20" ht="13.8" thickBot="1" x14ac:dyDescent="0.3">
      <c r="A238" s="6"/>
      <c r="F238" s="43">
        <v>1</v>
      </c>
      <c r="G238" s="32">
        <v>3020265</v>
      </c>
      <c r="H238" s="48" t="str">
        <f>VLOOKUP(G238,'SMALL PACK'!$A$2:$E$50904,5,0)</f>
        <v>SERVOSYSTEM 220-20 L</v>
      </c>
      <c r="I238" s="40">
        <f>VLOOKUP(G238,'SMALL PACK'!$A$2:$I$50904,9,0)*VLOOKUP(G238,'SMALL PACK'!$A$2:$I$50904,8,0)*F238</f>
        <v>5153.0000000000036</v>
      </c>
      <c r="J238" s="40">
        <f>VLOOKUP(G238,'SMALL PACK'!$A$2:$L$50904,12,0)*VLOOKUP(G238,'SMALL PACK'!$A$2:$I$50904,8,0)*F238</f>
        <v>4770.6474000000026</v>
      </c>
      <c r="K238" s="40">
        <f t="shared" si="29"/>
        <v>4042.9215254237311</v>
      </c>
      <c r="L238" s="40">
        <f>VLOOKUP(G238,'SMALL PACK'!$A$2:$S$50904,19,0)*VLOOKUP(G238,'SMALL PACK'!$A$2:$I$50904,8,0)*F238</f>
        <v>380.00000000000023</v>
      </c>
      <c r="M238" s="40">
        <f t="shared" si="32"/>
        <v>3662.9215254237306</v>
      </c>
      <c r="N238" s="40">
        <f>VLOOKUP(G238,'SMALL PACK'!A:AA,27,FALSE)*J238/100</f>
        <v>286.2388440000002</v>
      </c>
      <c r="O238" s="40">
        <f t="shared" si="33"/>
        <v>67.53365362847461</v>
      </c>
      <c r="P238" s="40">
        <f t="shared" si="34"/>
        <v>3309.1490277952557</v>
      </c>
      <c r="Q238" s="40">
        <f t="shared" si="30"/>
        <v>595.64682500314598</v>
      </c>
      <c r="R238" s="48">
        <f t="shared" si="35"/>
        <v>3904.7958527984019</v>
      </c>
      <c r="S238" s="56">
        <f t="shared" si="31"/>
        <v>3.9047958527984021</v>
      </c>
      <c r="T238" s="148">
        <f t="shared" si="36"/>
        <v>3909.4035119047039</v>
      </c>
    </row>
    <row r="239" spans="1:20" ht="13.8" thickBot="1" x14ac:dyDescent="0.3">
      <c r="A239" s="6"/>
      <c r="F239" s="43">
        <v>1</v>
      </c>
      <c r="G239" s="32">
        <v>3614265</v>
      </c>
      <c r="H239" s="48" t="str">
        <f>VLOOKUP(G239,'SMALL PACK'!$A$2:$E$50904,5,0)</f>
        <v>SERVOMESH SP 320-20 L</v>
      </c>
      <c r="I239" s="40">
        <f>VLOOKUP(G239,'SMALL PACK'!$A$2:$I$50904,9,0)*VLOOKUP(G239,'SMALL PACK'!$A$2:$I$50904,8,0)*F239</f>
        <v>5685.0000000000036</v>
      </c>
      <c r="J239" s="40">
        <f>VLOOKUP(G239,'SMALL PACK'!$A$2:$L$50904,12,0)*VLOOKUP(G239,'SMALL PACK'!$A$2:$I$50904,8,0)*F239</f>
        <v>5264.310000000004</v>
      </c>
      <c r="K239" s="40">
        <f t="shared" si="29"/>
        <v>4461.2796610169526</v>
      </c>
      <c r="L239" s="40">
        <f>VLOOKUP(G239,'SMALL PACK'!$A$2:$S$50904,19,0)*VLOOKUP(G239,'SMALL PACK'!$A$2:$I$50904,8,0)*F239</f>
        <v>840.00000000000057</v>
      </c>
      <c r="M239" s="40">
        <f t="shared" si="32"/>
        <v>3621.2796610169521</v>
      </c>
      <c r="N239" s="40">
        <f>VLOOKUP(G239,'SMALL PACK'!A:AA,27,FALSE)*J239/100</f>
        <v>315.85860000000025</v>
      </c>
      <c r="O239" s="40">
        <f t="shared" si="33"/>
        <v>66.108421220339039</v>
      </c>
      <c r="P239" s="40">
        <f t="shared" si="34"/>
        <v>3239.312639796613</v>
      </c>
      <c r="Q239" s="40">
        <f t="shared" si="30"/>
        <v>583.07627516339028</v>
      </c>
      <c r="R239" s="48">
        <f t="shared" si="35"/>
        <v>3822.3889149600031</v>
      </c>
      <c r="S239" s="56">
        <f t="shared" si="31"/>
        <v>3.8223889149600034</v>
      </c>
      <c r="T239" s="148">
        <f t="shared" si="36"/>
        <v>3826.8993338796558</v>
      </c>
    </row>
    <row r="240" spans="1:20" ht="13.8" thickBot="1" x14ac:dyDescent="0.3">
      <c r="A240" s="6"/>
      <c r="F240" s="43">
        <v>1</v>
      </c>
      <c r="G240" s="32">
        <v>3617265</v>
      </c>
      <c r="H240" s="48" t="str">
        <f>VLOOKUP(G240,'SMALL PACK'!$A$2:$E$50904,5,0)</f>
        <v>SERVOMESH SP 220-20 L</v>
      </c>
      <c r="I240" s="40">
        <f>VLOOKUP(G240,'SMALL PACK'!$A$2:$I$50904,9,0)*VLOOKUP(G240,'SMALL PACK'!$A$2:$I$50904,8,0)*F240</f>
        <v>5483.0000000000036</v>
      </c>
      <c r="J240" s="40">
        <f>VLOOKUP(G240,'SMALL PACK'!$A$2:$L$50904,12,0)*VLOOKUP(G240,'SMALL PACK'!$A$2:$I$50904,8,0)*F240</f>
        <v>5076.709700000004</v>
      </c>
      <c r="K240" s="40">
        <f t="shared" si="29"/>
        <v>4302.296355932207</v>
      </c>
      <c r="L240" s="40">
        <f>VLOOKUP(G240,'SMALL PACK'!$A$2:$S$50904,19,0)*VLOOKUP(G240,'SMALL PACK'!$A$2:$I$50904,8,0)*F240</f>
        <v>620.00000000000045</v>
      </c>
      <c r="M240" s="40">
        <f t="shared" si="32"/>
        <v>3682.2963559322066</v>
      </c>
      <c r="N240" s="40">
        <f>VLOOKUP(G240,'SMALL PACK'!A:AA,27,FALSE)*J240/100</f>
        <v>304.60258200000027</v>
      </c>
      <c r="O240" s="40">
        <f t="shared" si="33"/>
        <v>67.55387547864413</v>
      </c>
      <c r="P240" s="40">
        <f t="shared" si="34"/>
        <v>3310.1398984535622</v>
      </c>
      <c r="Q240" s="40">
        <f t="shared" si="30"/>
        <v>595.82518172164112</v>
      </c>
      <c r="R240" s="48">
        <f t="shared" si="35"/>
        <v>3905.9650801752032</v>
      </c>
      <c r="S240" s="56">
        <f t="shared" si="31"/>
        <v>3.9059650801752031</v>
      </c>
      <c r="T240" s="148">
        <f t="shared" si="36"/>
        <v>3910.5741189698097</v>
      </c>
    </row>
    <row r="241" spans="1:20" ht="13.8" thickBot="1" x14ac:dyDescent="0.3">
      <c r="A241" s="6"/>
      <c r="F241" s="43">
        <v>1</v>
      </c>
      <c r="G241" s="32">
        <v>3040265</v>
      </c>
      <c r="H241" s="48" t="str">
        <f>VLOOKUP(G241,'SMALL PACK'!$A$2:$E$50904,5,0)</f>
        <v>SERVOHYDRASHAKTI 68-20 L</v>
      </c>
      <c r="I241" s="40">
        <f>VLOOKUP(G241,'SMALL PACK'!$A$2:$I$50904,9,0)*VLOOKUP(G241,'SMALL PACK'!$A$2:$I$50904,8,0)*F241</f>
        <v>4575.0000000000027</v>
      </c>
      <c r="J241" s="40">
        <f>VLOOKUP(G241,'SMALL PACK'!$A$2:$L$50904,12,0)*VLOOKUP(G241,'SMALL PACK'!$A$2:$I$50904,8,0)*F241</f>
        <v>3422.1000000000022</v>
      </c>
      <c r="K241" s="40">
        <f t="shared" si="29"/>
        <v>2900.0847457627137</v>
      </c>
      <c r="L241" s="40">
        <f>VLOOKUP(G241,'SMALL PACK'!$A$2:$S$50904,19,0)*VLOOKUP(G241,'SMALL PACK'!$A$2:$I$50904,8,0)*F241</f>
        <v>720.00000000000045</v>
      </c>
      <c r="M241" s="40">
        <f t="shared" si="32"/>
        <v>2180.0847457627133</v>
      </c>
      <c r="N241" s="40">
        <f>VLOOKUP(G241,'SMALL PACK'!A:AA,27,FALSE)*J241/100</f>
        <v>0</v>
      </c>
      <c r="O241" s="40">
        <f t="shared" si="33"/>
        <v>43.601694915254264</v>
      </c>
      <c r="P241" s="40">
        <f t="shared" si="34"/>
        <v>2136.4830508474588</v>
      </c>
      <c r="Q241" s="40">
        <f t="shared" si="30"/>
        <v>384.56694915254258</v>
      </c>
      <c r="R241" s="48">
        <f t="shared" si="35"/>
        <v>2521.0500000000015</v>
      </c>
      <c r="S241" s="56">
        <f t="shared" si="31"/>
        <v>2.5210500000000016</v>
      </c>
      <c r="T241" s="148">
        <f t="shared" si="36"/>
        <v>2524.0248390000011</v>
      </c>
    </row>
    <row r="242" spans="1:20" ht="13.8" thickBot="1" x14ac:dyDescent="0.3">
      <c r="A242" s="6"/>
      <c r="F242" s="43">
        <v>1</v>
      </c>
      <c r="G242" s="32">
        <v>3057265</v>
      </c>
      <c r="H242" s="48" t="str">
        <f>VLOOKUP(G242,'SMALL PACK'!$A$2:$E$50904,5,0)</f>
        <v>SERVO EXCAVATOR TH 46 20 L</v>
      </c>
      <c r="I242" s="40">
        <f>VLOOKUP(G242,'SMALL PACK'!$A$2:$I$50904,9,0)*VLOOKUP(G242,'SMALL PACK'!$A$2:$I$50904,8,0)*F242</f>
        <v>6704.0000000000045</v>
      </c>
      <c r="J242" s="40">
        <f>VLOOKUP(G242,'SMALL PACK'!$A$2:$L$50904,12,0)*VLOOKUP(G242,'SMALL PACK'!$A$2:$I$50904,8,0)*F242</f>
        <v>5587.1136000000033</v>
      </c>
      <c r="K242" s="40">
        <f t="shared" si="29"/>
        <v>4734.8420338983078</v>
      </c>
      <c r="L242" s="40">
        <f>VLOOKUP(G242,'SMALL PACK'!$A$2:$S$50904,19,0)*VLOOKUP(G242,'SMALL PACK'!$A$2:$I$50904,8,0)*F242</f>
        <v>0</v>
      </c>
      <c r="M242" s="40">
        <f t="shared" si="32"/>
        <v>4734.8420338983078</v>
      </c>
      <c r="N242" s="40">
        <f>VLOOKUP(G242,'SMALL PACK'!A:AA,27,FALSE)*J242/100</f>
        <v>363.16238400000026</v>
      </c>
      <c r="O242" s="40">
        <f t="shared" si="33"/>
        <v>87.433592997966159</v>
      </c>
      <c r="P242" s="40">
        <f t="shared" si="34"/>
        <v>4284.2460569003415</v>
      </c>
      <c r="Q242" s="40">
        <f t="shared" si="30"/>
        <v>771.1642902420615</v>
      </c>
      <c r="R242" s="48">
        <f t="shared" si="35"/>
        <v>5055.4103471424032</v>
      </c>
      <c r="S242" s="56">
        <f t="shared" si="31"/>
        <v>5.055410347142403</v>
      </c>
      <c r="T242" s="148">
        <f t="shared" si="36"/>
        <v>5061.3757313520309</v>
      </c>
    </row>
    <row r="243" spans="1:20" ht="13.8" thickBot="1" x14ac:dyDescent="0.3">
      <c r="A243" s="6"/>
      <c r="F243" s="43">
        <v>1</v>
      </c>
      <c r="G243" s="32">
        <v>3059265</v>
      </c>
      <c r="H243" s="48" t="str">
        <f>VLOOKUP(G243,'SMALL PACK'!$A$2:$E$50904,5,0)</f>
        <v>SERVOHYDREX TH 46 PLUS-20 L</v>
      </c>
      <c r="I243" s="40">
        <f>VLOOKUP(G243,'SMALL PACK'!$A$2:$I$50904,9,0)*VLOOKUP(G243,'SMALL PACK'!$A$2:$I$50904,8,0)*F243</f>
        <v>7303.0000000000045</v>
      </c>
      <c r="J243" s="40">
        <f>VLOOKUP(G243,'SMALL PACK'!$A$2:$L$50904,12,0)*VLOOKUP(G243,'SMALL PACK'!$A$2:$I$50904,8,0)*F243</f>
        <v>6085.5899000000036</v>
      </c>
      <c r="K243" s="40">
        <f t="shared" si="29"/>
        <v>5157.2795762711894</v>
      </c>
      <c r="L243" s="40">
        <f>VLOOKUP(G243,'SMALL PACK'!$A$2:$S$50904,19,0)*VLOOKUP(G243,'SMALL PACK'!$A$2:$I$50904,8,0)*F243</f>
        <v>1060.0000000000007</v>
      </c>
      <c r="M243" s="40">
        <f t="shared" si="32"/>
        <v>4097.2795762711885</v>
      </c>
      <c r="N243" s="40">
        <f>VLOOKUP(G243,'SMALL PACK'!A:AA,27,FALSE)*J243/100</f>
        <v>365.13539400000025</v>
      </c>
      <c r="O243" s="40">
        <f t="shared" si="33"/>
        <v>74.642883645423765</v>
      </c>
      <c r="P243" s="40">
        <f t="shared" si="34"/>
        <v>3657.5012986257643</v>
      </c>
      <c r="Q243" s="40">
        <f t="shared" si="30"/>
        <v>658.35023375263756</v>
      </c>
      <c r="R243" s="48">
        <f t="shared" si="35"/>
        <v>4315.8515323784022</v>
      </c>
      <c r="S243" s="56">
        <f t="shared" si="31"/>
        <v>4.3158515323784021</v>
      </c>
      <c r="T243" s="148">
        <f t="shared" si="36"/>
        <v>4320.944237186608</v>
      </c>
    </row>
    <row r="244" spans="1:20" ht="13.8" thickBot="1" x14ac:dyDescent="0.3">
      <c r="A244" s="6"/>
      <c r="F244" s="43">
        <v>1</v>
      </c>
      <c r="G244" s="32">
        <v>3064265</v>
      </c>
      <c r="H244" s="48" t="str">
        <f>VLOOKUP(G244,'SMALL PACK'!$A$2:$E$50904,5,0)</f>
        <v>SERVOHYDREX TH 46-20L BUC</v>
      </c>
      <c r="I244" s="40">
        <f>VLOOKUP(G244,'SMALL PACK'!$A$2:$I$50904,9,0)*VLOOKUP(G244,'SMALL PACK'!$A$2:$I$50904,8,0)*F244</f>
        <v>5892.0000000000036</v>
      </c>
      <c r="J244" s="40">
        <f>VLOOKUP(G244,'SMALL PACK'!$A$2:$L$50904,12,0)*VLOOKUP(G244,'SMALL PACK'!$A$2:$I$50904,8,0)*F244</f>
        <v>5455.4028000000035</v>
      </c>
      <c r="K244" s="40">
        <f t="shared" si="29"/>
        <v>4623.2227118644096</v>
      </c>
      <c r="L244" s="40">
        <f>VLOOKUP(G244,'SMALL PACK'!$A$2:$S$50904,19,0)*VLOOKUP(G244,'SMALL PACK'!$A$2:$I$50904,8,0)*F244</f>
        <v>40.000000000000028</v>
      </c>
      <c r="M244" s="40">
        <f t="shared" si="32"/>
        <v>4583.2227118644096</v>
      </c>
      <c r="N244" s="40">
        <f>VLOOKUP(G244,'SMALL PACK'!A:AA,27,FALSE)*J244/100</f>
        <v>327.32416800000021</v>
      </c>
      <c r="O244" s="40">
        <f t="shared" si="33"/>
        <v>85.117970877288187</v>
      </c>
      <c r="P244" s="40">
        <f t="shared" si="34"/>
        <v>4170.7805729871216</v>
      </c>
      <c r="Q244" s="40">
        <f t="shared" si="30"/>
        <v>750.7405031376818</v>
      </c>
      <c r="R244" s="48">
        <f t="shared" si="35"/>
        <v>4921.5210761248036</v>
      </c>
      <c r="S244" s="56">
        <f t="shared" si="31"/>
        <v>4.9215210761248036</v>
      </c>
      <c r="T244" s="148">
        <f t="shared" si="36"/>
        <v>4927.3284709946302</v>
      </c>
    </row>
    <row r="245" spans="1:20" ht="13.8" thickBot="1" x14ac:dyDescent="0.3">
      <c r="A245" s="6"/>
      <c r="F245" s="43">
        <v>1</v>
      </c>
      <c r="G245" s="32">
        <v>3084265</v>
      </c>
      <c r="H245" s="48" t="str">
        <f>VLOOKUP(G245,'SMALL PACK'!$A$2:$E$50904,5,0)</f>
        <v>SERVOSYSTEM HLP 68-20L BUC</v>
      </c>
      <c r="I245" s="40">
        <f>VLOOKUP(G245,'SMALL PACK'!$A$2:$I$50904,9,0)*VLOOKUP(G245,'SMALL PACK'!$A$2:$I$50904,8,0)*F245</f>
        <v>5478.0000000000036</v>
      </c>
      <c r="J245" s="40">
        <f>VLOOKUP(G245,'SMALL PACK'!$A$2:$L$50904,12,0)*VLOOKUP(G245,'SMALL PACK'!$A$2:$I$50904,8,0)*F245</f>
        <v>5072.6280000000033</v>
      </c>
      <c r="K245" s="40">
        <f t="shared" si="29"/>
        <v>4298.8372881355963</v>
      </c>
      <c r="L245" s="40">
        <f>VLOOKUP(G245,'SMALL PACK'!$A$2:$S$50904,19,0)*VLOOKUP(G245,'SMALL PACK'!$A$2:$I$50904,8,0)*F245</f>
        <v>1280.0000000000009</v>
      </c>
      <c r="M245" s="40">
        <f t="shared" si="32"/>
        <v>3018.8372881355954</v>
      </c>
      <c r="N245" s="40">
        <f>VLOOKUP(G245,'SMALL PACK'!A:AA,27,FALSE)*J245/100</f>
        <v>304.35768000000019</v>
      </c>
      <c r="O245" s="40">
        <f t="shared" si="33"/>
        <v>54.289592162711905</v>
      </c>
      <c r="P245" s="40">
        <f t="shared" si="34"/>
        <v>2660.1900159728834</v>
      </c>
      <c r="Q245" s="40">
        <f t="shared" si="30"/>
        <v>478.83420287511899</v>
      </c>
      <c r="R245" s="48">
        <f t="shared" si="35"/>
        <v>3139.0242188480024</v>
      </c>
      <c r="S245" s="56">
        <f t="shared" si="31"/>
        <v>3.1390242188480024</v>
      </c>
      <c r="T245" s="148">
        <f t="shared" si="36"/>
        <v>3142.7282674262433</v>
      </c>
    </row>
    <row r="246" spans="1:20" ht="13.8" thickBot="1" x14ac:dyDescent="0.3">
      <c r="A246" s="6"/>
      <c r="F246" s="43">
        <v>1</v>
      </c>
      <c r="G246" s="32">
        <v>4501265</v>
      </c>
      <c r="H246" s="48" t="str">
        <f>VLOOKUP(G246,'SMALL PACK'!$A$2:$E$50904,5,0)</f>
        <v>SERVOCUT S - 20L BUC</v>
      </c>
      <c r="I246" s="40">
        <f>VLOOKUP(G246,'SMALL PACK'!$A$2:$I$50904,9,0)*VLOOKUP(G246,'SMALL PACK'!$A$2:$I$50904,8,0)*F246</f>
        <v>5198.0000000000036</v>
      </c>
      <c r="J246" s="40">
        <f>VLOOKUP(G246,'SMALL PACK'!$A$2:$L$50904,12,0)*VLOOKUP(G246,'SMALL PACK'!$A$2:$I$50904,8,0)*F246</f>
        <v>4725.5018000000027</v>
      </c>
      <c r="K246" s="40">
        <f t="shared" si="29"/>
        <v>4004.6625423728838</v>
      </c>
      <c r="L246" s="40">
        <f>VLOOKUP(G246,'SMALL PACK'!$A$2:$S$50904,19,0)*VLOOKUP(G246,'SMALL PACK'!$A$2:$I$50904,8,0)*F246</f>
        <v>1060.0000000000007</v>
      </c>
      <c r="M246" s="40">
        <f t="shared" si="32"/>
        <v>2944.6625423728829</v>
      </c>
      <c r="N246" s="40">
        <f>VLOOKUP(G246,'SMALL PACK'!A:AA,27,FALSE)*J246/100</f>
        <v>283.53010800000015</v>
      </c>
      <c r="O246" s="40">
        <f t="shared" si="33"/>
        <v>53.222648687457657</v>
      </c>
      <c r="P246" s="40">
        <f t="shared" si="34"/>
        <v>2607.909785685425</v>
      </c>
      <c r="Q246" s="40">
        <f t="shared" si="30"/>
        <v>469.4237614233765</v>
      </c>
      <c r="R246" s="48">
        <f t="shared" si="35"/>
        <v>3077.3335471088017</v>
      </c>
      <c r="S246" s="56">
        <f t="shared" si="31"/>
        <v>3.0773335471088017</v>
      </c>
      <c r="T246" s="148">
        <f t="shared" si="36"/>
        <v>3080.9648006943899</v>
      </c>
    </row>
    <row r="247" spans="1:20" ht="13.8" thickBot="1" x14ac:dyDescent="0.3">
      <c r="A247" s="6"/>
      <c r="F247" s="43">
        <v>1</v>
      </c>
      <c r="G247" s="32">
        <v>7403265</v>
      </c>
      <c r="H247" s="48" t="str">
        <f>VLOOKUP(G247,'SMALL PACK'!$A$2:$E$50904,5,0)</f>
        <v>SERVOELECTRA-20 L</v>
      </c>
      <c r="I247" s="40">
        <f>VLOOKUP(G247,'SMALL PACK'!$A$2:$I$50904,9,0)*VLOOKUP(G247,'SMALL PACK'!$A$2:$I$50904,8,0)*F247</f>
        <v>4029.0000000000027</v>
      </c>
      <c r="J247" s="40">
        <f>VLOOKUP(G247,'SMALL PACK'!$A$2:$L$50904,12,0)*VLOOKUP(G247,'SMALL PACK'!$A$2:$I$50904,8,0)*F247</f>
        <v>3730.8540000000021</v>
      </c>
      <c r="K247" s="40">
        <f t="shared" si="29"/>
        <v>3161.7406779661037</v>
      </c>
      <c r="L247" s="40">
        <f>VLOOKUP(G247,'SMALL PACK'!$A$2:$S$50904,19,0)*VLOOKUP(G247,'SMALL PACK'!$A$2:$I$50904,8,0)*F247</f>
        <v>0</v>
      </c>
      <c r="M247" s="40">
        <f t="shared" si="32"/>
        <v>3161.7406779661037</v>
      </c>
      <c r="N247" s="40">
        <f>VLOOKUP(G247,'SMALL PACK'!A:AA,27,FALSE)*J247/100</f>
        <v>223.8512400000001</v>
      </c>
      <c r="O247" s="40">
        <f t="shared" si="33"/>
        <v>58.757788759322075</v>
      </c>
      <c r="P247" s="40">
        <f t="shared" si="34"/>
        <v>2879.1316492067817</v>
      </c>
      <c r="Q247" s="40">
        <f t="shared" si="30"/>
        <v>518.2436968572207</v>
      </c>
      <c r="R247" s="48">
        <f t="shared" si="35"/>
        <v>3397.3753460640023</v>
      </c>
      <c r="S247" s="56">
        <f t="shared" si="31"/>
        <v>3.3973753460640026</v>
      </c>
      <c r="T247" s="148">
        <f t="shared" si="36"/>
        <v>3401.3842489723579</v>
      </c>
    </row>
    <row r="248" spans="1:20" ht="13.8" thickBot="1" x14ac:dyDescent="0.3">
      <c r="A248" s="6"/>
      <c r="F248" s="43">
        <v>1</v>
      </c>
      <c r="G248" s="32">
        <v>3077184</v>
      </c>
      <c r="H248" s="48" t="str">
        <f>VLOOKUP(G248,'SMALL PACK'!$A$2:$E$50904,5,0)</f>
        <v>MAHINDRA EM BRAKEFLUID-20 X 1 L</v>
      </c>
      <c r="I248" s="40">
        <f>VLOOKUP(G248,'SMALL PACK'!$A$2:$I$50904,9,0)*VLOOKUP(G248,'SMALL PACK'!$A$2:$I$50904,8,0)*F248</f>
        <v>7500.0000000000055</v>
      </c>
      <c r="J248" s="40">
        <f>VLOOKUP(G248,'SMALL PACK'!$A$2:$L$50904,12,0)*VLOOKUP(G248,'SMALL PACK'!$A$2:$I$50904,8,0)*F248</f>
        <v>6694.5000000000055</v>
      </c>
      <c r="K248" s="40">
        <f t="shared" si="29"/>
        <v>5673.305084745768</v>
      </c>
      <c r="L248" s="40">
        <f>VLOOKUP(G248,'SMALL PACK'!$A$2:$S$50904,19,0)*VLOOKUP(G248,'SMALL PACK'!$A$2:$I$50904,8,0)*F248</f>
        <v>0</v>
      </c>
      <c r="M248" s="40">
        <f t="shared" si="32"/>
        <v>5673.305084745768</v>
      </c>
      <c r="N248" s="40">
        <f>VLOOKUP(G248,'SMALL PACK'!A:AA,27,FALSE)*J248/100</f>
        <v>267.7800000000002</v>
      </c>
      <c r="O248" s="40">
        <f t="shared" si="33"/>
        <v>108.11050169491537</v>
      </c>
      <c r="P248" s="40">
        <f t="shared" si="34"/>
        <v>5297.4145830508533</v>
      </c>
      <c r="Q248" s="40">
        <f t="shared" si="30"/>
        <v>953.53462494915357</v>
      </c>
      <c r="R248" s="48">
        <f t="shared" si="35"/>
        <v>6250.9492080000073</v>
      </c>
      <c r="S248" s="56">
        <f t="shared" si="31"/>
        <v>6.2509492080000078</v>
      </c>
      <c r="T248" s="148">
        <f t="shared" si="36"/>
        <v>6258.3253280654462</v>
      </c>
    </row>
    <row r="249" spans="1:20" ht="13.8" thickBot="1" x14ac:dyDescent="0.3">
      <c r="A249" s="6"/>
      <c r="F249" s="43">
        <v>1</v>
      </c>
      <c r="G249" s="32">
        <v>3060265</v>
      </c>
      <c r="H249" s="48" t="str">
        <f>VLOOKUP(G249,'SMALL PACK'!$A$2:$E$50904,5,0)</f>
        <v>MAHINDRA EM HYDRAULIC OIL-20 L</v>
      </c>
      <c r="I249" s="40">
        <f>VLOOKUP(G249,'SMALL PACK'!$A$2:$I$50904,9,0)*VLOOKUP(G249,'SMALL PACK'!$A$2:$I$50904,8,0)*F249</f>
        <v>7300.0000000000045</v>
      </c>
      <c r="J249" s="40">
        <f>VLOOKUP(G249,'SMALL PACK'!$A$2:$L$50904,12,0)*VLOOKUP(G249,'SMALL PACK'!$A$2:$I$50904,8,0)*F249</f>
        <v>6515.9800000000041</v>
      </c>
      <c r="K249" s="40">
        <f t="shared" si="29"/>
        <v>5522.0169491525457</v>
      </c>
      <c r="L249" s="40">
        <f>VLOOKUP(G249,'SMALL PACK'!$A$2:$S$50904,19,0)*VLOOKUP(G249,'SMALL PACK'!$A$2:$I$50904,8,0)*F249</f>
        <v>0</v>
      </c>
      <c r="M249" s="40">
        <f t="shared" si="32"/>
        <v>5522.0169491525457</v>
      </c>
      <c r="N249" s="40">
        <f>VLOOKUP(G249,'SMALL PACK'!A:AA,27,FALSE)*J249/100</f>
        <v>260.63920000000019</v>
      </c>
      <c r="O249" s="40">
        <f t="shared" si="33"/>
        <v>105.22755498305091</v>
      </c>
      <c r="P249" s="40">
        <f t="shared" si="34"/>
        <v>5156.1501941694942</v>
      </c>
      <c r="Q249" s="40">
        <f t="shared" si="30"/>
        <v>928.10703495050893</v>
      </c>
      <c r="R249" s="48">
        <f t="shared" si="35"/>
        <v>6084.2572291200031</v>
      </c>
      <c r="S249" s="56">
        <f t="shared" si="31"/>
        <v>6.084257229120003</v>
      </c>
      <c r="T249" s="148">
        <f t="shared" si="36"/>
        <v>6091.4366526503645</v>
      </c>
    </row>
    <row r="250" spans="1:20" ht="13.8" thickBot="1" x14ac:dyDescent="0.3">
      <c r="A250" s="6"/>
      <c r="F250" s="43">
        <v>1</v>
      </c>
      <c r="G250" s="32">
        <v>4929242</v>
      </c>
      <c r="H250" s="48" t="str">
        <f>VLOOKUP(G250,'SMALL PACK'!$A$2:$E$50904,5,0)</f>
        <v>MAHINDRA EM TRNSMISON OIL-10 L</v>
      </c>
      <c r="I250" s="40">
        <f>VLOOKUP(G250,'SMALL PACK'!$A$2:$I$50904,9,0)*VLOOKUP(G250,'SMALL PACK'!$A$2:$I$50904,8,0)*F250</f>
        <v>4400.0000000000018</v>
      </c>
      <c r="J250" s="40">
        <f>VLOOKUP(G250,'SMALL PACK'!$A$2:$L$50904,12,0)*VLOOKUP(G250,'SMALL PACK'!$A$2:$I$50904,8,0)*F250</f>
        <v>3927.4400000000019</v>
      </c>
      <c r="K250" s="40">
        <f t="shared" si="29"/>
        <v>3328.338983050849</v>
      </c>
      <c r="L250" s="40">
        <f>VLOOKUP(G250,'SMALL PACK'!$A$2:$S$50904,19,0)*VLOOKUP(G250,'SMALL PACK'!$A$2:$I$50904,8,0)*F250</f>
        <v>0</v>
      </c>
      <c r="M250" s="40">
        <f t="shared" si="32"/>
        <v>3328.338983050849</v>
      </c>
      <c r="N250" s="40">
        <f>VLOOKUP(G250,'SMALL PACK'!A:AA,27,FALSE)*J250/100</f>
        <v>157.09760000000009</v>
      </c>
      <c r="O250" s="40">
        <f t="shared" si="33"/>
        <v>63.424827661016984</v>
      </c>
      <c r="P250" s="40">
        <f t="shared" si="34"/>
        <v>3107.816555389832</v>
      </c>
      <c r="Q250" s="40">
        <f t="shared" si="30"/>
        <v>559.4069799701698</v>
      </c>
      <c r="R250" s="48">
        <f t="shared" si="35"/>
        <v>3667.2235353600017</v>
      </c>
      <c r="S250" s="56">
        <f t="shared" si="31"/>
        <v>3.667223535360002</v>
      </c>
      <c r="T250" s="148">
        <f t="shared" si="36"/>
        <v>3671.5508591317262</v>
      </c>
    </row>
    <row r="251" spans="1:20" ht="13.8" thickBot="1" x14ac:dyDescent="0.3">
      <c r="A251" s="6"/>
      <c r="F251" s="43">
        <v>1</v>
      </c>
      <c r="G251" s="32">
        <v>4929256</v>
      </c>
      <c r="H251" s="48" t="str">
        <f>VLOOKUP(G251,'SMALL PACK'!$A$2:$E$50904,5,0)</f>
        <v>MAHINDRA EM TRNSMISON OIL-15 L</v>
      </c>
      <c r="I251" s="40">
        <f>VLOOKUP(G251,'SMALL PACK'!$A$2:$I$50904,9,0)*VLOOKUP(G251,'SMALL PACK'!$A$2:$I$50904,8,0)*F251</f>
        <v>5985.0000000000036</v>
      </c>
      <c r="J251" s="40">
        <f>VLOOKUP(G251,'SMALL PACK'!$A$2:$L$50904,12,0)*VLOOKUP(G251,'SMALL PACK'!$A$2:$I$50904,8,0)*F251</f>
        <v>5342.211000000003</v>
      </c>
      <c r="K251" s="40">
        <f t="shared" si="29"/>
        <v>4527.2974576271217</v>
      </c>
      <c r="L251" s="40">
        <f>VLOOKUP(G251,'SMALL PACK'!$A$2:$S$50904,19,0)*VLOOKUP(G251,'SMALL PACK'!$A$2:$I$50904,8,0)*F251</f>
        <v>0</v>
      </c>
      <c r="M251" s="40">
        <f t="shared" si="32"/>
        <v>4527.2974576271217</v>
      </c>
      <c r="N251" s="40">
        <f>VLOOKUP(G251,'SMALL PACK'!A:AA,27,FALSE)*J251/100</f>
        <v>213.68844000000013</v>
      </c>
      <c r="O251" s="40">
        <f t="shared" si="33"/>
        <v>86.272180352542435</v>
      </c>
      <c r="P251" s="40">
        <f t="shared" si="34"/>
        <v>4227.336837274579</v>
      </c>
      <c r="Q251" s="40">
        <f t="shared" si="30"/>
        <v>760.92063070942424</v>
      </c>
      <c r="R251" s="48">
        <f t="shared" si="35"/>
        <v>4988.2574679840036</v>
      </c>
      <c r="S251" s="56">
        <f t="shared" si="31"/>
        <v>4.9882574679840035</v>
      </c>
      <c r="T251" s="148">
        <f t="shared" si="36"/>
        <v>4994.1436117962239</v>
      </c>
    </row>
    <row r="252" spans="1:20" ht="13.8" thickBot="1" x14ac:dyDescent="0.3">
      <c r="A252" s="6"/>
      <c r="F252" s="43">
        <v>1</v>
      </c>
      <c r="G252" s="32">
        <v>7886339</v>
      </c>
      <c r="H252" s="48" t="str">
        <f>VLOOKUP(G252,'SMALL PACK'!$A$2:$E$50904,5,0)</f>
        <v>MAHINDRA EM GREASE-5 KG</v>
      </c>
      <c r="I252" s="40">
        <f>VLOOKUP(G252,'SMALL PACK'!$A$2:$I$50904,9,0)*VLOOKUP(G252,'SMALL PACK'!$A$2:$I$50904,8,0)*F252</f>
        <v>2175</v>
      </c>
      <c r="J252" s="40">
        <f>VLOOKUP(G252,'SMALL PACK'!$A$2:$L$50904,12,0)*VLOOKUP(G252,'SMALL PACK'!$A$2:$I$50904,8,0)*F252</f>
        <v>1941.405</v>
      </c>
      <c r="K252" s="40">
        <f t="shared" si="29"/>
        <v>1645.2584745762713</v>
      </c>
      <c r="L252" s="40">
        <f>VLOOKUP(G252,'SMALL PACK'!$A$2:$S$50904,19,0)*VLOOKUP(G252,'SMALL PACK'!$A$2:$I$50904,8,0)*F252</f>
        <v>0</v>
      </c>
      <c r="M252" s="40">
        <f t="shared" si="32"/>
        <v>1645.2584745762713</v>
      </c>
      <c r="N252" s="40">
        <f>VLOOKUP(G252,'SMALL PACK'!A:AA,27,FALSE)*J252/100</f>
        <v>77.656199999999998</v>
      </c>
      <c r="O252" s="40">
        <f t="shared" si="33"/>
        <v>31.352045491525427</v>
      </c>
      <c r="P252" s="40">
        <f t="shared" si="34"/>
        <v>1536.250229084746</v>
      </c>
      <c r="Q252" s="40">
        <f t="shared" si="30"/>
        <v>276.52504123525426</v>
      </c>
      <c r="R252" s="48">
        <f t="shared" si="35"/>
        <v>1812.7752703200003</v>
      </c>
      <c r="S252" s="56">
        <f t="shared" si="31"/>
        <v>1.8127752703200004</v>
      </c>
      <c r="T252" s="148">
        <f t="shared" si="36"/>
        <v>1814.9143451389778</v>
      </c>
    </row>
    <row r="253" spans="1:20" ht="13.8" thickBot="1" x14ac:dyDescent="0.3">
      <c r="A253" s="6"/>
      <c r="F253" s="43">
        <v>1</v>
      </c>
      <c r="G253" s="32">
        <v>7886341</v>
      </c>
      <c r="H253" s="48" t="str">
        <f>VLOOKUP(G253,'SMALL PACK'!$A$2:$E$50904,5,0)</f>
        <v>MAHINDRA EM GREASE-20 KG</v>
      </c>
      <c r="I253" s="40">
        <f>VLOOKUP(G253,'SMALL PACK'!$A$2:$I$50904,9,0)*VLOOKUP(G253,'SMALL PACK'!$A$2:$I$50904,8,0)*F253</f>
        <v>8540.0000000000036</v>
      </c>
      <c r="J253" s="40">
        <f>VLOOKUP(G253,'SMALL PACK'!$A$2:$L$50904,12,0)*VLOOKUP(G253,'SMALL PACK'!$A$2:$I$50904,8,0)*F253</f>
        <v>7622.8040000000037</v>
      </c>
      <c r="K253" s="40">
        <f t="shared" si="29"/>
        <v>6460.0033898305119</v>
      </c>
      <c r="L253" s="40">
        <f>VLOOKUP(G253,'SMALL PACK'!$A$2:$S$50904,19,0)*VLOOKUP(G253,'SMALL PACK'!$A$2:$I$50904,8,0)*F253</f>
        <v>0</v>
      </c>
      <c r="M253" s="40">
        <f t="shared" si="32"/>
        <v>6460.0033898305119</v>
      </c>
      <c r="N253" s="40">
        <f>VLOOKUP(G253,'SMALL PACK'!A:AA,27,FALSE)*J253/100</f>
        <v>304.91216000000014</v>
      </c>
      <c r="O253" s="40">
        <f t="shared" si="33"/>
        <v>123.10182459661024</v>
      </c>
      <c r="P253" s="40">
        <f t="shared" si="34"/>
        <v>6031.9894052339014</v>
      </c>
      <c r="Q253" s="40">
        <f t="shared" si="30"/>
        <v>1085.7580929421022</v>
      </c>
      <c r="R253" s="48">
        <f t="shared" si="35"/>
        <v>7117.7474981760033</v>
      </c>
      <c r="S253" s="56">
        <f t="shared" si="31"/>
        <v>7.1177474981760032</v>
      </c>
      <c r="T253" s="148">
        <f t="shared" si="36"/>
        <v>7126.1464402238507</v>
      </c>
    </row>
    <row r="254" spans="1:20" ht="13.8" thickBot="1" x14ac:dyDescent="0.3">
      <c r="A254" s="6"/>
      <c r="F254" s="43">
        <v>1</v>
      </c>
      <c r="G254" s="32">
        <v>2485254</v>
      </c>
      <c r="H254" s="48" t="str">
        <f>VLOOKUP(G254,'SMALL PACK'!$A$2:$E$50904,5,0)</f>
        <v>MAHINDRA EM REAR AXLE OIL-18 L</v>
      </c>
      <c r="I254" s="40">
        <f>VLOOKUP(G254,'SMALL PACK'!$A$2:$I$50904,9,0)*VLOOKUP(G254,'SMALL PACK'!$A$2:$I$50904,8,0)*F254</f>
        <v>7964.9999999999982</v>
      </c>
      <c r="J254" s="40">
        <f>VLOOKUP(G254,'SMALL PACK'!$A$2:$L$50904,12,0)*VLOOKUP(G254,'SMALL PACK'!$A$2:$I$50904,8,0)*F254</f>
        <v>7109.5589999999984</v>
      </c>
      <c r="K254" s="40">
        <f t="shared" si="29"/>
        <v>6025.0499999999993</v>
      </c>
      <c r="L254" s="40">
        <f>VLOOKUP(G254,'SMALL PACK'!$A$2:$S$50904,19,0)*VLOOKUP(G254,'SMALL PACK'!$A$2:$I$50904,8,0)*F254</f>
        <v>0</v>
      </c>
      <c r="M254" s="40">
        <f t="shared" si="32"/>
        <v>6025.0499999999993</v>
      </c>
      <c r="N254" s="40">
        <f>VLOOKUP(G254,'SMALL PACK'!A:AA,27,FALSE)*J254/100</f>
        <v>284.38235999999995</v>
      </c>
      <c r="O254" s="40">
        <f t="shared" si="33"/>
        <v>114.81335279999999</v>
      </c>
      <c r="P254" s="40">
        <f t="shared" si="34"/>
        <v>5625.8542871999998</v>
      </c>
      <c r="Q254" s="40">
        <f t="shared" si="30"/>
        <v>1012.6537716959999</v>
      </c>
      <c r="R254" s="48">
        <f t="shared" si="35"/>
        <v>6638.508058896</v>
      </c>
      <c r="S254" s="56">
        <f t="shared" si="31"/>
        <v>6.6385080588959999</v>
      </c>
      <c r="T254" s="148">
        <f t="shared" si="36"/>
        <v>6646.3414984054971</v>
      </c>
    </row>
    <row r="255" spans="1:20" ht="13.8" thickBot="1" x14ac:dyDescent="0.3">
      <c r="A255" s="6"/>
      <c r="F255" s="43">
        <v>1</v>
      </c>
      <c r="G255" s="32">
        <v>7330242</v>
      </c>
      <c r="H255" s="48" t="str">
        <f>VLOOKUP(G255,'SMALL PACK'!$A$2:$E$50904,5,0)</f>
        <v>IOC CLEARBLUE-10 L</v>
      </c>
      <c r="I255" s="40">
        <f>VLOOKUP(G255,'SMALL PACK'!$A$2:$I$50904,9,0)*VLOOKUP(G255,'SMALL PACK'!$A$2:$I$50904,8,0)*F255</f>
        <v>670.00000000000034</v>
      </c>
      <c r="J255" s="40">
        <f>VLOOKUP(G255,'SMALL PACK'!$A$2:$L$50904,12,0)*VLOOKUP(G255,'SMALL PACK'!$A$2:$I$50904,8,0)*F255</f>
        <v>586.25000000000023</v>
      </c>
      <c r="K255" s="40">
        <f t="shared" si="29"/>
        <v>496.82203389830528</v>
      </c>
      <c r="L255" s="40">
        <f>VLOOKUP(G255,'SMALL PACK'!$A$2:$S$50904,19,0)*VLOOKUP(G255,'SMALL PACK'!$A$2:$I$50904,8,0)*F255</f>
        <v>0</v>
      </c>
      <c r="M255" s="40">
        <f t="shared" si="32"/>
        <v>496.82203389830528</v>
      </c>
      <c r="N255" s="40">
        <f>VLOOKUP(G255,'SMALL PACK'!A:AA,27,FALSE)*J255/100</f>
        <v>17.587500000000006</v>
      </c>
      <c r="O255" s="40">
        <f t="shared" si="33"/>
        <v>9.5846906779661047</v>
      </c>
      <c r="P255" s="40">
        <f t="shared" si="34"/>
        <v>469.64984322033916</v>
      </c>
      <c r="Q255" s="40">
        <f t="shared" si="30"/>
        <v>84.536971779661044</v>
      </c>
      <c r="R255" s="48">
        <f t="shared" si="35"/>
        <v>554.18681500000025</v>
      </c>
      <c r="S255" s="56">
        <f t="shared" si="31"/>
        <v>0.55418681500000022</v>
      </c>
      <c r="T255" s="148">
        <f t="shared" si="36"/>
        <v>554.84075544170014</v>
      </c>
    </row>
    <row r="256" spans="1:20" ht="13.8" thickBot="1" x14ac:dyDescent="0.3">
      <c r="A256" s="6"/>
      <c r="F256" s="43">
        <v>1</v>
      </c>
      <c r="G256" s="32">
        <v>7330265</v>
      </c>
      <c r="H256" s="48" t="str">
        <f>VLOOKUP(G256,'SMALL PACK'!$A$2:$E$50904,5,0)</f>
        <v>IOC CLEARBLUE-20 L</v>
      </c>
      <c r="I256" s="40">
        <f>VLOOKUP(G256,'SMALL PACK'!$A$2:$I$50904,9,0)*VLOOKUP(G256,'SMALL PACK'!$A$2:$I$50904,8,0)*F256</f>
        <v>1300.0000000000009</v>
      </c>
      <c r="J256" s="40">
        <f>VLOOKUP(G256,'SMALL PACK'!$A$2:$L$50904,12,0)*VLOOKUP(G256,'SMALL PACK'!$A$2:$I$50904,8,0)*F256</f>
        <v>1137.5000000000007</v>
      </c>
      <c r="K256" s="40">
        <f t="shared" si="29"/>
        <v>963.98305084745823</v>
      </c>
      <c r="L256" s="40">
        <f>VLOOKUP(G256,'SMALL PACK'!$A$2:$S$50904,19,0)*VLOOKUP(G256,'SMALL PACK'!$A$2:$I$50904,8,0)*F256</f>
        <v>0</v>
      </c>
      <c r="M256" s="40">
        <f t="shared" si="32"/>
        <v>963.98305084745823</v>
      </c>
      <c r="N256" s="40">
        <f>VLOOKUP(G256,'SMALL PACK'!A:AA,27,FALSE)*J256/100</f>
        <v>34.125000000000021</v>
      </c>
      <c r="O256" s="40">
        <f t="shared" si="33"/>
        <v>18.597161016949165</v>
      </c>
      <c r="P256" s="40">
        <f t="shared" si="34"/>
        <v>911.26088983050909</v>
      </c>
      <c r="Q256" s="40">
        <f t="shared" si="30"/>
        <v>164.02696016949162</v>
      </c>
      <c r="R256" s="48">
        <f t="shared" si="35"/>
        <v>1075.2878500000006</v>
      </c>
      <c r="S256" s="56">
        <f t="shared" si="31"/>
        <v>1.0752878500000007</v>
      </c>
      <c r="T256" s="148">
        <f t="shared" si="36"/>
        <v>1076.5566896630007</v>
      </c>
    </row>
    <row r="257" spans="1:20" ht="13.8" thickBot="1" x14ac:dyDescent="0.3">
      <c r="A257" s="6"/>
      <c r="F257" s="43">
        <v>1</v>
      </c>
      <c r="G257" s="32">
        <v>2874152</v>
      </c>
      <c r="H257" s="48" t="str">
        <f>VLOOKUP(G257,'SMALL PACK'!$A$2:$E$50904,5,0)</f>
        <v>SERVO ECO 4T-20 X 0.9 L</v>
      </c>
      <c r="I257" s="40">
        <f>VLOOKUP(G257,'SMALL PACK'!$A$2:$I$50904,9,0)*VLOOKUP(G257,'SMALL PACK'!$A$2:$I$50904,8,0)*F257</f>
        <v>6100</v>
      </c>
      <c r="J257" s="40">
        <f>VLOOKUP(G257,'SMALL PACK'!$A$2:$L$50904,12,0)*VLOOKUP(G257,'SMALL PACK'!$A$2:$I$50904,8,0)*F257</f>
        <v>2913.97</v>
      </c>
      <c r="K257" s="40">
        <f t="shared" si="29"/>
        <v>2469.4661016949153</v>
      </c>
      <c r="L257" s="40">
        <f>VLOOKUP(G257,'SMALL PACK'!$A$2:$S$50904,19,0)*VLOOKUP(G257,'SMALL PACK'!$A$2:$I$50904,8,0)*F257</f>
        <v>0</v>
      </c>
      <c r="M257" s="40">
        <f t="shared" si="32"/>
        <v>2469.4661016949153</v>
      </c>
      <c r="N257" s="40">
        <f>VLOOKUP(G257,'SMALL PACK'!A:AA,27,FALSE)*J257/100</f>
        <v>174.8382</v>
      </c>
      <c r="O257" s="40">
        <f t="shared" si="33"/>
        <v>45.892558033898304</v>
      </c>
      <c r="P257" s="40">
        <f t="shared" si="34"/>
        <v>2248.7353436610169</v>
      </c>
      <c r="Q257" s="40">
        <f t="shared" si="30"/>
        <v>404.77236185898306</v>
      </c>
      <c r="R257" s="48">
        <f t="shared" si="35"/>
        <v>2653.5077055199999</v>
      </c>
      <c r="S257" s="56">
        <f t="shared" si="31"/>
        <v>2.65350770552</v>
      </c>
      <c r="T257" s="148">
        <f t="shared" si="36"/>
        <v>2656.6388446125134</v>
      </c>
    </row>
    <row r="258" spans="1:20" ht="13.8" thickBot="1" x14ac:dyDescent="0.3">
      <c r="A258" s="6"/>
      <c r="F258" s="43">
        <v>1</v>
      </c>
      <c r="G258" s="32">
        <v>2874184</v>
      </c>
      <c r="H258" s="48" t="str">
        <f>VLOOKUP(G258,'SMALL PACK'!$A$2:$E$50904,5,0)</f>
        <v>SERVO ECO 4T-20 X 1 L</v>
      </c>
      <c r="I258" s="40">
        <f>VLOOKUP(G258,'SMALL PACK'!$A$2:$I$50904,9,0)*VLOOKUP(G258,'SMALL PACK'!$A$2:$I$50904,8,0)*F258</f>
        <v>6720.0000000000045</v>
      </c>
      <c r="J258" s="40">
        <f>VLOOKUP(G258,'SMALL PACK'!$A$2:$L$50904,12,0)*VLOOKUP(G258,'SMALL PACK'!$A$2:$I$50904,8,0)*F258</f>
        <v>3238.3680000000022</v>
      </c>
      <c r="K258" s="40">
        <f t="shared" si="29"/>
        <v>2744.3796610169511</v>
      </c>
      <c r="L258" s="40">
        <f>VLOOKUP(G258,'SMALL PACK'!$A$2:$S$50904,19,0)*VLOOKUP(G258,'SMALL PACK'!$A$2:$I$50904,8,0)*F258</f>
        <v>0</v>
      </c>
      <c r="M258" s="40">
        <f t="shared" si="32"/>
        <v>2744.3796610169511</v>
      </c>
      <c r="N258" s="40">
        <f>VLOOKUP(G258,'SMALL PACK'!A:AA,27,FALSE)*J258/100</f>
        <v>194.30208000000013</v>
      </c>
      <c r="O258" s="40">
        <f t="shared" si="33"/>
        <v>51.001551620339022</v>
      </c>
      <c r="P258" s="40">
        <f t="shared" si="34"/>
        <v>2499.0760293966123</v>
      </c>
      <c r="Q258" s="40">
        <f t="shared" si="30"/>
        <v>449.83368529139017</v>
      </c>
      <c r="R258" s="48">
        <f t="shared" si="35"/>
        <v>2948.9097146880026</v>
      </c>
      <c r="S258" s="56">
        <f t="shared" si="31"/>
        <v>2.9489097146880026</v>
      </c>
      <c r="T258" s="148">
        <f t="shared" si="36"/>
        <v>2952.389428151334</v>
      </c>
    </row>
    <row r="259" spans="1:20" ht="13.8" thickBot="1" x14ac:dyDescent="0.3">
      <c r="A259" s="6"/>
      <c r="F259" s="43">
        <v>1</v>
      </c>
      <c r="G259" s="32">
        <v>7364184</v>
      </c>
      <c r="H259" s="48" t="str">
        <f>VLOOKUP(G259,'SMALL PACK'!$A$2:$E$50904,5,0)</f>
        <v>SERVO ECO CF-4 15W-40-20 X 1 L</v>
      </c>
      <c r="I259" s="40">
        <f>VLOOKUP(G259,'SMALL PACK'!$A$2:$I$50904,9,0)*VLOOKUP(G259,'SMALL PACK'!$A$2:$I$50904,8,0)*F259</f>
        <v>5000.0000000000036</v>
      </c>
      <c r="J259" s="40">
        <f>VLOOKUP(G259,'SMALL PACK'!$A$2:$L$50904,12,0)*VLOOKUP(G259,'SMALL PACK'!$A$2:$I$50904,8,0)*F259</f>
        <v>3331.0000000000027</v>
      </c>
      <c r="K259" s="40">
        <f t="shared" si="29"/>
        <v>2822.8813559322057</v>
      </c>
      <c r="L259" s="40">
        <f>VLOOKUP(G259,'SMALL PACK'!$A$2:$S$50904,19,0)*VLOOKUP(G259,'SMALL PACK'!$A$2:$I$50904,8,0)*F259</f>
        <v>0</v>
      </c>
      <c r="M259" s="40">
        <f t="shared" si="32"/>
        <v>2822.8813559322057</v>
      </c>
      <c r="N259" s="40">
        <f>VLOOKUP(G259,'SMALL PACK'!A:AA,27,FALSE)*J259/100</f>
        <v>199.86000000000016</v>
      </c>
      <c r="O259" s="40">
        <f t="shared" si="33"/>
        <v>52.460427118644112</v>
      </c>
      <c r="P259" s="40">
        <f t="shared" si="34"/>
        <v>2570.5609288135615</v>
      </c>
      <c r="Q259" s="40">
        <f t="shared" si="30"/>
        <v>462.70096718644106</v>
      </c>
      <c r="R259" s="48">
        <f t="shared" si="35"/>
        <v>3033.2618960000027</v>
      </c>
      <c r="S259" s="56">
        <f t="shared" si="31"/>
        <v>3.0332618960000026</v>
      </c>
      <c r="T259" s="148">
        <f t="shared" si="36"/>
        <v>3036.8411450372828</v>
      </c>
    </row>
    <row r="260" spans="1:20" ht="13.8" thickBot="1" x14ac:dyDescent="0.3">
      <c r="A260" s="6"/>
      <c r="F260" s="43">
        <v>1</v>
      </c>
      <c r="G260" s="32">
        <v>7364203</v>
      </c>
      <c r="H260" s="48" t="str">
        <f>VLOOKUP(G260,'SMALL PACK'!$A$2:$E$50904,5,0)</f>
        <v>SERVO ECO CF-4 15W-40-4 X 3 L</v>
      </c>
      <c r="I260" s="40">
        <f>VLOOKUP(G260,'SMALL PACK'!$A$2:$I$50904,9,0)*VLOOKUP(G260,'SMALL PACK'!$A$2:$I$50904,8,0)*F260</f>
        <v>3240.0000000000014</v>
      </c>
      <c r="J260" s="40">
        <f>VLOOKUP(G260,'SMALL PACK'!$A$2:$L$50904,12,0)*VLOOKUP(G260,'SMALL PACK'!$A$2:$I$50904,8,0)*F260</f>
        <v>1998.4320000000009</v>
      </c>
      <c r="K260" s="40">
        <f t="shared" ref="K260:K272" si="37">J260/1.18</f>
        <v>1693.5864406779669</v>
      </c>
      <c r="L260" s="40">
        <f>VLOOKUP(G260,'SMALL PACK'!$A$2:$S$50904,19,0)*VLOOKUP(G260,'SMALL PACK'!$A$2:$I$50904,8,0)*F260</f>
        <v>0</v>
      </c>
      <c r="M260" s="40">
        <f t="shared" si="32"/>
        <v>1693.5864406779669</v>
      </c>
      <c r="N260" s="40">
        <f>VLOOKUP(G260,'SMALL PACK'!A:AA,27,FALSE)*J260/100</f>
        <v>119.90592000000007</v>
      </c>
      <c r="O260" s="40">
        <f t="shared" si="33"/>
        <v>31.473610413559335</v>
      </c>
      <c r="P260" s="40">
        <f t="shared" si="34"/>
        <v>1542.2069102644075</v>
      </c>
      <c r="Q260" s="40">
        <f t="shared" ref="Q260:Q272" si="38">P260*0.18</f>
        <v>277.59724384759335</v>
      </c>
      <c r="R260" s="48">
        <f t="shared" si="35"/>
        <v>1819.8041541120008</v>
      </c>
      <c r="S260" s="56">
        <f t="shared" ref="S260:S272" si="39">0.1%*R260</f>
        <v>1.8198041541120009</v>
      </c>
      <c r="T260" s="148">
        <f t="shared" si="36"/>
        <v>1821.9515230138529</v>
      </c>
    </row>
    <row r="261" spans="1:20" ht="13.8" thickBot="1" x14ac:dyDescent="0.3">
      <c r="A261" s="6"/>
      <c r="F261" s="43">
        <v>1</v>
      </c>
      <c r="G261" s="32">
        <v>7364234</v>
      </c>
      <c r="H261" s="48" t="str">
        <f>VLOOKUP(G261,'SMALL PACK'!$A$2:$E$50904,5,0)</f>
        <v>SERVO ECO CF-4 15W-40-4 X 5 L</v>
      </c>
      <c r="I261" s="40">
        <f>VLOOKUP(G261,'SMALL PACK'!$A$2:$I$50904,9,0)*VLOOKUP(G261,'SMALL PACK'!$A$2:$I$50904,8,0)*F261</f>
        <v>5400.0000000000036</v>
      </c>
      <c r="J261" s="40">
        <f>VLOOKUP(G261,'SMALL PACK'!$A$2:$L$50904,12,0)*VLOOKUP(G261,'SMALL PACK'!$A$2:$I$50904,8,0)*F261</f>
        <v>3330.7200000000021</v>
      </c>
      <c r="K261" s="40">
        <f t="shared" si="37"/>
        <v>2822.644067796612</v>
      </c>
      <c r="L261" s="40">
        <f>VLOOKUP(G261,'SMALL PACK'!$A$2:$S$50904,19,0)*VLOOKUP(G261,'SMALL PACK'!$A$2:$I$50904,8,0)*F261</f>
        <v>0</v>
      </c>
      <c r="M261" s="40">
        <f t="shared" si="32"/>
        <v>2822.644067796612</v>
      </c>
      <c r="N261" s="40">
        <f>VLOOKUP(G261,'SMALL PACK'!A:AA,27,FALSE)*J261/100</f>
        <v>199.84320000000014</v>
      </c>
      <c r="O261" s="40">
        <f t="shared" si="33"/>
        <v>52.456017355932239</v>
      </c>
      <c r="P261" s="40">
        <f t="shared" si="34"/>
        <v>2570.3448504406797</v>
      </c>
      <c r="Q261" s="40">
        <f t="shared" si="38"/>
        <v>462.66207307932234</v>
      </c>
      <c r="R261" s="48">
        <f t="shared" si="35"/>
        <v>3033.0069235200021</v>
      </c>
      <c r="S261" s="56">
        <f t="shared" si="39"/>
        <v>3.0330069235200021</v>
      </c>
      <c r="T261" s="148">
        <f t="shared" si="36"/>
        <v>3036.5858716897555</v>
      </c>
    </row>
    <row r="262" spans="1:20" ht="13.8" thickBot="1" x14ac:dyDescent="0.3">
      <c r="A262" s="6"/>
      <c r="F262" s="43">
        <v>1</v>
      </c>
      <c r="G262" s="32">
        <v>7364242</v>
      </c>
      <c r="H262" s="48" t="str">
        <f>VLOOKUP(G262,'SMALL PACK'!$A$2:$E$50904,5,0)</f>
        <v>SERVO ECO CF-4 15W-40-10 L</v>
      </c>
      <c r="I262" s="40">
        <f>VLOOKUP(G262,'SMALL PACK'!$A$2:$I$50904,9,0)*VLOOKUP(G262,'SMALL PACK'!$A$2:$I$50904,8,0)*F262</f>
        <v>2750.0000000000014</v>
      </c>
      <c r="J262" s="40">
        <f>VLOOKUP(G262,'SMALL PACK'!$A$2:$L$50904,12,0)*VLOOKUP(G262,'SMALL PACK'!$A$2:$I$50904,8,0)*F262</f>
        <v>1665.4000000000008</v>
      </c>
      <c r="K262" s="40">
        <f t="shared" si="37"/>
        <v>1411.3559322033905</v>
      </c>
      <c r="L262" s="40">
        <f>VLOOKUP(G262,'SMALL PACK'!$A$2:$S$50904,19,0)*VLOOKUP(G262,'SMALL PACK'!$A$2:$I$50904,8,0)*F262</f>
        <v>0</v>
      </c>
      <c r="M262" s="40">
        <f t="shared" si="32"/>
        <v>1411.3559322033905</v>
      </c>
      <c r="N262" s="40">
        <f>VLOOKUP(G262,'SMALL PACK'!A:AA,27,FALSE)*J262/100</f>
        <v>99.924000000000049</v>
      </c>
      <c r="O262" s="40">
        <f t="shared" si="33"/>
        <v>26.228638644067811</v>
      </c>
      <c r="P262" s="40">
        <f t="shared" si="34"/>
        <v>1285.2032935593227</v>
      </c>
      <c r="Q262" s="40">
        <f t="shared" si="38"/>
        <v>231.33659284067807</v>
      </c>
      <c r="R262" s="48">
        <f t="shared" si="35"/>
        <v>1516.5398864000008</v>
      </c>
      <c r="S262" s="56">
        <f t="shared" si="39"/>
        <v>1.5165398864000008</v>
      </c>
      <c r="T262" s="148">
        <f t="shared" si="36"/>
        <v>1518.3294034659527</v>
      </c>
    </row>
    <row r="263" spans="1:20" ht="13.8" thickBot="1" x14ac:dyDescent="0.3">
      <c r="A263" s="6"/>
      <c r="F263" s="43">
        <v>1</v>
      </c>
      <c r="G263" s="32">
        <v>7364251</v>
      </c>
      <c r="H263" s="48" t="str">
        <f>VLOOKUP(G263,'SMALL PACK'!$A$2:$E$50904,5,0)</f>
        <v>SERVO ECO CF-4 15W-40-7.5 L</v>
      </c>
      <c r="I263" s="40">
        <f>VLOOKUP(G263,'SMALL PACK'!$A$2:$I$50904,9,0)*VLOOKUP(G263,'SMALL PACK'!$A$2:$I$50904,8,0)*F263</f>
        <v>2025.0000000000014</v>
      </c>
      <c r="J263" s="40">
        <f>VLOOKUP(G263,'SMALL PACK'!$A$2:$L$50904,12,0)*VLOOKUP(G263,'SMALL PACK'!$A$2:$I$50904,8,0)*F263</f>
        <v>1249.0200000000009</v>
      </c>
      <c r="K263" s="40">
        <f t="shared" si="37"/>
        <v>1058.4915254237296</v>
      </c>
      <c r="L263" s="40">
        <f>VLOOKUP(G263,'SMALL PACK'!$A$2:$S$50904,19,0)*VLOOKUP(G263,'SMALL PACK'!$A$2:$I$50904,8,0)*F263</f>
        <v>0</v>
      </c>
      <c r="M263" s="40">
        <f t="shared" ref="M263" si="40">K263-L263</f>
        <v>1058.4915254237296</v>
      </c>
      <c r="N263" s="40">
        <f>VLOOKUP(G263,'SMALL PACK'!A:AA,27,FALSE)*J263/100</f>
        <v>74.941200000000052</v>
      </c>
      <c r="O263" s="40">
        <f t="shared" ref="O263" si="41">2%*(M263-N263)</f>
        <v>19.671006508474591</v>
      </c>
      <c r="P263" s="40">
        <f t="shared" ref="P263" si="42">M263-N263-O263</f>
        <v>963.879318915255</v>
      </c>
      <c r="Q263" s="40">
        <f t="shared" si="38"/>
        <v>173.49827740474589</v>
      </c>
      <c r="R263" s="48">
        <f t="shared" ref="R263" si="43">P263+Q263</f>
        <v>1137.377596320001</v>
      </c>
      <c r="S263" s="56">
        <f t="shared" si="39"/>
        <v>1.137377596320001</v>
      </c>
      <c r="T263" s="148">
        <f t="shared" ref="T263" si="44">(M263-N263-O263+S263)*1.18</f>
        <v>1138.7197018836584</v>
      </c>
    </row>
    <row r="264" spans="1:20" ht="13.8" thickBot="1" x14ac:dyDescent="0.3">
      <c r="A264" s="6"/>
      <c r="F264" s="43">
        <v>1</v>
      </c>
      <c r="G264" s="32">
        <v>7364256</v>
      </c>
      <c r="H264" s="48" t="str">
        <f>VLOOKUP(G264,'SMALL PACK'!$A$2:$E$50904,5,0)</f>
        <v>SERVO ECO CF-4 15W-40-15 L</v>
      </c>
      <c r="I264" s="40">
        <f>VLOOKUP(G264,'SMALL PACK'!$A$2:$I$50904,9,0)*VLOOKUP(G264,'SMALL PACK'!$A$2:$I$50904,8,0)*F264</f>
        <v>4125.0000000000027</v>
      </c>
      <c r="J264" s="40">
        <f>VLOOKUP(G264,'SMALL PACK'!$A$2:$L$50904,12,0)*VLOOKUP(G264,'SMALL PACK'!$A$2:$I$50904,8,0)*F264</f>
        <v>2498.1000000000017</v>
      </c>
      <c r="K264" s="40">
        <f t="shared" si="37"/>
        <v>2117.0338983050865</v>
      </c>
      <c r="L264" s="40">
        <f>VLOOKUP(G264,'SMALL PACK'!$A$2:$S$50904,19,0)*VLOOKUP(G264,'SMALL PACK'!$A$2:$I$50904,8,0)*F264</f>
        <v>0</v>
      </c>
      <c r="M264" s="40">
        <f t="shared" ref="M264:M270" si="45">K264-L264</f>
        <v>2117.0338983050865</v>
      </c>
      <c r="N264" s="40">
        <f>VLOOKUP(G264,'SMALL PACK'!A:AA,27,FALSE)*J264/100</f>
        <v>149.88600000000008</v>
      </c>
      <c r="O264" s="40">
        <f t="shared" ref="O264:O270" si="46">2%*(M264-N264)</f>
        <v>39.342957966101729</v>
      </c>
      <c r="P264" s="40">
        <f t="shared" ref="P264:P270" si="47">M264-N264-O264</f>
        <v>1927.8049403389848</v>
      </c>
      <c r="Q264" s="40">
        <f t="shared" si="38"/>
        <v>347.00488926101724</v>
      </c>
      <c r="R264" s="48">
        <f t="shared" ref="R264:R270" si="48">P264+Q264</f>
        <v>2274.8098296000021</v>
      </c>
      <c r="S264" s="56">
        <f t="shared" si="39"/>
        <v>2.2748098296000023</v>
      </c>
      <c r="T264" s="148">
        <f t="shared" ref="T264:T270" si="49">(M264-N264-O264+S264)*1.18</f>
        <v>2277.4941051989299</v>
      </c>
    </row>
    <row r="265" spans="1:20" ht="13.8" thickBot="1" x14ac:dyDescent="0.3">
      <c r="A265" s="6"/>
      <c r="F265" s="43">
        <v>1</v>
      </c>
      <c r="G265" s="32">
        <v>7364265</v>
      </c>
      <c r="H265" s="48" t="str">
        <f>VLOOKUP(G265,'SMALL PACK'!$A$2:$E$50904,5,0)</f>
        <v>SERVO ECO CF-4 15W-40-20 L</v>
      </c>
      <c r="I265" s="40">
        <f>VLOOKUP(G265,'SMALL PACK'!$A$2:$I$50904,9,0)*VLOOKUP(G265,'SMALL PACK'!$A$2:$I$50904,8,0)*F265</f>
        <v>5500.0000000000036</v>
      </c>
      <c r="J265" s="40">
        <f>VLOOKUP(G265,'SMALL PACK'!$A$2:$L$50904,12,0)*VLOOKUP(G265,'SMALL PACK'!$A$2:$I$50904,8,0)*F265</f>
        <v>3330.8000000000025</v>
      </c>
      <c r="K265" s="40">
        <f t="shared" si="37"/>
        <v>2822.7118644067818</v>
      </c>
      <c r="L265" s="40">
        <f>VLOOKUP(G265,'SMALL PACK'!$A$2:$S$50904,19,0)*VLOOKUP(G265,'SMALL PACK'!$A$2:$I$50904,8,0)*F265</f>
        <v>0</v>
      </c>
      <c r="M265" s="40">
        <f t="shared" si="45"/>
        <v>2822.7118644067818</v>
      </c>
      <c r="N265" s="40">
        <f>VLOOKUP(G265,'SMALL PACK'!A:AA,27,FALSE)*J265/100</f>
        <v>199.84800000000013</v>
      </c>
      <c r="O265" s="40">
        <f t="shared" si="46"/>
        <v>52.457277288135636</v>
      </c>
      <c r="P265" s="40">
        <f t="shared" si="47"/>
        <v>2570.4065871186463</v>
      </c>
      <c r="Q265" s="40">
        <f t="shared" si="38"/>
        <v>462.6731856813563</v>
      </c>
      <c r="R265" s="48">
        <f t="shared" si="48"/>
        <v>3033.0797728000025</v>
      </c>
      <c r="S265" s="56">
        <f t="shared" si="39"/>
        <v>3.0330797728000025</v>
      </c>
      <c r="T265" s="148">
        <f t="shared" si="49"/>
        <v>3036.6588069319068</v>
      </c>
    </row>
    <row r="266" spans="1:20" ht="13.8" thickBot="1" x14ac:dyDescent="0.3">
      <c r="A266" s="6"/>
      <c r="F266" s="43">
        <v>1</v>
      </c>
      <c r="G266" s="32">
        <v>7370184</v>
      </c>
      <c r="H266" s="48" t="str">
        <f>VLOOKUP(G266,'SMALL PACK'!$A$2:$E$50904,5,0)</f>
        <v>SERVO ECO CI4 PLUS 15W-40-20 X 1 L</v>
      </c>
      <c r="I266" s="40">
        <f>VLOOKUP(G266,'SMALL PACK'!$A$2:$I$50904,9,0)*VLOOKUP(G266,'SMALL PACK'!$A$2:$I$50904,8,0)*F266</f>
        <v>6000.0000000000045</v>
      </c>
      <c r="J266" s="40">
        <f>VLOOKUP(G266,'SMALL PACK'!$A$2:$L$50904,12,0)*VLOOKUP(G266,'SMALL PACK'!$A$2:$I$50904,8,0)*F266</f>
        <v>3660.0000000000027</v>
      </c>
      <c r="K266" s="40">
        <f t="shared" si="37"/>
        <v>3101.6949152542397</v>
      </c>
      <c r="L266" s="40">
        <f>VLOOKUP(G266,'SMALL PACK'!$A$2:$S$50904,19,0)*VLOOKUP(G266,'SMALL PACK'!$A$2:$I$50904,8,0)*F266</f>
        <v>0</v>
      </c>
      <c r="M266" s="40">
        <f t="shared" si="45"/>
        <v>3101.6949152542397</v>
      </c>
      <c r="N266" s="40">
        <f>VLOOKUP(G266,'SMALL PACK'!A:AA,27,FALSE)*J266/100</f>
        <v>219.60000000000014</v>
      </c>
      <c r="O266" s="40">
        <f t="shared" si="46"/>
        <v>57.641898305084794</v>
      </c>
      <c r="P266" s="40">
        <f t="shared" si="47"/>
        <v>2824.453016949155</v>
      </c>
      <c r="Q266" s="40">
        <f t="shared" si="38"/>
        <v>508.40154305084786</v>
      </c>
      <c r="R266" s="48">
        <f t="shared" si="48"/>
        <v>3332.8545600000029</v>
      </c>
      <c r="S266" s="56">
        <f t="shared" si="39"/>
        <v>3.332854560000003</v>
      </c>
      <c r="T266" s="148">
        <f t="shared" si="49"/>
        <v>3336.787328380803</v>
      </c>
    </row>
    <row r="267" spans="1:20" ht="13.8" thickBot="1" x14ac:dyDescent="0.3">
      <c r="A267" s="6"/>
      <c r="F267" s="43">
        <v>1</v>
      </c>
      <c r="G267" s="32">
        <v>7370234</v>
      </c>
      <c r="H267" s="48" t="str">
        <f>VLOOKUP(G267,'SMALL PACK'!$A$2:$E$50904,5,0)</f>
        <v>SERVO ECO CI4 PLUS 15W-40-4 X 5 L</v>
      </c>
      <c r="I267" s="40">
        <f>VLOOKUP(G267,'SMALL PACK'!$A$2:$I$50904,9,0)*VLOOKUP(G267,'SMALL PACK'!$A$2:$I$50904,8,0)*F267</f>
        <v>6100.0000000000036</v>
      </c>
      <c r="J267" s="40">
        <f>VLOOKUP(G267,'SMALL PACK'!$A$2:$L$50904,12,0)*VLOOKUP(G267,'SMALL PACK'!$A$2:$I$50904,8,0)*F267</f>
        <v>3660.0000000000023</v>
      </c>
      <c r="K267" s="40">
        <f t="shared" si="37"/>
        <v>3101.6949152542393</v>
      </c>
      <c r="L267" s="40">
        <f>VLOOKUP(G267,'SMALL PACK'!$A$2:$S$50904,19,0)*VLOOKUP(G267,'SMALL PACK'!$A$2:$I$50904,8,0)*F267</f>
        <v>0</v>
      </c>
      <c r="M267" s="40">
        <f t="shared" si="45"/>
        <v>3101.6949152542393</v>
      </c>
      <c r="N267" s="40">
        <f>VLOOKUP(G267,'SMALL PACK'!A:AA,27,FALSE)*J267/100</f>
        <v>219.60000000000014</v>
      </c>
      <c r="O267" s="40">
        <f t="shared" si="46"/>
        <v>57.64189830508478</v>
      </c>
      <c r="P267" s="40">
        <f t="shared" si="47"/>
        <v>2824.4530169491541</v>
      </c>
      <c r="Q267" s="40">
        <f t="shared" si="38"/>
        <v>508.40154305084769</v>
      </c>
      <c r="R267" s="48">
        <f t="shared" si="48"/>
        <v>3332.8545600000016</v>
      </c>
      <c r="S267" s="56">
        <f t="shared" si="39"/>
        <v>3.3328545600000017</v>
      </c>
      <c r="T267" s="148">
        <f t="shared" si="49"/>
        <v>3336.7873283808017</v>
      </c>
    </row>
    <row r="268" spans="1:20" ht="13.8" thickBot="1" x14ac:dyDescent="0.3">
      <c r="A268" s="6"/>
      <c r="F268" s="43">
        <v>1</v>
      </c>
      <c r="G268" s="32">
        <v>7370242</v>
      </c>
      <c r="H268" s="48" t="str">
        <f>VLOOKUP(G268,'SMALL PACK'!$A$2:$E$50904,5,0)</f>
        <v>SERVO ECO CI4 PLUS 15W-40-10 L</v>
      </c>
      <c r="I268" s="40">
        <f>VLOOKUP(G268,'SMALL PACK'!$A$2:$I$50904,9,0)*VLOOKUP(G268,'SMALL PACK'!$A$2:$I$50904,8,0)*F268</f>
        <v>3100.0000000000014</v>
      </c>
      <c r="J268" s="40">
        <f>VLOOKUP(G268,'SMALL PACK'!$A$2:$L$50904,12,0)*VLOOKUP(G268,'SMALL PACK'!$A$2:$I$50904,8,0)*F268</f>
        <v>1829.930000000001</v>
      </c>
      <c r="K268" s="40">
        <f t="shared" si="37"/>
        <v>1550.7881355932213</v>
      </c>
      <c r="L268" s="40">
        <f>VLOOKUP(G268,'SMALL PACK'!$A$2:$S$50904,19,0)*VLOOKUP(G268,'SMALL PACK'!$A$2:$I$50904,8,0)*F268</f>
        <v>0</v>
      </c>
      <c r="M268" s="40">
        <f t="shared" si="45"/>
        <v>1550.7881355932213</v>
      </c>
      <c r="N268" s="40">
        <f>VLOOKUP(G268,'SMALL PACK'!A:AA,27,FALSE)*J268/100</f>
        <v>109.79580000000006</v>
      </c>
      <c r="O268" s="40">
        <f t="shared" si="46"/>
        <v>28.819846711864425</v>
      </c>
      <c r="P268" s="40">
        <f t="shared" si="47"/>
        <v>1412.1724888813569</v>
      </c>
      <c r="Q268" s="40">
        <f t="shared" si="38"/>
        <v>254.19104799864422</v>
      </c>
      <c r="R268" s="48">
        <f t="shared" si="48"/>
        <v>1666.3635368800012</v>
      </c>
      <c r="S268" s="56">
        <f t="shared" si="39"/>
        <v>1.6663635368800012</v>
      </c>
      <c r="T268" s="148">
        <f t="shared" si="49"/>
        <v>1668.3298458535194</v>
      </c>
    </row>
    <row r="269" spans="1:20" ht="13.8" thickBot="1" x14ac:dyDescent="0.3">
      <c r="A269" s="6"/>
      <c r="F269" s="43">
        <v>1</v>
      </c>
      <c r="G269" s="32">
        <v>7370251</v>
      </c>
      <c r="H269" s="48" t="str">
        <f>VLOOKUP(G269,'SMALL PACK'!$A$2:$E$50904,5,0)</f>
        <v>SERVO ECO CI4 PLUS 15W-40-7.5 L</v>
      </c>
      <c r="I269" s="40">
        <f>VLOOKUP(G269,'SMALL PACK'!$A$2:$I$50904,9,0)*VLOOKUP(G269,'SMALL PACK'!$A$2:$I$50904,8,0)*F269</f>
        <v>2325.0000000000014</v>
      </c>
      <c r="J269" s="40">
        <f>VLOOKUP(G269,'SMALL PACK'!$A$2:$L$50904,12,0)*VLOOKUP(G269,'SMALL PACK'!$A$2:$I$50904,8,0)*F269</f>
        <v>1372.4475000000009</v>
      </c>
      <c r="K269" s="40">
        <f t="shared" si="37"/>
        <v>1163.091101694916</v>
      </c>
      <c r="L269" s="40">
        <f>VLOOKUP(G269,'SMALL PACK'!$A$2:$S$50904,19,0)*VLOOKUP(G269,'SMALL PACK'!$A$2:$I$50904,8,0)*F269</f>
        <v>0</v>
      </c>
      <c r="M269" s="40">
        <f t="shared" si="45"/>
        <v>1163.091101694916</v>
      </c>
      <c r="N269" s="40">
        <f>VLOOKUP(G269,'SMALL PACK'!A:AA,27,FALSE)*J269/100</f>
        <v>82.346850000000046</v>
      </c>
      <c r="O269" s="40">
        <f t="shared" si="46"/>
        <v>21.614885033898318</v>
      </c>
      <c r="P269" s="40">
        <f t="shared" si="47"/>
        <v>1059.1293666610175</v>
      </c>
      <c r="Q269" s="40">
        <f t="shared" si="38"/>
        <v>190.64328599898315</v>
      </c>
      <c r="R269" s="48">
        <f t="shared" si="48"/>
        <v>1249.7726526600006</v>
      </c>
      <c r="S269" s="56">
        <f t="shared" si="39"/>
        <v>1.2497726526600006</v>
      </c>
      <c r="T269" s="148">
        <f t="shared" si="49"/>
        <v>1251.2473843901394</v>
      </c>
    </row>
    <row r="270" spans="1:20" ht="13.8" thickBot="1" x14ac:dyDescent="0.3">
      <c r="A270" s="6"/>
      <c r="F270" s="43">
        <v>1</v>
      </c>
      <c r="G270" s="32">
        <v>7370256</v>
      </c>
      <c r="H270" s="48" t="str">
        <f>VLOOKUP(G270,'SMALL PACK'!$A$2:$E$50904,5,0)</f>
        <v>SERVO ECO CI4 PLUS 15W-40-15 L</v>
      </c>
      <c r="I270" s="40">
        <f>VLOOKUP(G270,'SMALL PACK'!$A$2:$I$50904,9,0)*VLOOKUP(G270,'SMALL PACK'!$A$2:$I$50904,8,0)*F270</f>
        <v>4650.0000000000027</v>
      </c>
      <c r="J270" s="40">
        <f>VLOOKUP(G270,'SMALL PACK'!$A$2:$L$50904,12,0)*VLOOKUP(G270,'SMALL PACK'!$A$2:$I$50904,8,0)*F270</f>
        <v>2744.8950000000018</v>
      </c>
      <c r="K270" s="40">
        <f t="shared" si="37"/>
        <v>2326.182203389832</v>
      </c>
      <c r="L270" s="40">
        <f>VLOOKUP(G270,'SMALL PACK'!$A$2:$S$50904,19,0)*VLOOKUP(G270,'SMALL PACK'!$A$2:$I$50904,8,0)*F270</f>
        <v>0</v>
      </c>
      <c r="M270" s="40">
        <f t="shared" si="45"/>
        <v>2326.182203389832</v>
      </c>
      <c r="N270" s="40">
        <f>VLOOKUP(G270,'SMALL PACK'!A:AA,27,FALSE)*J270/100</f>
        <v>164.69370000000009</v>
      </c>
      <c r="O270" s="40">
        <f t="shared" si="46"/>
        <v>43.229770067796636</v>
      </c>
      <c r="P270" s="40">
        <f t="shared" si="47"/>
        <v>2118.2587333220349</v>
      </c>
      <c r="Q270" s="40">
        <f t="shared" si="38"/>
        <v>381.28657199796629</v>
      </c>
      <c r="R270" s="48">
        <f t="shared" si="48"/>
        <v>2499.5453053200013</v>
      </c>
      <c r="S270" s="56">
        <f t="shared" si="39"/>
        <v>2.4995453053200012</v>
      </c>
      <c r="T270" s="148">
        <f t="shared" si="49"/>
        <v>2502.4947687802787</v>
      </c>
    </row>
    <row r="271" spans="1:20" ht="13.8" thickBot="1" x14ac:dyDescent="0.3">
      <c r="A271" s="6"/>
      <c r="F271" s="43">
        <v>1</v>
      </c>
      <c r="G271" s="32">
        <v>7376184</v>
      </c>
      <c r="H271" s="48" t="str">
        <f>VLOOKUP(G271,'SMALL PACK'!$A$2:$E$50904,5,0)</f>
        <v>SERVO ECO TRACTOR OIL-20 X 1 L</v>
      </c>
      <c r="I271" s="40">
        <f>VLOOKUP(G271,'SMALL PACK'!$A$2:$I$50904,9,0)*VLOOKUP(G271,'SMALL PACK'!$A$2:$I$50904,8,0)*F271</f>
        <v>5400.0000000000036</v>
      </c>
      <c r="J271" s="40">
        <f>VLOOKUP(G271,'SMALL PACK'!$A$2:$L$50904,12,0)*VLOOKUP(G271,'SMALL PACK'!$A$2:$I$50904,8,0)*F271</f>
        <v>3277.800000000002</v>
      </c>
      <c r="K271" s="40">
        <f t="shared" si="37"/>
        <v>2777.7966101694933</v>
      </c>
      <c r="L271" s="40">
        <f>VLOOKUP(G271,'SMALL PACK'!$A$2:$S$50904,19,0)*VLOOKUP(G271,'SMALL PACK'!$A$2:$I$50904,8,0)*F271</f>
        <v>0</v>
      </c>
      <c r="M271" s="40">
        <f t="shared" ref="M271:M272" si="50">K271-L271</f>
        <v>2777.7966101694933</v>
      </c>
      <c r="N271" s="40">
        <f>VLOOKUP(G271,'SMALL PACK'!A:AA,27,FALSE)*J271/100</f>
        <v>196.66800000000009</v>
      </c>
      <c r="O271" s="40">
        <f t="shared" ref="O271:O272" si="51">2%*(M271-N271)</f>
        <v>51.622572203389865</v>
      </c>
      <c r="P271" s="40">
        <f t="shared" ref="P271:P272" si="52">M271-N271-O271</f>
        <v>2529.5060379661031</v>
      </c>
      <c r="Q271" s="40">
        <f t="shared" si="38"/>
        <v>455.31108683389857</v>
      </c>
      <c r="R271" s="48">
        <f t="shared" ref="R271:R272" si="53">P271+Q271</f>
        <v>2984.8171248000017</v>
      </c>
      <c r="S271" s="56">
        <f t="shared" si="39"/>
        <v>2.9848171248000019</v>
      </c>
      <c r="T271" s="148">
        <f t="shared" ref="T271:T272" si="54">(M271-N271-O271+S271)*1.18</f>
        <v>2988.3392090072657</v>
      </c>
    </row>
    <row r="272" spans="1:20" ht="13.8" thickBot="1" x14ac:dyDescent="0.3">
      <c r="A272" s="6"/>
      <c r="F272" s="43">
        <v>1</v>
      </c>
      <c r="G272" s="32">
        <v>7376251</v>
      </c>
      <c r="H272" s="48" t="str">
        <f>VLOOKUP(G272,'SMALL PACK'!$A$2:$E$50904,5,0)</f>
        <v>SERVO ECO TRACTOR OIL-7.5 L</v>
      </c>
      <c r="I272" s="40">
        <f>VLOOKUP(G272,'SMALL PACK'!$A$2:$I$50904,9,0)*VLOOKUP(G272,'SMALL PACK'!$A$2:$I$50904,8,0)*F272</f>
        <v>2100.0000000000014</v>
      </c>
      <c r="J272" s="40">
        <f>VLOOKUP(G272,'SMALL PACK'!$A$2:$L$50904,12,0)*VLOOKUP(G272,'SMALL PACK'!$A$2:$I$50904,8,0)*F272</f>
        <v>1229.3400000000008</v>
      </c>
      <c r="K272" s="40">
        <f t="shared" si="37"/>
        <v>1041.8135593220347</v>
      </c>
      <c r="L272" s="40">
        <f>VLOOKUP(G272,'SMALL PACK'!$A$2:$S$50904,19,0)*VLOOKUP(G272,'SMALL PACK'!$A$2:$I$50904,8,0)*F272</f>
        <v>0</v>
      </c>
      <c r="M272" s="40">
        <f t="shared" si="50"/>
        <v>1041.8135593220347</v>
      </c>
      <c r="N272" s="40">
        <f>VLOOKUP(G272,'SMALL PACK'!A:AA,27,FALSE)*J272/100</f>
        <v>73.760400000000047</v>
      </c>
      <c r="O272" s="40">
        <f t="shared" si="51"/>
        <v>19.361063186440695</v>
      </c>
      <c r="P272" s="40">
        <f t="shared" si="52"/>
        <v>948.69209613559406</v>
      </c>
      <c r="Q272" s="40">
        <f t="shared" si="38"/>
        <v>170.76457730440691</v>
      </c>
      <c r="R272" s="48">
        <f t="shared" si="53"/>
        <v>1119.4566734400009</v>
      </c>
      <c r="S272" s="56">
        <f t="shared" si="39"/>
        <v>1.1194566734400009</v>
      </c>
      <c r="T272" s="148">
        <f t="shared" si="54"/>
        <v>1120.7776323146602</v>
      </c>
    </row>
    <row r="273" spans="1:20" ht="13.8" thickBot="1" x14ac:dyDescent="0.3">
      <c r="A273" s="6"/>
      <c r="F273" s="43">
        <v>1</v>
      </c>
      <c r="G273" s="32">
        <v>2502184</v>
      </c>
      <c r="H273" s="48" t="str">
        <f>VLOOKUP(G273,'SMALL PACK'!$A$2:$E$50904,5,0)</f>
        <v>SERVO GEAR HP 90-20X1L-HDPE</v>
      </c>
      <c r="I273" s="40">
        <f>VLOOKUP(G273,'SMALL PACK'!$A$2:$I$50904,9,0)*VLOOKUP(G273,'SMALL PACK'!$A$2:$I$50904,8,0)*F273</f>
        <v>7100.0000000000055</v>
      </c>
      <c r="J273" s="40">
        <f>VLOOKUP(G273,'SMALL PACK'!$A$2:$L$50904,12,0)*VLOOKUP(G273,'SMALL PACK'!$A$2:$I$50904,8,0)*F273</f>
        <v>5552.9100000000035</v>
      </c>
      <c r="K273" s="40">
        <f t="shared" ref="K273:K274" si="55">J273/1.18</f>
        <v>4705.8559322033934</v>
      </c>
      <c r="L273" s="40">
        <f>VLOOKUP(G273,'SMALL PACK'!$A$2:$S$50904,19,0)*VLOOKUP(G273,'SMALL PACK'!$A$2:$I$50904,8,0)*F273</f>
        <v>460.00000000000034</v>
      </c>
      <c r="M273" s="40">
        <f t="shared" ref="M273:M274" si="56">K273-L273</f>
        <v>4245.8559322033934</v>
      </c>
      <c r="N273" s="40">
        <f>VLOOKUP(G273,'SMALL PACK'!A:AA,27,FALSE)*J273/100</f>
        <v>360.93915000000021</v>
      </c>
      <c r="O273" s="40">
        <f t="shared" ref="O273:O274" si="57">2%*(M273-N273)</f>
        <v>77.698335644067868</v>
      </c>
      <c r="P273" s="40">
        <f t="shared" ref="P273:P274" si="58">M273-N273-O273</f>
        <v>3807.2184465593255</v>
      </c>
      <c r="Q273" s="40">
        <f t="shared" ref="Q273:Q274" si="59">P273*0.18</f>
        <v>685.29932038067852</v>
      </c>
      <c r="R273" s="48">
        <f t="shared" ref="R273:R274" si="60">P273+Q273</f>
        <v>4492.5177669400036</v>
      </c>
      <c r="S273" s="56">
        <f t="shared" ref="S273:S274" si="61">0.1%*R273</f>
        <v>4.4925177669400034</v>
      </c>
      <c r="T273" s="148">
        <f t="shared" ref="T273:T274" si="62">(M273-N273-O273+S273)*1.18</f>
        <v>4497.8189379049936</v>
      </c>
    </row>
    <row r="274" spans="1:20" ht="13.8" thickBot="1" x14ac:dyDescent="0.3">
      <c r="A274" s="6"/>
      <c r="F274" s="43">
        <v>1</v>
      </c>
      <c r="G274" s="32">
        <v>2502174</v>
      </c>
      <c r="H274" s="48" t="str">
        <f>VLOOKUP(G274,'SMALL PACK'!$A$2:$E$50904,5,0)</f>
        <v>SERVO GEAR HP 90-40X1/2L-HDPE</v>
      </c>
      <c r="I274" s="40">
        <f>VLOOKUP(G274,'SMALL PACK'!$A$2:$I$50904,9,0)*VLOOKUP(G274,'SMALL PACK'!$A$2:$I$50904,8,0)*F274</f>
        <v>7400.0000000000036</v>
      </c>
      <c r="J274" s="40">
        <f>VLOOKUP(G274,'SMALL PACK'!$A$2:$L$50904,12,0)*VLOOKUP(G274,'SMALL PACK'!$A$2:$I$50904,8,0)*F274</f>
        <v>5678.7600000000029</v>
      </c>
      <c r="K274" s="40">
        <f t="shared" si="55"/>
        <v>4812.5084745762742</v>
      </c>
      <c r="L274" s="40">
        <f>VLOOKUP(G274,'SMALL PACK'!$A$2:$S$50904,19,0)*VLOOKUP(G274,'SMALL PACK'!$A$2:$I$50904,8,0)*F274</f>
        <v>260.00000000000011</v>
      </c>
      <c r="M274" s="40">
        <f t="shared" si="56"/>
        <v>4552.5084745762742</v>
      </c>
      <c r="N274" s="40">
        <f>VLOOKUP(G274,'SMALL PACK'!A:AA,27,FALSE)*J274/100</f>
        <v>369.11940000000016</v>
      </c>
      <c r="O274" s="40">
        <f t="shared" si="57"/>
        <v>83.667781491525474</v>
      </c>
      <c r="P274" s="40">
        <f t="shared" si="58"/>
        <v>4099.7212930847481</v>
      </c>
      <c r="Q274" s="40">
        <f t="shared" si="59"/>
        <v>737.94983275525465</v>
      </c>
      <c r="R274" s="48">
        <f t="shared" si="60"/>
        <v>4837.6711258400028</v>
      </c>
      <c r="S274" s="56">
        <f t="shared" si="61"/>
        <v>4.8376711258400027</v>
      </c>
      <c r="T274" s="148">
        <f t="shared" si="62"/>
        <v>4843.3795777684936</v>
      </c>
    </row>
    <row r="275" spans="1:20" x14ac:dyDescent="0.25">
      <c r="A275" s="6"/>
    </row>
    <row r="276" spans="1:20" x14ac:dyDescent="0.25">
      <c r="A276" s="6"/>
    </row>
    <row r="277" spans="1:20" x14ac:dyDescent="0.25">
      <c r="A277" s="6"/>
    </row>
    <row r="278" spans="1:20" x14ac:dyDescent="0.25">
      <c r="A278" s="6"/>
    </row>
    <row r="279" spans="1:20" x14ac:dyDescent="0.25">
      <c r="A279" s="6"/>
    </row>
    <row r="280" spans="1:20" x14ac:dyDescent="0.25">
      <c r="A280" s="6"/>
    </row>
    <row r="281" spans="1:20" x14ac:dyDescent="0.25">
      <c r="A281" s="6"/>
    </row>
    <row r="282" spans="1:20" x14ac:dyDescent="0.25">
      <c r="A282" s="6"/>
    </row>
    <row r="283" spans="1:20" x14ac:dyDescent="0.25">
      <c r="A283" s="6"/>
    </row>
    <row r="284" spans="1:20" x14ac:dyDescent="0.25">
      <c r="A284" s="6"/>
    </row>
    <row r="285" spans="1:20" x14ac:dyDescent="0.25">
      <c r="A285" s="6"/>
    </row>
    <row r="286" spans="1:20" x14ac:dyDescent="0.25">
      <c r="A286" s="6"/>
    </row>
    <row r="287" spans="1:20" x14ac:dyDescent="0.25">
      <c r="A287" s="6"/>
    </row>
    <row r="288" spans="1:20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</sheetData>
  <mergeCells count="2">
    <mergeCell ref="C1:D1"/>
    <mergeCell ref="C17:D17"/>
  </mergeCells>
  <phoneticPr fontId="12" type="noConversion"/>
  <conditionalFormatting sqref="A202:A211 A65:A87">
    <cfRule type="duplicateValues" dxfId="10" priority="25"/>
  </conditionalFormatting>
  <conditionalFormatting sqref="D3">
    <cfRule type="duplicateValues" dxfId="9" priority="2"/>
  </conditionalFormatting>
  <conditionalFormatting sqref="G3">
    <cfRule type="duplicateValues" dxfId="8" priority="1"/>
  </conditionalFormatting>
  <pageMargins left="0.7" right="0.7" top="0.75" bottom="0.75" header="0.3" footer="0.3"/>
  <pageSetup paperSize="9" orientation="portrait" horizontalDpi="0" verticalDpi="0" r:id="rId1"/>
  <ignoredErrors>
    <ignoredError sqref="D29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79"/>
  <sheetViews>
    <sheetView topLeftCell="A56" workbookViewId="0">
      <selection activeCell="H80" sqref="H80"/>
    </sheetView>
  </sheetViews>
  <sheetFormatPr defaultRowHeight="13.2" x14ac:dyDescent="0.25"/>
  <cols>
    <col min="2" max="2" width="15.88671875" bestFit="1" customWidth="1"/>
    <col min="3" max="3" width="16" bestFit="1" customWidth="1"/>
    <col min="13" max="13" width="13.44140625" customWidth="1"/>
  </cols>
  <sheetData>
    <row r="1" spans="1:13" ht="13.8" thickBot="1" x14ac:dyDescent="0.3"/>
    <row r="2" spans="1:13" ht="13.8" thickBot="1" x14ac:dyDescent="0.3">
      <c r="A2" s="41" t="s">
        <v>3433</v>
      </c>
      <c r="B2" s="42" t="s">
        <v>3396</v>
      </c>
      <c r="C2" s="39" t="s">
        <v>3397</v>
      </c>
      <c r="D2" s="39" t="s">
        <v>3398</v>
      </c>
      <c r="E2" s="39" t="s">
        <v>3401</v>
      </c>
      <c r="F2" s="39" t="s">
        <v>3402</v>
      </c>
      <c r="G2" s="39" t="s">
        <v>3399</v>
      </c>
      <c r="H2" s="39" t="s">
        <v>3400</v>
      </c>
      <c r="I2" s="39" t="s">
        <v>3430</v>
      </c>
      <c r="J2" s="39" t="s">
        <v>3429</v>
      </c>
      <c r="K2" s="42" t="s">
        <v>3404</v>
      </c>
      <c r="L2" s="55" t="s">
        <v>3428</v>
      </c>
      <c r="M2" s="57" t="s">
        <v>3431</v>
      </c>
    </row>
    <row r="3" spans="1:13" ht="13.8" thickBot="1" x14ac:dyDescent="0.3">
      <c r="A3" s="43">
        <v>1</v>
      </c>
      <c r="B3" s="32">
        <v>2960401</v>
      </c>
      <c r="C3" s="48" t="str">
        <f>VLOOKUP(B3,BARREL!$A$2:$C$56304,3,0)</f>
        <v>SERVO FUTURA SYNTH 0W-40-210 L BRL</v>
      </c>
      <c r="D3" s="40">
        <f>VLOOKUP(B3,BARREL!$A$2:$H$56304,8,0)*VLOOKUP(B3,BARREL!$A$2:$H$56304,4,0)*A3</f>
        <v>124950</v>
      </c>
      <c r="E3" s="40">
        <f>VLOOKUP(B3,BARREL!$A$2:$Q$56304,4,0)*VLOOKUP(B3,BARREL!$A$2:$Q$56304,12,0)*A3</f>
        <v>0</v>
      </c>
      <c r="F3" s="40">
        <f>D3-E3</f>
        <v>124950</v>
      </c>
      <c r="G3" s="40">
        <f>VLOOKUP(B3,BARREL!$A$2:$AB$56304,16,0)*D3/100</f>
        <v>9996</v>
      </c>
      <c r="H3" s="40">
        <f>2%*(F3-G3)</f>
        <v>2299.08</v>
      </c>
      <c r="I3" s="40">
        <f>F3-G3-H3</f>
        <v>112654.92</v>
      </c>
      <c r="J3" s="40">
        <f>I3*0.18</f>
        <v>20277.885599999998</v>
      </c>
      <c r="K3" s="48">
        <f>I3+J3</f>
        <v>132932.80559999999</v>
      </c>
      <c r="L3" s="56">
        <f>0.1%*K3</f>
        <v>132.93280559999999</v>
      </c>
      <c r="M3" s="58">
        <f>K3+L3</f>
        <v>133065.73840559999</v>
      </c>
    </row>
    <row r="4" spans="1:13" ht="13.8" thickBot="1" x14ac:dyDescent="0.3">
      <c r="A4" s="43">
        <v>1</v>
      </c>
      <c r="B4" s="32">
        <v>7427401</v>
      </c>
      <c r="C4" s="48" t="str">
        <f>VLOOKUP(B4,BARREL!$A$2:$C$56304,3,0)</f>
        <v>ECSTAR PETROL 0W-20-210 L</v>
      </c>
      <c r="D4" s="40">
        <f>VLOOKUP(B4,BARREL!$A$2:$H$56304,8,0)*VLOOKUP(B4,BARREL!$A$2:$H$56304,4,0)*A4</f>
        <v>63000</v>
      </c>
      <c r="E4" s="40">
        <f>VLOOKUP(B4,BARREL!$A$2:$Q$56304,4,0)*VLOOKUP(B4,BARREL!$A$2:$Q$56304,12,0)*A4</f>
        <v>0</v>
      </c>
      <c r="F4" s="40">
        <f t="shared" ref="F4:F67" si="0">D4-E4</f>
        <v>63000</v>
      </c>
      <c r="G4" s="40">
        <f>VLOOKUP(B4,BARREL!$A$2:$AB$56304,16,0)*D4/100</f>
        <v>3465</v>
      </c>
      <c r="H4" s="40">
        <f t="shared" ref="H4:H67" si="1">2%*(F4-G4)</f>
        <v>1190.7</v>
      </c>
      <c r="I4" s="40">
        <f t="shared" ref="I4:I67" si="2">F4-G4-H4</f>
        <v>58344.3</v>
      </c>
      <c r="J4" s="40">
        <f t="shared" ref="J4:J67" si="3">I4*0.18</f>
        <v>10501.974</v>
      </c>
      <c r="K4" s="48">
        <f t="shared" ref="K4:K67" si="4">I4+J4</f>
        <v>68846.274000000005</v>
      </c>
      <c r="L4" s="56">
        <f t="shared" ref="L4:L67" si="5">0.1%*K4</f>
        <v>68.846274000000008</v>
      </c>
      <c r="M4" s="58">
        <f t="shared" ref="M4:M67" si="6">K4+L4</f>
        <v>68915.120274000001</v>
      </c>
    </row>
    <row r="5" spans="1:13" ht="13.8" thickBot="1" x14ac:dyDescent="0.3">
      <c r="A5" s="43">
        <v>1</v>
      </c>
      <c r="B5" s="32">
        <v>7428401</v>
      </c>
      <c r="C5" s="48" t="str">
        <f>VLOOKUP(B5,BARREL!$A$2:$C$56304,3,0)</f>
        <v>ECSTAR DIESEL 5W-30-210 L</v>
      </c>
      <c r="D5" s="40">
        <f>VLOOKUP(B5,BARREL!$A$2:$H$56304,8,0)*VLOOKUP(B5,BARREL!$A$2:$H$56304,4,0)*A5</f>
        <v>69930</v>
      </c>
      <c r="E5" s="40">
        <f>VLOOKUP(B5,BARREL!$A$2:$Q$56304,4,0)*VLOOKUP(B5,BARREL!$A$2:$Q$56304,12,0)*A5</f>
        <v>0</v>
      </c>
      <c r="F5" s="40">
        <f t="shared" si="0"/>
        <v>69930</v>
      </c>
      <c r="G5" s="40">
        <f>VLOOKUP(B5,BARREL!$A$2:$AB$56304,16,0)*D5/100</f>
        <v>3846.15</v>
      </c>
      <c r="H5" s="40">
        <f t="shared" si="1"/>
        <v>1321.6770000000001</v>
      </c>
      <c r="I5" s="40">
        <f t="shared" si="2"/>
        <v>64762.173000000003</v>
      </c>
      <c r="J5" s="40">
        <f t="shared" si="3"/>
        <v>11657.191140000001</v>
      </c>
      <c r="K5" s="48">
        <f t="shared" si="4"/>
        <v>76419.364140000005</v>
      </c>
      <c r="L5" s="56">
        <f t="shared" si="5"/>
        <v>76.419364140000013</v>
      </c>
      <c r="M5" s="58">
        <f t="shared" si="6"/>
        <v>76495.78350414001</v>
      </c>
    </row>
    <row r="6" spans="1:13" ht="13.8" thickBot="1" x14ac:dyDescent="0.3">
      <c r="A6" s="43">
        <v>1</v>
      </c>
      <c r="B6" s="32">
        <v>7670401</v>
      </c>
      <c r="C6" s="48" t="str">
        <f>VLOOKUP(B6,BARREL!$A$2:$C$56304,3,0)</f>
        <v>MGDO 15W-40 - 210 L BRL</v>
      </c>
      <c r="D6" s="40">
        <f>VLOOKUP(B6,BARREL!$A$2:$H$56304,8,0)*VLOOKUP(B6,BARREL!$A$2:$H$56304,4,0)*A6</f>
        <v>46200</v>
      </c>
      <c r="E6" s="40">
        <f>VLOOKUP(B6,BARREL!$A$2:$Q$56304,4,0)*VLOOKUP(B6,BARREL!$A$2:$Q$56304,12,0)*A6</f>
        <v>0</v>
      </c>
      <c r="F6" s="40">
        <f t="shared" si="0"/>
        <v>46200</v>
      </c>
      <c r="G6" s="40">
        <f>VLOOKUP(B6,BARREL!$A$2:$AB$56304,16,0)*D6/100</f>
        <v>2541</v>
      </c>
      <c r="H6" s="40">
        <f t="shared" si="1"/>
        <v>873.18000000000006</v>
      </c>
      <c r="I6" s="40">
        <f t="shared" si="2"/>
        <v>42785.82</v>
      </c>
      <c r="J6" s="40">
        <f t="shared" si="3"/>
        <v>7701.4475999999995</v>
      </c>
      <c r="K6" s="48">
        <f t="shared" si="4"/>
        <v>50487.267599999999</v>
      </c>
      <c r="L6" s="56">
        <f t="shared" si="5"/>
        <v>50.487267600000003</v>
      </c>
      <c r="M6" s="58">
        <f t="shared" si="6"/>
        <v>50537.754867600001</v>
      </c>
    </row>
    <row r="7" spans="1:13" ht="13.8" thickBot="1" x14ac:dyDescent="0.3">
      <c r="A7" s="43">
        <v>1</v>
      </c>
      <c r="B7" s="32">
        <v>7688401</v>
      </c>
      <c r="C7" s="48" t="str">
        <f>VLOOKUP(B7,BARREL!$A$2:$C$56304,3,0)</f>
        <v>MGO 5W-30-210 L BRL</v>
      </c>
      <c r="D7" s="40">
        <f>VLOOKUP(B7,BARREL!$A$2:$H$56304,8,0)*VLOOKUP(B7,BARREL!$A$2:$H$56304,4,0)*A7</f>
        <v>48930</v>
      </c>
      <c r="E7" s="40">
        <f>VLOOKUP(B7,BARREL!$A$2:$Q$56304,4,0)*VLOOKUP(B7,BARREL!$A$2:$Q$56304,12,0)*A7</f>
        <v>0</v>
      </c>
      <c r="F7" s="40">
        <f t="shared" si="0"/>
        <v>48930</v>
      </c>
      <c r="G7" s="40">
        <f>VLOOKUP(B7,BARREL!$A$2:$AB$56304,16,0)*D7/100</f>
        <v>2691.15</v>
      </c>
      <c r="H7" s="40">
        <f t="shared" si="1"/>
        <v>924.77700000000004</v>
      </c>
      <c r="I7" s="40">
        <f t="shared" si="2"/>
        <v>45314.072999999997</v>
      </c>
      <c r="J7" s="40">
        <f t="shared" si="3"/>
        <v>8156.5331399999995</v>
      </c>
      <c r="K7" s="48">
        <f t="shared" si="4"/>
        <v>53470.606139999996</v>
      </c>
      <c r="L7" s="56">
        <f t="shared" si="5"/>
        <v>53.470606139999994</v>
      </c>
      <c r="M7" s="58">
        <f t="shared" si="6"/>
        <v>53524.076746139996</v>
      </c>
    </row>
    <row r="8" spans="1:13" ht="13.8" thickBot="1" x14ac:dyDescent="0.3">
      <c r="A8" s="43">
        <v>1</v>
      </c>
      <c r="B8" s="32">
        <v>2968401</v>
      </c>
      <c r="C8" s="48" t="str">
        <f>VLOOKUP(B8,BARREL!$A$2:$C$56304,3,0)</f>
        <v>HY.SERVO ENGINE OIL 5W-30-210 L BRL</v>
      </c>
      <c r="D8" s="40">
        <f>VLOOKUP(B8,BARREL!$A$2:$H$56304,8,0)*VLOOKUP(B8,BARREL!$A$2:$H$56304,4,0)*A8</f>
        <v>54600</v>
      </c>
      <c r="E8" s="40">
        <f>VLOOKUP(B8,BARREL!$A$2:$Q$56304,4,0)*VLOOKUP(B8,BARREL!$A$2:$Q$56304,12,0)*A8</f>
        <v>0</v>
      </c>
      <c r="F8" s="40">
        <f t="shared" si="0"/>
        <v>54600</v>
      </c>
      <c r="G8" s="40">
        <f>VLOOKUP(B8,BARREL!$A$2:$AB$56304,16,0)*D8/100</f>
        <v>3003</v>
      </c>
      <c r="H8" s="40">
        <f t="shared" si="1"/>
        <v>1031.94</v>
      </c>
      <c r="I8" s="40">
        <f t="shared" si="2"/>
        <v>50565.06</v>
      </c>
      <c r="J8" s="40">
        <f t="shared" si="3"/>
        <v>9101.7107999999989</v>
      </c>
      <c r="K8" s="48">
        <f t="shared" si="4"/>
        <v>59666.770799999998</v>
      </c>
      <c r="L8" s="56">
        <f t="shared" si="5"/>
        <v>59.666770800000002</v>
      </c>
      <c r="M8" s="58">
        <f t="shared" si="6"/>
        <v>59726.437570800001</v>
      </c>
    </row>
    <row r="9" spans="1:13" ht="13.8" thickBot="1" x14ac:dyDescent="0.3">
      <c r="A9" s="43">
        <v>1</v>
      </c>
      <c r="B9" s="32">
        <v>7205401</v>
      </c>
      <c r="C9" s="48" t="str">
        <f>VLOOKUP(B9,BARREL!$A$2:$C$56304,3,0)</f>
        <v>HYUNDAI SERVO SUPERIOR 0W30-210 L</v>
      </c>
      <c r="D9" s="40">
        <f>VLOOKUP(B9,BARREL!$A$2:$H$56304,8,0)*VLOOKUP(B9,BARREL!$A$2:$H$56304,4,0)*A9</f>
        <v>72450</v>
      </c>
      <c r="E9" s="40">
        <f>VLOOKUP(B9,BARREL!$A$2:$Q$56304,4,0)*VLOOKUP(B9,BARREL!$A$2:$Q$56304,12,0)*A9</f>
        <v>0</v>
      </c>
      <c r="F9" s="40">
        <f t="shared" si="0"/>
        <v>72450</v>
      </c>
      <c r="G9" s="40">
        <f>VLOOKUP(B9,BARREL!$A$2:$AB$56304,16,0)*D9/100</f>
        <v>3984.75</v>
      </c>
      <c r="H9" s="40">
        <f t="shared" si="1"/>
        <v>1369.3050000000001</v>
      </c>
      <c r="I9" s="40">
        <f t="shared" si="2"/>
        <v>67095.945000000007</v>
      </c>
      <c r="J9" s="40">
        <f t="shared" si="3"/>
        <v>12077.270100000002</v>
      </c>
      <c r="K9" s="48">
        <f t="shared" si="4"/>
        <v>79173.215100000001</v>
      </c>
      <c r="L9" s="56">
        <f t="shared" si="5"/>
        <v>79.173215100000007</v>
      </c>
      <c r="M9" s="58">
        <f t="shared" si="6"/>
        <v>79252.388315100005</v>
      </c>
    </row>
    <row r="10" spans="1:13" ht="13.8" thickBot="1" x14ac:dyDescent="0.3">
      <c r="A10" s="43">
        <v>1</v>
      </c>
      <c r="B10" s="32">
        <v>7420401</v>
      </c>
      <c r="C10" s="48" t="str">
        <f>VLOOKUP(B10,BARREL!$A$2:$C$56304,3,0)</f>
        <v>HY SERVO PETROL EO SN PLUS-210 L</v>
      </c>
      <c r="D10" s="40">
        <f>VLOOKUP(B10,BARREL!$A$2:$H$56304,8,0)*VLOOKUP(B10,BARREL!$A$2:$H$56304,4,0)*A10</f>
        <v>67620</v>
      </c>
      <c r="E10" s="40">
        <f>VLOOKUP(B10,BARREL!$A$2:$Q$56304,4,0)*VLOOKUP(B10,BARREL!$A$2:$Q$56304,12,0)*A10</f>
        <v>0</v>
      </c>
      <c r="F10" s="40">
        <f t="shared" si="0"/>
        <v>67620</v>
      </c>
      <c r="G10" s="40">
        <f>VLOOKUP(B10,BARREL!$A$2:$AB$56304,16,0)*D10/100</f>
        <v>3719.1</v>
      </c>
      <c r="H10" s="40">
        <f t="shared" si="1"/>
        <v>1278.018</v>
      </c>
      <c r="I10" s="40">
        <f t="shared" si="2"/>
        <v>62622.881999999998</v>
      </c>
      <c r="J10" s="40">
        <f t="shared" si="3"/>
        <v>11272.118759999999</v>
      </c>
      <c r="K10" s="48">
        <f t="shared" si="4"/>
        <v>73895.000759999995</v>
      </c>
      <c r="L10" s="56">
        <f t="shared" si="5"/>
        <v>73.895000760000002</v>
      </c>
      <c r="M10" s="58">
        <f t="shared" si="6"/>
        <v>73968.895760760002</v>
      </c>
    </row>
    <row r="11" spans="1:13" ht="13.8" thickBot="1" x14ac:dyDescent="0.3">
      <c r="A11" s="43">
        <v>1</v>
      </c>
      <c r="B11" s="32">
        <v>7421401</v>
      </c>
      <c r="C11" s="48" t="str">
        <f>VLOOKUP(B11,BARREL!$A$2:$C$56304,3,0)</f>
        <v>HYUNDAI SERVO DEO ACEA C5-210 L</v>
      </c>
      <c r="D11" s="40">
        <f>VLOOKUP(B11,BARREL!$A$2:$H$56304,8,0)*VLOOKUP(B11,BARREL!$A$2:$H$56304,4,0)*A11</f>
        <v>76440</v>
      </c>
      <c r="E11" s="40">
        <f>VLOOKUP(B11,BARREL!$A$2:$Q$56304,4,0)*VLOOKUP(B11,BARREL!$A$2:$Q$56304,12,0)*A11</f>
        <v>0</v>
      </c>
      <c r="F11" s="40">
        <f t="shared" si="0"/>
        <v>76440</v>
      </c>
      <c r="G11" s="40">
        <f>VLOOKUP(B11,BARREL!$A$2:$AB$56304,16,0)*D11/100</f>
        <v>4204.2</v>
      </c>
      <c r="H11" s="40">
        <f t="shared" si="1"/>
        <v>1444.7160000000001</v>
      </c>
      <c r="I11" s="40">
        <f t="shared" si="2"/>
        <v>70791.084000000003</v>
      </c>
      <c r="J11" s="40">
        <f t="shared" si="3"/>
        <v>12742.395119999999</v>
      </c>
      <c r="K11" s="48">
        <f t="shared" si="4"/>
        <v>83533.479120000004</v>
      </c>
      <c r="L11" s="56">
        <f t="shared" si="5"/>
        <v>83.53347912000001</v>
      </c>
      <c r="M11" s="58">
        <f t="shared" si="6"/>
        <v>83617.012599120004</v>
      </c>
    </row>
    <row r="12" spans="1:13" ht="13.8" thickBot="1" x14ac:dyDescent="0.3">
      <c r="A12" s="43">
        <v>1</v>
      </c>
      <c r="B12" s="32">
        <v>7477401</v>
      </c>
      <c r="C12" s="48" t="str">
        <f>VLOOKUP(B12,BARREL!$A$2:$C$56304,3,0)</f>
        <v>HY.SERVO PRM.EO SM 5W-30-210 L BRL</v>
      </c>
      <c r="D12" s="40">
        <f>VLOOKUP(B12,BARREL!$A$2:$H$56304,8,0)*VLOOKUP(B12,BARREL!$A$2:$H$56304,4,0)*A12</f>
        <v>56490</v>
      </c>
      <c r="E12" s="40">
        <f>VLOOKUP(B12,BARREL!$A$2:$Q$56304,4,0)*VLOOKUP(B12,BARREL!$A$2:$Q$56304,12,0)*A12</f>
        <v>0</v>
      </c>
      <c r="F12" s="40">
        <f t="shared" si="0"/>
        <v>56490</v>
      </c>
      <c r="G12" s="40">
        <f>VLOOKUP(B12,BARREL!$A$2:$AB$56304,16,0)*D12/100</f>
        <v>3106.95</v>
      </c>
      <c r="H12" s="40">
        <f t="shared" si="1"/>
        <v>1067.6610000000001</v>
      </c>
      <c r="I12" s="40">
        <f t="shared" si="2"/>
        <v>52315.389000000003</v>
      </c>
      <c r="J12" s="40">
        <f t="shared" si="3"/>
        <v>9416.7700199999999</v>
      </c>
      <c r="K12" s="48">
        <f t="shared" si="4"/>
        <v>61732.159020000006</v>
      </c>
      <c r="L12" s="56">
        <f t="shared" si="5"/>
        <v>61.732159020000005</v>
      </c>
      <c r="M12" s="58">
        <f t="shared" si="6"/>
        <v>61793.891179020007</v>
      </c>
    </row>
    <row r="13" spans="1:13" ht="13.8" thickBot="1" x14ac:dyDescent="0.3">
      <c r="A13" s="43">
        <v>1</v>
      </c>
      <c r="B13" s="32">
        <v>7209401</v>
      </c>
      <c r="C13" s="48" t="str">
        <f>VLOOKUP(B13,BARREL!$A$2:$C$56304,3,0)</f>
        <v>HYUNDAI SERVO SYNTH 0W-30 API SP/ ACEA C3</v>
      </c>
      <c r="D13" s="40">
        <f>VLOOKUP(B13,BARREL!$A$2:$H$56304,8,0)*VLOOKUP(B13,BARREL!$A$2:$H$56304,4,0)*A13</f>
        <v>163590</v>
      </c>
      <c r="E13" s="40">
        <f>VLOOKUP(B13,BARREL!$A$2:$Q$56304,4,0)*VLOOKUP(B13,BARREL!$A$2:$Q$56304,12,0)*A13</f>
        <v>0</v>
      </c>
      <c r="F13" s="40">
        <f t="shared" si="0"/>
        <v>163590</v>
      </c>
      <c r="G13" s="40">
        <f>VLOOKUP(B13,BARREL!$A$2:$AB$56304,16,0)*D13/100</f>
        <v>8997.4500000000007</v>
      </c>
      <c r="H13" s="40">
        <f t="shared" si="1"/>
        <v>3091.8509999999997</v>
      </c>
      <c r="I13" s="40">
        <f t="shared" si="2"/>
        <v>151500.69899999999</v>
      </c>
      <c r="J13" s="40">
        <f t="shared" si="3"/>
        <v>27270.125819999997</v>
      </c>
      <c r="K13" s="48">
        <f t="shared" si="4"/>
        <v>178770.82481999998</v>
      </c>
      <c r="L13" s="56">
        <f t="shared" si="5"/>
        <v>178.77082481999997</v>
      </c>
      <c r="M13" s="58">
        <f t="shared" si="6"/>
        <v>178949.59564481999</v>
      </c>
    </row>
    <row r="14" spans="1:13" ht="13.8" thickBot="1" x14ac:dyDescent="0.3">
      <c r="A14" s="43">
        <v>1</v>
      </c>
      <c r="B14" s="32">
        <v>7202271</v>
      </c>
      <c r="C14" s="48" t="str">
        <f>VLOOKUP(B14,BARREL!$A$2:$C$56304,3,0)</f>
        <v>SERVO SUPERIOR EO 0W30 ACEA C2-50 L</v>
      </c>
      <c r="D14" s="40">
        <f>VLOOKUP(B14,BARREL!$A$2:$H$56304,8,0)*VLOOKUP(B14,BARREL!$A$2:$H$56304,4,0)*A14</f>
        <v>15375</v>
      </c>
      <c r="E14" s="40">
        <f>VLOOKUP(B14,BARREL!$A$2:$Q$56304,4,0)*VLOOKUP(B14,BARREL!$A$2:$Q$56304,12,0)*A14</f>
        <v>0</v>
      </c>
      <c r="F14" s="40">
        <f t="shared" si="0"/>
        <v>15375</v>
      </c>
      <c r="G14" s="40">
        <f>VLOOKUP(B14,BARREL!$A$2:$AB$56304,16,0)*D14/100</f>
        <v>845.625</v>
      </c>
      <c r="H14" s="40">
        <f t="shared" si="1"/>
        <v>290.58750000000003</v>
      </c>
      <c r="I14" s="40">
        <f t="shared" si="2"/>
        <v>14238.7875</v>
      </c>
      <c r="J14" s="40">
        <f t="shared" si="3"/>
        <v>2562.9817499999999</v>
      </c>
      <c r="K14" s="48">
        <f t="shared" si="4"/>
        <v>16801.769250000001</v>
      </c>
      <c r="L14" s="56">
        <f t="shared" si="5"/>
        <v>16.801769250000003</v>
      </c>
      <c r="M14" s="58">
        <f t="shared" si="6"/>
        <v>16818.571019250001</v>
      </c>
    </row>
    <row r="15" spans="1:13" ht="13.8" thickBot="1" x14ac:dyDescent="0.3">
      <c r="A15" s="43">
        <v>1</v>
      </c>
      <c r="B15" s="32">
        <v>7206271</v>
      </c>
      <c r="C15" s="48" t="str">
        <f>VLOOKUP(B15,BARREL!$A$2:$C$56304,3,0)</f>
        <v>SERVO SUPERIOR EO 0W20 ACEA C5-50 L</v>
      </c>
      <c r="D15" s="40">
        <f>VLOOKUP(B15,BARREL!$A$2:$H$56304,8,0)*VLOOKUP(B15,BARREL!$A$2:$H$56304,4,0)*A15</f>
        <v>14490</v>
      </c>
      <c r="E15" s="40">
        <f>VLOOKUP(B15,BARREL!$A$2:$Q$56304,4,0)*VLOOKUP(B15,BARREL!$A$2:$Q$56304,12,0)*A15</f>
        <v>0</v>
      </c>
      <c r="F15" s="40">
        <f t="shared" si="0"/>
        <v>14490</v>
      </c>
      <c r="G15" s="40">
        <f>VLOOKUP(B15,BARREL!$A$2:$AB$56304,16,0)*D15/100</f>
        <v>796.95</v>
      </c>
      <c r="H15" s="40">
        <f t="shared" si="1"/>
        <v>273.86099999999999</v>
      </c>
      <c r="I15" s="40">
        <f t="shared" si="2"/>
        <v>13419.188999999998</v>
      </c>
      <c r="J15" s="40">
        <f t="shared" si="3"/>
        <v>2415.4540199999997</v>
      </c>
      <c r="K15" s="48">
        <f t="shared" si="4"/>
        <v>15834.643019999998</v>
      </c>
      <c r="L15" s="56">
        <f t="shared" si="5"/>
        <v>15.834643019999998</v>
      </c>
      <c r="M15" s="58">
        <f t="shared" si="6"/>
        <v>15850.477663019998</v>
      </c>
    </row>
    <row r="16" spans="1:13" ht="13.8" thickBot="1" x14ac:dyDescent="0.3">
      <c r="A16" s="43">
        <v>1</v>
      </c>
      <c r="B16" s="32">
        <v>7207271</v>
      </c>
      <c r="C16" s="48" t="str">
        <f>VLOOKUP(B16,BARREL!$A$2:$C$56304,3,0)</f>
        <v>SERVO SUPERIOR EO 5W30 ACEA A5/B5-50 L</v>
      </c>
      <c r="D16" s="40">
        <f>VLOOKUP(B16,BARREL!$A$2:$H$56304,8,0)*VLOOKUP(B16,BARREL!$A$2:$H$56304,4,0)*A16</f>
        <v>13185</v>
      </c>
      <c r="E16" s="40">
        <f>VLOOKUP(B16,BARREL!$A$2:$Q$56304,4,0)*VLOOKUP(B16,BARREL!$A$2:$Q$56304,12,0)*A16</f>
        <v>0</v>
      </c>
      <c r="F16" s="40">
        <f t="shared" si="0"/>
        <v>13185</v>
      </c>
      <c r="G16" s="40">
        <f>VLOOKUP(B16,BARREL!$A$2:$AB$56304,16,0)*D16/100</f>
        <v>725.17499999999995</v>
      </c>
      <c r="H16" s="40">
        <f t="shared" si="1"/>
        <v>249.19650000000001</v>
      </c>
      <c r="I16" s="40">
        <f t="shared" si="2"/>
        <v>12210.628500000001</v>
      </c>
      <c r="J16" s="40">
        <f t="shared" si="3"/>
        <v>2197.9131299999999</v>
      </c>
      <c r="K16" s="48">
        <f t="shared" si="4"/>
        <v>14408.54163</v>
      </c>
      <c r="L16" s="56">
        <f t="shared" si="5"/>
        <v>14.40854163</v>
      </c>
      <c r="M16" s="58">
        <f t="shared" si="6"/>
        <v>14422.95017163</v>
      </c>
    </row>
    <row r="17" spans="1:13" ht="13.8" thickBot="1" x14ac:dyDescent="0.3">
      <c r="A17" s="43">
        <v>1</v>
      </c>
      <c r="B17" s="32">
        <v>7208271</v>
      </c>
      <c r="C17" s="48" t="str">
        <f>VLOOKUP(B17,BARREL!$A$2:$C$56304,3,0)</f>
        <v>SERVO SUPERIOR EO 0W20 SN PLUS-50 L</v>
      </c>
      <c r="D17" s="40">
        <f>VLOOKUP(B17,BARREL!$A$2:$H$56304,8,0)*VLOOKUP(B17,BARREL!$A$2:$H$56304,4,0)*A17</f>
        <v>14200</v>
      </c>
      <c r="E17" s="40">
        <f>VLOOKUP(B17,BARREL!$A$2:$Q$56304,4,0)*VLOOKUP(B17,BARREL!$A$2:$Q$56304,12,0)*A17</f>
        <v>0</v>
      </c>
      <c r="F17" s="40">
        <f t="shared" si="0"/>
        <v>14200</v>
      </c>
      <c r="G17" s="40">
        <f>VLOOKUP(B17,BARREL!$A$2:$AB$56304,16,0)*D17/100</f>
        <v>781</v>
      </c>
      <c r="H17" s="40">
        <f t="shared" si="1"/>
        <v>268.38</v>
      </c>
      <c r="I17" s="40">
        <f t="shared" si="2"/>
        <v>13150.62</v>
      </c>
      <c r="J17" s="40">
        <f t="shared" si="3"/>
        <v>2367.1116000000002</v>
      </c>
      <c r="K17" s="48">
        <f t="shared" si="4"/>
        <v>15517.731600000001</v>
      </c>
      <c r="L17" s="56">
        <f t="shared" si="5"/>
        <v>15.517731600000001</v>
      </c>
      <c r="M17" s="58">
        <f t="shared" si="6"/>
        <v>15533.249331600002</v>
      </c>
    </row>
    <row r="18" spans="1:13" ht="13.8" thickBot="1" x14ac:dyDescent="0.3">
      <c r="A18" s="43">
        <v>1</v>
      </c>
      <c r="B18" s="32">
        <v>7202401</v>
      </c>
      <c r="C18" s="48" t="str">
        <f>VLOOKUP(B18,BARREL!$A$2:$C$56304,3,0)</f>
        <v>SERVO SUPERIOR EO 0W30 ACEA C2-210 L</v>
      </c>
      <c r="D18" s="40">
        <f>VLOOKUP(B18,BARREL!$A$2:$H$56304,8,0)*VLOOKUP(B18,BARREL!$A$2:$H$56304,4,0)*A18</f>
        <v>64575</v>
      </c>
      <c r="E18" s="40">
        <f>VLOOKUP(B18,BARREL!$A$2:$Q$56304,4,0)*VLOOKUP(B18,BARREL!$A$2:$Q$56304,12,0)*A18</f>
        <v>0</v>
      </c>
      <c r="F18" s="40">
        <f t="shared" si="0"/>
        <v>64575</v>
      </c>
      <c r="G18" s="40">
        <f>VLOOKUP(B18,BARREL!$A$2:$AB$56304,16,0)*D18/100</f>
        <v>3551.625</v>
      </c>
      <c r="H18" s="40">
        <f t="shared" si="1"/>
        <v>1220.4675</v>
      </c>
      <c r="I18" s="40">
        <f t="shared" si="2"/>
        <v>59802.907500000001</v>
      </c>
      <c r="J18" s="40">
        <f t="shared" si="3"/>
        <v>10764.523349999999</v>
      </c>
      <c r="K18" s="48">
        <f t="shared" si="4"/>
        <v>70567.430850000004</v>
      </c>
      <c r="L18" s="56">
        <f t="shared" si="5"/>
        <v>70.567430850000008</v>
      </c>
      <c r="M18" s="58">
        <f t="shared" si="6"/>
        <v>70637.998280850006</v>
      </c>
    </row>
    <row r="19" spans="1:13" ht="13.8" thickBot="1" x14ac:dyDescent="0.3">
      <c r="A19" s="43">
        <v>1</v>
      </c>
      <c r="B19" s="32">
        <v>7206401</v>
      </c>
      <c r="C19" s="48" t="str">
        <f>VLOOKUP(B19,BARREL!$A$2:$C$56304,3,0)</f>
        <v>SERVO SUPERIOR EO 0W20 ACEA C5-210 L</v>
      </c>
      <c r="D19" s="40">
        <f>VLOOKUP(B19,BARREL!$A$2:$H$56304,8,0)*VLOOKUP(B19,BARREL!$A$2:$H$56304,4,0)*A19</f>
        <v>60858</v>
      </c>
      <c r="E19" s="40">
        <f>VLOOKUP(B19,BARREL!$A$2:$Q$56304,4,0)*VLOOKUP(B19,BARREL!$A$2:$Q$56304,12,0)*A19</f>
        <v>0</v>
      </c>
      <c r="F19" s="40">
        <f t="shared" si="0"/>
        <v>60858</v>
      </c>
      <c r="G19" s="40">
        <f>VLOOKUP(B19,BARREL!$A$2:$AB$56304,16,0)*D19/100</f>
        <v>3347.19</v>
      </c>
      <c r="H19" s="40">
        <f t="shared" si="1"/>
        <v>1150.2162000000001</v>
      </c>
      <c r="I19" s="40">
        <f t="shared" si="2"/>
        <v>56360.593799999995</v>
      </c>
      <c r="J19" s="40">
        <f t="shared" si="3"/>
        <v>10144.906883999998</v>
      </c>
      <c r="K19" s="48">
        <f t="shared" si="4"/>
        <v>66505.500683999999</v>
      </c>
      <c r="L19" s="56">
        <f t="shared" si="5"/>
        <v>66.505500683999998</v>
      </c>
      <c r="M19" s="58">
        <f t="shared" si="6"/>
        <v>66572.006184683996</v>
      </c>
    </row>
    <row r="20" spans="1:13" ht="13.8" thickBot="1" x14ac:dyDescent="0.3">
      <c r="A20" s="43">
        <v>1</v>
      </c>
      <c r="B20" s="32">
        <v>7207401</v>
      </c>
      <c r="C20" s="48" t="str">
        <f>VLOOKUP(B20,BARREL!$A$2:$C$56304,3,0)</f>
        <v>SERVO SUPERIOR EO 5W30 ACEA A5/B5-210 L</v>
      </c>
      <c r="D20" s="40">
        <f>VLOOKUP(B20,BARREL!$A$2:$H$56304,8,0)*VLOOKUP(B20,BARREL!$A$2:$H$56304,4,0)*A20</f>
        <v>55377</v>
      </c>
      <c r="E20" s="40">
        <f>VLOOKUP(B20,BARREL!$A$2:$Q$56304,4,0)*VLOOKUP(B20,BARREL!$A$2:$Q$56304,12,0)*A20</f>
        <v>0</v>
      </c>
      <c r="F20" s="40">
        <f t="shared" si="0"/>
        <v>55377</v>
      </c>
      <c r="G20" s="40">
        <f>VLOOKUP(B20,BARREL!$A$2:$AB$56304,16,0)*D20/100</f>
        <v>3045.7350000000001</v>
      </c>
      <c r="H20" s="40">
        <f t="shared" si="1"/>
        <v>1046.6252999999999</v>
      </c>
      <c r="I20" s="40">
        <f t="shared" si="2"/>
        <v>51284.6397</v>
      </c>
      <c r="J20" s="40">
        <f t="shared" si="3"/>
        <v>9231.2351459999991</v>
      </c>
      <c r="K20" s="48">
        <f t="shared" si="4"/>
        <v>60515.874845999999</v>
      </c>
      <c r="L20" s="56">
        <f t="shared" si="5"/>
        <v>60.515874846000003</v>
      </c>
      <c r="M20" s="58">
        <f t="shared" si="6"/>
        <v>60576.390720846</v>
      </c>
    </row>
    <row r="21" spans="1:13" ht="13.8" thickBot="1" x14ac:dyDescent="0.3">
      <c r="A21" s="43">
        <v>1</v>
      </c>
      <c r="B21" s="32">
        <v>7208401</v>
      </c>
      <c r="C21" s="48" t="str">
        <f>VLOOKUP(B21,BARREL!$A$2:$C$56304,3,0)</f>
        <v>SERVO SUPERIOR EO 0W20 SN PLUS-210 L</v>
      </c>
      <c r="D21" s="40">
        <f>VLOOKUP(B21,BARREL!$A$2:$H$56304,8,0)*VLOOKUP(B21,BARREL!$A$2:$H$56304,4,0)*A21</f>
        <v>59640</v>
      </c>
      <c r="E21" s="40">
        <f>VLOOKUP(B21,BARREL!$A$2:$Q$56304,4,0)*VLOOKUP(B21,BARREL!$A$2:$Q$56304,12,0)*A21</f>
        <v>0</v>
      </c>
      <c r="F21" s="40">
        <f t="shared" si="0"/>
        <v>59640</v>
      </c>
      <c r="G21" s="40">
        <f>VLOOKUP(B21,BARREL!$A$2:$AB$56304,16,0)*D21/100</f>
        <v>3280.2</v>
      </c>
      <c r="H21" s="40">
        <f t="shared" si="1"/>
        <v>1127.1960000000001</v>
      </c>
      <c r="I21" s="40">
        <f t="shared" si="2"/>
        <v>55232.603999999999</v>
      </c>
      <c r="J21" s="40">
        <f t="shared" si="3"/>
        <v>9941.8687200000004</v>
      </c>
      <c r="K21" s="48">
        <f t="shared" si="4"/>
        <v>65174.472719999998</v>
      </c>
      <c r="L21" s="56">
        <f t="shared" si="5"/>
        <v>65.174472719999997</v>
      </c>
      <c r="M21" s="58">
        <f t="shared" si="6"/>
        <v>65239.647192719996</v>
      </c>
    </row>
    <row r="22" spans="1:13" ht="13.8" thickBot="1" x14ac:dyDescent="0.3">
      <c r="A22" s="43">
        <v>1</v>
      </c>
      <c r="B22" s="32">
        <v>7264401</v>
      </c>
      <c r="C22" s="48" t="str">
        <f>VLOOKUP(B22,BARREL!$A$2:$C$56304,3,0)</f>
        <v>SERVO MG HECTOR PETROL ENGINE OIL-210 L</v>
      </c>
      <c r="D22" s="40">
        <f>VLOOKUP(B22,BARREL!$A$2:$H$56304,8,0)*VLOOKUP(B22,BARREL!$A$2:$H$56304,4,0)*A22</f>
        <v>63840</v>
      </c>
      <c r="E22" s="40">
        <f>VLOOKUP(B22,BARREL!$A$2:$Q$56304,4,0)*VLOOKUP(B22,BARREL!$A$2:$Q$56304,12,0)*A22</f>
        <v>2940</v>
      </c>
      <c r="F22" s="40">
        <f t="shared" si="0"/>
        <v>60900</v>
      </c>
      <c r="G22" s="40">
        <f>VLOOKUP(B22,BARREL!$A$2:$AB$56304,16,0)*D22/100</f>
        <v>6384</v>
      </c>
      <c r="H22" s="40">
        <f t="shared" si="1"/>
        <v>1090.32</v>
      </c>
      <c r="I22" s="40">
        <f t="shared" si="2"/>
        <v>53425.68</v>
      </c>
      <c r="J22" s="40">
        <f t="shared" si="3"/>
        <v>9616.6224000000002</v>
      </c>
      <c r="K22" s="48">
        <f t="shared" si="4"/>
        <v>63042.3024</v>
      </c>
      <c r="L22" s="56">
        <f t="shared" si="5"/>
        <v>63.042302400000004</v>
      </c>
      <c r="M22" s="58">
        <f t="shared" si="6"/>
        <v>63105.344702399998</v>
      </c>
    </row>
    <row r="23" spans="1:13" ht="13.8" thickBot="1" x14ac:dyDescent="0.3">
      <c r="A23" s="43">
        <v>1</v>
      </c>
      <c r="B23" s="32">
        <v>7267401</v>
      </c>
      <c r="C23" s="48" t="str">
        <f>VLOOKUP(B23,BARREL!$A$2:$C$56304,3,0)</f>
        <v>SERVO MG HECTOR DIESEL ENGINE OIL-210 L</v>
      </c>
      <c r="D23" s="40">
        <f>VLOOKUP(B23,BARREL!$A$2:$H$56304,8,0)*VLOOKUP(B23,BARREL!$A$2:$H$56304,4,0)*A23</f>
        <v>145530</v>
      </c>
      <c r="E23" s="40">
        <f>VLOOKUP(B23,BARREL!$A$2:$Q$56304,4,0)*VLOOKUP(B23,BARREL!$A$2:$Q$56304,12,0)*A23</f>
        <v>4200</v>
      </c>
      <c r="F23" s="40">
        <f t="shared" si="0"/>
        <v>141330</v>
      </c>
      <c r="G23" s="40">
        <f>VLOOKUP(B23,BARREL!$A$2:$AB$56304,16,0)*D23/100</f>
        <v>14553</v>
      </c>
      <c r="H23" s="40">
        <f t="shared" si="1"/>
        <v>2535.54</v>
      </c>
      <c r="I23" s="40">
        <f t="shared" si="2"/>
        <v>124241.46</v>
      </c>
      <c r="J23" s="40">
        <f t="shared" si="3"/>
        <v>22363.462800000001</v>
      </c>
      <c r="K23" s="48">
        <f t="shared" si="4"/>
        <v>146604.9228</v>
      </c>
      <c r="L23" s="56">
        <f t="shared" si="5"/>
        <v>146.6049228</v>
      </c>
      <c r="M23" s="58">
        <f t="shared" si="6"/>
        <v>146751.5277228</v>
      </c>
    </row>
    <row r="24" spans="1:13" ht="13.8" thickBot="1" x14ac:dyDescent="0.3">
      <c r="A24" s="43">
        <v>1</v>
      </c>
      <c r="B24" s="32">
        <v>7265401</v>
      </c>
      <c r="C24" s="48" t="str">
        <f>VLOOKUP(B24,BARREL!$A$2:$C$56304,3,0)</f>
        <v>SERVO MG GLOSTER DIESEL EO-210 L</v>
      </c>
      <c r="D24" s="40">
        <f>VLOOKUP(B24,BARREL!$A$2:$H$56304,8,0)*VLOOKUP(B24,BARREL!$A$2:$H$56304,4,0)*A24</f>
        <v>93030</v>
      </c>
      <c r="E24" s="40">
        <f>VLOOKUP(B24,BARREL!$A$2:$Q$56304,4,0)*VLOOKUP(B24,BARREL!$A$2:$Q$56304,12,0)*A24</f>
        <v>4200</v>
      </c>
      <c r="F24" s="40">
        <f t="shared" si="0"/>
        <v>88830</v>
      </c>
      <c r="G24" s="40">
        <f>VLOOKUP(B24,BARREL!$A$2:$AB$56304,16,0)*D24/100</f>
        <v>9303</v>
      </c>
      <c r="H24" s="40">
        <f t="shared" si="1"/>
        <v>1590.54</v>
      </c>
      <c r="I24" s="40">
        <f t="shared" si="2"/>
        <v>77936.460000000006</v>
      </c>
      <c r="J24" s="40">
        <f t="shared" si="3"/>
        <v>14028.562800000002</v>
      </c>
      <c r="K24" s="48">
        <f t="shared" si="4"/>
        <v>91965.022800000006</v>
      </c>
      <c r="L24" s="56">
        <f t="shared" si="5"/>
        <v>91.965022800000014</v>
      </c>
      <c r="M24" s="58">
        <f t="shared" si="6"/>
        <v>92056.987822800002</v>
      </c>
    </row>
    <row r="25" spans="1:13" ht="13.8" thickBot="1" x14ac:dyDescent="0.3">
      <c r="A25" s="43">
        <v>1</v>
      </c>
      <c r="B25" s="32">
        <v>1301401</v>
      </c>
      <c r="C25" s="48" t="str">
        <f>VLOOKUP(B25,BARREL!$A$2:$C$56304,3,0)</f>
        <v>SERVO ULTRA 10W - 210L BRL</v>
      </c>
      <c r="D25" s="40">
        <f>VLOOKUP(B25,BARREL!$A$2:$H$56304,8,0)*VLOOKUP(B25,BARREL!$A$2:$H$56304,4,0)*A25</f>
        <v>40110</v>
      </c>
      <c r="E25" s="40">
        <f>VLOOKUP(B25,BARREL!$A$2:$Q$56304,4,0)*VLOOKUP(B25,BARREL!$A$2:$Q$56304,12,0)*A25</f>
        <v>1680</v>
      </c>
      <c r="F25" s="40">
        <f t="shared" si="0"/>
        <v>38430</v>
      </c>
      <c r="G25" s="40">
        <f>VLOOKUP(B25,BARREL!$A$2:$AB$56304,16,0)*D25/100</f>
        <v>2206.0500000000002</v>
      </c>
      <c r="H25" s="40">
        <f t="shared" si="1"/>
        <v>724.47899999999993</v>
      </c>
      <c r="I25" s="40">
        <f t="shared" si="2"/>
        <v>35499.470999999998</v>
      </c>
      <c r="J25" s="40">
        <f t="shared" si="3"/>
        <v>6389.9047799999989</v>
      </c>
      <c r="K25" s="48">
        <f t="shared" si="4"/>
        <v>41889.375779999995</v>
      </c>
      <c r="L25" s="56">
        <f t="shared" si="5"/>
        <v>41.889375779999995</v>
      </c>
      <c r="M25" s="58">
        <f t="shared" si="6"/>
        <v>41931.265155779998</v>
      </c>
    </row>
    <row r="26" spans="1:13" ht="13.8" thickBot="1" x14ac:dyDescent="0.3">
      <c r="A26" s="43">
        <v>1</v>
      </c>
      <c r="B26" s="32">
        <v>1404401</v>
      </c>
      <c r="C26" s="48" t="str">
        <f>VLOOKUP(B26,BARREL!$A$2:$C$56304,3,0)</f>
        <v>SERVO PRIDE 40 - 210L BRL</v>
      </c>
      <c r="D26" s="40">
        <f>VLOOKUP(B26,BARREL!$A$2:$H$56304,8,0)*VLOOKUP(B26,BARREL!$A$2:$H$56304,4,0)*A26</f>
        <v>47880</v>
      </c>
      <c r="E26" s="40">
        <f>VLOOKUP(B26,BARREL!$A$2:$Q$56304,4,0)*VLOOKUP(B26,BARREL!$A$2:$Q$56304,12,0)*A26</f>
        <v>1680</v>
      </c>
      <c r="F26" s="40">
        <f t="shared" si="0"/>
        <v>46200</v>
      </c>
      <c r="G26" s="40">
        <f>VLOOKUP(B26,BARREL!$A$2:$AB$56304,16,0)*D26/100</f>
        <v>2633.4</v>
      </c>
      <c r="H26" s="40">
        <f t="shared" si="1"/>
        <v>871.33199999999999</v>
      </c>
      <c r="I26" s="40">
        <f t="shared" si="2"/>
        <v>42695.267999999996</v>
      </c>
      <c r="J26" s="40">
        <f t="shared" si="3"/>
        <v>7685.1482399999986</v>
      </c>
      <c r="K26" s="48">
        <f t="shared" si="4"/>
        <v>50380.416239999991</v>
      </c>
      <c r="L26" s="56">
        <f t="shared" si="5"/>
        <v>50.380416239999995</v>
      </c>
      <c r="M26" s="58">
        <f t="shared" si="6"/>
        <v>50430.796656239989</v>
      </c>
    </row>
    <row r="27" spans="1:13" ht="13.8" thickBot="1" x14ac:dyDescent="0.3">
      <c r="A27" s="43">
        <v>1</v>
      </c>
      <c r="B27" s="32">
        <v>7436401</v>
      </c>
      <c r="C27" s="48" t="str">
        <f>VLOOKUP(B27,BARREL!$A$2:$C$56304,3,0)</f>
        <v>SERVO PRIDE NXT CK4 15W40-210 L BRL</v>
      </c>
      <c r="D27" s="40">
        <f>VLOOKUP(B27,BARREL!$A$2:$H$56304,8,0)*VLOOKUP(B27,BARREL!$A$2:$H$56304,4,0)*A27</f>
        <v>53550</v>
      </c>
      <c r="E27" s="40">
        <f>VLOOKUP(B27,BARREL!$A$2:$Q$56304,4,0)*VLOOKUP(B27,BARREL!$A$2:$Q$56304,12,0)*A27</f>
        <v>3780</v>
      </c>
      <c r="F27" s="40">
        <f t="shared" si="0"/>
        <v>49770</v>
      </c>
      <c r="G27" s="40">
        <f>VLOOKUP(B27,BARREL!$A$2:$AB$56304,16,0)*D27/100</f>
        <v>4284</v>
      </c>
      <c r="H27" s="40">
        <f t="shared" si="1"/>
        <v>909.72</v>
      </c>
      <c r="I27" s="40">
        <f t="shared" si="2"/>
        <v>44576.28</v>
      </c>
      <c r="J27" s="40">
        <f t="shared" si="3"/>
        <v>8023.7303999999995</v>
      </c>
      <c r="K27" s="48">
        <f t="shared" si="4"/>
        <v>52600.010399999999</v>
      </c>
      <c r="L27" s="56">
        <f t="shared" si="5"/>
        <v>52.600010400000002</v>
      </c>
      <c r="M27" s="58">
        <f t="shared" si="6"/>
        <v>52652.610410399997</v>
      </c>
    </row>
    <row r="28" spans="1:13" ht="13.8" thickBot="1" x14ac:dyDescent="0.3">
      <c r="A28" s="43">
        <v>1</v>
      </c>
      <c r="B28" s="32">
        <v>7470401</v>
      </c>
      <c r="C28" s="48" t="str">
        <f>VLOOKUP(B28,BARREL!$A$2:$C$56304,3,0)</f>
        <v>SERVO FLEET SUPREME CI4 PLUS 15W-40- 210 L</v>
      </c>
      <c r="D28" s="40">
        <f>VLOOKUP(B28,BARREL!$A$2:$H$56304,8,0)*VLOOKUP(B28,BARREL!$A$2:$H$56304,4,0)*A28</f>
        <v>41790</v>
      </c>
      <c r="E28" s="40">
        <f>VLOOKUP(B28,BARREL!$A$2:$Q$56304,4,0)*VLOOKUP(B28,BARREL!$A$2:$Q$56304,12,0)*A28</f>
        <v>2730</v>
      </c>
      <c r="F28" s="40">
        <f t="shared" si="0"/>
        <v>39060</v>
      </c>
      <c r="G28" s="40">
        <f>VLOOKUP(B28,BARREL!$A$2:$AB$56304,16,0)*D28/100</f>
        <v>2298.4499999999998</v>
      </c>
      <c r="H28" s="40">
        <f t="shared" si="1"/>
        <v>735.23100000000011</v>
      </c>
      <c r="I28" s="40">
        <f t="shared" si="2"/>
        <v>36026.319000000003</v>
      </c>
      <c r="J28" s="40">
        <f t="shared" si="3"/>
        <v>6484.7374200000004</v>
      </c>
      <c r="K28" s="48">
        <f t="shared" si="4"/>
        <v>42511.056420000001</v>
      </c>
      <c r="L28" s="56">
        <f t="shared" si="5"/>
        <v>42.511056420000003</v>
      </c>
      <c r="M28" s="58">
        <f t="shared" si="6"/>
        <v>42553.567476420001</v>
      </c>
    </row>
    <row r="29" spans="1:13" ht="13.8" thickBot="1" x14ac:dyDescent="0.3">
      <c r="A29" s="43">
        <v>1</v>
      </c>
      <c r="B29" s="32">
        <v>7472401</v>
      </c>
      <c r="C29" s="48" t="str">
        <f>VLOOKUP(B29,BARREL!$A$2:$C$56304,3,0)</f>
        <v>SERVO FLT CF4 15W-40-210 L BRL</v>
      </c>
      <c r="D29" s="40">
        <f>VLOOKUP(B29,BARREL!$A$2:$H$56304,8,0)*VLOOKUP(B29,BARREL!$A$2:$H$56304,4,0)*A29</f>
        <v>40950</v>
      </c>
      <c r="E29" s="40">
        <f>VLOOKUP(B29,BARREL!$A$2:$Q$56304,4,0)*VLOOKUP(B29,BARREL!$A$2:$Q$56304,12,0)*A29</f>
        <v>2100</v>
      </c>
      <c r="F29" s="40">
        <f t="shared" si="0"/>
        <v>38850</v>
      </c>
      <c r="G29" s="40">
        <f>VLOOKUP(B29,BARREL!$A$2:$AB$56304,16,0)*D29/100</f>
        <v>2252.25</v>
      </c>
      <c r="H29" s="40">
        <f t="shared" si="1"/>
        <v>731.95500000000004</v>
      </c>
      <c r="I29" s="40">
        <f t="shared" si="2"/>
        <v>35865.794999999998</v>
      </c>
      <c r="J29" s="40">
        <f t="shared" si="3"/>
        <v>6455.8430999999991</v>
      </c>
      <c r="K29" s="48">
        <f t="shared" si="4"/>
        <v>42321.638099999996</v>
      </c>
      <c r="L29" s="56">
        <f t="shared" si="5"/>
        <v>42.321638099999994</v>
      </c>
      <c r="M29" s="58">
        <f t="shared" si="6"/>
        <v>42363.959738099999</v>
      </c>
    </row>
    <row r="30" spans="1:13" ht="13.8" thickBot="1" x14ac:dyDescent="0.3">
      <c r="A30" s="43">
        <v>1</v>
      </c>
      <c r="B30" s="32">
        <v>7485401</v>
      </c>
      <c r="C30" s="48" t="str">
        <f>VLOOKUP(B30,BARREL!$A$2:$C$56304,3,0)</f>
        <v>SERVO SUPER 20W-40 MG-210 L BRL</v>
      </c>
      <c r="D30" s="40">
        <f>VLOOKUP(B30,BARREL!$A$2:$H$56304,8,0)*VLOOKUP(B30,BARREL!$A$2:$H$56304,4,0)*A30</f>
        <v>40320</v>
      </c>
      <c r="E30" s="40">
        <f>VLOOKUP(B30,BARREL!$A$2:$Q$56304,4,0)*VLOOKUP(B30,BARREL!$A$2:$Q$56304,12,0)*A30</f>
        <v>4200</v>
      </c>
      <c r="F30" s="40">
        <f t="shared" si="0"/>
        <v>36120</v>
      </c>
      <c r="G30" s="40">
        <f>VLOOKUP(B30,BARREL!$A$2:$AB$56304,16,0)*D30/100</f>
        <v>2217.6</v>
      </c>
      <c r="H30" s="40">
        <f t="shared" si="1"/>
        <v>678.048</v>
      </c>
      <c r="I30" s="40">
        <f t="shared" si="2"/>
        <v>33224.351999999999</v>
      </c>
      <c r="J30" s="40">
        <f t="shared" si="3"/>
        <v>5980.3833599999998</v>
      </c>
      <c r="K30" s="48">
        <f t="shared" si="4"/>
        <v>39204.735359999999</v>
      </c>
      <c r="L30" s="56">
        <f t="shared" si="5"/>
        <v>39.204735360000001</v>
      </c>
      <c r="M30" s="58">
        <f t="shared" si="6"/>
        <v>39243.940095359998</v>
      </c>
    </row>
    <row r="31" spans="1:13" ht="13.8" thickBot="1" x14ac:dyDescent="0.3">
      <c r="A31" s="43">
        <v>1</v>
      </c>
      <c r="B31" s="32">
        <v>7489271</v>
      </c>
      <c r="C31" s="48" t="str">
        <f>VLOOKUP(B31,BARREL!$A$2:$C$56304,3,0)</f>
        <v>SERVO PRIDE XL PLUS 15W40-50 L</v>
      </c>
      <c r="D31" s="40">
        <f>VLOOKUP(B31,BARREL!$A$2:$H$56304,8,0)*VLOOKUP(B31,BARREL!$A$2:$H$56304,4,0)*A31</f>
        <v>12550</v>
      </c>
      <c r="E31" s="40">
        <f>VLOOKUP(B31,BARREL!$A$2:$Q$56304,4,0)*VLOOKUP(B31,BARREL!$A$2:$Q$56304,12,0)*A31</f>
        <v>1400</v>
      </c>
      <c r="F31" s="40">
        <f t="shared" si="0"/>
        <v>11150</v>
      </c>
      <c r="G31" s="40">
        <f>VLOOKUP(B31,BARREL!$A$2:$AB$56304,16,0)*D31/100</f>
        <v>690.25</v>
      </c>
      <c r="H31" s="40">
        <f t="shared" si="1"/>
        <v>209.19499999999999</v>
      </c>
      <c r="I31" s="40">
        <f t="shared" si="2"/>
        <v>10250.555</v>
      </c>
      <c r="J31" s="40">
        <f t="shared" si="3"/>
        <v>1845.0998999999999</v>
      </c>
      <c r="K31" s="48">
        <f t="shared" si="4"/>
        <v>12095.6549</v>
      </c>
      <c r="L31" s="56">
        <f t="shared" si="5"/>
        <v>12.0956549</v>
      </c>
      <c r="M31" s="58">
        <f t="shared" si="6"/>
        <v>12107.7505549</v>
      </c>
    </row>
    <row r="32" spans="1:13" ht="13.8" thickBot="1" x14ac:dyDescent="0.3">
      <c r="A32" s="43">
        <v>1</v>
      </c>
      <c r="B32" s="32">
        <v>7489401</v>
      </c>
      <c r="C32" s="48" t="str">
        <f>VLOOKUP(B32,BARREL!$A$2:$C$56304,3,0)</f>
        <v>SERVO PRIDE XL PLUS 15W40-210 L BRL</v>
      </c>
      <c r="D32" s="40">
        <f>VLOOKUP(B32,BARREL!$A$2:$H$56304,8,0)*VLOOKUP(B32,BARREL!$A$2:$H$56304,4,0)*A32</f>
        <v>52290</v>
      </c>
      <c r="E32" s="40">
        <f>VLOOKUP(B32,BARREL!$A$2:$Q$56304,4,0)*VLOOKUP(B32,BARREL!$A$2:$Q$56304,12,0)*A32</f>
        <v>5880</v>
      </c>
      <c r="F32" s="40">
        <f t="shared" si="0"/>
        <v>46410</v>
      </c>
      <c r="G32" s="40">
        <f>VLOOKUP(B32,BARREL!$A$2:$AB$56304,16,0)*D32/100</f>
        <v>2875.95</v>
      </c>
      <c r="H32" s="40">
        <f t="shared" si="1"/>
        <v>870.68100000000004</v>
      </c>
      <c r="I32" s="40">
        <f t="shared" si="2"/>
        <v>42663.369000000006</v>
      </c>
      <c r="J32" s="40">
        <f t="shared" si="3"/>
        <v>7679.4064200000012</v>
      </c>
      <c r="K32" s="48">
        <f t="shared" si="4"/>
        <v>50342.775420000005</v>
      </c>
      <c r="L32" s="56">
        <f t="shared" si="5"/>
        <v>50.342775420000009</v>
      </c>
      <c r="M32" s="58">
        <f t="shared" si="6"/>
        <v>50393.118195420007</v>
      </c>
    </row>
    <row r="33" spans="1:13" ht="13.8" thickBot="1" x14ac:dyDescent="0.3">
      <c r="A33" s="43">
        <v>1</v>
      </c>
      <c r="B33" s="32">
        <v>7494401</v>
      </c>
      <c r="C33" s="48" t="str">
        <f>VLOOKUP(B33,BARREL!$A$2:$C$56304,3,0)</f>
        <v>SERVO SUP.MULT.GRD 20W-40-210 L BRL</v>
      </c>
      <c r="D33" s="40">
        <f>VLOOKUP(B33,BARREL!$A$2:$H$56304,8,0)*VLOOKUP(B33,BARREL!$A$2:$H$56304,4,0)*A33</f>
        <v>44940</v>
      </c>
      <c r="E33" s="40">
        <f>VLOOKUP(B33,BARREL!$A$2:$Q$56304,4,0)*VLOOKUP(B33,BARREL!$A$2:$Q$56304,12,0)*A33</f>
        <v>0</v>
      </c>
      <c r="F33" s="40">
        <f t="shared" si="0"/>
        <v>44940</v>
      </c>
      <c r="G33" s="40">
        <f>VLOOKUP(B33,BARREL!$A$2:$AB$56304,16,0)*D33/100</f>
        <v>2471.6999999999998</v>
      </c>
      <c r="H33" s="40">
        <f t="shared" si="1"/>
        <v>849.3660000000001</v>
      </c>
      <c r="I33" s="40">
        <f t="shared" si="2"/>
        <v>41618.934000000001</v>
      </c>
      <c r="J33" s="40">
        <f t="shared" si="3"/>
        <v>7491.4081200000001</v>
      </c>
      <c r="K33" s="48">
        <f t="shared" si="4"/>
        <v>49110.342120000001</v>
      </c>
      <c r="L33" s="56">
        <f t="shared" si="5"/>
        <v>49.110342120000006</v>
      </c>
      <c r="M33" s="58">
        <f t="shared" si="6"/>
        <v>49159.452462120003</v>
      </c>
    </row>
    <row r="34" spans="1:13" ht="13.8" thickBot="1" x14ac:dyDescent="0.3">
      <c r="A34" s="43">
        <v>1</v>
      </c>
      <c r="B34" s="32">
        <v>7577271</v>
      </c>
      <c r="C34" s="48" t="str">
        <f>VLOOKUP(B34,BARREL!$A$2:$C$56304,3,0)</f>
        <v>SERVO PREMIUM CF-4 15W-40-50L HDPE DRUM</v>
      </c>
      <c r="D34" s="40">
        <f>VLOOKUP(B34,BARREL!$A$2:$H$56304,8,0)*VLOOKUP(B34,BARREL!$A$2:$H$56304,4,0)*A34</f>
        <v>10900</v>
      </c>
      <c r="E34" s="40">
        <f>VLOOKUP(B34,BARREL!$A$2:$Q$56304,4,0)*VLOOKUP(B34,BARREL!$A$2:$Q$56304,12,0)*A34</f>
        <v>900</v>
      </c>
      <c r="F34" s="40">
        <f t="shared" si="0"/>
        <v>10000</v>
      </c>
      <c r="G34" s="40">
        <f>VLOOKUP(B34,BARREL!$A$2:$AB$56304,16,0)*D34/100</f>
        <v>599.5</v>
      </c>
      <c r="H34" s="40">
        <f t="shared" si="1"/>
        <v>188.01</v>
      </c>
      <c r="I34" s="40">
        <f t="shared" si="2"/>
        <v>9212.49</v>
      </c>
      <c r="J34" s="40">
        <f t="shared" si="3"/>
        <v>1658.2482</v>
      </c>
      <c r="K34" s="48">
        <f t="shared" si="4"/>
        <v>10870.7382</v>
      </c>
      <c r="L34" s="56">
        <f t="shared" si="5"/>
        <v>10.8707382</v>
      </c>
      <c r="M34" s="58">
        <f t="shared" si="6"/>
        <v>10881.608938199999</v>
      </c>
    </row>
    <row r="35" spans="1:13" ht="13.8" thickBot="1" x14ac:dyDescent="0.3">
      <c r="A35" s="43">
        <v>1</v>
      </c>
      <c r="B35" s="32">
        <v>7577401</v>
      </c>
      <c r="C35" s="48" t="str">
        <f>VLOOKUP(B35,BARREL!$A$2:$C$56304,3,0)</f>
        <v>SERVO PREMIUM CF-4 15W-40 - 210L BRL</v>
      </c>
      <c r="D35" s="40">
        <f>VLOOKUP(B35,BARREL!$A$2:$H$56304,8,0)*VLOOKUP(B35,BARREL!$A$2:$H$56304,4,0)*A35</f>
        <v>45570</v>
      </c>
      <c r="E35" s="40">
        <f>VLOOKUP(B35,BARREL!$A$2:$Q$56304,4,0)*VLOOKUP(B35,BARREL!$A$2:$Q$56304,12,0)*A35</f>
        <v>3780</v>
      </c>
      <c r="F35" s="40">
        <f t="shared" si="0"/>
        <v>41790</v>
      </c>
      <c r="G35" s="40">
        <f>VLOOKUP(B35,BARREL!$A$2:$AB$56304,16,0)*D35/100</f>
        <v>2506.35</v>
      </c>
      <c r="H35" s="40">
        <f t="shared" si="1"/>
        <v>785.673</v>
      </c>
      <c r="I35" s="40">
        <f t="shared" si="2"/>
        <v>38497.976999999999</v>
      </c>
      <c r="J35" s="40">
        <f t="shared" si="3"/>
        <v>6929.6358599999994</v>
      </c>
      <c r="K35" s="48">
        <f t="shared" si="4"/>
        <v>45427.612860000001</v>
      </c>
      <c r="L35" s="56">
        <f t="shared" si="5"/>
        <v>45.427612860000004</v>
      </c>
      <c r="M35" s="58">
        <f t="shared" si="6"/>
        <v>45473.040472860004</v>
      </c>
    </row>
    <row r="36" spans="1:13" ht="13.8" thickBot="1" x14ac:dyDescent="0.3">
      <c r="A36" s="43">
        <v>1</v>
      </c>
      <c r="B36" s="32">
        <v>7612401</v>
      </c>
      <c r="C36" s="48" t="str">
        <f>VLOOKUP(B36,BARREL!$A$2:$C$56304,3,0)</f>
        <v>SERVO PRIDE XL 15W-40 - 210L BRL</v>
      </c>
      <c r="D36" s="40">
        <f>VLOOKUP(B36,BARREL!$A$2:$H$56304,8,0)*VLOOKUP(B36,BARREL!$A$2:$H$56304,4,0)*A36</f>
        <v>47040</v>
      </c>
      <c r="E36" s="40">
        <f>VLOOKUP(B36,BARREL!$A$2:$Q$56304,4,0)*VLOOKUP(B36,BARREL!$A$2:$Q$56304,12,0)*A36</f>
        <v>4830</v>
      </c>
      <c r="F36" s="40">
        <f t="shared" si="0"/>
        <v>42210</v>
      </c>
      <c r="G36" s="40">
        <f>VLOOKUP(B36,BARREL!$A$2:$AB$56304,16,0)*D36/100</f>
        <v>2587.1999999999998</v>
      </c>
      <c r="H36" s="40">
        <f t="shared" si="1"/>
        <v>792.45600000000013</v>
      </c>
      <c r="I36" s="40">
        <f t="shared" si="2"/>
        <v>38830.344000000005</v>
      </c>
      <c r="J36" s="40">
        <f t="shared" si="3"/>
        <v>6989.4619200000006</v>
      </c>
      <c r="K36" s="48">
        <f t="shared" si="4"/>
        <v>45819.805920000006</v>
      </c>
      <c r="L36" s="56">
        <f t="shared" si="5"/>
        <v>45.819805920000007</v>
      </c>
      <c r="M36" s="58">
        <f t="shared" si="6"/>
        <v>45865.625725920007</v>
      </c>
    </row>
    <row r="37" spans="1:13" ht="13.8" thickBot="1" x14ac:dyDescent="0.3">
      <c r="A37" s="43">
        <v>1</v>
      </c>
      <c r="B37" s="32">
        <v>2502401</v>
      </c>
      <c r="C37" s="48" t="str">
        <f>VLOOKUP(B37,BARREL!$A$2:$C$56304,3,0)</f>
        <v>SERVO GEAR HP 90 - 210L BRL</v>
      </c>
      <c r="D37" s="40">
        <f>VLOOKUP(B37,BARREL!$A$2:$H$56304,8,0)*VLOOKUP(B37,BARREL!$A$2:$H$56304,4,0)*A37</f>
        <v>48090</v>
      </c>
      <c r="E37" s="40">
        <f>VLOOKUP(B37,BARREL!$A$2:$Q$56304,4,0)*VLOOKUP(B37,BARREL!$A$2:$Q$56304,12,0)*A37</f>
        <v>4830</v>
      </c>
      <c r="F37" s="40">
        <f t="shared" si="0"/>
        <v>43260</v>
      </c>
      <c r="G37" s="40">
        <f>VLOOKUP(B37,BARREL!$A$2:$AB$56304,16,0)*D37/100</f>
        <v>2644.95</v>
      </c>
      <c r="H37" s="40">
        <f t="shared" si="1"/>
        <v>812.30100000000004</v>
      </c>
      <c r="I37" s="40">
        <f t="shared" si="2"/>
        <v>39802.749000000003</v>
      </c>
      <c r="J37" s="40">
        <f t="shared" si="3"/>
        <v>7164.4948200000008</v>
      </c>
      <c r="K37" s="48">
        <f t="shared" si="4"/>
        <v>46967.243820000003</v>
      </c>
      <c r="L37" s="56">
        <f t="shared" si="5"/>
        <v>46.967243820000007</v>
      </c>
      <c r="M37" s="58">
        <f t="shared" si="6"/>
        <v>47014.211063820003</v>
      </c>
    </row>
    <row r="38" spans="1:13" ht="13.8" thickBot="1" x14ac:dyDescent="0.3">
      <c r="A38" s="43">
        <v>1</v>
      </c>
      <c r="B38" s="32">
        <v>2503401</v>
      </c>
      <c r="C38" s="48" t="str">
        <f>VLOOKUP(B38,BARREL!$A$2:$C$56304,3,0)</f>
        <v>SERVO GEAR HP 140-210L BRL</v>
      </c>
      <c r="D38" s="40">
        <f>VLOOKUP(B38,BARREL!$A$2:$H$56304,8,0)*VLOOKUP(B38,BARREL!$A$2:$H$56304,4,0)*A38</f>
        <v>51450</v>
      </c>
      <c r="E38" s="40">
        <f>VLOOKUP(B38,BARREL!$A$2:$Q$56304,4,0)*VLOOKUP(B38,BARREL!$A$2:$Q$56304,12,0)*A38</f>
        <v>3780</v>
      </c>
      <c r="F38" s="40">
        <f t="shared" si="0"/>
        <v>47670</v>
      </c>
      <c r="G38" s="40">
        <f>VLOOKUP(B38,BARREL!$A$2:$AB$56304,16,0)*D38/100</f>
        <v>2829.75</v>
      </c>
      <c r="H38" s="40">
        <f t="shared" si="1"/>
        <v>896.80500000000006</v>
      </c>
      <c r="I38" s="40">
        <f t="shared" si="2"/>
        <v>43943.445</v>
      </c>
      <c r="J38" s="40">
        <f t="shared" si="3"/>
        <v>7909.8200999999999</v>
      </c>
      <c r="K38" s="48">
        <f t="shared" si="4"/>
        <v>51853.265099999997</v>
      </c>
      <c r="L38" s="56">
        <f t="shared" si="5"/>
        <v>51.853265099999994</v>
      </c>
      <c r="M38" s="58">
        <f t="shared" si="6"/>
        <v>51905.118365099996</v>
      </c>
    </row>
    <row r="39" spans="1:13" ht="13.8" thickBot="1" x14ac:dyDescent="0.3">
      <c r="A39" s="43">
        <v>1</v>
      </c>
      <c r="B39" s="32">
        <v>4906401</v>
      </c>
      <c r="C39" s="48" t="str">
        <f>VLOOKUP(B39,BARREL!$A$2:$C$56304,3,0)</f>
        <v>SERVO TRANSFLUID A - 210L BRL</v>
      </c>
      <c r="D39" s="40">
        <f>VLOOKUP(B39,BARREL!$A$2:$H$56304,8,0)*VLOOKUP(B39,BARREL!$A$2:$H$56304,4,0)*A39</f>
        <v>39480</v>
      </c>
      <c r="E39" s="40">
        <f>VLOOKUP(B39,BARREL!$A$2:$Q$56304,4,0)*VLOOKUP(B39,BARREL!$A$2:$Q$56304,12,0)*A39</f>
        <v>3780</v>
      </c>
      <c r="F39" s="40">
        <f t="shared" si="0"/>
        <v>35700</v>
      </c>
      <c r="G39" s="40">
        <f>VLOOKUP(B39,BARREL!$A$2:$AB$56304,16,0)*D39/100</f>
        <v>2171.4</v>
      </c>
      <c r="H39" s="40">
        <f t="shared" si="1"/>
        <v>670.572</v>
      </c>
      <c r="I39" s="40">
        <f t="shared" si="2"/>
        <v>32858.027999999998</v>
      </c>
      <c r="J39" s="40">
        <f t="shared" si="3"/>
        <v>5914.4450399999996</v>
      </c>
      <c r="K39" s="48">
        <f t="shared" si="4"/>
        <v>38772.473039999997</v>
      </c>
      <c r="L39" s="56">
        <f t="shared" si="5"/>
        <v>38.772473040000001</v>
      </c>
      <c r="M39" s="58">
        <f t="shared" si="6"/>
        <v>38811.245513039998</v>
      </c>
    </row>
    <row r="40" spans="1:13" ht="13.8" thickBot="1" x14ac:dyDescent="0.3">
      <c r="A40" s="43">
        <v>1</v>
      </c>
      <c r="B40" s="32">
        <v>4925401</v>
      </c>
      <c r="C40" s="48" t="str">
        <f>VLOOKUP(B40,BARREL!$A$2:$C$56304,3,0)</f>
        <v>SERVO TRANSMISSION C4 SAE 30-210L BRL</v>
      </c>
      <c r="D40" s="40">
        <f>VLOOKUP(B40,BARREL!$A$2:$H$56304,8,0)*VLOOKUP(B40,BARREL!$A$2:$H$56304,4,0)*A40</f>
        <v>42000</v>
      </c>
      <c r="E40" s="40">
        <f>VLOOKUP(B40,BARREL!$A$2:$Q$56304,4,0)*VLOOKUP(B40,BARREL!$A$2:$Q$56304,12,0)*A40</f>
        <v>1680</v>
      </c>
      <c r="F40" s="40">
        <f t="shared" si="0"/>
        <v>40320</v>
      </c>
      <c r="G40" s="40">
        <f>VLOOKUP(B40,BARREL!$A$2:$AB$56304,16,0)*D40/100</f>
        <v>2310</v>
      </c>
      <c r="H40" s="40">
        <f t="shared" si="1"/>
        <v>760.2</v>
      </c>
      <c r="I40" s="40">
        <f t="shared" si="2"/>
        <v>37249.800000000003</v>
      </c>
      <c r="J40" s="40">
        <f t="shared" si="3"/>
        <v>6704.9639999999999</v>
      </c>
      <c r="K40" s="48">
        <f t="shared" si="4"/>
        <v>43954.764000000003</v>
      </c>
      <c r="L40" s="56">
        <f t="shared" si="5"/>
        <v>43.954764000000004</v>
      </c>
      <c r="M40" s="58">
        <f t="shared" si="6"/>
        <v>43998.718764000005</v>
      </c>
    </row>
    <row r="41" spans="1:13" ht="13.8" thickBot="1" x14ac:dyDescent="0.3">
      <c r="A41" s="43">
        <v>1</v>
      </c>
      <c r="B41" s="32">
        <v>7511401</v>
      </c>
      <c r="C41" s="48" t="str">
        <f>VLOOKUP(B41,BARREL!$A$2:$C$56304,3,0)</f>
        <v>SERVO GEAR SUPER 80W-90 - 210L BRL</v>
      </c>
      <c r="D41" s="40">
        <f>VLOOKUP(B41,BARREL!$A$2:$H$56304,8,0)*VLOOKUP(B41,BARREL!$A$2:$H$56304,4,0)*A41</f>
        <v>49980</v>
      </c>
      <c r="E41" s="40">
        <f>VLOOKUP(B41,BARREL!$A$2:$Q$56304,4,0)*VLOOKUP(B41,BARREL!$A$2:$Q$56304,12,0)*A41</f>
        <v>4830</v>
      </c>
      <c r="F41" s="40">
        <f t="shared" si="0"/>
        <v>45150</v>
      </c>
      <c r="G41" s="40">
        <f>VLOOKUP(B41,BARREL!$A$2:$AB$56304,16,0)*D41/100</f>
        <v>2748.9</v>
      </c>
      <c r="H41" s="40">
        <f t="shared" si="1"/>
        <v>848.02199999999993</v>
      </c>
      <c r="I41" s="40">
        <f t="shared" si="2"/>
        <v>41553.078000000001</v>
      </c>
      <c r="J41" s="40">
        <f t="shared" si="3"/>
        <v>7479.55404</v>
      </c>
      <c r="K41" s="48">
        <f t="shared" si="4"/>
        <v>49032.632040000004</v>
      </c>
      <c r="L41" s="56">
        <f t="shared" si="5"/>
        <v>49.032632040000003</v>
      </c>
      <c r="M41" s="58">
        <f t="shared" si="6"/>
        <v>49081.664672040002</v>
      </c>
    </row>
    <row r="42" spans="1:13" ht="13.8" thickBot="1" x14ac:dyDescent="0.3">
      <c r="A42" s="43">
        <v>1</v>
      </c>
      <c r="B42" s="32">
        <v>7515401</v>
      </c>
      <c r="C42" s="48" t="str">
        <f>VLOOKUP(B42,BARREL!$A$2:$C$56304,3,0)</f>
        <v>SERVO GEAR SUPER 85W-140-210L BRL</v>
      </c>
      <c r="D42" s="40">
        <f>VLOOKUP(B42,BARREL!$A$2:$H$56304,8,0)*VLOOKUP(B42,BARREL!$A$2:$H$56304,4,0)*A42</f>
        <v>52710</v>
      </c>
      <c r="E42" s="40">
        <f>VLOOKUP(B42,BARREL!$A$2:$Q$56304,4,0)*VLOOKUP(B42,BARREL!$A$2:$Q$56304,12,0)*A42</f>
        <v>5880</v>
      </c>
      <c r="F42" s="40">
        <f t="shared" si="0"/>
        <v>46830</v>
      </c>
      <c r="G42" s="40">
        <f>VLOOKUP(B42,BARREL!$A$2:$AB$56304,16,0)*D42/100</f>
        <v>2899.05</v>
      </c>
      <c r="H42" s="40">
        <f t="shared" si="1"/>
        <v>878.61899999999991</v>
      </c>
      <c r="I42" s="40">
        <f t="shared" si="2"/>
        <v>43052.330999999998</v>
      </c>
      <c r="J42" s="40">
        <f t="shared" si="3"/>
        <v>7749.4195799999998</v>
      </c>
      <c r="K42" s="48">
        <f t="shared" si="4"/>
        <v>50801.75058</v>
      </c>
      <c r="L42" s="56">
        <f t="shared" si="5"/>
        <v>50.801750580000004</v>
      </c>
      <c r="M42" s="58">
        <f t="shared" si="6"/>
        <v>50852.552330580002</v>
      </c>
    </row>
    <row r="43" spans="1:13" ht="13.8" thickBot="1" x14ac:dyDescent="0.3">
      <c r="A43" s="43">
        <v>1</v>
      </c>
      <c r="B43" s="32">
        <v>4950288</v>
      </c>
      <c r="C43" s="48" t="str">
        <f>VLOOKUP(B43,BARREL!$A$2:$C$56304,3,0)</f>
        <v xml:space="preserve">SERVO OIB OIL-26 L </v>
      </c>
      <c r="D43" s="40">
        <f>VLOOKUP(B43,BARREL!$A$2:$H$56304,8,0)*VLOOKUP(B43,BARREL!$A$2:$H$56304,4,0)*A43</f>
        <v>5512</v>
      </c>
      <c r="E43" s="40">
        <f>VLOOKUP(B43,BARREL!$A$2:$Q$56304,4,0)*VLOOKUP(B43,BARREL!$A$2:$Q$56304,12,0)*A43</f>
        <v>1248</v>
      </c>
      <c r="F43" s="40">
        <f t="shared" si="0"/>
        <v>4264</v>
      </c>
      <c r="G43" s="40">
        <f>VLOOKUP(B43,BARREL!$A$2:$AB$56304,16,0)*D43/100</f>
        <v>303.16000000000003</v>
      </c>
      <c r="H43" s="40">
        <f t="shared" si="1"/>
        <v>79.216800000000006</v>
      </c>
      <c r="I43" s="40">
        <f t="shared" si="2"/>
        <v>3881.6232</v>
      </c>
      <c r="J43" s="40">
        <f t="shared" si="3"/>
        <v>698.69217600000002</v>
      </c>
      <c r="K43" s="48">
        <f t="shared" si="4"/>
        <v>4580.3153760000005</v>
      </c>
      <c r="L43" s="56">
        <f t="shared" si="5"/>
        <v>4.5803153760000006</v>
      </c>
      <c r="M43" s="58">
        <f t="shared" si="6"/>
        <v>4584.8956913760003</v>
      </c>
    </row>
    <row r="44" spans="1:13" ht="13.8" thickBot="1" x14ac:dyDescent="0.3">
      <c r="A44" s="43">
        <v>1</v>
      </c>
      <c r="B44" s="32">
        <v>4950401</v>
      </c>
      <c r="C44" s="48" t="str">
        <f>VLOOKUP(B44,BARREL!$A$2:$C$56304,3,0)</f>
        <v>SERVO OIB OIL-210 L BRL</v>
      </c>
      <c r="D44" s="40">
        <f>VLOOKUP(B44,BARREL!$A$2:$H$56304,8,0)*VLOOKUP(B44,BARREL!$A$2:$H$56304,4,0)*A44</f>
        <v>41580</v>
      </c>
      <c r="E44" s="40">
        <f>VLOOKUP(B44,BARREL!$A$2:$Q$56304,4,0)*VLOOKUP(B44,BARREL!$A$2:$Q$56304,12,0)*A44</f>
        <v>0</v>
      </c>
      <c r="F44" s="40">
        <f t="shared" si="0"/>
        <v>41580</v>
      </c>
      <c r="G44" s="40">
        <f>VLOOKUP(B44,BARREL!$A$2:$AB$56304,16,0)*D44/100</f>
        <v>2286.9</v>
      </c>
      <c r="H44" s="40">
        <f t="shared" si="1"/>
        <v>785.86199999999997</v>
      </c>
      <c r="I44" s="40">
        <f t="shared" si="2"/>
        <v>38507.237999999998</v>
      </c>
      <c r="J44" s="40">
        <f t="shared" si="3"/>
        <v>6931.3028399999994</v>
      </c>
      <c r="K44" s="48">
        <f t="shared" si="4"/>
        <v>45438.540839999994</v>
      </c>
      <c r="L44" s="56">
        <f t="shared" si="5"/>
        <v>45.438540839999995</v>
      </c>
      <c r="M44" s="58">
        <f t="shared" si="6"/>
        <v>45483.979380839992</v>
      </c>
    </row>
    <row r="45" spans="1:13" ht="13.8" thickBot="1" x14ac:dyDescent="0.3">
      <c r="A45" s="43">
        <v>1</v>
      </c>
      <c r="B45" s="32">
        <v>7651401</v>
      </c>
      <c r="C45" s="48" t="str">
        <f>VLOOKUP(B45,BARREL!$A$2:$C$56304,3,0)</f>
        <v>SERVO AGROSPRAY T - 210L BRL</v>
      </c>
      <c r="D45" s="40">
        <f>VLOOKUP(B45,BARREL!$A$2:$H$56304,8,0)*VLOOKUP(B45,BARREL!$A$2:$H$56304,4,0)*A45</f>
        <v>33180</v>
      </c>
      <c r="E45" s="40">
        <f>VLOOKUP(B45,BARREL!$A$2:$Q$56304,4,0)*VLOOKUP(B45,BARREL!$A$2:$Q$56304,12,0)*A45</f>
        <v>0</v>
      </c>
      <c r="F45" s="40">
        <f t="shared" si="0"/>
        <v>33180</v>
      </c>
      <c r="G45" s="40">
        <f>VLOOKUP(B45,BARREL!$A$2:$AB$56304,16,0)*D45/100</f>
        <v>1824.9</v>
      </c>
      <c r="H45" s="40">
        <f t="shared" si="1"/>
        <v>627.10199999999998</v>
      </c>
      <c r="I45" s="40">
        <f t="shared" si="2"/>
        <v>30727.998</v>
      </c>
      <c r="J45" s="40">
        <f t="shared" si="3"/>
        <v>5531.03964</v>
      </c>
      <c r="K45" s="48">
        <f t="shared" si="4"/>
        <v>36259.037640000002</v>
      </c>
      <c r="L45" s="56">
        <f t="shared" si="5"/>
        <v>36.259037640000003</v>
      </c>
      <c r="M45" s="58">
        <f t="shared" si="6"/>
        <v>36295.296677639999</v>
      </c>
    </row>
    <row r="46" spans="1:13" ht="13.8" thickBot="1" x14ac:dyDescent="0.3">
      <c r="A46" s="43">
        <v>1</v>
      </c>
      <c r="B46" s="32">
        <v>2900401</v>
      </c>
      <c r="C46" s="48" t="str">
        <f>VLOOKUP(B46,BARREL!$A$2:$C$56304,3,0)</f>
        <v>SERVO 2T SUPREME-210 L BRL</v>
      </c>
      <c r="D46" s="40">
        <f>VLOOKUP(B46,BARREL!$A$2:$H$56304,8,0)*VLOOKUP(B46,BARREL!$A$2:$H$56304,4,0)*A46</f>
        <v>50185.799999999996</v>
      </c>
      <c r="E46" s="40">
        <f>VLOOKUP(B46,BARREL!$A$2:$Q$56304,4,0)*VLOOKUP(B46,BARREL!$A$2:$Q$56304,12,0)*A46</f>
        <v>0</v>
      </c>
      <c r="F46" s="40">
        <f t="shared" si="0"/>
        <v>50185.799999999996</v>
      </c>
      <c r="G46" s="40">
        <f>VLOOKUP(B46,BARREL!$A$2:$AB$56304,16,0)*D46/100</f>
        <v>2760.2189999999996</v>
      </c>
      <c r="H46" s="40">
        <f t="shared" si="1"/>
        <v>948.51161999999999</v>
      </c>
      <c r="I46" s="40">
        <f t="shared" si="2"/>
        <v>46477.069380000001</v>
      </c>
      <c r="J46" s="40">
        <f t="shared" si="3"/>
        <v>8365.8724884000003</v>
      </c>
      <c r="K46" s="48">
        <f t="shared" si="4"/>
        <v>54842.941868399997</v>
      </c>
      <c r="L46" s="56">
        <f t="shared" si="5"/>
        <v>54.842941868399997</v>
      </c>
      <c r="M46" s="58">
        <f t="shared" si="6"/>
        <v>54897.7848102684</v>
      </c>
    </row>
    <row r="47" spans="1:13" ht="13.8" thickBot="1" x14ac:dyDescent="0.3">
      <c r="A47" s="43">
        <v>1</v>
      </c>
      <c r="B47" s="32">
        <v>2900403</v>
      </c>
      <c r="C47" s="48" t="str">
        <f>VLOOKUP(B47,BARREL!$A$2:$C$56304,3,0)</f>
        <v>SERVO 2T SUPREME-210 L HD</v>
      </c>
      <c r="D47" s="40">
        <f>VLOOKUP(B47,BARREL!$A$2:$H$56304,8,0)*VLOOKUP(B47,BARREL!$A$2:$H$56304,4,0)*A47</f>
        <v>50185.799999999996</v>
      </c>
      <c r="E47" s="40">
        <f>VLOOKUP(B47,BARREL!$A$2:$Q$56304,4,0)*VLOOKUP(B47,BARREL!$A$2:$Q$56304,12,0)*A47</f>
        <v>0</v>
      </c>
      <c r="F47" s="40">
        <f t="shared" si="0"/>
        <v>50185.799999999996</v>
      </c>
      <c r="G47" s="40">
        <f>VLOOKUP(B47,BARREL!$A$2:$AB$56304,16,0)*D47/100</f>
        <v>2760.2189999999996</v>
      </c>
      <c r="H47" s="40">
        <f t="shared" si="1"/>
        <v>948.51161999999999</v>
      </c>
      <c r="I47" s="40">
        <f t="shared" si="2"/>
        <v>46477.069380000001</v>
      </c>
      <c r="J47" s="40">
        <f t="shared" si="3"/>
        <v>8365.8724884000003</v>
      </c>
      <c r="K47" s="48">
        <f t="shared" si="4"/>
        <v>54842.941868399997</v>
      </c>
      <c r="L47" s="56">
        <f t="shared" si="5"/>
        <v>54.842941868399997</v>
      </c>
      <c r="M47" s="58">
        <f t="shared" si="6"/>
        <v>54897.7848102684</v>
      </c>
    </row>
    <row r="48" spans="1:13" ht="13.8" thickBot="1" x14ac:dyDescent="0.3">
      <c r="A48" s="43">
        <v>1</v>
      </c>
      <c r="B48" s="32">
        <v>7701451</v>
      </c>
      <c r="C48" s="48" t="str">
        <f>VLOOKUP(B48,BARREL!$A$2:$C$56304,3,0)</f>
        <v>SERVO GREASE MP-182 KG DRM</v>
      </c>
      <c r="D48" s="40">
        <f>VLOOKUP(B48,BARREL!$A$2:$H$56304,8,0)*VLOOKUP(B48,BARREL!$A$2:$H$56304,4,0)*A48</f>
        <v>47320</v>
      </c>
      <c r="E48" s="40">
        <f>VLOOKUP(B48,BARREL!$A$2:$Q$56304,4,0)*VLOOKUP(B48,BARREL!$A$2:$Q$56304,12,0)*A48</f>
        <v>5096</v>
      </c>
      <c r="F48" s="40">
        <f t="shared" si="0"/>
        <v>42224</v>
      </c>
      <c r="G48" s="40">
        <f>VLOOKUP(B48,BARREL!$A$2:$AB$56304,16,0)*D48/100</f>
        <v>2602.6</v>
      </c>
      <c r="H48" s="40">
        <f t="shared" si="1"/>
        <v>792.428</v>
      </c>
      <c r="I48" s="40">
        <f t="shared" si="2"/>
        <v>38828.972000000002</v>
      </c>
      <c r="J48" s="40">
        <f t="shared" si="3"/>
        <v>6989.2149600000002</v>
      </c>
      <c r="K48" s="48">
        <f t="shared" si="4"/>
        <v>45818.186959999999</v>
      </c>
      <c r="L48" s="56">
        <f t="shared" si="5"/>
        <v>45.818186959999998</v>
      </c>
      <c r="M48" s="58">
        <f t="shared" si="6"/>
        <v>45864.00514696</v>
      </c>
    </row>
    <row r="49" spans="1:13" ht="13.8" thickBot="1" x14ac:dyDescent="0.3">
      <c r="A49" s="43">
        <v>1</v>
      </c>
      <c r="B49" s="32">
        <v>7705451</v>
      </c>
      <c r="C49" s="48" t="str">
        <f>VLOOKUP(B49,BARREL!$A$2:$C$56304,3,0)</f>
        <v>SERVOGREASE MP 3 - 182 KG DRM</v>
      </c>
      <c r="D49" s="40">
        <f>VLOOKUP(B49,BARREL!$A$2:$H$56304,8,0)*VLOOKUP(B49,BARREL!$A$2:$H$56304,4,0)*A49</f>
        <v>49140</v>
      </c>
      <c r="E49" s="40">
        <f>VLOOKUP(B49,BARREL!$A$2:$Q$56304,4,0)*VLOOKUP(B49,BARREL!$A$2:$Q$56304,12,0)*A49</f>
        <v>5460</v>
      </c>
      <c r="F49" s="40">
        <f t="shared" si="0"/>
        <v>43680</v>
      </c>
      <c r="G49" s="40">
        <f>VLOOKUP(B49,BARREL!$A$2:$AB$56304,16,0)*D49/100</f>
        <v>2702.7</v>
      </c>
      <c r="H49" s="40">
        <f t="shared" si="1"/>
        <v>819.54600000000005</v>
      </c>
      <c r="I49" s="40">
        <f t="shared" si="2"/>
        <v>40157.754000000001</v>
      </c>
      <c r="J49" s="40">
        <f t="shared" si="3"/>
        <v>7228.3957199999995</v>
      </c>
      <c r="K49" s="48">
        <f t="shared" si="4"/>
        <v>47386.149720000001</v>
      </c>
      <c r="L49" s="56">
        <f t="shared" si="5"/>
        <v>47.386149719999999</v>
      </c>
      <c r="M49" s="58">
        <f t="shared" si="6"/>
        <v>47433.535869719999</v>
      </c>
    </row>
    <row r="50" spans="1:13" ht="13.8" thickBot="1" x14ac:dyDescent="0.3">
      <c r="A50" s="43">
        <v>1</v>
      </c>
      <c r="B50" s="32">
        <v>7727451</v>
      </c>
      <c r="C50" s="48" t="str">
        <f>VLOOKUP(B50,BARREL!$A$2:$C$56304,3,0)</f>
        <v>SERVO GEM RR 3-182 KG DRM</v>
      </c>
      <c r="D50" s="40">
        <f>VLOOKUP(B50,BARREL!$A$2:$H$56304,8,0)*VLOOKUP(B50,BARREL!$A$2:$H$56304,4,0)*A50</f>
        <v>67340</v>
      </c>
      <c r="E50" s="40">
        <f>VLOOKUP(B50,BARREL!$A$2:$Q$56304,4,0)*VLOOKUP(B50,BARREL!$A$2:$Q$56304,12,0)*A50</f>
        <v>9100</v>
      </c>
      <c r="F50" s="40">
        <f t="shared" si="0"/>
        <v>58240</v>
      </c>
      <c r="G50" s="40">
        <f>VLOOKUP(B50,BARREL!$A$2:$AB$56304,16,0)*D50/100</f>
        <v>3703.7</v>
      </c>
      <c r="H50" s="40">
        <f t="shared" si="1"/>
        <v>1090.7260000000001</v>
      </c>
      <c r="I50" s="40">
        <f t="shared" si="2"/>
        <v>53445.574000000001</v>
      </c>
      <c r="J50" s="40">
        <f t="shared" si="3"/>
        <v>9620.2033200000005</v>
      </c>
      <c r="K50" s="48">
        <f t="shared" si="4"/>
        <v>63065.777320000001</v>
      </c>
      <c r="L50" s="56">
        <f t="shared" si="5"/>
        <v>63.065777320000002</v>
      </c>
      <c r="M50" s="58">
        <f t="shared" si="6"/>
        <v>63128.843097320001</v>
      </c>
    </row>
    <row r="51" spans="1:13" ht="13.8" thickBot="1" x14ac:dyDescent="0.3">
      <c r="A51" s="43">
        <v>1</v>
      </c>
      <c r="B51" s="32">
        <v>7849451</v>
      </c>
      <c r="C51" s="48" t="str">
        <f>VLOOKUP(B51,BARREL!$A$2:$C$56304,3,0)</f>
        <v>SERVO LONG LIFE GREASE-182 KG DRM</v>
      </c>
      <c r="D51" s="40">
        <f>VLOOKUP(B51,BARREL!$A$2:$H$56304,8,0)*VLOOKUP(B51,BARREL!$A$2:$H$56304,4,0)*A51</f>
        <v>64610</v>
      </c>
      <c r="E51" s="40">
        <f>VLOOKUP(B51,BARREL!$A$2:$Q$56304,4,0)*VLOOKUP(B51,BARREL!$A$2:$Q$56304,12,0)*A51</f>
        <v>8190</v>
      </c>
      <c r="F51" s="40">
        <f t="shared" si="0"/>
        <v>56420</v>
      </c>
      <c r="G51" s="40">
        <f>VLOOKUP(B51,BARREL!$A$2:$AB$56304,16,0)*D51/100</f>
        <v>3553.55</v>
      </c>
      <c r="H51" s="40">
        <f t="shared" si="1"/>
        <v>1057.329</v>
      </c>
      <c r="I51" s="40">
        <f t="shared" si="2"/>
        <v>51809.120999999999</v>
      </c>
      <c r="J51" s="40">
        <f t="shared" si="3"/>
        <v>9325.6417799999999</v>
      </c>
      <c r="K51" s="48">
        <f t="shared" si="4"/>
        <v>61134.762779999997</v>
      </c>
      <c r="L51" s="56">
        <f t="shared" si="5"/>
        <v>61.134762779999996</v>
      </c>
      <c r="M51" s="58">
        <f t="shared" si="6"/>
        <v>61195.897542779996</v>
      </c>
    </row>
    <row r="52" spans="1:13" ht="13.8" thickBot="1" x14ac:dyDescent="0.3">
      <c r="A52" s="43">
        <v>1</v>
      </c>
      <c r="B52" s="32">
        <v>7903451</v>
      </c>
      <c r="C52" s="48" t="str">
        <f>VLOOKUP(B52,BARREL!$A$2:$C$56304,3,0)</f>
        <v>SERVOGREASE MIRACLE 3-182 KG</v>
      </c>
      <c r="D52" s="40">
        <f>VLOOKUP(B52,BARREL!$A$2:$H$56304,8,0)*VLOOKUP(B52,BARREL!$A$2:$H$56304,4,0)*A52</f>
        <v>64610</v>
      </c>
      <c r="E52" s="40">
        <f>VLOOKUP(B52,BARREL!$A$2:$Q$56304,4,0)*VLOOKUP(B52,BARREL!$A$2:$Q$56304,12,0)*A52</f>
        <v>4186</v>
      </c>
      <c r="F52" s="40">
        <f t="shared" si="0"/>
        <v>60424</v>
      </c>
      <c r="G52" s="40">
        <f>VLOOKUP(B52,BARREL!$A$2:$AB$56304,16,0)*D52/100</f>
        <v>3553.55</v>
      </c>
      <c r="H52" s="40">
        <f t="shared" si="1"/>
        <v>1137.4089999999999</v>
      </c>
      <c r="I52" s="40">
        <f t="shared" si="2"/>
        <v>55733.040999999997</v>
      </c>
      <c r="J52" s="40">
        <f t="shared" si="3"/>
        <v>10031.94738</v>
      </c>
      <c r="K52" s="48">
        <f t="shared" si="4"/>
        <v>65764.988379999995</v>
      </c>
      <c r="L52" s="56">
        <f t="shared" si="5"/>
        <v>65.764988379999991</v>
      </c>
      <c r="M52" s="58">
        <f t="shared" si="6"/>
        <v>65830.753368379999</v>
      </c>
    </row>
    <row r="53" spans="1:13" ht="13.8" thickBot="1" x14ac:dyDescent="0.3">
      <c r="A53" s="43">
        <v>1</v>
      </c>
      <c r="B53" s="32">
        <v>7584401</v>
      </c>
      <c r="C53" s="48" t="str">
        <f>VLOOKUP(B53,BARREL!$A$2:$C$56304,3,0)</f>
        <v>SERVO KOOL PLUS -210L BRL</v>
      </c>
      <c r="D53" s="40">
        <f>VLOOKUP(B53,BARREL!$A$2:$H$56304,8,0)*VLOOKUP(B53,BARREL!$A$2:$H$56304,4,0)*A53</f>
        <v>42840</v>
      </c>
      <c r="E53" s="40">
        <f>VLOOKUP(B53,BARREL!$A$2:$Q$56304,4,0)*VLOOKUP(B53,BARREL!$A$2:$Q$56304,12,0)*A53</f>
        <v>0</v>
      </c>
      <c r="F53" s="40">
        <f t="shared" si="0"/>
        <v>42840</v>
      </c>
      <c r="G53" s="40">
        <f>VLOOKUP(B53,BARREL!$A$2:$AB$56304,16,0)*D53/100</f>
        <v>3427.2</v>
      </c>
      <c r="H53" s="40">
        <f t="shared" si="1"/>
        <v>788.25600000000009</v>
      </c>
      <c r="I53" s="40">
        <f t="shared" si="2"/>
        <v>38624.544000000002</v>
      </c>
      <c r="J53" s="40">
        <f t="shared" si="3"/>
        <v>6952.4179199999999</v>
      </c>
      <c r="K53" s="48">
        <f t="shared" si="4"/>
        <v>45576.961920000002</v>
      </c>
      <c r="L53" s="56">
        <f t="shared" si="5"/>
        <v>45.576961920000002</v>
      </c>
      <c r="M53" s="58">
        <f t="shared" si="6"/>
        <v>45622.538881920002</v>
      </c>
    </row>
    <row r="54" spans="1:13" ht="13.8" thickBot="1" x14ac:dyDescent="0.3">
      <c r="A54" s="43">
        <v>1</v>
      </c>
      <c r="B54" s="32">
        <v>2909401</v>
      </c>
      <c r="C54" s="48" t="str">
        <f>VLOOKUP(B54,BARREL!$A$2:$C$56304,3,0)</f>
        <v>SERVO BRAKE FLUID SUPER HD  - 210L BRL</v>
      </c>
      <c r="D54" s="40">
        <f>VLOOKUP(B54,BARREL!$A$2:$H$56304,8,0)*VLOOKUP(B54,BARREL!$A$2:$H$56304,4,0)*A54</f>
        <v>53760</v>
      </c>
      <c r="E54" s="40">
        <f>VLOOKUP(B54,BARREL!$A$2:$Q$56304,4,0)*VLOOKUP(B54,BARREL!$A$2:$Q$56304,12,0)*A54</f>
        <v>0</v>
      </c>
      <c r="F54" s="40">
        <f t="shared" si="0"/>
        <v>53760</v>
      </c>
      <c r="G54" s="40">
        <f>VLOOKUP(B54,BARREL!$A$2:$AB$56304,16,0)*D54/100</f>
        <v>4300.8</v>
      </c>
      <c r="H54" s="40">
        <f t="shared" si="1"/>
        <v>989.18399999999997</v>
      </c>
      <c r="I54" s="40">
        <f t="shared" si="2"/>
        <v>48470.015999999996</v>
      </c>
      <c r="J54" s="40">
        <f t="shared" si="3"/>
        <v>8724.6028799999985</v>
      </c>
      <c r="K54" s="48">
        <f t="shared" si="4"/>
        <v>57194.618879999995</v>
      </c>
      <c r="L54" s="56">
        <f t="shared" si="5"/>
        <v>57.194618879999993</v>
      </c>
      <c r="M54" s="58">
        <f t="shared" si="6"/>
        <v>57251.813498879994</v>
      </c>
    </row>
    <row r="55" spans="1:13" ht="13.8" thickBot="1" x14ac:dyDescent="0.3">
      <c r="A55" s="43">
        <v>1</v>
      </c>
      <c r="B55" s="32">
        <v>7742451</v>
      </c>
      <c r="C55" s="48" t="str">
        <f>VLOOKUP(B55,BARREL!$A$2:$C$56304,3,0)</f>
        <v>SERVOGEM EP 2-182 KG DRM</v>
      </c>
      <c r="D55" s="40">
        <f>VLOOKUP(B55,BARREL!$A$2:$H$56304,8,0)*VLOOKUP(B55,BARREL!$A$2:$H$56304,4,0)*A55</f>
        <v>50960</v>
      </c>
      <c r="E55" s="40">
        <f>VLOOKUP(B55,BARREL!$A$2:$Q$56304,4,0)*VLOOKUP(B55,BARREL!$A$2:$Q$56304,12,0)*A55</f>
        <v>8008</v>
      </c>
      <c r="F55" s="40">
        <f t="shared" si="0"/>
        <v>42952</v>
      </c>
      <c r="G55" s="40">
        <f>VLOOKUP(B55,BARREL!$A$2:$AB$56304,16,0)*D55/100</f>
        <v>3057.6</v>
      </c>
      <c r="H55" s="40">
        <f t="shared" si="1"/>
        <v>797.88800000000003</v>
      </c>
      <c r="I55" s="40">
        <f t="shared" si="2"/>
        <v>39096.512000000002</v>
      </c>
      <c r="J55" s="40">
        <f t="shared" si="3"/>
        <v>7037.3721599999999</v>
      </c>
      <c r="K55" s="48">
        <f t="shared" si="4"/>
        <v>46133.884160000001</v>
      </c>
      <c r="L55" s="56">
        <f t="shared" si="5"/>
        <v>46.133884160000001</v>
      </c>
      <c r="M55" s="58">
        <f t="shared" si="6"/>
        <v>46180.018044160002</v>
      </c>
    </row>
    <row r="56" spans="1:13" ht="13.8" thickBot="1" x14ac:dyDescent="0.3">
      <c r="A56" s="43">
        <v>1</v>
      </c>
      <c r="B56" s="32">
        <v>3040288</v>
      </c>
      <c r="C56" s="48" t="str">
        <f>VLOOKUP(B56,BARREL!$A$2:$C$56304,3,0)</f>
        <v>SERVOHYDRASHAKTI 68-26 L</v>
      </c>
      <c r="D56" s="40">
        <f>VLOOKUP(B56,BARREL!$A$2:$H$56304,8,0)*VLOOKUP(B56,BARREL!$A$2:$H$56304,4,0)*A56</f>
        <v>3718</v>
      </c>
      <c r="E56" s="40">
        <f>VLOOKUP(B56,BARREL!$A$2:$Q$56304,4,0)*VLOOKUP(B56,BARREL!$A$2:$Q$56304,12,0)*A56</f>
        <v>936</v>
      </c>
      <c r="F56" s="40">
        <f t="shared" si="0"/>
        <v>2782</v>
      </c>
      <c r="G56" s="40">
        <f>VLOOKUP(B56,BARREL!$A$2:$AB$56304,16,0)*D56/100</f>
        <v>0</v>
      </c>
      <c r="H56" s="40">
        <f t="shared" si="1"/>
        <v>55.64</v>
      </c>
      <c r="I56" s="40">
        <f t="shared" si="2"/>
        <v>2726.36</v>
      </c>
      <c r="J56" s="40">
        <f t="shared" si="3"/>
        <v>490.7448</v>
      </c>
      <c r="K56" s="48">
        <f t="shared" si="4"/>
        <v>3217.1048000000001</v>
      </c>
      <c r="L56" s="56">
        <f t="shared" si="5"/>
        <v>3.2171048</v>
      </c>
      <c r="M56" s="58">
        <f t="shared" si="6"/>
        <v>3220.3219048000001</v>
      </c>
    </row>
    <row r="57" spans="1:13" ht="13.8" thickBot="1" x14ac:dyDescent="0.3">
      <c r="A57" s="43">
        <v>1</v>
      </c>
      <c r="B57" s="32">
        <v>3006271</v>
      </c>
      <c r="C57" s="48" t="str">
        <f>VLOOKUP(B57,BARREL!$A$2:$C$56304,3,0)</f>
        <v>SERVOSYSTEM 68 - 50L HDPE</v>
      </c>
      <c r="D57" s="40">
        <f>VLOOKUP(B57,BARREL!$A$2:$H$56304,8,0)*VLOOKUP(B57,BARREL!$A$2:$H$56304,4,0)*A57</f>
        <v>10400</v>
      </c>
      <c r="E57" s="40">
        <f>VLOOKUP(B57,BARREL!$A$2:$Q$56304,4,0)*VLOOKUP(B57,BARREL!$A$2:$Q$56304,12,0)*A57</f>
        <v>3650</v>
      </c>
      <c r="F57" s="40">
        <f t="shared" si="0"/>
        <v>6750</v>
      </c>
      <c r="G57" s="40">
        <f>VLOOKUP(B57,BARREL!$A$2:$AB$56304,16,0)*D57/100</f>
        <v>624</v>
      </c>
      <c r="H57" s="40">
        <f t="shared" si="1"/>
        <v>122.52</v>
      </c>
      <c r="I57" s="40">
        <f t="shared" si="2"/>
        <v>6003.48</v>
      </c>
      <c r="J57" s="40">
        <f t="shared" si="3"/>
        <v>1080.6263999999999</v>
      </c>
      <c r="K57" s="48">
        <f t="shared" si="4"/>
        <v>7084.1063999999997</v>
      </c>
      <c r="L57" s="56">
        <f t="shared" si="5"/>
        <v>7.0841063999999996</v>
      </c>
      <c r="M57" s="58">
        <f t="shared" si="6"/>
        <v>7091.1905063999993</v>
      </c>
    </row>
    <row r="58" spans="1:13" ht="13.8" thickBot="1" x14ac:dyDescent="0.3">
      <c r="A58" s="43">
        <v>1</v>
      </c>
      <c r="B58" s="32">
        <v>3006288</v>
      </c>
      <c r="C58" s="48" t="str">
        <f>VLOOKUP(B58,BARREL!$A$2:$C$56304,3,0)</f>
        <v>SERVOSYSTEM 68-26 L</v>
      </c>
      <c r="D58" s="40">
        <f>VLOOKUP(B58,BARREL!$A$2:$H$56304,8,0)*VLOOKUP(B58,BARREL!$A$2:$H$56304,4,0)*A58</f>
        <v>5434</v>
      </c>
      <c r="E58" s="40">
        <f>VLOOKUP(B58,BARREL!$A$2:$Q$56304,4,0)*VLOOKUP(B58,BARREL!$A$2:$Q$56304,12,0)*A58</f>
        <v>1898</v>
      </c>
      <c r="F58" s="40">
        <f t="shared" si="0"/>
        <v>3536</v>
      </c>
      <c r="G58" s="40">
        <f>VLOOKUP(B58,BARREL!$A$2:$AB$56304,16,0)*D58/100</f>
        <v>326.04000000000002</v>
      </c>
      <c r="H58" s="40">
        <f t="shared" si="1"/>
        <v>64.199200000000005</v>
      </c>
      <c r="I58" s="40">
        <f t="shared" si="2"/>
        <v>3145.7608</v>
      </c>
      <c r="J58" s="40">
        <f t="shared" si="3"/>
        <v>566.23694399999999</v>
      </c>
      <c r="K58" s="48">
        <f t="shared" si="4"/>
        <v>3711.9977440000002</v>
      </c>
      <c r="L58" s="56">
        <f t="shared" si="5"/>
        <v>3.7119977440000005</v>
      </c>
      <c r="M58" s="58">
        <f t="shared" si="6"/>
        <v>3715.7097417440004</v>
      </c>
    </row>
    <row r="59" spans="1:13" ht="13.8" thickBot="1" x14ac:dyDescent="0.3">
      <c r="A59" s="43">
        <v>1</v>
      </c>
      <c r="B59" s="32">
        <v>3001401</v>
      </c>
      <c r="C59" s="48" t="str">
        <f>VLOOKUP(B59,BARREL!$A$2:$C$56304,3,0)</f>
        <v>SERVOSYSTEM 32 - 210L BRL</v>
      </c>
      <c r="D59" s="40">
        <f>VLOOKUP(B59,BARREL!$A$2:$H$56304,8,0)*VLOOKUP(B59,BARREL!$A$2:$H$56304,4,0)*A59</f>
        <v>33600</v>
      </c>
      <c r="E59" s="40">
        <f>VLOOKUP(B59,BARREL!$A$2:$Q$56304,4,0)*VLOOKUP(B59,BARREL!$A$2:$Q$56304,12,0)*A59</f>
        <v>8610</v>
      </c>
      <c r="F59" s="40">
        <f t="shared" si="0"/>
        <v>24990</v>
      </c>
      <c r="G59" s="40">
        <f>VLOOKUP(B59,BARREL!$A$2:$AB$56304,16,0)*D59/100</f>
        <v>2016</v>
      </c>
      <c r="H59" s="40">
        <f t="shared" si="1"/>
        <v>459.48</v>
      </c>
      <c r="I59" s="40">
        <f t="shared" si="2"/>
        <v>22514.52</v>
      </c>
      <c r="J59" s="40">
        <f t="shared" si="3"/>
        <v>4052.6136000000001</v>
      </c>
      <c r="K59" s="48">
        <f t="shared" si="4"/>
        <v>26567.133600000001</v>
      </c>
      <c r="L59" s="56">
        <f t="shared" si="5"/>
        <v>26.567133600000002</v>
      </c>
      <c r="M59" s="58">
        <f t="shared" si="6"/>
        <v>26593.700733600002</v>
      </c>
    </row>
    <row r="60" spans="1:13" ht="13.8" thickBot="1" x14ac:dyDescent="0.3">
      <c r="A60" s="43">
        <v>1</v>
      </c>
      <c r="B60" s="32">
        <v>3002401</v>
      </c>
      <c r="C60" s="48" t="str">
        <f>VLOOKUP(B60,BARREL!$A$2:$C$56304,3,0)</f>
        <v>SERVOSYSTEM 46 - 210L BRL</v>
      </c>
      <c r="D60" s="40">
        <f>VLOOKUP(B60,BARREL!$A$2:$H$56304,8,0)*VLOOKUP(B60,BARREL!$A$2:$H$56304,4,0)*A60</f>
        <v>34650</v>
      </c>
      <c r="E60" s="40">
        <f>VLOOKUP(B60,BARREL!$A$2:$Q$56304,4,0)*VLOOKUP(B60,BARREL!$A$2:$Q$56304,12,0)*A60</f>
        <v>7560</v>
      </c>
      <c r="F60" s="40">
        <f t="shared" si="0"/>
        <v>27090</v>
      </c>
      <c r="G60" s="40">
        <f>VLOOKUP(B60,BARREL!$A$2:$AB$56304,16,0)*D60/100</f>
        <v>2079</v>
      </c>
      <c r="H60" s="40">
        <f t="shared" si="1"/>
        <v>500.22</v>
      </c>
      <c r="I60" s="40">
        <f t="shared" si="2"/>
        <v>24510.78</v>
      </c>
      <c r="J60" s="40">
        <f t="shared" si="3"/>
        <v>4411.9403999999995</v>
      </c>
      <c r="K60" s="48">
        <f t="shared" si="4"/>
        <v>28922.720399999998</v>
      </c>
      <c r="L60" s="56">
        <f t="shared" si="5"/>
        <v>28.922720399999999</v>
      </c>
      <c r="M60" s="58">
        <f t="shared" si="6"/>
        <v>28951.6431204</v>
      </c>
    </row>
    <row r="61" spans="1:13" ht="13.8" thickBot="1" x14ac:dyDescent="0.3">
      <c r="A61" s="43">
        <v>1</v>
      </c>
      <c r="B61" s="32">
        <v>3006401</v>
      </c>
      <c r="C61" s="48" t="str">
        <f>VLOOKUP(B61,BARREL!$A$2:$C$56304,3,0)</f>
        <v>SERVOSYSTEM 68 - 210L BRL</v>
      </c>
      <c r="D61" s="40">
        <f>VLOOKUP(B61,BARREL!$A$2:$H$56304,8,0)*VLOOKUP(B61,BARREL!$A$2:$H$56304,4,0)*A61</f>
        <v>36750</v>
      </c>
      <c r="E61" s="40">
        <f>VLOOKUP(B61,BARREL!$A$2:$Q$56304,4,0)*VLOOKUP(B61,BARREL!$A$2:$Q$56304,12,0)*A61</f>
        <v>9030</v>
      </c>
      <c r="F61" s="40">
        <f t="shared" si="0"/>
        <v>27720</v>
      </c>
      <c r="G61" s="40">
        <f>VLOOKUP(B61,BARREL!$A$2:$AB$56304,16,0)*D61/100</f>
        <v>2205</v>
      </c>
      <c r="H61" s="40">
        <f t="shared" si="1"/>
        <v>510.3</v>
      </c>
      <c r="I61" s="40">
        <f t="shared" si="2"/>
        <v>25004.7</v>
      </c>
      <c r="J61" s="40">
        <f t="shared" si="3"/>
        <v>4500.8459999999995</v>
      </c>
      <c r="K61" s="48">
        <f t="shared" si="4"/>
        <v>29505.546000000002</v>
      </c>
      <c r="L61" s="56">
        <f t="shared" si="5"/>
        <v>29.505546000000002</v>
      </c>
      <c r="M61" s="58">
        <f t="shared" si="6"/>
        <v>29535.051546000002</v>
      </c>
    </row>
    <row r="62" spans="1:13" ht="13.8" thickBot="1" x14ac:dyDescent="0.3">
      <c r="A62" s="43">
        <v>1</v>
      </c>
      <c r="B62" s="32">
        <v>3007403</v>
      </c>
      <c r="C62" s="48" t="str">
        <f>VLOOKUP(B62,BARREL!$A$2:$C$56304,3,0)</f>
        <v>SERVOSYSTEM 100-210 L HD</v>
      </c>
      <c r="D62" s="40">
        <f>VLOOKUP(B62,BARREL!$A$2:$H$56304,8,0)*VLOOKUP(B62,BARREL!$A$2:$H$56304,4,0)*A62</f>
        <v>44100</v>
      </c>
      <c r="E62" s="40">
        <f>VLOOKUP(B62,BARREL!$A$2:$Q$56304,4,0)*VLOOKUP(B62,BARREL!$A$2:$Q$56304,12,0)*A62</f>
        <v>11130</v>
      </c>
      <c r="F62" s="40">
        <f t="shared" si="0"/>
        <v>32970</v>
      </c>
      <c r="G62" s="40">
        <f>VLOOKUP(B62,BARREL!$A$2:$AB$56304,16,0)*D62/100</f>
        <v>2646</v>
      </c>
      <c r="H62" s="40">
        <f t="shared" si="1"/>
        <v>606.48</v>
      </c>
      <c r="I62" s="40">
        <f t="shared" si="2"/>
        <v>29717.52</v>
      </c>
      <c r="J62" s="40">
        <f t="shared" si="3"/>
        <v>5349.1535999999996</v>
      </c>
      <c r="K62" s="48">
        <f t="shared" si="4"/>
        <v>35066.673600000002</v>
      </c>
      <c r="L62" s="56">
        <f t="shared" si="5"/>
        <v>35.066673600000001</v>
      </c>
      <c r="M62" s="58">
        <f t="shared" si="6"/>
        <v>35101.7402736</v>
      </c>
    </row>
    <row r="63" spans="1:13" ht="13.8" thickBot="1" x14ac:dyDescent="0.3">
      <c r="A63" s="43">
        <v>1</v>
      </c>
      <c r="B63" s="32">
        <v>3020401</v>
      </c>
      <c r="C63" s="48" t="str">
        <f>VLOOKUP(B63,BARREL!$A$2:$C$56304,3,0)</f>
        <v>SERVOSYSTEM 220 - 210L BRL</v>
      </c>
      <c r="D63" s="40">
        <f>VLOOKUP(B63,BARREL!$A$2:$H$56304,8,0)*VLOOKUP(B63,BARREL!$A$2:$H$56304,4,0)*A63</f>
        <v>41580</v>
      </c>
      <c r="E63" s="40">
        <f>VLOOKUP(B63,BARREL!$A$2:$Q$56304,4,0)*VLOOKUP(B63,BARREL!$A$2:$Q$56304,12,0)*A63</f>
        <v>4830</v>
      </c>
      <c r="F63" s="40">
        <f t="shared" si="0"/>
        <v>36750</v>
      </c>
      <c r="G63" s="40">
        <f>VLOOKUP(B63,BARREL!$A$2:$AB$56304,16,0)*D63/100</f>
        <v>2494.8000000000002</v>
      </c>
      <c r="H63" s="40">
        <f t="shared" si="1"/>
        <v>685.10399999999993</v>
      </c>
      <c r="I63" s="40">
        <f t="shared" si="2"/>
        <v>33570.095999999998</v>
      </c>
      <c r="J63" s="40">
        <f t="shared" si="3"/>
        <v>6042.6172799999995</v>
      </c>
      <c r="K63" s="48">
        <f t="shared" si="4"/>
        <v>39612.713279999996</v>
      </c>
      <c r="L63" s="56">
        <f t="shared" si="5"/>
        <v>39.612713279999994</v>
      </c>
      <c r="M63" s="58">
        <f t="shared" si="6"/>
        <v>39652.325993279999</v>
      </c>
    </row>
    <row r="64" spans="1:13" ht="13.8" thickBot="1" x14ac:dyDescent="0.3">
      <c r="A64" s="43">
        <v>1</v>
      </c>
      <c r="B64" s="32">
        <v>3017401</v>
      </c>
      <c r="C64" s="48" t="str">
        <f>VLOOKUP(B64,BARREL!$A$2:$C$56304,3,0)</f>
        <v>SERVOSYSTEM 320 - 210L BRL</v>
      </c>
      <c r="D64" s="40">
        <f>VLOOKUP(B64,BARREL!$A$2:$H$56304,8,0)*VLOOKUP(B64,BARREL!$A$2:$H$56304,4,0)*A64</f>
        <v>43470</v>
      </c>
      <c r="E64" s="40">
        <f>VLOOKUP(B64,BARREL!$A$2:$Q$56304,4,0)*VLOOKUP(B64,BARREL!$A$2:$Q$56304,12,0)*A64</f>
        <v>3360</v>
      </c>
      <c r="F64" s="40">
        <f t="shared" si="0"/>
        <v>40110</v>
      </c>
      <c r="G64" s="40">
        <f>VLOOKUP(B64,BARREL!$A$2:$AB$56304,16,0)*D64/100</f>
        <v>2608.1999999999998</v>
      </c>
      <c r="H64" s="40">
        <f t="shared" si="1"/>
        <v>750.03600000000006</v>
      </c>
      <c r="I64" s="40">
        <f t="shared" si="2"/>
        <v>36751.764000000003</v>
      </c>
      <c r="J64" s="40">
        <f t="shared" si="3"/>
        <v>6615.3175200000005</v>
      </c>
      <c r="K64" s="48">
        <f t="shared" si="4"/>
        <v>43367.081520000007</v>
      </c>
      <c r="L64" s="56">
        <f t="shared" si="5"/>
        <v>43.367081520000006</v>
      </c>
      <c r="M64" s="58">
        <f t="shared" si="6"/>
        <v>43410.448601520009</v>
      </c>
    </row>
    <row r="65" spans="1:13" ht="13.8" thickBot="1" x14ac:dyDescent="0.3">
      <c r="A65" s="43">
        <v>1</v>
      </c>
      <c r="B65" s="32">
        <v>3019401</v>
      </c>
      <c r="C65" s="48" t="str">
        <f>VLOOKUP(B65,BARREL!$A$2:$C$56304,3,0)</f>
        <v>SERVOSYSTEM 150 - 210L BRL</v>
      </c>
      <c r="D65" s="40">
        <f>VLOOKUP(B65,BARREL!$A$2:$H$56304,8,0)*VLOOKUP(B65,BARREL!$A$2:$H$56304,4,0)*A65</f>
        <v>40110</v>
      </c>
      <c r="E65" s="40">
        <f>VLOOKUP(B65,BARREL!$A$2:$Q$56304,4,0)*VLOOKUP(B65,BARREL!$A$2:$Q$56304,12,0)*A65</f>
        <v>5670</v>
      </c>
      <c r="F65" s="40">
        <f t="shared" si="0"/>
        <v>34440</v>
      </c>
      <c r="G65" s="40">
        <f>VLOOKUP(B65,BARREL!$A$2:$AB$56304,16,0)*D65/100</f>
        <v>2406.6</v>
      </c>
      <c r="H65" s="40">
        <f t="shared" si="1"/>
        <v>640.66800000000001</v>
      </c>
      <c r="I65" s="40">
        <f t="shared" si="2"/>
        <v>31392.732</v>
      </c>
      <c r="J65" s="40">
        <f t="shared" si="3"/>
        <v>5650.6917599999997</v>
      </c>
      <c r="K65" s="48">
        <f t="shared" si="4"/>
        <v>37043.423759999998</v>
      </c>
      <c r="L65" s="56">
        <f t="shared" si="5"/>
        <v>37.043423759999996</v>
      </c>
      <c r="M65" s="58">
        <f t="shared" si="6"/>
        <v>37080.467183759996</v>
      </c>
    </row>
    <row r="66" spans="1:13" ht="13.8" thickBot="1" x14ac:dyDescent="0.3">
      <c r="A66" s="43">
        <v>1</v>
      </c>
      <c r="B66" s="32">
        <v>3064401</v>
      </c>
      <c r="C66" s="48" t="str">
        <f>VLOOKUP(B66,BARREL!$A$2:$C$56304,3,0)</f>
        <v>SERVOHYDREX TH 46-210L BRL</v>
      </c>
      <c r="D66" s="40">
        <f>VLOOKUP(B66,BARREL!$A$2:$H$56304,8,0)*VLOOKUP(B66,BARREL!$A$2:$H$56304,4,0)*A66</f>
        <v>39270</v>
      </c>
      <c r="E66" s="40">
        <f>VLOOKUP(B66,BARREL!$A$2:$Q$56304,4,0)*VLOOKUP(B66,BARREL!$A$2:$Q$56304,12,0)*A66</f>
        <v>1260</v>
      </c>
      <c r="F66" s="40">
        <f t="shared" si="0"/>
        <v>38010</v>
      </c>
      <c r="G66" s="40">
        <f>VLOOKUP(B66,BARREL!$A$2:$AB$56304,16,0)*D66/100</f>
        <v>2356.1999999999998</v>
      </c>
      <c r="H66" s="40">
        <f t="shared" si="1"/>
        <v>713.07600000000002</v>
      </c>
      <c r="I66" s="40">
        <f t="shared" si="2"/>
        <v>34940.724000000002</v>
      </c>
      <c r="J66" s="40">
        <f t="shared" si="3"/>
        <v>6289.33032</v>
      </c>
      <c r="K66" s="48">
        <f t="shared" si="4"/>
        <v>41230.054320000003</v>
      </c>
      <c r="L66" s="56">
        <f t="shared" si="5"/>
        <v>41.230054320000001</v>
      </c>
      <c r="M66" s="58">
        <f t="shared" si="6"/>
        <v>41271.284374320006</v>
      </c>
    </row>
    <row r="67" spans="1:13" ht="13.8" thickBot="1" x14ac:dyDescent="0.3">
      <c r="A67" s="43">
        <v>1</v>
      </c>
      <c r="B67" s="32">
        <v>3081401</v>
      </c>
      <c r="C67" s="48" t="str">
        <f>VLOOKUP(B67,BARREL!$A$2:$C$56304,3,0)</f>
        <v>SERVOSYSTEM HLP 32 - 210L BRL</v>
      </c>
      <c r="D67" s="40">
        <f>VLOOKUP(B67,BARREL!$A$2:$H$56304,8,0)*VLOOKUP(B67,BARREL!$A$2:$H$56304,4,0)*A67</f>
        <v>41160</v>
      </c>
      <c r="E67" s="40">
        <f>VLOOKUP(B67,BARREL!$A$2:$Q$56304,4,0)*VLOOKUP(B67,BARREL!$A$2:$Q$56304,12,0)*A67</f>
        <v>0</v>
      </c>
      <c r="F67" s="40">
        <f t="shared" si="0"/>
        <v>41160</v>
      </c>
      <c r="G67" s="40">
        <f>VLOOKUP(B67,BARREL!$A$2:$AB$56304,16,0)*D67/100</f>
        <v>2469.6</v>
      </c>
      <c r="H67" s="40">
        <f t="shared" si="1"/>
        <v>773.80799999999999</v>
      </c>
      <c r="I67" s="40">
        <f t="shared" si="2"/>
        <v>37916.592000000004</v>
      </c>
      <c r="J67" s="40">
        <f t="shared" si="3"/>
        <v>6824.9865600000003</v>
      </c>
      <c r="K67" s="48">
        <f t="shared" si="4"/>
        <v>44741.578560000002</v>
      </c>
      <c r="L67" s="56">
        <f t="shared" si="5"/>
        <v>44.741578560000001</v>
      </c>
      <c r="M67" s="58">
        <f t="shared" si="6"/>
        <v>44786.320138560004</v>
      </c>
    </row>
    <row r="68" spans="1:13" ht="13.8" thickBot="1" x14ac:dyDescent="0.3">
      <c r="A68" s="43">
        <v>1</v>
      </c>
      <c r="B68" s="32">
        <v>3082401</v>
      </c>
      <c r="C68" s="48" t="str">
        <f>VLOOKUP(B68,BARREL!$A$2:$C$56304,3,0)</f>
        <v>SERVOSYSTEM HLP 46 - 210L BRL</v>
      </c>
      <c r="D68" s="40">
        <f>VLOOKUP(B68,BARREL!$A$2:$H$56304,8,0)*VLOOKUP(B68,BARREL!$A$2:$H$56304,4,0)*A68</f>
        <v>42210</v>
      </c>
      <c r="E68" s="40">
        <f>VLOOKUP(B68,BARREL!$A$2:$Q$56304,4,0)*VLOOKUP(B68,BARREL!$A$2:$Q$56304,12,0)*A68</f>
        <v>11760</v>
      </c>
      <c r="F68" s="40">
        <f t="shared" ref="F68:F79" si="7">D68-E68</f>
        <v>30450</v>
      </c>
      <c r="G68" s="40">
        <f>VLOOKUP(B68,BARREL!$A$2:$AB$56304,16,0)*D68/100</f>
        <v>2532.6</v>
      </c>
      <c r="H68" s="40">
        <f t="shared" ref="H68:H79" si="8">2%*(F68-G68)</f>
        <v>558.34800000000007</v>
      </c>
      <c r="I68" s="40">
        <f t="shared" ref="I68:I79" si="9">F68-G68-H68</f>
        <v>27359.052</v>
      </c>
      <c r="J68" s="40">
        <f t="shared" ref="J68:J79" si="10">I68*0.18</f>
        <v>4924.6293599999999</v>
      </c>
      <c r="K68" s="48">
        <f t="shared" ref="K68:K79" si="11">I68+J68</f>
        <v>32283.681359999999</v>
      </c>
      <c r="L68" s="56">
        <f t="shared" ref="L68:L79" si="12">0.1%*K68</f>
        <v>32.283681360000003</v>
      </c>
      <c r="M68" s="58">
        <f t="shared" ref="M68:M79" si="13">K68+L68</f>
        <v>32315.965041359999</v>
      </c>
    </row>
    <row r="69" spans="1:13" ht="13.8" thickBot="1" x14ac:dyDescent="0.3">
      <c r="A69" s="43">
        <v>1</v>
      </c>
      <c r="B69" s="32">
        <v>3084401</v>
      </c>
      <c r="C69" s="48" t="str">
        <f>VLOOKUP(B69,BARREL!$A$2:$C$56304,3,0)</f>
        <v>SERVOSYSTEM HLP 68 - 210L BRL</v>
      </c>
      <c r="D69" s="40">
        <f>VLOOKUP(B69,BARREL!$A$2:$H$56304,8,0)*VLOOKUP(B69,BARREL!$A$2:$H$56304,4,0)*A69</f>
        <v>44310</v>
      </c>
      <c r="E69" s="40">
        <f>VLOOKUP(B69,BARREL!$A$2:$Q$56304,4,0)*VLOOKUP(B69,BARREL!$A$2:$Q$56304,12,0)*A69</f>
        <v>14280</v>
      </c>
      <c r="F69" s="40">
        <f t="shared" si="7"/>
        <v>30030</v>
      </c>
      <c r="G69" s="40">
        <f>VLOOKUP(B69,BARREL!$A$2:$AB$56304,16,0)*D69/100</f>
        <v>2658.6</v>
      </c>
      <c r="H69" s="40">
        <f t="shared" si="8"/>
        <v>547.428</v>
      </c>
      <c r="I69" s="40">
        <f t="shared" si="9"/>
        <v>26823.972000000002</v>
      </c>
      <c r="J69" s="40">
        <f t="shared" si="10"/>
        <v>4828.3149599999997</v>
      </c>
      <c r="K69" s="48">
        <f t="shared" si="11"/>
        <v>31652.286960000001</v>
      </c>
      <c r="L69" s="56">
        <f t="shared" si="12"/>
        <v>31.652286960000001</v>
      </c>
      <c r="M69" s="58">
        <f t="shared" si="13"/>
        <v>31683.939246960002</v>
      </c>
    </row>
    <row r="70" spans="1:13" ht="13.8" thickBot="1" x14ac:dyDescent="0.3">
      <c r="A70" s="43">
        <v>1</v>
      </c>
      <c r="B70" s="32">
        <v>3121401</v>
      </c>
      <c r="C70" s="48" t="str">
        <f>VLOOKUP(B70,BARREL!$A$2:$C$56304,3,0)</f>
        <v>SERVOPRIME 46 - 210L BRL</v>
      </c>
      <c r="D70" s="40">
        <f>VLOOKUP(B70,BARREL!$A$2:$H$56304,8,0)*VLOOKUP(B70,BARREL!$A$2:$H$56304,4,0)*A70</f>
        <v>42000</v>
      </c>
      <c r="E70" s="40">
        <f>VLOOKUP(B70,BARREL!$A$2:$Q$56304,4,0)*VLOOKUP(B70,BARREL!$A$2:$Q$56304,12,0)*A70</f>
        <v>0</v>
      </c>
      <c r="F70" s="40">
        <f t="shared" si="7"/>
        <v>42000</v>
      </c>
      <c r="G70" s="40">
        <f>VLOOKUP(B70,BARREL!$A$2:$AB$56304,16,0)*D70/100</f>
        <v>2520</v>
      </c>
      <c r="H70" s="40">
        <f t="shared" si="8"/>
        <v>789.6</v>
      </c>
      <c r="I70" s="40">
        <f t="shared" si="9"/>
        <v>38690.400000000001</v>
      </c>
      <c r="J70" s="40">
        <f t="shared" si="10"/>
        <v>6964.2719999999999</v>
      </c>
      <c r="K70" s="48">
        <f t="shared" si="11"/>
        <v>45654.671999999999</v>
      </c>
      <c r="L70" s="56">
        <f t="shared" si="12"/>
        <v>45.654671999999998</v>
      </c>
      <c r="M70" s="58">
        <f t="shared" si="13"/>
        <v>45700.326671999996</v>
      </c>
    </row>
    <row r="71" spans="1:13" ht="13.8" thickBot="1" x14ac:dyDescent="0.3">
      <c r="A71" s="43">
        <v>1</v>
      </c>
      <c r="B71" s="32">
        <v>3122401</v>
      </c>
      <c r="C71" s="48" t="str">
        <f>VLOOKUP(B71,BARREL!$A$2:$C$56304,3,0)</f>
        <v>SERVOPRIME 57 - 210L BRL</v>
      </c>
      <c r="D71" s="40">
        <f>VLOOKUP(B71,BARREL!$A$2:$H$56304,8,0)*VLOOKUP(B71,BARREL!$A$2:$H$56304,4,0)*A71</f>
        <v>43050</v>
      </c>
      <c r="E71" s="40">
        <f>VLOOKUP(B71,BARREL!$A$2:$Q$56304,4,0)*VLOOKUP(B71,BARREL!$A$2:$Q$56304,12,0)*A71</f>
        <v>0</v>
      </c>
      <c r="F71" s="40">
        <f t="shared" si="7"/>
        <v>43050</v>
      </c>
      <c r="G71" s="40">
        <f>VLOOKUP(B71,BARREL!$A$2:$AB$56304,16,0)*D71/100</f>
        <v>2583</v>
      </c>
      <c r="H71" s="40">
        <f t="shared" si="8"/>
        <v>809.34</v>
      </c>
      <c r="I71" s="40">
        <f t="shared" si="9"/>
        <v>39657.660000000003</v>
      </c>
      <c r="J71" s="40">
        <f t="shared" si="10"/>
        <v>7138.3788000000004</v>
      </c>
      <c r="K71" s="48">
        <f t="shared" si="11"/>
        <v>46796.038800000002</v>
      </c>
      <c r="L71" s="56">
        <f t="shared" si="12"/>
        <v>46.796038800000005</v>
      </c>
      <c r="M71" s="58">
        <f t="shared" si="13"/>
        <v>46842.834838800001</v>
      </c>
    </row>
    <row r="72" spans="1:13" ht="13.8" thickBot="1" x14ac:dyDescent="0.3">
      <c r="A72" s="43">
        <v>1</v>
      </c>
      <c r="B72" s="32">
        <v>3614401</v>
      </c>
      <c r="C72" s="48" t="str">
        <f>VLOOKUP(B72,BARREL!$A$2:$C$56304,3,0)</f>
        <v>SERVOMESH SP 320 - 210L BRL</v>
      </c>
      <c r="D72" s="40">
        <f>VLOOKUP(B72,BARREL!$A$2:$H$56304,8,0)*VLOOKUP(B72,BARREL!$A$2:$H$56304,4,0)*A72</f>
        <v>45570</v>
      </c>
      <c r="E72" s="40">
        <f>VLOOKUP(B72,BARREL!$A$2:$Q$56304,4,0)*VLOOKUP(B72,BARREL!$A$2:$Q$56304,12,0)*A72</f>
        <v>9240</v>
      </c>
      <c r="F72" s="40">
        <f t="shared" si="7"/>
        <v>36330</v>
      </c>
      <c r="G72" s="40">
        <f>VLOOKUP(B72,BARREL!$A$2:$AB$56304,16,0)*D72/100</f>
        <v>2734.2</v>
      </c>
      <c r="H72" s="40">
        <f t="shared" si="8"/>
        <v>671.91600000000005</v>
      </c>
      <c r="I72" s="40">
        <f t="shared" si="9"/>
        <v>32923.884000000005</v>
      </c>
      <c r="J72" s="40">
        <f t="shared" si="10"/>
        <v>5926.2991200000006</v>
      </c>
      <c r="K72" s="48">
        <f t="shared" si="11"/>
        <v>38850.183120000009</v>
      </c>
      <c r="L72" s="56">
        <f t="shared" si="12"/>
        <v>38.850183120000011</v>
      </c>
      <c r="M72" s="58">
        <f t="shared" si="13"/>
        <v>38889.033303120006</v>
      </c>
    </row>
    <row r="73" spans="1:13" ht="13.8" thickBot="1" x14ac:dyDescent="0.3">
      <c r="A73" s="43">
        <v>1</v>
      </c>
      <c r="B73" s="32">
        <v>3617401</v>
      </c>
      <c r="C73" s="48" t="str">
        <f>VLOOKUP(B73,BARREL!$A$2:$C$56304,3,0)</f>
        <v>SERVOMESH SP 220 - 210L BRL</v>
      </c>
      <c r="D73" s="40">
        <f>VLOOKUP(B73,BARREL!$A$2:$H$56304,8,0)*VLOOKUP(B73,BARREL!$A$2:$H$56304,4,0)*A73</f>
        <v>43890</v>
      </c>
      <c r="E73" s="40">
        <f>VLOOKUP(B73,BARREL!$A$2:$Q$56304,4,0)*VLOOKUP(B73,BARREL!$A$2:$Q$56304,12,0)*A73</f>
        <v>7350</v>
      </c>
      <c r="F73" s="40">
        <f t="shared" si="7"/>
        <v>36540</v>
      </c>
      <c r="G73" s="40">
        <f>VLOOKUP(B73,BARREL!$A$2:$AB$56304,16,0)*D73/100</f>
        <v>2633.4</v>
      </c>
      <c r="H73" s="40">
        <f t="shared" si="8"/>
        <v>678.13199999999995</v>
      </c>
      <c r="I73" s="40">
        <f t="shared" si="9"/>
        <v>33228.468000000001</v>
      </c>
      <c r="J73" s="40">
        <f t="shared" si="10"/>
        <v>5981.1242400000001</v>
      </c>
      <c r="K73" s="48">
        <f t="shared" si="11"/>
        <v>39209.592239999998</v>
      </c>
      <c r="L73" s="56">
        <f t="shared" si="12"/>
        <v>39.209592239999999</v>
      </c>
      <c r="M73" s="58">
        <f t="shared" si="13"/>
        <v>39248.801832239995</v>
      </c>
    </row>
    <row r="74" spans="1:13" ht="13.8" thickBot="1" x14ac:dyDescent="0.3">
      <c r="A74" s="43">
        <v>1</v>
      </c>
      <c r="B74" s="32">
        <v>3923401</v>
      </c>
      <c r="C74" s="48" t="str">
        <f>VLOOKUP(B74,BARREL!$A$2:$C$56304,3,0)</f>
        <v>SERVOFRIZ NH 68 - 210 L BRL</v>
      </c>
      <c r="D74" s="40">
        <f>VLOOKUP(B74,BARREL!$A$2:$H$56304,8,0)*VLOOKUP(B74,BARREL!$A$2:$H$56304,4,0)*A74</f>
        <v>35910</v>
      </c>
      <c r="E74" s="40">
        <f>VLOOKUP(B74,BARREL!$A$2:$Q$56304,4,0)*VLOOKUP(B74,BARREL!$A$2:$Q$56304,12,0)*A74</f>
        <v>4620</v>
      </c>
      <c r="F74" s="40">
        <f t="shared" si="7"/>
        <v>31290</v>
      </c>
      <c r="G74" s="40">
        <f>VLOOKUP(B74,BARREL!$A$2:$AB$56304,16,0)*D74/100</f>
        <v>2154.6</v>
      </c>
      <c r="H74" s="40">
        <f t="shared" si="8"/>
        <v>582.70800000000008</v>
      </c>
      <c r="I74" s="40">
        <f t="shared" si="9"/>
        <v>28552.692000000003</v>
      </c>
      <c r="J74" s="40">
        <f t="shared" si="10"/>
        <v>5139.4845599999999</v>
      </c>
      <c r="K74" s="48">
        <f t="shared" si="11"/>
        <v>33692.17656</v>
      </c>
      <c r="L74" s="56">
        <f t="shared" si="12"/>
        <v>33.69217656</v>
      </c>
      <c r="M74" s="58">
        <f t="shared" si="13"/>
        <v>33725.868736559998</v>
      </c>
    </row>
    <row r="75" spans="1:13" ht="13.8" thickBot="1" x14ac:dyDescent="0.3">
      <c r="A75" s="43">
        <v>1</v>
      </c>
      <c r="B75" s="32">
        <v>4803401</v>
      </c>
      <c r="C75" s="48" t="str">
        <f>VLOOKUP(B75,BARREL!$A$2:$C$56304,3,0)</f>
        <v>SERVOTHERM SPECIAL-210L BRL</v>
      </c>
      <c r="D75" s="40">
        <f>VLOOKUP(B75,BARREL!$A$2:$H$56304,8,0)*VLOOKUP(B75,BARREL!$A$2:$H$56304,4,0)*A75</f>
        <v>37170</v>
      </c>
      <c r="E75" s="40">
        <f>VLOOKUP(B75,BARREL!$A$2:$Q$56304,4,0)*VLOOKUP(B75,BARREL!$A$2:$Q$56304,12,0)*A75</f>
        <v>11970</v>
      </c>
      <c r="F75" s="40">
        <f t="shared" si="7"/>
        <v>25200</v>
      </c>
      <c r="G75" s="40">
        <f>VLOOKUP(B75,BARREL!$A$2:$AB$56304,16,0)*D75/100</f>
        <v>2230.1999999999998</v>
      </c>
      <c r="H75" s="40">
        <f t="shared" si="8"/>
        <v>459.39600000000002</v>
      </c>
      <c r="I75" s="40">
        <f t="shared" si="9"/>
        <v>22510.403999999999</v>
      </c>
      <c r="J75" s="40">
        <f t="shared" si="10"/>
        <v>4051.8727199999994</v>
      </c>
      <c r="K75" s="48">
        <f t="shared" si="11"/>
        <v>26562.276719999998</v>
      </c>
      <c r="L75" s="56">
        <f t="shared" si="12"/>
        <v>26.56227672</v>
      </c>
      <c r="M75" s="58">
        <f t="shared" si="13"/>
        <v>26588.838996719998</v>
      </c>
    </row>
    <row r="76" spans="1:13" ht="13.8" thickBot="1" x14ac:dyDescent="0.3">
      <c r="A76" s="43">
        <v>1</v>
      </c>
      <c r="B76" s="32">
        <v>4811401</v>
      </c>
      <c r="C76" s="48" t="str">
        <f>VLOOKUP(B76,BARREL!$A$2:$C$56304,3,0)</f>
        <v>SERVOTHERM S SPECIAL-210 L BRL</v>
      </c>
      <c r="D76" s="40">
        <f>VLOOKUP(B76,BARREL!$A$2:$H$56304,8,0)*VLOOKUP(B76,BARREL!$A$2:$H$56304,4,0)*A76</f>
        <v>39900</v>
      </c>
      <c r="E76" s="40">
        <f>VLOOKUP(B76,BARREL!$A$2:$Q$56304,4,0)*VLOOKUP(B76,BARREL!$A$2:$Q$56304,12,0)*A76</f>
        <v>10500</v>
      </c>
      <c r="F76" s="40">
        <f t="shared" si="7"/>
        <v>29400</v>
      </c>
      <c r="G76" s="40">
        <f>VLOOKUP(B76,BARREL!$A$2:$AB$56304,16,0)*D76/100</f>
        <v>2394</v>
      </c>
      <c r="H76" s="40">
        <f t="shared" si="8"/>
        <v>540.12</v>
      </c>
      <c r="I76" s="40">
        <f t="shared" si="9"/>
        <v>26465.88</v>
      </c>
      <c r="J76" s="40">
        <f t="shared" si="10"/>
        <v>4763.8584000000001</v>
      </c>
      <c r="K76" s="48">
        <f t="shared" si="11"/>
        <v>31229.738400000002</v>
      </c>
      <c r="L76" s="56">
        <f t="shared" si="12"/>
        <v>31.229738400000002</v>
      </c>
      <c r="M76" s="58">
        <f t="shared" si="13"/>
        <v>31260.968138400003</v>
      </c>
    </row>
    <row r="77" spans="1:13" ht="13.8" thickBot="1" x14ac:dyDescent="0.3">
      <c r="A77" s="43">
        <v>1</v>
      </c>
      <c r="B77" s="32">
        <v>4501401</v>
      </c>
      <c r="C77" s="48" t="str">
        <f>VLOOKUP(B77,BARREL!$A$2:$C$56304,3,0)</f>
        <v>SERVOCUT S - 210L BRL</v>
      </c>
      <c r="D77" s="40">
        <f>VLOOKUP(B77,BARREL!$A$2:$H$56304,8,0)*VLOOKUP(B77,BARREL!$A$2:$H$56304,4,0)*A77</f>
        <v>39900</v>
      </c>
      <c r="E77" s="40">
        <f>VLOOKUP(B77,BARREL!$A$2:$Q$56304,4,0)*VLOOKUP(B77,BARREL!$A$2:$Q$56304,12,0)*A77</f>
        <v>11970</v>
      </c>
      <c r="F77" s="40">
        <f t="shared" si="7"/>
        <v>27930</v>
      </c>
      <c r="G77" s="40">
        <f>VLOOKUP(B77,BARREL!$A$2:$AB$56304,16,0)*D77/100</f>
        <v>2394</v>
      </c>
      <c r="H77" s="40">
        <f t="shared" si="8"/>
        <v>510.72</v>
      </c>
      <c r="I77" s="40">
        <f t="shared" si="9"/>
        <v>25025.279999999999</v>
      </c>
      <c r="J77" s="40">
        <f t="shared" si="10"/>
        <v>4504.5503999999992</v>
      </c>
      <c r="K77" s="48">
        <f t="shared" si="11"/>
        <v>29529.830399999999</v>
      </c>
      <c r="L77" s="56">
        <f t="shared" si="12"/>
        <v>29.529830399999998</v>
      </c>
      <c r="M77" s="58">
        <f t="shared" si="13"/>
        <v>29559.360230399998</v>
      </c>
    </row>
    <row r="78" spans="1:13" ht="13.8" thickBot="1" x14ac:dyDescent="0.3">
      <c r="A78" s="43">
        <v>1</v>
      </c>
      <c r="B78" s="32">
        <v>7403401</v>
      </c>
      <c r="C78" s="48" t="str">
        <f>VLOOKUP(B78,BARREL!$A$2:$C$56304,3,0)</f>
        <v>SERVOELECTRA - 210L BRL</v>
      </c>
      <c r="D78" s="40">
        <f>VLOOKUP(B78,BARREL!$A$2:$H$56304,8,0)*VLOOKUP(B78,BARREL!$A$2:$H$56304,4,0)*A78</f>
        <v>25200</v>
      </c>
      <c r="E78" s="40">
        <f>VLOOKUP(B78,BARREL!$A$2:$Q$56304,4,0)*VLOOKUP(B78,BARREL!$A$2:$Q$56304,12,0)*A78</f>
        <v>0</v>
      </c>
      <c r="F78" s="40">
        <f t="shared" si="7"/>
        <v>25200</v>
      </c>
      <c r="G78" s="40">
        <f>VLOOKUP(B78,BARREL!$A$2:$AB$56304,16,0)*D78/100</f>
        <v>1512</v>
      </c>
      <c r="H78" s="40">
        <f t="shared" si="8"/>
        <v>473.76</v>
      </c>
      <c r="I78" s="40">
        <f t="shared" si="9"/>
        <v>23214.240000000002</v>
      </c>
      <c r="J78" s="40">
        <f t="shared" si="10"/>
        <v>4178.5632000000005</v>
      </c>
      <c r="K78" s="48">
        <f t="shared" si="11"/>
        <v>27392.803200000002</v>
      </c>
      <c r="L78" s="56">
        <f t="shared" si="12"/>
        <v>27.392803200000003</v>
      </c>
      <c r="M78" s="58">
        <f t="shared" si="13"/>
        <v>27420.196003200002</v>
      </c>
    </row>
    <row r="79" spans="1:13" ht="13.8" thickBot="1" x14ac:dyDescent="0.3">
      <c r="A79" s="43">
        <v>1</v>
      </c>
      <c r="B79" s="32">
        <v>7330403</v>
      </c>
      <c r="C79" s="48" t="str">
        <f>VLOOKUP(B79,BARREL!$A$2:$C$56304,3,0)</f>
        <v>IOC CLEARBLUE-210 L HD</v>
      </c>
      <c r="D79" s="40">
        <f>VLOOKUP(B79,BARREL!$A$2:$H$56304,8,0)*VLOOKUP(B79,BARREL!$A$2:$H$56304,4,0)*A79</f>
        <v>9240</v>
      </c>
      <c r="E79" s="40">
        <f>VLOOKUP(B79,BARREL!$A$2:$Q$56304,4,0)*VLOOKUP(B79,BARREL!$A$2:$Q$56304,12,0)*A79</f>
        <v>0</v>
      </c>
      <c r="F79" s="40">
        <f t="shared" si="7"/>
        <v>9240</v>
      </c>
      <c r="G79" s="40">
        <f>VLOOKUP(B79,BARREL!$A$2:$AB$56304,16,0)*D79/100</f>
        <v>277.2</v>
      </c>
      <c r="H79" s="40">
        <f t="shared" si="8"/>
        <v>179.256</v>
      </c>
      <c r="I79" s="40">
        <f t="shared" si="9"/>
        <v>8783.5439999999999</v>
      </c>
      <c r="J79" s="40">
        <f t="shared" si="10"/>
        <v>1581.03792</v>
      </c>
      <c r="K79" s="48">
        <f t="shared" si="11"/>
        <v>10364.581920000001</v>
      </c>
      <c r="L79" s="56">
        <f t="shared" si="12"/>
        <v>10.364581920000001</v>
      </c>
      <c r="M79" s="58">
        <f t="shared" si="13"/>
        <v>10374.94650192</v>
      </c>
    </row>
  </sheetData>
  <pageMargins left="0.7" right="0.7" top="0.75" bottom="0.75" header="0.3" footer="0.3"/>
  <ignoredErrors>
    <ignoredError sqref="L3:L79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K53"/>
  <sheetViews>
    <sheetView topLeftCell="A40" workbookViewId="0">
      <selection activeCell="K53" sqref="K5:K53"/>
    </sheetView>
  </sheetViews>
  <sheetFormatPr defaultColWidth="11.44140625" defaultRowHeight="13.2" x14ac:dyDescent="0.25"/>
  <cols>
    <col min="2" max="2" width="12.6640625" customWidth="1"/>
    <col min="4" max="4" width="43.44140625" bestFit="1" customWidth="1"/>
    <col min="10" max="10" width="45.33203125" bestFit="1" customWidth="1"/>
  </cols>
  <sheetData>
    <row r="2" spans="1:11" x14ac:dyDescent="0.25">
      <c r="B2" t="s">
        <v>3551</v>
      </c>
      <c r="H2" t="s">
        <v>3550</v>
      </c>
    </row>
    <row r="4" spans="1:11" x14ac:dyDescent="0.25">
      <c r="A4" s="45"/>
      <c r="B4" s="30" t="s">
        <v>3046</v>
      </c>
      <c r="C4" s="30" t="s">
        <v>3528</v>
      </c>
      <c r="D4" s="30" t="s">
        <v>3071</v>
      </c>
      <c r="E4" s="45" t="s">
        <v>3530</v>
      </c>
      <c r="F4" s="27" t="s">
        <v>3552</v>
      </c>
      <c r="H4" s="122" t="s">
        <v>8</v>
      </c>
      <c r="I4" s="122" t="s">
        <v>3437</v>
      </c>
      <c r="J4" s="122" t="s">
        <v>23</v>
      </c>
      <c r="K4" s="27" t="s">
        <v>3552</v>
      </c>
    </row>
    <row r="5" spans="1:11" x14ac:dyDescent="0.25">
      <c r="A5" s="32"/>
      <c r="B5" s="32">
        <v>7231256</v>
      </c>
      <c r="C5" s="32">
        <v>7231</v>
      </c>
      <c r="D5" s="32" t="s">
        <v>1007</v>
      </c>
      <c r="E5" s="32" t="s">
        <v>3529</v>
      </c>
      <c r="F5" s="27">
        <v>10</v>
      </c>
      <c r="H5" s="27">
        <v>2824152</v>
      </c>
      <c r="I5" s="27">
        <v>2824</v>
      </c>
      <c r="J5" s="27" t="s">
        <v>3042</v>
      </c>
      <c r="K5">
        <v>5</v>
      </c>
    </row>
    <row r="6" spans="1:11" x14ac:dyDescent="0.25">
      <c r="A6" s="32"/>
      <c r="B6" s="32">
        <v>7434256</v>
      </c>
      <c r="C6" s="32">
        <v>7434</v>
      </c>
      <c r="D6" s="32" t="s">
        <v>1114</v>
      </c>
      <c r="E6" s="32" t="s">
        <v>3529</v>
      </c>
      <c r="F6" s="27">
        <v>10</v>
      </c>
      <c r="H6" s="27">
        <v>2824184</v>
      </c>
      <c r="I6" s="27">
        <v>2824</v>
      </c>
      <c r="J6" s="27" t="s">
        <v>3043</v>
      </c>
      <c r="K6">
        <v>5</v>
      </c>
    </row>
    <row r="7" spans="1:11" x14ac:dyDescent="0.25">
      <c r="A7" s="32"/>
      <c r="B7" s="32">
        <v>7436250</v>
      </c>
      <c r="C7" s="32">
        <v>7436</v>
      </c>
      <c r="D7" s="32" t="s">
        <v>1131</v>
      </c>
      <c r="E7" s="32" t="s">
        <v>3529</v>
      </c>
      <c r="F7" s="27">
        <v>10</v>
      </c>
      <c r="H7" s="27">
        <v>2825022</v>
      </c>
      <c r="I7" s="27">
        <v>2825</v>
      </c>
      <c r="J7" s="52" t="s">
        <v>3444</v>
      </c>
      <c r="K7">
        <v>5</v>
      </c>
    </row>
    <row r="8" spans="1:11" x14ac:dyDescent="0.25">
      <c r="A8" s="32"/>
      <c r="B8" s="32">
        <v>7436253</v>
      </c>
      <c r="C8" s="32">
        <v>7436</v>
      </c>
      <c r="D8" s="32" t="s">
        <v>1132</v>
      </c>
      <c r="E8" s="32" t="s">
        <v>3529</v>
      </c>
      <c r="F8" s="27">
        <v>10</v>
      </c>
      <c r="H8" s="53">
        <v>2825030</v>
      </c>
      <c r="I8" s="27">
        <v>2825</v>
      </c>
      <c r="J8" s="32" t="s">
        <v>3491</v>
      </c>
      <c r="K8">
        <v>5</v>
      </c>
    </row>
    <row r="9" spans="1:11" x14ac:dyDescent="0.25">
      <c r="A9" s="32"/>
      <c r="B9" s="32">
        <v>7470251</v>
      </c>
      <c r="C9" s="32">
        <v>7470</v>
      </c>
      <c r="D9" s="32" t="s">
        <v>1297</v>
      </c>
      <c r="E9" s="32" t="s">
        <v>3529</v>
      </c>
      <c r="F9" s="27">
        <v>10</v>
      </c>
      <c r="H9" s="27">
        <v>2825185</v>
      </c>
      <c r="I9" s="27">
        <v>2825</v>
      </c>
      <c r="J9" s="27" t="s">
        <v>3448</v>
      </c>
      <c r="K9">
        <v>5</v>
      </c>
    </row>
    <row r="10" spans="1:11" x14ac:dyDescent="0.25">
      <c r="A10" s="32"/>
      <c r="B10" s="32">
        <v>7470256</v>
      </c>
      <c r="C10" s="32">
        <v>7470</v>
      </c>
      <c r="D10" s="32" t="s">
        <v>1298</v>
      </c>
      <c r="E10" s="32" t="s">
        <v>3529</v>
      </c>
      <c r="F10" s="27">
        <v>10</v>
      </c>
      <c r="H10" s="53">
        <v>2825195</v>
      </c>
      <c r="I10" s="27">
        <v>2825</v>
      </c>
      <c r="J10" s="32" t="s">
        <v>3490</v>
      </c>
      <c r="K10">
        <v>5</v>
      </c>
    </row>
    <row r="11" spans="1:11" x14ac:dyDescent="0.25">
      <c r="A11" s="32"/>
      <c r="B11" s="32">
        <v>7472251</v>
      </c>
      <c r="C11" s="32">
        <v>7472</v>
      </c>
      <c r="D11" s="32" t="s">
        <v>1302</v>
      </c>
      <c r="E11" s="32" t="s">
        <v>3529</v>
      </c>
      <c r="F11" s="27">
        <v>10</v>
      </c>
      <c r="H11" s="27">
        <v>2825258</v>
      </c>
      <c r="I11" s="27">
        <v>2825</v>
      </c>
      <c r="J11" s="52" t="s">
        <v>3443</v>
      </c>
      <c r="K11">
        <v>5</v>
      </c>
    </row>
    <row r="12" spans="1:11" x14ac:dyDescent="0.25">
      <c r="A12" s="32"/>
      <c r="B12" s="32">
        <v>7472256</v>
      </c>
      <c r="C12" s="32">
        <v>7472</v>
      </c>
      <c r="D12" s="32" t="s">
        <v>1303</v>
      </c>
      <c r="E12" s="32" t="s">
        <v>3529</v>
      </c>
      <c r="F12" s="27">
        <v>10</v>
      </c>
      <c r="H12" s="27">
        <v>2828152</v>
      </c>
      <c r="I12" s="27">
        <v>2828</v>
      </c>
      <c r="J12" s="45" t="s">
        <v>3485</v>
      </c>
      <c r="K12">
        <v>5</v>
      </c>
    </row>
    <row r="13" spans="1:11" x14ac:dyDescent="0.25">
      <c r="A13" s="32"/>
      <c r="B13" s="32">
        <v>7485242</v>
      </c>
      <c r="C13" s="32">
        <v>7485</v>
      </c>
      <c r="D13" s="32" t="s">
        <v>1337</v>
      </c>
      <c r="E13" s="32" t="s">
        <v>3529</v>
      </c>
      <c r="F13" s="27">
        <v>10</v>
      </c>
      <c r="H13" s="27">
        <v>2828184</v>
      </c>
      <c r="I13" s="27">
        <v>2828</v>
      </c>
      <c r="J13" s="27" t="s">
        <v>3483</v>
      </c>
      <c r="K13">
        <v>5</v>
      </c>
    </row>
    <row r="14" spans="1:11" x14ac:dyDescent="0.25">
      <c r="A14" s="32"/>
      <c r="B14" s="32">
        <v>7485251</v>
      </c>
      <c r="C14" s="32">
        <v>7485</v>
      </c>
      <c r="D14" s="32" t="s">
        <v>1340</v>
      </c>
      <c r="E14" s="32" t="s">
        <v>3529</v>
      </c>
      <c r="F14" s="27">
        <v>10</v>
      </c>
      <c r="H14" s="27">
        <v>2828229</v>
      </c>
      <c r="I14" s="27">
        <v>2828</v>
      </c>
      <c r="J14" s="27" t="s">
        <v>310</v>
      </c>
      <c r="K14">
        <v>5</v>
      </c>
    </row>
    <row r="15" spans="1:11" x14ac:dyDescent="0.25">
      <c r="A15" s="32"/>
      <c r="B15" s="32">
        <v>7485265</v>
      </c>
      <c r="C15" s="32">
        <v>7485</v>
      </c>
      <c r="D15" s="32" t="s">
        <v>1343</v>
      </c>
      <c r="E15" s="32" t="s">
        <v>3529</v>
      </c>
      <c r="F15" s="27">
        <v>10</v>
      </c>
      <c r="H15" s="27">
        <v>2828230</v>
      </c>
      <c r="I15" s="27">
        <v>2828</v>
      </c>
      <c r="J15" s="45" t="s">
        <v>2732</v>
      </c>
      <c r="K15">
        <v>5</v>
      </c>
    </row>
    <row r="16" spans="1:11" x14ac:dyDescent="0.25">
      <c r="A16" s="32"/>
      <c r="B16" s="32">
        <v>7489241</v>
      </c>
      <c r="C16" s="32">
        <v>7489</v>
      </c>
      <c r="D16" s="32" t="s">
        <v>1388</v>
      </c>
      <c r="E16" s="32" t="s">
        <v>3529</v>
      </c>
      <c r="F16" s="27">
        <v>10</v>
      </c>
      <c r="H16" s="27">
        <v>2829152</v>
      </c>
      <c r="I16" s="27">
        <v>2829</v>
      </c>
      <c r="J16" s="45" t="s">
        <v>3486</v>
      </c>
      <c r="K16">
        <v>5</v>
      </c>
    </row>
    <row r="17" spans="1:11" x14ac:dyDescent="0.25">
      <c r="A17" s="32"/>
      <c r="B17" s="32">
        <v>7489250</v>
      </c>
      <c r="C17" s="32">
        <v>7489</v>
      </c>
      <c r="D17" s="32" t="s">
        <v>1390</v>
      </c>
      <c r="E17" s="32" t="s">
        <v>3529</v>
      </c>
      <c r="F17" s="27">
        <v>10</v>
      </c>
      <c r="H17" s="27">
        <v>2829184</v>
      </c>
      <c r="I17" s="27">
        <v>2829</v>
      </c>
      <c r="J17" s="45" t="s">
        <v>3484</v>
      </c>
      <c r="K17">
        <v>5</v>
      </c>
    </row>
    <row r="18" spans="1:11" x14ac:dyDescent="0.25">
      <c r="A18" s="32"/>
      <c r="B18" s="32">
        <v>7489253</v>
      </c>
      <c r="C18" s="32">
        <v>7489</v>
      </c>
      <c r="D18" s="32" t="s">
        <v>1392</v>
      </c>
      <c r="E18" s="32" t="s">
        <v>3529</v>
      </c>
      <c r="F18" s="27">
        <v>10</v>
      </c>
      <c r="H18" s="27">
        <v>2829229</v>
      </c>
      <c r="I18" s="27">
        <v>2829</v>
      </c>
      <c r="J18" s="45" t="s">
        <v>3058</v>
      </c>
      <c r="K18">
        <v>5</v>
      </c>
    </row>
    <row r="19" spans="1:11" x14ac:dyDescent="0.25">
      <c r="A19" s="32"/>
      <c r="B19" s="32">
        <v>7489265</v>
      </c>
      <c r="C19" s="32">
        <v>7489</v>
      </c>
      <c r="D19" s="32" t="s">
        <v>1394</v>
      </c>
      <c r="E19" s="32" t="s">
        <v>3529</v>
      </c>
      <c r="F19" s="27">
        <v>10</v>
      </c>
      <c r="H19" s="27">
        <v>2829230</v>
      </c>
      <c r="I19" s="27">
        <v>2829</v>
      </c>
      <c r="J19" s="45" t="s">
        <v>3059</v>
      </c>
      <c r="K19">
        <v>5</v>
      </c>
    </row>
    <row r="20" spans="1:11" x14ac:dyDescent="0.25">
      <c r="A20" s="32"/>
      <c r="B20" s="32">
        <v>7556241</v>
      </c>
      <c r="C20" s="32">
        <v>7556</v>
      </c>
      <c r="D20" s="32" t="s">
        <v>1587</v>
      </c>
      <c r="E20" s="32" t="s">
        <v>3529</v>
      </c>
      <c r="F20" s="27">
        <v>10</v>
      </c>
      <c r="H20" s="27">
        <v>2830229</v>
      </c>
      <c r="I20" s="27">
        <v>2830</v>
      </c>
      <c r="J20" s="45" t="s">
        <v>3446</v>
      </c>
      <c r="K20">
        <v>5</v>
      </c>
    </row>
    <row r="21" spans="1:11" x14ac:dyDescent="0.25">
      <c r="A21" s="32"/>
      <c r="B21" s="32">
        <v>7556242</v>
      </c>
      <c r="C21" s="32">
        <v>7556</v>
      </c>
      <c r="D21" s="32" t="s">
        <v>1588</v>
      </c>
      <c r="E21" s="32" t="s">
        <v>3529</v>
      </c>
      <c r="F21" s="27">
        <v>10</v>
      </c>
      <c r="H21" s="27">
        <v>2830230</v>
      </c>
      <c r="I21" s="27">
        <v>2830</v>
      </c>
      <c r="J21" s="45" t="s">
        <v>3445</v>
      </c>
      <c r="K21">
        <v>5</v>
      </c>
    </row>
    <row r="22" spans="1:11" x14ac:dyDescent="0.25">
      <c r="A22" s="32"/>
      <c r="B22" s="32">
        <v>7556250</v>
      </c>
      <c r="C22" s="32">
        <v>7556</v>
      </c>
      <c r="D22" s="32" t="s">
        <v>1591</v>
      </c>
      <c r="E22" s="32" t="s">
        <v>3529</v>
      </c>
      <c r="F22" s="27">
        <v>10</v>
      </c>
      <c r="H22" s="85">
        <v>2885036</v>
      </c>
      <c r="I22" s="27">
        <v>2885</v>
      </c>
      <c r="J22" s="52" t="s">
        <v>3546</v>
      </c>
      <c r="K22">
        <v>5</v>
      </c>
    </row>
    <row r="23" spans="1:11" x14ac:dyDescent="0.25">
      <c r="A23" s="32"/>
      <c r="B23" s="32">
        <v>7556251</v>
      </c>
      <c r="C23" s="32">
        <v>7556</v>
      </c>
      <c r="D23" s="32" t="s">
        <v>1592</v>
      </c>
      <c r="E23" s="32" t="s">
        <v>3529</v>
      </c>
      <c r="F23" s="27">
        <v>10</v>
      </c>
      <c r="H23" s="27">
        <v>2889132</v>
      </c>
      <c r="I23" s="27">
        <v>2889</v>
      </c>
      <c r="J23" s="27" t="s">
        <v>314</v>
      </c>
      <c r="K23">
        <v>5</v>
      </c>
    </row>
    <row r="24" spans="1:11" x14ac:dyDescent="0.25">
      <c r="A24" s="32"/>
      <c r="B24" s="32">
        <v>7556253</v>
      </c>
      <c r="C24" s="32">
        <v>7556</v>
      </c>
      <c r="D24" s="32" t="s">
        <v>1593</v>
      </c>
      <c r="E24" s="32" t="s">
        <v>3529</v>
      </c>
      <c r="F24" s="27">
        <v>10</v>
      </c>
      <c r="H24" s="27">
        <v>2889133</v>
      </c>
      <c r="I24" s="27">
        <v>2889</v>
      </c>
      <c r="J24" s="27" t="s">
        <v>315</v>
      </c>
      <c r="K24">
        <v>5</v>
      </c>
    </row>
    <row r="25" spans="1:11" x14ac:dyDescent="0.25">
      <c r="A25" s="32"/>
      <c r="B25" s="32">
        <v>7556265</v>
      </c>
      <c r="C25" s="32">
        <v>7556</v>
      </c>
      <c r="D25" s="32" t="s">
        <v>1595</v>
      </c>
      <c r="E25" s="32" t="s">
        <v>3529</v>
      </c>
      <c r="F25" s="27">
        <v>10</v>
      </c>
      <c r="H25" s="27">
        <v>2889156</v>
      </c>
      <c r="I25" s="27">
        <v>2889</v>
      </c>
      <c r="J25" s="27" t="s">
        <v>317</v>
      </c>
      <c r="K25">
        <v>5</v>
      </c>
    </row>
    <row r="26" spans="1:11" x14ac:dyDescent="0.25">
      <c r="A26" s="32"/>
      <c r="B26" s="32">
        <v>7577242</v>
      </c>
      <c r="C26" s="32">
        <v>7577</v>
      </c>
      <c r="D26" s="32" t="s">
        <v>1650</v>
      </c>
      <c r="E26" s="32" t="s">
        <v>3529</v>
      </c>
      <c r="F26" s="27">
        <v>10</v>
      </c>
      <c r="H26" s="27">
        <v>2889159</v>
      </c>
      <c r="I26" s="27">
        <v>2889</v>
      </c>
      <c r="J26" s="27" t="s">
        <v>318</v>
      </c>
      <c r="K26">
        <v>5</v>
      </c>
    </row>
    <row r="27" spans="1:11" x14ac:dyDescent="0.25">
      <c r="A27" s="32"/>
      <c r="B27" s="32">
        <v>7577251</v>
      </c>
      <c r="C27" s="32">
        <v>7577</v>
      </c>
      <c r="D27" s="32" t="s">
        <v>1653</v>
      </c>
      <c r="E27" s="32" t="s">
        <v>3529</v>
      </c>
      <c r="F27" s="27">
        <v>10</v>
      </c>
      <c r="H27" s="27">
        <v>2895159</v>
      </c>
      <c r="I27" s="27">
        <v>2895</v>
      </c>
      <c r="J27" s="27" t="s">
        <v>334</v>
      </c>
      <c r="K27">
        <v>5</v>
      </c>
    </row>
    <row r="28" spans="1:11" x14ac:dyDescent="0.25">
      <c r="A28" s="32"/>
      <c r="B28" s="32">
        <v>7577256</v>
      </c>
      <c r="C28" s="32">
        <v>7577</v>
      </c>
      <c r="D28" s="32" t="s">
        <v>1655</v>
      </c>
      <c r="E28" s="32" t="s">
        <v>3529</v>
      </c>
      <c r="F28" s="27">
        <v>10</v>
      </c>
      <c r="H28" s="27">
        <v>2924152</v>
      </c>
      <c r="I28" s="27">
        <v>2924</v>
      </c>
      <c r="J28" s="27" t="s">
        <v>394</v>
      </c>
      <c r="K28">
        <v>5</v>
      </c>
    </row>
    <row r="29" spans="1:11" x14ac:dyDescent="0.25">
      <c r="A29" s="32"/>
      <c r="B29" s="32">
        <v>7577265</v>
      </c>
      <c r="C29" s="32">
        <v>7577</v>
      </c>
      <c r="D29" s="32" t="s">
        <v>1656</v>
      </c>
      <c r="E29" s="32" t="s">
        <v>3529</v>
      </c>
      <c r="F29" s="27">
        <v>10</v>
      </c>
      <c r="H29" s="27">
        <v>2924184</v>
      </c>
      <c r="I29" s="27">
        <v>2924</v>
      </c>
      <c r="J29" s="27" t="s">
        <v>398</v>
      </c>
      <c r="K29">
        <v>5</v>
      </c>
    </row>
    <row r="30" spans="1:11" x14ac:dyDescent="0.25">
      <c r="A30" s="32"/>
      <c r="B30" s="32">
        <v>7677282</v>
      </c>
      <c r="C30" s="32">
        <v>7677</v>
      </c>
      <c r="D30" s="32" t="s">
        <v>1819</v>
      </c>
      <c r="E30" s="32" t="s">
        <v>3529</v>
      </c>
      <c r="F30" s="27">
        <v>10</v>
      </c>
      <c r="H30" s="27">
        <v>2924229</v>
      </c>
      <c r="I30" s="27">
        <v>2924</v>
      </c>
      <c r="J30" s="27" t="s">
        <v>401</v>
      </c>
      <c r="K30">
        <v>5</v>
      </c>
    </row>
    <row r="31" spans="1:11" x14ac:dyDescent="0.25">
      <c r="A31" s="32"/>
      <c r="B31" s="32">
        <v>7677283</v>
      </c>
      <c r="C31" s="32">
        <v>7677</v>
      </c>
      <c r="D31" s="32" t="s">
        <v>1820</v>
      </c>
      <c r="E31" s="32" t="s">
        <v>3529</v>
      </c>
      <c r="F31" s="27">
        <v>10</v>
      </c>
      <c r="H31" s="27">
        <v>2924230</v>
      </c>
      <c r="I31" s="27">
        <v>2924</v>
      </c>
      <c r="J31" s="27" t="s">
        <v>402</v>
      </c>
      <c r="K31">
        <v>5</v>
      </c>
    </row>
    <row r="32" spans="1:11" x14ac:dyDescent="0.25">
      <c r="A32" s="32"/>
      <c r="B32">
        <v>7677253</v>
      </c>
      <c r="C32" s="32">
        <v>7677</v>
      </c>
      <c r="D32" s="32" t="s">
        <v>3548</v>
      </c>
      <c r="E32" s="32" t="s">
        <v>3529</v>
      </c>
      <c r="F32" s="27">
        <v>10</v>
      </c>
      <c r="H32" s="27">
        <v>2924257</v>
      </c>
      <c r="I32" s="27">
        <v>2924</v>
      </c>
      <c r="J32" s="27" t="s">
        <v>403</v>
      </c>
      <c r="K32">
        <v>5</v>
      </c>
    </row>
    <row r="33" spans="1:11" x14ac:dyDescent="0.25">
      <c r="A33" s="32"/>
      <c r="H33" s="27">
        <v>2924258</v>
      </c>
      <c r="I33" s="27">
        <v>2924</v>
      </c>
      <c r="J33" s="27" t="s">
        <v>404</v>
      </c>
      <c r="K33">
        <v>5</v>
      </c>
    </row>
    <row r="34" spans="1:11" x14ac:dyDescent="0.25">
      <c r="A34" s="32"/>
      <c r="H34" s="27">
        <v>2927152</v>
      </c>
      <c r="I34" s="27">
        <v>2927</v>
      </c>
      <c r="J34" s="27" t="s">
        <v>422</v>
      </c>
      <c r="K34">
        <v>5</v>
      </c>
    </row>
    <row r="35" spans="1:11" x14ac:dyDescent="0.25">
      <c r="A35" s="32"/>
      <c r="H35" s="27">
        <v>2927156</v>
      </c>
      <c r="I35" s="27">
        <v>2927</v>
      </c>
      <c r="J35" s="27" t="s">
        <v>424</v>
      </c>
      <c r="K35">
        <v>5</v>
      </c>
    </row>
    <row r="36" spans="1:11" x14ac:dyDescent="0.25">
      <c r="A36" s="32"/>
      <c r="H36" s="27">
        <v>2927184</v>
      </c>
      <c r="I36" s="27">
        <v>2927</v>
      </c>
      <c r="J36" s="27" t="s">
        <v>426</v>
      </c>
      <c r="K36">
        <v>5</v>
      </c>
    </row>
    <row r="37" spans="1:11" x14ac:dyDescent="0.25">
      <c r="A37" s="32"/>
      <c r="H37" s="27">
        <v>2931184</v>
      </c>
      <c r="I37" s="27">
        <v>2931</v>
      </c>
      <c r="J37" s="27" t="s">
        <v>431</v>
      </c>
      <c r="K37">
        <v>5</v>
      </c>
    </row>
    <row r="38" spans="1:11" x14ac:dyDescent="0.25">
      <c r="A38" s="32"/>
      <c r="H38" s="27">
        <v>2931225</v>
      </c>
      <c r="I38" s="27">
        <v>2931</v>
      </c>
      <c r="J38" s="27" t="s">
        <v>432</v>
      </c>
      <c r="K38">
        <v>5</v>
      </c>
    </row>
    <row r="39" spans="1:11" x14ac:dyDescent="0.25">
      <c r="A39" s="32"/>
      <c r="H39" s="27">
        <v>2931229</v>
      </c>
      <c r="I39" s="27">
        <v>2931</v>
      </c>
      <c r="J39" s="27" t="s">
        <v>433</v>
      </c>
      <c r="K39">
        <v>5</v>
      </c>
    </row>
    <row r="40" spans="1:11" x14ac:dyDescent="0.25">
      <c r="A40" s="32"/>
      <c r="H40" s="27">
        <v>2932230</v>
      </c>
      <c r="I40" s="27">
        <v>2932</v>
      </c>
      <c r="J40" s="27" t="s">
        <v>437</v>
      </c>
      <c r="K40">
        <v>5</v>
      </c>
    </row>
    <row r="41" spans="1:11" x14ac:dyDescent="0.25">
      <c r="A41" s="32"/>
      <c r="H41" s="27">
        <v>2933156</v>
      </c>
      <c r="I41" s="27">
        <v>2933</v>
      </c>
      <c r="J41" s="27" t="s">
        <v>440</v>
      </c>
      <c r="K41">
        <v>5</v>
      </c>
    </row>
    <row r="42" spans="1:11" x14ac:dyDescent="0.25">
      <c r="A42" s="32"/>
      <c r="H42" s="27">
        <v>2936152</v>
      </c>
      <c r="I42" s="27">
        <v>2936</v>
      </c>
      <c r="J42" s="27" t="s">
        <v>447</v>
      </c>
      <c r="K42">
        <v>5</v>
      </c>
    </row>
    <row r="43" spans="1:11" x14ac:dyDescent="0.25">
      <c r="A43" s="32"/>
      <c r="H43" s="27">
        <v>2936184</v>
      </c>
      <c r="I43" s="27">
        <v>2936</v>
      </c>
      <c r="J43" s="27" t="s">
        <v>449</v>
      </c>
      <c r="K43">
        <v>5</v>
      </c>
    </row>
    <row r="44" spans="1:11" x14ac:dyDescent="0.25">
      <c r="A44" s="32"/>
      <c r="H44" s="27">
        <v>2936229</v>
      </c>
      <c r="I44" s="27">
        <v>2936</v>
      </c>
      <c r="J44" s="27" t="s">
        <v>450</v>
      </c>
      <c r="K44">
        <v>5</v>
      </c>
    </row>
    <row r="45" spans="1:11" x14ac:dyDescent="0.25">
      <c r="A45" s="32"/>
      <c r="H45" s="27">
        <v>2936230</v>
      </c>
      <c r="I45" s="27">
        <v>2936</v>
      </c>
      <c r="J45" s="27" t="s">
        <v>451</v>
      </c>
      <c r="K45">
        <v>5</v>
      </c>
    </row>
    <row r="46" spans="1:11" x14ac:dyDescent="0.25">
      <c r="A46" s="32"/>
      <c r="H46" s="27">
        <v>2944160</v>
      </c>
      <c r="I46" s="27">
        <v>2944</v>
      </c>
      <c r="J46" s="27" t="s">
        <v>3066</v>
      </c>
      <c r="K46">
        <v>5</v>
      </c>
    </row>
    <row r="47" spans="1:11" x14ac:dyDescent="0.25">
      <c r="A47" s="32"/>
      <c r="H47" s="27">
        <v>2944229</v>
      </c>
      <c r="I47" s="27">
        <v>2944</v>
      </c>
      <c r="J47" s="27" t="s">
        <v>3067</v>
      </c>
      <c r="K47">
        <v>5</v>
      </c>
    </row>
    <row r="48" spans="1:11" x14ac:dyDescent="0.25">
      <c r="H48" s="27">
        <v>2944230</v>
      </c>
      <c r="I48" s="27">
        <v>2944</v>
      </c>
      <c r="J48" s="27" t="s">
        <v>460</v>
      </c>
      <c r="K48">
        <v>5</v>
      </c>
    </row>
    <row r="49" spans="8:11" x14ac:dyDescent="0.25">
      <c r="H49" s="27">
        <v>2949184</v>
      </c>
      <c r="I49" s="27">
        <v>2949</v>
      </c>
      <c r="J49" s="27" t="s">
        <v>468</v>
      </c>
      <c r="K49">
        <v>5</v>
      </c>
    </row>
    <row r="50" spans="8:11" x14ac:dyDescent="0.25">
      <c r="H50" s="27">
        <v>2949185</v>
      </c>
      <c r="I50" s="27">
        <v>2949</v>
      </c>
      <c r="J50" s="27" t="s">
        <v>469</v>
      </c>
      <c r="K50">
        <v>5</v>
      </c>
    </row>
    <row r="51" spans="8:11" x14ac:dyDescent="0.25">
      <c r="H51" s="27">
        <v>2949229</v>
      </c>
      <c r="I51" s="27">
        <v>2949</v>
      </c>
      <c r="J51" s="27" t="s">
        <v>470</v>
      </c>
      <c r="K51">
        <v>5</v>
      </c>
    </row>
    <row r="52" spans="8:11" x14ac:dyDescent="0.25">
      <c r="H52" s="27">
        <v>2971195</v>
      </c>
      <c r="I52" s="27">
        <v>2971</v>
      </c>
      <c r="J52" s="27" t="s">
        <v>573</v>
      </c>
      <c r="K52">
        <v>5</v>
      </c>
    </row>
    <row r="53" spans="8:11" x14ac:dyDescent="0.25">
      <c r="H53" s="27">
        <v>2971225</v>
      </c>
      <c r="I53" s="27">
        <v>2971</v>
      </c>
      <c r="J53" s="27" t="s">
        <v>575</v>
      </c>
      <c r="K53">
        <v>5</v>
      </c>
    </row>
  </sheetData>
  <conditionalFormatting sqref="B26:C29 B11:B22 C5:C25 B5:B9">
    <cfRule type="duplicateValues" dxfId="7" priority="87"/>
  </conditionalFormatting>
  <conditionalFormatting sqref="B30:C31">
    <cfRule type="duplicateValues" dxfId="6" priority="3"/>
  </conditionalFormatting>
  <conditionalFormatting sqref="C32">
    <cfRule type="duplicateValues" dxfId="5" priority="2"/>
  </conditionalFormatting>
  <conditionalFormatting sqref="H53">
    <cfRule type="duplicateValues" dxfId="4" priority="1"/>
  </conditionalFormatting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9"/>
  <sheetViews>
    <sheetView workbookViewId="0">
      <selection activeCell="K53" sqref="K5:K53"/>
    </sheetView>
  </sheetViews>
  <sheetFormatPr defaultColWidth="11.44140625" defaultRowHeight="13.2" x14ac:dyDescent="0.25"/>
  <cols>
    <col min="1" max="1" width="14.44140625" bestFit="1" customWidth="1"/>
    <col min="3" max="3" width="42.109375" bestFit="1" customWidth="1"/>
    <col min="9" max="9" width="43.44140625" bestFit="1" customWidth="1"/>
  </cols>
  <sheetData>
    <row r="1" spans="1:10" x14ac:dyDescent="0.25">
      <c r="G1" s="16" t="s">
        <v>3536</v>
      </c>
    </row>
    <row r="2" spans="1:10" x14ac:dyDescent="0.25">
      <c r="A2" s="80" t="s">
        <v>3503</v>
      </c>
      <c r="B2" s="16" t="s">
        <v>3534</v>
      </c>
      <c r="G2" s="32">
        <v>7434256</v>
      </c>
      <c r="H2" s="32">
        <f t="shared" ref="H2:H35" si="0">VALUE(LEFT(G2,4))</f>
        <v>7434</v>
      </c>
      <c r="I2" s="32" t="s">
        <v>1114</v>
      </c>
      <c r="J2">
        <v>5</v>
      </c>
    </row>
    <row r="3" spans="1:10" x14ac:dyDescent="0.25">
      <c r="A3" s="32"/>
      <c r="B3" s="32">
        <v>3725213</v>
      </c>
      <c r="C3" s="32" t="s">
        <v>791</v>
      </c>
      <c r="G3" s="32">
        <v>7436184</v>
      </c>
      <c r="H3" s="32">
        <f t="shared" si="0"/>
        <v>7436</v>
      </c>
      <c r="I3" s="32" t="s">
        <v>1130</v>
      </c>
      <c r="J3">
        <v>5</v>
      </c>
    </row>
    <row r="4" spans="1:10" x14ac:dyDescent="0.25">
      <c r="A4" s="32"/>
      <c r="B4" s="32">
        <v>4950184</v>
      </c>
      <c r="C4" s="32" t="s">
        <v>932</v>
      </c>
      <c r="G4" s="32">
        <v>7436229</v>
      </c>
      <c r="H4" s="32">
        <f t="shared" si="0"/>
        <v>7436</v>
      </c>
      <c r="I4" s="32" t="s">
        <v>3242</v>
      </c>
      <c r="J4">
        <v>5</v>
      </c>
    </row>
    <row r="5" spans="1:10" x14ac:dyDescent="0.25">
      <c r="A5" s="32"/>
      <c r="B5" s="32">
        <v>4950234</v>
      </c>
      <c r="C5" s="32" t="s">
        <v>934</v>
      </c>
      <c r="G5" s="32">
        <v>7436250</v>
      </c>
      <c r="H5" s="32">
        <f t="shared" si="0"/>
        <v>7436</v>
      </c>
      <c r="I5" s="32" t="s">
        <v>1131</v>
      </c>
      <c r="J5">
        <v>5</v>
      </c>
    </row>
    <row r="6" spans="1:10" x14ac:dyDescent="0.25">
      <c r="A6" s="32"/>
      <c r="B6" s="32">
        <v>4950269</v>
      </c>
      <c r="C6" s="32" t="s">
        <v>936</v>
      </c>
      <c r="G6" s="32">
        <v>7436253</v>
      </c>
      <c r="H6" s="32">
        <f t="shared" si="0"/>
        <v>7436</v>
      </c>
      <c r="I6" s="32" t="s">
        <v>1132</v>
      </c>
      <c r="J6">
        <v>5</v>
      </c>
    </row>
    <row r="7" spans="1:10" x14ac:dyDescent="0.25">
      <c r="A7" s="32"/>
      <c r="B7" s="32">
        <v>7563250</v>
      </c>
      <c r="C7" s="32" t="s">
        <v>1626</v>
      </c>
      <c r="G7" s="32">
        <v>7470184</v>
      </c>
      <c r="H7" s="32">
        <f t="shared" si="0"/>
        <v>7470</v>
      </c>
      <c r="I7" s="32" t="s">
        <v>3108</v>
      </c>
      <c r="J7">
        <v>5</v>
      </c>
    </row>
    <row r="8" spans="1:10" x14ac:dyDescent="0.25">
      <c r="A8" s="32"/>
      <c r="B8" s="32">
        <v>7227251</v>
      </c>
      <c r="C8" s="32" t="s">
        <v>3069</v>
      </c>
      <c r="G8" s="32">
        <v>7470251</v>
      </c>
      <c r="H8" s="32">
        <f t="shared" si="0"/>
        <v>7470</v>
      </c>
      <c r="I8" s="32" t="s">
        <v>1297</v>
      </c>
      <c r="J8">
        <v>5</v>
      </c>
    </row>
    <row r="9" spans="1:10" x14ac:dyDescent="0.25">
      <c r="A9" s="32"/>
      <c r="B9" s="32">
        <v>7227252</v>
      </c>
      <c r="C9" s="32" t="s">
        <v>3502</v>
      </c>
      <c r="G9" s="32">
        <v>7470256</v>
      </c>
      <c r="H9" s="32">
        <f t="shared" si="0"/>
        <v>7470</v>
      </c>
      <c r="I9" s="32" t="s">
        <v>1298</v>
      </c>
      <c r="J9">
        <v>5</v>
      </c>
    </row>
    <row r="10" spans="1:10" x14ac:dyDescent="0.25">
      <c r="A10" s="73"/>
      <c r="B10" s="73"/>
      <c r="G10" s="32">
        <v>7472184</v>
      </c>
      <c r="H10" s="32">
        <f t="shared" si="0"/>
        <v>7472</v>
      </c>
      <c r="I10" s="32" t="s">
        <v>1299</v>
      </c>
      <c r="J10">
        <v>5</v>
      </c>
    </row>
    <row r="11" spans="1:10" x14ac:dyDescent="0.25">
      <c r="A11" s="6"/>
      <c r="B11" s="6"/>
      <c r="G11" s="32">
        <v>7472203</v>
      </c>
      <c r="H11" s="32">
        <f t="shared" si="0"/>
        <v>7472</v>
      </c>
      <c r="I11" s="32" t="s">
        <v>1300</v>
      </c>
      <c r="J11">
        <v>5</v>
      </c>
    </row>
    <row r="12" spans="1:10" x14ac:dyDescent="0.25">
      <c r="A12" s="16"/>
      <c r="G12" s="32">
        <v>7472234</v>
      </c>
      <c r="H12" s="32">
        <f t="shared" si="0"/>
        <v>7472</v>
      </c>
      <c r="I12" s="32" t="s">
        <v>1301</v>
      </c>
      <c r="J12">
        <v>5</v>
      </c>
    </row>
    <row r="13" spans="1:10" x14ac:dyDescent="0.25">
      <c r="A13" s="16"/>
      <c r="G13" s="32">
        <v>7472251</v>
      </c>
      <c r="H13" s="32">
        <f t="shared" si="0"/>
        <v>7472</v>
      </c>
      <c r="I13" s="32" t="s">
        <v>1302</v>
      </c>
      <c r="J13">
        <v>5</v>
      </c>
    </row>
    <row r="14" spans="1:10" x14ac:dyDescent="0.25">
      <c r="A14" s="16"/>
      <c r="G14" s="32">
        <v>7472256</v>
      </c>
      <c r="H14" s="32">
        <f t="shared" si="0"/>
        <v>7472</v>
      </c>
      <c r="I14" s="32" t="s">
        <v>1303</v>
      </c>
      <c r="J14">
        <v>5</v>
      </c>
    </row>
    <row r="15" spans="1:10" x14ac:dyDescent="0.25">
      <c r="A15" s="74"/>
      <c r="B15" s="74"/>
      <c r="G15" s="32">
        <v>7489184</v>
      </c>
      <c r="H15" s="32">
        <f t="shared" si="0"/>
        <v>7489</v>
      </c>
      <c r="I15" s="32" t="s">
        <v>1383</v>
      </c>
      <c r="J15">
        <v>5</v>
      </c>
    </row>
    <row r="16" spans="1:10" x14ac:dyDescent="0.25">
      <c r="A16" s="74"/>
      <c r="B16" s="74"/>
      <c r="G16" s="32">
        <v>7489203</v>
      </c>
      <c r="H16" s="32">
        <f t="shared" si="0"/>
        <v>7489</v>
      </c>
      <c r="I16" s="32" t="s">
        <v>1385</v>
      </c>
      <c r="J16">
        <v>5</v>
      </c>
    </row>
    <row r="17" spans="1:10" x14ac:dyDescent="0.25">
      <c r="A17" s="74"/>
      <c r="B17" s="74"/>
      <c r="G17" s="32">
        <v>7489234</v>
      </c>
      <c r="H17" s="32">
        <f t="shared" si="0"/>
        <v>7489</v>
      </c>
      <c r="I17" s="32" t="s">
        <v>1387</v>
      </c>
      <c r="J17">
        <v>5</v>
      </c>
    </row>
    <row r="18" spans="1:10" x14ac:dyDescent="0.25">
      <c r="G18" s="32">
        <v>7489241</v>
      </c>
      <c r="H18" s="32">
        <f t="shared" si="0"/>
        <v>7489</v>
      </c>
      <c r="I18" s="32" t="s">
        <v>1388</v>
      </c>
      <c r="J18">
        <v>5</v>
      </c>
    </row>
    <row r="19" spans="1:10" x14ac:dyDescent="0.25">
      <c r="G19" s="32">
        <v>7489250</v>
      </c>
      <c r="H19" s="32">
        <f t="shared" si="0"/>
        <v>7489</v>
      </c>
      <c r="I19" s="32" t="s">
        <v>1390</v>
      </c>
      <c r="J19">
        <v>5</v>
      </c>
    </row>
    <row r="20" spans="1:10" x14ac:dyDescent="0.25">
      <c r="G20" s="32">
        <v>7489253</v>
      </c>
      <c r="H20" s="32">
        <f t="shared" si="0"/>
        <v>7489</v>
      </c>
      <c r="I20" s="32" t="s">
        <v>1392</v>
      </c>
      <c r="J20">
        <v>5</v>
      </c>
    </row>
    <row r="21" spans="1:10" x14ac:dyDescent="0.25">
      <c r="G21" s="32">
        <v>7489265</v>
      </c>
      <c r="H21" s="32">
        <f t="shared" si="0"/>
        <v>7489</v>
      </c>
      <c r="I21" s="32" t="s">
        <v>1394</v>
      </c>
      <c r="J21">
        <v>5</v>
      </c>
    </row>
    <row r="22" spans="1:10" x14ac:dyDescent="0.25">
      <c r="G22" s="32">
        <v>7556184</v>
      </c>
      <c r="H22" s="32">
        <f t="shared" si="0"/>
        <v>7556</v>
      </c>
      <c r="I22" s="32" t="s">
        <v>1580</v>
      </c>
      <c r="J22">
        <v>5</v>
      </c>
    </row>
    <row r="23" spans="1:10" x14ac:dyDescent="0.25">
      <c r="G23" s="32">
        <v>7556203</v>
      </c>
      <c r="H23" s="32">
        <f t="shared" si="0"/>
        <v>7556</v>
      </c>
      <c r="I23" s="32" t="s">
        <v>1583</v>
      </c>
      <c r="J23">
        <v>5</v>
      </c>
    </row>
    <row r="24" spans="1:10" x14ac:dyDescent="0.25">
      <c r="G24" s="32">
        <v>7556204</v>
      </c>
      <c r="H24" s="32">
        <f t="shared" si="0"/>
        <v>7556</v>
      </c>
      <c r="I24" s="32" t="s">
        <v>1584</v>
      </c>
      <c r="J24">
        <v>5</v>
      </c>
    </row>
    <row r="25" spans="1:10" x14ac:dyDescent="0.25">
      <c r="G25" s="32">
        <v>7556234</v>
      </c>
      <c r="H25" s="32">
        <f t="shared" si="0"/>
        <v>7556</v>
      </c>
      <c r="I25" s="32" t="s">
        <v>1586</v>
      </c>
      <c r="J25">
        <v>5</v>
      </c>
    </row>
    <row r="26" spans="1:10" x14ac:dyDescent="0.25">
      <c r="G26" s="32">
        <v>7556241</v>
      </c>
      <c r="H26" s="32">
        <f t="shared" si="0"/>
        <v>7556</v>
      </c>
      <c r="I26" s="32" t="s">
        <v>1587</v>
      </c>
      <c r="J26">
        <v>5</v>
      </c>
    </row>
    <row r="27" spans="1:10" x14ac:dyDescent="0.25">
      <c r="G27" s="32">
        <v>7556242</v>
      </c>
      <c r="H27" s="32">
        <f t="shared" si="0"/>
        <v>7556</v>
      </c>
      <c r="I27" s="32" t="s">
        <v>1588</v>
      </c>
      <c r="J27">
        <v>5</v>
      </c>
    </row>
    <row r="28" spans="1:10" x14ac:dyDescent="0.25">
      <c r="G28" s="32">
        <v>7556250</v>
      </c>
      <c r="H28" s="32">
        <f t="shared" si="0"/>
        <v>7556</v>
      </c>
      <c r="I28" s="32" t="s">
        <v>1591</v>
      </c>
      <c r="J28">
        <v>5</v>
      </c>
    </row>
    <row r="29" spans="1:10" x14ac:dyDescent="0.25">
      <c r="G29" s="32">
        <v>7556251</v>
      </c>
      <c r="H29" s="32">
        <f t="shared" si="0"/>
        <v>7556</v>
      </c>
      <c r="I29" s="32" t="s">
        <v>1592</v>
      </c>
      <c r="J29">
        <v>5</v>
      </c>
    </row>
    <row r="30" spans="1:10" x14ac:dyDescent="0.25">
      <c r="G30" s="32">
        <v>7556253</v>
      </c>
      <c r="H30" s="32">
        <f t="shared" si="0"/>
        <v>7556</v>
      </c>
      <c r="I30" s="32" t="s">
        <v>1593</v>
      </c>
      <c r="J30">
        <v>5</v>
      </c>
    </row>
    <row r="31" spans="1:10" x14ac:dyDescent="0.25">
      <c r="G31" s="32">
        <v>7556265</v>
      </c>
      <c r="H31" s="32">
        <f t="shared" si="0"/>
        <v>7556</v>
      </c>
      <c r="I31" s="32" t="s">
        <v>1595</v>
      </c>
      <c r="J31">
        <v>5</v>
      </c>
    </row>
    <row r="32" spans="1:10" x14ac:dyDescent="0.25">
      <c r="G32" s="32">
        <v>7577174</v>
      </c>
      <c r="H32" s="32">
        <f t="shared" si="0"/>
        <v>7577</v>
      </c>
      <c r="I32" s="32" t="s">
        <v>1639</v>
      </c>
      <c r="J32">
        <v>5</v>
      </c>
    </row>
    <row r="33" spans="7:10" x14ac:dyDescent="0.25">
      <c r="G33" s="32">
        <v>7577184</v>
      </c>
      <c r="H33" s="32">
        <f t="shared" si="0"/>
        <v>7577</v>
      </c>
      <c r="I33" s="32" t="s">
        <v>1641</v>
      </c>
      <c r="J33">
        <v>5</v>
      </c>
    </row>
    <row r="34" spans="7:10" x14ac:dyDescent="0.25">
      <c r="G34" s="32">
        <v>7577203</v>
      </c>
      <c r="H34" s="32">
        <f t="shared" si="0"/>
        <v>7577</v>
      </c>
      <c r="I34" s="32" t="s">
        <v>1642</v>
      </c>
      <c r="J34">
        <v>5</v>
      </c>
    </row>
    <row r="35" spans="7:10" x14ac:dyDescent="0.25">
      <c r="G35" s="32">
        <v>7577234</v>
      </c>
      <c r="H35" s="32">
        <f t="shared" si="0"/>
        <v>7577</v>
      </c>
      <c r="I35" s="32" t="s">
        <v>1648</v>
      </c>
      <c r="J35">
        <v>5</v>
      </c>
    </row>
    <row r="36" spans="7:10" x14ac:dyDescent="0.25">
      <c r="G36" s="32">
        <v>7577242</v>
      </c>
      <c r="H36" s="32">
        <f>VALUE(LEFT(G36,4))</f>
        <v>7577</v>
      </c>
      <c r="I36" s="32" t="s">
        <v>1650</v>
      </c>
      <c r="J36">
        <v>5</v>
      </c>
    </row>
    <row r="37" spans="7:10" x14ac:dyDescent="0.25">
      <c r="G37" s="32">
        <v>7577251</v>
      </c>
      <c r="H37" s="32">
        <f>VALUE(LEFT(G37,4))</f>
        <v>7577</v>
      </c>
      <c r="I37" s="32" t="s">
        <v>1653</v>
      </c>
      <c r="J37">
        <v>5</v>
      </c>
    </row>
    <row r="38" spans="7:10" x14ac:dyDescent="0.25">
      <c r="G38" s="32">
        <v>7577256</v>
      </c>
      <c r="H38" s="32">
        <f>VALUE(LEFT(G38,4))</f>
        <v>7577</v>
      </c>
      <c r="I38" s="32" t="s">
        <v>1655</v>
      </c>
      <c r="J38">
        <v>5</v>
      </c>
    </row>
    <row r="39" spans="7:10" x14ac:dyDescent="0.25">
      <c r="G39" s="32">
        <v>7577265</v>
      </c>
      <c r="H39" s="32">
        <f>VALUE(LEFT(G39,4))</f>
        <v>7577</v>
      </c>
      <c r="I39" s="32" t="s">
        <v>1656</v>
      </c>
      <c r="J39">
        <v>5</v>
      </c>
    </row>
  </sheetData>
  <conditionalFormatting sqref="A3:A9">
    <cfRule type="duplicateValues" dxfId="3" priority="81"/>
  </conditionalFormatting>
  <conditionalFormatting sqref="B3:B9">
    <cfRule type="duplicateValues" dxfId="2" priority="2"/>
  </conditionalFormatting>
  <conditionalFormatting sqref="B10:B11">
    <cfRule type="duplicateValues" dxfId="1" priority="66"/>
  </conditionalFormatting>
  <conditionalFormatting sqref="G2:G39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D1:R6495"/>
  <sheetViews>
    <sheetView workbookViewId="0">
      <selection activeCell="J20" sqref="J20"/>
    </sheetView>
  </sheetViews>
  <sheetFormatPr defaultColWidth="8.6640625" defaultRowHeight="13.2" x14ac:dyDescent="0.25"/>
  <cols>
    <col min="5" max="5" width="42.109375" bestFit="1" customWidth="1"/>
    <col min="15" max="15" width="11" bestFit="1" customWidth="1"/>
    <col min="16" max="16" width="46.6640625" bestFit="1" customWidth="1"/>
    <col min="17" max="17" width="8" bestFit="1" customWidth="1"/>
    <col min="18" max="18" width="42.109375" bestFit="1" customWidth="1"/>
  </cols>
  <sheetData>
    <row r="1" spans="4:18" x14ac:dyDescent="0.25">
      <c r="D1" t="s">
        <v>2724</v>
      </c>
      <c r="O1">
        <v>1301265</v>
      </c>
      <c r="P1" t="s">
        <v>24</v>
      </c>
      <c r="Q1">
        <v>1305401</v>
      </c>
      <c r="R1" t="s">
        <v>2726</v>
      </c>
    </row>
    <row r="2" spans="4:18" x14ac:dyDescent="0.25">
      <c r="D2" s="9">
        <v>1305401</v>
      </c>
      <c r="E2" s="9" t="str">
        <f>VLOOKUP(D2,$Q$1:$R$845,2,0)</f>
        <v>SERVO ULTRA 50 - 210L BRL</v>
      </c>
      <c r="F2" t="e">
        <f>MATCH(D2,BARREL!$A$2:$A$567,0)</f>
        <v>#N/A</v>
      </c>
      <c r="G2" t="e">
        <f>MATCH(D2,'SMALL PACK'!$A$2:$A$482,0)</f>
        <v>#N/A</v>
      </c>
      <c r="O2">
        <v>1301288</v>
      </c>
      <c r="P2" t="s">
        <v>25</v>
      </c>
      <c r="Q2">
        <v>1305401</v>
      </c>
      <c r="R2" t="s">
        <v>2726</v>
      </c>
    </row>
    <row r="3" spans="4:18" x14ac:dyDescent="0.25">
      <c r="D3" s="9">
        <v>2499193</v>
      </c>
      <c r="E3" s="9" t="str">
        <f t="shared" ref="E3:E66" si="0">VLOOKUP(D3,$Q$1:$R$845,2,0)</f>
        <v>SERVO GEAR HP ALFA 75W-90-2.5 L HDPE</v>
      </c>
      <c r="F3" t="e">
        <f>MATCH(D3,BARREL!$A$2:$A$567,0)</f>
        <v>#N/A</v>
      </c>
      <c r="G3" t="e">
        <f>MATCH(D3,'SMALL PACK'!$A$2:$A$482,0)</f>
        <v>#N/A</v>
      </c>
      <c r="O3">
        <v>1301288</v>
      </c>
      <c r="P3" t="s">
        <v>25</v>
      </c>
      <c r="Q3">
        <v>1305401</v>
      </c>
      <c r="R3" t="s">
        <v>2726</v>
      </c>
    </row>
    <row r="4" spans="4:18" x14ac:dyDescent="0.25">
      <c r="D4" s="9">
        <v>2499195</v>
      </c>
      <c r="E4" s="9" t="str">
        <f t="shared" si="0"/>
        <v>SERVO GEAR HP ALFA 75W-90-4X2.5L-HDPE</v>
      </c>
      <c r="F4" t="e">
        <f>MATCH(D4,BARREL!$A$2:$A$567,0)</f>
        <v>#N/A</v>
      </c>
      <c r="G4" t="e">
        <f>MATCH(D4,'SMALL PACK'!$A$2:$A$482,0)</f>
        <v>#N/A</v>
      </c>
      <c r="O4">
        <v>1301401</v>
      </c>
      <c r="P4" t="s">
        <v>26</v>
      </c>
      <c r="Q4">
        <v>1305401</v>
      </c>
      <c r="R4" t="s">
        <v>2726</v>
      </c>
    </row>
    <row r="5" spans="4:18" x14ac:dyDescent="0.25">
      <c r="D5" s="9">
        <v>2502271</v>
      </c>
      <c r="E5" s="9" t="str">
        <f t="shared" si="0"/>
        <v>SERVO GEAR HP 90 - 50 L HDPE</v>
      </c>
      <c r="F5" t="e">
        <f>MATCH(D5,BARREL!$A$2:$A$567,0)</f>
        <v>#N/A</v>
      </c>
      <c r="G5" t="e">
        <f>MATCH(D5,'SMALL PACK'!$A$2:$A$482,0)</f>
        <v>#N/A</v>
      </c>
      <c r="O5">
        <v>1301401</v>
      </c>
      <c r="P5" t="s">
        <v>26</v>
      </c>
      <c r="Q5">
        <v>1305401</v>
      </c>
      <c r="R5" t="s">
        <v>2726</v>
      </c>
    </row>
    <row r="6" spans="4:18" x14ac:dyDescent="0.25">
      <c r="D6" s="9">
        <v>2828160</v>
      </c>
      <c r="E6" s="9" t="str">
        <f t="shared" si="0"/>
        <v>SERVO 4T XTRA-0.9 L PROMO</v>
      </c>
      <c r="F6" t="e">
        <f>MATCH(D6,BARREL!$A$2:$A$567,0)</f>
        <v>#N/A</v>
      </c>
      <c r="G6" t="e">
        <f>MATCH(D6,'SMALL PACK'!$A$2:$A$482,0)</f>
        <v>#N/A</v>
      </c>
      <c r="O6">
        <v>1301401</v>
      </c>
      <c r="P6" t="s">
        <v>26</v>
      </c>
      <c r="Q6">
        <v>1305401</v>
      </c>
      <c r="R6" t="s">
        <v>2726</v>
      </c>
    </row>
    <row r="7" spans="4:18" x14ac:dyDescent="0.25">
      <c r="D7" s="9">
        <v>2828181</v>
      </c>
      <c r="E7" s="9" t="str">
        <f t="shared" si="0"/>
        <v>SERVO 4T XTRA-1 L PROMO</v>
      </c>
      <c r="F7" t="e">
        <f>MATCH(D7,BARREL!$A$2:$A$567,0)</f>
        <v>#N/A</v>
      </c>
      <c r="G7">
        <f>MATCH(D7,'SMALL PACK'!$A$2:$A$482,0)</f>
        <v>58</v>
      </c>
      <c r="O7">
        <v>1301401</v>
      </c>
      <c r="P7" t="s">
        <v>26</v>
      </c>
      <c r="Q7">
        <v>1305401</v>
      </c>
      <c r="R7" t="s">
        <v>2726</v>
      </c>
    </row>
    <row r="8" spans="4:18" x14ac:dyDescent="0.25">
      <c r="D8">
        <v>2828230</v>
      </c>
      <c r="E8" t="str">
        <f t="shared" si="0"/>
        <v>SERVO 4T XTRA-20 X 0.9 L PROMO</v>
      </c>
      <c r="F8" t="e">
        <f>MATCH(D8,BARREL!$A$2:$A$567,0)</f>
        <v>#N/A</v>
      </c>
      <c r="G8">
        <f>MATCH(D8,'SMALL PACK'!$A$2:$A$482,0)</f>
        <v>61</v>
      </c>
      <c r="O8">
        <v>1301401</v>
      </c>
      <c r="P8" t="s">
        <v>26</v>
      </c>
      <c r="Q8">
        <v>1305401</v>
      </c>
      <c r="R8" t="s">
        <v>2726</v>
      </c>
    </row>
    <row r="9" spans="4:18" x14ac:dyDescent="0.25">
      <c r="D9">
        <v>2889131</v>
      </c>
      <c r="E9" t="str">
        <f t="shared" si="0"/>
        <v>SERVO SCOOTOMTC 4ST 10W30-0.8 L PROMO</v>
      </c>
      <c r="F9" t="e">
        <f>MATCH(D9,BARREL!$A$2:$A$567,0)</f>
        <v>#N/A</v>
      </c>
      <c r="G9" t="e">
        <f>MATCH(D9,'SMALL PACK'!$A$2:$A$482,0)</f>
        <v>#N/A</v>
      </c>
      <c r="O9">
        <v>1301401</v>
      </c>
      <c r="P9" t="s">
        <v>26</v>
      </c>
      <c r="Q9">
        <v>1305401</v>
      </c>
      <c r="R9" t="s">
        <v>2726</v>
      </c>
    </row>
    <row r="10" spans="4:18" x14ac:dyDescent="0.25">
      <c r="D10">
        <v>2889401</v>
      </c>
      <c r="E10" t="e">
        <f t="shared" si="0"/>
        <v>#N/A</v>
      </c>
      <c r="F10" t="e">
        <f>MATCH(D10,BARREL!$A$2:$A$567,0)</f>
        <v>#N/A</v>
      </c>
      <c r="G10" t="e">
        <f>MATCH(D10,'SMALL PACK'!$A$2:$A$482,0)</f>
        <v>#N/A</v>
      </c>
      <c r="O10">
        <v>1303401</v>
      </c>
      <c r="P10" t="s">
        <v>27</v>
      </c>
      <c r="Q10">
        <v>1305401</v>
      </c>
      <c r="R10" t="s">
        <v>2726</v>
      </c>
    </row>
    <row r="11" spans="4:18" x14ac:dyDescent="0.25">
      <c r="D11">
        <v>2895156</v>
      </c>
      <c r="E11" t="e">
        <f t="shared" si="0"/>
        <v>#N/A</v>
      </c>
      <c r="F11" t="e">
        <f>MATCH(D11,BARREL!$A$2:$A$567,0)</f>
        <v>#N/A</v>
      </c>
      <c r="G11" t="e">
        <f>MATCH(D11,'SMALL PACK'!$A$2:$A$482,0)</f>
        <v>#N/A</v>
      </c>
      <c r="O11">
        <v>1303401</v>
      </c>
      <c r="P11" t="s">
        <v>27</v>
      </c>
      <c r="Q11">
        <v>1305401</v>
      </c>
      <c r="R11" t="s">
        <v>2726</v>
      </c>
    </row>
    <row r="12" spans="4:18" x14ac:dyDescent="0.25">
      <c r="D12">
        <v>2900233</v>
      </c>
      <c r="E12" t="e">
        <f t="shared" si="0"/>
        <v>#N/A</v>
      </c>
      <c r="F12" t="e">
        <f>MATCH(D12,BARREL!$A$2:$A$567,0)</f>
        <v>#N/A</v>
      </c>
      <c r="G12" t="e">
        <f>MATCH(D12,'SMALL PACK'!$A$2:$A$482,0)</f>
        <v>#N/A</v>
      </c>
      <c r="O12">
        <v>1303401</v>
      </c>
      <c r="P12" t="s">
        <v>27</v>
      </c>
      <c r="Q12">
        <v>1305401</v>
      </c>
      <c r="R12" t="s">
        <v>2726</v>
      </c>
    </row>
    <row r="13" spans="4:18" x14ac:dyDescent="0.25">
      <c r="D13">
        <v>2931224</v>
      </c>
      <c r="E13" t="e">
        <f t="shared" si="0"/>
        <v>#N/A</v>
      </c>
      <c r="F13" t="e">
        <f>MATCH(D13,BARREL!$A$2:$A$567,0)</f>
        <v>#N/A</v>
      </c>
      <c r="G13" t="e">
        <f>MATCH(D13,'SMALL PACK'!$A$2:$A$482,0)</f>
        <v>#N/A</v>
      </c>
      <c r="O13">
        <v>1303401</v>
      </c>
      <c r="P13" t="s">
        <v>27</v>
      </c>
      <c r="Q13">
        <v>1305401</v>
      </c>
      <c r="R13" t="s">
        <v>2726</v>
      </c>
    </row>
    <row r="14" spans="4:18" x14ac:dyDescent="0.25">
      <c r="D14">
        <v>2931401</v>
      </c>
      <c r="E14" t="e">
        <f t="shared" si="0"/>
        <v>#N/A</v>
      </c>
      <c r="F14" t="e">
        <f>MATCH(D14,BARREL!$A$2:$A$567,0)</f>
        <v>#N/A</v>
      </c>
      <c r="G14" t="e">
        <f>MATCH(D14,'SMALL PACK'!$A$2:$A$482,0)</f>
        <v>#N/A</v>
      </c>
      <c r="O14">
        <v>1304401</v>
      </c>
      <c r="P14" t="s">
        <v>28</v>
      </c>
      <c r="Q14">
        <v>1305401</v>
      </c>
      <c r="R14" t="s">
        <v>2726</v>
      </c>
    </row>
    <row r="15" spans="4:18" x14ac:dyDescent="0.25">
      <c r="D15">
        <v>2936150</v>
      </c>
      <c r="E15" t="e">
        <f t="shared" si="0"/>
        <v>#N/A</v>
      </c>
      <c r="F15" t="e">
        <f>MATCH(D15,BARREL!$A$2:$A$567,0)</f>
        <v>#N/A</v>
      </c>
      <c r="G15" t="e">
        <f>MATCH(D15,'SMALL PACK'!$A$2:$A$482,0)</f>
        <v>#N/A</v>
      </c>
      <c r="O15">
        <v>131078</v>
      </c>
      <c r="P15" t="s">
        <v>29</v>
      </c>
      <c r="Q15">
        <v>1305401</v>
      </c>
      <c r="R15" t="s">
        <v>2726</v>
      </c>
    </row>
    <row r="16" spans="4:18" x14ac:dyDescent="0.25">
      <c r="D16">
        <v>2936181</v>
      </c>
      <c r="E16" t="e">
        <f t="shared" si="0"/>
        <v>#N/A</v>
      </c>
      <c r="F16" t="e">
        <f>MATCH(D16,BARREL!$A$2:$A$567,0)</f>
        <v>#N/A</v>
      </c>
      <c r="G16" t="e">
        <f>MATCH(D16,'SMALL PACK'!$A$2:$A$482,0)</f>
        <v>#N/A</v>
      </c>
      <c r="O16">
        <v>1403401</v>
      </c>
      <c r="P16" t="s">
        <v>30</v>
      </c>
      <c r="Q16">
        <v>1305401</v>
      </c>
      <c r="R16" t="s">
        <v>2726</v>
      </c>
    </row>
    <row r="17" spans="4:18" x14ac:dyDescent="0.25">
      <c r="D17">
        <v>2941183</v>
      </c>
      <c r="E17" t="e">
        <f t="shared" si="0"/>
        <v>#N/A</v>
      </c>
      <c r="F17" t="e">
        <f>MATCH(D17,BARREL!$A$2:$A$567,0)</f>
        <v>#N/A</v>
      </c>
      <c r="G17" t="e">
        <f>MATCH(D17,'SMALL PACK'!$A$2:$A$482,0)</f>
        <v>#N/A</v>
      </c>
      <c r="O17">
        <v>1403401</v>
      </c>
      <c r="P17" t="s">
        <v>30</v>
      </c>
      <c r="Q17">
        <v>1305401</v>
      </c>
      <c r="R17" t="s">
        <v>2726</v>
      </c>
    </row>
    <row r="18" spans="4:18" x14ac:dyDescent="0.25">
      <c r="D18">
        <v>2941184</v>
      </c>
      <c r="E18" t="e">
        <f t="shared" si="0"/>
        <v>#N/A</v>
      </c>
      <c r="F18" t="e">
        <f>MATCH(D18,BARREL!$A$2:$A$567,0)</f>
        <v>#N/A</v>
      </c>
      <c r="G18" t="e">
        <f>MATCH(D18,'SMALL PACK'!$A$2:$A$482,0)</f>
        <v>#N/A</v>
      </c>
      <c r="O18">
        <v>1403401</v>
      </c>
      <c r="P18" t="s">
        <v>30</v>
      </c>
      <c r="Q18">
        <v>1305401</v>
      </c>
      <c r="R18" t="s">
        <v>2726</v>
      </c>
    </row>
    <row r="19" spans="4:18" x14ac:dyDescent="0.25">
      <c r="D19">
        <v>2941233</v>
      </c>
      <c r="E19" t="e">
        <f t="shared" si="0"/>
        <v>#N/A</v>
      </c>
      <c r="F19" t="e">
        <f>MATCH(D19,BARREL!$A$2:$A$567,0)</f>
        <v>#N/A</v>
      </c>
      <c r="G19" t="e">
        <f>MATCH(D19,'SMALL PACK'!$A$2:$A$482,0)</f>
        <v>#N/A</v>
      </c>
      <c r="O19">
        <v>1403401</v>
      </c>
      <c r="P19" t="s">
        <v>30</v>
      </c>
      <c r="Q19">
        <v>1305401</v>
      </c>
      <c r="R19" t="s">
        <v>2726</v>
      </c>
    </row>
    <row r="20" spans="4:18" x14ac:dyDescent="0.25">
      <c r="D20">
        <v>2941234</v>
      </c>
      <c r="E20" t="e">
        <f t="shared" si="0"/>
        <v>#N/A</v>
      </c>
      <c r="F20" t="e">
        <f>MATCH(D20,BARREL!$A$2:$A$567,0)</f>
        <v>#N/A</v>
      </c>
      <c r="G20" t="e">
        <f>MATCH(D20,'SMALL PACK'!$A$2:$A$482,0)</f>
        <v>#N/A</v>
      </c>
      <c r="O20">
        <v>1404173</v>
      </c>
      <c r="P20" t="s">
        <v>31</v>
      </c>
      <c r="Q20">
        <v>1305401</v>
      </c>
      <c r="R20" t="s">
        <v>2726</v>
      </c>
    </row>
    <row r="21" spans="4:18" x14ac:dyDescent="0.25">
      <c r="D21">
        <v>2941265</v>
      </c>
      <c r="E21" t="e">
        <f t="shared" si="0"/>
        <v>#N/A</v>
      </c>
      <c r="F21" t="e">
        <f>MATCH(D21,BARREL!$A$2:$A$567,0)</f>
        <v>#N/A</v>
      </c>
      <c r="G21" t="e">
        <f>MATCH(D21,'SMALL PACK'!$A$2:$A$482,0)</f>
        <v>#N/A</v>
      </c>
      <c r="O21">
        <v>1404173</v>
      </c>
      <c r="P21" t="s">
        <v>31</v>
      </c>
      <c r="Q21">
        <v>1305401</v>
      </c>
      <c r="R21" t="s">
        <v>2726</v>
      </c>
    </row>
    <row r="22" spans="4:18" x14ac:dyDescent="0.25">
      <c r="D22">
        <v>2941271</v>
      </c>
      <c r="E22" t="e">
        <f t="shared" si="0"/>
        <v>#N/A</v>
      </c>
      <c r="F22" t="e">
        <f>MATCH(D22,BARREL!$A$2:$A$567,0)</f>
        <v>#N/A</v>
      </c>
      <c r="G22" t="e">
        <f>MATCH(D22,'SMALL PACK'!$A$2:$A$482,0)</f>
        <v>#N/A</v>
      </c>
      <c r="O22">
        <v>1404173</v>
      </c>
      <c r="P22" t="s">
        <v>31</v>
      </c>
      <c r="Q22">
        <v>1305401</v>
      </c>
      <c r="R22" t="s">
        <v>2726</v>
      </c>
    </row>
    <row r="23" spans="4:18" x14ac:dyDescent="0.25">
      <c r="D23">
        <v>2944152</v>
      </c>
      <c r="E23" t="e">
        <f t="shared" si="0"/>
        <v>#N/A</v>
      </c>
      <c r="F23" t="e">
        <f>MATCH(D23,BARREL!$A$2:$A$567,0)</f>
        <v>#N/A</v>
      </c>
      <c r="G23" t="e">
        <f>MATCH(D23,'SMALL PACK'!$A$2:$A$482,0)</f>
        <v>#N/A</v>
      </c>
      <c r="O23">
        <v>1404174</v>
      </c>
      <c r="P23" t="s">
        <v>32</v>
      </c>
      <c r="Q23">
        <v>1305401</v>
      </c>
      <c r="R23" t="s">
        <v>2726</v>
      </c>
    </row>
    <row r="24" spans="4:18" x14ac:dyDescent="0.25">
      <c r="D24">
        <v>2944181</v>
      </c>
      <c r="E24" t="e">
        <f t="shared" si="0"/>
        <v>#N/A</v>
      </c>
      <c r="F24" t="e">
        <f>MATCH(D24,BARREL!$A$2:$A$567,0)</f>
        <v>#N/A</v>
      </c>
      <c r="G24" t="e">
        <f>MATCH(D24,'SMALL PACK'!$A$2:$A$482,0)</f>
        <v>#N/A</v>
      </c>
      <c r="O24">
        <v>1404174</v>
      </c>
      <c r="P24" t="s">
        <v>32</v>
      </c>
      <c r="Q24">
        <v>1305401</v>
      </c>
      <c r="R24" t="s">
        <v>2726</v>
      </c>
    </row>
    <row r="25" spans="4:18" x14ac:dyDescent="0.25">
      <c r="D25">
        <v>2944184</v>
      </c>
      <c r="E25" t="e">
        <f t="shared" si="0"/>
        <v>#N/A</v>
      </c>
      <c r="F25" t="e">
        <f>MATCH(D25,BARREL!$A$2:$A$567,0)</f>
        <v>#N/A</v>
      </c>
      <c r="G25" t="e">
        <f>MATCH(D25,'SMALL PACK'!$A$2:$A$482,0)</f>
        <v>#N/A</v>
      </c>
      <c r="O25">
        <v>1404174</v>
      </c>
      <c r="P25" t="s">
        <v>32</v>
      </c>
      <c r="Q25">
        <v>1305401</v>
      </c>
      <c r="R25" t="s">
        <v>2726</v>
      </c>
    </row>
    <row r="26" spans="4:18" x14ac:dyDescent="0.25">
      <c r="D26">
        <v>2944229</v>
      </c>
      <c r="E26" t="e">
        <f t="shared" si="0"/>
        <v>#N/A</v>
      </c>
      <c r="F26" t="e">
        <f>MATCH(D26,BARREL!$A$2:$A$567,0)</f>
        <v>#N/A</v>
      </c>
      <c r="G26">
        <f>MATCH(D26,'SMALL PACK'!$A$2:$A$482,0)</f>
        <v>110</v>
      </c>
      <c r="O26">
        <v>1404174</v>
      </c>
      <c r="P26" t="s">
        <v>32</v>
      </c>
      <c r="Q26">
        <v>1305401</v>
      </c>
      <c r="R26" t="s">
        <v>2726</v>
      </c>
    </row>
    <row r="27" spans="4:18" x14ac:dyDescent="0.25">
      <c r="D27">
        <v>2951401</v>
      </c>
      <c r="E27" t="e">
        <f t="shared" si="0"/>
        <v>#N/A</v>
      </c>
      <c r="F27" t="e">
        <f>MATCH(D27,BARREL!$A$2:$A$567,0)</f>
        <v>#N/A</v>
      </c>
      <c r="G27" t="e">
        <f>MATCH(D27,'SMALL PACK'!$A$2:$A$482,0)</f>
        <v>#N/A</v>
      </c>
      <c r="O27">
        <v>1404174</v>
      </c>
      <c r="P27" t="s">
        <v>32</v>
      </c>
      <c r="Q27">
        <v>1305401</v>
      </c>
      <c r="R27" t="s">
        <v>2726</v>
      </c>
    </row>
    <row r="28" spans="4:18" x14ac:dyDescent="0.25">
      <c r="D28">
        <v>2968234</v>
      </c>
      <c r="E28" t="e">
        <f t="shared" si="0"/>
        <v>#N/A</v>
      </c>
      <c r="F28" t="e">
        <f>MATCH(D28,BARREL!$A$2:$A$567,0)</f>
        <v>#N/A</v>
      </c>
      <c r="G28" t="e">
        <f>MATCH(D28,'SMALL PACK'!$A$2:$A$482,0)</f>
        <v>#N/A</v>
      </c>
      <c r="O28">
        <v>1404174</v>
      </c>
      <c r="P28" t="s">
        <v>32</v>
      </c>
      <c r="Q28">
        <v>1305401</v>
      </c>
      <c r="R28" t="s">
        <v>2726</v>
      </c>
    </row>
    <row r="29" spans="4:18" x14ac:dyDescent="0.25">
      <c r="D29">
        <v>3001271</v>
      </c>
      <c r="E29" t="e">
        <f t="shared" si="0"/>
        <v>#N/A</v>
      </c>
      <c r="F29" t="e">
        <f>MATCH(D29,BARREL!$A$2:$A$567,0)</f>
        <v>#N/A</v>
      </c>
      <c r="G29" t="e">
        <f>MATCH(D29,'SMALL PACK'!$A$2:$A$482,0)</f>
        <v>#N/A</v>
      </c>
      <c r="O29">
        <v>1404178</v>
      </c>
      <c r="P29" t="s">
        <v>33</v>
      </c>
      <c r="Q29">
        <v>1305401</v>
      </c>
      <c r="R29" t="s">
        <v>2726</v>
      </c>
    </row>
    <row r="30" spans="4:18" x14ac:dyDescent="0.25">
      <c r="D30">
        <v>3023265</v>
      </c>
      <c r="E30" t="e">
        <f t="shared" si="0"/>
        <v>#N/A</v>
      </c>
      <c r="F30" t="e">
        <f>MATCH(D30,BARREL!$A$2:$A$567,0)</f>
        <v>#N/A</v>
      </c>
      <c r="G30" t="e">
        <f>MATCH(D30,'SMALL PACK'!$A$2:$A$482,0)</f>
        <v>#N/A</v>
      </c>
      <c r="O30">
        <v>1404178</v>
      </c>
      <c r="P30" t="s">
        <v>33</v>
      </c>
      <c r="Q30">
        <v>1305401</v>
      </c>
      <c r="R30" t="s">
        <v>2726</v>
      </c>
    </row>
    <row r="31" spans="4:18" x14ac:dyDescent="0.25">
      <c r="D31">
        <v>3064271</v>
      </c>
      <c r="E31" t="e">
        <f t="shared" si="0"/>
        <v>#N/A</v>
      </c>
      <c r="F31" t="e">
        <f>MATCH(D31,BARREL!$A$2:$A$567,0)</f>
        <v>#N/A</v>
      </c>
      <c r="G31" t="e">
        <f>MATCH(D31,'SMALL PACK'!$A$2:$A$482,0)</f>
        <v>#N/A</v>
      </c>
      <c r="O31">
        <v>1404178</v>
      </c>
      <c r="P31" t="s">
        <v>33</v>
      </c>
      <c r="Q31">
        <v>1305401</v>
      </c>
      <c r="R31" t="s">
        <v>2726</v>
      </c>
    </row>
    <row r="32" spans="4:18" x14ac:dyDescent="0.25">
      <c r="D32">
        <v>3402265</v>
      </c>
      <c r="E32" t="e">
        <f t="shared" si="0"/>
        <v>#N/A</v>
      </c>
      <c r="F32" t="e">
        <f>MATCH(D32,BARREL!$A$2:$A$567,0)</f>
        <v>#N/A</v>
      </c>
      <c r="G32" t="e">
        <f>MATCH(D32,'SMALL PACK'!$A$2:$A$482,0)</f>
        <v>#N/A</v>
      </c>
      <c r="O32">
        <v>1404178</v>
      </c>
      <c r="P32" t="s">
        <v>33</v>
      </c>
      <c r="Q32">
        <v>1305401</v>
      </c>
      <c r="R32" t="s">
        <v>2726</v>
      </c>
    </row>
    <row r="33" spans="4:18" x14ac:dyDescent="0.25">
      <c r="D33">
        <v>3403271</v>
      </c>
      <c r="E33" t="e">
        <f t="shared" si="0"/>
        <v>#N/A</v>
      </c>
      <c r="F33" t="e">
        <f>MATCH(D33,BARREL!$A$2:$A$567,0)</f>
        <v>#N/A</v>
      </c>
      <c r="G33" t="e">
        <f>MATCH(D33,'SMALL PACK'!$A$2:$A$482,0)</f>
        <v>#N/A</v>
      </c>
      <c r="O33">
        <v>1404183</v>
      </c>
      <c r="P33" t="s">
        <v>34</v>
      </c>
      <c r="Q33">
        <v>1305401</v>
      </c>
      <c r="R33" t="s">
        <v>2726</v>
      </c>
    </row>
    <row r="34" spans="4:18" x14ac:dyDescent="0.25">
      <c r="D34">
        <v>3403401</v>
      </c>
      <c r="E34" t="e">
        <f t="shared" si="0"/>
        <v>#N/A</v>
      </c>
      <c r="F34" t="e">
        <f>MATCH(D34,BARREL!$A$2:$A$567,0)</f>
        <v>#N/A</v>
      </c>
      <c r="G34" t="e">
        <f>MATCH(D34,'SMALL PACK'!$A$2:$A$482,0)</f>
        <v>#N/A</v>
      </c>
      <c r="O34">
        <v>1404183</v>
      </c>
      <c r="P34" t="s">
        <v>34</v>
      </c>
      <c r="Q34">
        <v>1305401</v>
      </c>
      <c r="R34" t="s">
        <v>2726</v>
      </c>
    </row>
    <row r="35" spans="4:18" x14ac:dyDescent="0.25">
      <c r="D35">
        <v>3404265</v>
      </c>
      <c r="E35" t="e">
        <f t="shared" si="0"/>
        <v>#N/A</v>
      </c>
      <c r="F35" t="e">
        <f>MATCH(D35,BARREL!$A$2:$A$567,0)</f>
        <v>#N/A</v>
      </c>
      <c r="G35" t="e">
        <f>MATCH(D35,'SMALL PACK'!$A$2:$A$482,0)</f>
        <v>#N/A</v>
      </c>
      <c r="O35">
        <v>1404183</v>
      </c>
      <c r="P35" t="s">
        <v>34</v>
      </c>
      <c r="Q35">
        <v>1305401</v>
      </c>
      <c r="R35" t="s">
        <v>2726</v>
      </c>
    </row>
    <row r="36" spans="4:18" x14ac:dyDescent="0.25">
      <c r="D36">
        <v>3404271</v>
      </c>
      <c r="E36" t="e">
        <f t="shared" si="0"/>
        <v>#N/A</v>
      </c>
      <c r="F36" t="e">
        <f>MATCH(D36,BARREL!$A$2:$A$567,0)</f>
        <v>#N/A</v>
      </c>
      <c r="G36" t="e">
        <f>MATCH(D36,'SMALL PACK'!$A$2:$A$482,0)</f>
        <v>#N/A</v>
      </c>
      <c r="O36">
        <v>1404183</v>
      </c>
      <c r="P36" t="s">
        <v>34</v>
      </c>
      <c r="Q36">
        <v>1305401</v>
      </c>
      <c r="R36" t="s">
        <v>2726</v>
      </c>
    </row>
    <row r="37" spans="4:18" x14ac:dyDescent="0.25">
      <c r="D37">
        <v>3617271</v>
      </c>
      <c r="E37" t="e">
        <f t="shared" si="0"/>
        <v>#N/A</v>
      </c>
      <c r="F37" t="e">
        <f>MATCH(D37,BARREL!$A$2:$A$567,0)</f>
        <v>#N/A</v>
      </c>
      <c r="G37" t="e">
        <f>MATCH(D37,'SMALL PACK'!$A$2:$A$482,0)</f>
        <v>#N/A</v>
      </c>
      <c r="O37">
        <v>1404183</v>
      </c>
      <c r="P37" t="s">
        <v>34</v>
      </c>
      <c r="Q37">
        <v>1305401</v>
      </c>
      <c r="R37" t="s">
        <v>2726</v>
      </c>
    </row>
    <row r="38" spans="4:18" x14ac:dyDescent="0.25">
      <c r="D38">
        <v>3617288</v>
      </c>
      <c r="E38" t="e">
        <f t="shared" si="0"/>
        <v>#N/A</v>
      </c>
      <c r="F38" t="e">
        <f>MATCH(D38,BARREL!$A$2:$A$567,0)</f>
        <v>#N/A</v>
      </c>
      <c r="G38" t="e">
        <f>MATCH(D38,'SMALL PACK'!$A$2:$A$482,0)</f>
        <v>#N/A</v>
      </c>
      <c r="O38">
        <v>1404184</v>
      </c>
      <c r="P38" t="s">
        <v>35</v>
      </c>
      <c r="Q38">
        <v>1305401</v>
      </c>
      <c r="R38" t="s">
        <v>2726</v>
      </c>
    </row>
    <row r="39" spans="4:18" x14ac:dyDescent="0.25">
      <c r="D39">
        <v>3723183</v>
      </c>
      <c r="E39" t="e">
        <f t="shared" si="0"/>
        <v>#N/A</v>
      </c>
      <c r="F39" t="e">
        <f>MATCH(D39,BARREL!$A$2:$A$567,0)</f>
        <v>#N/A</v>
      </c>
      <c r="G39" t="e">
        <f>MATCH(D39,'SMALL PACK'!$A$2:$A$482,0)</f>
        <v>#N/A</v>
      </c>
      <c r="O39">
        <v>1404184</v>
      </c>
      <c r="P39" t="s">
        <v>35</v>
      </c>
      <c r="Q39">
        <v>1305401</v>
      </c>
      <c r="R39" t="s">
        <v>2726</v>
      </c>
    </row>
    <row r="40" spans="4:18" x14ac:dyDescent="0.25">
      <c r="D40">
        <v>3723184</v>
      </c>
      <c r="E40" t="e">
        <f t="shared" si="0"/>
        <v>#N/A</v>
      </c>
      <c r="F40" t="e">
        <f>MATCH(D40,BARREL!$A$2:$A$567,0)</f>
        <v>#N/A</v>
      </c>
      <c r="G40" t="e">
        <f>MATCH(D40,'SMALL PACK'!$A$2:$A$482,0)</f>
        <v>#N/A</v>
      </c>
      <c r="O40">
        <v>1404184</v>
      </c>
      <c r="P40" t="s">
        <v>35</v>
      </c>
      <c r="Q40">
        <v>1305401</v>
      </c>
      <c r="R40" t="s">
        <v>2726</v>
      </c>
    </row>
    <row r="41" spans="4:18" x14ac:dyDescent="0.25">
      <c r="D41">
        <v>3725401</v>
      </c>
      <c r="E41" t="e">
        <f t="shared" si="0"/>
        <v>#N/A</v>
      </c>
      <c r="F41" t="e">
        <f>MATCH(D41,BARREL!$A$2:$A$567,0)</f>
        <v>#N/A</v>
      </c>
      <c r="G41" t="e">
        <f>MATCH(D41,'SMALL PACK'!$A$2:$A$482,0)</f>
        <v>#N/A</v>
      </c>
      <c r="O41">
        <v>1404184</v>
      </c>
      <c r="P41" t="s">
        <v>35</v>
      </c>
      <c r="Q41">
        <v>1305401</v>
      </c>
      <c r="R41" t="s">
        <v>2726</v>
      </c>
    </row>
    <row r="42" spans="4:18" x14ac:dyDescent="0.25">
      <c r="D42">
        <v>3908265</v>
      </c>
      <c r="E42" t="e">
        <f t="shared" si="0"/>
        <v>#N/A</v>
      </c>
      <c r="F42" t="e">
        <f>MATCH(D42,BARREL!$A$2:$A$567,0)</f>
        <v>#N/A</v>
      </c>
      <c r="G42" t="e">
        <f>MATCH(D42,'SMALL PACK'!$A$2:$A$482,0)</f>
        <v>#N/A</v>
      </c>
      <c r="O42">
        <v>1404184</v>
      </c>
      <c r="P42" t="s">
        <v>35</v>
      </c>
      <c r="Q42">
        <v>1305401</v>
      </c>
      <c r="R42" t="s">
        <v>2726</v>
      </c>
    </row>
    <row r="43" spans="4:18" x14ac:dyDescent="0.25">
      <c r="D43">
        <v>3908271</v>
      </c>
      <c r="E43" t="e">
        <f t="shared" si="0"/>
        <v>#N/A</v>
      </c>
      <c r="F43" t="e">
        <f>MATCH(D43,BARREL!$A$2:$A$567,0)</f>
        <v>#N/A</v>
      </c>
      <c r="G43" t="e">
        <f>MATCH(D43,'SMALL PACK'!$A$2:$A$482,0)</f>
        <v>#N/A</v>
      </c>
      <c r="O43">
        <v>1404184</v>
      </c>
      <c r="P43" t="s">
        <v>35</v>
      </c>
      <c r="Q43">
        <v>1305401</v>
      </c>
      <c r="R43" t="s">
        <v>2726</v>
      </c>
    </row>
    <row r="44" spans="4:18" x14ac:dyDescent="0.25">
      <c r="D44">
        <v>4401401</v>
      </c>
      <c r="E44" t="e">
        <f t="shared" si="0"/>
        <v>#N/A</v>
      </c>
      <c r="F44" t="e">
        <f>MATCH(D44,BARREL!$A$2:$A$567,0)</f>
        <v>#N/A</v>
      </c>
      <c r="G44" t="e">
        <f>MATCH(D44,'SMALL PACK'!$A$2:$A$482,0)</f>
        <v>#N/A</v>
      </c>
      <c r="O44">
        <v>1404184</v>
      </c>
      <c r="P44" t="s">
        <v>35</v>
      </c>
      <c r="Q44">
        <v>1305401</v>
      </c>
      <c r="R44" t="s">
        <v>2726</v>
      </c>
    </row>
    <row r="45" spans="4:18" x14ac:dyDescent="0.25">
      <c r="D45">
        <v>4501271</v>
      </c>
      <c r="E45" t="e">
        <f t="shared" si="0"/>
        <v>#N/A</v>
      </c>
      <c r="F45" t="e">
        <f>MATCH(D45,BARREL!$A$2:$A$567,0)</f>
        <v>#N/A</v>
      </c>
      <c r="G45" t="e">
        <f>MATCH(D45,'SMALL PACK'!$A$2:$A$482,0)</f>
        <v>#N/A</v>
      </c>
      <c r="O45">
        <v>1404184</v>
      </c>
      <c r="P45" t="s">
        <v>35</v>
      </c>
      <c r="Q45">
        <v>1305401</v>
      </c>
      <c r="R45" t="s">
        <v>2726</v>
      </c>
    </row>
    <row r="46" spans="4:18" x14ac:dyDescent="0.25">
      <c r="D46">
        <v>4950183</v>
      </c>
      <c r="E46" t="e">
        <f t="shared" si="0"/>
        <v>#N/A</v>
      </c>
      <c r="F46" t="e">
        <f>MATCH(D46,BARREL!$A$2:$A$567,0)</f>
        <v>#N/A</v>
      </c>
      <c r="G46" t="e">
        <f>MATCH(D46,'SMALL PACK'!$A$2:$A$482,0)</f>
        <v>#N/A</v>
      </c>
      <c r="O46">
        <v>1404187</v>
      </c>
      <c r="P46" t="s">
        <v>36</v>
      </c>
      <c r="Q46">
        <v>1305401</v>
      </c>
      <c r="R46" t="s">
        <v>2726</v>
      </c>
    </row>
    <row r="47" spans="4:18" x14ac:dyDescent="0.25">
      <c r="D47">
        <v>5034173</v>
      </c>
      <c r="E47" t="e">
        <f t="shared" si="0"/>
        <v>#N/A</v>
      </c>
      <c r="F47" t="e">
        <f>MATCH(D47,BARREL!$A$2:$A$567,0)</f>
        <v>#N/A</v>
      </c>
      <c r="G47" t="e">
        <f>MATCH(D47,'SMALL PACK'!$A$2:$A$482,0)</f>
        <v>#N/A</v>
      </c>
      <c r="O47">
        <v>1404188</v>
      </c>
      <c r="P47" t="s">
        <v>37</v>
      </c>
      <c r="Q47">
        <v>1305401</v>
      </c>
      <c r="R47" t="s">
        <v>2726</v>
      </c>
    </row>
    <row r="48" spans="4:18" x14ac:dyDescent="0.25">
      <c r="D48">
        <v>5034174</v>
      </c>
      <c r="E48" t="e">
        <f t="shared" si="0"/>
        <v>#N/A</v>
      </c>
      <c r="F48" t="e">
        <f>MATCH(D48,BARREL!$A$2:$A$567,0)</f>
        <v>#N/A</v>
      </c>
      <c r="G48">
        <f>MATCH(D48,'SMALL PACK'!$A$2:$A$482,0)</f>
        <v>174</v>
      </c>
      <c r="O48">
        <v>1404188</v>
      </c>
      <c r="P48" t="s">
        <v>37</v>
      </c>
      <c r="Q48">
        <v>1305401</v>
      </c>
      <c r="R48" t="s">
        <v>2726</v>
      </c>
    </row>
    <row r="49" spans="4:18" x14ac:dyDescent="0.25">
      <c r="D49">
        <v>5034181</v>
      </c>
      <c r="E49" t="e">
        <f t="shared" si="0"/>
        <v>#N/A</v>
      </c>
      <c r="F49" t="e">
        <f>MATCH(D49,BARREL!$A$2:$A$567,0)</f>
        <v>#N/A</v>
      </c>
      <c r="G49" t="e">
        <f>MATCH(D49,'SMALL PACK'!$A$2:$A$482,0)</f>
        <v>#N/A</v>
      </c>
      <c r="O49">
        <v>1404188</v>
      </c>
      <c r="P49" t="s">
        <v>37</v>
      </c>
      <c r="Q49">
        <v>1305401</v>
      </c>
      <c r="R49" t="s">
        <v>2726</v>
      </c>
    </row>
    <row r="50" spans="4:18" x14ac:dyDescent="0.25">
      <c r="D50">
        <v>5034265</v>
      </c>
      <c r="E50" t="e">
        <f t="shared" si="0"/>
        <v>#N/A</v>
      </c>
      <c r="F50" t="e">
        <f>MATCH(D50,BARREL!$A$2:$A$567,0)</f>
        <v>#N/A</v>
      </c>
      <c r="G50">
        <f>MATCH(D50,'SMALL PACK'!$A$2:$A$482,0)</f>
        <v>180</v>
      </c>
      <c r="O50">
        <v>1404214</v>
      </c>
      <c r="P50" t="s">
        <v>2725</v>
      </c>
      <c r="Q50">
        <v>1305401</v>
      </c>
      <c r="R50" t="s">
        <v>2726</v>
      </c>
    </row>
    <row r="51" spans="4:18" x14ac:dyDescent="0.25">
      <c r="D51">
        <v>7271213</v>
      </c>
      <c r="E51" t="e">
        <f t="shared" si="0"/>
        <v>#N/A</v>
      </c>
      <c r="F51" t="e">
        <f>MATCH(D51,BARREL!$A$2:$A$567,0)</f>
        <v>#N/A</v>
      </c>
      <c r="G51">
        <f>MATCH(D51,'SMALL PACK'!$A$2:$A$482,0)</f>
        <v>200</v>
      </c>
      <c r="O51">
        <v>1404214</v>
      </c>
      <c r="P51" t="s">
        <v>2725</v>
      </c>
      <c r="Q51">
        <v>1305401</v>
      </c>
      <c r="R51" t="s">
        <v>2726</v>
      </c>
    </row>
    <row r="52" spans="4:18" x14ac:dyDescent="0.25">
      <c r="D52">
        <v>7388253</v>
      </c>
      <c r="E52" t="e">
        <f t="shared" si="0"/>
        <v>#N/A</v>
      </c>
      <c r="F52" t="e">
        <f>MATCH(D52,BARREL!$A$2:$A$567,0)</f>
        <v>#N/A</v>
      </c>
      <c r="G52">
        <f>MATCH(D52,'SMALL PACK'!$A$2:$A$482,0)</f>
        <v>206</v>
      </c>
      <c r="O52">
        <v>1404214</v>
      </c>
      <c r="P52" t="s">
        <v>2725</v>
      </c>
      <c r="Q52">
        <v>1305401</v>
      </c>
      <c r="R52" t="s">
        <v>2726</v>
      </c>
    </row>
    <row r="53" spans="4:18" x14ac:dyDescent="0.25">
      <c r="D53">
        <v>7388256</v>
      </c>
      <c r="E53" t="e">
        <f t="shared" si="0"/>
        <v>#N/A</v>
      </c>
      <c r="F53" t="e">
        <f>MATCH(D53,BARREL!$A$2:$A$567,0)</f>
        <v>#N/A</v>
      </c>
      <c r="G53" t="e">
        <f>MATCH(D53,'SMALL PACK'!$A$2:$A$482,0)</f>
        <v>#N/A</v>
      </c>
      <c r="O53">
        <v>1404215</v>
      </c>
      <c r="P53" t="s">
        <v>38</v>
      </c>
      <c r="Q53">
        <v>1305401</v>
      </c>
      <c r="R53" t="s">
        <v>2726</v>
      </c>
    </row>
    <row r="54" spans="4:18" x14ac:dyDescent="0.25">
      <c r="D54">
        <v>7403271</v>
      </c>
      <c r="E54" t="e">
        <f t="shared" si="0"/>
        <v>#N/A</v>
      </c>
      <c r="F54" t="e">
        <f>MATCH(D54,BARREL!$A$2:$A$567,0)</f>
        <v>#N/A</v>
      </c>
      <c r="G54" t="e">
        <f>MATCH(D54,'SMALL PACK'!$A$2:$A$482,0)</f>
        <v>#N/A</v>
      </c>
      <c r="O54">
        <v>1404215</v>
      </c>
      <c r="P54" t="s">
        <v>38</v>
      </c>
      <c r="Q54">
        <v>1305401</v>
      </c>
      <c r="R54" t="s">
        <v>2726</v>
      </c>
    </row>
    <row r="55" spans="4:18" x14ac:dyDescent="0.25">
      <c r="D55">
        <v>7403288</v>
      </c>
      <c r="E55" t="e">
        <f t="shared" si="0"/>
        <v>#N/A</v>
      </c>
      <c r="F55" t="e">
        <f>MATCH(D55,BARREL!$A$2:$A$567,0)</f>
        <v>#N/A</v>
      </c>
      <c r="G55" t="e">
        <f>MATCH(D55,'SMALL PACK'!$A$2:$A$482,0)</f>
        <v>#N/A</v>
      </c>
      <c r="O55">
        <v>1404215</v>
      </c>
      <c r="P55" t="s">
        <v>38</v>
      </c>
      <c r="Q55">
        <v>1305401</v>
      </c>
      <c r="R55" t="s">
        <v>2726</v>
      </c>
    </row>
    <row r="56" spans="4:18" x14ac:dyDescent="0.25">
      <c r="D56">
        <v>7434184</v>
      </c>
      <c r="E56" t="e">
        <f t="shared" si="0"/>
        <v>#N/A</v>
      </c>
      <c r="F56" t="e">
        <f>MATCH(D56,BARREL!$A$2:$A$567,0)</f>
        <v>#N/A</v>
      </c>
      <c r="G56" t="e">
        <f>MATCH(D56,'SMALL PACK'!$A$2:$A$482,0)</f>
        <v>#N/A</v>
      </c>
      <c r="O56">
        <v>1404215</v>
      </c>
      <c r="P56" t="s">
        <v>38</v>
      </c>
      <c r="Q56">
        <v>1305401</v>
      </c>
      <c r="R56" t="s">
        <v>2726</v>
      </c>
    </row>
    <row r="57" spans="4:18" x14ac:dyDescent="0.25">
      <c r="D57">
        <v>7434201</v>
      </c>
      <c r="E57" t="e">
        <f t="shared" si="0"/>
        <v>#N/A</v>
      </c>
      <c r="F57" t="e">
        <f>MATCH(D57,BARREL!$A$2:$A$567,0)</f>
        <v>#N/A</v>
      </c>
      <c r="G57" t="e">
        <f>MATCH(D57,'SMALL PACK'!$A$2:$A$482,0)</f>
        <v>#N/A</v>
      </c>
      <c r="O57">
        <v>1404229</v>
      </c>
      <c r="P57" t="s">
        <v>39</v>
      </c>
      <c r="Q57">
        <v>1305401</v>
      </c>
      <c r="R57" t="s">
        <v>2726</v>
      </c>
    </row>
    <row r="58" spans="4:18" x14ac:dyDescent="0.25">
      <c r="D58">
        <v>7434203</v>
      </c>
      <c r="E58" t="e">
        <f t="shared" si="0"/>
        <v>#N/A</v>
      </c>
      <c r="F58" t="e">
        <f>MATCH(D58,BARREL!$A$2:$A$567,0)</f>
        <v>#N/A</v>
      </c>
      <c r="G58" t="e">
        <f>MATCH(D58,'SMALL PACK'!$A$2:$A$482,0)</f>
        <v>#N/A</v>
      </c>
      <c r="O58">
        <v>1404229</v>
      </c>
      <c r="P58" t="s">
        <v>39</v>
      </c>
      <c r="Q58">
        <v>1305401</v>
      </c>
      <c r="R58" t="s">
        <v>2726</v>
      </c>
    </row>
    <row r="59" spans="4:18" x14ac:dyDescent="0.25">
      <c r="D59">
        <v>7434233</v>
      </c>
      <c r="E59" t="e">
        <f t="shared" si="0"/>
        <v>#N/A</v>
      </c>
      <c r="F59" t="e">
        <f>MATCH(D59,BARREL!$A$2:$A$567,0)</f>
        <v>#N/A</v>
      </c>
      <c r="G59" t="e">
        <f>MATCH(D59,'SMALL PACK'!$A$2:$A$482,0)</f>
        <v>#N/A</v>
      </c>
      <c r="O59">
        <v>1404233</v>
      </c>
      <c r="P59" t="s">
        <v>40</v>
      </c>
      <c r="Q59">
        <v>1305401</v>
      </c>
      <c r="R59" t="s">
        <v>2726</v>
      </c>
    </row>
    <row r="60" spans="4:18" x14ac:dyDescent="0.25">
      <c r="D60">
        <v>7434234</v>
      </c>
      <c r="E60" t="e">
        <f t="shared" si="0"/>
        <v>#N/A</v>
      </c>
      <c r="F60" t="e">
        <f>MATCH(D60,BARREL!$A$2:$A$567,0)</f>
        <v>#N/A</v>
      </c>
      <c r="G60" t="e">
        <f>MATCH(D60,'SMALL PACK'!$A$2:$A$482,0)</f>
        <v>#N/A</v>
      </c>
      <c r="O60">
        <v>1404233</v>
      </c>
      <c r="P60" t="s">
        <v>40</v>
      </c>
      <c r="Q60">
        <v>1305401</v>
      </c>
      <c r="R60" t="s">
        <v>2726</v>
      </c>
    </row>
    <row r="61" spans="4:18" x14ac:dyDescent="0.25">
      <c r="D61">
        <v>7434251</v>
      </c>
      <c r="E61" t="e">
        <f t="shared" si="0"/>
        <v>#N/A</v>
      </c>
      <c r="F61" t="e">
        <f>MATCH(D61,BARREL!$A$2:$A$567,0)</f>
        <v>#N/A</v>
      </c>
      <c r="G61" t="e">
        <f>MATCH(D61,'SMALL PACK'!$A$2:$A$482,0)</f>
        <v>#N/A</v>
      </c>
      <c r="O61">
        <v>1404233</v>
      </c>
      <c r="P61" t="s">
        <v>40</v>
      </c>
      <c r="Q61">
        <v>1305401</v>
      </c>
      <c r="R61" t="s">
        <v>2726</v>
      </c>
    </row>
    <row r="62" spans="4:18" x14ac:dyDescent="0.25">
      <c r="D62">
        <v>7436201</v>
      </c>
      <c r="E62" t="e">
        <f t="shared" si="0"/>
        <v>#N/A</v>
      </c>
      <c r="F62" t="e">
        <f>MATCH(D62,BARREL!$A$2:$A$567,0)</f>
        <v>#N/A</v>
      </c>
      <c r="G62" t="e">
        <f>MATCH(D62,'SMALL PACK'!$A$2:$A$482,0)</f>
        <v>#N/A</v>
      </c>
      <c r="O62">
        <v>1404233</v>
      </c>
      <c r="P62" t="s">
        <v>40</v>
      </c>
      <c r="Q62">
        <v>1305401</v>
      </c>
      <c r="R62" t="s">
        <v>2726</v>
      </c>
    </row>
    <row r="63" spans="4:18" x14ac:dyDescent="0.25">
      <c r="D63">
        <v>7436203</v>
      </c>
      <c r="E63" t="e">
        <f t="shared" si="0"/>
        <v>#N/A</v>
      </c>
      <c r="F63" t="e">
        <f>MATCH(D63,BARREL!$A$2:$A$567,0)</f>
        <v>#N/A</v>
      </c>
      <c r="G63" t="e">
        <f>MATCH(D63,'SMALL PACK'!$A$2:$A$482,0)</f>
        <v>#N/A</v>
      </c>
      <c r="O63">
        <v>1404233</v>
      </c>
      <c r="P63" t="s">
        <v>40</v>
      </c>
      <c r="Q63">
        <v>1305401</v>
      </c>
      <c r="R63" t="s">
        <v>2726</v>
      </c>
    </row>
    <row r="64" spans="4:18" x14ac:dyDescent="0.25">
      <c r="D64">
        <v>7436233</v>
      </c>
      <c r="E64" t="e">
        <f t="shared" si="0"/>
        <v>#N/A</v>
      </c>
      <c r="F64" t="e">
        <f>MATCH(D64,BARREL!$A$2:$A$567,0)</f>
        <v>#N/A</v>
      </c>
      <c r="G64" t="e">
        <f>MATCH(D64,'SMALL PACK'!$A$2:$A$482,0)</f>
        <v>#N/A</v>
      </c>
      <c r="O64">
        <v>1404234</v>
      </c>
      <c r="P64" t="s">
        <v>41</v>
      </c>
      <c r="Q64">
        <v>1305401</v>
      </c>
      <c r="R64" t="s">
        <v>2726</v>
      </c>
    </row>
    <row r="65" spans="4:18" x14ac:dyDescent="0.25">
      <c r="D65">
        <v>7436234</v>
      </c>
      <c r="E65" t="e">
        <f t="shared" si="0"/>
        <v>#N/A</v>
      </c>
      <c r="F65" t="e">
        <f>MATCH(D65,BARREL!$A$2:$A$567,0)</f>
        <v>#N/A</v>
      </c>
      <c r="G65" t="e">
        <f>MATCH(D65,'SMALL PACK'!$A$2:$A$482,0)</f>
        <v>#N/A</v>
      </c>
      <c r="O65">
        <v>1404234</v>
      </c>
      <c r="P65" t="s">
        <v>41</v>
      </c>
      <c r="Q65">
        <v>1305401</v>
      </c>
      <c r="R65" t="s">
        <v>2726</v>
      </c>
    </row>
    <row r="66" spans="4:18" x14ac:dyDescent="0.25">
      <c r="D66">
        <v>7436251</v>
      </c>
      <c r="E66" t="e">
        <f t="shared" si="0"/>
        <v>#N/A</v>
      </c>
      <c r="F66" t="e">
        <f>MATCH(D66,BARREL!$A$2:$A$567,0)</f>
        <v>#N/A</v>
      </c>
      <c r="G66" t="e">
        <f>MATCH(D66,'SMALL PACK'!$A$2:$A$482,0)</f>
        <v>#N/A</v>
      </c>
      <c r="O66">
        <v>1404234</v>
      </c>
      <c r="P66" t="s">
        <v>41</v>
      </c>
      <c r="Q66">
        <v>1305401</v>
      </c>
      <c r="R66" t="s">
        <v>2726</v>
      </c>
    </row>
    <row r="67" spans="4:18" x14ac:dyDescent="0.25">
      <c r="D67">
        <v>7448137</v>
      </c>
      <c r="E67" t="e">
        <f t="shared" ref="E67:E103" si="1">VLOOKUP(D67,$Q$1:$R$845,2,0)</f>
        <v>#N/A</v>
      </c>
      <c r="F67" t="e">
        <f>MATCH(D67,BARREL!$A$2:$A$567,0)</f>
        <v>#N/A</v>
      </c>
      <c r="G67" t="e">
        <f>MATCH(D67,'SMALL PACK'!$A$2:$A$482,0)</f>
        <v>#N/A</v>
      </c>
      <c r="O67">
        <v>1404234</v>
      </c>
      <c r="P67" t="s">
        <v>41</v>
      </c>
      <c r="Q67">
        <v>1305401</v>
      </c>
      <c r="R67" t="s">
        <v>2726</v>
      </c>
    </row>
    <row r="68" spans="4:18" x14ac:dyDescent="0.25">
      <c r="D68">
        <v>7449184</v>
      </c>
      <c r="E68" t="e">
        <f t="shared" si="1"/>
        <v>#N/A</v>
      </c>
      <c r="F68" t="e">
        <f>MATCH(D68,BARREL!$A$2:$A$567,0)</f>
        <v>#N/A</v>
      </c>
      <c r="G68" t="e">
        <f>MATCH(D68,'SMALL PACK'!$A$2:$A$482,0)</f>
        <v>#N/A</v>
      </c>
      <c r="O68">
        <v>1404234</v>
      </c>
      <c r="P68" t="s">
        <v>41</v>
      </c>
      <c r="Q68">
        <v>1305401</v>
      </c>
      <c r="R68" t="s">
        <v>2726</v>
      </c>
    </row>
    <row r="69" spans="4:18" x14ac:dyDescent="0.25">
      <c r="D69">
        <v>7470401</v>
      </c>
      <c r="E69" t="e">
        <f t="shared" si="1"/>
        <v>#N/A</v>
      </c>
      <c r="F69">
        <f>MATCH(D69,BARREL!$A$2:$A$567,0)</f>
        <v>436</v>
      </c>
      <c r="G69" t="e">
        <f>MATCH(D69,'SMALL PACK'!$A$2:$A$482,0)</f>
        <v>#N/A</v>
      </c>
      <c r="O69">
        <v>1404234</v>
      </c>
      <c r="P69" t="s">
        <v>41</v>
      </c>
      <c r="Q69">
        <v>1305401</v>
      </c>
      <c r="R69" t="s">
        <v>2726</v>
      </c>
    </row>
    <row r="70" spans="4:18" x14ac:dyDescent="0.25">
      <c r="D70">
        <v>7472183</v>
      </c>
      <c r="E70" t="e">
        <f t="shared" si="1"/>
        <v>#N/A</v>
      </c>
      <c r="F70" t="e">
        <f>MATCH(D70,BARREL!$A$2:$A$567,0)</f>
        <v>#N/A</v>
      </c>
      <c r="G70" t="e">
        <f>MATCH(D70,'SMALL PACK'!$A$2:$A$482,0)</f>
        <v>#N/A</v>
      </c>
      <c r="O70">
        <v>1404234</v>
      </c>
      <c r="P70" t="s">
        <v>41</v>
      </c>
      <c r="Q70">
        <v>1305401</v>
      </c>
      <c r="R70" t="s">
        <v>2726</v>
      </c>
    </row>
    <row r="71" spans="4:18" x14ac:dyDescent="0.25">
      <c r="D71">
        <v>7472233</v>
      </c>
      <c r="E71" t="e">
        <f t="shared" si="1"/>
        <v>#N/A</v>
      </c>
      <c r="F71" t="e">
        <f>MATCH(D71,BARREL!$A$2:$A$567,0)</f>
        <v>#N/A</v>
      </c>
      <c r="G71" t="e">
        <f>MATCH(D71,'SMALL PACK'!$A$2:$A$482,0)</f>
        <v>#N/A</v>
      </c>
      <c r="O71">
        <v>1404234</v>
      </c>
      <c r="P71" t="s">
        <v>41</v>
      </c>
      <c r="Q71">
        <v>1305401</v>
      </c>
      <c r="R71" t="s">
        <v>2726</v>
      </c>
    </row>
    <row r="72" spans="4:18" x14ac:dyDescent="0.25">
      <c r="D72">
        <v>7485175</v>
      </c>
      <c r="E72" t="e">
        <f t="shared" si="1"/>
        <v>#N/A</v>
      </c>
      <c r="F72" t="e">
        <f>MATCH(D72,BARREL!$A$2:$A$567,0)</f>
        <v>#N/A</v>
      </c>
      <c r="G72" t="e">
        <f>MATCH(D72,'SMALL PACK'!$A$2:$A$482,0)</f>
        <v>#N/A</v>
      </c>
      <c r="O72">
        <v>1404240</v>
      </c>
      <c r="P72" t="s">
        <v>42</v>
      </c>
      <c r="Q72">
        <v>1305401</v>
      </c>
      <c r="R72" t="s">
        <v>2726</v>
      </c>
    </row>
    <row r="73" spans="4:18" x14ac:dyDescent="0.25">
      <c r="D73">
        <v>7530224</v>
      </c>
      <c r="E73" t="e">
        <f t="shared" si="1"/>
        <v>#N/A</v>
      </c>
      <c r="F73" t="e">
        <f>MATCH(D73,BARREL!$A$2:$A$567,0)</f>
        <v>#N/A</v>
      </c>
      <c r="G73" t="e">
        <f>MATCH(D73,'SMALL PACK'!$A$2:$A$482,0)</f>
        <v>#N/A</v>
      </c>
      <c r="O73">
        <v>1404240</v>
      </c>
      <c r="P73" t="s">
        <v>42</v>
      </c>
      <c r="Q73">
        <v>1305401</v>
      </c>
      <c r="R73" t="s">
        <v>2726</v>
      </c>
    </row>
    <row r="74" spans="4:18" x14ac:dyDescent="0.25">
      <c r="D74">
        <v>7530225</v>
      </c>
      <c r="E74" t="e">
        <f t="shared" si="1"/>
        <v>#N/A</v>
      </c>
      <c r="F74" t="e">
        <f>MATCH(D74,BARREL!$A$2:$A$567,0)</f>
        <v>#N/A</v>
      </c>
      <c r="G74" t="e">
        <f>MATCH(D74,'SMALL PACK'!$A$2:$A$482,0)</f>
        <v>#N/A</v>
      </c>
      <c r="O74">
        <v>1404240</v>
      </c>
      <c r="P74" t="s">
        <v>42</v>
      </c>
      <c r="Q74">
        <v>1305401</v>
      </c>
      <c r="R74" t="s">
        <v>2726</v>
      </c>
    </row>
    <row r="75" spans="4:18" x14ac:dyDescent="0.25">
      <c r="D75">
        <v>7530227</v>
      </c>
      <c r="E75" t="e">
        <f t="shared" si="1"/>
        <v>#N/A</v>
      </c>
      <c r="F75" t="e">
        <f>MATCH(D75,BARREL!$A$2:$A$567,0)</f>
        <v>#N/A</v>
      </c>
      <c r="G75" t="e">
        <f>MATCH(D75,'SMALL PACK'!$A$2:$A$482,0)</f>
        <v>#N/A</v>
      </c>
      <c r="O75">
        <v>1404242</v>
      </c>
      <c r="P75" t="s">
        <v>43</v>
      </c>
      <c r="Q75">
        <v>1305401</v>
      </c>
      <c r="R75" t="s">
        <v>2726</v>
      </c>
    </row>
    <row r="76" spans="4:18" x14ac:dyDescent="0.25">
      <c r="D76">
        <v>7556193</v>
      </c>
      <c r="E76" t="e">
        <f t="shared" si="1"/>
        <v>#N/A</v>
      </c>
      <c r="F76" t="e">
        <f>MATCH(D76,BARREL!$A$2:$A$567,0)</f>
        <v>#N/A</v>
      </c>
      <c r="G76" t="e">
        <f>MATCH(D76,'SMALL PACK'!$A$2:$A$482,0)</f>
        <v>#N/A</v>
      </c>
      <c r="O76">
        <v>1404242</v>
      </c>
      <c r="P76" t="s">
        <v>43</v>
      </c>
      <c r="Q76">
        <v>1305401</v>
      </c>
      <c r="R76" t="s">
        <v>2726</v>
      </c>
    </row>
    <row r="77" spans="4:18" x14ac:dyDescent="0.25">
      <c r="D77">
        <v>7577175</v>
      </c>
      <c r="E77" t="e">
        <f t="shared" si="1"/>
        <v>#N/A</v>
      </c>
      <c r="F77" t="e">
        <f>MATCH(D77,BARREL!$A$2:$A$567,0)</f>
        <v>#N/A</v>
      </c>
      <c r="G77" t="e">
        <f>MATCH(D77,'SMALL PACK'!$A$2:$A$482,0)</f>
        <v>#N/A</v>
      </c>
      <c r="O77">
        <v>1404242</v>
      </c>
      <c r="P77" t="s">
        <v>43</v>
      </c>
      <c r="Q77">
        <v>1305401</v>
      </c>
      <c r="R77" t="s">
        <v>2726</v>
      </c>
    </row>
    <row r="78" spans="4:18" x14ac:dyDescent="0.25">
      <c r="D78">
        <v>7577201</v>
      </c>
      <c r="E78" t="e">
        <f t="shared" si="1"/>
        <v>#N/A</v>
      </c>
      <c r="F78" t="e">
        <f>MATCH(D78,BARREL!$A$2:$A$567,0)</f>
        <v>#N/A</v>
      </c>
      <c r="G78" t="e">
        <f>MATCH(D78,'SMALL PACK'!$A$2:$A$482,0)</f>
        <v>#N/A</v>
      </c>
      <c r="O78">
        <v>1404242</v>
      </c>
      <c r="P78" t="s">
        <v>43</v>
      </c>
      <c r="Q78">
        <v>1305401</v>
      </c>
      <c r="R78" t="s">
        <v>2726</v>
      </c>
    </row>
    <row r="79" spans="4:18" x14ac:dyDescent="0.25">
      <c r="D79">
        <v>7598401</v>
      </c>
      <c r="E79" t="e">
        <f t="shared" si="1"/>
        <v>#N/A</v>
      </c>
      <c r="F79" t="e">
        <f>MATCH(D79,BARREL!$A$2:$A$567,0)</f>
        <v>#N/A</v>
      </c>
      <c r="G79" t="e">
        <f>MATCH(D79,'SMALL PACK'!$A$2:$A$482,0)</f>
        <v>#N/A</v>
      </c>
      <c r="O79">
        <v>1404242</v>
      </c>
      <c r="P79" t="s">
        <v>43</v>
      </c>
      <c r="Q79">
        <v>1305401</v>
      </c>
      <c r="R79" t="s">
        <v>2726</v>
      </c>
    </row>
    <row r="80" spans="4:18" x14ac:dyDescent="0.25">
      <c r="D80">
        <v>7607184</v>
      </c>
      <c r="E80" t="e">
        <f t="shared" si="1"/>
        <v>#N/A</v>
      </c>
      <c r="F80" t="e">
        <f>MATCH(D80,BARREL!$A$2:$A$567,0)</f>
        <v>#N/A</v>
      </c>
      <c r="G80">
        <f>MATCH(D80,'SMALL PACK'!$A$2:$A$482,0)</f>
        <v>394</v>
      </c>
      <c r="O80">
        <v>1404242</v>
      </c>
      <c r="P80" t="s">
        <v>43</v>
      </c>
      <c r="Q80">
        <v>1305401</v>
      </c>
      <c r="R80" t="s">
        <v>2726</v>
      </c>
    </row>
    <row r="81" spans="4:18" x14ac:dyDescent="0.25">
      <c r="D81">
        <v>7617401</v>
      </c>
      <c r="E81" t="e">
        <f t="shared" si="1"/>
        <v>#N/A</v>
      </c>
      <c r="F81" t="e">
        <f>MATCH(D81,BARREL!$A$2:$A$567,0)</f>
        <v>#N/A</v>
      </c>
      <c r="G81" t="e">
        <f>MATCH(D81,'SMALL PACK'!$A$2:$A$482,0)</f>
        <v>#N/A</v>
      </c>
      <c r="O81">
        <v>1404249</v>
      </c>
      <c r="P81" t="s">
        <v>44</v>
      </c>
      <c r="Q81">
        <v>1305401</v>
      </c>
      <c r="R81" t="s">
        <v>2726</v>
      </c>
    </row>
    <row r="82" spans="4:18" x14ac:dyDescent="0.25">
      <c r="D82">
        <v>7655401</v>
      </c>
      <c r="E82" t="e">
        <f t="shared" si="1"/>
        <v>#N/A</v>
      </c>
      <c r="F82" t="e">
        <f>MATCH(D82,BARREL!$A$2:$A$567,0)</f>
        <v>#N/A</v>
      </c>
      <c r="G82" t="e">
        <f>MATCH(D82,'SMALL PACK'!$A$2:$A$482,0)</f>
        <v>#N/A</v>
      </c>
      <c r="O82">
        <v>1404249</v>
      </c>
      <c r="P82" t="s">
        <v>44</v>
      </c>
      <c r="Q82">
        <v>1305401</v>
      </c>
      <c r="R82" t="s">
        <v>2726</v>
      </c>
    </row>
    <row r="83" spans="4:18" x14ac:dyDescent="0.25">
      <c r="D83">
        <v>7687401</v>
      </c>
      <c r="E83" t="e">
        <f t="shared" si="1"/>
        <v>#N/A</v>
      </c>
      <c r="F83" t="e">
        <f>MATCH(D83,BARREL!$A$2:$A$567,0)</f>
        <v>#N/A</v>
      </c>
      <c r="G83" t="e">
        <f>MATCH(D83,'SMALL PACK'!$A$2:$A$482,0)</f>
        <v>#N/A</v>
      </c>
      <c r="O83">
        <v>1404249</v>
      </c>
      <c r="P83" t="s">
        <v>44</v>
      </c>
      <c r="Q83">
        <v>1305401</v>
      </c>
      <c r="R83" t="s">
        <v>2726</v>
      </c>
    </row>
    <row r="84" spans="4:18" x14ac:dyDescent="0.25">
      <c r="D84">
        <v>7705306</v>
      </c>
      <c r="E84" t="e">
        <f t="shared" si="1"/>
        <v>#N/A</v>
      </c>
      <c r="F84" t="e">
        <f>MATCH(D84,BARREL!$A$2:$A$567,0)</f>
        <v>#N/A</v>
      </c>
      <c r="G84" t="e">
        <f>MATCH(D84,'SMALL PACK'!$A$2:$A$482,0)</f>
        <v>#N/A</v>
      </c>
      <c r="O84">
        <v>1404249</v>
      </c>
      <c r="P84" t="s">
        <v>44</v>
      </c>
      <c r="Q84">
        <v>1305401</v>
      </c>
      <c r="R84" t="s">
        <v>2726</v>
      </c>
    </row>
    <row r="85" spans="4:18" x14ac:dyDescent="0.25">
      <c r="D85">
        <v>7727336</v>
      </c>
      <c r="E85" t="e">
        <f t="shared" si="1"/>
        <v>#N/A</v>
      </c>
      <c r="F85" t="e">
        <f>MATCH(D85,BARREL!$A$2:$A$567,0)</f>
        <v>#N/A</v>
      </c>
      <c r="G85" t="e">
        <f>MATCH(D85,'SMALL PACK'!$A$2:$A$482,0)</f>
        <v>#N/A</v>
      </c>
      <c r="O85">
        <v>1404249</v>
      </c>
      <c r="P85" t="s">
        <v>44</v>
      </c>
      <c r="Q85">
        <v>1305401</v>
      </c>
      <c r="R85" t="s">
        <v>2726</v>
      </c>
    </row>
    <row r="86" spans="4:18" x14ac:dyDescent="0.25">
      <c r="D86">
        <v>7849301</v>
      </c>
      <c r="E86" t="e">
        <f t="shared" si="1"/>
        <v>#N/A</v>
      </c>
      <c r="F86" t="e">
        <f>MATCH(D86,BARREL!$A$2:$A$567,0)</f>
        <v>#N/A</v>
      </c>
      <c r="G86" t="e">
        <f>MATCH(D86,'SMALL PACK'!$A$2:$A$482,0)</f>
        <v>#N/A</v>
      </c>
      <c r="O86">
        <v>1404265</v>
      </c>
      <c r="P86" t="s">
        <v>45</v>
      </c>
      <c r="Q86">
        <v>1305401</v>
      </c>
      <c r="R86" t="s">
        <v>2726</v>
      </c>
    </row>
    <row r="87" spans="4:18" x14ac:dyDescent="0.25">
      <c r="D87">
        <v>7849311</v>
      </c>
      <c r="E87" t="e">
        <f t="shared" si="1"/>
        <v>#N/A</v>
      </c>
      <c r="F87" t="e">
        <f>MATCH(D87,BARREL!$A$2:$A$567,0)</f>
        <v>#N/A</v>
      </c>
      <c r="G87" t="e">
        <f>MATCH(D87,'SMALL PACK'!$A$2:$A$482,0)</f>
        <v>#N/A</v>
      </c>
      <c r="O87">
        <v>1404265</v>
      </c>
      <c r="P87" t="s">
        <v>45</v>
      </c>
      <c r="Q87">
        <v>1305401</v>
      </c>
      <c r="R87" t="s">
        <v>2726</v>
      </c>
    </row>
    <row r="88" spans="4:18" x14ac:dyDescent="0.25">
      <c r="D88">
        <v>7849321</v>
      </c>
      <c r="E88" t="e">
        <f t="shared" si="1"/>
        <v>#N/A</v>
      </c>
      <c r="F88" t="e">
        <f>MATCH(D88,BARREL!$A$2:$A$567,0)</f>
        <v>#N/A</v>
      </c>
      <c r="G88" t="e">
        <f>MATCH(D88,'SMALL PACK'!$A$2:$A$482,0)</f>
        <v>#N/A</v>
      </c>
      <c r="O88">
        <v>1404265</v>
      </c>
      <c r="P88" t="s">
        <v>45</v>
      </c>
      <c r="Q88">
        <v>1305401</v>
      </c>
      <c r="R88" t="s">
        <v>2726</v>
      </c>
    </row>
    <row r="89" spans="4:18" x14ac:dyDescent="0.25">
      <c r="D89">
        <v>7849336</v>
      </c>
      <c r="E89" t="e">
        <f t="shared" si="1"/>
        <v>#N/A</v>
      </c>
      <c r="F89" t="e">
        <f>MATCH(D89,BARREL!$A$2:$A$567,0)</f>
        <v>#N/A</v>
      </c>
      <c r="G89" t="e">
        <f>MATCH(D89,'SMALL PACK'!$A$2:$A$482,0)</f>
        <v>#N/A</v>
      </c>
      <c r="O89">
        <v>1404265</v>
      </c>
      <c r="P89" t="s">
        <v>45</v>
      </c>
      <c r="Q89">
        <v>1305401</v>
      </c>
      <c r="R89" t="s">
        <v>2726</v>
      </c>
    </row>
    <row r="90" spans="4:18" x14ac:dyDescent="0.25">
      <c r="D90">
        <v>7470183</v>
      </c>
      <c r="E90" t="e">
        <f t="shared" si="1"/>
        <v>#N/A</v>
      </c>
      <c r="F90" t="e">
        <f>MATCH(D90,BARREL!$A$2:$A$567,0)</f>
        <v>#N/A</v>
      </c>
      <c r="G90" t="e">
        <f>MATCH(D90,'SMALL PACK'!$A$2:$A$482,0)</f>
        <v>#N/A</v>
      </c>
      <c r="O90">
        <v>1404265</v>
      </c>
      <c r="P90" t="s">
        <v>45</v>
      </c>
      <c r="Q90">
        <v>1305401</v>
      </c>
      <c r="R90" t="s">
        <v>2726</v>
      </c>
    </row>
    <row r="91" spans="4:18" x14ac:dyDescent="0.25">
      <c r="D91">
        <v>7470184</v>
      </c>
      <c r="E91" t="e">
        <f t="shared" si="1"/>
        <v>#N/A</v>
      </c>
      <c r="F91" t="e">
        <f>MATCH(D91,BARREL!$A$2:$A$567,0)</f>
        <v>#N/A</v>
      </c>
      <c r="G91" t="e">
        <f>MATCH(D91,'SMALL PACK'!$A$2:$A$482,0)</f>
        <v>#N/A</v>
      </c>
      <c r="O91">
        <v>1404265</v>
      </c>
      <c r="P91" t="s">
        <v>45</v>
      </c>
      <c r="Q91">
        <v>1305401</v>
      </c>
      <c r="R91" t="s">
        <v>2726</v>
      </c>
    </row>
    <row r="92" spans="4:18" x14ac:dyDescent="0.25">
      <c r="D92">
        <v>7470201</v>
      </c>
      <c r="E92" t="e">
        <f t="shared" si="1"/>
        <v>#N/A</v>
      </c>
      <c r="F92" t="e">
        <f>MATCH(D92,BARREL!$A$2:$A$567,0)</f>
        <v>#N/A</v>
      </c>
      <c r="G92" t="e">
        <f>MATCH(D92,'SMALL PACK'!$A$2:$A$482,0)</f>
        <v>#N/A</v>
      </c>
      <c r="O92">
        <v>1404265</v>
      </c>
      <c r="P92" t="s">
        <v>45</v>
      </c>
      <c r="Q92">
        <v>1305401</v>
      </c>
      <c r="R92" t="s">
        <v>2726</v>
      </c>
    </row>
    <row r="93" spans="4:18" x14ac:dyDescent="0.25">
      <c r="D93">
        <v>7470203</v>
      </c>
      <c r="E93" t="e">
        <f t="shared" si="1"/>
        <v>#N/A</v>
      </c>
      <c r="F93" t="e">
        <f>MATCH(D93,BARREL!$A$2:$A$567,0)</f>
        <v>#N/A</v>
      </c>
      <c r="G93" t="e">
        <f>MATCH(D93,'SMALL PACK'!$A$2:$A$482,0)</f>
        <v>#N/A</v>
      </c>
      <c r="O93">
        <v>1404271</v>
      </c>
      <c r="P93" t="s">
        <v>46</v>
      </c>
      <c r="Q93">
        <v>1305401</v>
      </c>
      <c r="R93" t="s">
        <v>2726</v>
      </c>
    </row>
    <row r="94" spans="4:18" x14ac:dyDescent="0.25">
      <c r="D94">
        <v>7470233</v>
      </c>
      <c r="E94" t="e">
        <f t="shared" si="1"/>
        <v>#N/A</v>
      </c>
      <c r="F94" t="e">
        <f>MATCH(D94,BARREL!$A$2:$A$567,0)</f>
        <v>#N/A</v>
      </c>
      <c r="G94" t="e">
        <f>MATCH(D94,'SMALL PACK'!$A$2:$A$482,0)</f>
        <v>#N/A</v>
      </c>
      <c r="O94">
        <v>1404271</v>
      </c>
      <c r="P94" t="s">
        <v>46</v>
      </c>
      <c r="Q94">
        <v>1305401</v>
      </c>
      <c r="R94" t="s">
        <v>2726</v>
      </c>
    </row>
    <row r="95" spans="4:18" x14ac:dyDescent="0.25">
      <c r="D95">
        <v>7470234</v>
      </c>
      <c r="E95" t="e">
        <f t="shared" si="1"/>
        <v>#N/A</v>
      </c>
      <c r="F95" t="e">
        <f>MATCH(D95,BARREL!$A$2:$A$567,0)</f>
        <v>#N/A</v>
      </c>
      <c r="G95" t="e">
        <f>MATCH(D95,'SMALL PACK'!$A$2:$A$482,0)</f>
        <v>#N/A</v>
      </c>
      <c r="O95">
        <v>1404273</v>
      </c>
      <c r="P95" t="s">
        <v>47</v>
      </c>
      <c r="Q95">
        <v>1305401</v>
      </c>
      <c r="R95" t="s">
        <v>2726</v>
      </c>
    </row>
    <row r="96" spans="4:18" x14ac:dyDescent="0.25">
      <c r="D96">
        <v>7474183</v>
      </c>
      <c r="E96" t="e">
        <f t="shared" si="1"/>
        <v>#N/A</v>
      </c>
      <c r="F96" t="e">
        <f>MATCH(D96,BARREL!$A$2:$A$567,0)</f>
        <v>#N/A</v>
      </c>
      <c r="G96" t="e">
        <f>MATCH(D96,'SMALL PACK'!$A$2:$A$482,0)</f>
        <v>#N/A</v>
      </c>
      <c r="O96">
        <v>1404273</v>
      </c>
      <c r="P96" t="s">
        <v>47</v>
      </c>
      <c r="Q96">
        <v>1305401</v>
      </c>
      <c r="R96" t="s">
        <v>2726</v>
      </c>
    </row>
    <row r="97" spans="4:18" x14ac:dyDescent="0.25">
      <c r="D97">
        <v>7474184</v>
      </c>
      <c r="E97" t="e">
        <f t="shared" si="1"/>
        <v>#N/A</v>
      </c>
      <c r="F97" t="e">
        <f>MATCH(D97,BARREL!$A$2:$A$567,0)</f>
        <v>#N/A</v>
      </c>
      <c r="G97" t="e">
        <f>MATCH(D97,'SMALL PACK'!$A$2:$A$482,0)</f>
        <v>#N/A</v>
      </c>
      <c r="O97">
        <v>1404273</v>
      </c>
      <c r="P97" t="s">
        <v>47</v>
      </c>
      <c r="Q97">
        <v>1305401</v>
      </c>
      <c r="R97" t="s">
        <v>2726</v>
      </c>
    </row>
    <row r="98" spans="4:18" x14ac:dyDescent="0.25">
      <c r="D98">
        <v>7474201</v>
      </c>
      <c r="E98" t="e">
        <f t="shared" si="1"/>
        <v>#N/A</v>
      </c>
      <c r="F98" t="e">
        <f>MATCH(D98,BARREL!$A$2:$A$567,0)</f>
        <v>#N/A</v>
      </c>
      <c r="G98" t="e">
        <f>MATCH(D98,'SMALL PACK'!$A$2:$A$482,0)</f>
        <v>#N/A</v>
      </c>
      <c r="O98">
        <v>1404273</v>
      </c>
      <c r="P98" t="s">
        <v>47</v>
      </c>
      <c r="Q98">
        <v>1305401</v>
      </c>
      <c r="R98" t="s">
        <v>2726</v>
      </c>
    </row>
    <row r="99" spans="4:18" x14ac:dyDescent="0.25">
      <c r="D99">
        <v>7474203</v>
      </c>
      <c r="E99" t="e">
        <f t="shared" si="1"/>
        <v>#N/A</v>
      </c>
      <c r="F99" t="e">
        <f>MATCH(D99,BARREL!$A$2:$A$567,0)</f>
        <v>#N/A</v>
      </c>
      <c r="G99" t="e">
        <f>MATCH(D99,'SMALL PACK'!$A$2:$A$482,0)</f>
        <v>#N/A</v>
      </c>
      <c r="O99">
        <v>1404401</v>
      </c>
      <c r="P99" t="s">
        <v>48</v>
      </c>
      <c r="Q99">
        <v>1305401</v>
      </c>
      <c r="R99" t="s">
        <v>2726</v>
      </c>
    </row>
    <row r="100" spans="4:18" x14ac:dyDescent="0.25">
      <c r="D100">
        <v>7474233</v>
      </c>
      <c r="E100" t="e">
        <f t="shared" si="1"/>
        <v>#N/A</v>
      </c>
      <c r="F100" t="e">
        <f>MATCH(D100,BARREL!$A$2:$A$567,0)</f>
        <v>#N/A</v>
      </c>
      <c r="G100" t="e">
        <f>MATCH(D100,'SMALL PACK'!$A$2:$A$482,0)</f>
        <v>#N/A</v>
      </c>
      <c r="O100">
        <v>1404401</v>
      </c>
      <c r="P100" t="s">
        <v>48</v>
      </c>
      <c r="Q100">
        <v>1305401</v>
      </c>
      <c r="R100" t="s">
        <v>2726</v>
      </c>
    </row>
    <row r="101" spans="4:18" x14ac:dyDescent="0.25">
      <c r="D101">
        <v>7474234</v>
      </c>
      <c r="E101" t="e">
        <f t="shared" si="1"/>
        <v>#N/A</v>
      </c>
      <c r="F101" t="e">
        <f>MATCH(D101,BARREL!$A$2:$A$567,0)</f>
        <v>#N/A</v>
      </c>
      <c r="G101" t="e">
        <f>MATCH(D101,'SMALL PACK'!$A$2:$A$482,0)</f>
        <v>#N/A</v>
      </c>
      <c r="O101">
        <v>1404401</v>
      </c>
      <c r="P101" t="s">
        <v>48</v>
      </c>
      <c r="Q101">
        <v>1305401</v>
      </c>
      <c r="R101" t="s">
        <v>2726</v>
      </c>
    </row>
    <row r="102" spans="4:18" x14ac:dyDescent="0.25">
      <c r="D102">
        <v>7474251</v>
      </c>
      <c r="E102" t="e">
        <f t="shared" si="1"/>
        <v>#N/A</v>
      </c>
      <c r="F102" t="e">
        <f>MATCH(D102,BARREL!$A$2:$A$567,0)</f>
        <v>#N/A</v>
      </c>
      <c r="G102" t="e">
        <f>MATCH(D102,'SMALL PACK'!$A$2:$A$482,0)</f>
        <v>#N/A</v>
      </c>
      <c r="O102">
        <v>1404401</v>
      </c>
      <c r="P102" t="s">
        <v>48</v>
      </c>
      <c r="Q102">
        <v>1305401</v>
      </c>
      <c r="R102" t="s">
        <v>2726</v>
      </c>
    </row>
    <row r="103" spans="4:18" x14ac:dyDescent="0.25">
      <c r="D103">
        <v>7474256</v>
      </c>
      <c r="E103" t="e">
        <f t="shared" si="1"/>
        <v>#N/A</v>
      </c>
      <c r="F103" t="e">
        <f>MATCH(D103,BARREL!$A$2:$A$567,0)</f>
        <v>#N/A</v>
      </c>
      <c r="G103" t="e">
        <f>MATCH(D103,'SMALL PACK'!$A$2:$A$482,0)</f>
        <v>#N/A</v>
      </c>
      <c r="O103">
        <v>1404402</v>
      </c>
      <c r="P103" t="s">
        <v>49</v>
      </c>
      <c r="Q103">
        <v>1305401</v>
      </c>
      <c r="R103" t="s">
        <v>2726</v>
      </c>
    </row>
    <row r="104" spans="4:18" x14ac:dyDescent="0.25">
      <c r="O104">
        <v>1404402</v>
      </c>
      <c r="P104" t="s">
        <v>49</v>
      </c>
      <c r="Q104">
        <v>1305401</v>
      </c>
      <c r="R104" t="s">
        <v>2726</v>
      </c>
    </row>
    <row r="105" spans="4:18" x14ac:dyDescent="0.25">
      <c r="O105">
        <v>1404673</v>
      </c>
      <c r="P105" t="s">
        <v>50</v>
      </c>
      <c r="Q105">
        <v>1305401</v>
      </c>
      <c r="R105" t="s">
        <v>2726</v>
      </c>
    </row>
    <row r="106" spans="4:18" x14ac:dyDescent="0.25">
      <c r="O106">
        <v>1404674</v>
      </c>
      <c r="P106" t="s">
        <v>51</v>
      </c>
      <c r="Q106">
        <v>1305401</v>
      </c>
      <c r="R106" t="s">
        <v>2726</v>
      </c>
    </row>
    <row r="107" spans="4:18" x14ac:dyDescent="0.25">
      <c r="O107">
        <v>1404674</v>
      </c>
      <c r="P107" t="s">
        <v>51</v>
      </c>
      <c r="Q107">
        <v>1305401</v>
      </c>
      <c r="R107" t="s">
        <v>2726</v>
      </c>
    </row>
    <row r="108" spans="4:18" x14ac:dyDescent="0.25">
      <c r="O108">
        <v>1404674</v>
      </c>
      <c r="P108" t="s">
        <v>51</v>
      </c>
      <c r="Q108">
        <v>1305401</v>
      </c>
      <c r="R108" t="s">
        <v>2726</v>
      </c>
    </row>
    <row r="109" spans="4:18" x14ac:dyDescent="0.25">
      <c r="O109">
        <v>1404674</v>
      </c>
      <c r="P109" t="s">
        <v>51</v>
      </c>
      <c r="Q109">
        <v>1305401</v>
      </c>
      <c r="R109" t="s">
        <v>2726</v>
      </c>
    </row>
    <row r="110" spans="4:18" x14ac:dyDescent="0.25">
      <c r="O110">
        <v>1404674</v>
      </c>
      <c r="P110" t="s">
        <v>51</v>
      </c>
      <c r="Q110">
        <v>1305401</v>
      </c>
      <c r="R110" t="s">
        <v>2726</v>
      </c>
    </row>
    <row r="111" spans="4:18" x14ac:dyDescent="0.25">
      <c r="O111">
        <v>1404676</v>
      </c>
      <c r="P111" t="s">
        <v>52</v>
      </c>
      <c r="Q111">
        <v>1305401</v>
      </c>
      <c r="R111" t="s">
        <v>2726</v>
      </c>
    </row>
    <row r="112" spans="4:18" x14ac:dyDescent="0.25">
      <c r="O112">
        <v>1404678</v>
      </c>
      <c r="P112" t="s">
        <v>53</v>
      </c>
      <c r="Q112">
        <v>1305401</v>
      </c>
      <c r="R112" t="s">
        <v>2726</v>
      </c>
    </row>
    <row r="113" spans="15:18" x14ac:dyDescent="0.25">
      <c r="O113">
        <v>1404683</v>
      </c>
      <c r="P113" t="s">
        <v>54</v>
      </c>
      <c r="Q113">
        <v>1305401</v>
      </c>
      <c r="R113" t="s">
        <v>2726</v>
      </c>
    </row>
    <row r="114" spans="15:18" x14ac:dyDescent="0.25">
      <c r="O114">
        <v>1404683</v>
      </c>
      <c r="P114" t="s">
        <v>54</v>
      </c>
      <c r="Q114">
        <v>1305401</v>
      </c>
      <c r="R114" t="s">
        <v>2726</v>
      </c>
    </row>
    <row r="115" spans="15:18" x14ac:dyDescent="0.25">
      <c r="O115">
        <v>1404683</v>
      </c>
      <c r="P115" t="s">
        <v>54</v>
      </c>
      <c r="Q115">
        <v>1305401</v>
      </c>
      <c r="R115" t="s">
        <v>2726</v>
      </c>
    </row>
    <row r="116" spans="15:18" x14ac:dyDescent="0.25">
      <c r="O116">
        <v>1404683</v>
      </c>
      <c r="P116" t="s">
        <v>54</v>
      </c>
      <c r="Q116">
        <v>1305401</v>
      </c>
      <c r="R116" t="s">
        <v>2726</v>
      </c>
    </row>
    <row r="117" spans="15:18" x14ac:dyDescent="0.25">
      <c r="O117">
        <v>1404684</v>
      </c>
      <c r="P117" t="s">
        <v>55</v>
      </c>
      <c r="Q117">
        <v>1305401</v>
      </c>
      <c r="R117" t="s">
        <v>2726</v>
      </c>
    </row>
    <row r="118" spans="15:18" x14ac:dyDescent="0.25">
      <c r="O118">
        <v>1404684</v>
      </c>
      <c r="P118" t="s">
        <v>55</v>
      </c>
      <c r="Q118">
        <v>1305401</v>
      </c>
      <c r="R118" t="s">
        <v>2726</v>
      </c>
    </row>
    <row r="119" spans="15:18" x14ac:dyDescent="0.25">
      <c r="O119">
        <v>1404684</v>
      </c>
      <c r="P119" t="s">
        <v>55</v>
      </c>
      <c r="Q119">
        <v>1305401</v>
      </c>
      <c r="R119" t="s">
        <v>2726</v>
      </c>
    </row>
    <row r="120" spans="15:18" x14ac:dyDescent="0.25">
      <c r="O120">
        <v>1404684</v>
      </c>
      <c r="P120" t="s">
        <v>55</v>
      </c>
      <c r="Q120">
        <v>1305401</v>
      </c>
      <c r="R120" t="s">
        <v>2726</v>
      </c>
    </row>
    <row r="121" spans="15:18" x14ac:dyDescent="0.25">
      <c r="O121">
        <v>1404688</v>
      </c>
      <c r="P121" t="s">
        <v>56</v>
      </c>
      <c r="Q121">
        <v>1305401</v>
      </c>
      <c r="R121" t="s">
        <v>2726</v>
      </c>
    </row>
    <row r="122" spans="15:18" x14ac:dyDescent="0.25">
      <c r="O122">
        <v>1404688</v>
      </c>
      <c r="P122" t="s">
        <v>56</v>
      </c>
      <c r="Q122">
        <v>1305401</v>
      </c>
      <c r="R122" t="s">
        <v>2726</v>
      </c>
    </row>
    <row r="123" spans="15:18" x14ac:dyDescent="0.25">
      <c r="O123">
        <v>1404715</v>
      </c>
      <c r="P123" t="s">
        <v>57</v>
      </c>
      <c r="Q123">
        <v>1305401</v>
      </c>
      <c r="R123" t="s">
        <v>2726</v>
      </c>
    </row>
    <row r="124" spans="15:18" x14ac:dyDescent="0.25">
      <c r="O124">
        <v>1404733</v>
      </c>
      <c r="P124" t="s">
        <v>58</v>
      </c>
      <c r="Q124">
        <v>1305401</v>
      </c>
      <c r="R124" t="s">
        <v>2726</v>
      </c>
    </row>
    <row r="125" spans="15:18" x14ac:dyDescent="0.25">
      <c r="O125">
        <v>1404733</v>
      </c>
      <c r="P125" t="s">
        <v>58</v>
      </c>
      <c r="Q125">
        <v>1305401</v>
      </c>
      <c r="R125" t="s">
        <v>2726</v>
      </c>
    </row>
    <row r="126" spans="15:18" x14ac:dyDescent="0.25">
      <c r="O126">
        <v>1404734</v>
      </c>
      <c r="P126" t="s">
        <v>59</v>
      </c>
      <c r="Q126">
        <v>1305401</v>
      </c>
      <c r="R126" t="s">
        <v>2726</v>
      </c>
    </row>
    <row r="127" spans="15:18" x14ac:dyDescent="0.25">
      <c r="O127">
        <v>1404734</v>
      </c>
      <c r="P127" t="s">
        <v>59</v>
      </c>
      <c r="Q127">
        <v>1305401</v>
      </c>
      <c r="R127" t="s">
        <v>2726</v>
      </c>
    </row>
    <row r="128" spans="15:18" x14ac:dyDescent="0.25">
      <c r="O128">
        <v>1404734</v>
      </c>
      <c r="P128" t="s">
        <v>59</v>
      </c>
      <c r="Q128">
        <v>1305401</v>
      </c>
      <c r="R128" t="s">
        <v>2726</v>
      </c>
    </row>
    <row r="129" spans="15:18" x14ac:dyDescent="0.25">
      <c r="O129">
        <v>1404734</v>
      </c>
      <c r="P129" t="s">
        <v>59</v>
      </c>
      <c r="Q129">
        <v>1305401</v>
      </c>
      <c r="R129" t="s">
        <v>2726</v>
      </c>
    </row>
    <row r="130" spans="15:18" x14ac:dyDescent="0.25">
      <c r="O130">
        <v>1404734</v>
      </c>
      <c r="P130" t="s">
        <v>59</v>
      </c>
      <c r="Q130">
        <v>1305401</v>
      </c>
      <c r="R130" t="s">
        <v>2726</v>
      </c>
    </row>
    <row r="131" spans="15:18" x14ac:dyDescent="0.25">
      <c r="O131">
        <v>1404742</v>
      </c>
      <c r="P131" t="s">
        <v>60</v>
      </c>
      <c r="Q131">
        <v>1305401</v>
      </c>
      <c r="R131" t="s">
        <v>2726</v>
      </c>
    </row>
    <row r="132" spans="15:18" x14ac:dyDescent="0.25">
      <c r="O132">
        <v>1404742</v>
      </c>
      <c r="P132" t="s">
        <v>60</v>
      </c>
      <c r="Q132">
        <v>1305401</v>
      </c>
      <c r="R132" t="s">
        <v>2726</v>
      </c>
    </row>
    <row r="133" spans="15:18" x14ac:dyDescent="0.25">
      <c r="O133">
        <v>1404742</v>
      </c>
      <c r="P133" t="s">
        <v>60</v>
      </c>
      <c r="Q133">
        <v>1305401</v>
      </c>
      <c r="R133" t="s">
        <v>2726</v>
      </c>
    </row>
    <row r="134" spans="15:18" x14ac:dyDescent="0.25">
      <c r="O134">
        <v>1404742</v>
      </c>
      <c r="P134" t="s">
        <v>60</v>
      </c>
      <c r="Q134">
        <v>1305401</v>
      </c>
      <c r="R134" t="s">
        <v>2726</v>
      </c>
    </row>
    <row r="135" spans="15:18" x14ac:dyDescent="0.25">
      <c r="O135">
        <v>1404742</v>
      </c>
      <c r="P135" t="s">
        <v>60</v>
      </c>
      <c r="Q135">
        <v>1305401</v>
      </c>
      <c r="R135" t="s">
        <v>2726</v>
      </c>
    </row>
    <row r="136" spans="15:18" x14ac:dyDescent="0.25">
      <c r="O136">
        <v>1404749</v>
      </c>
      <c r="P136" t="s">
        <v>61</v>
      </c>
      <c r="Q136">
        <v>1305401</v>
      </c>
      <c r="R136" t="s">
        <v>2726</v>
      </c>
    </row>
    <row r="137" spans="15:18" x14ac:dyDescent="0.25">
      <c r="O137">
        <v>1404749</v>
      </c>
      <c r="P137" t="s">
        <v>61</v>
      </c>
      <c r="Q137">
        <v>1305401</v>
      </c>
      <c r="R137" t="s">
        <v>2726</v>
      </c>
    </row>
    <row r="138" spans="15:18" x14ac:dyDescent="0.25">
      <c r="O138">
        <v>1404749</v>
      </c>
      <c r="P138" t="s">
        <v>61</v>
      </c>
      <c r="Q138">
        <v>1305401</v>
      </c>
      <c r="R138" t="s">
        <v>2726</v>
      </c>
    </row>
    <row r="139" spans="15:18" x14ac:dyDescent="0.25">
      <c r="O139">
        <v>1404765</v>
      </c>
      <c r="P139" t="s">
        <v>62</v>
      </c>
      <c r="Q139">
        <v>1305401</v>
      </c>
      <c r="R139" t="s">
        <v>2726</v>
      </c>
    </row>
    <row r="140" spans="15:18" x14ac:dyDescent="0.25">
      <c r="O140">
        <v>1404765</v>
      </c>
      <c r="P140" t="s">
        <v>62</v>
      </c>
      <c r="Q140">
        <v>1305401</v>
      </c>
      <c r="R140" t="s">
        <v>2726</v>
      </c>
    </row>
    <row r="141" spans="15:18" x14ac:dyDescent="0.25">
      <c r="O141">
        <v>1404765</v>
      </c>
      <c r="P141" t="s">
        <v>62</v>
      </c>
      <c r="Q141">
        <v>1305401</v>
      </c>
      <c r="R141" t="s">
        <v>2726</v>
      </c>
    </row>
    <row r="142" spans="15:18" x14ac:dyDescent="0.25">
      <c r="O142">
        <v>1404765</v>
      </c>
      <c r="P142" t="s">
        <v>62</v>
      </c>
      <c r="Q142">
        <v>1305401</v>
      </c>
      <c r="R142" t="s">
        <v>2726</v>
      </c>
    </row>
    <row r="143" spans="15:18" x14ac:dyDescent="0.25">
      <c r="O143">
        <v>1404765</v>
      </c>
      <c r="P143" t="s">
        <v>62</v>
      </c>
      <c r="Q143">
        <v>1305401</v>
      </c>
      <c r="R143" t="s">
        <v>2726</v>
      </c>
    </row>
    <row r="144" spans="15:18" x14ac:dyDescent="0.25">
      <c r="O144">
        <v>1404765</v>
      </c>
      <c r="P144" t="s">
        <v>62</v>
      </c>
      <c r="Q144">
        <v>1305401</v>
      </c>
      <c r="R144" t="s">
        <v>2726</v>
      </c>
    </row>
    <row r="145" spans="15:18" x14ac:dyDescent="0.25">
      <c r="O145">
        <v>1404773</v>
      </c>
      <c r="P145" t="s">
        <v>63</v>
      </c>
      <c r="Q145">
        <v>1305401</v>
      </c>
      <c r="R145" t="s">
        <v>2726</v>
      </c>
    </row>
    <row r="146" spans="15:18" x14ac:dyDescent="0.25">
      <c r="O146">
        <v>1404773</v>
      </c>
      <c r="P146" t="s">
        <v>63</v>
      </c>
      <c r="Q146">
        <v>1305401</v>
      </c>
      <c r="R146" t="s">
        <v>2726</v>
      </c>
    </row>
    <row r="147" spans="15:18" x14ac:dyDescent="0.25">
      <c r="O147">
        <v>1405401</v>
      </c>
      <c r="P147" t="s">
        <v>64</v>
      </c>
      <c r="Q147">
        <v>1305401</v>
      </c>
      <c r="R147" t="s">
        <v>2726</v>
      </c>
    </row>
    <row r="148" spans="15:18" x14ac:dyDescent="0.25">
      <c r="O148">
        <v>1405401</v>
      </c>
      <c r="P148" t="s">
        <v>64</v>
      </c>
      <c r="Q148">
        <v>1305401</v>
      </c>
      <c r="R148" t="s">
        <v>2726</v>
      </c>
    </row>
    <row r="149" spans="15:18" x14ac:dyDescent="0.25">
      <c r="O149">
        <v>1408164</v>
      </c>
      <c r="P149" t="s">
        <v>65</v>
      </c>
      <c r="Q149">
        <v>1305401</v>
      </c>
      <c r="R149" t="s">
        <v>2726</v>
      </c>
    </row>
    <row r="150" spans="15:18" x14ac:dyDescent="0.25">
      <c r="O150">
        <v>1408164</v>
      </c>
      <c r="P150" t="s">
        <v>65</v>
      </c>
      <c r="Q150">
        <v>1305401</v>
      </c>
      <c r="R150" t="s">
        <v>2726</v>
      </c>
    </row>
    <row r="151" spans="15:18" x14ac:dyDescent="0.25">
      <c r="O151">
        <v>1408164</v>
      </c>
      <c r="P151" t="s">
        <v>65</v>
      </c>
      <c r="Q151">
        <v>1305401</v>
      </c>
      <c r="R151" t="s">
        <v>2726</v>
      </c>
    </row>
    <row r="152" spans="15:18" x14ac:dyDescent="0.25">
      <c r="O152">
        <v>1408164</v>
      </c>
      <c r="P152" t="s">
        <v>65</v>
      </c>
      <c r="Q152">
        <v>1305401</v>
      </c>
      <c r="R152" t="s">
        <v>2726</v>
      </c>
    </row>
    <row r="153" spans="15:18" x14ac:dyDescent="0.25">
      <c r="O153">
        <v>1408164</v>
      </c>
      <c r="P153" t="s">
        <v>65</v>
      </c>
      <c r="Q153">
        <v>1305401</v>
      </c>
      <c r="R153" t="s">
        <v>2726</v>
      </c>
    </row>
    <row r="154" spans="15:18" x14ac:dyDescent="0.25">
      <c r="O154">
        <v>1408183</v>
      </c>
      <c r="P154" t="s">
        <v>66</v>
      </c>
      <c r="Q154">
        <v>1305401</v>
      </c>
      <c r="R154" t="s">
        <v>2726</v>
      </c>
    </row>
    <row r="155" spans="15:18" x14ac:dyDescent="0.25">
      <c r="O155">
        <v>1408183</v>
      </c>
      <c r="P155" t="s">
        <v>66</v>
      </c>
      <c r="Q155">
        <v>1305401</v>
      </c>
      <c r="R155" t="s">
        <v>2726</v>
      </c>
    </row>
    <row r="156" spans="15:18" x14ac:dyDescent="0.25">
      <c r="O156">
        <v>1408184</v>
      </c>
      <c r="P156" t="s">
        <v>67</v>
      </c>
      <c r="Q156">
        <v>1305401</v>
      </c>
      <c r="R156" t="s">
        <v>2726</v>
      </c>
    </row>
    <row r="157" spans="15:18" x14ac:dyDescent="0.25">
      <c r="O157">
        <v>1408184</v>
      </c>
      <c r="P157" t="s">
        <v>67</v>
      </c>
      <c r="Q157">
        <v>1305401</v>
      </c>
      <c r="R157" t="s">
        <v>2726</v>
      </c>
    </row>
    <row r="158" spans="15:18" x14ac:dyDescent="0.25">
      <c r="O158">
        <v>1408184</v>
      </c>
      <c r="P158" t="s">
        <v>67</v>
      </c>
      <c r="Q158">
        <v>1305401</v>
      </c>
      <c r="R158" t="s">
        <v>2726</v>
      </c>
    </row>
    <row r="159" spans="15:18" x14ac:dyDescent="0.25">
      <c r="O159">
        <v>1408184</v>
      </c>
      <c r="P159" t="s">
        <v>67</v>
      </c>
      <c r="Q159">
        <v>1305401</v>
      </c>
      <c r="R159" t="s">
        <v>2726</v>
      </c>
    </row>
    <row r="160" spans="15:18" x14ac:dyDescent="0.25">
      <c r="O160">
        <v>1408243</v>
      </c>
      <c r="P160" t="s">
        <v>68</v>
      </c>
      <c r="Q160">
        <v>1305401</v>
      </c>
      <c r="R160" t="s">
        <v>2726</v>
      </c>
    </row>
    <row r="161" spans="15:18" x14ac:dyDescent="0.25">
      <c r="O161">
        <v>1408243</v>
      </c>
      <c r="P161" t="s">
        <v>68</v>
      </c>
      <c r="Q161">
        <v>1305401</v>
      </c>
      <c r="R161" t="s">
        <v>2726</v>
      </c>
    </row>
    <row r="162" spans="15:18" x14ac:dyDescent="0.25">
      <c r="O162">
        <v>1408243</v>
      </c>
      <c r="P162" t="s">
        <v>68</v>
      </c>
      <c r="Q162">
        <v>1305401</v>
      </c>
      <c r="R162" t="s">
        <v>2726</v>
      </c>
    </row>
    <row r="163" spans="15:18" x14ac:dyDescent="0.25">
      <c r="O163">
        <v>1408243</v>
      </c>
      <c r="P163" t="s">
        <v>68</v>
      </c>
      <c r="Q163">
        <v>1305401</v>
      </c>
      <c r="R163" t="s">
        <v>2726</v>
      </c>
    </row>
    <row r="164" spans="15:18" x14ac:dyDescent="0.25">
      <c r="O164">
        <v>1408244</v>
      </c>
      <c r="P164" t="s">
        <v>69</v>
      </c>
      <c r="Q164">
        <v>1305401</v>
      </c>
      <c r="R164" t="s">
        <v>2726</v>
      </c>
    </row>
    <row r="165" spans="15:18" x14ac:dyDescent="0.25">
      <c r="O165">
        <v>1408244</v>
      </c>
      <c r="P165" t="s">
        <v>69</v>
      </c>
      <c r="Q165">
        <v>1305401</v>
      </c>
      <c r="R165" t="s">
        <v>2726</v>
      </c>
    </row>
    <row r="166" spans="15:18" x14ac:dyDescent="0.25">
      <c r="O166">
        <v>1408244</v>
      </c>
      <c r="P166" t="s">
        <v>69</v>
      </c>
      <c r="Q166">
        <v>1305401</v>
      </c>
      <c r="R166" t="s">
        <v>2726</v>
      </c>
    </row>
    <row r="167" spans="15:18" x14ac:dyDescent="0.25">
      <c r="O167">
        <v>1408244</v>
      </c>
      <c r="P167" t="s">
        <v>69</v>
      </c>
      <c r="Q167">
        <v>1305401</v>
      </c>
      <c r="R167" t="s">
        <v>2726</v>
      </c>
    </row>
    <row r="168" spans="15:18" x14ac:dyDescent="0.25">
      <c r="O168">
        <v>1408244</v>
      </c>
      <c r="P168" t="s">
        <v>69</v>
      </c>
      <c r="Q168">
        <v>1305401</v>
      </c>
      <c r="R168" t="s">
        <v>2726</v>
      </c>
    </row>
    <row r="169" spans="15:18" x14ac:dyDescent="0.25">
      <c r="O169">
        <v>1408401</v>
      </c>
      <c r="P169" t="s">
        <v>70</v>
      </c>
      <c r="Q169">
        <v>1305401</v>
      </c>
      <c r="R169" t="s">
        <v>2726</v>
      </c>
    </row>
    <row r="170" spans="15:18" x14ac:dyDescent="0.25">
      <c r="O170">
        <v>1408401</v>
      </c>
      <c r="P170" t="s">
        <v>70</v>
      </c>
      <c r="Q170">
        <v>1305401</v>
      </c>
      <c r="R170" t="s">
        <v>2726</v>
      </c>
    </row>
    <row r="171" spans="15:18" x14ac:dyDescent="0.25">
      <c r="O171">
        <v>1408664</v>
      </c>
      <c r="P171" t="s">
        <v>71</v>
      </c>
      <c r="Q171">
        <v>1305401</v>
      </c>
      <c r="R171" t="s">
        <v>2726</v>
      </c>
    </row>
    <row r="172" spans="15:18" x14ac:dyDescent="0.25">
      <c r="O172">
        <v>1408664</v>
      </c>
      <c r="P172" t="s">
        <v>71</v>
      </c>
      <c r="Q172">
        <v>1305401</v>
      </c>
      <c r="R172" t="s">
        <v>2726</v>
      </c>
    </row>
    <row r="173" spans="15:18" x14ac:dyDescent="0.25">
      <c r="O173">
        <v>1408683</v>
      </c>
      <c r="P173" t="s">
        <v>72</v>
      </c>
      <c r="Q173">
        <v>1305401</v>
      </c>
      <c r="R173" t="s">
        <v>2726</v>
      </c>
    </row>
    <row r="174" spans="15:18" x14ac:dyDescent="0.25">
      <c r="O174">
        <v>1408683</v>
      </c>
      <c r="P174" t="s">
        <v>72</v>
      </c>
      <c r="Q174">
        <v>1305401</v>
      </c>
      <c r="R174" t="s">
        <v>2726</v>
      </c>
    </row>
    <row r="175" spans="15:18" x14ac:dyDescent="0.25">
      <c r="O175">
        <v>1408684</v>
      </c>
      <c r="P175" t="s">
        <v>73</v>
      </c>
      <c r="Q175">
        <v>1305401</v>
      </c>
      <c r="R175" t="s">
        <v>2726</v>
      </c>
    </row>
    <row r="176" spans="15:18" x14ac:dyDescent="0.25">
      <c r="O176">
        <v>1408743</v>
      </c>
      <c r="P176" t="s">
        <v>74</v>
      </c>
      <c r="Q176">
        <v>1305401</v>
      </c>
      <c r="R176" t="s">
        <v>2726</v>
      </c>
    </row>
    <row r="177" spans="15:18" x14ac:dyDescent="0.25">
      <c r="O177">
        <v>1408743</v>
      </c>
      <c r="P177" t="s">
        <v>74</v>
      </c>
      <c r="Q177">
        <v>1305401</v>
      </c>
      <c r="R177" t="s">
        <v>2726</v>
      </c>
    </row>
    <row r="178" spans="15:18" x14ac:dyDescent="0.25">
      <c r="O178">
        <v>1408743</v>
      </c>
      <c r="P178" t="s">
        <v>74</v>
      </c>
      <c r="Q178">
        <v>1305401</v>
      </c>
      <c r="R178" t="s">
        <v>2726</v>
      </c>
    </row>
    <row r="179" spans="15:18" x14ac:dyDescent="0.25">
      <c r="O179">
        <v>1408743</v>
      </c>
      <c r="P179" t="s">
        <v>74</v>
      </c>
      <c r="Q179">
        <v>1305401</v>
      </c>
      <c r="R179" t="s">
        <v>2726</v>
      </c>
    </row>
    <row r="180" spans="15:18" x14ac:dyDescent="0.25">
      <c r="O180">
        <v>1408744</v>
      </c>
      <c r="P180" t="s">
        <v>75</v>
      </c>
      <c r="Q180">
        <v>1305401</v>
      </c>
      <c r="R180" t="s">
        <v>2726</v>
      </c>
    </row>
    <row r="181" spans="15:18" x14ac:dyDescent="0.25">
      <c r="O181">
        <v>1408744</v>
      </c>
      <c r="P181" t="s">
        <v>75</v>
      </c>
      <c r="Q181">
        <v>1305401</v>
      </c>
      <c r="R181" t="s">
        <v>2726</v>
      </c>
    </row>
    <row r="182" spans="15:18" x14ac:dyDescent="0.25">
      <c r="O182">
        <v>1408744</v>
      </c>
      <c r="P182" t="s">
        <v>75</v>
      </c>
      <c r="Q182">
        <v>1305401</v>
      </c>
      <c r="R182" t="s">
        <v>2726</v>
      </c>
    </row>
    <row r="183" spans="15:18" x14ac:dyDescent="0.25">
      <c r="O183">
        <v>1412183</v>
      </c>
      <c r="P183" t="s">
        <v>76</v>
      </c>
      <c r="Q183">
        <v>1305401</v>
      </c>
      <c r="R183" t="s">
        <v>2726</v>
      </c>
    </row>
    <row r="184" spans="15:18" x14ac:dyDescent="0.25">
      <c r="O184">
        <v>1412183</v>
      </c>
      <c r="P184" t="s">
        <v>76</v>
      </c>
      <c r="Q184">
        <v>1305401</v>
      </c>
      <c r="R184" t="s">
        <v>2726</v>
      </c>
    </row>
    <row r="185" spans="15:18" x14ac:dyDescent="0.25">
      <c r="O185">
        <v>1412183</v>
      </c>
      <c r="P185" t="s">
        <v>76</v>
      </c>
      <c r="Q185">
        <v>1305401</v>
      </c>
      <c r="R185" t="s">
        <v>2726</v>
      </c>
    </row>
    <row r="186" spans="15:18" x14ac:dyDescent="0.25">
      <c r="O186">
        <v>1412183</v>
      </c>
      <c r="P186" t="s">
        <v>76</v>
      </c>
      <c r="Q186">
        <v>1305401</v>
      </c>
      <c r="R186" t="s">
        <v>2726</v>
      </c>
    </row>
    <row r="187" spans="15:18" x14ac:dyDescent="0.25">
      <c r="O187">
        <v>1412184</v>
      </c>
      <c r="P187" t="s">
        <v>77</v>
      </c>
      <c r="Q187">
        <v>1305401</v>
      </c>
      <c r="R187" t="s">
        <v>2726</v>
      </c>
    </row>
    <row r="188" spans="15:18" x14ac:dyDescent="0.25">
      <c r="O188">
        <v>1412184</v>
      </c>
      <c r="P188" t="s">
        <v>77</v>
      </c>
      <c r="Q188">
        <v>1305401</v>
      </c>
      <c r="R188" t="s">
        <v>2726</v>
      </c>
    </row>
    <row r="189" spans="15:18" x14ac:dyDescent="0.25">
      <c r="O189">
        <v>1412184</v>
      </c>
      <c r="P189" t="s">
        <v>77</v>
      </c>
      <c r="Q189">
        <v>1305401</v>
      </c>
      <c r="R189" t="s">
        <v>2726</v>
      </c>
    </row>
    <row r="190" spans="15:18" x14ac:dyDescent="0.25">
      <c r="O190">
        <v>1412184</v>
      </c>
      <c r="P190" t="s">
        <v>77</v>
      </c>
      <c r="Q190">
        <v>1305401</v>
      </c>
      <c r="R190" t="s">
        <v>2726</v>
      </c>
    </row>
    <row r="191" spans="15:18" x14ac:dyDescent="0.25">
      <c r="O191">
        <v>1412184</v>
      </c>
      <c r="P191" t="s">
        <v>77</v>
      </c>
      <c r="Q191">
        <v>1305401</v>
      </c>
      <c r="R191" t="s">
        <v>2726</v>
      </c>
    </row>
    <row r="192" spans="15:18" x14ac:dyDescent="0.25">
      <c r="O192">
        <v>1412184</v>
      </c>
      <c r="P192" t="s">
        <v>77</v>
      </c>
      <c r="Q192">
        <v>1305401</v>
      </c>
      <c r="R192" t="s">
        <v>2726</v>
      </c>
    </row>
    <row r="193" spans="15:18" x14ac:dyDescent="0.25">
      <c r="O193">
        <v>1412196</v>
      </c>
      <c r="P193" t="s">
        <v>78</v>
      </c>
      <c r="Q193">
        <v>1305401</v>
      </c>
      <c r="R193" t="s">
        <v>2726</v>
      </c>
    </row>
    <row r="194" spans="15:18" x14ac:dyDescent="0.25">
      <c r="O194">
        <v>1412196</v>
      </c>
      <c r="P194" t="s">
        <v>78</v>
      </c>
      <c r="Q194">
        <v>1305401</v>
      </c>
      <c r="R194" t="s">
        <v>2726</v>
      </c>
    </row>
    <row r="195" spans="15:18" x14ac:dyDescent="0.25">
      <c r="O195">
        <v>1412196</v>
      </c>
      <c r="P195" t="s">
        <v>78</v>
      </c>
      <c r="Q195">
        <v>1305401</v>
      </c>
      <c r="R195" t="s">
        <v>2726</v>
      </c>
    </row>
    <row r="196" spans="15:18" x14ac:dyDescent="0.25">
      <c r="O196">
        <v>1412196</v>
      </c>
      <c r="P196" t="s">
        <v>78</v>
      </c>
      <c r="Q196">
        <v>1305401</v>
      </c>
      <c r="R196" t="s">
        <v>2726</v>
      </c>
    </row>
    <row r="197" spans="15:18" x14ac:dyDescent="0.25">
      <c r="O197">
        <v>1412196</v>
      </c>
      <c r="P197" t="s">
        <v>78</v>
      </c>
      <c r="Q197">
        <v>1305401</v>
      </c>
      <c r="R197" t="s">
        <v>2726</v>
      </c>
    </row>
    <row r="198" spans="15:18" x14ac:dyDescent="0.25">
      <c r="O198">
        <v>1412197</v>
      </c>
      <c r="P198" t="s">
        <v>79</v>
      </c>
      <c r="Q198">
        <v>1305401</v>
      </c>
      <c r="R198" t="s">
        <v>2726</v>
      </c>
    </row>
    <row r="199" spans="15:18" x14ac:dyDescent="0.25">
      <c r="O199">
        <v>1412197</v>
      </c>
      <c r="P199" t="s">
        <v>79</v>
      </c>
      <c r="Q199">
        <v>1305401</v>
      </c>
      <c r="R199" t="s">
        <v>2726</v>
      </c>
    </row>
    <row r="200" spans="15:18" x14ac:dyDescent="0.25">
      <c r="O200">
        <v>1412197</v>
      </c>
      <c r="P200" t="s">
        <v>79</v>
      </c>
      <c r="Q200">
        <v>1305401</v>
      </c>
      <c r="R200" t="s">
        <v>2726</v>
      </c>
    </row>
    <row r="201" spans="15:18" x14ac:dyDescent="0.25">
      <c r="O201">
        <v>1412197</v>
      </c>
      <c r="P201" t="s">
        <v>79</v>
      </c>
      <c r="Q201">
        <v>1305401</v>
      </c>
      <c r="R201" t="s">
        <v>2726</v>
      </c>
    </row>
    <row r="202" spans="15:18" x14ac:dyDescent="0.25">
      <c r="O202">
        <v>1412197</v>
      </c>
      <c r="P202" t="s">
        <v>79</v>
      </c>
      <c r="Q202">
        <v>1305401</v>
      </c>
      <c r="R202" t="s">
        <v>2726</v>
      </c>
    </row>
    <row r="203" spans="15:18" x14ac:dyDescent="0.25">
      <c r="O203">
        <v>1412197</v>
      </c>
      <c r="P203" t="s">
        <v>79</v>
      </c>
      <c r="Q203">
        <v>1305401</v>
      </c>
      <c r="R203" t="s">
        <v>2726</v>
      </c>
    </row>
    <row r="204" spans="15:18" x14ac:dyDescent="0.25">
      <c r="O204">
        <v>1412233</v>
      </c>
      <c r="P204" t="s">
        <v>80</v>
      </c>
      <c r="Q204">
        <v>1305401</v>
      </c>
      <c r="R204" t="s">
        <v>2726</v>
      </c>
    </row>
    <row r="205" spans="15:18" x14ac:dyDescent="0.25">
      <c r="O205">
        <v>1412233</v>
      </c>
      <c r="P205" t="s">
        <v>80</v>
      </c>
      <c r="Q205">
        <v>1305401</v>
      </c>
      <c r="R205" t="s">
        <v>2726</v>
      </c>
    </row>
    <row r="206" spans="15:18" x14ac:dyDescent="0.25">
      <c r="O206">
        <v>1412233</v>
      </c>
      <c r="P206" t="s">
        <v>80</v>
      </c>
      <c r="Q206">
        <v>1305401</v>
      </c>
      <c r="R206" t="s">
        <v>2726</v>
      </c>
    </row>
    <row r="207" spans="15:18" x14ac:dyDescent="0.25">
      <c r="O207">
        <v>1412234</v>
      </c>
      <c r="P207" t="s">
        <v>81</v>
      </c>
      <c r="Q207">
        <v>1305401</v>
      </c>
      <c r="R207" t="s">
        <v>2726</v>
      </c>
    </row>
    <row r="208" spans="15:18" x14ac:dyDescent="0.25">
      <c r="O208">
        <v>1412234</v>
      </c>
      <c r="P208" t="s">
        <v>81</v>
      </c>
      <c r="Q208">
        <v>1305401</v>
      </c>
      <c r="R208" t="s">
        <v>2726</v>
      </c>
    </row>
    <row r="209" spans="15:18" x14ac:dyDescent="0.25">
      <c r="O209">
        <v>1412234</v>
      </c>
      <c r="P209" t="s">
        <v>81</v>
      </c>
      <c r="Q209">
        <v>1305401</v>
      </c>
      <c r="R209" t="s">
        <v>2726</v>
      </c>
    </row>
    <row r="210" spans="15:18" x14ac:dyDescent="0.25">
      <c r="O210">
        <v>1412234</v>
      </c>
      <c r="P210" t="s">
        <v>81</v>
      </c>
      <c r="Q210">
        <v>1305401</v>
      </c>
      <c r="R210" t="s">
        <v>2726</v>
      </c>
    </row>
    <row r="211" spans="15:18" x14ac:dyDescent="0.25">
      <c r="O211">
        <v>1412234</v>
      </c>
      <c r="P211" t="s">
        <v>81</v>
      </c>
      <c r="Q211">
        <v>1305401</v>
      </c>
      <c r="R211" t="s">
        <v>2726</v>
      </c>
    </row>
    <row r="212" spans="15:18" x14ac:dyDescent="0.25">
      <c r="O212">
        <v>1412401</v>
      </c>
      <c r="P212" t="s">
        <v>82</v>
      </c>
      <c r="Q212">
        <v>1305401</v>
      </c>
      <c r="R212" t="s">
        <v>2726</v>
      </c>
    </row>
    <row r="213" spans="15:18" x14ac:dyDescent="0.25">
      <c r="O213">
        <v>1412684</v>
      </c>
      <c r="P213" t="s">
        <v>83</v>
      </c>
      <c r="Q213">
        <v>1305401</v>
      </c>
      <c r="R213" t="s">
        <v>2726</v>
      </c>
    </row>
    <row r="214" spans="15:18" x14ac:dyDescent="0.25">
      <c r="O214">
        <v>1412684</v>
      </c>
      <c r="P214" t="s">
        <v>83</v>
      </c>
      <c r="Q214">
        <v>1305401</v>
      </c>
      <c r="R214" t="s">
        <v>2726</v>
      </c>
    </row>
    <row r="215" spans="15:18" x14ac:dyDescent="0.25">
      <c r="O215">
        <v>1412684</v>
      </c>
      <c r="P215" t="s">
        <v>83</v>
      </c>
      <c r="Q215">
        <v>1305401</v>
      </c>
      <c r="R215" t="s">
        <v>2726</v>
      </c>
    </row>
    <row r="216" spans="15:18" x14ac:dyDescent="0.25">
      <c r="O216">
        <v>1412684</v>
      </c>
      <c r="P216" t="s">
        <v>83</v>
      </c>
      <c r="Q216">
        <v>1305401</v>
      </c>
      <c r="R216" t="s">
        <v>2726</v>
      </c>
    </row>
    <row r="217" spans="15:18" x14ac:dyDescent="0.25">
      <c r="O217">
        <v>1412696</v>
      </c>
      <c r="P217" t="s">
        <v>84</v>
      </c>
      <c r="Q217">
        <v>1305401</v>
      </c>
      <c r="R217" t="s">
        <v>2726</v>
      </c>
    </row>
    <row r="218" spans="15:18" x14ac:dyDescent="0.25">
      <c r="O218">
        <v>1412696</v>
      </c>
      <c r="P218" t="s">
        <v>84</v>
      </c>
      <c r="Q218">
        <v>1305401</v>
      </c>
      <c r="R218" t="s">
        <v>2726</v>
      </c>
    </row>
    <row r="219" spans="15:18" x14ac:dyDescent="0.25">
      <c r="O219">
        <v>1412697</v>
      </c>
      <c r="P219" t="s">
        <v>85</v>
      </c>
      <c r="Q219">
        <v>1305401</v>
      </c>
      <c r="R219" t="s">
        <v>2726</v>
      </c>
    </row>
    <row r="220" spans="15:18" x14ac:dyDescent="0.25">
      <c r="O220">
        <v>1412697</v>
      </c>
      <c r="P220" t="s">
        <v>85</v>
      </c>
      <c r="Q220">
        <v>1305401</v>
      </c>
      <c r="R220" t="s">
        <v>2726</v>
      </c>
    </row>
    <row r="221" spans="15:18" x14ac:dyDescent="0.25">
      <c r="O221">
        <v>1412697</v>
      </c>
      <c r="P221" t="s">
        <v>85</v>
      </c>
      <c r="Q221">
        <v>1305401</v>
      </c>
      <c r="R221" t="s">
        <v>2726</v>
      </c>
    </row>
    <row r="222" spans="15:18" x14ac:dyDescent="0.25">
      <c r="O222">
        <v>1412733</v>
      </c>
      <c r="P222" t="s">
        <v>86</v>
      </c>
      <c r="Q222">
        <v>1305401</v>
      </c>
      <c r="R222" t="s">
        <v>2726</v>
      </c>
    </row>
    <row r="223" spans="15:18" x14ac:dyDescent="0.25">
      <c r="O223">
        <v>1412733</v>
      </c>
      <c r="P223" t="s">
        <v>86</v>
      </c>
      <c r="Q223">
        <v>1305401</v>
      </c>
      <c r="R223" t="s">
        <v>2726</v>
      </c>
    </row>
    <row r="224" spans="15:18" x14ac:dyDescent="0.25">
      <c r="O224">
        <v>1412734</v>
      </c>
      <c r="P224" t="s">
        <v>87</v>
      </c>
      <c r="Q224">
        <v>1305401</v>
      </c>
      <c r="R224" t="s">
        <v>2726</v>
      </c>
    </row>
    <row r="225" spans="15:18" x14ac:dyDescent="0.25">
      <c r="O225">
        <v>1412734</v>
      </c>
      <c r="P225" t="s">
        <v>87</v>
      </c>
      <c r="Q225">
        <v>1305401</v>
      </c>
      <c r="R225" t="s">
        <v>2726</v>
      </c>
    </row>
    <row r="226" spans="15:18" x14ac:dyDescent="0.25">
      <c r="O226">
        <v>1413401</v>
      </c>
      <c r="P226" t="s">
        <v>88</v>
      </c>
      <c r="Q226">
        <v>1305401</v>
      </c>
      <c r="R226" t="s">
        <v>2726</v>
      </c>
    </row>
    <row r="227" spans="15:18" x14ac:dyDescent="0.25">
      <c r="O227">
        <v>1414196</v>
      </c>
      <c r="P227" t="s">
        <v>89</v>
      </c>
      <c r="Q227">
        <v>1305401</v>
      </c>
      <c r="R227" t="s">
        <v>2726</v>
      </c>
    </row>
    <row r="228" spans="15:18" x14ac:dyDescent="0.25">
      <c r="O228">
        <v>1414196</v>
      </c>
      <c r="P228" t="s">
        <v>89</v>
      </c>
      <c r="Q228">
        <v>1305401</v>
      </c>
      <c r="R228" t="s">
        <v>2726</v>
      </c>
    </row>
    <row r="229" spans="15:18" x14ac:dyDescent="0.25">
      <c r="O229">
        <v>1414197</v>
      </c>
      <c r="P229" t="s">
        <v>90</v>
      </c>
      <c r="Q229">
        <v>1305401</v>
      </c>
      <c r="R229" t="s">
        <v>2726</v>
      </c>
    </row>
    <row r="230" spans="15:18" x14ac:dyDescent="0.25">
      <c r="O230">
        <v>1414197</v>
      </c>
      <c r="P230" t="s">
        <v>90</v>
      </c>
      <c r="Q230">
        <v>1305401</v>
      </c>
      <c r="R230" t="s">
        <v>2726</v>
      </c>
    </row>
    <row r="231" spans="15:18" x14ac:dyDescent="0.25">
      <c r="O231">
        <v>1414197</v>
      </c>
      <c r="P231" t="s">
        <v>90</v>
      </c>
      <c r="Q231">
        <v>1305401</v>
      </c>
      <c r="R231" t="s">
        <v>2726</v>
      </c>
    </row>
    <row r="232" spans="15:18" x14ac:dyDescent="0.25">
      <c r="O232">
        <v>1414197</v>
      </c>
      <c r="P232" t="s">
        <v>90</v>
      </c>
      <c r="Q232">
        <v>1305401</v>
      </c>
      <c r="R232" t="s">
        <v>2726</v>
      </c>
    </row>
    <row r="233" spans="15:18" x14ac:dyDescent="0.25">
      <c r="O233">
        <v>1414197</v>
      </c>
      <c r="P233" t="s">
        <v>90</v>
      </c>
      <c r="Q233">
        <v>1305401</v>
      </c>
      <c r="R233" t="s">
        <v>2726</v>
      </c>
    </row>
    <row r="234" spans="15:18" x14ac:dyDescent="0.25">
      <c r="O234">
        <v>1414197</v>
      </c>
      <c r="P234" t="s">
        <v>90</v>
      </c>
      <c r="Q234">
        <v>1305401</v>
      </c>
      <c r="R234" t="s">
        <v>2726</v>
      </c>
    </row>
    <row r="235" spans="15:18" x14ac:dyDescent="0.25">
      <c r="O235">
        <v>1414696</v>
      </c>
      <c r="P235" t="s">
        <v>91</v>
      </c>
      <c r="Q235">
        <v>1305401</v>
      </c>
      <c r="R235" t="s">
        <v>2726</v>
      </c>
    </row>
    <row r="236" spans="15:18" x14ac:dyDescent="0.25">
      <c r="O236">
        <v>1414696</v>
      </c>
      <c r="P236" t="s">
        <v>91</v>
      </c>
      <c r="Q236">
        <v>1305401</v>
      </c>
      <c r="R236" t="s">
        <v>2726</v>
      </c>
    </row>
    <row r="237" spans="15:18" x14ac:dyDescent="0.25">
      <c r="O237">
        <v>1414697</v>
      </c>
      <c r="P237" t="s">
        <v>92</v>
      </c>
      <c r="Q237">
        <v>1305401</v>
      </c>
      <c r="R237" t="s">
        <v>2726</v>
      </c>
    </row>
    <row r="238" spans="15:18" x14ac:dyDescent="0.25">
      <c r="O238">
        <v>1414697</v>
      </c>
      <c r="P238" t="s">
        <v>92</v>
      </c>
      <c r="Q238">
        <v>1305401</v>
      </c>
      <c r="R238" t="s">
        <v>2726</v>
      </c>
    </row>
    <row r="239" spans="15:18" x14ac:dyDescent="0.25">
      <c r="O239">
        <v>1415163</v>
      </c>
      <c r="P239" t="s">
        <v>93</v>
      </c>
      <c r="Q239">
        <v>1305401</v>
      </c>
      <c r="R239" t="s">
        <v>2726</v>
      </c>
    </row>
    <row r="240" spans="15:18" x14ac:dyDescent="0.25">
      <c r="O240">
        <v>1415163</v>
      </c>
      <c r="P240" t="s">
        <v>93</v>
      </c>
      <c r="Q240">
        <v>1305401</v>
      </c>
      <c r="R240" t="s">
        <v>2726</v>
      </c>
    </row>
    <row r="241" spans="15:18" x14ac:dyDescent="0.25">
      <c r="O241">
        <v>1415163</v>
      </c>
      <c r="P241" t="s">
        <v>93</v>
      </c>
      <c r="Q241">
        <v>1305401</v>
      </c>
      <c r="R241" t="s">
        <v>2726</v>
      </c>
    </row>
    <row r="242" spans="15:18" x14ac:dyDescent="0.25">
      <c r="O242">
        <v>1415163</v>
      </c>
      <c r="P242" t="s">
        <v>93</v>
      </c>
      <c r="Q242">
        <v>1305401</v>
      </c>
      <c r="R242" t="s">
        <v>2726</v>
      </c>
    </row>
    <row r="243" spans="15:18" x14ac:dyDescent="0.25">
      <c r="O243">
        <v>1415164</v>
      </c>
      <c r="P243" t="s">
        <v>94</v>
      </c>
      <c r="Q243">
        <v>1305401</v>
      </c>
      <c r="R243" t="s">
        <v>2726</v>
      </c>
    </row>
    <row r="244" spans="15:18" x14ac:dyDescent="0.25">
      <c r="O244">
        <v>1415164</v>
      </c>
      <c r="P244" t="s">
        <v>94</v>
      </c>
      <c r="Q244">
        <v>1305401</v>
      </c>
      <c r="R244" t="s">
        <v>2726</v>
      </c>
    </row>
    <row r="245" spans="15:18" x14ac:dyDescent="0.25">
      <c r="O245">
        <v>1415164</v>
      </c>
      <c r="P245" t="s">
        <v>94</v>
      </c>
      <c r="Q245">
        <v>1305401</v>
      </c>
      <c r="R245" t="s">
        <v>2726</v>
      </c>
    </row>
    <row r="246" spans="15:18" x14ac:dyDescent="0.25">
      <c r="O246">
        <v>1415164</v>
      </c>
      <c r="P246" t="s">
        <v>94</v>
      </c>
      <c r="Q246">
        <v>1305401</v>
      </c>
      <c r="R246" t="s">
        <v>2726</v>
      </c>
    </row>
    <row r="247" spans="15:18" x14ac:dyDescent="0.25">
      <c r="O247">
        <v>1415164</v>
      </c>
      <c r="P247" t="s">
        <v>94</v>
      </c>
      <c r="Q247">
        <v>1305401</v>
      </c>
      <c r="R247" t="s">
        <v>2726</v>
      </c>
    </row>
    <row r="248" spans="15:18" x14ac:dyDescent="0.25">
      <c r="O248">
        <v>1415183</v>
      </c>
      <c r="P248" t="s">
        <v>95</v>
      </c>
      <c r="Q248">
        <v>1305401</v>
      </c>
      <c r="R248" t="s">
        <v>2726</v>
      </c>
    </row>
    <row r="249" spans="15:18" x14ac:dyDescent="0.25">
      <c r="O249">
        <v>1415183</v>
      </c>
      <c r="P249" t="s">
        <v>95</v>
      </c>
      <c r="Q249">
        <v>1305401</v>
      </c>
      <c r="R249" t="s">
        <v>2726</v>
      </c>
    </row>
    <row r="250" spans="15:18" x14ac:dyDescent="0.25">
      <c r="O250">
        <v>1415183</v>
      </c>
      <c r="P250" t="s">
        <v>95</v>
      </c>
      <c r="Q250">
        <v>1305401</v>
      </c>
      <c r="R250" t="s">
        <v>2726</v>
      </c>
    </row>
    <row r="251" spans="15:18" x14ac:dyDescent="0.25">
      <c r="O251">
        <v>1415183</v>
      </c>
      <c r="P251" t="s">
        <v>95</v>
      </c>
      <c r="Q251">
        <v>1305401</v>
      </c>
      <c r="R251" t="s">
        <v>2726</v>
      </c>
    </row>
    <row r="252" spans="15:18" x14ac:dyDescent="0.25">
      <c r="O252">
        <v>1415183</v>
      </c>
      <c r="P252" t="s">
        <v>95</v>
      </c>
      <c r="Q252">
        <v>1305401</v>
      </c>
      <c r="R252" t="s">
        <v>2726</v>
      </c>
    </row>
    <row r="253" spans="15:18" x14ac:dyDescent="0.25">
      <c r="O253">
        <v>1415184</v>
      </c>
      <c r="P253" t="s">
        <v>96</v>
      </c>
      <c r="Q253">
        <v>1305401</v>
      </c>
      <c r="R253" t="s">
        <v>2726</v>
      </c>
    </row>
    <row r="254" spans="15:18" x14ac:dyDescent="0.25">
      <c r="O254">
        <v>1415184</v>
      </c>
      <c r="P254" t="s">
        <v>96</v>
      </c>
      <c r="Q254">
        <v>1305401</v>
      </c>
      <c r="R254" t="s">
        <v>2726</v>
      </c>
    </row>
    <row r="255" spans="15:18" x14ac:dyDescent="0.25">
      <c r="O255">
        <v>1415184</v>
      </c>
      <c r="P255" t="s">
        <v>96</v>
      </c>
      <c r="Q255">
        <v>1305401</v>
      </c>
      <c r="R255" t="s">
        <v>2726</v>
      </c>
    </row>
    <row r="256" spans="15:18" x14ac:dyDescent="0.25">
      <c r="O256">
        <v>1415184</v>
      </c>
      <c r="P256" t="s">
        <v>96</v>
      </c>
      <c r="Q256">
        <v>1305401</v>
      </c>
      <c r="R256" t="s">
        <v>2726</v>
      </c>
    </row>
    <row r="257" spans="15:18" x14ac:dyDescent="0.25">
      <c r="O257">
        <v>1415184</v>
      </c>
      <c r="P257" t="s">
        <v>96</v>
      </c>
      <c r="Q257">
        <v>1305401</v>
      </c>
      <c r="R257" t="s">
        <v>2726</v>
      </c>
    </row>
    <row r="258" spans="15:18" x14ac:dyDescent="0.25">
      <c r="O258">
        <v>1415184</v>
      </c>
      <c r="P258" t="s">
        <v>96</v>
      </c>
      <c r="Q258">
        <v>1305401</v>
      </c>
      <c r="R258" t="s">
        <v>2726</v>
      </c>
    </row>
    <row r="259" spans="15:18" x14ac:dyDescent="0.25">
      <c r="O259">
        <v>1415196</v>
      </c>
      <c r="P259" t="s">
        <v>97</v>
      </c>
      <c r="Q259">
        <v>1305401</v>
      </c>
      <c r="R259" t="s">
        <v>2726</v>
      </c>
    </row>
    <row r="260" spans="15:18" x14ac:dyDescent="0.25">
      <c r="O260">
        <v>1415196</v>
      </c>
      <c r="P260" t="s">
        <v>97</v>
      </c>
      <c r="Q260">
        <v>1305401</v>
      </c>
      <c r="R260" t="s">
        <v>2726</v>
      </c>
    </row>
    <row r="261" spans="15:18" x14ac:dyDescent="0.25">
      <c r="O261">
        <v>1415196</v>
      </c>
      <c r="P261" t="s">
        <v>97</v>
      </c>
      <c r="Q261">
        <v>1305401</v>
      </c>
      <c r="R261" t="s">
        <v>2726</v>
      </c>
    </row>
    <row r="262" spans="15:18" x14ac:dyDescent="0.25">
      <c r="O262">
        <v>1415196</v>
      </c>
      <c r="P262" t="s">
        <v>97</v>
      </c>
      <c r="Q262">
        <v>1305401</v>
      </c>
      <c r="R262" t="s">
        <v>2726</v>
      </c>
    </row>
    <row r="263" spans="15:18" x14ac:dyDescent="0.25">
      <c r="O263">
        <v>1415196</v>
      </c>
      <c r="P263" t="s">
        <v>97</v>
      </c>
      <c r="Q263">
        <v>1305401</v>
      </c>
      <c r="R263" t="s">
        <v>2726</v>
      </c>
    </row>
    <row r="264" spans="15:18" x14ac:dyDescent="0.25">
      <c r="O264">
        <v>1415197</v>
      </c>
      <c r="P264" t="s">
        <v>98</v>
      </c>
      <c r="Q264">
        <v>1305401</v>
      </c>
      <c r="R264" t="s">
        <v>2726</v>
      </c>
    </row>
    <row r="265" spans="15:18" x14ac:dyDescent="0.25">
      <c r="O265">
        <v>1415197</v>
      </c>
      <c r="P265" t="s">
        <v>98</v>
      </c>
      <c r="Q265">
        <v>1305401</v>
      </c>
      <c r="R265" t="s">
        <v>2726</v>
      </c>
    </row>
    <row r="266" spans="15:18" x14ac:dyDescent="0.25">
      <c r="O266">
        <v>1415197</v>
      </c>
      <c r="P266" t="s">
        <v>98</v>
      </c>
      <c r="Q266">
        <v>1305401</v>
      </c>
      <c r="R266" t="s">
        <v>2726</v>
      </c>
    </row>
    <row r="267" spans="15:18" x14ac:dyDescent="0.25">
      <c r="O267">
        <v>1415197</v>
      </c>
      <c r="P267" t="s">
        <v>98</v>
      </c>
      <c r="Q267">
        <v>1305401</v>
      </c>
      <c r="R267" t="s">
        <v>2726</v>
      </c>
    </row>
    <row r="268" spans="15:18" x14ac:dyDescent="0.25">
      <c r="O268">
        <v>1415197</v>
      </c>
      <c r="P268" t="s">
        <v>98</v>
      </c>
      <c r="Q268">
        <v>1305401</v>
      </c>
      <c r="R268" t="s">
        <v>2726</v>
      </c>
    </row>
    <row r="269" spans="15:18" x14ac:dyDescent="0.25">
      <c r="O269">
        <v>1415197</v>
      </c>
      <c r="P269" t="s">
        <v>98</v>
      </c>
      <c r="Q269">
        <v>1305401</v>
      </c>
      <c r="R269" t="s">
        <v>2726</v>
      </c>
    </row>
    <row r="270" spans="15:18" x14ac:dyDescent="0.25">
      <c r="O270">
        <v>1415201</v>
      </c>
      <c r="P270" t="s">
        <v>99</v>
      </c>
      <c r="Q270">
        <v>1305401</v>
      </c>
      <c r="R270" t="s">
        <v>2726</v>
      </c>
    </row>
    <row r="271" spans="15:18" x14ac:dyDescent="0.25">
      <c r="O271">
        <v>1415201</v>
      </c>
      <c r="P271" t="s">
        <v>99</v>
      </c>
      <c r="Q271">
        <v>1305401</v>
      </c>
      <c r="R271" t="s">
        <v>2726</v>
      </c>
    </row>
    <row r="272" spans="15:18" x14ac:dyDescent="0.25">
      <c r="O272">
        <v>1415201</v>
      </c>
      <c r="P272" t="s">
        <v>99</v>
      </c>
      <c r="Q272">
        <v>1305401</v>
      </c>
      <c r="R272" t="s">
        <v>2726</v>
      </c>
    </row>
    <row r="273" spans="15:18" x14ac:dyDescent="0.25">
      <c r="O273">
        <v>1415201</v>
      </c>
      <c r="P273" t="s">
        <v>99</v>
      </c>
      <c r="Q273">
        <v>1305401</v>
      </c>
      <c r="R273" t="s">
        <v>2726</v>
      </c>
    </row>
    <row r="274" spans="15:18" x14ac:dyDescent="0.25">
      <c r="O274">
        <v>1415203</v>
      </c>
      <c r="P274" t="s">
        <v>100</v>
      </c>
      <c r="Q274">
        <v>1305401</v>
      </c>
      <c r="R274" t="s">
        <v>2726</v>
      </c>
    </row>
    <row r="275" spans="15:18" x14ac:dyDescent="0.25">
      <c r="O275">
        <v>1415203</v>
      </c>
      <c r="P275" t="s">
        <v>100</v>
      </c>
      <c r="Q275">
        <v>1305401</v>
      </c>
      <c r="R275" t="s">
        <v>2726</v>
      </c>
    </row>
    <row r="276" spans="15:18" x14ac:dyDescent="0.25">
      <c r="O276">
        <v>1415203</v>
      </c>
      <c r="P276" t="s">
        <v>100</v>
      </c>
      <c r="Q276">
        <v>1305401</v>
      </c>
      <c r="R276" t="s">
        <v>2726</v>
      </c>
    </row>
    <row r="277" spans="15:18" x14ac:dyDescent="0.25">
      <c r="O277">
        <v>1415203</v>
      </c>
      <c r="P277" t="s">
        <v>100</v>
      </c>
      <c r="Q277">
        <v>1305401</v>
      </c>
      <c r="R277" t="s">
        <v>2726</v>
      </c>
    </row>
    <row r="278" spans="15:18" x14ac:dyDescent="0.25">
      <c r="O278">
        <v>1415243</v>
      </c>
      <c r="P278" t="s">
        <v>101</v>
      </c>
      <c r="Q278">
        <v>1305401</v>
      </c>
      <c r="R278" t="s">
        <v>2726</v>
      </c>
    </row>
    <row r="279" spans="15:18" x14ac:dyDescent="0.25">
      <c r="O279">
        <v>1415243</v>
      </c>
      <c r="P279" t="s">
        <v>101</v>
      </c>
      <c r="Q279">
        <v>1305401</v>
      </c>
      <c r="R279" t="s">
        <v>2726</v>
      </c>
    </row>
    <row r="280" spans="15:18" x14ac:dyDescent="0.25">
      <c r="O280">
        <v>1415243</v>
      </c>
      <c r="P280" t="s">
        <v>101</v>
      </c>
      <c r="Q280">
        <v>1305401</v>
      </c>
      <c r="R280" t="s">
        <v>2726</v>
      </c>
    </row>
    <row r="281" spans="15:18" x14ac:dyDescent="0.25">
      <c r="O281">
        <v>1415243</v>
      </c>
      <c r="P281" t="s">
        <v>101</v>
      </c>
      <c r="Q281">
        <v>1305401</v>
      </c>
      <c r="R281" t="s">
        <v>2726</v>
      </c>
    </row>
    <row r="282" spans="15:18" x14ac:dyDescent="0.25">
      <c r="O282">
        <v>1415243</v>
      </c>
      <c r="P282" t="s">
        <v>101</v>
      </c>
      <c r="Q282">
        <v>1305401</v>
      </c>
      <c r="R282" t="s">
        <v>2726</v>
      </c>
    </row>
    <row r="283" spans="15:18" x14ac:dyDescent="0.25">
      <c r="O283">
        <v>1415244</v>
      </c>
      <c r="P283" t="s">
        <v>102</v>
      </c>
      <c r="Q283">
        <v>1305401</v>
      </c>
      <c r="R283" t="s">
        <v>2726</v>
      </c>
    </row>
    <row r="284" spans="15:18" x14ac:dyDescent="0.25">
      <c r="O284">
        <v>1415244</v>
      </c>
      <c r="P284" t="s">
        <v>102</v>
      </c>
      <c r="Q284">
        <v>1305401</v>
      </c>
      <c r="R284" t="s">
        <v>2726</v>
      </c>
    </row>
    <row r="285" spans="15:18" x14ac:dyDescent="0.25">
      <c r="O285">
        <v>1415244</v>
      </c>
      <c r="P285" t="s">
        <v>102</v>
      </c>
      <c r="Q285">
        <v>1305401</v>
      </c>
      <c r="R285" t="s">
        <v>2726</v>
      </c>
    </row>
    <row r="286" spans="15:18" x14ac:dyDescent="0.25">
      <c r="O286">
        <v>1415244</v>
      </c>
      <c r="P286" t="s">
        <v>102</v>
      </c>
      <c r="Q286">
        <v>1305401</v>
      </c>
      <c r="R286" t="s">
        <v>2726</v>
      </c>
    </row>
    <row r="287" spans="15:18" x14ac:dyDescent="0.25">
      <c r="O287">
        <v>1415244</v>
      </c>
      <c r="P287" t="s">
        <v>102</v>
      </c>
      <c r="Q287">
        <v>1305401</v>
      </c>
      <c r="R287" t="s">
        <v>2726</v>
      </c>
    </row>
    <row r="288" spans="15:18" x14ac:dyDescent="0.25">
      <c r="O288">
        <v>1415244</v>
      </c>
      <c r="P288" t="s">
        <v>102</v>
      </c>
      <c r="Q288">
        <v>1305401</v>
      </c>
      <c r="R288" t="s">
        <v>2726</v>
      </c>
    </row>
    <row r="289" spans="15:18" x14ac:dyDescent="0.25">
      <c r="O289">
        <v>1415289</v>
      </c>
      <c r="P289" t="s">
        <v>103</v>
      </c>
      <c r="Q289">
        <v>1305401</v>
      </c>
      <c r="R289" t="s">
        <v>2726</v>
      </c>
    </row>
    <row r="290" spans="15:18" x14ac:dyDescent="0.25">
      <c r="O290">
        <v>1415289</v>
      </c>
      <c r="P290" t="s">
        <v>103</v>
      </c>
      <c r="Q290">
        <v>1305401</v>
      </c>
      <c r="R290" t="s">
        <v>2726</v>
      </c>
    </row>
    <row r="291" spans="15:18" x14ac:dyDescent="0.25">
      <c r="O291">
        <v>1415290</v>
      </c>
      <c r="P291" t="s">
        <v>104</v>
      </c>
      <c r="Q291">
        <v>1305401</v>
      </c>
      <c r="R291" t="s">
        <v>2726</v>
      </c>
    </row>
    <row r="292" spans="15:18" x14ac:dyDescent="0.25">
      <c r="O292">
        <v>1415290</v>
      </c>
      <c r="P292" t="s">
        <v>104</v>
      </c>
      <c r="Q292">
        <v>1305401</v>
      </c>
      <c r="R292" t="s">
        <v>2726</v>
      </c>
    </row>
    <row r="293" spans="15:18" x14ac:dyDescent="0.25">
      <c r="O293">
        <v>1415290</v>
      </c>
      <c r="P293" t="s">
        <v>104</v>
      </c>
      <c r="Q293">
        <v>1305401</v>
      </c>
      <c r="R293" t="s">
        <v>2726</v>
      </c>
    </row>
    <row r="294" spans="15:18" x14ac:dyDescent="0.25">
      <c r="O294">
        <v>1415290</v>
      </c>
      <c r="P294" t="s">
        <v>104</v>
      </c>
      <c r="Q294">
        <v>1305401</v>
      </c>
      <c r="R294" t="s">
        <v>2726</v>
      </c>
    </row>
    <row r="295" spans="15:18" x14ac:dyDescent="0.25">
      <c r="O295">
        <v>1415290</v>
      </c>
      <c r="P295" t="s">
        <v>104</v>
      </c>
      <c r="Q295">
        <v>1305401</v>
      </c>
      <c r="R295" t="s">
        <v>2726</v>
      </c>
    </row>
    <row r="296" spans="15:18" x14ac:dyDescent="0.25">
      <c r="O296">
        <v>1415290</v>
      </c>
      <c r="P296" t="s">
        <v>104</v>
      </c>
      <c r="Q296">
        <v>1305401</v>
      </c>
      <c r="R296" t="s">
        <v>2726</v>
      </c>
    </row>
    <row r="297" spans="15:18" x14ac:dyDescent="0.25">
      <c r="O297">
        <v>1415291</v>
      </c>
      <c r="P297" t="s">
        <v>105</v>
      </c>
      <c r="Q297">
        <v>1305401</v>
      </c>
      <c r="R297" t="s">
        <v>2726</v>
      </c>
    </row>
    <row r="298" spans="15:18" x14ac:dyDescent="0.25">
      <c r="O298">
        <v>1415291</v>
      </c>
      <c r="P298" t="s">
        <v>105</v>
      </c>
      <c r="Q298">
        <v>1305401</v>
      </c>
      <c r="R298" t="s">
        <v>2726</v>
      </c>
    </row>
    <row r="299" spans="15:18" x14ac:dyDescent="0.25">
      <c r="O299">
        <v>1415291</v>
      </c>
      <c r="P299" t="s">
        <v>105</v>
      </c>
      <c r="Q299">
        <v>1305401</v>
      </c>
      <c r="R299" t="s">
        <v>2726</v>
      </c>
    </row>
    <row r="300" spans="15:18" x14ac:dyDescent="0.25">
      <c r="O300">
        <v>1415291</v>
      </c>
      <c r="P300" t="s">
        <v>105</v>
      </c>
      <c r="Q300">
        <v>1305401</v>
      </c>
      <c r="R300" t="s">
        <v>2726</v>
      </c>
    </row>
    <row r="301" spans="15:18" x14ac:dyDescent="0.25">
      <c r="O301">
        <v>1415292</v>
      </c>
      <c r="P301" t="s">
        <v>106</v>
      </c>
      <c r="Q301">
        <v>1305401</v>
      </c>
      <c r="R301" t="s">
        <v>2726</v>
      </c>
    </row>
    <row r="302" spans="15:18" x14ac:dyDescent="0.25">
      <c r="O302">
        <v>1415292</v>
      </c>
      <c r="P302" t="s">
        <v>106</v>
      </c>
      <c r="Q302">
        <v>1305401</v>
      </c>
      <c r="R302" t="s">
        <v>2726</v>
      </c>
    </row>
    <row r="303" spans="15:18" x14ac:dyDescent="0.25">
      <c r="O303">
        <v>1415292</v>
      </c>
      <c r="P303" t="s">
        <v>106</v>
      </c>
      <c r="Q303">
        <v>1305401</v>
      </c>
      <c r="R303" t="s">
        <v>2726</v>
      </c>
    </row>
    <row r="304" spans="15:18" x14ac:dyDescent="0.25">
      <c r="O304">
        <v>1415292</v>
      </c>
      <c r="P304" t="s">
        <v>106</v>
      </c>
      <c r="Q304">
        <v>1305401</v>
      </c>
      <c r="R304" t="s">
        <v>2726</v>
      </c>
    </row>
    <row r="305" spans="15:18" x14ac:dyDescent="0.25">
      <c r="O305">
        <v>1415292</v>
      </c>
      <c r="P305" t="s">
        <v>106</v>
      </c>
      <c r="Q305">
        <v>1305401</v>
      </c>
      <c r="R305" t="s">
        <v>2726</v>
      </c>
    </row>
    <row r="306" spans="15:18" x14ac:dyDescent="0.25">
      <c r="O306">
        <v>1415292</v>
      </c>
      <c r="P306" t="s">
        <v>106</v>
      </c>
      <c r="Q306">
        <v>1305401</v>
      </c>
      <c r="R306" t="s">
        <v>2726</v>
      </c>
    </row>
    <row r="307" spans="15:18" x14ac:dyDescent="0.25">
      <c r="O307">
        <v>1415295</v>
      </c>
      <c r="P307" t="s">
        <v>107</v>
      </c>
      <c r="Q307">
        <v>1305401</v>
      </c>
      <c r="R307" t="s">
        <v>2726</v>
      </c>
    </row>
    <row r="308" spans="15:18" x14ac:dyDescent="0.25">
      <c r="O308">
        <v>1415295</v>
      </c>
      <c r="P308" t="s">
        <v>107</v>
      </c>
      <c r="Q308">
        <v>1305401</v>
      </c>
      <c r="R308" t="s">
        <v>2726</v>
      </c>
    </row>
    <row r="309" spans="15:18" x14ac:dyDescent="0.25">
      <c r="O309">
        <v>1415664</v>
      </c>
      <c r="P309" t="s">
        <v>108</v>
      </c>
      <c r="Q309">
        <v>1305401</v>
      </c>
      <c r="R309" t="s">
        <v>2726</v>
      </c>
    </row>
    <row r="310" spans="15:18" x14ac:dyDescent="0.25">
      <c r="O310">
        <v>1415664</v>
      </c>
      <c r="P310" t="s">
        <v>108</v>
      </c>
      <c r="Q310">
        <v>1305401</v>
      </c>
      <c r="R310" t="s">
        <v>2726</v>
      </c>
    </row>
    <row r="311" spans="15:18" x14ac:dyDescent="0.25">
      <c r="O311">
        <v>1415664</v>
      </c>
      <c r="P311" t="s">
        <v>108</v>
      </c>
      <c r="Q311">
        <v>1305401</v>
      </c>
      <c r="R311" t="s">
        <v>2726</v>
      </c>
    </row>
    <row r="312" spans="15:18" x14ac:dyDescent="0.25">
      <c r="O312">
        <v>1415664</v>
      </c>
      <c r="P312" t="s">
        <v>108</v>
      </c>
      <c r="Q312">
        <v>1305401</v>
      </c>
      <c r="R312" t="s">
        <v>2726</v>
      </c>
    </row>
    <row r="313" spans="15:18" x14ac:dyDescent="0.25">
      <c r="O313">
        <v>1415684</v>
      </c>
      <c r="P313" t="s">
        <v>109</v>
      </c>
      <c r="Q313">
        <v>1305401</v>
      </c>
      <c r="R313" t="s">
        <v>2726</v>
      </c>
    </row>
    <row r="314" spans="15:18" x14ac:dyDescent="0.25">
      <c r="O314">
        <v>1415684</v>
      </c>
      <c r="P314" t="s">
        <v>109</v>
      </c>
      <c r="Q314">
        <v>1305401</v>
      </c>
      <c r="R314" t="s">
        <v>2726</v>
      </c>
    </row>
    <row r="315" spans="15:18" x14ac:dyDescent="0.25">
      <c r="O315">
        <v>1415684</v>
      </c>
      <c r="P315" t="s">
        <v>109</v>
      </c>
      <c r="Q315">
        <v>1305401</v>
      </c>
      <c r="R315" t="s">
        <v>2726</v>
      </c>
    </row>
    <row r="316" spans="15:18" x14ac:dyDescent="0.25">
      <c r="O316">
        <v>1415697</v>
      </c>
      <c r="P316" t="s">
        <v>110</v>
      </c>
      <c r="Q316">
        <v>1305401</v>
      </c>
      <c r="R316" t="s">
        <v>2726</v>
      </c>
    </row>
    <row r="317" spans="15:18" x14ac:dyDescent="0.25">
      <c r="O317">
        <v>1415697</v>
      </c>
      <c r="P317" t="s">
        <v>110</v>
      </c>
      <c r="Q317">
        <v>1305401</v>
      </c>
      <c r="R317" t="s">
        <v>2726</v>
      </c>
    </row>
    <row r="318" spans="15:18" x14ac:dyDescent="0.25">
      <c r="O318">
        <v>1415743</v>
      </c>
      <c r="P318" t="s">
        <v>111</v>
      </c>
      <c r="Q318">
        <v>1305401</v>
      </c>
      <c r="R318" t="s">
        <v>2726</v>
      </c>
    </row>
    <row r="319" spans="15:18" x14ac:dyDescent="0.25">
      <c r="O319">
        <v>1415744</v>
      </c>
      <c r="P319" t="s">
        <v>112</v>
      </c>
      <c r="Q319">
        <v>1305401</v>
      </c>
      <c r="R319" t="s">
        <v>2726</v>
      </c>
    </row>
    <row r="320" spans="15:18" x14ac:dyDescent="0.25">
      <c r="O320">
        <v>1415744</v>
      </c>
      <c r="P320" t="s">
        <v>112</v>
      </c>
      <c r="Q320">
        <v>1305401</v>
      </c>
      <c r="R320" t="s">
        <v>2726</v>
      </c>
    </row>
    <row r="321" spans="15:18" x14ac:dyDescent="0.25">
      <c r="O321">
        <v>1418401</v>
      </c>
      <c r="P321" t="s">
        <v>113</v>
      </c>
      <c r="Q321">
        <v>1305401</v>
      </c>
      <c r="R321" t="s">
        <v>2726</v>
      </c>
    </row>
    <row r="322" spans="15:18" x14ac:dyDescent="0.25">
      <c r="O322">
        <v>1418401</v>
      </c>
      <c r="P322" t="s">
        <v>113</v>
      </c>
      <c r="Q322">
        <v>1305401</v>
      </c>
      <c r="R322" t="s">
        <v>2726</v>
      </c>
    </row>
    <row r="323" spans="15:18" x14ac:dyDescent="0.25">
      <c r="O323">
        <v>1513401</v>
      </c>
      <c r="P323" t="s">
        <v>114</v>
      </c>
      <c r="Q323">
        <v>1305401</v>
      </c>
      <c r="R323" t="s">
        <v>2726</v>
      </c>
    </row>
    <row r="324" spans="15:18" x14ac:dyDescent="0.25">
      <c r="O324">
        <v>1516401</v>
      </c>
      <c r="P324" t="s">
        <v>115</v>
      </c>
      <c r="Q324">
        <v>1305401</v>
      </c>
      <c r="R324" t="s">
        <v>2726</v>
      </c>
    </row>
    <row r="325" spans="15:18" x14ac:dyDescent="0.25">
      <c r="O325">
        <v>1516401</v>
      </c>
      <c r="P325" t="s">
        <v>115</v>
      </c>
      <c r="Q325">
        <v>1305401</v>
      </c>
      <c r="R325" t="s">
        <v>2726</v>
      </c>
    </row>
    <row r="326" spans="15:18" x14ac:dyDescent="0.25">
      <c r="O326">
        <v>1516401</v>
      </c>
      <c r="P326" t="s">
        <v>115</v>
      </c>
      <c r="Q326">
        <v>1305401</v>
      </c>
      <c r="R326" t="s">
        <v>2726</v>
      </c>
    </row>
    <row r="327" spans="15:18" x14ac:dyDescent="0.25">
      <c r="O327">
        <v>1516401</v>
      </c>
      <c r="P327" t="s">
        <v>115</v>
      </c>
      <c r="Q327">
        <v>1305401</v>
      </c>
      <c r="R327" t="s">
        <v>2726</v>
      </c>
    </row>
    <row r="328" spans="15:18" x14ac:dyDescent="0.25">
      <c r="O328">
        <v>1516401</v>
      </c>
      <c r="P328" t="s">
        <v>115</v>
      </c>
      <c r="Q328">
        <v>1305401</v>
      </c>
      <c r="R328" t="s">
        <v>2726</v>
      </c>
    </row>
    <row r="329" spans="15:18" x14ac:dyDescent="0.25">
      <c r="O329">
        <v>1516401</v>
      </c>
      <c r="P329" t="s">
        <v>115</v>
      </c>
      <c r="Q329">
        <v>1305401</v>
      </c>
      <c r="R329" t="s">
        <v>2726</v>
      </c>
    </row>
    <row r="330" spans="15:18" x14ac:dyDescent="0.25">
      <c r="O330">
        <v>1516401</v>
      </c>
      <c r="P330" t="s">
        <v>115</v>
      </c>
      <c r="Q330">
        <v>1305401</v>
      </c>
      <c r="R330" t="s">
        <v>2726</v>
      </c>
    </row>
    <row r="331" spans="15:18" x14ac:dyDescent="0.25">
      <c r="O331">
        <v>1518401</v>
      </c>
      <c r="P331" t="s">
        <v>116</v>
      </c>
      <c r="Q331">
        <v>1305401</v>
      </c>
      <c r="R331" t="s">
        <v>2726</v>
      </c>
    </row>
    <row r="332" spans="15:18" x14ac:dyDescent="0.25">
      <c r="O332">
        <v>1518401</v>
      </c>
      <c r="P332" t="s">
        <v>116</v>
      </c>
      <c r="Q332">
        <v>1305401</v>
      </c>
      <c r="R332" t="s">
        <v>2726</v>
      </c>
    </row>
    <row r="333" spans="15:18" x14ac:dyDescent="0.25">
      <c r="O333">
        <v>17577401</v>
      </c>
      <c r="P333" t="s">
        <v>117</v>
      </c>
      <c r="Q333">
        <v>1305401</v>
      </c>
      <c r="R333" t="s">
        <v>2726</v>
      </c>
    </row>
    <row r="334" spans="15:18" x14ac:dyDescent="0.25">
      <c r="O334">
        <v>17577401</v>
      </c>
      <c r="P334" t="s">
        <v>117</v>
      </c>
      <c r="Q334">
        <v>1305401</v>
      </c>
      <c r="R334" t="s">
        <v>2726</v>
      </c>
    </row>
    <row r="335" spans="15:18" x14ac:dyDescent="0.25">
      <c r="O335">
        <v>17577401</v>
      </c>
      <c r="P335" t="s">
        <v>117</v>
      </c>
      <c r="Q335">
        <v>1305401</v>
      </c>
      <c r="R335" t="s">
        <v>2726</v>
      </c>
    </row>
    <row r="336" spans="15:18" x14ac:dyDescent="0.25">
      <c r="O336">
        <v>17614400</v>
      </c>
      <c r="P336" t="s">
        <v>118</v>
      </c>
      <c r="Q336">
        <v>1305401</v>
      </c>
      <c r="R336" t="s">
        <v>2726</v>
      </c>
    </row>
    <row r="337" spans="15:18" x14ac:dyDescent="0.25">
      <c r="O337">
        <v>17703453</v>
      </c>
      <c r="P337" t="s">
        <v>119</v>
      </c>
      <c r="Q337">
        <v>1305401</v>
      </c>
      <c r="R337" t="s">
        <v>2726</v>
      </c>
    </row>
    <row r="338" spans="15:18" x14ac:dyDescent="0.25">
      <c r="O338">
        <v>17703453</v>
      </c>
      <c r="P338" t="s">
        <v>119</v>
      </c>
      <c r="Q338">
        <v>1305401</v>
      </c>
      <c r="R338" t="s">
        <v>2726</v>
      </c>
    </row>
    <row r="339" spans="15:18" x14ac:dyDescent="0.25">
      <c r="O339">
        <v>2051180</v>
      </c>
      <c r="P339" t="s">
        <v>120</v>
      </c>
      <c r="Q339">
        <v>1305401</v>
      </c>
      <c r="R339" t="s">
        <v>2726</v>
      </c>
    </row>
    <row r="340" spans="15:18" x14ac:dyDescent="0.25">
      <c r="O340">
        <v>2051180</v>
      </c>
      <c r="P340" t="s">
        <v>120</v>
      </c>
      <c r="Q340">
        <v>1305401</v>
      </c>
      <c r="R340" t="s">
        <v>2726</v>
      </c>
    </row>
    <row r="341" spans="15:18" x14ac:dyDescent="0.25">
      <c r="O341">
        <v>2411173</v>
      </c>
      <c r="P341" t="s">
        <v>121</v>
      </c>
      <c r="Q341">
        <v>1305401</v>
      </c>
      <c r="R341" t="s">
        <v>2726</v>
      </c>
    </row>
    <row r="342" spans="15:18" x14ac:dyDescent="0.25">
      <c r="O342">
        <v>2411173</v>
      </c>
      <c r="P342" t="s">
        <v>121</v>
      </c>
      <c r="Q342">
        <v>1305401</v>
      </c>
      <c r="R342" t="s">
        <v>2726</v>
      </c>
    </row>
    <row r="343" spans="15:18" x14ac:dyDescent="0.25">
      <c r="O343">
        <v>2411175</v>
      </c>
      <c r="P343" t="s">
        <v>122</v>
      </c>
      <c r="Q343">
        <v>1305401</v>
      </c>
      <c r="R343" t="s">
        <v>2726</v>
      </c>
    </row>
    <row r="344" spans="15:18" x14ac:dyDescent="0.25">
      <c r="O344">
        <v>2411175</v>
      </c>
      <c r="P344" t="s">
        <v>122</v>
      </c>
      <c r="Q344">
        <v>1305401</v>
      </c>
      <c r="R344" t="s">
        <v>2726</v>
      </c>
    </row>
    <row r="345" spans="15:18" x14ac:dyDescent="0.25">
      <c r="O345">
        <v>2478401</v>
      </c>
      <c r="P345" t="s">
        <v>123</v>
      </c>
      <c r="Q345">
        <v>1305401</v>
      </c>
      <c r="R345" t="s">
        <v>2726</v>
      </c>
    </row>
    <row r="346" spans="15:18" x14ac:dyDescent="0.25">
      <c r="O346">
        <v>2478401</v>
      </c>
      <c r="P346" t="s">
        <v>123</v>
      </c>
      <c r="Q346">
        <v>1305401</v>
      </c>
      <c r="R346" t="s">
        <v>2726</v>
      </c>
    </row>
    <row r="347" spans="15:18" x14ac:dyDescent="0.25">
      <c r="O347">
        <v>2479401</v>
      </c>
      <c r="P347" t="s">
        <v>124</v>
      </c>
      <c r="Q347">
        <v>1305401</v>
      </c>
      <c r="R347" t="s">
        <v>2726</v>
      </c>
    </row>
    <row r="348" spans="15:18" x14ac:dyDescent="0.25">
      <c r="O348">
        <v>2479401</v>
      </c>
      <c r="P348" t="s">
        <v>124</v>
      </c>
      <c r="Q348">
        <v>1305401</v>
      </c>
      <c r="R348" t="s">
        <v>2726</v>
      </c>
    </row>
    <row r="349" spans="15:18" x14ac:dyDescent="0.25">
      <c r="O349">
        <v>2485254</v>
      </c>
      <c r="P349" t="s">
        <v>125</v>
      </c>
      <c r="Q349">
        <v>1305401</v>
      </c>
      <c r="R349" t="s">
        <v>2726</v>
      </c>
    </row>
    <row r="350" spans="15:18" x14ac:dyDescent="0.25">
      <c r="O350">
        <v>2485254</v>
      </c>
      <c r="P350" t="s">
        <v>125</v>
      </c>
      <c r="Q350">
        <v>1305401</v>
      </c>
      <c r="R350" t="s">
        <v>2726</v>
      </c>
    </row>
    <row r="351" spans="15:18" x14ac:dyDescent="0.25">
      <c r="O351">
        <v>2485254</v>
      </c>
      <c r="P351" t="s">
        <v>125</v>
      </c>
      <c r="Q351">
        <v>1305401</v>
      </c>
      <c r="R351" t="s">
        <v>2726</v>
      </c>
    </row>
    <row r="352" spans="15:18" x14ac:dyDescent="0.25">
      <c r="O352">
        <v>2485254</v>
      </c>
      <c r="P352" t="s">
        <v>125</v>
      </c>
      <c r="Q352">
        <v>1305401</v>
      </c>
      <c r="R352" t="s">
        <v>2726</v>
      </c>
    </row>
    <row r="353" spans="15:18" x14ac:dyDescent="0.25">
      <c r="O353">
        <v>2485254</v>
      </c>
      <c r="P353" t="s">
        <v>125</v>
      </c>
      <c r="Q353">
        <v>1305401</v>
      </c>
      <c r="R353" t="s">
        <v>2726</v>
      </c>
    </row>
    <row r="354" spans="15:18" x14ac:dyDescent="0.25">
      <c r="O354">
        <v>2485254</v>
      </c>
      <c r="P354" t="s">
        <v>125</v>
      </c>
      <c r="Q354">
        <v>1305401</v>
      </c>
      <c r="R354" t="s">
        <v>2726</v>
      </c>
    </row>
    <row r="355" spans="15:18" x14ac:dyDescent="0.25">
      <c r="O355">
        <v>2485254</v>
      </c>
      <c r="P355" t="s">
        <v>125</v>
      </c>
      <c r="Q355">
        <v>1305401</v>
      </c>
      <c r="R355" t="s">
        <v>2726</v>
      </c>
    </row>
    <row r="356" spans="15:18" x14ac:dyDescent="0.25">
      <c r="O356">
        <v>2485254</v>
      </c>
      <c r="P356" t="s">
        <v>125</v>
      </c>
      <c r="Q356">
        <v>1305401</v>
      </c>
      <c r="R356" t="s">
        <v>2726</v>
      </c>
    </row>
    <row r="357" spans="15:18" x14ac:dyDescent="0.25">
      <c r="O357">
        <v>2485754</v>
      </c>
      <c r="P357" t="s">
        <v>126</v>
      </c>
      <c r="Q357">
        <v>1305401</v>
      </c>
      <c r="R357" t="s">
        <v>2726</v>
      </c>
    </row>
    <row r="358" spans="15:18" x14ac:dyDescent="0.25">
      <c r="O358">
        <v>2485754</v>
      </c>
      <c r="P358" t="s">
        <v>126</v>
      </c>
      <c r="Q358">
        <v>1305401</v>
      </c>
      <c r="R358" t="s">
        <v>2726</v>
      </c>
    </row>
    <row r="359" spans="15:18" x14ac:dyDescent="0.25">
      <c r="O359">
        <v>2485754</v>
      </c>
      <c r="P359" t="s">
        <v>126</v>
      </c>
      <c r="Q359">
        <v>1305401</v>
      </c>
      <c r="R359" t="s">
        <v>2726</v>
      </c>
    </row>
    <row r="360" spans="15:18" x14ac:dyDescent="0.25">
      <c r="O360">
        <v>2485754</v>
      </c>
      <c r="P360" t="s">
        <v>126</v>
      </c>
      <c r="Q360">
        <v>1305401</v>
      </c>
      <c r="R360" t="s">
        <v>2726</v>
      </c>
    </row>
    <row r="361" spans="15:18" x14ac:dyDescent="0.25">
      <c r="O361">
        <v>2486089</v>
      </c>
      <c r="P361" t="s">
        <v>127</v>
      </c>
      <c r="Q361">
        <v>1305401</v>
      </c>
      <c r="R361" t="s">
        <v>2726</v>
      </c>
    </row>
    <row r="362" spans="15:18" x14ac:dyDescent="0.25">
      <c r="O362">
        <v>2486089</v>
      </c>
      <c r="P362" t="s">
        <v>127</v>
      </c>
      <c r="Q362">
        <v>1305401</v>
      </c>
      <c r="R362" t="s">
        <v>2726</v>
      </c>
    </row>
    <row r="363" spans="15:18" x14ac:dyDescent="0.25">
      <c r="O363">
        <v>2486089</v>
      </c>
      <c r="P363" t="s">
        <v>127</v>
      </c>
      <c r="Q363">
        <v>1305401</v>
      </c>
      <c r="R363" t="s">
        <v>2726</v>
      </c>
    </row>
    <row r="364" spans="15:18" x14ac:dyDescent="0.25">
      <c r="O364">
        <v>2486089</v>
      </c>
      <c r="P364" t="s">
        <v>127</v>
      </c>
      <c r="Q364">
        <v>1305401</v>
      </c>
      <c r="R364" t="s">
        <v>2726</v>
      </c>
    </row>
    <row r="365" spans="15:18" x14ac:dyDescent="0.25">
      <c r="O365">
        <v>2486163</v>
      </c>
      <c r="P365" t="s">
        <v>128</v>
      </c>
      <c r="Q365">
        <v>1305401</v>
      </c>
      <c r="R365" t="s">
        <v>2726</v>
      </c>
    </row>
    <row r="366" spans="15:18" x14ac:dyDescent="0.25">
      <c r="O366">
        <v>2486164</v>
      </c>
      <c r="P366" t="s">
        <v>129</v>
      </c>
      <c r="Q366">
        <v>1305401</v>
      </c>
      <c r="R366" t="s">
        <v>2726</v>
      </c>
    </row>
    <row r="367" spans="15:18" x14ac:dyDescent="0.25">
      <c r="O367">
        <v>2486164</v>
      </c>
      <c r="P367" t="s">
        <v>129</v>
      </c>
      <c r="Q367">
        <v>1305401</v>
      </c>
      <c r="R367" t="s">
        <v>2726</v>
      </c>
    </row>
    <row r="368" spans="15:18" x14ac:dyDescent="0.25">
      <c r="O368">
        <v>2486164</v>
      </c>
      <c r="P368" t="s">
        <v>129</v>
      </c>
      <c r="Q368">
        <v>1305401</v>
      </c>
      <c r="R368" t="s">
        <v>2726</v>
      </c>
    </row>
    <row r="369" spans="15:18" x14ac:dyDescent="0.25">
      <c r="O369">
        <v>2486164</v>
      </c>
      <c r="P369" t="s">
        <v>129</v>
      </c>
      <c r="Q369">
        <v>1305401</v>
      </c>
      <c r="R369" t="s">
        <v>2726</v>
      </c>
    </row>
    <row r="370" spans="15:18" x14ac:dyDescent="0.25">
      <c r="O370">
        <v>2486164</v>
      </c>
      <c r="P370" t="s">
        <v>129</v>
      </c>
      <c r="Q370">
        <v>1305401</v>
      </c>
      <c r="R370" t="s">
        <v>2726</v>
      </c>
    </row>
    <row r="371" spans="15:18" x14ac:dyDescent="0.25">
      <c r="O371">
        <v>2486164</v>
      </c>
      <c r="P371" t="s">
        <v>129</v>
      </c>
      <c r="Q371">
        <v>1305401</v>
      </c>
      <c r="R371" t="s">
        <v>2726</v>
      </c>
    </row>
    <row r="372" spans="15:18" x14ac:dyDescent="0.25">
      <c r="O372">
        <v>2486183</v>
      </c>
      <c r="P372" t="s">
        <v>130</v>
      </c>
      <c r="Q372">
        <v>1305401</v>
      </c>
      <c r="R372" t="s">
        <v>2726</v>
      </c>
    </row>
    <row r="373" spans="15:18" x14ac:dyDescent="0.25">
      <c r="O373">
        <v>2486183</v>
      </c>
      <c r="P373" t="s">
        <v>130</v>
      </c>
      <c r="Q373">
        <v>1305401</v>
      </c>
      <c r="R373" t="s">
        <v>2726</v>
      </c>
    </row>
    <row r="374" spans="15:18" x14ac:dyDescent="0.25">
      <c r="O374">
        <v>2486183</v>
      </c>
      <c r="P374" t="s">
        <v>130</v>
      </c>
      <c r="Q374">
        <v>1305401</v>
      </c>
      <c r="R374" t="s">
        <v>2726</v>
      </c>
    </row>
    <row r="375" spans="15:18" x14ac:dyDescent="0.25">
      <c r="O375">
        <v>2486183</v>
      </c>
      <c r="P375" t="s">
        <v>130</v>
      </c>
      <c r="Q375">
        <v>1305401</v>
      </c>
      <c r="R375" t="s">
        <v>2726</v>
      </c>
    </row>
    <row r="376" spans="15:18" x14ac:dyDescent="0.25">
      <c r="O376">
        <v>2486184</v>
      </c>
      <c r="P376" t="s">
        <v>131</v>
      </c>
      <c r="Q376">
        <v>1305401</v>
      </c>
      <c r="R376" t="s">
        <v>2726</v>
      </c>
    </row>
    <row r="377" spans="15:18" x14ac:dyDescent="0.25">
      <c r="O377">
        <v>2486184</v>
      </c>
      <c r="P377" t="s">
        <v>131</v>
      </c>
      <c r="Q377">
        <v>1305401</v>
      </c>
      <c r="R377" t="s">
        <v>2726</v>
      </c>
    </row>
    <row r="378" spans="15:18" x14ac:dyDescent="0.25">
      <c r="O378">
        <v>2486184</v>
      </c>
      <c r="P378" t="s">
        <v>131</v>
      </c>
      <c r="Q378">
        <v>1305401</v>
      </c>
      <c r="R378" t="s">
        <v>2726</v>
      </c>
    </row>
    <row r="379" spans="15:18" x14ac:dyDescent="0.25">
      <c r="O379">
        <v>2486184</v>
      </c>
      <c r="P379" t="s">
        <v>131</v>
      </c>
      <c r="Q379">
        <v>1305401</v>
      </c>
      <c r="R379" t="s">
        <v>2726</v>
      </c>
    </row>
    <row r="380" spans="15:18" x14ac:dyDescent="0.25">
      <c r="O380">
        <v>2486184</v>
      </c>
      <c r="P380" t="s">
        <v>131</v>
      </c>
      <c r="Q380">
        <v>1305401</v>
      </c>
      <c r="R380" t="s">
        <v>2726</v>
      </c>
    </row>
    <row r="381" spans="15:18" x14ac:dyDescent="0.25">
      <c r="O381">
        <v>2486184</v>
      </c>
      <c r="P381" t="s">
        <v>131</v>
      </c>
      <c r="Q381">
        <v>1305401</v>
      </c>
      <c r="R381" t="s">
        <v>2726</v>
      </c>
    </row>
    <row r="382" spans="15:18" x14ac:dyDescent="0.25">
      <c r="O382">
        <v>2486189</v>
      </c>
      <c r="P382" t="s">
        <v>132</v>
      </c>
      <c r="Q382">
        <v>1305401</v>
      </c>
      <c r="R382" t="s">
        <v>2726</v>
      </c>
    </row>
    <row r="383" spans="15:18" x14ac:dyDescent="0.25">
      <c r="O383">
        <v>2486189</v>
      </c>
      <c r="P383" t="s">
        <v>132</v>
      </c>
      <c r="Q383">
        <v>1305401</v>
      </c>
      <c r="R383" t="s">
        <v>2726</v>
      </c>
    </row>
    <row r="384" spans="15:18" x14ac:dyDescent="0.25">
      <c r="O384">
        <v>2486190</v>
      </c>
      <c r="P384" t="s">
        <v>133</v>
      </c>
      <c r="Q384">
        <v>1305401</v>
      </c>
      <c r="R384" t="s">
        <v>2726</v>
      </c>
    </row>
    <row r="385" spans="15:18" x14ac:dyDescent="0.25">
      <c r="O385">
        <v>2486190</v>
      </c>
      <c r="P385" t="s">
        <v>133</v>
      </c>
      <c r="Q385">
        <v>1305401</v>
      </c>
      <c r="R385" t="s">
        <v>2726</v>
      </c>
    </row>
    <row r="386" spans="15:18" x14ac:dyDescent="0.25">
      <c r="O386">
        <v>2486190</v>
      </c>
      <c r="P386" t="s">
        <v>133</v>
      </c>
      <c r="Q386">
        <v>1305401</v>
      </c>
      <c r="R386" t="s">
        <v>2726</v>
      </c>
    </row>
    <row r="387" spans="15:18" x14ac:dyDescent="0.25">
      <c r="O387">
        <v>2486190</v>
      </c>
      <c r="P387" t="s">
        <v>133</v>
      </c>
      <c r="Q387">
        <v>1305401</v>
      </c>
      <c r="R387" t="s">
        <v>2726</v>
      </c>
    </row>
    <row r="388" spans="15:18" x14ac:dyDescent="0.25">
      <c r="O388">
        <v>2486190</v>
      </c>
      <c r="P388" t="s">
        <v>133</v>
      </c>
      <c r="Q388">
        <v>1305401</v>
      </c>
      <c r="R388" t="s">
        <v>2726</v>
      </c>
    </row>
    <row r="389" spans="15:18" x14ac:dyDescent="0.25">
      <c r="O389">
        <v>2486190</v>
      </c>
      <c r="P389" t="s">
        <v>133</v>
      </c>
      <c r="Q389">
        <v>1305401</v>
      </c>
      <c r="R389" t="s">
        <v>2726</v>
      </c>
    </row>
    <row r="390" spans="15:18" x14ac:dyDescent="0.25">
      <c r="O390">
        <v>2486664</v>
      </c>
      <c r="P390" t="s">
        <v>134</v>
      </c>
      <c r="Q390">
        <v>1305401</v>
      </c>
      <c r="R390" t="s">
        <v>2726</v>
      </c>
    </row>
    <row r="391" spans="15:18" x14ac:dyDescent="0.25">
      <c r="O391">
        <v>2486664</v>
      </c>
      <c r="P391" t="s">
        <v>134</v>
      </c>
      <c r="Q391">
        <v>1305401</v>
      </c>
      <c r="R391" t="s">
        <v>2726</v>
      </c>
    </row>
    <row r="392" spans="15:18" x14ac:dyDescent="0.25">
      <c r="O392">
        <v>2486664</v>
      </c>
      <c r="P392" t="s">
        <v>134</v>
      </c>
      <c r="Q392">
        <v>1305401</v>
      </c>
      <c r="R392" t="s">
        <v>2726</v>
      </c>
    </row>
    <row r="393" spans="15:18" x14ac:dyDescent="0.25">
      <c r="O393">
        <v>2486684</v>
      </c>
      <c r="P393" t="s">
        <v>135</v>
      </c>
      <c r="Q393">
        <v>1305401</v>
      </c>
      <c r="R393" t="s">
        <v>2726</v>
      </c>
    </row>
    <row r="394" spans="15:18" x14ac:dyDescent="0.25">
      <c r="O394">
        <v>2486684</v>
      </c>
      <c r="P394" t="s">
        <v>135</v>
      </c>
      <c r="Q394">
        <v>1305401</v>
      </c>
      <c r="R394" t="s">
        <v>2726</v>
      </c>
    </row>
    <row r="395" spans="15:18" x14ac:dyDescent="0.25">
      <c r="O395">
        <v>2486684</v>
      </c>
      <c r="P395" t="s">
        <v>135</v>
      </c>
      <c r="Q395">
        <v>1305401</v>
      </c>
      <c r="R395" t="s">
        <v>2726</v>
      </c>
    </row>
    <row r="396" spans="15:18" x14ac:dyDescent="0.25">
      <c r="O396">
        <v>2486690</v>
      </c>
      <c r="P396" t="s">
        <v>136</v>
      </c>
      <c r="Q396">
        <v>1305401</v>
      </c>
      <c r="R396" t="s">
        <v>2726</v>
      </c>
    </row>
    <row r="397" spans="15:18" x14ac:dyDescent="0.25">
      <c r="O397">
        <v>2486690</v>
      </c>
      <c r="P397" t="s">
        <v>136</v>
      </c>
      <c r="Q397">
        <v>1305401</v>
      </c>
      <c r="R397" t="s">
        <v>2726</v>
      </c>
    </row>
    <row r="398" spans="15:18" x14ac:dyDescent="0.25">
      <c r="O398">
        <v>2486690</v>
      </c>
      <c r="P398" t="s">
        <v>136</v>
      </c>
      <c r="Q398">
        <v>1305401</v>
      </c>
      <c r="R398" t="s">
        <v>2726</v>
      </c>
    </row>
    <row r="399" spans="15:18" x14ac:dyDescent="0.25">
      <c r="O399">
        <v>2486690</v>
      </c>
      <c r="P399" t="s">
        <v>136</v>
      </c>
      <c r="Q399">
        <v>1305401</v>
      </c>
      <c r="R399" t="s">
        <v>2726</v>
      </c>
    </row>
    <row r="400" spans="15:18" x14ac:dyDescent="0.25">
      <c r="O400">
        <v>2486690</v>
      </c>
      <c r="P400" t="s">
        <v>136</v>
      </c>
      <c r="Q400">
        <v>1305401</v>
      </c>
      <c r="R400" t="s">
        <v>2726</v>
      </c>
    </row>
    <row r="401" spans="15:18" x14ac:dyDescent="0.25">
      <c r="O401">
        <v>2487401</v>
      </c>
      <c r="P401" t="s">
        <v>137</v>
      </c>
      <c r="Q401">
        <v>1305401</v>
      </c>
      <c r="R401" t="s">
        <v>2726</v>
      </c>
    </row>
    <row r="402" spans="15:18" x14ac:dyDescent="0.25">
      <c r="O402">
        <v>2487401</v>
      </c>
      <c r="P402" t="s">
        <v>137</v>
      </c>
      <c r="Q402">
        <v>1305401</v>
      </c>
      <c r="R402" t="s">
        <v>2726</v>
      </c>
    </row>
    <row r="403" spans="15:18" x14ac:dyDescent="0.25">
      <c r="O403">
        <v>2488401</v>
      </c>
      <c r="P403" t="s">
        <v>138</v>
      </c>
      <c r="Q403">
        <v>1305401</v>
      </c>
      <c r="R403" t="s">
        <v>2726</v>
      </c>
    </row>
    <row r="404" spans="15:18" x14ac:dyDescent="0.25">
      <c r="O404">
        <v>2488401</v>
      </c>
      <c r="P404" t="s">
        <v>138</v>
      </c>
      <c r="Q404">
        <v>1305401</v>
      </c>
      <c r="R404" t="s">
        <v>2726</v>
      </c>
    </row>
    <row r="405" spans="15:18" x14ac:dyDescent="0.25">
      <c r="O405">
        <v>2490183</v>
      </c>
      <c r="P405" t="s">
        <v>139</v>
      </c>
      <c r="Q405">
        <v>1305401</v>
      </c>
      <c r="R405" t="s">
        <v>2726</v>
      </c>
    </row>
    <row r="406" spans="15:18" x14ac:dyDescent="0.25">
      <c r="O406">
        <v>2490184</v>
      </c>
      <c r="P406" t="s">
        <v>140</v>
      </c>
      <c r="Q406">
        <v>1305401</v>
      </c>
      <c r="R406" t="s">
        <v>2726</v>
      </c>
    </row>
    <row r="407" spans="15:18" x14ac:dyDescent="0.25">
      <c r="O407">
        <v>2490184</v>
      </c>
      <c r="P407" t="s">
        <v>140</v>
      </c>
      <c r="Q407">
        <v>1305401</v>
      </c>
      <c r="R407" t="s">
        <v>2726</v>
      </c>
    </row>
    <row r="408" spans="15:18" x14ac:dyDescent="0.25">
      <c r="O408">
        <v>2490184</v>
      </c>
      <c r="P408" t="s">
        <v>140</v>
      </c>
      <c r="Q408">
        <v>1305401</v>
      </c>
      <c r="R408" t="s">
        <v>2726</v>
      </c>
    </row>
    <row r="409" spans="15:18" x14ac:dyDescent="0.25">
      <c r="O409">
        <v>2490184</v>
      </c>
      <c r="P409" t="s">
        <v>140</v>
      </c>
      <c r="Q409">
        <v>1305401</v>
      </c>
      <c r="R409" t="s">
        <v>2726</v>
      </c>
    </row>
    <row r="410" spans="15:18" x14ac:dyDescent="0.25">
      <c r="O410">
        <v>2490184</v>
      </c>
      <c r="P410" t="s">
        <v>140</v>
      </c>
      <c r="Q410">
        <v>1305401</v>
      </c>
      <c r="R410" t="s">
        <v>2726</v>
      </c>
    </row>
    <row r="411" spans="15:18" x14ac:dyDescent="0.25">
      <c r="O411">
        <v>2490233</v>
      </c>
      <c r="P411" t="s">
        <v>141</v>
      </c>
      <c r="Q411">
        <v>1305401</v>
      </c>
      <c r="R411" t="s">
        <v>2726</v>
      </c>
    </row>
    <row r="412" spans="15:18" x14ac:dyDescent="0.25">
      <c r="O412">
        <v>2490233</v>
      </c>
      <c r="P412" t="s">
        <v>141</v>
      </c>
      <c r="Q412">
        <v>1305401</v>
      </c>
      <c r="R412" t="s">
        <v>2726</v>
      </c>
    </row>
    <row r="413" spans="15:18" x14ac:dyDescent="0.25">
      <c r="O413">
        <v>2490234</v>
      </c>
      <c r="P413" t="s">
        <v>142</v>
      </c>
      <c r="Q413">
        <v>1305401</v>
      </c>
      <c r="R413" t="s">
        <v>2726</v>
      </c>
    </row>
    <row r="414" spans="15:18" x14ac:dyDescent="0.25">
      <c r="O414">
        <v>2490234</v>
      </c>
      <c r="P414" t="s">
        <v>142</v>
      </c>
      <c r="Q414">
        <v>1305401</v>
      </c>
      <c r="R414" t="s">
        <v>2726</v>
      </c>
    </row>
    <row r="415" spans="15:18" x14ac:dyDescent="0.25">
      <c r="O415">
        <v>2490234</v>
      </c>
      <c r="P415" t="s">
        <v>142</v>
      </c>
      <c r="Q415">
        <v>1305401</v>
      </c>
      <c r="R415" t="s">
        <v>2726</v>
      </c>
    </row>
    <row r="416" spans="15:18" x14ac:dyDescent="0.25">
      <c r="O416">
        <v>2490234</v>
      </c>
      <c r="P416" t="s">
        <v>142</v>
      </c>
      <c r="Q416">
        <v>1305401</v>
      </c>
      <c r="R416" t="s">
        <v>2726</v>
      </c>
    </row>
    <row r="417" spans="15:18" x14ac:dyDescent="0.25">
      <c r="O417">
        <v>2490234</v>
      </c>
      <c r="P417" t="s">
        <v>142</v>
      </c>
      <c r="Q417">
        <v>1305401</v>
      </c>
      <c r="R417" t="s">
        <v>2726</v>
      </c>
    </row>
    <row r="418" spans="15:18" x14ac:dyDescent="0.25">
      <c r="O418">
        <v>2490234</v>
      </c>
      <c r="P418" t="s">
        <v>142</v>
      </c>
      <c r="Q418">
        <v>1305401</v>
      </c>
      <c r="R418" t="s">
        <v>2726</v>
      </c>
    </row>
    <row r="419" spans="15:18" x14ac:dyDescent="0.25">
      <c r="O419">
        <v>2490684</v>
      </c>
      <c r="P419" t="s">
        <v>143</v>
      </c>
      <c r="Q419">
        <v>1305401</v>
      </c>
      <c r="R419" t="s">
        <v>2726</v>
      </c>
    </row>
    <row r="420" spans="15:18" x14ac:dyDescent="0.25">
      <c r="O420">
        <v>2490684</v>
      </c>
      <c r="P420" t="s">
        <v>143</v>
      </c>
      <c r="Q420">
        <v>1305401</v>
      </c>
      <c r="R420" t="s">
        <v>2726</v>
      </c>
    </row>
    <row r="421" spans="15:18" x14ac:dyDescent="0.25">
      <c r="O421">
        <v>2490684</v>
      </c>
      <c r="P421" t="s">
        <v>143</v>
      </c>
      <c r="Q421">
        <v>1305401</v>
      </c>
      <c r="R421" t="s">
        <v>2726</v>
      </c>
    </row>
    <row r="422" spans="15:18" x14ac:dyDescent="0.25">
      <c r="O422">
        <v>2490684</v>
      </c>
      <c r="P422" t="s">
        <v>143</v>
      </c>
      <c r="Q422">
        <v>1305401</v>
      </c>
      <c r="R422" t="s">
        <v>2726</v>
      </c>
    </row>
    <row r="423" spans="15:18" x14ac:dyDescent="0.25">
      <c r="O423">
        <v>2490684</v>
      </c>
      <c r="P423" t="s">
        <v>143</v>
      </c>
      <c r="Q423">
        <v>1305401</v>
      </c>
      <c r="R423" t="s">
        <v>2726</v>
      </c>
    </row>
    <row r="424" spans="15:18" x14ac:dyDescent="0.25">
      <c r="O424">
        <v>2490734</v>
      </c>
      <c r="P424" t="s">
        <v>144</v>
      </c>
      <c r="Q424">
        <v>1305401</v>
      </c>
      <c r="R424" t="s">
        <v>2726</v>
      </c>
    </row>
    <row r="425" spans="15:18" x14ac:dyDescent="0.25">
      <c r="O425">
        <v>2490734</v>
      </c>
      <c r="P425" t="s">
        <v>144</v>
      </c>
      <c r="Q425">
        <v>1305401</v>
      </c>
      <c r="R425" t="s">
        <v>2726</v>
      </c>
    </row>
    <row r="426" spans="15:18" x14ac:dyDescent="0.25">
      <c r="O426">
        <v>2490734</v>
      </c>
      <c r="P426" t="s">
        <v>144</v>
      </c>
      <c r="Q426">
        <v>1305401</v>
      </c>
      <c r="R426" t="s">
        <v>2726</v>
      </c>
    </row>
    <row r="427" spans="15:18" x14ac:dyDescent="0.25">
      <c r="O427">
        <v>2490734</v>
      </c>
      <c r="P427" t="s">
        <v>144</v>
      </c>
      <c r="Q427">
        <v>1305401</v>
      </c>
      <c r="R427" t="s">
        <v>2726</v>
      </c>
    </row>
    <row r="428" spans="15:18" x14ac:dyDescent="0.25">
      <c r="O428">
        <v>2490742</v>
      </c>
      <c r="P428" t="s">
        <v>145</v>
      </c>
      <c r="Q428">
        <v>1305401</v>
      </c>
      <c r="R428" t="s">
        <v>2726</v>
      </c>
    </row>
    <row r="429" spans="15:18" x14ac:dyDescent="0.25">
      <c r="O429">
        <v>2490742</v>
      </c>
      <c r="P429" t="s">
        <v>145</v>
      </c>
      <c r="Q429">
        <v>1305401</v>
      </c>
      <c r="R429" t="s">
        <v>2726</v>
      </c>
    </row>
    <row r="430" spans="15:18" x14ac:dyDescent="0.25">
      <c r="O430">
        <v>2490742</v>
      </c>
      <c r="P430" t="s">
        <v>145</v>
      </c>
      <c r="Q430">
        <v>1305401</v>
      </c>
      <c r="R430" t="s">
        <v>2726</v>
      </c>
    </row>
    <row r="431" spans="15:18" x14ac:dyDescent="0.25">
      <c r="O431">
        <v>2490742</v>
      </c>
      <c r="P431" t="s">
        <v>145</v>
      </c>
      <c r="Q431">
        <v>1305401</v>
      </c>
      <c r="R431" t="s">
        <v>2726</v>
      </c>
    </row>
    <row r="432" spans="15:18" x14ac:dyDescent="0.25">
      <c r="O432">
        <v>2499183</v>
      </c>
      <c r="P432" t="s">
        <v>146</v>
      </c>
      <c r="Q432">
        <v>2499193</v>
      </c>
      <c r="R432" t="s">
        <v>2727</v>
      </c>
    </row>
    <row r="433" spans="15:18" x14ac:dyDescent="0.25">
      <c r="O433">
        <v>2499184</v>
      </c>
      <c r="P433" t="s">
        <v>147</v>
      </c>
      <c r="Q433">
        <v>2499193</v>
      </c>
      <c r="R433" t="s">
        <v>2727</v>
      </c>
    </row>
    <row r="434" spans="15:18" x14ac:dyDescent="0.25">
      <c r="O434">
        <v>2499401</v>
      </c>
      <c r="P434" t="s">
        <v>148</v>
      </c>
      <c r="Q434">
        <v>2499193</v>
      </c>
      <c r="R434" t="s">
        <v>2727</v>
      </c>
    </row>
    <row r="435" spans="15:18" x14ac:dyDescent="0.25">
      <c r="O435">
        <v>2499401</v>
      </c>
      <c r="P435" t="s">
        <v>148</v>
      </c>
      <c r="Q435">
        <v>2499193</v>
      </c>
      <c r="R435" t="s">
        <v>2727</v>
      </c>
    </row>
    <row r="436" spans="15:18" x14ac:dyDescent="0.25">
      <c r="O436">
        <v>2501401</v>
      </c>
      <c r="P436" t="s">
        <v>149</v>
      </c>
      <c r="Q436">
        <v>2499193</v>
      </c>
      <c r="R436" t="s">
        <v>2727</v>
      </c>
    </row>
    <row r="437" spans="15:18" x14ac:dyDescent="0.25">
      <c r="O437">
        <v>2501401</v>
      </c>
      <c r="P437" t="s">
        <v>149</v>
      </c>
      <c r="Q437">
        <v>2499193</v>
      </c>
      <c r="R437" t="s">
        <v>2727</v>
      </c>
    </row>
    <row r="438" spans="15:18" x14ac:dyDescent="0.25">
      <c r="O438">
        <v>2502173</v>
      </c>
      <c r="P438" t="s">
        <v>150</v>
      </c>
      <c r="Q438">
        <v>2499193</v>
      </c>
      <c r="R438" t="s">
        <v>2727</v>
      </c>
    </row>
    <row r="439" spans="15:18" x14ac:dyDescent="0.25">
      <c r="O439">
        <v>2502173</v>
      </c>
      <c r="P439" t="s">
        <v>150</v>
      </c>
      <c r="Q439">
        <v>2499193</v>
      </c>
      <c r="R439" t="s">
        <v>2727</v>
      </c>
    </row>
    <row r="440" spans="15:18" x14ac:dyDescent="0.25">
      <c r="O440">
        <v>2502173</v>
      </c>
      <c r="P440" t="s">
        <v>150</v>
      </c>
      <c r="Q440">
        <v>2499193</v>
      </c>
      <c r="R440" t="s">
        <v>2727</v>
      </c>
    </row>
    <row r="441" spans="15:18" x14ac:dyDescent="0.25">
      <c r="O441">
        <v>2502173</v>
      </c>
      <c r="P441" t="s">
        <v>150</v>
      </c>
      <c r="Q441">
        <v>2499193</v>
      </c>
      <c r="R441" t="s">
        <v>2727</v>
      </c>
    </row>
    <row r="442" spans="15:18" x14ac:dyDescent="0.25">
      <c r="O442">
        <v>2502174</v>
      </c>
      <c r="P442" t="s">
        <v>151</v>
      </c>
      <c r="Q442">
        <v>2499193</v>
      </c>
      <c r="R442" t="s">
        <v>2727</v>
      </c>
    </row>
    <row r="443" spans="15:18" x14ac:dyDescent="0.25">
      <c r="O443">
        <v>2502174</v>
      </c>
      <c r="P443" t="s">
        <v>151</v>
      </c>
      <c r="Q443">
        <v>2499193</v>
      </c>
      <c r="R443" t="s">
        <v>2727</v>
      </c>
    </row>
    <row r="444" spans="15:18" x14ac:dyDescent="0.25">
      <c r="O444">
        <v>2502174</v>
      </c>
      <c r="P444" t="s">
        <v>151</v>
      </c>
      <c r="Q444">
        <v>2499193</v>
      </c>
      <c r="R444" t="s">
        <v>2727</v>
      </c>
    </row>
    <row r="445" spans="15:18" x14ac:dyDescent="0.25">
      <c r="O445">
        <v>2502174</v>
      </c>
      <c r="P445" t="s">
        <v>151</v>
      </c>
      <c r="Q445">
        <v>2499193</v>
      </c>
      <c r="R445" t="s">
        <v>2727</v>
      </c>
    </row>
    <row r="446" spans="15:18" x14ac:dyDescent="0.25">
      <c r="O446">
        <v>2502174</v>
      </c>
      <c r="P446" t="s">
        <v>151</v>
      </c>
      <c r="Q446">
        <v>2499193</v>
      </c>
      <c r="R446" t="s">
        <v>2727</v>
      </c>
    </row>
    <row r="447" spans="15:18" x14ac:dyDescent="0.25">
      <c r="O447">
        <v>2502174</v>
      </c>
      <c r="P447" t="s">
        <v>151</v>
      </c>
      <c r="Q447">
        <v>2499193</v>
      </c>
      <c r="R447" t="s">
        <v>2727</v>
      </c>
    </row>
    <row r="448" spans="15:18" x14ac:dyDescent="0.25">
      <c r="O448">
        <v>2502178</v>
      </c>
      <c r="P448" t="s">
        <v>152</v>
      </c>
      <c r="Q448">
        <v>2499193</v>
      </c>
      <c r="R448" t="s">
        <v>2727</v>
      </c>
    </row>
    <row r="449" spans="15:18" x14ac:dyDescent="0.25">
      <c r="O449">
        <v>2502178</v>
      </c>
      <c r="P449" t="s">
        <v>152</v>
      </c>
      <c r="Q449">
        <v>2499195</v>
      </c>
      <c r="R449" t="s">
        <v>2728</v>
      </c>
    </row>
    <row r="450" spans="15:18" x14ac:dyDescent="0.25">
      <c r="O450">
        <v>2502178</v>
      </c>
      <c r="P450" t="s">
        <v>152</v>
      </c>
      <c r="Q450">
        <v>2499195</v>
      </c>
      <c r="R450" t="s">
        <v>2728</v>
      </c>
    </row>
    <row r="451" spans="15:18" x14ac:dyDescent="0.25">
      <c r="O451">
        <v>2502183</v>
      </c>
      <c r="P451" t="s">
        <v>153</v>
      </c>
      <c r="Q451">
        <v>2499195</v>
      </c>
      <c r="R451" t="s">
        <v>2728</v>
      </c>
    </row>
    <row r="452" spans="15:18" x14ac:dyDescent="0.25">
      <c r="O452">
        <v>2502183</v>
      </c>
      <c r="P452" t="s">
        <v>153</v>
      </c>
      <c r="Q452">
        <v>2499195</v>
      </c>
      <c r="R452" t="s">
        <v>2728</v>
      </c>
    </row>
    <row r="453" spans="15:18" x14ac:dyDescent="0.25">
      <c r="O453">
        <v>2502183</v>
      </c>
      <c r="P453" t="s">
        <v>153</v>
      </c>
      <c r="Q453">
        <v>2499195</v>
      </c>
      <c r="R453" t="s">
        <v>2728</v>
      </c>
    </row>
    <row r="454" spans="15:18" x14ac:dyDescent="0.25">
      <c r="O454">
        <v>2502183</v>
      </c>
      <c r="P454" t="s">
        <v>153</v>
      </c>
      <c r="Q454">
        <v>2499195</v>
      </c>
      <c r="R454" t="s">
        <v>2728</v>
      </c>
    </row>
    <row r="455" spans="15:18" x14ac:dyDescent="0.25">
      <c r="O455">
        <v>2502183</v>
      </c>
      <c r="P455" t="s">
        <v>153</v>
      </c>
      <c r="Q455">
        <v>2499195</v>
      </c>
      <c r="R455" t="s">
        <v>2728</v>
      </c>
    </row>
    <row r="456" spans="15:18" x14ac:dyDescent="0.25">
      <c r="O456">
        <v>2502184</v>
      </c>
      <c r="P456" t="s">
        <v>154</v>
      </c>
      <c r="Q456">
        <v>2499195</v>
      </c>
      <c r="R456" t="s">
        <v>2728</v>
      </c>
    </row>
    <row r="457" spans="15:18" x14ac:dyDescent="0.25">
      <c r="O457">
        <v>2502184</v>
      </c>
      <c r="P457" t="s">
        <v>154</v>
      </c>
      <c r="Q457">
        <v>2499195</v>
      </c>
      <c r="R457" t="s">
        <v>2728</v>
      </c>
    </row>
    <row r="458" spans="15:18" x14ac:dyDescent="0.25">
      <c r="O458">
        <v>2502184</v>
      </c>
      <c r="P458" t="s">
        <v>154</v>
      </c>
      <c r="Q458">
        <v>2499195</v>
      </c>
      <c r="R458" t="s">
        <v>2728</v>
      </c>
    </row>
    <row r="459" spans="15:18" x14ac:dyDescent="0.25">
      <c r="O459">
        <v>2502184</v>
      </c>
      <c r="P459" t="s">
        <v>154</v>
      </c>
      <c r="Q459">
        <v>2499195</v>
      </c>
      <c r="R459" t="s">
        <v>2728</v>
      </c>
    </row>
    <row r="460" spans="15:18" x14ac:dyDescent="0.25">
      <c r="O460">
        <v>2502184</v>
      </c>
      <c r="P460" t="s">
        <v>154</v>
      </c>
      <c r="Q460">
        <v>2499195</v>
      </c>
      <c r="R460" t="s">
        <v>2728</v>
      </c>
    </row>
    <row r="461" spans="15:18" x14ac:dyDescent="0.25">
      <c r="O461">
        <v>2502184</v>
      </c>
      <c r="P461" t="s">
        <v>154</v>
      </c>
      <c r="Q461">
        <v>2499195</v>
      </c>
      <c r="R461" t="s">
        <v>2728</v>
      </c>
    </row>
    <row r="462" spans="15:18" x14ac:dyDescent="0.25">
      <c r="O462">
        <v>2502184</v>
      </c>
      <c r="P462" t="s">
        <v>154</v>
      </c>
      <c r="Q462">
        <v>2499195</v>
      </c>
      <c r="R462" t="s">
        <v>2728</v>
      </c>
    </row>
    <row r="463" spans="15:18" x14ac:dyDescent="0.25">
      <c r="O463">
        <v>2502184</v>
      </c>
      <c r="P463" t="s">
        <v>154</v>
      </c>
      <c r="Q463">
        <v>2499195</v>
      </c>
      <c r="R463" t="s">
        <v>2728</v>
      </c>
    </row>
    <row r="464" spans="15:18" x14ac:dyDescent="0.25">
      <c r="O464">
        <v>2502187</v>
      </c>
      <c r="P464" t="s">
        <v>155</v>
      </c>
      <c r="Q464">
        <v>2499195</v>
      </c>
      <c r="R464" t="s">
        <v>2728</v>
      </c>
    </row>
    <row r="465" spans="15:18" x14ac:dyDescent="0.25">
      <c r="O465">
        <v>2502188</v>
      </c>
      <c r="P465" t="s">
        <v>156</v>
      </c>
      <c r="Q465">
        <v>2499195</v>
      </c>
      <c r="R465" t="s">
        <v>2728</v>
      </c>
    </row>
    <row r="466" spans="15:18" x14ac:dyDescent="0.25">
      <c r="O466">
        <v>2502188</v>
      </c>
      <c r="P466" t="s">
        <v>156</v>
      </c>
      <c r="Q466">
        <v>2499195</v>
      </c>
      <c r="R466" t="s">
        <v>2728</v>
      </c>
    </row>
    <row r="467" spans="15:18" x14ac:dyDescent="0.25">
      <c r="O467">
        <v>2502188</v>
      </c>
      <c r="P467" t="s">
        <v>156</v>
      </c>
      <c r="Q467">
        <v>2499195</v>
      </c>
      <c r="R467" t="s">
        <v>2728</v>
      </c>
    </row>
    <row r="468" spans="15:18" x14ac:dyDescent="0.25">
      <c r="O468">
        <v>2502188</v>
      </c>
      <c r="P468" t="s">
        <v>156</v>
      </c>
      <c r="Q468">
        <v>2499195</v>
      </c>
      <c r="R468" t="s">
        <v>2728</v>
      </c>
    </row>
    <row r="469" spans="15:18" x14ac:dyDescent="0.25">
      <c r="O469">
        <v>2502214</v>
      </c>
      <c r="P469" t="s">
        <v>157</v>
      </c>
      <c r="Q469">
        <v>2499195</v>
      </c>
      <c r="R469" t="s">
        <v>2728</v>
      </c>
    </row>
    <row r="470" spans="15:18" x14ac:dyDescent="0.25">
      <c r="O470">
        <v>2502214</v>
      </c>
      <c r="P470" t="s">
        <v>157</v>
      </c>
      <c r="Q470">
        <v>2499195</v>
      </c>
      <c r="R470" t="s">
        <v>2728</v>
      </c>
    </row>
    <row r="471" spans="15:18" x14ac:dyDescent="0.25">
      <c r="O471">
        <v>2502215</v>
      </c>
      <c r="P471" t="s">
        <v>158</v>
      </c>
      <c r="Q471">
        <v>2499195</v>
      </c>
      <c r="R471" t="s">
        <v>2728</v>
      </c>
    </row>
    <row r="472" spans="15:18" x14ac:dyDescent="0.25">
      <c r="O472">
        <v>2502215</v>
      </c>
      <c r="P472" t="s">
        <v>158</v>
      </c>
      <c r="Q472">
        <v>2499195</v>
      </c>
      <c r="R472" t="s">
        <v>2728</v>
      </c>
    </row>
    <row r="473" spans="15:18" x14ac:dyDescent="0.25">
      <c r="O473">
        <v>2502215</v>
      </c>
      <c r="P473" t="s">
        <v>158</v>
      </c>
      <c r="Q473">
        <v>2499195</v>
      </c>
      <c r="R473" t="s">
        <v>2728</v>
      </c>
    </row>
    <row r="474" spans="15:18" x14ac:dyDescent="0.25">
      <c r="O474">
        <v>2502215</v>
      </c>
      <c r="P474" t="s">
        <v>158</v>
      </c>
      <c r="Q474">
        <v>2499195</v>
      </c>
      <c r="R474" t="s">
        <v>2728</v>
      </c>
    </row>
    <row r="475" spans="15:18" x14ac:dyDescent="0.25">
      <c r="O475">
        <v>2502229</v>
      </c>
      <c r="P475" t="s">
        <v>159</v>
      </c>
      <c r="Q475">
        <v>2499195</v>
      </c>
      <c r="R475" t="s">
        <v>2728</v>
      </c>
    </row>
    <row r="476" spans="15:18" x14ac:dyDescent="0.25">
      <c r="O476">
        <v>2502229</v>
      </c>
      <c r="P476" t="s">
        <v>159</v>
      </c>
      <c r="Q476">
        <v>2499195</v>
      </c>
      <c r="R476" t="s">
        <v>2728</v>
      </c>
    </row>
    <row r="477" spans="15:18" x14ac:dyDescent="0.25">
      <c r="O477">
        <v>2502233</v>
      </c>
      <c r="P477" t="s">
        <v>160</v>
      </c>
      <c r="Q477">
        <v>2499195</v>
      </c>
      <c r="R477" t="s">
        <v>2728</v>
      </c>
    </row>
    <row r="478" spans="15:18" x14ac:dyDescent="0.25">
      <c r="O478">
        <v>2502233</v>
      </c>
      <c r="P478" t="s">
        <v>160</v>
      </c>
      <c r="Q478">
        <v>2499195</v>
      </c>
      <c r="R478" t="s">
        <v>2728</v>
      </c>
    </row>
    <row r="479" spans="15:18" x14ac:dyDescent="0.25">
      <c r="O479">
        <v>2502233</v>
      </c>
      <c r="P479" t="s">
        <v>160</v>
      </c>
      <c r="Q479">
        <v>2499195</v>
      </c>
      <c r="R479" t="s">
        <v>2728</v>
      </c>
    </row>
    <row r="480" spans="15:18" x14ac:dyDescent="0.25">
      <c r="O480">
        <v>2502233</v>
      </c>
      <c r="P480" t="s">
        <v>160</v>
      </c>
      <c r="Q480">
        <v>2499195</v>
      </c>
      <c r="R480" t="s">
        <v>2728</v>
      </c>
    </row>
    <row r="481" spans="15:18" x14ac:dyDescent="0.25">
      <c r="O481">
        <v>2502234</v>
      </c>
      <c r="P481" t="s">
        <v>161</v>
      </c>
      <c r="Q481">
        <v>2499195</v>
      </c>
      <c r="R481" t="s">
        <v>2728</v>
      </c>
    </row>
    <row r="482" spans="15:18" x14ac:dyDescent="0.25">
      <c r="O482">
        <v>2502234</v>
      </c>
      <c r="P482" t="s">
        <v>161</v>
      </c>
      <c r="Q482">
        <v>2499195</v>
      </c>
      <c r="R482" t="s">
        <v>2728</v>
      </c>
    </row>
    <row r="483" spans="15:18" x14ac:dyDescent="0.25">
      <c r="O483">
        <v>2502234</v>
      </c>
      <c r="P483" t="s">
        <v>161</v>
      </c>
      <c r="Q483">
        <v>2499195</v>
      </c>
      <c r="R483" t="s">
        <v>2728</v>
      </c>
    </row>
    <row r="484" spans="15:18" x14ac:dyDescent="0.25">
      <c r="O484">
        <v>2502234</v>
      </c>
      <c r="P484" t="s">
        <v>161</v>
      </c>
      <c r="Q484">
        <v>2499195</v>
      </c>
      <c r="R484" t="s">
        <v>2728</v>
      </c>
    </row>
    <row r="485" spans="15:18" x14ac:dyDescent="0.25">
      <c r="O485">
        <v>2502234</v>
      </c>
      <c r="P485" t="s">
        <v>161</v>
      </c>
      <c r="Q485">
        <v>2499195</v>
      </c>
      <c r="R485" t="s">
        <v>2728</v>
      </c>
    </row>
    <row r="486" spans="15:18" x14ac:dyDescent="0.25">
      <c r="O486">
        <v>2502234</v>
      </c>
      <c r="P486" t="s">
        <v>161</v>
      </c>
      <c r="Q486">
        <v>2499195</v>
      </c>
      <c r="R486" t="s">
        <v>2728</v>
      </c>
    </row>
    <row r="487" spans="15:18" x14ac:dyDescent="0.25">
      <c r="O487">
        <v>2502234</v>
      </c>
      <c r="P487" t="s">
        <v>161</v>
      </c>
      <c r="Q487">
        <v>2502271</v>
      </c>
      <c r="R487" t="s">
        <v>2729</v>
      </c>
    </row>
    <row r="488" spans="15:18" x14ac:dyDescent="0.25">
      <c r="O488">
        <v>2502234</v>
      </c>
      <c r="P488" t="s">
        <v>161</v>
      </c>
      <c r="Q488">
        <v>2502271</v>
      </c>
      <c r="R488" t="s">
        <v>2729</v>
      </c>
    </row>
    <row r="489" spans="15:18" x14ac:dyDescent="0.25">
      <c r="O489">
        <v>2502240</v>
      </c>
      <c r="P489" t="s">
        <v>162</v>
      </c>
      <c r="Q489">
        <v>2502271</v>
      </c>
      <c r="R489" t="s">
        <v>2729</v>
      </c>
    </row>
    <row r="490" spans="15:18" x14ac:dyDescent="0.25">
      <c r="O490">
        <v>2502240</v>
      </c>
      <c r="P490" t="s">
        <v>162</v>
      </c>
      <c r="Q490">
        <v>2502271</v>
      </c>
      <c r="R490" t="s">
        <v>2729</v>
      </c>
    </row>
    <row r="491" spans="15:18" x14ac:dyDescent="0.25">
      <c r="O491">
        <v>2502265</v>
      </c>
      <c r="P491" t="s">
        <v>163</v>
      </c>
      <c r="Q491">
        <v>2502271</v>
      </c>
      <c r="R491" t="s">
        <v>2729</v>
      </c>
    </row>
    <row r="492" spans="15:18" x14ac:dyDescent="0.25">
      <c r="O492">
        <v>2502265</v>
      </c>
      <c r="P492" t="s">
        <v>163</v>
      </c>
      <c r="Q492">
        <v>2502271</v>
      </c>
      <c r="R492" t="s">
        <v>2729</v>
      </c>
    </row>
    <row r="493" spans="15:18" x14ac:dyDescent="0.25">
      <c r="O493">
        <v>2502265</v>
      </c>
      <c r="P493" t="s">
        <v>163</v>
      </c>
      <c r="Q493">
        <v>2502271</v>
      </c>
      <c r="R493" t="s">
        <v>2729</v>
      </c>
    </row>
    <row r="494" spans="15:18" x14ac:dyDescent="0.25">
      <c r="O494">
        <v>2502265</v>
      </c>
      <c r="P494" t="s">
        <v>163</v>
      </c>
      <c r="Q494">
        <v>2502271</v>
      </c>
      <c r="R494" t="s">
        <v>2729</v>
      </c>
    </row>
    <row r="495" spans="15:18" x14ac:dyDescent="0.25">
      <c r="O495">
        <v>2502265</v>
      </c>
      <c r="P495" t="s">
        <v>163</v>
      </c>
      <c r="Q495">
        <v>2502271</v>
      </c>
      <c r="R495" t="s">
        <v>2729</v>
      </c>
    </row>
    <row r="496" spans="15:18" x14ac:dyDescent="0.25">
      <c r="O496">
        <v>2502265</v>
      </c>
      <c r="P496" t="s">
        <v>163</v>
      </c>
      <c r="Q496">
        <v>2502271</v>
      </c>
      <c r="R496" t="s">
        <v>2729</v>
      </c>
    </row>
    <row r="497" spans="15:18" x14ac:dyDescent="0.25">
      <c r="O497">
        <v>2502265</v>
      </c>
      <c r="P497" t="s">
        <v>163</v>
      </c>
      <c r="Q497">
        <v>2502271</v>
      </c>
      <c r="R497" t="s">
        <v>2729</v>
      </c>
    </row>
    <row r="498" spans="15:18" x14ac:dyDescent="0.25">
      <c r="O498">
        <v>2502273</v>
      </c>
      <c r="P498" t="s">
        <v>164</v>
      </c>
      <c r="Q498">
        <v>2502271</v>
      </c>
      <c r="R498" t="s">
        <v>2729</v>
      </c>
    </row>
    <row r="499" spans="15:18" x14ac:dyDescent="0.25">
      <c r="O499">
        <v>2502273</v>
      </c>
      <c r="P499" t="s">
        <v>164</v>
      </c>
      <c r="Q499">
        <v>2502271</v>
      </c>
      <c r="R499" t="s">
        <v>2729</v>
      </c>
    </row>
    <row r="500" spans="15:18" x14ac:dyDescent="0.25">
      <c r="O500">
        <v>2502273</v>
      </c>
      <c r="P500" t="s">
        <v>164</v>
      </c>
      <c r="Q500">
        <v>2502271</v>
      </c>
      <c r="R500" t="s">
        <v>2729</v>
      </c>
    </row>
    <row r="501" spans="15:18" x14ac:dyDescent="0.25">
      <c r="O501">
        <v>2502273</v>
      </c>
      <c r="P501" t="s">
        <v>164</v>
      </c>
      <c r="Q501">
        <v>2502271</v>
      </c>
      <c r="R501" t="s">
        <v>2729</v>
      </c>
    </row>
    <row r="502" spans="15:18" x14ac:dyDescent="0.25">
      <c r="O502">
        <v>2502288</v>
      </c>
      <c r="P502" t="s">
        <v>165</v>
      </c>
      <c r="Q502">
        <v>2502271</v>
      </c>
      <c r="R502" t="s">
        <v>2729</v>
      </c>
    </row>
    <row r="503" spans="15:18" x14ac:dyDescent="0.25">
      <c r="O503">
        <v>2502288</v>
      </c>
      <c r="P503" t="s">
        <v>165</v>
      </c>
      <c r="Q503">
        <v>2502271</v>
      </c>
      <c r="R503" t="s">
        <v>2729</v>
      </c>
    </row>
    <row r="504" spans="15:18" x14ac:dyDescent="0.25">
      <c r="O504">
        <v>2502401</v>
      </c>
      <c r="P504" t="s">
        <v>166</v>
      </c>
      <c r="Q504">
        <v>2502271</v>
      </c>
      <c r="R504" t="s">
        <v>2729</v>
      </c>
    </row>
    <row r="505" spans="15:18" x14ac:dyDescent="0.25">
      <c r="O505">
        <v>2502401</v>
      </c>
      <c r="P505" t="s">
        <v>166</v>
      </c>
      <c r="Q505">
        <v>2502271</v>
      </c>
      <c r="R505" t="s">
        <v>2729</v>
      </c>
    </row>
    <row r="506" spans="15:18" x14ac:dyDescent="0.25">
      <c r="O506">
        <v>2502401</v>
      </c>
      <c r="P506" t="s">
        <v>166</v>
      </c>
      <c r="Q506">
        <v>2502271</v>
      </c>
      <c r="R506" t="s">
        <v>2729</v>
      </c>
    </row>
    <row r="507" spans="15:18" x14ac:dyDescent="0.25">
      <c r="O507">
        <v>2502401</v>
      </c>
      <c r="P507" t="s">
        <v>166</v>
      </c>
      <c r="Q507">
        <v>2502271</v>
      </c>
      <c r="R507" t="s">
        <v>2729</v>
      </c>
    </row>
    <row r="508" spans="15:18" x14ac:dyDescent="0.25">
      <c r="O508">
        <v>2502401</v>
      </c>
      <c r="P508" t="s">
        <v>166</v>
      </c>
      <c r="Q508">
        <v>2502271</v>
      </c>
      <c r="R508" t="s">
        <v>2729</v>
      </c>
    </row>
    <row r="509" spans="15:18" x14ac:dyDescent="0.25">
      <c r="O509">
        <v>2502673</v>
      </c>
      <c r="P509" t="s">
        <v>167</v>
      </c>
      <c r="Q509">
        <v>2502271</v>
      </c>
      <c r="R509" t="s">
        <v>2729</v>
      </c>
    </row>
    <row r="510" spans="15:18" x14ac:dyDescent="0.25">
      <c r="O510">
        <v>2502673</v>
      </c>
      <c r="P510" t="s">
        <v>167</v>
      </c>
      <c r="Q510">
        <v>2502271</v>
      </c>
      <c r="R510" t="s">
        <v>2729</v>
      </c>
    </row>
    <row r="511" spans="15:18" x14ac:dyDescent="0.25">
      <c r="O511">
        <v>2502673</v>
      </c>
      <c r="P511" t="s">
        <v>167</v>
      </c>
      <c r="Q511">
        <v>2502271</v>
      </c>
      <c r="R511" t="s">
        <v>2729</v>
      </c>
    </row>
    <row r="512" spans="15:18" x14ac:dyDescent="0.25">
      <c r="O512">
        <v>2502673</v>
      </c>
      <c r="P512" t="s">
        <v>167</v>
      </c>
      <c r="Q512">
        <v>2502271</v>
      </c>
      <c r="R512" t="s">
        <v>2729</v>
      </c>
    </row>
    <row r="513" spans="15:18" x14ac:dyDescent="0.25">
      <c r="O513">
        <v>2502674</v>
      </c>
      <c r="P513" t="s">
        <v>168</v>
      </c>
      <c r="Q513">
        <v>2502271</v>
      </c>
      <c r="R513" t="s">
        <v>2729</v>
      </c>
    </row>
    <row r="514" spans="15:18" x14ac:dyDescent="0.25">
      <c r="O514">
        <v>2502674</v>
      </c>
      <c r="P514" t="s">
        <v>168</v>
      </c>
      <c r="Q514">
        <v>2502271</v>
      </c>
      <c r="R514" t="s">
        <v>2729</v>
      </c>
    </row>
    <row r="515" spans="15:18" x14ac:dyDescent="0.25">
      <c r="O515">
        <v>2502674</v>
      </c>
      <c r="P515" t="s">
        <v>168</v>
      </c>
      <c r="Q515">
        <v>2502271</v>
      </c>
      <c r="R515" t="s">
        <v>2729</v>
      </c>
    </row>
    <row r="516" spans="15:18" x14ac:dyDescent="0.25">
      <c r="O516">
        <v>2502674</v>
      </c>
      <c r="P516" t="s">
        <v>168</v>
      </c>
      <c r="Q516">
        <v>2502271</v>
      </c>
      <c r="R516" t="s">
        <v>2729</v>
      </c>
    </row>
    <row r="517" spans="15:18" x14ac:dyDescent="0.25">
      <c r="O517">
        <v>2502674</v>
      </c>
      <c r="P517" t="s">
        <v>168</v>
      </c>
      <c r="Q517">
        <v>2502271</v>
      </c>
      <c r="R517" t="s">
        <v>2729</v>
      </c>
    </row>
    <row r="518" spans="15:18" x14ac:dyDescent="0.25">
      <c r="O518">
        <v>2502678</v>
      </c>
      <c r="P518" t="s">
        <v>169</v>
      </c>
      <c r="Q518">
        <v>2502271</v>
      </c>
      <c r="R518" t="s">
        <v>2729</v>
      </c>
    </row>
    <row r="519" spans="15:18" x14ac:dyDescent="0.25">
      <c r="O519">
        <v>2502678</v>
      </c>
      <c r="P519" t="s">
        <v>169</v>
      </c>
      <c r="Q519">
        <v>2502271</v>
      </c>
      <c r="R519" t="s">
        <v>2729</v>
      </c>
    </row>
    <row r="520" spans="15:18" x14ac:dyDescent="0.25">
      <c r="O520">
        <v>2502683</v>
      </c>
      <c r="P520" t="s">
        <v>170</v>
      </c>
      <c r="Q520">
        <v>2502271</v>
      </c>
      <c r="R520" t="s">
        <v>2729</v>
      </c>
    </row>
    <row r="521" spans="15:18" x14ac:dyDescent="0.25">
      <c r="O521">
        <v>2502683</v>
      </c>
      <c r="P521" t="s">
        <v>170</v>
      </c>
      <c r="Q521">
        <v>2502271</v>
      </c>
      <c r="R521" t="s">
        <v>2729</v>
      </c>
    </row>
    <row r="522" spans="15:18" x14ac:dyDescent="0.25">
      <c r="O522">
        <v>2502683</v>
      </c>
      <c r="P522" t="s">
        <v>170</v>
      </c>
      <c r="Q522">
        <v>2502271</v>
      </c>
      <c r="R522" t="s">
        <v>2729</v>
      </c>
    </row>
    <row r="523" spans="15:18" x14ac:dyDescent="0.25">
      <c r="O523">
        <v>2502683</v>
      </c>
      <c r="P523" t="s">
        <v>170</v>
      </c>
      <c r="Q523">
        <v>2502271</v>
      </c>
      <c r="R523" t="s">
        <v>2729</v>
      </c>
    </row>
    <row r="524" spans="15:18" x14ac:dyDescent="0.25">
      <c r="O524">
        <v>2502684</v>
      </c>
      <c r="P524" t="s">
        <v>171</v>
      </c>
      <c r="Q524">
        <v>2502271</v>
      </c>
      <c r="R524" t="s">
        <v>2729</v>
      </c>
    </row>
    <row r="525" spans="15:18" x14ac:dyDescent="0.25">
      <c r="O525">
        <v>2502684</v>
      </c>
      <c r="P525" t="s">
        <v>171</v>
      </c>
      <c r="Q525">
        <v>2502271</v>
      </c>
      <c r="R525" t="s">
        <v>2729</v>
      </c>
    </row>
    <row r="526" spans="15:18" x14ac:dyDescent="0.25">
      <c r="O526">
        <v>2502684</v>
      </c>
      <c r="P526" t="s">
        <v>171</v>
      </c>
      <c r="Q526">
        <v>2502271</v>
      </c>
      <c r="R526" t="s">
        <v>2729</v>
      </c>
    </row>
    <row r="527" spans="15:18" x14ac:dyDescent="0.25">
      <c r="O527">
        <v>2502684</v>
      </c>
      <c r="P527" t="s">
        <v>171</v>
      </c>
      <c r="Q527">
        <v>2502271</v>
      </c>
      <c r="R527" t="s">
        <v>2729</v>
      </c>
    </row>
    <row r="528" spans="15:18" x14ac:dyDescent="0.25">
      <c r="O528">
        <v>2502733</v>
      </c>
      <c r="P528" t="s">
        <v>172</v>
      </c>
      <c r="Q528">
        <v>2502271</v>
      </c>
      <c r="R528" t="s">
        <v>2729</v>
      </c>
    </row>
    <row r="529" spans="15:18" x14ac:dyDescent="0.25">
      <c r="O529">
        <v>2502733</v>
      </c>
      <c r="P529" t="s">
        <v>172</v>
      </c>
      <c r="Q529">
        <v>2502271</v>
      </c>
      <c r="R529" t="s">
        <v>2729</v>
      </c>
    </row>
    <row r="530" spans="15:18" x14ac:dyDescent="0.25">
      <c r="O530">
        <v>2502734</v>
      </c>
      <c r="P530" t="s">
        <v>173</v>
      </c>
      <c r="Q530">
        <v>2502271</v>
      </c>
      <c r="R530" t="s">
        <v>2729</v>
      </c>
    </row>
    <row r="531" spans="15:18" x14ac:dyDescent="0.25">
      <c r="O531">
        <v>2502734</v>
      </c>
      <c r="P531" t="s">
        <v>173</v>
      </c>
      <c r="Q531">
        <v>2502271</v>
      </c>
      <c r="R531" t="s">
        <v>2729</v>
      </c>
    </row>
    <row r="532" spans="15:18" x14ac:dyDescent="0.25">
      <c r="O532">
        <v>2502734</v>
      </c>
      <c r="P532" t="s">
        <v>173</v>
      </c>
      <c r="Q532">
        <v>2502271</v>
      </c>
      <c r="R532" t="s">
        <v>2729</v>
      </c>
    </row>
    <row r="533" spans="15:18" x14ac:dyDescent="0.25">
      <c r="O533">
        <v>2502734</v>
      </c>
      <c r="P533" t="s">
        <v>173</v>
      </c>
      <c r="Q533">
        <v>2502271</v>
      </c>
      <c r="R533" t="s">
        <v>2729</v>
      </c>
    </row>
    <row r="534" spans="15:18" x14ac:dyDescent="0.25">
      <c r="O534">
        <v>2502734</v>
      </c>
      <c r="P534" t="s">
        <v>173</v>
      </c>
      <c r="Q534">
        <v>2502271</v>
      </c>
      <c r="R534" t="s">
        <v>2729</v>
      </c>
    </row>
    <row r="535" spans="15:18" x14ac:dyDescent="0.25">
      <c r="O535">
        <v>2502734</v>
      </c>
      <c r="P535" t="s">
        <v>173</v>
      </c>
      <c r="Q535">
        <v>2502271</v>
      </c>
      <c r="R535" t="s">
        <v>2729</v>
      </c>
    </row>
    <row r="536" spans="15:18" x14ac:dyDescent="0.25">
      <c r="O536">
        <v>2502765</v>
      </c>
      <c r="P536" t="s">
        <v>174</v>
      </c>
      <c r="Q536">
        <v>2502271</v>
      </c>
      <c r="R536" t="s">
        <v>2729</v>
      </c>
    </row>
    <row r="537" spans="15:18" x14ac:dyDescent="0.25">
      <c r="O537">
        <v>2502765</v>
      </c>
      <c r="P537" t="s">
        <v>174</v>
      </c>
      <c r="Q537">
        <v>2502271</v>
      </c>
      <c r="R537" t="s">
        <v>2729</v>
      </c>
    </row>
    <row r="538" spans="15:18" x14ac:dyDescent="0.25">
      <c r="O538">
        <v>2502765</v>
      </c>
      <c r="P538" t="s">
        <v>174</v>
      </c>
      <c r="Q538">
        <v>2502271</v>
      </c>
      <c r="R538" t="s">
        <v>2729</v>
      </c>
    </row>
    <row r="539" spans="15:18" x14ac:dyDescent="0.25">
      <c r="O539">
        <v>2502765</v>
      </c>
      <c r="P539" t="s">
        <v>174</v>
      </c>
      <c r="Q539">
        <v>2502271</v>
      </c>
      <c r="R539" t="s">
        <v>2729</v>
      </c>
    </row>
    <row r="540" spans="15:18" x14ac:dyDescent="0.25">
      <c r="O540">
        <v>2502765</v>
      </c>
      <c r="P540" t="s">
        <v>174</v>
      </c>
      <c r="Q540">
        <v>2502271</v>
      </c>
      <c r="R540" t="s">
        <v>2729</v>
      </c>
    </row>
    <row r="541" spans="15:18" x14ac:dyDescent="0.25">
      <c r="O541">
        <v>2502773</v>
      </c>
      <c r="P541" t="s">
        <v>175</v>
      </c>
      <c r="Q541">
        <v>2502271</v>
      </c>
      <c r="R541" t="s">
        <v>2729</v>
      </c>
    </row>
    <row r="542" spans="15:18" x14ac:dyDescent="0.25">
      <c r="O542">
        <v>2502773</v>
      </c>
      <c r="P542" t="s">
        <v>175</v>
      </c>
      <c r="Q542">
        <v>2502271</v>
      </c>
      <c r="R542" t="s">
        <v>2729</v>
      </c>
    </row>
    <row r="543" spans="15:18" x14ac:dyDescent="0.25">
      <c r="O543">
        <v>2503183</v>
      </c>
      <c r="P543" t="s">
        <v>176</v>
      </c>
      <c r="Q543">
        <v>2502271</v>
      </c>
      <c r="R543" t="s">
        <v>2729</v>
      </c>
    </row>
    <row r="544" spans="15:18" x14ac:dyDescent="0.25">
      <c r="O544">
        <v>2503183</v>
      </c>
      <c r="P544" t="s">
        <v>176</v>
      </c>
      <c r="Q544">
        <v>2502271</v>
      </c>
      <c r="R544" t="s">
        <v>2729</v>
      </c>
    </row>
    <row r="545" spans="15:18" x14ac:dyDescent="0.25">
      <c r="O545">
        <v>2503183</v>
      </c>
      <c r="P545" t="s">
        <v>176</v>
      </c>
      <c r="Q545">
        <v>2502271</v>
      </c>
      <c r="R545" t="s">
        <v>2729</v>
      </c>
    </row>
    <row r="546" spans="15:18" x14ac:dyDescent="0.25">
      <c r="O546">
        <v>2503183</v>
      </c>
      <c r="P546" t="s">
        <v>176</v>
      </c>
      <c r="Q546">
        <v>2502271</v>
      </c>
      <c r="R546" t="s">
        <v>2729</v>
      </c>
    </row>
    <row r="547" spans="15:18" x14ac:dyDescent="0.25">
      <c r="O547">
        <v>2503184</v>
      </c>
      <c r="P547" t="s">
        <v>177</v>
      </c>
      <c r="Q547">
        <v>2502271</v>
      </c>
      <c r="R547" t="s">
        <v>2729</v>
      </c>
    </row>
    <row r="548" spans="15:18" x14ac:dyDescent="0.25">
      <c r="O548">
        <v>2503184</v>
      </c>
      <c r="P548" t="s">
        <v>177</v>
      </c>
      <c r="Q548">
        <v>2502271</v>
      </c>
      <c r="R548" t="s">
        <v>2729</v>
      </c>
    </row>
    <row r="549" spans="15:18" x14ac:dyDescent="0.25">
      <c r="O549">
        <v>2503184</v>
      </c>
      <c r="P549" t="s">
        <v>177</v>
      </c>
      <c r="Q549">
        <v>2502271</v>
      </c>
      <c r="R549" t="s">
        <v>2729</v>
      </c>
    </row>
    <row r="550" spans="15:18" x14ac:dyDescent="0.25">
      <c r="O550">
        <v>2503184</v>
      </c>
      <c r="P550" t="s">
        <v>177</v>
      </c>
      <c r="Q550">
        <v>2502271</v>
      </c>
      <c r="R550" t="s">
        <v>2729</v>
      </c>
    </row>
    <row r="551" spans="15:18" x14ac:dyDescent="0.25">
      <c r="O551">
        <v>2503184</v>
      </c>
      <c r="P551" t="s">
        <v>177</v>
      </c>
      <c r="Q551">
        <v>2502271</v>
      </c>
      <c r="R551" t="s">
        <v>2729</v>
      </c>
    </row>
    <row r="552" spans="15:18" x14ac:dyDescent="0.25">
      <c r="O552">
        <v>2503184</v>
      </c>
      <c r="P552" t="s">
        <v>177</v>
      </c>
      <c r="Q552">
        <v>2502271</v>
      </c>
      <c r="R552" t="s">
        <v>2729</v>
      </c>
    </row>
    <row r="553" spans="15:18" x14ac:dyDescent="0.25">
      <c r="O553">
        <v>2503233</v>
      </c>
      <c r="P553" t="s">
        <v>178</v>
      </c>
      <c r="Q553">
        <v>2502271</v>
      </c>
      <c r="R553" t="s">
        <v>2729</v>
      </c>
    </row>
    <row r="554" spans="15:18" x14ac:dyDescent="0.25">
      <c r="O554">
        <v>2503233</v>
      </c>
      <c r="P554" t="s">
        <v>178</v>
      </c>
      <c r="Q554">
        <v>2502271</v>
      </c>
      <c r="R554" t="s">
        <v>2729</v>
      </c>
    </row>
    <row r="555" spans="15:18" x14ac:dyDescent="0.25">
      <c r="O555">
        <v>2503233</v>
      </c>
      <c r="P555" t="s">
        <v>178</v>
      </c>
      <c r="Q555">
        <v>2502271</v>
      </c>
      <c r="R555" t="s">
        <v>2729</v>
      </c>
    </row>
    <row r="556" spans="15:18" x14ac:dyDescent="0.25">
      <c r="O556">
        <v>2503233</v>
      </c>
      <c r="P556" t="s">
        <v>178</v>
      </c>
      <c r="Q556">
        <v>2502271</v>
      </c>
      <c r="R556" t="s">
        <v>2729</v>
      </c>
    </row>
    <row r="557" spans="15:18" x14ac:dyDescent="0.25">
      <c r="O557">
        <v>2503234</v>
      </c>
      <c r="P557" t="s">
        <v>179</v>
      </c>
      <c r="Q557">
        <v>2502271</v>
      </c>
      <c r="R557" t="s">
        <v>2729</v>
      </c>
    </row>
    <row r="558" spans="15:18" x14ac:dyDescent="0.25">
      <c r="O558">
        <v>2503234</v>
      </c>
      <c r="P558" t="s">
        <v>179</v>
      </c>
      <c r="Q558">
        <v>2502271</v>
      </c>
      <c r="R558" t="s">
        <v>2729</v>
      </c>
    </row>
    <row r="559" spans="15:18" x14ac:dyDescent="0.25">
      <c r="O559">
        <v>2503234</v>
      </c>
      <c r="P559" t="s">
        <v>179</v>
      </c>
      <c r="Q559">
        <v>2502271</v>
      </c>
      <c r="R559" t="s">
        <v>2729</v>
      </c>
    </row>
    <row r="560" spans="15:18" x14ac:dyDescent="0.25">
      <c r="O560">
        <v>2503234</v>
      </c>
      <c r="P560" t="s">
        <v>179</v>
      </c>
      <c r="Q560">
        <v>2502271</v>
      </c>
      <c r="R560" t="s">
        <v>2729</v>
      </c>
    </row>
    <row r="561" spans="15:18" x14ac:dyDescent="0.25">
      <c r="O561">
        <v>2503234</v>
      </c>
      <c r="P561" t="s">
        <v>179</v>
      </c>
      <c r="Q561">
        <v>2502271</v>
      </c>
      <c r="R561" t="s">
        <v>2729</v>
      </c>
    </row>
    <row r="562" spans="15:18" x14ac:dyDescent="0.25">
      <c r="O562">
        <v>2503234</v>
      </c>
      <c r="P562" t="s">
        <v>179</v>
      </c>
      <c r="Q562">
        <v>2502271</v>
      </c>
      <c r="R562" t="s">
        <v>2729</v>
      </c>
    </row>
    <row r="563" spans="15:18" x14ac:dyDescent="0.25">
      <c r="O563">
        <v>2503265</v>
      </c>
      <c r="P563" t="s">
        <v>180</v>
      </c>
      <c r="Q563">
        <v>2502271</v>
      </c>
      <c r="R563" t="s">
        <v>2729</v>
      </c>
    </row>
    <row r="564" spans="15:18" x14ac:dyDescent="0.25">
      <c r="O564">
        <v>2503265</v>
      </c>
      <c r="P564" t="s">
        <v>180</v>
      </c>
      <c r="Q564">
        <v>2502271</v>
      </c>
      <c r="R564" t="s">
        <v>2729</v>
      </c>
    </row>
    <row r="565" spans="15:18" x14ac:dyDescent="0.25">
      <c r="O565">
        <v>2503265</v>
      </c>
      <c r="P565" t="s">
        <v>180</v>
      </c>
      <c r="Q565">
        <v>2502271</v>
      </c>
      <c r="R565" t="s">
        <v>2729</v>
      </c>
    </row>
    <row r="566" spans="15:18" x14ac:dyDescent="0.25">
      <c r="O566">
        <v>2503265</v>
      </c>
      <c r="P566" t="s">
        <v>180</v>
      </c>
      <c r="Q566">
        <v>2502271</v>
      </c>
      <c r="R566" t="s">
        <v>2729</v>
      </c>
    </row>
    <row r="567" spans="15:18" x14ac:dyDescent="0.25">
      <c r="O567">
        <v>2503265</v>
      </c>
      <c r="P567" t="s">
        <v>180</v>
      </c>
      <c r="Q567">
        <v>2502271</v>
      </c>
      <c r="R567" t="s">
        <v>2729</v>
      </c>
    </row>
    <row r="568" spans="15:18" x14ac:dyDescent="0.25">
      <c r="O568">
        <v>2503265</v>
      </c>
      <c r="P568" t="s">
        <v>180</v>
      </c>
      <c r="Q568">
        <v>2502271</v>
      </c>
      <c r="R568" t="s">
        <v>2729</v>
      </c>
    </row>
    <row r="569" spans="15:18" x14ac:dyDescent="0.25">
      <c r="O569">
        <v>2503401</v>
      </c>
      <c r="P569" t="s">
        <v>181</v>
      </c>
      <c r="Q569">
        <v>2502271</v>
      </c>
      <c r="R569" t="s">
        <v>2729</v>
      </c>
    </row>
    <row r="570" spans="15:18" x14ac:dyDescent="0.25">
      <c r="O570">
        <v>2503401</v>
      </c>
      <c r="P570" t="s">
        <v>181</v>
      </c>
      <c r="Q570">
        <v>2502271</v>
      </c>
      <c r="R570" t="s">
        <v>2729</v>
      </c>
    </row>
    <row r="571" spans="15:18" x14ac:dyDescent="0.25">
      <c r="O571">
        <v>2503401</v>
      </c>
      <c r="P571" t="s">
        <v>181</v>
      </c>
      <c r="Q571">
        <v>2502271</v>
      </c>
      <c r="R571" t="s">
        <v>2729</v>
      </c>
    </row>
    <row r="572" spans="15:18" x14ac:dyDescent="0.25">
      <c r="O572">
        <v>2503401</v>
      </c>
      <c r="P572" t="s">
        <v>181</v>
      </c>
      <c r="Q572">
        <v>2502271</v>
      </c>
      <c r="R572" t="s">
        <v>2729</v>
      </c>
    </row>
    <row r="573" spans="15:18" x14ac:dyDescent="0.25">
      <c r="O573">
        <v>2503401</v>
      </c>
      <c r="P573" t="s">
        <v>181</v>
      </c>
      <c r="Q573">
        <v>2502271</v>
      </c>
      <c r="R573" t="s">
        <v>2729</v>
      </c>
    </row>
    <row r="574" spans="15:18" x14ac:dyDescent="0.25">
      <c r="O574">
        <v>2503683</v>
      </c>
      <c r="P574" t="s">
        <v>182</v>
      </c>
      <c r="Q574">
        <v>2502271</v>
      </c>
      <c r="R574" t="s">
        <v>2729</v>
      </c>
    </row>
    <row r="575" spans="15:18" x14ac:dyDescent="0.25">
      <c r="O575">
        <v>2503683</v>
      </c>
      <c r="P575" t="s">
        <v>182</v>
      </c>
      <c r="Q575">
        <v>2502271</v>
      </c>
      <c r="R575" t="s">
        <v>2729</v>
      </c>
    </row>
    <row r="576" spans="15:18" x14ac:dyDescent="0.25">
      <c r="O576">
        <v>2503683</v>
      </c>
      <c r="P576" t="s">
        <v>182</v>
      </c>
      <c r="Q576">
        <v>2502271</v>
      </c>
      <c r="R576" t="s">
        <v>2729</v>
      </c>
    </row>
    <row r="577" spans="15:18" x14ac:dyDescent="0.25">
      <c r="O577">
        <v>2503684</v>
      </c>
      <c r="P577" t="s">
        <v>183</v>
      </c>
      <c r="Q577">
        <v>2502271</v>
      </c>
      <c r="R577" t="s">
        <v>2729</v>
      </c>
    </row>
    <row r="578" spans="15:18" x14ac:dyDescent="0.25">
      <c r="O578">
        <v>2503684</v>
      </c>
      <c r="P578" t="s">
        <v>183</v>
      </c>
      <c r="Q578">
        <v>2502271</v>
      </c>
      <c r="R578" t="s">
        <v>2729</v>
      </c>
    </row>
    <row r="579" spans="15:18" x14ac:dyDescent="0.25">
      <c r="O579">
        <v>2503684</v>
      </c>
      <c r="P579" t="s">
        <v>183</v>
      </c>
      <c r="Q579">
        <v>2502271</v>
      </c>
      <c r="R579" t="s">
        <v>2729</v>
      </c>
    </row>
    <row r="580" spans="15:18" x14ac:dyDescent="0.25">
      <c r="O580">
        <v>2503684</v>
      </c>
      <c r="P580" t="s">
        <v>183</v>
      </c>
      <c r="Q580">
        <v>2502271</v>
      </c>
      <c r="R580" t="s">
        <v>2729</v>
      </c>
    </row>
    <row r="581" spans="15:18" x14ac:dyDescent="0.25">
      <c r="O581">
        <v>2503684</v>
      </c>
      <c r="P581" t="s">
        <v>183</v>
      </c>
      <c r="Q581">
        <v>2502271</v>
      </c>
      <c r="R581" t="s">
        <v>2729</v>
      </c>
    </row>
    <row r="582" spans="15:18" x14ac:dyDescent="0.25">
      <c r="O582">
        <v>2503684</v>
      </c>
      <c r="P582" t="s">
        <v>183</v>
      </c>
      <c r="Q582">
        <v>2502271</v>
      </c>
      <c r="R582" t="s">
        <v>2729</v>
      </c>
    </row>
    <row r="583" spans="15:18" x14ac:dyDescent="0.25">
      <c r="O583">
        <v>2503734</v>
      </c>
      <c r="P583" t="s">
        <v>184</v>
      </c>
      <c r="Q583">
        <v>2502271</v>
      </c>
      <c r="R583" t="s">
        <v>2729</v>
      </c>
    </row>
    <row r="584" spans="15:18" x14ac:dyDescent="0.25">
      <c r="O584">
        <v>2503734</v>
      </c>
      <c r="P584" t="s">
        <v>184</v>
      </c>
      <c r="Q584">
        <v>2502271</v>
      </c>
      <c r="R584" t="s">
        <v>2729</v>
      </c>
    </row>
    <row r="585" spans="15:18" x14ac:dyDescent="0.25">
      <c r="O585">
        <v>2503734</v>
      </c>
      <c r="P585" t="s">
        <v>184</v>
      </c>
      <c r="Q585">
        <v>2502271</v>
      </c>
      <c r="R585" t="s">
        <v>2729</v>
      </c>
    </row>
    <row r="586" spans="15:18" x14ac:dyDescent="0.25">
      <c r="O586">
        <v>2503734</v>
      </c>
      <c r="P586" t="s">
        <v>184</v>
      </c>
      <c r="Q586">
        <v>2502271</v>
      </c>
      <c r="R586" t="s">
        <v>2729</v>
      </c>
    </row>
    <row r="587" spans="15:18" x14ac:dyDescent="0.25">
      <c r="O587">
        <v>2503765</v>
      </c>
      <c r="P587" t="s">
        <v>185</v>
      </c>
      <c r="Q587">
        <v>2502271</v>
      </c>
      <c r="R587" t="s">
        <v>2729</v>
      </c>
    </row>
    <row r="588" spans="15:18" x14ac:dyDescent="0.25">
      <c r="O588">
        <v>2503765</v>
      </c>
      <c r="P588" t="s">
        <v>185</v>
      </c>
      <c r="Q588">
        <v>2502271</v>
      </c>
      <c r="R588" t="s">
        <v>2729</v>
      </c>
    </row>
    <row r="589" spans="15:18" x14ac:dyDescent="0.25">
      <c r="O589">
        <v>2503765</v>
      </c>
      <c r="P589" t="s">
        <v>185</v>
      </c>
      <c r="Q589">
        <v>2502271</v>
      </c>
      <c r="R589" t="s">
        <v>2729</v>
      </c>
    </row>
    <row r="590" spans="15:18" x14ac:dyDescent="0.25">
      <c r="O590">
        <v>2503765</v>
      </c>
      <c r="P590" t="s">
        <v>185</v>
      </c>
      <c r="Q590">
        <v>2502271</v>
      </c>
      <c r="R590" t="s">
        <v>2729</v>
      </c>
    </row>
    <row r="591" spans="15:18" x14ac:dyDescent="0.25">
      <c r="O591">
        <v>2503765</v>
      </c>
      <c r="P591" t="s">
        <v>185</v>
      </c>
      <c r="Q591">
        <v>2502271</v>
      </c>
      <c r="R591" t="s">
        <v>2729</v>
      </c>
    </row>
    <row r="592" spans="15:18" x14ac:dyDescent="0.25">
      <c r="O592">
        <v>2503765</v>
      </c>
      <c r="P592" t="s">
        <v>185</v>
      </c>
      <c r="Q592">
        <v>2502271</v>
      </c>
      <c r="R592" t="s">
        <v>2729</v>
      </c>
    </row>
    <row r="593" spans="15:18" x14ac:dyDescent="0.25">
      <c r="O593">
        <v>2504693</v>
      </c>
      <c r="P593" t="s">
        <v>186</v>
      </c>
      <c r="Q593">
        <v>2502271</v>
      </c>
      <c r="R593" t="s">
        <v>2729</v>
      </c>
    </row>
    <row r="594" spans="15:18" x14ac:dyDescent="0.25">
      <c r="O594">
        <v>2504693</v>
      </c>
      <c r="P594" t="s">
        <v>186</v>
      </c>
      <c r="Q594">
        <v>2502271</v>
      </c>
      <c r="R594" t="s">
        <v>2729</v>
      </c>
    </row>
    <row r="595" spans="15:18" x14ac:dyDescent="0.25">
      <c r="O595">
        <v>2505401</v>
      </c>
      <c r="P595" t="s">
        <v>187</v>
      </c>
      <c r="Q595">
        <v>2502271</v>
      </c>
      <c r="R595" t="s">
        <v>2729</v>
      </c>
    </row>
    <row r="596" spans="15:18" x14ac:dyDescent="0.25">
      <c r="O596">
        <v>2508401</v>
      </c>
      <c r="P596" t="s">
        <v>188</v>
      </c>
      <c r="Q596">
        <v>2502271</v>
      </c>
      <c r="R596" t="s">
        <v>2729</v>
      </c>
    </row>
    <row r="597" spans="15:18" x14ac:dyDescent="0.25">
      <c r="O597">
        <v>2508401</v>
      </c>
      <c r="P597" t="s">
        <v>188</v>
      </c>
      <c r="Q597">
        <v>2502271</v>
      </c>
      <c r="R597" t="s">
        <v>2729</v>
      </c>
    </row>
    <row r="598" spans="15:18" x14ac:dyDescent="0.25">
      <c r="O598">
        <v>2508401</v>
      </c>
      <c r="P598" t="s">
        <v>188</v>
      </c>
      <c r="Q598">
        <v>2502271</v>
      </c>
      <c r="R598" t="s">
        <v>2729</v>
      </c>
    </row>
    <row r="599" spans="15:18" x14ac:dyDescent="0.25">
      <c r="O599">
        <v>2508401</v>
      </c>
      <c r="P599" t="s">
        <v>188</v>
      </c>
      <c r="Q599">
        <v>2502271</v>
      </c>
      <c r="R599" t="s">
        <v>2729</v>
      </c>
    </row>
    <row r="600" spans="15:18" x14ac:dyDescent="0.25">
      <c r="O600">
        <v>2510183</v>
      </c>
      <c r="P600" t="s">
        <v>189</v>
      </c>
      <c r="Q600">
        <v>2502271</v>
      </c>
      <c r="R600" t="s">
        <v>2729</v>
      </c>
    </row>
    <row r="601" spans="15:18" x14ac:dyDescent="0.25">
      <c r="O601">
        <v>2510193</v>
      </c>
      <c r="P601" t="s">
        <v>190</v>
      </c>
      <c r="Q601">
        <v>2502271</v>
      </c>
      <c r="R601" t="s">
        <v>2729</v>
      </c>
    </row>
    <row r="602" spans="15:18" x14ac:dyDescent="0.25">
      <c r="O602">
        <v>2510193</v>
      </c>
      <c r="P602" t="s">
        <v>190</v>
      </c>
      <c r="Q602">
        <v>2502271</v>
      </c>
      <c r="R602" t="s">
        <v>2729</v>
      </c>
    </row>
    <row r="603" spans="15:18" x14ac:dyDescent="0.25">
      <c r="O603">
        <v>2510195</v>
      </c>
      <c r="P603" t="s">
        <v>191</v>
      </c>
      <c r="Q603">
        <v>2502271</v>
      </c>
      <c r="R603" t="s">
        <v>2729</v>
      </c>
    </row>
    <row r="604" spans="15:18" x14ac:dyDescent="0.25">
      <c r="O604">
        <v>2510195</v>
      </c>
      <c r="P604" t="s">
        <v>191</v>
      </c>
      <c r="Q604">
        <v>2502271</v>
      </c>
      <c r="R604" t="s">
        <v>2729</v>
      </c>
    </row>
    <row r="605" spans="15:18" x14ac:dyDescent="0.25">
      <c r="O605">
        <v>2510195</v>
      </c>
      <c r="P605" t="s">
        <v>191</v>
      </c>
      <c r="Q605">
        <v>2502271</v>
      </c>
      <c r="R605" t="s">
        <v>2729</v>
      </c>
    </row>
    <row r="606" spans="15:18" x14ac:dyDescent="0.25">
      <c r="O606">
        <v>2510693</v>
      </c>
      <c r="P606" t="s">
        <v>192</v>
      </c>
      <c r="Q606">
        <v>2502271</v>
      </c>
      <c r="R606" t="s">
        <v>2729</v>
      </c>
    </row>
    <row r="607" spans="15:18" x14ac:dyDescent="0.25">
      <c r="O607">
        <v>2510693</v>
      </c>
      <c r="P607" t="s">
        <v>192</v>
      </c>
      <c r="Q607">
        <v>2502271</v>
      </c>
      <c r="R607" t="s">
        <v>2729</v>
      </c>
    </row>
    <row r="608" spans="15:18" x14ac:dyDescent="0.25">
      <c r="O608">
        <v>2510695</v>
      </c>
      <c r="P608" t="s">
        <v>193</v>
      </c>
      <c r="Q608">
        <v>2502271</v>
      </c>
      <c r="R608" t="s">
        <v>2729</v>
      </c>
    </row>
    <row r="609" spans="15:18" x14ac:dyDescent="0.25">
      <c r="O609">
        <v>2518401</v>
      </c>
      <c r="P609" t="s">
        <v>194</v>
      </c>
      <c r="Q609">
        <v>2502271</v>
      </c>
      <c r="R609" t="s">
        <v>2729</v>
      </c>
    </row>
    <row r="610" spans="15:18" x14ac:dyDescent="0.25">
      <c r="O610">
        <v>2518401</v>
      </c>
      <c r="P610" t="s">
        <v>194</v>
      </c>
      <c r="Q610">
        <v>2502271</v>
      </c>
      <c r="R610" t="s">
        <v>2729</v>
      </c>
    </row>
    <row r="611" spans="15:18" x14ac:dyDescent="0.25">
      <c r="O611">
        <v>2518401</v>
      </c>
      <c r="P611" t="s">
        <v>194</v>
      </c>
      <c r="Q611">
        <v>2502271</v>
      </c>
      <c r="R611" t="s">
        <v>2729</v>
      </c>
    </row>
    <row r="612" spans="15:18" x14ac:dyDescent="0.25">
      <c r="O612">
        <v>2518751</v>
      </c>
      <c r="P612" t="s">
        <v>195</v>
      </c>
      <c r="Q612">
        <v>2502271</v>
      </c>
      <c r="R612" t="s">
        <v>2729</v>
      </c>
    </row>
    <row r="613" spans="15:18" x14ac:dyDescent="0.25">
      <c r="O613">
        <v>2518751</v>
      </c>
      <c r="P613" t="s">
        <v>195</v>
      </c>
      <c r="Q613">
        <v>2502271</v>
      </c>
      <c r="R613" t="s">
        <v>2729</v>
      </c>
    </row>
    <row r="614" spans="15:18" x14ac:dyDescent="0.25">
      <c r="O614">
        <v>2519401</v>
      </c>
      <c r="P614" t="s">
        <v>196</v>
      </c>
      <c r="Q614">
        <v>2502271</v>
      </c>
      <c r="R614" t="s">
        <v>2729</v>
      </c>
    </row>
    <row r="615" spans="15:18" x14ac:dyDescent="0.25">
      <c r="O615">
        <v>2519401</v>
      </c>
      <c r="P615" t="s">
        <v>196</v>
      </c>
      <c r="Q615">
        <v>2502271</v>
      </c>
      <c r="R615" t="s">
        <v>2729</v>
      </c>
    </row>
    <row r="616" spans="15:18" x14ac:dyDescent="0.25">
      <c r="O616">
        <v>2519401</v>
      </c>
      <c r="P616" t="s">
        <v>196</v>
      </c>
      <c r="Q616">
        <v>2502271</v>
      </c>
      <c r="R616" t="s">
        <v>2729</v>
      </c>
    </row>
    <row r="617" spans="15:18" x14ac:dyDescent="0.25">
      <c r="O617">
        <v>2523401</v>
      </c>
      <c r="P617" t="s">
        <v>197</v>
      </c>
      <c r="Q617">
        <v>2502271</v>
      </c>
      <c r="R617" t="s">
        <v>2729</v>
      </c>
    </row>
    <row r="618" spans="15:18" x14ac:dyDescent="0.25">
      <c r="O618">
        <v>2523401</v>
      </c>
      <c r="P618" t="s">
        <v>197</v>
      </c>
      <c r="Q618">
        <v>2502271</v>
      </c>
      <c r="R618" t="s">
        <v>2729</v>
      </c>
    </row>
    <row r="619" spans="15:18" x14ac:dyDescent="0.25">
      <c r="O619">
        <v>2523401</v>
      </c>
      <c r="P619" t="s">
        <v>197</v>
      </c>
      <c r="Q619">
        <v>2502271</v>
      </c>
      <c r="R619" t="s">
        <v>2729</v>
      </c>
    </row>
    <row r="620" spans="15:18" x14ac:dyDescent="0.25">
      <c r="O620">
        <v>2527164</v>
      </c>
      <c r="P620" t="s">
        <v>198</v>
      </c>
      <c r="Q620">
        <v>2502271</v>
      </c>
      <c r="R620" t="s">
        <v>2729</v>
      </c>
    </row>
    <row r="621" spans="15:18" x14ac:dyDescent="0.25">
      <c r="O621">
        <v>2527164</v>
      </c>
      <c r="P621" t="s">
        <v>198</v>
      </c>
      <c r="Q621">
        <v>2502271</v>
      </c>
      <c r="R621" t="s">
        <v>2729</v>
      </c>
    </row>
    <row r="622" spans="15:18" x14ac:dyDescent="0.25">
      <c r="O622">
        <v>2527164</v>
      </c>
      <c r="P622" t="s">
        <v>198</v>
      </c>
      <c r="Q622">
        <v>2502271</v>
      </c>
      <c r="R622" t="s">
        <v>2729</v>
      </c>
    </row>
    <row r="623" spans="15:18" x14ac:dyDescent="0.25">
      <c r="O623">
        <v>2527164</v>
      </c>
      <c r="P623" t="s">
        <v>198</v>
      </c>
      <c r="Q623">
        <v>2502271</v>
      </c>
      <c r="R623" t="s">
        <v>2729</v>
      </c>
    </row>
    <row r="624" spans="15:18" x14ac:dyDescent="0.25">
      <c r="O624">
        <v>2527183</v>
      </c>
      <c r="P624" t="s">
        <v>199</v>
      </c>
      <c r="Q624">
        <v>2502271</v>
      </c>
      <c r="R624" t="s">
        <v>2729</v>
      </c>
    </row>
    <row r="625" spans="15:18" x14ac:dyDescent="0.25">
      <c r="O625">
        <v>2527184</v>
      </c>
      <c r="P625" t="s">
        <v>200</v>
      </c>
      <c r="Q625">
        <v>2502271</v>
      </c>
      <c r="R625" t="s">
        <v>2729</v>
      </c>
    </row>
    <row r="626" spans="15:18" x14ac:dyDescent="0.25">
      <c r="O626">
        <v>2527184</v>
      </c>
      <c r="P626" t="s">
        <v>200</v>
      </c>
      <c r="Q626">
        <v>2502271</v>
      </c>
      <c r="R626" t="s">
        <v>2729</v>
      </c>
    </row>
    <row r="627" spans="15:18" x14ac:dyDescent="0.25">
      <c r="O627">
        <v>2527184</v>
      </c>
      <c r="P627" t="s">
        <v>200</v>
      </c>
      <c r="Q627">
        <v>2502271</v>
      </c>
      <c r="R627" t="s">
        <v>2729</v>
      </c>
    </row>
    <row r="628" spans="15:18" x14ac:dyDescent="0.25">
      <c r="O628">
        <v>2527184</v>
      </c>
      <c r="P628" t="s">
        <v>200</v>
      </c>
      <c r="Q628">
        <v>2502271</v>
      </c>
      <c r="R628" t="s">
        <v>2729</v>
      </c>
    </row>
    <row r="629" spans="15:18" x14ac:dyDescent="0.25">
      <c r="O629">
        <v>2527184</v>
      </c>
      <c r="P629" t="s">
        <v>200</v>
      </c>
      <c r="Q629">
        <v>2502271</v>
      </c>
      <c r="R629" t="s">
        <v>2729</v>
      </c>
    </row>
    <row r="630" spans="15:18" x14ac:dyDescent="0.25">
      <c r="O630">
        <v>2527196</v>
      </c>
      <c r="P630" t="s">
        <v>201</v>
      </c>
      <c r="Q630">
        <v>2502271</v>
      </c>
      <c r="R630" t="s">
        <v>2729</v>
      </c>
    </row>
    <row r="631" spans="15:18" x14ac:dyDescent="0.25">
      <c r="O631">
        <v>2527196</v>
      </c>
      <c r="P631" t="s">
        <v>201</v>
      </c>
      <c r="Q631">
        <v>2502271</v>
      </c>
      <c r="R631" t="s">
        <v>2729</v>
      </c>
    </row>
    <row r="632" spans="15:18" x14ac:dyDescent="0.25">
      <c r="O632">
        <v>2527197</v>
      </c>
      <c r="P632" t="s">
        <v>202</v>
      </c>
      <c r="Q632">
        <v>2502271</v>
      </c>
      <c r="R632" t="s">
        <v>2729</v>
      </c>
    </row>
    <row r="633" spans="15:18" x14ac:dyDescent="0.25">
      <c r="O633">
        <v>2527197</v>
      </c>
      <c r="P633" t="s">
        <v>202</v>
      </c>
      <c r="Q633">
        <v>2502271</v>
      </c>
      <c r="R633" t="s">
        <v>2729</v>
      </c>
    </row>
    <row r="634" spans="15:18" x14ac:dyDescent="0.25">
      <c r="O634">
        <v>2527197</v>
      </c>
      <c r="P634" t="s">
        <v>202</v>
      </c>
      <c r="Q634">
        <v>2502271</v>
      </c>
      <c r="R634" t="s">
        <v>2729</v>
      </c>
    </row>
    <row r="635" spans="15:18" x14ac:dyDescent="0.25">
      <c r="O635">
        <v>2527197</v>
      </c>
      <c r="P635" t="s">
        <v>202</v>
      </c>
      <c r="Q635">
        <v>2502271</v>
      </c>
      <c r="R635" t="s">
        <v>2729</v>
      </c>
    </row>
    <row r="636" spans="15:18" x14ac:dyDescent="0.25">
      <c r="O636">
        <v>2527197</v>
      </c>
      <c r="P636" t="s">
        <v>202</v>
      </c>
      <c r="Q636">
        <v>2502271</v>
      </c>
      <c r="R636" t="s">
        <v>2729</v>
      </c>
    </row>
    <row r="637" spans="15:18" x14ac:dyDescent="0.25">
      <c r="O637">
        <v>2527664</v>
      </c>
      <c r="P637" t="s">
        <v>203</v>
      </c>
      <c r="Q637">
        <v>2502271</v>
      </c>
      <c r="R637" t="s">
        <v>2729</v>
      </c>
    </row>
    <row r="638" spans="15:18" x14ac:dyDescent="0.25">
      <c r="O638">
        <v>2527664</v>
      </c>
      <c r="P638" t="s">
        <v>203</v>
      </c>
      <c r="Q638">
        <v>2502271</v>
      </c>
      <c r="R638" t="s">
        <v>2729</v>
      </c>
    </row>
    <row r="639" spans="15:18" x14ac:dyDescent="0.25">
      <c r="O639">
        <v>2527684</v>
      </c>
      <c r="P639" t="s">
        <v>204</v>
      </c>
      <c r="Q639">
        <v>2502271</v>
      </c>
      <c r="R639" t="s">
        <v>2729</v>
      </c>
    </row>
    <row r="640" spans="15:18" x14ac:dyDescent="0.25">
      <c r="O640">
        <v>2527684</v>
      </c>
      <c r="P640" t="s">
        <v>204</v>
      </c>
      <c r="Q640">
        <v>2502271</v>
      </c>
      <c r="R640" t="s">
        <v>2729</v>
      </c>
    </row>
    <row r="641" spans="15:18" x14ac:dyDescent="0.25">
      <c r="O641">
        <v>2527697</v>
      </c>
      <c r="P641" t="s">
        <v>205</v>
      </c>
      <c r="Q641">
        <v>2502271</v>
      </c>
      <c r="R641" t="s">
        <v>2729</v>
      </c>
    </row>
    <row r="642" spans="15:18" x14ac:dyDescent="0.25">
      <c r="O642">
        <v>2527697</v>
      </c>
      <c r="P642" t="s">
        <v>205</v>
      </c>
      <c r="Q642">
        <v>2502271</v>
      </c>
      <c r="R642" t="s">
        <v>2729</v>
      </c>
    </row>
    <row r="643" spans="15:18" x14ac:dyDescent="0.25">
      <c r="O643">
        <v>2527697</v>
      </c>
      <c r="P643" t="s">
        <v>205</v>
      </c>
      <c r="Q643">
        <v>2502271</v>
      </c>
      <c r="R643" t="s">
        <v>2729</v>
      </c>
    </row>
    <row r="644" spans="15:18" x14ac:dyDescent="0.25">
      <c r="O644">
        <v>2527697</v>
      </c>
      <c r="P644" t="s">
        <v>205</v>
      </c>
      <c r="Q644">
        <v>2502271</v>
      </c>
      <c r="R644" t="s">
        <v>2729</v>
      </c>
    </row>
    <row r="645" spans="15:18" x14ac:dyDescent="0.25">
      <c r="O645">
        <v>2530401</v>
      </c>
      <c r="P645" t="s">
        <v>206</v>
      </c>
      <c r="Q645">
        <v>2502271</v>
      </c>
      <c r="R645" t="s">
        <v>2729</v>
      </c>
    </row>
    <row r="646" spans="15:18" x14ac:dyDescent="0.25">
      <c r="O646">
        <v>2530401</v>
      </c>
      <c r="P646" t="s">
        <v>206</v>
      </c>
      <c r="Q646">
        <v>2502271</v>
      </c>
      <c r="R646" t="s">
        <v>2729</v>
      </c>
    </row>
    <row r="647" spans="15:18" x14ac:dyDescent="0.25">
      <c r="O647">
        <v>2530401</v>
      </c>
      <c r="P647" t="s">
        <v>206</v>
      </c>
      <c r="Q647">
        <v>2502271</v>
      </c>
      <c r="R647" t="s">
        <v>2729</v>
      </c>
    </row>
    <row r="648" spans="15:18" x14ac:dyDescent="0.25">
      <c r="O648">
        <v>2530401</v>
      </c>
      <c r="P648" t="s">
        <v>206</v>
      </c>
      <c r="Q648">
        <v>2502271</v>
      </c>
      <c r="R648" t="s">
        <v>2729</v>
      </c>
    </row>
    <row r="649" spans="15:18" x14ac:dyDescent="0.25">
      <c r="O649">
        <v>2532401</v>
      </c>
      <c r="P649" t="s">
        <v>207</v>
      </c>
      <c r="Q649">
        <v>2502271</v>
      </c>
      <c r="R649" t="s">
        <v>2729</v>
      </c>
    </row>
    <row r="650" spans="15:18" x14ac:dyDescent="0.25">
      <c r="O650">
        <v>2532401</v>
      </c>
      <c r="P650" t="s">
        <v>207</v>
      </c>
      <c r="Q650">
        <v>2502271</v>
      </c>
      <c r="R650" t="s">
        <v>2729</v>
      </c>
    </row>
    <row r="651" spans="15:18" x14ac:dyDescent="0.25">
      <c r="O651">
        <v>2533265</v>
      </c>
      <c r="P651" t="s">
        <v>208</v>
      </c>
      <c r="Q651">
        <v>2502271</v>
      </c>
      <c r="R651" t="s">
        <v>2729</v>
      </c>
    </row>
    <row r="652" spans="15:18" x14ac:dyDescent="0.25">
      <c r="O652">
        <v>2533401</v>
      </c>
      <c r="P652" t="s">
        <v>209</v>
      </c>
      <c r="Q652">
        <v>2502271</v>
      </c>
      <c r="R652" t="s">
        <v>2729</v>
      </c>
    </row>
    <row r="653" spans="15:18" x14ac:dyDescent="0.25">
      <c r="O653">
        <v>2533401</v>
      </c>
      <c r="P653" t="s">
        <v>209</v>
      </c>
      <c r="Q653">
        <v>2502271</v>
      </c>
      <c r="R653" t="s">
        <v>2729</v>
      </c>
    </row>
    <row r="654" spans="15:18" x14ac:dyDescent="0.25">
      <c r="O654">
        <v>2533765</v>
      </c>
      <c r="P654" t="s">
        <v>210</v>
      </c>
      <c r="Q654">
        <v>2502271</v>
      </c>
      <c r="R654" t="s">
        <v>2729</v>
      </c>
    </row>
    <row r="655" spans="15:18" x14ac:dyDescent="0.25">
      <c r="O655">
        <v>2534401</v>
      </c>
      <c r="P655" t="s">
        <v>211</v>
      </c>
      <c r="Q655">
        <v>2502271</v>
      </c>
      <c r="R655" t="s">
        <v>2729</v>
      </c>
    </row>
    <row r="656" spans="15:18" x14ac:dyDescent="0.25">
      <c r="O656">
        <v>2534401</v>
      </c>
      <c r="P656" t="s">
        <v>211</v>
      </c>
      <c r="Q656">
        <v>2502271</v>
      </c>
      <c r="R656" t="s">
        <v>2729</v>
      </c>
    </row>
    <row r="657" spans="15:18" x14ac:dyDescent="0.25">
      <c r="O657">
        <v>2540198</v>
      </c>
      <c r="P657" t="s">
        <v>212</v>
      </c>
      <c r="Q657">
        <v>2502271</v>
      </c>
      <c r="R657" t="s">
        <v>2729</v>
      </c>
    </row>
    <row r="658" spans="15:18" x14ac:dyDescent="0.25">
      <c r="O658">
        <v>2540198</v>
      </c>
      <c r="P658" t="s">
        <v>212</v>
      </c>
      <c r="Q658">
        <v>2502271</v>
      </c>
      <c r="R658" t="s">
        <v>2729</v>
      </c>
    </row>
    <row r="659" spans="15:18" x14ac:dyDescent="0.25">
      <c r="O659">
        <v>2540198</v>
      </c>
      <c r="P659" t="s">
        <v>212</v>
      </c>
      <c r="Q659">
        <v>2502271</v>
      </c>
      <c r="R659" t="s">
        <v>2729</v>
      </c>
    </row>
    <row r="660" spans="15:18" x14ac:dyDescent="0.25">
      <c r="O660">
        <v>2540199</v>
      </c>
      <c r="P660" t="s">
        <v>213</v>
      </c>
      <c r="Q660">
        <v>2502271</v>
      </c>
      <c r="R660" t="s">
        <v>2729</v>
      </c>
    </row>
    <row r="661" spans="15:18" x14ac:dyDescent="0.25">
      <c r="O661">
        <v>2540199</v>
      </c>
      <c r="P661" t="s">
        <v>213</v>
      </c>
      <c r="Q661">
        <v>2502271</v>
      </c>
      <c r="R661" t="s">
        <v>2729</v>
      </c>
    </row>
    <row r="662" spans="15:18" x14ac:dyDescent="0.25">
      <c r="O662">
        <v>2540199</v>
      </c>
      <c r="P662" t="s">
        <v>213</v>
      </c>
      <c r="Q662">
        <v>2502271</v>
      </c>
      <c r="R662" t="s">
        <v>2729</v>
      </c>
    </row>
    <row r="663" spans="15:18" x14ac:dyDescent="0.25">
      <c r="O663">
        <v>2540199</v>
      </c>
      <c r="P663" t="s">
        <v>213</v>
      </c>
      <c r="Q663">
        <v>2502271</v>
      </c>
      <c r="R663" t="s">
        <v>2729</v>
      </c>
    </row>
    <row r="664" spans="15:18" x14ac:dyDescent="0.25">
      <c r="O664">
        <v>2540199</v>
      </c>
      <c r="P664" t="s">
        <v>213</v>
      </c>
      <c r="Q664">
        <v>2502271</v>
      </c>
      <c r="R664" t="s">
        <v>2729</v>
      </c>
    </row>
    <row r="665" spans="15:18" x14ac:dyDescent="0.25">
      <c r="O665">
        <v>2540199</v>
      </c>
      <c r="P665" t="s">
        <v>213</v>
      </c>
      <c r="Q665">
        <v>2502271</v>
      </c>
      <c r="R665" t="s">
        <v>2729</v>
      </c>
    </row>
    <row r="666" spans="15:18" x14ac:dyDescent="0.25">
      <c r="O666">
        <v>2540199</v>
      </c>
      <c r="P666" t="s">
        <v>213</v>
      </c>
      <c r="Q666">
        <v>2828160</v>
      </c>
      <c r="R666" t="s">
        <v>2730</v>
      </c>
    </row>
    <row r="667" spans="15:18" x14ac:dyDescent="0.25">
      <c r="O667">
        <v>2540199</v>
      </c>
      <c r="P667" t="s">
        <v>213</v>
      </c>
      <c r="Q667">
        <v>2828160</v>
      </c>
      <c r="R667" t="s">
        <v>2730</v>
      </c>
    </row>
    <row r="668" spans="15:18" x14ac:dyDescent="0.25">
      <c r="O668">
        <v>2540401</v>
      </c>
      <c r="P668" t="s">
        <v>214</v>
      </c>
      <c r="Q668">
        <v>2828160</v>
      </c>
      <c r="R668" t="s">
        <v>2730</v>
      </c>
    </row>
    <row r="669" spans="15:18" x14ac:dyDescent="0.25">
      <c r="O669">
        <v>2540401</v>
      </c>
      <c r="P669" t="s">
        <v>214</v>
      </c>
      <c r="Q669">
        <v>2828160</v>
      </c>
      <c r="R669" t="s">
        <v>2730</v>
      </c>
    </row>
    <row r="670" spans="15:18" x14ac:dyDescent="0.25">
      <c r="O670">
        <v>2540401</v>
      </c>
      <c r="P670" t="s">
        <v>214</v>
      </c>
      <c r="Q670">
        <v>2828160</v>
      </c>
      <c r="R670" t="s">
        <v>2730</v>
      </c>
    </row>
    <row r="671" spans="15:18" x14ac:dyDescent="0.25">
      <c r="O671">
        <v>2540401</v>
      </c>
      <c r="P671" t="s">
        <v>214</v>
      </c>
      <c r="Q671">
        <v>2828160</v>
      </c>
      <c r="R671" t="s">
        <v>2730</v>
      </c>
    </row>
    <row r="672" spans="15:18" x14ac:dyDescent="0.25">
      <c r="O672">
        <v>2540698</v>
      </c>
      <c r="P672" t="s">
        <v>215</v>
      </c>
      <c r="Q672">
        <v>2828160</v>
      </c>
      <c r="R672" t="s">
        <v>2730</v>
      </c>
    </row>
    <row r="673" spans="15:18" x14ac:dyDescent="0.25">
      <c r="O673">
        <v>2540699</v>
      </c>
      <c r="P673" t="s">
        <v>216</v>
      </c>
      <c r="Q673">
        <v>2828160</v>
      </c>
      <c r="R673" t="s">
        <v>2730</v>
      </c>
    </row>
    <row r="674" spans="15:18" x14ac:dyDescent="0.25">
      <c r="O674">
        <v>2540699</v>
      </c>
      <c r="P674" t="s">
        <v>216</v>
      </c>
      <c r="Q674">
        <v>2828160</v>
      </c>
      <c r="R674" t="s">
        <v>2730</v>
      </c>
    </row>
    <row r="675" spans="15:18" x14ac:dyDescent="0.25">
      <c r="O675">
        <v>2540699</v>
      </c>
      <c r="P675" t="s">
        <v>216</v>
      </c>
      <c r="Q675">
        <v>2828160</v>
      </c>
      <c r="R675" t="s">
        <v>2730</v>
      </c>
    </row>
    <row r="676" spans="15:18" x14ac:dyDescent="0.25">
      <c r="O676">
        <v>2540699</v>
      </c>
      <c r="P676" t="s">
        <v>216</v>
      </c>
      <c r="Q676">
        <v>2828160</v>
      </c>
      <c r="R676" t="s">
        <v>2730</v>
      </c>
    </row>
    <row r="677" spans="15:18" x14ac:dyDescent="0.25">
      <c r="O677">
        <v>2540699</v>
      </c>
      <c r="P677" t="s">
        <v>216</v>
      </c>
      <c r="Q677">
        <v>2828160</v>
      </c>
      <c r="R677" t="s">
        <v>2730</v>
      </c>
    </row>
    <row r="678" spans="15:18" x14ac:dyDescent="0.25">
      <c r="O678">
        <v>2546401</v>
      </c>
      <c r="P678" t="s">
        <v>217</v>
      </c>
      <c r="Q678">
        <v>2828160</v>
      </c>
      <c r="R678" t="s">
        <v>2730</v>
      </c>
    </row>
    <row r="679" spans="15:18" x14ac:dyDescent="0.25">
      <c r="O679">
        <v>2546401</v>
      </c>
      <c r="P679" t="s">
        <v>217</v>
      </c>
      <c r="Q679">
        <v>2828160</v>
      </c>
      <c r="R679" t="s">
        <v>2730</v>
      </c>
    </row>
    <row r="680" spans="15:18" x14ac:dyDescent="0.25">
      <c r="O680">
        <v>2548401</v>
      </c>
      <c r="P680" t="s">
        <v>218</v>
      </c>
      <c r="Q680">
        <v>2828160</v>
      </c>
      <c r="R680" t="s">
        <v>2730</v>
      </c>
    </row>
    <row r="681" spans="15:18" x14ac:dyDescent="0.25">
      <c r="O681">
        <v>2548401</v>
      </c>
      <c r="P681" t="s">
        <v>218</v>
      </c>
      <c r="Q681">
        <v>2828160</v>
      </c>
      <c r="R681" t="s">
        <v>2730</v>
      </c>
    </row>
    <row r="682" spans="15:18" x14ac:dyDescent="0.25">
      <c r="O682">
        <v>2554163</v>
      </c>
      <c r="P682" t="s">
        <v>219</v>
      </c>
      <c r="Q682">
        <v>2828160</v>
      </c>
      <c r="R682" t="s">
        <v>2730</v>
      </c>
    </row>
    <row r="683" spans="15:18" x14ac:dyDescent="0.25">
      <c r="O683">
        <v>2554163</v>
      </c>
      <c r="P683" t="s">
        <v>219</v>
      </c>
      <c r="Q683">
        <v>2828160</v>
      </c>
      <c r="R683" t="s">
        <v>2730</v>
      </c>
    </row>
    <row r="684" spans="15:18" x14ac:dyDescent="0.25">
      <c r="O684">
        <v>2554164</v>
      </c>
      <c r="P684" t="s">
        <v>220</v>
      </c>
      <c r="Q684">
        <v>2828160</v>
      </c>
      <c r="R684" t="s">
        <v>2730</v>
      </c>
    </row>
    <row r="685" spans="15:18" x14ac:dyDescent="0.25">
      <c r="O685">
        <v>2554164</v>
      </c>
      <c r="P685" t="s">
        <v>220</v>
      </c>
      <c r="Q685">
        <v>2828160</v>
      </c>
      <c r="R685" t="s">
        <v>2730</v>
      </c>
    </row>
    <row r="686" spans="15:18" x14ac:dyDescent="0.25">
      <c r="O686">
        <v>2554164</v>
      </c>
      <c r="P686" t="s">
        <v>220</v>
      </c>
      <c r="Q686">
        <v>2828160</v>
      </c>
      <c r="R686" t="s">
        <v>2730</v>
      </c>
    </row>
    <row r="687" spans="15:18" x14ac:dyDescent="0.25">
      <c r="O687">
        <v>2554164</v>
      </c>
      <c r="P687" t="s">
        <v>220</v>
      </c>
      <c r="Q687">
        <v>2828160</v>
      </c>
      <c r="R687" t="s">
        <v>2730</v>
      </c>
    </row>
    <row r="688" spans="15:18" x14ac:dyDescent="0.25">
      <c r="O688">
        <v>2554164</v>
      </c>
      <c r="P688" t="s">
        <v>220</v>
      </c>
      <c r="Q688">
        <v>2828160</v>
      </c>
      <c r="R688" t="s">
        <v>2730</v>
      </c>
    </row>
    <row r="689" spans="15:18" x14ac:dyDescent="0.25">
      <c r="O689">
        <v>2554164</v>
      </c>
      <c r="P689" t="s">
        <v>220</v>
      </c>
      <c r="Q689">
        <v>2828160</v>
      </c>
      <c r="R689" t="s">
        <v>2730</v>
      </c>
    </row>
    <row r="690" spans="15:18" x14ac:dyDescent="0.25">
      <c r="O690">
        <v>2554183</v>
      </c>
      <c r="P690" t="s">
        <v>221</v>
      </c>
      <c r="Q690">
        <v>2828181</v>
      </c>
      <c r="R690" t="s">
        <v>2731</v>
      </c>
    </row>
    <row r="691" spans="15:18" x14ac:dyDescent="0.25">
      <c r="O691">
        <v>2554183</v>
      </c>
      <c r="P691" t="s">
        <v>221</v>
      </c>
      <c r="Q691">
        <v>2828181</v>
      </c>
      <c r="R691" t="s">
        <v>2731</v>
      </c>
    </row>
    <row r="692" spans="15:18" x14ac:dyDescent="0.25">
      <c r="O692">
        <v>2554183</v>
      </c>
      <c r="P692" t="s">
        <v>221</v>
      </c>
      <c r="Q692">
        <v>2828181</v>
      </c>
      <c r="R692" t="s">
        <v>2731</v>
      </c>
    </row>
    <row r="693" spans="15:18" x14ac:dyDescent="0.25">
      <c r="O693">
        <v>2554184</v>
      </c>
      <c r="P693" t="s">
        <v>222</v>
      </c>
      <c r="Q693">
        <v>2828181</v>
      </c>
      <c r="R693" t="s">
        <v>2731</v>
      </c>
    </row>
    <row r="694" spans="15:18" x14ac:dyDescent="0.25">
      <c r="O694">
        <v>2554184</v>
      </c>
      <c r="P694" t="s">
        <v>222</v>
      </c>
      <c r="Q694">
        <v>2828181</v>
      </c>
      <c r="R694" t="s">
        <v>2731</v>
      </c>
    </row>
    <row r="695" spans="15:18" x14ac:dyDescent="0.25">
      <c r="O695">
        <v>2554184</v>
      </c>
      <c r="P695" t="s">
        <v>222</v>
      </c>
      <c r="Q695">
        <v>2828181</v>
      </c>
      <c r="R695" t="s">
        <v>2731</v>
      </c>
    </row>
    <row r="696" spans="15:18" x14ac:dyDescent="0.25">
      <c r="O696">
        <v>2554184</v>
      </c>
      <c r="P696" t="s">
        <v>222</v>
      </c>
      <c r="Q696">
        <v>2828181</v>
      </c>
      <c r="R696" t="s">
        <v>2731</v>
      </c>
    </row>
    <row r="697" spans="15:18" x14ac:dyDescent="0.25">
      <c r="O697">
        <v>2554184</v>
      </c>
      <c r="P697" t="s">
        <v>222</v>
      </c>
      <c r="Q697">
        <v>2828181</v>
      </c>
      <c r="R697" t="s">
        <v>2731</v>
      </c>
    </row>
    <row r="698" spans="15:18" x14ac:dyDescent="0.25">
      <c r="O698">
        <v>2554184</v>
      </c>
      <c r="P698" t="s">
        <v>222</v>
      </c>
      <c r="Q698">
        <v>2828181</v>
      </c>
      <c r="R698" t="s">
        <v>2731</v>
      </c>
    </row>
    <row r="699" spans="15:18" x14ac:dyDescent="0.25">
      <c r="O699">
        <v>2554197</v>
      </c>
      <c r="P699" t="s">
        <v>223</v>
      </c>
      <c r="Q699">
        <v>2828181</v>
      </c>
      <c r="R699" t="s">
        <v>2731</v>
      </c>
    </row>
    <row r="700" spans="15:18" x14ac:dyDescent="0.25">
      <c r="O700">
        <v>2554197</v>
      </c>
      <c r="P700" t="s">
        <v>223</v>
      </c>
      <c r="Q700">
        <v>2828181</v>
      </c>
      <c r="R700" t="s">
        <v>2731</v>
      </c>
    </row>
    <row r="701" spans="15:18" x14ac:dyDescent="0.25">
      <c r="O701">
        <v>2554684</v>
      </c>
      <c r="P701" t="s">
        <v>224</v>
      </c>
      <c r="Q701">
        <v>2828181</v>
      </c>
      <c r="R701" t="s">
        <v>2731</v>
      </c>
    </row>
    <row r="702" spans="15:18" x14ac:dyDescent="0.25">
      <c r="O702">
        <v>2554684</v>
      </c>
      <c r="P702" t="s">
        <v>224</v>
      </c>
      <c r="Q702">
        <v>2828181</v>
      </c>
      <c r="R702" t="s">
        <v>2731</v>
      </c>
    </row>
    <row r="703" spans="15:18" x14ac:dyDescent="0.25">
      <c r="O703">
        <v>2554684</v>
      </c>
      <c r="P703" t="s">
        <v>224</v>
      </c>
      <c r="Q703">
        <v>2828181</v>
      </c>
      <c r="R703" t="s">
        <v>2731</v>
      </c>
    </row>
    <row r="704" spans="15:18" x14ac:dyDescent="0.25">
      <c r="O704">
        <v>2554684</v>
      </c>
      <c r="P704" t="s">
        <v>224</v>
      </c>
      <c r="Q704">
        <v>2828181</v>
      </c>
      <c r="R704" t="s">
        <v>2731</v>
      </c>
    </row>
    <row r="705" spans="15:18" x14ac:dyDescent="0.25">
      <c r="O705">
        <v>2556401</v>
      </c>
      <c r="P705" t="s">
        <v>225</v>
      </c>
      <c r="Q705">
        <v>2828181</v>
      </c>
      <c r="R705" t="s">
        <v>2731</v>
      </c>
    </row>
    <row r="706" spans="15:18" x14ac:dyDescent="0.25">
      <c r="O706">
        <v>2557193</v>
      </c>
      <c r="P706" t="s">
        <v>226</v>
      </c>
      <c r="Q706">
        <v>2828230</v>
      </c>
      <c r="R706" t="s">
        <v>2732</v>
      </c>
    </row>
    <row r="707" spans="15:18" x14ac:dyDescent="0.25">
      <c r="O707">
        <v>2557193</v>
      </c>
      <c r="P707" t="s">
        <v>226</v>
      </c>
      <c r="Q707">
        <v>2828230</v>
      </c>
      <c r="R707" t="s">
        <v>2732</v>
      </c>
    </row>
    <row r="708" spans="15:18" x14ac:dyDescent="0.25">
      <c r="O708">
        <v>2557193</v>
      </c>
      <c r="P708" t="s">
        <v>226</v>
      </c>
      <c r="Q708">
        <v>2828230</v>
      </c>
      <c r="R708" t="s">
        <v>2732</v>
      </c>
    </row>
    <row r="709" spans="15:18" x14ac:dyDescent="0.25">
      <c r="O709">
        <v>2557193</v>
      </c>
      <c r="P709" t="s">
        <v>226</v>
      </c>
      <c r="Q709">
        <v>2828230</v>
      </c>
      <c r="R709" t="s">
        <v>2732</v>
      </c>
    </row>
    <row r="710" spans="15:18" x14ac:dyDescent="0.25">
      <c r="O710">
        <v>2557193</v>
      </c>
      <c r="P710" t="s">
        <v>226</v>
      </c>
      <c r="Q710">
        <v>2828230</v>
      </c>
      <c r="R710" t="s">
        <v>2732</v>
      </c>
    </row>
    <row r="711" spans="15:18" x14ac:dyDescent="0.25">
      <c r="O711">
        <v>2557195</v>
      </c>
      <c r="P711" t="s">
        <v>227</v>
      </c>
      <c r="Q711">
        <v>2828230</v>
      </c>
      <c r="R711" t="s">
        <v>2732</v>
      </c>
    </row>
    <row r="712" spans="15:18" x14ac:dyDescent="0.25">
      <c r="O712">
        <v>2557195</v>
      </c>
      <c r="P712" t="s">
        <v>227</v>
      </c>
      <c r="Q712">
        <v>2828230</v>
      </c>
      <c r="R712" t="s">
        <v>2732</v>
      </c>
    </row>
    <row r="713" spans="15:18" x14ac:dyDescent="0.25">
      <c r="O713">
        <v>2557195</v>
      </c>
      <c r="P713" t="s">
        <v>227</v>
      </c>
      <c r="Q713">
        <v>2828230</v>
      </c>
      <c r="R713" t="s">
        <v>2732</v>
      </c>
    </row>
    <row r="714" spans="15:18" x14ac:dyDescent="0.25">
      <c r="O714">
        <v>2557195</v>
      </c>
      <c r="P714" t="s">
        <v>227</v>
      </c>
      <c r="Q714">
        <v>2828230</v>
      </c>
      <c r="R714" t="s">
        <v>2732</v>
      </c>
    </row>
    <row r="715" spans="15:18" x14ac:dyDescent="0.25">
      <c r="O715">
        <v>2557195</v>
      </c>
      <c r="P715" t="s">
        <v>227</v>
      </c>
      <c r="Q715">
        <v>2828230</v>
      </c>
      <c r="R715" t="s">
        <v>2732</v>
      </c>
    </row>
    <row r="716" spans="15:18" x14ac:dyDescent="0.25">
      <c r="O716">
        <v>2557195</v>
      </c>
      <c r="P716" t="s">
        <v>227</v>
      </c>
      <c r="Q716">
        <v>2828230</v>
      </c>
      <c r="R716" t="s">
        <v>2732</v>
      </c>
    </row>
    <row r="717" spans="15:18" x14ac:dyDescent="0.25">
      <c r="O717">
        <v>2557195</v>
      </c>
      <c r="P717" t="s">
        <v>227</v>
      </c>
      <c r="Q717">
        <v>2828230</v>
      </c>
      <c r="R717" t="s">
        <v>2732</v>
      </c>
    </row>
    <row r="718" spans="15:18" x14ac:dyDescent="0.25">
      <c r="O718">
        <v>2557401</v>
      </c>
      <c r="P718" t="s">
        <v>228</v>
      </c>
      <c r="Q718">
        <v>2828230</v>
      </c>
      <c r="R718" t="s">
        <v>2732</v>
      </c>
    </row>
    <row r="719" spans="15:18" x14ac:dyDescent="0.25">
      <c r="O719">
        <v>2557695</v>
      </c>
      <c r="P719" t="s">
        <v>229</v>
      </c>
      <c r="Q719">
        <v>2828230</v>
      </c>
      <c r="R719" t="s">
        <v>2732</v>
      </c>
    </row>
    <row r="720" spans="15:18" x14ac:dyDescent="0.25">
      <c r="O720">
        <v>2557695</v>
      </c>
      <c r="P720" t="s">
        <v>229</v>
      </c>
      <c r="Q720">
        <v>2828230</v>
      </c>
      <c r="R720" t="s">
        <v>2732</v>
      </c>
    </row>
    <row r="721" spans="15:18" x14ac:dyDescent="0.25">
      <c r="O721">
        <v>2557695</v>
      </c>
      <c r="P721" t="s">
        <v>229</v>
      </c>
      <c r="Q721">
        <v>2828230</v>
      </c>
      <c r="R721" t="s">
        <v>2732</v>
      </c>
    </row>
    <row r="722" spans="15:18" x14ac:dyDescent="0.25">
      <c r="O722">
        <v>2558401</v>
      </c>
      <c r="P722" t="s">
        <v>230</v>
      </c>
      <c r="Q722">
        <v>2828230</v>
      </c>
      <c r="R722" t="s">
        <v>2732</v>
      </c>
    </row>
    <row r="723" spans="15:18" x14ac:dyDescent="0.25">
      <c r="O723">
        <v>2559401</v>
      </c>
      <c r="P723" t="s">
        <v>231</v>
      </c>
      <c r="Q723">
        <v>2828230</v>
      </c>
      <c r="R723" t="s">
        <v>2732</v>
      </c>
    </row>
    <row r="724" spans="15:18" x14ac:dyDescent="0.25">
      <c r="O724">
        <v>2560163</v>
      </c>
      <c r="P724" t="s">
        <v>232</v>
      </c>
      <c r="Q724">
        <v>2828230</v>
      </c>
      <c r="R724" t="s">
        <v>2732</v>
      </c>
    </row>
    <row r="725" spans="15:18" x14ac:dyDescent="0.25">
      <c r="O725">
        <v>2560164</v>
      </c>
      <c r="P725" t="s">
        <v>233</v>
      </c>
      <c r="Q725">
        <v>2828230</v>
      </c>
      <c r="R725" t="s">
        <v>2732</v>
      </c>
    </row>
    <row r="726" spans="15:18" x14ac:dyDescent="0.25">
      <c r="O726">
        <v>2560164</v>
      </c>
      <c r="P726" t="s">
        <v>233</v>
      </c>
      <c r="Q726">
        <v>2828230</v>
      </c>
      <c r="R726" t="s">
        <v>2732</v>
      </c>
    </row>
    <row r="727" spans="15:18" x14ac:dyDescent="0.25">
      <c r="O727">
        <v>2560164</v>
      </c>
      <c r="P727" t="s">
        <v>233</v>
      </c>
      <c r="Q727">
        <v>2828230</v>
      </c>
      <c r="R727" t="s">
        <v>2732</v>
      </c>
    </row>
    <row r="728" spans="15:18" x14ac:dyDescent="0.25">
      <c r="O728">
        <v>2560164</v>
      </c>
      <c r="P728" t="s">
        <v>233</v>
      </c>
      <c r="Q728">
        <v>2828230</v>
      </c>
      <c r="R728" t="s">
        <v>2732</v>
      </c>
    </row>
    <row r="729" spans="15:18" x14ac:dyDescent="0.25">
      <c r="O729">
        <v>2560164</v>
      </c>
      <c r="P729" t="s">
        <v>233</v>
      </c>
      <c r="Q729">
        <v>2828230</v>
      </c>
      <c r="R729" t="s">
        <v>2732</v>
      </c>
    </row>
    <row r="730" spans="15:18" x14ac:dyDescent="0.25">
      <c r="O730">
        <v>2560164</v>
      </c>
      <c r="P730" t="s">
        <v>233</v>
      </c>
      <c r="Q730">
        <v>2828230</v>
      </c>
      <c r="R730" t="s">
        <v>2732</v>
      </c>
    </row>
    <row r="731" spans="15:18" x14ac:dyDescent="0.25">
      <c r="O731">
        <v>2560183</v>
      </c>
      <c r="P731" t="s">
        <v>234</v>
      </c>
      <c r="Q731">
        <v>2828230</v>
      </c>
      <c r="R731" t="s">
        <v>2732</v>
      </c>
    </row>
    <row r="732" spans="15:18" x14ac:dyDescent="0.25">
      <c r="O732">
        <v>2560183</v>
      </c>
      <c r="P732" t="s">
        <v>234</v>
      </c>
      <c r="Q732">
        <v>2828230</v>
      </c>
      <c r="R732" t="s">
        <v>2732</v>
      </c>
    </row>
    <row r="733" spans="15:18" x14ac:dyDescent="0.25">
      <c r="O733">
        <v>2560183</v>
      </c>
      <c r="P733" t="s">
        <v>234</v>
      </c>
      <c r="Q733">
        <v>2828230</v>
      </c>
      <c r="R733" t="s">
        <v>2732</v>
      </c>
    </row>
    <row r="734" spans="15:18" x14ac:dyDescent="0.25">
      <c r="O734">
        <v>2560184</v>
      </c>
      <c r="P734" t="s">
        <v>235</v>
      </c>
      <c r="Q734">
        <v>2828230</v>
      </c>
      <c r="R734" t="s">
        <v>2732</v>
      </c>
    </row>
    <row r="735" spans="15:18" x14ac:dyDescent="0.25">
      <c r="O735">
        <v>2560184</v>
      </c>
      <c r="P735" t="s">
        <v>235</v>
      </c>
      <c r="Q735">
        <v>2828230</v>
      </c>
      <c r="R735" t="s">
        <v>2732</v>
      </c>
    </row>
    <row r="736" spans="15:18" x14ac:dyDescent="0.25">
      <c r="O736">
        <v>2560184</v>
      </c>
      <c r="P736" t="s">
        <v>235</v>
      </c>
      <c r="Q736">
        <v>2828230</v>
      </c>
      <c r="R736" t="s">
        <v>2732</v>
      </c>
    </row>
    <row r="737" spans="15:18" x14ac:dyDescent="0.25">
      <c r="O737">
        <v>2560184</v>
      </c>
      <c r="P737" t="s">
        <v>235</v>
      </c>
      <c r="Q737">
        <v>2828230</v>
      </c>
      <c r="R737" t="s">
        <v>2732</v>
      </c>
    </row>
    <row r="738" spans="15:18" x14ac:dyDescent="0.25">
      <c r="O738">
        <v>2560184</v>
      </c>
      <c r="P738" t="s">
        <v>235</v>
      </c>
      <c r="Q738">
        <v>2828230</v>
      </c>
      <c r="R738" t="s">
        <v>2732</v>
      </c>
    </row>
    <row r="739" spans="15:18" x14ac:dyDescent="0.25">
      <c r="O739">
        <v>2560184</v>
      </c>
      <c r="P739" t="s">
        <v>235</v>
      </c>
      <c r="Q739">
        <v>2828230</v>
      </c>
      <c r="R739" t="s">
        <v>2732</v>
      </c>
    </row>
    <row r="740" spans="15:18" x14ac:dyDescent="0.25">
      <c r="O740">
        <v>2560196</v>
      </c>
      <c r="P740" t="s">
        <v>236</v>
      </c>
      <c r="Q740">
        <v>2828230</v>
      </c>
      <c r="R740" t="s">
        <v>2732</v>
      </c>
    </row>
    <row r="741" spans="15:18" x14ac:dyDescent="0.25">
      <c r="O741">
        <v>2560196</v>
      </c>
      <c r="P741" t="s">
        <v>236</v>
      </c>
      <c r="Q741">
        <v>2828230</v>
      </c>
      <c r="R741" t="s">
        <v>2732</v>
      </c>
    </row>
    <row r="742" spans="15:18" x14ac:dyDescent="0.25">
      <c r="O742">
        <v>2560196</v>
      </c>
      <c r="P742" t="s">
        <v>236</v>
      </c>
      <c r="Q742">
        <v>2828230</v>
      </c>
      <c r="R742" t="s">
        <v>2732</v>
      </c>
    </row>
    <row r="743" spans="15:18" x14ac:dyDescent="0.25">
      <c r="O743">
        <v>2560197</v>
      </c>
      <c r="P743" t="s">
        <v>237</v>
      </c>
      <c r="Q743">
        <v>2828230</v>
      </c>
      <c r="R743" t="s">
        <v>2732</v>
      </c>
    </row>
    <row r="744" spans="15:18" x14ac:dyDescent="0.25">
      <c r="O744">
        <v>2560197</v>
      </c>
      <c r="P744" t="s">
        <v>237</v>
      </c>
      <c r="Q744">
        <v>2828230</v>
      </c>
      <c r="R744" t="s">
        <v>2732</v>
      </c>
    </row>
    <row r="745" spans="15:18" x14ac:dyDescent="0.25">
      <c r="O745">
        <v>2560197</v>
      </c>
      <c r="P745" t="s">
        <v>237</v>
      </c>
      <c r="Q745">
        <v>2828230</v>
      </c>
      <c r="R745" t="s">
        <v>2732</v>
      </c>
    </row>
    <row r="746" spans="15:18" x14ac:dyDescent="0.25">
      <c r="O746">
        <v>2560197</v>
      </c>
      <c r="P746" t="s">
        <v>237</v>
      </c>
      <c r="Q746">
        <v>2828230</v>
      </c>
      <c r="R746" t="s">
        <v>2732</v>
      </c>
    </row>
    <row r="747" spans="15:18" x14ac:dyDescent="0.25">
      <c r="O747">
        <v>2560197</v>
      </c>
      <c r="P747" t="s">
        <v>237</v>
      </c>
      <c r="Q747">
        <v>2828230</v>
      </c>
      <c r="R747" t="s">
        <v>2732</v>
      </c>
    </row>
    <row r="748" spans="15:18" x14ac:dyDescent="0.25">
      <c r="O748">
        <v>2560197</v>
      </c>
      <c r="P748" t="s">
        <v>237</v>
      </c>
      <c r="Q748">
        <v>2828230</v>
      </c>
      <c r="R748" t="s">
        <v>2732</v>
      </c>
    </row>
    <row r="749" spans="15:18" x14ac:dyDescent="0.25">
      <c r="O749">
        <v>2560664</v>
      </c>
      <c r="P749" t="s">
        <v>238</v>
      </c>
      <c r="Q749">
        <v>2828230</v>
      </c>
      <c r="R749" t="s">
        <v>2732</v>
      </c>
    </row>
    <row r="750" spans="15:18" x14ac:dyDescent="0.25">
      <c r="O750">
        <v>2560664</v>
      </c>
      <c r="P750" t="s">
        <v>238</v>
      </c>
      <c r="Q750">
        <v>2828230</v>
      </c>
      <c r="R750" t="s">
        <v>2732</v>
      </c>
    </row>
    <row r="751" spans="15:18" x14ac:dyDescent="0.25">
      <c r="O751">
        <v>2560664</v>
      </c>
      <c r="P751" t="s">
        <v>238</v>
      </c>
      <c r="Q751">
        <v>2828230</v>
      </c>
      <c r="R751" t="s">
        <v>2732</v>
      </c>
    </row>
    <row r="752" spans="15:18" x14ac:dyDescent="0.25">
      <c r="O752">
        <v>2560664</v>
      </c>
      <c r="P752" t="s">
        <v>238</v>
      </c>
      <c r="Q752">
        <v>2828230</v>
      </c>
      <c r="R752" t="s">
        <v>2732</v>
      </c>
    </row>
    <row r="753" spans="15:18" x14ac:dyDescent="0.25">
      <c r="O753">
        <v>2560664</v>
      </c>
      <c r="P753" t="s">
        <v>238</v>
      </c>
      <c r="Q753">
        <v>2828230</v>
      </c>
      <c r="R753" t="s">
        <v>2732</v>
      </c>
    </row>
    <row r="754" spans="15:18" x14ac:dyDescent="0.25">
      <c r="O754">
        <v>2560697</v>
      </c>
      <c r="P754" t="s">
        <v>239</v>
      </c>
      <c r="Q754">
        <v>2828230</v>
      </c>
      <c r="R754" t="s">
        <v>2732</v>
      </c>
    </row>
    <row r="755" spans="15:18" x14ac:dyDescent="0.25">
      <c r="O755">
        <v>2560697</v>
      </c>
      <c r="P755" t="s">
        <v>239</v>
      </c>
      <c r="Q755">
        <v>2828230</v>
      </c>
      <c r="R755" t="s">
        <v>2732</v>
      </c>
    </row>
    <row r="756" spans="15:18" x14ac:dyDescent="0.25">
      <c r="O756">
        <v>2560697</v>
      </c>
      <c r="P756" t="s">
        <v>239</v>
      </c>
      <c r="Q756">
        <v>2828230</v>
      </c>
      <c r="R756" t="s">
        <v>2732</v>
      </c>
    </row>
    <row r="757" spans="15:18" x14ac:dyDescent="0.25">
      <c r="O757">
        <v>2563233</v>
      </c>
      <c r="P757" t="s">
        <v>240</v>
      </c>
      <c r="Q757">
        <v>2828230</v>
      </c>
      <c r="R757" t="s">
        <v>2732</v>
      </c>
    </row>
    <row r="758" spans="15:18" x14ac:dyDescent="0.25">
      <c r="O758">
        <v>2563233</v>
      </c>
      <c r="P758" t="s">
        <v>240</v>
      </c>
      <c r="Q758">
        <v>2828230</v>
      </c>
      <c r="R758" t="s">
        <v>2732</v>
      </c>
    </row>
    <row r="759" spans="15:18" x14ac:dyDescent="0.25">
      <c r="O759">
        <v>2563234</v>
      </c>
      <c r="P759" t="s">
        <v>241</v>
      </c>
      <c r="Q759">
        <v>2828230</v>
      </c>
      <c r="R759" t="s">
        <v>2732</v>
      </c>
    </row>
    <row r="760" spans="15:18" x14ac:dyDescent="0.25">
      <c r="O760">
        <v>2563234</v>
      </c>
      <c r="P760" t="s">
        <v>241</v>
      </c>
      <c r="Q760">
        <v>2828230</v>
      </c>
      <c r="R760" t="s">
        <v>2732</v>
      </c>
    </row>
    <row r="761" spans="15:18" x14ac:dyDescent="0.25">
      <c r="O761">
        <v>2563265</v>
      </c>
      <c r="P761" t="s">
        <v>242</v>
      </c>
      <c r="Q761">
        <v>2828230</v>
      </c>
      <c r="R761" t="s">
        <v>2732</v>
      </c>
    </row>
    <row r="762" spans="15:18" x14ac:dyDescent="0.25">
      <c r="O762">
        <v>2563265</v>
      </c>
      <c r="P762" t="s">
        <v>242</v>
      </c>
      <c r="Q762">
        <v>2828230</v>
      </c>
      <c r="R762" t="s">
        <v>2732</v>
      </c>
    </row>
    <row r="763" spans="15:18" x14ac:dyDescent="0.25">
      <c r="O763">
        <v>2563401</v>
      </c>
      <c r="P763" t="s">
        <v>243</v>
      </c>
      <c r="Q763">
        <v>2828230</v>
      </c>
      <c r="R763" t="s">
        <v>2732</v>
      </c>
    </row>
    <row r="764" spans="15:18" x14ac:dyDescent="0.25">
      <c r="O764">
        <v>2563401</v>
      </c>
      <c r="P764" t="s">
        <v>243</v>
      </c>
      <c r="Q764">
        <v>2828230</v>
      </c>
      <c r="R764" t="s">
        <v>2732</v>
      </c>
    </row>
    <row r="765" spans="15:18" x14ac:dyDescent="0.25">
      <c r="O765">
        <v>2564233</v>
      </c>
      <c r="P765" t="s">
        <v>244</v>
      </c>
      <c r="Q765">
        <v>2828230</v>
      </c>
      <c r="R765" t="s">
        <v>2732</v>
      </c>
    </row>
    <row r="766" spans="15:18" x14ac:dyDescent="0.25">
      <c r="O766">
        <v>2564233</v>
      </c>
      <c r="P766" t="s">
        <v>244</v>
      </c>
      <c r="Q766">
        <v>2828230</v>
      </c>
      <c r="R766" t="s">
        <v>2732</v>
      </c>
    </row>
    <row r="767" spans="15:18" x14ac:dyDescent="0.25">
      <c r="O767">
        <v>2564234</v>
      </c>
      <c r="P767" t="s">
        <v>245</v>
      </c>
      <c r="Q767">
        <v>2828230</v>
      </c>
      <c r="R767" t="s">
        <v>2732</v>
      </c>
    </row>
    <row r="768" spans="15:18" x14ac:dyDescent="0.25">
      <c r="O768">
        <v>2564234</v>
      </c>
      <c r="P768" t="s">
        <v>245</v>
      </c>
      <c r="Q768">
        <v>2828230</v>
      </c>
      <c r="R768" t="s">
        <v>2732</v>
      </c>
    </row>
    <row r="769" spans="15:18" x14ac:dyDescent="0.25">
      <c r="O769">
        <v>2564265</v>
      </c>
      <c r="P769" t="s">
        <v>246</v>
      </c>
      <c r="Q769">
        <v>2828230</v>
      </c>
      <c r="R769" t="s">
        <v>2732</v>
      </c>
    </row>
    <row r="770" spans="15:18" x14ac:dyDescent="0.25">
      <c r="O770">
        <v>2564265</v>
      </c>
      <c r="P770" t="s">
        <v>246</v>
      </c>
      <c r="Q770">
        <v>2828230</v>
      </c>
      <c r="R770" t="s">
        <v>2732</v>
      </c>
    </row>
    <row r="771" spans="15:18" x14ac:dyDescent="0.25">
      <c r="O771">
        <v>2564401</v>
      </c>
      <c r="P771" t="s">
        <v>247</v>
      </c>
      <c r="Q771">
        <v>2828230</v>
      </c>
      <c r="R771" t="s">
        <v>2732</v>
      </c>
    </row>
    <row r="772" spans="15:18" x14ac:dyDescent="0.25">
      <c r="O772">
        <v>2564401</v>
      </c>
      <c r="P772" t="s">
        <v>247</v>
      </c>
      <c r="Q772">
        <v>2828230</v>
      </c>
      <c r="R772" t="s">
        <v>2732</v>
      </c>
    </row>
    <row r="773" spans="15:18" x14ac:dyDescent="0.25">
      <c r="O773">
        <v>2565401</v>
      </c>
      <c r="P773" t="s">
        <v>248</v>
      </c>
      <c r="Q773">
        <v>2828230</v>
      </c>
      <c r="R773" t="s">
        <v>2732</v>
      </c>
    </row>
    <row r="774" spans="15:18" x14ac:dyDescent="0.25">
      <c r="O774">
        <v>2565401</v>
      </c>
      <c r="P774" t="s">
        <v>248</v>
      </c>
      <c r="Q774">
        <v>2828230</v>
      </c>
      <c r="R774" t="s">
        <v>2732</v>
      </c>
    </row>
    <row r="775" spans="15:18" x14ac:dyDescent="0.25">
      <c r="O775">
        <v>2566401</v>
      </c>
      <c r="P775" t="s">
        <v>249</v>
      </c>
      <c r="Q775">
        <v>2828230</v>
      </c>
      <c r="R775" t="s">
        <v>2732</v>
      </c>
    </row>
    <row r="776" spans="15:18" x14ac:dyDescent="0.25">
      <c r="O776">
        <v>2566401</v>
      </c>
      <c r="P776" t="s">
        <v>249</v>
      </c>
      <c r="Q776">
        <v>2828230</v>
      </c>
      <c r="R776" t="s">
        <v>2732</v>
      </c>
    </row>
    <row r="777" spans="15:18" x14ac:dyDescent="0.25">
      <c r="O777">
        <v>2567183</v>
      </c>
      <c r="P777" t="s">
        <v>250</v>
      </c>
      <c r="Q777">
        <v>2828230</v>
      </c>
      <c r="R777" t="s">
        <v>2732</v>
      </c>
    </row>
    <row r="778" spans="15:18" x14ac:dyDescent="0.25">
      <c r="O778">
        <v>2567183</v>
      </c>
      <c r="P778" t="s">
        <v>250</v>
      </c>
      <c r="Q778">
        <v>2828230</v>
      </c>
      <c r="R778" t="s">
        <v>2732</v>
      </c>
    </row>
    <row r="779" spans="15:18" x14ac:dyDescent="0.25">
      <c r="O779">
        <v>2567184</v>
      </c>
      <c r="P779" t="s">
        <v>251</v>
      </c>
      <c r="Q779">
        <v>2828230</v>
      </c>
      <c r="R779" t="s">
        <v>2732</v>
      </c>
    </row>
    <row r="780" spans="15:18" x14ac:dyDescent="0.25">
      <c r="O780">
        <v>2567184</v>
      </c>
      <c r="P780" t="s">
        <v>251</v>
      </c>
      <c r="Q780">
        <v>2828230</v>
      </c>
      <c r="R780" t="s">
        <v>2732</v>
      </c>
    </row>
    <row r="781" spans="15:18" x14ac:dyDescent="0.25">
      <c r="O781">
        <v>2567233</v>
      </c>
      <c r="P781" t="s">
        <v>252</v>
      </c>
      <c r="Q781">
        <v>2828230</v>
      </c>
      <c r="R781" t="s">
        <v>2732</v>
      </c>
    </row>
    <row r="782" spans="15:18" x14ac:dyDescent="0.25">
      <c r="O782">
        <v>2567233</v>
      </c>
      <c r="P782" t="s">
        <v>252</v>
      </c>
      <c r="Q782">
        <v>2828230</v>
      </c>
      <c r="R782" t="s">
        <v>2732</v>
      </c>
    </row>
    <row r="783" spans="15:18" x14ac:dyDescent="0.25">
      <c r="O783">
        <v>2567234</v>
      </c>
      <c r="P783" t="s">
        <v>253</v>
      </c>
      <c r="Q783">
        <v>2828230</v>
      </c>
      <c r="R783" t="s">
        <v>2732</v>
      </c>
    </row>
    <row r="784" spans="15:18" x14ac:dyDescent="0.25">
      <c r="O784">
        <v>2567234</v>
      </c>
      <c r="P784" t="s">
        <v>253</v>
      </c>
      <c r="Q784">
        <v>2828230</v>
      </c>
      <c r="R784" t="s">
        <v>2732</v>
      </c>
    </row>
    <row r="785" spans="15:18" x14ac:dyDescent="0.25">
      <c r="O785">
        <v>2567401</v>
      </c>
      <c r="P785" t="s">
        <v>254</v>
      </c>
      <c r="Q785">
        <v>2828230</v>
      </c>
      <c r="R785" t="s">
        <v>2732</v>
      </c>
    </row>
    <row r="786" spans="15:18" x14ac:dyDescent="0.25">
      <c r="O786">
        <v>2567401</v>
      </c>
      <c r="P786" t="s">
        <v>254</v>
      </c>
      <c r="Q786">
        <v>2828230</v>
      </c>
      <c r="R786" t="s">
        <v>2732</v>
      </c>
    </row>
    <row r="787" spans="15:18" x14ac:dyDescent="0.25">
      <c r="O787">
        <v>2568183</v>
      </c>
      <c r="P787" t="s">
        <v>255</v>
      </c>
      <c r="Q787">
        <v>2828230</v>
      </c>
      <c r="R787" t="s">
        <v>2732</v>
      </c>
    </row>
    <row r="788" spans="15:18" x14ac:dyDescent="0.25">
      <c r="O788">
        <v>2568183</v>
      </c>
      <c r="P788" t="s">
        <v>255</v>
      </c>
      <c r="Q788">
        <v>2828230</v>
      </c>
      <c r="R788" t="s">
        <v>2732</v>
      </c>
    </row>
    <row r="789" spans="15:18" x14ac:dyDescent="0.25">
      <c r="O789">
        <v>2568184</v>
      </c>
      <c r="P789" t="s">
        <v>256</v>
      </c>
      <c r="Q789">
        <v>2828230</v>
      </c>
      <c r="R789" t="s">
        <v>2732</v>
      </c>
    </row>
    <row r="790" spans="15:18" x14ac:dyDescent="0.25">
      <c r="O790">
        <v>2568184</v>
      </c>
      <c r="P790" t="s">
        <v>256</v>
      </c>
      <c r="Q790">
        <v>2828230</v>
      </c>
      <c r="R790" t="s">
        <v>2732</v>
      </c>
    </row>
    <row r="791" spans="15:18" x14ac:dyDescent="0.25">
      <c r="O791">
        <v>2568233</v>
      </c>
      <c r="P791" t="s">
        <v>257</v>
      </c>
      <c r="Q791">
        <v>2828230</v>
      </c>
      <c r="R791" t="s">
        <v>2732</v>
      </c>
    </row>
    <row r="792" spans="15:18" x14ac:dyDescent="0.25">
      <c r="O792">
        <v>2568233</v>
      </c>
      <c r="P792" t="s">
        <v>257</v>
      </c>
      <c r="Q792">
        <v>2828230</v>
      </c>
      <c r="R792" t="s">
        <v>2732</v>
      </c>
    </row>
    <row r="793" spans="15:18" x14ac:dyDescent="0.25">
      <c r="O793">
        <v>2568234</v>
      </c>
      <c r="P793" t="s">
        <v>258</v>
      </c>
      <c r="Q793">
        <v>2828230</v>
      </c>
      <c r="R793" t="s">
        <v>2732</v>
      </c>
    </row>
    <row r="794" spans="15:18" x14ac:dyDescent="0.25">
      <c r="O794">
        <v>2568234</v>
      </c>
      <c r="P794" t="s">
        <v>258</v>
      </c>
      <c r="Q794">
        <v>2828230</v>
      </c>
      <c r="R794" t="s">
        <v>2732</v>
      </c>
    </row>
    <row r="795" spans="15:18" x14ac:dyDescent="0.25">
      <c r="O795">
        <v>2568265</v>
      </c>
      <c r="P795" t="s">
        <v>259</v>
      </c>
      <c r="Q795">
        <v>2828230</v>
      </c>
      <c r="R795" t="s">
        <v>2732</v>
      </c>
    </row>
    <row r="796" spans="15:18" x14ac:dyDescent="0.25">
      <c r="O796">
        <v>2568265</v>
      </c>
      <c r="P796" t="s">
        <v>259</v>
      </c>
      <c r="Q796">
        <v>2828230</v>
      </c>
      <c r="R796" t="s">
        <v>2732</v>
      </c>
    </row>
    <row r="797" spans="15:18" x14ac:dyDescent="0.25">
      <c r="O797">
        <v>2568401</v>
      </c>
      <c r="P797" t="s">
        <v>260</v>
      </c>
      <c r="Q797">
        <v>2828230</v>
      </c>
      <c r="R797" t="s">
        <v>2732</v>
      </c>
    </row>
    <row r="798" spans="15:18" x14ac:dyDescent="0.25">
      <c r="O798">
        <v>2568401</v>
      </c>
      <c r="P798" t="s">
        <v>260</v>
      </c>
      <c r="Q798">
        <v>2828230</v>
      </c>
      <c r="R798" t="s">
        <v>2732</v>
      </c>
    </row>
    <row r="799" spans="15:18" x14ac:dyDescent="0.25">
      <c r="O799">
        <v>2569183</v>
      </c>
      <c r="P799" t="s">
        <v>261</v>
      </c>
      <c r="Q799">
        <v>2828230</v>
      </c>
      <c r="R799" t="s">
        <v>2732</v>
      </c>
    </row>
    <row r="800" spans="15:18" x14ac:dyDescent="0.25">
      <c r="O800">
        <v>2569183</v>
      </c>
      <c r="P800" t="s">
        <v>261</v>
      </c>
      <c r="Q800">
        <v>2889131</v>
      </c>
      <c r="R800" t="s">
        <v>2733</v>
      </c>
    </row>
    <row r="801" spans="15:18" x14ac:dyDescent="0.25">
      <c r="O801">
        <v>2569184</v>
      </c>
      <c r="P801" t="s">
        <v>262</v>
      </c>
      <c r="Q801">
        <v>2889131</v>
      </c>
      <c r="R801" t="s">
        <v>2733</v>
      </c>
    </row>
    <row r="802" spans="15:18" x14ac:dyDescent="0.25">
      <c r="O802">
        <v>2569184</v>
      </c>
      <c r="P802" t="s">
        <v>262</v>
      </c>
      <c r="Q802">
        <v>2889131</v>
      </c>
      <c r="R802" t="s">
        <v>2733</v>
      </c>
    </row>
    <row r="803" spans="15:18" x14ac:dyDescent="0.25">
      <c r="O803">
        <v>2569233</v>
      </c>
      <c r="P803" t="s">
        <v>263</v>
      </c>
      <c r="Q803">
        <v>2889131</v>
      </c>
      <c r="R803" t="s">
        <v>2733</v>
      </c>
    </row>
    <row r="804" spans="15:18" x14ac:dyDescent="0.25">
      <c r="O804">
        <v>2569233</v>
      </c>
      <c r="P804" t="s">
        <v>263</v>
      </c>
      <c r="Q804">
        <v>2889131</v>
      </c>
      <c r="R804" t="s">
        <v>2733</v>
      </c>
    </row>
    <row r="805" spans="15:18" x14ac:dyDescent="0.25">
      <c r="O805">
        <v>2569233</v>
      </c>
      <c r="P805" t="s">
        <v>263</v>
      </c>
      <c r="Q805">
        <v>2889131</v>
      </c>
      <c r="R805" t="s">
        <v>2733</v>
      </c>
    </row>
    <row r="806" spans="15:18" x14ac:dyDescent="0.25">
      <c r="O806">
        <v>2569234</v>
      </c>
      <c r="P806" t="s">
        <v>264</v>
      </c>
      <c r="Q806">
        <v>2889131</v>
      </c>
      <c r="R806" t="s">
        <v>2733</v>
      </c>
    </row>
    <row r="807" spans="15:18" x14ac:dyDescent="0.25">
      <c r="O807">
        <v>2569234</v>
      </c>
      <c r="P807" t="s">
        <v>264</v>
      </c>
      <c r="Q807">
        <v>2889131</v>
      </c>
      <c r="R807" t="s">
        <v>2733</v>
      </c>
    </row>
    <row r="808" spans="15:18" x14ac:dyDescent="0.25">
      <c r="O808">
        <v>2569234</v>
      </c>
      <c r="P808" t="s">
        <v>264</v>
      </c>
      <c r="Q808">
        <v>2889131</v>
      </c>
      <c r="R808" t="s">
        <v>2733</v>
      </c>
    </row>
    <row r="809" spans="15:18" x14ac:dyDescent="0.25">
      <c r="O809">
        <v>2569234</v>
      </c>
      <c r="P809" t="s">
        <v>264</v>
      </c>
      <c r="Q809">
        <v>2889131</v>
      </c>
      <c r="R809" t="s">
        <v>2733</v>
      </c>
    </row>
    <row r="810" spans="15:18" x14ac:dyDescent="0.25">
      <c r="O810">
        <v>2569234</v>
      </c>
      <c r="P810" t="s">
        <v>264</v>
      </c>
      <c r="Q810">
        <v>2889131</v>
      </c>
      <c r="R810" t="s">
        <v>2733</v>
      </c>
    </row>
    <row r="811" spans="15:18" x14ac:dyDescent="0.25">
      <c r="O811">
        <v>2569234</v>
      </c>
      <c r="P811" t="s">
        <v>264</v>
      </c>
      <c r="Q811">
        <v>2889131</v>
      </c>
      <c r="R811" t="s">
        <v>2733</v>
      </c>
    </row>
    <row r="812" spans="15:18" x14ac:dyDescent="0.25">
      <c r="O812">
        <v>2569265</v>
      </c>
      <c r="P812" t="s">
        <v>265</v>
      </c>
      <c r="Q812">
        <v>2889131</v>
      </c>
      <c r="R812" t="s">
        <v>2733</v>
      </c>
    </row>
    <row r="813" spans="15:18" x14ac:dyDescent="0.25">
      <c r="O813">
        <v>2569265</v>
      </c>
      <c r="P813" t="s">
        <v>265</v>
      </c>
      <c r="Q813">
        <v>2889131</v>
      </c>
      <c r="R813" t="s">
        <v>2733</v>
      </c>
    </row>
    <row r="814" spans="15:18" x14ac:dyDescent="0.25">
      <c r="O814">
        <v>2569401</v>
      </c>
      <c r="P814" t="s">
        <v>266</v>
      </c>
      <c r="Q814">
        <v>2889131</v>
      </c>
      <c r="R814" t="s">
        <v>2733</v>
      </c>
    </row>
    <row r="815" spans="15:18" x14ac:dyDescent="0.25">
      <c r="O815">
        <v>2569401</v>
      </c>
      <c r="P815" t="s">
        <v>266</v>
      </c>
      <c r="Q815">
        <v>2889131</v>
      </c>
      <c r="R815" t="s">
        <v>2733</v>
      </c>
    </row>
    <row r="816" spans="15:18" x14ac:dyDescent="0.25">
      <c r="O816">
        <v>2569734</v>
      </c>
      <c r="P816" t="s">
        <v>267</v>
      </c>
      <c r="Q816">
        <v>2889131</v>
      </c>
      <c r="R816" t="s">
        <v>2733</v>
      </c>
    </row>
    <row r="817" spans="15:18" x14ac:dyDescent="0.25">
      <c r="O817">
        <v>2569734</v>
      </c>
      <c r="P817" t="s">
        <v>267</v>
      </c>
      <c r="Q817">
        <v>2889131</v>
      </c>
      <c r="R817" t="s">
        <v>2733</v>
      </c>
    </row>
    <row r="818" spans="15:18" x14ac:dyDescent="0.25">
      <c r="O818">
        <v>2569734</v>
      </c>
      <c r="P818" t="s">
        <v>267</v>
      </c>
      <c r="Q818">
        <v>2889131</v>
      </c>
      <c r="R818" t="s">
        <v>2733</v>
      </c>
    </row>
    <row r="819" spans="15:18" x14ac:dyDescent="0.25">
      <c r="O819">
        <v>2569734</v>
      </c>
      <c r="P819" t="s">
        <v>267</v>
      </c>
      <c r="Q819">
        <v>2889131</v>
      </c>
      <c r="R819" t="s">
        <v>2733</v>
      </c>
    </row>
    <row r="820" spans="15:18" x14ac:dyDescent="0.25">
      <c r="O820">
        <v>2569734</v>
      </c>
      <c r="P820" t="s">
        <v>267</v>
      </c>
      <c r="Q820">
        <v>2889131</v>
      </c>
      <c r="R820" t="s">
        <v>2733</v>
      </c>
    </row>
    <row r="821" spans="15:18" x14ac:dyDescent="0.25">
      <c r="O821">
        <v>2570183</v>
      </c>
      <c r="P821" t="s">
        <v>268</v>
      </c>
      <c r="Q821">
        <v>2889131</v>
      </c>
      <c r="R821" t="s">
        <v>2733</v>
      </c>
    </row>
    <row r="822" spans="15:18" x14ac:dyDescent="0.25">
      <c r="O822">
        <v>2570183</v>
      </c>
      <c r="P822" t="s">
        <v>268</v>
      </c>
      <c r="Q822">
        <v>2889131</v>
      </c>
      <c r="R822" t="s">
        <v>2733</v>
      </c>
    </row>
    <row r="823" spans="15:18" x14ac:dyDescent="0.25">
      <c r="O823">
        <v>2570184</v>
      </c>
      <c r="P823" t="s">
        <v>269</v>
      </c>
      <c r="Q823">
        <v>2889131</v>
      </c>
      <c r="R823" t="s">
        <v>2733</v>
      </c>
    </row>
    <row r="824" spans="15:18" x14ac:dyDescent="0.25">
      <c r="O824">
        <v>2570184</v>
      </c>
      <c r="P824" t="s">
        <v>269</v>
      </c>
      <c r="Q824">
        <v>2889131</v>
      </c>
      <c r="R824" t="s">
        <v>2733</v>
      </c>
    </row>
    <row r="825" spans="15:18" x14ac:dyDescent="0.25">
      <c r="O825">
        <v>2570233</v>
      </c>
      <c r="P825" t="s">
        <v>270</v>
      </c>
      <c r="Q825">
        <v>2889131</v>
      </c>
      <c r="R825" t="s">
        <v>2733</v>
      </c>
    </row>
    <row r="826" spans="15:18" x14ac:dyDescent="0.25">
      <c r="O826">
        <v>2570233</v>
      </c>
      <c r="P826" t="s">
        <v>270</v>
      </c>
      <c r="Q826">
        <v>2889131</v>
      </c>
      <c r="R826" t="s">
        <v>2733</v>
      </c>
    </row>
    <row r="827" spans="15:18" x14ac:dyDescent="0.25">
      <c r="O827">
        <v>2570234</v>
      </c>
      <c r="P827" t="s">
        <v>271</v>
      </c>
      <c r="Q827">
        <v>2889131</v>
      </c>
      <c r="R827" t="s">
        <v>2733</v>
      </c>
    </row>
    <row r="828" spans="15:18" x14ac:dyDescent="0.25">
      <c r="O828">
        <v>2570234</v>
      </c>
      <c r="P828" t="s">
        <v>271</v>
      </c>
      <c r="Q828">
        <v>2889131</v>
      </c>
      <c r="R828" t="s">
        <v>2733</v>
      </c>
    </row>
    <row r="829" spans="15:18" x14ac:dyDescent="0.25">
      <c r="O829">
        <v>2570265</v>
      </c>
      <c r="P829" t="s">
        <v>272</v>
      </c>
      <c r="Q829">
        <v>2889131</v>
      </c>
      <c r="R829" t="s">
        <v>2733</v>
      </c>
    </row>
    <row r="830" spans="15:18" x14ac:dyDescent="0.25">
      <c r="O830">
        <v>2570265</v>
      </c>
      <c r="P830" t="s">
        <v>272</v>
      </c>
      <c r="Q830">
        <v>2889131</v>
      </c>
      <c r="R830" t="s">
        <v>2733</v>
      </c>
    </row>
    <row r="831" spans="15:18" x14ac:dyDescent="0.25">
      <c r="O831">
        <v>2570401</v>
      </c>
      <c r="P831" t="s">
        <v>273</v>
      </c>
      <c r="Q831">
        <v>2889131</v>
      </c>
      <c r="R831" t="s">
        <v>2733</v>
      </c>
    </row>
    <row r="832" spans="15:18" x14ac:dyDescent="0.25">
      <c r="O832">
        <v>2570401</v>
      </c>
      <c r="P832" t="s">
        <v>273</v>
      </c>
      <c r="Q832">
        <v>2889131</v>
      </c>
      <c r="R832" t="s">
        <v>2733</v>
      </c>
    </row>
    <row r="833" spans="15:18" x14ac:dyDescent="0.25">
      <c r="O833">
        <v>2571183</v>
      </c>
      <c r="P833" t="s">
        <v>274</v>
      </c>
      <c r="Q833">
        <v>2889131</v>
      </c>
      <c r="R833" t="s">
        <v>2733</v>
      </c>
    </row>
    <row r="834" spans="15:18" x14ac:dyDescent="0.25">
      <c r="O834">
        <v>2571183</v>
      </c>
      <c r="P834" t="s">
        <v>274</v>
      </c>
      <c r="Q834">
        <v>2889131</v>
      </c>
      <c r="R834" t="s">
        <v>2733</v>
      </c>
    </row>
    <row r="835" spans="15:18" x14ac:dyDescent="0.25">
      <c r="O835">
        <v>2571184</v>
      </c>
      <c r="P835" t="s">
        <v>275</v>
      </c>
      <c r="Q835">
        <v>2889131</v>
      </c>
      <c r="R835" t="s">
        <v>2733</v>
      </c>
    </row>
    <row r="836" spans="15:18" x14ac:dyDescent="0.25">
      <c r="O836">
        <v>2571184</v>
      </c>
      <c r="P836" t="s">
        <v>275</v>
      </c>
      <c r="Q836">
        <v>2889131</v>
      </c>
      <c r="R836" t="s">
        <v>2733</v>
      </c>
    </row>
    <row r="837" spans="15:18" x14ac:dyDescent="0.25">
      <c r="O837">
        <v>2571184</v>
      </c>
      <c r="P837" t="s">
        <v>275</v>
      </c>
      <c r="Q837">
        <v>2889131</v>
      </c>
      <c r="R837" t="s">
        <v>2733</v>
      </c>
    </row>
    <row r="838" spans="15:18" x14ac:dyDescent="0.25">
      <c r="O838">
        <v>2571184</v>
      </c>
      <c r="P838" t="s">
        <v>275</v>
      </c>
      <c r="Q838">
        <v>2889131</v>
      </c>
      <c r="R838" t="s">
        <v>2733</v>
      </c>
    </row>
    <row r="839" spans="15:18" x14ac:dyDescent="0.25">
      <c r="O839">
        <v>2571184</v>
      </c>
      <c r="P839" t="s">
        <v>275</v>
      </c>
      <c r="Q839">
        <v>2889131</v>
      </c>
      <c r="R839" t="s">
        <v>2733</v>
      </c>
    </row>
    <row r="840" spans="15:18" x14ac:dyDescent="0.25">
      <c r="O840">
        <v>2571201</v>
      </c>
      <c r="P840" t="s">
        <v>276</v>
      </c>
      <c r="Q840">
        <v>2889131</v>
      </c>
      <c r="R840" t="s">
        <v>2733</v>
      </c>
    </row>
    <row r="841" spans="15:18" x14ac:dyDescent="0.25">
      <c r="O841">
        <v>2571201</v>
      </c>
      <c r="P841" t="s">
        <v>276</v>
      </c>
      <c r="Q841">
        <v>2889131</v>
      </c>
      <c r="R841" t="s">
        <v>2733</v>
      </c>
    </row>
    <row r="842" spans="15:18" x14ac:dyDescent="0.25">
      <c r="O842">
        <v>2571203</v>
      </c>
      <c r="P842" t="s">
        <v>277</v>
      </c>
      <c r="Q842" s="10" t="s">
        <v>14</v>
      </c>
      <c r="R842" s="10" t="s">
        <v>14</v>
      </c>
    </row>
    <row r="843" spans="15:18" x14ac:dyDescent="0.25">
      <c r="O843">
        <v>2571203</v>
      </c>
      <c r="P843" t="s">
        <v>277</v>
      </c>
      <c r="Q843" s="10" t="s">
        <v>14</v>
      </c>
      <c r="R843" s="10" t="s">
        <v>14</v>
      </c>
    </row>
    <row r="844" spans="15:18" x14ac:dyDescent="0.25">
      <c r="O844">
        <v>2571233</v>
      </c>
      <c r="P844" t="s">
        <v>278</v>
      </c>
      <c r="Q844" s="10" t="s">
        <v>14</v>
      </c>
      <c r="R844" s="10" t="s">
        <v>14</v>
      </c>
    </row>
    <row r="845" spans="15:18" x14ac:dyDescent="0.25">
      <c r="O845">
        <v>2571233</v>
      </c>
      <c r="P845" t="s">
        <v>278</v>
      </c>
      <c r="Q845" s="10" t="s">
        <v>14</v>
      </c>
      <c r="R845" s="10" t="s">
        <v>14</v>
      </c>
    </row>
    <row r="846" spans="15:18" x14ac:dyDescent="0.25">
      <c r="O846">
        <v>2571234</v>
      </c>
      <c r="P846" t="s">
        <v>279</v>
      </c>
    </row>
    <row r="847" spans="15:18" x14ac:dyDescent="0.25">
      <c r="O847">
        <v>2571234</v>
      </c>
      <c r="P847" t="s">
        <v>279</v>
      </c>
    </row>
    <row r="848" spans="15:18" x14ac:dyDescent="0.25">
      <c r="O848">
        <v>2571242</v>
      </c>
      <c r="P848" t="s">
        <v>280</v>
      </c>
    </row>
    <row r="849" spans="15:16" x14ac:dyDescent="0.25">
      <c r="O849">
        <v>2571242</v>
      </c>
      <c r="P849" t="s">
        <v>280</v>
      </c>
    </row>
    <row r="850" spans="15:16" x14ac:dyDescent="0.25">
      <c r="O850">
        <v>2571242</v>
      </c>
      <c r="P850" t="s">
        <v>280</v>
      </c>
    </row>
    <row r="851" spans="15:16" x14ac:dyDescent="0.25">
      <c r="O851">
        <v>2571242</v>
      </c>
      <c r="P851" t="s">
        <v>280</v>
      </c>
    </row>
    <row r="852" spans="15:16" x14ac:dyDescent="0.25">
      <c r="O852">
        <v>2571250</v>
      </c>
      <c r="P852" t="s">
        <v>281</v>
      </c>
    </row>
    <row r="853" spans="15:16" x14ac:dyDescent="0.25">
      <c r="O853">
        <v>2571250</v>
      </c>
      <c r="P853" t="s">
        <v>281</v>
      </c>
    </row>
    <row r="854" spans="15:16" x14ac:dyDescent="0.25">
      <c r="O854">
        <v>2571251</v>
      </c>
      <c r="P854" t="s">
        <v>282</v>
      </c>
    </row>
    <row r="855" spans="15:16" x14ac:dyDescent="0.25">
      <c r="O855">
        <v>2571251</v>
      </c>
      <c r="P855" t="s">
        <v>282</v>
      </c>
    </row>
    <row r="856" spans="15:16" x14ac:dyDescent="0.25">
      <c r="O856">
        <v>2571251</v>
      </c>
      <c r="P856" t="s">
        <v>282</v>
      </c>
    </row>
    <row r="857" spans="15:16" x14ac:dyDescent="0.25">
      <c r="O857">
        <v>2571251</v>
      </c>
      <c r="P857" t="s">
        <v>282</v>
      </c>
    </row>
    <row r="858" spans="15:16" x14ac:dyDescent="0.25">
      <c r="O858">
        <v>2571251</v>
      </c>
      <c r="P858" t="s">
        <v>282</v>
      </c>
    </row>
    <row r="859" spans="15:16" x14ac:dyDescent="0.25">
      <c r="O859">
        <v>2571265</v>
      </c>
      <c r="P859" t="s">
        <v>283</v>
      </c>
    </row>
    <row r="860" spans="15:16" x14ac:dyDescent="0.25">
      <c r="O860">
        <v>2571265</v>
      </c>
      <c r="P860" t="s">
        <v>283</v>
      </c>
    </row>
    <row r="861" spans="15:16" x14ac:dyDescent="0.25">
      <c r="O861">
        <v>2571401</v>
      </c>
      <c r="P861" t="s">
        <v>284</v>
      </c>
    </row>
    <row r="862" spans="15:16" x14ac:dyDescent="0.25">
      <c r="O862">
        <v>2571401</v>
      </c>
      <c r="P862" t="s">
        <v>284</v>
      </c>
    </row>
    <row r="863" spans="15:16" x14ac:dyDescent="0.25">
      <c r="O863">
        <v>2571401</v>
      </c>
      <c r="P863" t="s">
        <v>284</v>
      </c>
    </row>
    <row r="864" spans="15:16" x14ac:dyDescent="0.25">
      <c r="O864">
        <v>2571401</v>
      </c>
      <c r="P864" t="s">
        <v>284</v>
      </c>
    </row>
    <row r="865" spans="15:16" x14ac:dyDescent="0.25">
      <c r="O865">
        <v>2572183</v>
      </c>
      <c r="P865" t="s">
        <v>285</v>
      </c>
    </row>
    <row r="866" spans="15:16" x14ac:dyDescent="0.25">
      <c r="O866">
        <v>2572183</v>
      </c>
      <c r="P866" t="s">
        <v>285</v>
      </c>
    </row>
    <row r="867" spans="15:16" x14ac:dyDescent="0.25">
      <c r="O867">
        <v>2572184</v>
      </c>
      <c r="P867" t="s">
        <v>286</v>
      </c>
    </row>
    <row r="868" spans="15:16" x14ac:dyDescent="0.25">
      <c r="O868">
        <v>2572184</v>
      </c>
      <c r="P868" t="s">
        <v>286</v>
      </c>
    </row>
    <row r="869" spans="15:16" x14ac:dyDescent="0.25">
      <c r="O869">
        <v>2572184</v>
      </c>
      <c r="P869" t="s">
        <v>286</v>
      </c>
    </row>
    <row r="870" spans="15:16" x14ac:dyDescent="0.25">
      <c r="O870">
        <v>2572184</v>
      </c>
      <c r="P870" t="s">
        <v>286</v>
      </c>
    </row>
    <row r="871" spans="15:16" x14ac:dyDescent="0.25">
      <c r="O871">
        <v>2572201</v>
      </c>
      <c r="P871" t="s">
        <v>287</v>
      </c>
    </row>
    <row r="872" spans="15:16" x14ac:dyDescent="0.25">
      <c r="O872">
        <v>2572201</v>
      </c>
      <c r="P872" t="s">
        <v>287</v>
      </c>
    </row>
    <row r="873" spans="15:16" x14ac:dyDescent="0.25">
      <c r="O873">
        <v>2572203</v>
      </c>
      <c r="P873" t="s">
        <v>288</v>
      </c>
    </row>
    <row r="874" spans="15:16" x14ac:dyDescent="0.25">
      <c r="O874">
        <v>2572203</v>
      </c>
      <c r="P874" t="s">
        <v>288</v>
      </c>
    </row>
    <row r="875" spans="15:16" x14ac:dyDescent="0.25">
      <c r="O875">
        <v>2572233</v>
      </c>
      <c r="P875" t="s">
        <v>289</v>
      </c>
    </row>
    <row r="876" spans="15:16" x14ac:dyDescent="0.25">
      <c r="O876">
        <v>2572233</v>
      </c>
      <c r="P876" t="s">
        <v>289</v>
      </c>
    </row>
    <row r="877" spans="15:16" x14ac:dyDescent="0.25">
      <c r="O877">
        <v>2572234</v>
      </c>
      <c r="P877" t="s">
        <v>290</v>
      </c>
    </row>
    <row r="878" spans="15:16" x14ac:dyDescent="0.25">
      <c r="O878">
        <v>2572234</v>
      </c>
      <c r="P878" t="s">
        <v>290</v>
      </c>
    </row>
    <row r="879" spans="15:16" x14ac:dyDescent="0.25">
      <c r="O879">
        <v>2572242</v>
      </c>
      <c r="P879" t="s">
        <v>291</v>
      </c>
    </row>
    <row r="880" spans="15:16" x14ac:dyDescent="0.25">
      <c r="O880">
        <v>2572242</v>
      </c>
      <c r="P880" t="s">
        <v>291</v>
      </c>
    </row>
    <row r="881" spans="15:16" x14ac:dyDescent="0.25">
      <c r="O881">
        <v>2572242</v>
      </c>
      <c r="P881" t="s">
        <v>291</v>
      </c>
    </row>
    <row r="882" spans="15:16" x14ac:dyDescent="0.25">
      <c r="O882">
        <v>2572242</v>
      </c>
      <c r="P882" t="s">
        <v>291</v>
      </c>
    </row>
    <row r="883" spans="15:16" x14ac:dyDescent="0.25">
      <c r="O883">
        <v>2572242</v>
      </c>
      <c r="P883" t="s">
        <v>291</v>
      </c>
    </row>
    <row r="884" spans="15:16" x14ac:dyDescent="0.25">
      <c r="O884">
        <v>2572242</v>
      </c>
      <c r="P884" t="s">
        <v>291</v>
      </c>
    </row>
    <row r="885" spans="15:16" x14ac:dyDescent="0.25">
      <c r="O885">
        <v>2572251</v>
      </c>
      <c r="P885" t="s">
        <v>292</v>
      </c>
    </row>
    <row r="886" spans="15:16" x14ac:dyDescent="0.25">
      <c r="O886">
        <v>2572251</v>
      </c>
      <c r="P886" t="s">
        <v>292</v>
      </c>
    </row>
    <row r="887" spans="15:16" x14ac:dyDescent="0.25">
      <c r="O887">
        <v>2572256</v>
      </c>
      <c r="P887" t="s">
        <v>293</v>
      </c>
    </row>
    <row r="888" spans="15:16" x14ac:dyDescent="0.25">
      <c r="O888">
        <v>2572256</v>
      </c>
      <c r="P888" t="s">
        <v>293</v>
      </c>
    </row>
    <row r="889" spans="15:16" x14ac:dyDescent="0.25">
      <c r="O889">
        <v>2572256</v>
      </c>
      <c r="P889" t="s">
        <v>293</v>
      </c>
    </row>
    <row r="890" spans="15:16" x14ac:dyDescent="0.25">
      <c r="O890">
        <v>2572256</v>
      </c>
      <c r="P890" t="s">
        <v>293</v>
      </c>
    </row>
    <row r="891" spans="15:16" x14ac:dyDescent="0.25">
      <c r="O891">
        <v>2572265</v>
      </c>
      <c r="P891" t="s">
        <v>294</v>
      </c>
    </row>
    <row r="892" spans="15:16" x14ac:dyDescent="0.25">
      <c r="O892">
        <v>2572265</v>
      </c>
      <c r="P892" t="s">
        <v>294</v>
      </c>
    </row>
    <row r="893" spans="15:16" x14ac:dyDescent="0.25">
      <c r="O893">
        <v>2572401</v>
      </c>
      <c r="P893" t="s">
        <v>295</v>
      </c>
    </row>
    <row r="894" spans="15:16" x14ac:dyDescent="0.25">
      <c r="O894">
        <v>2572401</v>
      </c>
      <c r="P894" t="s">
        <v>295</v>
      </c>
    </row>
    <row r="895" spans="15:16" x14ac:dyDescent="0.25">
      <c r="O895">
        <v>2572401</v>
      </c>
      <c r="P895" t="s">
        <v>295</v>
      </c>
    </row>
    <row r="896" spans="15:16" x14ac:dyDescent="0.25">
      <c r="O896">
        <v>2572401</v>
      </c>
      <c r="P896" t="s">
        <v>295</v>
      </c>
    </row>
    <row r="897" spans="15:16" x14ac:dyDescent="0.25">
      <c r="O897">
        <v>2572401</v>
      </c>
      <c r="P897" t="s">
        <v>295</v>
      </c>
    </row>
    <row r="898" spans="15:16" x14ac:dyDescent="0.25">
      <c r="O898">
        <v>2572401</v>
      </c>
      <c r="P898" t="s">
        <v>295</v>
      </c>
    </row>
    <row r="899" spans="15:16" x14ac:dyDescent="0.25">
      <c r="O899">
        <v>2573401</v>
      </c>
      <c r="P899" t="s">
        <v>296</v>
      </c>
    </row>
    <row r="900" spans="15:16" x14ac:dyDescent="0.25">
      <c r="O900">
        <v>2573401</v>
      </c>
      <c r="P900" t="s">
        <v>296</v>
      </c>
    </row>
    <row r="901" spans="15:16" x14ac:dyDescent="0.25">
      <c r="O901">
        <v>2573401</v>
      </c>
      <c r="P901" t="s">
        <v>296</v>
      </c>
    </row>
    <row r="902" spans="15:16" x14ac:dyDescent="0.25">
      <c r="O902">
        <v>2573401</v>
      </c>
      <c r="P902" t="s">
        <v>296</v>
      </c>
    </row>
    <row r="903" spans="15:16" x14ac:dyDescent="0.25">
      <c r="O903">
        <v>2573401</v>
      </c>
      <c r="P903" t="s">
        <v>296</v>
      </c>
    </row>
    <row r="904" spans="15:16" x14ac:dyDescent="0.25">
      <c r="O904">
        <v>2573401</v>
      </c>
      <c r="P904" t="s">
        <v>296</v>
      </c>
    </row>
    <row r="905" spans="15:16" x14ac:dyDescent="0.25">
      <c r="O905">
        <v>2574401</v>
      </c>
      <c r="P905" t="s">
        <v>297</v>
      </c>
    </row>
    <row r="906" spans="15:16" x14ac:dyDescent="0.25">
      <c r="O906">
        <v>2574401</v>
      </c>
      <c r="P906" t="s">
        <v>297</v>
      </c>
    </row>
    <row r="907" spans="15:16" x14ac:dyDescent="0.25">
      <c r="O907">
        <v>2574401</v>
      </c>
      <c r="P907" t="s">
        <v>297</v>
      </c>
    </row>
    <row r="908" spans="15:16" x14ac:dyDescent="0.25">
      <c r="O908">
        <v>2574401</v>
      </c>
      <c r="P908" t="s">
        <v>297</v>
      </c>
    </row>
    <row r="909" spans="15:16" x14ac:dyDescent="0.25">
      <c r="O909">
        <v>2574401</v>
      </c>
      <c r="P909" t="s">
        <v>297</v>
      </c>
    </row>
    <row r="910" spans="15:16" x14ac:dyDescent="0.25">
      <c r="O910">
        <v>2575401</v>
      </c>
      <c r="P910" t="s">
        <v>298</v>
      </c>
    </row>
    <row r="911" spans="15:16" x14ac:dyDescent="0.25">
      <c r="O911">
        <v>2575401</v>
      </c>
      <c r="P911" t="s">
        <v>298</v>
      </c>
    </row>
    <row r="912" spans="15:16" x14ac:dyDescent="0.25">
      <c r="O912">
        <v>2576401</v>
      </c>
      <c r="P912" t="s">
        <v>299</v>
      </c>
    </row>
    <row r="913" spans="15:16" x14ac:dyDescent="0.25">
      <c r="O913">
        <v>2576401</v>
      </c>
      <c r="P913" t="s">
        <v>299</v>
      </c>
    </row>
    <row r="914" spans="15:16" x14ac:dyDescent="0.25">
      <c r="O914">
        <v>2602401</v>
      </c>
      <c r="P914" t="s">
        <v>300</v>
      </c>
    </row>
    <row r="915" spans="15:16" x14ac:dyDescent="0.25">
      <c r="O915">
        <v>2602401</v>
      </c>
      <c r="P915" t="s">
        <v>300</v>
      </c>
    </row>
    <row r="916" spans="15:16" x14ac:dyDescent="0.25">
      <c r="O916">
        <v>2603401</v>
      </c>
      <c r="P916" t="s">
        <v>301</v>
      </c>
    </row>
    <row r="917" spans="15:16" x14ac:dyDescent="0.25">
      <c r="O917">
        <v>2613401</v>
      </c>
      <c r="P917" t="s">
        <v>302</v>
      </c>
    </row>
    <row r="918" spans="15:16" x14ac:dyDescent="0.25">
      <c r="O918">
        <v>2615265</v>
      </c>
      <c r="P918" t="s">
        <v>303</v>
      </c>
    </row>
    <row r="919" spans="15:16" x14ac:dyDescent="0.25">
      <c r="O919">
        <v>2615265</v>
      </c>
      <c r="P919" t="s">
        <v>303</v>
      </c>
    </row>
    <row r="920" spans="15:16" x14ac:dyDescent="0.25">
      <c r="O920">
        <v>2615765</v>
      </c>
      <c r="P920" t="s">
        <v>304</v>
      </c>
    </row>
    <row r="921" spans="15:16" x14ac:dyDescent="0.25">
      <c r="O921">
        <v>2615765</v>
      </c>
      <c r="P921" t="s">
        <v>304</v>
      </c>
    </row>
    <row r="922" spans="15:16" x14ac:dyDescent="0.25">
      <c r="O922">
        <v>2617401</v>
      </c>
      <c r="P922" t="s">
        <v>305</v>
      </c>
    </row>
    <row r="923" spans="15:16" x14ac:dyDescent="0.25">
      <c r="O923">
        <v>2617401</v>
      </c>
      <c r="P923" t="s">
        <v>305</v>
      </c>
    </row>
    <row r="924" spans="15:16" x14ac:dyDescent="0.25">
      <c r="O924">
        <v>2618401</v>
      </c>
      <c r="P924" t="s">
        <v>306</v>
      </c>
    </row>
    <row r="925" spans="15:16" x14ac:dyDescent="0.25">
      <c r="O925">
        <v>2618401</v>
      </c>
      <c r="P925" t="s">
        <v>306</v>
      </c>
    </row>
    <row r="926" spans="15:16" x14ac:dyDescent="0.25">
      <c r="O926">
        <v>2621401</v>
      </c>
      <c r="P926" t="s">
        <v>307</v>
      </c>
    </row>
    <row r="927" spans="15:16" x14ac:dyDescent="0.25">
      <c r="O927">
        <v>2621401</v>
      </c>
      <c r="P927" t="s">
        <v>307</v>
      </c>
    </row>
    <row r="928" spans="15:16" x14ac:dyDescent="0.25">
      <c r="O928">
        <v>2705401</v>
      </c>
      <c r="P928" t="s">
        <v>308</v>
      </c>
    </row>
    <row r="929" spans="15:16" x14ac:dyDescent="0.25">
      <c r="O929">
        <v>2705401</v>
      </c>
      <c r="P929" t="s">
        <v>308</v>
      </c>
    </row>
    <row r="930" spans="15:16" x14ac:dyDescent="0.25">
      <c r="O930">
        <v>2705401</v>
      </c>
      <c r="P930" t="s">
        <v>308</v>
      </c>
    </row>
    <row r="931" spans="15:16" x14ac:dyDescent="0.25">
      <c r="O931">
        <v>2705401</v>
      </c>
      <c r="P931" t="s">
        <v>308</v>
      </c>
    </row>
    <row r="932" spans="15:16" x14ac:dyDescent="0.25">
      <c r="O932">
        <v>2706401</v>
      </c>
      <c r="P932" t="s">
        <v>309</v>
      </c>
    </row>
    <row r="933" spans="15:16" x14ac:dyDescent="0.25">
      <c r="O933">
        <v>2706401</v>
      </c>
      <c r="P933" t="s">
        <v>309</v>
      </c>
    </row>
    <row r="934" spans="15:16" x14ac:dyDescent="0.25">
      <c r="O934">
        <v>2828229</v>
      </c>
      <c r="P934" t="s">
        <v>310</v>
      </c>
    </row>
    <row r="935" spans="15:16" x14ac:dyDescent="0.25">
      <c r="O935">
        <v>2828229</v>
      </c>
      <c r="P935" t="s">
        <v>310</v>
      </c>
    </row>
    <row r="936" spans="15:16" x14ac:dyDescent="0.25">
      <c r="O936">
        <v>2844024</v>
      </c>
      <c r="P936" t="s">
        <v>311</v>
      </c>
    </row>
    <row r="937" spans="15:16" x14ac:dyDescent="0.25">
      <c r="O937">
        <v>2844024</v>
      </c>
      <c r="P937" t="s">
        <v>311</v>
      </c>
    </row>
    <row r="938" spans="15:16" x14ac:dyDescent="0.25">
      <c r="O938">
        <v>2844024</v>
      </c>
      <c r="P938" t="s">
        <v>311</v>
      </c>
    </row>
    <row r="939" spans="15:16" x14ac:dyDescent="0.25">
      <c r="O939">
        <v>2844024</v>
      </c>
      <c r="P939" t="s">
        <v>311</v>
      </c>
    </row>
    <row r="940" spans="15:16" x14ac:dyDescent="0.25">
      <c r="O940">
        <v>2887401</v>
      </c>
      <c r="P940" t="s">
        <v>312</v>
      </c>
    </row>
    <row r="941" spans="15:16" x14ac:dyDescent="0.25">
      <c r="O941">
        <v>2887401</v>
      </c>
      <c r="P941" t="s">
        <v>312</v>
      </c>
    </row>
    <row r="942" spans="15:16" x14ac:dyDescent="0.25">
      <c r="O942">
        <v>2888401</v>
      </c>
      <c r="P942" t="s">
        <v>313</v>
      </c>
    </row>
    <row r="943" spans="15:16" x14ac:dyDescent="0.25">
      <c r="O943">
        <v>2888401</v>
      </c>
      <c r="P943" t="s">
        <v>313</v>
      </c>
    </row>
    <row r="944" spans="15:16" x14ac:dyDescent="0.25">
      <c r="O944">
        <v>2889132</v>
      </c>
      <c r="P944" t="s">
        <v>314</v>
      </c>
    </row>
    <row r="945" spans="15:16" x14ac:dyDescent="0.25">
      <c r="O945">
        <v>2889132</v>
      </c>
      <c r="P945" t="s">
        <v>314</v>
      </c>
    </row>
    <row r="946" spans="15:16" x14ac:dyDescent="0.25">
      <c r="O946">
        <v>2889132</v>
      </c>
      <c r="P946" t="s">
        <v>314</v>
      </c>
    </row>
    <row r="947" spans="15:16" x14ac:dyDescent="0.25">
      <c r="O947">
        <v>2889133</v>
      </c>
      <c r="P947" t="s">
        <v>315</v>
      </c>
    </row>
    <row r="948" spans="15:16" x14ac:dyDescent="0.25">
      <c r="O948">
        <v>2889133</v>
      </c>
      <c r="P948" t="s">
        <v>315</v>
      </c>
    </row>
    <row r="949" spans="15:16" x14ac:dyDescent="0.25">
      <c r="O949">
        <v>2889133</v>
      </c>
      <c r="P949" t="s">
        <v>315</v>
      </c>
    </row>
    <row r="950" spans="15:16" x14ac:dyDescent="0.25">
      <c r="O950">
        <v>2889133</v>
      </c>
      <c r="P950" t="s">
        <v>315</v>
      </c>
    </row>
    <row r="951" spans="15:16" x14ac:dyDescent="0.25">
      <c r="O951">
        <v>2889155</v>
      </c>
      <c r="P951" t="s">
        <v>316</v>
      </c>
    </row>
    <row r="952" spans="15:16" x14ac:dyDescent="0.25">
      <c r="O952">
        <v>2889155</v>
      </c>
      <c r="P952" t="s">
        <v>316</v>
      </c>
    </row>
    <row r="953" spans="15:16" x14ac:dyDescent="0.25">
      <c r="O953">
        <v>2889155</v>
      </c>
      <c r="P953" t="s">
        <v>316</v>
      </c>
    </row>
    <row r="954" spans="15:16" x14ac:dyDescent="0.25">
      <c r="O954">
        <v>2889155</v>
      </c>
      <c r="P954" t="s">
        <v>316</v>
      </c>
    </row>
    <row r="955" spans="15:16" x14ac:dyDescent="0.25">
      <c r="O955">
        <v>2889156</v>
      </c>
      <c r="P955" t="s">
        <v>317</v>
      </c>
    </row>
    <row r="956" spans="15:16" x14ac:dyDescent="0.25">
      <c r="O956">
        <v>2889156</v>
      </c>
      <c r="P956" t="s">
        <v>317</v>
      </c>
    </row>
    <row r="957" spans="15:16" x14ac:dyDescent="0.25">
      <c r="O957">
        <v>2889156</v>
      </c>
      <c r="P957" t="s">
        <v>317</v>
      </c>
    </row>
    <row r="958" spans="15:16" x14ac:dyDescent="0.25">
      <c r="O958">
        <v>2889156</v>
      </c>
      <c r="P958" t="s">
        <v>317</v>
      </c>
    </row>
    <row r="959" spans="15:16" x14ac:dyDescent="0.25">
      <c r="O959">
        <v>2889156</v>
      </c>
      <c r="P959" t="s">
        <v>317</v>
      </c>
    </row>
    <row r="960" spans="15:16" x14ac:dyDescent="0.25">
      <c r="O960">
        <v>2889159</v>
      </c>
      <c r="P960" t="s">
        <v>318</v>
      </c>
    </row>
    <row r="961" spans="15:16" x14ac:dyDescent="0.25">
      <c r="O961">
        <v>2889159</v>
      </c>
      <c r="P961" t="s">
        <v>318</v>
      </c>
    </row>
    <row r="962" spans="15:16" x14ac:dyDescent="0.25">
      <c r="O962">
        <v>2889159</v>
      </c>
      <c r="P962" t="s">
        <v>318</v>
      </c>
    </row>
    <row r="963" spans="15:16" x14ac:dyDescent="0.25">
      <c r="O963">
        <v>2889159</v>
      </c>
      <c r="P963" t="s">
        <v>318</v>
      </c>
    </row>
    <row r="964" spans="15:16" x14ac:dyDescent="0.25">
      <c r="O964">
        <v>2889159</v>
      </c>
      <c r="P964" t="s">
        <v>318</v>
      </c>
    </row>
    <row r="965" spans="15:16" x14ac:dyDescent="0.25">
      <c r="O965">
        <v>2889159</v>
      </c>
      <c r="P965" t="s">
        <v>318</v>
      </c>
    </row>
    <row r="966" spans="15:16" x14ac:dyDescent="0.25">
      <c r="O966">
        <v>2889655</v>
      </c>
      <c r="P966" t="s">
        <v>319</v>
      </c>
    </row>
    <row r="967" spans="15:16" x14ac:dyDescent="0.25">
      <c r="O967">
        <v>2889659</v>
      </c>
      <c r="P967" t="s">
        <v>320</v>
      </c>
    </row>
    <row r="968" spans="15:16" x14ac:dyDescent="0.25">
      <c r="O968">
        <v>2889659</v>
      </c>
      <c r="P968" t="s">
        <v>320</v>
      </c>
    </row>
    <row r="969" spans="15:16" x14ac:dyDescent="0.25">
      <c r="O969">
        <v>2889659</v>
      </c>
      <c r="P969" t="s">
        <v>320</v>
      </c>
    </row>
    <row r="970" spans="15:16" x14ac:dyDescent="0.25">
      <c r="O970">
        <v>2889659</v>
      </c>
      <c r="P970" t="s">
        <v>320</v>
      </c>
    </row>
    <row r="971" spans="15:16" x14ac:dyDescent="0.25">
      <c r="O971">
        <v>2893163</v>
      </c>
      <c r="P971" t="s">
        <v>321</v>
      </c>
    </row>
    <row r="972" spans="15:16" x14ac:dyDescent="0.25">
      <c r="O972">
        <v>2893164</v>
      </c>
      <c r="P972" t="s">
        <v>322</v>
      </c>
    </row>
    <row r="973" spans="15:16" x14ac:dyDescent="0.25">
      <c r="O973">
        <v>2893164</v>
      </c>
      <c r="P973" t="s">
        <v>322</v>
      </c>
    </row>
    <row r="974" spans="15:16" x14ac:dyDescent="0.25">
      <c r="O974">
        <v>2893164</v>
      </c>
      <c r="P974" t="s">
        <v>322</v>
      </c>
    </row>
    <row r="975" spans="15:16" x14ac:dyDescent="0.25">
      <c r="O975">
        <v>2893173</v>
      </c>
      <c r="P975" t="s">
        <v>323</v>
      </c>
    </row>
    <row r="976" spans="15:16" x14ac:dyDescent="0.25">
      <c r="O976">
        <v>2893175</v>
      </c>
      <c r="P976" t="s">
        <v>324</v>
      </c>
    </row>
    <row r="977" spans="15:16" x14ac:dyDescent="0.25">
      <c r="O977">
        <v>2893175</v>
      </c>
      <c r="P977" t="s">
        <v>324</v>
      </c>
    </row>
    <row r="978" spans="15:16" x14ac:dyDescent="0.25">
      <c r="O978">
        <v>2893183</v>
      </c>
      <c r="P978" t="s">
        <v>325</v>
      </c>
    </row>
    <row r="979" spans="15:16" x14ac:dyDescent="0.25">
      <c r="O979">
        <v>2893184</v>
      </c>
      <c r="P979" t="s">
        <v>326</v>
      </c>
    </row>
    <row r="980" spans="15:16" x14ac:dyDescent="0.25">
      <c r="O980">
        <v>2893184</v>
      </c>
      <c r="P980" t="s">
        <v>326</v>
      </c>
    </row>
    <row r="981" spans="15:16" x14ac:dyDescent="0.25">
      <c r="O981">
        <v>2893184</v>
      </c>
      <c r="P981" t="s">
        <v>326</v>
      </c>
    </row>
    <row r="982" spans="15:16" x14ac:dyDescent="0.25">
      <c r="O982">
        <v>2893184</v>
      </c>
      <c r="P982" t="s">
        <v>326</v>
      </c>
    </row>
    <row r="983" spans="15:16" x14ac:dyDescent="0.25">
      <c r="O983">
        <v>2893664</v>
      </c>
      <c r="P983" t="s">
        <v>327</v>
      </c>
    </row>
    <row r="984" spans="15:16" x14ac:dyDescent="0.25">
      <c r="O984">
        <v>2893664</v>
      </c>
      <c r="P984" t="s">
        <v>327</v>
      </c>
    </row>
    <row r="985" spans="15:16" x14ac:dyDescent="0.25">
      <c r="O985">
        <v>2893664</v>
      </c>
      <c r="P985" t="s">
        <v>327</v>
      </c>
    </row>
    <row r="986" spans="15:16" x14ac:dyDescent="0.25">
      <c r="O986">
        <v>2893664</v>
      </c>
      <c r="P986" t="s">
        <v>327</v>
      </c>
    </row>
    <row r="987" spans="15:16" x14ac:dyDescent="0.25">
      <c r="O987">
        <v>2894152</v>
      </c>
      <c r="P987" t="s">
        <v>328</v>
      </c>
    </row>
    <row r="988" spans="15:16" x14ac:dyDescent="0.25">
      <c r="O988">
        <v>2894183</v>
      </c>
      <c r="P988" t="s">
        <v>329</v>
      </c>
    </row>
    <row r="989" spans="15:16" x14ac:dyDescent="0.25">
      <c r="O989">
        <v>2894183</v>
      </c>
      <c r="P989" t="s">
        <v>329</v>
      </c>
    </row>
    <row r="990" spans="15:16" x14ac:dyDescent="0.25">
      <c r="O990">
        <v>2894183</v>
      </c>
      <c r="P990" t="s">
        <v>329</v>
      </c>
    </row>
    <row r="991" spans="15:16" x14ac:dyDescent="0.25">
      <c r="O991">
        <v>2894183</v>
      </c>
      <c r="P991" t="s">
        <v>329</v>
      </c>
    </row>
    <row r="992" spans="15:16" x14ac:dyDescent="0.25">
      <c r="O992">
        <v>2894184</v>
      </c>
      <c r="P992" t="s">
        <v>330</v>
      </c>
    </row>
    <row r="993" spans="15:16" x14ac:dyDescent="0.25">
      <c r="O993">
        <v>2894184</v>
      </c>
      <c r="P993" t="s">
        <v>330</v>
      </c>
    </row>
    <row r="994" spans="15:16" x14ac:dyDescent="0.25">
      <c r="O994">
        <v>2894184</v>
      </c>
      <c r="P994" t="s">
        <v>330</v>
      </c>
    </row>
    <row r="995" spans="15:16" x14ac:dyDescent="0.25">
      <c r="O995">
        <v>2894184</v>
      </c>
      <c r="P995" t="s">
        <v>330</v>
      </c>
    </row>
    <row r="996" spans="15:16" x14ac:dyDescent="0.25">
      <c r="O996">
        <v>2894652</v>
      </c>
      <c r="P996" t="s">
        <v>331</v>
      </c>
    </row>
    <row r="997" spans="15:16" x14ac:dyDescent="0.25">
      <c r="O997">
        <v>2894684</v>
      </c>
      <c r="P997" t="s">
        <v>332</v>
      </c>
    </row>
    <row r="998" spans="15:16" x14ac:dyDescent="0.25">
      <c r="O998">
        <v>2894684</v>
      </c>
      <c r="P998" t="s">
        <v>332</v>
      </c>
    </row>
    <row r="999" spans="15:16" x14ac:dyDescent="0.25">
      <c r="O999">
        <v>2895155</v>
      </c>
      <c r="P999" t="s">
        <v>333</v>
      </c>
    </row>
    <row r="1000" spans="15:16" x14ac:dyDescent="0.25">
      <c r="O1000">
        <v>2895155</v>
      </c>
      <c r="P1000" t="s">
        <v>333</v>
      </c>
    </row>
    <row r="1001" spans="15:16" x14ac:dyDescent="0.25">
      <c r="O1001">
        <v>2895155</v>
      </c>
      <c r="P1001" t="s">
        <v>333</v>
      </c>
    </row>
    <row r="1002" spans="15:16" x14ac:dyDescent="0.25">
      <c r="O1002">
        <v>2895159</v>
      </c>
      <c r="P1002" t="s">
        <v>334</v>
      </c>
    </row>
    <row r="1003" spans="15:16" x14ac:dyDescent="0.25">
      <c r="O1003">
        <v>2895159</v>
      </c>
      <c r="P1003" t="s">
        <v>334</v>
      </c>
    </row>
    <row r="1004" spans="15:16" x14ac:dyDescent="0.25">
      <c r="O1004">
        <v>2895159</v>
      </c>
      <c r="P1004" t="s">
        <v>334</v>
      </c>
    </row>
    <row r="1005" spans="15:16" x14ac:dyDescent="0.25">
      <c r="O1005">
        <v>2895159</v>
      </c>
      <c r="P1005" t="s">
        <v>334</v>
      </c>
    </row>
    <row r="1006" spans="15:16" x14ac:dyDescent="0.25">
      <c r="O1006">
        <v>2896150</v>
      </c>
      <c r="P1006" t="s">
        <v>335</v>
      </c>
    </row>
    <row r="1007" spans="15:16" x14ac:dyDescent="0.25">
      <c r="O1007">
        <v>2896150</v>
      </c>
      <c r="P1007" t="s">
        <v>335</v>
      </c>
    </row>
    <row r="1008" spans="15:16" x14ac:dyDescent="0.25">
      <c r="O1008">
        <v>2896150</v>
      </c>
      <c r="P1008" t="s">
        <v>335</v>
      </c>
    </row>
    <row r="1009" spans="15:16" x14ac:dyDescent="0.25">
      <c r="O1009">
        <v>2896150</v>
      </c>
      <c r="P1009" t="s">
        <v>335</v>
      </c>
    </row>
    <row r="1010" spans="15:16" x14ac:dyDescent="0.25">
      <c r="O1010">
        <v>2896151</v>
      </c>
      <c r="P1010" t="s">
        <v>336</v>
      </c>
    </row>
    <row r="1011" spans="15:16" x14ac:dyDescent="0.25">
      <c r="O1011">
        <v>2896151</v>
      </c>
      <c r="P1011" t="s">
        <v>336</v>
      </c>
    </row>
    <row r="1012" spans="15:16" x14ac:dyDescent="0.25">
      <c r="O1012">
        <v>2896151</v>
      </c>
      <c r="P1012" t="s">
        <v>336</v>
      </c>
    </row>
    <row r="1013" spans="15:16" x14ac:dyDescent="0.25">
      <c r="O1013">
        <v>2896183</v>
      </c>
      <c r="P1013" t="s">
        <v>337</v>
      </c>
    </row>
    <row r="1014" spans="15:16" x14ac:dyDescent="0.25">
      <c r="O1014">
        <v>2896183</v>
      </c>
      <c r="P1014" t="s">
        <v>337</v>
      </c>
    </row>
    <row r="1015" spans="15:16" x14ac:dyDescent="0.25">
      <c r="O1015">
        <v>2896184</v>
      </c>
      <c r="P1015" t="s">
        <v>338</v>
      </c>
    </row>
    <row r="1016" spans="15:16" x14ac:dyDescent="0.25">
      <c r="O1016">
        <v>2896184</v>
      </c>
      <c r="P1016" t="s">
        <v>338</v>
      </c>
    </row>
    <row r="1017" spans="15:16" x14ac:dyDescent="0.25">
      <c r="O1017">
        <v>2896185</v>
      </c>
      <c r="P1017" t="s">
        <v>339</v>
      </c>
    </row>
    <row r="1018" spans="15:16" x14ac:dyDescent="0.25">
      <c r="O1018">
        <v>2896185</v>
      </c>
      <c r="P1018" t="s">
        <v>339</v>
      </c>
    </row>
    <row r="1019" spans="15:16" x14ac:dyDescent="0.25">
      <c r="O1019">
        <v>2896185</v>
      </c>
      <c r="P1019" t="s">
        <v>339</v>
      </c>
    </row>
    <row r="1020" spans="15:16" x14ac:dyDescent="0.25">
      <c r="O1020">
        <v>2896185</v>
      </c>
      <c r="P1020" t="s">
        <v>339</v>
      </c>
    </row>
    <row r="1021" spans="15:16" x14ac:dyDescent="0.25">
      <c r="O1021">
        <v>2896185</v>
      </c>
      <c r="P1021" t="s">
        <v>339</v>
      </c>
    </row>
    <row r="1022" spans="15:16" x14ac:dyDescent="0.25">
      <c r="O1022">
        <v>2896401</v>
      </c>
      <c r="P1022" t="s">
        <v>340</v>
      </c>
    </row>
    <row r="1023" spans="15:16" x14ac:dyDescent="0.25">
      <c r="O1023">
        <v>2896401</v>
      </c>
      <c r="P1023" t="s">
        <v>340</v>
      </c>
    </row>
    <row r="1024" spans="15:16" x14ac:dyDescent="0.25">
      <c r="O1024">
        <v>2900103</v>
      </c>
      <c r="P1024" t="s">
        <v>341</v>
      </c>
    </row>
    <row r="1025" spans="15:16" x14ac:dyDescent="0.25">
      <c r="O1025">
        <v>2900103</v>
      </c>
      <c r="P1025" t="s">
        <v>341</v>
      </c>
    </row>
    <row r="1026" spans="15:16" x14ac:dyDescent="0.25">
      <c r="O1026">
        <v>2900103</v>
      </c>
      <c r="P1026" t="s">
        <v>341</v>
      </c>
    </row>
    <row r="1027" spans="15:16" x14ac:dyDescent="0.25">
      <c r="O1027">
        <v>2900103</v>
      </c>
      <c r="P1027" t="s">
        <v>341</v>
      </c>
    </row>
    <row r="1028" spans="15:16" x14ac:dyDescent="0.25">
      <c r="O1028">
        <v>2900103</v>
      </c>
      <c r="P1028" t="s">
        <v>341</v>
      </c>
    </row>
    <row r="1029" spans="15:16" x14ac:dyDescent="0.25">
      <c r="O1029">
        <v>2900103</v>
      </c>
      <c r="P1029" t="s">
        <v>341</v>
      </c>
    </row>
    <row r="1030" spans="15:16" x14ac:dyDescent="0.25">
      <c r="O1030">
        <v>2900125</v>
      </c>
      <c r="P1030" t="s">
        <v>342</v>
      </c>
    </row>
    <row r="1031" spans="15:16" x14ac:dyDescent="0.25">
      <c r="O1031">
        <v>2900125</v>
      </c>
      <c r="P1031" t="s">
        <v>342</v>
      </c>
    </row>
    <row r="1032" spans="15:16" x14ac:dyDescent="0.25">
      <c r="O1032">
        <v>2900125</v>
      </c>
      <c r="P1032" t="s">
        <v>342</v>
      </c>
    </row>
    <row r="1033" spans="15:16" x14ac:dyDescent="0.25">
      <c r="O1033">
        <v>2900125</v>
      </c>
      <c r="P1033" t="s">
        <v>342</v>
      </c>
    </row>
    <row r="1034" spans="15:16" x14ac:dyDescent="0.25">
      <c r="O1034">
        <v>2900125</v>
      </c>
      <c r="P1034" t="s">
        <v>342</v>
      </c>
    </row>
    <row r="1035" spans="15:16" x14ac:dyDescent="0.25">
      <c r="O1035">
        <v>2900125</v>
      </c>
      <c r="P1035" t="s">
        <v>342</v>
      </c>
    </row>
    <row r="1036" spans="15:16" x14ac:dyDescent="0.25">
      <c r="O1036">
        <v>2900125</v>
      </c>
      <c r="P1036" t="s">
        <v>342</v>
      </c>
    </row>
    <row r="1037" spans="15:16" x14ac:dyDescent="0.25">
      <c r="O1037">
        <v>2900125</v>
      </c>
      <c r="P1037" t="s">
        <v>342</v>
      </c>
    </row>
    <row r="1038" spans="15:16" x14ac:dyDescent="0.25">
      <c r="O1038">
        <v>2900142</v>
      </c>
      <c r="P1038" t="s">
        <v>343</v>
      </c>
    </row>
    <row r="1039" spans="15:16" x14ac:dyDescent="0.25">
      <c r="O1039">
        <v>2900142</v>
      </c>
      <c r="P1039" t="s">
        <v>343</v>
      </c>
    </row>
    <row r="1040" spans="15:16" x14ac:dyDescent="0.25">
      <c r="O1040">
        <v>2900145</v>
      </c>
      <c r="P1040" t="s">
        <v>344</v>
      </c>
    </row>
    <row r="1041" spans="15:16" x14ac:dyDescent="0.25">
      <c r="O1041">
        <v>2900145</v>
      </c>
      <c r="P1041" t="s">
        <v>344</v>
      </c>
    </row>
    <row r="1042" spans="15:16" x14ac:dyDescent="0.25">
      <c r="O1042">
        <v>2900145</v>
      </c>
      <c r="P1042" t="s">
        <v>344</v>
      </c>
    </row>
    <row r="1043" spans="15:16" x14ac:dyDescent="0.25">
      <c r="O1043">
        <v>2900145</v>
      </c>
      <c r="P1043" t="s">
        <v>344</v>
      </c>
    </row>
    <row r="1044" spans="15:16" x14ac:dyDescent="0.25">
      <c r="O1044">
        <v>2900145</v>
      </c>
      <c r="P1044" t="s">
        <v>344</v>
      </c>
    </row>
    <row r="1045" spans="15:16" x14ac:dyDescent="0.25">
      <c r="O1045">
        <v>2900145</v>
      </c>
      <c r="P1045" t="s">
        <v>344</v>
      </c>
    </row>
    <row r="1046" spans="15:16" x14ac:dyDescent="0.25">
      <c r="O1046">
        <v>2900145</v>
      </c>
      <c r="P1046" t="s">
        <v>344</v>
      </c>
    </row>
    <row r="1047" spans="15:16" x14ac:dyDescent="0.25">
      <c r="O1047">
        <v>2900145</v>
      </c>
      <c r="P1047" t="s">
        <v>344</v>
      </c>
    </row>
    <row r="1048" spans="15:16" x14ac:dyDescent="0.25">
      <c r="O1048">
        <v>2900163</v>
      </c>
      <c r="P1048" t="s">
        <v>345</v>
      </c>
    </row>
    <row r="1049" spans="15:16" x14ac:dyDescent="0.25">
      <c r="O1049">
        <v>2900163</v>
      </c>
      <c r="P1049" t="s">
        <v>345</v>
      </c>
    </row>
    <row r="1050" spans="15:16" x14ac:dyDescent="0.25">
      <c r="O1050">
        <v>2900163</v>
      </c>
      <c r="P1050" t="s">
        <v>345</v>
      </c>
    </row>
    <row r="1051" spans="15:16" x14ac:dyDescent="0.25">
      <c r="O1051">
        <v>2900163</v>
      </c>
      <c r="P1051" t="s">
        <v>345</v>
      </c>
    </row>
    <row r="1052" spans="15:16" x14ac:dyDescent="0.25">
      <c r="O1052">
        <v>2900164</v>
      </c>
      <c r="P1052" t="s">
        <v>346</v>
      </c>
    </row>
    <row r="1053" spans="15:16" x14ac:dyDescent="0.25">
      <c r="O1053">
        <v>2900164</v>
      </c>
      <c r="P1053" t="s">
        <v>346</v>
      </c>
    </row>
    <row r="1054" spans="15:16" x14ac:dyDescent="0.25">
      <c r="O1054">
        <v>2900164</v>
      </c>
      <c r="P1054" t="s">
        <v>346</v>
      </c>
    </row>
    <row r="1055" spans="15:16" x14ac:dyDescent="0.25">
      <c r="O1055">
        <v>2900164</v>
      </c>
      <c r="P1055" t="s">
        <v>346</v>
      </c>
    </row>
    <row r="1056" spans="15:16" x14ac:dyDescent="0.25">
      <c r="O1056">
        <v>2900165</v>
      </c>
      <c r="P1056" t="s">
        <v>347</v>
      </c>
    </row>
    <row r="1057" spans="15:16" x14ac:dyDescent="0.25">
      <c r="O1057">
        <v>2900165</v>
      </c>
      <c r="P1057" t="s">
        <v>347</v>
      </c>
    </row>
    <row r="1058" spans="15:16" x14ac:dyDescent="0.25">
      <c r="O1058">
        <v>2900165</v>
      </c>
      <c r="P1058" t="s">
        <v>347</v>
      </c>
    </row>
    <row r="1059" spans="15:16" x14ac:dyDescent="0.25">
      <c r="O1059">
        <v>2900165</v>
      </c>
      <c r="P1059" t="s">
        <v>347</v>
      </c>
    </row>
    <row r="1060" spans="15:16" x14ac:dyDescent="0.25">
      <c r="O1060">
        <v>2900165</v>
      </c>
      <c r="P1060" t="s">
        <v>347</v>
      </c>
    </row>
    <row r="1061" spans="15:16" x14ac:dyDescent="0.25">
      <c r="O1061">
        <v>2900165</v>
      </c>
      <c r="P1061" t="s">
        <v>347</v>
      </c>
    </row>
    <row r="1062" spans="15:16" x14ac:dyDescent="0.25">
      <c r="O1062">
        <v>2900173</v>
      </c>
      <c r="P1062" t="s">
        <v>348</v>
      </c>
    </row>
    <row r="1063" spans="15:16" x14ac:dyDescent="0.25">
      <c r="O1063">
        <v>2900173</v>
      </c>
      <c r="P1063" t="s">
        <v>348</v>
      </c>
    </row>
    <row r="1064" spans="15:16" x14ac:dyDescent="0.25">
      <c r="O1064">
        <v>2900173</v>
      </c>
      <c r="P1064" t="s">
        <v>348</v>
      </c>
    </row>
    <row r="1065" spans="15:16" x14ac:dyDescent="0.25">
      <c r="O1065">
        <v>2900173</v>
      </c>
      <c r="P1065" t="s">
        <v>348</v>
      </c>
    </row>
    <row r="1066" spans="15:16" x14ac:dyDescent="0.25">
      <c r="O1066">
        <v>2900173</v>
      </c>
      <c r="P1066" t="s">
        <v>348</v>
      </c>
    </row>
    <row r="1067" spans="15:16" x14ac:dyDescent="0.25">
      <c r="O1067">
        <v>2900174</v>
      </c>
      <c r="P1067" t="s">
        <v>349</v>
      </c>
    </row>
    <row r="1068" spans="15:16" x14ac:dyDescent="0.25">
      <c r="O1068">
        <v>2900174</v>
      </c>
      <c r="P1068" t="s">
        <v>349</v>
      </c>
    </row>
    <row r="1069" spans="15:16" x14ac:dyDescent="0.25">
      <c r="O1069">
        <v>2900174</v>
      </c>
      <c r="P1069" t="s">
        <v>349</v>
      </c>
    </row>
    <row r="1070" spans="15:16" x14ac:dyDescent="0.25">
      <c r="O1070">
        <v>2900174</v>
      </c>
      <c r="P1070" t="s">
        <v>349</v>
      </c>
    </row>
    <row r="1071" spans="15:16" x14ac:dyDescent="0.25">
      <c r="O1071">
        <v>2900174</v>
      </c>
      <c r="P1071" t="s">
        <v>349</v>
      </c>
    </row>
    <row r="1072" spans="15:16" x14ac:dyDescent="0.25">
      <c r="O1072">
        <v>2900174</v>
      </c>
      <c r="P1072" t="s">
        <v>349</v>
      </c>
    </row>
    <row r="1073" spans="15:16" x14ac:dyDescent="0.25">
      <c r="O1073">
        <v>2900175</v>
      </c>
      <c r="P1073" t="s">
        <v>350</v>
      </c>
    </row>
    <row r="1074" spans="15:16" x14ac:dyDescent="0.25">
      <c r="O1074">
        <v>2900175</v>
      </c>
      <c r="P1074" t="s">
        <v>350</v>
      </c>
    </row>
    <row r="1075" spans="15:16" x14ac:dyDescent="0.25">
      <c r="O1075">
        <v>2900175</v>
      </c>
      <c r="P1075" t="s">
        <v>350</v>
      </c>
    </row>
    <row r="1076" spans="15:16" x14ac:dyDescent="0.25">
      <c r="O1076">
        <v>2900175</v>
      </c>
      <c r="P1076" t="s">
        <v>350</v>
      </c>
    </row>
    <row r="1077" spans="15:16" x14ac:dyDescent="0.25">
      <c r="O1077">
        <v>2900175</v>
      </c>
      <c r="P1077" t="s">
        <v>350</v>
      </c>
    </row>
    <row r="1078" spans="15:16" x14ac:dyDescent="0.25">
      <c r="O1078">
        <v>2900175</v>
      </c>
      <c r="P1078" t="s">
        <v>350</v>
      </c>
    </row>
    <row r="1079" spans="15:16" x14ac:dyDescent="0.25">
      <c r="O1079">
        <v>2900175</v>
      </c>
      <c r="P1079" t="s">
        <v>350</v>
      </c>
    </row>
    <row r="1080" spans="15:16" x14ac:dyDescent="0.25">
      <c r="O1080">
        <v>2900183</v>
      </c>
      <c r="P1080" t="s">
        <v>351</v>
      </c>
    </row>
    <row r="1081" spans="15:16" x14ac:dyDescent="0.25">
      <c r="O1081">
        <v>2900183</v>
      </c>
      <c r="P1081" t="s">
        <v>351</v>
      </c>
    </row>
    <row r="1082" spans="15:16" x14ac:dyDescent="0.25">
      <c r="O1082">
        <v>2900183</v>
      </c>
      <c r="P1082" t="s">
        <v>351</v>
      </c>
    </row>
    <row r="1083" spans="15:16" x14ac:dyDescent="0.25">
      <c r="O1083">
        <v>2900183</v>
      </c>
      <c r="P1083" t="s">
        <v>351</v>
      </c>
    </row>
    <row r="1084" spans="15:16" x14ac:dyDescent="0.25">
      <c r="O1084">
        <v>2900184</v>
      </c>
      <c r="P1084" t="s">
        <v>352</v>
      </c>
    </row>
    <row r="1085" spans="15:16" x14ac:dyDescent="0.25">
      <c r="O1085">
        <v>2900184</v>
      </c>
      <c r="P1085" t="s">
        <v>352</v>
      </c>
    </row>
    <row r="1086" spans="15:16" x14ac:dyDescent="0.25">
      <c r="O1086">
        <v>2900184</v>
      </c>
      <c r="P1086" t="s">
        <v>352</v>
      </c>
    </row>
    <row r="1087" spans="15:16" x14ac:dyDescent="0.25">
      <c r="O1087">
        <v>2900184</v>
      </c>
      <c r="P1087" t="s">
        <v>352</v>
      </c>
    </row>
    <row r="1088" spans="15:16" x14ac:dyDescent="0.25">
      <c r="O1088">
        <v>2900184</v>
      </c>
      <c r="P1088" t="s">
        <v>352</v>
      </c>
    </row>
    <row r="1089" spans="15:16" x14ac:dyDescent="0.25">
      <c r="O1089">
        <v>2900184</v>
      </c>
      <c r="P1089" t="s">
        <v>352</v>
      </c>
    </row>
    <row r="1090" spans="15:16" x14ac:dyDescent="0.25">
      <c r="O1090">
        <v>2900184</v>
      </c>
      <c r="P1090" t="s">
        <v>352</v>
      </c>
    </row>
    <row r="1091" spans="15:16" x14ac:dyDescent="0.25">
      <c r="O1091">
        <v>2900234</v>
      </c>
      <c r="P1091" t="s">
        <v>353</v>
      </c>
    </row>
    <row r="1092" spans="15:16" x14ac:dyDescent="0.25">
      <c r="O1092">
        <v>2900234</v>
      </c>
      <c r="P1092" t="s">
        <v>353</v>
      </c>
    </row>
    <row r="1093" spans="15:16" x14ac:dyDescent="0.25">
      <c r="O1093">
        <v>2900234</v>
      </c>
      <c r="P1093" t="s">
        <v>353</v>
      </c>
    </row>
    <row r="1094" spans="15:16" x14ac:dyDescent="0.25">
      <c r="O1094">
        <v>2900234</v>
      </c>
      <c r="P1094" t="s">
        <v>353</v>
      </c>
    </row>
    <row r="1095" spans="15:16" x14ac:dyDescent="0.25">
      <c r="O1095">
        <v>2900401</v>
      </c>
      <c r="P1095" t="s">
        <v>354</v>
      </c>
    </row>
    <row r="1096" spans="15:16" x14ac:dyDescent="0.25">
      <c r="O1096">
        <v>2900401</v>
      </c>
      <c r="P1096" t="s">
        <v>354</v>
      </c>
    </row>
    <row r="1097" spans="15:16" x14ac:dyDescent="0.25">
      <c r="O1097">
        <v>2900401</v>
      </c>
      <c r="P1097" t="s">
        <v>354</v>
      </c>
    </row>
    <row r="1098" spans="15:16" x14ac:dyDescent="0.25">
      <c r="O1098">
        <v>2900401</v>
      </c>
      <c r="P1098" t="s">
        <v>354</v>
      </c>
    </row>
    <row r="1099" spans="15:16" x14ac:dyDescent="0.25">
      <c r="O1099">
        <v>2900401</v>
      </c>
      <c r="P1099" t="s">
        <v>354</v>
      </c>
    </row>
    <row r="1100" spans="15:16" x14ac:dyDescent="0.25">
      <c r="O1100">
        <v>2900401</v>
      </c>
      <c r="P1100" t="s">
        <v>354</v>
      </c>
    </row>
    <row r="1101" spans="15:16" x14ac:dyDescent="0.25">
      <c r="O1101">
        <v>2900403</v>
      </c>
      <c r="P1101" t="s">
        <v>355</v>
      </c>
    </row>
    <row r="1102" spans="15:16" x14ac:dyDescent="0.25">
      <c r="O1102">
        <v>2900403</v>
      </c>
      <c r="P1102" t="s">
        <v>355</v>
      </c>
    </row>
    <row r="1103" spans="15:16" x14ac:dyDescent="0.25">
      <c r="O1103">
        <v>2900403</v>
      </c>
      <c r="P1103" t="s">
        <v>355</v>
      </c>
    </row>
    <row r="1104" spans="15:16" x14ac:dyDescent="0.25">
      <c r="O1104">
        <v>2900403</v>
      </c>
      <c r="P1104" t="s">
        <v>355</v>
      </c>
    </row>
    <row r="1105" spans="15:16" x14ac:dyDescent="0.25">
      <c r="O1105">
        <v>2900403</v>
      </c>
      <c r="P1105" t="s">
        <v>355</v>
      </c>
    </row>
    <row r="1106" spans="15:16" x14ac:dyDescent="0.25">
      <c r="O1106">
        <v>2900603</v>
      </c>
      <c r="P1106" t="s">
        <v>356</v>
      </c>
    </row>
    <row r="1107" spans="15:16" x14ac:dyDescent="0.25">
      <c r="O1107">
        <v>2900603</v>
      </c>
      <c r="P1107" t="s">
        <v>356</v>
      </c>
    </row>
    <row r="1108" spans="15:16" x14ac:dyDescent="0.25">
      <c r="O1108">
        <v>2900603</v>
      </c>
      <c r="P1108" t="s">
        <v>356</v>
      </c>
    </row>
    <row r="1109" spans="15:16" x14ac:dyDescent="0.25">
      <c r="O1109">
        <v>2900603</v>
      </c>
      <c r="P1109" t="s">
        <v>356</v>
      </c>
    </row>
    <row r="1110" spans="15:16" x14ac:dyDescent="0.25">
      <c r="O1110">
        <v>2900603</v>
      </c>
      <c r="P1110" t="s">
        <v>356</v>
      </c>
    </row>
    <row r="1111" spans="15:16" x14ac:dyDescent="0.25">
      <c r="O1111">
        <v>2900625</v>
      </c>
      <c r="P1111" t="s">
        <v>357</v>
      </c>
    </row>
    <row r="1112" spans="15:16" x14ac:dyDescent="0.25">
      <c r="O1112">
        <v>2900625</v>
      </c>
      <c r="P1112" t="s">
        <v>357</v>
      </c>
    </row>
    <row r="1113" spans="15:16" x14ac:dyDescent="0.25">
      <c r="O1113">
        <v>2900625</v>
      </c>
      <c r="P1113" t="s">
        <v>357</v>
      </c>
    </row>
    <row r="1114" spans="15:16" x14ac:dyDescent="0.25">
      <c r="O1114">
        <v>2900625</v>
      </c>
      <c r="P1114" t="s">
        <v>357</v>
      </c>
    </row>
    <row r="1115" spans="15:16" x14ac:dyDescent="0.25">
      <c r="O1115">
        <v>2900625</v>
      </c>
      <c r="P1115" t="s">
        <v>357</v>
      </c>
    </row>
    <row r="1116" spans="15:16" x14ac:dyDescent="0.25">
      <c r="O1116">
        <v>2900645</v>
      </c>
      <c r="P1116" t="s">
        <v>358</v>
      </c>
    </row>
    <row r="1117" spans="15:16" x14ac:dyDescent="0.25">
      <c r="O1117">
        <v>2900645</v>
      </c>
      <c r="P1117" t="s">
        <v>358</v>
      </c>
    </row>
    <row r="1118" spans="15:16" x14ac:dyDescent="0.25">
      <c r="O1118">
        <v>2900645</v>
      </c>
      <c r="P1118" t="s">
        <v>358</v>
      </c>
    </row>
    <row r="1119" spans="15:16" x14ac:dyDescent="0.25">
      <c r="O1119">
        <v>2900645</v>
      </c>
      <c r="P1119" t="s">
        <v>358</v>
      </c>
    </row>
    <row r="1120" spans="15:16" x14ac:dyDescent="0.25">
      <c r="O1120">
        <v>2900645</v>
      </c>
      <c r="P1120" t="s">
        <v>358</v>
      </c>
    </row>
    <row r="1121" spans="15:16" x14ac:dyDescent="0.25">
      <c r="O1121">
        <v>2900663</v>
      </c>
      <c r="P1121" t="s">
        <v>359</v>
      </c>
    </row>
    <row r="1122" spans="15:16" x14ac:dyDescent="0.25">
      <c r="O1122">
        <v>2900663</v>
      </c>
      <c r="P1122" t="s">
        <v>359</v>
      </c>
    </row>
    <row r="1123" spans="15:16" x14ac:dyDescent="0.25">
      <c r="O1123">
        <v>2900665</v>
      </c>
      <c r="P1123" t="s">
        <v>360</v>
      </c>
    </row>
    <row r="1124" spans="15:16" x14ac:dyDescent="0.25">
      <c r="O1124">
        <v>2900665</v>
      </c>
      <c r="P1124" t="s">
        <v>360</v>
      </c>
    </row>
    <row r="1125" spans="15:16" x14ac:dyDescent="0.25">
      <c r="O1125">
        <v>2900665</v>
      </c>
      <c r="P1125" t="s">
        <v>360</v>
      </c>
    </row>
    <row r="1126" spans="15:16" x14ac:dyDescent="0.25">
      <c r="O1126">
        <v>2900665</v>
      </c>
      <c r="P1126" t="s">
        <v>360</v>
      </c>
    </row>
    <row r="1127" spans="15:16" x14ac:dyDescent="0.25">
      <c r="O1127">
        <v>2900673</v>
      </c>
      <c r="P1127" t="s">
        <v>361</v>
      </c>
    </row>
    <row r="1128" spans="15:16" x14ac:dyDescent="0.25">
      <c r="O1128">
        <v>2900673</v>
      </c>
      <c r="P1128" t="s">
        <v>361</v>
      </c>
    </row>
    <row r="1129" spans="15:16" x14ac:dyDescent="0.25">
      <c r="O1129">
        <v>2900673</v>
      </c>
      <c r="P1129" t="s">
        <v>361</v>
      </c>
    </row>
    <row r="1130" spans="15:16" x14ac:dyDescent="0.25">
      <c r="O1130">
        <v>2900673</v>
      </c>
      <c r="P1130" t="s">
        <v>361</v>
      </c>
    </row>
    <row r="1131" spans="15:16" x14ac:dyDescent="0.25">
      <c r="O1131">
        <v>2900674</v>
      </c>
      <c r="P1131" t="s">
        <v>362</v>
      </c>
    </row>
    <row r="1132" spans="15:16" x14ac:dyDescent="0.25">
      <c r="O1132">
        <v>2900674</v>
      </c>
      <c r="P1132" t="s">
        <v>362</v>
      </c>
    </row>
    <row r="1133" spans="15:16" x14ac:dyDescent="0.25">
      <c r="O1133">
        <v>2900675</v>
      </c>
      <c r="P1133" t="s">
        <v>363</v>
      </c>
    </row>
    <row r="1134" spans="15:16" x14ac:dyDescent="0.25">
      <c r="O1134">
        <v>2900675</v>
      </c>
      <c r="P1134" t="s">
        <v>363</v>
      </c>
    </row>
    <row r="1135" spans="15:16" x14ac:dyDescent="0.25">
      <c r="O1135">
        <v>2900675</v>
      </c>
      <c r="P1135" t="s">
        <v>363</v>
      </c>
    </row>
    <row r="1136" spans="15:16" x14ac:dyDescent="0.25">
      <c r="O1136">
        <v>2900675</v>
      </c>
      <c r="P1136" t="s">
        <v>363</v>
      </c>
    </row>
    <row r="1137" spans="15:16" x14ac:dyDescent="0.25">
      <c r="O1137">
        <v>2900675</v>
      </c>
      <c r="P1137" t="s">
        <v>363</v>
      </c>
    </row>
    <row r="1138" spans="15:16" x14ac:dyDescent="0.25">
      <c r="O1138">
        <v>2900683</v>
      </c>
      <c r="P1138" t="s">
        <v>364</v>
      </c>
    </row>
    <row r="1139" spans="15:16" x14ac:dyDescent="0.25">
      <c r="O1139">
        <v>2900683</v>
      </c>
      <c r="P1139" t="s">
        <v>364</v>
      </c>
    </row>
    <row r="1140" spans="15:16" x14ac:dyDescent="0.25">
      <c r="O1140">
        <v>2900684</v>
      </c>
      <c r="P1140" t="s">
        <v>365</v>
      </c>
    </row>
    <row r="1141" spans="15:16" x14ac:dyDescent="0.25">
      <c r="O1141">
        <v>2900684</v>
      </c>
      <c r="P1141" t="s">
        <v>365</v>
      </c>
    </row>
    <row r="1142" spans="15:16" x14ac:dyDescent="0.25">
      <c r="O1142">
        <v>2900684</v>
      </c>
      <c r="P1142" t="s">
        <v>365</v>
      </c>
    </row>
    <row r="1143" spans="15:16" x14ac:dyDescent="0.25">
      <c r="O1143">
        <v>2900684</v>
      </c>
      <c r="P1143" t="s">
        <v>365</v>
      </c>
    </row>
    <row r="1144" spans="15:16" x14ac:dyDescent="0.25">
      <c r="O1144">
        <v>2900684</v>
      </c>
      <c r="P1144" t="s">
        <v>365</v>
      </c>
    </row>
    <row r="1145" spans="15:16" x14ac:dyDescent="0.25">
      <c r="O1145">
        <v>2900684</v>
      </c>
      <c r="P1145" t="s">
        <v>365</v>
      </c>
    </row>
    <row r="1146" spans="15:16" x14ac:dyDescent="0.25">
      <c r="O1146">
        <v>2900734</v>
      </c>
      <c r="P1146" t="s">
        <v>366</v>
      </c>
    </row>
    <row r="1147" spans="15:16" x14ac:dyDescent="0.25">
      <c r="O1147">
        <v>2900734</v>
      </c>
      <c r="P1147" t="s">
        <v>366</v>
      </c>
    </row>
    <row r="1148" spans="15:16" x14ac:dyDescent="0.25">
      <c r="O1148">
        <v>2900734</v>
      </c>
      <c r="P1148" t="s">
        <v>366</v>
      </c>
    </row>
    <row r="1149" spans="15:16" x14ac:dyDescent="0.25">
      <c r="O1149">
        <v>2909163</v>
      </c>
      <c r="P1149" t="s">
        <v>367</v>
      </c>
    </row>
    <row r="1150" spans="15:16" x14ac:dyDescent="0.25">
      <c r="O1150">
        <v>2909163</v>
      </c>
      <c r="P1150" t="s">
        <v>367</v>
      </c>
    </row>
    <row r="1151" spans="15:16" x14ac:dyDescent="0.25">
      <c r="O1151">
        <v>2909163</v>
      </c>
      <c r="P1151" t="s">
        <v>367</v>
      </c>
    </row>
    <row r="1152" spans="15:16" x14ac:dyDescent="0.25">
      <c r="O1152">
        <v>2909163</v>
      </c>
      <c r="P1152" t="s">
        <v>367</v>
      </c>
    </row>
    <row r="1153" spans="15:16" x14ac:dyDescent="0.25">
      <c r="O1153">
        <v>2909163</v>
      </c>
      <c r="P1153" t="s">
        <v>367</v>
      </c>
    </row>
    <row r="1154" spans="15:16" x14ac:dyDescent="0.25">
      <c r="O1154">
        <v>2909165</v>
      </c>
      <c r="P1154" t="s">
        <v>368</v>
      </c>
    </row>
    <row r="1155" spans="15:16" x14ac:dyDescent="0.25">
      <c r="O1155">
        <v>2909165</v>
      </c>
      <c r="P1155" t="s">
        <v>368</v>
      </c>
    </row>
    <row r="1156" spans="15:16" x14ac:dyDescent="0.25">
      <c r="O1156">
        <v>2909165</v>
      </c>
      <c r="P1156" t="s">
        <v>368</v>
      </c>
    </row>
    <row r="1157" spans="15:16" x14ac:dyDescent="0.25">
      <c r="O1157">
        <v>2909165</v>
      </c>
      <c r="P1157" t="s">
        <v>368</v>
      </c>
    </row>
    <row r="1158" spans="15:16" x14ac:dyDescent="0.25">
      <c r="O1158">
        <v>2909165</v>
      </c>
      <c r="P1158" t="s">
        <v>368</v>
      </c>
    </row>
    <row r="1159" spans="15:16" x14ac:dyDescent="0.25">
      <c r="O1159">
        <v>2909165</v>
      </c>
      <c r="P1159" t="s">
        <v>368</v>
      </c>
    </row>
    <row r="1160" spans="15:16" x14ac:dyDescent="0.25">
      <c r="O1160">
        <v>2909165</v>
      </c>
      <c r="P1160" t="s">
        <v>368</v>
      </c>
    </row>
    <row r="1161" spans="15:16" x14ac:dyDescent="0.25">
      <c r="O1161">
        <v>2909173</v>
      </c>
      <c r="P1161" t="s">
        <v>369</v>
      </c>
    </row>
    <row r="1162" spans="15:16" x14ac:dyDescent="0.25">
      <c r="O1162">
        <v>2909173</v>
      </c>
      <c r="P1162" t="s">
        <v>369</v>
      </c>
    </row>
    <row r="1163" spans="15:16" x14ac:dyDescent="0.25">
      <c r="O1163">
        <v>2909173</v>
      </c>
      <c r="P1163" t="s">
        <v>369</v>
      </c>
    </row>
    <row r="1164" spans="15:16" x14ac:dyDescent="0.25">
      <c r="O1164">
        <v>2909173</v>
      </c>
      <c r="P1164" t="s">
        <v>369</v>
      </c>
    </row>
    <row r="1165" spans="15:16" x14ac:dyDescent="0.25">
      <c r="O1165">
        <v>2909173</v>
      </c>
      <c r="P1165" t="s">
        <v>369</v>
      </c>
    </row>
    <row r="1166" spans="15:16" x14ac:dyDescent="0.25">
      <c r="O1166">
        <v>2909173</v>
      </c>
      <c r="P1166" t="s">
        <v>369</v>
      </c>
    </row>
    <row r="1167" spans="15:16" x14ac:dyDescent="0.25">
      <c r="O1167">
        <v>2909175</v>
      </c>
      <c r="P1167" t="s">
        <v>370</v>
      </c>
    </row>
    <row r="1168" spans="15:16" x14ac:dyDescent="0.25">
      <c r="O1168">
        <v>2909175</v>
      </c>
      <c r="P1168" t="s">
        <v>370</v>
      </c>
    </row>
    <row r="1169" spans="15:16" x14ac:dyDescent="0.25">
      <c r="O1169">
        <v>2909175</v>
      </c>
      <c r="P1169" t="s">
        <v>370</v>
      </c>
    </row>
    <row r="1170" spans="15:16" x14ac:dyDescent="0.25">
      <c r="O1170">
        <v>2909175</v>
      </c>
      <c r="P1170" t="s">
        <v>370</v>
      </c>
    </row>
    <row r="1171" spans="15:16" x14ac:dyDescent="0.25">
      <c r="O1171">
        <v>2909175</v>
      </c>
      <c r="P1171" t="s">
        <v>370</v>
      </c>
    </row>
    <row r="1172" spans="15:16" x14ac:dyDescent="0.25">
      <c r="O1172">
        <v>2909175</v>
      </c>
      <c r="P1172" t="s">
        <v>370</v>
      </c>
    </row>
    <row r="1173" spans="15:16" x14ac:dyDescent="0.25">
      <c r="O1173">
        <v>2909175</v>
      </c>
      <c r="P1173" t="s">
        <v>370</v>
      </c>
    </row>
    <row r="1174" spans="15:16" x14ac:dyDescent="0.25">
      <c r="O1174">
        <v>2909175</v>
      </c>
      <c r="P1174" t="s">
        <v>370</v>
      </c>
    </row>
    <row r="1175" spans="15:16" x14ac:dyDescent="0.25">
      <c r="O1175">
        <v>2909175</v>
      </c>
      <c r="P1175" t="s">
        <v>370</v>
      </c>
    </row>
    <row r="1176" spans="15:16" x14ac:dyDescent="0.25">
      <c r="O1176">
        <v>2909401</v>
      </c>
      <c r="P1176" t="s">
        <v>371</v>
      </c>
    </row>
    <row r="1177" spans="15:16" x14ac:dyDescent="0.25">
      <c r="O1177">
        <v>2909401</v>
      </c>
      <c r="P1177" t="s">
        <v>371</v>
      </c>
    </row>
    <row r="1178" spans="15:16" x14ac:dyDescent="0.25">
      <c r="O1178">
        <v>2909401</v>
      </c>
      <c r="P1178" t="s">
        <v>371</v>
      </c>
    </row>
    <row r="1179" spans="15:16" x14ac:dyDescent="0.25">
      <c r="O1179">
        <v>2909401</v>
      </c>
      <c r="P1179" t="s">
        <v>371</v>
      </c>
    </row>
    <row r="1180" spans="15:16" x14ac:dyDescent="0.25">
      <c r="O1180">
        <v>2909401</v>
      </c>
      <c r="P1180" t="s">
        <v>371</v>
      </c>
    </row>
    <row r="1181" spans="15:16" x14ac:dyDescent="0.25">
      <c r="O1181">
        <v>2909663</v>
      </c>
      <c r="P1181" t="s">
        <v>372</v>
      </c>
    </row>
    <row r="1182" spans="15:16" x14ac:dyDescent="0.25">
      <c r="O1182">
        <v>2909665</v>
      </c>
      <c r="P1182" t="s">
        <v>373</v>
      </c>
    </row>
    <row r="1183" spans="15:16" x14ac:dyDescent="0.25">
      <c r="O1183">
        <v>2909665</v>
      </c>
      <c r="P1183" t="s">
        <v>373</v>
      </c>
    </row>
    <row r="1184" spans="15:16" x14ac:dyDescent="0.25">
      <c r="O1184">
        <v>2909665</v>
      </c>
      <c r="P1184" t="s">
        <v>373</v>
      </c>
    </row>
    <row r="1185" spans="15:16" x14ac:dyDescent="0.25">
      <c r="O1185">
        <v>2909665</v>
      </c>
      <c r="P1185" t="s">
        <v>373</v>
      </c>
    </row>
    <row r="1186" spans="15:16" x14ac:dyDescent="0.25">
      <c r="O1186">
        <v>2909665</v>
      </c>
      <c r="P1186" t="s">
        <v>373</v>
      </c>
    </row>
    <row r="1187" spans="15:16" x14ac:dyDescent="0.25">
      <c r="O1187">
        <v>2909665</v>
      </c>
      <c r="P1187" t="s">
        <v>373</v>
      </c>
    </row>
    <row r="1188" spans="15:16" x14ac:dyDescent="0.25">
      <c r="O1188">
        <v>2909673</v>
      </c>
      <c r="P1188" t="s">
        <v>374</v>
      </c>
    </row>
    <row r="1189" spans="15:16" x14ac:dyDescent="0.25">
      <c r="O1189">
        <v>2909673</v>
      </c>
      <c r="P1189" t="s">
        <v>374</v>
      </c>
    </row>
    <row r="1190" spans="15:16" x14ac:dyDescent="0.25">
      <c r="O1190">
        <v>2909673</v>
      </c>
      <c r="P1190" t="s">
        <v>374</v>
      </c>
    </row>
    <row r="1191" spans="15:16" x14ac:dyDescent="0.25">
      <c r="O1191">
        <v>2909673</v>
      </c>
      <c r="P1191" t="s">
        <v>374</v>
      </c>
    </row>
    <row r="1192" spans="15:16" x14ac:dyDescent="0.25">
      <c r="O1192">
        <v>2909675</v>
      </c>
      <c r="P1192" t="s">
        <v>375</v>
      </c>
    </row>
    <row r="1193" spans="15:16" x14ac:dyDescent="0.25">
      <c r="O1193">
        <v>2909675</v>
      </c>
      <c r="P1193" t="s">
        <v>375</v>
      </c>
    </row>
    <row r="1194" spans="15:16" x14ac:dyDescent="0.25">
      <c r="O1194">
        <v>2909675</v>
      </c>
      <c r="P1194" t="s">
        <v>375</v>
      </c>
    </row>
    <row r="1195" spans="15:16" x14ac:dyDescent="0.25">
      <c r="O1195">
        <v>2909675</v>
      </c>
      <c r="P1195" t="s">
        <v>375</v>
      </c>
    </row>
    <row r="1196" spans="15:16" x14ac:dyDescent="0.25">
      <c r="O1196">
        <v>2909675</v>
      </c>
      <c r="P1196" t="s">
        <v>375</v>
      </c>
    </row>
    <row r="1197" spans="15:16" x14ac:dyDescent="0.25">
      <c r="O1197">
        <v>2913173</v>
      </c>
      <c r="P1197" t="s">
        <v>376</v>
      </c>
    </row>
    <row r="1198" spans="15:16" x14ac:dyDescent="0.25">
      <c r="O1198">
        <v>2917675</v>
      </c>
      <c r="P1198" t="s">
        <v>377</v>
      </c>
    </row>
    <row r="1199" spans="15:16" x14ac:dyDescent="0.25">
      <c r="O1199">
        <v>2917675</v>
      </c>
      <c r="P1199" t="s">
        <v>377</v>
      </c>
    </row>
    <row r="1200" spans="15:16" x14ac:dyDescent="0.25">
      <c r="O1200">
        <v>2917675</v>
      </c>
      <c r="P1200" t="s">
        <v>377</v>
      </c>
    </row>
    <row r="1201" spans="15:16" x14ac:dyDescent="0.25">
      <c r="O1201">
        <v>2917675</v>
      </c>
      <c r="P1201" t="s">
        <v>377</v>
      </c>
    </row>
    <row r="1202" spans="15:16" x14ac:dyDescent="0.25">
      <c r="O1202">
        <v>2918165</v>
      </c>
      <c r="P1202" t="s">
        <v>378</v>
      </c>
    </row>
    <row r="1203" spans="15:16" x14ac:dyDescent="0.25">
      <c r="O1203">
        <v>2918173</v>
      </c>
      <c r="P1203" t="s">
        <v>379</v>
      </c>
    </row>
    <row r="1204" spans="15:16" x14ac:dyDescent="0.25">
      <c r="O1204">
        <v>2918173</v>
      </c>
      <c r="P1204" t="s">
        <v>379</v>
      </c>
    </row>
    <row r="1205" spans="15:16" x14ac:dyDescent="0.25">
      <c r="O1205">
        <v>2918173</v>
      </c>
      <c r="P1205" t="s">
        <v>379</v>
      </c>
    </row>
    <row r="1206" spans="15:16" x14ac:dyDescent="0.25">
      <c r="O1206">
        <v>2918175</v>
      </c>
      <c r="P1206" t="s">
        <v>380</v>
      </c>
    </row>
    <row r="1207" spans="15:16" x14ac:dyDescent="0.25">
      <c r="O1207">
        <v>2918175</v>
      </c>
      <c r="P1207" t="s">
        <v>380</v>
      </c>
    </row>
    <row r="1208" spans="15:16" x14ac:dyDescent="0.25">
      <c r="O1208">
        <v>2918175</v>
      </c>
      <c r="P1208" t="s">
        <v>380</v>
      </c>
    </row>
    <row r="1209" spans="15:16" x14ac:dyDescent="0.25">
      <c r="O1209">
        <v>2918175</v>
      </c>
      <c r="P1209" t="s">
        <v>380</v>
      </c>
    </row>
    <row r="1210" spans="15:16" x14ac:dyDescent="0.25">
      <c r="O1210">
        <v>2918175</v>
      </c>
      <c r="P1210" t="s">
        <v>380</v>
      </c>
    </row>
    <row r="1211" spans="15:16" x14ac:dyDescent="0.25">
      <c r="O1211">
        <v>2918175</v>
      </c>
      <c r="P1211" t="s">
        <v>380</v>
      </c>
    </row>
    <row r="1212" spans="15:16" x14ac:dyDescent="0.25">
      <c r="O1212">
        <v>2918401</v>
      </c>
      <c r="P1212" t="s">
        <v>381</v>
      </c>
    </row>
    <row r="1213" spans="15:16" x14ac:dyDescent="0.25">
      <c r="O1213">
        <v>2918401</v>
      </c>
      <c r="P1213" t="s">
        <v>381</v>
      </c>
    </row>
    <row r="1214" spans="15:16" x14ac:dyDescent="0.25">
      <c r="O1214">
        <v>2918673</v>
      </c>
      <c r="P1214" t="s">
        <v>382</v>
      </c>
    </row>
    <row r="1215" spans="15:16" x14ac:dyDescent="0.25">
      <c r="O1215">
        <v>2918673</v>
      </c>
      <c r="P1215" t="s">
        <v>382</v>
      </c>
    </row>
    <row r="1216" spans="15:16" x14ac:dyDescent="0.25">
      <c r="O1216">
        <v>2918675</v>
      </c>
      <c r="P1216" t="s">
        <v>383</v>
      </c>
    </row>
    <row r="1217" spans="15:16" x14ac:dyDescent="0.25">
      <c r="O1217">
        <v>2918675</v>
      </c>
      <c r="P1217" t="s">
        <v>383</v>
      </c>
    </row>
    <row r="1218" spans="15:16" x14ac:dyDescent="0.25">
      <c r="O1218">
        <v>2918675</v>
      </c>
      <c r="P1218" t="s">
        <v>383</v>
      </c>
    </row>
    <row r="1219" spans="15:16" x14ac:dyDescent="0.25">
      <c r="O1219">
        <v>2920173</v>
      </c>
      <c r="P1219" t="s">
        <v>384</v>
      </c>
    </row>
    <row r="1220" spans="15:16" x14ac:dyDescent="0.25">
      <c r="O1220">
        <v>2920673</v>
      </c>
      <c r="P1220" t="s">
        <v>385</v>
      </c>
    </row>
    <row r="1221" spans="15:16" x14ac:dyDescent="0.25">
      <c r="O1221">
        <v>2920673</v>
      </c>
      <c r="P1221" t="s">
        <v>385</v>
      </c>
    </row>
    <row r="1222" spans="15:16" x14ac:dyDescent="0.25">
      <c r="O1222">
        <v>2920674</v>
      </c>
      <c r="P1222" t="s">
        <v>386</v>
      </c>
    </row>
    <row r="1223" spans="15:16" x14ac:dyDescent="0.25">
      <c r="O1223">
        <v>2920674</v>
      </c>
      <c r="P1223" t="s">
        <v>386</v>
      </c>
    </row>
    <row r="1224" spans="15:16" x14ac:dyDescent="0.25">
      <c r="O1224">
        <v>2924104</v>
      </c>
      <c r="P1224" t="s">
        <v>387</v>
      </c>
    </row>
    <row r="1225" spans="15:16" x14ac:dyDescent="0.25">
      <c r="O1225">
        <v>2924104</v>
      </c>
      <c r="P1225" t="s">
        <v>387</v>
      </c>
    </row>
    <row r="1226" spans="15:16" x14ac:dyDescent="0.25">
      <c r="O1226">
        <v>2924105</v>
      </c>
      <c r="P1226" t="s">
        <v>388</v>
      </c>
    </row>
    <row r="1227" spans="15:16" x14ac:dyDescent="0.25">
      <c r="O1227">
        <v>2924105</v>
      </c>
      <c r="P1227" t="s">
        <v>388</v>
      </c>
    </row>
    <row r="1228" spans="15:16" x14ac:dyDescent="0.25">
      <c r="O1228">
        <v>2924105</v>
      </c>
      <c r="P1228" t="s">
        <v>388</v>
      </c>
    </row>
    <row r="1229" spans="15:16" x14ac:dyDescent="0.25">
      <c r="O1229">
        <v>2924105</v>
      </c>
      <c r="P1229" t="s">
        <v>388</v>
      </c>
    </row>
    <row r="1230" spans="15:16" x14ac:dyDescent="0.25">
      <c r="O1230">
        <v>2924105</v>
      </c>
      <c r="P1230" t="s">
        <v>388</v>
      </c>
    </row>
    <row r="1231" spans="15:16" x14ac:dyDescent="0.25">
      <c r="O1231">
        <v>2924106</v>
      </c>
      <c r="P1231" t="s">
        <v>389</v>
      </c>
    </row>
    <row r="1232" spans="15:16" x14ac:dyDescent="0.25">
      <c r="O1232">
        <v>2924106</v>
      </c>
      <c r="P1232" t="s">
        <v>389</v>
      </c>
    </row>
    <row r="1233" spans="15:16" x14ac:dyDescent="0.25">
      <c r="O1233">
        <v>2924106</v>
      </c>
      <c r="P1233" t="s">
        <v>389</v>
      </c>
    </row>
    <row r="1234" spans="15:16" x14ac:dyDescent="0.25">
      <c r="O1234">
        <v>2924107</v>
      </c>
      <c r="P1234" t="s">
        <v>390</v>
      </c>
    </row>
    <row r="1235" spans="15:16" x14ac:dyDescent="0.25">
      <c r="O1235">
        <v>2924107</v>
      </c>
      <c r="P1235" t="s">
        <v>390</v>
      </c>
    </row>
    <row r="1236" spans="15:16" x14ac:dyDescent="0.25">
      <c r="O1236">
        <v>2924107</v>
      </c>
      <c r="P1236" t="s">
        <v>390</v>
      </c>
    </row>
    <row r="1237" spans="15:16" x14ac:dyDescent="0.25">
      <c r="O1237">
        <v>2924107</v>
      </c>
      <c r="P1237" t="s">
        <v>390</v>
      </c>
    </row>
    <row r="1238" spans="15:16" x14ac:dyDescent="0.25">
      <c r="O1238">
        <v>2924128</v>
      </c>
      <c r="P1238" t="s">
        <v>391</v>
      </c>
    </row>
    <row r="1239" spans="15:16" x14ac:dyDescent="0.25">
      <c r="O1239">
        <v>2924128</v>
      </c>
      <c r="P1239" t="s">
        <v>391</v>
      </c>
    </row>
    <row r="1240" spans="15:16" x14ac:dyDescent="0.25">
      <c r="O1240">
        <v>2924128</v>
      </c>
      <c r="P1240" t="s">
        <v>391</v>
      </c>
    </row>
    <row r="1241" spans="15:16" x14ac:dyDescent="0.25">
      <c r="O1241">
        <v>2924130</v>
      </c>
      <c r="P1241" t="s">
        <v>392</v>
      </c>
    </row>
    <row r="1242" spans="15:16" x14ac:dyDescent="0.25">
      <c r="O1242">
        <v>2924130</v>
      </c>
      <c r="P1242" t="s">
        <v>392</v>
      </c>
    </row>
    <row r="1243" spans="15:16" x14ac:dyDescent="0.25">
      <c r="O1243">
        <v>2924130</v>
      </c>
      <c r="P1243" t="s">
        <v>392</v>
      </c>
    </row>
    <row r="1244" spans="15:16" x14ac:dyDescent="0.25">
      <c r="O1244">
        <v>2924130</v>
      </c>
      <c r="P1244" t="s">
        <v>392</v>
      </c>
    </row>
    <row r="1245" spans="15:16" x14ac:dyDescent="0.25">
      <c r="O1245">
        <v>2924151</v>
      </c>
      <c r="P1245" t="s">
        <v>393</v>
      </c>
    </row>
    <row r="1246" spans="15:16" x14ac:dyDescent="0.25">
      <c r="O1246">
        <v>2924151</v>
      </c>
      <c r="P1246" t="s">
        <v>393</v>
      </c>
    </row>
    <row r="1247" spans="15:16" x14ac:dyDescent="0.25">
      <c r="O1247">
        <v>2924151</v>
      </c>
      <c r="P1247" t="s">
        <v>393</v>
      </c>
    </row>
    <row r="1248" spans="15:16" x14ac:dyDescent="0.25">
      <c r="O1248">
        <v>2924152</v>
      </c>
      <c r="P1248" t="s">
        <v>394</v>
      </c>
    </row>
    <row r="1249" spans="15:16" x14ac:dyDescent="0.25">
      <c r="O1249">
        <v>2924152</v>
      </c>
      <c r="P1249" t="s">
        <v>394</v>
      </c>
    </row>
    <row r="1250" spans="15:16" x14ac:dyDescent="0.25">
      <c r="O1250">
        <v>2924152</v>
      </c>
      <c r="P1250" t="s">
        <v>394</v>
      </c>
    </row>
    <row r="1251" spans="15:16" x14ac:dyDescent="0.25">
      <c r="O1251">
        <v>2924152</v>
      </c>
      <c r="P1251" t="s">
        <v>394</v>
      </c>
    </row>
    <row r="1252" spans="15:16" x14ac:dyDescent="0.25">
      <c r="O1252">
        <v>2924152</v>
      </c>
      <c r="P1252" t="s">
        <v>394</v>
      </c>
    </row>
    <row r="1253" spans="15:16" x14ac:dyDescent="0.25">
      <c r="O1253">
        <v>2924152</v>
      </c>
      <c r="P1253" t="s">
        <v>394</v>
      </c>
    </row>
    <row r="1254" spans="15:16" x14ac:dyDescent="0.25">
      <c r="O1254">
        <v>2924160</v>
      </c>
      <c r="P1254" t="s">
        <v>395</v>
      </c>
    </row>
    <row r="1255" spans="15:16" x14ac:dyDescent="0.25">
      <c r="O1255">
        <v>2924181</v>
      </c>
      <c r="P1255" t="s">
        <v>396</v>
      </c>
    </row>
    <row r="1256" spans="15:16" x14ac:dyDescent="0.25">
      <c r="O1256">
        <v>2924181</v>
      </c>
      <c r="P1256" t="s">
        <v>396</v>
      </c>
    </row>
    <row r="1257" spans="15:16" x14ac:dyDescent="0.25">
      <c r="O1257">
        <v>2924181</v>
      </c>
      <c r="P1257" t="s">
        <v>396</v>
      </c>
    </row>
    <row r="1258" spans="15:16" x14ac:dyDescent="0.25">
      <c r="O1258">
        <v>2924183</v>
      </c>
      <c r="P1258" t="s">
        <v>397</v>
      </c>
    </row>
    <row r="1259" spans="15:16" x14ac:dyDescent="0.25">
      <c r="O1259">
        <v>2924183</v>
      </c>
      <c r="P1259" t="s">
        <v>397</v>
      </c>
    </row>
    <row r="1260" spans="15:16" x14ac:dyDescent="0.25">
      <c r="O1260">
        <v>2924183</v>
      </c>
      <c r="P1260" t="s">
        <v>397</v>
      </c>
    </row>
    <row r="1261" spans="15:16" x14ac:dyDescent="0.25">
      <c r="O1261">
        <v>2924183</v>
      </c>
      <c r="P1261" t="s">
        <v>397</v>
      </c>
    </row>
    <row r="1262" spans="15:16" x14ac:dyDescent="0.25">
      <c r="O1262">
        <v>2924183</v>
      </c>
      <c r="P1262" t="s">
        <v>397</v>
      </c>
    </row>
    <row r="1263" spans="15:16" x14ac:dyDescent="0.25">
      <c r="O1263">
        <v>2924184</v>
      </c>
      <c r="P1263" t="s">
        <v>398</v>
      </c>
    </row>
    <row r="1264" spans="15:16" x14ac:dyDescent="0.25">
      <c r="O1264">
        <v>2924184</v>
      </c>
      <c r="P1264" t="s">
        <v>398</v>
      </c>
    </row>
    <row r="1265" spans="15:16" x14ac:dyDescent="0.25">
      <c r="O1265">
        <v>2924184</v>
      </c>
      <c r="P1265" t="s">
        <v>398</v>
      </c>
    </row>
    <row r="1266" spans="15:16" x14ac:dyDescent="0.25">
      <c r="O1266">
        <v>2924184</v>
      </c>
      <c r="P1266" t="s">
        <v>398</v>
      </c>
    </row>
    <row r="1267" spans="15:16" x14ac:dyDescent="0.25">
      <c r="O1267">
        <v>2924184</v>
      </c>
      <c r="P1267" t="s">
        <v>398</v>
      </c>
    </row>
    <row r="1268" spans="15:16" x14ac:dyDescent="0.25">
      <c r="O1268">
        <v>2924184</v>
      </c>
      <c r="P1268" t="s">
        <v>398</v>
      </c>
    </row>
    <row r="1269" spans="15:16" x14ac:dyDescent="0.25">
      <c r="O1269">
        <v>2924206</v>
      </c>
      <c r="P1269" t="s">
        <v>399</v>
      </c>
    </row>
    <row r="1270" spans="15:16" x14ac:dyDescent="0.25">
      <c r="O1270">
        <v>2924206</v>
      </c>
      <c r="P1270" t="s">
        <v>399</v>
      </c>
    </row>
    <row r="1271" spans="15:16" x14ac:dyDescent="0.25">
      <c r="O1271">
        <v>2924206</v>
      </c>
      <c r="P1271" t="s">
        <v>399</v>
      </c>
    </row>
    <row r="1272" spans="15:16" x14ac:dyDescent="0.25">
      <c r="O1272">
        <v>2924207</v>
      </c>
      <c r="P1272" t="s">
        <v>400</v>
      </c>
    </row>
    <row r="1273" spans="15:16" x14ac:dyDescent="0.25">
      <c r="O1273">
        <v>2924207</v>
      </c>
      <c r="P1273" t="s">
        <v>400</v>
      </c>
    </row>
    <row r="1274" spans="15:16" x14ac:dyDescent="0.25">
      <c r="O1274">
        <v>2924207</v>
      </c>
      <c r="P1274" t="s">
        <v>400</v>
      </c>
    </row>
    <row r="1275" spans="15:16" x14ac:dyDescent="0.25">
      <c r="O1275">
        <v>2924207</v>
      </c>
      <c r="P1275" t="s">
        <v>400</v>
      </c>
    </row>
    <row r="1276" spans="15:16" x14ac:dyDescent="0.25">
      <c r="O1276">
        <v>2924229</v>
      </c>
      <c r="P1276" t="s">
        <v>401</v>
      </c>
    </row>
    <row r="1277" spans="15:16" x14ac:dyDescent="0.25">
      <c r="O1277">
        <v>2924229</v>
      </c>
      <c r="P1277" t="s">
        <v>401</v>
      </c>
    </row>
    <row r="1278" spans="15:16" x14ac:dyDescent="0.25">
      <c r="O1278">
        <v>2924229</v>
      </c>
      <c r="P1278" t="s">
        <v>401</v>
      </c>
    </row>
    <row r="1279" spans="15:16" x14ac:dyDescent="0.25">
      <c r="O1279">
        <v>2924229</v>
      </c>
      <c r="P1279" t="s">
        <v>401</v>
      </c>
    </row>
    <row r="1280" spans="15:16" x14ac:dyDescent="0.25">
      <c r="O1280">
        <v>2924229</v>
      </c>
      <c r="P1280" t="s">
        <v>401</v>
      </c>
    </row>
    <row r="1281" spans="15:16" x14ac:dyDescent="0.25">
      <c r="O1281">
        <v>2924229</v>
      </c>
      <c r="P1281" t="s">
        <v>401</v>
      </c>
    </row>
    <row r="1282" spans="15:16" x14ac:dyDescent="0.25">
      <c r="O1282">
        <v>2924229</v>
      </c>
      <c r="P1282" t="s">
        <v>401</v>
      </c>
    </row>
    <row r="1283" spans="15:16" x14ac:dyDescent="0.25">
      <c r="O1283">
        <v>2924230</v>
      </c>
      <c r="P1283" t="s">
        <v>402</v>
      </c>
    </row>
    <row r="1284" spans="15:16" x14ac:dyDescent="0.25">
      <c r="O1284">
        <v>2924230</v>
      </c>
      <c r="P1284" t="s">
        <v>402</v>
      </c>
    </row>
    <row r="1285" spans="15:16" x14ac:dyDescent="0.25">
      <c r="O1285">
        <v>2924230</v>
      </c>
      <c r="P1285" t="s">
        <v>402</v>
      </c>
    </row>
    <row r="1286" spans="15:16" x14ac:dyDescent="0.25">
      <c r="O1286">
        <v>2924230</v>
      </c>
      <c r="P1286" t="s">
        <v>402</v>
      </c>
    </row>
    <row r="1287" spans="15:16" x14ac:dyDescent="0.25">
      <c r="O1287">
        <v>2924230</v>
      </c>
      <c r="P1287" t="s">
        <v>402</v>
      </c>
    </row>
    <row r="1288" spans="15:16" x14ac:dyDescent="0.25">
      <c r="O1288">
        <v>2924230</v>
      </c>
      <c r="P1288" t="s">
        <v>402</v>
      </c>
    </row>
    <row r="1289" spans="15:16" x14ac:dyDescent="0.25">
      <c r="O1289">
        <v>2924257</v>
      </c>
      <c r="P1289" t="s">
        <v>403</v>
      </c>
    </row>
    <row r="1290" spans="15:16" x14ac:dyDescent="0.25">
      <c r="O1290">
        <v>2924258</v>
      </c>
      <c r="P1290" t="s">
        <v>404</v>
      </c>
    </row>
    <row r="1291" spans="15:16" x14ac:dyDescent="0.25">
      <c r="O1291">
        <v>2924258</v>
      </c>
      <c r="P1291" t="s">
        <v>404</v>
      </c>
    </row>
    <row r="1292" spans="15:16" x14ac:dyDescent="0.25">
      <c r="O1292">
        <v>2924258</v>
      </c>
      <c r="P1292" t="s">
        <v>404</v>
      </c>
    </row>
    <row r="1293" spans="15:16" x14ac:dyDescent="0.25">
      <c r="O1293">
        <v>2924258</v>
      </c>
      <c r="P1293" t="s">
        <v>404</v>
      </c>
    </row>
    <row r="1294" spans="15:16" x14ac:dyDescent="0.25">
      <c r="O1294">
        <v>2924271</v>
      </c>
      <c r="P1294" t="s">
        <v>405</v>
      </c>
    </row>
    <row r="1295" spans="15:16" x14ac:dyDescent="0.25">
      <c r="O1295">
        <v>2924271</v>
      </c>
      <c r="P1295" t="s">
        <v>405</v>
      </c>
    </row>
    <row r="1296" spans="15:16" x14ac:dyDescent="0.25">
      <c r="O1296">
        <v>2924271</v>
      </c>
      <c r="P1296" t="s">
        <v>405</v>
      </c>
    </row>
    <row r="1297" spans="15:16" x14ac:dyDescent="0.25">
      <c r="O1297">
        <v>2924271</v>
      </c>
      <c r="P1297" t="s">
        <v>405</v>
      </c>
    </row>
    <row r="1298" spans="15:16" x14ac:dyDescent="0.25">
      <c r="O1298">
        <v>2924284</v>
      </c>
      <c r="P1298" t="s">
        <v>406</v>
      </c>
    </row>
    <row r="1299" spans="15:16" x14ac:dyDescent="0.25">
      <c r="O1299">
        <v>2924288</v>
      </c>
      <c r="P1299" t="s">
        <v>407</v>
      </c>
    </row>
    <row r="1300" spans="15:16" x14ac:dyDescent="0.25">
      <c r="O1300">
        <v>2924288</v>
      </c>
      <c r="P1300" t="s">
        <v>407</v>
      </c>
    </row>
    <row r="1301" spans="15:16" x14ac:dyDescent="0.25">
      <c r="O1301">
        <v>2924401</v>
      </c>
      <c r="P1301" t="s">
        <v>408</v>
      </c>
    </row>
    <row r="1302" spans="15:16" x14ac:dyDescent="0.25">
      <c r="O1302">
        <v>2924401</v>
      </c>
      <c r="P1302" t="s">
        <v>408</v>
      </c>
    </row>
    <row r="1303" spans="15:16" x14ac:dyDescent="0.25">
      <c r="O1303">
        <v>2924401</v>
      </c>
      <c r="P1303" t="s">
        <v>408</v>
      </c>
    </row>
    <row r="1304" spans="15:16" x14ac:dyDescent="0.25">
      <c r="O1304">
        <v>2924401</v>
      </c>
      <c r="P1304" t="s">
        <v>408</v>
      </c>
    </row>
    <row r="1305" spans="15:16" x14ac:dyDescent="0.25">
      <c r="O1305">
        <v>2924605</v>
      </c>
      <c r="P1305" t="s">
        <v>409</v>
      </c>
    </row>
    <row r="1306" spans="15:16" x14ac:dyDescent="0.25">
      <c r="O1306">
        <v>2924605</v>
      </c>
      <c r="P1306" t="s">
        <v>409</v>
      </c>
    </row>
    <row r="1307" spans="15:16" x14ac:dyDescent="0.25">
      <c r="O1307">
        <v>2924605</v>
      </c>
      <c r="P1307" t="s">
        <v>409</v>
      </c>
    </row>
    <row r="1308" spans="15:16" x14ac:dyDescent="0.25">
      <c r="O1308">
        <v>2924605</v>
      </c>
      <c r="P1308" t="s">
        <v>409</v>
      </c>
    </row>
    <row r="1309" spans="15:16" x14ac:dyDescent="0.25">
      <c r="O1309">
        <v>2924607</v>
      </c>
      <c r="P1309" t="s">
        <v>410</v>
      </c>
    </row>
    <row r="1310" spans="15:16" x14ac:dyDescent="0.25">
      <c r="O1310">
        <v>2924607</v>
      </c>
      <c r="P1310" t="s">
        <v>410</v>
      </c>
    </row>
    <row r="1311" spans="15:16" x14ac:dyDescent="0.25">
      <c r="O1311">
        <v>2924630</v>
      </c>
      <c r="P1311" t="s">
        <v>411</v>
      </c>
    </row>
    <row r="1312" spans="15:16" x14ac:dyDescent="0.25">
      <c r="O1312">
        <v>2924630</v>
      </c>
      <c r="P1312" t="s">
        <v>411</v>
      </c>
    </row>
    <row r="1313" spans="15:16" x14ac:dyDescent="0.25">
      <c r="O1313">
        <v>2924630</v>
      </c>
      <c r="P1313" t="s">
        <v>411</v>
      </c>
    </row>
    <row r="1314" spans="15:16" x14ac:dyDescent="0.25">
      <c r="O1314">
        <v>2924651</v>
      </c>
      <c r="P1314" t="s">
        <v>412</v>
      </c>
    </row>
    <row r="1315" spans="15:16" x14ac:dyDescent="0.25">
      <c r="O1315">
        <v>2924651</v>
      </c>
      <c r="P1315" t="s">
        <v>412</v>
      </c>
    </row>
    <row r="1316" spans="15:16" x14ac:dyDescent="0.25">
      <c r="O1316">
        <v>2924651</v>
      </c>
      <c r="P1316" t="s">
        <v>412</v>
      </c>
    </row>
    <row r="1317" spans="15:16" x14ac:dyDescent="0.25">
      <c r="O1317">
        <v>2924652</v>
      </c>
      <c r="P1317" t="s">
        <v>413</v>
      </c>
    </row>
    <row r="1318" spans="15:16" x14ac:dyDescent="0.25">
      <c r="O1318">
        <v>2924652</v>
      </c>
      <c r="P1318" t="s">
        <v>413</v>
      </c>
    </row>
    <row r="1319" spans="15:16" x14ac:dyDescent="0.25">
      <c r="O1319">
        <v>2924652</v>
      </c>
      <c r="P1319" t="s">
        <v>413</v>
      </c>
    </row>
    <row r="1320" spans="15:16" x14ac:dyDescent="0.25">
      <c r="O1320">
        <v>2924652</v>
      </c>
      <c r="P1320" t="s">
        <v>413</v>
      </c>
    </row>
    <row r="1321" spans="15:16" x14ac:dyDescent="0.25">
      <c r="O1321">
        <v>2924652</v>
      </c>
      <c r="P1321" t="s">
        <v>413</v>
      </c>
    </row>
    <row r="1322" spans="15:16" x14ac:dyDescent="0.25">
      <c r="O1322">
        <v>2924652</v>
      </c>
      <c r="P1322" t="s">
        <v>413</v>
      </c>
    </row>
    <row r="1323" spans="15:16" x14ac:dyDescent="0.25">
      <c r="O1323">
        <v>2924660</v>
      </c>
      <c r="P1323" t="s">
        <v>414</v>
      </c>
    </row>
    <row r="1324" spans="15:16" x14ac:dyDescent="0.25">
      <c r="O1324">
        <v>2924683</v>
      </c>
      <c r="P1324" t="s">
        <v>415</v>
      </c>
    </row>
    <row r="1325" spans="15:16" x14ac:dyDescent="0.25">
      <c r="O1325">
        <v>2924683</v>
      </c>
      <c r="P1325" t="s">
        <v>415</v>
      </c>
    </row>
    <row r="1326" spans="15:16" x14ac:dyDescent="0.25">
      <c r="O1326">
        <v>2924683</v>
      </c>
      <c r="P1326" t="s">
        <v>415</v>
      </c>
    </row>
    <row r="1327" spans="15:16" x14ac:dyDescent="0.25">
      <c r="O1327">
        <v>2924683</v>
      </c>
      <c r="P1327" t="s">
        <v>415</v>
      </c>
    </row>
    <row r="1328" spans="15:16" x14ac:dyDescent="0.25">
      <c r="O1328">
        <v>2924684</v>
      </c>
      <c r="P1328" t="s">
        <v>416</v>
      </c>
    </row>
    <row r="1329" spans="15:16" x14ac:dyDescent="0.25">
      <c r="O1329">
        <v>2924684</v>
      </c>
      <c r="P1329" t="s">
        <v>416</v>
      </c>
    </row>
    <row r="1330" spans="15:16" x14ac:dyDescent="0.25">
      <c r="O1330">
        <v>2924684</v>
      </c>
      <c r="P1330" t="s">
        <v>416</v>
      </c>
    </row>
    <row r="1331" spans="15:16" x14ac:dyDescent="0.25">
      <c r="O1331">
        <v>2924684</v>
      </c>
      <c r="P1331" t="s">
        <v>416</v>
      </c>
    </row>
    <row r="1332" spans="15:16" x14ac:dyDescent="0.25">
      <c r="O1332">
        <v>2924684</v>
      </c>
      <c r="P1332" t="s">
        <v>416</v>
      </c>
    </row>
    <row r="1333" spans="15:16" x14ac:dyDescent="0.25">
      <c r="O1333">
        <v>2924684</v>
      </c>
      <c r="P1333" t="s">
        <v>416</v>
      </c>
    </row>
    <row r="1334" spans="15:16" x14ac:dyDescent="0.25">
      <c r="O1334">
        <v>2924707</v>
      </c>
      <c r="P1334" t="s">
        <v>417</v>
      </c>
    </row>
    <row r="1335" spans="15:16" x14ac:dyDescent="0.25">
      <c r="O1335">
        <v>2924707</v>
      </c>
      <c r="P1335" t="s">
        <v>417</v>
      </c>
    </row>
    <row r="1336" spans="15:16" x14ac:dyDescent="0.25">
      <c r="O1336">
        <v>2924707</v>
      </c>
      <c r="P1336" t="s">
        <v>417</v>
      </c>
    </row>
    <row r="1337" spans="15:16" x14ac:dyDescent="0.25">
      <c r="O1337">
        <v>2924707</v>
      </c>
      <c r="P1337" t="s">
        <v>417</v>
      </c>
    </row>
    <row r="1338" spans="15:16" x14ac:dyDescent="0.25">
      <c r="O1338">
        <v>2924729</v>
      </c>
      <c r="P1338" t="s">
        <v>418</v>
      </c>
    </row>
    <row r="1339" spans="15:16" x14ac:dyDescent="0.25">
      <c r="O1339">
        <v>2924729</v>
      </c>
      <c r="P1339" t="s">
        <v>418</v>
      </c>
    </row>
    <row r="1340" spans="15:16" x14ac:dyDescent="0.25">
      <c r="O1340">
        <v>2924730</v>
      </c>
      <c r="P1340" t="s">
        <v>419</v>
      </c>
    </row>
    <row r="1341" spans="15:16" x14ac:dyDescent="0.25">
      <c r="O1341">
        <v>2924730</v>
      </c>
      <c r="P1341" t="s">
        <v>419</v>
      </c>
    </row>
    <row r="1342" spans="15:16" x14ac:dyDescent="0.25">
      <c r="O1342">
        <v>2924771</v>
      </c>
      <c r="P1342" t="s">
        <v>420</v>
      </c>
    </row>
    <row r="1343" spans="15:16" x14ac:dyDescent="0.25">
      <c r="O1343">
        <v>2924771</v>
      </c>
      <c r="P1343" t="s">
        <v>420</v>
      </c>
    </row>
    <row r="1344" spans="15:16" x14ac:dyDescent="0.25">
      <c r="O1344">
        <v>2927151</v>
      </c>
      <c r="P1344" t="s">
        <v>421</v>
      </c>
    </row>
    <row r="1345" spans="15:16" x14ac:dyDescent="0.25">
      <c r="O1345">
        <v>2927151</v>
      </c>
      <c r="P1345" t="s">
        <v>421</v>
      </c>
    </row>
    <row r="1346" spans="15:16" x14ac:dyDescent="0.25">
      <c r="O1346">
        <v>2927151</v>
      </c>
      <c r="P1346" t="s">
        <v>421</v>
      </c>
    </row>
    <row r="1347" spans="15:16" x14ac:dyDescent="0.25">
      <c r="O1347">
        <v>2927151</v>
      </c>
      <c r="P1347" t="s">
        <v>421</v>
      </c>
    </row>
    <row r="1348" spans="15:16" x14ac:dyDescent="0.25">
      <c r="O1348">
        <v>2927152</v>
      </c>
      <c r="P1348" t="s">
        <v>422</v>
      </c>
    </row>
    <row r="1349" spans="15:16" x14ac:dyDescent="0.25">
      <c r="O1349">
        <v>2927152</v>
      </c>
      <c r="P1349" t="s">
        <v>422</v>
      </c>
    </row>
    <row r="1350" spans="15:16" x14ac:dyDescent="0.25">
      <c r="O1350">
        <v>2927152</v>
      </c>
      <c r="P1350" t="s">
        <v>422</v>
      </c>
    </row>
    <row r="1351" spans="15:16" x14ac:dyDescent="0.25">
      <c r="O1351">
        <v>2927152</v>
      </c>
      <c r="P1351" t="s">
        <v>422</v>
      </c>
    </row>
    <row r="1352" spans="15:16" x14ac:dyDescent="0.25">
      <c r="O1352">
        <v>2927152</v>
      </c>
      <c r="P1352" t="s">
        <v>422</v>
      </c>
    </row>
    <row r="1353" spans="15:16" x14ac:dyDescent="0.25">
      <c r="O1353">
        <v>2927155</v>
      </c>
      <c r="P1353" t="s">
        <v>423</v>
      </c>
    </row>
    <row r="1354" spans="15:16" x14ac:dyDescent="0.25">
      <c r="O1354">
        <v>2927155</v>
      </c>
      <c r="P1354" t="s">
        <v>423</v>
      </c>
    </row>
    <row r="1355" spans="15:16" x14ac:dyDescent="0.25">
      <c r="O1355">
        <v>2927156</v>
      </c>
      <c r="P1355" t="s">
        <v>424</v>
      </c>
    </row>
    <row r="1356" spans="15:16" x14ac:dyDescent="0.25">
      <c r="O1356">
        <v>2927156</v>
      </c>
      <c r="P1356" t="s">
        <v>424</v>
      </c>
    </row>
    <row r="1357" spans="15:16" x14ac:dyDescent="0.25">
      <c r="O1357">
        <v>2927183</v>
      </c>
      <c r="P1357" t="s">
        <v>425</v>
      </c>
    </row>
    <row r="1358" spans="15:16" x14ac:dyDescent="0.25">
      <c r="O1358">
        <v>2927183</v>
      </c>
      <c r="P1358" t="s">
        <v>425</v>
      </c>
    </row>
    <row r="1359" spans="15:16" x14ac:dyDescent="0.25">
      <c r="O1359">
        <v>2927184</v>
      </c>
      <c r="P1359" t="s">
        <v>426</v>
      </c>
    </row>
    <row r="1360" spans="15:16" x14ac:dyDescent="0.25">
      <c r="O1360">
        <v>2927184</v>
      </c>
      <c r="P1360" t="s">
        <v>426</v>
      </c>
    </row>
    <row r="1361" spans="15:16" x14ac:dyDescent="0.25">
      <c r="O1361">
        <v>2927184</v>
      </c>
      <c r="P1361" t="s">
        <v>426</v>
      </c>
    </row>
    <row r="1362" spans="15:16" x14ac:dyDescent="0.25">
      <c r="O1362">
        <v>2927184</v>
      </c>
      <c r="P1362" t="s">
        <v>426</v>
      </c>
    </row>
    <row r="1363" spans="15:16" x14ac:dyDescent="0.25">
      <c r="O1363">
        <v>2927184</v>
      </c>
      <c r="P1363" t="s">
        <v>426</v>
      </c>
    </row>
    <row r="1364" spans="15:16" x14ac:dyDescent="0.25">
      <c r="O1364">
        <v>2927401</v>
      </c>
      <c r="P1364" t="s">
        <v>427</v>
      </c>
    </row>
    <row r="1365" spans="15:16" x14ac:dyDescent="0.25">
      <c r="O1365">
        <v>2927401</v>
      </c>
      <c r="P1365" t="s">
        <v>427</v>
      </c>
    </row>
    <row r="1366" spans="15:16" x14ac:dyDescent="0.25">
      <c r="O1366">
        <v>2929401</v>
      </c>
      <c r="P1366" t="s">
        <v>428</v>
      </c>
    </row>
    <row r="1367" spans="15:16" x14ac:dyDescent="0.25">
      <c r="O1367">
        <v>2931181</v>
      </c>
      <c r="P1367" t="s">
        <v>429</v>
      </c>
    </row>
    <row r="1368" spans="15:16" x14ac:dyDescent="0.25">
      <c r="O1368">
        <v>2931181</v>
      </c>
      <c r="P1368" t="s">
        <v>429</v>
      </c>
    </row>
    <row r="1369" spans="15:16" x14ac:dyDescent="0.25">
      <c r="O1369">
        <v>2931183</v>
      </c>
      <c r="P1369" t="s">
        <v>430</v>
      </c>
    </row>
    <row r="1370" spans="15:16" x14ac:dyDescent="0.25">
      <c r="O1370">
        <v>2931183</v>
      </c>
      <c r="P1370" t="s">
        <v>430</v>
      </c>
    </row>
    <row r="1371" spans="15:16" x14ac:dyDescent="0.25">
      <c r="O1371">
        <v>2931183</v>
      </c>
      <c r="P1371" t="s">
        <v>430</v>
      </c>
    </row>
    <row r="1372" spans="15:16" x14ac:dyDescent="0.25">
      <c r="O1372">
        <v>2931183</v>
      </c>
      <c r="P1372" t="s">
        <v>430</v>
      </c>
    </row>
    <row r="1373" spans="15:16" x14ac:dyDescent="0.25">
      <c r="O1373">
        <v>2931183</v>
      </c>
      <c r="P1373" t="s">
        <v>430</v>
      </c>
    </row>
    <row r="1374" spans="15:16" x14ac:dyDescent="0.25">
      <c r="O1374">
        <v>2931184</v>
      </c>
      <c r="P1374" t="s">
        <v>431</v>
      </c>
    </row>
    <row r="1375" spans="15:16" x14ac:dyDescent="0.25">
      <c r="O1375">
        <v>2931184</v>
      </c>
      <c r="P1375" t="s">
        <v>431</v>
      </c>
    </row>
    <row r="1376" spans="15:16" x14ac:dyDescent="0.25">
      <c r="O1376">
        <v>2931184</v>
      </c>
      <c r="P1376" t="s">
        <v>431</v>
      </c>
    </row>
    <row r="1377" spans="15:16" x14ac:dyDescent="0.25">
      <c r="O1377">
        <v>2931184</v>
      </c>
      <c r="P1377" t="s">
        <v>431</v>
      </c>
    </row>
    <row r="1378" spans="15:16" x14ac:dyDescent="0.25">
      <c r="O1378">
        <v>2931184</v>
      </c>
      <c r="P1378" t="s">
        <v>431</v>
      </c>
    </row>
    <row r="1379" spans="15:16" x14ac:dyDescent="0.25">
      <c r="O1379">
        <v>2931184</v>
      </c>
      <c r="P1379" t="s">
        <v>431</v>
      </c>
    </row>
    <row r="1380" spans="15:16" x14ac:dyDescent="0.25">
      <c r="O1380">
        <v>2931225</v>
      </c>
      <c r="P1380" t="s">
        <v>432</v>
      </c>
    </row>
    <row r="1381" spans="15:16" x14ac:dyDescent="0.25">
      <c r="O1381">
        <v>2931225</v>
      </c>
      <c r="P1381" t="s">
        <v>432</v>
      </c>
    </row>
    <row r="1382" spans="15:16" x14ac:dyDescent="0.25">
      <c r="O1382">
        <v>2931229</v>
      </c>
      <c r="P1382" t="s">
        <v>433</v>
      </c>
    </row>
    <row r="1383" spans="15:16" x14ac:dyDescent="0.25">
      <c r="O1383">
        <v>2931229</v>
      </c>
      <c r="P1383" t="s">
        <v>433</v>
      </c>
    </row>
    <row r="1384" spans="15:16" x14ac:dyDescent="0.25">
      <c r="O1384">
        <v>2931229</v>
      </c>
      <c r="P1384" t="s">
        <v>433</v>
      </c>
    </row>
    <row r="1385" spans="15:16" x14ac:dyDescent="0.25">
      <c r="O1385">
        <v>2931229</v>
      </c>
      <c r="P1385" t="s">
        <v>433</v>
      </c>
    </row>
    <row r="1386" spans="15:16" x14ac:dyDescent="0.25">
      <c r="O1386">
        <v>2931229</v>
      </c>
      <c r="P1386" t="s">
        <v>433</v>
      </c>
    </row>
    <row r="1387" spans="15:16" x14ac:dyDescent="0.25">
      <c r="O1387">
        <v>2931229</v>
      </c>
      <c r="P1387" t="s">
        <v>433</v>
      </c>
    </row>
    <row r="1388" spans="15:16" x14ac:dyDescent="0.25">
      <c r="O1388">
        <v>2931229</v>
      </c>
      <c r="P1388" t="s">
        <v>433</v>
      </c>
    </row>
    <row r="1389" spans="15:16" x14ac:dyDescent="0.25">
      <c r="O1389">
        <v>2931229</v>
      </c>
      <c r="P1389" t="s">
        <v>433</v>
      </c>
    </row>
    <row r="1390" spans="15:16" x14ac:dyDescent="0.25">
      <c r="O1390">
        <v>2931229</v>
      </c>
      <c r="P1390" t="s">
        <v>433</v>
      </c>
    </row>
    <row r="1391" spans="15:16" x14ac:dyDescent="0.25">
      <c r="O1391">
        <v>2931229</v>
      </c>
      <c r="P1391" t="s">
        <v>433</v>
      </c>
    </row>
    <row r="1392" spans="15:16" x14ac:dyDescent="0.25">
      <c r="O1392">
        <v>2931683</v>
      </c>
      <c r="P1392" t="s">
        <v>434</v>
      </c>
    </row>
    <row r="1393" spans="15:16" x14ac:dyDescent="0.25">
      <c r="O1393">
        <v>2931684</v>
      </c>
      <c r="P1393" t="s">
        <v>435</v>
      </c>
    </row>
    <row r="1394" spans="15:16" x14ac:dyDescent="0.25">
      <c r="O1394">
        <v>2931684</v>
      </c>
      <c r="P1394" t="s">
        <v>435</v>
      </c>
    </row>
    <row r="1395" spans="15:16" x14ac:dyDescent="0.25">
      <c r="O1395">
        <v>2931684</v>
      </c>
      <c r="P1395" t="s">
        <v>435</v>
      </c>
    </row>
    <row r="1396" spans="15:16" x14ac:dyDescent="0.25">
      <c r="O1396">
        <v>2931684</v>
      </c>
      <c r="P1396" t="s">
        <v>435</v>
      </c>
    </row>
    <row r="1397" spans="15:16" x14ac:dyDescent="0.25">
      <c r="O1397">
        <v>2931684</v>
      </c>
      <c r="P1397" t="s">
        <v>435</v>
      </c>
    </row>
    <row r="1398" spans="15:16" x14ac:dyDescent="0.25">
      <c r="O1398">
        <v>2931729</v>
      </c>
      <c r="P1398" t="s">
        <v>436</v>
      </c>
    </row>
    <row r="1399" spans="15:16" x14ac:dyDescent="0.25">
      <c r="O1399">
        <v>2931729</v>
      </c>
      <c r="P1399" t="s">
        <v>436</v>
      </c>
    </row>
    <row r="1400" spans="15:16" x14ac:dyDescent="0.25">
      <c r="O1400">
        <v>2931729</v>
      </c>
      <c r="P1400" t="s">
        <v>436</v>
      </c>
    </row>
    <row r="1401" spans="15:16" x14ac:dyDescent="0.25">
      <c r="O1401">
        <v>2932230</v>
      </c>
      <c r="P1401" t="s">
        <v>437</v>
      </c>
    </row>
    <row r="1402" spans="15:16" x14ac:dyDescent="0.25">
      <c r="O1402">
        <v>2932230</v>
      </c>
      <c r="P1402" t="s">
        <v>437</v>
      </c>
    </row>
    <row r="1403" spans="15:16" x14ac:dyDescent="0.25">
      <c r="O1403">
        <v>2932230</v>
      </c>
      <c r="P1403" t="s">
        <v>437</v>
      </c>
    </row>
    <row r="1404" spans="15:16" x14ac:dyDescent="0.25">
      <c r="O1404">
        <v>2932401</v>
      </c>
      <c r="P1404" t="s">
        <v>438</v>
      </c>
    </row>
    <row r="1405" spans="15:16" x14ac:dyDescent="0.25">
      <c r="O1405">
        <v>2932401</v>
      </c>
      <c r="P1405" t="s">
        <v>438</v>
      </c>
    </row>
    <row r="1406" spans="15:16" x14ac:dyDescent="0.25">
      <c r="O1406">
        <v>2933155</v>
      </c>
      <c r="P1406" t="s">
        <v>439</v>
      </c>
    </row>
    <row r="1407" spans="15:16" x14ac:dyDescent="0.25">
      <c r="O1407">
        <v>2933155</v>
      </c>
      <c r="P1407" t="s">
        <v>439</v>
      </c>
    </row>
    <row r="1408" spans="15:16" x14ac:dyDescent="0.25">
      <c r="O1408">
        <v>2933155</v>
      </c>
      <c r="P1408" t="s">
        <v>439</v>
      </c>
    </row>
    <row r="1409" spans="15:16" x14ac:dyDescent="0.25">
      <c r="O1409">
        <v>2933156</v>
      </c>
      <c r="P1409" t="s">
        <v>440</v>
      </c>
    </row>
    <row r="1410" spans="15:16" x14ac:dyDescent="0.25">
      <c r="O1410">
        <v>2933156</v>
      </c>
      <c r="P1410" t="s">
        <v>440</v>
      </c>
    </row>
    <row r="1411" spans="15:16" x14ac:dyDescent="0.25">
      <c r="O1411">
        <v>2933156</v>
      </c>
      <c r="P1411" t="s">
        <v>440</v>
      </c>
    </row>
    <row r="1412" spans="15:16" x14ac:dyDescent="0.25">
      <c r="O1412">
        <v>2933156</v>
      </c>
      <c r="P1412" t="s">
        <v>440</v>
      </c>
    </row>
    <row r="1413" spans="15:16" x14ac:dyDescent="0.25">
      <c r="O1413">
        <v>2933156</v>
      </c>
      <c r="P1413" t="s">
        <v>440</v>
      </c>
    </row>
    <row r="1414" spans="15:16" x14ac:dyDescent="0.25">
      <c r="O1414">
        <v>2933156</v>
      </c>
      <c r="P1414" t="s">
        <v>440</v>
      </c>
    </row>
    <row r="1415" spans="15:16" x14ac:dyDescent="0.25">
      <c r="O1415">
        <v>2933156</v>
      </c>
      <c r="P1415" t="s">
        <v>440</v>
      </c>
    </row>
    <row r="1416" spans="15:16" x14ac:dyDescent="0.25">
      <c r="O1416">
        <v>2933401</v>
      </c>
      <c r="P1416" t="s">
        <v>441</v>
      </c>
    </row>
    <row r="1417" spans="15:16" x14ac:dyDescent="0.25">
      <c r="O1417">
        <v>2933401</v>
      </c>
      <c r="P1417" t="s">
        <v>441</v>
      </c>
    </row>
    <row r="1418" spans="15:16" x14ac:dyDescent="0.25">
      <c r="O1418">
        <v>2935684</v>
      </c>
      <c r="P1418" t="s">
        <v>442</v>
      </c>
    </row>
    <row r="1419" spans="15:16" x14ac:dyDescent="0.25">
      <c r="O1419">
        <v>2935684</v>
      </c>
      <c r="P1419" t="s">
        <v>442</v>
      </c>
    </row>
    <row r="1420" spans="15:16" x14ac:dyDescent="0.25">
      <c r="O1420">
        <v>2936128</v>
      </c>
      <c r="P1420" t="s">
        <v>443</v>
      </c>
    </row>
    <row r="1421" spans="15:16" x14ac:dyDescent="0.25">
      <c r="O1421">
        <v>2936128</v>
      </c>
      <c r="P1421" t="s">
        <v>443</v>
      </c>
    </row>
    <row r="1422" spans="15:16" x14ac:dyDescent="0.25">
      <c r="O1422">
        <v>2936129</v>
      </c>
      <c r="P1422" t="s">
        <v>444</v>
      </c>
    </row>
    <row r="1423" spans="15:16" x14ac:dyDescent="0.25">
      <c r="O1423">
        <v>2936129</v>
      </c>
      <c r="P1423" t="s">
        <v>444</v>
      </c>
    </row>
    <row r="1424" spans="15:16" x14ac:dyDescent="0.25">
      <c r="O1424">
        <v>2936129</v>
      </c>
      <c r="P1424" t="s">
        <v>444</v>
      </c>
    </row>
    <row r="1425" spans="15:16" x14ac:dyDescent="0.25">
      <c r="O1425">
        <v>2936129</v>
      </c>
      <c r="P1425" t="s">
        <v>444</v>
      </c>
    </row>
    <row r="1426" spans="15:16" x14ac:dyDescent="0.25">
      <c r="O1426">
        <v>2936130</v>
      </c>
      <c r="P1426" t="s">
        <v>445</v>
      </c>
    </row>
    <row r="1427" spans="15:16" x14ac:dyDescent="0.25">
      <c r="O1427">
        <v>2936130</v>
      </c>
      <c r="P1427" t="s">
        <v>445</v>
      </c>
    </row>
    <row r="1428" spans="15:16" x14ac:dyDescent="0.25">
      <c r="O1428">
        <v>2936130</v>
      </c>
      <c r="P1428" t="s">
        <v>445</v>
      </c>
    </row>
    <row r="1429" spans="15:16" x14ac:dyDescent="0.25">
      <c r="O1429">
        <v>2936130</v>
      </c>
      <c r="P1429" t="s">
        <v>445</v>
      </c>
    </row>
    <row r="1430" spans="15:16" x14ac:dyDescent="0.25">
      <c r="O1430">
        <v>2936151</v>
      </c>
      <c r="P1430" t="s">
        <v>446</v>
      </c>
    </row>
    <row r="1431" spans="15:16" x14ac:dyDescent="0.25">
      <c r="O1431">
        <v>2936151</v>
      </c>
      <c r="P1431" t="s">
        <v>446</v>
      </c>
    </row>
    <row r="1432" spans="15:16" x14ac:dyDescent="0.25">
      <c r="O1432">
        <v>2936151</v>
      </c>
      <c r="P1432" t="s">
        <v>446</v>
      </c>
    </row>
    <row r="1433" spans="15:16" x14ac:dyDescent="0.25">
      <c r="O1433">
        <v>2936151</v>
      </c>
      <c r="P1433" t="s">
        <v>446</v>
      </c>
    </row>
    <row r="1434" spans="15:16" x14ac:dyDescent="0.25">
      <c r="O1434">
        <v>2936151</v>
      </c>
      <c r="P1434" t="s">
        <v>446</v>
      </c>
    </row>
    <row r="1435" spans="15:16" x14ac:dyDescent="0.25">
      <c r="O1435">
        <v>2936152</v>
      </c>
      <c r="P1435" t="s">
        <v>447</v>
      </c>
    </row>
    <row r="1436" spans="15:16" x14ac:dyDescent="0.25">
      <c r="O1436">
        <v>2936152</v>
      </c>
      <c r="P1436" t="s">
        <v>447</v>
      </c>
    </row>
    <row r="1437" spans="15:16" x14ac:dyDescent="0.25">
      <c r="O1437">
        <v>2936152</v>
      </c>
      <c r="P1437" t="s">
        <v>447</v>
      </c>
    </row>
    <row r="1438" spans="15:16" x14ac:dyDescent="0.25">
      <c r="O1438">
        <v>2936152</v>
      </c>
      <c r="P1438" t="s">
        <v>447</v>
      </c>
    </row>
    <row r="1439" spans="15:16" x14ac:dyDescent="0.25">
      <c r="O1439">
        <v>2936152</v>
      </c>
      <c r="P1439" t="s">
        <v>447</v>
      </c>
    </row>
    <row r="1440" spans="15:16" x14ac:dyDescent="0.25">
      <c r="O1440">
        <v>2936152</v>
      </c>
      <c r="P1440" t="s">
        <v>447</v>
      </c>
    </row>
    <row r="1441" spans="15:16" x14ac:dyDescent="0.25">
      <c r="O1441">
        <v>2936152</v>
      </c>
      <c r="P1441" t="s">
        <v>447</v>
      </c>
    </row>
    <row r="1442" spans="15:16" x14ac:dyDescent="0.25">
      <c r="O1442">
        <v>2936160</v>
      </c>
      <c r="P1442" t="s">
        <v>448</v>
      </c>
    </row>
    <row r="1443" spans="15:16" x14ac:dyDescent="0.25">
      <c r="O1443">
        <v>2936184</v>
      </c>
      <c r="P1443" t="s">
        <v>449</v>
      </c>
    </row>
    <row r="1444" spans="15:16" x14ac:dyDescent="0.25">
      <c r="O1444">
        <v>2936229</v>
      </c>
      <c r="P1444" t="s">
        <v>450</v>
      </c>
    </row>
    <row r="1445" spans="15:16" x14ac:dyDescent="0.25">
      <c r="O1445">
        <v>2936229</v>
      </c>
      <c r="P1445" t="s">
        <v>450</v>
      </c>
    </row>
    <row r="1446" spans="15:16" x14ac:dyDescent="0.25">
      <c r="O1446">
        <v>2936230</v>
      </c>
      <c r="P1446" t="s">
        <v>451</v>
      </c>
    </row>
    <row r="1447" spans="15:16" x14ac:dyDescent="0.25">
      <c r="O1447">
        <v>2936230</v>
      </c>
      <c r="P1447" t="s">
        <v>451</v>
      </c>
    </row>
    <row r="1448" spans="15:16" x14ac:dyDescent="0.25">
      <c r="O1448">
        <v>2936230</v>
      </c>
      <c r="P1448" t="s">
        <v>451</v>
      </c>
    </row>
    <row r="1449" spans="15:16" x14ac:dyDescent="0.25">
      <c r="O1449">
        <v>2936230</v>
      </c>
      <c r="P1449" t="s">
        <v>451</v>
      </c>
    </row>
    <row r="1450" spans="15:16" x14ac:dyDescent="0.25">
      <c r="O1450">
        <v>2936230</v>
      </c>
      <c r="P1450" t="s">
        <v>451</v>
      </c>
    </row>
    <row r="1451" spans="15:16" x14ac:dyDescent="0.25">
      <c r="O1451">
        <v>2936230</v>
      </c>
      <c r="P1451" t="s">
        <v>451</v>
      </c>
    </row>
    <row r="1452" spans="15:16" x14ac:dyDescent="0.25">
      <c r="O1452">
        <v>2936401</v>
      </c>
      <c r="P1452" t="s">
        <v>452</v>
      </c>
    </row>
    <row r="1453" spans="15:16" x14ac:dyDescent="0.25">
      <c r="O1453">
        <v>2936401</v>
      </c>
      <c r="P1453" t="s">
        <v>452</v>
      </c>
    </row>
    <row r="1454" spans="15:16" x14ac:dyDescent="0.25">
      <c r="O1454">
        <v>2936401</v>
      </c>
      <c r="P1454" t="s">
        <v>452</v>
      </c>
    </row>
    <row r="1455" spans="15:16" x14ac:dyDescent="0.25">
      <c r="O1455">
        <v>2936401</v>
      </c>
      <c r="P1455" t="s">
        <v>452</v>
      </c>
    </row>
    <row r="1456" spans="15:16" x14ac:dyDescent="0.25">
      <c r="O1456">
        <v>2936401</v>
      </c>
      <c r="P1456" t="s">
        <v>452</v>
      </c>
    </row>
    <row r="1457" spans="15:16" x14ac:dyDescent="0.25">
      <c r="O1457">
        <v>2936401</v>
      </c>
      <c r="P1457" t="s">
        <v>452</v>
      </c>
    </row>
    <row r="1458" spans="15:16" x14ac:dyDescent="0.25">
      <c r="O1458">
        <v>2936651</v>
      </c>
      <c r="P1458" t="s">
        <v>453</v>
      </c>
    </row>
    <row r="1459" spans="15:16" x14ac:dyDescent="0.25">
      <c r="O1459">
        <v>2936651</v>
      </c>
      <c r="P1459" t="s">
        <v>453</v>
      </c>
    </row>
    <row r="1460" spans="15:16" x14ac:dyDescent="0.25">
      <c r="O1460">
        <v>2936651</v>
      </c>
      <c r="P1460" t="s">
        <v>453</v>
      </c>
    </row>
    <row r="1461" spans="15:16" x14ac:dyDescent="0.25">
      <c r="O1461">
        <v>2936652</v>
      </c>
      <c r="P1461" t="s">
        <v>454</v>
      </c>
    </row>
    <row r="1462" spans="15:16" x14ac:dyDescent="0.25">
      <c r="O1462">
        <v>2936652</v>
      </c>
      <c r="P1462" t="s">
        <v>454</v>
      </c>
    </row>
    <row r="1463" spans="15:16" x14ac:dyDescent="0.25">
      <c r="O1463">
        <v>2936652</v>
      </c>
      <c r="P1463" t="s">
        <v>454</v>
      </c>
    </row>
    <row r="1464" spans="15:16" x14ac:dyDescent="0.25">
      <c r="O1464">
        <v>2936652</v>
      </c>
      <c r="P1464" t="s">
        <v>454</v>
      </c>
    </row>
    <row r="1465" spans="15:16" x14ac:dyDescent="0.25">
      <c r="O1465">
        <v>2936652</v>
      </c>
      <c r="P1465" t="s">
        <v>454</v>
      </c>
    </row>
    <row r="1466" spans="15:16" x14ac:dyDescent="0.25">
      <c r="O1466">
        <v>2936660</v>
      </c>
      <c r="P1466" t="s">
        <v>455</v>
      </c>
    </row>
    <row r="1467" spans="15:16" x14ac:dyDescent="0.25">
      <c r="O1467">
        <v>2936729</v>
      </c>
      <c r="P1467" t="s">
        <v>456</v>
      </c>
    </row>
    <row r="1468" spans="15:16" x14ac:dyDescent="0.25">
      <c r="O1468">
        <v>2936730</v>
      </c>
      <c r="P1468" t="s">
        <v>457</v>
      </c>
    </row>
    <row r="1469" spans="15:16" x14ac:dyDescent="0.25">
      <c r="O1469">
        <v>2936730</v>
      </c>
      <c r="P1469" t="s">
        <v>457</v>
      </c>
    </row>
    <row r="1470" spans="15:16" x14ac:dyDescent="0.25">
      <c r="O1470">
        <v>2936730</v>
      </c>
      <c r="P1470" t="s">
        <v>457</v>
      </c>
    </row>
    <row r="1471" spans="15:16" x14ac:dyDescent="0.25">
      <c r="O1471">
        <v>2943650</v>
      </c>
      <c r="P1471" t="s">
        <v>458</v>
      </c>
    </row>
    <row r="1472" spans="15:16" x14ac:dyDescent="0.25">
      <c r="O1472">
        <v>2943650</v>
      </c>
      <c r="P1472" t="s">
        <v>458</v>
      </c>
    </row>
    <row r="1473" spans="15:16" x14ac:dyDescent="0.25">
      <c r="O1473">
        <v>2943652</v>
      </c>
      <c r="P1473" t="s">
        <v>459</v>
      </c>
    </row>
    <row r="1474" spans="15:16" x14ac:dyDescent="0.25">
      <c r="O1474">
        <v>2943652</v>
      </c>
      <c r="P1474" t="s">
        <v>459</v>
      </c>
    </row>
    <row r="1475" spans="15:16" x14ac:dyDescent="0.25">
      <c r="O1475">
        <v>2944230</v>
      </c>
      <c r="P1475" t="s">
        <v>460</v>
      </c>
    </row>
    <row r="1476" spans="15:16" x14ac:dyDescent="0.25">
      <c r="O1476">
        <v>2944230</v>
      </c>
      <c r="P1476" t="s">
        <v>460</v>
      </c>
    </row>
    <row r="1477" spans="15:16" x14ac:dyDescent="0.25">
      <c r="O1477">
        <v>2948180</v>
      </c>
      <c r="P1477" t="s">
        <v>461</v>
      </c>
    </row>
    <row r="1478" spans="15:16" x14ac:dyDescent="0.25">
      <c r="O1478">
        <v>2948184</v>
      </c>
      <c r="P1478" t="s">
        <v>462</v>
      </c>
    </row>
    <row r="1479" spans="15:16" x14ac:dyDescent="0.25">
      <c r="O1479">
        <v>2948221</v>
      </c>
      <c r="P1479" t="s">
        <v>463</v>
      </c>
    </row>
    <row r="1480" spans="15:16" x14ac:dyDescent="0.25">
      <c r="O1480">
        <v>2948222</v>
      </c>
      <c r="P1480" t="s">
        <v>464</v>
      </c>
    </row>
    <row r="1481" spans="15:16" x14ac:dyDescent="0.25">
      <c r="O1481">
        <v>2948223</v>
      </c>
      <c r="P1481" t="s">
        <v>465</v>
      </c>
    </row>
    <row r="1482" spans="15:16" x14ac:dyDescent="0.25">
      <c r="O1482">
        <v>2948223</v>
      </c>
      <c r="P1482" t="s">
        <v>465</v>
      </c>
    </row>
    <row r="1483" spans="15:16" x14ac:dyDescent="0.25">
      <c r="O1483">
        <v>2949181</v>
      </c>
      <c r="P1483" t="s">
        <v>466</v>
      </c>
    </row>
    <row r="1484" spans="15:16" x14ac:dyDescent="0.25">
      <c r="O1484">
        <v>2949181</v>
      </c>
      <c r="P1484" t="s">
        <v>466</v>
      </c>
    </row>
    <row r="1485" spans="15:16" x14ac:dyDescent="0.25">
      <c r="O1485">
        <v>2949183</v>
      </c>
      <c r="P1485" t="s">
        <v>467</v>
      </c>
    </row>
    <row r="1486" spans="15:16" x14ac:dyDescent="0.25">
      <c r="O1486">
        <v>2949183</v>
      </c>
      <c r="P1486" t="s">
        <v>467</v>
      </c>
    </row>
    <row r="1487" spans="15:16" x14ac:dyDescent="0.25">
      <c r="O1487">
        <v>2949184</v>
      </c>
      <c r="P1487" t="s">
        <v>468</v>
      </c>
    </row>
    <row r="1488" spans="15:16" x14ac:dyDescent="0.25">
      <c r="O1488">
        <v>2949184</v>
      </c>
      <c r="P1488" t="s">
        <v>468</v>
      </c>
    </row>
    <row r="1489" spans="15:16" x14ac:dyDescent="0.25">
      <c r="O1489">
        <v>2949184</v>
      </c>
      <c r="P1489" t="s">
        <v>468</v>
      </c>
    </row>
    <row r="1490" spans="15:16" x14ac:dyDescent="0.25">
      <c r="O1490">
        <v>2949184</v>
      </c>
      <c r="P1490" t="s">
        <v>468</v>
      </c>
    </row>
    <row r="1491" spans="15:16" x14ac:dyDescent="0.25">
      <c r="O1491">
        <v>2949184</v>
      </c>
      <c r="P1491" t="s">
        <v>468</v>
      </c>
    </row>
    <row r="1492" spans="15:16" x14ac:dyDescent="0.25">
      <c r="O1492">
        <v>2949185</v>
      </c>
      <c r="P1492" t="s">
        <v>469</v>
      </c>
    </row>
    <row r="1493" spans="15:16" x14ac:dyDescent="0.25">
      <c r="O1493">
        <v>2949185</v>
      </c>
      <c r="P1493" t="s">
        <v>469</v>
      </c>
    </row>
    <row r="1494" spans="15:16" x14ac:dyDescent="0.25">
      <c r="O1494">
        <v>2949185</v>
      </c>
      <c r="P1494" t="s">
        <v>469</v>
      </c>
    </row>
    <row r="1495" spans="15:16" x14ac:dyDescent="0.25">
      <c r="O1495">
        <v>2949185</v>
      </c>
      <c r="P1495" t="s">
        <v>469</v>
      </c>
    </row>
    <row r="1496" spans="15:16" x14ac:dyDescent="0.25">
      <c r="O1496">
        <v>2949185</v>
      </c>
      <c r="P1496" t="s">
        <v>469</v>
      </c>
    </row>
    <row r="1497" spans="15:16" x14ac:dyDescent="0.25">
      <c r="O1497">
        <v>2949185</v>
      </c>
      <c r="P1497" t="s">
        <v>469</v>
      </c>
    </row>
    <row r="1498" spans="15:16" x14ac:dyDescent="0.25">
      <c r="O1498">
        <v>2949229</v>
      </c>
      <c r="P1498" t="s">
        <v>470</v>
      </c>
    </row>
    <row r="1499" spans="15:16" x14ac:dyDescent="0.25">
      <c r="O1499">
        <v>2949229</v>
      </c>
      <c r="P1499" t="s">
        <v>470</v>
      </c>
    </row>
    <row r="1500" spans="15:16" x14ac:dyDescent="0.25">
      <c r="O1500">
        <v>2949229</v>
      </c>
      <c r="P1500" t="s">
        <v>470</v>
      </c>
    </row>
    <row r="1501" spans="15:16" x14ac:dyDescent="0.25">
      <c r="O1501">
        <v>2949229</v>
      </c>
      <c r="P1501" t="s">
        <v>470</v>
      </c>
    </row>
    <row r="1502" spans="15:16" x14ac:dyDescent="0.25">
      <c r="O1502">
        <v>2949298</v>
      </c>
      <c r="P1502" t="s">
        <v>471</v>
      </c>
    </row>
    <row r="1503" spans="15:16" x14ac:dyDescent="0.25">
      <c r="O1503">
        <v>2949298</v>
      </c>
      <c r="P1503" t="s">
        <v>471</v>
      </c>
    </row>
    <row r="1504" spans="15:16" x14ac:dyDescent="0.25">
      <c r="O1504">
        <v>2949299</v>
      </c>
      <c r="P1504" t="s">
        <v>472</v>
      </c>
    </row>
    <row r="1505" spans="15:16" x14ac:dyDescent="0.25">
      <c r="O1505">
        <v>2949299</v>
      </c>
      <c r="P1505" t="s">
        <v>472</v>
      </c>
    </row>
    <row r="1506" spans="15:16" x14ac:dyDescent="0.25">
      <c r="O1506">
        <v>2949299</v>
      </c>
      <c r="P1506" t="s">
        <v>472</v>
      </c>
    </row>
    <row r="1507" spans="15:16" x14ac:dyDescent="0.25">
      <c r="O1507">
        <v>2949684</v>
      </c>
      <c r="P1507" t="s">
        <v>473</v>
      </c>
    </row>
    <row r="1508" spans="15:16" x14ac:dyDescent="0.25">
      <c r="O1508">
        <v>2949684</v>
      </c>
      <c r="P1508" t="s">
        <v>473</v>
      </c>
    </row>
    <row r="1509" spans="15:16" x14ac:dyDescent="0.25">
      <c r="O1509">
        <v>2949684</v>
      </c>
      <c r="P1509" t="s">
        <v>473</v>
      </c>
    </row>
    <row r="1510" spans="15:16" x14ac:dyDescent="0.25">
      <c r="O1510">
        <v>2949685</v>
      </c>
      <c r="P1510" t="s">
        <v>474</v>
      </c>
    </row>
    <row r="1511" spans="15:16" x14ac:dyDescent="0.25">
      <c r="O1511">
        <v>2949685</v>
      </c>
      <c r="P1511" t="s">
        <v>474</v>
      </c>
    </row>
    <row r="1512" spans="15:16" x14ac:dyDescent="0.25">
      <c r="O1512">
        <v>2949685</v>
      </c>
      <c r="P1512" t="s">
        <v>474</v>
      </c>
    </row>
    <row r="1513" spans="15:16" x14ac:dyDescent="0.25">
      <c r="O1513">
        <v>2949685</v>
      </c>
      <c r="P1513" t="s">
        <v>474</v>
      </c>
    </row>
    <row r="1514" spans="15:16" x14ac:dyDescent="0.25">
      <c r="O1514">
        <v>2949685</v>
      </c>
      <c r="P1514" t="s">
        <v>474</v>
      </c>
    </row>
    <row r="1515" spans="15:16" x14ac:dyDescent="0.25">
      <c r="O1515">
        <v>2953183</v>
      </c>
      <c r="P1515" t="s">
        <v>475</v>
      </c>
    </row>
    <row r="1516" spans="15:16" x14ac:dyDescent="0.25">
      <c r="O1516">
        <v>2953183</v>
      </c>
      <c r="P1516" t="s">
        <v>475</v>
      </c>
    </row>
    <row r="1517" spans="15:16" x14ac:dyDescent="0.25">
      <c r="O1517">
        <v>2953184</v>
      </c>
      <c r="P1517" t="s">
        <v>476</v>
      </c>
    </row>
    <row r="1518" spans="15:16" x14ac:dyDescent="0.25">
      <c r="O1518">
        <v>2953184</v>
      </c>
      <c r="P1518" t="s">
        <v>476</v>
      </c>
    </row>
    <row r="1519" spans="15:16" x14ac:dyDescent="0.25">
      <c r="O1519">
        <v>2953184</v>
      </c>
      <c r="P1519" t="s">
        <v>476</v>
      </c>
    </row>
    <row r="1520" spans="15:16" x14ac:dyDescent="0.25">
      <c r="O1520">
        <v>2953184</v>
      </c>
      <c r="P1520" t="s">
        <v>476</v>
      </c>
    </row>
    <row r="1521" spans="15:16" x14ac:dyDescent="0.25">
      <c r="O1521">
        <v>2953211</v>
      </c>
      <c r="P1521" t="s">
        <v>477</v>
      </c>
    </row>
    <row r="1522" spans="15:16" x14ac:dyDescent="0.25">
      <c r="O1522">
        <v>2953211</v>
      </c>
      <c r="P1522" t="s">
        <v>477</v>
      </c>
    </row>
    <row r="1523" spans="15:16" x14ac:dyDescent="0.25">
      <c r="O1523">
        <v>2953213</v>
      </c>
      <c r="P1523" t="s">
        <v>478</v>
      </c>
    </row>
    <row r="1524" spans="15:16" x14ac:dyDescent="0.25">
      <c r="O1524">
        <v>2953213</v>
      </c>
      <c r="P1524" t="s">
        <v>478</v>
      </c>
    </row>
    <row r="1525" spans="15:16" x14ac:dyDescent="0.25">
      <c r="O1525">
        <v>2953213</v>
      </c>
      <c r="P1525" t="s">
        <v>478</v>
      </c>
    </row>
    <row r="1526" spans="15:16" x14ac:dyDescent="0.25">
      <c r="O1526">
        <v>2953213</v>
      </c>
      <c r="P1526" t="s">
        <v>478</v>
      </c>
    </row>
    <row r="1527" spans="15:16" x14ac:dyDescent="0.25">
      <c r="O1527">
        <v>2953213</v>
      </c>
      <c r="P1527" t="s">
        <v>478</v>
      </c>
    </row>
    <row r="1528" spans="15:16" x14ac:dyDescent="0.25">
      <c r="O1528">
        <v>2953213</v>
      </c>
      <c r="P1528" t="s">
        <v>478</v>
      </c>
    </row>
    <row r="1529" spans="15:16" x14ac:dyDescent="0.25">
      <c r="O1529">
        <v>2953401</v>
      </c>
      <c r="P1529" t="s">
        <v>479</v>
      </c>
    </row>
    <row r="1530" spans="15:16" x14ac:dyDescent="0.25">
      <c r="O1530">
        <v>2957183</v>
      </c>
      <c r="P1530" t="s">
        <v>480</v>
      </c>
    </row>
    <row r="1531" spans="15:16" x14ac:dyDescent="0.25">
      <c r="O1531">
        <v>2957183</v>
      </c>
      <c r="P1531" t="s">
        <v>480</v>
      </c>
    </row>
    <row r="1532" spans="15:16" x14ac:dyDescent="0.25">
      <c r="O1532">
        <v>2957185</v>
      </c>
      <c r="P1532" t="s">
        <v>481</v>
      </c>
    </row>
    <row r="1533" spans="15:16" x14ac:dyDescent="0.25">
      <c r="O1533">
        <v>2957185</v>
      </c>
      <c r="P1533" t="s">
        <v>481</v>
      </c>
    </row>
    <row r="1534" spans="15:16" x14ac:dyDescent="0.25">
      <c r="O1534">
        <v>2957211</v>
      </c>
      <c r="P1534" t="s">
        <v>482</v>
      </c>
    </row>
    <row r="1535" spans="15:16" x14ac:dyDescent="0.25">
      <c r="O1535">
        <v>2957211</v>
      </c>
      <c r="P1535" t="s">
        <v>482</v>
      </c>
    </row>
    <row r="1536" spans="15:16" x14ac:dyDescent="0.25">
      <c r="O1536">
        <v>2957213</v>
      </c>
      <c r="P1536" t="s">
        <v>483</v>
      </c>
    </row>
    <row r="1537" spans="15:16" x14ac:dyDescent="0.25">
      <c r="O1537">
        <v>2957213</v>
      </c>
      <c r="P1537" t="s">
        <v>483</v>
      </c>
    </row>
    <row r="1538" spans="15:16" x14ac:dyDescent="0.25">
      <c r="O1538">
        <v>2957221</v>
      </c>
      <c r="P1538" t="s">
        <v>484</v>
      </c>
    </row>
    <row r="1539" spans="15:16" x14ac:dyDescent="0.25">
      <c r="O1539">
        <v>2957221</v>
      </c>
      <c r="P1539" t="s">
        <v>484</v>
      </c>
    </row>
    <row r="1540" spans="15:16" x14ac:dyDescent="0.25">
      <c r="O1540">
        <v>2957222</v>
      </c>
      <c r="P1540" t="s">
        <v>485</v>
      </c>
    </row>
    <row r="1541" spans="15:16" x14ac:dyDescent="0.25">
      <c r="O1541">
        <v>2957222</v>
      </c>
      <c r="P1541" t="s">
        <v>485</v>
      </c>
    </row>
    <row r="1542" spans="15:16" x14ac:dyDescent="0.25">
      <c r="O1542">
        <v>2957222</v>
      </c>
      <c r="P1542" t="s">
        <v>485</v>
      </c>
    </row>
    <row r="1543" spans="15:16" x14ac:dyDescent="0.25">
      <c r="O1543">
        <v>2959110</v>
      </c>
      <c r="P1543" t="s">
        <v>486</v>
      </c>
    </row>
    <row r="1544" spans="15:16" x14ac:dyDescent="0.25">
      <c r="O1544">
        <v>2959110</v>
      </c>
      <c r="P1544" t="s">
        <v>486</v>
      </c>
    </row>
    <row r="1545" spans="15:16" x14ac:dyDescent="0.25">
      <c r="O1545">
        <v>2959111</v>
      </c>
      <c r="P1545" t="s">
        <v>487</v>
      </c>
    </row>
    <row r="1546" spans="15:16" x14ac:dyDescent="0.25">
      <c r="O1546">
        <v>2959111</v>
      </c>
      <c r="P1546" t="s">
        <v>487</v>
      </c>
    </row>
    <row r="1547" spans="15:16" x14ac:dyDescent="0.25">
      <c r="O1547">
        <v>2959111</v>
      </c>
      <c r="P1547" t="s">
        <v>487</v>
      </c>
    </row>
    <row r="1548" spans="15:16" x14ac:dyDescent="0.25">
      <c r="O1548">
        <v>2959111</v>
      </c>
      <c r="P1548" t="s">
        <v>487</v>
      </c>
    </row>
    <row r="1549" spans="15:16" x14ac:dyDescent="0.25">
      <c r="O1549">
        <v>2959200</v>
      </c>
      <c r="P1549" t="s">
        <v>488</v>
      </c>
    </row>
    <row r="1550" spans="15:16" x14ac:dyDescent="0.25">
      <c r="O1550">
        <v>2959200</v>
      </c>
      <c r="P1550" t="s">
        <v>488</v>
      </c>
    </row>
    <row r="1551" spans="15:16" x14ac:dyDescent="0.25">
      <c r="O1551">
        <v>2959204</v>
      </c>
      <c r="P1551" t="s">
        <v>489</v>
      </c>
    </row>
    <row r="1552" spans="15:16" x14ac:dyDescent="0.25">
      <c r="O1552">
        <v>2959204</v>
      </c>
      <c r="P1552" t="s">
        <v>489</v>
      </c>
    </row>
    <row r="1553" spans="15:16" x14ac:dyDescent="0.25">
      <c r="O1553">
        <v>2959211</v>
      </c>
      <c r="P1553" t="s">
        <v>490</v>
      </c>
    </row>
    <row r="1554" spans="15:16" x14ac:dyDescent="0.25">
      <c r="O1554">
        <v>2959211</v>
      </c>
      <c r="P1554" t="s">
        <v>490</v>
      </c>
    </row>
    <row r="1555" spans="15:16" x14ac:dyDescent="0.25">
      <c r="O1555">
        <v>2959211</v>
      </c>
      <c r="P1555" t="s">
        <v>490</v>
      </c>
    </row>
    <row r="1556" spans="15:16" x14ac:dyDescent="0.25">
      <c r="O1556">
        <v>2959213</v>
      </c>
      <c r="P1556" t="s">
        <v>491</v>
      </c>
    </row>
    <row r="1557" spans="15:16" x14ac:dyDescent="0.25">
      <c r="O1557">
        <v>2959213</v>
      </c>
      <c r="P1557" t="s">
        <v>491</v>
      </c>
    </row>
    <row r="1558" spans="15:16" x14ac:dyDescent="0.25">
      <c r="O1558">
        <v>2959213</v>
      </c>
      <c r="P1558" t="s">
        <v>491</v>
      </c>
    </row>
    <row r="1559" spans="15:16" x14ac:dyDescent="0.25">
      <c r="O1559">
        <v>2959213</v>
      </c>
      <c r="P1559" t="s">
        <v>491</v>
      </c>
    </row>
    <row r="1560" spans="15:16" x14ac:dyDescent="0.25">
      <c r="O1560">
        <v>2959288</v>
      </c>
      <c r="P1560" t="s">
        <v>492</v>
      </c>
    </row>
    <row r="1561" spans="15:16" x14ac:dyDescent="0.25">
      <c r="O1561">
        <v>2959288</v>
      </c>
      <c r="P1561" t="s">
        <v>492</v>
      </c>
    </row>
    <row r="1562" spans="15:16" x14ac:dyDescent="0.25">
      <c r="O1562">
        <v>2959402</v>
      </c>
      <c r="P1562" t="s">
        <v>493</v>
      </c>
    </row>
    <row r="1563" spans="15:16" x14ac:dyDescent="0.25">
      <c r="O1563">
        <v>2959402</v>
      </c>
      <c r="P1563" t="s">
        <v>493</v>
      </c>
    </row>
    <row r="1564" spans="15:16" x14ac:dyDescent="0.25">
      <c r="O1564">
        <v>2959610</v>
      </c>
      <c r="P1564" t="s">
        <v>494</v>
      </c>
    </row>
    <row r="1565" spans="15:16" x14ac:dyDescent="0.25">
      <c r="O1565">
        <v>2959611</v>
      </c>
      <c r="P1565" t="s">
        <v>495</v>
      </c>
    </row>
    <row r="1566" spans="15:16" x14ac:dyDescent="0.25">
      <c r="O1566">
        <v>2959611</v>
      </c>
      <c r="P1566" t="s">
        <v>495</v>
      </c>
    </row>
    <row r="1567" spans="15:16" x14ac:dyDescent="0.25">
      <c r="O1567">
        <v>2959611</v>
      </c>
      <c r="P1567" t="s">
        <v>495</v>
      </c>
    </row>
    <row r="1568" spans="15:16" x14ac:dyDescent="0.25">
      <c r="O1568">
        <v>2959713</v>
      </c>
      <c r="P1568" t="s">
        <v>496</v>
      </c>
    </row>
    <row r="1569" spans="15:16" x14ac:dyDescent="0.25">
      <c r="O1569">
        <v>2959713</v>
      </c>
      <c r="P1569" t="s">
        <v>496</v>
      </c>
    </row>
    <row r="1570" spans="15:16" x14ac:dyDescent="0.25">
      <c r="O1570">
        <v>2960183</v>
      </c>
      <c r="P1570" t="s">
        <v>480</v>
      </c>
    </row>
    <row r="1571" spans="15:16" x14ac:dyDescent="0.25">
      <c r="O1571">
        <v>2960184</v>
      </c>
      <c r="P1571" t="s">
        <v>497</v>
      </c>
    </row>
    <row r="1572" spans="15:16" x14ac:dyDescent="0.25">
      <c r="O1572">
        <v>2960184</v>
      </c>
      <c r="P1572" t="s">
        <v>497</v>
      </c>
    </row>
    <row r="1573" spans="15:16" x14ac:dyDescent="0.25">
      <c r="O1573">
        <v>2960184</v>
      </c>
      <c r="P1573" t="s">
        <v>497</v>
      </c>
    </row>
    <row r="1574" spans="15:16" x14ac:dyDescent="0.25">
      <c r="O1574">
        <v>2960184</v>
      </c>
      <c r="P1574" t="s">
        <v>497</v>
      </c>
    </row>
    <row r="1575" spans="15:16" x14ac:dyDescent="0.25">
      <c r="O1575">
        <v>2960221</v>
      </c>
      <c r="P1575" t="s">
        <v>498</v>
      </c>
    </row>
    <row r="1576" spans="15:16" x14ac:dyDescent="0.25">
      <c r="O1576">
        <v>2960221</v>
      </c>
      <c r="P1576" t="s">
        <v>498</v>
      </c>
    </row>
    <row r="1577" spans="15:16" x14ac:dyDescent="0.25">
      <c r="O1577">
        <v>2960222</v>
      </c>
      <c r="P1577" t="s">
        <v>499</v>
      </c>
    </row>
    <row r="1578" spans="15:16" x14ac:dyDescent="0.25">
      <c r="O1578">
        <v>2960222</v>
      </c>
      <c r="P1578" t="s">
        <v>499</v>
      </c>
    </row>
    <row r="1579" spans="15:16" x14ac:dyDescent="0.25">
      <c r="O1579">
        <v>2960222</v>
      </c>
      <c r="P1579" t="s">
        <v>499</v>
      </c>
    </row>
    <row r="1580" spans="15:16" x14ac:dyDescent="0.25">
      <c r="O1580">
        <v>2960222</v>
      </c>
      <c r="P1580" t="s">
        <v>499</v>
      </c>
    </row>
    <row r="1581" spans="15:16" x14ac:dyDescent="0.25">
      <c r="O1581">
        <v>2960222</v>
      </c>
      <c r="P1581" t="s">
        <v>499</v>
      </c>
    </row>
    <row r="1582" spans="15:16" x14ac:dyDescent="0.25">
      <c r="O1582">
        <v>2960401</v>
      </c>
      <c r="P1582" t="s">
        <v>500</v>
      </c>
    </row>
    <row r="1583" spans="15:16" x14ac:dyDescent="0.25">
      <c r="O1583">
        <v>2960401</v>
      </c>
      <c r="P1583" t="s">
        <v>500</v>
      </c>
    </row>
    <row r="1584" spans="15:16" x14ac:dyDescent="0.25">
      <c r="O1584">
        <v>2960401</v>
      </c>
      <c r="P1584" t="s">
        <v>500</v>
      </c>
    </row>
    <row r="1585" spans="15:16" x14ac:dyDescent="0.25">
      <c r="O1585">
        <v>2960401</v>
      </c>
      <c r="P1585" t="s">
        <v>500</v>
      </c>
    </row>
    <row r="1586" spans="15:16" x14ac:dyDescent="0.25">
      <c r="O1586">
        <v>2960401</v>
      </c>
      <c r="P1586" t="s">
        <v>500</v>
      </c>
    </row>
    <row r="1587" spans="15:16" x14ac:dyDescent="0.25">
      <c r="O1587">
        <v>2960684</v>
      </c>
      <c r="P1587" t="s">
        <v>501</v>
      </c>
    </row>
    <row r="1588" spans="15:16" x14ac:dyDescent="0.25">
      <c r="O1588">
        <v>2960684</v>
      </c>
      <c r="P1588" t="s">
        <v>501</v>
      </c>
    </row>
    <row r="1589" spans="15:16" x14ac:dyDescent="0.25">
      <c r="O1589">
        <v>2960684</v>
      </c>
      <c r="P1589" t="s">
        <v>501</v>
      </c>
    </row>
    <row r="1590" spans="15:16" x14ac:dyDescent="0.25">
      <c r="O1590">
        <v>2960684</v>
      </c>
      <c r="P1590" t="s">
        <v>501</v>
      </c>
    </row>
    <row r="1591" spans="15:16" x14ac:dyDescent="0.25">
      <c r="O1591">
        <v>2960722</v>
      </c>
      <c r="P1591" t="s">
        <v>502</v>
      </c>
    </row>
    <row r="1592" spans="15:16" x14ac:dyDescent="0.25">
      <c r="O1592">
        <v>2960722</v>
      </c>
      <c r="P1592" t="s">
        <v>502</v>
      </c>
    </row>
    <row r="1593" spans="15:16" x14ac:dyDescent="0.25">
      <c r="O1593">
        <v>2960722</v>
      </c>
      <c r="P1593" t="s">
        <v>502</v>
      </c>
    </row>
    <row r="1594" spans="15:16" x14ac:dyDescent="0.25">
      <c r="O1594">
        <v>2960722</v>
      </c>
      <c r="P1594" t="s">
        <v>502</v>
      </c>
    </row>
    <row r="1595" spans="15:16" x14ac:dyDescent="0.25">
      <c r="O1595">
        <v>2960722</v>
      </c>
      <c r="P1595" t="s">
        <v>502</v>
      </c>
    </row>
    <row r="1596" spans="15:16" x14ac:dyDescent="0.25">
      <c r="O1596">
        <v>2961163</v>
      </c>
      <c r="P1596" t="s">
        <v>503</v>
      </c>
    </row>
    <row r="1597" spans="15:16" x14ac:dyDescent="0.25">
      <c r="O1597">
        <v>2961163</v>
      </c>
      <c r="P1597" t="s">
        <v>503</v>
      </c>
    </row>
    <row r="1598" spans="15:16" x14ac:dyDescent="0.25">
      <c r="O1598">
        <v>2961165</v>
      </c>
      <c r="P1598" t="s">
        <v>504</v>
      </c>
    </row>
    <row r="1599" spans="15:16" x14ac:dyDescent="0.25">
      <c r="O1599">
        <v>2961165</v>
      </c>
      <c r="P1599" t="s">
        <v>504</v>
      </c>
    </row>
    <row r="1600" spans="15:16" x14ac:dyDescent="0.25">
      <c r="O1600">
        <v>2961173</v>
      </c>
      <c r="P1600" t="s">
        <v>505</v>
      </c>
    </row>
    <row r="1601" spans="15:16" x14ac:dyDescent="0.25">
      <c r="O1601">
        <v>2961173</v>
      </c>
      <c r="P1601" t="s">
        <v>505</v>
      </c>
    </row>
    <row r="1602" spans="15:16" x14ac:dyDescent="0.25">
      <c r="O1602">
        <v>2961175</v>
      </c>
      <c r="P1602" t="s">
        <v>506</v>
      </c>
    </row>
    <row r="1603" spans="15:16" x14ac:dyDescent="0.25">
      <c r="O1603">
        <v>2961175</v>
      </c>
      <c r="P1603" t="s">
        <v>506</v>
      </c>
    </row>
    <row r="1604" spans="15:16" x14ac:dyDescent="0.25">
      <c r="O1604">
        <v>2961183</v>
      </c>
      <c r="P1604" t="s">
        <v>507</v>
      </c>
    </row>
    <row r="1605" spans="15:16" x14ac:dyDescent="0.25">
      <c r="O1605">
        <v>2961183</v>
      </c>
      <c r="P1605" t="s">
        <v>507</v>
      </c>
    </row>
    <row r="1606" spans="15:16" x14ac:dyDescent="0.25">
      <c r="O1606">
        <v>2961185</v>
      </c>
      <c r="P1606" t="s">
        <v>508</v>
      </c>
    </row>
    <row r="1607" spans="15:16" x14ac:dyDescent="0.25">
      <c r="O1607">
        <v>2961185</v>
      </c>
      <c r="P1607" t="s">
        <v>508</v>
      </c>
    </row>
    <row r="1608" spans="15:16" x14ac:dyDescent="0.25">
      <c r="O1608">
        <v>2961401</v>
      </c>
      <c r="P1608" t="s">
        <v>509</v>
      </c>
    </row>
    <row r="1609" spans="15:16" x14ac:dyDescent="0.25">
      <c r="O1609">
        <v>2961401</v>
      </c>
      <c r="P1609" t="s">
        <v>509</v>
      </c>
    </row>
    <row r="1610" spans="15:16" x14ac:dyDescent="0.25">
      <c r="O1610">
        <v>2962163</v>
      </c>
      <c r="P1610" t="s">
        <v>510</v>
      </c>
    </row>
    <row r="1611" spans="15:16" x14ac:dyDescent="0.25">
      <c r="O1611">
        <v>2962163</v>
      </c>
      <c r="P1611" t="s">
        <v>510</v>
      </c>
    </row>
    <row r="1612" spans="15:16" x14ac:dyDescent="0.25">
      <c r="O1612">
        <v>2962165</v>
      </c>
      <c r="P1612" t="s">
        <v>511</v>
      </c>
    </row>
    <row r="1613" spans="15:16" x14ac:dyDescent="0.25">
      <c r="O1613">
        <v>2962165</v>
      </c>
      <c r="P1613" t="s">
        <v>511</v>
      </c>
    </row>
    <row r="1614" spans="15:16" x14ac:dyDescent="0.25">
      <c r="O1614">
        <v>2962173</v>
      </c>
      <c r="P1614" t="s">
        <v>512</v>
      </c>
    </row>
    <row r="1615" spans="15:16" x14ac:dyDescent="0.25">
      <c r="O1615">
        <v>2962173</v>
      </c>
      <c r="P1615" t="s">
        <v>512</v>
      </c>
    </row>
    <row r="1616" spans="15:16" x14ac:dyDescent="0.25">
      <c r="O1616">
        <v>2962175</v>
      </c>
      <c r="P1616" t="s">
        <v>513</v>
      </c>
    </row>
    <row r="1617" spans="15:16" x14ac:dyDescent="0.25">
      <c r="O1617">
        <v>2962175</v>
      </c>
      <c r="P1617" t="s">
        <v>513</v>
      </c>
    </row>
    <row r="1618" spans="15:16" x14ac:dyDescent="0.25">
      <c r="O1618">
        <v>2962183</v>
      </c>
      <c r="P1618" t="s">
        <v>514</v>
      </c>
    </row>
    <row r="1619" spans="15:16" x14ac:dyDescent="0.25">
      <c r="O1619">
        <v>2962183</v>
      </c>
      <c r="P1619" t="s">
        <v>514</v>
      </c>
    </row>
    <row r="1620" spans="15:16" x14ac:dyDescent="0.25">
      <c r="O1620">
        <v>2962185</v>
      </c>
      <c r="P1620" t="s">
        <v>515</v>
      </c>
    </row>
    <row r="1621" spans="15:16" x14ac:dyDescent="0.25">
      <c r="O1621">
        <v>2962185</v>
      </c>
      <c r="P1621" t="s">
        <v>515</v>
      </c>
    </row>
    <row r="1622" spans="15:16" x14ac:dyDescent="0.25">
      <c r="O1622">
        <v>2962401</v>
      </c>
      <c r="P1622" t="s">
        <v>516</v>
      </c>
    </row>
    <row r="1623" spans="15:16" x14ac:dyDescent="0.25">
      <c r="O1623">
        <v>2962401</v>
      </c>
      <c r="P1623" t="s">
        <v>516</v>
      </c>
    </row>
    <row r="1624" spans="15:16" x14ac:dyDescent="0.25">
      <c r="O1624">
        <v>2964183</v>
      </c>
      <c r="P1624" t="s">
        <v>517</v>
      </c>
    </row>
    <row r="1625" spans="15:16" x14ac:dyDescent="0.25">
      <c r="O1625">
        <v>2964183</v>
      </c>
      <c r="P1625" t="s">
        <v>517</v>
      </c>
    </row>
    <row r="1626" spans="15:16" x14ac:dyDescent="0.25">
      <c r="O1626">
        <v>2964184</v>
      </c>
      <c r="P1626" t="s">
        <v>518</v>
      </c>
    </row>
    <row r="1627" spans="15:16" x14ac:dyDescent="0.25">
      <c r="O1627">
        <v>2964184</v>
      </c>
      <c r="P1627" t="s">
        <v>518</v>
      </c>
    </row>
    <row r="1628" spans="15:16" x14ac:dyDescent="0.25">
      <c r="O1628">
        <v>2964184</v>
      </c>
      <c r="P1628" t="s">
        <v>518</v>
      </c>
    </row>
    <row r="1629" spans="15:16" x14ac:dyDescent="0.25">
      <c r="O1629">
        <v>2964211</v>
      </c>
      <c r="P1629" t="s">
        <v>519</v>
      </c>
    </row>
    <row r="1630" spans="15:16" x14ac:dyDescent="0.25">
      <c r="O1630">
        <v>2964211</v>
      </c>
      <c r="P1630" t="s">
        <v>519</v>
      </c>
    </row>
    <row r="1631" spans="15:16" x14ac:dyDescent="0.25">
      <c r="O1631">
        <v>2964213</v>
      </c>
      <c r="P1631" t="s">
        <v>520</v>
      </c>
    </row>
    <row r="1632" spans="15:16" x14ac:dyDescent="0.25">
      <c r="O1632">
        <v>2964213</v>
      </c>
      <c r="P1632" t="s">
        <v>520</v>
      </c>
    </row>
    <row r="1633" spans="15:16" x14ac:dyDescent="0.25">
      <c r="O1633">
        <v>2964213</v>
      </c>
      <c r="P1633" t="s">
        <v>520</v>
      </c>
    </row>
    <row r="1634" spans="15:16" x14ac:dyDescent="0.25">
      <c r="O1634">
        <v>2964213</v>
      </c>
      <c r="P1634" t="s">
        <v>520</v>
      </c>
    </row>
    <row r="1635" spans="15:16" x14ac:dyDescent="0.25">
      <c r="O1635">
        <v>2964213</v>
      </c>
      <c r="P1635" t="s">
        <v>520</v>
      </c>
    </row>
    <row r="1636" spans="15:16" x14ac:dyDescent="0.25">
      <c r="O1636">
        <v>2964401</v>
      </c>
      <c r="P1636" t="s">
        <v>521</v>
      </c>
    </row>
    <row r="1637" spans="15:16" x14ac:dyDescent="0.25">
      <c r="O1637">
        <v>2964401</v>
      </c>
      <c r="P1637" t="s">
        <v>521</v>
      </c>
    </row>
    <row r="1638" spans="15:16" x14ac:dyDescent="0.25">
      <c r="O1638">
        <v>2964401</v>
      </c>
      <c r="P1638" t="s">
        <v>521</v>
      </c>
    </row>
    <row r="1639" spans="15:16" x14ac:dyDescent="0.25">
      <c r="O1639">
        <v>2964401</v>
      </c>
      <c r="P1639" t="s">
        <v>521</v>
      </c>
    </row>
    <row r="1640" spans="15:16" x14ac:dyDescent="0.25">
      <c r="O1640">
        <v>2965110</v>
      </c>
      <c r="P1640" t="s">
        <v>522</v>
      </c>
    </row>
    <row r="1641" spans="15:16" x14ac:dyDescent="0.25">
      <c r="O1641">
        <v>2965110</v>
      </c>
      <c r="P1641" t="s">
        <v>522</v>
      </c>
    </row>
    <row r="1642" spans="15:16" x14ac:dyDescent="0.25">
      <c r="O1642">
        <v>2965111</v>
      </c>
      <c r="P1642" t="s">
        <v>523</v>
      </c>
    </row>
    <row r="1643" spans="15:16" x14ac:dyDescent="0.25">
      <c r="O1643">
        <v>2965111</v>
      </c>
      <c r="P1643" t="s">
        <v>523</v>
      </c>
    </row>
    <row r="1644" spans="15:16" x14ac:dyDescent="0.25">
      <c r="O1644">
        <v>2965183</v>
      </c>
      <c r="P1644" t="s">
        <v>524</v>
      </c>
    </row>
    <row r="1645" spans="15:16" x14ac:dyDescent="0.25">
      <c r="O1645">
        <v>2965183</v>
      </c>
      <c r="P1645" t="s">
        <v>524</v>
      </c>
    </row>
    <row r="1646" spans="15:16" x14ac:dyDescent="0.25">
      <c r="O1646">
        <v>2965185</v>
      </c>
      <c r="P1646" t="s">
        <v>525</v>
      </c>
    </row>
    <row r="1647" spans="15:16" x14ac:dyDescent="0.25">
      <c r="O1647">
        <v>2965185</v>
      </c>
      <c r="P1647" t="s">
        <v>525</v>
      </c>
    </row>
    <row r="1648" spans="15:16" x14ac:dyDescent="0.25">
      <c r="O1648">
        <v>2965211</v>
      </c>
      <c r="P1648" t="s">
        <v>526</v>
      </c>
    </row>
    <row r="1649" spans="15:16" x14ac:dyDescent="0.25">
      <c r="O1649">
        <v>2965211</v>
      </c>
      <c r="P1649" t="s">
        <v>526</v>
      </c>
    </row>
    <row r="1650" spans="15:16" x14ac:dyDescent="0.25">
      <c r="O1650">
        <v>2965213</v>
      </c>
      <c r="P1650" t="s">
        <v>527</v>
      </c>
    </row>
    <row r="1651" spans="15:16" x14ac:dyDescent="0.25">
      <c r="O1651">
        <v>2965213</v>
      </c>
      <c r="P1651" t="s">
        <v>527</v>
      </c>
    </row>
    <row r="1652" spans="15:16" x14ac:dyDescent="0.25">
      <c r="O1652">
        <v>2965221</v>
      </c>
      <c r="P1652" t="s">
        <v>528</v>
      </c>
    </row>
    <row r="1653" spans="15:16" x14ac:dyDescent="0.25">
      <c r="O1653">
        <v>2965221</v>
      </c>
      <c r="P1653" t="s">
        <v>528</v>
      </c>
    </row>
    <row r="1654" spans="15:16" x14ac:dyDescent="0.25">
      <c r="O1654">
        <v>2965222</v>
      </c>
      <c r="P1654" t="s">
        <v>529</v>
      </c>
    </row>
    <row r="1655" spans="15:16" x14ac:dyDescent="0.25">
      <c r="O1655">
        <v>2965222</v>
      </c>
      <c r="P1655" t="s">
        <v>529</v>
      </c>
    </row>
    <row r="1656" spans="15:16" x14ac:dyDescent="0.25">
      <c r="O1656">
        <v>2965401</v>
      </c>
      <c r="P1656" t="s">
        <v>530</v>
      </c>
    </row>
    <row r="1657" spans="15:16" x14ac:dyDescent="0.25">
      <c r="O1657">
        <v>2965401</v>
      </c>
      <c r="P1657" t="s">
        <v>530</v>
      </c>
    </row>
    <row r="1658" spans="15:16" x14ac:dyDescent="0.25">
      <c r="O1658">
        <v>2965401</v>
      </c>
      <c r="P1658" t="s">
        <v>530</v>
      </c>
    </row>
    <row r="1659" spans="15:16" x14ac:dyDescent="0.25">
      <c r="O1659">
        <v>2966183</v>
      </c>
      <c r="P1659" t="s">
        <v>531</v>
      </c>
    </row>
    <row r="1660" spans="15:16" x14ac:dyDescent="0.25">
      <c r="O1660">
        <v>2966183</v>
      </c>
      <c r="P1660" t="s">
        <v>531</v>
      </c>
    </row>
    <row r="1661" spans="15:16" x14ac:dyDescent="0.25">
      <c r="O1661">
        <v>2966184</v>
      </c>
      <c r="P1661" t="s">
        <v>532</v>
      </c>
    </row>
    <row r="1662" spans="15:16" x14ac:dyDescent="0.25">
      <c r="O1662">
        <v>2966184</v>
      </c>
      <c r="P1662" t="s">
        <v>532</v>
      </c>
    </row>
    <row r="1663" spans="15:16" x14ac:dyDescent="0.25">
      <c r="O1663">
        <v>2966193</v>
      </c>
      <c r="P1663" t="s">
        <v>533</v>
      </c>
    </row>
    <row r="1664" spans="15:16" x14ac:dyDescent="0.25">
      <c r="O1664">
        <v>2966193</v>
      </c>
      <c r="P1664" t="s">
        <v>533</v>
      </c>
    </row>
    <row r="1665" spans="15:16" x14ac:dyDescent="0.25">
      <c r="O1665">
        <v>2966193</v>
      </c>
      <c r="P1665" t="s">
        <v>533</v>
      </c>
    </row>
    <row r="1666" spans="15:16" x14ac:dyDescent="0.25">
      <c r="O1666">
        <v>2966193</v>
      </c>
      <c r="P1666" t="s">
        <v>533</v>
      </c>
    </row>
    <row r="1667" spans="15:16" x14ac:dyDescent="0.25">
      <c r="O1667">
        <v>2966195</v>
      </c>
      <c r="P1667" t="s">
        <v>534</v>
      </c>
    </row>
    <row r="1668" spans="15:16" x14ac:dyDescent="0.25">
      <c r="O1668">
        <v>2966195</v>
      </c>
      <c r="P1668" t="s">
        <v>534</v>
      </c>
    </row>
    <row r="1669" spans="15:16" x14ac:dyDescent="0.25">
      <c r="O1669">
        <v>2966195</v>
      </c>
      <c r="P1669" t="s">
        <v>534</v>
      </c>
    </row>
    <row r="1670" spans="15:16" x14ac:dyDescent="0.25">
      <c r="O1670">
        <v>2966195</v>
      </c>
      <c r="P1670" t="s">
        <v>534</v>
      </c>
    </row>
    <row r="1671" spans="15:16" x14ac:dyDescent="0.25">
      <c r="O1671">
        <v>2966195</v>
      </c>
      <c r="P1671" t="s">
        <v>534</v>
      </c>
    </row>
    <row r="1672" spans="15:16" x14ac:dyDescent="0.25">
      <c r="O1672">
        <v>2966195</v>
      </c>
      <c r="P1672" t="s">
        <v>534</v>
      </c>
    </row>
    <row r="1673" spans="15:16" x14ac:dyDescent="0.25">
      <c r="O1673">
        <v>2966293</v>
      </c>
      <c r="P1673" t="s">
        <v>535</v>
      </c>
    </row>
    <row r="1674" spans="15:16" x14ac:dyDescent="0.25">
      <c r="O1674">
        <v>2966293</v>
      </c>
      <c r="P1674" t="s">
        <v>535</v>
      </c>
    </row>
    <row r="1675" spans="15:16" x14ac:dyDescent="0.25">
      <c r="O1675">
        <v>2966294</v>
      </c>
      <c r="P1675" t="s">
        <v>536</v>
      </c>
    </row>
    <row r="1676" spans="15:16" x14ac:dyDescent="0.25">
      <c r="O1676">
        <v>2966294</v>
      </c>
      <c r="P1676" t="s">
        <v>536</v>
      </c>
    </row>
    <row r="1677" spans="15:16" x14ac:dyDescent="0.25">
      <c r="O1677">
        <v>2966294</v>
      </c>
      <c r="P1677" t="s">
        <v>536</v>
      </c>
    </row>
    <row r="1678" spans="15:16" x14ac:dyDescent="0.25">
      <c r="O1678">
        <v>2966294</v>
      </c>
      <c r="P1678" t="s">
        <v>536</v>
      </c>
    </row>
    <row r="1679" spans="15:16" x14ac:dyDescent="0.25">
      <c r="O1679">
        <v>2966401</v>
      </c>
      <c r="P1679" t="s">
        <v>537</v>
      </c>
    </row>
    <row r="1680" spans="15:16" x14ac:dyDescent="0.25">
      <c r="O1680">
        <v>2966401</v>
      </c>
      <c r="P1680" t="s">
        <v>537</v>
      </c>
    </row>
    <row r="1681" spans="15:16" x14ac:dyDescent="0.25">
      <c r="O1681">
        <v>2966401</v>
      </c>
      <c r="P1681" t="s">
        <v>537</v>
      </c>
    </row>
    <row r="1682" spans="15:16" x14ac:dyDescent="0.25">
      <c r="O1682">
        <v>2966695</v>
      </c>
      <c r="P1682" t="s">
        <v>538</v>
      </c>
    </row>
    <row r="1683" spans="15:16" x14ac:dyDescent="0.25">
      <c r="O1683">
        <v>2966695</v>
      </c>
      <c r="P1683" t="s">
        <v>538</v>
      </c>
    </row>
    <row r="1684" spans="15:16" x14ac:dyDescent="0.25">
      <c r="O1684">
        <v>2966695</v>
      </c>
      <c r="P1684" t="s">
        <v>538</v>
      </c>
    </row>
    <row r="1685" spans="15:16" x14ac:dyDescent="0.25">
      <c r="O1685">
        <v>2966695</v>
      </c>
      <c r="P1685" t="s">
        <v>538</v>
      </c>
    </row>
    <row r="1686" spans="15:16" x14ac:dyDescent="0.25">
      <c r="O1686">
        <v>2966695</v>
      </c>
      <c r="P1686" t="s">
        <v>538</v>
      </c>
    </row>
    <row r="1687" spans="15:16" x14ac:dyDescent="0.25">
      <c r="O1687">
        <v>2967110</v>
      </c>
      <c r="P1687" t="s">
        <v>539</v>
      </c>
    </row>
    <row r="1688" spans="15:16" x14ac:dyDescent="0.25">
      <c r="O1688">
        <v>2967110</v>
      </c>
      <c r="P1688" t="s">
        <v>539</v>
      </c>
    </row>
    <row r="1689" spans="15:16" x14ac:dyDescent="0.25">
      <c r="O1689">
        <v>2967111</v>
      </c>
      <c r="P1689" t="s">
        <v>540</v>
      </c>
    </row>
    <row r="1690" spans="15:16" x14ac:dyDescent="0.25">
      <c r="O1690">
        <v>2967111</v>
      </c>
      <c r="P1690" t="s">
        <v>540</v>
      </c>
    </row>
    <row r="1691" spans="15:16" x14ac:dyDescent="0.25">
      <c r="O1691">
        <v>2967111</v>
      </c>
      <c r="P1691" t="s">
        <v>540</v>
      </c>
    </row>
    <row r="1692" spans="15:16" x14ac:dyDescent="0.25">
      <c r="O1692">
        <v>2967111</v>
      </c>
      <c r="P1692" t="s">
        <v>540</v>
      </c>
    </row>
    <row r="1693" spans="15:16" x14ac:dyDescent="0.25">
      <c r="O1693">
        <v>2967111</v>
      </c>
      <c r="P1693" t="s">
        <v>540</v>
      </c>
    </row>
    <row r="1694" spans="15:16" x14ac:dyDescent="0.25">
      <c r="O1694">
        <v>2967111</v>
      </c>
      <c r="P1694" t="s">
        <v>540</v>
      </c>
    </row>
    <row r="1695" spans="15:16" x14ac:dyDescent="0.25">
      <c r="O1695">
        <v>2967111</v>
      </c>
      <c r="P1695" t="s">
        <v>540</v>
      </c>
    </row>
    <row r="1696" spans="15:16" x14ac:dyDescent="0.25">
      <c r="O1696">
        <v>2967173</v>
      </c>
      <c r="P1696" t="s">
        <v>541</v>
      </c>
    </row>
    <row r="1697" spans="15:16" x14ac:dyDescent="0.25">
      <c r="O1697">
        <v>2967173</v>
      </c>
      <c r="P1697" t="s">
        <v>541</v>
      </c>
    </row>
    <row r="1698" spans="15:16" x14ac:dyDescent="0.25">
      <c r="O1698">
        <v>2967175</v>
      </c>
      <c r="P1698" t="s">
        <v>542</v>
      </c>
    </row>
    <row r="1699" spans="15:16" x14ac:dyDescent="0.25">
      <c r="O1699">
        <v>2967175</v>
      </c>
      <c r="P1699" t="s">
        <v>542</v>
      </c>
    </row>
    <row r="1700" spans="15:16" x14ac:dyDescent="0.25">
      <c r="O1700">
        <v>2967183</v>
      </c>
      <c r="P1700" t="s">
        <v>543</v>
      </c>
    </row>
    <row r="1701" spans="15:16" x14ac:dyDescent="0.25">
      <c r="O1701">
        <v>2967183</v>
      </c>
      <c r="P1701" t="s">
        <v>543</v>
      </c>
    </row>
    <row r="1702" spans="15:16" x14ac:dyDescent="0.25">
      <c r="O1702">
        <v>2967183</v>
      </c>
      <c r="P1702" t="s">
        <v>543</v>
      </c>
    </row>
    <row r="1703" spans="15:16" x14ac:dyDescent="0.25">
      <c r="O1703">
        <v>2967183</v>
      </c>
      <c r="P1703" t="s">
        <v>543</v>
      </c>
    </row>
    <row r="1704" spans="15:16" x14ac:dyDescent="0.25">
      <c r="O1704">
        <v>2967183</v>
      </c>
      <c r="P1704" t="s">
        <v>543</v>
      </c>
    </row>
    <row r="1705" spans="15:16" x14ac:dyDescent="0.25">
      <c r="O1705">
        <v>2967184</v>
      </c>
      <c r="P1705" t="s">
        <v>544</v>
      </c>
    </row>
    <row r="1706" spans="15:16" x14ac:dyDescent="0.25">
      <c r="O1706">
        <v>2967184</v>
      </c>
      <c r="P1706" t="s">
        <v>544</v>
      </c>
    </row>
    <row r="1707" spans="15:16" x14ac:dyDescent="0.25">
      <c r="O1707">
        <v>2967184</v>
      </c>
      <c r="P1707" t="s">
        <v>544</v>
      </c>
    </row>
    <row r="1708" spans="15:16" x14ac:dyDescent="0.25">
      <c r="O1708">
        <v>2967184</v>
      </c>
      <c r="P1708" t="s">
        <v>544</v>
      </c>
    </row>
    <row r="1709" spans="15:16" x14ac:dyDescent="0.25">
      <c r="O1709">
        <v>2967201</v>
      </c>
      <c r="P1709" t="s">
        <v>545</v>
      </c>
    </row>
    <row r="1710" spans="15:16" x14ac:dyDescent="0.25">
      <c r="O1710">
        <v>2967201</v>
      </c>
      <c r="P1710" t="s">
        <v>545</v>
      </c>
    </row>
    <row r="1711" spans="15:16" x14ac:dyDescent="0.25">
      <c r="O1711">
        <v>2967203</v>
      </c>
      <c r="P1711" t="s">
        <v>546</v>
      </c>
    </row>
    <row r="1712" spans="15:16" x14ac:dyDescent="0.25">
      <c r="O1712">
        <v>2967203</v>
      </c>
      <c r="P1712" t="s">
        <v>546</v>
      </c>
    </row>
    <row r="1713" spans="15:16" x14ac:dyDescent="0.25">
      <c r="O1713">
        <v>2967211</v>
      </c>
      <c r="P1713" t="s">
        <v>547</v>
      </c>
    </row>
    <row r="1714" spans="15:16" x14ac:dyDescent="0.25">
      <c r="O1714">
        <v>2967211</v>
      </c>
      <c r="P1714" t="s">
        <v>547</v>
      </c>
    </row>
    <row r="1715" spans="15:16" x14ac:dyDescent="0.25">
      <c r="O1715">
        <v>2967211</v>
      </c>
      <c r="P1715" t="s">
        <v>547</v>
      </c>
    </row>
    <row r="1716" spans="15:16" x14ac:dyDescent="0.25">
      <c r="O1716">
        <v>2967211</v>
      </c>
      <c r="P1716" t="s">
        <v>547</v>
      </c>
    </row>
    <row r="1717" spans="15:16" x14ac:dyDescent="0.25">
      <c r="O1717">
        <v>2967213</v>
      </c>
      <c r="P1717" t="s">
        <v>548</v>
      </c>
    </row>
    <row r="1718" spans="15:16" x14ac:dyDescent="0.25">
      <c r="O1718">
        <v>2967213</v>
      </c>
      <c r="P1718" t="s">
        <v>548</v>
      </c>
    </row>
    <row r="1719" spans="15:16" x14ac:dyDescent="0.25">
      <c r="O1719">
        <v>2967213</v>
      </c>
      <c r="P1719" t="s">
        <v>548</v>
      </c>
    </row>
    <row r="1720" spans="15:16" x14ac:dyDescent="0.25">
      <c r="O1720">
        <v>2967213</v>
      </c>
      <c r="P1720" t="s">
        <v>548</v>
      </c>
    </row>
    <row r="1721" spans="15:16" x14ac:dyDescent="0.25">
      <c r="O1721">
        <v>2967213</v>
      </c>
      <c r="P1721" t="s">
        <v>548</v>
      </c>
    </row>
    <row r="1722" spans="15:16" x14ac:dyDescent="0.25">
      <c r="O1722">
        <v>2967213</v>
      </c>
      <c r="P1722" t="s">
        <v>548</v>
      </c>
    </row>
    <row r="1723" spans="15:16" x14ac:dyDescent="0.25">
      <c r="O1723">
        <v>2967221</v>
      </c>
      <c r="P1723" t="s">
        <v>549</v>
      </c>
    </row>
    <row r="1724" spans="15:16" x14ac:dyDescent="0.25">
      <c r="O1724">
        <v>2967221</v>
      </c>
      <c r="P1724" t="s">
        <v>549</v>
      </c>
    </row>
    <row r="1725" spans="15:16" x14ac:dyDescent="0.25">
      <c r="O1725">
        <v>2967222</v>
      </c>
      <c r="P1725" t="s">
        <v>550</v>
      </c>
    </row>
    <row r="1726" spans="15:16" x14ac:dyDescent="0.25">
      <c r="O1726">
        <v>2967222</v>
      </c>
      <c r="P1726" t="s">
        <v>550</v>
      </c>
    </row>
    <row r="1727" spans="15:16" x14ac:dyDescent="0.25">
      <c r="O1727">
        <v>2967233</v>
      </c>
      <c r="P1727" t="s">
        <v>551</v>
      </c>
    </row>
    <row r="1728" spans="15:16" x14ac:dyDescent="0.25">
      <c r="O1728">
        <v>2967233</v>
      </c>
      <c r="P1728" t="s">
        <v>551</v>
      </c>
    </row>
    <row r="1729" spans="15:16" x14ac:dyDescent="0.25">
      <c r="O1729">
        <v>2967234</v>
      </c>
      <c r="P1729" t="s">
        <v>552</v>
      </c>
    </row>
    <row r="1730" spans="15:16" x14ac:dyDescent="0.25">
      <c r="O1730">
        <v>2967234</v>
      </c>
      <c r="P1730" t="s">
        <v>552</v>
      </c>
    </row>
    <row r="1731" spans="15:16" x14ac:dyDescent="0.25">
      <c r="O1731">
        <v>2967243</v>
      </c>
      <c r="P1731" t="s">
        <v>553</v>
      </c>
    </row>
    <row r="1732" spans="15:16" x14ac:dyDescent="0.25">
      <c r="O1732">
        <v>2967243</v>
      </c>
      <c r="P1732" t="s">
        <v>553</v>
      </c>
    </row>
    <row r="1733" spans="15:16" x14ac:dyDescent="0.25">
      <c r="O1733">
        <v>2967244</v>
      </c>
      <c r="P1733" t="s">
        <v>554</v>
      </c>
    </row>
    <row r="1734" spans="15:16" x14ac:dyDescent="0.25">
      <c r="O1734">
        <v>2967244</v>
      </c>
      <c r="P1734" t="s">
        <v>554</v>
      </c>
    </row>
    <row r="1735" spans="15:16" x14ac:dyDescent="0.25">
      <c r="O1735">
        <v>2967401</v>
      </c>
      <c r="P1735" t="s">
        <v>555</v>
      </c>
    </row>
    <row r="1736" spans="15:16" x14ac:dyDescent="0.25">
      <c r="O1736">
        <v>2967401</v>
      </c>
      <c r="P1736" t="s">
        <v>555</v>
      </c>
    </row>
    <row r="1737" spans="15:16" x14ac:dyDescent="0.25">
      <c r="O1737">
        <v>2967402</v>
      </c>
      <c r="P1737" t="s">
        <v>556</v>
      </c>
    </row>
    <row r="1738" spans="15:16" x14ac:dyDescent="0.25">
      <c r="O1738">
        <v>2967402</v>
      </c>
      <c r="P1738" t="s">
        <v>556</v>
      </c>
    </row>
    <row r="1739" spans="15:16" x14ac:dyDescent="0.25">
      <c r="O1739">
        <v>2967684</v>
      </c>
      <c r="P1739" t="s">
        <v>557</v>
      </c>
    </row>
    <row r="1740" spans="15:16" x14ac:dyDescent="0.25">
      <c r="O1740">
        <v>2967684</v>
      </c>
      <c r="P1740" t="s">
        <v>557</v>
      </c>
    </row>
    <row r="1741" spans="15:16" x14ac:dyDescent="0.25">
      <c r="O1741">
        <v>2967684</v>
      </c>
      <c r="P1741" t="s">
        <v>557</v>
      </c>
    </row>
    <row r="1742" spans="15:16" x14ac:dyDescent="0.25">
      <c r="O1742">
        <v>2967684</v>
      </c>
      <c r="P1742" t="s">
        <v>557</v>
      </c>
    </row>
    <row r="1743" spans="15:16" x14ac:dyDescent="0.25">
      <c r="O1743">
        <v>2967713</v>
      </c>
      <c r="P1743" t="s">
        <v>558</v>
      </c>
    </row>
    <row r="1744" spans="15:16" x14ac:dyDescent="0.25">
      <c r="O1744">
        <v>2967713</v>
      </c>
      <c r="P1744" t="s">
        <v>558</v>
      </c>
    </row>
    <row r="1745" spans="15:16" x14ac:dyDescent="0.25">
      <c r="O1745">
        <v>2967713</v>
      </c>
      <c r="P1745" t="s">
        <v>558</v>
      </c>
    </row>
    <row r="1746" spans="15:16" x14ac:dyDescent="0.25">
      <c r="O1746">
        <v>2968183</v>
      </c>
      <c r="P1746" t="s">
        <v>559</v>
      </c>
    </row>
    <row r="1747" spans="15:16" x14ac:dyDescent="0.25">
      <c r="O1747">
        <v>2968183</v>
      </c>
      <c r="P1747" t="s">
        <v>559</v>
      </c>
    </row>
    <row r="1748" spans="15:16" x14ac:dyDescent="0.25">
      <c r="O1748">
        <v>2968184</v>
      </c>
      <c r="P1748" t="s">
        <v>560</v>
      </c>
    </row>
    <row r="1749" spans="15:16" x14ac:dyDescent="0.25">
      <c r="O1749">
        <v>2968184</v>
      </c>
      <c r="P1749" t="s">
        <v>560</v>
      </c>
    </row>
    <row r="1750" spans="15:16" x14ac:dyDescent="0.25">
      <c r="O1750">
        <v>2968211</v>
      </c>
      <c r="P1750" t="s">
        <v>561</v>
      </c>
    </row>
    <row r="1751" spans="15:16" x14ac:dyDescent="0.25">
      <c r="O1751">
        <v>2968211</v>
      </c>
      <c r="P1751" t="s">
        <v>561</v>
      </c>
    </row>
    <row r="1752" spans="15:16" x14ac:dyDescent="0.25">
      <c r="O1752">
        <v>2968213</v>
      </c>
      <c r="P1752" t="s">
        <v>562</v>
      </c>
    </row>
    <row r="1753" spans="15:16" x14ac:dyDescent="0.25">
      <c r="O1753">
        <v>2968213</v>
      </c>
      <c r="P1753" t="s">
        <v>562</v>
      </c>
    </row>
    <row r="1754" spans="15:16" x14ac:dyDescent="0.25">
      <c r="O1754">
        <v>2968213</v>
      </c>
      <c r="P1754" t="s">
        <v>562</v>
      </c>
    </row>
    <row r="1755" spans="15:16" x14ac:dyDescent="0.25">
      <c r="O1755">
        <v>2968213</v>
      </c>
      <c r="P1755" t="s">
        <v>562</v>
      </c>
    </row>
    <row r="1756" spans="15:16" x14ac:dyDescent="0.25">
      <c r="O1756">
        <v>2968213</v>
      </c>
      <c r="P1756" t="s">
        <v>562</v>
      </c>
    </row>
    <row r="1757" spans="15:16" x14ac:dyDescent="0.25">
      <c r="O1757">
        <v>2968213</v>
      </c>
      <c r="P1757" t="s">
        <v>562</v>
      </c>
    </row>
    <row r="1758" spans="15:16" x14ac:dyDescent="0.25">
      <c r="O1758">
        <v>2968401</v>
      </c>
      <c r="P1758" t="s">
        <v>563</v>
      </c>
    </row>
    <row r="1759" spans="15:16" x14ac:dyDescent="0.25">
      <c r="O1759">
        <v>2968401</v>
      </c>
      <c r="P1759" t="s">
        <v>563</v>
      </c>
    </row>
    <row r="1760" spans="15:16" x14ac:dyDescent="0.25">
      <c r="O1760">
        <v>2968401</v>
      </c>
      <c r="P1760" t="s">
        <v>563</v>
      </c>
    </row>
    <row r="1761" spans="15:16" x14ac:dyDescent="0.25">
      <c r="O1761">
        <v>2968401</v>
      </c>
      <c r="P1761" t="s">
        <v>563</v>
      </c>
    </row>
    <row r="1762" spans="15:16" x14ac:dyDescent="0.25">
      <c r="O1762">
        <v>2968401</v>
      </c>
      <c r="P1762" t="s">
        <v>563</v>
      </c>
    </row>
    <row r="1763" spans="15:16" x14ac:dyDescent="0.25">
      <c r="O1763">
        <v>2968401</v>
      </c>
      <c r="P1763" t="s">
        <v>563</v>
      </c>
    </row>
    <row r="1764" spans="15:16" x14ac:dyDescent="0.25">
      <c r="O1764">
        <v>2969401</v>
      </c>
      <c r="P1764" t="s">
        <v>564</v>
      </c>
    </row>
    <row r="1765" spans="15:16" x14ac:dyDescent="0.25">
      <c r="O1765">
        <v>2969401</v>
      </c>
      <c r="P1765" t="s">
        <v>564</v>
      </c>
    </row>
    <row r="1766" spans="15:16" x14ac:dyDescent="0.25">
      <c r="O1766">
        <v>2970183</v>
      </c>
      <c r="P1766" t="s">
        <v>565</v>
      </c>
    </row>
    <row r="1767" spans="15:16" x14ac:dyDescent="0.25">
      <c r="O1767">
        <v>2970183</v>
      </c>
      <c r="P1767" t="s">
        <v>565</v>
      </c>
    </row>
    <row r="1768" spans="15:16" x14ac:dyDescent="0.25">
      <c r="O1768">
        <v>2970184</v>
      </c>
      <c r="P1768" t="s">
        <v>566</v>
      </c>
    </row>
    <row r="1769" spans="15:16" x14ac:dyDescent="0.25">
      <c r="O1769">
        <v>2970184</v>
      </c>
      <c r="P1769" t="s">
        <v>566</v>
      </c>
    </row>
    <row r="1770" spans="15:16" x14ac:dyDescent="0.25">
      <c r="O1770">
        <v>2970211</v>
      </c>
      <c r="P1770" t="s">
        <v>567</v>
      </c>
    </row>
    <row r="1771" spans="15:16" x14ac:dyDescent="0.25">
      <c r="O1771">
        <v>2970211</v>
      </c>
      <c r="P1771" t="s">
        <v>567</v>
      </c>
    </row>
    <row r="1772" spans="15:16" x14ac:dyDescent="0.25">
      <c r="O1772">
        <v>2970213</v>
      </c>
      <c r="P1772" t="s">
        <v>568</v>
      </c>
    </row>
    <row r="1773" spans="15:16" x14ac:dyDescent="0.25">
      <c r="O1773">
        <v>2970213</v>
      </c>
      <c r="P1773" t="s">
        <v>568</v>
      </c>
    </row>
    <row r="1774" spans="15:16" x14ac:dyDescent="0.25">
      <c r="O1774">
        <v>2970401</v>
      </c>
      <c r="P1774" t="s">
        <v>569</v>
      </c>
    </row>
    <row r="1775" spans="15:16" x14ac:dyDescent="0.25">
      <c r="O1775">
        <v>2970401</v>
      </c>
      <c r="P1775" t="s">
        <v>569</v>
      </c>
    </row>
    <row r="1776" spans="15:16" x14ac:dyDescent="0.25">
      <c r="O1776">
        <v>2971183</v>
      </c>
      <c r="P1776" t="s">
        <v>570</v>
      </c>
    </row>
    <row r="1777" spans="15:16" x14ac:dyDescent="0.25">
      <c r="O1777">
        <v>2971183</v>
      </c>
      <c r="P1777" t="s">
        <v>570</v>
      </c>
    </row>
    <row r="1778" spans="15:16" x14ac:dyDescent="0.25">
      <c r="O1778">
        <v>2971184</v>
      </c>
      <c r="P1778" t="s">
        <v>571</v>
      </c>
    </row>
    <row r="1779" spans="15:16" x14ac:dyDescent="0.25">
      <c r="O1779">
        <v>2971184</v>
      </c>
      <c r="P1779" t="s">
        <v>571</v>
      </c>
    </row>
    <row r="1780" spans="15:16" x14ac:dyDescent="0.25">
      <c r="O1780">
        <v>2971193</v>
      </c>
      <c r="P1780" t="s">
        <v>572</v>
      </c>
    </row>
    <row r="1781" spans="15:16" x14ac:dyDescent="0.25">
      <c r="O1781">
        <v>2971193</v>
      </c>
      <c r="P1781" t="s">
        <v>572</v>
      </c>
    </row>
    <row r="1782" spans="15:16" x14ac:dyDescent="0.25">
      <c r="O1782">
        <v>2971195</v>
      </c>
      <c r="P1782" t="s">
        <v>573</v>
      </c>
    </row>
    <row r="1783" spans="15:16" x14ac:dyDescent="0.25">
      <c r="O1783">
        <v>2971195</v>
      </c>
      <c r="P1783" t="s">
        <v>573</v>
      </c>
    </row>
    <row r="1784" spans="15:16" x14ac:dyDescent="0.25">
      <c r="O1784">
        <v>2971195</v>
      </c>
      <c r="P1784" t="s">
        <v>573</v>
      </c>
    </row>
    <row r="1785" spans="15:16" x14ac:dyDescent="0.25">
      <c r="O1785">
        <v>2971195</v>
      </c>
      <c r="P1785" t="s">
        <v>573</v>
      </c>
    </row>
    <row r="1786" spans="15:16" x14ac:dyDescent="0.25">
      <c r="O1786">
        <v>2971224</v>
      </c>
      <c r="P1786" t="s">
        <v>574</v>
      </c>
    </row>
    <row r="1787" spans="15:16" x14ac:dyDescent="0.25">
      <c r="O1787">
        <v>2971224</v>
      </c>
      <c r="P1787" t="s">
        <v>574</v>
      </c>
    </row>
    <row r="1788" spans="15:16" x14ac:dyDescent="0.25">
      <c r="O1788">
        <v>2971225</v>
      </c>
      <c r="P1788" t="s">
        <v>575</v>
      </c>
    </row>
    <row r="1789" spans="15:16" x14ac:dyDescent="0.25">
      <c r="O1789">
        <v>2971225</v>
      </c>
      <c r="P1789" t="s">
        <v>575</v>
      </c>
    </row>
    <row r="1790" spans="15:16" x14ac:dyDescent="0.25">
      <c r="O1790">
        <v>2971225</v>
      </c>
      <c r="P1790" t="s">
        <v>575</v>
      </c>
    </row>
    <row r="1791" spans="15:16" x14ac:dyDescent="0.25">
      <c r="O1791">
        <v>2971225</v>
      </c>
      <c r="P1791" t="s">
        <v>575</v>
      </c>
    </row>
    <row r="1792" spans="15:16" x14ac:dyDescent="0.25">
      <c r="O1792">
        <v>2971401</v>
      </c>
      <c r="P1792" t="s">
        <v>576</v>
      </c>
    </row>
    <row r="1793" spans="15:16" x14ac:dyDescent="0.25">
      <c r="O1793">
        <v>2971401</v>
      </c>
      <c r="P1793" t="s">
        <v>576</v>
      </c>
    </row>
    <row r="1794" spans="15:16" x14ac:dyDescent="0.25">
      <c r="O1794">
        <v>2995401</v>
      </c>
      <c r="P1794" t="s">
        <v>577</v>
      </c>
    </row>
    <row r="1795" spans="15:16" x14ac:dyDescent="0.25">
      <c r="O1795">
        <v>2995401</v>
      </c>
      <c r="P1795" t="s">
        <v>577</v>
      </c>
    </row>
    <row r="1796" spans="15:16" x14ac:dyDescent="0.25">
      <c r="O1796">
        <v>2998265</v>
      </c>
      <c r="P1796" t="s">
        <v>578</v>
      </c>
    </row>
    <row r="1797" spans="15:16" x14ac:dyDescent="0.25">
      <c r="O1797">
        <v>2998265</v>
      </c>
      <c r="P1797" t="s">
        <v>578</v>
      </c>
    </row>
    <row r="1798" spans="15:16" x14ac:dyDescent="0.25">
      <c r="O1798">
        <v>2998265</v>
      </c>
      <c r="P1798" t="s">
        <v>578</v>
      </c>
    </row>
    <row r="1799" spans="15:16" x14ac:dyDescent="0.25">
      <c r="O1799">
        <v>2998401</v>
      </c>
      <c r="P1799" t="s">
        <v>579</v>
      </c>
    </row>
    <row r="1800" spans="15:16" x14ac:dyDescent="0.25">
      <c r="O1800">
        <v>2998401</v>
      </c>
      <c r="P1800" t="s">
        <v>579</v>
      </c>
    </row>
    <row r="1801" spans="15:16" x14ac:dyDescent="0.25">
      <c r="O1801">
        <v>2998401</v>
      </c>
      <c r="P1801" t="s">
        <v>579</v>
      </c>
    </row>
    <row r="1802" spans="15:16" x14ac:dyDescent="0.25">
      <c r="O1802">
        <v>2998401</v>
      </c>
      <c r="P1802" t="s">
        <v>579</v>
      </c>
    </row>
    <row r="1803" spans="15:16" x14ac:dyDescent="0.25">
      <c r="O1803">
        <v>2998401</v>
      </c>
      <c r="P1803" t="s">
        <v>579</v>
      </c>
    </row>
    <row r="1804" spans="15:16" x14ac:dyDescent="0.25">
      <c r="O1804">
        <v>2999401</v>
      </c>
      <c r="P1804" t="s">
        <v>580</v>
      </c>
    </row>
    <row r="1805" spans="15:16" x14ac:dyDescent="0.25">
      <c r="O1805">
        <v>2999401</v>
      </c>
      <c r="P1805" t="s">
        <v>580</v>
      </c>
    </row>
    <row r="1806" spans="15:16" x14ac:dyDescent="0.25">
      <c r="O1806">
        <v>2999401</v>
      </c>
      <c r="P1806" t="s">
        <v>580</v>
      </c>
    </row>
    <row r="1807" spans="15:16" x14ac:dyDescent="0.25">
      <c r="O1807">
        <v>3001261</v>
      </c>
      <c r="P1807" t="s">
        <v>581</v>
      </c>
    </row>
    <row r="1808" spans="15:16" x14ac:dyDescent="0.25">
      <c r="O1808">
        <v>3001261</v>
      </c>
      <c r="P1808" t="s">
        <v>581</v>
      </c>
    </row>
    <row r="1809" spans="15:16" x14ac:dyDescent="0.25">
      <c r="O1809">
        <v>3001265</v>
      </c>
      <c r="P1809" t="s">
        <v>582</v>
      </c>
    </row>
    <row r="1810" spans="15:16" x14ac:dyDescent="0.25">
      <c r="O1810">
        <v>3001265</v>
      </c>
      <c r="P1810" t="s">
        <v>582</v>
      </c>
    </row>
    <row r="1811" spans="15:16" x14ac:dyDescent="0.25">
      <c r="O1811">
        <v>3001265</v>
      </c>
      <c r="P1811" t="s">
        <v>582</v>
      </c>
    </row>
    <row r="1812" spans="15:16" x14ac:dyDescent="0.25">
      <c r="O1812">
        <v>3001265</v>
      </c>
      <c r="P1812" t="s">
        <v>582</v>
      </c>
    </row>
    <row r="1813" spans="15:16" x14ac:dyDescent="0.25">
      <c r="O1813">
        <v>3001265</v>
      </c>
      <c r="P1813" t="s">
        <v>582</v>
      </c>
    </row>
    <row r="1814" spans="15:16" x14ac:dyDescent="0.25">
      <c r="O1814">
        <v>3001265</v>
      </c>
      <c r="P1814" t="s">
        <v>582</v>
      </c>
    </row>
    <row r="1815" spans="15:16" x14ac:dyDescent="0.25">
      <c r="O1815">
        <v>3001288</v>
      </c>
      <c r="P1815" t="s">
        <v>583</v>
      </c>
    </row>
    <row r="1816" spans="15:16" x14ac:dyDescent="0.25">
      <c r="O1816">
        <v>3001288</v>
      </c>
      <c r="P1816" t="s">
        <v>583</v>
      </c>
    </row>
    <row r="1817" spans="15:16" x14ac:dyDescent="0.25">
      <c r="O1817">
        <v>3001401</v>
      </c>
      <c r="P1817" t="s">
        <v>584</v>
      </c>
    </row>
    <row r="1818" spans="15:16" x14ac:dyDescent="0.25">
      <c r="O1818">
        <v>3001401</v>
      </c>
      <c r="P1818" t="s">
        <v>584</v>
      </c>
    </row>
    <row r="1819" spans="15:16" x14ac:dyDescent="0.25">
      <c r="O1819">
        <v>3001401</v>
      </c>
      <c r="P1819" t="s">
        <v>584</v>
      </c>
    </row>
    <row r="1820" spans="15:16" x14ac:dyDescent="0.25">
      <c r="O1820">
        <v>3001401</v>
      </c>
      <c r="P1820" t="s">
        <v>584</v>
      </c>
    </row>
    <row r="1821" spans="15:16" x14ac:dyDescent="0.25">
      <c r="O1821">
        <v>3001401</v>
      </c>
      <c r="P1821" t="s">
        <v>584</v>
      </c>
    </row>
    <row r="1822" spans="15:16" x14ac:dyDescent="0.25">
      <c r="O1822">
        <v>3001401</v>
      </c>
      <c r="P1822" t="s">
        <v>584</v>
      </c>
    </row>
    <row r="1823" spans="15:16" x14ac:dyDescent="0.25">
      <c r="O1823">
        <v>3001403</v>
      </c>
      <c r="P1823" t="s">
        <v>585</v>
      </c>
    </row>
    <row r="1824" spans="15:16" x14ac:dyDescent="0.25">
      <c r="O1824">
        <v>3001403</v>
      </c>
      <c r="P1824" t="s">
        <v>585</v>
      </c>
    </row>
    <row r="1825" spans="15:16" x14ac:dyDescent="0.25">
      <c r="O1825">
        <v>3001403</v>
      </c>
      <c r="P1825" t="s">
        <v>585</v>
      </c>
    </row>
    <row r="1826" spans="15:16" x14ac:dyDescent="0.25">
      <c r="O1826">
        <v>3001403</v>
      </c>
      <c r="P1826" t="s">
        <v>585</v>
      </c>
    </row>
    <row r="1827" spans="15:16" x14ac:dyDescent="0.25">
      <c r="O1827">
        <v>3001765</v>
      </c>
      <c r="P1827" t="s">
        <v>586</v>
      </c>
    </row>
    <row r="1828" spans="15:16" x14ac:dyDescent="0.25">
      <c r="O1828">
        <v>3001765</v>
      </c>
      <c r="P1828" t="s">
        <v>586</v>
      </c>
    </row>
    <row r="1829" spans="15:16" x14ac:dyDescent="0.25">
      <c r="O1829">
        <v>3001765</v>
      </c>
      <c r="P1829" t="s">
        <v>586</v>
      </c>
    </row>
    <row r="1830" spans="15:16" x14ac:dyDescent="0.25">
      <c r="O1830">
        <v>3001765</v>
      </c>
      <c r="P1830" t="s">
        <v>586</v>
      </c>
    </row>
    <row r="1831" spans="15:16" x14ac:dyDescent="0.25">
      <c r="O1831">
        <v>3002261</v>
      </c>
      <c r="P1831" t="s">
        <v>587</v>
      </c>
    </row>
    <row r="1832" spans="15:16" x14ac:dyDescent="0.25">
      <c r="O1832">
        <v>3002261</v>
      </c>
      <c r="P1832" t="s">
        <v>587</v>
      </c>
    </row>
    <row r="1833" spans="15:16" x14ac:dyDescent="0.25">
      <c r="O1833">
        <v>3002261</v>
      </c>
      <c r="P1833" t="s">
        <v>587</v>
      </c>
    </row>
    <row r="1834" spans="15:16" x14ac:dyDescent="0.25">
      <c r="O1834">
        <v>3002265</v>
      </c>
      <c r="P1834" t="s">
        <v>588</v>
      </c>
    </row>
    <row r="1835" spans="15:16" x14ac:dyDescent="0.25">
      <c r="O1835">
        <v>3002265</v>
      </c>
      <c r="P1835" t="s">
        <v>588</v>
      </c>
    </row>
    <row r="1836" spans="15:16" x14ac:dyDescent="0.25">
      <c r="O1836">
        <v>3002265</v>
      </c>
      <c r="P1836" t="s">
        <v>588</v>
      </c>
    </row>
    <row r="1837" spans="15:16" x14ac:dyDescent="0.25">
      <c r="O1837">
        <v>3002265</v>
      </c>
      <c r="P1837" t="s">
        <v>588</v>
      </c>
    </row>
    <row r="1838" spans="15:16" x14ac:dyDescent="0.25">
      <c r="O1838">
        <v>3002265</v>
      </c>
      <c r="P1838" t="s">
        <v>588</v>
      </c>
    </row>
    <row r="1839" spans="15:16" x14ac:dyDescent="0.25">
      <c r="O1839">
        <v>3002265</v>
      </c>
      <c r="P1839" t="s">
        <v>588</v>
      </c>
    </row>
    <row r="1840" spans="15:16" x14ac:dyDescent="0.25">
      <c r="O1840">
        <v>3002265</v>
      </c>
      <c r="P1840" t="s">
        <v>588</v>
      </c>
    </row>
    <row r="1841" spans="15:16" x14ac:dyDescent="0.25">
      <c r="O1841">
        <v>3002288</v>
      </c>
      <c r="P1841" t="s">
        <v>589</v>
      </c>
    </row>
    <row r="1842" spans="15:16" x14ac:dyDescent="0.25">
      <c r="O1842">
        <v>3002288</v>
      </c>
      <c r="P1842" t="s">
        <v>589</v>
      </c>
    </row>
    <row r="1843" spans="15:16" x14ac:dyDescent="0.25">
      <c r="O1843">
        <v>3002401</v>
      </c>
      <c r="P1843" t="s">
        <v>590</v>
      </c>
    </row>
    <row r="1844" spans="15:16" x14ac:dyDescent="0.25">
      <c r="O1844">
        <v>3002401</v>
      </c>
      <c r="P1844" t="s">
        <v>590</v>
      </c>
    </row>
    <row r="1845" spans="15:16" x14ac:dyDescent="0.25">
      <c r="O1845">
        <v>3002401</v>
      </c>
      <c r="P1845" t="s">
        <v>590</v>
      </c>
    </row>
    <row r="1846" spans="15:16" x14ac:dyDescent="0.25">
      <c r="O1846">
        <v>3002401</v>
      </c>
      <c r="P1846" t="s">
        <v>590</v>
      </c>
    </row>
    <row r="1847" spans="15:16" x14ac:dyDescent="0.25">
      <c r="O1847">
        <v>3002401</v>
      </c>
      <c r="P1847" t="s">
        <v>590</v>
      </c>
    </row>
    <row r="1848" spans="15:16" x14ac:dyDescent="0.25">
      <c r="O1848">
        <v>3002401</v>
      </c>
      <c r="P1848" t="s">
        <v>590</v>
      </c>
    </row>
    <row r="1849" spans="15:16" x14ac:dyDescent="0.25">
      <c r="O1849">
        <v>3002401</v>
      </c>
      <c r="P1849" t="s">
        <v>590</v>
      </c>
    </row>
    <row r="1850" spans="15:16" x14ac:dyDescent="0.25">
      <c r="O1850">
        <v>3002403</v>
      </c>
      <c r="P1850" t="s">
        <v>591</v>
      </c>
    </row>
    <row r="1851" spans="15:16" x14ac:dyDescent="0.25">
      <c r="O1851">
        <v>3002403</v>
      </c>
      <c r="P1851" t="s">
        <v>591</v>
      </c>
    </row>
    <row r="1852" spans="15:16" x14ac:dyDescent="0.25">
      <c r="O1852">
        <v>3002403</v>
      </c>
      <c r="P1852" t="s">
        <v>591</v>
      </c>
    </row>
    <row r="1853" spans="15:16" x14ac:dyDescent="0.25">
      <c r="O1853">
        <v>3002403</v>
      </c>
      <c r="P1853" t="s">
        <v>591</v>
      </c>
    </row>
    <row r="1854" spans="15:16" x14ac:dyDescent="0.25">
      <c r="O1854">
        <v>3002765</v>
      </c>
      <c r="P1854" t="s">
        <v>592</v>
      </c>
    </row>
    <row r="1855" spans="15:16" x14ac:dyDescent="0.25">
      <c r="O1855">
        <v>3002765</v>
      </c>
      <c r="P1855" t="s">
        <v>592</v>
      </c>
    </row>
    <row r="1856" spans="15:16" x14ac:dyDescent="0.25">
      <c r="O1856">
        <v>3002765</v>
      </c>
      <c r="P1856" t="s">
        <v>592</v>
      </c>
    </row>
    <row r="1857" spans="15:16" x14ac:dyDescent="0.25">
      <c r="O1857">
        <v>3002765</v>
      </c>
      <c r="P1857" t="s">
        <v>592</v>
      </c>
    </row>
    <row r="1858" spans="15:16" x14ac:dyDescent="0.25">
      <c r="O1858">
        <v>3002765</v>
      </c>
      <c r="P1858" t="s">
        <v>592</v>
      </c>
    </row>
    <row r="1859" spans="15:16" x14ac:dyDescent="0.25">
      <c r="O1859">
        <v>3003401</v>
      </c>
      <c r="P1859" t="s">
        <v>593</v>
      </c>
    </row>
    <row r="1860" spans="15:16" x14ac:dyDescent="0.25">
      <c r="O1860">
        <v>3003401</v>
      </c>
      <c r="P1860" t="s">
        <v>593</v>
      </c>
    </row>
    <row r="1861" spans="15:16" x14ac:dyDescent="0.25">
      <c r="O1861">
        <v>3003401</v>
      </c>
      <c r="P1861" t="s">
        <v>593</v>
      </c>
    </row>
    <row r="1862" spans="15:16" x14ac:dyDescent="0.25">
      <c r="O1862">
        <v>3006233</v>
      </c>
      <c r="P1862" t="s">
        <v>594</v>
      </c>
    </row>
    <row r="1863" spans="15:16" x14ac:dyDescent="0.25">
      <c r="O1863">
        <v>3006233</v>
      </c>
      <c r="P1863" t="s">
        <v>594</v>
      </c>
    </row>
    <row r="1864" spans="15:16" x14ac:dyDescent="0.25">
      <c r="O1864">
        <v>3006233</v>
      </c>
      <c r="P1864" t="s">
        <v>594</v>
      </c>
    </row>
    <row r="1865" spans="15:16" x14ac:dyDescent="0.25">
      <c r="O1865">
        <v>3006233</v>
      </c>
      <c r="P1865" t="s">
        <v>594</v>
      </c>
    </row>
    <row r="1866" spans="15:16" x14ac:dyDescent="0.25">
      <c r="O1866">
        <v>3006233</v>
      </c>
      <c r="P1866" t="s">
        <v>594</v>
      </c>
    </row>
    <row r="1867" spans="15:16" x14ac:dyDescent="0.25">
      <c r="O1867">
        <v>3006234</v>
      </c>
      <c r="P1867" t="s">
        <v>595</v>
      </c>
    </row>
    <row r="1868" spans="15:16" x14ac:dyDescent="0.25">
      <c r="O1868">
        <v>3006234</v>
      </c>
      <c r="P1868" t="s">
        <v>595</v>
      </c>
    </row>
    <row r="1869" spans="15:16" x14ac:dyDescent="0.25">
      <c r="O1869">
        <v>3006234</v>
      </c>
      <c r="P1869" t="s">
        <v>595</v>
      </c>
    </row>
    <row r="1870" spans="15:16" x14ac:dyDescent="0.25">
      <c r="O1870">
        <v>3006234</v>
      </c>
      <c r="P1870" t="s">
        <v>595</v>
      </c>
    </row>
    <row r="1871" spans="15:16" x14ac:dyDescent="0.25">
      <c r="O1871">
        <v>3006234</v>
      </c>
      <c r="P1871" t="s">
        <v>595</v>
      </c>
    </row>
    <row r="1872" spans="15:16" x14ac:dyDescent="0.25">
      <c r="O1872">
        <v>3006234</v>
      </c>
      <c r="P1872" t="s">
        <v>595</v>
      </c>
    </row>
    <row r="1873" spans="15:16" x14ac:dyDescent="0.25">
      <c r="O1873">
        <v>3006234</v>
      </c>
      <c r="P1873" t="s">
        <v>595</v>
      </c>
    </row>
    <row r="1874" spans="15:16" x14ac:dyDescent="0.25">
      <c r="O1874">
        <v>3006234</v>
      </c>
      <c r="P1874" t="s">
        <v>595</v>
      </c>
    </row>
    <row r="1875" spans="15:16" x14ac:dyDescent="0.25">
      <c r="O1875">
        <v>3006234</v>
      </c>
      <c r="P1875" t="s">
        <v>595</v>
      </c>
    </row>
    <row r="1876" spans="15:16" x14ac:dyDescent="0.25">
      <c r="O1876">
        <v>3006261</v>
      </c>
      <c r="P1876" t="s">
        <v>596</v>
      </c>
    </row>
    <row r="1877" spans="15:16" x14ac:dyDescent="0.25">
      <c r="O1877">
        <v>3006261</v>
      </c>
      <c r="P1877" t="s">
        <v>596</v>
      </c>
    </row>
    <row r="1878" spans="15:16" x14ac:dyDescent="0.25">
      <c r="O1878">
        <v>3006261</v>
      </c>
      <c r="P1878" t="s">
        <v>596</v>
      </c>
    </row>
    <row r="1879" spans="15:16" x14ac:dyDescent="0.25">
      <c r="O1879">
        <v>3006261</v>
      </c>
      <c r="P1879" t="s">
        <v>596</v>
      </c>
    </row>
    <row r="1880" spans="15:16" x14ac:dyDescent="0.25">
      <c r="O1880">
        <v>3006265</v>
      </c>
      <c r="P1880" t="s">
        <v>597</v>
      </c>
    </row>
    <row r="1881" spans="15:16" x14ac:dyDescent="0.25">
      <c r="O1881">
        <v>3006265</v>
      </c>
      <c r="P1881" t="s">
        <v>597</v>
      </c>
    </row>
    <row r="1882" spans="15:16" x14ac:dyDescent="0.25">
      <c r="O1882">
        <v>3006265</v>
      </c>
      <c r="P1882" t="s">
        <v>597</v>
      </c>
    </row>
    <row r="1883" spans="15:16" x14ac:dyDescent="0.25">
      <c r="O1883">
        <v>3006265</v>
      </c>
      <c r="P1883" t="s">
        <v>597</v>
      </c>
    </row>
    <row r="1884" spans="15:16" x14ac:dyDescent="0.25">
      <c r="O1884">
        <v>3006265</v>
      </c>
      <c r="P1884" t="s">
        <v>597</v>
      </c>
    </row>
    <row r="1885" spans="15:16" x14ac:dyDescent="0.25">
      <c r="O1885">
        <v>3006265</v>
      </c>
      <c r="P1885" t="s">
        <v>597</v>
      </c>
    </row>
    <row r="1886" spans="15:16" x14ac:dyDescent="0.25">
      <c r="O1886">
        <v>3006271</v>
      </c>
      <c r="P1886" t="s">
        <v>598</v>
      </c>
    </row>
    <row r="1887" spans="15:16" x14ac:dyDescent="0.25">
      <c r="O1887">
        <v>3006271</v>
      </c>
      <c r="P1887" t="s">
        <v>598</v>
      </c>
    </row>
    <row r="1888" spans="15:16" x14ac:dyDescent="0.25">
      <c r="O1888">
        <v>3006271</v>
      </c>
      <c r="P1888" t="s">
        <v>598</v>
      </c>
    </row>
    <row r="1889" spans="15:16" x14ac:dyDescent="0.25">
      <c r="O1889">
        <v>3006271</v>
      </c>
      <c r="P1889" t="s">
        <v>598</v>
      </c>
    </row>
    <row r="1890" spans="15:16" x14ac:dyDescent="0.25">
      <c r="O1890">
        <v>3006271</v>
      </c>
      <c r="P1890" t="s">
        <v>598</v>
      </c>
    </row>
    <row r="1891" spans="15:16" x14ac:dyDescent="0.25">
      <c r="O1891">
        <v>3006271</v>
      </c>
      <c r="P1891" t="s">
        <v>598</v>
      </c>
    </row>
    <row r="1892" spans="15:16" x14ac:dyDescent="0.25">
      <c r="O1892">
        <v>3006271</v>
      </c>
      <c r="P1892" t="s">
        <v>598</v>
      </c>
    </row>
    <row r="1893" spans="15:16" x14ac:dyDescent="0.25">
      <c r="O1893">
        <v>3006273</v>
      </c>
      <c r="P1893" t="s">
        <v>599</v>
      </c>
    </row>
    <row r="1894" spans="15:16" x14ac:dyDescent="0.25">
      <c r="O1894">
        <v>3006273</v>
      </c>
      <c r="P1894" t="s">
        <v>599</v>
      </c>
    </row>
    <row r="1895" spans="15:16" x14ac:dyDescent="0.25">
      <c r="O1895">
        <v>3006284</v>
      </c>
      <c r="P1895" t="s">
        <v>600</v>
      </c>
    </row>
    <row r="1896" spans="15:16" x14ac:dyDescent="0.25">
      <c r="O1896">
        <v>3006284</v>
      </c>
      <c r="P1896" t="s">
        <v>600</v>
      </c>
    </row>
    <row r="1897" spans="15:16" x14ac:dyDescent="0.25">
      <c r="O1897">
        <v>3006284</v>
      </c>
      <c r="P1897" t="s">
        <v>600</v>
      </c>
    </row>
    <row r="1898" spans="15:16" x14ac:dyDescent="0.25">
      <c r="O1898">
        <v>3006284</v>
      </c>
      <c r="P1898" t="s">
        <v>600</v>
      </c>
    </row>
    <row r="1899" spans="15:16" x14ac:dyDescent="0.25">
      <c r="O1899">
        <v>3006288</v>
      </c>
      <c r="P1899" t="s">
        <v>601</v>
      </c>
    </row>
    <row r="1900" spans="15:16" x14ac:dyDescent="0.25">
      <c r="O1900">
        <v>3006288</v>
      </c>
      <c r="P1900" t="s">
        <v>601</v>
      </c>
    </row>
    <row r="1901" spans="15:16" x14ac:dyDescent="0.25">
      <c r="O1901">
        <v>3006288</v>
      </c>
      <c r="P1901" t="s">
        <v>601</v>
      </c>
    </row>
    <row r="1902" spans="15:16" x14ac:dyDescent="0.25">
      <c r="O1902">
        <v>3006288</v>
      </c>
      <c r="P1902" t="s">
        <v>601</v>
      </c>
    </row>
    <row r="1903" spans="15:16" x14ac:dyDescent="0.25">
      <c r="O1903">
        <v>3006288</v>
      </c>
      <c r="P1903" t="s">
        <v>601</v>
      </c>
    </row>
    <row r="1904" spans="15:16" x14ac:dyDescent="0.25">
      <c r="O1904">
        <v>3006288</v>
      </c>
      <c r="P1904" t="s">
        <v>601</v>
      </c>
    </row>
    <row r="1905" spans="15:16" x14ac:dyDescent="0.25">
      <c r="O1905">
        <v>3006288</v>
      </c>
      <c r="P1905" t="s">
        <v>601</v>
      </c>
    </row>
    <row r="1906" spans="15:16" x14ac:dyDescent="0.25">
      <c r="O1906">
        <v>3006401</v>
      </c>
      <c r="P1906" t="s">
        <v>602</v>
      </c>
    </row>
    <row r="1907" spans="15:16" x14ac:dyDescent="0.25">
      <c r="O1907">
        <v>3006401</v>
      </c>
      <c r="P1907" t="s">
        <v>602</v>
      </c>
    </row>
    <row r="1908" spans="15:16" x14ac:dyDescent="0.25">
      <c r="O1908">
        <v>3006401</v>
      </c>
      <c r="P1908" t="s">
        <v>602</v>
      </c>
    </row>
    <row r="1909" spans="15:16" x14ac:dyDescent="0.25">
      <c r="O1909">
        <v>3006401</v>
      </c>
      <c r="P1909" t="s">
        <v>602</v>
      </c>
    </row>
    <row r="1910" spans="15:16" x14ac:dyDescent="0.25">
      <c r="O1910">
        <v>3006401</v>
      </c>
      <c r="P1910" t="s">
        <v>602</v>
      </c>
    </row>
    <row r="1911" spans="15:16" x14ac:dyDescent="0.25">
      <c r="O1911">
        <v>3006401</v>
      </c>
      <c r="P1911" t="s">
        <v>602</v>
      </c>
    </row>
    <row r="1912" spans="15:16" x14ac:dyDescent="0.25">
      <c r="O1912">
        <v>3006401</v>
      </c>
      <c r="P1912" t="s">
        <v>602</v>
      </c>
    </row>
    <row r="1913" spans="15:16" x14ac:dyDescent="0.25">
      <c r="O1913">
        <v>3006403</v>
      </c>
      <c r="P1913" t="s">
        <v>603</v>
      </c>
    </row>
    <row r="1914" spans="15:16" x14ac:dyDescent="0.25">
      <c r="O1914">
        <v>3006403</v>
      </c>
      <c r="P1914" t="s">
        <v>603</v>
      </c>
    </row>
    <row r="1915" spans="15:16" x14ac:dyDescent="0.25">
      <c r="O1915">
        <v>3006403</v>
      </c>
      <c r="P1915" t="s">
        <v>603</v>
      </c>
    </row>
    <row r="1916" spans="15:16" x14ac:dyDescent="0.25">
      <c r="O1916">
        <v>3006403</v>
      </c>
      <c r="P1916" t="s">
        <v>603</v>
      </c>
    </row>
    <row r="1917" spans="15:16" x14ac:dyDescent="0.25">
      <c r="O1917">
        <v>3006403</v>
      </c>
      <c r="P1917" t="s">
        <v>603</v>
      </c>
    </row>
    <row r="1918" spans="15:16" x14ac:dyDescent="0.25">
      <c r="O1918">
        <v>3006733</v>
      </c>
      <c r="P1918" t="s">
        <v>604</v>
      </c>
    </row>
    <row r="1919" spans="15:16" x14ac:dyDescent="0.25">
      <c r="O1919">
        <v>3006734</v>
      </c>
      <c r="P1919" t="s">
        <v>605</v>
      </c>
    </row>
    <row r="1920" spans="15:16" x14ac:dyDescent="0.25">
      <c r="O1920">
        <v>3006734</v>
      </c>
      <c r="P1920" t="s">
        <v>605</v>
      </c>
    </row>
    <row r="1921" spans="15:16" x14ac:dyDescent="0.25">
      <c r="O1921">
        <v>3006734</v>
      </c>
      <c r="P1921" t="s">
        <v>605</v>
      </c>
    </row>
    <row r="1922" spans="15:16" x14ac:dyDescent="0.25">
      <c r="O1922">
        <v>3006734</v>
      </c>
      <c r="P1922" t="s">
        <v>605</v>
      </c>
    </row>
    <row r="1923" spans="15:16" x14ac:dyDescent="0.25">
      <c r="O1923">
        <v>3006765</v>
      </c>
      <c r="P1923" t="s">
        <v>606</v>
      </c>
    </row>
    <row r="1924" spans="15:16" x14ac:dyDescent="0.25">
      <c r="O1924">
        <v>3006765</v>
      </c>
      <c r="P1924" t="s">
        <v>606</v>
      </c>
    </row>
    <row r="1925" spans="15:16" x14ac:dyDescent="0.25">
      <c r="O1925">
        <v>3006765</v>
      </c>
      <c r="P1925" t="s">
        <v>606</v>
      </c>
    </row>
    <row r="1926" spans="15:16" x14ac:dyDescent="0.25">
      <c r="O1926">
        <v>3006765</v>
      </c>
      <c r="P1926" t="s">
        <v>606</v>
      </c>
    </row>
    <row r="1927" spans="15:16" x14ac:dyDescent="0.25">
      <c r="O1927">
        <v>3006765</v>
      </c>
      <c r="P1927" t="s">
        <v>606</v>
      </c>
    </row>
    <row r="1928" spans="15:16" x14ac:dyDescent="0.25">
      <c r="O1928">
        <v>3006771</v>
      </c>
      <c r="P1928" t="s">
        <v>607</v>
      </c>
    </row>
    <row r="1929" spans="15:16" x14ac:dyDescent="0.25">
      <c r="O1929">
        <v>3007401</v>
      </c>
      <c r="P1929" t="s">
        <v>608</v>
      </c>
    </row>
    <row r="1930" spans="15:16" x14ac:dyDescent="0.25">
      <c r="O1930">
        <v>3007401</v>
      </c>
      <c r="P1930" t="s">
        <v>608</v>
      </c>
    </row>
    <row r="1931" spans="15:16" x14ac:dyDescent="0.25">
      <c r="O1931">
        <v>3007401</v>
      </c>
      <c r="P1931" t="s">
        <v>608</v>
      </c>
    </row>
    <row r="1932" spans="15:16" x14ac:dyDescent="0.25">
      <c r="O1932">
        <v>3007401</v>
      </c>
      <c r="P1932" t="s">
        <v>608</v>
      </c>
    </row>
    <row r="1933" spans="15:16" x14ac:dyDescent="0.25">
      <c r="O1933">
        <v>3007401</v>
      </c>
      <c r="P1933" t="s">
        <v>608</v>
      </c>
    </row>
    <row r="1934" spans="15:16" x14ac:dyDescent="0.25">
      <c r="O1934">
        <v>3007401</v>
      </c>
      <c r="P1934" t="s">
        <v>608</v>
      </c>
    </row>
    <row r="1935" spans="15:16" x14ac:dyDescent="0.25">
      <c r="O1935">
        <v>3007403</v>
      </c>
      <c r="P1935" t="s">
        <v>609</v>
      </c>
    </row>
    <row r="1936" spans="15:16" x14ac:dyDescent="0.25">
      <c r="O1936">
        <v>3007403</v>
      </c>
      <c r="P1936" t="s">
        <v>609</v>
      </c>
    </row>
    <row r="1937" spans="15:16" x14ac:dyDescent="0.25">
      <c r="O1937">
        <v>3007403</v>
      </c>
      <c r="P1937" t="s">
        <v>609</v>
      </c>
    </row>
    <row r="1938" spans="15:16" x14ac:dyDescent="0.25">
      <c r="O1938">
        <v>3007403</v>
      </c>
      <c r="P1938" t="s">
        <v>609</v>
      </c>
    </row>
    <row r="1939" spans="15:16" x14ac:dyDescent="0.25">
      <c r="O1939">
        <v>3008265</v>
      </c>
      <c r="P1939" t="s">
        <v>610</v>
      </c>
    </row>
    <row r="1940" spans="15:16" x14ac:dyDescent="0.25">
      <c r="O1940">
        <v>3008265</v>
      </c>
      <c r="P1940" t="s">
        <v>610</v>
      </c>
    </row>
    <row r="1941" spans="15:16" x14ac:dyDescent="0.25">
      <c r="O1941">
        <v>3008401</v>
      </c>
      <c r="P1941" t="s">
        <v>611</v>
      </c>
    </row>
    <row r="1942" spans="15:16" x14ac:dyDescent="0.25">
      <c r="O1942">
        <v>3008401</v>
      </c>
      <c r="P1942" t="s">
        <v>611</v>
      </c>
    </row>
    <row r="1943" spans="15:16" x14ac:dyDescent="0.25">
      <c r="O1943">
        <v>3009265</v>
      </c>
      <c r="P1943" t="s">
        <v>612</v>
      </c>
    </row>
    <row r="1944" spans="15:16" x14ac:dyDescent="0.25">
      <c r="O1944">
        <v>3009265</v>
      </c>
      <c r="P1944" t="s">
        <v>612</v>
      </c>
    </row>
    <row r="1945" spans="15:16" x14ac:dyDescent="0.25">
      <c r="O1945">
        <v>3009265</v>
      </c>
      <c r="P1945" t="s">
        <v>612</v>
      </c>
    </row>
    <row r="1946" spans="15:16" x14ac:dyDescent="0.25">
      <c r="O1946">
        <v>3009265</v>
      </c>
      <c r="P1946" t="s">
        <v>612</v>
      </c>
    </row>
    <row r="1947" spans="15:16" x14ac:dyDescent="0.25">
      <c r="O1947">
        <v>3009765</v>
      </c>
      <c r="P1947" t="s">
        <v>613</v>
      </c>
    </row>
    <row r="1948" spans="15:16" x14ac:dyDescent="0.25">
      <c r="O1948">
        <v>3009765</v>
      </c>
      <c r="P1948" t="s">
        <v>613</v>
      </c>
    </row>
    <row r="1949" spans="15:16" x14ac:dyDescent="0.25">
      <c r="O1949">
        <v>3009765</v>
      </c>
      <c r="P1949" t="s">
        <v>613</v>
      </c>
    </row>
    <row r="1950" spans="15:16" x14ac:dyDescent="0.25">
      <c r="O1950">
        <v>3015401</v>
      </c>
      <c r="P1950" t="s">
        <v>614</v>
      </c>
    </row>
    <row r="1951" spans="15:16" x14ac:dyDescent="0.25">
      <c r="O1951">
        <v>3015401</v>
      </c>
      <c r="P1951" t="s">
        <v>614</v>
      </c>
    </row>
    <row r="1952" spans="15:16" x14ac:dyDescent="0.25">
      <c r="O1952">
        <v>3015401</v>
      </c>
      <c r="P1952" t="s">
        <v>614</v>
      </c>
    </row>
    <row r="1953" spans="15:16" x14ac:dyDescent="0.25">
      <c r="O1953">
        <v>3015401</v>
      </c>
      <c r="P1953" t="s">
        <v>614</v>
      </c>
    </row>
    <row r="1954" spans="15:16" x14ac:dyDescent="0.25">
      <c r="O1954">
        <v>3016401</v>
      </c>
      <c r="P1954" t="s">
        <v>615</v>
      </c>
    </row>
    <row r="1955" spans="15:16" x14ac:dyDescent="0.25">
      <c r="O1955">
        <v>3016401</v>
      </c>
      <c r="P1955" t="s">
        <v>615</v>
      </c>
    </row>
    <row r="1956" spans="15:16" x14ac:dyDescent="0.25">
      <c r="O1956">
        <v>3016401</v>
      </c>
      <c r="P1956" t="s">
        <v>615</v>
      </c>
    </row>
    <row r="1957" spans="15:16" x14ac:dyDescent="0.25">
      <c r="O1957">
        <v>3016401</v>
      </c>
      <c r="P1957" t="s">
        <v>615</v>
      </c>
    </row>
    <row r="1958" spans="15:16" x14ac:dyDescent="0.25">
      <c r="O1958">
        <v>3016401</v>
      </c>
      <c r="P1958" t="s">
        <v>615</v>
      </c>
    </row>
    <row r="1959" spans="15:16" x14ac:dyDescent="0.25">
      <c r="O1959">
        <v>3017401</v>
      </c>
      <c r="P1959" t="s">
        <v>616</v>
      </c>
    </row>
    <row r="1960" spans="15:16" x14ac:dyDescent="0.25">
      <c r="O1960">
        <v>3017401</v>
      </c>
      <c r="P1960" t="s">
        <v>616</v>
      </c>
    </row>
    <row r="1961" spans="15:16" x14ac:dyDescent="0.25">
      <c r="O1961">
        <v>3017401</v>
      </c>
      <c r="P1961" t="s">
        <v>616</v>
      </c>
    </row>
    <row r="1962" spans="15:16" x14ac:dyDescent="0.25">
      <c r="O1962">
        <v>3017401</v>
      </c>
      <c r="P1962" t="s">
        <v>616</v>
      </c>
    </row>
    <row r="1963" spans="15:16" x14ac:dyDescent="0.25">
      <c r="O1963">
        <v>3017401</v>
      </c>
      <c r="P1963" t="s">
        <v>616</v>
      </c>
    </row>
    <row r="1964" spans="15:16" x14ac:dyDescent="0.25">
      <c r="O1964">
        <v>3018401</v>
      </c>
      <c r="P1964" t="s">
        <v>617</v>
      </c>
    </row>
    <row r="1965" spans="15:16" x14ac:dyDescent="0.25">
      <c r="O1965">
        <v>3018401</v>
      </c>
      <c r="P1965" t="s">
        <v>617</v>
      </c>
    </row>
    <row r="1966" spans="15:16" x14ac:dyDescent="0.25">
      <c r="O1966">
        <v>3018401</v>
      </c>
      <c r="P1966" t="s">
        <v>617</v>
      </c>
    </row>
    <row r="1967" spans="15:16" x14ac:dyDescent="0.25">
      <c r="O1967">
        <v>3018401</v>
      </c>
      <c r="P1967" t="s">
        <v>617</v>
      </c>
    </row>
    <row r="1968" spans="15:16" x14ac:dyDescent="0.25">
      <c r="O1968">
        <v>3019401</v>
      </c>
      <c r="P1968" t="s">
        <v>618</v>
      </c>
    </row>
    <row r="1969" spans="15:16" x14ac:dyDescent="0.25">
      <c r="O1969">
        <v>3019401</v>
      </c>
      <c r="P1969" t="s">
        <v>618</v>
      </c>
    </row>
    <row r="1970" spans="15:16" x14ac:dyDescent="0.25">
      <c r="O1970">
        <v>3019401</v>
      </c>
      <c r="P1970" t="s">
        <v>618</v>
      </c>
    </row>
    <row r="1971" spans="15:16" x14ac:dyDescent="0.25">
      <c r="O1971">
        <v>3019401</v>
      </c>
      <c r="P1971" t="s">
        <v>618</v>
      </c>
    </row>
    <row r="1972" spans="15:16" x14ac:dyDescent="0.25">
      <c r="O1972">
        <v>3019401</v>
      </c>
      <c r="P1972" t="s">
        <v>618</v>
      </c>
    </row>
    <row r="1973" spans="15:16" x14ac:dyDescent="0.25">
      <c r="O1973">
        <v>3019403</v>
      </c>
      <c r="P1973" t="s">
        <v>619</v>
      </c>
    </row>
    <row r="1974" spans="15:16" x14ac:dyDescent="0.25">
      <c r="O1974">
        <v>3019403</v>
      </c>
      <c r="P1974" t="s">
        <v>619</v>
      </c>
    </row>
    <row r="1975" spans="15:16" x14ac:dyDescent="0.25">
      <c r="O1975">
        <v>3019403</v>
      </c>
      <c r="P1975" t="s">
        <v>619</v>
      </c>
    </row>
    <row r="1976" spans="15:16" x14ac:dyDescent="0.25">
      <c r="O1976">
        <v>3019403</v>
      </c>
      <c r="P1976" t="s">
        <v>619</v>
      </c>
    </row>
    <row r="1977" spans="15:16" x14ac:dyDescent="0.25">
      <c r="O1977">
        <v>3020265</v>
      </c>
      <c r="P1977" t="s">
        <v>620</v>
      </c>
    </row>
    <row r="1978" spans="15:16" x14ac:dyDescent="0.25">
      <c r="O1978">
        <v>3020265</v>
      </c>
      <c r="P1978" t="s">
        <v>620</v>
      </c>
    </row>
    <row r="1979" spans="15:16" x14ac:dyDescent="0.25">
      <c r="O1979">
        <v>3020265</v>
      </c>
      <c r="P1979" t="s">
        <v>620</v>
      </c>
    </row>
    <row r="1980" spans="15:16" x14ac:dyDescent="0.25">
      <c r="O1980">
        <v>3020271</v>
      </c>
      <c r="P1980" t="s">
        <v>621</v>
      </c>
    </row>
    <row r="1981" spans="15:16" x14ac:dyDescent="0.25">
      <c r="O1981">
        <v>3020271</v>
      </c>
      <c r="P1981" t="s">
        <v>621</v>
      </c>
    </row>
    <row r="1982" spans="15:16" x14ac:dyDescent="0.25">
      <c r="O1982">
        <v>3020288</v>
      </c>
      <c r="P1982" t="s">
        <v>622</v>
      </c>
    </row>
    <row r="1983" spans="15:16" x14ac:dyDescent="0.25">
      <c r="O1983">
        <v>3020288</v>
      </c>
      <c r="P1983" t="s">
        <v>622</v>
      </c>
    </row>
    <row r="1984" spans="15:16" x14ac:dyDescent="0.25">
      <c r="O1984">
        <v>3020401</v>
      </c>
      <c r="P1984" t="s">
        <v>623</v>
      </c>
    </row>
    <row r="1985" spans="15:16" x14ac:dyDescent="0.25">
      <c r="O1985">
        <v>3020401</v>
      </c>
      <c r="P1985" t="s">
        <v>623</v>
      </c>
    </row>
    <row r="1986" spans="15:16" x14ac:dyDescent="0.25">
      <c r="O1986">
        <v>3020401</v>
      </c>
      <c r="P1986" t="s">
        <v>623</v>
      </c>
    </row>
    <row r="1987" spans="15:16" x14ac:dyDescent="0.25">
      <c r="O1987">
        <v>3020401</v>
      </c>
      <c r="P1987" t="s">
        <v>623</v>
      </c>
    </row>
    <row r="1988" spans="15:16" x14ac:dyDescent="0.25">
      <c r="O1988">
        <v>3021401</v>
      </c>
      <c r="P1988" t="s">
        <v>624</v>
      </c>
    </row>
    <row r="1989" spans="15:16" x14ac:dyDescent="0.25">
      <c r="O1989">
        <v>3022401</v>
      </c>
      <c r="P1989" t="s">
        <v>625</v>
      </c>
    </row>
    <row r="1990" spans="15:16" x14ac:dyDescent="0.25">
      <c r="O1990">
        <v>3022401</v>
      </c>
      <c r="P1990" t="s">
        <v>625</v>
      </c>
    </row>
    <row r="1991" spans="15:16" x14ac:dyDescent="0.25">
      <c r="O1991">
        <v>3022401</v>
      </c>
      <c r="P1991" t="s">
        <v>625</v>
      </c>
    </row>
    <row r="1992" spans="15:16" x14ac:dyDescent="0.25">
      <c r="O1992">
        <v>3022401</v>
      </c>
      <c r="P1992" t="s">
        <v>625</v>
      </c>
    </row>
    <row r="1993" spans="15:16" x14ac:dyDescent="0.25">
      <c r="O1993">
        <v>3023401</v>
      </c>
      <c r="P1993" t="s">
        <v>626</v>
      </c>
    </row>
    <row r="1994" spans="15:16" x14ac:dyDescent="0.25">
      <c r="O1994">
        <v>3023401</v>
      </c>
      <c r="P1994" t="s">
        <v>626</v>
      </c>
    </row>
    <row r="1995" spans="15:16" x14ac:dyDescent="0.25">
      <c r="O1995">
        <v>3023401</v>
      </c>
      <c r="P1995" t="s">
        <v>626</v>
      </c>
    </row>
    <row r="1996" spans="15:16" x14ac:dyDescent="0.25">
      <c r="O1996">
        <v>3023401</v>
      </c>
      <c r="P1996" t="s">
        <v>626</v>
      </c>
    </row>
    <row r="1997" spans="15:16" x14ac:dyDescent="0.25">
      <c r="O1997">
        <v>3023401</v>
      </c>
      <c r="P1997" t="s">
        <v>626</v>
      </c>
    </row>
    <row r="1998" spans="15:16" x14ac:dyDescent="0.25">
      <c r="O1998">
        <v>3023403</v>
      </c>
      <c r="P1998" t="s">
        <v>627</v>
      </c>
    </row>
    <row r="1999" spans="15:16" x14ac:dyDescent="0.25">
      <c r="O1999">
        <v>3023403</v>
      </c>
      <c r="P1999" t="s">
        <v>627</v>
      </c>
    </row>
    <row r="2000" spans="15:16" x14ac:dyDescent="0.25">
      <c r="O2000">
        <v>3023403</v>
      </c>
      <c r="P2000" t="s">
        <v>627</v>
      </c>
    </row>
    <row r="2001" spans="15:16" x14ac:dyDescent="0.25">
      <c r="O2001">
        <v>3026401</v>
      </c>
      <c r="P2001" t="s">
        <v>628</v>
      </c>
    </row>
    <row r="2002" spans="15:16" x14ac:dyDescent="0.25">
      <c r="O2002">
        <v>3026401</v>
      </c>
      <c r="P2002" t="s">
        <v>628</v>
      </c>
    </row>
    <row r="2003" spans="15:16" x14ac:dyDescent="0.25">
      <c r="O2003">
        <v>3029275</v>
      </c>
      <c r="P2003" t="s">
        <v>629</v>
      </c>
    </row>
    <row r="2004" spans="15:16" x14ac:dyDescent="0.25">
      <c r="O2004">
        <v>3029275</v>
      </c>
      <c r="P2004" t="s">
        <v>629</v>
      </c>
    </row>
    <row r="2005" spans="15:16" x14ac:dyDescent="0.25">
      <c r="O2005">
        <v>3035265</v>
      </c>
      <c r="P2005" t="s">
        <v>630</v>
      </c>
    </row>
    <row r="2006" spans="15:16" x14ac:dyDescent="0.25">
      <c r="O2006">
        <v>3035265</v>
      </c>
      <c r="P2006" t="s">
        <v>630</v>
      </c>
    </row>
    <row r="2007" spans="15:16" x14ac:dyDescent="0.25">
      <c r="O2007">
        <v>3036265</v>
      </c>
      <c r="P2007" t="s">
        <v>631</v>
      </c>
    </row>
    <row r="2008" spans="15:16" x14ac:dyDescent="0.25">
      <c r="O2008">
        <v>3036265</v>
      </c>
      <c r="P2008" t="s">
        <v>631</v>
      </c>
    </row>
    <row r="2009" spans="15:16" x14ac:dyDescent="0.25">
      <c r="O2009">
        <v>3040265</v>
      </c>
      <c r="P2009" t="s">
        <v>632</v>
      </c>
    </row>
    <row r="2010" spans="15:16" x14ac:dyDescent="0.25">
      <c r="O2010">
        <v>3040265</v>
      </c>
      <c r="P2010" t="s">
        <v>632</v>
      </c>
    </row>
    <row r="2011" spans="15:16" x14ac:dyDescent="0.25">
      <c r="O2011">
        <v>3040265</v>
      </c>
      <c r="P2011" t="s">
        <v>632</v>
      </c>
    </row>
    <row r="2012" spans="15:16" x14ac:dyDescent="0.25">
      <c r="O2012">
        <v>3040265</v>
      </c>
      <c r="P2012" t="s">
        <v>632</v>
      </c>
    </row>
    <row r="2013" spans="15:16" x14ac:dyDescent="0.25">
      <c r="O2013">
        <v>3040265</v>
      </c>
      <c r="P2013" t="s">
        <v>632</v>
      </c>
    </row>
    <row r="2014" spans="15:16" x14ac:dyDescent="0.25">
      <c r="O2014">
        <v>3040288</v>
      </c>
      <c r="P2014" t="s">
        <v>633</v>
      </c>
    </row>
    <row r="2015" spans="15:16" x14ac:dyDescent="0.25">
      <c r="O2015">
        <v>3040288</v>
      </c>
      <c r="P2015" t="s">
        <v>633</v>
      </c>
    </row>
    <row r="2016" spans="15:16" x14ac:dyDescent="0.25">
      <c r="O2016">
        <v>3052265</v>
      </c>
      <c r="P2016" t="s">
        <v>634</v>
      </c>
    </row>
    <row r="2017" spans="15:16" x14ac:dyDescent="0.25">
      <c r="O2017">
        <v>3052265</v>
      </c>
      <c r="P2017" t="s">
        <v>634</v>
      </c>
    </row>
    <row r="2018" spans="15:16" x14ac:dyDescent="0.25">
      <c r="O2018">
        <v>3052271</v>
      </c>
      <c r="P2018" t="s">
        <v>635</v>
      </c>
    </row>
    <row r="2019" spans="15:16" x14ac:dyDescent="0.25">
      <c r="O2019">
        <v>3052271</v>
      </c>
      <c r="P2019" t="s">
        <v>635</v>
      </c>
    </row>
    <row r="2020" spans="15:16" x14ac:dyDescent="0.25">
      <c r="O2020">
        <v>3052401</v>
      </c>
      <c r="P2020" t="s">
        <v>636</v>
      </c>
    </row>
    <row r="2021" spans="15:16" x14ac:dyDescent="0.25">
      <c r="O2021">
        <v>3052401</v>
      </c>
      <c r="P2021" t="s">
        <v>636</v>
      </c>
    </row>
    <row r="2022" spans="15:16" x14ac:dyDescent="0.25">
      <c r="O2022">
        <v>3053401</v>
      </c>
      <c r="P2022" t="s">
        <v>637</v>
      </c>
    </row>
    <row r="2023" spans="15:16" x14ac:dyDescent="0.25">
      <c r="O2023">
        <v>3053401</v>
      </c>
      <c r="P2023" t="s">
        <v>637</v>
      </c>
    </row>
    <row r="2024" spans="15:16" x14ac:dyDescent="0.25">
      <c r="O2024">
        <v>3054265</v>
      </c>
      <c r="P2024" t="s">
        <v>638</v>
      </c>
    </row>
    <row r="2025" spans="15:16" x14ac:dyDescent="0.25">
      <c r="O2025">
        <v>3054265</v>
      </c>
      <c r="P2025" t="s">
        <v>638</v>
      </c>
    </row>
    <row r="2026" spans="15:16" x14ac:dyDescent="0.25">
      <c r="O2026">
        <v>3054401</v>
      </c>
      <c r="P2026" t="s">
        <v>639</v>
      </c>
    </row>
    <row r="2027" spans="15:16" x14ac:dyDescent="0.25">
      <c r="O2027">
        <v>3054401</v>
      </c>
      <c r="P2027" t="s">
        <v>639</v>
      </c>
    </row>
    <row r="2028" spans="15:16" x14ac:dyDescent="0.25">
      <c r="O2028">
        <v>3055265</v>
      </c>
      <c r="P2028" t="s">
        <v>640</v>
      </c>
    </row>
    <row r="2029" spans="15:16" x14ac:dyDescent="0.25">
      <c r="O2029">
        <v>3055265</v>
      </c>
      <c r="P2029" t="s">
        <v>640</v>
      </c>
    </row>
    <row r="2030" spans="15:16" x14ac:dyDescent="0.25">
      <c r="O2030">
        <v>3055271</v>
      </c>
      <c r="P2030" t="s">
        <v>641</v>
      </c>
    </row>
    <row r="2031" spans="15:16" x14ac:dyDescent="0.25">
      <c r="O2031">
        <v>3055271</v>
      </c>
      <c r="P2031" t="s">
        <v>641</v>
      </c>
    </row>
    <row r="2032" spans="15:16" x14ac:dyDescent="0.25">
      <c r="O2032">
        <v>3055401</v>
      </c>
      <c r="P2032" t="s">
        <v>642</v>
      </c>
    </row>
    <row r="2033" spans="15:16" x14ac:dyDescent="0.25">
      <c r="O2033">
        <v>3055401</v>
      </c>
      <c r="P2033" t="s">
        <v>642</v>
      </c>
    </row>
    <row r="2034" spans="15:16" x14ac:dyDescent="0.25">
      <c r="O2034">
        <v>3056265</v>
      </c>
      <c r="P2034" t="s">
        <v>643</v>
      </c>
    </row>
    <row r="2035" spans="15:16" x14ac:dyDescent="0.25">
      <c r="O2035">
        <v>3056265</v>
      </c>
      <c r="P2035" t="s">
        <v>643</v>
      </c>
    </row>
    <row r="2036" spans="15:16" x14ac:dyDescent="0.25">
      <c r="O2036">
        <v>3056271</v>
      </c>
      <c r="P2036" t="s">
        <v>644</v>
      </c>
    </row>
    <row r="2037" spans="15:16" x14ac:dyDescent="0.25">
      <c r="O2037">
        <v>3056271</v>
      </c>
      <c r="P2037" t="s">
        <v>644</v>
      </c>
    </row>
    <row r="2038" spans="15:16" x14ac:dyDescent="0.25">
      <c r="O2038">
        <v>3056401</v>
      </c>
      <c r="P2038" t="s">
        <v>645</v>
      </c>
    </row>
    <row r="2039" spans="15:16" x14ac:dyDescent="0.25">
      <c r="O2039">
        <v>3056401</v>
      </c>
      <c r="P2039" t="s">
        <v>645</v>
      </c>
    </row>
    <row r="2040" spans="15:16" x14ac:dyDescent="0.25">
      <c r="O2040">
        <v>3057265</v>
      </c>
      <c r="P2040" t="s">
        <v>646</v>
      </c>
    </row>
    <row r="2041" spans="15:16" x14ac:dyDescent="0.25">
      <c r="O2041">
        <v>3057265</v>
      </c>
      <c r="P2041" t="s">
        <v>646</v>
      </c>
    </row>
    <row r="2042" spans="15:16" x14ac:dyDescent="0.25">
      <c r="O2042">
        <v>3057265</v>
      </c>
      <c r="P2042" t="s">
        <v>646</v>
      </c>
    </row>
    <row r="2043" spans="15:16" x14ac:dyDescent="0.25">
      <c r="O2043">
        <v>3057265</v>
      </c>
      <c r="P2043" t="s">
        <v>646</v>
      </c>
    </row>
    <row r="2044" spans="15:16" x14ac:dyDescent="0.25">
      <c r="O2044">
        <v>3057265</v>
      </c>
      <c r="P2044" t="s">
        <v>646</v>
      </c>
    </row>
    <row r="2045" spans="15:16" x14ac:dyDescent="0.25">
      <c r="O2045">
        <v>3057401</v>
      </c>
      <c r="P2045" t="s">
        <v>647</v>
      </c>
    </row>
    <row r="2046" spans="15:16" x14ac:dyDescent="0.25">
      <c r="O2046">
        <v>3057401</v>
      </c>
      <c r="P2046" t="s">
        <v>647</v>
      </c>
    </row>
    <row r="2047" spans="15:16" x14ac:dyDescent="0.25">
      <c r="O2047">
        <v>3057765</v>
      </c>
      <c r="P2047" t="s">
        <v>648</v>
      </c>
    </row>
    <row r="2048" spans="15:16" x14ac:dyDescent="0.25">
      <c r="O2048">
        <v>3057765</v>
      </c>
      <c r="P2048" t="s">
        <v>648</v>
      </c>
    </row>
    <row r="2049" spans="15:16" x14ac:dyDescent="0.25">
      <c r="O2049">
        <v>3058401</v>
      </c>
      <c r="P2049" t="s">
        <v>649</v>
      </c>
    </row>
    <row r="2050" spans="15:16" x14ac:dyDescent="0.25">
      <c r="O2050">
        <v>3059265</v>
      </c>
      <c r="P2050" t="s">
        <v>650</v>
      </c>
    </row>
    <row r="2051" spans="15:16" x14ac:dyDescent="0.25">
      <c r="O2051">
        <v>3059265</v>
      </c>
      <c r="P2051" t="s">
        <v>650</v>
      </c>
    </row>
    <row r="2052" spans="15:16" x14ac:dyDescent="0.25">
      <c r="O2052">
        <v>3059401</v>
      </c>
      <c r="P2052" t="s">
        <v>651</v>
      </c>
    </row>
    <row r="2053" spans="15:16" x14ac:dyDescent="0.25">
      <c r="O2053">
        <v>3059401</v>
      </c>
      <c r="P2053" t="s">
        <v>651</v>
      </c>
    </row>
    <row r="2054" spans="15:16" x14ac:dyDescent="0.25">
      <c r="O2054">
        <v>3060265</v>
      </c>
      <c r="P2054" t="s">
        <v>652</v>
      </c>
    </row>
    <row r="2055" spans="15:16" x14ac:dyDescent="0.25">
      <c r="O2055">
        <v>3060265</v>
      </c>
      <c r="P2055" t="s">
        <v>652</v>
      </c>
    </row>
    <row r="2056" spans="15:16" x14ac:dyDescent="0.25">
      <c r="O2056">
        <v>3060265</v>
      </c>
      <c r="P2056" t="s">
        <v>652</v>
      </c>
    </row>
    <row r="2057" spans="15:16" x14ac:dyDescent="0.25">
      <c r="O2057">
        <v>3060265</v>
      </c>
      <c r="P2057" t="s">
        <v>652</v>
      </c>
    </row>
    <row r="2058" spans="15:16" x14ac:dyDescent="0.25">
      <c r="O2058">
        <v>3060265</v>
      </c>
      <c r="P2058" t="s">
        <v>652</v>
      </c>
    </row>
    <row r="2059" spans="15:16" x14ac:dyDescent="0.25">
      <c r="O2059">
        <v>3060265</v>
      </c>
      <c r="P2059" t="s">
        <v>652</v>
      </c>
    </row>
    <row r="2060" spans="15:16" x14ac:dyDescent="0.25">
      <c r="O2060">
        <v>3060265</v>
      </c>
      <c r="P2060" t="s">
        <v>652</v>
      </c>
    </row>
    <row r="2061" spans="15:16" x14ac:dyDescent="0.25">
      <c r="O2061">
        <v>3060765</v>
      </c>
      <c r="P2061" t="s">
        <v>653</v>
      </c>
    </row>
    <row r="2062" spans="15:16" x14ac:dyDescent="0.25">
      <c r="O2062">
        <v>3060765</v>
      </c>
      <c r="P2062" t="s">
        <v>653</v>
      </c>
    </row>
    <row r="2063" spans="15:16" x14ac:dyDescent="0.25">
      <c r="O2063">
        <v>3060765</v>
      </c>
      <c r="P2063" t="s">
        <v>653</v>
      </c>
    </row>
    <row r="2064" spans="15:16" x14ac:dyDescent="0.25">
      <c r="O2064">
        <v>3062401</v>
      </c>
      <c r="P2064" t="s">
        <v>654</v>
      </c>
    </row>
    <row r="2065" spans="15:16" x14ac:dyDescent="0.25">
      <c r="O2065">
        <v>3062401</v>
      </c>
      <c r="P2065" t="s">
        <v>654</v>
      </c>
    </row>
    <row r="2066" spans="15:16" x14ac:dyDescent="0.25">
      <c r="O2066">
        <v>3062401</v>
      </c>
      <c r="P2066" t="s">
        <v>654</v>
      </c>
    </row>
    <row r="2067" spans="15:16" x14ac:dyDescent="0.25">
      <c r="O2067">
        <v>3062401</v>
      </c>
      <c r="P2067" t="s">
        <v>654</v>
      </c>
    </row>
    <row r="2068" spans="15:16" x14ac:dyDescent="0.25">
      <c r="O2068">
        <v>3062401</v>
      </c>
      <c r="P2068" t="s">
        <v>654</v>
      </c>
    </row>
    <row r="2069" spans="15:16" x14ac:dyDescent="0.25">
      <c r="O2069">
        <v>3064265</v>
      </c>
      <c r="P2069" t="s">
        <v>655</v>
      </c>
    </row>
    <row r="2070" spans="15:16" x14ac:dyDescent="0.25">
      <c r="O2070">
        <v>3064265</v>
      </c>
      <c r="P2070" t="s">
        <v>655</v>
      </c>
    </row>
    <row r="2071" spans="15:16" x14ac:dyDescent="0.25">
      <c r="O2071">
        <v>3064265</v>
      </c>
      <c r="P2071" t="s">
        <v>655</v>
      </c>
    </row>
    <row r="2072" spans="15:16" x14ac:dyDescent="0.25">
      <c r="O2072">
        <v>3064265</v>
      </c>
      <c r="P2072" t="s">
        <v>655</v>
      </c>
    </row>
    <row r="2073" spans="15:16" x14ac:dyDescent="0.25">
      <c r="O2073">
        <v>3064265</v>
      </c>
      <c r="P2073" t="s">
        <v>655</v>
      </c>
    </row>
    <row r="2074" spans="15:16" x14ac:dyDescent="0.25">
      <c r="O2074">
        <v>3064288</v>
      </c>
      <c r="P2074" t="s">
        <v>656</v>
      </c>
    </row>
    <row r="2075" spans="15:16" x14ac:dyDescent="0.25">
      <c r="O2075">
        <v>3064288</v>
      </c>
      <c r="P2075" t="s">
        <v>656</v>
      </c>
    </row>
    <row r="2076" spans="15:16" x14ac:dyDescent="0.25">
      <c r="O2076">
        <v>3064401</v>
      </c>
      <c r="P2076" t="s">
        <v>657</v>
      </c>
    </row>
    <row r="2077" spans="15:16" x14ac:dyDescent="0.25">
      <c r="O2077">
        <v>3064401</v>
      </c>
      <c r="P2077" t="s">
        <v>657</v>
      </c>
    </row>
    <row r="2078" spans="15:16" x14ac:dyDescent="0.25">
      <c r="O2078">
        <v>3064401</v>
      </c>
      <c r="P2078" t="s">
        <v>657</v>
      </c>
    </row>
    <row r="2079" spans="15:16" x14ac:dyDescent="0.25">
      <c r="O2079">
        <v>3064401</v>
      </c>
      <c r="P2079" t="s">
        <v>657</v>
      </c>
    </row>
    <row r="2080" spans="15:16" x14ac:dyDescent="0.25">
      <c r="O2080">
        <v>3064765</v>
      </c>
      <c r="P2080" t="s">
        <v>658</v>
      </c>
    </row>
    <row r="2081" spans="15:16" x14ac:dyDescent="0.25">
      <c r="O2081">
        <v>3064765</v>
      </c>
      <c r="P2081" t="s">
        <v>658</v>
      </c>
    </row>
    <row r="2082" spans="15:16" x14ac:dyDescent="0.25">
      <c r="O2082">
        <v>3064765</v>
      </c>
      <c r="P2082" t="s">
        <v>658</v>
      </c>
    </row>
    <row r="2083" spans="15:16" x14ac:dyDescent="0.25">
      <c r="O2083">
        <v>3064765</v>
      </c>
      <c r="P2083" t="s">
        <v>658</v>
      </c>
    </row>
    <row r="2084" spans="15:16" x14ac:dyDescent="0.25">
      <c r="O2084">
        <v>3065401</v>
      </c>
      <c r="P2084" t="s">
        <v>659</v>
      </c>
    </row>
    <row r="2085" spans="15:16" x14ac:dyDescent="0.25">
      <c r="O2085">
        <v>3065401</v>
      </c>
      <c r="P2085" t="s">
        <v>659</v>
      </c>
    </row>
    <row r="2086" spans="15:16" x14ac:dyDescent="0.25">
      <c r="O2086">
        <v>3065401</v>
      </c>
      <c r="P2086" t="s">
        <v>659</v>
      </c>
    </row>
    <row r="2087" spans="15:16" x14ac:dyDescent="0.25">
      <c r="O2087">
        <v>3065401</v>
      </c>
      <c r="P2087" t="s">
        <v>659</v>
      </c>
    </row>
    <row r="2088" spans="15:16" x14ac:dyDescent="0.25">
      <c r="O2088">
        <v>3065401</v>
      </c>
      <c r="P2088" t="s">
        <v>659</v>
      </c>
    </row>
    <row r="2089" spans="15:16" x14ac:dyDescent="0.25">
      <c r="O2089">
        <v>3065401</v>
      </c>
      <c r="P2089" t="s">
        <v>659</v>
      </c>
    </row>
    <row r="2090" spans="15:16" x14ac:dyDescent="0.25">
      <c r="O2090">
        <v>3066401</v>
      </c>
      <c r="P2090" t="s">
        <v>660</v>
      </c>
    </row>
    <row r="2091" spans="15:16" x14ac:dyDescent="0.25">
      <c r="O2091">
        <v>3066401</v>
      </c>
      <c r="P2091" t="s">
        <v>660</v>
      </c>
    </row>
    <row r="2092" spans="15:16" x14ac:dyDescent="0.25">
      <c r="O2092">
        <v>3066401</v>
      </c>
      <c r="P2092" t="s">
        <v>660</v>
      </c>
    </row>
    <row r="2093" spans="15:16" x14ac:dyDescent="0.25">
      <c r="O2093">
        <v>3066401</v>
      </c>
      <c r="P2093" t="s">
        <v>660</v>
      </c>
    </row>
    <row r="2094" spans="15:16" x14ac:dyDescent="0.25">
      <c r="O2094">
        <v>3066401</v>
      </c>
      <c r="P2094" t="s">
        <v>660</v>
      </c>
    </row>
    <row r="2095" spans="15:16" x14ac:dyDescent="0.25">
      <c r="O2095">
        <v>3075401</v>
      </c>
      <c r="P2095" t="s">
        <v>661</v>
      </c>
    </row>
    <row r="2096" spans="15:16" x14ac:dyDescent="0.25">
      <c r="O2096">
        <v>3077183</v>
      </c>
      <c r="P2096" t="s">
        <v>662</v>
      </c>
    </row>
    <row r="2097" spans="15:16" x14ac:dyDescent="0.25">
      <c r="O2097">
        <v>3077184</v>
      </c>
      <c r="P2097" t="s">
        <v>663</v>
      </c>
    </row>
    <row r="2098" spans="15:16" x14ac:dyDescent="0.25">
      <c r="O2098">
        <v>3077184</v>
      </c>
      <c r="P2098" t="s">
        <v>663</v>
      </c>
    </row>
    <row r="2099" spans="15:16" x14ac:dyDescent="0.25">
      <c r="O2099">
        <v>3077184</v>
      </c>
      <c r="P2099" t="s">
        <v>663</v>
      </c>
    </row>
    <row r="2100" spans="15:16" x14ac:dyDescent="0.25">
      <c r="O2100">
        <v>3077184</v>
      </c>
      <c r="P2100" t="s">
        <v>663</v>
      </c>
    </row>
    <row r="2101" spans="15:16" x14ac:dyDescent="0.25">
      <c r="O2101">
        <v>3077184</v>
      </c>
      <c r="P2101" t="s">
        <v>663</v>
      </c>
    </row>
    <row r="2102" spans="15:16" x14ac:dyDescent="0.25">
      <c r="O2102">
        <v>3077684</v>
      </c>
      <c r="P2102" t="s">
        <v>664</v>
      </c>
    </row>
    <row r="2103" spans="15:16" x14ac:dyDescent="0.25">
      <c r="O2103">
        <v>3077684</v>
      </c>
      <c r="P2103" t="s">
        <v>664</v>
      </c>
    </row>
    <row r="2104" spans="15:16" x14ac:dyDescent="0.25">
      <c r="O2104">
        <v>3077684</v>
      </c>
      <c r="P2104" t="s">
        <v>664</v>
      </c>
    </row>
    <row r="2105" spans="15:16" x14ac:dyDescent="0.25">
      <c r="O2105">
        <v>3077684</v>
      </c>
      <c r="P2105" t="s">
        <v>664</v>
      </c>
    </row>
    <row r="2106" spans="15:16" x14ac:dyDescent="0.25">
      <c r="O2106">
        <v>3077684</v>
      </c>
      <c r="P2106" t="s">
        <v>664</v>
      </c>
    </row>
    <row r="2107" spans="15:16" x14ac:dyDescent="0.25">
      <c r="O2107">
        <v>3077684</v>
      </c>
      <c r="P2107" t="s">
        <v>664</v>
      </c>
    </row>
    <row r="2108" spans="15:16" x14ac:dyDescent="0.25">
      <c r="O2108">
        <v>3081401</v>
      </c>
      <c r="P2108" t="s">
        <v>665</v>
      </c>
    </row>
    <row r="2109" spans="15:16" x14ac:dyDescent="0.25">
      <c r="O2109">
        <v>3081401</v>
      </c>
      <c r="P2109" t="s">
        <v>665</v>
      </c>
    </row>
    <row r="2110" spans="15:16" x14ac:dyDescent="0.25">
      <c r="O2110">
        <v>3081401</v>
      </c>
      <c r="P2110" t="s">
        <v>665</v>
      </c>
    </row>
    <row r="2111" spans="15:16" x14ac:dyDescent="0.25">
      <c r="O2111">
        <v>3081401</v>
      </c>
      <c r="P2111" t="s">
        <v>665</v>
      </c>
    </row>
    <row r="2112" spans="15:16" x14ac:dyDescent="0.25">
      <c r="O2112">
        <v>3081403</v>
      </c>
      <c r="P2112" t="s">
        <v>666</v>
      </c>
    </row>
    <row r="2113" spans="15:16" x14ac:dyDescent="0.25">
      <c r="O2113">
        <v>3081403</v>
      </c>
      <c r="P2113" t="s">
        <v>666</v>
      </c>
    </row>
    <row r="2114" spans="15:16" x14ac:dyDescent="0.25">
      <c r="O2114">
        <v>3081403</v>
      </c>
      <c r="P2114" t="s">
        <v>666</v>
      </c>
    </row>
    <row r="2115" spans="15:16" x14ac:dyDescent="0.25">
      <c r="O2115">
        <v>3081403</v>
      </c>
      <c r="P2115" t="s">
        <v>666</v>
      </c>
    </row>
    <row r="2116" spans="15:16" x14ac:dyDescent="0.25">
      <c r="O2116">
        <v>3082401</v>
      </c>
      <c r="P2116" t="s">
        <v>667</v>
      </c>
    </row>
    <row r="2117" spans="15:16" x14ac:dyDescent="0.25">
      <c r="O2117">
        <v>3082401</v>
      </c>
      <c r="P2117" t="s">
        <v>667</v>
      </c>
    </row>
    <row r="2118" spans="15:16" x14ac:dyDescent="0.25">
      <c r="O2118">
        <v>3082401</v>
      </c>
      <c r="P2118" t="s">
        <v>667</v>
      </c>
    </row>
    <row r="2119" spans="15:16" x14ac:dyDescent="0.25">
      <c r="O2119">
        <v>3082401</v>
      </c>
      <c r="P2119" t="s">
        <v>667</v>
      </c>
    </row>
    <row r="2120" spans="15:16" x14ac:dyDescent="0.25">
      <c r="O2120">
        <v>3082401</v>
      </c>
      <c r="P2120" t="s">
        <v>667</v>
      </c>
    </row>
    <row r="2121" spans="15:16" x14ac:dyDescent="0.25">
      <c r="O2121">
        <v>3082403</v>
      </c>
      <c r="P2121" t="s">
        <v>668</v>
      </c>
    </row>
    <row r="2122" spans="15:16" x14ac:dyDescent="0.25">
      <c r="O2122">
        <v>3082403</v>
      </c>
      <c r="P2122" t="s">
        <v>668</v>
      </c>
    </row>
    <row r="2123" spans="15:16" x14ac:dyDescent="0.25">
      <c r="O2123">
        <v>3082403</v>
      </c>
      <c r="P2123" t="s">
        <v>668</v>
      </c>
    </row>
    <row r="2124" spans="15:16" x14ac:dyDescent="0.25">
      <c r="O2124">
        <v>3082403</v>
      </c>
      <c r="P2124" t="s">
        <v>668</v>
      </c>
    </row>
    <row r="2125" spans="15:16" x14ac:dyDescent="0.25">
      <c r="O2125">
        <v>3082403</v>
      </c>
      <c r="P2125" t="s">
        <v>668</v>
      </c>
    </row>
    <row r="2126" spans="15:16" x14ac:dyDescent="0.25">
      <c r="O2126">
        <v>3083401</v>
      </c>
      <c r="P2126" t="s">
        <v>669</v>
      </c>
    </row>
    <row r="2127" spans="15:16" x14ac:dyDescent="0.25">
      <c r="O2127">
        <v>3083401</v>
      </c>
      <c r="P2127" t="s">
        <v>669</v>
      </c>
    </row>
    <row r="2128" spans="15:16" x14ac:dyDescent="0.25">
      <c r="O2128">
        <v>3084265</v>
      </c>
      <c r="P2128" t="s">
        <v>670</v>
      </c>
    </row>
    <row r="2129" spans="15:16" x14ac:dyDescent="0.25">
      <c r="O2129">
        <v>3084265</v>
      </c>
      <c r="P2129" t="s">
        <v>670</v>
      </c>
    </row>
    <row r="2130" spans="15:16" x14ac:dyDescent="0.25">
      <c r="O2130">
        <v>3084265</v>
      </c>
      <c r="P2130" t="s">
        <v>670</v>
      </c>
    </row>
    <row r="2131" spans="15:16" x14ac:dyDescent="0.25">
      <c r="O2131">
        <v>3084265</v>
      </c>
      <c r="P2131" t="s">
        <v>670</v>
      </c>
    </row>
    <row r="2132" spans="15:16" x14ac:dyDescent="0.25">
      <c r="O2132">
        <v>3084265</v>
      </c>
      <c r="P2132" t="s">
        <v>670</v>
      </c>
    </row>
    <row r="2133" spans="15:16" x14ac:dyDescent="0.25">
      <c r="O2133">
        <v>3084265</v>
      </c>
      <c r="P2133" t="s">
        <v>670</v>
      </c>
    </row>
    <row r="2134" spans="15:16" x14ac:dyDescent="0.25">
      <c r="O2134">
        <v>3084271</v>
      </c>
      <c r="P2134" t="s">
        <v>671</v>
      </c>
    </row>
    <row r="2135" spans="15:16" x14ac:dyDescent="0.25">
      <c r="O2135">
        <v>3084271</v>
      </c>
      <c r="P2135" t="s">
        <v>671</v>
      </c>
    </row>
    <row r="2136" spans="15:16" x14ac:dyDescent="0.25">
      <c r="O2136">
        <v>3084271</v>
      </c>
      <c r="P2136" t="s">
        <v>671</v>
      </c>
    </row>
    <row r="2137" spans="15:16" x14ac:dyDescent="0.25">
      <c r="O2137">
        <v>3084271</v>
      </c>
      <c r="P2137" t="s">
        <v>671</v>
      </c>
    </row>
    <row r="2138" spans="15:16" x14ac:dyDescent="0.25">
      <c r="O2138">
        <v>3084271</v>
      </c>
      <c r="P2138" t="s">
        <v>671</v>
      </c>
    </row>
    <row r="2139" spans="15:16" x14ac:dyDescent="0.25">
      <c r="O2139">
        <v>3084288</v>
      </c>
      <c r="P2139" t="s">
        <v>672</v>
      </c>
    </row>
    <row r="2140" spans="15:16" x14ac:dyDescent="0.25">
      <c r="O2140">
        <v>3084288</v>
      </c>
      <c r="P2140" t="s">
        <v>672</v>
      </c>
    </row>
    <row r="2141" spans="15:16" x14ac:dyDescent="0.25">
      <c r="O2141">
        <v>3084401</v>
      </c>
      <c r="P2141" t="s">
        <v>673</v>
      </c>
    </row>
    <row r="2142" spans="15:16" x14ac:dyDescent="0.25">
      <c r="O2142">
        <v>3084401</v>
      </c>
      <c r="P2142" t="s">
        <v>673</v>
      </c>
    </row>
    <row r="2143" spans="15:16" x14ac:dyDescent="0.25">
      <c r="O2143">
        <v>3084401</v>
      </c>
      <c r="P2143" t="s">
        <v>673</v>
      </c>
    </row>
    <row r="2144" spans="15:16" x14ac:dyDescent="0.25">
      <c r="O2144">
        <v>3084401</v>
      </c>
      <c r="P2144" t="s">
        <v>673</v>
      </c>
    </row>
    <row r="2145" spans="15:16" x14ac:dyDescent="0.25">
      <c r="O2145">
        <v>3084401</v>
      </c>
      <c r="P2145" t="s">
        <v>673</v>
      </c>
    </row>
    <row r="2146" spans="15:16" x14ac:dyDescent="0.25">
      <c r="O2146">
        <v>3084401</v>
      </c>
      <c r="P2146" t="s">
        <v>673</v>
      </c>
    </row>
    <row r="2147" spans="15:16" x14ac:dyDescent="0.25">
      <c r="O2147">
        <v>3084403</v>
      </c>
      <c r="P2147" t="s">
        <v>674</v>
      </c>
    </row>
    <row r="2148" spans="15:16" x14ac:dyDescent="0.25">
      <c r="O2148">
        <v>3084403</v>
      </c>
      <c r="P2148" t="s">
        <v>674</v>
      </c>
    </row>
    <row r="2149" spans="15:16" x14ac:dyDescent="0.25">
      <c r="O2149">
        <v>3084403</v>
      </c>
      <c r="P2149" t="s">
        <v>674</v>
      </c>
    </row>
    <row r="2150" spans="15:16" x14ac:dyDescent="0.25">
      <c r="O2150">
        <v>3084403</v>
      </c>
      <c r="P2150" t="s">
        <v>674</v>
      </c>
    </row>
    <row r="2151" spans="15:16" x14ac:dyDescent="0.25">
      <c r="O2151">
        <v>3084765</v>
      </c>
      <c r="P2151" t="s">
        <v>675</v>
      </c>
    </row>
    <row r="2152" spans="15:16" x14ac:dyDescent="0.25">
      <c r="O2152">
        <v>3084765</v>
      </c>
      <c r="P2152" t="s">
        <v>675</v>
      </c>
    </row>
    <row r="2153" spans="15:16" x14ac:dyDescent="0.25">
      <c r="O2153">
        <v>3084765</v>
      </c>
      <c r="P2153" t="s">
        <v>675</v>
      </c>
    </row>
    <row r="2154" spans="15:16" x14ac:dyDescent="0.25">
      <c r="O2154">
        <v>3084765</v>
      </c>
      <c r="P2154" t="s">
        <v>675</v>
      </c>
    </row>
    <row r="2155" spans="15:16" x14ac:dyDescent="0.25">
      <c r="O2155">
        <v>3084771</v>
      </c>
      <c r="P2155" t="s">
        <v>607</v>
      </c>
    </row>
    <row r="2156" spans="15:16" x14ac:dyDescent="0.25">
      <c r="O2156">
        <v>3084771</v>
      </c>
      <c r="P2156" t="s">
        <v>607</v>
      </c>
    </row>
    <row r="2157" spans="15:16" x14ac:dyDescent="0.25">
      <c r="O2157">
        <v>3086401</v>
      </c>
      <c r="P2157" t="s">
        <v>676</v>
      </c>
    </row>
    <row r="2158" spans="15:16" x14ac:dyDescent="0.25">
      <c r="O2158">
        <v>3086401</v>
      </c>
      <c r="P2158" t="s">
        <v>676</v>
      </c>
    </row>
    <row r="2159" spans="15:16" x14ac:dyDescent="0.25">
      <c r="O2159">
        <v>3086401</v>
      </c>
      <c r="P2159" t="s">
        <v>676</v>
      </c>
    </row>
    <row r="2160" spans="15:16" x14ac:dyDescent="0.25">
      <c r="O2160">
        <v>3086401</v>
      </c>
      <c r="P2160" t="s">
        <v>676</v>
      </c>
    </row>
    <row r="2161" spans="15:16" x14ac:dyDescent="0.25">
      <c r="O2161">
        <v>3088401</v>
      </c>
      <c r="P2161" t="s">
        <v>677</v>
      </c>
    </row>
    <row r="2162" spans="15:16" x14ac:dyDescent="0.25">
      <c r="O2162">
        <v>3088401</v>
      </c>
      <c r="P2162" t="s">
        <v>677</v>
      </c>
    </row>
    <row r="2163" spans="15:16" x14ac:dyDescent="0.25">
      <c r="O2163">
        <v>3089401</v>
      </c>
      <c r="P2163" t="s">
        <v>678</v>
      </c>
    </row>
    <row r="2164" spans="15:16" x14ac:dyDescent="0.25">
      <c r="O2164">
        <v>3098401</v>
      </c>
      <c r="P2164" t="s">
        <v>679</v>
      </c>
    </row>
    <row r="2165" spans="15:16" x14ac:dyDescent="0.25">
      <c r="O2165">
        <v>3098401</v>
      </c>
      <c r="P2165" t="s">
        <v>679</v>
      </c>
    </row>
    <row r="2166" spans="15:16" x14ac:dyDescent="0.25">
      <c r="O2166">
        <v>3106401</v>
      </c>
      <c r="P2166" t="s">
        <v>680</v>
      </c>
    </row>
    <row r="2167" spans="15:16" x14ac:dyDescent="0.25">
      <c r="O2167">
        <v>3106401</v>
      </c>
      <c r="P2167" t="s">
        <v>680</v>
      </c>
    </row>
    <row r="2168" spans="15:16" x14ac:dyDescent="0.25">
      <c r="O2168">
        <v>3107401</v>
      </c>
      <c r="P2168" t="s">
        <v>681</v>
      </c>
    </row>
    <row r="2169" spans="15:16" x14ac:dyDescent="0.25">
      <c r="O2169">
        <v>3107401</v>
      </c>
      <c r="P2169" t="s">
        <v>681</v>
      </c>
    </row>
    <row r="2170" spans="15:16" x14ac:dyDescent="0.25">
      <c r="O2170">
        <v>3108401</v>
      </c>
      <c r="P2170" t="s">
        <v>682</v>
      </c>
    </row>
    <row r="2171" spans="15:16" x14ac:dyDescent="0.25">
      <c r="O2171">
        <v>3108401</v>
      </c>
      <c r="P2171" t="s">
        <v>682</v>
      </c>
    </row>
    <row r="2172" spans="15:16" x14ac:dyDescent="0.25">
      <c r="O2172">
        <v>3115401</v>
      </c>
      <c r="P2172" t="s">
        <v>683</v>
      </c>
    </row>
    <row r="2173" spans="15:16" x14ac:dyDescent="0.25">
      <c r="O2173">
        <v>3115401</v>
      </c>
      <c r="P2173" t="s">
        <v>683</v>
      </c>
    </row>
    <row r="2174" spans="15:16" x14ac:dyDescent="0.25">
      <c r="O2174">
        <v>3116401</v>
      </c>
      <c r="P2174" t="s">
        <v>684</v>
      </c>
    </row>
    <row r="2175" spans="15:16" x14ac:dyDescent="0.25">
      <c r="O2175">
        <v>3118401</v>
      </c>
      <c r="P2175" t="s">
        <v>685</v>
      </c>
    </row>
    <row r="2176" spans="15:16" x14ac:dyDescent="0.25">
      <c r="O2176">
        <v>3120401</v>
      </c>
      <c r="P2176" t="s">
        <v>686</v>
      </c>
    </row>
    <row r="2177" spans="15:16" x14ac:dyDescent="0.25">
      <c r="O2177">
        <v>3120401</v>
      </c>
      <c r="P2177" t="s">
        <v>686</v>
      </c>
    </row>
    <row r="2178" spans="15:16" x14ac:dyDescent="0.25">
      <c r="O2178">
        <v>3120401</v>
      </c>
      <c r="P2178" t="s">
        <v>686</v>
      </c>
    </row>
    <row r="2179" spans="15:16" x14ac:dyDescent="0.25">
      <c r="O2179">
        <v>3120401</v>
      </c>
      <c r="P2179" t="s">
        <v>686</v>
      </c>
    </row>
    <row r="2180" spans="15:16" x14ac:dyDescent="0.25">
      <c r="O2180">
        <v>3120403</v>
      </c>
      <c r="P2180" t="s">
        <v>687</v>
      </c>
    </row>
    <row r="2181" spans="15:16" x14ac:dyDescent="0.25">
      <c r="O2181">
        <v>3120403</v>
      </c>
      <c r="P2181" t="s">
        <v>687</v>
      </c>
    </row>
    <row r="2182" spans="15:16" x14ac:dyDescent="0.25">
      <c r="O2182">
        <v>3120403</v>
      </c>
      <c r="P2182" t="s">
        <v>687</v>
      </c>
    </row>
    <row r="2183" spans="15:16" x14ac:dyDescent="0.25">
      <c r="O2183">
        <v>3120403</v>
      </c>
      <c r="P2183" t="s">
        <v>687</v>
      </c>
    </row>
    <row r="2184" spans="15:16" x14ac:dyDescent="0.25">
      <c r="O2184">
        <v>3121401</v>
      </c>
      <c r="P2184" t="s">
        <v>688</v>
      </c>
    </row>
    <row r="2185" spans="15:16" x14ac:dyDescent="0.25">
      <c r="O2185">
        <v>3121401</v>
      </c>
      <c r="P2185" t="s">
        <v>688</v>
      </c>
    </row>
    <row r="2186" spans="15:16" x14ac:dyDescent="0.25">
      <c r="O2186">
        <v>3121401</v>
      </c>
      <c r="P2186" t="s">
        <v>688</v>
      </c>
    </row>
    <row r="2187" spans="15:16" x14ac:dyDescent="0.25">
      <c r="O2187">
        <v>3121401</v>
      </c>
      <c r="P2187" t="s">
        <v>688</v>
      </c>
    </row>
    <row r="2188" spans="15:16" x14ac:dyDescent="0.25">
      <c r="O2188">
        <v>3121401</v>
      </c>
      <c r="P2188" t="s">
        <v>688</v>
      </c>
    </row>
    <row r="2189" spans="15:16" x14ac:dyDescent="0.25">
      <c r="O2189">
        <v>3121403</v>
      </c>
      <c r="P2189" t="s">
        <v>689</v>
      </c>
    </row>
    <row r="2190" spans="15:16" x14ac:dyDescent="0.25">
      <c r="O2190">
        <v>3121403</v>
      </c>
      <c r="P2190" t="s">
        <v>689</v>
      </c>
    </row>
    <row r="2191" spans="15:16" x14ac:dyDescent="0.25">
      <c r="O2191">
        <v>3121403</v>
      </c>
      <c r="P2191" t="s">
        <v>689</v>
      </c>
    </row>
    <row r="2192" spans="15:16" x14ac:dyDescent="0.25">
      <c r="O2192">
        <v>3121403</v>
      </c>
      <c r="P2192" t="s">
        <v>689</v>
      </c>
    </row>
    <row r="2193" spans="15:16" x14ac:dyDescent="0.25">
      <c r="O2193">
        <v>3122401</v>
      </c>
      <c r="P2193" t="s">
        <v>690</v>
      </c>
    </row>
    <row r="2194" spans="15:16" x14ac:dyDescent="0.25">
      <c r="O2194">
        <v>3122401</v>
      </c>
      <c r="P2194" t="s">
        <v>690</v>
      </c>
    </row>
    <row r="2195" spans="15:16" x14ac:dyDescent="0.25">
      <c r="O2195">
        <v>3122401</v>
      </c>
      <c r="P2195" t="s">
        <v>690</v>
      </c>
    </row>
    <row r="2196" spans="15:16" x14ac:dyDescent="0.25">
      <c r="O2196">
        <v>3122401</v>
      </c>
      <c r="P2196" t="s">
        <v>690</v>
      </c>
    </row>
    <row r="2197" spans="15:16" x14ac:dyDescent="0.25">
      <c r="O2197">
        <v>3122403</v>
      </c>
      <c r="P2197" t="s">
        <v>691</v>
      </c>
    </row>
    <row r="2198" spans="15:16" x14ac:dyDescent="0.25">
      <c r="O2198">
        <v>3122403</v>
      </c>
      <c r="P2198" t="s">
        <v>691</v>
      </c>
    </row>
    <row r="2199" spans="15:16" x14ac:dyDescent="0.25">
      <c r="O2199">
        <v>3122403</v>
      </c>
      <c r="P2199" t="s">
        <v>691</v>
      </c>
    </row>
    <row r="2200" spans="15:16" x14ac:dyDescent="0.25">
      <c r="O2200">
        <v>3122403</v>
      </c>
      <c r="P2200" t="s">
        <v>691</v>
      </c>
    </row>
    <row r="2201" spans="15:16" x14ac:dyDescent="0.25">
      <c r="O2201">
        <v>3124401</v>
      </c>
      <c r="P2201" t="s">
        <v>692</v>
      </c>
    </row>
    <row r="2202" spans="15:16" x14ac:dyDescent="0.25">
      <c r="O2202">
        <v>3124401</v>
      </c>
      <c r="P2202" t="s">
        <v>692</v>
      </c>
    </row>
    <row r="2203" spans="15:16" x14ac:dyDescent="0.25">
      <c r="O2203">
        <v>3124401</v>
      </c>
      <c r="P2203" t="s">
        <v>692</v>
      </c>
    </row>
    <row r="2204" spans="15:16" x14ac:dyDescent="0.25">
      <c r="O2204">
        <v>3124401</v>
      </c>
      <c r="P2204" t="s">
        <v>692</v>
      </c>
    </row>
    <row r="2205" spans="15:16" x14ac:dyDescent="0.25">
      <c r="O2205">
        <v>3124403</v>
      </c>
      <c r="P2205" t="s">
        <v>693</v>
      </c>
    </row>
    <row r="2206" spans="15:16" x14ac:dyDescent="0.25">
      <c r="O2206">
        <v>3124403</v>
      </c>
      <c r="P2206" t="s">
        <v>693</v>
      </c>
    </row>
    <row r="2207" spans="15:16" x14ac:dyDescent="0.25">
      <c r="O2207">
        <v>3124403</v>
      </c>
      <c r="P2207" t="s">
        <v>693</v>
      </c>
    </row>
    <row r="2208" spans="15:16" x14ac:dyDescent="0.25">
      <c r="O2208">
        <v>3125401</v>
      </c>
      <c r="P2208" t="s">
        <v>694</v>
      </c>
    </row>
    <row r="2209" spans="15:16" x14ac:dyDescent="0.25">
      <c r="O2209">
        <v>3125401</v>
      </c>
      <c r="P2209" t="s">
        <v>694</v>
      </c>
    </row>
    <row r="2210" spans="15:16" x14ac:dyDescent="0.25">
      <c r="O2210">
        <v>3125403</v>
      </c>
      <c r="P2210" t="s">
        <v>695</v>
      </c>
    </row>
    <row r="2211" spans="15:16" x14ac:dyDescent="0.25">
      <c r="O2211">
        <v>3125403</v>
      </c>
      <c r="P2211" t="s">
        <v>695</v>
      </c>
    </row>
    <row r="2212" spans="15:16" x14ac:dyDescent="0.25">
      <c r="O2212">
        <v>3132403</v>
      </c>
      <c r="P2212" t="s">
        <v>696</v>
      </c>
    </row>
    <row r="2213" spans="15:16" x14ac:dyDescent="0.25">
      <c r="O2213">
        <v>3132403</v>
      </c>
      <c r="P2213" t="s">
        <v>696</v>
      </c>
    </row>
    <row r="2214" spans="15:16" x14ac:dyDescent="0.25">
      <c r="O2214">
        <v>3133401</v>
      </c>
      <c r="P2214" t="s">
        <v>697</v>
      </c>
    </row>
    <row r="2215" spans="15:16" x14ac:dyDescent="0.25">
      <c r="O2215">
        <v>3133401</v>
      </c>
      <c r="P2215" t="s">
        <v>697</v>
      </c>
    </row>
    <row r="2216" spans="15:16" x14ac:dyDescent="0.25">
      <c r="O2216">
        <v>3133403</v>
      </c>
      <c r="P2216" t="s">
        <v>698</v>
      </c>
    </row>
    <row r="2217" spans="15:16" x14ac:dyDescent="0.25">
      <c r="O2217">
        <v>3133403</v>
      </c>
      <c r="P2217" t="s">
        <v>698</v>
      </c>
    </row>
    <row r="2218" spans="15:16" x14ac:dyDescent="0.25">
      <c r="O2218">
        <v>3134403</v>
      </c>
      <c r="P2218" t="s">
        <v>699</v>
      </c>
    </row>
    <row r="2219" spans="15:16" x14ac:dyDescent="0.25">
      <c r="O2219">
        <v>3134403</v>
      </c>
      <c r="P2219" t="s">
        <v>699</v>
      </c>
    </row>
    <row r="2220" spans="15:16" x14ac:dyDescent="0.25">
      <c r="O2220">
        <v>3136403</v>
      </c>
      <c r="P2220" t="s">
        <v>700</v>
      </c>
    </row>
    <row r="2221" spans="15:16" x14ac:dyDescent="0.25">
      <c r="O2221">
        <v>3136403</v>
      </c>
      <c r="P2221" t="s">
        <v>700</v>
      </c>
    </row>
    <row r="2222" spans="15:16" x14ac:dyDescent="0.25">
      <c r="O2222">
        <v>3137401</v>
      </c>
      <c r="P2222" t="s">
        <v>701</v>
      </c>
    </row>
    <row r="2223" spans="15:16" x14ac:dyDescent="0.25">
      <c r="O2223">
        <v>3137401</v>
      </c>
      <c r="P2223" t="s">
        <v>701</v>
      </c>
    </row>
    <row r="2224" spans="15:16" x14ac:dyDescent="0.25">
      <c r="O2224">
        <v>3137401</v>
      </c>
      <c r="P2224" t="s">
        <v>701</v>
      </c>
    </row>
    <row r="2225" spans="15:16" x14ac:dyDescent="0.25">
      <c r="O2225">
        <v>3139401</v>
      </c>
      <c r="P2225" t="s">
        <v>702</v>
      </c>
    </row>
    <row r="2226" spans="15:16" x14ac:dyDescent="0.25">
      <c r="O2226">
        <v>3139401</v>
      </c>
      <c r="P2226" t="s">
        <v>702</v>
      </c>
    </row>
    <row r="2227" spans="15:16" x14ac:dyDescent="0.25">
      <c r="O2227">
        <v>3139401</v>
      </c>
      <c r="P2227" t="s">
        <v>702</v>
      </c>
    </row>
    <row r="2228" spans="15:16" x14ac:dyDescent="0.25">
      <c r="O2228">
        <v>3139401</v>
      </c>
      <c r="P2228" t="s">
        <v>702</v>
      </c>
    </row>
    <row r="2229" spans="15:16" x14ac:dyDescent="0.25">
      <c r="O2229">
        <v>3139403</v>
      </c>
      <c r="P2229" t="s">
        <v>703</v>
      </c>
    </row>
    <row r="2230" spans="15:16" x14ac:dyDescent="0.25">
      <c r="O2230">
        <v>3139403</v>
      </c>
      <c r="P2230" t="s">
        <v>703</v>
      </c>
    </row>
    <row r="2231" spans="15:16" x14ac:dyDescent="0.25">
      <c r="O2231">
        <v>3139403</v>
      </c>
      <c r="P2231" t="s">
        <v>703</v>
      </c>
    </row>
    <row r="2232" spans="15:16" x14ac:dyDescent="0.25">
      <c r="O2232">
        <v>3140401</v>
      </c>
      <c r="P2232" t="s">
        <v>704</v>
      </c>
    </row>
    <row r="2233" spans="15:16" x14ac:dyDescent="0.25">
      <c r="O2233">
        <v>3141401</v>
      </c>
      <c r="P2233" t="s">
        <v>705</v>
      </c>
    </row>
    <row r="2234" spans="15:16" x14ac:dyDescent="0.25">
      <c r="O2234">
        <v>3141401</v>
      </c>
      <c r="P2234" t="s">
        <v>705</v>
      </c>
    </row>
    <row r="2235" spans="15:16" x14ac:dyDescent="0.25">
      <c r="O2235">
        <v>3141401</v>
      </c>
      <c r="P2235" t="s">
        <v>705</v>
      </c>
    </row>
    <row r="2236" spans="15:16" x14ac:dyDescent="0.25">
      <c r="O2236">
        <v>3141401</v>
      </c>
      <c r="P2236" t="s">
        <v>705</v>
      </c>
    </row>
    <row r="2237" spans="15:16" x14ac:dyDescent="0.25">
      <c r="O2237">
        <v>3141401</v>
      </c>
      <c r="P2237" t="s">
        <v>705</v>
      </c>
    </row>
    <row r="2238" spans="15:16" x14ac:dyDescent="0.25">
      <c r="O2238">
        <v>3141403</v>
      </c>
      <c r="P2238" t="s">
        <v>706</v>
      </c>
    </row>
    <row r="2239" spans="15:16" x14ac:dyDescent="0.25">
      <c r="O2239">
        <v>3141403</v>
      </c>
      <c r="P2239" t="s">
        <v>706</v>
      </c>
    </row>
    <row r="2240" spans="15:16" x14ac:dyDescent="0.25">
      <c r="O2240">
        <v>3141403</v>
      </c>
      <c r="P2240" t="s">
        <v>706</v>
      </c>
    </row>
    <row r="2241" spans="15:16" x14ac:dyDescent="0.25">
      <c r="O2241">
        <v>3141403</v>
      </c>
      <c r="P2241" t="s">
        <v>706</v>
      </c>
    </row>
    <row r="2242" spans="15:16" x14ac:dyDescent="0.25">
      <c r="O2242">
        <v>3141403</v>
      </c>
      <c r="P2242" t="s">
        <v>706</v>
      </c>
    </row>
    <row r="2243" spans="15:16" x14ac:dyDescent="0.25">
      <c r="O2243">
        <v>3142401</v>
      </c>
      <c r="P2243" t="s">
        <v>707</v>
      </c>
    </row>
    <row r="2244" spans="15:16" x14ac:dyDescent="0.25">
      <c r="O2244">
        <v>3142401</v>
      </c>
      <c r="P2244" t="s">
        <v>707</v>
      </c>
    </row>
    <row r="2245" spans="15:16" x14ac:dyDescent="0.25">
      <c r="O2245">
        <v>3142401</v>
      </c>
      <c r="P2245" t="s">
        <v>707</v>
      </c>
    </row>
    <row r="2246" spans="15:16" x14ac:dyDescent="0.25">
      <c r="O2246">
        <v>3142401</v>
      </c>
      <c r="P2246" t="s">
        <v>707</v>
      </c>
    </row>
    <row r="2247" spans="15:16" x14ac:dyDescent="0.25">
      <c r="O2247">
        <v>3142403</v>
      </c>
      <c r="P2247" t="s">
        <v>708</v>
      </c>
    </row>
    <row r="2248" spans="15:16" x14ac:dyDescent="0.25">
      <c r="O2248">
        <v>3142403</v>
      </c>
      <c r="P2248" t="s">
        <v>708</v>
      </c>
    </row>
    <row r="2249" spans="15:16" x14ac:dyDescent="0.25">
      <c r="O2249">
        <v>3142403</v>
      </c>
      <c r="P2249" t="s">
        <v>708</v>
      </c>
    </row>
    <row r="2250" spans="15:16" x14ac:dyDescent="0.25">
      <c r="O2250">
        <v>3142403</v>
      </c>
      <c r="P2250" t="s">
        <v>708</v>
      </c>
    </row>
    <row r="2251" spans="15:16" x14ac:dyDescent="0.25">
      <c r="O2251">
        <v>3144401</v>
      </c>
      <c r="P2251" t="s">
        <v>709</v>
      </c>
    </row>
    <row r="2252" spans="15:16" x14ac:dyDescent="0.25">
      <c r="O2252">
        <v>3146403</v>
      </c>
      <c r="P2252" t="s">
        <v>710</v>
      </c>
    </row>
    <row r="2253" spans="15:16" x14ac:dyDescent="0.25">
      <c r="O2253">
        <v>3146403</v>
      </c>
      <c r="P2253" t="s">
        <v>710</v>
      </c>
    </row>
    <row r="2254" spans="15:16" x14ac:dyDescent="0.25">
      <c r="O2254">
        <v>3147403</v>
      </c>
      <c r="P2254" t="s">
        <v>711</v>
      </c>
    </row>
    <row r="2255" spans="15:16" x14ac:dyDescent="0.25">
      <c r="O2255">
        <v>3147403</v>
      </c>
      <c r="P2255" t="s">
        <v>711</v>
      </c>
    </row>
    <row r="2256" spans="15:16" x14ac:dyDescent="0.25">
      <c r="O2256">
        <v>3148401</v>
      </c>
      <c r="P2256" t="s">
        <v>712</v>
      </c>
    </row>
    <row r="2257" spans="15:16" x14ac:dyDescent="0.25">
      <c r="O2257">
        <v>3148401</v>
      </c>
      <c r="P2257" t="s">
        <v>712</v>
      </c>
    </row>
    <row r="2258" spans="15:16" x14ac:dyDescent="0.25">
      <c r="O2258">
        <v>3149401</v>
      </c>
      <c r="P2258" t="s">
        <v>713</v>
      </c>
    </row>
    <row r="2259" spans="15:16" x14ac:dyDescent="0.25">
      <c r="O2259">
        <v>3149401</v>
      </c>
      <c r="P2259" t="s">
        <v>713</v>
      </c>
    </row>
    <row r="2260" spans="15:16" x14ac:dyDescent="0.25">
      <c r="O2260">
        <v>3161401</v>
      </c>
      <c r="P2260" t="s">
        <v>714</v>
      </c>
    </row>
    <row r="2261" spans="15:16" x14ac:dyDescent="0.25">
      <c r="O2261">
        <v>3161401</v>
      </c>
      <c r="P2261" t="s">
        <v>714</v>
      </c>
    </row>
    <row r="2262" spans="15:16" x14ac:dyDescent="0.25">
      <c r="O2262">
        <v>3233401</v>
      </c>
      <c r="P2262" t="s">
        <v>715</v>
      </c>
    </row>
    <row r="2263" spans="15:16" x14ac:dyDescent="0.25">
      <c r="O2263">
        <v>3246401</v>
      </c>
      <c r="P2263" t="s">
        <v>716</v>
      </c>
    </row>
    <row r="2264" spans="15:16" x14ac:dyDescent="0.25">
      <c r="O2264">
        <v>3246401</v>
      </c>
      <c r="P2264" t="s">
        <v>716</v>
      </c>
    </row>
    <row r="2265" spans="15:16" x14ac:dyDescent="0.25">
      <c r="O2265">
        <v>3249401</v>
      </c>
      <c r="P2265" t="s">
        <v>717</v>
      </c>
    </row>
    <row r="2266" spans="15:16" x14ac:dyDescent="0.25">
      <c r="O2266">
        <v>3249401</v>
      </c>
      <c r="P2266" t="s">
        <v>717</v>
      </c>
    </row>
    <row r="2267" spans="15:16" x14ac:dyDescent="0.25">
      <c r="O2267">
        <v>3250401</v>
      </c>
      <c r="P2267" t="s">
        <v>718</v>
      </c>
    </row>
    <row r="2268" spans="15:16" x14ac:dyDescent="0.25">
      <c r="O2268">
        <v>3250401</v>
      </c>
      <c r="P2268" t="s">
        <v>718</v>
      </c>
    </row>
    <row r="2269" spans="15:16" x14ac:dyDescent="0.25">
      <c r="O2269">
        <v>3302401</v>
      </c>
      <c r="P2269" t="s">
        <v>719</v>
      </c>
    </row>
    <row r="2270" spans="15:16" x14ac:dyDescent="0.25">
      <c r="O2270">
        <v>3304401</v>
      </c>
      <c r="P2270" t="s">
        <v>720</v>
      </c>
    </row>
    <row r="2271" spans="15:16" x14ac:dyDescent="0.25">
      <c r="O2271">
        <v>3304401</v>
      </c>
      <c r="P2271" t="s">
        <v>720</v>
      </c>
    </row>
    <row r="2272" spans="15:16" x14ac:dyDescent="0.25">
      <c r="O2272">
        <v>3304401</v>
      </c>
      <c r="P2272" t="s">
        <v>720</v>
      </c>
    </row>
    <row r="2273" spans="15:16" x14ac:dyDescent="0.25">
      <c r="O2273">
        <v>3304401</v>
      </c>
      <c r="P2273" t="s">
        <v>720</v>
      </c>
    </row>
    <row r="2274" spans="15:16" x14ac:dyDescent="0.25">
      <c r="O2274">
        <v>3402401</v>
      </c>
      <c r="P2274" t="s">
        <v>721</v>
      </c>
    </row>
    <row r="2275" spans="15:16" x14ac:dyDescent="0.25">
      <c r="O2275">
        <v>3402401</v>
      </c>
      <c r="P2275" t="s">
        <v>721</v>
      </c>
    </row>
    <row r="2276" spans="15:16" x14ac:dyDescent="0.25">
      <c r="O2276">
        <v>3402401</v>
      </c>
      <c r="P2276" t="s">
        <v>721</v>
      </c>
    </row>
    <row r="2277" spans="15:16" x14ac:dyDescent="0.25">
      <c r="O2277">
        <v>3402401</v>
      </c>
      <c r="P2277" t="s">
        <v>721</v>
      </c>
    </row>
    <row r="2278" spans="15:16" x14ac:dyDescent="0.25">
      <c r="O2278">
        <v>3402401</v>
      </c>
      <c r="P2278" t="s">
        <v>721</v>
      </c>
    </row>
    <row r="2279" spans="15:16" x14ac:dyDescent="0.25">
      <c r="O2279">
        <v>3402401</v>
      </c>
      <c r="P2279" t="s">
        <v>721</v>
      </c>
    </row>
    <row r="2280" spans="15:16" x14ac:dyDescent="0.25">
      <c r="O2280">
        <v>3404401</v>
      </c>
      <c r="P2280" t="s">
        <v>722</v>
      </c>
    </row>
    <row r="2281" spans="15:16" x14ac:dyDescent="0.25">
      <c r="O2281">
        <v>3411401</v>
      </c>
      <c r="P2281" t="s">
        <v>723</v>
      </c>
    </row>
    <row r="2282" spans="15:16" x14ac:dyDescent="0.25">
      <c r="O2282">
        <v>3411401</v>
      </c>
      <c r="P2282" t="s">
        <v>723</v>
      </c>
    </row>
    <row r="2283" spans="15:16" x14ac:dyDescent="0.25">
      <c r="O2283">
        <v>3411401</v>
      </c>
      <c r="P2283" t="s">
        <v>723</v>
      </c>
    </row>
    <row r="2284" spans="15:16" x14ac:dyDescent="0.25">
      <c r="O2284">
        <v>3411401</v>
      </c>
      <c r="P2284" t="s">
        <v>723</v>
      </c>
    </row>
    <row r="2285" spans="15:16" x14ac:dyDescent="0.25">
      <c r="O2285">
        <v>3413288</v>
      </c>
      <c r="P2285" t="s">
        <v>724</v>
      </c>
    </row>
    <row r="2286" spans="15:16" x14ac:dyDescent="0.25">
      <c r="O2286">
        <v>3413288</v>
      </c>
      <c r="P2286" t="s">
        <v>724</v>
      </c>
    </row>
    <row r="2287" spans="15:16" x14ac:dyDescent="0.25">
      <c r="O2287">
        <v>3415453</v>
      </c>
      <c r="P2287" t="s">
        <v>725</v>
      </c>
    </row>
    <row r="2288" spans="15:16" x14ac:dyDescent="0.25">
      <c r="O2288">
        <v>3415453</v>
      </c>
      <c r="P2288" t="s">
        <v>725</v>
      </c>
    </row>
    <row r="2289" spans="15:16" x14ac:dyDescent="0.25">
      <c r="O2289">
        <v>3415453</v>
      </c>
      <c r="P2289" t="s">
        <v>725</v>
      </c>
    </row>
    <row r="2290" spans="15:16" x14ac:dyDescent="0.25">
      <c r="O2290">
        <v>3415453</v>
      </c>
      <c r="P2290" t="s">
        <v>725</v>
      </c>
    </row>
    <row r="2291" spans="15:16" x14ac:dyDescent="0.25">
      <c r="O2291">
        <v>3501401</v>
      </c>
      <c r="P2291" t="s">
        <v>726</v>
      </c>
    </row>
    <row r="2292" spans="15:16" x14ac:dyDescent="0.25">
      <c r="O2292">
        <v>3501401</v>
      </c>
      <c r="P2292" t="s">
        <v>726</v>
      </c>
    </row>
    <row r="2293" spans="15:16" x14ac:dyDescent="0.25">
      <c r="O2293">
        <v>3501401</v>
      </c>
      <c r="P2293" t="s">
        <v>726</v>
      </c>
    </row>
    <row r="2294" spans="15:16" x14ac:dyDescent="0.25">
      <c r="O2294">
        <v>3501401</v>
      </c>
      <c r="P2294" t="s">
        <v>726</v>
      </c>
    </row>
    <row r="2295" spans="15:16" x14ac:dyDescent="0.25">
      <c r="O2295">
        <v>3501401</v>
      </c>
      <c r="P2295" t="s">
        <v>726</v>
      </c>
    </row>
    <row r="2296" spans="15:16" x14ac:dyDescent="0.25">
      <c r="O2296">
        <v>3501401</v>
      </c>
      <c r="P2296" t="s">
        <v>726</v>
      </c>
    </row>
    <row r="2297" spans="15:16" x14ac:dyDescent="0.25">
      <c r="O2297">
        <v>3502401</v>
      </c>
      <c r="P2297" t="s">
        <v>727</v>
      </c>
    </row>
    <row r="2298" spans="15:16" x14ac:dyDescent="0.25">
      <c r="O2298">
        <v>3502401</v>
      </c>
      <c r="P2298" t="s">
        <v>727</v>
      </c>
    </row>
    <row r="2299" spans="15:16" x14ac:dyDescent="0.25">
      <c r="O2299">
        <v>3502401</v>
      </c>
      <c r="P2299" t="s">
        <v>727</v>
      </c>
    </row>
    <row r="2300" spans="15:16" x14ac:dyDescent="0.25">
      <c r="O2300">
        <v>3502401</v>
      </c>
      <c r="P2300" t="s">
        <v>727</v>
      </c>
    </row>
    <row r="2301" spans="15:16" x14ac:dyDescent="0.25">
      <c r="O2301">
        <v>3502401</v>
      </c>
      <c r="P2301" t="s">
        <v>727</v>
      </c>
    </row>
    <row r="2302" spans="15:16" x14ac:dyDescent="0.25">
      <c r="O2302">
        <v>3512401</v>
      </c>
      <c r="P2302" t="s">
        <v>728</v>
      </c>
    </row>
    <row r="2303" spans="15:16" x14ac:dyDescent="0.25">
      <c r="O2303">
        <v>3512401</v>
      </c>
      <c r="P2303" t="s">
        <v>728</v>
      </c>
    </row>
    <row r="2304" spans="15:16" x14ac:dyDescent="0.25">
      <c r="O2304">
        <v>3512401</v>
      </c>
      <c r="P2304" t="s">
        <v>728</v>
      </c>
    </row>
    <row r="2305" spans="15:16" x14ac:dyDescent="0.25">
      <c r="O2305">
        <v>3512401</v>
      </c>
      <c r="P2305" t="s">
        <v>728</v>
      </c>
    </row>
    <row r="2306" spans="15:16" x14ac:dyDescent="0.25">
      <c r="O2306">
        <v>3513401</v>
      </c>
      <c r="P2306" t="s">
        <v>729</v>
      </c>
    </row>
    <row r="2307" spans="15:16" x14ac:dyDescent="0.25">
      <c r="O2307">
        <v>3513401</v>
      </c>
      <c r="P2307" t="s">
        <v>729</v>
      </c>
    </row>
    <row r="2308" spans="15:16" x14ac:dyDescent="0.25">
      <c r="O2308">
        <v>3513401</v>
      </c>
      <c r="P2308" t="s">
        <v>729</v>
      </c>
    </row>
    <row r="2309" spans="15:16" x14ac:dyDescent="0.25">
      <c r="O2309">
        <v>3513401</v>
      </c>
      <c r="P2309" t="s">
        <v>729</v>
      </c>
    </row>
    <row r="2310" spans="15:16" x14ac:dyDescent="0.25">
      <c r="O2310">
        <v>3513401</v>
      </c>
      <c r="P2310" t="s">
        <v>729</v>
      </c>
    </row>
    <row r="2311" spans="15:16" x14ac:dyDescent="0.25">
      <c r="O2311">
        <v>3513401</v>
      </c>
      <c r="P2311" t="s">
        <v>729</v>
      </c>
    </row>
    <row r="2312" spans="15:16" x14ac:dyDescent="0.25">
      <c r="O2312">
        <v>3513401</v>
      </c>
      <c r="P2312" t="s">
        <v>729</v>
      </c>
    </row>
    <row r="2313" spans="15:16" x14ac:dyDescent="0.25">
      <c r="O2313">
        <v>3514401</v>
      </c>
      <c r="P2313" t="s">
        <v>730</v>
      </c>
    </row>
    <row r="2314" spans="15:16" x14ac:dyDescent="0.25">
      <c r="O2314">
        <v>3514401</v>
      </c>
      <c r="P2314" t="s">
        <v>730</v>
      </c>
    </row>
    <row r="2315" spans="15:16" x14ac:dyDescent="0.25">
      <c r="O2315">
        <v>3514401</v>
      </c>
      <c r="P2315" t="s">
        <v>730</v>
      </c>
    </row>
    <row r="2316" spans="15:16" x14ac:dyDescent="0.25">
      <c r="O2316">
        <v>3514401</v>
      </c>
      <c r="P2316" t="s">
        <v>730</v>
      </c>
    </row>
    <row r="2317" spans="15:16" x14ac:dyDescent="0.25">
      <c r="O2317">
        <v>3516401</v>
      </c>
      <c r="P2317" t="s">
        <v>731</v>
      </c>
    </row>
    <row r="2318" spans="15:16" x14ac:dyDescent="0.25">
      <c r="O2318">
        <v>3516401</v>
      </c>
      <c r="P2318" t="s">
        <v>731</v>
      </c>
    </row>
    <row r="2319" spans="15:16" x14ac:dyDescent="0.25">
      <c r="O2319">
        <v>3516401</v>
      </c>
      <c r="P2319" t="s">
        <v>731</v>
      </c>
    </row>
    <row r="2320" spans="15:16" x14ac:dyDescent="0.25">
      <c r="O2320">
        <v>3516401</v>
      </c>
      <c r="P2320" t="s">
        <v>731</v>
      </c>
    </row>
    <row r="2321" spans="15:16" x14ac:dyDescent="0.25">
      <c r="O2321">
        <v>3516401</v>
      </c>
      <c r="P2321" t="s">
        <v>731</v>
      </c>
    </row>
    <row r="2322" spans="15:16" x14ac:dyDescent="0.25">
      <c r="O2322">
        <v>3516401</v>
      </c>
      <c r="P2322" t="s">
        <v>731</v>
      </c>
    </row>
    <row r="2323" spans="15:16" x14ac:dyDescent="0.25">
      <c r="O2323">
        <v>3518401</v>
      </c>
      <c r="P2323" t="s">
        <v>732</v>
      </c>
    </row>
    <row r="2324" spans="15:16" x14ac:dyDescent="0.25">
      <c r="O2324">
        <v>3519401</v>
      </c>
      <c r="P2324" t="s">
        <v>733</v>
      </c>
    </row>
    <row r="2325" spans="15:16" x14ac:dyDescent="0.25">
      <c r="O2325">
        <v>3519401</v>
      </c>
      <c r="P2325" t="s">
        <v>733</v>
      </c>
    </row>
    <row r="2326" spans="15:16" x14ac:dyDescent="0.25">
      <c r="O2326">
        <v>3520401</v>
      </c>
      <c r="P2326" t="s">
        <v>734</v>
      </c>
    </row>
    <row r="2327" spans="15:16" x14ac:dyDescent="0.25">
      <c r="O2327">
        <v>3520401</v>
      </c>
      <c r="P2327" t="s">
        <v>734</v>
      </c>
    </row>
    <row r="2328" spans="15:16" x14ac:dyDescent="0.25">
      <c r="O2328">
        <v>3523401</v>
      </c>
      <c r="P2328" t="s">
        <v>735</v>
      </c>
    </row>
    <row r="2329" spans="15:16" x14ac:dyDescent="0.25">
      <c r="O2329">
        <v>3523401</v>
      </c>
      <c r="P2329" t="s">
        <v>735</v>
      </c>
    </row>
    <row r="2330" spans="15:16" x14ac:dyDescent="0.25">
      <c r="O2330">
        <v>3523401</v>
      </c>
      <c r="P2330" t="s">
        <v>735</v>
      </c>
    </row>
    <row r="2331" spans="15:16" x14ac:dyDescent="0.25">
      <c r="O2331">
        <v>3523401</v>
      </c>
      <c r="P2331" t="s">
        <v>735</v>
      </c>
    </row>
    <row r="2332" spans="15:16" x14ac:dyDescent="0.25">
      <c r="O2332">
        <v>3524401</v>
      </c>
      <c r="P2332" t="s">
        <v>736</v>
      </c>
    </row>
    <row r="2333" spans="15:16" x14ac:dyDescent="0.25">
      <c r="O2333">
        <v>3524401</v>
      </c>
      <c r="P2333" t="s">
        <v>736</v>
      </c>
    </row>
    <row r="2334" spans="15:16" x14ac:dyDescent="0.25">
      <c r="O2334">
        <v>3524401</v>
      </c>
      <c r="P2334" t="s">
        <v>736</v>
      </c>
    </row>
    <row r="2335" spans="15:16" x14ac:dyDescent="0.25">
      <c r="O2335">
        <v>3525401</v>
      </c>
      <c r="P2335" t="s">
        <v>737</v>
      </c>
    </row>
    <row r="2336" spans="15:16" x14ac:dyDescent="0.25">
      <c r="O2336">
        <v>3525401</v>
      </c>
      <c r="P2336" t="s">
        <v>737</v>
      </c>
    </row>
    <row r="2337" spans="15:16" x14ac:dyDescent="0.25">
      <c r="O2337">
        <v>3525401</v>
      </c>
      <c r="P2337" t="s">
        <v>737</v>
      </c>
    </row>
    <row r="2338" spans="15:16" x14ac:dyDescent="0.25">
      <c r="O2338">
        <v>3525401</v>
      </c>
      <c r="P2338" t="s">
        <v>737</v>
      </c>
    </row>
    <row r="2339" spans="15:16" x14ac:dyDescent="0.25">
      <c r="O2339">
        <v>3534401</v>
      </c>
      <c r="P2339" t="s">
        <v>738</v>
      </c>
    </row>
    <row r="2340" spans="15:16" x14ac:dyDescent="0.25">
      <c r="O2340">
        <v>3534401</v>
      </c>
      <c r="P2340" t="s">
        <v>738</v>
      </c>
    </row>
    <row r="2341" spans="15:16" x14ac:dyDescent="0.25">
      <c r="O2341">
        <v>3551401</v>
      </c>
      <c r="P2341" t="s">
        <v>739</v>
      </c>
    </row>
    <row r="2342" spans="15:16" x14ac:dyDescent="0.25">
      <c r="O2342">
        <v>3551401</v>
      </c>
      <c r="P2342" t="s">
        <v>739</v>
      </c>
    </row>
    <row r="2343" spans="15:16" x14ac:dyDescent="0.25">
      <c r="O2343">
        <v>3551401</v>
      </c>
      <c r="P2343" t="s">
        <v>739</v>
      </c>
    </row>
    <row r="2344" spans="15:16" x14ac:dyDescent="0.25">
      <c r="O2344">
        <v>3551401</v>
      </c>
      <c r="P2344" t="s">
        <v>739</v>
      </c>
    </row>
    <row r="2345" spans="15:16" x14ac:dyDescent="0.25">
      <c r="O2345">
        <v>3588401</v>
      </c>
      <c r="P2345" t="s">
        <v>740</v>
      </c>
    </row>
    <row r="2346" spans="15:16" x14ac:dyDescent="0.25">
      <c r="O2346">
        <v>3588401</v>
      </c>
      <c r="P2346" t="s">
        <v>740</v>
      </c>
    </row>
    <row r="2347" spans="15:16" x14ac:dyDescent="0.25">
      <c r="O2347">
        <v>3589401</v>
      </c>
      <c r="P2347" t="s">
        <v>741</v>
      </c>
    </row>
    <row r="2348" spans="15:16" x14ac:dyDescent="0.25">
      <c r="O2348">
        <v>3589401</v>
      </c>
      <c r="P2348" t="s">
        <v>741</v>
      </c>
    </row>
    <row r="2349" spans="15:16" x14ac:dyDescent="0.25">
      <c r="O2349">
        <v>3590401</v>
      </c>
      <c r="P2349" t="s">
        <v>742</v>
      </c>
    </row>
    <row r="2350" spans="15:16" x14ac:dyDescent="0.25">
      <c r="O2350">
        <v>3590401</v>
      </c>
      <c r="P2350" t="s">
        <v>742</v>
      </c>
    </row>
    <row r="2351" spans="15:16" x14ac:dyDescent="0.25">
      <c r="O2351">
        <v>3591401</v>
      </c>
      <c r="P2351" t="s">
        <v>743</v>
      </c>
    </row>
    <row r="2352" spans="15:16" x14ac:dyDescent="0.25">
      <c r="O2352">
        <v>3591401</v>
      </c>
      <c r="P2352" t="s">
        <v>743</v>
      </c>
    </row>
    <row r="2353" spans="15:16" x14ac:dyDescent="0.25">
      <c r="O2353">
        <v>3592401</v>
      </c>
      <c r="P2353" t="s">
        <v>744</v>
      </c>
    </row>
    <row r="2354" spans="15:16" x14ac:dyDescent="0.25">
      <c r="O2354">
        <v>3592401</v>
      </c>
      <c r="P2354" t="s">
        <v>744</v>
      </c>
    </row>
    <row r="2355" spans="15:16" x14ac:dyDescent="0.25">
      <c r="O2355">
        <v>3596401</v>
      </c>
      <c r="P2355" t="s">
        <v>745</v>
      </c>
    </row>
    <row r="2356" spans="15:16" x14ac:dyDescent="0.25">
      <c r="O2356">
        <v>3611401</v>
      </c>
      <c r="P2356" t="s">
        <v>746</v>
      </c>
    </row>
    <row r="2357" spans="15:16" x14ac:dyDescent="0.25">
      <c r="O2357">
        <v>3611401</v>
      </c>
      <c r="P2357" t="s">
        <v>746</v>
      </c>
    </row>
    <row r="2358" spans="15:16" x14ac:dyDescent="0.25">
      <c r="O2358">
        <v>3611401</v>
      </c>
      <c r="P2358" t="s">
        <v>746</v>
      </c>
    </row>
    <row r="2359" spans="15:16" x14ac:dyDescent="0.25">
      <c r="O2359">
        <v>3612401</v>
      </c>
      <c r="P2359" t="s">
        <v>747</v>
      </c>
    </row>
    <row r="2360" spans="15:16" x14ac:dyDescent="0.25">
      <c r="O2360">
        <v>3612401</v>
      </c>
      <c r="P2360" t="s">
        <v>747</v>
      </c>
    </row>
    <row r="2361" spans="15:16" x14ac:dyDescent="0.25">
      <c r="O2361">
        <v>3612401</v>
      </c>
      <c r="P2361" t="s">
        <v>747</v>
      </c>
    </row>
    <row r="2362" spans="15:16" x14ac:dyDescent="0.25">
      <c r="O2362">
        <v>3612401</v>
      </c>
      <c r="P2362" t="s">
        <v>747</v>
      </c>
    </row>
    <row r="2363" spans="15:16" x14ac:dyDescent="0.25">
      <c r="O2363">
        <v>3614265</v>
      </c>
      <c r="P2363" t="s">
        <v>748</v>
      </c>
    </row>
    <row r="2364" spans="15:16" x14ac:dyDescent="0.25">
      <c r="O2364">
        <v>3614265</v>
      </c>
      <c r="P2364" t="s">
        <v>748</v>
      </c>
    </row>
    <row r="2365" spans="15:16" x14ac:dyDescent="0.25">
      <c r="O2365">
        <v>3614265</v>
      </c>
      <c r="P2365" t="s">
        <v>748</v>
      </c>
    </row>
    <row r="2366" spans="15:16" x14ac:dyDescent="0.25">
      <c r="O2366">
        <v>3614271</v>
      </c>
      <c r="P2366" t="s">
        <v>749</v>
      </c>
    </row>
    <row r="2367" spans="15:16" x14ac:dyDescent="0.25">
      <c r="O2367">
        <v>3614271</v>
      </c>
      <c r="P2367" t="s">
        <v>749</v>
      </c>
    </row>
    <row r="2368" spans="15:16" x14ac:dyDescent="0.25">
      <c r="O2368">
        <v>3614288</v>
      </c>
      <c r="P2368" t="s">
        <v>750</v>
      </c>
    </row>
    <row r="2369" spans="15:16" x14ac:dyDescent="0.25">
      <c r="O2369">
        <v>3614288</v>
      </c>
      <c r="P2369" t="s">
        <v>750</v>
      </c>
    </row>
    <row r="2370" spans="15:16" x14ac:dyDescent="0.25">
      <c r="O2370">
        <v>3614401</v>
      </c>
      <c r="P2370" t="s">
        <v>751</v>
      </c>
    </row>
    <row r="2371" spans="15:16" x14ac:dyDescent="0.25">
      <c r="O2371">
        <v>3614401</v>
      </c>
      <c r="P2371" t="s">
        <v>751</v>
      </c>
    </row>
    <row r="2372" spans="15:16" x14ac:dyDescent="0.25">
      <c r="O2372">
        <v>3614401</v>
      </c>
      <c r="P2372" t="s">
        <v>751</v>
      </c>
    </row>
    <row r="2373" spans="15:16" x14ac:dyDescent="0.25">
      <c r="O2373">
        <v>3614401</v>
      </c>
      <c r="P2373" t="s">
        <v>751</v>
      </c>
    </row>
    <row r="2374" spans="15:16" x14ac:dyDescent="0.25">
      <c r="O2374">
        <v>3614401</v>
      </c>
      <c r="P2374" t="s">
        <v>751</v>
      </c>
    </row>
    <row r="2375" spans="15:16" x14ac:dyDescent="0.25">
      <c r="O2375">
        <v>3614401</v>
      </c>
      <c r="P2375" t="s">
        <v>751</v>
      </c>
    </row>
    <row r="2376" spans="15:16" x14ac:dyDescent="0.25">
      <c r="O2376">
        <v>3614401</v>
      </c>
      <c r="P2376" t="s">
        <v>751</v>
      </c>
    </row>
    <row r="2377" spans="15:16" x14ac:dyDescent="0.25">
      <c r="O2377">
        <v>3615401</v>
      </c>
      <c r="P2377" t="s">
        <v>752</v>
      </c>
    </row>
    <row r="2378" spans="15:16" x14ac:dyDescent="0.25">
      <c r="O2378">
        <v>3615401</v>
      </c>
      <c r="P2378" t="s">
        <v>752</v>
      </c>
    </row>
    <row r="2379" spans="15:16" x14ac:dyDescent="0.25">
      <c r="O2379">
        <v>3615401</v>
      </c>
      <c r="P2379" t="s">
        <v>752</v>
      </c>
    </row>
    <row r="2380" spans="15:16" x14ac:dyDescent="0.25">
      <c r="O2380">
        <v>3615401</v>
      </c>
      <c r="P2380" t="s">
        <v>752</v>
      </c>
    </row>
    <row r="2381" spans="15:16" x14ac:dyDescent="0.25">
      <c r="O2381">
        <v>3615401</v>
      </c>
      <c r="P2381" t="s">
        <v>752</v>
      </c>
    </row>
    <row r="2382" spans="15:16" x14ac:dyDescent="0.25">
      <c r="O2382">
        <v>3616401</v>
      </c>
      <c r="P2382" t="s">
        <v>753</v>
      </c>
    </row>
    <row r="2383" spans="15:16" x14ac:dyDescent="0.25">
      <c r="O2383">
        <v>3616401</v>
      </c>
      <c r="P2383" t="s">
        <v>753</v>
      </c>
    </row>
    <row r="2384" spans="15:16" x14ac:dyDescent="0.25">
      <c r="O2384">
        <v>3616401</v>
      </c>
      <c r="P2384" t="s">
        <v>753</v>
      </c>
    </row>
    <row r="2385" spans="15:16" x14ac:dyDescent="0.25">
      <c r="O2385">
        <v>3616401</v>
      </c>
      <c r="P2385" t="s">
        <v>753</v>
      </c>
    </row>
    <row r="2386" spans="15:16" x14ac:dyDescent="0.25">
      <c r="O2386">
        <v>3617265</v>
      </c>
      <c r="P2386" t="s">
        <v>754</v>
      </c>
    </row>
    <row r="2387" spans="15:16" x14ac:dyDescent="0.25">
      <c r="O2387">
        <v>3617265</v>
      </c>
      <c r="P2387" t="s">
        <v>754</v>
      </c>
    </row>
    <row r="2388" spans="15:16" x14ac:dyDescent="0.25">
      <c r="O2388">
        <v>3617265</v>
      </c>
      <c r="P2388" t="s">
        <v>754</v>
      </c>
    </row>
    <row r="2389" spans="15:16" x14ac:dyDescent="0.25">
      <c r="O2389">
        <v>3617401</v>
      </c>
      <c r="P2389" t="s">
        <v>755</v>
      </c>
    </row>
    <row r="2390" spans="15:16" x14ac:dyDescent="0.25">
      <c r="O2390">
        <v>3617401</v>
      </c>
      <c r="P2390" t="s">
        <v>755</v>
      </c>
    </row>
    <row r="2391" spans="15:16" x14ac:dyDescent="0.25">
      <c r="O2391">
        <v>3617401</v>
      </c>
      <c r="P2391" t="s">
        <v>755</v>
      </c>
    </row>
    <row r="2392" spans="15:16" x14ac:dyDescent="0.25">
      <c r="O2392">
        <v>3617401</v>
      </c>
      <c r="P2392" t="s">
        <v>755</v>
      </c>
    </row>
    <row r="2393" spans="15:16" x14ac:dyDescent="0.25">
      <c r="O2393">
        <v>3617401</v>
      </c>
      <c r="P2393" t="s">
        <v>755</v>
      </c>
    </row>
    <row r="2394" spans="15:16" x14ac:dyDescent="0.25">
      <c r="O2394">
        <v>3617401</v>
      </c>
      <c r="P2394" t="s">
        <v>755</v>
      </c>
    </row>
    <row r="2395" spans="15:16" x14ac:dyDescent="0.25">
      <c r="O2395">
        <v>3618401</v>
      </c>
      <c r="P2395" t="s">
        <v>756</v>
      </c>
    </row>
    <row r="2396" spans="15:16" x14ac:dyDescent="0.25">
      <c r="O2396">
        <v>3618401</v>
      </c>
      <c r="P2396" t="s">
        <v>756</v>
      </c>
    </row>
    <row r="2397" spans="15:16" x14ac:dyDescent="0.25">
      <c r="O2397">
        <v>3618401</v>
      </c>
      <c r="P2397" t="s">
        <v>756</v>
      </c>
    </row>
    <row r="2398" spans="15:16" x14ac:dyDescent="0.25">
      <c r="O2398">
        <v>3619271</v>
      </c>
      <c r="P2398" t="s">
        <v>757</v>
      </c>
    </row>
    <row r="2399" spans="15:16" x14ac:dyDescent="0.25">
      <c r="O2399">
        <v>3619271</v>
      </c>
      <c r="P2399" t="s">
        <v>757</v>
      </c>
    </row>
    <row r="2400" spans="15:16" x14ac:dyDescent="0.25">
      <c r="O2400">
        <v>3619401</v>
      </c>
      <c r="P2400" t="s">
        <v>758</v>
      </c>
    </row>
    <row r="2401" spans="15:16" x14ac:dyDescent="0.25">
      <c r="O2401">
        <v>3619401</v>
      </c>
      <c r="P2401" t="s">
        <v>758</v>
      </c>
    </row>
    <row r="2402" spans="15:16" x14ac:dyDescent="0.25">
      <c r="O2402">
        <v>3622401</v>
      </c>
      <c r="P2402" t="s">
        <v>759</v>
      </c>
    </row>
    <row r="2403" spans="15:16" x14ac:dyDescent="0.25">
      <c r="O2403">
        <v>3622401</v>
      </c>
      <c r="P2403" t="s">
        <v>759</v>
      </c>
    </row>
    <row r="2404" spans="15:16" x14ac:dyDescent="0.25">
      <c r="O2404">
        <v>3626401</v>
      </c>
      <c r="P2404" t="s">
        <v>760</v>
      </c>
    </row>
    <row r="2405" spans="15:16" x14ac:dyDescent="0.25">
      <c r="O2405">
        <v>3628401</v>
      </c>
      <c r="P2405" t="s">
        <v>761</v>
      </c>
    </row>
    <row r="2406" spans="15:16" x14ac:dyDescent="0.25">
      <c r="O2406">
        <v>3628401</v>
      </c>
      <c r="P2406" t="s">
        <v>761</v>
      </c>
    </row>
    <row r="2407" spans="15:16" x14ac:dyDescent="0.25">
      <c r="O2407">
        <v>3632401</v>
      </c>
      <c r="P2407" t="s">
        <v>762</v>
      </c>
    </row>
    <row r="2408" spans="15:16" x14ac:dyDescent="0.25">
      <c r="O2408">
        <v>3632401</v>
      </c>
      <c r="P2408" t="s">
        <v>762</v>
      </c>
    </row>
    <row r="2409" spans="15:16" x14ac:dyDescent="0.25">
      <c r="O2409">
        <v>3634401</v>
      </c>
      <c r="P2409" t="s">
        <v>763</v>
      </c>
    </row>
    <row r="2410" spans="15:16" x14ac:dyDescent="0.25">
      <c r="O2410">
        <v>3634401</v>
      </c>
      <c r="P2410" t="s">
        <v>763</v>
      </c>
    </row>
    <row r="2411" spans="15:16" x14ac:dyDescent="0.25">
      <c r="O2411">
        <v>3635401</v>
      </c>
      <c r="P2411" t="s">
        <v>764</v>
      </c>
    </row>
    <row r="2412" spans="15:16" x14ac:dyDescent="0.25">
      <c r="O2412">
        <v>3635401</v>
      </c>
      <c r="P2412" t="s">
        <v>764</v>
      </c>
    </row>
    <row r="2413" spans="15:16" x14ac:dyDescent="0.25">
      <c r="O2413">
        <v>3645401</v>
      </c>
      <c r="P2413" t="s">
        <v>765</v>
      </c>
    </row>
    <row r="2414" spans="15:16" x14ac:dyDescent="0.25">
      <c r="O2414">
        <v>3645401</v>
      </c>
      <c r="P2414" t="s">
        <v>765</v>
      </c>
    </row>
    <row r="2415" spans="15:16" x14ac:dyDescent="0.25">
      <c r="O2415">
        <v>3645401</v>
      </c>
      <c r="P2415" t="s">
        <v>765</v>
      </c>
    </row>
    <row r="2416" spans="15:16" x14ac:dyDescent="0.25">
      <c r="O2416">
        <v>3647401</v>
      </c>
      <c r="P2416" t="s">
        <v>766</v>
      </c>
    </row>
    <row r="2417" spans="15:16" x14ac:dyDescent="0.25">
      <c r="O2417">
        <v>3648401</v>
      </c>
      <c r="P2417" t="s">
        <v>767</v>
      </c>
    </row>
    <row r="2418" spans="15:16" x14ac:dyDescent="0.25">
      <c r="O2418">
        <v>3648401</v>
      </c>
      <c r="P2418" t="s">
        <v>767</v>
      </c>
    </row>
    <row r="2419" spans="15:16" x14ac:dyDescent="0.25">
      <c r="O2419">
        <v>3649401</v>
      </c>
      <c r="P2419" t="s">
        <v>768</v>
      </c>
    </row>
    <row r="2420" spans="15:16" x14ac:dyDescent="0.25">
      <c r="O2420">
        <v>3649401</v>
      </c>
      <c r="P2420" t="s">
        <v>768</v>
      </c>
    </row>
    <row r="2421" spans="15:16" x14ac:dyDescent="0.25">
      <c r="O2421">
        <v>3649401</v>
      </c>
      <c r="P2421" t="s">
        <v>768</v>
      </c>
    </row>
    <row r="2422" spans="15:16" x14ac:dyDescent="0.25">
      <c r="O2422">
        <v>3650401</v>
      </c>
      <c r="P2422" t="s">
        <v>769</v>
      </c>
    </row>
    <row r="2423" spans="15:16" x14ac:dyDescent="0.25">
      <c r="O2423">
        <v>3650401</v>
      </c>
      <c r="P2423" t="s">
        <v>769</v>
      </c>
    </row>
    <row r="2424" spans="15:16" x14ac:dyDescent="0.25">
      <c r="O2424">
        <v>3650401</v>
      </c>
      <c r="P2424" t="s">
        <v>769</v>
      </c>
    </row>
    <row r="2425" spans="15:16" x14ac:dyDescent="0.25">
      <c r="O2425">
        <v>3650401</v>
      </c>
      <c r="P2425" t="s">
        <v>769</v>
      </c>
    </row>
    <row r="2426" spans="15:16" x14ac:dyDescent="0.25">
      <c r="O2426">
        <v>3650401</v>
      </c>
      <c r="P2426" t="s">
        <v>769</v>
      </c>
    </row>
    <row r="2427" spans="15:16" x14ac:dyDescent="0.25">
      <c r="O2427">
        <v>3650401</v>
      </c>
      <c r="P2427" t="s">
        <v>769</v>
      </c>
    </row>
    <row r="2428" spans="15:16" x14ac:dyDescent="0.25">
      <c r="O2428">
        <v>3650401</v>
      </c>
      <c r="P2428" t="s">
        <v>769</v>
      </c>
    </row>
    <row r="2429" spans="15:16" x14ac:dyDescent="0.25">
      <c r="O2429">
        <v>3664401</v>
      </c>
      <c r="P2429" t="s">
        <v>770</v>
      </c>
    </row>
    <row r="2430" spans="15:16" x14ac:dyDescent="0.25">
      <c r="O2430">
        <v>3664401</v>
      </c>
      <c r="P2430" t="s">
        <v>770</v>
      </c>
    </row>
    <row r="2431" spans="15:16" x14ac:dyDescent="0.25">
      <c r="O2431">
        <v>3675265</v>
      </c>
      <c r="P2431" t="s">
        <v>771</v>
      </c>
    </row>
    <row r="2432" spans="15:16" x14ac:dyDescent="0.25">
      <c r="O2432">
        <v>3675265</v>
      </c>
      <c r="P2432" t="s">
        <v>771</v>
      </c>
    </row>
    <row r="2433" spans="15:16" x14ac:dyDescent="0.25">
      <c r="O2433">
        <v>3677265</v>
      </c>
      <c r="P2433" t="s">
        <v>772</v>
      </c>
    </row>
    <row r="2434" spans="15:16" x14ac:dyDescent="0.25">
      <c r="O2434">
        <v>3677265</v>
      </c>
      <c r="P2434" t="s">
        <v>772</v>
      </c>
    </row>
    <row r="2435" spans="15:16" x14ac:dyDescent="0.25">
      <c r="O2435">
        <v>3681403</v>
      </c>
      <c r="P2435" t="s">
        <v>773</v>
      </c>
    </row>
    <row r="2436" spans="15:16" x14ac:dyDescent="0.25">
      <c r="O2436">
        <v>3681403</v>
      </c>
      <c r="P2436" t="s">
        <v>773</v>
      </c>
    </row>
    <row r="2437" spans="15:16" x14ac:dyDescent="0.25">
      <c r="O2437">
        <v>3688401</v>
      </c>
      <c r="P2437" t="s">
        <v>774</v>
      </c>
    </row>
    <row r="2438" spans="15:16" x14ac:dyDescent="0.25">
      <c r="O2438">
        <v>3688401</v>
      </c>
      <c r="P2438" t="s">
        <v>774</v>
      </c>
    </row>
    <row r="2439" spans="15:16" x14ac:dyDescent="0.25">
      <c r="O2439">
        <v>3689401</v>
      </c>
      <c r="P2439" t="s">
        <v>775</v>
      </c>
    </row>
    <row r="2440" spans="15:16" x14ac:dyDescent="0.25">
      <c r="O2440">
        <v>3689401</v>
      </c>
      <c r="P2440" t="s">
        <v>775</v>
      </c>
    </row>
    <row r="2441" spans="15:16" x14ac:dyDescent="0.25">
      <c r="O2441">
        <v>3690401</v>
      </c>
      <c r="P2441" t="s">
        <v>776</v>
      </c>
    </row>
    <row r="2442" spans="15:16" x14ac:dyDescent="0.25">
      <c r="O2442">
        <v>3690401</v>
      </c>
      <c r="P2442" t="s">
        <v>776</v>
      </c>
    </row>
    <row r="2443" spans="15:16" x14ac:dyDescent="0.25">
      <c r="O2443">
        <v>3692401</v>
      </c>
      <c r="P2443" t="s">
        <v>777</v>
      </c>
    </row>
    <row r="2444" spans="15:16" x14ac:dyDescent="0.25">
      <c r="O2444">
        <v>3692401</v>
      </c>
      <c r="P2444" t="s">
        <v>777</v>
      </c>
    </row>
    <row r="2445" spans="15:16" x14ac:dyDescent="0.25">
      <c r="O2445">
        <v>3696401</v>
      </c>
      <c r="P2445" t="s">
        <v>778</v>
      </c>
    </row>
    <row r="2446" spans="15:16" x14ac:dyDescent="0.25">
      <c r="O2446">
        <v>3696401</v>
      </c>
      <c r="P2446" t="s">
        <v>778</v>
      </c>
    </row>
    <row r="2447" spans="15:16" x14ac:dyDescent="0.25">
      <c r="O2447">
        <v>3696401</v>
      </c>
      <c r="P2447" t="s">
        <v>778</v>
      </c>
    </row>
    <row r="2448" spans="15:16" x14ac:dyDescent="0.25">
      <c r="O2448">
        <v>3697401</v>
      </c>
      <c r="P2448" t="s">
        <v>779</v>
      </c>
    </row>
    <row r="2449" spans="15:16" x14ac:dyDescent="0.25">
      <c r="O2449">
        <v>3697401</v>
      </c>
      <c r="P2449" t="s">
        <v>779</v>
      </c>
    </row>
    <row r="2450" spans="15:16" x14ac:dyDescent="0.25">
      <c r="O2450">
        <v>3698401</v>
      </c>
      <c r="P2450" t="s">
        <v>780</v>
      </c>
    </row>
    <row r="2451" spans="15:16" x14ac:dyDescent="0.25">
      <c r="O2451">
        <v>3698401</v>
      </c>
      <c r="P2451" t="s">
        <v>780</v>
      </c>
    </row>
    <row r="2452" spans="15:16" x14ac:dyDescent="0.25">
      <c r="O2452">
        <v>3703401</v>
      </c>
      <c r="P2452" t="s">
        <v>781</v>
      </c>
    </row>
    <row r="2453" spans="15:16" x14ac:dyDescent="0.25">
      <c r="O2453">
        <v>3703401</v>
      </c>
      <c r="P2453" t="s">
        <v>781</v>
      </c>
    </row>
    <row r="2454" spans="15:16" x14ac:dyDescent="0.25">
      <c r="O2454">
        <v>3704401</v>
      </c>
      <c r="P2454" t="s">
        <v>782</v>
      </c>
    </row>
    <row r="2455" spans="15:16" x14ac:dyDescent="0.25">
      <c r="O2455">
        <v>3704401</v>
      </c>
      <c r="P2455" t="s">
        <v>782</v>
      </c>
    </row>
    <row r="2456" spans="15:16" x14ac:dyDescent="0.25">
      <c r="O2456">
        <v>3707401</v>
      </c>
      <c r="P2456" t="s">
        <v>783</v>
      </c>
    </row>
    <row r="2457" spans="15:16" x14ac:dyDescent="0.25">
      <c r="O2457">
        <v>3707401</v>
      </c>
      <c r="P2457" t="s">
        <v>783</v>
      </c>
    </row>
    <row r="2458" spans="15:16" x14ac:dyDescent="0.25">
      <c r="O2458">
        <v>3712401</v>
      </c>
      <c r="P2458" t="s">
        <v>784</v>
      </c>
    </row>
    <row r="2459" spans="15:16" x14ac:dyDescent="0.25">
      <c r="O2459">
        <v>3712401</v>
      </c>
      <c r="P2459" t="s">
        <v>784</v>
      </c>
    </row>
    <row r="2460" spans="15:16" x14ac:dyDescent="0.25">
      <c r="O2460">
        <v>3712401</v>
      </c>
      <c r="P2460" t="s">
        <v>784</v>
      </c>
    </row>
    <row r="2461" spans="15:16" x14ac:dyDescent="0.25">
      <c r="O2461">
        <v>3712401</v>
      </c>
      <c r="P2461" t="s">
        <v>784</v>
      </c>
    </row>
    <row r="2462" spans="15:16" x14ac:dyDescent="0.25">
      <c r="O2462">
        <v>3713401</v>
      </c>
      <c r="P2462" t="s">
        <v>785</v>
      </c>
    </row>
    <row r="2463" spans="15:16" x14ac:dyDescent="0.25">
      <c r="O2463">
        <v>3713401</v>
      </c>
      <c r="P2463" t="s">
        <v>785</v>
      </c>
    </row>
    <row r="2464" spans="15:16" x14ac:dyDescent="0.25">
      <c r="O2464">
        <v>3713401</v>
      </c>
      <c r="P2464" t="s">
        <v>785</v>
      </c>
    </row>
    <row r="2465" spans="15:16" x14ac:dyDescent="0.25">
      <c r="O2465">
        <v>3713401</v>
      </c>
      <c r="P2465" t="s">
        <v>785</v>
      </c>
    </row>
    <row r="2466" spans="15:16" x14ac:dyDescent="0.25">
      <c r="O2466">
        <v>3713401</v>
      </c>
      <c r="P2466" t="s">
        <v>785</v>
      </c>
    </row>
    <row r="2467" spans="15:16" x14ac:dyDescent="0.25">
      <c r="O2467">
        <v>3723211</v>
      </c>
      <c r="P2467" t="s">
        <v>786</v>
      </c>
    </row>
    <row r="2468" spans="15:16" x14ac:dyDescent="0.25">
      <c r="O2468">
        <v>3723211</v>
      </c>
      <c r="P2468" t="s">
        <v>786</v>
      </c>
    </row>
    <row r="2469" spans="15:16" x14ac:dyDescent="0.25">
      <c r="O2469">
        <v>3723211</v>
      </c>
      <c r="P2469" t="s">
        <v>786</v>
      </c>
    </row>
    <row r="2470" spans="15:16" x14ac:dyDescent="0.25">
      <c r="O2470">
        <v>3723211</v>
      </c>
      <c r="P2470" t="s">
        <v>786</v>
      </c>
    </row>
    <row r="2471" spans="15:16" x14ac:dyDescent="0.25">
      <c r="O2471">
        <v>3723211</v>
      </c>
      <c r="P2471" t="s">
        <v>786</v>
      </c>
    </row>
    <row r="2472" spans="15:16" x14ac:dyDescent="0.25">
      <c r="O2472">
        <v>3723213</v>
      </c>
      <c r="P2472" t="s">
        <v>787</v>
      </c>
    </row>
    <row r="2473" spans="15:16" x14ac:dyDescent="0.25">
      <c r="O2473">
        <v>3723213</v>
      </c>
      <c r="P2473" t="s">
        <v>787</v>
      </c>
    </row>
    <row r="2474" spans="15:16" x14ac:dyDescent="0.25">
      <c r="O2474">
        <v>3723213</v>
      </c>
      <c r="P2474" t="s">
        <v>787</v>
      </c>
    </row>
    <row r="2475" spans="15:16" x14ac:dyDescent="0.25">
      <c r="O2475">
        <v>3723213</v>
      </c>
      <c r="P2475" t="s">
        <v>787</v>
      </c>
    </row>
    <row r="2476" spans="15:16" x14ac:dyDescent="0.25">
      <c r="O2476">
        <v>3723213</v>
      </c>
      <c r="P2476" t="s">
        <v>787</v>
      </c>
    </row>
    <row r="2477" spans="15:16" x14ac:dyDescent="0.25">
      <c r="O2477">
        <v>3723213</v>
      </c>
      <c r="P2477" t="s">
        <v>787</v>
      </c>
    </row>
    <row r="2478" spans="15:16" x14ac:dyDescent="0.25">
      <c r="O2478">
        <v>3723711</v>
      </c>
      <c r="P2478" t="s">
        <v>788</v>
      </c>
    </row>
    <row r="2479" spans="15:16" x14ac:dyDescent="0.25">
      <c r="O2479">
        <v>3723711</v>
      </c>
      <c r="P2479" t="s">
        <v>788</v>
      </c>
    </row>
    <row r="2480" spans="15:16" x14ac:dyDescent="0.25">
      <c r="O2480">
        <v>3723711</v>
      </c>
      <c r="P2480" t="s">
        <v>788</v>
      </c>
    </row>
    <row r="2481" spans="15:16" x14ac:dyDescent="0.25">
      <c r="O2481">
        <v>3723711</v>
      </c>
      <c r="P2481" t="s">
        <v>788</v>
      </c>
    </row>
    <row r="2482" spans="15:16" x14ac:dyDescent="0.25">
      <c r="O2482">
        <v>3723713</v>
      </c>
      <c r="P2482" t="s">
        <v>789</v>
      </c>
    </row>
    <row r="2483" spans="15:16" x14ac:dyDescent="0.25">
      <c r="O2483">
        <v>3723713</v>
      </c>
      <c r="P2483" t="s">
        <v>789</v>
      </c>
    </row>
    <row r="2484" spans="15:16" x14ac:dyDescent="0.25">
      <c r="O2484">
        <v>3723713</v>
      </c>
      <c r="P2484" t="s">
        <v>789</v>
      </c>
    </row>
    <row r="2485" spans="15:16" x14ac:dyDescent="0.25">
      <c r="O2485">
        <v>3723713</v>
      </c>
      <c r="P2485" t="s">
        <v>789</v>
      </c>
    </row>
    <row r="2486" spans="15:16" x14ac:dyDescent="0.25">
      <c r="O2486">
        <v>3725211</v>
      </c>
      <c r="P2486" t="s">
        <v>790</v>
      </c>
    </row>
    <row r="2487" spans="15:16" x14ac:dyDescent="0.25">
      <c r="O2487">
        <v>3725211</v>
      </c>
      <c r="P2487" t="s">
        <v>790</v>
      </c>
    </row>
    <row r="2488" spans="15:16" x14ac:dyDescent="0.25">
      <c r="O2488">
        <v>3725211</v>
      </c>
      <c r="P2488" t="s">
        <v>790</v>
      </c>
    </row>
    <row r="2489" spans="15:16" x14ac:dyDescent="0.25">
      <c r="O2489">
        <v>3725211</v>
      </c>
      <c r="P2489" t="s">
        <v>790</v>
      </c>
    </row>
    <row r="2490" spans="15:16" x14ac:dyDescent="0.25">
      <c r="O2490">
        <v>3725211</v>
      </c>
      <c r="P2490" t="s">
        <v>790</v>
      </c>
    </row>
    <row r="2491" spans="15:16" x14ac:dyDescent="0.25">
      <c r="O2491">
        <v>3725213</v>
      </c>
      <c r="P2491" t="s">
        <v>791</v>
      </c>
    </row>
    <row r="2492" spans="15:16" x14ac:dyDescent="0.25">
      <c r="O2492">
        <v>3725213</v>
      </c>
      <c r="P2492" t="s">
        <v>791</v>
      </c>
    </row>
    <row r="2493" spans="15:16" x14ac:dyDescent="0.25">
      <c r="O2493">
        <v>3725213</v>
      </c>
      <c r="P2493" t="s">
        <v>791</v>
      </c>
    </row>
    <row r="2494" spans="15:16" x14ac:dyDescent="0.25">
      <c r="O2494">
        <v>3725213</v>
      </c>
      <c r="P2494" t="s">
        <v>791</v>
      </c>
    </row>
    <row r="2495" spans="15:16" x14ac:dyDescent="0.25">
      <c r="O2495">
        <v>3725213</v>
      </c>
      <c r="P2495" t="s">
        <v>791</v>
      </c>
    </row>
    <row r="2496" spans="15:16" x14ac:dyDescent="0.25">
      <c r="O2496">
        <v>3725213</v>
      </c>
      <c r="P2496" t="s">
        <v>791</v>
      </c>
    </row>
    <row r="2497" spans="15:16" x14ac:dyDescent="0.25">
      <c r="O2497">
        <v>3725713</v>
      </c>
      <c r="P2497" t="s">
        <v>792</v>
      </c>
    </row>
    <row r="2498" spans="15:16" x14ac:dyDescent="0.25">
      <c r="O2498">
        <v>3725713</v>
      </c>
      <c r="P2498" t="s">
        <v>792</v>
      </c>
    </row>
    <row r="2499" spans="15:16" x14ac:dyDescent="0.25">
      <c r="O2499">
        <v>3725713</v>
      </c>
      <c r="P2499" t="s">
        <v>792</v>
      </c>
    </row>
    <row r="2500" spans="15:16" x14ac:dyDescent="0.25">
      <c r="O2500">
        <v>3725713</v>
      </c>
      <c r="P2500" t="s">
        <v>792</v>
      </c>
    </row>
    <row r="2501" spans="15:16" x14ac:dyDescent="0.25">
      <c r="O2501">
        <v>3725713</v>
      </c>
      <c r="P2501" t="s">
        <v>792</v>
      </c>
    </row>
    <row r="2502" spans="15:16" x14ac:dyDescent="0.25">
      <c r="O2502">
        <v>3726183</v>
      </c>
      <c r="P2502" t="s">
        <v>793</v>
      </c>
    </row>
    <row r="2503" spans="15:16" x14ac:dyDescent="0.25">
      <c r="O2503">
        <v>3726183</v>
      </c>
      <c r="P2503" t="s">
        <v>793</v>
      </c>
    </row>
    <row r="2504" spans="15:16" x14ac:dyDescent="0.25">
      <c r="O2504">
        <v>3726184</v>
      </c>
      <c r="P2504" t="s">
        <v>794</v>
      </c>
    </row>
    <row r="2505" spans="15:16" x14ac:dyDescent="0.25">
      <c r="O2505">
        <v>3726184</v>
      </c>
      <c r="P2505" t="s">
        <v>794</v>
      </c>
    </row>
    <row r="2506" spans="15:16" x14ac:dyDescent="0.25">
      <c r="O2506">
        <v>3726211</v>
      </c>
      <c r="P2506" t="s">
        <v>795</v>
      </c>
    </row>
    <row r="2507" spans="15:16" x14ac:dyDescent="0.25">
      <c r="O2507">
        <v>3726211</v>
      </c>
      <c r="P2507" t="s">
        <v>795</v>
      </c>
    </row>
    <row r="2508" spans="15:16" x14ac:dyDescent="0.25">
      <c r="O2508">
        <v>3726213</v>
      </c>
      <c r="P2508" t="s">
        <v>796</v>
      </c>
    </row>
    <row r="2509" spans="15:16" x14ac:dyDescent="0.25">
      <c r="O2509">
        <v>3726213</v>
      </c>
      <c r="P2509" t="s">
        <v>796</v>
      </c>
    </row>
    <row r="2510" spans="15:16" x14ac:dyDescent="0.25">
      <c r="O2510">
        <v>3726401</v>
      </c>
      <c r="P2510" t="s">
        <v>797</v>
      </c>
    </row>
    <row r="2511" spans="15:16" x14ac:dyDescent="0.25">
      <c r="O2511">
        <v>3726401</v>
      </c>
      <c r="P2511" t="s">
        <v>797</v>
      </c>
    </row>
    <row r="2512" spans="15:16" x14ac:dyDescent="0.25">
      <c r="O2512">
        <v>3805401</v>
      </c>
      <c r="P2512" t="s">
        <v>798</v>
      </c>
    </row>
    <row r="2513" spans="15:16" x14ac:dyDescent="0.25">
      <c r="O2513">
        <v>3805401</v>
      </c>
      <c r="P2513" t="s">
        <v>798</v>
      </c>
    </row>
    <row r="2514" spans="15:16" x14ac:dyDescent="0.25">
      <c r="O2514">
        <v>3805401</v>
      </c>
      <c r="P2514" t="s">
        <v>798</v>
      </c>
    </row>
    <row r="2515" spans="15:16" x14ac:dyDescent="0.25">
      <c r="O2515">
        <v>3805401</v>
      </c>
      <c r="P2515" t="s">
        <v>798</v>
      </c>
    </row>
    <row r="2516" spans="15:16" x14ac:dyDescent="0.25">
      <c r="O2516">
        <v>3811401</v>
      </c>
      <c r="P2516" t="s">
        <v>799</v>
      </c>
    </row>
    <row r="2517" spans="15:16" x14ac:dyDescent="0.25">
      <c r="O2517">
        <v>3811401</v>
      </c>
      <c r="P2517" t="s">
        <v>799</v>
      </c>
    </row>
    <row r="2518" spans="15:16" x14ac:dyDescent="0.25">
      <c r="O2518">
        <v>3908401</v>
      </c>
      <c r="P2518" t="s">
        <v>800</v>
      </c>
    </row>
    <row r="2519" spans="15:16" x14ac:dyDescent="0.25">
      <c r="O2519">
        <v>3908401</v>
      </c>
      <c r="P2519" t="s">
        <v>800</v>
      </c>
    </row>
    <row r="2520" spans="15:16" x14ac:dyDescent="0.25">
      <c r="O2520">
        <v>3908401</v>
      </c>
      <c r="P2520" t="s">
        <v>800</v>
      </c>
    </row>
    <row r="2521" spans="15:16" x14ac:dyDescent="0.25">
      <c r="O2521">
        <v>3911401</v>
      </c>
      <c r="P2521" t="s">
        <v>801</v>
      </c>
    </row>
    <row r="2522" spans="15:16" x14ac:dyDescent="0.25">
      <c r="O2522">
        <v>3911401</v>
      </c>
      <c r="P2522" t="s">
        <v>801</v>
      </c>
    </row>
    <row r="2523" spans="15:16" x14ac:dyDescent="0.25">
      <c r="O2523">
        <v>3911401</v>
      </c>
      <c r="P2523" t="s">
        <v>801</v>
      </c>
    </row>
    <row r="2524" spans="15:16" x14ac:dyDescent="0.25">
      <c r="O2524">
        <v>3911401</v>
      </c>
      <c r="P2524" t="s">
        <v>801</v>
      </c>
    </row>
    <row r="2525" spans="15:16" x14ac:dyDescent="0.25">
      <c r="O2525">
        <v>3912401</v>
      </c>
      <c r="P2525" t="s">
        <v>802</v>
      </c>
    </row>
    <row r="2526" spans="15:16" x14ac:dyDescent="0.25">
      <c r="O2526">
        <v>3912401</v>
      </c>
      <c r="P2526" t="s">
        <v>802</v>
      </c>
    </row>
    <row r="2527" spans="15:16" x14ac:dyDescent="0.25">
      <c r="O2527">
        <v>3923288</v>
      </c>
      <c r="P2527" t="s">
        <v>803</v>
      </c>
    </row>
    <row r="2528" spans="15:16" x14ac:dyDescent="0.25">
      <c r="O2528">
        <v>3923288</v>
      </c>
      <c r="P2528" t="s">
        <v>803</v>
      </c>
    </row>
    <row r="2529" spans="15:16" x14ac:dyDescent="0.25">
      <c r="O2529">
        <v>3923401</v>
      </c>
      <c r="P2529" t="s">
        <v>804</v>
      </c>
    </row>
    <row r="2530" spans="15:16" x14ac:dyDescent="0.25">
      <c r="O2530">
        <v>3923401</v>
      </c>
      <c r="P2530" t="s">
        <v>804</v>
      </c>
    </row>
    <row r="2531" spans="15:16" x14ac:dyDescent="0.25">
      <c r="O2531">
        <v>3923401</v>
      </c>
      <c r="P2531" t="s">
        <v>804</v>
      </c>
    </row>
    <row r="2532" spans="15:16" x14ac:dyDescent="0.25">
      <c r="O2532">
        <v>3923401</v>
      </c>
      <c r="P2532" t="s">
        <v>804</v>
      </c>
    </row>
    <row r="2533" spans="15:16" x14ac:dyDescent="0.25">
      <c r="O2533">
        <v>3923401</v>
      </c>
      <c r="P2533" t="s">
        <v>804</v>
      </c>
    </row>
    <row r="2534" spans="15:16" x14ac:dyDescent="0.25">
      <c r="O2534">
        <v>3941401</v>
      </c>
      <c r="P2534" t="s">
        <v>805</v>
      </c>
    </row>
    <row r="2535" spans="15:16" x14ac:dyDescent="0.25">
      <c r="O2535">
        <v>3941401</v>
      </c>
      <c r="P2535" t="s">
        <v>805</v>
      </c>
    </row>
    <row r="2536" spans="15:16" x14ac:dyDescent="0.25">
      <c r="O2536">
        <v>4001401</v>
      </c>
      <c r="P2536" t="s">
        <v>806</v>
      </c>
    </row>
    <row r="2537" spans="15:16" x14ac:dyDescent="0.25">
      <c r="O2537">
        <v>4001401</v>
      </c>
      <c r="P2537" t="s">
        <v>806</v>
      </c>
    </row>
    <row r="2538" spans="15:16" x14ac:dyDescent="0.25">
      <c r="O2538">
        <v>4001401</v>
      </c>
      <c r="P2538" t="s">
        <v>806</v>
      </c>
    </row>
    <row r="2539" spans="15:16" x14ac:dyDescent="0.25">
      <c r="O2539">
        <v>4001401</v>
      </c>
      <c r="P2539" t="s">
        <v>806</v>
      </c>
    </row>
    <row r="2540" spans="15:16" x14ac:dyDescent="0.25">
      <c r="O2540">
        <v>4003401</v>
      </c>
      <c r="P2540" t="s">
        <v>807</v>
      </c>
    </row>
    <row r="2541" spans="15:16" x14ac:dyDescent="0.25">
      <c r="O2541">
        <v>4003401</v>
      </c>
      <c r="P2541" t="s">
        <v>807</v>
      </c>
    </row>
    <row r="2542" spans="15:16" x14ac:dyDescent="0.25">
      <c r="O2542">
        <v>4003401</v>
      </c>
      <c r="P2542" t="s">
        <v>807</v>
      </c>
    </row>
    <row r="2543" spans="15:16" x14ac:dyDescent="0.25">
      <c r="O2543">
        <v>4003401</v>
      </c>
      <c r="P2543" t="s">
        <v>807</v>
      </c>
    </row>
    <row r="2544" spans="15:16" x14ac:dyDescent="0.25">
      <c r="O2544">
        <v>4004401</v>
      </c>
      <c r="P2544" t="s">
        <v>808</v>
      </c>
    </row>
    <row r="2545" spans="15:16" x14ac:dyDescent="0.25">
      <c r="O2545">
        <v>4004401</v>
      </c>
      <c r="P2545" t="s">
        <v>808</v>
      </c>
    </row>
    <row r="2546" spans="15:16" x14ac:dyDescent="0.25">
      <c r="O2546">
        <v>4007401</v>
      </c>
      <c r="P2546" t="s">
        <v>809</v>
      </c>
    </row>
    <row r="2547" spans="15:16" x14ac:dyDescent="0.25">
      <c r="O2547">
        <v>4007401</v>
      </c>
      <c r="P2547" t="s">
        <v>809</v>
      </c>
    </row>
    <row r="2548" spans="15:16" x14ac:dyDescent="0.25">
      <c r="O2548">
        <v>4007401</v>
      </c>
      <c r="P2548" t="s">
        <v>809</v>
      </c>
    </row>
    <row r="2549" spans="15:16" x14ac:dyDescent="0.25">
      <c r="O2549">
        <v>4008401</v>
      </c>
      <c r="P2549" t="s">
        <v>810</v>
      </c>
    </row>
    <row r="2550" spans="15:16" x14ac:dyDescent="0.25">
      <c r="O2550">
        <v>4008401</v>
      </c>
      <c r="P2550" t="s">
        <v>810</v>
      </c>
    </row>
    <row r="2551" spans="15:16" x14ac:dyDescent="0.25">
      <c r="O2551">
        <v>4202451</v>
      </c>
      <c r="P2551" t="s">
        <v>811</v>
      </c>
    </row>
    <row r="2552" spans="15:16" x14ac:dyDescent="0.25">
      <c r="O2552">
        <v>4202451</v>
      </c>
      <c r="P2552" t="s">
        <v>811</v>
      </c>
    </row>
    <row r="2553" spans="15:16" x14ac:dyDescent="0.25">
      <c r="O2553">
        <v>4202451</v>
      </c>
      <c r="P2553" t="s">
        <v>811</v>
      </c>
    </row>
    <row r="2554" spans="15:16" x14ac:dyDescent="0.25">
      <c r="O2554">
        <v>4202451</v>
      </c>
      <c r="P2554" t="s">
        <v>811</v>
      </c>
    </row>
    <row r="2555" spans="15:16" x14ac:dyDescent="0.25">
      <c r="O2555">
        <v>4202451</v>
      </c>
      <c r="P2555" t="s">
        <v>811</v>
      </c>
    </row>
    <row r="2556" spans="15:16" x14ac:dyDescent="0.25">
      <c r="O2556">
        <v>4202455</v>
      </c>
      <c r="P2556" t="s">
        <v>812</v>
      </c>
    </row>
    <row r="2557" spans="15:16" x14ac:dyDescent="0.25">
      <c r="O2557">
        <v>4202455</v>
      </c>
      <c r="P2557" t="s">
        <v>812</v>
      </c>
    </row>
    <row r="2558" spans="15:16" x14ac:dyDescent="0.25">
      <c r="O2558">
        <v>4202455</v>
      </c>
      <c r="P2558" t="s">
        <v>812</v>
      </c>
    </row>
    <row r="2559" spans="15:16" x14ac:dyDescent="0.25">
      <c r="O2559">
        <v>4203451</v>
      </c>
      <c r="P2559" t="s">
        <v>813</v>
      </c>
    </row>
    <row r="2560" spans="15:16" x14ac:dyDescent="0.25">
      <c r="O2560">
        <v>4203451</v>
      </c>
      <c r="P2560" t="s">
        <v>813</v>
      </c>
    </row>
    <row r="2561" spans="15:16" x14ac:dyDescent="0.25">
      <c r="O2561">
        <v>4203451</v>
      </c>
      <c r="P2561" t="s">
        <v>813</v>
      </c>
    </row>
    <row r="2562" spans="15:16" x14ac:dyDescent="0.25">
      <c r="O2562">
        <v>4203451</v>
      </c>
      <c r="P2562" t="s">
        <v>813</v>
      </c>
    </row>
    <row r="2563" spans="15:16" x14ac:dyDescent="0.25">
      <c r="O2563">
        <v>4203451</v>
      </c>
      <c r="P2563" t="s">
        <v>813</v>
      </c>
    </row>
    <row r="2564" spans="15:16" x14ac:dyDescent="0.25">
      <c r="O2564">
        <v>4203455</v>
      </c>
      <c r="P2564" t="s">
        <v>814</v>
      </c>
    </row>
    <row r="2565" spans="15:16" x14ac:dyDescent="0.25">
      <c r="O2565">
        <v>4203455</v>
      </c>
      <c r="P2565" t="s">
        <v>814</v>
      </c>
    </row>
    <row r="2566" spans="15:16" x14ac:dyDescent="0.25">
      <c r="O2566">
        <v>4206464</v>
      </c>
      <c r="P2566" t="s">
        <v>815</v>
      </c>
    </row>
    <row r="2567" spans="15:16" x14ac:dyDescent="0.25">
      <c r="O2567">
        <v>4206464</v>
      </c>
      <c r="P2567" t="s">
        <v>815</v>
      </c>
    </row>
    <row r="2568" spans="15:16" x14ac:dyDescent="0.25">
      <c r="O2568">
        <v>4211451</v>
      </c>
      <c r="P2568" t="s">
        <v>816</v>
      </c>
    </row>
    <row r="2569" spans="15:16" x14ac:dyDescent="0.25">
      <c r="O2569">
        <v>4211451</v>
      </c>
      <c r="P2569" t="s">
        <v>816</v>
      </c>
    </row>
    <row r="2570" spans="15:16" x14ac:dyDescent="0.25">
      <c r="O2570">
        <v>4211451</v>
      </c>
      <c r="P2570" t="s">
        <v>816</v>
      </c>
    </row>
    <row r="2571" spans="15:16" x14ac:dyDescent="0.25">
      <c r="O2571">
        <v>4211451</v>
      </c>
      <c r="P2571" t="s">
        <v>816</v>
      </c>
    </row>
    <row r="2572" spans="15:16" x14ac:dyDescent="0.25">
      <c r="O2572">
        <v>4211451</v>
      </c>
      <c r="P2572" t="s">
        <v>816</v>
      </c>
    </row>
    <row r="2573" spans="15:16" x14ac:dyDescent="0.25">
      <c r="O2573">
        <v>4313401</v>
      </c>
      <c r="P2573" t="s">
        <v>817</v>
      </c>
    </row>
    <row r="2574" spans="15:16" x14ac:dyDescent="0.25">
      <c r="O2574">
        <v>4313401</v>
      </c>
      <c r="P2574" t="s">
        <v>817</v>
      </c>
    </row>
    <row r="2575" spans="15:16" x14ac:dyDescent="0.25">
      <c r="O2575">
        <v>4315401</v>
      </c>
      <c r="P2575" t="s">
        <v>818</v>
      </c>
    </row>
    <row r="2576" spans="15:16" x14ac:dyDescent="0.25">
      <c r="O2576">
        <v>4315401</v>
      </c>
      <c r="P2576" t="s">
        <v>818</v>
      </c>
    </row>
    <row r="2577" spans="15:16" x14ac:dyDescent="0.25">
      <c r="O2577">
        <v>4320450</v>
      </c>
      <c r="P2577" t="s">
        <v>819</v>
      </c>
    </row>
    <row r="2578" spans="15:16" x14ac:dyDescent="0.25">
      <c r="O2578">
        <v>4320450</v>
      </c>
      <c r="P2578" t="s">
        <v>819</v>
      </c>
    </row>
    <row r="2579" spans="15:16" x14ac:dyDescent="0.25">
      <c r="O2579">
        <v>4320455</v>
      </c>
      <c r="P2579" t="s">
        <v>820</v>
      </c>
    </row>
    <row r="2580" spans="15:16" x14ac:dyDescent="0.25">
      <c r="O2580">
        <v>4320455</v>
      </c>
      <c r="P2580" t="s">
        <v>820</v>
      </c>
    </row>
    <row r="2581" spans="15:16" x14ac:dyDescent="0.25">
      <c r="O2581">
        <v>4326455</v>
      </c>
      <c r="P2581" t="s">
        <v>821</v>
      </c>
    </row>
    <row r="2582" spans="15:16" x14ac:dyDescent="0.25">
      <c r="O2582">
        <v>4326455</v>
      </c>
      <c r="P2582" t="s">
        <v>821</v>
      </c>
    </row>
    <row r="2583" spans="15:16" x14ac:dyDescent="0.25">
      <c r="O2583">
        <v>4501265</v>
      </c>
      <c r="P2583" t="s">
        <v>822</v>
      </c>
    </row>
    <row r="2584" spans="15:16" x14ac:dyDescent="0.25">
      <c r="O2584">
        <v>4501265</v>
      </c>
      <c r="P2584" t="s">
        <v>822</v>
      </c>
    </row>
    <row r="2585" spans="15:16" x14ac:dyDescent="0.25">
      <c r="O2585">
        <v>4501265</v>
      </c>
      <c r="P2585" t="s">
        <v>822</v>
      </c>
    </row>
    <row r="2586" spans="15:16" x14ac:dyDescent="0.25">
      <c r="O2586">
        <v>4501265</v>
      </c>
      <c r="P2586" t="s">
        <v>822</v>
      </c>
    </row>
    <row r="2587" spans="15:16" x14ac:dyDescent="0.25">
      <c r="O2587">
        <v>4501265</v>
      </c>
      <c r="P2587" t="s">
        <v>822</v>
      </c>
    </row>
    <row r="2588" spans="15:16" x14ac:dyDescent="0.25">
      <c r="O2588">
        <v>4501401</v>
      </c>
      <c r="P2588" t="s">
        <v>823</v>
      </c>
    </row>
    <row r="2589" spans="15:16" x14ac:dyDescent="0.25">
      <c r="O2589">
        <v>4501401</v>
      </c>
      <c r="P2589" t="s">
        <v>823</v>
      </c>
    </row>
    <row r="2590" spans="15:16" x14ac:dyDescent="0.25">
      <c r="O2590">
        <v>4501401</v>
      </c>
      <c r="P2590" t="s">
        <v>823</v>
      </c>
    </row>
    <row r="2591" spans="15:16" x14ac:dyDescent="0.25">
      <c r="O2591">
        <v>4501401</v>
      </c>
      <c r="P2591" t="s">
        <v>823</v>
      </c>
    </row>
    <row r="2592" spans="15:16" x14ac:dyDescent="0.25">
      <c r="O2592">
        <v>4501401</v>
      </c>
      <c r="P2592" t="s">
        <v>823</v>
      </c>
    </row>
    <row r="2593" spans="15:16" x14ac:dyDescent="0.25">
      <c r="O2593">
        <v>4511288</v>
      </c>
      <c r="P2593" t="s">
        <v>824</v>
      </c>
    </row>
    <row r="2594" spans="15:16" x14ac:dyDescent="0.25">
      <c r="O2594">
        <v>4511288</v>
      </c>
      <c r="P2594" t="s">
        <v>824</v>
      </c>
    </row>
    <row r="2595" spans="15:16" x14ac:dyDescent="0.25">
      <c r="O2595">
        <v>4511401</v>
      </c>
      <c r="P2595" t="s">
        <v>825</v>
      </c>
    </row>
    <row r="2596" spans="15:16" x14ac:dyDescent="0.25">
      <c r="O2596">
        <v>4511401</v>
      </c>
      <c r="P2596" t="s">
        <v>825</v>
      </c>
    </row>
    <row r="2597" spans="15:16" x14ac:dyDescent="0.25">
      <c r="O2597">
        <v>4524401</v>
      </c>
      <c r="P2597" t="s">
        <v>826</v>
      </c>
    </row>
    <row r="2598" spans="15:16" x14ac:dyDescent="0.25">
      <c r="O2598">
        <v>4524401</v>
      </c>
      <c r="P2598" t="s">
        <v>826</v>
      </c>
    </row>
    <row r="2599" spans="15:16" x14ac:dyDescent="0.25">
      <c r="O2599">
        <v>4524401</v>
      </c>
      <c r="P2599" t="s">
        <v>826</v>
      </c>
    </row>
    <row r="2600" spans="15:16" x14ac:dyDescent="0.25">
      <c r="O2600">
        <v>4529401</v>
      </c>
      <c r="P2600" t="s">
        <v>827</v>
      </c>
    </row>
    <row r="2601" spans="15:16" x14ac:dyDescent="0.25">
      <c r="O2601">
        <v>4529401</v>
      </c>
      <c r="P2601" t="s">
        <v>827</v>
      </c>
    </row>
    <row r="2602" spans="15:16" x14ac:dyDescent="0.25">
      <c r="O2602">
        <v>4557401</v>
      </c>
      <c r="P2602" t="s">
        <v>828</v>
      </c>
    </row>
    <row r="2603" spans="15:16" x14ac:dyDescent="0.25">
      <c r="O2603">
        <v>4566401</v>
      </c>
      <c r="P2603" t="s">
        <v>829</v>
      </c>
    </row>
    <row r="2604" spans="15:16" x14ac:dyDescent="0.25">
      <c r="O2604">
        <v>4566401</v>
      </c>
      <c r="P2604" t="s">
        <v>829</v>
      </c>
    </row>
    <row r="2605" spans="15:16" x14ac:dyDescent="0.25">
      <c r="O2605">
        <v>4567401</v>
      </c>
      <c r="P2605" t="s">
        <v>830</v>
      </c>
    </row>
    <row r="2606" spans="15:16" x14ac:dyDescent="0.25">
      <c r="O2606">
        <v>4567401</v>
      </c>
      <c r="P2606" t="s">
        <v>830</v>
      </c>
    </row>
    <row r="2607" spans="15:16" x14ac:dyDescent="0.25">
      <c r="O2607">
        <v>4568401</v>
      </c>
      <c r="P2607" t="s">
        <v>831</v>
      </c>
    </row>
    <row r="2608" spans="15:16" x14ac:dyDescent="0.25">
      <c r="O2608">
        <v>4568401</v>
      </c>
      <c r="P2608" t="s">
        <v>831</v>
      </c>
    </row>
    <row r="2609" spans="15:16" x14ac:dyDescent="0.25">
      <c r="O2609">
        <v>4569401</v>
      </c>
      <c r="P2609" t="s">
        <v>832</v>
      </c>
    </row>
    <row r="2610" spans="15:16" x14ac:dyDescent="0.25">
      <c r="O2610">
        <v>4569401</v>
      </c>
      <c r="P2610" t="s">
        <v>832</v>
      </c>
    </row>
    <row r="2611" spans="15:16" x14ac:dyDescent="0.25">
      <c r="O2611">
        <v>4698401</v>
      </c>
      <c r="P2611" t="s">
        <v>833</v>
      </c>
    </row>
    <row r="2612" spans="15:16" x14ac:dyDescent="0.25">
      <c r="O2612">
        <v>4698401</v>
      </c>
      <c r="P2612" t="s">
        <v>833</v>
      </c>
    </row>
    <row r="2613" spans="15:16" x14ac:dyDescent="0.25">
      <c r="O2613">
        <v>4702401</v>
      </c>
      <c r="P2613" t="s">
        <v>834</v>
      </c>
    </row>
    <row r="2614" spans="15:16" x14ac:dyDescent="0.25">
      <c r="O2614">
        <v>4702401</v>
      </c>
      <c r="P2614" t="s">
        <v>834</v>
      </c>
    </row>
    <row r="2615" spans="15:16" x14ac:dyDescent="0.25">
      <c r="O2615">
        <v>4704401</v>
      </c>
      <c r="P2615" t="s">
        <v>835</v>
      </c>
    </row>
    <row r="2616" spans="15:16" x14ac:dyDescent="0.25">
      <c r="O2616">
        <v>4724401</v>
      </c>
      <c r="P2616" t="s">
        <v>836</v>
      </c>
    </row>
    <row r="2617" spans="15:16" x14ac:dyDescent="0.25">
      <c r="O2617">
        <v>4724401</v>
      </c>
      <c r="P2617" t="s">
        <v>836</v>
      </c>
    </row>
    <row r="2618" spans="15:16" x14ac:dyDescent="0.25">
      <c r="O2618">
        <v>4724401</v>
      </c>
      <c r="P2618" t="s">
        <v>836</v>
      </c>
    </row>
    <row r="2619" spans="15:16" x14ac:dyDescent="0.25">
      <c r="O2619">
        <v>4725401</v>
      </c>
      <c r="P2619" t="s">
        <v>837</v>
      </c>
    </row>
    <row r="2620" spans="15:16" x14ac:dyDescent="0.25">
      <c r="O2620">
        <v>4725401</v>
      </c>
      <c r="P2620" t="s">
        <v>837</v>
      </c>
    </row>
    <row r="2621" spans="15:16" x14ac:dyDescent="0.25">
      <c r="O2621">
        <v>4728148</v>
      </c>
      <c r="P2621" t="s">
        <v>838</v>
      </c>
    </row>
    <row r="2622" spans="15:16" x14ac:dyDescent="0.25">
      <c r="O2622">
        <v>4728149</v>
      </c>
      <c r="P2622" t="s">
        <v>839</v>
      </c>
    </row>
    <row r="2623" spans="15:16" x14ac:dyDescent="0.25">
      <c r="O2623">
        <v>4730148</v>
      </c>
      <c r="P2623" t="s">
        <v>840</v>
      </c>
    </row>
    <row r="2624" spans="15:16" x14ac:dyDescent="0.25">
      <c r="O2624">
        <v>4730149</v>
      </c>
      <c r="P2624" t="s">
        <v>841</v>
      </c>
    </row>
    <row r="2625" spans="15:16" x14ac:dyDescent="0.25">
      <c r="O2625">
        <v>4732147</v>
      </c>
      <c r="P2625" t="s">
        <v>842</v>
      </c>
    </row>
    <row r="2626" spans="15:16" x14ac:dyDescent="0.25">
      <c r="O2626">
        <v>4732147</v>
      </c>
      <c r="P2626" t="s">
        <v>842</v>
      </c>
    </row>
    <row r="2627" spans="15:16" x14ac:dyDescent="0.25">
      <c r="O2627">
        <v>4732149</v>
      </c>
      <c r="P2627" t="s">
        <v>843</v>
      </c>
    </row>
    <row r="2628" spans="15:16" x14ac:dyDescent="0.25">
      <c r="O2628">
        <v>4732149</v>
      </c>
      <c r="P2628" t="s">
        <v>843</v>
      </c>
    </row>
    <row r="2629" spans="15:16" x14ac:dyDescent="0.25">
      <c r="O2629">
        <v>4732149</v>
      </c>
      <c r="P2629" t="s">
        <v>843</v>
      </c>
    </row>
    <row r="2630" spans="15:16" x14ac:dyDescent="0.25">
      <c r="O2630">
        <v>4732149</v>
      </c>
      <c r="P2630" t="s">
        <v>843</v>
      </c>
    </row>
    <row r="2631" spans="15:16" x14ac:dyDescent="0.25">
      <c r="O2631">
        <v>4732149</v>
      </c>
      <c r="P2631" t="s">
        <v>843</v>
      </c>
    </row>
    <row r="2632" spans="15:16" x14ac:dyDescent="0.25">
      <c r="O2632">
        <v>4732649</v>
      </c>
      <c r="P2632" t="s">
        <v>844</v>
      </c>
    </row>
    <row r="2633" spans="15:16" x14ac:dyDescent="0.25">
      <c r="O2633">
        <v>4732649</v>
      </c>
      <c r="P2633" t="s">
        <v>844</v>
      </c>
    </row>
    <row r="2634" spans="15:16" x14ac:dyDescent="0.25">
      <c r="O2634">
        <v>4732649</v>
      </c>
      <c r="P2634" t="s">
        <v>844</v>
      </c>
    </row>
    <row r="2635" spans="15:16" x14ac:dyDescent="0.25">
      <c r="O2635">
        <v>4732649</v>
      </c>
      <c r="P2635" t="s">
        <v>844</v>
      </c>
    </row>
    <row r="2636" spans="15:16" x14ac:dyDescent="0.25">
      <c r="O2636">
        <v>4733401</v>
      </c>
      <c r="P2636" t="s">
        <v>845</v>
      </c>
    </row>
    <row r="2637" spans="15:16" x14ac:dyDescent="0.25">
      <c r="O2637">
        <v>4752401</v>
      </c>
      <c r="P2637" t="s">
        <v>846</v>
      </c>
    </row>
    <row r="2638" spans="15:16" x14ac:dyDescent="0.25">
      <c r="O2638">
        <v>4752401</v>
      </c>
      <c r="P2638" t="s">
        <v>846</v>
      </c>
    </row>
    <row r="2639" spans="15:16" x14ac:dyDescent="0.25">
      <c r="O2639">
        <v>4767118</v>
      </c>
      <c r="P2639" t="s">
        <v>847</v>
      </c>
    </row>
    <row r="2640" spans="15:16" x14ac:dyDescent="0.25">
      <c r="O2640">
        <v>4767118</v>
      </c>
      <c r="P2640" t="s">
        <v>847</v>
      </c>
    </row>
    <row r="2641" spans="15:16" x14ac:dyDescent="0.25">
      <c r="O2641">
        <v>4767148</v>
      </c>
      <c r="P2641" t="s">
        <v>848</v>
      </c>
    </row>
    <row r="2642" spans="15:16" x14ac:dyDescent="0.25">
      <c r="O2642">
        <v>4767148</v>
      </c>
      <c r="P2642" t="s">
        <v>848</v>
      </c>
    </row>
    <row r="2643" spans="15:16" x14ac:dyDescent="0.25">
      <c r="O2643">
        <v>4767149</v>
      </c>
      <c r="P2643" t="s">
        <v>849</v>
      </c>
    </row>
    <row r="2644" spans="15:16" x14ac:dyDescent="0.25">
      <c r="O2644">
        <v>4767149</v>
      </c>
      <c r="P2644" t="s">
        <v>849</v>
      </c>
    </row>
    <row r="2645" spans="15:16" x14ac:dyDescent="0.25">
      <c r="O2645">
        <v>4767401</v>
      </c>
      <c r="P2645" t="s">
        <v>850</v>
      </c>
    </row>
    <row r="2646" spans="15:16" x14ac:dyDescent="0.25">
      <c r="O2646">
        <v>4767401</v>
      </c>
      <c r="P2646" t="s">
        <v>850</v>
      </c>
    </row>
    <row r="2647" spans="15:16" x14ac:dyDescent="0.25">
      <c r="O2647">
        <v>4773401</v>
      </c>
      <c r="P2647" t="s">
        <v>851</v>
      </c>
    </row>
    <row r="2648" spans="15:16" x14ac:dyDescent="0.25">
      <c r="O2648">
        <v>4773401</v>
      </c>
      <c r="P2648" t="s">
        <v>851</v>
      </c>
    </row>
    <row r="2649" spans="15:16" x14ac:dyDescent="0.25">
      <c r="O2649">
        <v>4778401</v>
      </c>
      <c r="P2649" t="s">
        <v>852</v>
      </c>
    </row>
    <row r="2650" spans="15:16" x14ac:dyDescent="0.25">
      <c r="O2650">
        <v>4778401</v>
      </c>
      <c r="P2650" t="s">
        <v>852</v>
      </c>
    </row>
    <row r="2651" spans="15:16" x14ac:dyDescent="0.25">
      <c r="O2651">
        <v>4778401</v>
      </c>
      <c r="P2651" t="s">
        <v>852</v>
      </c>
    </row>
    <row r="2652" spans="15:16" x14ac:dyDescent="0.25">
      <c r="O2652">
        <v>4779401</v>
      </c>
      <c r="P2652" t="s">
        <v>853</v>
      </c>
    </row>
    <row r="2653" spans="15:16" x14ac:dyDescent="0.25">
      <c r="O2653">
        <v>4779401</v>
      </c>
      <c r="P2653" t="s">
        <v>853</v>
      </c>
    </row>
    <row r="2654" spans="15:16" x14ac:dyDescent="0.25">
      <c r="O2654">
        <v>4783401</v>
      </c>
      <c r="P2654" t="s">
        <v>854</v>
      </c>
    </row>
    <row r="2655" spans="15:16" x14ac:dyDescent="0.25">
      <c r="O2655">
        <v>4783401</v>
      </c>
      <c r="P2655" t="s">
        <v>854</v>
      </c>
    </row>
    <row r="2656" spans="15:16" x14ac:dyDescent="0.25">
      <c r="O2656">
        <v>4783401</v>
      </c>
      <c r="P2656" t="s">
        <v>854</v>
      </c>
    </row>
    <row r="2657" spans="15:16" x14ac:dyDescent="0.25">
      <c r="O2657">
        <v>4784401</v>
      </c>
      <c r="P2657" t="s">
        <v>855</v>
      </c>
    </row>
    <row r="2658" spans="15:16" x14ac:dyDescent="0.25">
      <c r="O2658">
        <v>4784401</v>
      </c>
      <c r="P2658" t="s">
        <v>855</v>
      </c>
    </row>
    <row r="2659" spans="15:16" x14ac:dyDescent="0.25">
      <c r="O2659">
        <v>4784401</v>
      </c>
      <c r="P2659" t="s">
        <v>855</v>
      </c>
    </row>
    <row r="2660" spans="15:16" x14ac:dyDescent="0.25">
      <c r="O2660">
        <v>4784401</v>
      </c>
      <c r="P2660" t="s">
        <v>855</v>
      </c>
    </row>
    <row r="2661" spans="15:16" x14ac:dyDescent="0.25">
      <c r="O2661">
        <v>4784401</v>
      </c>
      <c r="P2661" t="s">
        <v>855</v>
      </c>
    </row>
    <row r="2662" spans="15:16" x14ac:dyDescent="0.25">
      <c r="O2662">
        <v>4785401</v>
      </c>
      <c r="P2662" t="s">
        <v>856</v>
      </c>
    </row>
    <row r="2663" spans="15:16" x14ac:dyDescent="0.25">
      <c r="O2663">
        <v>4785401</v>
      </c>
      <c r="P2663" t="s">
        <v>856</v>
      </c>
    </row>
    <row r="2664" spans="15:16" x14ac:dyDescent="0.25">
      <c r="O2664">
        <v>4786401</v>
      </c>
      <c r="P2664" t="s">
        <v>857</v>
      </c>
    </row>
    <row r="2665" spans="15:16" x14ac:dyDescent="0.25">
      <c r="O2665">
        <v>4786401</v>
      </c>
      <c r="P2665" t="s">
        <v>857</v>
      </c>
    </row>
    <row r="2666" spans="15:16" x14ac:dyDescent="0.25">
      <c r="O2666">
        <v>4786401</v>
      </c>
      <c r="P2666" t="s">
        <v>857</v>
      </c>
    </row>
    <row r="2667" spans="15:16" x14ac:dyDescent="0.25">
      <c r="O2667">
        <v>4791401</v>
      </c>
      <c r="P2667" t="s">
        <v>858</v>
      </c>
    </row>
    <row r="2668" spans="15:16" x14ac:dyDescent="0.25">
      <c r="O2668">
        <v>4791401</v>
      </c>
      <c r="P2668" t="s">
        <v>858</v>
      </c>
    </row>
    <row r="2669" spans="15:16" x14ac:dyDescent="0.25">
      <c r="O2669">
        <v>4795401</v>
      </c>
      <c r="P2669" t="s">
        <v>859</v>
      </c>
    </row>
    <row r="2670" spans="15:16" x14ac:dyDescent="0.25">
      <c r="O2670">
        <v>4795401</v>
      </c>
      <c r="P2670" t="s">
        <v>859</v>
      </c>
    </row>
    <row r="2671" spans="15:16" x14ac:dyDescent="0.25">
      <c r="O2671">
        <v>4796265</v>
      </c>
      <c r="P2671" t="s">
        <v>860</v>
      </c>
    </row>
    <row r="2672" spans="15:16" x14ac:dyDescent="0.25">
      <c r="O2672">
        <v>4796401</v>
      </c>
      <c r="P2672" t="s">
        <v>861</v>
      </c>
    </row>
    <row r="2673" spans="15:16" x14ac:dyDescent="0.25">
      <c r="O2673">
        <v>4802401</v>
      </c>
      <c r="P2673" t="s">
        <v>862</v>
      </c>
    </row>
    <row r="2674" spans="15:16" x14ac:dyDescent="0.25">
      <c r="O2674">
        <v>4802401</v>
      </c>
      <c r="P2674" t="s">
        <v>862</v>
      </c>
    </row>
    <row r="2675" spans="15:16" x14ac:dyDescent="0.25">
      <c r="O2675">
        <v>4802401</v>
      </c>
      <c r="P2675" t="s">
        <v>862</v>
      </c>
    </row>
    <row r="2676" spans="15:16" x14ac:dyDescent="0.25">
      <c r="O2676">
        <v>4803401</v>
      </c>
      <c r="P2676" t="s">
        <v>863</v>
      </c>
    </row>
    <row r="2677" spans="15:16" x14ac:dyDescent="0.25">
      <c r="O2677">
        <v>4803401</v>
      </c>
      <c r="P2677" t="s">
        <v>863</v>
      </c>
    </row>
    <row r="2678" spans="15:16" x14ac:dyDescent="0.25">
      <c r="O2678">
        <v>4803401</v>
      </c>
      <c r="P2678" t="s">
        <v>863</v>
      </c>
    </row>
    <row r="2679" spans="15:16" x14ac:dyDescent="0.25">
      <c r="O2679">
        <v>4803401</v>
      </c>
      <c r="P2679" t="s">
        <v>863</v>
      </c>
    </row>
    <row r="2680" spans="15:16" x14ac:dyDescent="0.25">
      <c r="O2680">
        <v>4803401</v>
      </c>
      <c r="P2680" t="s">
        <v>863</v>
      </c>
    </row>
    <row r="2681" spans="15:16" x14ac:dyDescent="0.25">
      <c r="O2681">
        <v>4809401</v>
      </c>
      <c r="P2681" t="s">
        <v>864</v>
      </c>
    </row>
    <row r="2682" spans="15:16" x14ac:dyDescent="0.25">
      <c r="O2682">
        <v>4809401</v>
      </c>
      <c r="P2682" t="s">
        <v>864</v>
      </c>
    </row>
    <row r="2683" spans="15:16" x14ac:dyDescent="0.25">
      <c r="O2683">
        <v>4809401</v>
      </c>
      <c r="P2683" t="s">
        <v>864</v>
      </c>
    </row>
    <row r="2684" spans="15:16" x14ac:dyDescent="0.25">
      <c r="O2684">
        <v>4809401</v>
      </c>
      <c r="P2684" t="s">
        <v>864</v>
      </c>
    </row>
    <row r="2685" spans="15:16" x14ac:dyDescent="0.25">
      <c r="O2685">
        <v>4811401</v>
      </c>
      <c r="P2685" t="s">
        <v>865</v>
      </c>
    </row>
    <row r="2686" spans="15:16" x14ac:dyDescent="0.25">
      <c r="O2686">
        <v>4811401</v>
      </c>
      <c r="P2686" t="s">
        <v>865</v>
      </c>
    </row>
    <row r="2687" spans="15:16" x14ac:dyDescent="0.25">
      <c r="O2687">
        <v>4811401</v>
      </c>
      <c r="P2687" t="s">
        <v>865</v>
      </c>
    </row>
    <row r="2688" spans="15:16" x14ac:dyDescent="0.25">
      <c r="O2688">
        <v>4811401</v>
      </c>
      <c r="P2688" t="s">
        <v>865</v>
      </c>
    </row>
    <row r="2689" spans="15:16" x14ac:dyDescent="0.25">
      <c r="O2689">
        <v>4812401</v>
      </c>
      <c r="P2689" t="s">
        <v>866</v>
      </c>
    </row>
    <row r="2690" spans="15:16" x14ac:dyDescent="0.25">
      <c r="O2690">
        <v>4812401</v>
      </c>
      <c r="P2690" t="s">
        <v>866</v>
      </c>
    </row>
    <row r="2691" spans="15:16" x14ac:dyDescent="0.25">
      <c r="O2691">
        <v>4812401</v>
      </c>
      <c r="P2691" t="s">
        <v>866</v>
      </c>
    </row>
    <row r="2692" spans="15:16" x14ac:dyDescent="0.25">
      <c r="O2692">
        <v>4812401</v>
      </c>
      <c r="P2692" t="s">
        <v>866</v>
      </c>
    </row>
    <row r="2693" spans="15:16" x14ac:dyDescent="0.25">
      <c r="O2693">
        <v>4813288</v>
      </c>
      <c r="P2693" t="s">
        <v>867</v>
      </c>
    </row>
    <row r="2694" spans="15:16" x14ac:dyDescent="0.25">
      <c r="O2694">
        <v>4813288</v>
      </c>
      <c r="P2694" t="s">
        <v>867</v>
      </c>
    </row>
    <row r="2695" spans="15:16" x14ac:dyDescent="0.25">
      <c r="O2695">
        <v>4813401</v>
      </c>
      <c r="P2695" t="s">
        <v>868</v>
      </c>
    </row>
    <row r="2696" spans="15:16" x14ac:dyDescent="0.25">
      <c r="O2696">
        <v>4813401</v>
      </c>
      <c r="P2696" t="s">
        <v>868</v>
      </c>
    </row>
    <row r="2697" spans="15:16" x14ac:dyDescent="0.25">
      <c r="O2697">
        <v>4814401</v>
      </c>
      <c r="P2697" t="s">
        <v>869</v>
      </c>
    </row>
    <row r="2698" spans="15:16" x14ac:dyDescent="0.25">
      <c r="O2698">
        <v>4814401</v>
      </c>
      <c r="P2698" t="s">
        <v>869</v>
      </c>
    </row>
    <row r="2699" spans="15:16" x14ac:dyDescent="0.25">
      <c r="O2699">
        <v>4902401</v>
      </c>
      <c r="P2699" t="s">
        <v>870</v>
      </c>
    </row>
    <row r="2700" spans="15:16" x14ac:dyDescent="0.25">
      <c r="O2700">
        <v>4902401</v>
      </c>
      <c r="P2700" t="s">
        <v>870</v>
      </c>
    </row>
    <row r="2701" spans="15:16" x14ac:dyDescent="0.25">
      <c r="O2701">
        <v>4902401</v>
      </c>
      <c r="P2701" t="s">
        <v>870</v>
      </c>
    </row>
    <row r="2702" spans="15:16" x14ac:dyDescent="0.25">
      <c r="O2702">
        <v>4902401</v>
      </c>
      <c r="P2702" t="s">
        <v>870</v>
      </c>
    </row>
    <row r="2703" spans="15:16" x14ac:dyDescent="0.25">
      <c r="O2703">
        <v>4903233</v>
      </c>
      <c r="P2703" t="s">
        <v>871</v>
      </c>
    </row>
    <row r="2704" spans="15:16" x14ac:dyDescent="0.25">
      <c r="O2704">
        <v>4903233</v>
      </c>
      <c r="P2704" t="s">
        <v>871</v>
      </c>
    </row>
    <row r="2705" spans="15:16" x14ac:dyDescent="0.25">
      <c r="O2705">
        <v>4903234</v>
      </c>
      <c r="P2705" t="s">
        <v>872</v>
      </c>
    </row>
    <row r="2706" spans="15:16" x14ac:dyDescent="0.25">
      <c r="O2706">
        <v>4903234</v>
      </c>
      <c r="P2706" t="s">
        <v>872</v>
      </c>
    </row>
    <row r="2707" spans="15:16" x14ac:dyDescent="0.25">
      <c r="O2707">
        <v>4903265</v>
      </c>
      <c r="P2707" t="s">
        <v>873</v>
      </c>
    </row>
    <row r="2708" spans="15:16" x14ac:dyDescent="0.25">
      <c r="O2708">
        <v>4903265</v>
      </c>
      <c r="P2708" t="s">
        <v>873</v>
      </c>
    </row>
    <row r="2709" spans="15:16" x14ac:dyDescent="0.25">
      <c r="O2709">
        <v>4903401</v>
      </c>
      <c r="P2709" t="s">
        <v>874</v>
      </c>
    </row>
    <row r="2710" spans="15:16" x14ac:dyDescent="0.25">
      <c r="O2710">
        <v>4903401</v>
      </c>
      <c r="P2710" t="s">
        <v>874</v>
      </c>
    </row>
    <row r="2711" spans="15:16" x14ac:dyDescent="0.25">
      <c r="O2711">
        <v>4905401</v>
      </c>
      <c r="P2711" t="s">
        <v>875</v>
      </c>
    </row>
    <row r="2712" spans="15:16" x14ac:dyDescent="0.25">
      <c r="O2712">
        <v>4905401</v>
      </c>
      <c r="P2712" t="s">
        <v>875</v>
      </c>
    </row>
    <row r="2713" spans="15:16" x14ac:dyDescent="0.25">
      <c r="O2713">
        <v>4905401</v>
      </c>
      <c r="P2713" t="s">
        <v>875</v>
      </c>
    </row>
    <row r="2714" spans="15:16" x14ac:dyDescent="0.25">
      <c r="O2714">
        <v>4905401</v>
      </c>
      <c r="P2714" t="s">
        <v>875</v>
      </c>
    </row>
    <row r="2715" spans="15:16" x14ac:dyDescent="0.25">
      <c r="O2715">
        <v>4905401</v>
      </c>
      <c r="P2715" t="s">
        <v>875</v>
      </c>
    </row>
    <row r="2716" spans="15:16" x14ac:dyDescent="0.25">
      <c r="O2716">
        <v>4905401</v>
      </c>
      <c r="P2716" t="s">
        <v>875</v>
      </c>
    </row>
    <row r="2717" spans="15:16" x14ac:dyDescent="0.25">
      <c r="O2717">
        <v>4906173</v>
      </c>
      <c r="P2717" t="s">
        <v>876</v>
      </c>
    </row>
    <row r="2718" spans="15:16" x14ac:dyDescent="0.25">
      <c r="O2718">
        <v>4906173</v>
      </c>
      <c r="P2718" t="s">
        <v>876</v>
      </c>
    </row>
    <row r="2719" spans="15:16" x14ac:dyDescent="0.25">
      <c r="O2719">
        <v>4906173</v>
      </c>
      <c r="P2719" t="s">
        <v>876</v>
      </c>
    </row>
    <row r="2720" spans="15:16" x14ac:dyDescent="0.25">
      <c r="O2720">
        <v>4906174</v>
      </c>
      <c r="P2720" t="s">
        <v>877</v>
      </c>
    </row>
    <row r="2721" spans="15:16" x14ac:dyDescent="0.25">
      <c r="O2721">
        <v>4906174</v>
      </c>
      <c r="P2721" t="s">
        <v>877</v>
      </c>
    </row>
    <row r="2722" spans="15:16" x14ac:dyDescent="0.25">
      <c r="O2722">
        <v>4906175</v>
      </c>
      <c r="P2722" t="s">
        <v>878</v>
      </c>
    </row>
    <row r="2723" spans="15:16" x14ac:dyDescent="0.25">
      <c r="O2723">
        <v>4906175</v>
      </c>
      <c r="P2723" t="s">
        <v>878</v>
      </c>
    </row>
    <row r="2724" spans="15:16" x14ac:dyDescent="0.25">
      <c r="O2724">
        <v>4906175</v>
      </c>
      <c r="P2724" t="s">
        <v>878</v>
      </c>
    </row>
    <row r="2725" spans="15:16" x14ac:dyDescent="0.25">
      <c r="O2725">
        <v>4906175</v>
      </c>
      <c r="P2725" t="s">
        <v>878</v>
      </c>
    </row>
    <row r="2726" spans="15:16" x14ac:dyDescent="0.25">
      <c r="O2726">
        <v>4906175</v>
      </c>
      <c r="P2726" t="s">
        <v>878</v>
      </c>
    </row>
    <row r="2727" spans="15:16" x14ac:dyDescent="0.25">
      <c r="O2727">
        <v>4906183</v>
      </c>
      <c r="P2727" t="s">
        <v>879</v>
      </c>
    </row>
    <row r="2728" spans="15:16" x14ac:dyDescent="0.25">
      <c r="O2728">
        <v>4906183</v>
      </c>
      <c r="P2728" t="s">
        <v>879</v>
      </c>
    </row>
    <row r="2729" spans="15:16" x14ac:dyDescent="0.25">
      <c r="O2729">
        <v>4906183</v>
      </c>
      <c r="P2729" t="s">
        <v>879</v>
      </c>
    </row>
    <row r="2730" spans="15:16" x14ac:dyDescent="0.25">
      <c r="O2730">
        <v>4906184</v>
      </c>
      <c r="P2730" t="s">
        <v>880</v>
      </c>
    </row>
    <row r="2731" spans="15:16" x14ac:dyDescent="0.25">
      <c r="O2731">
        <v>4906184</v>
      </c>
      <c r="P2731" t="s">
        <v>880</v>
      </c>
    </row>
    <row r="2732" spans="15:16" x14ac:dyDescent="0.25">
      <c r="O2732">
        <v>4906184</v>
      </c>
      <c r="P2732" t="s">
        <v>880</v>
      </c>
    </row>
    <row r="2733" spans="15:16" x14ac:dyDescent="0.25">
      <c r="O2733">
        <v>4906184</v>
      </c>
      <c r="P2733" t="s">
        <v>880</v>
      </c>
    </row>
    <row r="2734" spans="15:16" x14ac:dyDescent="0.25">
      <c r="O2734">
        <v>4906184</v>
      </c>
      <c r="P2734" t="s">
        <v>880</v>
      </c>
    </row>
    <row r="2735" spans="15:16" x14ac:dyDescent="0.25">
      <c r="O2735">
        <v>4906229</v>
      </c>
      <c r="P2735" t="s">
        <v>881</v>
      </c>
    </row>
    <row r="2736" spans="15:16" x14ac:dyDescent="0.25">
      <c r="O2736">
        <v>4906229</v>
      </c>
      <c r="P2736" t="s">
        <v>881</v>
      </c>
    </row>
    <row r="2737" spans="15:16" x14ac:dyDescent="0.25">
      <c r="O2737">
        <v>4906233</v>
      </c>
      <c r="P2737" t="s">
        <v>882</v>
      </c>
    </row>
    <row r="2738" spans="15:16" x14ac:dyDescent="0.25">
      <c r="O2738">
        <v>4906233</v>
      </c>
      <c r="P2738" t="s">
        <v>882</v>
      </c>
    </row>
    <row r="2739" spans="15:16" x14ac:dyDescent="0.25">
      <c r="O2739">
        <v>4906233</v>
      </c>
      <c r="P2739" t="s">
        <v>882</v>
      </c>
    </row>
    <row r="2740" spans="15:16" x14ac:dyDescent="0.25">
      <c r="O2740">
        <v>4906233</v>
      </c>
      <c r="P2740" t="s">
        <v>882</v>
      </c>
    </row>
    <row r="2741" spans="15:16" x14ac:dyDescent="0.25">
      <c r="O2741">
        <v>4906233</v>
      </c>
      <c r="P2741" t="s">
        <v>882</v>
      </c>
    </row>
    <row r="2742" spans="15:16" x14ac:dyDescent="0.25">
      <c r="O2742">
        <v>4906234</v>
      </c>
      <c r="P2742" t="s">
        <v>883</v>
      </c>
    </row>
    <row r="2743" spans="15:16" x14ac:dyDescent="0.25">
      <c r="O2743">
        <v>4906234</v>
      </c>
      <c r="P2743" t="s">
        <v>883</v>
      </c>
    </row>
    <row r="2744" spans="15:16" x14ac:dyDescent="0.25">
      <c r="O2744">
        <v>4906234</v>
      </c>
      <c r="P2744" t="s">
        <v>883</v>
      </c>
    </row>
    <row r="2745" spans="15:16" x14ac:dyDescent="0.25">
      <c r="O2745">
        <v>4906234</v>
      </c>
      <c r="P2745" t="s">
        <v>883</v>
      </c>
    </row>
    <row r="2746" spans="15:16" x14ac:dyDescent="0.25">
      <c r="O2746">
        <v>4906234</v>
      </c>
      <c r="P2746" t="s">
        <v>883</v>
      </c>
    </row>
    <row r="2747" spans="15:16" x14ac:dyDescent="0.25">
      <c r="O2747">
        <v>4906234</v>
      </c>
      <c r="P2747" t="s">
        <v>883</v>
      </c>
    </row>
    <row r="2748" spans="15:16" x14ac:dyDescent="0.25">
      <c r="O2748">
        <v>4906240</v>
      </c>
      <c r="P2748" t="s">
        <v>884</v>
      </c>
    </row>
    <row r="2749" spans="15:16" x14ac:dyDescent="0.25">
      <c r="O2749">
        <v>4906240</v>
      </c>
      <c r="P2749" t="s">
        <v>884</v>
      </c>
    </row>
    <row r="2750" spans="15:16" x14ac:dyDescent="0.25">
      <c r="O2750">
        <v>4906245</v>
      </c>
      <c r="P2750" t="s">
        <v>885</v>
      </c>
    </row>
    <row r="2751" spans="15:16" x14ac:dyDescent="0.25">
      <c r="O2751">
        <v>4906245</v>
      </c>
      <c r="P2751" t="s">
        <v>885</v>
      </c>
    </row>
    <row r="2752" spans="15:16" x14ac:dyDescent="0.25">
      <c r="O2752">
        <v>4906265</v>
      </c>
      <c r="P2752" t="s">
        <v>886</v>
      </c>
    </row>
    <row r="2753" spans="15:16" x14ac:dyDescent="0.25">
      <c r="O2753">
        <v>4906265</v>
      </c>
      <c r="P2753" t="s">
        <v>886</v>
      </c>
    </row>
    <row r="2754" spans="15:16" x14ac:dyDescent="0.25">
      <c r="O2754">
        <v>4906401</v>
      </c>
      <c r="P2754" t="s">
        <v>887</v>
      </c>
    </row>
    <row r="2755" spans="15:16" x14ac:dyDescent="0.25">
      <c r="O2755">
        <v>4906401</v>
      </c>
      <c r="P2755" t="s">
        <v>887</v>
      </c>
    </row>
    <row r="2756" spans="15:16" x14ac:dyDescent="0.25">
      <c r="O2756">
        <v>4906401</v>
      </c>
      <c r="P2756" t="s">
        <v>887</v>
      </c>
    </row>
    <row r="2757" spans="15:16" x14ac:dyDescent="0.25">
      <c r="O2757">
        <v>4906401</v>
      </c>
      <c r="P2757" t="s">
        <v>887</v>
      </c>
    </row>
    <row r="2758" spans="15:16" x14ac:dyDescent="0.25">
      <c r="O2758">
        <v>4906401</v>
      </c>
      <c r="P2758" t="s">
        <v>887</v>
      </c>
    </row>
    <row r="2759" spans="15:16" x14ac:dyDescent="0.25">
      <c r="O2759">
        <v>4906401</v>
      </c>
      <c r="P2759" t="s">
        <v>887</v>
      </c>
    </row>
    <row r="2760" spans="15:16" x14ac:dyDescent="0.25">
      <c r="O2760">
        <v>4906673</v>
      </c>
      <c r="P2760" t="s">
        <v>888</v>
      </c>
    </row>
    <row r="2761" spans="15:16" x14ac:dyDescent="0.25">
      <c r="O2761">
        <v>4906675</v>
      </c>
      <c r="P2761" t="s">
        <v>889</v>
      </c>
    </row>
    <row r="2762" spans="15:16" x14ac:dyDescent="0.25">
      <c r="O2762">
        <v>4906675</v>
      </c>
      <c r="P2762" t="s">
        <v>889</v>
      </c>
    </row>
    <row r="2763" spans="15:16" x14ac:dyDescent="0.25">
      <c r="O2763">
        <v>4906683</v>
      </c>
      <c r="P2763" t="s">
        <v>890</v>
      </c>
    </row>
    <row r="2764" spans="15:16" x14ac:dyDescent="0.25">
      <c r="O2764">
        <v>4906683</v>
      </c>
      <c r="P2764" t="s">
        <v>890</v>
      </c>
    </row>
    <row r="2765" spans="15:16" x14ac:dyDescent="0.25">
      <c r="O2765">
        <v>4906683</v>
      </c>
      <c r="P2765" t="s">
        <v>890</v>
      </c>
    </row>
    <row r="2766" spans="15:16" x14ac:dyDescent="0.25">
      <c r="O2766">
        <v>4906683</v>
      </c>
      <c r="P2766" t="s">
        <v>890</v>
      </c>
    </row>
    <row r="2767" spans="15:16" x14ac:dyDescent="0.25">
      <c r="O2767">
        <v>4906684</v>
      </c>
      <c r="P2767" t="s">
        <v>891</v>
      </c>
    </row>
    <row r="2768" spans="15:16" x14ac:dyDescent="0.25">
      <c r="O2768">
        <v>4906684</v>
      </c>
      <c r="P2768" t="s">
        <v>891</v>
      </c>
    </row>
    <row r="2769" spans="15:16" x14ac:dyDescent="0.25">
      <c r="O2769">
        <v>4906684</v>
      </c>
      <c r="P2769" t="s">
        <v>891</v>
      </c>
    </row>
    <row r="2770" spans="15:16" x14ac:dyDescent="0.25">
      <c r="O2770">
        <v>4906684</v>
      </c>
      <c r="P2770" t="s">
        <v>891</v>
      </c>
    </row>
    <row r="2771" spans="15:16" x14ac:dyDescent="0.25">
      <c r="O2771">
        <v>4906684</v>
      </c>
      <c r="P2771" t="s">
        <v>891</v>
      </c>
    </row>
    <row r="2772" spans="15:16" x14ac:dyDescent="0.25">
      <c r="O2772">
        <v>4906733</v>
      </c>
      <c r="P2772" t="s">
        <v>892</v>
      </c>
    </row>
    <row r="2773" spans="15:16" x14ac:dyDescent="0.25">
      <c r="O2773">
        <v>4906733</v>
      </c>
      <c r="P2773" t="s">
        <v>892</v>
      </c>
    </row>
    <row r="2774" spans="15:16" x14ac:dyDescent="0.25">
      <c r="O2774">
        <v>4906733</v>
      </c>
      <c r="P2774" t="s">
        <v>892</v>
      </c>
    </row>
    <row r="2775" spans="15:16" x14ac:dyDescent="0.25">
      <c r="O2775">
        <v>4906734</v>
      </c>
      <c r="P2775" t="s">
        <v>893</v>
      </c>
    </row>
    <row r="2776" spans="15:16" x14ac:dyDescent="0.25">
      <c r="O2776">
        <v>4906734</v>
      </c>
      <c r="P2776" t="s">
        <v>893</v>
      </c>
    </row>
    <row r="2777" spans="15:16" x14ac:dyDescent="0.25">
      <c r="O2777">
        <v>4906734</v>
      </c>
      <c r="P2777" t="s">
        <v>893</v>
      </c>
    </row>
    <row r="2778" spans="15:16" x14ac:dyDescent="0.25">
      <c r="O2778">
        <v>4906734</v>
      </c>
      <c r="P2778" t="s">
        <v>893</v>
      </c>
    </row>
    <row r="2779" spans="15:16" x14ac:dyDescent="0.25">
      <c r="O2779">
        <v>4911401</v>
      </c>
      <c r="P2779" t="s">
        <v>894</v>
      </c>
    </row>
    <row r="2780" spans="15:16" x14ac:dyDescent="0.25">
      <c r="O2780">
        <v>4911401</v>
      </c>
      <c r="P2780" t="s">
        <v>894</v>
      </c>
    </row>
    <row r="2781" spans="15:16" x14ac:dyDescent="0.25">
      <c r="O2781">
        <v>4911401</v>
      </c>
      <c r="P2781" t="s">
        <v>894</v>
      </c>
    </row>
    <row r="2782" spans="15:16" x14ac:dyDescent="0.25">
      <c r="O2782">
        <v>4915401</v>
      </c>
      <c r="P2782" t="s">
        <v>895</v>
      </c>
    </row>
    <row r="2783" spans="15:16" x14ac:dyDescent="0.25">
      <c r="O2783">
        <v>4915401</v>
      </c>
      <c r="P2783" t="s">
        <v>895</v>
      </c>
    </row>
    <row r="2784" spans="15:16" x14ac:dyDescent="0.25">
      <c r="O2784">
        <v>4916401</v>
      </c>
      <c r="P2784" t="s">
        <v>896</v>
      </c>
    </row>
    <row r="2785" spans="15:16" x14ac:dyDescent="0.25">
      <c r="O2785">
        <v>4916401</v>
      </c>
      <c r="P2785" t="s">
        <v>896</v>
      </c>
    </row>
    <row r="2786" spans="15:16" x14ac:dyDescent="0.25">
      <c r="O2786">
        <v>4920233</v>
      </c>
      <c r="P2786" t="s">
        <v>897</v>
      </c>
    </row>
    <row r="2787" spans="15:16" x14ac:dyDescent="0.25">
      <c r="O2787">
        <v>4920233</v>
      </c>
      <c r="P2787" t="s">
        <v>897</v>
      </c>
    </row>
    <row r="2788" spans="15:16" x14ac:dyDescent="0.25">
      <c r="O2788">
        <v>4920234</v>
      </c>
      <c r="P2788" t="s">
        <v>898</v>
      </c>
    </row>
    <row r="2789" spans="15:16" x14ac:dyDescent="0.25">
      <c r="O2789">
        <v>4920234</v>
      </c>
      <c r="P2789" t="s">
        <v>898</v>
      </c>
    </row>
    <row r="2790" spans="15:16" x14ac:dyDescent="0.25">
      <c r="O2790">
        <v>4920275</v>
      </c>
      <c r="P2790" t="s">
        <v>899</v>
      </c>
    </row>
    <row r="2791" spans="15:16" x14ac:dyDescent="0.25">
      <c r="O2791">
        <v>4920275</v>
      </c>
      <c r="P2791" t="s">
        <v>899</v>
      </c>
    </row>
    <row r="2792" spans="15:16" x14ac:dyDescent="0.25">
      <c r="O2792">
        <v>4920280</v>
      </c>
      <c r="P2792" t="s">
        <v>900</v>
      </c>
    </row>
    <row r="2793" spans="15:16" x14ac:dyDescent="0.25">
      <c r="O2793">
        <v>4920280</v>
      </c>
      <c r="P2793" t="s">
        <v>900</v>
      </c>
    </row>
    <row r="2794" spans="15:16" x14ac:dyDescent="0.25">
      <c r="O2794">
        <v>4920401</v>
      </c>
      <c r="P2794" t="s">
        <v>901</v>
      </c>
    </row>
    <row r="2795" spans="15:16" x14ac:dyDescent="0.25">
      <c r="O2795">
        <v>4920401</v>
      </c>
      <c r="P2795" t="s">
        <v>901</v>
      </c>
    </row>
    <row r="2796" spans="15:16" x14ac:dyDescent="0.25">
      <c r="O2796">
        <v>4922401</v>
      </c>
      <c r="P2796" t="s">
        <v>902</v>
      </c>
    </row>
    <row r="2797" spans="15:16" x14ac:dyDescent="0.25">
      <c r="O2797">
        <v>4922401</v>
      </c>
      <c r="P2797" t="s">
        <v>902</v>
      </c>
    </row>
    <row r="2798" spans="15:16" x14ac:dyDescent="0.25">
      <c r="O2798">
        <v>4924401</v>
      </c>
      <c r="P2798" t="s">
        <v>903</v>
      </c>
    </row>
    <row r="2799" spans="15:16" x14ac:dyDescent="0.25">
      <c r="O2799">
        <v>4924401</v>
      </c>
      <c r="P2799" t="s">
        <v>903</v>
      </c>
    </row>
    <row r="2800" spans="15:16" x14ac:dyDescent="0.25">
      <c r="O2800">
        <v>4924401</v>
      </c>
      <c r="P2800" t="s">
        <v>903</v>
      </c>
    </row>
    <row r="2801" spans="15:16" x14ac:dyDescent="0.25">
      <c r="O2801">
        <v>4924401</v>
      </c>
      <c r="P2801" t="s">
        <v>903</v>
      </c>
    </row>
    <row r="2802" spans="15:16" x14ac:dyDescent="0.25">
      <c r="O2802">
        <v>4924401</v>
      </c>
      <c r="P2802" t="s">
        <v>903</v>
      </c>
    </row>
    <row r="2803" spans="15:16" x14ac:dyDescent="0.25">
      <c r="O2803">
        <v>4925401</v>
      </c>
      <c r="P2803" t="s">
        <v>904</v>
      </c>
    </row>
    <row r="2804" spans="15:16" x14ac:dyDescent="0.25">
      <c r="O2804">
        <v>4925401</v>
      </c>
      <c r="P2804" t="s">
        <v>904</v>
      </c>
    </row>
    <row r="2805" spans="15:16" x14ac:dyDescent="0.25">
      <c r="O2805">
        <v>4925401</v>
      </c>
      <c r="P2805" t="s">
        <v>904</v>
      </c>
    </row>
    <row r="2806" spans="15:16" x14ac:dyDescent="0.25">
      <c r="O2806">
        <v>4925401</v>
      </c>
      <c r="P2806" t="s">
        <v>904</v>
      </c>
    </row>
    <row r="2807" spans="15:16" x14ac:dyDescent="0.25">
      <c r="O2807">
        <v>4925401</v>
      </c>
      <c r="P2807" t="s">
        <v>904</v>
      </c>
    </row>
    <row r="2808" spans="15:16" x14ac:dyDescent="0.25">
      <c r="O2808">
        <v>4925401</v>
      </c>
      <c r="P2808" t="s">
        <v>904</v>
      </c>
    </row>
    <row r="2809" spans="15:16" x14ac:dyDescent="0.25">
      <c r="O2809">
        <v>4929242</v>
      </c>
      <c r="P2809" t="s">
        <v>905</v>
      </c>
    </row>
    <row r="2810" spans="15:16" x14ac:dyDescent="0.25">
      <c r="O2810">
        <v>4929242</v>
      </c>
      <c r="P2810" t="s">
        <v>905</v>
      </c>
    </row>
    <row r="2811" spans="15:16" x14ac:dyDescent="0.25">
      <c r="O2811">
        <v>4929242</v>
      </c>
      <c r="P2811" t="s">
        <v>905</v>
      </c>
    </row>
    <row r="2812" spans="15:16" x14ac:dyDescent="0.25">
      <c r="O2812">
        <v>4929242</v>
      </c>
      <c r="P2812" t="s">
        <v>905</v>
      </c>
    </row>
    <row r="2813" spans="15:16" x14ac:dyDescent="0.25">
      <c r="O2813">
        <v>4929242</v>
      </c>
      <c r="P2813" t="s">
        <v>905</v>
      </c>
    </row>
    <row r="2814" spans="15:16" x14ac:dyDescent="0.25">
      <c r="O2814">
        <v>4929242</v>
      </c>
      <c r="P2814" t="s">
        <v>905</v>
      </c>
    </row>
    <row r="2815" spans="15:16" x14ac:dyDescent="0.25">
      <c r="O2815">
        <v>4929242</v>
      </c>
      <c r="P2815" t="s">
        <v>905</v>
      </c>
    </row>
    <row r="2816" spans="15:16" x14ac:dyDescent="0.25">
      <c r="O2816">
        <v>4929255</v>
      </c>
      <c r="P2816" t="s">
        <v>906</v>
      </c>
    </row>
    <row r="2817" spans="15:16" x14ac:dyDescent="0.25">
      <c r="O2817">
        <v>4929255</v>
      </c>
      <c r="P2817" t="s">
        <v>906</v>
      </c>
    </row>
    <row r="2818" spans="15:16" x14ac:dyDescent="0.25">
      <c r="O2818">
        <v>4929256</v>
      </c>
      <c r="P2818" t="s">
        <v>907</v>
      </c>
    </row>
    <row r="2819" spans="15:16" x14ac:dyDescent="0.25">
      <c r="O2819">
        <v>4929256</v>
      </c>
      <c r="P2819" t="s">
        <v>907</v>
      </c>
    </row>
    <row r="2820" spans="15:16" x14ac:dyDescent="0.25">
      <c r="O2820">
        <v>4929256</v>
      </c>
      <c r="P2820" t="s">
        <v>907</v>
      </c>
    </row>
    <row r="2821" spans="15:16" x14ac:dyDescent="0.25">
      <c r="O2821">
        <v>4929256</v>
      </c>
      <c r="P2821" t="s">
        <v>907</v>
      </c>
    </row>
    <row r="2822" spans="15:16" x14ac:dyDescent="0.25">
      <c r="O2822">
        <v>4929256</v>
      </c>
      <c r="P2822" t="s">
        <v>907</v>
      </c>
    </row>
    <row r="2823" spans="15:16" x14ac:dyDescent="0.25">
      <c r="O2823">
        <v>4929256</v>
      </c>
      <c r="P2823" t="s">
        <v>907</v>
      </c>
    </row>
    <row r="2824" spans="15:16" x14ac:dyDescent="0.25">
      <c r="O2824">
        <v>4929256</v>
      </c>
      <c r="P2824" t="s">
        <v>907</v>
      </c>
    </row>
    <row r="2825" spans="15:16" x14ac:dyDescent="0.25">
      <c r="O2825">
        <v>4929742</v>
      </c>
      <c r="P2825" t="s">
        <v>908</v>
      </c>
    </row>
    <row r="2826" spans="15:16" x14ac:dyDescent="0.25">
      <c r="O2826">
        <v>4929742</v>
      </c>
      <c r="P2826" t="s">
        <v>908</v>
      </c>
    </row>
    <row r="2827" spans="15:16" x14ac:dyDescent="0.25">
      <c r="O2827">
        <v>4929755</v>
      </c>
      <c r="P2827" t="s">
        <v>909</v>
      </c>
    </row>
    <row r="2828" spans="15:16" x14ac:dyDescent="0.25">
      <c r="O2828">
        <v>4929755</v>
      </c>
      <c r="P2828" t="s">
        <v>909</v>
      </c>
    </row>
    <row r="2829" spans="15:16" x14ac:dyDescent="0.25">
      <c r="O2829">
        <v>4929756</v>
      </c>
      <c r="P2829" t="s">
        <v>910</v>
      </c>
    </row>
    <row r="2830" spans="15:16" x14ac:dyDescent="0.25">
      <c r="O2830">
        <v>4931401</v>
      </c>
      <c r="P2830" t="s">
        <v>911</v>
      </c>
    </row>
    <row r="2831" spans="15:16" x14ac:dyDescent="0.25">
      <c r="O2831">
        <v>4931401</v>
      </c>
      <c r="P2831" t="s">
        <v>911</v>
      </c>
    </row>
    <row r="2832" spans="15:16" x14ac:dyDescent="0.25">
      <c r="O2832">
        <v>4931401</v>
      </c>
      <c r="P2832" t="s">
        <v>911</v>
      </c>
    </row>
    <row r="2833" spans="15:16" x14ac:dyDescent="0.25">
      <c r="O2833">
        <v>4931401</v>
      </c>
      <c r="P2833" t="s">
        <v>911</v>
      </c>
    </row>
    <row r="2834" spans="15:16" x14ac:dyDescent="0.25">
      <c r="O2834">
        <v>4932401</v>
      </c>
      <c r="P2834" t="s">
        <v>912</v>
      </c>
    </row>
    <row r="2835" spans="15:16" x14ac:dyDescent="0.25">
      <c r="O2835">
        <v>4933401</v>
      </c>
      <c r="P2835" t="s">
        <v>913</v>
      </c>
    </row>
    <row r="2836" spans="15:16" x14ac:dyDescent="0.25">
      <c r="O2836">
        <v>4933401</v>
      </c>
      <c r="P2836" t="s">
        <v>913</v>
      </c>
    </row>
    <row r="2837" spans="15:16" x14ac:dyDescent="0.25">
      <c r="O2837">
        <v>4933401</v>
      </c>
      <c r="P2837" t="s">
        <v>913</v>
      </c>
    </row>
    <row r="2838" spans="15:16" x14ac:dyDescent="0.25">
      <c r="O2838">
        <v>4933401</v>
      </c>
      <c r="P2838" t="s">
        <v>913</v>
      </c>
    </row>
    <row r="2839" spans="15:16" x14ac:dyDescent="0.25">
      <c r="O2839">
        <v>4936401</v>
      </c>
      <c r="P2839" t="s">
        <v>914</v>
      </c>
    </row>
    <row r="2840" spans="15:16" x14ac:dyDescent="0.25">
      <c r="O2840">
        <v>4936401</v>
      </c>
      <c r="P2840" t="s">
        <v>914</v>
      </c>
    </row>
    <row r="2841" spans="15:16" x14ac:dyDescent="0.25">
      <c r="O2841">
        <v>4937401</v>
      </c>
      <c r="P2841" t="s">
        <v>915</v>
      </c>
    </row>
    <row r="2842" spans="15:16" x14ac:dyDescent="0.25">
      <c r="O2842">
        <v>4937401</v>
      </c>
      <c r="P2842" t="s">
        <v>915</v>
      </c>
    </row>
    <row r="2843" spans="15:16" x14ac:dyDescent="0.25">
      <c r="O2843">
        <v>4941223</v>
      </c>
      <c r="P2843" t="s">
        <v>916</v>
      </c>
    </row>
    <row r="2844" spans="15:16" x14ac:dyDescent="0.25">
      <c r="O2844">
        <v>4941223</v>
      </c>
      <c r="P2844" t="s">
        <v>916</v>
      </c>
    </row>
    <row r="2845" spans="15:16" x14ac:dyDescent="0.25">
      <c r="O2845">
        <v>4941401</v>
      </c>
      <c r="P2845" t="s">
        <v>917</v>
      </c>
    </row>
    <row r="2846" spans="15:16" x14ac:dyDescent="0.25">
      <c r="O2846">
        <v>4941401</v>
      </c>
      <c r="P2846" t="s">
        <v>917</v>
      </c>
    </row>
    <row r="2847" spans="15:16" x14ac:dyDescent="0.25">
      <c r="O2847">
        <v>4941401</v>
      </c>
      <c r="P2847" t="s">
        <v>917</v>
      </c>
    </row>
    <row r="2848" spans="15:16" x14ac:dyDescent="0.25">
      <c r="O2848">
        <v>4941401</v>
      </c>
      <c r="P2848" t="s">
        <v>917</v>
      </c>
    </row>
    <row r="2849" spans="15:16" x14ac:dyDescent="0.25">
      <c r="O2849">
        <v>4941401</v>
      </c>
      <c r="P2849" t="s">
        <v>917</v>
      </c>
    </row>
    <row r="2850" spans="15:16" x14ac:dyDescent="0.25">
      <c r="O2850">
        <v>4941723</v>
      </c>
      <c r="P2850" t="s">
        <v>918</v>
      </c>
    </row>
    <row r="2851" spans="15:16" x14ac:dyDescent="0.25">
      <c r="O2851">
        <v>4941723</v>
      </c>
      <c r="P2851" t="s">
        <v>918</v>
      </c>
    </row>
    <row r="2852" spans="15:16" x14ac:dyDescent="0.25">
      <c r="O2852">
        <v>4941723</v>
      </c>
      <c r="P2852" t="s">
        <v>918</v>
      </c>
    </row>
    <row r="2853" spans="15:16" x14ac:dyDescent="0.25">
      <c r="O2853">
        <v>4942184</v>
      </c>
      <c r="P2853" t="s">
        <v>919</v>
      </c>
    </row>
    <row r="2854" spans="15:16" x14ac:dyDescent="0.25">
      <c r="O2854">
        <v>4942184</v>
      </c>
      <c r="P2854" t="s">
        <v>919</v>
      </c>
    </row>
    <row r="2855" spans="15:16" x14ac:dyDescent="0.25">
      <c r="O2855">
        <v>4942184</v>
      </c>
      <c r="P2855" t="s">
        <v>919</v>
      </c>
    </row>
    <row r="2856" spans="15:16" x14ac:dyDescent="0.25">
      <c r="O2856">
        <v>4942401</v>
      </c>
      <c r="P2856" t="s">
        <v>920</v>
      </c>
    </row>
    <row r="2857" spans="15:16" x14ac:dyDescent="0.25">
      <c r="O2857">
        <v>4943183</v>
      </c>
      <c r="P2857" t="s">
        <v>921</v>
      </c>
    </row>
    <row r="2858" spans="15:16" x14ac:dyDescent="0.25">
      <c r="O2858">
        <v>4943183</v>
      </c>
      <c r="P2858" t="s">
        <v>921</v>
      </c>
    </row>
    <row r="2859" spans="15:16" x14ac:dyDescent="0.25">
      <c r="O2859">
        <v>4943183</v>
      </c>
      <c r="P2859" t="s">
        <v>921</v>
      </c>
    </row>
    <row r="2860" spans="15:16" x14ac:dyDescent="0.25">
      <c r="O2860">
        <v>4943183</v>
      </c>
      <c r="P2860" t="s">
        <v>921</v>
      </c>
    </row>
    <row r="2861" spans="15:16" x14ac:dyDescent="0.25">
      <c r="O2861">
        <v>4943184</v>
      </c>
      <c r="P2861" t="s">
        <v>922</v>
      </c>
    </row>
    <row r="2862" spans="15:16" x14ac:dyDescent="0.25">
      <c r="O2862">
        <v>4943184</v>
      </c>
      <c r="P2862" t="s">
        <v>922</v>
      </c>
    </row>
    <row r="2863" spans="15:16" x14ac:dyDescent="0.25">
      <c r="O2863">
        <v>4943184</v>
      </c>
      <c r="P2863" t="s">
        <v>922</v>
      </c>
    </row>
    <row r="2864" spans="15:16" x14ac:dyDescent="0.25">
      <c r="O2864">
        <v>4943184</v>
      </c>
      <c r="P2864" t="s">
        <v>922</v>
      </c>
    </row>
    <row r="2865" spans="15:16" x14ac:dyDescent="0.25">
      <c r="O2865">
        <v>4943184</v>
      </c>
      <c r="P2865" t="s">
        <v>922</v>
      </c>
    </row>
    <row r="2866" spans="15:16" x14ac:dyDescent="0.25">
      <c r="O2866">
        <v>4943184</v>
      </c>
      <c r="P2866" t="s">
        <v>922</v>
      </c>
    </row>
    <row r="2867" spans="15:16" x14ac:dyDescent="0.25">
      <c r="O2867">
        <v>4943401</v>
      </c>
      <c r="P2867" t="s">
        <v>923</v>
      </c>
    </row>
    <row r="2868" spans="15:16" x14ac:dyDescent="0.25">
      <c r="O2868">
        <v>4943401</v>
      </c>
      <c r="P2868" t="s">
        <v>923</v>
      </c>
    </row>
    <row r="2869" spans="15:16" x14ac:dyDescent="0.25">
      <c r="O2869">
        <v>4943683</v>
      </c>
      <c r="P2869" t="s">
        <v>924</v>
      </c>
    </row>
    <row r="2870" spans="15:16" x14ac:dyDescent="0.25">
      <c r="O2870">
        <v>4943683</v>
      </c>
      <c r="P2870" t="s">
        <v>924</v>
      </c>
    </row>
    <row r="2871" spans="15:16" x14ac:dyDescent="0.25">
      <c r="O2871">
        <v>4943683</v>
      </c>
      <c r="P2871" t="s">
        <v>924</v>
      </c>
    </row>
    <row r="2872" spans="15:16" x14ac:dyDescent="0.25">
      <c r="O2872">
        <v>4943684</v>
      </c>
      <c r="P2872" t="s">
        <v>925</v>
      </c>
    </row>
    <row r="2873" spans="15:16" x14ac:dyDescent="0.25">
      <c r="O2873">
        <v>4943684</v>
      </c>
      <c r="P2873" t="s">
        <v>925</v>
      </c>
    </row>
    <row r="2874" spans="15:16" x14ac:dyDescent="0.25">
      <c r="O2874">
        <v>4946401</v>
      </c>
      <c r="P2874" t="s">
        <v>926</v>
      </c>
    </row>
    <row r="2875" spans="15:16" x14ac:dyDescent="0.25">
      <c r="O2875">
        <v>4946401</v>
      </c>
      <c r="P2875" t="s">
        <v>926</v>
      </c>
    </row>
    <row r="2876" spans="15:16" x14ac:dyDescent="0.25">
      <c r="O2876">
        <v>4947401</v>
      </c>
      <c r="P2876" t="s">
        <v>927</v>
      </c>
    </row>
    <row r="2877" spans="15:16" x14ac:dyDescent="0.25">
      <c r="O2877">
        <v>4947401</v>
      </c>
      <c r="P2877" t="s">
        <v>927</v>
      </c>
    </row>
    <row r="2878" spans="15:16" x14ac:dyDescent="0.25">
      <c r="O2878">
        <v>4948401</v>
      </c>
      <c r="P2878" t="s">
        <v>928</v>
      </c>
    </row>
    <row r="2879" spans="15:16" x14ac:dyDescent="0.25">
      <c r="O2879">
        <v>4948401</v>
      </c>
      <c r="P2879" t="s">
        <v>928</v>
      </c>
    </row>
    <row r="2880" spans="15:16" x14ac:dyDescent="0.25">
      <c r="O2880">
        <v>4949234</v>
      </c>
      <c r="P2880" t="s">
        <v>929</v>
      </c>
    </row>
    <row r="2881" spans="15:16" x14ac:dyDescent="0.25">
      <c r="O2881">
        <v>4949234</v>
      </c>
      <c r="P2881" t="s">
        <v>929</v>
      </c>
    </row>
    <row r="2882" spans="15:16" x14ac:dyDescent="0.25">
      <c r="O2882">
        <v>4949234</v>
      </c>
      <c r="P2882" t="s">
        <v>929</v>
      </c>
    </row>
    <row r="2883" spans="15:16" x14ac:dyDescent="0.25">
      <c r="O2883">
        <v>4949234</v>
      </c>
      <c r="P2883" t="s">
        <v>929</v>
      </c>
    </row>
    <row r="2884" spans="15:16" x14ac:dyDescent="0.25">
      <c r="O2884">
        <v>4949271</v>
      </c>
      <c r="P2884" t="s">
        <v>930</v>
      </c>
    </row>
    <row r="2885" spans="15:16" x14ac:dyDescent="0.25">
      <c r="O2885">
        <v>4949271</v>
      </c>
      <c r="P2885" t="s">
        <v>930</v>
      </c>
    </row>
    <row r="2886" spans="15:16" x14ac:dyDescent="0.25">
      <c r="O2886">
        <v>4949271</v>
      </c>
      <c r="P2886" t="s">
        <v>930</v>
      </c>
    </row>
    <row r="2887" spans="15:16" x14ac:dyDescent="0.25">
      <c r="O2887">
        <v>4949271</v>
      </c>
      <c r="P2887" t="s">
        <v>930</v>
      </c>
    </row>
    <row r="2888" spans="15:16" x14ac:dyDescent="0.25">
      <c r="O2888">
        <v>4949734</v>
      </c>
      <c r="P2888" t="s">
        <v>931</v>
      </c>
    </row>
    <row r="2889" spans="15:16" x14ac:dyDescent="0.25">
      <c r="O2889">
        <v>4949734</v>
      </c>
      <c r="P2889" t="s">
        <v>931</v>
      </c>
    </row>
    <row r="2890" spans="15:16" x14ac:dyDescent="0.25">
      <c r="O2890">
        <v>4950184</v>
      </c>
      <c r="P2890" t="s">
        <v>932</v>
      </c>
    </row>
    <row r="2891" spans="15:16" x14ac:dyDescent="0.25">
      <c r="O2891">
        <v>4950184</v>
      </c>
      <c r="P2891" t="s">
        <v>932</v>
      </c>
    </row>
    <row r="2892" spans="15:16" x14ac:dyDescent="0.25">
      <c r="O2892">
        <v>4950184</v>
      </c>
      <c r="P2892" t="s">
        <v>932</v>
      </c>
    </row>
    <row r="2893" spans="15:16" x14ac:dyDescent="0.25">
      <c r="O2893">
        <v>4950184</v>
      </c>
      <c r="P2893" t="s">
        <v>932</v>
      </c>
    </row>
    <row r="2894" spans="15:16" x14ac:dyDescent="0.25">
      <c r="O2894">
        <v>4950184</v>
      </c>
      <c r="P2894" t="s">
        <v>932</v>
      </c>
    </row>
    <row r="2895" spans="15:16" x14ac:dyDescent="0.25">
      <c r="O2895">
        <v>4950184</v>
      </c>
      <c r="P2895" t="s">
        <v>932</v>
      </c>
    </row>
    <row r="2896" spans="15:16" x14ac:dyDescent="0.25">
      <c r="O2896">
        <v>4950233</v>
      </c>
      <c r="P2896" t="s">
        <v>933</v>
      </c>
    </row>
    <row r="2897" spans="15:16" x14ac:dyDescent="0.25">
      <c r="O2897">
        <v>4950233</v>
      </c>
      <c r="P2897" t="s">
        <v>933</v>
      </c>
    </row>
    <row r="2898" spans="15:16" x14ac:dyDescent="0.25">
      <c r="O2898">
        <v>4950233</v>
      </c>
      <c r="P2898" t="s">
        <v>933</v>
      </c>
    </row>
    <row r="2899" spans="15:16" x14ac:dyDescent="0.25">
      <c r="O2899">
        <v>4950233</v>
      </c>
      <c r="P2899" t="s">
        <v>933</v>
      </c>
    </row>
    <row r="2900" spans="15:16" x14ac:dyDescent="0.25">
      <c r="O2900">
        <v>4950233</v>
      </c>
      <c r="P2900" t="s">
        <v>933</v>
      </c>
    </row>
    <row r="2901" spans="15:16" x14ac:dyDescent="0.25">
      <c r="O2901">
        <v>4950234</v>
      </c>
      <c r="P2901" t="s">
        <v>934</v>
      </c>
    </row>
    <row r="2902" spans="15:16" x14ac:dyDescent="0.25">
      <c r="O2902">
        <v>4950234</v>
      </c>
      <c r="P2902" t="s">
        <v>934</v>
      </c>
    </row>
    <row r="2903" spans="15:16" x14ac:dyDescent="0.25">
      <c r="O2903">
        <v>4950234</v>
      </c>
      <c r="P2903" t="s">
        <v>934</v>
      </c>
    </row>
    <row r="2904" spans="15:16" x14ac:dyDescent="0.25">
      <c r="O2904">
        <v>4950234</v>
      </c>
      <c r="P2904" t="s">
        <v>934</v>
      </c>
    </row>
    <row r="2905" spans="15:16" x14ac:dyDescent="0.25">
      <c r="O2905">
        <v>4950234</v>
      </c>
      <c r="P2905" t="s">
        <v>934</v>
      </c>
    </row>
    <row r="2906" spans="15:16" x14ac:dyDescent="0.25">
      <c r="O2906">
        <v>4950234</v>
      </c>
      <c r="P2906" t="s">
        <v>934</v>
      </c>
    </row>
    <row r="2907" spans="15:16" x14ac:dyDescent="0.25">
      <c r="O2907">
        <v>4950234</v>
      </c>
      <c r="P2907" t="s">
        <v>934</v>
      </c>
    </row>
    <row r="2908" spans="15:16" x14ac:dyDescent="0.25">
      <c r="O2908">
        <v>4950234</v>
      </c>
      <c r="P2908" t="s">
        <v>934</v>
      </c>
    </row>
    <row r="2909" spans="15:16" x14ac:dyDescent="0.25">
      <c r="O2909">
        <v>4950265</v>
      </c>
      <c r="P2909" t="s">
        <v>935</v>
      </c>
    </row>
    <row r="2910" spans="15:16" x14ac:dyDescent="0.25">
      <c r="O2910">
        <v>4950265</v>
      </c>
      <c r="P2910" t="s">
        <v>935</v>
      </c>
    </row>
    <row r="2911" spans="15:16" x14ac:dyDescent="0.25">
      <c r="O2911">
        <v>4950265</v>
      </c>
      <c r="P2911" t="s">
        <v>935</v>
      </c>
    </row>
    <row r="2912" spans="15:16" x14ac:dyDescent="0.25">
      <c r="O2912">
        <v>4950265</v>
      </c>
      <c r="P2912" t="s">
        <v>935</v>
      </c>
    </row>
    <row r="2913" spans="15:16" x14ac:dyDescent="0.25">
      <c r="O2913">
        <v>4950265</v>
      </c>
      <c r="P2913" t="s">
        <v>935</v>
      </c>
    </row>
    <row r="2914" spans="15:16" x14ac:dyDescent="0.25">
      <c r="O2914">
        <v>4950269</v>
      </c>
      <c r="P2914" t="s">
        <v>936</v>
      </c>
    </row>
    <row r="2915" spans="15:16" x14ac:dyDescent="0.25">
      <c r="O2915">
        <v>4950269</v>
      </c>
      <c r="P2915" t="s">
        <v>936</v>
      </c>
    </row>
    <row r="2916" spans="15:16" x14ac:dyDescent="0.25">
      <c r="O2916">
        <v>4950269</v>
      </c>
      <c r="P2916" t="s">
        <v>936</v>
      </c>
    </row>
    <row r="2917" spans="15:16" x14ac:dyDescent="0.25">
      <c r="O2917">
        <v>4950269</v>
      </c>
      <c r="P2917" t="s">
        <v>936</v>
      </c>
    </row>
    <row r="2918" spans="15:16" x14ac:dyDescent="0.25">
      <c r="O2918">
        <v>4950269</v>
      </c>
      <c r="P2918" t="s">
        <v>936</v>
      </c>
    </row>
    <row r="2919" spans="15:16" x14ac:dyDescent="0.25">
      <c r="O2919">
        <v>4950269</v>
      </c>
      <c r="P2919" t="s">
        <v>936</v>
      </c>
    </row>
    <row r="2920" spans="15:16" x14ac:dyDescent="0.25">
      <c r="O2920">
        <v>4950269</v>
      </c>
      <c r="P2920" t="s">
        <v>936</v>
      </c>
    </row>
    <row r="2921" spans="15:16" x14ac:dyDescent="0.25">
      <c r="O2921">
        <v>4950401</v>
      </c>
      <c r="P2921" t="s">
        <v>937</v>
      </c>
    </row>
    <row r="2922" spans="15:16" x14ac:dyDescent="0.25">
      <c r="O2922">
        <v>4950401</v>
      </c>
      <c r="P2922" t="s">
        <v>937</v>
      </c>
    </row>
    <row r="2923" spans="15:16" x14ac:dyDescent="0.25">
      <c r="O2923">
        <v>4950684</v>
      </c>
      <c r="P2923" t="s">
        <v>938</v>
      </c>
    </row>
    <row r="2924" spans="15:16" x14ac:dyDescent="0.25">
      <c r="O2924">
        <v>4950684</v>
      </c>
      <c r="P2924" t="s">
        <v>938</v>
      </c>
    </row>
    <row r="2925" spans="15:16" x14ac:dyDescent="0.25">
      <c r="O2925">
        <v>4950734</v>
      </c>
      <c r="P2925" t="s">
        <v>939</v>
      </c>
    </row>
    <row r="2926" spans="15:16" x14ac:dyDescent="0.25">
      <c r="O2926">
        <v>4950734</v>
      </c>
      <c r="P2926" t="s">
        <v>939</v>
      </c>
    </row>
    <row r="2927" spans="15:16" x14ac:dyDescent="0.25">
      <c r="O2927">
        <v>4950734</v>
      </c>
      <c r="P2927" t="s">
        <v>939</v>
      </c>
    </row>
    <row r="2928" spans="15:16" x14ac:dyDescent="0.25">
      <c r="O2928">
        <v>4950765</v>
      </c>
      <c r="P2928" t="s">
        <v>940</v>
      </c>
    </row>
    <row r="2929" spans="15:16" x14ac:dyDescent="0.25">
      <c r="O2929">
        <v>4950765</v>
      </c>
      <c r="P2929" t="s">
        <v>940</v>
      </c>
    </row>
    <row r="2930" spans="15:16" x14ac:dyDescent="0.25">
      <c r="O2930">
        <v>4950765</v>
      </c>
      <c r="P2930" t="s">
        <v>940</v>
      </c>
    </row>
    <row r="2931" spans="15:16" x14ac:dyDescent="0.25">
      <c r="O2931">
        <v>4950765</v>
      </c>
      <c r="P2931" t="s">
        <v>940</v>
      </c>
    </row>
    <row r="2932" spans="15:16" x14ac:dyDescent="0.25">
      <c r="O2932">
        <v>4950765</v>
      </c>
      <c r="P2932" t="s">
        <v>940</v>
      </c>
    </row>
    <row r="2933" spans="15:16" x14ac:dyDescent="0.25">
      <c r="O2933">
        <v>4950769</v>
      </c>
      <c r="P2933" t="s">
        <v>941</v>
      </c>
    </row>
    <row r="2934" spans="15:16" x14ac:dyDescent="0.25">
      <c r="O2934">
        <v>4950769</v>
      </c>
      <c r="P2934" t="s">
        <v>941</v>
      </c>
    </row>
    <row r="2935" spans="15:16" x14ac:dyDescent="0.25">
      <c r="O2935">
        <v>4950769</v>
      </c>
      <c r="P2935" t="s">
        <v>941</v>
      </c>
    </row>
    <row r="2936" spans="15:16" x14ac:dyDescent="0.25">
      <c r="O2936">
        <v>4951183</v>
      </c>
      <c r="P2936" t="s">
        <v>942</v>
      </c>
    </row>
    <row r="2937" spans="15:16" x14ac:dyDescent="0.25">
      <c r="O2937">
        <v>4951183</v>
      </c>
      <c r="P2937" t="s">
        <v>942</v>
      </c>
    </row>
    <row r="2938" spans="15:16" x14ac:dyDescent="0.25">
      <c r="O2938">
        <v>4951184</v>
      </c>
      <c r="P2938" t="s">
        <v>943</v>
      </c>
    </row>
    <row r="2939" spans="15:16" x14ac:dyDescent="0.25">
      <c r="O2939">
        <v>4951184</v>
      </c>
      <c r="P2939" t="s">
        <v>943</v>
      </c>
    </row>
    <row r="2940" spans="15:16" x14ac:dyDescent="0.25">
      <c r="O2940">
        <v>4951184</v>
      </c>
      <c r="P2940" t="s">
        <v>943</v>
      </c>
    </row>
    <row r="2941" spans="15:16" x14ac:dyDescent="0.25">
      <c r="O2941">
        <v>4951184</v>
      </c>
      <c r="P2941" t="s">
        <v>943</v>
      </c>
    </row>
    <row r="2942" spans="15:16" x14ac:dyDescent="0.25">
      <c r="O2942">
        <v>4951184</v>
      </c>
      <c r="P2942" t="s">
        <v>943</v>
      </c>
    </row>
    <row r="2943" spans="15:16" x14ac:dyDescent="0.25">
      <c r="O2943">
        <v>4951184</v>
      </c>
      <c r="P2943" t="s">
        <v>943</v>
      </c>
    </row>
    <row r="2944" spans="15:16" x14ac:dyDescent="0.25">
      <c r="O2944">
        <v>4951233</v>
      </c>
      <c r="P2944" t="s">
        <v>944</v>
      </c>
    </row>
    <row r="2945" spans="15:16" x14ac:dyDescent="0.25">
      <c r="O2945">
        <v>4951234</v>
      </c>
      <c r="P2945" t="s">
        <v>945</v>
      </c>
    </row>
    <row r="2946" spans="15:16" x14ac:dyDescent="0.25">
      <c r="O2946">
        <v>4951234</v>
      </c>
      <c r="P2946" t="s">
        <v>945</v>
      </c>
    </row>
    <row r="2947" spans="15:16" x14ac:dyDescent="0.25">
      <c r="O2947">
        <v>4951234</v>
      </c>
      <c r="P2947" t="s">
        <v>945</v>
      </c>
    </row>
    <row r="2948" spans="15:16" x14ac:dyDescent="0.25">
      <c r="O2948">
        <v>4951234</v>
      </c>
      <c r="P2948" t="s">
        <v>945</v>
      </c>
    </row>
    <row r="2949" spans="15:16" x14ac:dyDescent="0.25">
      <c r="O2949">
        <v>4951234</v>
      </c>
      <c r="P2949" t="s">
        <v>945</v>
      </c>
    </row>
    <row r="2950" spans="15:16" x14ac:dyDescent="0.25">
      <c r="O2950">
        <v>4951234</v>
      </c>
      <c r="P2950" t="s">
        <v>945</v>
      </c>
    </row>
    <row r="2951" spans="15:16" x14ac:dyDescent="0.25">
      <c r="O2951">
        <v>4951265</v>
      </c>
      <c r="P2951" t="s">
        <v>946</v>
      </c>
    </row>
    <row r="2952" spans="15:16" x14ac:dyDescent="0.25">
      <c r="O2952">
        <v>4951265</v>
      </c>
      <c r="P2952" t="s">
        <v>946</v>
      </c>
    </row>
    <row r="2953" spans="15:16" x14ac:dyDescent="0.25">
      <c r="O2953">
        <v>4951265</v>
      </c>
      <c r="P2953" t="s">
        <v>946</v>
      </c>
    </row>
    <row r="2954" spans="15:16" x14ac:dyDescent="0.25">
      <c r="O2954">
        <v>4951265</v>
      </c>
      <c r="P2954" t="s">
        <v>946</v>
      </c>
    </row>
    <row r="2955" spans="15:16" x14ac:dyDescent="0.25">
      <c r="O2955">
        <v>4951265</v>
      </c>
      <c r="P2955" t="s">
        <v>946</v>
      </c>
    </row>
    <row r="2956" spans="15:16" x14ac:dyDescent="0.25">
      <c r="O2956">
        <v>4951683</v>
      </c>
      <c r="P2956" t="s">
        <v>947</v>
      </c>
    </row>
    <row r="2957" spans="15:16" x14ac:dyDescent="0.25">
      <c r="O2957">
        <v>4951683</v>
      </c>
      <c r="P2957" t="s">
        <v>947</v>
      </c>
    </row>
    <row r="2958" spans="15:16" x14ac:dyDescent="0.25">
      <c r="O2958">
        <v>4951684</v>
      </c>
      <c r="P2958" t="s">
        <v>948</v>
      </c>
    </row>
    <row r="2959" spans="15:16" x14ac:dyDescent="0.25">
      <c r="O2959">
        <v>4951684</v>
      </c>
      <c r="P2959" t="s">
        <v>948</v>
      </c>
    </row>
    <row r="2960" spans="15:16" x14ac:dyDescent="0.25">
      <c r="O2960">
        <v>4951684</v>
      </c>
      <c r="P2960" t="s">
        <v>948</v>
      </c>
    </row>
    <row r="2961" spans="15:16" x14ac:dyDescent="0.25">
      <c r="O2961">
        <v>4951684</v>
      </c>
      <c r="P2961" t="s">
        <v>948</v>
      </c>
    </row>
    <row r="2962" spans="15:16" x14ac:dyDescent="0.25">
      <c r="O2962">
        <v>4951734</v>
      </c>
      <c r="P2962" t="s">
        <v>949</v>
      </c>
    </row>
    <row r="2963" spans="15:16" x14ac:dyDescent="0.25">
      <c r="O2963">
        <v>4951734</v>
      </c>
      <c r="P2963" t="s">
        <v>949</v>
      </c>
    </row>
    <row r="2964" spans="15:16" x14ac:dyDescent="0.25">
      <c r="O2964">
        <v>4951734</v>
      </c>
      <c r="P2964" t="s">
        <v>949</v>
      </c>
    </row>
    <row r="2965" spans="15:16" x14ac:dyDescent="0.25">
      <c r="O2965">
        <v>4951734</v>
      </c>
      <c r="P2965" t="s">
        <v>949</v>
      </c>
    </row>
    <row r="2966" spans="15:16" x14ac:dyDescent="0.25">
      <c r="O2966">
        <v>4951765</v>
      </c>
      <c r="P2966" t="s">
        <v>950</v>
      </c>
    </row>
    <row r="2967" spans="15:16" x14ac:dyDescent="0.25">
      <c r="O2967">
        <v>4951765</v>
      </c>
      <c r="P2967" t="s">
        <v>950</v>
      </c>
    </row>
    <row r="2968" spans="15:16" x14ac:dyDescent="0.25">
      <c r="O2968">
        <v>4952183</v>
      </c>
      <c r="P2968" t="s">
        <v>951</v>
      </c>
    </row>
    <row r="2969" spans="15:16" x14ac:dyDescent="0.25">
      <c r="O2969">
        <v>4952183</v>
      </c>
      <c r="P2969" t="s">
        <v>951</v>
      </c>
    </row>
    <row r="2970" spans="15:16" x14ac:dyDescent="0.25">
      <c r="O2970">
        <v>4952184</v>
      </c>
      <c r="P2970" t="s">
        <v>952</v>
      </c>
    </row>
    <row r="2971" spans="15:16" x14ac:dyDescent="0.25">
      <c r="O2971">
        <v>4952184</v>
      </c>
      <c r="P2971" t="s">
        <v>952</v>
      </c>
    </row>
    <row r="2972" spans="15:16" x14ac:dyDescent="0.25">
      <c r="O2972">
        <v>4952233</v>
      </c>
      <c r="P2972" t="s">
        <v>953</v>
      </c>
    </row>
    <row r="2973" spans="15:16" x14ac:dyDescent="0.25">
      <c r="O2973">
        <v>4952233</v>
      </c>
      <c r="P2973" t="s">
        <v>953</v>
      </c>
    </row>
    <row r="2974" spans="15:16" x14ac:dyDescent="0.25">
      <c r="O2974">
        <v>4952234</v>
      </c>
      <c r="P2974" t="s">
        <v>954</v>
      </c>
    </row>
    <row r="2975" spans="15:16" x14ac:dyDescent="0.25">
      <c r="O2975">
        <v>4952234</v>
      </c>
      <c r="P2975" t="s">
        <v>954</v>
      </c>
    </row>
    <row r="2976" spans="15:16" x14ac:dyDescent="0.25">
      <c r="O2976">
        <v>4952401</v>
      </c>
      <c r="P2976" t="s">
        <v>955</v>
      </c>
    </row>
    <row r="2977" spans="15:16" x14ac:dyDescent="0.25">
      <c r="O2977">
        <v>4952401</v>
      </c>
      <c r="P2977" t="s">
        <v>955</v>
      </c>
    </row>
    <row r="2978" spans="15:16" x14ac:dyDescent="0.25">
      <c r="O2978">
        <v>4953183</v>
      </c>
      <c r="P2978" t="s">
        <v>956</v>
      </c>
    </row>
    <row r="2979" spans="15:16" x14ac:dyDescent="0.25">
      <c r="O2979">
        <v>4953183</v>
      </c>
      <c r="P2979" t="s">
        <v>956</v>
      </c>
    </row>
    <row r="2980" spans="15:16" x14ac:dyDescent="0.25">
      <c r="O2980">
        <v>4953184</v>
      </c>
      <c r="P2980" t="s">
        <v>957</v>
      </c>
    </row>
    <row r="2981" spans="15:16" x14ac:dyDescent="0.25">
      <c r="O2981">
        <v>4953184</v>
      </c>
      <c r="P2981" t="s">
        <v>957</v>
      </c>
    </row>
    <row r="2982" spans="15:16" x14ac:dyDescent="0.25">
      <c r="O2982">
        <v>4953265</v>
      </c>
      <c r="P2982" t="s">
        <v>958</v>
      </c>
    </row>
    <row r="2983" spans="15:16" x14ac:dyDescent="0.25">
      <c r="O2983">
        <v>4953265</v>
      </c>
      <c r="P2983" t="s">
        <v>958</v>
      </c>
    </row>
    <row r="2984" spans="15:16" x14ac:dyDescent="0.25">
      <c r="O2984">
        <v>4953401</v>
      </c>
      <c r="P2984" t="s">
        <v>959</v>
      </c>
    </row>
    <row r="2985" spans="15:16" x14ac:dyDescent="0.25">
      <c r="O2985">
        <v>4953401</v>
      </c>
      <c r="P2985" t="s">
        <v>959</v>
      </c>
    </row>
    <row r="2986" spans="15:16" x14ac:dyDescent="0.25">
      <c r="O2986">
        <v>4954183</v>
      </c>
      <c r="P2986" t="s">
        <v>960</v>
      </c>
    </row>
    <row r="2987" spans="15:16" x14ac:dyDescent="0.25">
      <c r="O2987">
        <v>4954183</v>
      </c>
      <c r="P2987" t="s">
        <v>960</v>
      </c>
    </row>
    <row r="2988" spans="15:16" x14ac:dyDescent="0.25">
      <c r="O2988">
        <v>4954184</v>
      </c>
      <c r="P2988" t="s">
        <v>961</v>
      </c>
    </row>
    <row r="2989" spans="15:16" x14ac:dyDescent="0.25">
      <c r="O2989">
        <v>4954184</v>
      </c>
      <c r="P2989" t="s">
        <v>961</v>
      </c>
    </row>
    <row r="2990" spans="15:16" x14ac:dyDescent="0.25">
      <c r="O2990">
        <v>4954265</v>
      </c>
      <c r="P2990" t="s">
        <v>962</v>
      </c>
    </row>
    <row r="2991" spans="15:16" x14ac:dyDescent="0.25">
      <c r="O2991">
        <v>4954265</v>
      </c>
      <c r="P2991" t="s">
        <v>962</v>
      </c>
    </row>
    <row r="2992" spans="15:16" x14ac:dyDescent="0.25">
      <c r="O2992">
        <v>4954401</v>
      </c>
      <c r="P2992" t="s">
        <v>963</v>
      </c>
    </row>
    <row r="2993" spans="15:16" x14ac:dyDescent="0.25">
      <c r="O2993">
        <v>4954401</v>
      </c>
      <c r="P2993" t="s">
        <v>963</v>
      </c>
    </row>
    <row r="2994" spans="15:16" x14ac:dyDescent="0.25">
      <c r="O2994">
        <v>4955401</v>
      </c>
      <c r="P2994" t="s">
        <v>964</v>
      </c>
    </row>
    <row r="2995" spans="15:16" x14ac:dyDescent="0.25">
      <c r="O2995">
        <v>4955401</v>
      </c>
      <c r="P2995" t="s">
        <v>964</v>
      </c>
    </row>
    <row r="2996" spans="15:16" x14ac:dyDescent="0.25">
      <c r="O2996">
        <v>4956184</v>
      </c>
      <c r="P2996" t="s">
        <v>965</v>
      </c>
    </row>
    <row r="2997" spans="15:16" x14ac:dyDescent="0.25">
      <c r="O2997">
        <v>4956184</v>
      </c>
      <c r="P2997" t="s">
        <v>965</v>
      </c>
    </row>
    <row r="2998" spans="15:16" x14ac:dyDescent="0.25">
      <c r="O2998">
        <v>5002401</v>
      </c>
      <c r="P2998" t="s">
        <v>966</v>
      </c>
    </row>
    <row r="2999" spans="15:16" x14ac:dyDescent="0.25">
      <c r="O2999">
        <v>5002401</v>
      </c>
      <c r="P2999" t="s">
        <v>966</v>
      </c>
    </row>
    <row r="3000" spans="15:16" x14ac:dyDescent="0.25">
      <c r="O3000">
        <v>5002401</v>
      </c>
      <c r="P3000" t="s">
        <v>966</v>
      </c>
    </row>
    <row r="3001" spans="15:16" x14ac:dyDescent="0.25">
      <c r="O3001">
        <v>5031401</v>
      </c>
      <c r="P3001" t="s">
        <v>967</v>
      </c>
    </row>
    <row r="3002" spans="15:16" x14ac:dyDescent="0.25">
      <c r="O3002">
        <v>5032401</v>
      </c>
      <c r="P3002" t="s">
        <v>968</v>
      </c>
    </row>
    <row r="3003" spans="15:16" x14ac:dyDescent="0.25">
      <c r="O3003">
        <v>5032401</v>
      </c>
      <c r="P3003" t="s">
        <v>968</v>
      </c>
    </row>
    <row r="3004" spans="15:16" x14ac:dyDescent="0.25">
      <c r="O3004">
        <v>5032401</v>
      </c>
      <c r="P3004" t="s">
        <v>968</v>
      </c>
    </row>
    <row r="3005" spans="15:16" x14ac:dyDescent="0.25">
      <c r="O3005">
        <v>5032401</v>
      </c>
      <c r="P3005" t="s">
        <v>968</v>
      </c>
    </row>
    <row r="3006" spans="15:16" x14ac:dyDescent="0.25">
      <c r="O3006">
        <v>5033401</v>
      </c>
      <c r="P3006" t="s">
        <v>969</v>
      </c>
    </row>
    <row r="3007" spans="15:16" x14ac:dyDescent="0.25">
      <c r="O3007">
        <v>5033401</v>
      </c>
      <c r="P3007" t="s">
        <v>969</v>
      </c>
    </row>
    <row r="3008" spans="15:16" x14ac:dyDescent="0.25">
      <c r="O3008">
        <v>5033401</v>
      </c>
      <c r="P3008" t="s">
        <v>969</v>
      </c>
    </row>
    <row r="3009" spans="15:16" x14ac:dyDescent="0.25">
      <c r="O3009">
        <v>5033401</v>
      </c>
      <c r="P3009" t="s">
        <v>969</v>
      </c>
    </row>
    <row r="3010" spans="15:16" x14ac:dyDescent="0.25">
      <c r="O3010">
        <v>5033401</v>
      </c>
      <c r="P3010" t="s">
        <v>969</v>
      </c>
    </row>
    <row r="3011" spans="15:16" x14ac:dyDescent="0.25">
      <c r="O3011">
        <v>5034183</v>
      </c>
      <c r="P3011" t="s">
        <v>970</v>
      </c>
    </row>
    <row r="3012" spans="15:16" x14ac:dyDescent="0.25">
      <c r="O3012">
        <v>5034183</v>
      </c>
      <c r="P3012" t="s">
        <v>970</v>
      </c>
    </row>
    <row r="3013" spans="15:16" x14ac:dyDescent="0.25">
      <c r="O3013">
        <v>5034184</v>
      </c>
      <c r="P3013" t="s">
        <v>971</v>
      </c>
    </row>
    <row r="3014" spans="15:16" x14ac:dyDescent="0.25">
      <c r="O3014">
        <v>5034184</v>
      </c>
      <c r="P3014" t="s">
        <v>971</v>
      </c>
    </row>
    <row r="3015" spans="15:16" x14ac:dyDescent="0.25">
      <c r="O3015">
        <v>5034184</v>
      </c>
      <c r="P3015" t="s">
        <v>971</v>
      </c>
    </row>
    <row r="3016" spans="15:16" x14ac:dyDescent="0.25">
      <c r="O3016">
        <v>5034184</v>
      </c>
      <c r="P3016" t="s">
        <v>971</v>
      </c>
    </row>
    <row r="3017" spans="15:16" x14ac:dyDescent="0.25">
      <c r="O3017">
        <v>5034200</v>
      </c>
      <c r="P3017" t="s">
        <v>972</v>
      </c>
    </row>
    <row r="3018" spans="15:16" x14ac:dyDescent="0.25">
      <c r="O3018">
        <v>5034200</v>
      </c>
      <c r="P3018" t="s">
        <v>972</v>
      </c>
    </row>
    <row r="3019" spans="15:16" x14ac:dyDescent="0.25">
      <c r="O3019">
        <v>5034201</v>
      </c>
      <c r="P3019" t="s">
        <v>973</v>
      </c>
    </row>
    <row r="3020" spans="15:16" x14ac:dyDescent="0.25">
      <c r="O3020">
        <v>5034201</v>
      </c>
      <c r="P3020" t="s">
        <v>973</v>
      </c>
    </row>
    <row r="3021" spans="15:16" x14ac:dyDescent="0.25">
      <c r="O3021">
        <v>5034201</v>
      </c>
      <c r="P3021" t="s">
        <v>973</v>
      </c>
    </row>
    <row r="3022" spans="15:16" x14ac:dyDescent="0.25">
      <c r="O3022">
        <v>5034203</v>
      </c>
      <c r="P3022" t="s">
        <v>974</v>
      </c>
    </row>
    <row r="3023" spans="15:16" x14ac:dyDescent="0.25">
      <c r="O3023">
        <v>5034203</v>
      </c>
      <c r="P3023" t="s">
        <v>974</v>
      </c>
    </row>
    <row r="3024" spans="15:16" x14ac:dyDescent="0.25">
      <c r="O3024">
        <v>5034203</v>
      </c>
      <c r="P3024" t="s">
        <v>974</v>
      </c>
    </row>
    <row r="3025" spans="15:16" x14ac:dyDescent="0.25">
      <c r="O3025">
        <v>5034203</v>
      </c>
      <c r="P3025" t="s">
        <v>974</v>
      </c>
    </row>
    <row r="3026" spans="15:16" x14ac:dyDescent="0.25">
      <c r="O3026">
        <v>5034204</v>
      </c>
      <c r="P3026" t="s">
        <v>975</v>
      </c>
    </row>
    <row r="3027" spans="15:16" x14ac:dyDescent="0.25">
      <c r="O3027">
        <v>5034204</v>
      </c>
      <c r="P3027" t="s">
        <v>975</v>
      </c>
    </row>
    <row r="3028" spans="15:16" x14ac:dyDescent="0.25">
      <c r="O3028">
        <v>5034210</v>
      </c>
      <c r="P3028" t="s">
        <v>976</v>
      </c>
    </row>
    <row r="3029" spans="15:16" x14ac:dyDescent="0.25">
      <c r="O3029">
        <v>5034210</v>
      </c>
      <c r="P3029" t="s">
        <v>976</v>
      </c>
    </row>
    <row r="3030" spans="15:16" x14ac:dyDescent="0.25">
      <c r="O3030">
        <v>5034210</v>
      </c>
      <c r="P3030" t="s">
        <v>976</v>
      </c>
    </row>
    <row r="3031" spans="15:16" x14ac:dyDescent="0.25">
      <c r="O3031">
        <v>5034210</v>
      </c>
      <c r="P3031" t="s">
        <v>976</v>
      </c>
    </row>
    <row r="3032" spans="15:16" x14ac:dyDescent="0.25">
      <c r="O3032">
        <v>5034229</v>
      </c>
      <c r="P3032" t="s">
        <v>977</v>
      </c>
    </row>
    <row r="3033" spans="15:16" x14ac:dyDescent="0.25">
      <c r="O3033">
        <v>5034229</v>
      </c>
      <c r="P3033" t="s">
        <v>977</v>
      </c>
    </row>
    <row r="3034" spans="15:16" x14ac:dyDescent="0.25">
      <c r="O3034">
        <v>5034269</v>
      </c>
      <c r="P3034" t="s">
        <v>978</v>
      </c>
    </row>
    <row r="3035" spans="15:16" x14ac:dyDescent="0.25">
      <c r="O3035">
        <v>5034269</v>
      </c>
      <c r="P3035" t="s">
        <v>978</v>
      </c>
    </row>
    <row r="3036" spans="15:16" x14ac:dyDescent="0.25">
      <c r="O3036">
        <v>5034401</v>
      </c>
      <c r="P3036" t="s">
        <v>979</v>
      </c>
    </row>
    <row r="3037" spans="15:16" x14ac:dyDescent="0.25">
      <c r="O3037">
        <v>5034401</v>
      </c>
      <c r="P3037" t="s">
        <v>979</v>
      </c>
    </row>
    <row r="3038" spans="15:16" x14ac:dyDescent="0.25">
      <c r="O3038">
        <v>5034401</v>
      </c>
      <c r="P3038" t="s">
        <v>979</v>
      </c>
    </row>
    <row r="3039" spans="15:16" x14ac:dyDescent="0.25">
      <c r="O3039">
        <v>5034684</v>
      </c>
      <c r="P3039" t="s">
        <v>980</v>
      </c>
    </row>
    <row r="3040" spans="15:16" x14ac:dyDescent="0.25">
      <c r="O3040">
        <v>5034684</v>
      </c>
      <c r="P3040" t="s">
        <v>980</v>
      </c>
    </row>
    <row r="3041" spans="15:16" x14ac:dyDescent="0.25">
      <c r="O3041">
        <v>5034703</v>
      </c>
      <c r="P3041" t="s">
        <v>981</v>
      </c>
    </row>
    <row r="3042" spans="15:16" x14ac:dyDescent="0.25">
      <c r="O3042">
        <v>5034703</v>
      </c>
      <c r="P3042" t="s">
        <v>981</v>
      </c>
    </row>
    <row r="3043" spans="15:16" x14ac:dyDescent="0.25">
      <c r="O3043">
        <v>5034710</v>
      </c>
      <c r="P3043" t="s">
        <v>982</v>
      </c>
    </row>
    <row r="3044" spans="15:16" x14ac:dyDescent="0.25">
      <c r="O3044">
        <v>5034710</v>
      </c>
      <c r="P3044" t="s">
        <v>982</v>
      </c>
    </row>
    <row r="3045" spans="15:16" x14ac:dyDescent="0.25">
      <c r="O3045">
        <v>5044401</v>
      </c>
      <c r="P3045" t="s">
        <v>983</v>
      </c>
    </row>
    <row r="3046" spans="15:16" x14ac:dyDescent="0.25">
      <c r="O3046">
        <v>5044401</v>
      </c>
      <c r="P3046" t="s">
        <v>983</v>
      </c>
    </row>
    <row r="3047" spans="15:16" x14ac:dyDescent="0.25">
      <c r="O3047">
        <v>5044401</v>
      </c>
      <c r="P3047" t="s">
        <v>983</v>
      </c>
    </row>
    <row r="3048" spans="15:16" x14ac:dyDescent="0.25">
      <c r="O3048">
        <v>5044401</v>
      </c>
      <c r="P3048" t="s">
        <v>983</v>
      </c>
    </row>
    <row r="3049" spans="15:16" x14ac:dyDescent="0.25">
      <c r="O3049">
        <v>5044401</v>
      </c>
      <c r="P3049" t="s">
        <v>983</v>
      </c>
    </row>
    <row r="3050" spans="15:16" x14ac:dyDescent="0.25">
      <c r="O3050">
        <v>5048401</v>
      </c>
      <c r="P3050" t="s">
        <v>984</v>
      </c>
    </row>
    <row r="3051" spans="15:16" x14ac:dyDescent="0.25">
      <c r="O3051">
        <v>5048401</v>
      </c>
      <c r="P3051" t="s">
        <v>984</v>
      </c>
    </row>
    <row r="3052" spans="15:16" x14ac:dyDescent="0.25">
      <c r="O3052">
        <v>5049183</v>
      </c>
      <c r="P3052" t="s">
        <v>985</v>
      </c>
    </row>
    <row r="3053" spans="15:16" x14ac:dyDescent="0.25">
      <c r="O3053">
        <v>5049183</v>
      </c>
      <c r="P3053" t="s">
        <v>985</v>
      </c>
    </row>
    <row r="3054" spans="15:16" x14ac:dyDescent="0.25">
      <c r="O3054">
        <v>5049184</v>
      </c>
      <c r="P3054" t="s">
        <v>986</v>
      </c>
    </row>
    <row r="3055" spans="15:16" x14ac:dyDescent="0.25">
      <c r="O3055">
        <v>5049184</v>
      </c>
      <c r="P3055" t="s">
        <v>986</v>
      </c>
    </row>
    <row r="3056" spans="15:16" x14ac:dyDescent="0.25">
      <c r="O3056">
        <v>5049201</v>
      </c>
      <c r="P3056" t="s">
        <v>987</v>
      </c>
    </row>
    <row r="3057" spans="15:16" x14ac:dyDescent="0.25">
      <c r="O3057">
        <v>5049201</v>
      </c>
      <c r="P3057" t="s">
        <v>987</v>
      </c>
    </row>
    <row r="3058" spans="15:16" x14ac:dyDescent="0.25">
      <c r="O3058">
        <v>5049203</v>
      </c>
      <c r="P3058" t="s">
        <v>988</v>
      </c>
    </row>
    <row r="3059" spans="15:16" x14ac:dyDescent="0.25">
      <c r="O3059">
        <v>5049203</v>
      </c>
      <c r="P3059" t="s">
        <v>988</v>
      </c>
    </row>
    <row r="3060" spans="15:16" x14ac:dyDescent="0.25">
      <c r="O3060">
        <v>5049203</v>
      </c>
      <c r="P3060" t="s">
        <v>988</v>
      </c>
    </row>
    <row r="3061" spans="15:16" x14ac:dyDescent="0.25">
      <c r="O3061">
        <v>5049203</v>
      </c>
      <c r="P3061" t="s">
        <v>988</v>
      </c>
    </row>
    <row r="3062" spans="15:16" x14ac:dyDescent="0.25">
      <c r="O3062">
        <v>5049401</v>
      </c>
      <c r="P3062" t="s">
        <v>989</v>
      </c>
    </row>
    <row r="3063" spans="15:16" x14ac:dyDescent="0.25">
      <c r="O3063">
        <v>5049401</v>
      </c>
      <c r="P3063" t="s">
        <v>989</v>
      </c>
    </row>
    <row r="3064" spans="15:16" x14ac:dyDescent="0.25">
      <c r="O3064">
        <v>5049401</v>
      </c>
      <c r="P3064" t="s">
        <v>989</v>
      </c>
    </row>
    <row r="3065" spans="15:16" x14ac:dyDescent="0.25">
      <c r="O3065">
        <v>5049401</v>
      </c>
      <c r="P3065" t="s">
        <v>989</v>
      </c>
    </row>
    <row r="3066" spans="15:16" x14ac:dyDescent="0.25">
      <c r="O3066">
        <v>5825401</v>
      </c>
      <c r="P3066" t="s">
        <v>990</v>
      </c>
    </row>
    <row r="3067" spans="15:16" x14ac:dyDescent="0.25">
      <c r="O3067">
        <v>5826401</v>
      </c>
      <c r="P3067" t="s">
        <v>991</v>
      </c>
    </row>
    <row r="3068" spans="15:16" x14ac:dyDescent="0.25">
      <c r="O3068">
        <v>5826401</v>
      </c>
      <c r="P3068" t="s">
        <v>991</v>
      </c>
    </row>
    <row r="3069" spans="15:16" x14ac:dyDescent="0.25">
      <c r="O3069">
        <v>5874401</v>
      </c>
      <c r="P3069" t="s">
        <v>992</v>
      </c>
    </row>
    <row r="3070" spans="15:16" x14ac:dyDescent="0.25">
      <c r="O3070">
        <v>5874401</v>
      </c>
      <c r="P3070" t="s">
        <v>992</v>
      </c>
    </row>
    <row r="3071" spans="15:16" x14ac:dyDescent="0.25">
      <c r="O3071">
        <v>5875401</v>
      </c>
      <c r="P3071" t="s">
        <v>993</v>
      </c>
    </row>
    <row r="3072" spans="15:16" x14ac:dyDescent="0.25">
      <c r="O3072">
        <v>5875401</v>
      </c>
      <c r="P3072" t="s">
        <v>993</v>
      </c>
    </row>
    <row r="3073" spans="15:16" x14ac:dyDescent="0.25">
      <c r="O3073">
        <v>6318455</v>
      </c>
      <c r="P3073" t="s">
        <v>994</v>
      </c>
    </row>
    <row r="3074" spans="15:16" x14ac:dyDescent="0.25">
      <c r="O3074">
        <v>6325401</v>
      </c>
      <c r="P3074" t="s">
        <v>995</v>
      </c>
    </row>
    <row r="3075" spans="15:16" x14ac:dyDescent="0.25">
      <c r="O3075">
        <v>6352401</v>
      </c>
      <c r="P3075" t="s">
        <v>996</v>
      </c>
    </row>
    <row r="3076" spans="15:16" x14ac:dyDescent="0.25">
      <c r="O3076">
        <v>6352401</v>
      </c>
      <c r="P3076" t="s">
        <v>996</v>
      </c>
    </row>
    <row r="3077" spans="15:16" x14ac:dyDescent="0.25">
      <c r="O3077">
        <v>6352401</v>
      </c>
      <c r="P3077" t="s">
        <v>996</v>
      </c>
    </row>
    <row r="3078" spans="15:16" x14ac:dyDescent="0.25">
      <c r="O3078">
        <v>6352401</v>
      </c>
      <c r="P3078" t="s">
        <v>996</v>
      </c>
    </row>
    <row r="3079" spans="15:16" x14ac:dyDescent="0.25">
      <c r="O3079">
        <v>6355401</v>
      </c>
      <c r="P3079" t="s">
        <v>997</v>
      </c>
    </row>
    <row r="3080" spans="15:16" x14ac:dyDescent="0.25">
      <c r="O3080">
        <v>6359401</v>
      </c>
      <c r="P3080" t="s">
        <v>998</v>
      </c>
    </row>
    <row r="3081" spans="15:16" x14ac:dyDescent="0.25">
      <c r="O3081">
        <v>6400401</v>
      </c>
      <c r="P3081" t="s">
        <v>999</v>
      </c>
    </row>
    <row r="3082" spans="15:16" x14ac:dyDescent="0.25">
      <c r="O3082">
        <v>6400401</v>
      </c>
      <c r="P3082" t="s">
        <v>999</v>
      </c>
    </row>
    <row r="3083" spans="15:16" x14ac:dyDescent="0.25">
      <c r="O3083">
        <v>6727401</v>
      </c>
      <c r="P3083" t="s">
        <v>1000</v>
      </c>
    </row>
    <row r="3084" spans="15:16" x14ac:dyDescent="0.25">
      <c r="O3084">
        <v>6727401</v>
      </c>
      <c r="P3084" t="s">
        <v>1000</v>
      </c>
    </row>
    <row r="3085" spans="15:16" x14ac:dyDescent="0.25">
      <c r="O3085">
        <v>6753401</v>
      </c>
      <c r="P3085" t="s">
        <v>1001</v>
      </c>
    </row>
    <row r="3086" spans="15:16" x14ac:dyDescent="0.25">
      <c r="O3086">
        <v>6753401</v>
      </c>
      <c r="P3086" t="s">
        <v>1001</v>
      </c>
    </row>
    <row r="3087" spans="15:16" x14ac:dyDescent="0.25">
      <c r="O3087">
        <v>6753401</v>
      </c>
      <c r="P3087" t="s">
        <v>1001</v>
      </c>
    </row>
    <row r="3088" spans="15:16" x14ac:dyDescent="0.25">
      <c r="O3088">
        <v>7201401</v>
      </c>
      <c r="P3088" t="s">
        <v>1002</v>
      </c>
    </row>
    <row r="3089" spans="15:16" x14ac:dyDescent="0.25">
      <c r="O3089">
        <v>7201401</v>
      </c>
      <c r="P3089" t="s">
        <v>1002</v>
      </c>
    </row>
    <row r="3090" spans="15:16" x14ac:dyDescent="0.25">
      <c r="O3090">
        <v>7202271</v>
      </c>
      <c r="P3090" t="s">
        <v>1003</v>
      </c>
    </row>
    <row r="3091" spans="15:16" x14ac:dyDescent="0.25">
      <c r="O3091">
        <v>7202271</v>
      </c>
      <c r="P3091" t="s">
        <v>1003</v>
      </c>
    </row>
    <row r="3092" spans="15:16" x14ac:dyDescent="0.25">
      <c r="O3092">
        <v>7202401</v>
      </c>
      <c r="P3092" t="s">
        <v>1004</v>
      </c>
    </row>
    <row r="3093" spans="15:16" x14ac:dyDescent="0.25">
      <c r="O3093">
        <v>7202401</v>
      </c>
      <c r="P3093" t="s">
        <v>1004</v>
      </c>
    </row>
    <row r="3094" spans="15:16" x14ac:dyDescent="0.25">
      <c r="O3094">
        <v>7205401</v>
      </c>
      <c r="P3094" t="s">
        <v>1005</v>
      </c>
    </row>
    <row r="3095" spans="15:16" x14ac:dyDescent="0.25">
      <c r="O3095">
        <v>7205401</v>
      </c>
      <c r="P3095" t="s">
        <v>1005</v>
      </c>
    </row>
    <row r="3096" spans="15:16" x14ac:dyDescent="0.25">
      <c r="O3096">
        <v>7205401</v>
      </c>
      <c r="P3096" t="s">
        <v>1005</v>
      </c>
    </row>
    <row r="3097" spans="15:16" x14ac:dyDescent="0.25">
      <c r="O3097">
        <v>7211213</v>
      </c>
      <c r="P3097" t="s">
        <v>1006</v>
      </c>
    </row>
    <row r="3098" spans="15:16" x14ac:dyDescent="0.25">
      <c r="O3098">
        <v>7211213</v>
      </c>
      <c r="P3098" t="s">
        <v>1006</v>
      </c>
    </row>
    <row r="3099" spans="15:16" x14ac:dyDescent="0.25">
      <c r="O3099">
        <v>7231256</v>
      </c>
      <c r="P3099" t="s">
        <v>1007</v>
      </c>
    </row>
    <row r="3100" spans="15:16" x14ac:dyDescent="0.25">
      <c r="O3100">
        <v>7231256</v>
      </c>
      <c r="P3100" t="s">
        <v>1007</v>
      </c>
    </row>
    <row r="3101" spans="15:16" x14ac:dyDescent="0.25">
      <c r="O3101">
        <v>7231256</v>
      </c>
      <c r="P3101" t="s">
        <v>1007</v>
      </c>
    </row>
    <row r="3102" spans="15:16" x14ac:dyDescent="0.25">
      <c r="O3102">
        <v>7231256</v>
      </c>
      <c r="P3102" t="s">
        <v>1007</v>
      </c>
    </row>
    <row r="3103" spans="15:16" x14ac:dyDescent="0.25">
      <c r="O3103">
        <v>7231256</v>
      </c>
      <c r="P3103" t="s">
        <v>1007</v>
      </c>
    </row>
    <row r="3104" spans="15:16" x14ac:dyDescent="0.25">
      <c r="O3104">
        <v>7330242</v>
      </c>
      <c r="P3104" t="s">
        <v>1008</v>
      </c>
    </row>
    <row r="3105" spans="15:16" x14ac:dyDescent="0.25">
      <c r="O3105">
        <v>7330242</v>
      </c>
      <c r="P3105" t="s">
        <v>1008</v>
      </c>
    </row>
    <row r="3106" spans="15:16" x14ac:dyDescent="0.25">
      <c r="O3106">
        <v>7330242</v>
      </c>
      <c r="P3106" t="s">
        <v>1008</v>
      </c>
    </row>
    <row r="3107" spans="15:16" x14ac:dyDescent="0.25">
      <c r="O3107">
        <v>7330242</v>
      </c>
      <c r="P3107" t="s">
        <v>1008</v>
      </c>
    </row>
    <row r="3108" spans="15:16" x14ac:dyDescent="0.25">
      <c r="O3108">
        <v>7330242</v>
      </c>
      <c r="P3108" t="s">
        <v>1008</v>
      </c>
    </row>
    <row r="3109" spans="15:16" x14ac:dyDescent="0.25">
      <c r="O3109">
        <v>7330242</v>
      </c>
      <c r="P3109" t="s">
        <v>1008</v>
      </c>
    </row>
    <row r="3110" spans="15:16" x14ac:dyDescent="0.25">
      <c r="O3110">
        <v>7330242</v>
      </c>
      <c r="P3110" t="s">
        <v>1008</v>
      </c>
    </row>
    <row r="3111" spans="15:16" x14ac:dyDescent="0.25">
      <c r="O3111">
        <v>7330242</v>
      </c>
      <c r="P3111" t="s">
        <v>1008</v>
      </c>
    </row>
    <row r="3112" spans="15:16" x14ac:dyDescent="0.25">
      <c r="O3112">
        <v>7330265</v>
      </c>
      <c r="P3112" t="s">
        <v>1009</v>
      </c>
    </row>
    <row r="3113" spans="15:16" x14ac:dyDescent="0.25">
      <c r="O3113">
        <v>7330265</v>
      </c>
      <c r="P3113" t="s">
        <v>1009</v>
      </c>
    </row>
    <row r="3114" spans="15:16" x14ac:dyDescent="0.25">
      <c r="O3114">
        <v>7330265</v>
      </c>
      <c r="P3114" t="s">
        <v>1009</v>
      </c>
    </row>
    <row r="3115" spans="15:16" x14ac:dyDescent="0.25">
      <c r="O3115">
        <v>7330265</v>
      </c>
      <c r="P3115" t="s">
        <v>1009</v>
      </c>
    </row>
    <row r="3116" spans="15:16" x14ac:dyDescent="0.25">
      <c r="O3116">
        <v>7330265</v>
      </c>
      <c r="P3116" t="s">
        <v>1009</v>
      </c>
    </row>
    <row r="3117" spans="15:16" x14ac:dyDescent="0.25">
      <c r="O3117">
        <v>7330265</v>
      </c>
      <c r="P3117" t="s">
        <v>1009</v>
      </c>
    </row>
    <row r="3118" spans="15:16" x14ac:dyDescent="0.25">
      <c r="O3118">
        <v>7330265</v>
      </c>
      <c r="P3118" t="s">
        <v>1009</v>
      </c>
    </row>
    <row r="3119" spans="15:16" x14ac:dyDescent="0.25">
      <c r="O3119">
        <v>7330265</v>
      </c>
      <c r="P3119" t="s">
        <v>1009</v>
      </c>
    </row>
    <row r="3120" spans="15:16" x14ac:dyDescent="0.25">
      <c r="O3120">
        <v>7330265</v>
      </c>
      <c r="P3120" t="s">
        <v>1009</v>
      </c>
    </row>
    <row r="3121" spans="15:16" x14ac:dyDescent="0.25">
      <c r="O3121">
        <v>7330265</v>
      </c>
      <c r="P3121" t="s">
        <v>1009</v>
      </c>
    </row>
    <row r="3122" spans="15:16" x14ac:dyDescent="0.25">
      <c r="O3122">
        <v>7330288</v>
      </c>
      <c r="P3122" t="s">
        <v>1010</v>
      </c>
    </row>
    <row r="3123" spans="15:16" x14ac:dyDescent="0.25">
      <c r="O3123">
        <v>7330288</v>
      </c>
      <c r="P3123" t="s">
        <v>1010</v>
      </c>
    </row>
    <row r="3124" spans="15:16" x14ac:dyDescent="0.25">
      <c r="O3124">
        <v>7330288</v>
      </c>
      <c r="P3124" t="s">
        <v>1010</v>
      </c>
    </row>
    <row r="3125" spans="15:16" x14ac:dyDescent="0.25">
      <c r="O3125">
        <v>7330288</v>
      </c>
      <c r="P3125" t="s">
        <v>1010</v>
      </c>
    </row>
    <row r="3126" spans="15:16" x14ac:dyDescent="0.25">
      <c r="O3126">
        <v>7330401</v>
      </c>
      <c r="P3126" t="s">
        <v>1011</v>
      </c>
    </row>
    <row r="3127" spans="15:16" x14ac:dyDescent="0.25">
      <c r="O3127">
        <v>7330401</v>
      </c>
      <c r="P3127" t="s">
        <v>1011</v>
      </c>
    </row>
    <row r="3128" spans="15:16" x14ac:dyDescent="0.25">
      <c r="O3128">
        <v>7330401</v>
      </c>
      <c r="P3128" t="s">
        <v>1011</v>
      </c>
    </row>
    <row r="3129" spans="15:16" x14ac:dyDescent="0.25">
      <c r="O3129">
        <v>7330403</v>
      </c>
      <c r="P3129" t="s">
        <v>1012</v>
      </c>
    </row>
    <row r="3130" spans="15:16" x14ac:dyDescent="0.25">
      <c r="O3130">
        <v>7330403</v>
      </c>
      <c r="P3130" t="s">
        <v>1012</v>
      </c>
    </row>
    <row r="3131" spans="15:16" x14ac:dyDescent="0.25">
      <c r="O3131">
        <v>7330403</v>
      </c>
      <c r="P3131" t="s">
        <v>1012</v>
      </c>
    </row>
    <row r="3132" spans="15:16" x14ac:dyDescent="0.25">
      <c r="O3132">
        <v>7330403</v>
      </c>
      <c r="P3132" t="s">
        <v>1012</v>
      </c>
    </row>
    <row r="3133" spans="15:16" x14ac:dyDescent="0.25">
      <c r="O3133">
        <v>7330403</v>
      </c>
      <c r="P3133" t="s">
        <v>1012</v>
      </c>
    </row>
    <row r="3134" spans="15:16" x14ac:dyDescent="0.25">
      <c r="O3134">
        <v>7358401</v>
      </c>
      <c r="P3134" t="s">
        <v>1013</v>
      </c>
    </row>
    <row r="3135" spans="15:16" x14ac:dyDescent="0.25">
      <c r="O3135">
        <v>7358401</v>
      </c>
      <c r="P3135" t="s">
        <v>1013</v>
      </c>
    </row>
    <row r="3136" spans="15:16" x14ac:dyDescent="0.25">
      <c r="O3136">
        <v>7359401</v>
      </c>
      <c r="P3136" t="s">
        <v>1014</v>
      </c>
    </row>
    <row r="3137" spans="15:16" x14ac:dyDescent="0.25">
      <c r="O3137">
        <v>7359401</v>
      </c>
      <c r="P3137" t="s">
        <v>1014</v>
      </c>
    </row>
    <row r="3138" spans="15:16" x14ac:dyDescent="0.25">
      <c r="O3138">
        <v>7359401</v>
      </c>
      <c r="P3138" t="s">
        <v>1014</v>
      </c>
    </row>
    <row r="3139" spans="15:16" x14ac:dyDescent="0.25">
      <c r="O3139">
        <v>7359401</v>
      </c>
      <c r="P3139" t="s">
        <v>1014</v>
      </c>
    </row>
    <row r="3140" spans="15:16" x14ac:dyDescent="0.25">
      <c r="O3140">
        <v>7360401</v>
      </c>
      <c r="P3140" t="s">
        <v>1015</v>
      </c>
    </row>
    <row r="3141" spans="15:16" x14ac:dyDescent="0.25">
      <c r="O3141">
        <v>7360401</v>
      </c>
      <c r="P3141" t="s">
        <v>1015</v>
      </c>
    </row>
    <row r="3142" spans="15:16" x14ac:dyDescent="0.25">
      <c r="O3142">
        <v>7386401</v>
      </c>
      <c r="P3142" t="s">
        <v>1016</v>
      </c>
    </row>
    <row r="3143" spans="15:16" x14ac:dyDescent="0.25">
      <c r="O3143">
        <v>7386401</v>
      </c>
      <c r="P3143" t="s">
        <v>1016</v>
      </c>
    </row>
    <row r="3144" spans="15:16" x14ac:dyDescent="0.25">
      <c r="O3144">
        <v>7386401</v>
      </c>
      <c r="P3144" t="s">
        <v>1016</v>
      </c>
    </row>
    <row r="3145" spans="15:16" x14ac:dyDescent="0.25">
      <c r="O3145">
        <v>7386401</v>
      </c>
      <c r="P3145" t="s">
        <v>1016</v>
      </c>
    </row>
    <row r="3146" spans="15:16" x14ac:dyDescent="0.25">
      <c r="O3146">
        <v>7387401</v>
      </c>
      <c r="P3146" t="s">
        <v>1017</v>
      </c>
    </row>
    <row r="3147" spans="15:16" x14ac:dyDescent="0.25">
      <c r="O3147">
        <v>7387401</v>
      </c>
      <c r="P3147" t="s">
        <v>1017</v>
      </c>
    </row>
    <row r="3148" spans="15:16" x14ac:dyDescent="0.25">
      <c r="O3148">
        <v>7387401</v>
      </c>
      <c r="P3148" t="s">
        <v>1017</v>
      </c>
    </row>
    <row r="3149" spans="15:16" x14ac:dyDescent="0.25">
      <c r="O3149">
        <v>7387401</v>
      </c>
      <c r="P3149" t="s">
        <v>1017</v>
      </c>
    </row>
    <row r="3150" spans="15:16" x14ac:dyDescent="0.25">
      <c r="O3150">
        <v>7387401</v>
      </c>
      <c r="P3150" t="s">
        <v>1017</v>
      </c>
    </row>
    <row r="3151" spans="15:16" x14ac:dyDescent="0.25">
      <c r="O3151">
        <v>7387401</v>
      </c>
      <c r="P3151" t="s">
        <v>1017</v>
      </c>
    </row>
    <row r="3152" spans="15:16" x14ac:dyDescent="0.25">
      <c r="O3152">
        <v>7393163</v>
      </c>
      <c r="P3152" t="s">
        <v>1018</v>
      </c>
    </row>
    <row r="3153" spans="15:16" x14ac:dyDescent="0.25">
      <c r="O3153">
        <v>7393163</v>
      </c>
      <c r="P3153" t="s">
        <v>1018</v>
      </c>
    </row>
    <row r="3154" spans="15:16" x14ac:dyDescent="0.25">
      <c r="O3154">
        <v>7393164</v>
      </c>
      <c r="P3154" t="s">
        <v>1019</v>
      </c>
    </row>
    <row r="3155" spans="15:16" x14ac:dyDescent="0.25">
      <c r="O3155">
        <v>7393164</v>
      </c>
      <c r="P3155" t="s">
        <v>1019</v>
      </c>
    </row>
    <row r="3156" spans="15:16" x14ac:dyDescent="0.25">
      <c r="O3156">
        <v>7393183</v>
      </c>
      <c r="P3156" t="s">
        <v>1020</v>
      </c>
    </row>
    <row r="3157" spans="15:16" x14ac:dyDescent="0.25">
      <c r="O3157">
        <v>7393183</v>
      </c>
      <c r="P3157" t="s">
        <v>1020</v>
      </c>
    </row>
    <row r="3158" spans="15:16" x14ac:dyDescent="0.25">
      <c r="O3158">
        <v>7393183</v>
      </c>
      <c r="P3158" t="s">
        <v>1020</v>
      </c>
    </row>
    <row r="3159" spans="15:16" x14ac:dyDescent="0.25">
      <c r="O3159">
        <v>7393184</v>
      </c>
      <c r="P3159" t="s">
        <v>1021</v>
      </c>
    </row>
    <row r="3160" spans="15:16" x14ac:dyDescent="0.25">
      <c r="O3160">
        <v>7393184</v>
      </c>
      <c r="P3160" t="s">
        <v>1021</v>
      </c>
    </row>
    <row r="3161" spans="15:16" x14ac:dyDescent="0.25">
      <c r="O3161">
        <v>7393184</v>
      </c>
      <c r="P3161" t="s">
        <v>1021</v>
      </c>
    </row>
    <row r="3162" spans="15:16" x14ac:dyDescent="0.25">
      <c r="O3162">
        <v>7393184</v>
      </c>
      <c r="P3162" t="s">
        <v>1021</v>
      </c>
    </row>
    <row r="3163" spans="15:16" x14ac:dyDescent="0.25">
      <c r="O3163">
        <v>7393184</v>
      </c>
      <c r="P3163" t="s">
        <v>1021</v>
      </c>
    </row>
    <row r="3164" spans="15:16" x14ac:dyDescent="0.25">
      <c r="O3164">
        <v>7393196</v>
      </c>
      <c r="P3164" t="s">
        <v>1022</v>
      </c>
    </row>
    <row r="3165" spans="15:16" x14ac:dyDescent="0.25">
      <c r="O3165">
        <v>7393196</v>
      </c>
      <c r="P3165" t="s">
        <v>1022</v>
      </c>
    </row>
    <row r="3166" spans="15:16" x14ac:dyDescent="0.25">
      <c r="O3166">
        <v>7393197</v>
      </c>
      <c r="P3166" t="s">
        <v>1023</v>
      </c>
    </row>
    <row r="3167" spans="15:16" x14ac:dyDescent="0.25">
      <c r="O3167">
        <v>7393197</v>
      </c>
      <c r="P3167" t="s">
        <v>1023</v>
      </c>
    </row>
    <row r="3168" spans="15:16" x14ac:dyDescent="0.25">
      <c r="O3168">
        <v>7393211</v>
      </c>
      <c r="P3168" t="s">
        <v>1024</v>
      </c>
    </row>
    <row r="3169" spans="15:16" x14ac:dyDescent="0.25">
      <c r="O3169">
        <v>7393211</v>
      </c>
      <c r="P3169" t="s">
        <v>1024</v>
      </c>
    </row>
    <row r="3170" spans="15:16" x14ac:dyDescent="0.25">
      <c r="O3170">
        <v>7393213</v>
      </c>
      <c r="P3170" t="s">
        <v>1025</v>
      </c>
    </row>
    <row r="3171" spans="15:16" x14ac:dyDescent="0.25">
      <c r="O3171">
        <v>7393213</v>
      </c>
      <c r="P3171" t="s">
        <v>1025</v>
      </c>
    </row>
    <row r="3172" spans="15:16" x14ac:dyDescent="0.25">
      <c r="O3172">
        <v>7393221</v>
      </c>
      <c r="P3172" t="s">
        <v>1026</v>
      </c>
    </row>
    <row r="3173" spans="15:16" x14ac:dyDescent="0.25">
      <c r="O3173">
        <v>7393221</v>
      </c>
      <c r="P3173" t="s">
        <v>1026</v>
      </c>
    </row>
    <row r="3174" spans="15:16" x14ac:dyDescent="0.25">
      <c r="O3174">
        <v>7393222</v>
      </c>
      <c r="P3174" t="s">
        <v>1027</v>
      </c>
    </row>
    <row r="3175" spans="15:16" x14ac:dyDescent="0.25">
      <c r="O3175">
        <v>7393222</v>
      </c>
      <c r="P3175" t="s">
        <v>1027</v>
      </c>
    </row>
    <row r="3176" spans="15:16" x14ac:dyDescent="0.25">
      <c r="O3176">
        <v>7393222</v>
      </c>
      <c r="P3176" t="s">
        <v>1027</v>
      </c>
    </row>
    <row r="3177" spans="15:16" x14ac:dyDescent="0.25">
      <c r="O3177">
        <v>7393222</v>
      </c>
      <c r="P3177" t="s">
        <v>1027</v>
      </c>
    </row>
    <row r="3178" spans="15:16" x14ac:dyDescent="0.25">
      <c r="O3178">
        <v>7393243</v>
      </c>
      <c r="P3178" t="s">
        <v>1028</v>
      </c>
    </row>
    <row r="3179" spans="15:16" x14ac:dyDescent="0.25">
      <c r="O3179">
        <v>7393243</v>
      </c>
      <c r="P3179" t="s">
        <v>1028</v>
      </c>
    </row>
    <row r="3180" spans="15:16" x14ac:dyDescent="0.25">
      <c r="O3180">
        <v>7393243</v>
      </c>
      <c r="P3180" t="s">
        <v>1028</v>
      </c>
    </row>
    <row r="3181" spans="15:16" x14ac:dyDescent="0.25">
      <c r="O3181">
        <v>7393244</v>
      </c>
      <c r="P3181" t="s">
        <v>1029</v>
      </c>
    </row>
    <row r="3182" spans="15:16" x14ac:dyDescent="0.25">
      <c r="O3182">
        <v>7393244</v>
      </c>
      <c r="P3182" t="s">
        <v>1029</v>
      </c>
    </row>
    <row r="3183" spans="15:16" x14ac:dyDescent="0.25">
      <c r="O3183">
        <v>7393244</v>
      </c>
      <c r="P3183" t="s">
        <v>1029</v>
      </c>
    </row>
    <row r="3184" spans="15:16" x14ac:dyDescent="0.25">
      <c r="O3184">
        <v>7393244</v>
      </c>
      <c r="P3184" t="s">
        <v>1029</v>
      </c>
    </row>
    <row r="3185" spans="15:16" x14ac:dyDescent="0.25">
      <c r="O3185">
        <v>7393244</v>
      </c>
      <c r="P3185" t="s">
        <v>1029</v>
      </c>
    </row>
    <row r="3186" spans="15:16" x14ac:dyDescent="0.25">
      <c r="O3186">
        <v>7393401</v>
      </c>
      <c r="P3186" t="s">
        <v>1030</v>
      </c>
    </row>
    <row r="3187" spans="15:16" x14ac:dyDescent="0.25">
      <c r="O3187">
        <v>7393401</v>
      </c>
      <c r="P3187" t="s">
        <v>1030</v>
      </c>
    </row>
    <row r="3188" spans="15:16" x14ac:dyDescent="0.25">
      <c r="O3188">
        <v>7394401</v>
      </c>
      <c r="P3188" t="s">
        <v>1031</v>
      </c>
    </row>
    <row r="3189" spans="15:16" x14ac:dyDescent="0.25">
      <c r="O3189">
        <v>7394401</v>
      </c>
      <c r="P3189" t="s">
        <v>1031</v>
      </c>
    </row>
    <row r="3190" spans="15:16" x14ac:dyDescent="0.25">
      <c r="O3190">
        <v>7395401</v>
      </c>
      <c r="P3190" t="s">
        <v>1032</v>
      </c>
    </row>
    <row r="3191" spans="15:16" x14ac:dyDescent="0.25">
      <c r="O3191">
        <v>7395401</v>
      </c>
      <c r="P3191" t="s">
        <v>1032</v>
      </c>
    </row>
    <row r="3192" spans="15:16" x14ac:dyDescent="0.25">
      <c r="O3192">
        <v>7396401</v>
      </c>
      <c r="P3192" t="s">
        <v>1033</v>
      </c>
    </row>
    <row r="3193" spans="15:16" x14ac:dyDescent="0.25">
      <c r="O3193">
        <v>7396401</v>
      </c>
      <c r="P3193" t="s">
        <v>1033</v>
      </c>
    </row>
    <row r="3194" spans="15:16" x14ac:dyDescent="0.25">
      <c r="O3194">
        <v>7397242</v>
      </c>
      <c r="P3194" t="s">
        <v>1034</v>
      </c>
    </row>
    <row r="3195" spans="15:16" x14ac:dyDescent="0.25">
      <c r="O3195">
        <v>7397242</v>
      </c>
      <c r="P3195" t="s">
        <v>1034</v>
      </c>
    </row>
    <row r="3196" spans="15:16" x14ac:dyDescent="0.25">
      <c r="O3196">
        <v>7397251</v>
      </c>
      <c r="P3196" t="s">
        <v>1035</v>
      </c>
    </row>
    <row r="3197" spans="15:16" x14ac:dyDescent="0.25">
      <c r="O3197">
        <v>7397251</v>
      </c>
      <c r="P3197" t="s">
        <v>1035</v>
      </c>
    </row>
    <row r="3198" spans="15:16" x14ac:dyDescent="0.25">
      <c r="O3198">
        <v>7397252</v>
      </c>
      <c r="P3198" t="s">
        <v>1036</v>
      </c>
    </row>
    <row r="3199" spans="15:16" x14ac:dyDescent="0.25">
      <c r="O3199">
        <v>7397252</v>
      </c>
      <c r="P3199" t="s">
        <v>1036</v>
      </c>
    </row>
    <row r="3200" spans="15:16" x14ac:dyDescent="0.25">
      <c r="O3200">
        <v>7397277</v>
      </c>
      <c r="P3200" t="s">
        <v>1037</v>
      </c>
    </row>
    <row r="3201" spans="15:16" x14ac:dyDescent="0.25">
      <c r="O3201">
        <v>7397277</v>
      </c>
      <c r="P3201" t="s">
        <v>1037</v>
      </c>
    </row>
    <row r="3202" spans="15:16" x14ac:dyDescent="0.25">
      <c r="O3202">
        <v>7397278</v>
      </c>
      <c r="P3202" t="s">
        <v>1038</v>
      </c>
    </row>
    <row r="3203" spans="15:16" x14ac:dyDescent="0.25">
      <c r="O3203">
        <v>7397278</v>
      </c>
      <c r="P3203" t="s">
        <v>1038</v>
      </c>
    </row>
    <row r="3204" spans="15:16" x14ac:dyDescent="0.25">
      <c r="O3204">
        <v>7397401</v>
      </c>
      <c r="P3204" t="s">
        <v>1039</v>
      </c>
    </row>
    <row r="3205" spans="15:16" x14ac:dyDescent="0.25">
      <c r="O3205">
        <v>7397401</v>
      </c>
      <c r="P3205" t="s">
        <v>1039</v>
      </c>
    </row>
    <row r="3206" spans="15:16" x14ac:dyDescent="0.25">
      <c r="O3206">
        <v>7398183</v>
      </c>
      <c r="P3206" t="s">
        <v>1040</v>
      </c>
    </row>
    <row r="3207" spans="15:16" x14ac:dyDescent="0.25">
      <c r="O3207">
        <v>7398183</v>
      </c>
      <c r="P3207" t="s">
        <v>1040</v>
      </c>
    </row>
    <row r="3208" spans="15:16" x14ac:dyDescent="0.25">
      <c r="O3208">
        <v>7398184</v>
      </c>
      <c r="P3208" t="s">
        <v>1041</v>
      </c>
    </row>
    <row r="3209" spans="15:16" x14ac:dyDescent="0.25">
      <c r="O3209">
        <v>7398184</v>
      </c>
      <c r="P3209" t="s">
        <v>1041</v>
      </c>
    </row>
    <row r="3210" spans="15:16" x14ac:dyDescent="0.25">
      <c r="O3210">
        <v>7398233</v>
      </c>
      <c r="P3210" t="s">
        <v>1042</v>
      </c>
    </row>
    <row r="3211" spans="15:16" x14ac:dyDescent="0.25">
      <c r="O3211">
        <v>7398233</v>
      </c>
      <c r="P3211" t="s">
        <v>1042</v>
      </c>
    </row>
    <row r="3212" spans="15:16" x14ac:dyDescent="0.25">
      <c r="O3212">
        <v>7398234</v>
      </c>
      <c r="P3212" t="s">
        <v>1043</v>
      </c>
    </row>
    <row r="3213" spans="15:16" x14ac:dyDescent="0.25">
      <c r="O3213">
        <v>7398234</v>
      </c>
      <c r="P3213" t="s">
        <v>1043</v>
      </c>
    </row>
    <row r="3214" spans="15:16" x14ac:dyDescent="0.25">
      <c r="O3214">
        <v>7398242</v>
      </c>
      <c r="P3214" t="s">
        <v>1044</v>
      </c>
    </row>
    <row r="3215" spans="15:16" x14ac:dyDescent="0.25">
      <c r="O3215">
        <v>7398242</v>
      </c>
      <c r="P3215" t="s">
        <v>1044</v>
      </c>
    </row>
    <row r="3216" spans="15:16" x14ac:dyDescent="0.25">
      <c r="O3216">
        <v>7398251</v>
      </c>
      <c r="P3216" t="s">
        <v>1045</v>
      </c>
    </row>
    <row r="3217" spans="15:16" x14ac:dyDescent="0.25">
      <c r="O3217">
        <v>7398251</v>
      </c>
      <c r="P3217" t="s">
        <v>1045</v>
      </c>
    </row>
    <row r="3218" spans="15:16" x14ac:dyDescent="0.25">
      <c r="O3218">
        <v>7398252</v>
      </c>
      <c r="P3218" t="s">
        <v>1046</v>
      </c>
    </row>
    <row r="3219" spans="15:16" x14ac:dyDescent="0.25">
      <c r="O3219">
        <v>7398252</v>
      </c>
      <c r="P3219" t="s">
        <v>1046</v>
      </c>
    </row>
    <row r="3220" spans="15:16" x14ac:dyDescent="0.25">
      <c r="O3220">
        <v>7398277</v>
      </c>
      <c r="P3220" t="s">
        <v>1047</v>
      </c>
    </row>
    <row r="3221" spans="15:16" x14ac:dyDescent="0.25">
      <c r="O3221">
        <v>7398277</v>
      </c>
      <c r="P3221" t="s">
        <v>1047</v>
      </c>
    </row>
    <row r="3222" spans="15:16" x14ac:dyDescent="0.25">
      <c r="O3222">
        <v>7398278</v>
      </c>
      <c r="P3222" t="s">
        <v>1048</v>
      </c>
    </row>
    <row r="3223" spans="15:16" x14ac:dyDescent="0.25">
      <c r="O3223">
        <v>7398278</v>
      </c>
      <c r="P3223" t="s">
        <v>1048</v>
      </c>
    </row>
    <row r="3224" spans="15:16" x14ac:dyDescent="0.25">
      <c r="O3224">
        <v>7398401</v>
      </c>
      <c r="P3224" t="s">
        <v>1049</v>
      </c>
    </row>
    <row r="3225" spans="15:16" x14ac:dyDescent="0.25">
      <c r="O3225">
        <v>7398401</v>
      </c>
      <c r="P3225" t="s">
        <v>1049</v>
      </c>
    </row>
    <row r="3226" spans="15:16" x14ac:dyDescent="0.25">
      <c r="O3226">
        <v>7399183</v>
      </c>
      <c r="P3226" t="s">
        <v>1050</v>
      </c>
    </row>
    <row r="3227" spans="15:16" x14ac:dyDescent="0.25">
      <c r="O3227">
        <v>7399183</v>
      </c>
      <c r="P3227" t="s">
        <v>1050</v>
      </c>
    </row>
    <row r="3228" spans="15:16" x14ac:dyDescent="0.25">
      <c r="O3228">
        <v>7399184</v>
      </c>
      <c r="P3228" t="s">
        <v>1051</v>
      </c>
    </row>
    <row r="3229" spans="15:16" x14ac:dyDescent="0.25">
      <c r="O3229">
        <v>7399184</v>
      </c>
      <c r="P3229" t="s">
        <v>1051</v>
      </c>
    </row>
    <row r="3230" spans="15:16" x14ac:dyDescent="0.25">
      <c r="O3230">
        <v>7399233</v>
      </c>
      <c r="P3230" t="s">
        <v>1052</v>
      </c>
    </row>
    <row r="3231" spans="15:16" x14ac:dyDescent="0.25">
      <c r="O3231">
        <v>7399233</v>
      </c>
      <c r="P3231" t="s">
        <v>1052</v>
      </c>
    </row>
    <row r="3232" spans="15:16" x14ac:dyDescent="0.25">
      <c r="O3232">
        <v>7399234</v>
      </c>
      <c r="P3232" t="s">
        <v>1053</v>
      </c>
    </row>
    <row r="3233" spans="15:16" x14ac:dyDescent="0.25">
      <c r="O3233">
        <v>7399234</v>
      </c>
      <c r="P3233" t="s">
        <v>1053</v>
      </c>
    </row>
    <row r="3234" spans="15:16" x14ac:dyDescent="0.25">
      <c r="O3234">
        <v>7399265</v>
      </c>
      <c r="P3234" t="s">
        <v>1054</v>
      </c>
    </row>
    <row r="3235" spans="15:16" x14ac:dyDescent="0.25">
      <c r="O3235">
        <v>7399265</v>
      </c>
      <c r="P3235" t="s">
        <v>1054</v>
      </c>
    </row>
    <row r="3236" spans="15:16" x14ac:dyDescent="0.25">
      <c r="O3236">
        <v>7399401</v>
      </c>
      <c r="P3236" t="s">
        <v>1055</v>
      </c>
    </row>
    <row r="3237" spans="15:16" x14ac:dyDescent="0.25">
      <c r="O3237">
        <v>7399401</v>
      </c>
      <c r="P3237" t="s">
        <v>1055</v>
      </c>
    </row>
    <row r="3238" spans="15:16" x14ac:dyDescent="0.25">
      <c r="O3238">
        <v>7400401</v>
      </c>
      <c r="P3238" t="s">
        <v>1056</v>
      </c>
    </row>
    <row r="3239" spans="15:16" x14ac:dyDescent="0.25">
      <c r="O3239">
        <v>7400401</v>
      </c>
      <c r="P3239" t="s">
        <v>1056</v>
      </c>
    </row>
    <row r="3240" spans="15:16" x14ac:dyDescent="0.25">
      <c r="O3240">
        <v>7403265</v>
      </c>
      <c r="P3240" t="s">
        <v>1057</v>
      </c>
    </row>
    <row r="3241" spans="15:16" x14ac:dyDescent="0.25">
      <c r="O3241">
        <v>7403265</v>
      </c>
      <c r="P3241" t="s">
        <v>1057</v>
      </c>
    </row>
    <row r="3242" spans="15:16" x14ac:dyDescent="0.25">
      <c r="O3242">
        <v>7403401</v>
      </c>
      <c r="P3242" t="s">
        <v>1058</v>
      </c>
    </row>
    <row r="3243" spans="15:16" x14ac:dyDescent="0.25">
      <c r="O3243">
        <v>7403401</v>
      </c>
      <c r="P3243" t="s">
        <v>1058</v>
      </c>
    </row>
    <row r="3244" spans="15:16" x14ac:dyDescent="0.25">
      <c r="O3244">
        <v>7403401</v>
      </c>
      <c r="P3244" t="s">
        <v>1058</v>
      </c>
    </row>
    <row r="3245" spans="15:16" x14ac:dyDescent="0.25">
      <c r="O3245">
        <v>7403401</v>
      </c>
      <c r="P3245" t="s">
        <v>1058</v>
      </c>
    </row>
    <row r="3246" spans="15:16" x14ac:dyDescent="0.25">
      <c r="O3246">
        <v>7403401</v>
      </c>
      <c r="P3246" t="s">
        <v>1058</v>
      </c>
    </row>
    <row r="3247" spans="15:16" x14ac:dyDescent="0.25">
      <c r="O3247">
        <v>7403401</v>
      </c>
      <c r="P3247" t="s">
        <v>1058</v>
      </c>
    </row>
    <row r="3248" spans="15:16" x14ac:dyDescent="0.25">
      <c r="O3248">
        <v>7403401</v>
      </c>
      <c r="P3248" t="s">
        <v>1058</v>
      </c>
    </row>
    <row r="3249" spans="15:16" x14ac:dyDescent="0.25">
      <c r="O3249">
        <v>7408183</v>
      </c>
      <c r="P3249" t="s">
        <v>1059</v>
      </c>
    </row>
    <row r="3250" spans="15:16" x14ac:dyDescent="0.25">
      <c r="O3250">
        <v>7408183</v>
      </c>
      <c r="P3250" t="s">
        <v>1059</v>
      </c>
    </row>
    <row r="3251" spans="15:16" x14ac:dyDescent="0.25">
      <c r="O3251">
        <v>7408185</v>
      </c>
      <c r="P3251" t="s">
        <v>1060</v>
      </c>
    </row>
    <row r="3252" spans="15:16" x14ac:dyDescent="0.25">
      <c r="O3252">
        <v>7408185</v>
      </c>
      <c r="P3252" t="s">
        <v>1060</v>
      </c>
    </row>
    <row r="3253" spans="15:16" x14ac:dyDescent="0.25">
      <c r="O3253">
        <v>7415464</v>
      </c>
      <c r="P3253" t="s">
        <v>1061</v>
      </c>
    </row>
    <row r="3254" spans="15:16" x14ac:dyDescent="0.25">
      <c r="O3254">
        <v>7415464</v>
      </c>
      <c r="P3254" t="s">
        <v>1061</v>
      </c>
    </row>
    <row r="3255" spans="15:16" x14ac:dyDescent="0.25">
      <c r="O3255">
        <v>7416450</v>
      </c>
      <c r="P3255" t="s">
        <v>1062</v>
      </c>
    </row>
    <row r="3256" spans="15:16" x14ac:dyDescent="0.25">
      <c r="O3256">
        <v>7416450</v>
      </c>
      <c r="P3256" t="s">
        <v>1062</v>
      </c>
    </row>
    <row r="3257" spans="15:16" x14ac:dyDescent="0.25">
      <c r="O3257">
        <v>7416464</v>
      </c>
      <c r="P3257" t="s">
        <v>1063</v>
      </c>
    </row>
    <row r="3258" spans="15:16" x14ac:dyDescent="0.25">
      <c r="O3258">
        <v>7416464</v>
      </c>
      <c r="P3258" t="s">
        <v>1063</v>
      </c>
    </row>
    <row r="3259" spans="15:16" x14ac:dyDescent="0.25">
      <c r="O3259">
        <v>7417341</v>
      </c>
      <c r="P3259" t="s">
        <v>1064</v>
      </c>
    </row>
    <row r="3260" spans="15:16" x14ac:dyDescent="0.25">
      <c r="O3260">
        <v>7417341</v>
      </c>
      <c r="P3260" t="s">
        <v>1064</v>
      </c>
    </row>
    <row r="3261" spans="15:16" x14ac:dyDescent="0.25">
      <c r="O3261">
        <v>7417354</v>
      </c>
      <c r="P3261" t="s">
        <v>1065</v>
      </c>
    </row>
    <row r="3262" spans="15:16" x14ac:dyDescent="0.25">
      <c r="O3262">
        <v>7417354</v>
      </c>
      <c r="P3262" t="s">
        <v>1065</v>
      </c>
    </row>
    <row r="3263" spans="15:16" x14ac:dyDescent="0.25">
      <c r="O3263">
        <v>7417450</v>
      </c>
      <c r="P3263" t="s">
        <v>1066</v>
      </c>
    </row>
    <row r="3264" spans="15:16" x14ac:dyDescent="0.25">
      <c r="O3264">
        <v>7417450</v>
      </c>
      <c r="P3264" t="s">
        <v>1066</v>
      </c>
    </row>
    <row r="3265" spans="15:16" x14ac:dyDescent="0.25">
      <c r="O3265">
        <v>7417464</v>
      </c>
      <c r="P3265" t="s">
        <v>1067</v>
      </c>
    </row>
    <row r="3266" spans="15:16" x14ac:dyDescent="0.25">
      <c r="O3266">
        <v>7417464</v>
      </c>
      <c r="P3266" t="s">
        <v>1067</v>
      </c>
    </row>
    <row r="3267" spans="15:16" x14ac:dyDescent="0.25">
      <c r="O3267">
        <v>7418401</v>
      </c>
      <c r="P3267" t="s">
        <v>1068</v>
      </c>
    </row>
    <row r="3268" spans="15:16" x14ac:dyDescent="0.25">
      <c r="O3268">
        <v>7418401</v>
      </c>
      <c r="P3268" t="s">
        <v>1068</v>
      </c>
    </row>
    <row r="3269" spans="15:16" x14ac:dyDescent="0.25">
      <c r="O3269">
        <v>7419401</v>
      </c>
      <c r="P3269" t="s">
        <v>1069</v>
      </c>
    </row>
    <row r="3270" spans="15:16" x14ac:dyDescent="0.25">
      <c r="O3270">
        <v>7419401</v>
      </c>
      <c r="P3270" t="s">
        <v>1069</v>
      </c>
    </row>
    <row r="3271" spans="15:16" x14ac:dyDescent="0.25">
      <c r="O3271">
        <v>7420222</v>
      </c>
      <c r="P3271" t="s">
        <v>1070</v>
      </c>
    </row>
    <row r="3272" spans="15:16" x14ac:dyDescent="0.25">
      <c r="O3272">
        <v>7420222</v>
      </c>
      <c r="P3272" t="s">
        <v>1070</v>
      </c>
    </row>
    <row r="3273" spans="15:16" x14ac:dyDescent="0.25">
      <c r="O3273">
        <v>7420222</v>
      </c>
      <c r="P3273" t="s">
        <v>1070</v>
      </c>
    </row>
    <row r="3274" spans="15:16" x14ac:dyDescent="0.25">
      <c r="O3274">
        <v>7420222</v>
      </c>
      <c r="P3274" t="s">
        <v>1070</v>
      </c>
    </row>
    <row r="3275" spans="15:16" x14ac:dyDescent="0.25">
      <c r="O3275">
        <v>7420222</v>
      </c>
      <c r="P3275" t="s">
        <v>1070</v>
      </c>
    </row>
    <row r="3276" spans="15:16" x14ac:dyDescent="0.25">
      <c r="O3276">
        <v>7420271</v>
      </c>
      <c r="P3276" t="s">
        <v>1071</v>
      </c>
    </row>
    <row r="3277" spans="15:16" x14ac:dyDescent="0.25">
      <c r="O3277">
        <v>7420271</v>
      </c>
      <c r="P3277" t="s">
        <v>1071</v>
      </c>
    </row>
    <row r="3278" spans="15:16" x14ac:dyDescent="0.25">
      <c r="O3278">
        <v>7420401</v>
      </c>
      <c r="P3278" t="s">
        <v>1072</v>
      </c>
    </row>
    <row r="3279" spans="15:16" x14ac:dyDescent="0.25">
      <c r="O3279">
        <v>7420401</v>
      </c>
      <c r="P3279" t="s">
        <v>1072</v>
      </c>
    </row>
    <row r="3280" spans="15:16" x14ac:dyDescent="0.25">
      <c r="O3280">
        <v>7420401</v>
      </c>
      <c r="P3280" t="s">
        <v>1072</v>
      </c>
    </row>
    <row r="3281" spans="15:16" x14ac:dyDescent="0.25">
      <c r="O3281">
        <v>7420401</v>
      </c>
      <c r="P3281" t="s">
        <v>1072</v>
      </c>
    </row>
    <row r="3282" spans="15:16" x14ac:dyDescent="0.25">
      <c r="O3282">
        <v>7420401</v>
      </c>
      <c r="P3282" t="s">
        <v>1072</v>
      </c>
    </row>
    <row r="3283" spans="15:16" x14ac:dyDescent="0.25">
      <c r="O3283">
        <v>7420401</v>
      </c>
      <c r="P3283" t="s">
        <v>1072</v>
      </c>
    </row>
    <row r="3284" spans="15:16" x14ac:dyDescent="0.25">
      <c r="O3284">
        <v>7421234</v>
      </c>
      <c r="P3284" t="s">
        <v>1073</v>
      </c>
    </row>
    <row r="3285" spans="15:16" x14ac:dyDescent="0.25">
      <c r="O3285">
        <v>7421234</v>
      </c>
      <c r="P3285" t="s">
        <v>1073</v>
      </c>
    </row>
    <row r="3286" spans="15:16" x14ac:dyDescent="0.25">
      <c r="O3286">
        <v>7421234</v>
      </c>
      <c r="P3286" t="s">
        <v>1073</v>
      </c>
    </row>
    <row r="3287" spans="15:16" x14ac:dyDescent="0.25">
      <c r="O3287">
        <v>7421234</v>
      </c>
      <c r="P3287" t="s">
        <v>1073</v>
      </c>
    </row>
    <row r="3288" spans="15:16" x14ac:dyDescent="0.25">
      <c r="O3288">
        <v>7421271</v>
      </c>
      <c r="P3288" t="s">
        <v>1074</v>
      </c>
    </row>
    <row r="3289" spans="15:16" x14ac:dyDescent="0.25">
      <c r="O3289">
        <v>7421271</v>
      </c>
      <c r="P3289" t="s">
        <v>1074</v>
      </c>
    </row>
    <row r="3290" spans="15:16" x14ac:dyDescent="0.25">
      <c r="O3290">
        <v>7421401</v>
      </c>
      <c r="P3290" t="s">
        <v>1075</v>
      </c>
    </row>
    <row r="3291" spans="15:16" x14ac:dyDescent="0.25">
      <c r="O3291">
        <v>7421401</v>
      </c>
      <c r="P3291" t="s">
        <v>1075</v>
      </c>
    </row>
    <row r="3292" spans="15:16" x14ac:dyDescent="0.25">
      <c r="O3292">
        <v>7421401</v>
      </c>
      <c r="P3292" t="s">
        <v>1075</v>
      </c>
    </row>
    <row r="3293" spans="15:16" x14ac:dyDescent="0.25">
      <c r="O3293">
        <v>7421401</v>
      </c>
      <c r="P3293" t="s">
        <v>1075</v>
      </c>
    </row>
    <row r="3294" spans="15:16" x14ac:dyDescent="0.25">
      <c r="O3294">
        <v>7422271</v>
      </c>
      <c r="P3294" t="s">
        <v>1076</v>
      </c>
    </row>
    <row r="3295" spans="15:16" x14ac:dyDescent="0.25">
      <c r="O3295">
        <v>7422271</v>
      </c>
      <c r="P3295" t="s">
        <v>1076</v>
      </c>
    </row>
    <row r="3296" spans="15:16" x14ac:dyDescent="0.25">
      <c r="O3296">
        <v>7422271</v>
      </c>
      <c r="P3296" t="s">
        <v>1076</v>
      </c>
    </row>
    <row r="3297" spans="15:16" x14ac:dyDescent="0.25">
      <c r="O3297">
        <v>7422271</v>
      </c>
      <c r="P3297" t="s">
        <v>1076</v>
      </c>
    </row>
    <row r="3298" spans="15:16" x14ac:dyDescent="0.25">
      <c r="O3298">
        <v>7422401</v>
      </c>
      <c r="P3298" t="s">
        <v>1077</v>
      </c>
    </row>
    <row r="3299" spans="15:16" x14ac:dyDescent="0.25">
      <c r="O3299">
        <v>7422401</v>
      </c>
      <c r="P3299" t="s">
        <v>1077</v>
      </c>
    </row>
    <row r="3300" spans="15:16" x14ac:dyDescent="0.25">
      <c r="O3300">
        <v>7422401</v>
      </c>
      <c r="P3300" t="s">
        <v>1077</v>
      </c>
    </row>
    <row r="3301" spans="15:16" x14ac:dyDescent="0.25">
      <c r="O3301">
        <v>7423271</v>
      </c>
      <c r="P3301" t="s">
        <v>1078</v>
      </c>
    </row>
    <row r="3302" spans="15:16" x14ac:dyDescent="0.25">
      <c r="O3302">
        <v>7423271</v>
      </c>
      <c r="P3302" t="s">
        <v>1078</v>
      </c>
    </row>
    <row r="3303" spans="15:16" x14ac:dyDescent="0.25">
      <c r="O3303">
        <v>7423271</v>
      </c>
      <c r="P3303" t="s">
        <v>1078</v>
      </c>
    </row>
    <row r="3304" spans="15:16" x14ac:dyDescent="0.25">
      <c r="O3304">
        <v>7423401</v>
      </c>
      <c r="P3304" t="s">
        <v>1079</v>
      </c>
    </row>
    <row r="3305" spans="15:16" x14ac:dyDescent="0.25">
      <c r="O3305">
        <v>7423401</v>
      </c>
      <c r="P3305" t="s">
        <v>1079</v>
      </c>
    </row>
    <row r="3306" spans="15:16" x14ac:dyDescent="0.25">
      <c r="O3306">
        <v>7423401</v>
      </c>
      <c r="P3306" t="s">
        <v>1079</v>
      </c>
    </row>
    <row r="3307" spans="15:16" x14ac:dyDescent="0.25">
      <c r="O3307">
        <v>7424271</v>
      </c>
      <c r="P3307" t="s">
        <v>1080</v>
      </c>
    </row>
    <row r="3308" spans="15:16" x14ac:dyDescent="0.25">
      <c r="O3308">
        <v>7424271</v>
      </c>
      <c r="P3308" t="s">
        <v>1080</v>
      </c>
    </row>
    <row r="3309" spans="15:16" x14ac:dyDescent="0.25">
      <c r="O3309">
        <v>7424271</v>
      </c>
      <c r="P3309" t="s">
        <v>1080</v>
      </c>
    </row>
    <row r="3310" spans="15:16" x14ac:dyDescent="0.25">
      <c r="O3310">
        <v>7424271</v>
      </c>
      <c r="P3310" t="s">
        <v>1080</v>
      </c>
    </row>
    <row r="3311" spans="15:16" x14ac:dyDescent="0.25">
      <c r="O3311">
        <v>7424401</v>
      </c>
      <c r="P3311" t="s">
        <v>1081</v>
      </c>
    </row>
    <row r="3312" spans="15:16" x14ac:dyDescent="0.25">
      <c r="O3312">
        <v>7424401</v>
      </c>
      <c r="P3312" t="s">
        <v>1081</v>
      </c>
    </row>
    <row r="3313" spans="15:16" x14ac:dyDescent="0.25">
      <c r="O3313">
        <v>7424401</v>
      </c>
      <c r="P3313" t="s">
        <v>1081</v>
      </c>
    </row>
    <row r="3314" spans="15:16" x14ac:dyDescent="0.25">
      <c r="O3314">
        <v>7424401</v>
      </c>
      <c r="P3314" t="s">
        <v>1081</v>
      </c>
    </row>
    <row r="3315" spans="15:16" x14ac:dyDescent="0.25">
      <c r="O3315">
        <v>7425401</v>
      </c>
      <c r="P3315" t="s">
        <v>1082</v>
      </c>
    </row>
    <row r="3316" spans="15:16" x14ac:dyDescent="0.25">
      <c r="O3316">
        <v>7425401</v>
      </c>
      <c r="P3316" t="s">
        <v>1082</v>
      </c>
    </row>
    <row r="3317" spans="15:16" x14ac:dyDescent="0.25">
      <c r="O3317">
        <v>7426401</v>
      </c>
      <c r="P3317" t="s">
        <v>1083</v>
      </c>
    </row>
    <row r="3318" spans="15:16" x14ac:dyDescent="0.25">
      <c r="O3318">
        <v>7426401</v>
      </c>
      <c r="P3318" t="s">
        <v>1083</v>
      </c>
    </row>
    <row r="3319" spans="15:16" x14ac:dyDescent="0.25">
      <c r="O3319">
        <v>7426401</v>
      </c>
      <c r="P3319" t="s">
        <v>1083</v>
      </c>
    </row>
    <row r="3320" spans="15:16" x14ac:dyDescent="0.25">
      <c r="O3320">
        <v>7426401</v>
      </c>
      <c r="P3320" t="s">
        <v>1083</v>
      </c>
    </row>
    <row r="3321" spans="15:16" x14ac:dyDescent="0.25">
      <c r="O3321">
        <v>7426401</v>
      </c>
      <c r="P3321" t="s">
        <v>1083</v>
      </c>
    </row>
    <row r="3322" spans="15:16" x14ac:dyDescent="0.25">
      <c r="O3322">
        <v>7427183</v>
      </c>
      <c r="P3322" t="s">
        <v>1084</v>
      </c>
    </row>
    <row r="3323" spans="15:16" x14ac:dyDescent="0.25">
      <c r="O3323">
        <v>7427183</v>
      </c>
      <c r="P3323" t="s">
        <v>1084</v>
      </c>
    </row>
    <row r="3324" spans="15:16" x14ac:dyDescent="0.25">
      <c r="O3324">
        <v>7427184</v>
      </c>
      <c r="P3324" t="s">
        <v>1085</v>
      </c>
    </row>
    <row r="3325" spans="15:16" x14ac:dyDescent="0.25">
      <c r="O3325">
        <v>7427184</v>
      </c>
      <c r="P3325" t="s">
        <v>1085</v>
      </c>
    </row>
    <row r="3326" spans="15:16" x14ac:dyDescent="0.25">
      <c r="O3326">
        <v>7427211</v>
      </c>
      <c r="P3326" t="s">
        <v>1086</v>
      </c>
    </row>
    <row r="3327" spans="15:16" x14ac:dyDescent="0.25">
      <c r="O3327">
        <v>7427211</v>
      </c>
      <c r="P3327" t="s">
        <v>1086</v>
      </c>
    </row>
    <row r="3328" spans="15:16" x14ac:dyDescent="0.25">
      <c r="O3328">
        <v>7427213</v>
      </c>
      <c r="P3328" t="s">
        <v>1087</v>
      </c>
    </row>
    <row r="3329" spans="15:16" x14ac:dyDescent="0.25">
      <c r="O3329">
        <v>7427213</v>
      </c>
      <c r="P3329" t="s">
        <v>1087</v>
      </c>
    </row>
    <row r="3330" spans="15:16" x14ac:dyDescent="0.25">
      <c r="O3330">
        <v>7427213</v>
      </c>
      <c r="P3330" t="s">
        <v>1087</v>
      </c>
    </row>
    <row r="3331" spans="15:16" x14ac:dyDescent="0.25">
      <c r="O3331">
        <v>7427213</v>
      </c>
      <c r="P3331" t="s">
        <v>1087</v>
      </c>
    </row>
    <row r="3332" spans="15:16" x14ac:dyDescent="0.25">
      <c r="O3332">
        <v>7427401</v>
      </c>
      <c r="P3332" t="s">
        <v>1088</v>
      </c>
    </row>
    <row r="3333" spans="15:16" x14ac:dyDescent="0.25">
      <c r="O3333">
        <v>7427401</v>
      </c>
      <c r="P3333" t="s">
        <v>1088</v>
      </c>
    </row>
    <row r="3334" spans="15:16" x14ac:dyDescent="0.25">
      <c r="O3334">
        <v>7427401</v>
      </c>
      <c r="P3334" t="s">
        <v>1088</v>
      </c>
    </row>
    <row r="3335" spans="15:16" x14ac:dyDescent="0.25">
      <c r="O3335">
        <v>7427401</v>
      </c>
      <c r="P3335" t="s">
        <v>1088</v>
      </c>
    </row>
    <row r="3336" spans="15:16" x14ac:dyDescent="0.25">
      <c r="O3336">
        <v>7427401</v>
      </c>
      <c r="P3336" t="s">
        <v>1088</v>
      </c>
    </row>
    <row r="3337" spans="15:16" x14ac:dyDescent="0.25">
      <c r="O3337">
        <v>7427401</v>
      </c>
      <c r="P3337" t="s">
        <v>1088</v>
      </c>
    </row>
    <row r="3338" spans="15:16" x14ac:dyDescent="0.25">
      <c r="O3338">
        <v>7428183</v>
      </c>
      <c r="P3338" t="s">
        <v>1089</v>
      </c>
    </row>
    <row r="3339" spans="15:16" x14ac:dyDescent="0.25">
      <c r="O3339">
        <v>7428183</v>
      </c>
      <c r="P3339" t="s">
        <v>1089</v>
      </c>
    </row>
    <row r="3340" spans="15:16" x14ac:dyDescent="0.25">
      <c r="O3340">
        <v>7428184</v>
      </c>
      <c r="P3340" t="s">
        <v>1090</v>
      </c>
    </row>
    <row r="3341" spans="15:16" x14ac:dyDescent="0.25">
      <c r="O3341">
        <v>7428184</v>
      </c>
      <c r="P3341" t="s">
        <v>1090</v>
      </c>
    </row>
    <row r="3342" spans="15:16" x14ac:dyDescent="0.25">
      <c r="O3342">
        <v>7428211</v>
      </c>
      <c r="P3342" t="s">
        <v>1091</v>
      </c>
    </row>
    <row r="3343" spans="15:16" x14ac:dyDescent="0.25">
      <c r="O3343">
        <v>7428211</v>
      </c>
      <c r="P3343" t="s">
        <v>1091</v>
      </c>
    </row>
    <row r="3344" spans="15:16" x14ac:dyDescent="0.25">
      <c r="O3344">
        <v>7428213</v>
      </c>
      <c r="P3344" t="s">
        <v>1092</v>
      </c>
    </row>
    <row r="3345" spans="15:16" x14ac:dyDescent="0.25">
      <c r="O3345">
        <v>7428213</v>
      </c>
      <c r="P3345" t="s">
        <v>1092</v>
      </c>
    </row>
    <row r="3346" spans="15:16" x14ac:dyDescent="0.25">
      <c r="O3346">
        <v>7428213</v>
      </c>
      <c r="P3346" t="s">
        <v>1092</v>
      </c>
    </row>
    <row r="3347" spans="15:16" x14ac:dyDescent="0.25">
      <c r="O3347">
        <v>7428213</v>
      </c>
      <c r="P3347" t="s">
        <v>1092</v>
      </c>
    </row>
    <row r="3348" spans="15:16" x14ac:dyDescent="0.25">
      <c r="O3348">
        <v>7428401</v>
      </c>
      <c r="P3348" t="s">
        <v>1093</v>
      </c>
    </row>
    <row r="3349" spans="15:16" x14ac:dyDescent="0.25">
      <c r="O3349">
        <v>7428401</v>
      </c>
      <c r="P3349" t="s">
        <v>1093</v>
      </c>
    </row>
    <row r="3350" spans="15:16" x14ac:dyDescent="0.25">
      <c r="O3350">
        <v>7428401</v>
      </c>
      <c r="P3350" t="s">
        <v>1093</v>
      </c>
    </row>
    <row r="3351" spans="15:16" x14ac:dyDescent="0.25">
      <c r="O3351">
        <v>7428401</v>
      </c>
      <c r="P3351" t="s">
        <v>1093</v>
      </c>
    </row>
    <row r="3352" spans="15:16" x14ac:dyDescent="0.25">
      <c r="O3352">
        <v>7429183</v>
      </c>
      <c r="P3352" t="s">
        <v>1094</v>
      </c>
    </row>
    <row r="3353" spans="15:16" x14ac:dyDescent="0.25">
      <c r="O3353">
        <v>7429183</v>
      </c>
      <c r="P3353" t="s">
        <v>1094</v>
      </c>
    </row>
    <row r="3354" spans="15:16" x14ac:dyDescent="0.25">
      <c r="O3354">
        <v>7429183</v>
      </c>
      <c r="P3354" t="s">
        <v>1094</v>
      </c>
    </row>
    <row r="3355" spans="15:16" x14ac:dyDescent="0.25">
      <c r="O3355">
        <v>7429184</v>
      </c>
      <c r="P3355" t="s">
        <v>1095</v>
      </c>
    </row>
    <row r="3356" spans="15:16" x14ac:dyDescent="0.25">
      <c r="O3356">
        <v>7429184</v>
      </c>
      <c r="P3356" t="s">
        <v>1095</v>
      </c>
    </row>
    <row r="3357" spans="15:16" x14ac:dyDescent="0.25">
      <c r="O3357">
        <v>7429184</v>
      </c>
      <c r="P3357" t="s">
        <v>1095</v>
      </c>
    </row>
    <row r="3358" spans="15:16" x14ac:dyDescent="0.25">
      <c r="O3358">
        <v>7429184</v>
      </c>
      <c r="P3358" t="s">
        <v>1095</v>
      </c>
    </row>
    <row r="3359" spans="15:16" x14ac:dyDescent="0.25">
      <c r="O3359">
        <v>7429184</v>
      </c>
      <c r="P3359" t="s">
        <v>1095</v>
      </c>
    </row>
    <row r="3360" spans="15:16" x14ac:dyDescent="0.25">
      <c r="O3360">
        <v>7429233</v>
      </c>
      <c r="P3360" t="s">
        <v>1096</v>
      </c>
    </row>
    <row r="3361" spans="15:16" x14ac:dyDescent="0.25">
      <c r="O3361">
        <v>7429233</v>
      </c>
      <c r="P3361" t="s">
        <v>1096</v>
      </c>
    </row>
    <row r="3362" spans="15:16" x14ac:dyDescent="0.25">
      <c r="O3362">
        <v>7429233</v>
      </c>
      <c r="P3362" t="s">
        <v>1096</v>
      </c>
    </row>
    <row r="3363" spans="15:16" x14ac:dyDescent="0.25">
      <c r="O3363">
        <v>7429234</v>
      </c>
      <c r="P3363" t="s">
        <v>1097</v>
      </c>
    </row>
    <row r="3364" spans="15:16" x14ac:dyDescent="0.25">
      <c r="O3364">
        <v>7429234</v>
      </c>
      <c r="P3364" t="s">
        <v>1097</v>
      </c>
    </row>
    <row r="3365" spans="15:16" x14ac:dyDescent="0.25">
      <c r="O3365">
        <v>7429240</v>
      </c>
      <c r="P3365" t="s">
        <v>1098</v>
      </c>
    </row>
    <row r="3366" spans="15:16" x14ac:dyDescent="0.25">
      <c r="O3366">
        <v>7429240</v>
      </c>
      <c r="P3366" t="s">
        <v>1098</v>
      </c>
    </row>
    <row r="3367" spans="15:16" x14ac:dyDescent="0.25">
      <c r="O3367">
        <v>7429240</v>
      </c>
      <c r="P3367" t="s">
        <v>1098</v>
      </c>
    </row>
    <row r="3368" spans="15:16" x14ac:dyDescent="0.25">
      <c r="O3368">
        <v>7429245</v>
      </c>
      <c r="P3368" t="s">
        <v>1099</v>
      </c>
    </row>
    <row r="3369" spans="15:16" x14ac:dyDescent="0.25">
      <c r="O3369">
        <v>7429245</v>
      </c>
      <c r="P3369" t="s">
        <v>1099</v>
      </c>
    </row>
    <row r="3370" spans="15:16" x14ac:dyDescent="0.25">
      <c r="O3370">
        <v>7429296</v>
      </c>
      <c r="P3370" t="s">
        <v>1100</v>
      </c>
    </row>
    <row r="3371" spans="15:16" x14ac:dyDescent="0.25">
      <c r="O3371">
        <v>7429296</v>
      </c>
      <c r="P3371" t="s">
        <v>1100</v>
      </c>
    </row>
    <row r="3372" spans="15:16" x14ac:dyDescent="0.25">
      <c r="O3372">
        <v>7429296</v>
      </c>
      <c r="P3372" t="s">
        <v>1100</v>
      </c>
    </row>
    <row r="3373" spans="15:16" x14ac:dyDescent="0.25">
      <c r="O3373">
        <v>7429297</v>
      </c>
      <c r="P3373" t="s">
        <v>1101</v>
      </c>
    </row>
    <row r="3374" spans="15:16" x14ac:dyDescent="0.25">
      <c r="O3374">
        <v>7429297</v>
      </c>
      <c r="P3374" t="s">
        <v>1101</v>
      </c>
    </row>
    <row r="3375" spans="15:16" x14ac:dyDescent="0.25">
      <c r="O3375">
        <v>7429297</v>
      </c>
      <c r="P3375" t="s">
        <v>1101</v>
      </c>
    </row>
    <row r="3376" spans="15:16" x14ac:dyDescent="0.25">
      <c r="O3376">
        <v>7429297</v>
      </c>
      <c r="P3376" t="s">
        <v>1101</v>
      </c>
    </row>
    <row r="3377" spans="15:16" x14ac:dyDescent="0.25">
      <c r="O3377">
        <v>7429401</v>
      </c>
      <c r="P3377" t="s">
        <v>1102</v>
      </c>
    </row>
    <row r="3378" spans="15:16" x14ac:dyDescent="0.25">
      <c r="O3378">
        <v>7429401</v>
      </c>
      <c r="P3378" t="s">
        <v>1102</v>
      </c>
    </row>
    <row r="3379" spans="15:16" x14ac:dyDescent="0.25">
      <c r="O3379">
        <v>7429401</v>
      </c>
      <c r="P3379" t="s">
        <v>1102</v>
      </c>
    </row>
    <row r="3380" spans="15:16" x14ac:dyDescent="0.25">
      <c r="O3380">
        <v>7429401</v>
      </c>
      <c r="P3380" t="s">
        <v>1102</v>
      </c>
    </row>
    <row r="3381" spans="15:16" x14ac:dyDescent="0.25">
      <c r="O3381">
        <v>7430183</v>
      </c>
      <c r="P3381" t="s">
        <v>1103</v>
      </c>
    </row>
    <row r="3382" spans="15:16" x14ac:dyDescent="0.25">
      <c r="O3382">
        <v>7430183</v>
      </c>
      <c r="P3382" t="s">
        <v>1103</v>
      </c>
    </row>
    <row r="3383" spans="15:16" x14ac:dyDescent="0.25">
      <c r="O3383">
        <v>7430183</v>
      </c>
      <c r="P3383" t="s">
        <v>1103</v>
      </c>
    </row>
    <row r="3384" spans="15:16" x14ac:dyDescent="0.25">
      <c r="O3384">
        <v>7430183</v>
      </c>
      <c r="P3384" t="s">
        <v>1103</v>
      </c>
    </row>
    <row r="3385" spans="15:16" x14ac:dyDescent="0.25">
      <c r="O3385">
        <v>7430184</v>
      </c>
      <c r="P3385" t="s">
        <v>1104</v>
      </c>
    </row>
    <row r="3386" spans="15:16" x14ac:dyDescent="0.25">
      <c r="O3386">
        <v>7430184</v>
      </c>
      <c r="P3386" t="s">
        <v>1104</v>
      </c>
    </row>
    <row r="3387" spans="15:16" x14ac:dyDescent="0.25">
      <c r="O3387">
        <v>7430184</v>
      </c>
      <c r="P3387" t="s">
        <v>1104</v>
      </c>
    </row>
    <row r="3388" spans="15:16" x14ac:dyDescent="0.25">
      <c r="O3388">
        <v>7430233</v>
      </c>
      <c r="P3388" t="s">
        <v>1105</v>
      </c>
    </row>
    <row r="3389" spans="15:16" x14ac:dyDescent="0.25">
      <c r="O3389">
        <v>7430233</v>
      </c>
      <c r="P3389" t="s">
        <v>1105</v>
      </c>
    </row>
    <row r="3390" spans="15:16" x14ac:dyDescent="0.25">
      <c r="O3390">
        <v>7430233</v>
      </c>
      <c r="P3390" t="s">
        <v>1105</v>
      </c>
    </row>
    <row r="3391" spans="15:16" x14ac:dyDescent="0.25">
      <c r="O3391">
        <v>7430233</v>
      </c>
      <c r="P3391" t="s">
        <v>1105</v>
      </c>
    </row>
    <row r="3392" spans="15:16" x14ac:dyDescent="0.25">
      <c r="O3392">
        <v>7430233</v>
      </c>
      <c r="P3392" t="s">
        <v>1105</v>
      </c>
    </row>
    <row r="3393" spans="15:16" x14ac:dyDescent="0.25">
      <c r="O3393">
        <v>7430234</v>
      </c>
      <c r="P3393" t="s">
        <v>1106</v>
      </c>
    </row>
    <row r="3394" spans="15:16" x14ac:dyDescent="0.25">
      <c r="O3394">
        <v>7430234</v>
      </c>
      <c r="P3394" t="s">
        <v>1106</v>
      </c>
    </row>
    <row r="3395" spans="15:16" x14ac:dyDescent="0.25">
      <c r="O3395">
        <v>7430240</v>
      </c>
      <c r="P3395" t="s">
        <v>1107</v>
      </c>
    </row>
    <row r="3396" spans="15:16" x14ac:dyDescent="0.25">
      <c r="O3396">
        <v>7430240</v>
      </c>
      <c r="P3396" t="s">
        <v>1107</v>
      </c>
    </row>
    <row r="3397" spans="15:16" x14ac:dyDescent="0.25">
      <c r="O3397">
        <v>7430240</v>
      </c>
      <c r="P3397" t="s">
        <v>1107</v>
      </c>
    </row>
    <row r="3398" spans="15:16" x14ac:dyDescent="0.25">
      <c r="O3398">
        <v>7430240</v>
      </c>
      <c r="P3398" t="s">
        <v>1107</v>
      </c>
    </row>
    <row r="3399" spans="15:16" x14ac:dyDescent="0.25">
      <c r="O3399">
        <v>7430245</v>
      </c>
      <c r="P3399" t="s">
        <v>1108</v>
      </c>
    </row>
    <row r="3400" spans="15:16" x14ac:dyDescent="0.25">
      <c r="O3400">
        <v>7430245</v>
      </c>
      <c r="P3400" t="s">
        <v>1108</v>
      </c>
    </row>
    <row r="3401" spans="15:16" x14ac:dyDescent="0.25">
      <c r="O3401">
        <v>7430296</v>
      </c>
      <c r="P3401" t="s">
        <v>1109</v>
      </c>
    </row>
    <row r="3402" spans="15:16" x14ac:dyDescent="0.25">
      <c r="O3402">
        <v>7430296</v>
      </c>
      <c r="P3402" t="s">
        <v>1109</v>
      </c>
    </row>
    <row r="3403" spans="15:16" x14ac:dyDescent="0.25">
      <c r="O3403">
        <v>7430297</v>
      </c>
      <c r="P3403" t="s">
        <v>1110</v>
      </c>
    </row>
    <row r="3404" spans="15:16" x14ac:dyDescent="0.25">
      <c r="O3404">
        <v>7430297</v>
      </c>
      <c r="P3404" t="s">
        <v>1110</v>
      </c>
    </row>
    <row r="3405" spans="15:16" x14ac:dyDescent="0.25">
      <c r="O3405">
        <v>7430297</v>
      </c>
      <c r="P3405" t="s">
        <v>1110</v>
      </c>
    </row>
    <row r="3406" spans="15:16" x14ac:dyDescent="0.25">
      <c r="O3406">
        <v>7430297</v>
      </c>
      <c r="P3406" t="s">
        <v>1110</v>
      </c>
    </row>
    <row r="3407" spans="15:16" x14ac:dyDescent="0.25">
      <c r="O3407">
        <v>7430401</v>
      </c>
      <c r="P3407" t="s">
        <v>1111</v>
      </c>
    </row>
    <row r="3408" spans="15:16" x14ac:dyDescent="0.25">
      <c r="O3408">
        <v>7430401</v>
      </c>
      <c r="P3408" t="s">
        <v>1111</v>
      </c>
    </row>
    <row r="3409" spans="15:16" x14ac:dyDescent="0.25">
      <c r="O3409">
        <v>7432401</v>
      </c>
      <c r="P3409" t="s">
        <v>1112</v>
      </c>
    </row>
    <row r="3410" spans="15:16" x14ac:dyDescent="0.25">
      <c r="O3410">
        <v>7432401</v>
      </c>
      <c r="P3410" t="s">
        <v>1112</v>
      </c>
    </row>
    <row r="3411" spans="15:16" x14ac:dyDescent="0.25">
      <c r="O3411">
        <v>7433401</v>
      </c>
      <c r="P3411" t="s">
        <v>1113</v>
      </c>
    </row>
    <row r="3412" spans="15:16" x14ac:dyDescent="0.25">
      <c r="O3412">
        <v>7433401</v>
      </c>
      <c r="P3412" t="s">
        <v>1113</v>
      </c>
    </row>
    <row r="3413" spans="15:16" x14ac:dyDescent="0.25">
      <c r="O3413">
        <v>7434256</v>
      </c>
      <c r="P3413" t="s">
        <v>1114</v>
      </c>
    </row>
    <row r="3414" spans="15:16" x14ac:dyDescent="0.25">
      <c r="O3414">
        <v>7434256</v>
      </c>
      <c r="P3414" t="s">
        <v>1114</v>
      </c>
    </row>
    <row r="3415" spans="15:16" x14ac:dyDescent="0.25">
      <c r="O3415">
        <v>7434256</v>
      </c>
      <c r="P3415" t="s">
        <v>1114</v>
      </c>
    </row>
    <row r="3416" spans="15:16" x14ac:dyDescent="0.25">
      <c r="O3416">
        <v>7434256</v>
      </c>
      <c r="P3416" t="s">
        <v>1114</v>
      </c>
    </row>
    <row r="3417" spans="15:16" x14ac:dyDescent="0.25">
      <c r="O3417">
        <v>7434256</v>
      </c>
      <c r="P3417" t="s">
        <v>1114</v>
      </c>
    </row>
    <row r="3418" spans="15:16" x14ac:dyDescent="0.25">
      <c r="O3418">
        <v>7434401</v>
      </c>
      <c r="P3418" t="s">
        <v>1115</v>
      </c>
    </row>
    <row r="3419" spans="15:16" x14ac:dyDescent="0.25">
      <c r="O3419">
        <v>7434401</v>
      </c>
      <c r="P3419" t="s">
        <v>1115</v>
      </c>
    </row>
    <row r="3420" spans="15:16" x14ac:dyDescent="0.25">
      <c r="O3420">
        <v>7435173</v>
      </c>
      <c r="P3420" t="s">
        <v>1116</v>
      </c>
    </row>
    <row r="3421" spans="15:16" x14ac:dyDescent="0.25">
      <c r="O3421">
        <v>7435173</v>
      </c>
      <c r="P3421" t="s">
        <v>1116</v>
      </c>
    </row>
    <row r="3422" spans="15:16" x14ac:dyDescent="0.25">
      <c r="O3422">
        <v>7435175</v>
      </c>
      <c r="P3422" t="s">
        <v>1117</v>
      </c>
    </row>
    <row r="3423" spans="15:16" x14ac:dyDescent="0.25">
      <c r="O3423">
        <v>7435175</v>
      </c>
      <c r="P3423" t="s">
        <v>1117</v>
      </c>
    </row>
    <row r="3424" spans="15:16" x14ac:dyDescent="0.25">
      <c r="O3424">
        <v>7435183</v>
      </c>
      <c r="P3424" t="s">
        <v>1118</v>
      </c>
    </row>
    <row r="3425" spans="15:16" x14ac:dyDescent="0.25">
      <c r="O3425">
        <v>7435183</v>
      </c>
      <c r="P3425" t="s">
        <v>1118</v>
      </c>
    </row>
    <row r="3426" spans="15:16" x14ac:dyDescent="0.25">
      <c r="O3426">
        <v>7435184</v>
      </c>
      <c r="P3426" t="s">
        <v>1119</v>
      </c>
    </row>
    <row r="3427" spans="15:16" x14ac:dyDescent="0.25">
      <c r="O3427">
        <v>7435184</v>
      </c>
      <c r="P3427" t="s">
        <v>1119</v>
      </c>
    </row>
    <row r="3428" spans="15:16" x14ac:dyDescent="0.25">
      <c r="O3428">
        <v>7435201</v>
      </c>
      <c r="P3428" t="s">
        <v>1120</v>
      </c>
    </row>
    <row r="3429" spans="15:16" x14ac:dyDescent="0.25">
      <c r="O3429">
        <v>7435201</v>
      </c>
      <c r="P3429" t="s">
        <v>1120</v>
      </c>
    </row>
    <row r="3430" spans="15:16" x14ac:dyDescent="0.25">
      <c r="O3430">
        <v>7435203</v>
      </c>
      <c r="P3430" t="s">
        <v>1121</v>
      </c>
    </row>
    <row r="3431" spans="15:16" x14ac:dyDescent="0.25">
      <c r="O3431">
        <v>7435203</v>
      </c>
      <c r="P3431" t="s">
        <v>1121</v>
      </c>
    </row>
    <row r="3432" spans="15:16" x14ac:dyDescent="0.25">
      <c r="O3432">
        <v>7435233</v>
      </c>
      <c r="P3432" t="s">
        <v>1122</v>
      </c>
    </row>
    <row r="3433" spans="15:16" x14ac:dyDescent="0.25">
      <c r="O3433">
        <v>7435233</v>
      </c>
      <c r="P3433" t="s">
        <v>1122</v>
      </c>
    </row>
    <row r="3434" spans="15:16" x14ac:dyDescent="0.25">
      <c r="O3434">
        <v>7435234</v>
      </c>
      <c r="P3434" t="s">
        <v>1123</v>
      </c>
    </row>
    <row r="3435" spans="15:16" x14ac:dyDescent="0.25">
      <c r="O3435">
        <v>7435234</v>
      </c>
      <c r="P3435" t="s">
        <v>1123</v>
      </c>
    </row>
    <row r="3436" spans="15:16" x14ac:dyDescent="0.25">
      <c r="O3436">
        <v>7435242</v>
      </c>
      <c r="P3436" t="s">
        <v>1124</v>
      </c>
    </row>
    <row r="3437" spans="15:16" x14ac:dyDescent="0.25">
      <c r="O3437">
        <v>7435242</v>
      </c>
      <c r="P3437" t="s">
        <v>1124</v>
      </c>
    </row>
    <row r="3438" spans="15:16" x14ac:dyDescent="0.25">
      <c r="O3438">
        <v>7435251</v>
      </c>
      <c r="P3438" t="s">
        <v>1125</v>
      </c>
    </row>
    <row r="3439" spans="15:16" x14ac:dyDescent="0.25">
      <c r="O3439">
        <v>7435251</v>
      </c>
      <c r="P3439" t="s">
        <v>1125</v>
      </c>
    </row>
    <row r="3440" spans="15:16" x14ac:dyDescent="0.25">
      <c r="O3440">
        <v>7435256</v>
      </c>
      <c r="P3440" t="s">
        <v>1126</v>
      </c>
    </row>
    <row r="3441" spans="15:16" x14ac:dyDescent="0.25">
      <c r="O3441">
        <v>7435256</v>
      </c>
      <c r="P3441" t="s">
        <v>1126</v>
      </c>
    </row>
    <row r="3442" spans="15:16" x14ac:dyDescent="0.25">
      <c r="O3442">
        <v>7435265</v>
      </c>
      <c r="P3442" t="s">
        <v>1127</v>
      </c>
    </row>
    <row r="3443" spans="15:16" x14ac:dyDescent="0.25">
      <c r="O3443">
        <v>7435265</v>
      </c>
      <c r="P3443" t="s">
        <v>1127</v>
      </c>
    </row>
    <row r="3444" spans="15:16" x14ac:dyDescent="0.25">
      <c r="O3444">
        <v>7435271</v>
      </c>
      <c r="P3444" t="s">
        <v>1128</v>
      </c>
    </row>
    <row r="3445" spans="15:16" x14ac:dyDescent="0.25">
      <c r="O3445">
        <v>7435271</v>
      </c>
      <c r="P3445" t="s">
        <v>1128</v>
      </c>
    </row>
    <row r="3446" spans="15:16" x14ac:dyDescent="0.25">
      <c r="O3446">
        <v>7435401</v>
      </c>
      <c r="P3446" t="s">
        <v>1129</v>
      </c>
    </row>
    <row r="3447" spans="15:16" x14ac:dyDescent="0.25">
      <c r="O3447">
        <v>7435401</v>
      </c>
      <c r="P3447" t="s">
        <v>1129</v>
      </c>
    </row>
    <row r="3448" spans="15:16" x14ac:dyDescent="0.25">
      <c r="O3448">
        <v>7435401</v>
      </c>
      <c r="P3448" t="s">
        <v>1129</v>
      </c>
    </row>
    <row r="3449" spans="15:16" x14ac:dyDescent="0.25">
      <c r="O3449">
        <v>7435401</v>
      </c>
      <c r="P3449" t="s">
        <v>1129</v>
      </c>
    </row>
    <row r="3450" spans="15:16" x14ac:dyDescent="0.25">
      <c r="O3450">
        <v>7435401</v>
      </c>
      <c r="P3450" t="s">
        <v>1129</v>
      </c>
    </row>
    <row r="3451" spans="15:16" x14ac:dyDescent="0.25">
      <c r="O3451">
        <v>7436184</v>
      </c>
      <c r="P3451" t="s">
        <v>1130</v>
      </c>
    </row>
    <row r="3452" spans="15:16" x14ac:dyDescent="0.25">
      <c r="O3452">
        <v>7436184</v>
      </c>
      <c r="P3452" t="s">
        <v>1130</v>
      </c>
    </row>
    <row r="3453" spans="15:16" x14ac:dyDescent="0.25">
      <c r="O3453">
        <v>7436250</v>
      </c>
      <c r="P3453" t="s">
        <v>1131</v>
      </c>
    </row>
    <row r="3454" spans="15:16" x14ac:dyDescent="0.25">
      <c r="O3454">
        <v>7436250</v>
      </c>
      <c r="P3454" t="s">
        <v>1131</v>
      </c>
    </row>
    <row r="3455" spans="15:16" x14ac:dyDescent="0.25">
      <c r="O3455">
        <v>7436250</v>
      </c>
      <c r="P3455" t="s">
        <v>1131</v>
      </c>
    </row>
    <row r="3456" spans="15:16" x14ac:dyDescent="0.25">
      <c r="O3456">
        <v>7436250</v>
      </c>
      <c r="P3456" t="s">
        <v>1131</v>
      </c>
    </row>
    <row r="3457" spans="15:16" x14ac:dyDescent="0.25">
      <c r="O3457">
        <v>7436250</v>
      </c>
      <c r="P3457" t="s">
        <v>1131</v>
      </c>
    </row>
    <row r="3458" spans="15:16" x14ac:dyDescent="0.25">
      <c r="O3458">
        <v>7436253</v>
      </c>
      <c r="P3458" t="s">
        <v>1132</v>
      </c>
    </row>
    <row r="3459" spans="15:16" x14ac:dyDescent="0.25">
      <c r="O3459">
        <v>7436253</v>
      </c>
      <c r="P3459" t="s">
        <v>1132</v>
      </c>
    </row>
    <row r="3460" spans="15:16" x14ac:dyDescent="0.25">
      <c r="O3460">
        <v>7436253</v>
      </c>
      <c r="P3460" t="s">
        <v>1132</v>
      </c>
    </row>
    <row r="3461" spans="15:16" x14ac:dyDescent="0.25">
      <c r="O3461">
        <v>7436253</v>
      </c>
      <c r="P3461" t="s">
        <v>1132</v>
      </c>
    </row>
    <row r="3462" spans="15:16" x14ac:dyDescent="0.25">
      <c r="O3462">
        <v>7436253</v>
      </c>
      <c r="P3462" t="s">
        <v>1132</v>
      </c>
    </row>
    <row r="3463" spans="15:16" x14ac:dyDescent="0.25">
      <c r="O3463">
        <v>7436256</v>
      </c>
      <c r="P3463" t="s">
        <v>1133</v>
      </c>
    </row>
    <row r="3464" spans="15:16" x14ac:dyDescent="0.25">
      <c r="O3464">
        <v>7436256</v>
      </c>
      <c r="P3464" t="s">
        <v>1133</v>
      </c>
    </row>
    <row r="3465" spans="15:16" x14ac:dyDescent="0.25">
      <c r="O3465">
        <v>7436256</v>
      </c>
      <c r="P3465" t="s">
        <v>1133</v>
      </c>
    </row>
    <row r="3466" spans="15:16" x14ac:dyDescent="0.25">
      <c r="O3466">
        <v>7436256</v>
      </c>
      <c r="P3466" t="s">
        <v>1133</v>
      </c>
    </row>
    <row r="3467" spans="15:16" x14ac:dyDescent="0.25">
      <c r="O3467">
        <v>7436401</v>
      </c>
      <c r="P3467" t="s">
        <v>1134</v>
      </c>
    </row>
    <row r="3468" spans="15:16" x14ac:dyDescent="0.25">
      <c r="O3468">
        <v>7436401</v>
      </c>
      <c r="P3468" t="s">
        <v>1134</v>
      </c>
    </row>
    <row r="3469" spans="15:16" x14ac:dyDescent="0.25">
      <c r="O3469">
        <v>7436401</v>
      </c>
      <c r="P3469" t="s">
        <v>1134</v>
      </c>
    </row>
    <row r="3470" spans="15:16" x14ac:dyDescent="0.25">
      <c r="O3470">
        <v>7436401</v>
      </c>
      <c r="P3470" t="s">
        <v>1134</v>
      </c>
    </row>
    <row r="3471" spans="15:16" x14ac:dyDescent="0.25">
      <c r="O3471">
        <v>7437265</v>
      </c>
      <c r="P3471" t="s">
        <v>1135</v>
      </c>
    </row>
    <row r="3472" spans="15:16" x14ac:dyDescent="0.25">
      <c r="O3472">
        <v>7437265</v>
      </c>
      <c r="P3472" t="s">
        <v>1135</v>
      </c>
    </row>
    <row r="3473" spans="15:16" x14ac:dyDescent="0.25">
      <c r="O3473">
        <v>7437401</v>
      </c>
      <c r="P3473" t="s">
        <v>1136</v>
      </c>
    </row>
    <row r="3474" spans="15:16" x14ac:dyDescent="0.25">
      <c r="O3474">
        <v>7437401</v>
      </c>
      <c r="P3474" t="s">
        <v>1136</v>
      </c>
    </row>
    <row r="3475" spans="15:16" x14ac:dyDescent="0.25">
      <c r="O3475">
        <v>7438183</v>
      </c>
      <c r="P3475" t="s">
        <v>1137</v>
      </c>
    </row>
    <row r="3476" spans="15:16" x14ac:dyDescent="0.25">
      <c r="O3476">
        <v>7438183</v>
      </c>
      <c r="P3476" t="s">
        <v>1137</v>
      </c>
    </row>
    <row r="3477" spans="15:16" x14ac:dyDescent="0.25">
      <c r="O3477">
        <v>7438184</v>
      </c>
      <c r="P3477" t="s">
        <v>1138</v>
      </c>
    </row>
    <row r="3478" spans="15:16" x14ac:dyDescent="0.25">
      <c r="O3478">
        <v>7438184</v>
      </c>
      <c r="P3478" t="s">
        <v>1138</v>
      </c>
    </row>
    <row r="3479" spans="15:16" x14ac:dyDescent="0.25">
      <c r="O3479">
        <v>7438201</v>
      </c>
      <c r="P3479" t="s">
        <v>1139</v>
      </c>
    </row>
    <row r="3480" spans="15:16" x14ac:dyDescent="0.25">
      <c r="O3480">
        <v>7438201</v>
      </c>
      <c r="P3480" t="s">
        <v>1139</v>
      </c>
    </row>
    <row r="3481" spans="15:16" x14ac:dyDescent="0.25">
      <c r="O3481">
        <v>7438203</v>
      </c>
      <c r="P3481" t="s">
        <v>1140</v>
      </c>
    </row>
    <row r="3482" spans="15:16" x14ac:dyDescent="0.25">
      <c r="O3482">
        <v>7438203</v>
      </c>
      <c r="P3482" t="s">
        <v>1140</v>
      </c>
    </row>
    <row r="3483" spans="15:16" x14ac:dyDescent="0.25">
      <c r="O3483">
        <v>7438233</v>
      </c>
      <c r="P3483" t="s">
        <v>1141</v>
      </c>
    </row>
    <row r="3484" spans="15:16" x14ac:dyDescent="0.25">
      <c r="O3484">
        <v>7438233</v>
      </c>
      <c r="P3484" t="s">
        <v>1141</v>
      </c>
    </row>
    <row r="3485" spans="15:16" x14ac:dyDescent="0.25">
      <c r="O3485">
        <v>7438234</v>
      </c>
      <c r="P3485" t="s">
        <v>1142</v>
      </c>
    </row>
    <row r="3486" spans="15:16" x14ac:dyDescent="0.25">
      <c r="O3486">
        <v>7438234</v>
      </c>
      <c r="P3486" t="s">
        <v>1142</v>
      </c>
    </row>
    <row r="3487" spans="15:16" x14ac:dyDescent="0.25">
      <c r="O3487">
        <v>7438242</v>
      </c>
      <c r="P3487" t="s">
        <v>1143</v>
      </c>
    </row>
    <row r="3488" spans="15:16" x14ac:dyDescent="0.25">
      <c r="O3488">
        <v>7438242</v>
      </c>
      <c r="P3488" t="s">
        <v>1143</v>
      </c>
    </row>
    <row r="3489" spans="15:16" x14ac:dyDescent="0.25">
      <c r="O3489">
        <v>7438401</v>
      </c>
      <c r="P3489" t="s">
        <v>1144</v>
      </c>
    </row>
    <row r="3490" spans="15:16" x14ac:dyDescent="0.25">
      <c r="O3490">
        <v>7438401</v>
      </c>
      <c r="P3490" t="s">
        <v>1144</v>
      </c>
    </row>
    <row r="3491" spans="15:16" x14ac:dyDescent="0.25">
      <c r="O3491">
        <v>7439183</v>
      </c>
      <c r="P3491" t="s">
        <v>1145</v>
      </c>
    </row>
    <row r="3492" spans="15:16" x14ac:dyDescent="0.25">
      <c r="O3492">
        <v>7439183</v>
      </c>
      <c r="P3492" t="s">
        <v>1145</v>
      </c>
    </row>
    <row r="3493" spans="15:16" x14ac:dyDescent="0.25">
      <c r="O3493">
        <v>7439184</v>
      </c>
      <c r="P3493" t="s">
        <v>1146</v>
      </c>
    </row>
    <row r="3494" spans="15:16" x14ac:dyDescent="0.25">
      <c r="O3494">
        <v>7439184</v>
      </c>
      <c r="P3494" t="s">
        <v>1146</v>
      </c>
    </row>
    <row r="3495" spans="15:16" x14ac:dyDescent="0.25">
      <c r="O3495">
        <v>7439201</v>
      </c>
      <c r="P3495" t="s">
        <v>1147</v>
      </c>
    </row>
    <row r="3496" spans="15:16" x14ac:dyDescent="0.25">
      <c r="O3496">
        <v>7439201</v>
      </c>
      <c r="P3496" t="s">
        <v>1147</v>
      </c>
    </row>
    <row r="3497" spans="15:16" x14ac:dyDescent="0.25">
      <c r="O3497">
        <v>7439201</v>
      </c>
      <c r="P3497" t="s">
        <v>1147</v>
      </c>
    </row>
    <row r="3498" spans="15:16" x14ac:dyDescent="0.25">
      <c r="O3498">
        <v>7439201</v>
      </c>
      <c r="P3498" t="s">
        <v>1147</v>
      </c>
    </row>
    <row r="3499" spans="15:16" x14ac:dyDescent="0.25">
      <c r="O3499">
        <v>7439201</v>
      </c>
      <c r="P3499" t="s">
        <v>1147</v>
      </c>
    </row>
    <row r="3500" spans="15:16" x14ac:dyDescent="0.25">
      <c r="O3500">
        <v>7439203</v>
      </c>
      <c r="P3500" t="s">
        <v>1148</v>
      </c>
    </row>
    <row r="3501" spans="15:16" x14ac:dyDescent="0.25">
      <c r="O3501">
        <v>7439203</v>
      </c>
      <c r="P3501" t="s">
        <v>1148</v>
      </c>
    </row>
    <row r="3502" spans="15:16" x14ac:dyDescent="0.25">
      <c r="O3502">
        <v>7439203</v>
      </c>
      <c r="P3502" t="s">
        <v>1148</v>
      </c>
    </row>
    <row r="3503" spans="15:16" x14ac:dyDescent="0.25">
      <c r="O3503">
        <v>7439203</v>
      </c>
      <c r="P3503" t="s">
        <v>1148</v>
      </c>
    </row>
    <row r="3504" spans="15:16" x14ac:dyDescent="0.25">
      <c r="O3504">
        <v>7439203</v>
      </c>
      <c r="P3504" t="s">
        <v>1148</v>
      </c>
    </row>
    <row r="3505" spans="15:16" x14ac:dyDescent="0.25">
      <c r="O3505">
        <v>7439204</v>
      </c>
      <c r="P3505" t="s">
        <v>1149</v>
      </c>
    </row>
    <row r="3506" spans="15:16" x14ac:dyDescent="0.25">
      <c r="O3506">
        <v>7439204</v>
      </c>
      <c r="P3506" t="s">
        <v>1149</v>
      </c>
    </row>
    <row r="3507" spans="15:16" x14ac:dyDescent="0.25">
      <c r="O3507">
        <v>7439204</v>
      </c>
      <c r="P3507" t="s">
        <v>1149</v>
      </c>
    </row>
    <row r="3508" spans="15:16" x14ac:dyDescent="0.25">
      <c r="O3508">
        <v>7439204</v>
      </c>
      <c r="P3508" t="s">
        <v>1149</v>
      </c>
    </row>
    <row r="3509" spans="15:16" x14ac:dyDescent="0.25">
      <c r="O3509">
        <v>7439229</v>
      </c>
      <c r="P3509" t="s">
        <v>1150</v>
      </c>
    </row>
    <row r="3510" spans="15:16" x14ac:dyDescent="0.25">
      <c r="O3510">
        <v>7439229</v>
      </c>
      <c r="P3510" t="s">
        <v>1150</v>
      </c>
    </row>
    <row r="3511" spans="15:16" x14ac:dyDescent="0.25">
      <c r="O3511">
        <v>7439233</v>
      </c>
      <c r="P3511" t="s">
        <v>1151</v>
      </c>
    </row>
    <row r="3512" spans="15:16" x14ac:dyDescent="0.25">
      <c r="O3512">
        <v>7439233</v>
      </c>
      <c r="P3512" t="s">
        <v>1151</v>
      </c>
    </row>
    <row r="3513" spans="15:16" x14ac:dyDescent="0.25">
      <c r="O3513">
        <v>7439233</v>
      </c>
      <c r="P3513" t="s">
        <v>1151</v>
      </c>
    </row>
    <row r="3514" spans="15:16" x14ac:dyDescent="0.25">
      <c r="O3514">
        <v>7439234</v>
      </c>
      <c r="P3514" t="s">
        <v>1152</v>
      </c>
    </row>
    <row r="3515" spans="15:16" x14ac:dyDescent="0.25">
      <c r="O3515">
        <v>7439234</v>
      </c>
      <c r="P3515" t="s">
        <v>1152</v>
      </c>
    </row>
    <row r="3516" spans="15:16" x14ac:dyDescent="0.25">
      <c r="O3516">
        <v>7439234</v>
      </c>
      <c r="P3516" t="s">
        <v>1152</v>
      </c>
    </row>
    <row r="3517" spans="15:16" x14ac:dyDescent="0.25">
      <c r="O3517">
        <v>7439234</v>
      </c>
      <c r="P3517" t="s">
        <v>1152</v>
      </c>
    </row>
    <row r="3518" spans="15:16" x14ac:dyDescent="0.25">
      <c r="O3518">
        <v>7439234</v>
      </c>
      <c r="P3518" t="s">
        <v>1152</v>
      </c>
    </row>
    <row r="3519" spans="15:16" x14ac:dyDescent="0.25">
      <c r="O3519">
        <v>7439234</v>
      </c>
      <c r="P3519" t="s">
        <v>1152</v>
      </c>
    </row>
    <row r="3520" spans="15:16" x14ac:dyDescent="0.25">
      <c r="O3520">
        <v>7439242</v>
      </c>
      <c r="P3520" t="s">
        <v>1153</v>
      </c>
    </row>
    <row r="3521" spans="15:16" x14ac:dyDescent="0.25">
      <c r="O3521">
        <v>7439242</v>
      </c>
      <c r="P3521" t="s">
        <v>1153</v>
      </c>
    </row>
    <row r="3522" spans="15:16" x14ac:dyDescent="0.25">
      <c r="O3522">
        <v>7439250</v>
      </c>
      <c r="P3522" t="s">
        <v>1154</v>
      </c>
    </row>
    <row r="3523" spans="15:16" x14ac:dyDescent="0.25">
      <c r="O3523">
        <v>7439250</v>
      </c>
      <c r="P3523" t="s">
        <v>1154</v>
      </c>
    </row>
    <row r="3524" spans="15:16" x14ac:dyDescent="0.25">
      <c r="O3524">
        <v>7439250</v>
      </c>
      <c r="P3524" t="s">
        <v>1154</v>
      </c>
    </row>
    <row r="3525" spans="15:16" x14ac:dyDescent="0.25">
      <c r="O3525">
        <v>7439250</v>
      </c>
      <c r="P3525" t="s">
        <v>1154</v>
      </c>
    </row>
    <row r="3526" spans="15:16" x14ac:dyDescent="0.25">
      <c r="O3526">
        <v>7439251</v>
      </c>
      <c r="P3526" t="s">
        <v>1155</v>
      </c>
    </row>
    <row r="3527" spans="15:16" x14ac:dyDescent="0.25">
      <c r="O3527">
        <v>7439251</v>
      </c>
      <c r="P3527" t="s">
        <v>1155</v>
      </c>
    </row>
    <row r="3528" spans="15:16" x14ac:dyDescent="0.25">
      <c r="O3528">
        <v>7439251</v>
      </c>
      <c r="P3528" t="s">
        <v>1155</v>
      </c>
    </row>
    <row r="3529" spans="15:16" x14ac:dyDescent="0.25">
      <c r="O3529">
        <v>7439251</v>
      </c>
      <c r="P3529" t="s">
        <v>1155</v>
      </c>
    </row>
    <row r="3530" spans="15:16" x14ac:dyDescent="0.25">
      <c r="O3530">
        <v>7439251</v>
      </c>
      <c r="P3530" t="s">
        <v>1155</v>
      </c>
    </row>
    <row r="3531" spans="15:16" x14ac:dyDescent="0.25">
      <c r="O3531">
        <v>7439256</v>
      </c>
      <c r="P3531" t="s">
        <v>1156</v>
      </c>
    </row>
    <row r="3532" spans="15:16" x14ac:dyDescent="0.25">
      <c r="O3532">
        <v>7439256</v>
      </c>
      <c r="P3532" t="s">
        <v>1156</v>
      </c>
    </row>
    <row r="3533" spans="15:16" x14ac:dyDescent="0.25">
      <c r="O3533">
        <v>7439265</v>
      </c>
      <c r="P3533" t="s">
        <v>1157</v>
      </c>
    </row>
    <row r="3534" spans="15:16" x14ac:dyDescent="0.25">
      <c r="O3534">
        <v>7439265</v>
      </c>
      <c r="P3534" t="s">
        <v>1157</v>
      </c>
    </row>
    <row r="3535" spans="15:16" x14ac:dyDescent="0.25">
      <c r="O3535">
        <v>7439401</v>
      </c>
      <c r="P3535" t="s">
        <v>1158</v>
      </c>
    </row>
    <row r="3536" spans="15:16" x14ac:dyDescent="0.25">
      <c r="O3536">
        <v>7439401</v>
      </c>
      <c r="P3536" t="s">
        <v>1158</v>
      </c>
    </row>
    <row r="3537" spans="15:16" x14ac:dyDescent="0.25">
      <c r="O3537">
        <v>7439401</v>
      </c>
      <c r="P3537" t="s">
        <v>1158</v>
      </c>
    </row>
    <row r="3538" spans="15:16" x14ac:dyDescent="0.25">
      <c r="O3538">
        <v>7439401</v>
      </c>
      <c r="P3538" t="s">
        <v>1158</v>
      </c>
    </row>
    <row r="3539" spans="15:16" x14ac:dyDescent="0.25">
      <c r="O3539">
        <v>7440183</v>
      </c>
      <c r="P3539" t="s">
        <v>1159</v>
      </c>
    </row>
    <row r="3540" spans="15:16" x14ac:dyDescent="0.25">
      <c r="O3540">
        <v>7440183</v>
      </c>
      <c r="P3540" t="s">
        <v>1159</v>
      </c>
    </row>
    <row r="3541" spans="15:16" x14ac:dyDescent="0.25">
      <c r="O3541">
        <v>7440183</v>
      </c>
      <c r="P3541" t="s">
        <v>1159</v>
      </c>
    </row>
    <row r="3542" spans="15:16" x14ac:dyDescent="0.25">
      <c r="O3542">
        <v>7440183</v>
      </c>
      <c r="P3542" t="s">
        <v>1159</v>
      </c>
    </row>
    <row r="3543" spans="15:16" x14ac:dyDescent="0.25">
      <c r="O3543">
        <v>7440184</v>
      </c>
      <c r="P3543" t="s">
        <v>1160</v>
      </c>
    </row>
    <row r="3544" spans="15:16" x14ac:dyDescent="0.25">
      <c r="O3544">
        <v>7440184</v>
      </c>
      <c r="P3544" t="s">
        <v>1160</v>
      </c>
    </row>
    <row r="3545" spans="15:16" x14ac:dyDescent="0.25">
      <c r="O3545">
        <v>7440184</v>
      </c>
      <c r="P3545" t="s">
        <v>1160</v>
      </c>
    </row>
    <row r="3546" spans="15:16" x14ac:dyDescent="0.25">
      <c r="O3546">
        <v>7440184</v>
      </c>
      <c r="P3546" t="s">
        <v>1160</v>
      </c>
    </row>
    <row r="3547" spans="15:16" x14ac:dyDescent="0.25">
      <c r="O3547">
        <v>7440201</v>
      </c>
      <c r="P3547" t="s">
        <v>1161</v>
      </c>
    </row>
    <row r="3548" spans="15:16" x14ac:dyDescent="0.25">
      <c r="O3548">
        <v>7440201</v>
      </c>
      <c r="P3548" t="s">
        <v>1161</v>
      </c>
    </row>
    <row r="3549" spans="15:16" x14ac:dyDescent="0.25">
      <c r="O3549">
        <v>7440203</v>
      </c>
      <c r="P3549" t="s">
        <v>1162</v>
      </c>
    </row>
    <row r="3550" spans="15:16" x14ac:dyDescent="0.25">
      <c r="O3550">
        <v>7440203</v>
      </c>
      <c r="P3550" t="s">
        <v>1162</v>
      </c>
    </row>
    <row r="3551" spans="15:16" x14ac:dyDescent="0.25">
      <c r="O3551">
        <v>7440233</v>
      </c>
      <c r="P3551" t="s">
        <v>1163</v>
      </c>
    </row>
    <row r="3552" spans="15:16" x14ac:dyDescent="0.25">
      <c r="O3552">
        <v>7440233</v>
      </c>
      <c r="P3552" t="s">
        <v>1163</v>
      </c>
    </row>
    <row r="3553" spans="15:16" x14ac:dyDescent="0.25">
      <c r="O3553">
        <v>7440234</v>
      </c>
      <c r="P3553" t="s">
        <v>1164</v>
      </c>
    </row>
    <row r="3554" spans="15:16" x14ac:dyDescent="0.25">
      <c r="O3554">
        <v>7440234</v>
      </c>
      <c r="P3554" t="s">
        <v>1164</v>
      </c>
    </row>
    <row r="3555" spans="15:16" x14ac:dyDescent="0.25">
      <c r="O3555">
        <v>7440242</v>
      </c>
      <c r="P3555" t="s">
        <v>1165</v>
      </c>
    </row>
    <row r="3556" spans="15:16" x14ac:dyDescent="0.25">
      <c r="O3556">
        <v>7440242</v>
      </c>
      <c r="P3556" t="s">
        <v>1165</v>
      </c>
    </row>
    <row r="3557" spans="15:16" x14ac:dyDescent="0.25">
      <c r="O3557">
        <v>7440242</v>
      </c>
      <c r="P3557" t="s">
        <v>1165</v>
      </c>
    </row>
    <row r="3558" spans="15:16" x14ac:dyDescent="0.25">
      <c r="O3558">
        <v>7440242</v>
      </c>
      <c r="P3558" t="s">
        <v>1165</v>
      </c>
    </row>
    <row r="3559" spans="15:16" x14ac:dyDescent="0.25">
      <c r="O3559">
        <v>7440250</v>
      </c>
      <c r="P3559" t="s">
        <v>1166</v>
      </c>
    </row>
    <row r="3560" spans="15:16" x14ac:dyDescent="0.25">
      <c r="O3560">
        <v>7440250</v>
      </c>
      <c r="P3560" t="s">
        <v>1166</v>
      </c>
    </row>
    <row r="3561" spans="15:16" x14ac:dyDescent="0.25">
      <c r="O3561">
        <v>7440250</v>
      </c>
      <c r="P3561" t="s">
        <v>1166</v>
      </c>
    </row>
    <row r="3562" spans="15:16" x14ac:dyDescent="0.25">
      <c r="O3562">
        <v>7440251</v>
      </c>
      <c r="P3562" t="s">
        <v>1167</v>
      </c>
    </row>
    <row r="3563" spans="15:16" x14ac:dyDescent="0.25">
      <c r="O3563">
        <v>7440251</v>
      </c>
      <c r="P3563" t="s">
        <v>1167</v>
      </c>
    </row>
    <row r="3564" spans="15:16" x14ac:dyDescent="0.25">
      <c r="O3564">
        <v>7440253</v>
      </c>
      <c r="P3564" t="s">
        <v>1168</v>
      </c>
    </row>
    <row r="3565" spans="15:16" x14ac:dyDescent="0.25">
      <c r="O3565">
        <v>7440253</v>
      </c>
      <c r="P3565" t="s">
        <v>1168</v>
      </c>
    </row>
    <row r="3566" spans="15:16" x14ac:dyDescent="0.25">
      <c r="O3566">
        <v>7440253</v>
      </c>
      <c r="P3566" t="s">
        <v>1168</v>
      </c>
    </row>
    <row r="3567" spans="15:16" x14ac:dyDescent="0.25">
      <c r="O3567">
        <v>7440253</v>
      </c>
      <c r="P3567" t="s">
        <v>1168</v>
      </c>
    </row>
    <row r="3568" spans="15:16" x14ac:dyDescent="0.25">
      <c r="O3568">
        <v>7440256</v>
      </c>
      <c r="P3568" t="s">
        <v>1169</v>
      </c>
    </row>
    <row r="3569" spans="15:16" x14ac:dyDescent="0.25">
      <c r="O3569">
        <v>7440256</v>
      </c>
      <c r="P3569" t="s">
        <v>1169</v>
      </c>
    </row>
    <row r="3570" spans="15:16" x14ac:dyDescent="0.25">
      <c r="O3570">
        <v>7440256</v>
      </c>
      <c r="P3570" t="s">
        <v>1169</v>
      </c>
    </row>
    <row r="3571" spans="15:16" x14ac:dyDescent="0.25">
      <c r="O3571">
        <v>7440256</v>
      </c>
      <c r="P3571" t="s">
        <v>1169</v>
      </c>
    </row>
    <row r="3572" spans="15:16" x14ac:dyDescent="0.25">
      <c r="O3572">
        <v>7440265</v>
      </c>
      <c r="P3572" t="s">
        <v>1170</v>
      </c>
    </row>
    <row r="3573" spans="15:16" x14ac:dyDescent="0.25">
      <c r="O3573">
        <v>7440265</v>
      </c>
      <c r="P3573" t="s">
        <v>1170</v>
      </c>
    </row>
    <row r="3574" spans="15:16" x14ac:dyDescent="0.25">
      <c r="O3574">
        <v>7440401</v>
      </c>
      <c r="P3574" t="s">
        <v>1171</v>
      </c>
    </row>
    <row r="3575" spans="15:16" x14ac:dyDescent="0.25">
      <c r="O3575">
        <v>7440401</v>
      </c>
      <c r="P3575" t="s">
        <v>1171</v>
      </c>
    </row>
    <row r="3576" spans="15:16" x14ac:dyDescent="0.25">
      <c r="O3576">
        <v>7440401</v>
      </c>
      <c r="P3576" t="s">
        <v>1171</v>
      </c>
    </row>
    <row r="3577" spans="15:16" x14ac:dyDescent="0.25">
      <c r="O3577">
        <v>7440401</v>
      </c>
      <c r="P3577" t="s">
        <v>1171</v>
      </c>
    </row>
    <row r="3578" spans="15:16" x14ac:dyDescent="0.25">
      <c r="O3578">
        <v>7441401</v>
      </c>
      <c r="P3578" t="s">
        <v>1172</v>
      </c>
    </row>
    <row r="3579" spans="15:16" x14ac:dyDescent="0.25">
      <c r="O3579">
        <v>7441401</v>
      </c>
      <c r="P3579" t="s">
        <v>1172</v>
      </c>
    </row>
    <row r="3580" spans="15:16" x14ac:dyDescent="0.25">
      <c r="O3580">
        <v>7442183</v>
      </c>
      <c r="P3580" t="s">
        <v>1173</v>
      </c>
    </row>
    <row r="3581" spans="15:16" x14ac:dyDescent="0.25">
      <c r="O3581">
        <v>7442183</v>
      </c>
      <c r="P3581" t="s">
        <v>1173</v>
      </c>
    </row>
    <row r="3582" spans="15:16" x14ac:dyDescent="0.25">
      <c r="O3582">
        <v>7442184</v>
      </c>
      <c r="P3582" t="s">
        <v>1174</v>
      </c>
    </row>
    <row r="3583" spans="15:16" x14ac:dyDescent="0.25">
      <c r="O3583">
        <v>7442184</v>
      </c>
      <c r="P3583" t="s">
        <v>1174</v>
      </c>
    </row>
    <row r="3584" spans="15:16" x14ac:dyDescent="0.25">
      <c r="O3584">
        <v>7442211</v>
      </c>
      <c r="P3584" t="s">
        <v>1175</v>
      </c>
    </row>
    <row r="3585" spans="15:16" x14ac:dyDescent="0.25">
      <c r="O3585">
        <v>7442211</v>
      </c>
      <c r="P3585" t="s">
        <v>1175</v>
      </c>
    </row>
    <row r="3586" spans="15:16" x14ac:dyDescent="0.25">
      <c r="O3586">
        <v>7442213</v>
      </c>
      <c r="P3586" t="s">
        <v>1176</v>
      </c>
    </row>
    <row r="3587" spans="15:16" x14ac:dyDescent="0.25">
      <c r="O3587">
        <v>7442213</v>
      </c>
      <c r="P3587" t="s">
        <v>1176</v>
      </c>
    </row>
    <row r="3588" spans="15:16" x14ac:dyDescent="0.25">
      <c r="O3588">
        <v>7442401</v>
      </c>
      <c r="P3588" t="s">
        <v>1177</v>
      </c>
    </row>
    <row r="3589" spans="15:16" x14ac:dyDescent="0.25">
      <c r="O3589">
        <v>7442401</v>
      </c>
      <c r="P3589" t="s">
        <v>1177</v>
      </c>
    </row>
    <row r="3590" spans="15:16" x14ac:dyDescent="0.25">
      <c r="O3590">
        <v>7442401</v>
      </c>
      <c r="P3590" t="s">
        <v>1177</v>
      </c>
    </row>
    <row r="3591" spans="15:16" x14ac:dyDescent="0.25">
      <c r="O3591">
        <v>7443183</v>
      </c>
      <c r="P3591" t="s">
        <v>1178</v>
      </c>
    </row>
    <row r="3592" spans="15:16" x14ac:dyDescent="0.25">
      <c r="O3592">
        <v>7443183</v>
      </c>
      <c r="P3592" t="s">
        <v>1178</v>
      </c>
    </row>
    <row r="3593" spans="15:16" x14ac:dyDescent="0.25">
      <c r="O3593">
        <v>7443184</v>
      </c>
      <c r="P3593" t="s">
        <v>1179</v>
      </c>
    </row>
    <row r="3594" spans="15:16" x14ac:dyDescent="0.25">
      <c r="O3594">
        <v>7443184</v>
      </c>
      <c r="P3594" t="s">
        <v>1179</v>
      </c>
    </row>
    <row r="3595" spans="15:16" x14ac:dyDescent="0.25">
      <c r="O3595">
        <v>7443211</v>
      </c>
      <c r="P3595" t="s">
        <v>1180</v>
      </c>
    </row>
    <row r="3596" spans="15:16" x14ac:dyDescent="0.25">
      <c r="O3596">
        <v>7443211</v>
      </c>
      <c r="P3596" t="s">
        <v>1180</v>
      </c>
    </row>
    <row r="3597" spans="15:16" x14ac:dyDescent="0.25">
      <c r="O3597">
        <v>7443213</v>
      </c>
      <c r="P3597" t="s">
        <v>1181</v>
      </c>
    </row>
    <row r="3598" spans="15:16" x14ac:dyDescent="0.25">
      <c r="O3598">
        <v>7443213</v>
      </c>
      <c r="P3598" t="s">
        <v>1181</v>
      </c>
    </row>
    <row r="3599" spans="15:16" x14ac:dyDescent="0.25">
      <c r="O3599">
        <v>7443401</v>
      </c>
      <c r="P3599" t="s">
        <v>1182</v>
      </c>
    </row>
    <row r="3600" spans="15:16" x14ac:dyDescent="0.25">
      <c r="O3600">
        <v>7443401</v>
      </c>
      <c r="P3600" t="s">
        <v>1182</v>
      </c>
    </row>
    <row r="3601" spans="15:16" x14ac:dyDescent="0.25">
      <c r="O3601">
        <v>7443401</v>
      </c>
      <c r="P3601" t="s">
        <v>1182</v>
      </c>
    </row>
    <row r="3602" spans="15:16" x14ac:dyDescent="0.25">
      <c r="O3602">
        <v>7443401</v>
      </c>
      <c r="P3602" t="s">
        <v>1182</v>
      </c>
    </row>
    <row r="3603" spans="15:16" x14ac:dyDescent="0.25">
      <c r="O3603">
        <v>7444183</v>
      </c>
      <c r="P3603" t="s">
        <v>1183</v>
      </c>
    </row>
    <row r="3604" spans="15:16" x14ac:dyDescent="0.25">
      <c r="O3604">
        <v>7444183</v>
      </c>
      <c r="P3604" t="s">
        <v>1183</v>
      </c>
    </row>
    <row r="3605" spans="15:16" x14ac:dyDescent="0.25">
      <c r="O3605">
        <v>7444184</v>
      </c>
      <c r="P3605" t="s">
        <v>1184</v>
      </c>
    </row>
    <row r="3606" spans="15:16" x14ac:dyDescent="0.25">
      <c r="O3606">
        <v>7444184</v>
      </c>
      <c r="P3606" t="s">
        <v>1184</v>
      </c>
    </row>
    <row r="3607" spans="15:16" x14ac:dyDescent="0.25">
      <c r="O3607">
        <v>7444233</v>
      </c>
      <c r="P3607" t="s">
        <v>1185</v>
      </c>
    </row>
    <row r="3608" spans="15:16" x14ac:dyDescent="0.25">
      <c r="O3608">
        <v>7444233</v>
      </c>
      <c r="P3608" t="s">
        <v>1185</v>
      </c>
    </row>
    <row r="3609" spans="15:16" x14ac:dyDescent="0.25">
      <c r="O3609">
        <v>7444234</v>
      </c>
      <c r="P3609" t="s">
        <v>1186</v>
      </c>
    </row>
    <row r="3610" spans="15:16" x14ac:dyDescent="0.25">
      <c r="O3610">
        <v>7444234</v>
      </c>
      <c r="P3610" t="s">
        <v>1186</v>
      </c>
    </row>
    <row r="3611" spans="15:16" x14ac:dyDescent="0.25">
      <c r="O3611">
        <v>7444242</v>
      </c>
      <c r="P3611" t="s">
        <v>1187</v>
      </c>
    </row>
    <row r="3612" spans="15:16" x14ac:dyDescent="0.25">
      <c r="O3612">
        <v>7444242</v>
      </c>
      <c r="P3612" t="s">
        <v>1187</v>
      </c>
    </row>
    <row r="3613" spans="15:16" x14ac:dyDescent="0.25">
      <c r="O3613">
        <v>7444251</v>
      </c>
      <c r="P3613" t="s">
        <v>1188</v>
      </c>
    </row>
    <row r="3614" spans="15:16" x14ac:dyDescent="0.25">
      <c r="O3614">
        <v>7444251</v>
      </c>
      <c r="P3614" t="s">
        <v>1188</v>
      </c>
    </row>
    <row r="3615" spans="15:16" x14ac:dyDescent="0.25">
      <c r="O3615">
        <v>7444252</v>
      </c>
      <c r="P3615" t="s">
        <v>1189</v>
      </c>
    </row>
    <row r="3616" spans="15:16" x14ac:dyDescent="0.25">
      <c r="O3616">
        <v>7444252</v>
      </c>
      <c r="P3616" t="s">
        <v>1189</v>
      </c>
    </row>
    <row r="3617" spans="15:16" x14ac:dyDescent="0.25">
      <c r="O3617">
        <v>7444277</v>
      </c>
      <c r="P3617" t="s">
        <v>1190</v>
      </c>
    </row>
    <row r="3618" spans="15:16" x14ac:dyDescent="0.25">
      <c r="O3618">
        <v>7444277</v>
      </c>
      <c r="P3618" t="s">
        <v>1190</v>
      </c>
    </row>
    <row r="3619" spans="15:16" x14ac:dyDescent="0.25">
      <c r="O3619">
        <v>7444278</v>
      </c>
      <c r="P3619" t="s">
        <v>1191</v>
      </c>
    </row>
    <row r="3620" spans="15:16" x14ac:dyDescent="0.25">
      <c r="O3620">
        <v>7444278</v>
      </c>
      <c r="P3620" t="s">
        <v>1191</v>
      </c>
    </row>
    <row r="3621" spans="15:16" x14ac:dyDescent="0.25">
      <c r="O3621">
        <v>7444401</v>
      </c>
      <c r="P3621" t="s">
        <v>1192</v>
      </c>
    </row>
    <row r="3622" spans="15:16" x14ac:dyDescent="0.25">
      <c r="O3622">
        <v>7444401</v>
      </c>
      <c r="P3622" t="s">
        <v>1192</v>
      </c>
    </row>
    <row r="3623" spans="15:16" x14ac:dyDescent="0.25">
      <c r="O3623">
        <v>7445183</v>
      </c>
      <c r="P3623" t="s">
        <v>1193</v>
      </c>
    </row>
    <row r="3624" spans="15:16" x14ac:dyDescent="0.25">
      <c r="O3624">
        <v>7445183</v>
      </c>
      <c r="P3624" t="s">
        <v>1193</v>
      </c>
    </row>
    <row r="3625" spans="15:16" x14ac:dyDescent="0.25">
      <c r="O3625">
        <v>7445184</v>
      </c>
      <c r="P3625" t="s">
        <v>1194</v>
      </c>
    </row>
    <row r="3626" spans="15:16" x14ac:dyDescent="0.25">
      <c r="O3626">
        <v>7445184</v>
      </c>
      <c r="P3626" t="s">
        <v>1194</v>
      </c>
    </row>
    <row r="3627" spans="15:16" x14ac:dyDescent="0.25">
      <c r="O3627">
        <v>7445221</v>
      </c>
      <c r="P3627" t="s">
        <v>1195</v>
      </c>
    </row>
    <row r="3628" spans="15:16" x14ac:dyDescent="0.25">
      <c r="O3628">
        <v>7445221</v>
      </c>
      <c r="P3628" t="s">
        <v>1195</v>
      </c>
    </row>
    <row r="3629" spans="15:16" x14ac:dyDescent="0.25">
      <c r="O3629">
        <v>7445222</v>
      </c>
      <c r="P3629" t="s">
        <v>1196</v>
      </c>
    </row>
    <row r="3630" spans="15:16" x14ac:dyDescent="0.25">
      <c r="O3630">
        <v>7445222</v>
      </c>
      <c r="P3630" t="s">
        <v>1196</v>
      </c>
    </row>
    <row r="3631" spans="15:16" x14ac:dyDescent="0.25">
      <c r="O3631">
        <v>7445401</v>
      </c>
      <c r="P3631" t="s">
        <v>1197</v>
      </c>
    </row>
    <row r="3632" spans="15:16" x14ac:dyDescent="0.25">
      <c r="O3632">
        <v>7445401</v>
      </c>
      <c r="P3632" t="s">
        <v>1197</v>
      </c>
    </row>
    <row r="3633" spans="15:16" x14ac:dyDescent="0.25">
      <c r="O3633">
        <v>7446183</v>
      </c>
      <c r="P3633" t="s">
        <v>1198</v>
      </c>
    </row>
    <row r="3634" spans="15:16" x14ac:dyDescent="0.25">
      <c r="O3634">
        <v>7446183</v>
      </c>
      <c r="P3634" t="s">
        <v>1198</v>
      </c>
    </row>
    <row r="3635" spans="15:16" x14ac:dyDescent="0.25">
      <c r="O3635">
        <v>7446184</v>
      </c>
      <c r="P3635" t="s">
        <v>1199</v>
      </c>
    </row>
    <row r="3636" spans="15:16" x14ac:dyDescent="0.25">
      <c r="O3636">
        <v>7446184</v>
      </c>
      <c r="P3636" t="s">
        <v>1199</v>
      </c>
    </row>
    <row r="3637" spans="15:16" x14ac:dyDescent="0.25">
      <c r="O3637">
        <v>7446193</v>
      </c>
      <c r="P3637" t="s">
        <v>1200</v>
      </c>
    </row>
    <row r="3638" spans="15:16" x14ac:dyDescent="0.25">
      <c r="O3638">
        <v>7446193</v>
      </c>
      <c r="P3638" t="s">
        <v>1200</v>
      </c>
    </row>
    <row r="3639" spans="15:16" x14ac:dyDescent="0.25">
      <c r="O3639">
        <v>7446195</v>
      </c>
      <c r="P3639" t="s">
        <v>1201</v>
      </c>
    </row>
    <row r="3640" spans="15:16" x14ac:dyDescent="0.25">
      <c r="O3640">
        <v>7446195</v>
      </c>
      <c r="P3640" t="s">
        <v>1201</v>
      </c>
    </row>
    <row r="3641" spans="15:16" x14ac:dyDescent="0.25">
      <c r="O3641">
        <v>7446195</v>
      </c>
      <c r="P3641" t="s">
        <v>1201</v>
      </c>
    </row>
    <row r="3642" spans="15:16" x14ac:dyDescent="0.25">
      <c r="O3642">
        <v>7446195</v>
      </c>
      <c r="P3642" t="s">
        <v>1201</v>
      </c>
    </row>
    <row r="3643" spans="15:16" x14ac:dyDescent="0.25">
      <c r="O3643">
        <v>7446271</v>
      </c>
      <c r="P3643" t="s">
        <v>1202</v>
      </c>
    </row>
    <row r="3644" spans="15:16" x14ac:dyDescent="0.25">
      <c r="O3644">
        <v>7446271</v>
      </c>
      <c r="P3644" t="s">
        <v>1202</v>
      </c>
    </row>
    <row r="3645" spans="15:16" x14ac:dyDescent="0.25">
      <c r="O3645">
        <v>7446401</v>
      </c>
      <c r="P3645" t="s">
        <v>1203</v>
      </c>
    </row>
    <row r="3646" spans="15:16" x14ac:dyDescent="0.25">
      <c r="O3646">
        <v>7446401</v>
      </c>
      <c r="P3646" t="s">
        <v>1203</v>
      </c>
    </row>
    <row r="3647" spans="15:16" x14ac:dyDescent="0.25">
      <c r="O3647">
        <v>7448138</v>
      </c>
      <c r="P3647" t="s">
        <v>1204</v>
      </c>
    </row>
    <row r="3648" spans="15:16" x14ac:dyDescent="0.25">
      <c r="O3648">
        <v>7448138</v>
      </c>
      <c r="P3648" t="s">
        <v>1204</v>
      </c>
    </row>
    <row r="3649" spans="15:16" x14ac:dyDescent="0.25">
      <c r="O3649">
        <v>7448138</v>
      </c>
      <c r="P3649" t="s">
        <v>1204</v>
      </c>
    </row>
    <row r="3650" spans="15:16" x14ac:dyDescent="0.25">
      <c r="O3650">
        <v>7448138</v>
      </c>
      <c r="P3650" t="s">
        <v>1204</v>
      </c>
    </row>
    <row r="3651" spans="15:16" x14ac:dyDescent="0.25">
      <c r="O3651">
        <v>7448183</v>
      </c>
      <c r="P3651" t="s">
        <v>1205</v>
      </c>
    </row>
    <row r="3652" spans="15:16" x14ac:dyDescent="0.25">
      <c r="O3652">
        <v>7448184</v>
      </c>
      <c r="P3652" t="s">
        <v>1206</v>
      </c>
    </row>
    <row r="3653" spans="15:16" x14ac:dyDescent="0.25">
      <c r="O3653">
        <v>7448184</v>
      </c>
      <c r="P3653" t="s">
        <v>1206</v>
      </c>
    </row>
    <row r="3654" spans="15:16" x14ac:dyDescent="0.25">
      <c r="O3654">
        <v>7448184</v>
      </c>
      <c r="P3654" t="s">
        <v>1206</v>
      </c>
    </row>
    <row r="3655" spans="15:16" x14ac:dyDescent="0.25">
      <c r="O3655">
        <v>7448184</v>
      </c>
      <c r="P3655" t="s">
        <v>1206</v>
      </c>
    </row>
    <row r="3656" spans="15:16" x14ac:dyDescent="0.25">
      <c r="O3656">
        <v>7448184</v>
      </c>
      <c r="P3656" t="s">
        <v>1206</v>
      </c>
    </row>
    <row r="3657" spans="15:16" x14ac:dyDescent="0.25">
      <c r="O3657">
        <v>7448638</v>
      </c>
      <c r="P3657" t="s">
        <v>1207</v>
      </c>
    </row>
    <row r="3658" spans="15:16" x14ac:dyDescent="0.25">
      <c r="O3658">
        <v>7448638</v>
      </c>
      <c r="P3658" t="s">
        <v>1207</v>
      </c>
    </row>
    <row r="3659" spans="15:16" x14ac:dyDescent="0.25">
      <c r="O3659">
        <v>7448683</v>
      </c>
      <c r="P3659" t="s">
        <v>1208</v>
      </c>
    </row>
    <row r="3660" spans="15:16" x14ac:dyDescent="0.25">
      <c r="O3660">
        <v>7448684</v>
      </c>
      <c r="P3660" t="s">
        <v>1209</v>
      </c>
    </row>
    <row r="3661" spans="15:16" x14ac:dyDescent="0.25">
      <c r="O3661">
        <v>7448684</v>
      </c>
      <c r="P3661" t="s">
        <v>1209</v>
      </c>
    </row>
    <row r="3662" spans="15:16" x14ac:dyDescent="0.25">
      <c r="O3662">
        <v>7448684</v>
      </c>
      <c r="P3662" t="s">
        <v>1209</v>
      </c>
    </row>
    <row r="3663" spans="15:16" x14ac:dyDescent="0.25">
      <c r="O3663">
        <v>7449137</v>
      </c>
      <c r="P3663" t="s">
        <v>1210</v>
      </c>
    </row>
    <row r="3664" spans="15:16" x14ac:dyDescent="0.25">
      <c r="O3664">
        <v>7449137</v>
      </c>
      <c r="P3664" t="s">
        <v>1210</v>
      </c>
    </row>
    <row r="3665" spans="15:16" x14ac:dyDescent="0.25">
      <c r="O3665">
        <v>7449138</v>
      </c>
      <c r="P3665" t="s">
        <v>1211</v>
      </c>
    </row>
    <row r="3666" spans="15:16" x14ac:dyDescent="0.25">
      <c r="O3666">
        <v>7449138</v>
      </c>
      <c r="P3666" t="s">
        <v>1211</v>
      </c>
    </row>
    <row r="3667" spans="15:16" x14ac:dyDescent="0.25">
      <c r="O3667">
        <v>7449138</v>
      </c>
      <c r="P3667" t="s">
        <v>1211</v>
      </c>
    </row>
    <row r="3668" spans="15:16" x14ac:dyDescent="0.25">
      <c r="O3668">
        <v>7449138</v>
      </c>
      <c r="P3668" t="s">
        <v>1211</v>
      </c>
    </row>
    <row r="3669" spans="15:16" x14ac:dyDescent="0.25">
      <c r="O3669">
        <v>7449138</v>
      </c>
      <c r="P3669" t="s">
        <v>1211</v>
      </c>
    </row>
    <row r="3670" spans="15:16" x14ac:dyDescent="0.25">
      <c r="O3670">
        <v>7449138</v>
      </c>
      <c r="P3670" t="s">
        <v>1211</v>
      </c>
    </row>
    <row r="3671" spans="15:16" x14ac:dyDescent="0.25">
      <c r="O3671">
        <v>7449183</v>
      </c>
      <c r="P3671" t="s">
        <v>1212</v>
      </c>
    </row>
    <row r="3672" spans="15:16" x14ac:dyDescent="0.25">
      <c r="O3672">
        <v>7449638</v>
      </c>
      <c r="P3672" t="s">
        <v>1213</v>
      </c>
    </row>
    <row r="3673" spans="15:16" x14ac:dyDescent="0.25">
      <c r="O3673">
        <v>7449638</v>
      </c>
      <c r="P3673" t="s">
        <v>1213</v>
      </c>
    </row>
    <row r="3674" spans="15:16" x14ac:dyDescent="0.25">
      <c r="O3674">
        <v>7449638</v>
      </c>
      <c r="P3674" t="s">
        <v>1213</v>
      </c>
    </row>
    <row r="3675" spans="15:16" x14ac:dyDescent="0.25">
      <c r="O3675">
        <v>7449638</v>
      </c>
      <c r="P3675" t="s">
        <v>1213</v>
      </c>
    </row>
    <row r="3676" spans="15:16" x14ac:dyDescent="0.25">
      <c r="O3676">
        <v>7450163</v>
      </c>
      <c r="P3676" t="s">
        <v>1214</v>
      </c>
    </row>
    <row r="3677" spans="15:16" x14ac:dyDescent="0.25">
      <c r="O3677">
        <v>7450163</v>
      </c>
      <c r="P3677" t="s">
        <v>1214</v>
      </c>
    </row>
    <row r="3678" spans="15:16" x14ac:dyDescent="0.25">
      <c r="O3678">
        <v>7450164</v>
      </c>
      <c r="P3678" t="s">
        <v>1215</v>
      </c>
    </row>
    <row r="3679" spans="15:16" x14ac:dyDescent="0.25">
      <c r="O3679">
        <v>7450164</v>
      </c>
      <c r="P3679" t="s">
        <v>1215</v>
      </c>
    </row>
    <row r="3680" spans="15:16" x14ac:dyDescent="0.25">
      <c r="O3680">
        <v>7450183</v>
      </c>
      <c r="P3680" t="s">
        <v>1216</v>
      </c>
    </row>
    <row r="3681" spans="15:16" x14ac:dyDescent="0.25">
      <c r="O3681">
        <v>7450183</v>
      </c>
      <c r="P3681" t="s">
        <v>1216</v>
      </c>
    </row>
    <row r="3682" spans="15:16" x14ac:dyDescent="0.25">
      <c r="O3682">
        <v>7450184</v>
      </c>
      <c r="P3682" t="s">
        <v>1217</v>
      </c>
    </row>
    <row r="3683" spans="15:16" x14ac:dyDescent="0.25">
      <c r="O3683">
        <v>7450184</v>
      </c>
      <c r="P3683" t="s">
        <v>1217</v>
      </c>
    </row>
    <row r="3684" spans="15:16" x14ac:dyDescent="0.25">
      <c r="O3684">
        <v>7450201</v>
      </c>
      <c r="P3684" t="s">
        <v>1218</v>
      </c>
    </row>
    <row r="3685" spans="15:16" x14ac:dyDescent="0.25">
      <c r="O3685">
        <v>7450201</v>
      </c>
      <c r="P3685" t="s">
        <v>1218</v>
      </c>
    </row>
    <row r="3686" spans="15:16" x14ac:dyDescent="0.25">
      <c r="O3686">
        <v>7450203</v>
      </c>
      <c r="P3686" t="s">
        <v>1219</v>
      </c>
    </row>
    <row r="3687" spans="15:16" x14ac:dyDescent="0.25">
      <c r="O3687">
        <v>7450203</v>
      </c>
      <c r="P3687" t="s">
        <v>1219</v>
      </c>
    </row>
    <row r="3688" spans="15:16" x14ac:dyDescent="0.25">
      <c r="O3688">
        <v>7450401</v>
      </c>
      <c r="P3688" t="s">
        <v>1220</v>
      </c>
    </row>
    <row r="3689" spans="15:16" x14ac:dyDescent="0.25">
      <c r="O3689">
        <v>7450401</v>
      </c>
      <c r="P3689" t="s">
        <v>1220</v>
      </c>
    </row>
    <row r="3690" spans="15:16" x14ac:dyDescent="0.25">
      <c r="O3690">
        <v>7451401</v>
      </c>
      <c r="P3690" t="s">
        <v>1221</v>
      </c>
    </row>
    <row r="3691" spans="15:16" x14ac:dyDescent="0.25">
      <c r="O3691">
        <v>7451401</v>
      </c>
      <c r="P3691" t="s">
        <v>1221</v>
      </c>
    </row>
    <row r="3692" spans="15:16" x14ac:dyDescent="0.25">
      <c r="O3692">
        <v>7451401</v>
      </c>
      <c r="P3692" t="s">
        <v>1221</v>
      </c>
    </row>
    <row r="3693" spans="15:16" x14ac:dyDescent="0.25">
      <c r="O3693">
        <v>7451401</v>
      </c>
      <c r="P3693" t="s">
        <v>1221</v>
      </c>
    </row>
    <row r="3694" spans="15:16" x14ac:dyDescent="0.25">
      <c r="O3694">
        <v>7452173</v>
      </c>
      <c r="P3694" t="s">
        <v>1222</v>
      </c>
    </row>
    <row r="3695" spans="15:16" x14ac:dyDescent="0.25">
      <c r="O3695">
        <v>7452173</v>
      </c>
      <c r="P3695" t="s">
        <v>1222</v>
      </c>
    </row>
    <row r="3696" spans="15:16" x14ac:dyDescent="0.25">
      <c r="O3696">
        <v>7452174</v>
      </c>
      <c r="P3696" t="s">
        <v>1223</v>
      </c>
    </row>
    <row r="3697" spans="15:16" x14ac:dyDescent="0.25">
      <c r="O3697">
        <v>7452174</v>
      </c>
      <c r="P3697" t="s">
        <v>1223</v>
      </c>
    </row>
    <row r="3698" spans="15:16" x14ac:dyDescent="0.25">
      <c r="O3698">
        <v>7452183</v>
      </c>
      <c r="P3698" t="s">
        <v>1224</v>
      </c>
    </row>
    <row r="3699" spans="15:16" x14ac:dyDescent="0.25">
      <c r="O3699">
        <v>7452183</v>
      </c>
      <c r="P3699" t="s">
        <v>1224</v>
      </c>
    </row>
    <row r="3700" spans="15:16" x14ac:dyDescent="0.25">
      <c r="O3700">
        <v>7452184</v>
      </c>
      <c r="P3700" t="s">
        <v>1225</v>
      </c>
    </row>
    <row r="3701" spans="15:16" x14ac:dyDescent="0.25">
      <c r="O3701">
        <v>7452184</v>
      </c>
      <c r="P3701" t="s">
        <v>1225</v>
      </c>
    </row>
    <row r="3702" spans="15:16" x14ac:dyDescent="0.25">
      <c r="O3702">
        <v>7452193</v>
      </c>
      <c r="P3702" t="s">
        <v>1226</v>
      </c>
    </row>
    <row r="3703" spans="15:16" x14ac:dyDescent="0.25">
      <c r="O3703">
        <v>7452193</v>
      </c>
      <c r="P3703" t="s">
        <v>1226</v>
      </c>
    </row>
    <row r="3704" spans="15:16" x14ac:dyDescent="0.25">
      <c r="O3704">
        <v>7452195</v>
      </c>
      <c r="P3704" t="s">
        <v>1227</v>
      </c>
    </row>
    <row r="3705" spans="15:16" x14ac:dyDescent="0.25">
      <c r="O3705">
        <v>7452195</v>
      </c>
      <c r="P3705" t="s">
        <v>1227</v>
      </c>
    </row>
    <row r="3706" spans="15:16" x14ac:dyDescent="0.25">
      <c r="O3706">
        <v>7452201</v>
      </c>
      <c r="P3706" t="s">
        <v>1228</v>
      </c>
    </row>
    <row r="3707" spans="15:16" x14ac:dyDescent="0.25">
      <c r="O3707">
        <v>7452201</v>
      </c>
      <c r="P3707" t="s">
        <v>1228</v>
      </c>
    </row>
    <row r="3708" spans="15:16" x14ac:dyDescent="0.25">
      <c r="O3708">
        <v>7452203</v>
      </c>
      <c r="P3708" t="s">
        <v>1229</v>
      </c>
    </row>
    <row r="3709" spans="15:16" x14ac:dyDescent="0.25">
      <c r="O3709">
        <v>7452203</v>
      </c>
      <c r="P3709" t="s">
        <v>1229</v>
      </c>
    </row>
    <row r="3710" spans="15:16" x14ac:dyDescent="0.25">
      <c r="O3710">
        <v>7452233</v>
      </c>
      <c r="P3710" t="s">
        <v>1230</v>
      </c>
    </row>
    <row r="3711" spans="15:16" x14ac:dyDescent="0.25">
      <c r="O3711">
        <v>7452233</v>
      </c>
      <c r="P3711" t="s">
        <v>1230</v>
      </c>
    </row>
    <row r="3712" spans="15:16" x14ac:dyDescent="0.25">
      <c r="O3712">
        <v>7452234</v>
      </c>
      <c r="P3712" t="s">
        <v>1231</v>
      </c>
    </row>
    <row r="3713" spans="15:16" x14ac:dyDescent="0.25">
      <c r="O3713">
        <v>7452234</v>
      </c>
      <c r="P3713" t="s">
        <v>1231</v>
      </c>
    </row>
    <row r="3714" spans="15:16" x14ac:dyDescent="0.25">
      <c r="O3714">
        <v>7452242</v>
      </c>
      <c r="P3714" t="s">
        <v>1232</v>
      </c>
    </row>
    <row r="3715" spans="15:16" x14ac:dyDescent="0.25">
      <c r="O3715">
        <v>7452242</v>
      </c>
      <c r="P3715" t="s">
        <v>1232</v>
      </c>
    </row>
    <row r="3716" spans="15:16" x14ac:dyDescent="0.25">
      <c r="O3716">
        <v>7452251</v>
      </c>
      <c r="P3716" t="s">
        <v>1233</v>
      </c>
    </row>
    <row r="3717" spans="15:16" x14ac:dyDescent="0.25">
      <c r="O3717">
        <v>7452251</v>
      </c>
      <c r="P3717" t="s">
        <v>1233</v>
      </c>
    </row>
    <row r="3718" spans="15:16" x14ac:dyDescent="0.25">
      <c r="O3718">
        <v>7452256</v>
      </c>
      <c r="P3718" t="s">
        <v>1234</v>
      </c>
    </row>
    <row r="3719" spans="15:16" x14ac:dyDescent="0.25">
      <c r="O3719">
        <v>7452256</v>
      </c>
      <c r="P3719" t="s">
        <v>1234</v>
      </c>
    </row>
    <row r="3720" spans="15:16" x14ac:dyDescent="0.25">
      <c r="O3720">
        <v>7452265</v>
      </c>
      <c r="P3720" t="s">
        <v>1235</v>
      </c>
    </row>
    <row r="3721" spans="15:16" x14ac:dyDescent="0.25">
      <c r="O3721">
        <v>7452265</v>
      </c>
      <c r="P3721" t="s">
        <v>1235</v>
      </c>
    </row>
    <row r="3722" spans="15:16" x14ac:dyDescent="0.25">
      <c r="O3722">
        <v>7452271</v>
      </c>
      <c r="P3722" t="s">
        <v>1236</v>
      </c>
    </row>
    <row r="3723" spans="15:16" x14ac:dyDescent="0.25">
      <c r="O3723">
        <v>7452271</v>
      </c>
      <c r="P3723" t="s">
        <v>1236</v>
      </c>
    </row>
    <row r="3724" spans="15:16" x14ac:dyDescent="0.25">
      <c r="O3724">
        <v>7452401</v>
      </c>
      <c r="P3724" t="s">
        <v>1237</v>
      </c>
    </row>
    <row r="3725" spans="15:16" x14ac:dyDescent="0.25">
      <c r="O3725">
        <v>7452401</v>
      </c>
      <c r="P3725" t="s">
        <v>1237</v>
      </c>
    </row>
    <row r="3726" spans="15:16" x14ac:dyDescent="0.25">
      <c r="O3726">
        <v>7453183</v>
      </c>
      <c r="P3726" t="s">
        <v>1238</v>
      </c>
    </row>
    <row r="3727" spans="15:16" x14ac:dyDescent="0.25">
      <c r="O3727">
        <v>7453183</v>
      </c>
      <c r="P3727" t="s">
        <v>1238</v>
      </c>
    </row>
    <row r="3728" spans="15:16" x14ac:dyDescent="0.25">
      <c r="O3728">
        <v>7453184</v>
      </c>
      <c r="P3728" t="s">
        <v>1239</v>
      </c>
    </row>
    <row r="3729" spans="15:16" x14ac:dyDescent="0.25">
      <c r="O3729">
        <v>7453184</v>
      </c>
      <c r="P3729" t="s">
        <v>1239</v>
      </c>
    </row>
    <row r="3730" spans="15:16" x14ac:dyDescent="0.25">
      <c r="O3730">
        <v>7453221</v>
      </c>
      <c r="P3730" t="s">
        <v>1240</v>
      </c>
    </row>
    <row r="3731" spans="15:16" x14ac:dyDescent="0.25">
      <c r="O3731">
        <v>7453221</v>
      </c>
      <c r="P3731" t="s">
        <v>1240</v>
      </c>
    </row>
    <row r="3732" spans="15:16" x14ac:dyDescent="0.25">
      <c r="O3732">
        <v>7453222</v>
      </c>
      <c r="P3732" t="s">
        <v>1241</v>
      </c>
    </row>
    <row r="3733" spans="15:16" x14ac:dyDescent="0.25">
      <c r="O3733">
        <v>7453222</v>
      </c>
      <c r="P3733" t="s">
        <v>1241</v>
      </c>
    </row>
    <row r="3734" spans="15:16" x14ac:dyDescent="0.25">
      <c r="O3734">
        <v>7453401</v>
      </c>
      <c r="P3734" t="s">
        <v>1242</v>
      </c>
    </row>
    <row r="3735" spans="15:16" x14ac:dyDescent="0.25">
      <c r="O3735">
        <v>7453401</v>
      </c>
      <c r="P3735" t="s">
        <v>1242</v>
      </c>
    </row>
    <row r="3736" spans="15:16" x14ac:dyDescent="0.25">
      <c r="O3736">
        <v>7459183</v>
      </c>
      <c r="P3736" t="s">
        <v>1243</v>
      </c>
    </row>
    <row r="3737" spans="15:16" x14ac:dyDescent="0.25">
      <c r="O3737">
        <v>7459183</v>
      </c>
      <c r="P3737" t="s">
        <v>1243</v>
      </c>
    </row>
    <row r="3738" spans="15:16" x14ac:dyDescent="0.25">
      <c r="O3738">
        <v>7459184</v>
      </c>
      <c r="P3738" t="s">
        <v>1244</v>
      </c>
    </row>
    <row r="3739" spans="15:16" x14ac:dyDescent="0.25">
      <c r="O3739">
        <v>7459184</v>
      </c>
      <c r="P3739" t="s">
        <v>1244</v>
      </c>
    </row>
    <row r="3740" spans="15:16" x14ac:dyDescent="0.25">
      <c r="O3740">
        <v>7459184</v>
      </c>
      <c r="P3740" t="s">
        <v>1244</v>
      </c>
    </row>
    <row r="3741" spans="15:16" x14ac:dyDescent="0.25">
      <c r="O3741">
        <v>7459184</v>
      </c>
      <c r="P3741" t="s">
        <v>1244</v>
      </c>
    </row>
    <row r="3742" spans="15:16" x14ac:dyDescent="0.25">
      <c r="O3742">
        <v>7459184</v>
      </c>
      <c r="P3742" t="s">
        <v>1244</v>
      </c>
    </row>
    <row r="3743" spans="15:16" x14ac:dyDescent="0.25">
      <c r="O3743">
        <v>7459203</v>
      </c>
      <c r="P3743" t="s">
        <v>1245</v>
      </c>
    </row>
    <row r="3744" spans="15:16" x14ac:dyDescent="0.25">
      <c r="O3744">
        <v>7459203</v>
      </c>
      <c r="P3744" t="s">
        <v>1245</v>
      </c>
    </row>
    <row r="3745" spans="15:16" x14ac:dyDescent="0.25">
      <c r="O3745">
        <v>7459203</v>
      </c>
      <c r="P3745" t="s">
        <v>1245</v>
      </c>
    </row>
    <row r="3746" spans="15:16" x14ac:dyDescent="0.25">
      <c r="O3746">
        <v>7459203</v>
      </c>
      <c r="P3746" t="s">
        <v>1245</v>
      </c>
    </row>
    <row r="3747" spans="15:16" x14ac:dyDescent="0.25">
      <c r="O3747">
        <v>7459203</v>
      </c>
      <c r="P3747" t="s">
        <v>1245</v>
      </c>
    </row>
    <row r="3748" spans="15:16" x14ac:dyDescent="0.25">
      <c r="O3748">
        <v>7459253</v>
      </c>
      <c r="P3748" t="s">
        <v>1246</v>
      </c>
    </row>
    <row r="3749" spans="15:16" x14ac:dyDescent="0.25">
      <c r="O3749">
        <v>7459253</v>
      </c>
      <c r="P3749" t="s">
        <v>1246</v>
      </c>
    </row>
    <row r="3750" spans="15:16" x14ac:dyDescent="0.25">
      <c r="O3750">
        <v>7459256</v>
      </c>
      <c r="P3750" t="s">
        <v>1247</v>
      </c>
    </row>
    <row r="3751" spans="15:16" x14ac:dyDescent="0.25">
      <c r="O3751">
        <v>7459256</v>
      </c>
      <c r="P3751" t="s">
        <v>1247</v>
      </c>
    </row>
    <row r="3752" spans="15:16" x14ac:dyDescent="0.25">
      <c r="O3752">
        <v>7459256</v>
      </c>
      <c r="P3752" t="s">
        <v>1247</v>
      </c>
    </row>
    <row r="3753" spans="15:16" x14ac:dyDescent="0.25">
      <c r="O3753">
        <v>7459256</v>
      </c>
      <c r="P3753" t="s">
        <v>1247</v>
      </c>
    </row>
    <row r="3754" spans="15:16" x14ac:dyDescent="0.25">
      <c r="O3754">
        <v>7459401</v>
      </c>
      <c r="P3754" t="s">
        <v>1248</v>
      </c>
    </row>
    <row r="3755" spans="15:16" x14ac:dyDescent="0.25">
      <c r="O3755">
        <v>7459401</v>
      </c>
      <c r="P3755" t="s">
        <v>1248</v>
      </c>
    </row>
    <row r="3756" spans="15:16" x14ac:dyDescent="0.25">
      <c r="O3756">
        <v>7459401</v>
      </c>
      <c r="P3756" t="s">
        <v>1248</v>
      </c>
    </row>
    <row r="3757" spans="15:16" x14ac:dyDescent="0.25">
      <c r="O3757">
        <v>7459401</v>
      </c>
      <c r="P3757" t="s">
        <v>1248</v>
      </c>
    </row>
    <row r="3758" spans="15:16" x14ac:dyDescent="0.25">
      <c r="O3758">
        <v>7459401</v>
      </c>
      <c r="P3758" t="s">
        <v>1248</v>
      </c>
    </row>
    <row r="3759" spans="15:16" x14ac:dyDescent="0.25">
      <c r="O3759">
        <v>7459684</v>
      </c>
      <c r="P3759" t="s">
        <v>1249</v>
      </c>
    </row>
    <row r="3760" spans="15:16" x14ac:dyDescent="0.25">
      <c r="O3760">
        <v>7459684</v>
      </c>
      <c r="P3760" t="s">
        <v>1249</v>
      </c>
    </row>
    <row r="3761" spans="15:16" x14ac:dyDescent="0.25">
      <c r="O3761">
        <v>7459684</v>
      </c>
      <c r="P3761" t="s">
        <v>1249</v>
      </c>
    </row>
    <row r="3762" spans="15:16" x14ac:dyDescent="0.25">
      <c r="O3762">
        <v>7459703</v>
      </c>
      <c r="P3762" t="s">
        <v>1250</v>
      </c>
    </row>
    <row r="3763" spans="15:16" x14ac:dyDescent="0.25">
      <c r="O3763">
        <v>7459703</v>
      </c>
      <c r="P3763" t="s">
        <v>1250</v>
      </c>
    </row>
    <row r="3764" spans="15:16" x14ac:dyDescent="0.25">
      <c r="O3764">
        <v>7459756</v>
      </c>
      <c r="P3764" t="s">
        <v>1251</v>
      </c>
    </row>
    <row r="3765" spans="15:16" x14ac:dyDescent="0.25">
      <c r="O3765">
        <v>7459756</v>
      </c>
      <c r="P3765" t="s">
        <v>1251</v>
      </c>
    </row>
    <row r="3766" spans="15:16" x14ac:dyDescent="0.25">
      <c r="O3766">
        <v>7461233</v>
      </c>
      <c r="P3766" t="s">
        <v>1252</v>
      </c>
    </row>
    <row r="3767" spans="15:16" x14ac:dyDescent="0.25">
      <c r="O3767">
        <v>7461233</v>
      </c>
      <c r="P3767" t="s">
        <v>1252</v>
      </c>
    </row>
    <row r="3768" spans="15:16" x14ac:dyDescent="0.25">
      <c r="O3768">
        <v>7461234</v>
      </c>
      <c r="P3768" t="s">
        <v>1253</v>
      </c>
    </row>
    <row r="3769" spans="15:16" x14ac:dyDescent="0.25">
      <c r="O3769">
        <v>7461234</v>
      </c>
      <c r="P3769" t="s">
        <v>1253</v>
      </c>
    </row>
    <row r="3770" spans="15:16" x14ac:dyDescent="0.25">
      <c r="O3770">
        <v>7461265</v>
      </c>
      <c r="P3770" t="s">
        <v>1254</v>
      </c>
    </row>
    <row r="3771" spans="15:16" x14ac:dyDescent="0.25">
      <c r="O3771">
        <v>7461265</v>
      </c>
      <c r="P3771" t="s">
        <v>1254</v>
      </c>
    </row>
    <row r="3772" spans="15:16" x14ac:dyDescent="0.25">
      <c r="O3772">
        <v>7461401</v>
      </c>
      <c r="P3772" t="s">
        <v>1255</v>
      </c>
    </row>
    <row r="3773" spans="15:16" x14ac:dyDescent="0.25">
      <c r="O3773">
        <v>7461401</v>
      </c>
      <c r="P3773" t="s">
        <v>1255</v>
      </c>
    </row>
    <row r="3774" spans="15:16" x14ac:dyDescent="0.25">
      <c r="O3774">
        <v>7462233</v>
      </c>
      <c r="P3774" t="s">
        <v>1256</v>
      </c>
    </row>
    <row r="3775" spans="15:16" x14ac:dyDescent="0.25">
      <c r="O3775">
        <v>7462233</v>
      </c>
      <c r="P3775" t="s">
        <v>1256</v>
      </c>
    </row>
    <row r="3776" spans="15:16" x14ac:dyDescent="0.25">
      <c r="O3776">
        <v>7462234</v>
      </c>
      <c r="P3776" t="s">
        <v>1257</v>
      </c>
    </row>
    <row r="3777" spans="15:16" x14ac:dyDescent="0.25">
      <c r="O3777">
        <v>7462234</v>
      </c>
      <c r="P3777" t="s">
        <v>1257</v>
      </c>
    </row>
    <row r="3778" spans="15:16" x14ac:dyDescent="0.25">
      <c r="O3778">
        <v>7462265</v>
      </c>
      <c r="P3778" t="s">
        <v>1258</v>
      </c>
    </row>
    <row r="3779" spans="15:16" x14ac:dyDescent="0.25">
      <c r="O3779">
        <v>7462265</v>
      </c>
      <c r="P3779" t="s">
        <v>1258</v>
      </c>
    </row>
    <row r="3780" spans="15:16" x14ac:dyDescent="0.25">
      <c r="O3780">
        <v>7462401</v>
      </c>
      <c r="P3780" t="s">
        <v>1259</v>
      </c>
    </row>
    <row r="3781" spans="15:16" x14ac:dyDescent="0.25">
      <c r="O3781">
        <v>7462401</v>
      </c>
      <c r="P3781" t="s">
        <v>1259</v>
      </c>
    </row>
    <row r="3782" spans="15:16" x14ac:dyDescent="0.25">
      <c r="O3782">
        <v>7463183</v>
      </c>
      <c r="P3782" t="s">
        <v>1260</v>
      </c>
    </row>
    <row r="3783" spans="15:16" x14ac:dyDescent="0.25">
      <c r="O3783">
        <v>7463183</v>
      </c>
      <c r="P3783" t="s">
        <v>1260</v>
      </c>
    </row>
    <row r="3784" spans="15:16" x14ac:dyDescent="0.25">
      <c r="O3784">
        <v>7463183</v>
      </c>
      <c r="P3784" t="s">
        <v>1260</v>
      </c>
    </row>
    <row r="3785" spans="15:16" x14ac:dyDescent="0.25">
      <c r="O3785">
        <v>7463183</v>
      </c>
      <c r="P3785" t="s">
        <v>1260</v>
      </c>
    </row>
    <row r="3786" spans="15:16" x14ac:dyDescent="0.25">
      <c r="O3786">
        <v>7463184</v>
      </c>
      <c r="P3786" t="s">
        <v>1261</v>
      </c>
    </row>
    <row r="3787" spans="15:16" x14ac:dyDescent="0.25">
      <c r="O3787">
        <v>7463184</v>
      </c>
      <c r="P3787" t="s">
        <v>1261</v>
      </c>
    </row>
    <row r="3788" spans="15:16" x14ac:dyDescent="0.25">
      <c r="O3788">
        <v>7463184</v>
      </c>
      <c r="P3788" t="s">
        <v>1261</v>
      </c>
    </row>
    <row r="3789" spans="15:16" x14ac:dyDescent="0.25">
      <c r="O3789">
        <v>7463184</v>
      </c>
      <c r="P3789" t="s">
        <v>1261</v>
      </c>
    </row>
    <row r="3790" spans="15:16" x14ac:dyDescent="0.25">
      <c r="O3790">
        <v>7463221</v>
      </c>
      <c r="P3790" t="s">
        <v>1262</v>
      </c>
    </row>
    <row r="3791" spans="15:16" x14ac:dyDescent="0.25">
      <c r="O3791">
        <v>7463221</v>
      </c>
      <c r="P3791" t="s">
        <v>1262</v>
      </c>
    </row>
    <row r="3792" spans="15:16" x14ac:dyDescent="0.25">
      <c r="O3792">
        <v>7463222</v>
      </c>
      <c r="P3792" t="s">
        <v>1263</v>
      </c>
    </row>
    <row r="3793" spans="15:16" x14ac:dyDescent="0.25">
      <c r="O3793">
        <v>7463222</v>
      </c>
      <c r="P3793" t="s">
        <v>1263</v>
      </c>
    </row>
    <row r="3794" spans="15:16" x14ac:dyDescent="0.25">
      <c r="O3794">
        <v>7463222</v>
      </c>
      <c r="P3794" t="s">
        <v>1263</v>
      </c>
    </row>
    <row r="3795" spans="15:16" x14ac:dyDescent="0.25">
      <c r="O3795">
        <v>7463222</v>
      </c>
      <c r="P3795" t="s">
        <v>1263</v>
      </c>
    </row>
    <row r="3796" spans="15:16" x14ac:dyDescent="0.25">
      <c r="O3796">
        <v>7463271</v>
      </c>
      <c r="P3796" t="s">
        <v>1264</v>
      </c>
    </row>
    <row r="3797" spans="15:16" x14ac:dyDescent="0.25">
      <c r="O3797">
        <v>7463271</v>
      </c>
      <c r="P3797" t="s">
        <v>1264</v>
      </c>
    </row>
    <row r="3798" spans="15:16" x14ac:dyDescent="0.25">
      <c r="O3798">
        <v>7463684</v>
      </c>
      <c r="P3798" t="s">
        <v>1265</v>
      </c>
    </row>
    <row r="3799" spans="15:16" x14ac:dyDescent="0.25">
      <c r="O3799">
        <v>7463684</v>
      </c>
      <c r="P3799" t="s">
        <v>1265</v>
      </c>
    </row>
    <row r="3800" spans="15:16" x14ac:dyDescent="0.25">
      <c r="O3800">
        <v>7463722</v>
      </c>
      <c r="P3800" t="s">
        <v>1266</v>
      </c>
    </row>
    <row r="3801" spans="15:16" x14ac:dyDescent="0.25">
      <c r="O3801">
        <v>7463722</v>
      </c>
      <c r="P3801" t="s">
        <v>1266</v>
      </c>
    </row>
    <row r="3802" spans="15:16" x14ac:dyDescent="0.25">
      <c r="O3802">
        <v>7463722</v>
      </c>
      <c r="P3802" t="s">
        <v>1266</v>
      </c>
    </row>
    <row r="3803" spans="15:16" x14ac:dyDescent="0.25">
      <c r="O3803">
        <v>7463722</v>
      </c>
      <c r="P3803" t="s">
        <v>1266</v>
      </c>
    </row>
    <row r="3804" spans="15:16" x14ac:dyDescent="0.25">
      <c r="O3804">
        <v>7464183</v>
      </c>
      <c r="P3804" t="s">
        <v>1267</v>
      </c>
    </row>
    <row r="3805" spans="15:16" x14ac:dyDescent="0.25">
      <c r="O3805">
        <v>7464183</v>
      </c>
      <c r="P3805" t="s">
        <v>1267</v>
      </c>
    </row>
    <row r="3806" spans="15:16" x14ac:dyDescent="0.25">
      <c r="O3806">
        <v>7464184</v>
      </c>
      <c r="P3806" t="s">
        <v>1268</v>
      </c>
    </row>
    <row r="3807" spans="15:16" x14ac:dyDescent="0.25">
      <c r="O3807">
        <v>7464184</v>
      </c>
      <c r="P3807" t="s">
        <v>1268</v>
      </c>
    </row>
    <row r="3808" spans="15:16" x14ac:dyDescent="0.25">
      <c r="O3808">
        <v>7464221</v>
      </c>
      <c r="P3808" t="s">
        <v>1269</v>
      </c>
    </row>
    <row r="3809" spans="15:16" x14ac:dyDescent="0.25">
      <c r="O3809">
        <v>7464221</v>
      </c>
      <c r="P3809" t="s">
        <v>1269</v>
      </c>
    </row>
    <row r="3810" spans="15:16" x14ac:dyDescent="0.25">
      <c r="O3810">
        <v>7464222</v>
      </c>
      <c r="P3810" t="s">
        <v>1270</v>
      </c>
    </row>
    <row r="3811" spans="15:16" x14ac:dyDescent="0.25">
      <c r="O3811">
        <v>7464222</v>
      </c>
      <c r="P3811" t="s">
        <v>1270</v>
      </c>
    </row>
    <row r="3812" spans="15:16" x14ac:dyDescent="0.25">
      <c r="O3812">
        <v>7464271</v>
      </c>
      <c r="P3812" t="s">
        <v>1271</v>
      </c>
    </row>
    <row r="3813" spans="15:16" x14ac:dyDescent="0.25">
      <c r="O3813">
        <v>7464271</v>
      </c>
      <c r="P3813" t="s">
        <v>1271</v>
      </c>
    </row>
    <row r="3814" spans="15:16" x14ac:dyDescent="0.25">
      <c r="O3814">
        <v>7464401</v>
      </c>
      <c r="P3814" t="s">
        <v>1272</v>
      </c>
    </row>
    <row r="3815" spans="15:16" x14ac:dyDescent="0.25">
      <c r="O3815">
        <v>7464401</v>
      </c>
      <c r="P3815" t="s">
        <v>1272</v>
      </c>
    </row>
    <row r="3816" spans="15:16" x14ac:dyDescent="0.25">
      <c r="O3816">
        <v>7465183</v>
      </c>
      <c r="P3816" t="s">
        <v>1273</v>
      </c>
    </row>
    <row r="3817" spans="15:16" x14ac:dyDescent="0.25">
      <c r="O3817">
        <v>7465183</v>
      </c>
      <c r="P3817" t="s">
        <v>1273</v>
      </c>
    </row>
    <row r="3818" spans="15:16" x14ac:dyDescent="0.25">
      <c r="O3818">
        <v>7465184</v>
      </c>
      <c r="P3818" t="s">
        <v>1274</v>
      </c>
    </row>
    <row r="3819" spans="15:16" x14ac:dyDescent="0.25">
      <c r="O3819">
        <v>7465184</v>
      </c>
      <c r="P3819" t="s">
        <v>1274</v>
      </c>
    </row>
    <row r="3820" spans="15:16" x14ac:dyDescent="0.25">
      <c r="O3820">
        <v>7465184</v>
      </c>
      <c r="P3820" t="s">
        <v>1274</v>
      </c>
    </row>
    <row r="3821" spans="15:16" x14ac:dyDescent="0.25">
      <c r="O3821">
        <v>7465184</v>
      </c>
      <c r="P3821" t="s">
        <v>1274</v>
      </c>
    </row>
    <row r="3822" spans="15:16" x14ac:dyDescent="0.25">
      <c r="O3822">
        <v>7465201</v>
      </c>
      <c r="P3822" t="s">
        <v>1275</v>
      </c>
    </row>
    <row r="3823" spans="15:16" x14ac:dyDescent="0.25">
      <c r="O3823">
        <v>7465201</v>
      </c>
      <c r="P3823" t="s">
        <v>1275</v>
      </c>
    </row>
    <row r="3824" spans="15:16" x14ac:dyDescent="0.25">
      <c r="O3824">
        <v>7465203</v>
      </c>
      <c r="P3824" t="s">
        <v>1276</v>
      </c>
    </row>
    <row r="3825" spans="15:16" x14ac:dyDescent="0.25">
      <c r="O3825">
        <v>7465203</v>
      </c>
      <c r="P3825" t="s">
        <v>1276</v>
      </c>
    </row>
    <row r="3826" spans="15:16" x14ac:dyDescent="0.25">
      <c r="O3826">
        <v>7465401</v>
      </c>
      <c r="P3826" t="s">
        <v>1277</v>
      </c>
    </row>
    <row r="3827" spans="15:16" x14ac:dyDescent="0.25">
      <c r="O3827">
        <v>7465401</v>
      </c>
      <c r="P3827" t="s">
        <v>1277</v>
      </c>
    </row>
    <row r="3828" spans="15:16" x14ac:dyDescent="0.25">
      <c r="O3828">
        <v>7467183</v>
      </c>
      <c r="P3828" t="s">
        <v>1278</v>
      </c>
    </row>
    <row r="3829" spans="15:16" x14ac:dyDescent="0.25">
      <c r="O3829">
        <v>7467183</v>
      </c>
      <c r="P3829" t="s">
        <v>1278</v>
      </c>
    </row>
    <row r="3830" spans="15:16" x14ac:dyDescent="0.25">
      <c r="O3830">
        <v>7467185</v>
      </c>
      <c r="P3830" t="s">
        <v>1279</v>
      </c>
    </row>
    <row r="3831" spans="15:16" x14ac:dyDescent="0.25">
      <c r="O3831">
        <v>7467185</v>
      </c>
      <c r="P3831" t="s">
        <v>1279</v>
      </c>
    </row>
    <row r="3832" spans="15:16" x14ac:dyDescent="0.25">
      <c r="O3832">
        <v>7467401</v>
      </c>
      <c r="P3832" t="s">
        <v>1280</v>
      </c>
    </row>
    <row r="3833" spans="15:16" x14ac:dyDescent="0.25">
      <c r="O3833">
        <v>7467401</v>
      </c>
      <c r="P3833" t="s">
        <v>1280</v>
      </c>
    </row>
    <row r="3834" spans="15:16" x14ac:dyDescent="0.25">
      <c r="O3834">
        <v>7469183</v>
      </c>
      <c r="P3834" t="s">
        <v>1281</v>
      </c>
    </row>
    <row r="3835" spans="15:16" x14ac:dyDescent="0.25">
      <c r="O3835">
        <v>7469183</v>
      </c>
      <c r="P3835" t="s">
        <v>1281</v>
      </c>
    </row>
    <row r="3836" spans="15:16" x14ac:dyDescent="0.25">
      <c r="O3836">
        <v>7469183</v>
      </c>
      <c r="P3836" t="s">
        <v>1281</v>
      </c>
    </row>
    <row r="3837" spans="15:16" x14ac:dyDescent="0.25">
      <c r="O3837">
        <v>7469183</v>
      </c>
      <c r="P3837" t="s">
        <v>1281</v>
      </c>
    </row>
    <row r="3838" spans="15:16" x14ac:dyDescent="0.25">
      <c r="O3838">
        <v>7469184</v>
      </c>
      <c r="P3838" t="s">
        <v>1282</v>
      </c>
    </row>
    <row r="3839" spans="15:16" x14ac:dyDescent="0.25">
      <c r="O3839">
        <v>7469184</v>
      </c>
      <c r="P3839" t="s">
        <v>1282</v>
      </c>
    </row>
    <row r="3840" spans="15:16" x14ac:dyDescent="0.25">
      <c r="O3840">
        <v>7469184</v>
      </c>
      <c r="P3840" t="s">
        <v>1282</v>
      </c>
    </row>
    <row r="3841" spans="15:16" x14ac:dyDescent="0.25">
      <c r="O3841">
        <v>7469184</v>
      </c>
      <c r="P3841" t="s">
        <v>1282</v>
      </c>
    </row>
    <row r="3842" spans="15:16" x14ac:dyDescent="0.25">
      <c r="O3842">
        <v>7469184</v>
      </c>
      <c r="P3842" t="s">
        <v>1282</v>
      </c>
    </row>
    <row r="3843" spans="15:16" x14ac:dyDescent="0.25">
      <c r="O3843">
        <v>7469184</v>
      </c>
      <c r="P3843" t="s">
        <v>1282</v>
      </c>
    </row>
    <row r="3844" spans="15:16" x14ac:dyDescent="0.25">
      <c r="O3844">
        <v>7469211</v>
      </c>
      <c r="P3844" t="s">
        <v>1283</v>
      </c>
    </row>
    <row r="3845" spans="15:16" x14ac:dyDescent="0.25">
      <c r="O3845">
        <v>7469211</v>
      </c>
      <c r="P3845" t="s">
        <v>1283</v>
      </c>
    </row>
    <row r="3846" spans="15:16" x14ac:dyDescent="0.25">
      <c r="O3846">
        <v>7469211</v>
      </c>
      <c r="P3846" t="s">
        <v>1283</v>
      </c>
    </row>
    <row r="3847" spans="15:16" x14ac:dyDescent="0.25">
      <c r="O3847">
        <v>7469211</v>
      </c>
      <c r="P3847" t="s">
        <v>1283</v>
      </c>
    </row>
    <row r="3848" spans="15:16" x14ac:dyDescent="0.25">
      <c r="O3848">
        <v>7469213</v>
      </c>
      <c r="P3848" t="s">
        <v>1284</v>
      </c>
    </row>
    <row r="3849" spans="15:16" x14ac:dyDescent="0.25">
      <c r="O3849">
        <v>7469213</v>
      </c>
      <c r="P3849" t="s">
        <v>1284</v>
      </c>
    </row>
    <row r="3850" spans="15:16" x14ac:dyDescent="0.25">
      <c r="O3850">
        <v>7469213</v>
      </c>
      <c r="P3850" t="s">
        <v>1284</v>
      </c>
    </row>
    <row r="3851" spans="15:16" x14ac:dyDescent="0.25">
      <c r="O3851">
        <v>7469213</v>
      </c>
      <c r="P3851" t="s">
        <v>1284</v>
      </c>
    </row>
    <row r="3852" spans="15:16" x14ac:dyDescent="0.25">
      <c r="O3852">
        <v>7469213</v>
      </c>
      <c r="P3852" t="s">
        <v>1284</v>
      </c>
    </row>
    <row r="3853" spans="15:16" x14ac:dyDescent="0.25">
      <c r="O3853">
        <v>7469213</v>
      </c>
      <c r="P3853" t="s">
        <v>1284</v>
      </c>
    </row>
    <row r="3854" spans="15:16" x14ac:dyDescent="0.25">
      <c r="O3854">
        <v>7469233</v>
      </c>
      <c r="P3854" t="s">
        <v>1285</v>
      </c>
    </row>
    <row r="3855" spans="15:16" x14ac:dyDescent="0.25">
      <c r="O3855">
        <v>7469233</v>
      </c>
      <c r="P3855" t="s">
        <v>1285</v>
      </c>
    </row>
    <row r="3856" spans="15:16" x14ac:dyDescent="0.25">
      <c r="O3856">
        <v>7469233</v>
      </c>
      <c r="P3856" t="s">
        <v>1285</v>
      </c>
    </row>
    <row r="3857" spans="15:16" x14ac:dyDescent="0.25">
      <c r="O3857">
        <v>7469234</v>
      </c>
      <c r="P3857" t="s">
        <v>1286</v>
      </c>
    </row>
    <row r="3858" spans="15:16" x14ac:dyDescent="0.25">
      <c r="O3858">
        <v>7469234</v>
      </c>
      <c r="P3858" t="s">
        <v>1286</v>
      </c>
    </row>
    <row r="3859" spans="15:16" x14ac:dyDescent="0.25">
      <c r="O3859">
        <v>7469234</v>
      </c>
      <c r="P3859" t="s">
        <v>1286</v>
      </c>
    </row>
    <row r="3860" spans="15:16" x14ac:dyDescent="0.25">
      <c r="O3860">
        <v>7469234</v>
      </c>
      <c r="P3860" t="s">
        <v>1286</v>
      </c>
    </row>
    <row r="3861" spans="15:16" x14ac:dyDescent="0.25">
      <c r="O3861">
        <v>7469234</v>
      </c>
      <c r="P3861" t="s">
        <v>1286</v>
      </c>
    </row>
    <row r="3862" spans="15:16" x14ac:dyDescent="0.25">
      <c r="O3862">
        <v>7469243</v>
      </c>
      <c r="P3862" t="s">
        <v>1287</v>
      </c>
    </row>
    <row r="3863" spans="15:16" x14ac:dyDescent="0.25">
      <c r="O3863">
        <v>7469244</v>
      </c>
      <c r="P3863" t="s">
        <v>1288</v>
      </c>
    </row>
    <row r="3864" spans="15:16" x14ac:dyDescent="0.25">
      <c r="O3864">
        <v>7469244</v>
      </c>
      <c r="P3864" t="s">
        <v>1288</v>
      </c>
    </row>
    <row r="3865" spans="15:16" x14ac:dyDescent="0.25">
      <c r="O3865">
        <v>7469244</v>
      </c>
      <c r="P3865" t="s">
        <v>1288</v>
      </c>
    </row>
    <row r="3866" spans="15:16" x14ac:dyDescent="0.25">
      <c r="O3866">
        <v>7469244</v>
      </c>
      <c r="P3866" t="s">
        <v>1288</v>
      </c>
    </row>
    <row r="3867" spans="15:16" x14ac:dyDescent="0.25">
      <c r="O3867">
        <v>7469244</v>
      </c>
      <c r="P3867" t="s">
        <v>1288</v>
      </c>
    </row>
    <row r="3868" spans="15:16" x14ac:dyDescent="0.25">
      <c r="O3868">
        <v>7469244</v>
      </c>
      <c r="P3868" t="s">
        <v>1288</v>
      </c>
    </row>
    <row r="3869" spans="15:16" x14ac:dyDescent="0.25">
      <c r="O3869">
        <v>7469289</v>
      </c>
      <c r="P3869" t="s">
        <v>1289</v>
      </c>
    </row>
    <row r="3870" spans="15:16" x14ac:dyDescent="0.25">
      <c r="O3870">
        <v>7469289</v>
      </c>
      <c r="P3870" t="s">
        <v>1289</v>
      </c>
    </row>
    <row r="3871" spans="15:16" x14ac:dyDescent="0.25">
      <c r="O3871">
        <v>7469290</v>
      </c>
      <c r="P3871" t="s">
        <v>1290</v>
      </c>
    </row>
    <row r="3872" spans="15:16" x14ac:dyDescent="0.25">
      <c r="O3872">
        <v>7469290</v>
      </c>
      <c r="P3872" t="s">
        <v>1290</v>
      </c>
    </row>
    <row r="3873" spans="15:16" x14ac:dyDescent="0.25">
      <c r="O3873">
        <v>7469291</v>
      </c>
      <c r="P3873" t="s">
        <v>1291</v>
      </c>
    </row>
    <row r="3874" spans="15:16" x14ac:dyDescent="0.25">
      <c r="O3874">
        <v>7469291</v>
      </c>
      <c r="P3874" t="s">
        <v>1291</v>
      </c>
    </row>
    <row r="3875" spans="15:16" x14ac:dyDescent="0.25">
      <c r="O3875">
        <v>7469292</v>
      </c>
      <c r="P3875" t="s">
        <v>1292</v>
      </c>
    </row>
    <row r="3876" spans="15:16" x14ac:dyDescent="0.25">
      <c r="O3876">
        <v>7469292</v>
      </c>
      <c r="P3876" t="s">
        <v>1292</v>
      </c>
    </row>
    <row r="3877" spans="15:16" x14ac:dyDescent="0.25">
      <c r="O3877">
        <v>7469295</v>
      </c>
      <c r="P3877" t="s">
        <v>1293</v>
      </c>
    </row>
    <row r="3878" spans="15:16" x14ac:dyDescent="0.25">
      <c r="O3878">
        <v>7469295</v>
      </c>
      <c r="P3878" t="s">
        <v>1293</v>
      </c>
    </row>
    <row r="3879" spans="15:16" x14ac:dyDescent="0.25">
      <c r="O3879">
        <v>7469684</v>
      </c>
      <c r="P3879" t="s">
        <v>1294</v>
      </c>
    </row>
    <row r="3880" spans="15:16" x14ac:dyDescent="0.25">
      <c r="O3880">
        <v>7469684</v>
      </c>
      <c r="P3880" t="s">
        <v>1294</v>
      </c>
    </row>
    <row r="3881" spans="15:16" x14ac:dyDescent="0.25">
      <c r="O3881">
        <v>7469684</v>
      </c>
      <c r="P3881" t="s">
        <v>1294</v>
      </c>
    </row>
    <row r="3882" spans="15:16" x14ac:dyDescent="0.25">
      <c r="O3882">
        <v>7469734</v>
      </c>
      <c r="P3882" t="s">
        <v>1295</v>
      </c>
    </row>
    <row r="3883" spans="15:16" x14ac:dyDescent="0.25">
      <c r="O3883">
        <v>7469734</v>
      </c>
      <c r="P3883" t="s">
        <v>1295</v>
      </c>
    </row>
    <row r="3884" spans="15:16" x14ac:dyDescent="0.25">
      <c r="O3884">
        <v>7469734</v>
      </c>
      <c r="P3884" t="s">
        <v>1295</v>
      </c>
    </row>
    <row r="3885" spans="15:16" x14ac:dyDescent="0.25">
      <c r="O3885">
        <v>7469744</v>
      </c>
      <c r="P3885" t="s">
        <v>1296</v>
      </c>
    </row>
    <row r="3886" spans="15:16" x14ac:dyDescent="0.25">
      <c r="O3886">
        <v>7469744</v>
      </c>
      <c r="P3886" t="s">
        <v>1296</v>
      </c>
    </row>
    <row r="3887" spans="15:16" x14ac:dyDescent="0.25">
      <c r="O3887">
        <v>7469744</v>
      </c>
      <c r="P3887" t="s">
        <v>1296</v>
      </c>
    </row>
    <row r="3888" spans="15:16" x14ac:dyDescent="0.25">
      <c r="O3888">
        <v>7470251</v>
      </c>
      <c r="P3888" t="s">
        <v>1297</v>
      </c>
    </row>
    <row r="3889" spans="15:16" x14ac:dyDescent="0.25">
      <c r="O3889">
        <v>7470251</v>
      </c>
      <c r="P3889" t="s">
        <v>1297</v>
      </c>
    </row>
    <row r="3890" spans="15:16" x14ac:dyDescent="0.25">
      <c r="O3890">
        <v>7470251</v>
      </c>
      <c r="P3890" t="s">
        <v>1297</v>
      </c>
    </row>
    <row r="3891" spans="15:16" x14ac:dyDescent="0.25">
      <c r="O3891">
        <v>7470251</v>
      </c>
      <c r="P3891" t="s">
        <v>1297</v>
      </c>
    </row>
    <row r="3892" spans="15:16" x14ac:dyDescent="0.25">
      <c r="O3892">
        <v>7470256</v>
      </c>
      <c r="P3892" t="s">
        <v>1298</v>
      </c>
    </row>
    <row r="3893" spans="15:16" x14ac:dyDescent="0.25">
      <c r="O3893">
        <v>7470256</v>
      </c>
      <c r="P3893" t="s">
        <v>1298</v>
      </c>
    </row>
    <row r="3894" spans="15:16" x14ac:dyDescent="0.25">
      <c r="O3894">
        <v>7470256</v>
      </c>
      <c r="P3894" t="s">
        <v>1298</v>
      </c>
    </row>
    <row r="3895" spans="15:16" x14ac:dyDescent="0.25">
      <c r="O3895">
        <v>7470256</v>
      </c>
      <c r="P3895" t="s">
        <v>1298</v>
      </c>
    </row>
    <row r="3896" spans="15:16" x14ac:dyDescent="0.25">
      <c r="O3896">
        <v>7470256</v>
      </c>
      <c r="P3896" t="s">
        <v>1298</v>
      </c>
    </row>
    <row r="3897" spans="15:16" x14ac:dyDescent="0.25">
      <c r="O3897">
        <v>7470256</v>
      </c>
      <c r="P3897" t="s">
        <v>1298</v>
      </c>
    </row>
    <row r="3898" spans="15:16" x14ac:dyDescent="0.25">
      <c r="O3898">
        <v>7472184</v>
      </c>
      <c r="P3898" t="s">
        <v>1299</v>
      </c>
    </row>
    <row r="3899" spans="15:16" x14ac:dyDescent="0.25">
      <c r="O3899">
        <v>7472184</v>
      </c>
      <c r="P3899" t="s">
        <v>1299</v>
      </c>
    </row>
    <row r="3900" spans="15:16" x14ac:dyDescent="0.25">
      <c r="O3900">
        <v>7472184</v>
      </c>
      <c r="P3900" t="s">
        <v>1299</v>
      </c>
    </row>
    <row r="3901" spans="15:16" x14ac:dyDescent="0.25">
      <c r="O3901">
        <v>7472184</v>
      </c>
      <c r="P3901" t="s">
        <v>1299</v>
      </c>
    </row>
    <row r="3902" spans="15:16" x14ac:dyDescent="0.25">
      <c r="O3902">
        <v>7472184</v>
      </c>
      <c r="P3902" t="s">
        <v>1299</v>
      </c>
    </row>
    <row r="3903" spans="15:16" x14ac:dyDescent="0.25">
      <c r="O3903">
        <v>7472203</v>
      </c>
      <c r="P3903" t="s">
        <v>1300</v>
      </c>
    </row>
    <row r="3904" spans="15:16" x14ac:dyDescent="0.25">
      <c r="O3904">
        <v>7472203</v>
      </c>
      <c r="P3904" t="s">
        <v>1300</v>
      </c>
    </row>
    <row r="3905" spans="15:16" x14ac:dyDescent="0.25">
      <c r="O3905">
        <v>7472203</v>
      </c>
      <c r="P3905" t="s">
        <v>1300</v>
      </c>
    </row>
    <row r="3906" spans="15:16" x14ac:dyDescent="0.25">
      <c r="O3906">
        <v>7472234</v>
      </c>
      <c r="P3906" t="s">
        <v>1301</v>
      </c>
    </row>
    <row r="3907" spans="15:16" x14ac:dyDescent="0.25">
      <c r="O3907">
        <v>7472234</v>
      </c>
      <c r="P3907" t="s">
        <v>1301</v>
      </c>
    </row>
    <row r="3908" spans="15:16" x14ac:dyDescent="0.25">
      <c r="O3908">
        <v>7472251</v>
      </c>
      <c r="P3908" t="s">
        <v>1302</v>
      </c>
    </row>
    <row r="3909" spans="15:16" x14ac:dyDescent="0.25">
      <c r="O3909">
        <v>7472251</v>
      </c>
      <c r="P3909" t="s">
        <v>1302</v>
      </c>
    </row>
    <row r="3910" spans="15:16" x14ac:dyDescent="0.25">
      <c r="O3910">
        <v>7472251</v>
      </c>
      <c r="P3910" t="s">
        <v>1302</v>
      </c>
    </row>
    <row r="3911" spans="15:16" x14ac:dyDescent="0.25">
      <c r="O3911">
        <v>7472251</v>
      </c>
      <c r="P3911" t="s">
        <v>1302</v>
      </c>
    </row>
    <row r="3912" spans="15:16" x14ac:dyDescent="0.25">
      <c r="O3912">
        <v>7472251</v>
      </c>
      <c r="P3912" t="s">
        <v>1302</v>
      </c>
    </row>
    <row r="3913" spans="15:16" x14ac:dyDescent="0.25">
      <c r="O3913">
        <v>7472256</v>
      </c>
      <c r="P3913" t="s">
        <v>1303</v>
      </c>
    </row>
    <row r="3914" spans="15:16" x14ac:dyDescent="0.25">
      <c r="O3914">
        <v>7472256</v>
      </c>
      <c r="P3914" t="s">
        <v>1303</v>
      </c>
    </row>
    <row r="3915" spans="15:16" x14ac:dyDescent="0.25">
      <c r="O3915">
        <v>7472256</v>
      </c>
      <c r="P3915" t="s">
        <v>1303</v>
      </c>
    </row>
    <row r="3916" spans="15:16" x14ac:dyDescent="0.25">
      <c r="O3916">
        <v>7472256</v>
      </c>
      <c r="P3916" t="s">
        <v>1303</v>
      </c>
    </row>
    <row r="3917" spans="15:16" x14ac:dyDescent="0.25">
      <c r="O3917">
        <v>7472401</v>
      </c>
      <c r="P3917" t="s">
        <v>1304</v>
      </c>
    </row>
    <row r="3918" spans="15:16" x14ac:dyDescent="0.25">
      <c r="O3918">
        <v>7472401</v>
      </c>
      <c r="P3918" t="s">
        <v>1304</v>
      </c>
    </row>
    <row r="3919" spans="15:16" x14ac:dyDescent="0.25">
      <c r="O3919">
        <v>7472401</v>
      </c>
      <c r="P3919" t="s">
        <v>1304</v>
      </c>
    </row>
    <row r="3920" spans="15:16" x14ac:dyDescent="0.25">
      <c r="O3920">
        <v>7472401</v>
      </c>
      <c r="P3920" t="s">
        <v>1304</v>
      </c>
    </row>
    <row r="3921" spans="15:16" x14ac:dyDescent="0.25">
      <c r="O3921">
        <v>7473401</v>
      </c>
      <c r="P3921" t="s">
        <v>1305</v>
      </c>
    </row>
    <row r="3922" spans="15:16" x14ac:dyDescent="0.25">
      <c r="O3922">
        <v>7474401</v>
      </c>
      <c r="P3922" t="s">
        <v>1306</v>
      </c>
    </row>
    <row r="3923" spans="15:16" x14ac:dyDescent="0.25">
      <c r="O3923">
        <v>7474401</v>
      </c>
      <c r="P3923" t="s">
        <v>1306</v>
      </c>
    </row>
    <row r="3924" spans="15:16" x14ac:dyDescent="0.25">
      <c r="O3924">
        <v>7474401</v>
      </c>
      <c r="P3924" t="s">
        <v>1306</v>
      </c>
    </row>
    <row r="3925" spans="15:16" x14ac:dyDescent="0.25">
      <c r="O3925">
        <v>7474401</v>
      </c>
      <c r="P3925" t="s">
        <v>1306</v>
      </c>
    </row>
    <row r="3926" spans="15:16" x14ac:dyDescent="0.25">
      <c r="O3926">
        <v>7475183</v>
      </c>
      <c r="P3926" t="s">
        <v>1307</v>
      </c>
    </row>
    <row r="3927" spans="15:16" x14ac:dyDescent="0.25">
      <c r="O3927">
        <v>7475183</v>
      </c>
      <c r="P3927" t="s">
        <v>1307</v>
      </c>
    </row>
    <row r="3928" spans="15:16" x14ac:dyDescent="0.25">
      <c r="O3928">
        <v>7475183</v>
      </c>
      <c r="P3928" t="s">
        <v>1307</v>
      </c>
    </row>
    <row r="3929" spans="15:16" x14ac:dyDescent="0.25">
      <c r="O3929">
        <v>7475183</v>
      </c>
      <c r="P3929" t="s">
        <v>1307</v>
      </c>
    </row>
    <row r="3930" spans="15:16" x14ac:dyDescent="0.25">
      <c r="O3930">
        <v>7475184</v>
      </c>
      <c r="P3930" t="s">
        <v>1308</v>
      </c>
    </row>
    <row r="3931" spans="15:16" x14ac:dyDescent="0.25">
      <c r="O3931">
        <v>7475184</v>
      </c>
      <c r="P3931" t="s">
        <v>1308</v>
      </c>
    </row>
    <row r="3932" spans="15:16" x14ac:dyDescent="0.25">
      <c r="O3932">
        <v>7475184</v>
      </c>
      <c r="P3932" t="s">
        <v>1308</v>
      </c>
    </row>
    <row r="3933" spans="15:16" x14ac:dyDescent="0.25">
      <c r="O3933">
        <v>7475184</v>
      </c>
      <c r="P3933" t="s">
        <v>1308</v>
      </c>
    </row>
    <row r="3934" spans="15:16" x14ac:dyDescent="0.25">
      <c r="O3934">
        <v>7475184</v>
      </c>
      <c r="P3934" t="s">
        <v>1308</v>
      </c>
    </row>
    <row r="3935" spans="15:16" x14ac:dyDescent="0.25">
      <c r="O3935">
        <v>7475211</v>
      </c>
      <c r="P3935" t="s">
        <v>1309</v>
      </c>
    </row>
    <row r="3936" spans="15:16" x14ac:dyDescent="0.25">
      <c r="O3936">
        <v>7475211</v>
      </c>
      <c r="P3936" t="s">
        <v>1309</v>
      </c>
    </row>
    <row r="3937" spans="15:16" x14ac:dyDescent="0.25">
      <c r="O3937">
        <v>7475211</v>
      </c>
      <c r="P3937" t="s">
        <v>1309</v>
      </c>
    </row>
    <row r="3938" spans="15:16" x14ac:dyDescent="0.25">
      <c r="O3938">
        <v>7475213</v>
      </c>
      <c r="P3938" t="s">
        <v>1310</v>
      </c>
    </row>
    <row r="3939" spans="15:16" x14ac:dyDescent="0.25">
      <c r="O3939">
        <v>7475213</v>
      </c>
      <c r="P3939" t="s">
        <v>1310</v>
      </c>
    </row>
    <row r="3940" spans="15:16" x14ac:dyDescent="0.25">
      <c r="O3940">
        <v>7475213</v>
      </c>
      <c r="P3940" t="s">
        <v>1310</v>
      </c>
    </row>
    <row r="3941" spans="15:16" x14ac:dyDescent="0.25">
      <c r="O3941">
        <v>7475213</v>
      </c>
      <c r="P3941" t="s">
        <v>1310</v>
      </c>
    </row>
    <row r="3942" spans="15:16" x14ac:dyDescent="0.25">
      <c r="O3942">
        <v>7475213</v>
      </c>
      <c r="P3942" t="s">
        <v>1310</v>
      </c>
    </row>
    <row r="3943" spans="15:16" x14ac:dyDescent="0.25">
      <c r="O3943">
        <v>7475401</v>
      </c>
      <c r="P3943" t="s">
        <v>1311</v>
      </c>
    </row>
    <row r="3944" spans="15:16" x14ac:dyDescent="0.25">
      <c r="O3944">
        <v>7475401</v>
      </c>
      <c r="P3944" t="s">
        <v>1311</v>
      </c>
    </row>
    <row r="3945" spans="15:16" x14ac:dyDescent="0.25">
      <c r="O3945">
        <v>7475401</v>
      </c>
      <c r="P3945" t="s">
        <v>1311</v>
      </c>
    </row>
    <row r="3946" spans="15:16" x14ac:dyDescent="0.25">
      <c r="O3946">
        <v>7475401</v>
      </c>
      <c r="P3946" t="s">
        <v>1311</v>
      </c>
    </row>
    <row r="3947" spans="15:16" x14ac:dyDescent="0.25">
      <c r="O3947">
        <v>7475683</v>
      </c>
      <c r="P3947" t="s">
        <v>1312</v>
      </c>
    </row>
    <row r="3948" spans="15:16" x14ac:dyDescent="0.25">
      <c r="O3948">
        <v>7475684</v>
      </c>
      <c r="P3948" t="s">
        <v>1313</v>
      </c>
    </row>
    <row r="3949" spans="15:16" x14ac:dyDescent="0.25">
      <c r="O3949">
        <v>7475684</v>
      </c>
      <c r="P3949" t="s">
        <v>1313</v>
      </c>
    </row>
    <row r="3950" spans="15:16" x14ac:dyDescent="0.25">
      <c r="O3950">
        <v>7475684</v>
      </c>
      <c r="P3950" t="s">
        <v>1313</v>
      </c>
    </row>
    <row r="3951" spans="15:16" x14ac:dyDescent="0.25">
      <c r="O3951">
        <v>7475711</v>
      </c>
      <c r="P3951" t="s">
        <v>1314</v>
      </c>
    </row>
    <row r="3952" spans="15:16" x14ac:dyDescent="0.25">
      <c r="O3952">
        <v>7475711</v>
      </c>
      <c r="P3952" t="s">
        <v>1314</v>
      </c>
    </row>
    <row r="3953" spans="15:16" x14ac:dyDescent="0.25">
      <c r="O3953">
        <v>7475713</v>
      </c>
      <c r="P3953" t="s">
        <v>1315</v>
      </c>
    </row>
    <row r="3954" spans="15:16" x14ac:dyDescent="0.25">
      <c r="O3954">
        <v>7475713</v>
      </c>
      <c r="P3954" t="s">
        <v>1315</v>
      </c>
    </row>
    <row r="3955" spans="15:16" x14ac:dyDescent="0.25">
      <c r="O3955">
        <v>7476184</v>
      </c>
      <c r="P3955" t="s">
        <v>1316</v>
      </c>
    </row>
    <row r="3956" spans="15:16" x14ac:dyDescent="0.25">
      <c r="O3956">
        <v>7476203</v>
      </c>
      <c r="P3956" t="s">
        <v>1317</v>
      </c>
    </row>
    <row r="3957" spans="15:16" x14ac:dyDescent="0.25">
      <c r="O3957">
        <v>7476401</v>
      </c>
      <c r="P3957" t="s">
        <v>1318</v>
      </c>
    </row>
    <row r="3958" spans="15:16" x14ac:dyDescent="0.25">
      <c r="O3958">
        <v>7476401</v>
      </c>
      <c r="P3958" t="s">
        <v>1318</v>
      </c>
    </row>
    <row r="3959" spans="15:16" x14ac:dyDescent="0.25">
      <c r="O3959">
        <v>7477183</v>
      </c>
      <c r="P3959" t="s">
        <v>1319</v>
      </c>
    </row>
    <row r="3960" spans="15:16" x14ac:dyDescent="0.25">
      <c r="O3960">
        <v>7477183</v>
      </c>
      <c r="P3960" t="s">
        <v>1319</v>
      </c>
    </row>
    <row r="3961" spans="15:16" x14ac:dyDescent="0.25">
      <c r="O3961">
        <v>7477184</v>
      </c>
      <c r="P3961" t="s">
        <v>1320</v>
      </c>
    </row>
    <row r="3962" spans="15:16" x14ac:dyDescent="0.25">
      <c r="O3962">
        <v>7477184</v>
      </c>
      <c r="P3962" t="s">
        <v>1320</v>
      </c>
    </row>
    <row r="3963" spans="15:16" x14ac:dyDescent="0.25">
      <c r="O3963">
        <v>7477184</v>
      </c>
      <c r="P3963" t="s">
        <v>1320</v>
      </c>
    </row>
    <row r="3964" spans="15:16" x14ac:dyDescent="0.25">
      <c r="O3964">
        <v>7477201</v>
      </c>
      <c r="P3964" t="s">
        <v>1321</v>
      </c>
    </row>
    <row r="3965" spans="15:16" x14ac:dyDescent="0.25">
      <c r="O3965">
        <v>7477201</v>
      </c>
      <c r="P3965" t="s">
        <v>1321</v>
      </c>
    </row>
    <row r="3966" spans="15:16" x14ac:dyDescent="0.25">
      <c r="O3966">
        <v>7477201</v>
      </c>
      <c r="P3966" t="s">
        <v>1321</v>
      </c>
    </row>
    <row r="3967" spans="15:16" x14ac:dyDescent="0.25">
      <c r="O3967">
        <v>7477201</v>
      </c>
      <c r="P3967" t="s">
        <v>1321</v>
      </c>
    </row>
    <row r="3968" spans="15:16" x14ac:dyDescent="0.25">
      <c r="O3968">
        <v>7477203</v>
      </c>
      <c r="P3968" t="s">
        <v>1322</v>
      </c>
    </row>
    <row r="3969" spans="15:16" x14ac:dyDescent="0.25">
      <c r="O3969">
        <v>7477203</v>
      </c>
      <c r="P3969" t="s">
        <v>1322</v>
      </c>
    </row>
    <row r="3970" spans="15:16" x14ac:dyDescent="0.25">
      <c r="O3970">
        <v>7477203</v>
      </c>
      <c r="P3970" t="s">
        <v>1322</v>
      </c>
    </row>
    <row r="3971" spans="15:16" x14ac:dyDescent="0.25">
      <c r="O3971">
        <v>7477203</v>
      </c>
      <c r="P3971" t="s">
        <v>1322</v>
      </c>
    </row>
    <row r="3972" spans="15:16" x14ac:dyDescent="0.25">
      <c r="O3972">
        <v>7477203</v>
      </c>
      <c r="P3972" t="s">
        <v>1322</v>
      </c>
    </row>
    <row r="3973" spans="15:16" x14ac:dyDescent="0.25">
      <c r="O3973">
        <v>7477203</v>
      </c>
      <c r="P3973" t="s">
        <v>1322</v>
      </c>
    </row>
    <row r="3974" spans="15:16" x14ac:dyDescent="0.25">
      <c r="O3974">
        <v>7477401</v>
      </c>
      <c r="P3974" t="s">
        <v>1323</v>
      </c>
    </row>
    <row r="3975" spans="15:16" x14ac:dyDescent="0.25">
      <c r="O3975">
        <v>7477401</v>
      </c>
      <c r="P3975" t="s">
        <v>1323</v>
      </c>
    </row>
    <row r="3976" spans="15:16" x14ac:dyDescent="0.25">
      <c r="O3976">
        <v>7477401</v>
      </c>
      <c r="P3976" t="s">
        <v>1323</v>
      </c>
    </row>
    <row r="3977" spans="15:16" x14ac:dyDescent="0.25">
      <c r="O3977">
        <v>7477401</v>
      </c>
      <c r="P3977" t="s">
        <v>1323</v>
      </c>
    </row>
    <row r="3978" spans="15:16" x14ac:dyDescent="0.25">
      <c r="O3978">
        <v>7477401</v>
      </c>
      <c r="P3978" t="s">
        <v>1323</v>
      </c>
    </row>
    <row r="3979" spans="15:16" x14ac:dyDescent="0.25">
      <c r="O3979">
        <v>7477401</v>
      </c>
      <c r="P3979" t="s">
        <v>1323</v>
      </c>
    </row>
    <row r="3980" spans="15:16" x14ac:dyDescent="0.25">
      <c r="O3980">
        <v>7477683</v>
      </c>
      <c r="P3980" t="s">
        <v>1324</v>
      </c>
    </row>
    <row r="3981" spans="15:16" x14ac:dyDescent="0.25">
      <c r="O3981">
        <v>7477703</v>
      </c>
      <c r="P3981" t="s">
        <v>1325</v>
      </c>
    </row>
    <row r="3982" spans="15:16" x14ac:dyDescent="0.25">
      <c r="O3982">
        <v>7477703</v>
      </c>
      <c r="P3982" t="s">
        <v>1325</v>
      </c>
    </row>
    <row r="3983" spans="15:16" x14ac:dyDescent="0.25">
      <c r="O3983">
        <v>7477703</v>
      </c>
      <c r="P3983" t="s">
        <v>1325</v>
      </c>
    </row>
    <row r="3984" spans="15:16" x14ac:dyDescent="0.25">
      <c r="O3984">
        <v>7477703</v>
      </c>
      <c r="P3984" t="s">
        <v>1325</v>
      </c>
    </row>
    <row r="3985" spans="15:16" x14ac:dyDescent="0.25">
      <c r="O3985">
        <v>7477703</v>
      </c>
      <c r="P3985" t="s">
        <v>1325</v>
      </c>
    </row>
    <row r="3986" spans="15:16" x14ac:dyDescent="0.25">
      <c r="O3986">
        <v>7481183</v>
      </c>
      <c r="P3986" t="s">
        <v>1326</v>
      </c>
    </row>
    <row r="3987" spans="15:16" x14ac:dyDescent="0.25">
      <c r="O3987">
        <v>7481183</v>
      </c>
      <c r="P3987" t="s">
        <v>1326</v>
      </c>
    </row>
    <row r="3988" spans="15:16" x14ac:dyDescent="0.25">
      <c r="O3988">
        <v>7481183</v>
      </c>
      <c r="P3988" t="s">
        <v>1326</v>
      </c>
    </row>
    <row r="3989" spans="15:16" x14ac:dyDescent="0.25">
      <c r="O3989">
        <v>7481183</v>
      </c>
      <c r="P3989" t="s">
        <v>1326</v>
      </c>
    </row>
    <row r="3990" spans="15:16" x14ac:dyDescent="0.25">
      <c r="O3990">
        <v>7481184</v>
      </c>
      <c r="P3990" t="s">
        <v>1327</v>
      </c>
    </row>
    <row r="3991" spans="15:16" x14ac:dyDescent="0.25">
      <c r="O3991">
        <v>7481184</v>
      </c>
      <c r="P3991" t="s">
        <v>1327</v>
      </c>
    </row>
    <row r="3992" spans="15:16" x14ac:dyDescent="0.25">
      <c r="O3992">
        <v>7481184</v>
      </c>
      <c r="P3992" t="s">
        <v>1327</v>
      </c>
    </row>
    <row r="3993" spans="15:16" x14ac:dyDescent="0.25">
      <c r="O3993">
        <v>7481184</v>
      </c>
      <c r="P3993" t="s">
        <v>1327</v>
      </c>
    </row>
    <row r="3994" spans="15:16" x14ac:dyDescent="0.25">
      <c r="O3994">
        <v>7481184</v>
      </c>
      <c r="P3994" t="s">
        <v>1327</v>
      </c>
    </row>
    <row r="3995" spans="15:16" x14ac:dyDescent="0.25">
      <c r="O3995">
        <v>7481184</v>
      </c>
      <c r="P3995" t="s">
        <v>1327</v>
      </c>
    </row>
    <row r="3996" spans="15:16" x14ac:dyDescent="0.25">
      <c r="O3996">
        <v>7481184</v>
      </c>
      <c r="P3996" t="s">
        <v>1327</v>
      </c>
    </row>
    <row r="3997" spans="15:16" x14ac:dyDescent="0.25">
      <c r="O3997">
        <v>7481185</v>
      </c>
      <c r="P3997" t="s">
        <v>1328</v>
      </c>
    </row>
    <row r="3998" spans="15:16" x14ac:dyDescent="0.25">
      <c r="O3998">
        <v>7481185</v>
      </c>
      <c r="P3998" t="s">
        <v>1328</v>
      </c>
    </row>
    <row r="3999" spans="15:16" x14ac:dyDescent="0.25">
      <c r="O3999">
        <v>7481185</v>
      </c>
      <c r="P3999" t="s">
        <v>1328</v>
      </c>
    </row>
    <row r="4000" spans="15:16" x14ac:dyDescent="0.25">
      <c r="O4000">
        <v>7481401</v>
      </c>
      <c r="P4000" t="s">
        <v>1329</v>
      </c>
    </row>
    <row r="4001" spans="15:16" x14ac:dyDescent="0.25">
      <c r="O4001">
        <v>7481401</v>
      </c>
      <c r="P4001" t="s">
        <v>1329</v>
      </c>
    </row>
    <row r="4002" spans="15:16" x14ac:dyDescent="0.25">
      <c r="O4002">
        <v>7481684</v>
      </c>
      <c r="P4002" t="s">
        <v>1330</v>
      </c>
    </row>
    <row r="4003" spans="15:16" x14ac:dyDescent="0.25">
      <c r="O4003">
        <v>7485173</v>
      </c>
      <c r="P4003" t="s">
        <v>1331</v>
      </c>
    </row>
    <row r="4004" spans="15:16" x14ac:dyDescent="0.25">
      <c r="O4004">
        <v>7485173</v>
      </c>
      <c r="P4004" t="s">
        <v>1331</v>
      </c>
    </row>
    <row r="4005" spans="15:16" x14ac:dyDescent="0.25">
      <c r="O4005">
        <v>7485173</v>
      </c>
      <c r="P4005" t="s">
        <v>1331</v>
      </c>
    </row>
    <row r="4006" spans="15:16" x14ac:dyDescent="0.25">
      <c r="O4006">
        <v>7485173</v>
      </c>
      <c r="P4006" t="s">
        <v>1331</v>
      </c>
    </row>
    <row r="4007" spans="15:16" x14ac:dyDescent="0.25">
      <c r="O4007">
        <v>7485174</v>
      </c>
      <c r="P4007" t="s">
        <v>1332</v>
      </c>
    </row>
    <row r="4008" spans="15:16" x14ac:dyDescent="0.25">
      <c r="O4008">
        <v>7485174</v>
      </c>
      <c r="P4008" t="s">
        <v>1332</v>
      </c>
    </row>
    <row r="4009" spans="15:16" x14ac:dyDescent="0.25">
      <c r="O4009">
        <v>7485174</v>
      </c>
      <c r="P4009" t="s">
        <v>1332</v>
      </c>
    </row>
    <row r="4010" spans="15:16" x14ac:dyDescent="0.25">
      <c r="O4010">
        <v>7485174</v>
      </c>
      <c r="P4010" t="s">
        <v>1332</v>
      </c>
    </row>
    <row r="4011" spans="15:16" x14ac:dyDescent="0.25">
      <c r="O4011">
        <v>7485174</v>
      </c>
      <c r="P4011" t="s">
        <v>1332</v>
      </c>
    </row>
    <row r="4012" spans="15:16" x14ac:dyDescent="0.25">
      <c r="O4012">
        <v>7485174</v>
      </c>
      <c r="P4012" t="s">
        <v>1332</v>
      </c>
    </row>
    <row r="4013" spans="15:16" x14ac:dyDescent="0.25">
      <c r="O4013">
        <v>7485174</v>
      </c>
      <c r="P4013" t="s">
        <v>1332</v>
      </c>
    </row>
    <row r="4014" spans="15:16" x14ac:dyDescent="0.25">
      <c r="O4014">
        <v>7485183</v>
      </c>
      <c r="P4014" t="s">
        <v>1333</v>
      </c>
    </row>
    <row r="4015" spans="15:16" x14ac:dyDescent="0.25">
      <c r="O4015">
        <v>7485183</v>
      </c>
      <c r="P4015" t="s">
        <v>1333</v>
      </c>
    </row>
    <row r="4016" spans="15:16" x14ac:dyDescent="0.25">
      <c r="O4016">
        <v>7485183</v>
      </c>
      <c r="P4016" t="s">
        <v>1333</v>
      </c>
    </row>
    <row r="4017" spans="15:16" x14ac:dyDescent="0.25">
      <c r="O4017">
        <v>7485183</v>
      </c>
      <c r="P4017" t="s">
        <v>1333</v>
      </c>
    </row>
    <row r="4018" spans="15:16" x14ac:dyDescent="0.25">
      <c r="O4018">
        <v>7485184</v>
      </c>
      <c r="P4018" t="s">
        <v>1334</v>
      </c>
    </row>
    <row r="4019" spans="15:16" x14ac:dyDescent="0.25">
      <c r="O4019">
        <v>7485184</v>
      </c>
      <c r="P4019" t="s">
        <v>1334</v>
      </c>
    </row>
    <row r="4020" spans="15:16" x14ac:dyDescent="0.25">
      <c r="O4020">
        <v>7485184</v>
      </c>
      <c r="P4020" t="s">
        <v>1334</v>
      </c>
    </row>
    <row r="4021" spans="15:16" x14ac:dyDescent="0.25">
      <c r="O4021">
        <v>7485184</v>
      </c>
      <c r="P4021" t="s">
        <v>1334</v>
      </c>
    </row>
    <row r="4022" spans="15:16" x14ac:dyDescent="0.25">
      <c r="O4022">
        <v>7485184</v>
      </c>
      <c r="P4022" t="s">
        <v>1334</v>
      </c>
    </row>
    <row r="4023" spans="15:16" x14ac:dyDescent="0.25">
      <c r="O4023">
        <v>7485184</v>
      </c>
      <c r="P4023" t="s">
        <v>1334</v>
      </c>
    </row>
    <row r="4024" spans="15:16" x14ac:dyDescent="0.25">
      <c r="O4024">
        <v>7485184</v>
      </c>
      <c r="P4024" t="s">
        <v>1334</v>
      </c>
    </row>
    <row r="4025" spans="15:16" x14ac:dyDescent="0.25">
      <c r="O4025">
        <v>7485184</v>
      </c>
      <c r="P4025" t="s">
        <v>1334</v>
      </c>
    </row>
    <row r="4026" spans="15:16" x14ac:dyDescent="0.25">
      <c r="O4026">
        <v>7485233</v>
      </c>
      <c r="P4026" t="s">
        <v>1335</v>
      </c>
    </row>
    <row r="4027" spans="15:16" x14ac:dyDescent="0.25">
      <c r="O4027">
        <v>7485233</v>
      </c>
      <c r="P4027" t="s">
        <v>1335</v>
      </c>
    </row>
    <row r="4028" spans="15:16" x14ac:dyDescent="0.25">
      <c r="O4028">
        <v>7485233</v>
      </c>
      <c r="P4028" t="s">
        <v>1335</v>
      </c>
    </row>
    <row r="4029" spans="15:16" x14ac:dyDescent="0.25">
      <c r="O4029">
        <v>7485233</v>
      </c>
      <c r="P4029" t="s">
        <v>1335</v>
      </c>
    </row>
    <row r="4030" spans="15:16" x14ac:dyDescent="0.25">
      <c r="O4030">
        <v>7485233</v>
      </c>
      <c r="P4030" t="s">
        <v>1335</v>
      </c>
    </row>
    <row r="4031" spans="15:16" x14ac:dyDescent="0.25">
      <c r="O4031">
        <v>7485234</v>
      </c>
      <c r="P4031" t="s">
        <v>1336</v>
      </c>
    </row>
    <row r="4032" spans="15:16" x14ac:dyDescent="0.25">
      <c r="O4032">
        <v>7485234</v>
      </c>
      <c r="P4032" t="s">
        <v>1336</v>
      </c>
    </row>
    <row r="4033" spans="15:16" x14ac:dyDescent="0.25">
      <c r="O4033">
        <v>7485234</v>
      </c>
      <c r="P4033" t="s">
        <v>1336</v>
      </c>
    </row>
    <row r="4034" spans="15:16" x14ac:dyDescent="0.25">
      <c r="O4034">
        <v>7485234</v>
      </c>
      <c r="P4034" t="s">
        <v>1336</v>
      </c>
    </row>
    <row r="4035" spans="15:16" x14ac:dyDescent="0.25">
      <c r="O4035">
        <v>7485234</v>
      </c>
      <c r="P4035" t="s">
        <v>1336</v>
      </c>
    </row>
    <row r="4036" spans="15:16" x14ac:dyDescent="0.25">
      <c r="O4036">
        <v>7485242</v>
      </c>
      <c r="P4036" t="s">
        <v>1337</v>
      </c>
    </row>
    <row r="4037" spans="15:16" x14ac:dyDescent="0.25">
      <c r="O4037">
        <v>7485242</v>
      </c>
      <c r="P4037" t="s">
        <v>1337</v>
      </c>
    </row>
    <row r="4038" spans="15:16" x14ac:dyDescent="0.25">
      <c r="O4038">
        <v>7485242</v>
      </c>
      <c r="P4038" t="s">
        <v>1337</v>
      </c>
    </row>
    <row r="4039" spans="15:16" x14ac:dyDescent="0.25">
      <c r="O4039">
        <v>7485242</v>
      </c>
      <c r="P4039" t="s">
        <v>1337</v>
      </c>
    </row>
    <row r="4040" spans="15:16" x14ac:dyDescent="0.25">
      <c r="O4040">
        <v>7485242</v>
      </c>
      <c r="P4040" t="s">
        <v>1337</v>
      </c>
    </row>
    <row r="4041" spans="15:16" x14ac:dyDescent="0.25">
      <c r="O4041">
        <v>7485248</v>
      </c>
      <c r="P4041" t="s">
        <v>1338</v>
      </c>
    </row>
    <row r="4042" spans="15:16" x14ac:dyDescent="0.25">
      <c r="O4042">
        <v>7485248</v>
      </c>
      <c r="P4042" t="s">
        <v>1338</v>
      </c>
    </row>
    <row r="4043" spans="15:16" x14ac:dyDescent="0.25">
      <c r="O4043">
        <v>7485248</v>
      </c>
      <c r="P4043" t="s">
        <v>1338</v>
      </c>
    </row>
    <row r="4044" spans="15:16" x14ac:dyDescent="0.25">
      <c r="O4044">
        <v>7485248</v>
      </c>
      <c r="P4044" t="s">
        <v>1338</v>
      </c>
    </row>
    <row r="4045" spans="15:16" x14ac:dyDescent="0.25">
      <c r="O4045">
        <v>7485249</v>
      </c>
      <c r="P4045" t="s">
        <v>1339</v>
      </c>
    </row>
    <row r="4046" spans="15:16" x14ac:dyDescent="0.25">
      <c r="O4046">
        <v>7485249</v>
      </c>
      <c r="P4046" t="s">
        <v>1339</v>
      </c>
    </row>
    <row r="4047" spans="15:16" x14ac:dyDescent="0.25">
      <c r="O4047">
        <v>7485249</v>
      </c>
      <c r="P4047" t="s">
        <v>1339</v>
      </c>
    </row>
    <row r="4048" spans="15:16" x14ac:dyDescent="0.25">
      <c r="O4048">
        <v>7485249</v>
      </c>
      <c r="P4048" t="s">
        <v>1339</v>
      </c>
    </row>
    <row r="4049" spans="15:16" x14ac:dyDescent="0.25">
      <c r="O4049">
        <v>7485249</v>
      </c>
      <c r="P4049" t="s">
        <v>1339</v>
      </c>
    </row>
    <row r="4050" spans="15:16" x14ac:dyDescent="0.25">
      <c r="O4050">
        <v>7485251</v>
      </c>
      <c r="P4050" t="s">
        <v>1340</v>
      </c>
    </row>
    <row r="4051" spans="15:16" x14ac:dyDescent="0.25">
      <c r="O4051">
        <v>7485251</v>
      </c>
      <c r="P4051" t="s">
        <v>1340</v>
      </c>
    </row>
    <row r="4052" spans="15:16" x14ac:dyDescent="0.25">
      <c r="O4052">
        <v>7485251</v>
      </c>
      <c r="P4052" t="s">
        <v>1340</v>
      </c>
    </row>
    <row r="4053" spans="15:16" x14ac:dyDescent="0.25">
      <c r="O4053">
        <v>7485251</v>
      </c>
      <c r="P4053" t="s">
        <v>1340</v>
      </c>
    </row>
    <row r="4054" spans="15:16" x14ac:dyDescent="0.25">
      <c r="O4054">
        <v>7485251</v>
      </c>
      <c r="P4054" t="s">
        <v>1340</v>
      </c>
    </row>
    <row r="4055" spans="15:16" x14ac:dyDescent="0.25">
      <c r="O4055">
        <v>7485259</v>
      </c>
      <c r="P4055" t="s">
        <v>1341</v>
      </c>
    </row>
    <row r="4056" spans="15:16" x14ac:dyDescent="0.25">
      <c r="O4056">
        <v>7485259</v>
      </c>
      <c r="P4056" t="s">
        <v>1341</v>
      </c>
    </row>
    <row r="4057" spans="15:16" x14ac:dyDescent="0.25">
      <c r="O4057">
        <v>7485260</v>
      </c>
      <c r="P4057" t="s">
        <v>1342</v>
      </c>
    </row>
    <row r="4058" spans="15:16" x14ac:dyDescent="0.25">
      <c r="O4058">
        <v>7485260</v>
      </c>
      <c r="P4058" t="s">
        <v>1342</v>
      </c>
    </row>
    <row r="4059" spans="15:16" x14ac:dyDescent="0.25">
      <c r="O4059">
        <v>7485265</v>
      </c>
      <c r="P4059" t="s">
        <v>1343</v>
      </c>
    </row>
    <row r="4060" spans="15:16" x14ac:dyDescent="0.25">
      <c r="O4060">
        <v>7485265</v>
      </c>
      <c r="P4060" t="s">
        <v>1343</v>
      </c>
    </row>
    <row r="4061" spans="15:16" x14ac:dyDescent="0.25">
      <c r="O4061">
        <v>7485265</v>
      </c>
      <c r="P4061" t="s">
        <v>1343</v>
      </c>
    </row>
    <row r="4062" spans="15:16" x14ac:dyDescent="0.25">
      <c r="O4062">
        <v>7485265</v>
      </c>
      <c r="P4062" t="s">
        <v>1343</v>
      </c>
    </row>
    <row r="4063" spans="15:16" x14ac:dyDescent="0.25">
      <c r="O4063">
        <v>7485265</v>
      </c>
      <c r="P4063" t="s">
        <v>1343</v>
      </c>
    </row>
    <row r="4064" spans="15:16" x14ac:dyDescent="0.25">
      <c r="O4064">
        <v>7485273</v>
      </c>
      <c r="P4064" t="s">
        <v>1344</v>
      </c>
    </row>
    <row r="4065" spans="15:16" x14ac:dyDescent="0.25">
      <c r="O4065">
        <v>7485273</v>
      </c>
      <c r="P4065" t="s">
        <v>1344</v>
      </c>
    </row>
    <row r="4066" spans="15:16" x14ac:dyDescent="0.25">
      <c r="O4066">
        <v>7485273</v>
      </c>
      <c r="P4066" t="s">
        <v>1344</v>
      </c>
    </row>
    <row r="4067" spans="15:16" x14ac:dyDescent="0.25">
      <c r="O4067">
        <v>7485273</v>
      </c>
      <c r="P4067" t="s">
        <v>1344</v>
      </c>
    </row>
    <row r="4068" spans="15:16" x14ac:dyDescent="0.25">
      <c r="O4068">
        <v>7485273</v>
      </c>
      <c r="P4068" t="s">
        <v>1344</v>
      </c>
    </row>
    <row r="4069" spans="15:16" x14ac:dyDescent="0.25">
      <c r="O4069">
        <v>7485288</v>
      </c>
      <c r="P4069" t="s">
        <v>1345</v>
      </c>
    </row>
    <row r="4070" spans="15:16" x14ac:dyDescent="0.25">
      <c r="O4070">
        <v>7485288</v>
      </c>
      <c r="P4070" t="s">
        <v>1345</v>
      </c>
    </row>
    <row r="4071" spans="15:16" x14ac:dyDescent="0.25">
      <c r="O4071">
        <v>7485401</v>
      </c>
      <c r="P4071" t="s">
        <v>1346</v>
      </c>
    </row>
    <row r="4072" spans="15:16" x14ac:dyDescent="0.25">
      <c r="O4072">
        <v>7485401</v>
      </c>
      <c r="P4072" t="s">
        <v>1346</v>
      </c>
    </row>
    <row r="4073" spans="15:16" x14ac:dyDescent="0.25">
      <c r="O4073">
        <v>7485673</v>
      </c>
      <c r="P4073" t="s">
        <v>1347</v>
      </c>
    </row>
    <row r="4074" spans="15:16" x14ac:dyDescent="0.25">
      <c r="O4074">
        <v>7485673</v>
      </c>
      <c r="P4074" t="s">
        <v>1347</v>
      </c>
    </row>
    <row r="4075" spans="15:16" x14ac:dyDescent="0.25">
      <c r="O4075">
        <v>7485674</v>
      </c>
      <c r="P4075" t="s">
        <v>1348</v>
      </c>
    </row>
    <row r="4076" spans="15:16" x14ac:dyDescent="0.25">
      <c r="O4076">
        <v>7485674</v>
      </c>
      <c r="P4076" t="s">
        <v>1348</v>
      </c>
    </row>
    <row r="4077" spans="15:16" x14ac:dyDescent="0.25">
      <c r="O4077">
        <v>7485674</v>
      </c>
      <c r="P4077" t="s">
        <v>1348</v>
      </c>
    </row>
    <row r="4078" spans="15:16" x14ac:dyDescent="0.25">
      <c r="O4078">
        <v>7485674</v>
      </c>
      <c r="P4078" t="s">
        <v>1348</v>
      </c>
    </row>
    <row r="4079" spans="15:16" x14ac:dyDescent="0.25">
      <c r="O4079">
        <v>7485683</v>
      </c>
      <c r="P4079" t="s">
        <v>1349</v>
      </c>
    </row>
    <row r="4080" spans="15:16" x14ac:dyDescent="0.25">
      <c r="O4080">
        <v>7485684</v>
      </c>
      <c r="P4080" t="s">
        <v>1350</v>
      </c>
    </row>
    <row r="4081" spans="15:16" x14ac:dyDescent="0.25">
      <c r="O4081">
        <v>7485684</v>
      </c>
      <c r="P4081" t="s">
        <v>1350</v>
      </c>
    </row>
    <row r="4082" spans="15:16" x14ac:dyDescent="0.25">
      <c r="O4082">
        <v>7485684</v>
      </c>
      <c r="P4082" t="s">
        <v>1350</v>
      </c>
    </row>
    <row r="4083" spans="15:16" x14ac:dyDescent="0.25">
      <c r="O4083">
        <v>7485684</v>
      </c>
      <c r="P4083" t="s">
        <v>1350</v>
      </c>
    </row>
    <row r="4084" spans="15:16" x14ac:dyDescent="0.25">
      <c r="O4084">
        <v>7485733</v>
      </c>
      <c r="P4084" t="s">
        <v>1351</v>
      </c>
    </row>
    <row r="4085" spans="15:16" x14ac:dyDescent="0.25">
      <c r="O4085">
        <v>7485734</v>
      </c>
      <c r="P4085" t="s">
        <v>1352</v>
      </c>
    </row>
    <row r="4086" spans="15:16" x14ac:dyDescent="0.25">
      <c r="O4086">
        <v>7485734</v>
      </c>
      <c r="P4086" t="s">
        <v>1352</v>
      </c>
    </row>
    <row r="4087" spans="15:16" x14ac:dyDescent="0.25">
      <c r="O4087">
        <v>7485734</v>
      </c>
      <c r="P4087" t="s">
        <v>1352</v>
      </c>
    </row>
    <row r="4088" spans="15:16" x14ac:dyDescent="0.25">
      <c r="O4088">
        <v>7485734</v>
      </c>
      <c r="P4088" t="s">
        <v>1352</v>
      </c>
    </row>
    <row r="4089" spans="15:16" x14ac:dyDescent="0.25">
      <c r="O4089">
        <v>7485742</v>
      </c>
      <c r="P4089" t="s">
        <v>1353</v>
      </c>
    </row>
    <row r="4090" spans="15:16" x14ac:dyDescent="0.25">
      <c r="O4090">
        <v>7485742</v>
      </c>
      <c r="P4090" t="s">
        <v>1353</v>
      </c>
    </row>
    <row r="4091" spans="15:16" x14ac:dyDescent="0.25">
      <c r="O4091">
        <v>7485742</v>
      </c>
      <c r="P4091" t="s">
        <v>1353</v>
      </c>
    </row>
    <row r="4092" spans="15:16" x14ac:dyDescent="0.25">
      <c r="O4092">
        <v>7485742</v>
      </c>
      <c r="P4092" t="s">
        <v>1353</v>
      </c>
    </row>
    <row r="4093" spans="15:16" x14ac:dyDescent="0.25">
      <c r="O4093">
        <v>7485748</v>
      </c>
      <c r="P4093" t="s">
        <v>1354</v>
      </c>
    </row>
    <row r="4094" spans="15:16" x14ac:dyDescent="0.25">
      <c r="O4094">
        <v>7485748</v>
      </c>
      <c r="P4094" t="s">
        <v>1354</v>
      </c>
    </row>
    <row r="4095" spans="15:16" x14ac:dyDescent="0.25">
      <c r="O4095">
        <v>7485749</v>
      </c>
      <c r="P4095" t="s">
        <v>1355</v>
      </c>
    </row>
    <row r="4096" spans="15:16" x14ac:dyDescent="0.25">
      <c r="O4096">
        <v>7485749</v>
      </c>
      <c r="P4096" t="s">
        <v>1355</v>
      </c>
    </row>
    <row r="4097" spans="15:16" x14ac:dyDescent="0.25">
      <c r="O4097">
        <v>7485749</v>
      </c>
      <c r="P4097" t="s">
        <v>1355</v>
      </c>
    </row>
    <row r="4098" spans="15:16" x14ac:dyDescent="0.25">
      <c r="O4098">
        <v>7485751</v>
      </c>
      <c r="P4098" t="s">
        <v>1356</v>
      </c>
    </row>
    <row r="4099" spans="15:16" x14ac:dyDescent="0.25">
      <c r="O4099">
        <v>7485751</v>
      </c>
      <c r="P4099" t="s">
        <v>1356</v>
      </c>
    </row>
    <row r="4100" spans="15:16" x14ac:dyDescent="0.25">
      <c r="O4100">
        <v>7485751</v>
      </c>
      <c r="P4100" t="s">
        <v>1356</v>
      </c>
    </row>
    <row r="4101" spans="15:16" x14ac:dyDescent="0.25">
      <c r="O4101">
        <v>7485751</v>
      </c>
      <c r="P4101" t="s">
        <v>1356</v>
      </c>
    </row>
    <row r="4102" spans="15:16" x14ac:dyDescent="0.25">
      <c r="O4102">
        <v>7485765</v>
      </c>
      <c r="P4102" t="s">
        <v>1357</v>
      </c>
    </row>
    <row r="4103" spans="15:16" x14ac:dyDescent="0.25">
      <c r="O4103">
        <v>7485765</v>
      </c>
      <c r="P4103" t="s">
        <v>1357</v>
      </c>
    </row>
    <row r="4104" spans="15:16" x14ac:dyDescent="0.25">
      <c r="O4104">
        <v>7485765</v>
      </c>
      <c r="P4104" t="s">
        <v>1357</v>
      </c>
    </row>
    <row r="4105" spans="15:16" x14ac:dyDescent="0.25">
      <c r="O4105">
        <v>7485765</v>
      </c>
      <c r="P4105" t="s">
        <v>1357</v>
      </c>
    </row>
    <row r="4106" spans="15:16" x14ac:dyDescent="0.25">
      <c r="O4106">
        <v>7485773</v>
      </c>
      <c r="P4106" t="s">
        <v>1358</v>
      </c>
    </row>
    <row r="4107" spans="15:16" x14ac:dyDescent="0.25">
      <c r="O4107">
        <v>7485773</v>
      </c>
      <c r="P4107" t="s">
        <v>1358</v>
      </c>
    </row>
    <row r="4108" spans="15:16" x14ac:dyDescent="0.25">
      <c r="O4108">
        <v>7485773</v>
      </c>
      <c r="P4108" t="s">
        <v>1358</v>
      </c>
    </row>
    <row r="4109" spans="15:16" x14ac:dyDescent="0.25">
      <c r="O4109">
        <v>7486183</v>
      </c>
      <c r="P4109" t="s">
        <v>1359</v>
      </c>
    </row>
    <row r="4110" spans="15:16" x14ac:dyDescent="0.25">
      <c r="O4110">
        <v>7486183</v>
      </c>
      <c r="P4110" t="s">
        <v>1359</v>
      </c>
    </row>
    <row r="4111" spans="15:16" x14ac:dyDescent="0.25">
      <c r="O4111">
        <v>7486184</v>
      </c>
      <c r="P4111" t="s">
        <v>1360</v>
      </c>
    </row>
    <row r="4112" spans="15:16" x14ac:dyDescent="0.25">
      <c r="O4112">
        <v>7486184</v>
      </c>
      <c r="P4112" t="s">
        <v>1360</v>
      </c>
    </row>
    <row r="4113" spans="15:16" x14ac:dyDescent="0.25">
      <c r="O4113">
        <v>7486201</v>
      </c>
      <c r="P4113" t="s">
        <v>1361</v>
      </c>
    </row>
    <row r="4114" spans="15:16" x14ac:dyDescent="0.25">
      <c r="O4114">
        <v>7486203</v>
      </c>
      <c r="P4114" t="s">
        <v>1362</v>
      </c>
    </row>
    <row r="4115" spans="15:16" x14ac:dyDescent="0.25">
      <c r="O4115">
        <v>7486203</v>
      </c>
      <c r="P4115" t="s">
        <v>1362</v>
      </c>
    </row>
    <row r="4116" spans="15:16" x14ac:dyDescent="0.25">
      <c r="O4116">
        <v>7486251</v>
      </c>
      <c r="P4116" t="s">
        <v>1363</v>
      </c>
    </row>
    <row r="4117" spans="15:16" x14ac:dyDescent="0.25">
      <c r="O4117">
        <v>7486251</v>
      </c>
      <c r="P4117" t="s">
        <v>1363</v>
      </c>
    </row>
    <row r="4118" spans="15:16" x14ac:dyDescent="0.25">
      <c r="O4118">
        <v>7486703</v>
      </c>
      <c r="P4118" t="s">
        <v>1364</v>
      </c>
    </row>
    <row r="4119" spans="15:16" x14ac:dyDescent="0.25">
      <c r="O4119">
        <v>7486742</v>
      </c>
      <c r="P4119" t="s">
        <v>1365</v>
      </c>
    </row>
    <row r="4120" spans="15:16" x14ac:dyDescent="0.25">
      <c r="O4120">
        <v>7486742</v>
      </c>
      <c r="P4120" t="s">
        <v>1365</v>
      </c>
    </row>
    <row r="4121" spans="15:16" x14ac:dyDescent="0.25">
      <c r="O4121">
        <v>7486751</v>
      </c>
      <c r="P4121" t="s">
        <v>1366</v>
      </c>
    </row>
    <row r="4122" spans="15:16" x14ac:dyDescent="0.25">
      <c r="O4122">
        <v>7486751</v>
      </c>
      <c r="P4122" t="s">
        <v>1366</v>
      </c>
    </row>
    <row r="4123" spans="15:16" x14ac:dyDescent="0.25">
      <c r="O4123">
        <v>7486756</v>
      </c>
      <c r="P4123" t="s">
        <v>1367</v>
      </c>
    </row>
    <row r="4124" spans="15:16" x14ac:dyDescent="0.25">
      <c r="O4124">
        <v>7486756</v>
      </c>
      <c r="P4124" t="s">
        <v>1367</v>
      </c>
    </row>
    <row r="4125" spans="15:16" x14ac:dyDescent="0.25">
      <c r="O4125">
        <v>7487401</v>
      </c>
      <c r="P4125" t="s">
        <v>1368</v>
      </c>
    </row>
    <row r="4126" spans="15:16" x14ac:dyDescent="0.25">
      <c r="O4126">
        <v>7487401</v>
      </c>
      <c r="P4126" t="s">
        <v>1368</v>
      </c>
    </row>
    <row r="4127" spans="15:16" x14ac:dyDescent="0.25">
      <c r="O4127">
        <v>7487401</v>
      </c>
      <c r="P4127" t="s">
        <v>1368</v>
      </c>
    </row>
    <row r="4128" spans="15:16" x14ac:dyDescent="0.25">
      <c r="O4128">
        <v>7488183</v>
      </c>
      <c r="P4128" t="s">
        <v>1369</v>
      </c>
    </row>
    <row r="4129" spans="15:16" x14ac:dyDescent="0.25">
      <c r="O4129">
        <v>7488183</v>
      </c>
      <c r="P4129" t="s">
        <v>1369</v>
      </c>
    </row>
    <row r="4130" spans="15:16" x14ac:dyDescent="0.25">
      <c r="O4130">
        <v>7488183</v>
      </c>
      <c r="P4130" t="s">
        <v>1369</v>
      </c>
    </row>
    <row r="4131" spans="15:16" x14ac:dyDescent="0.25">
      <c r="O4131">
        <v>7488184</v>
      </c>
      <c r="P4131" t="s">
        <v>1370</v>
      </c>
    </row>
    <row r="4132" spans="15:16" x14ac:dyDescent="0.25">
      <c r="O4132">
        <v>7488184</v>
      </c>
      <c r="P4132" t="s">
        <v>1370</v>
      </c>
    </row>
    <row r="4133" spans="15:16" x14ac:dyDescent="0.25">
      <c r="O4133">
        <v>7488184</v>
      </c>
      <c r="P4133" t="s">
        <v>1370</v>
      </c>
    </row>
    <row r="4134" spans="15:16" x14ac:dyDescent="0.25">
      <c r="O4134">
        <v>7488184</v>
      </c>
      <c r="P4134" t="s">
        <v>1370</v>
      </c>
    </row>
    <row r="4135" spans="15:16" x14ac:dyDescent="0.25">
      <c r="O4135">
        <v>7488184</v>
      </c>
      <c r="P4135" t="s">
        <v>1370</v>
      </c>
    </row>
    <row r="4136" spans="15:16" x14ac:dyDescent="0.25">
      <c r="O4136">
        <v>7488201</v>
      </c>
      <c r="P4136" t="s">
        <v>1371</v>
      </c>
    </row>
    <row r="4137" spans="15:16" x14ac:dyDescent="0.25">
      <c r="O4137">
        <v>7488201</v>
      </c>
      <c r="P4137" t="s">
        <v>1371</v>
      </c>
    </row>
    <row r="4138" spans="15:16" x14ac:dyDescent="0.25">
      <c r="O4138">
        <v>7488203</v>
      </c>
      <c r="P4138" t="s">
        <v>1372</v>
      </c>
    </row>
    <row r="4139" spans="15:16" x14ac:dyDescent="0.25">
      <c r="O4139">
        <v>7488203</v>
      </c>
      <c r="P4139" t="s">
        <v>1372</v>
      </c>
    </row>
    <row r="4140" spans="15:16" x14ac:dyDescent="0.25">
      <c r="O4140">
        <v>7488203</v>
      </c>
      <c r="P4140" t="s">
        <v>1372</v>
      </c>
    </row>
    <row r="4141" spans="15:16" x14ac:dyDescent="0.25">
      <c r="O4141">
        <v>7488203</v>
      </c>
      <c r="P4141" t="s">
        <v>1372</v>
      </c>
    </row>
    <row r="4142" spans="15:16" x14ac:dyDescent="0.25">
      <c r="O4142">
        <v>7488203</v>
      </c>
      <c r="P4142" t="s">
        <v>1372</v>
      </c>
    </row>
    <row r="4143" spans="15:16" x14ac:dyDescent="0.25">
      <c r="O4143">
        <v>7488203</v>
      </c>
      <c r="P4143" t="s">
        <v>1372</v>
      </c>
    </row>
    <row r="4144" spans="15:16" x14ac:dyDescent="0.25">
      <c r="O4144">
        <v>7488250</v>
      </c>
      <c r="P4144" t="s">
        <v>1373</v>
      </c>
    </row>
    <row r="4145" spans="15:16" x14ac:dyDescent="0.25">
      <c r="O4145">
        <v>7488250</v>
      </c>
      <c r="P4145" t="s">
        <v>1373</v>
      </c>
    </row>
    <row r="4146" spans="15:16" x14ac:dyDescent="0.25">
      <c r="O4146">
        <v>7488250</v>
      </c>
      <c r="P4146" t="s">
        <v>1373</v>
      </c>
    </row>
    <row r="4147" spans="15:16" x14ac:dyDescent="0.25">
      <c r="O4147">
        <v>7488250</v>
      </c>
      <c r="P4147" t="s">
        <v>1373</v>
      </c>
    </row>
    <row r="4148" spans="15:16" x14ac:dyDescent="0.25">
      <c r="O4148">
        <v>7488251</v>
      </c>
      <c r="P4148" t="s">
        <v>1374</v>
      </c>
    </row>
    <row r="4149" spans="15:16" x14ac:dyDescent="0.25">
      <c r="O4149">
        <v>7488251</v>
      </c>
      <c r="P4149" t="s">
        <v>1374</v>
      </c>
    </row>
    <row r="4150" spans="15:16" x14ac:dyDescent="0.25">
      <c r="O4150">
        <v>7488251</v>
      </c>
      <c r="P4150" t="s">
        <v>1374</v>
      </c>
    </row>
    <row r="4151" spans="15:16" x14ac:dyDescent="0.25">
      <c r="O4151">
        <v>7488251</v>
      </c>
      <c r="P4151" t="s">
        <v>1374</v>
      </c>
    </row>
    <row r="4152" spans="15:16" x14ac:dyDescent="0.25">
      <c r="O4152">
        <v>7488251</v>
      </c>
      <c r="P4152" t="s">
        <v>1374</v>
      </c>
    </row>
    <row r="4153" spans="15:16" x14ac:dyDescent="0.25">
      <c r="O4153">
        <v>7488251</v>
      </c>
      <c r="P4153" t="s">
        <v>1374</v>
      </c>
    </row>
    <row r="4154" spans="15:16" x14ac:dyDescent="0.25">
      <c r="O4154">
        <v>7488253</v>
      </c>
      <c r="P4154" t="s">
        <v>1375</v>
      </c>
    </row>
    <row r="4155" spans="15:16" x14ac:dyDescent="0.25">
      <c r="O4155">
        <v>7488253</v>
      </c>
      <c r="P4155" t="s">
        <v>1375</v>
      </c>
    </row>
    <row r="4156" spans="15:16" x14ac:dyDescent="0.25">
      <c r="O4156">
        <v>7488253</v>
      </c>
      <c r="P4156" t="s">
        <v>1375</v>
      </c>
    </row>
    <row r="4157" spans="15:16" x14ac:dyDescent="0.25">
      <c r="O4157">
        <v>7488253</v>
      </c>
      <c r="P4157" t="s">
        <v>1375</v>
      </c>
    </row>
    <row r="4158" spans="15:16" x14ac:dyDescent="0.25">
      <c r="O4158">
        <v>7488256</v>
      </c>
      <c r="P4158" t="s">
        <v>1376</v>
      </c>
    </row>
    <row r="4159" spans="15:16" x14ac:dyDescent="0.25">
      <c r="O4159">
        <v>7488256</v>
      </c>
      <c r="P4159" t="s">
        <v>1376</v>
      </c>
    </row>
    <row r="4160" spans="15:16" x14ac:dyDescent="0.25">
      <c r="O4160">
        <v>7488256</v>
      </c>
      <c r="P4160" t="s">
        <v>1376</v>
      </c>
    </row>
    <row r="4161" spans="15:16" x14ac:dyDescent="0.25">
      <c r="O4161">
        <v>7488256</v>
      </c>
      <c r="P4161" t="s">
        <v>1376</v>
      </c>
    </row>
    <row r="4162" spans="15:16" x14ac:dyDescent="0.25">
      <c r="O4162">
        <v>7488256</v>
      </c>
      <c r="P4162" t="s">
        <v>1376</v>
      </c>
    </row>
    <row r="4163" spans="15:16" x14ac:dyDescent="0.25">
      <c r="O4163">
        <v>7488684</v>
      </c>
      <c r="P4163" t="s">
        <v>1377</v>
      </c>
    </row>
    <row r="4164" spans="15:16" x14ac:dyDescent="0.25">
      <c r="O4164">
        <v>7488684</v>
      </c>
      <c r="P4164" t="s">
        <v>1377</v>
      </c>
    </row>
    <row r="4165" spans="15:16" x14ac:dyDescent="0.25">
      <c r="O4165">
        <v>7488703</v>
      </c>
      <c r="P4165" t="s">
        <v>1378</v>
      </c>
    </row>
    <row r="4166" spans="15:16" x14ac:dyDescent="0.25">
      <c r="O4166">
        <v>7488703</v>
      </c>
      <c r="P4166" t="s">
        <v>1378</v>
      </c>
    </row>
    <row r="4167" spans="15:16" x14ac:dyDescent="0.25">
      <c r="O4167">
        <v>7488751</v>
      </c>
      <c r="P4167" t="s">
        <v>1379</v>
      </c>
    </row>
    <row r="4168" spans="15:16" x14ac:dyDescent="0.25">
      <c r="O4168">
        <v>7488751</v>
      </c>
      <c r="P4168" t="s">
        <v>1379</v>
      </c>
    </row>
    <row r="4169" spans="15:16" x14ac:dyDescent="0.25">
      <c r="O4169">
        <v>7488751</v>
      </c>
      <c r="P4169" t="s">
        <v>1379</v>
      </c>
    </row>
    <row r="4170" spans="15:16" x14ac:dyDescent="0.25">
      <c r="O4170">
        <v>7488753</v>
      </c>
      <c r="P4170" t="s">
        <v>1380</v>
      </c>
    </row>
    <row r="4171" spans="15:16" x14ac:dyDescent="0.25">
      <c r="O4171">
        <v>7488756</v>
      </c>
      <c r="P4171" t="s">
        <v>1381</v>
      </c>
    </row>
    <row r="4172" spans="15:16" x14ac:dyDescent="0.25">
      <c r="O4172">
        <v>7488756</v>
      </c>
      <c r="P4172" t="s">
        <v>1381</v>
      </c>
    </row>
    <row r="4173" spans="15:16" x14ac:dyDescent="0.25">
      <c r="O4173">
        <v>7489183</v>
      </c>
      <c r="P4173" t="s">
        <v>1382</v>
      </c>
    </row>
    <row r="4174" spans="15:16" x14ac:dyDescent="0.25">
      <c r="O4174">
        <v>7489183</v>
      </c>
      <c r="P4174" t="s">
        <v>1382</v>
      </c>
    </row>
    <row r="4175" spans="15:16" x14ac:dyDescent="0.25">
      <c r="O4175">
        <v>7489183</v>
      </c>
      <c r="P4175" t="s">
        <v>1382</v>
      </c>
    </row>
    <row r="4176" spans="15:16" x14ac:dyDescent="0.25">
      <c r="O4176">
        <v>7489183</v>
      </c>
      <c r="P4176" t="s">
        <v>1382</v>
      </c>
    </row>
    <row r="4177" spans="15:16" x14ac:dyDescent="0.25">
      <c r="O4177">
        <v>7489184</v>
      </c>
      <c r="P4177" t="s">
        <v>1383</v>
      </c>
    </row>
    <row r="4178" spans="15:16" x14ac:dyDescent="0.25">
      <c r="O4178">
        <v>7489184</v>
      </c>
      <c r="P4178" t="s">
        <v>1383</v>
      </c>
    </row>
    <row r="4179" spans="15:16" x14ac:dyDescent="0.25">
      <c r="O4179">
        <v>7489184</v>
      </c>
      <c r="P4179" t="s">
        <v>1383</v>
      </c>
    </row>
    <row r="4180" spans="15:16" x14ac:dyDescent="0.25">
      <c r="O4180">
        <v>7489184</v>
      </c>
      <c r="P4180" t="s">
        <v>1383</v>
      </c>
    </row>
    <row r="4181" spans="15:16" x14ac:dyDescent="0.25">
      <c r="O4181">
        <v>7489184</v>
      </c>
      <c r="P4181" t="s">
        <v>1383</v>
      </c>
    </row>
    <row r="4182" spans="15:16" x14ac:dyDescent="0.25">
      <c r="O4182">
        <v>7489184</v>
      </c>
      <c r="P4182" t="s">
        <v>1383</v>
      </c>
    </row>
    <row r="4183" spans="15:16" x14ac:dyDescent="0.25">
      <c r="O4183">
        <v>7489201</v>
      </c>
      <c r="P4183" t="s">
        <v>1384</v>
      </c>
    </row>
    <row r="4184" spans="15:16" x14ac:dyDescent="0.25">
      <c r="O4184">
        <v>7489201</v>
      </c>
      <c r="P4184" t="s">
        <v>1384</v>
      </c>
    </row>
    <row r="4185" spans="15:16" x14ac:dyDescent="0.25">
      <c r="O4185">
        <v>7489201</v>
      </c>
      <c r="P4185" t="s">
        <v>1384</v>
      </c>
    </row>
    <row r="4186" spans="15:16" x14ac:dyDescent="0.25">
      <c r="O4186">
        <v>7489201</v>
      </c>
      <c r="P4186" t="s">
        <v>1384</v>
      </c>
    </row>
    <row r="4187" spans="15:16" x14ac:dyDescent="0.25">
      <c r="O4187">
        <v>7489203</v>
      </c>
      <c r="P4187" t="s">
        <v>1385</v>
      </c>
    </row>
    <row r="4188" spans="15:16" x14ac:dyDescent="0.25">
      <c r="O4188">
        <v>7489203</v>
      </c>
      <c r="P4188" t="s">
        <v>1385</v>
      </c>
    </row>
    <row r="4189" spans="15:16" x14ac:dyDescent="0.25">
      <c r="O4189">
        <v>7489203</v>
      </c>
      <c r="P4189" t="s">
        <v>1385</v>
      </c>
    </row>
    <row r="4190" spans="15:16" x14ac:dyDescent="0.25">
      <c r="O4190">
        <v>7489203</v>
      </c>
      <c r="P4190" t="s">
        <v>1385</v>
      </c>
    </row>
    <row r="4191" spans="15:16" x14ac:dyDescent="0.25">
      <c r="O4191">
        <v>7489203</v>
      </c>
      <c r="P4191" t="s">
        <v>1385</v>
      </c>
    </row>
    <row r="4192" spans="15:16" x14ac:dyDescent="0.25">
      <c r="O4192">
        <v>7489203</v>
      </c>
      <c r="P4192" t="s">
        <v>1385</v>
      </c>
    </row>
    <row r="4193" spans="15:16" x14ac:dyDescent="0.25">
      <c r="O4193">
        <v>7489233</v>
      </c>
      <c r="P4193" t="s">
        <v>1386</v>
      </c>
    </row>
    <row r="4194" spans="15:16" x14ac:dyDescent="0.25">
      <c r="O4194">
        <v>7489233</v>
      </c>
      <c r="P4194" t="s">
        <v>1386</v>
      </c>
    </row>
    <row r="4195" spans="15:16" x14ac:dyDescent="0.25">
      <c r="O4195">
        <v>7489233</v>
      </c>
      <c r="P4195" t="s">
        <v>1386</v>
      </c>
    </row>
    <row r="4196" spans="15:16" x14ac:dyDescent="0.25">
      <c r="O4196">
        <v>7489233</v>
      </c>
      <c r="P4196" t="s">
        <v>1386</v>
      </c>
    </row>
    <row r="4197" spans="15:16" x14ac:dyDescent="0.25">
      <c r="O4197">
        <v>7489233</v>
      </c>
      <c r="P4197" t="s">
        <v>1386</v>
      </c>
    </row>
    <row r="4198" spans="15:16" x14ac:dyDescent="0.25">
      <c r="O4198">
        <v>7489234</v>
      </c>
      <c r="P4198" t="s">
        <v>1387</v>
      </c>
    </row>
    <row r="4199" spans="15:16" x14ac:dyDescent="0.25">
      <c r="O4199">
        <v>7489234</v>
      </c>
      <c r="P4199" t="s">
        <v>1387</v>
      </c>
    </row>
    <row r="4200" spans="15:16" x14ac:dyDescent="0.25">
      <c r="O4200">
        <v>7489234</v>
      </c>
      <c r="P4200" t="s">
        <v>1387</v>
      </c>
    </row>
    <row r="4201" spans="15:16" x14ac:dyDescent="0.25">
      <c r="O4201">
        <v>7489234</v>
      </c>
      <c r="P4201" t="s">
        <v>1387</v>
      </c>
    </row>
    <row r="4202" spans="15:16" x14ac:dyDescent="0.25">
      <c r="O4202">
        <v>7489234</v>
      </c>
      <c r="P4202" t="s">
        <v>1387</v>
      </c>
    </row>
    <row r="4203" spans="15:16" x14ac:dyDescent="0.25">
      <c r="O4203">
        <v>7489234</v>
      </c>
      <c r="P4203" t="s">
        <v>1387</v>
      </c>
    </row>
    <row r="4204" spans="15:16" x14ac:dyDescent="0.25">
      <c r="O4204">
        <v>7489241</v>
      </c>
      <c r="P4204" t="s">
        <v>1388</v>
      </c>
    </row>
    <row r="4205" spans="15:16" x14ac:dyDescent="0.25">
      <c r="O4205">
        <v>7489241</v>
      </c>
      <c r="P4205" t="s">
        <v>1388</v>
      </c>
    </row>
    <row r="4206" spans="15:16" x14ac:dyDescent="0.25">
      <c r="O4206">
        <v>7489241</v>
      </c>
      <c r="P4206" t="s">
        <v>1388</v>
      </c>
    </row>
    <row r="4207" spans="15:16" x14ac:dyDescent="0.25">
      <c r="O4207">
        <v>7489241</v>
      </c>
      <c r="P4207" t="s">
        <v>1388</v>
      </c>
    </row>
    <row r="4208" spans="15:16" x14ac:dyDescent="0.25">
      <c r="O4208">
        <v>7489241</v>
      </c>
      <c r="P4208" t="s">
        <v>1388</v>
      </c>
    </row>
    <row r="4209" spans="15:16" x14ac:dyDescent="0.25">
      <c r="O4209">
        <v>7489241</v>
      </c>
      <c r="P4209" t="s">
        <v>1388</v>
      </c>
    </row>
    <row r="4210" spans="15:16" x14ac:dyDescent="0.25">
      <c r="O4210">
        <v>7489242</v>
      </c>
      <c r="P4210" t="s">
        <v>1389</v>
      </c>
    </row>
    <row r="4211" spans="15:16" x14ac:dyDescent="0.25">
      <c r="O4211">
        <v>7489242</v>
      </c>
      <c r="P4211" t="s">
        <v>1389</v>
      </c>
    </row>
    <row r="4212" spans="15:16" x14ac:dyDescent="0.25">
      <c r="O4212">
        <v>7489242</v>
      </c>
      <c r="P4212" t="s">
        <v>1389</v>
      </c>
    </row>
    <row r="4213" spans="15:16" x14ac:dyDescent="0.25">
      <c r="O4213">
        <v>7489242</v>
      </c>
      <c r="P4213" t="s">
        <v>1389</v>
      </c>
    </row>
    <row r="4214" spans="15:16" x14ac:dyDescent="0.25">
      <c r="O4214">
        <v>7489242</v>
      </c>
      <c r="P4214" t="s">
        <v>1389</v>
      </c>
    </row>
    <row r="4215" spans="15:16" x14ac:dyDescent="0.25">
      <c r="O4215">
        <v>7489242</v>
      </c>
      <c r="P4215" t="s">
        <v>1389</v>
      </c>
    </row>
    <row r="4216" spans="15:16" x14ac:dyDescent="0.25">
      <c r="O4216">
        <v>7489250</v>
      </c>
      <c r="P4216" t="s">
        <v>1390</v>
      </c>
    </row>
    <row r="4217" spans="15:16" x14ac:dyDescent="0.25">
      <c r="O4217">
        <v>7489250</v>
      </c>
      <c r="P4217" t="s">
        <v>1390</v>
      </c>
    </row>
    <row r="4218" spans="15:16" x14ac:dyDescent="0.25">
      <c r="O4218">
        <v>7489250</v>
      </c>
      <c r="P4218" t="s">
        <v>1390</v>
      </c>
    </row>
    <row r="4219" spans="15:16" x14ac:dyDescent="0.25">
      <c r="O4219">
        <v>7489250</v>
      </c>
      <c r="P4219" t="s">
        <v>1390</v>
      </c>
    </row>
    <row r="4220" spans="15:16" x14ac:dyDescent="0.25">
      <c r="O4220">
        <v>7489250</v>
      </c>
      <c r="P4220" t="s">
        <v>1390</v>
      </c>
    </row>
    <row r="4221" spans="15:16" x14ac:dyDescent="0.25">
      <c r="O4221">
        <v>7489250</v>
      </c>
      <c r="P4221" t="s">
        <v>1390</v>
      </c>
    </row>
    <row r="4222" spans="15:16" x14ac:dyDescent="0.25">
      <c r="O4222">
        <v>7489251</v>
      </c>
      <c r="P4222" t="s">
        <v>1391</v>
      </c>
    </row>
    <row r="4223" spans="15:16" x14ac:dyDescent="0.25">
      <c r="O4223">
        <v>7489251</v>
      </c>
      <c r="P4223" t="s">
        <v>1391</v>
      </c>
    </row>
    <row r="4224" spans="15:16" x14ac:dyDescent="0.25">
      <c r="O4224">
        <v>7489251</v>
      </c>
      <c r="P4224" t="s">
        <v>1391</v>
      </c>
    </row>
    <row r="4225" spans="15:16" x14ac:dyDescent="0.25">
      <c r="O4225">
        <v>7489251</v>
      </c>
      <c r="P4225" t="s">
        <v>1391</v>
      </c>
    </row>
    <row r="4226" spans="15:16" x14ac:dyDescent="0.25">
      <c r="O4226">
        <v>7489251</v>
      </c>
      <c r="P4226" t="s">
        <v>1391</v>
      </c>
    </row>
    <row r="4227" spans="15:16" x14ac:dyDescent="0.25">
      <c r="O4227">
        <v>7489253</v>
      </c>
      <c r="P4227" t="s">
        <v>1392</v>
      </c>
    </row>
    <row r="4228" spans="15:16" x14ac:dyDescent="0.25">
      <c r="O4228">
        <v>7489253</v>
      </c>
      <c r="P4228" t="s">
        <v>1392</v>
      </c>
    </row>
    <row r="4229" spans="15:16" x14ac:dyDescent="0.25">
      <c r="O4229">
        <v>7489253</v>
      </c>
      <c r="P4229" t="s">
        <v>1392</v>
      </c>
    </row>
    <row r="4230" spans="15:16" x14ac:dyDescent="0.25">
      <c r="O4230">
        <v>7489253</v>
      </c>
      <c r="P4230" t="s">
        <v>1392</v>
      </c>
    </row>
    <row r="4231" spans="15:16" x14ac:dyDescent="0.25">
      <c r="O4231">
        <v>7489253</v>
      </c>
      <c r="P4231" t="s">
        <v>1392</v>
      </c>
    </row>
    <row r="4232" spans="15:16" x14ac:dyDescent="0.25">
      <c r="O4232">
        <v>7489253</v>
      </c>
      <c r="P4232" t="s">
        <v>1392</v>
      </c>
    </row>
    <row r="4233" spans="15:16" x14ac:dyDescent="0.25">
      <c r="O4233">
        <v>7489253</v>
      </c>
      <c r="P4233" t="s">
        <v>1392</v>
      </c>
    </row>
    <row r="4234" spans="15:16" x14ac:dyDescent="0.25">
      <c r="O4234">
        <v>7489256</v>
      </c>
      <c r="P4234" t="s">
        <v>1393</v>
      </c>
    </row>
    <row r="4235" spans="15:16" x14ac:dyDescent="0.25">
      <c r="O4235">
        <v>7489256</v>
      </c>
      <c r="P4235" t="s">
        <v>1393</v>
      </c>
    </row>
    <row r="4236" spans="15:16" x14ac:dyDescent="0.25">
      <c r="O4236">
        <v>7489256</v>
      </c>
      <c r="P4236" t="s">
        <v>1393</v>
      </c>
    </row>
    <row r="4237" spans="15:16" x14ac:dyDescent="0.25">
      <c r="O4237">
        <v>7489256</v>
      </c>
      <c r="P4237" t="s">
        <v>1393</v>
      </c>
    </row>
    <row r="4238" spans="15:16" x14ac:dyDescent="0.25">
      <c r="O4238">
        <v>7489256</v>
      </c>
      <c r="P4238" t="s">
        <v>1393</v>
      </c>
    </row>
    <row r="4239" spans="15:16" x14ac:dyDescent="0.25">
      <c r="O4239">
        <v>7489256</v>
      </c>
      <c r="P4239" t="s">
        <v>1393</v>
      </c>
    </row>
    <row r="4240" spans="15:16" x14ac:dyDescent="0.25">
      <c r="O4240">
        <v>7489265</v>
      </c>
      <c r="P4240" t="s">
        <v>1394</v>
      </c>
    </row>
    <row r="4241" spans="15:16" x14ac:dyDescent="0.25">
      <c r="O4241">
        <v>7489265</v>
      </c>
      <c r="P4241" t="s">
        <v>1394</v>
      </c>
    </row>
    <row r="4242" spans="15:16" x14ac:dyDescent="0.25">
      <c r="O4242">
        <v>7489265</v>
      </c>
      <c r="P4242" t="s">
        <v>1394</v>
      </c>
    </row>
    <row r="4243" spans="15:16" x14ac:dyDescent="0.25">
      <c r="O4243">
        <v>7489265</v>
      </c>
      <c r="P4243" t="s">
        <v>1394</v>
      </c>
    </row>
    <row r="4244" spans="15:16" x14ac:dyDescent="0.25">
      <c r="O4244">
        <v>7489265</v>
      </c>
      <c r="P4244" t="s">
        <v>1394</v>
      </c>
    </row>
    <row r="4245" spans="15:16" x14ac:dyDescent="0.25">
      <c r="O4245">
        <v>7489269</v>
      </c>
      <c r="P4245" t="s">
        <v>1395</v>
      </c>
    </row>
    <row r="4246" spans="15:16" x14ac:dyDescent="0.25">
      <c r="O4246">
        <v>7489269</v>
      </c>
      <c r="P4246" t="s">
        <v>1395</v>
      </c>
    </row>
    <row r="4247" spans="15:16" x14ac:dyDescent="0.25">
      <c r="O4247">
        <v>7489269</v>
      </c>
      <c r="P4247" t="s">
        <v>1395</v>
      </c>
    </row>
    <row r="4248" spans="15:16" x14ac:dyDescent="0.25">
      <c r="O4248">
        <v>7489269</v>
      </c>
      <c r="P4248" t="s">
        <v>1395</v>
      </c>
    </row>
    <row r="4249" spans="15:16" x14ac:dyDescent="0.25">
      <c r="O4249">
        <v>7489271</v>
      </c>
      <c r="P4249" t="s">
        <v>1396</v>
      </c>
    </row>
    <row r="4250" spans="15:16" x14ac:dyDescent="0.25">
      <c r="O4250">
        <v>7489272</v>
      </c>
      <c r="P4250" t="s">
        <v>1397</v>
      </c>
    </row>
    <row r="4251" spans="15:16" x14ac:dyDescent="0.25">
      <c r="O4251">
        <v>7489401</v>
      </c>
      <c r="P4251" t="s">
        <v>1398</v>
      </c>
    </row>
    <row r="4252" spans="15:16" x14ac:dyDescent="0.25">
      <c r="O4252">
        <v>7489401</v>
      </c>
      <c r="P4252" t="s">
        <v>1398</v>
      </c>
    </row>
    <row r="4253" spans="15:16" x14ac:dyDescent="0.25">
      <c r="O4253">
        <v>7489401</v>
      </c>
      <c r="P4253" t="s">
        <v>1398</v>
      </c>
    </row>
    <row r="4254" spans="15:16" x14ac:dyDescent="0.25">
      <c r="O4254">
        <v>7489401</v>
      </c>
      <c r="P4254" t="s">
        <v>1398</v>
      </c>
    </row>
    <row r="4255" spans="15:16" x14ac:dyDescent="0.25">
      <c r="O4255">
        <v>7489401</v>
      </c>
      <c r="P4255" t="s">
        <v>1398</v>
      </c>
    </row>
    <row r="4256" spans="15:16" x14ac:dyDescent="0.25">
      <c r="O4256">
        <v>7489401</v>
      </c>
      <c r="P4256" t="s">
        <v>1398</v>
      </c>
    </row>
    <row r="4257" spans="15:16" x14ac:dyDescent="0.25">
      <c r="O4257">
        <v>7489401</v>
      </c>
      <c r="P4257" t="s">
        <v>1398</v>
      </c>
    </row>
    <row r="4258" spans="15:16" x14ac:dyDescent="0.25">
      <c r="O4258">
        <v>7489401</v>
      </c>
      <c r="P4258" t="s">
        <v>1398</v>
      </c>
    </row>
    <row r="4259" spans="15:16" x14ac:dyDescent="0.25">
      <c r="O4259">
        <v>7489402</v>
      </c>
      <c r="P4259" t="s">
        <v>1399</v>
      </c>
    </row>
    <row r="4260" spans="15:16" x14ac:dyDescent="0.25">
      <c r="O4260">
        <v>7489402</v>
      </c>
      <c r="P4260" t="s">
        <v>1399</v>
      </c>
    </row>
    <row r="4261" spans="15:16" x14ac:dyDescent="0.25">
      <c r="O4261">
        <v>7489683</v>
      </c>
      <c r="P4261" t="s">
        <v>1400</v>
      </c>
    </row>
    <row r="4262" spans="15:16" x14ac:dyDescent="0.25">
      <c r="O4262">
        <v>7489683</v>
      </c>
      <c r="P4262" t="s">
        <v>1400</v>
      </c>
    </row>
    <row r="4263" spans="15:16" x14ac:dyDescent="0.25">
      <c r="O4263">
        <v>7489683</v>
      </c>
      <c r="P4263" t="s">
        <v>1400</v>
      </c>
    </row>
    <row r="4264" spans="15:16" x14ac:dyDescent="0.25">
      <c r="O4264">
        <v>7489684</v>
      </c>
      <c r="P4264" t="s">
        <v>1401</v>
      </c>
    </row>
    <row r="4265" spans="15:16" x14ac:dyDescent="0.25">
      <c r="O4265">
        <v>7489684</v>
      </c>
      <c r="P4265" t="s">
        <v>1401</v>
      </c>
    </row>
    <row r="4266" spans="15:16" x14ac:dyDescent="0.25">
      <c r="O4266">
        <v>7489684</v>
      </c>
      <c r="P4266" t="s">
        <v>1401</v>
      </c>
    </row>
    <row r="4267" spans="15:16" x14ac:dyDescent="0.25">
      <c r="O4267">
        <v>7489684</v>
      </c>
      <c r="P4267" t="s">
        <v>1401</v>
      </c>
    </row>
    <row r="4268" spans="15:16" x14ac:dyDescent="0.25">
      <c r="O4268">
        <v>7489684</v>
      </c>
      <c r="P4268" t="s">
        <v>1401</v>
      </c>
    </row>
    <row r="4269" spans="15:16" x14ac:dyDescent="0.25">
      <c r="O4269">
        <v>7489701</v>
      </c>
      <c r="P4269" t="s">
        <v>1402</v>
      </c>
    </row>
    <row r="4270" spans="15:16" x14ac:dyDescent="0.25">
      <c r="O4270">
        <v>7489703</v>
      </c>
      <c r="P4270" t="s">
        <v>1403</v>
      </c>
    </row>
    <row r="4271" spans="15:16" x14ac:dyDescent="0.25">
      <c r="O4271">
        <v>7489703</v>
      </c>
      <c r="P4271" t="s">
        <v>1403</v>
      </c>
    </row>
    <row r="4272" spans="15:16" x14ac:dyDescent="0.25">
      <c r="O4272">
        <v>7489703</v>
      </c>
      <c r="P4272" t="s">
        <v>1403</v>
      </c>
    </row>
    <row r="4273" spans="15:16" x14ac:dyDescent="0.25">
      <c r="O4273">
        <v>7489703</v>
      </c>
      <c r="P4273" t="s">
        <v>1403</v>
      </c>
    </row>
    <row r="4274" spans="15:16" x14ac:dyDescent="0.25">
      <c r="O4274">
        <v>7489734</v>
      </c>
      <c r="P4274" t="s">
        <v>1404</v>
      </c>
    </row>
    <row r="4275" spans="15:16" x14ac:dyDescent="0.25">
      <c r="O4275">
        <v>7489734</v>
      </c>
      <c r="P4275" t="s">
        <v>1404</v>
      </c>
    </row>
    <row r="4276" spans="15:16" x14ac:dyDescent="0.25">
      <c r="O4276">
        <v>7489734</v>
      </c>
      <c r="P4276" t="s">
        <v>1404</v>
      </c>
    </row>
    <row r="4277" spans="15:16" x14ac:dyDescent="0.25">
      <c r="O4277">
        <v>7489734</v>
      </c>
      <c r="P4277" t="s">
        <v>1404</v>
      </c>
    </row>
    <row r="4278" spans="15:16" x14ac:dyDescent="0.25">
      <c r="O4278">
        <v>7489741</v>
      </c>
      <c r="P4278" t="s">
        <v>1405</v>
      </c>
    </row>
    <row r="4279" spans="15:16" x14ac:dyDescent="0.25">
      <c r="O4279">
        <v>7489741</v>
      </c>
      <c r="P4279" t="s">
        <v>1405</v>
      </c>
    </row>
    <row r="4280" spans="15:16" x14ac:dyDescent="0.25">
      <c r="O4280">
        <v>7489741</v>
      </c>
      <c r="P4280" t="s">
        <v>1405</v>
      </c>
    </row>
    <row r="4281" spans="15:16" x14ac:dyDescent="0.25">
      <c r="O4281">
        <v>7489741</v>
      </c>
      <c r="P4281" t="s">
        <v>1405</v>
      </c>
    </row>
    <row r="4282" spans="15:16" x14ac:dyDescent="0.25">
      <c r="O4282">
        <v>7489742</v>
      </c>
      <c r="P4282" t="s">
        <v>1406</v>
      </c>
    </row>
    <row r="4283" spans="15:16" x14ac:dyDescent="0.25">
      <c r="O4283">
        <v>7489742</v>
      </c>
      <c r="P4283" t="s">
        <v>1406</v>
      </c>
    </row>
    <row r="4284" spans="15:16" x14ac:dyDescent="0.25">
      <c r="O4284">
        <v>7489742</v>
      </c>
      <c r="P4284" t="s">
        <v>1406</v>
      </c>
    </row>
    <row r="4285" spans="15:16" x14ac:dyDescent="0.25">
      <c r="O4285">
        <v>7489742</v>
      </c>
      <c r="P4285" t="s">
        <v>1406</v>
      </c>
    </row>
    <row r="4286" spans="15:16" x14ac:dyDescent="0.25">
      <c r="O4286">
        <v>7489750</v>
      </c>
      <c r="P4286" t="s">
        <v>1407</v>
      </c>
    </row>
    <row r="4287" spans="15:16" x14ac:dyDescent="0.25">
      <c r="O4287">
        <v>7489750</v>
      </c>
      <c r="P4287" t="s">
        <v>1407</v>
      </c>
    </row>
    <row r="4288" spans="15:16" x14ac:dyDescent="0.25">
      <c r="O4288">
        <v>7489751</v>
      </c>
      <c r="P4288" t="s">
        <v>1408</v>
      </c>
    </row>
    <row r="4289" spans="15:16" x14ac:dyDescent="0.25">
      <c r="O4289">
        <v>7489751</v>
      </c>
      <c r="P4289" t="s">
        <v>1408</v>
      </c>
    </row>
    <row r="4290" spans="15:16" x14ac:dyDescent="0.25">
      <c r="O4290">
        <v>7489751</v>
      </c>
      <c r="P4290" t="s">
        <v>1408</v>
      </c>
    </row>
    <row r="4291" spans="15:16" x14ac:dyDescent="0.25">
      <c r="O4291">
        <v>7489751</v>
      </c>
      <c r="P4291" t="s">
        <v>1408</v>
      </c>
    </row>
    <row r="4292" spans="15:16" x14ac:dyDescent="0.25">
      <c r="O4292">
        <v>7489751</v>
      </c>
      <c r="P4292" t="s">
        <v>1408</v>
      </c>
    </row>
    <row r="4293" spans="15:16" x14ac:dyDescent="0.25">
      <c r="O4293">
        <v>7489753</v>
      </c>
      <c r="P4293" t="s">
        <v>1409</v>
      </c>
    </row>
    <row r="4294" spans="15:16" x14ac:dyDescent="0.25">
      <c r="O4294">
        <v>7489753</v>
      </c>
      <c r="P4294" t="s">
        <v>1409</v>
      </c>
    </row>
    <row r="4295" spans="15:16" x14ac:dyDescent="0.25">
      <c r="O4295">
        <v>7489753</v>
      </c>
      <c r="P4295" t="s">
        <v>1409</v>
      </c>
    </row>
    <row r="4296" spans="15:16" x14ac:dyDescent="0.25">
      <c r="O4296">
        <v>7489756</v>
      </c>
      <c r="P4296" t="s">
        <v>1410</v>
      </c>
    </row>
    <row r="4297" spans="15:16" x14ac:dyDescent="0.25">
      <c r="O4297">
        <v>7489756</v>
      </c>
      <c r="P4297" t="s">
        <v>1410</v>
      </c>
    </row>
    <row r="4298" spans="15:16" x14ac:dyDescent="0.25">
      <c r="O4298">
        <v>7489756</v>
      </c>
      <c r="P4298" t="s">
        <v>1410</v>
      </c>
    </row>
    <row r="4299" spans="15:16" x14ac:dyDescent="0.25">
      <c r="O4299">
        <v>7489756</v>
      </c>
      <c r="P4299" t="s">
        <v>1410</v>
      </c>
    </row>
    <row r="4300" spans="15:16" x14ac:dyDescent="0.25">
      <c r="O4300">
        <v>7489756</v>
      </c>
      <c r="P4300" t="s">
        <v>1410</v>
      </c>
    </row>
    <row r="4301" spans="15:16" x14ac:dyDescent="0.25">
      <c r="O4301">
        <v>7489765</v>
      </c>
      <c r="P4301" t="s">
        <v>1411</v>
      </c>
    </row>
    <row r="4302" spans="15:16" x14ac:dyDescent="0.25">
      <c r="O4302">
        <v>7489765</v>
      </c>
      <c r="P4302" t="s">
        <v>1411</v>
      </c>
    </row>
    <row r="4303" spans="15:16" x14ac:dyDescent="0.25">
      <c r="O4303">
        <v>7489765</v>
      </c>
      <c r="P4303" t="s">
        <v>1411</v>
      </c>
    </row>
    <row r="4304" spans="15:16" x14ac:dyDescent="0.25">
      <c r="O4304">
        <v>7489765</v>
      </c>
      <c r="P4304" t="s">
        <v>1411</v>
      </c>
    </row>
    <row r="4305" spans="15:16" x14ac:dyDescent="0.25">
      <c r="O4305">
        <v>7489769</v>
      </c>
      <c r="P4305" t="s">
        <v>1412</v>
      </c>
    </row>
    <row r="4306" spans="15:16" x14ac:dyDescent="0.25">
      <c r="O4306">
        <v>7489769</v>
      </c>
      <c r="P4306" t="s">
        <v>1412</v>
      </c>
    </row>
    <row r="4307" spans="15:16" x14ac:dyDescent="0.25">
      <c r="O4307">
        <v>7489769</v>
      </c>
      <c r="P4307" t="s">
        <v>1412</v>
      </c>
    </row>
    <row r="4308" spans="15:16" x14ac:dyDescent="0.25">
      <c r="O4308">
        <v>7490401</v>
      </c>
      <c r="P4308" t="s">
        <v>1413</v>
      </c>
    </row>
    <row r="4309" spans="15:16" x14ac:dyDescent="0.25">
      <c r="O4309">
        <v>7494173</v>
      </c>
      <c r="P4309" t="s">
        <v>1414</v>
      </c>
    </row>
    <row r="4310" spans="15:16" x14ac:dyDescent="0.25">
      <c r="O4310">
        <v>7494173</v>
      </c>
      <c r="P4310" t="s">
        <v>1414</v>
      </c>
    </row>
    <row r="4311" spans="15:16" x14ac:dyDescent="0.25">
      <c r="O4311">
        <v>7494173</v>
      </c>
      <c r="P4311" t="s">
        <v>1414</v>
      </c>
    </row>
    <row r="4312" spans="15:16" x14ac:dyDescent="0.25">
      <c r="O4312">
        <v>7494173</v>
      </c>
      <c r="P4312" t="s">
        <v>1414</v>
      </c>
    </row>
    <row r="4313" spans="15:16" x14ac:dyDescent="0.25">
      <c r="O4313">
        <v>7494174</v>
      </c>
      <c r="P4313" t="s">
        <v>1415</v>
      </c>
    </row>
    <row r="4314" spans="15:16" x14ac:dyDescent="0.25">
      <c r="O4314">
        <v>7494174</v>
      </c>
      <c r="P4314" t="s">
        <v>1415</v>
      </c>
    </row>
    <row r="4315" spans="15:16" x14ac:dyDescent="0.25">
      <c r="O4315">
        <v>7494174</v>
      </c>
      <c r="P4315" t="s">
        <v>1415</v>
      </c>
    </row>
    <row r="4316" spans="15:16" x14ac:dyDescent="0.25">
      <c r="O4316">
        <v>7494174</v>
      </c>
      <c r="P4316" t="s">
        <v>1415</v>
      </c>
    </row>
    <row r="4317" spans="15:16" x14ac:dyDescent="0.25">
      <c r="O4317">
        <v>7494174</v>
      </c>
      <c r="P4317" t="s">
        <v>1415</v>
      </c>
    </row>
    <row r="4318" spans="15:16" x14ac:dyDescent="0.25">
      <c r="O4318">
        <v>7494178</v>
      </c>
      <c r="P4318" t="s">
        <v>1416</v>
      </c>
    </row>
    <row r="4319" spans="15:16" x14ac:dyDescent="0.25">
      <c r="O4319">
        <v>7494178</v>
      </c>
      <c r="P4319" t="s">
        <v>1416</v>
      </c>
    </row>
    <row r="4320" spans="15:16" x14ac:dyDescent="0.25">
      <c r="O4320">
        <v>7494178</v>
      </c>
      <c r="P4320" t="s">
        <v>1416</v>
      </c>
    </row>
    <row r="4321" spans="15:16" x14ac:dyDescent="0.25">
      <c r="O4321">
        <v>7494178</v>
      </c>
      <c r="P4321" t="s">
        <v>1416</v>
      </c>
    </row>
    <row r="4322" spans="15:16" x14ac:dyDescent="0.25">
      <c r="O4322">
        <v>7494178</v>
      </c>
      <c r="P4322" t="s">
        <v>1416</v>
      </c>
    </row>
    <row r="4323" spans="15:16" x14ac:dyDescent="0.25">
      <c r="O4323">
        <v>7494183</v>
      </c>
      <c r="P4323" t="s">
        <v>1417</v>
      </c>
    </row>
    <row r="4324" spans="15:16" x14ac:dyDescent="0.25">
      <c r="O4324">
        <v>7494183</v>
      </c>
      <c r="P4324" t="s">
        <v>1417</v>
      </c>
    </row>
    <row r="4325" spans="15:16" x14ac:dyDescent="0.25">
      <c r="O4325">
        <v>7494183</v>
      </c>
      <c r="P4325" t="s">
        <v>1417</v>
      </c>
    </row>
    <row r="4326" spans="15:16" x14ac:dyDescent="0.25">
      <c r="O4326">
        <v>7494183</v>
      </c>
      <c r="P4326" t="s">
        <v>1417</v>
      </c>
    </row>
    <row r="4327" spans="15:16" x14ac:dyDescent="0.25">
      <c r="O4327">
        <v>7494184</v>
      </c>
      <c r="P4327" t="s">
        <v>1418</v>
      </c>
    </row>
    <row r="4328" spans="15:16" x14ac:dyDescent="0.25">
      <c r="O4328">
        <v>7494184</v>
      </c>
      <c r="P4328" t="s">
        <v>1418</v>
      </c>
    </row>
    <row r="4329" spans="15:16" x14ac:dyDescent="0.25">
      <c r="O4329">
        <v>7494184</v>
      </c>
      <c r="P4329" t="s">
        <v>1418</v>
      </c>
    </row>
    <row r="4330" spans="15:16" x14ac:dyDescent="0.25">
      <c r="O4330">
        <v>7494184</v>
      </c>
      <c r="P4330" t="s">
        <v>1418</v>
      </c>
    </row>
    <row r="4331" spans="15:16" x14ac:dyDescent="0.25">
      <c r="O4331">
        <v>7494184</v>
      </c>
      <c r="P4331" t="s">
        <v>1418</v>
      </c>
    </row>
    <row r="4332" spans="15:16" x14ac:dyDescent="0.25">
      <c r="O4332">
        <v>7494184</v>
      </c>
      <c r="P4332" t="s">
        <v>1418</v>
      </c>
    </row>
    <row r="4333" spans="15:16" x14ac:dyDescent="0.25">
      <c r="O4333">
        <v>7494184</v>
      </c>
      <c r="P4333" t="s">
        <v>1418</v>
      </c>
    </row>
    <row r="4334" spans="15:16" x14ac:dyDescent="0.25">
      <c r="O4334">
        <v>7494184</v>
      </c>
      <c r="P4334" t="s">
        <v>1418</v>
      </c>
    </row>
    <row r="4335" spans="15:16" x14ac:dyDescent="0.25">
      <c r="O4335">
        <v>7494187</v>
      </c>
      <c r="P4335" t="s">
        <v>1419</v>
      </c>
    </row>
    <row r="4336" spans="15:16" x14ac:dyDescent="0.25">
      <c r="O4336">
        <v>7494187</v>
      </c>
      <c r="P4336" t="s">
        <v>1419</v>
      </c>
    </row>
    <row r="4337" spans="15:16" x14ac:dyDescent="0.25">
      <c r="O4337">
        <v>7494188</v>
      </c>
      <c r="P4337" t="s">
        <v>1420</v>
      </c>
    </row>
    <row r="4338" spans="15:16" x14ac:dyDescent="0.25">
      <c r="O4338">
        <v>7494188</v>
      </c>
      <c r="P4338" t="s">
        <v>1420</v>
      </c>
    </row>
    <row r="4339" spans="15:16" x14ac:dyDescent="0.25">
      <c r="O4339">
        <v>7494188</v>
      </c>
      <c r="P4339" t="s">
        <v>1420</v>
      </c>
    </row>
    <row r="4340" spans="15:16" x14ac:dyDescent="0.25">
      <c r="O4340">
        <v>7494188</v>
      </c>
      <c r="P4340" t="s">
        <v>1420</v>
      </c>
    </row>
    <row r="4341" spans="15:16" x14ac:dyDescent="0.25">
      <c r="O4341">
        <v>7494188</v>
      </c>
      <c r="P4341" t="s">
        <v>1420</v>
      </c>
    </row>
    <row r="4342" spans="15:16" x14ac:dyDescent="0.25">
      <c r="O4342">
        <v>7494206</v>
      </c>
      <c r="P4342" t="s">
        <v>1421</v>
      </c>
    </row>
    <row r="4343" spans="15:16" x14ac:dyDescent="0.25">
      <c r="O4343">
        <v>7494206</v>
      </c>
      <c r="P4343" t="s">
        <v>1421</v>
      </c>
    </row>
    <row r="4344" spans="15:16" x14ac:dyDescent="0.25">
      <c r="O4344">
        <v>7494206</v>
      </c>
      <c r="P4344" t="s">
        <v>1421</v>
      </c>
    </row>
    <row r="4345" spans="15:16" x14ac:dyDescent="0.25">
      <c r="O4345">
        <v>7494207</v>
      </c>
      <c r="P4345" t="s">
        <v>1422</v>
      </c>
    </row>
    <row r="4346" spans="15:16" x14ac:dyDescent="0.25">
      <c r="O4346">
        <v>7494207</v>
      </c>
      <c r="P4346" t="s">
        <v>1422</v>
      </c>
    </row>
    <row r="4347" spans="15:16" x14ac:dyDescent="0.25">
      <c r="O4347">
        <v>7494207</v>
      </c>
      <c r="P4347" t="s">
        <v>1422</v>
      </c>
    </row>
    <row r="4348" spans="15:16" x14ac:dyDescent="0.25">
      <c r="O4348">
        <v>7494214</v>
      </c>
      <c r="P4348" t="s">
        <v>1423</v>
      </c>
    </row>
    <row r="4349" spans="15:16" x14ac:dyDescent="0.25">
      <c r="O4349">
        <v>7494215</v>
      </c>
      <c r="P4349" t="s">
        <v>1424</v>
      </c>
    </row>
    <row r="4350" spans="15:16" x14ac:dyDescent="0.25">
      <c r="O4350">
        <v>7494215</v>
      </c>
      <c r="P4350" t="s">
        <v>1424</v>
      </c>
    </row>
    <row r="4351" spans="15:16" x14ac:dyDescent="0.25">
      <c r="O4351">
        <v>7494215</v>
      </c>
      <c r="P4351" t="s">
        <v>1424</v>
      </c>
    </row>
    <row r="4352" spans="15:16" x14ac:dyDescent="0.25">
      <c r="O4352">
        <v>7494215</v>
      </c>
      <c r="P4352" t="s">
        <v>1424</v>
      </c>
    </row>
    <row r="4353" spans="15:16" x14ac:dyDescent="0.25">
      <c r="O4353">
        <v>7494229</v>
      </c>
      <c r="P4353" t="s">
        <v>1425</v>
      </c>
    </row>
    <row r="4354" spans="15:16" x14ac:dyDescent="0.25">
      <c r="O4354">
        <v>7494229</v>
      </c>
      <c r="P4354" t="s">
        <v>1425</v>
      </c>
    </row>
    <row r="4355" spans="15:16" x14ac:dyDescent="0.25">
      <c r="O4355">
        <v>7494233</v>
      </c>
      <c r="P4355" t="s">
        <v>1426</v>
      </c>
    </row>
    <row r="4356" spans="15:16" x14ac:dyDescent="0.25">
      <c r="O4356">
        <v>7494233</v>
      </c>
      <c r="P4356" t="s">
        <v>1426</v>
      </c>
    </row>
    <row r="4357" spans="15:16" x14ac:dyDescent="0.25">
      <c r="O4357">
        <v>7494233</v>
      </c>
      <c r="P4357" t="s">
        <v>1426</v>
      </c>
    </row>
    <row r="4358" spans="15:16" x14ac:dyDescent="0.25">
      <c r="O4358">
        <v>7494233</v>
      </c>
      <c r="P4358" t="s">
        <v>1426</v>
      </c>
    </row>
    <row r="4359" spans="15:16" x14ac:dyDescent="0.25">
      <c r="O4359">
        <v>7494233</v>
      </c>
      <c r="P4359" t="s">
        <v>1426</v>
      </c>
    </row>
    <row r="4360" spans="15:16" x14ac:dyDescent="0.25">
      <c r="O4360">
        <v>7494234</v>
      </c>
      <c r="P4360" t="s">
        <v>1427</v>
      </c>
    </row>
    <row r="4361" spans="15:16" x14ac:dyDescent="0.25">
      <c r="O4361">
        <v>7494234</v>
      </c>
      <c r="P4361" t="s">
        <v>1427</v>
      </c>
    </row>
    <row r="4362" spans="15:16" x14ac:dyDescent="0.25">
      <c r="O4362">
        <v>7494234</v>
      </c>
      <c r="P4362" t="s">
        <v>1427</v>
      </c>
    </row>
    <row r="4363" spans="15:16" x14ac:dyDescent="0.25">
      <c r="O4363">
        <v>7494234</v>
      </c>
      <c r="P4363" t="s">
        <v>1427</v>
      </c>
    </row>
    <row r="4364" spans="15:16" x14ac:dyDescent="0.25">
      <c r="O4364">
        <v>7494234</v>
      </c>
      <c r="P4364" t="s">
        <v>1427</v>
      </c>
    </row>
    <row r="4365" spans="15:16" x14ac:dyDescent="0.25">
      <c r="O4365">
        <v>7494234</v>
      </c>
      <c r="P4365" t="s">
        <v>1427</v>
      </c>
    </row>
    <row r="4366" spans="15:16" x14ac:dyDescent="0.25">
      <c r="O4366">
        <v>7494234</v>
      </c>
      <c r="P4366" t="s">
        <v>1427</v>
      </c>
    </row>
    <row r="4367" spans="15:16" x14ac:dyDescent="0.25">
      <c r="O4367">
        <v>7494242</v>
      </c>
      <c r="P4367" t="s">
        <v>1428</v>
      </c>
    </row>
    <row r="4368" spans="15:16" x14ac:dyDescent="0.25">
      <c r="O4368">
        <v>7494242</v>
      </c>
      <c r="P4368" t="s">
        <v>1428</v>
      </c>
    </row>
    <row r="4369" spans="15:16" x14ac:dyDescent="0.25">
      <c r="O4369">
        <v>7494242</v>
      </c>
      <c r="P4369" t="s">
        <v>1428</v>
      </c>
    </row>
    <row r="4370" spans="15:16" x14ac:dyDescent="0.25">
      <c r="O4370">
        <v>7494242</v>
      </c>
      <c r="P4370" t="s">
        <v>1428</v>
      </c>
    </row>
    <row r="4371" spans="15:16" x14ac:dyDescent="0.25">
      <c r="O4371">
        <v>7494242</v>
      </c>
      <c r="P4371" t="s">
        <v>1428</v>
      </c>
    </row>
    <row r="4372" spans="15:16" x14ac:dyDescent="0.25">
      <c r="O4372">
        <v>7494242</v>
      </c>
      <c r="P4372" t="s">
        <v>1428</v>
      </c>
    </row>
    <row r="4373" spans="15:16" x14ac:dyDescent="0.25">
      <c r="O4373">
        <v>7494246</v>
      </c>
      <c r="P4373" t="s">
        <v>1429</v>
      </c>
    </row>
    <row r="4374" spans="15:16" x14ac:dyDescent="0.25">
      <c r="O4374">
        <v>7494246</v>
      </c>
      <c r="P4374" t="s">
        <v>1429</v>
      </c>
    </row>
    <row r="4375" spans="15:16" x14ac:dyDescent="0.25">
      <c r="O4375">
        <v>7494246</v>
      </c>
      <c r="P4375" t="s">
        <v>1429</v>
      </c>
    </row>
    <row r="4376" spans="15:16" x14ac:dyDescent="0.25">
      <c r="O4376">
        <v>7494246</v>
      </c>
      <c r="P4376" t="s">
        <v>1429</v>
      </c>
    </row>
    <row r="4377" spans="15:16" x14ac:dyDescent="0.25">
      <c r="O4377">
        <v>7494247</v>
      </c>
      <c r="P4377" t="s">
        <v>1430</v>
      </c>
    </row>
    <row r="4378" spans="15:16" x14ac:dyDescent="0.25">
      <c r="O4378">
        <v>7494247</v>
      </c>
      <c r="P4378" t="s">
        <v>1430</v>
      </c>
    </row>
    <row r="4379" spans="15:16" x14ac:dyDescent="0.25">
      <c r="O4379">
        <v>7494247</v>
      </c>
      <c r="P4379" t="s">
        <v>1430</v>
      </c>
    </row>
    <row r="4380" spans="15:16" x14ac:dyDescent="0.25">
      <c r="O4380">
        <v>7494247</v>
      </c>
      <c r="P4380" t="s">
        <v>1430</v>
      </c>
    </row>
    <row r="4381" spans="15:16" x14ac:dyDescent="0.25">
      <c r="O4381">
        <v>7494248</v>
      </c>
      <c r="P4381" t="s">
        <v>1431</v>
      </c>
    </row>
    <row r="4382" spans="15:16" x14ac:dyDescent="0.25">
      <c r="O4382">
        <v>7494248</v>
      </c>
      <c r="P4382" t="s">
        <v>1431</v>
      </c>
    </row>
    <row r="4383" spans="15:16" x14ac:dyDescent="0.25">
      <c r="O4383">
        <v>7494249</v>
      </c>
      <c r="P4383" t="s">
        <v>1432</v>
      </c>
    </row>
    <row r="4384" spans="15:16" x14ac:dyDescent="0.25">
      <c r="O4384">
        <v>7494249</v>
      </c>
      <c r="P4384" t="s">
        <v>1432</v>
      </c>
    </row>
    <row r="4385" spans="15:16" x14ac:dyDescent="0.25">
      <c r="O4385">
        <v>7494251</v>
      </c>
      <c r="P4385" t="s">
        <v>1433</v>
      </c>
    </row>
    <row r="4386" spans="15:16" x14ac:dyDescent="0.25">
      <c r="O4386">
        <v>7494251</v>
      </c>
      <c r="P4386" t="s">
        <v>1433</v>
      </c>
    </row>
    <row r="4387" spans="15:16" x14ac:dyDescent="0.25">
      <c r="O4387">
        <v>7494251</v>
      </c>
      <c r="P4387" t="s">
        <v>1433</v>
      </c>
    </row>
    <row r="4388" spans="15:16" x14ac:dyDescent="0.25">
      <c r="O4388">
        <v>7494251</v>
      </c>
      <c r="P4388" t="s">
        <v>1433</v>
      </c>
    </row>
    <row r="4389" spans="15:16" x14ac:dyDescent="0.25">
      <c r="O4389">
        <v>7494251</v>
      </c>
      <c r="P4389" t="s">
        <v>1433</v>
      </c>
    </row>
    <row r="4390" spans="15:16" x14ac:dyDescent="0.25">
      <c r="O4390">
        <v>7494251</v>
      </c>
      <c r="P4390" t="s">
        <v>1433</v>
      </c>
    </row>
    <row r="4391" spans="15:16" x14ac:dyDescent="0.25">
      <c r="O4391">
        <v>7494261</v>
      </c>
      <c r="P4391" t="s">
        <v>1434</v>
      </c>
    </row>
    <row r="4392" spans="15:16" x14ac:dyDescent="0.25">
      <c r="O4392">
        <v>7494261</v>
      </c>
      <c r="P4392" t="s">
        <v>1434</v>
      </c>
    </row>
    <row r="4393" spans="15:16" x14ac:dyDescent="0.25">
      <c r="O4393">
        <v>7494261</v>
      </c>
      <c r="P4393" t="s">
        <v>1434</v>
      </c>
    </row>
    <row r="4394" spans="15:16" x14ac:dyDescent="0.25">
      <c r="O4394">
        <v>7494261</v>
      </c>
      <c r="P4394" t="s">
        <v>1434</v>
      </c>
    </row>
    <row r="4395" spans="15:16" x14ac:dyDescent="0.25">
      <c r="O4395">
        <v>7494265</v>
      </c>
      <c r="P4395" t="s">
        <v>1435</v>
      </c>
    </row>
    <row r="4396" spans="15:16" x14ac:dyDescent="0.25">
      <c r="O4396">
        <v>7494265</v>
      </c>
      <c r="P4396" t="s">
        <v>1435</v>
      </c>
    </row>
    <row r="4397" spans="15:16" x14ac:dyDescent="0.25">
      <c r="O4397">
        <v>7494265</v>
      </c>
      <c r="P4397" t="s">
        <v>1435</v>
      </c>
    </row>
    <row r="4398" spans="15:16" x14ac:dyDescent="0.25">
      <c r="O4398">
        <v>7494265</v>
      </c>
      <c r="P4398" t="s">
        <v>1435</v>
      </c>
    </row>
    <row r="4399" spans="15:16" x14ac:dyDescent="0.25">
      <c r="O4399">
        <v>7494265</v>
      </c>
      <c r="P4399" t="s">
        <v>1435</v>
      </c>
    </row>
    <row r="4400" spans="15:16" x14ac:dyDescent="0.25">
      <c r="O4400">
        <v>7494265</v>
      </c>
      <c r="P4400" t="s">
        <v>1435</v>
      </c>
    </row>
    <row r="4401" spans="15:16" x14ac:dyDescent="0.25">
      <c r="O4401">
        <v>7494265</v>
      </c>
      <c r="P4401" t="s">
        <v>1435</v>
      </c>
    </row>
    <row r="4402" spans="15:16" x14ac:dyDescent="0.25">
      <c r="O4402">
        <v>7494265</v>
      </c>
      <c r="P4402" t="s">
        <v>1435</v>
      </c>
    </row>
    <row r="4403" spans="15:16" x14ac:dyDescent="0.25">
      <c r="O4403">
        <v>7494271</v>
      </c>
      <c r="P4403" t="s">
        <v>1436</v>
      </c>
    </row>
    <row r="4404" spans="15:16" x14ac:dyDescent="0.25">
      <c r="O4404">
        <v>7494271</v>
      </c>
      <c r="P4404" t="s">
        <v>1436</v>
      </c>
    </row>
    <row r="4405" spans="15:16" x14ac:dyDescent="0.25">
      <c r="O4405">
        <v>7494271</v>
      </c>
      <c r="P4405" t="s">
        <v>1436</v>
      </c>
    </row>
    <row r="4406" spans="15:16" x14ac:dyDescent="0.25">
      <c r="O4406">
        <v>7494271</v>
      </c>
      <c r="P4406" t="s">
        <v>1436</v>
      </c>
    </row>
    <row r="4407" spans="15:16" x14ac:dyDescent="0.25">
      <c r="O4407">
        <v>7494271</v>
      </c>
      <c r="P4407" t="s">
        <v>1436</v>
      </c>
    </row>
    <row r="4408" spans="15:16" x14ac:dyDescent="0.25">
      <c r="O4408">
        <v>7494273</v>
      </c>
      <c r="P4408" t="s">
        <v>1437</v>
      </c>
    </row>
    <row r="4409" spans="15:16" x14ac:dyDescent="0.25">
      <c r="O4409">
        <v>7494273</v>
      </c>
      <c r="P4409" t="s">
        <v>1437</v>
      </c>
    </row>
    <row r="4410" spans="15:16" x14ac:dyDescent="0.25">
      <c r="O4410">
        <v>7494284</v>
      </c>
      <c r="P4410" t="s">
        <v>1438</v>
      </c>
    </row>
    <row r="4411" spans="15:16" x14ac:dyDescent="0.25">
      <c r="O4411">
        <v>7494284</v>
      </c>
      <c r="P4411" t="s">
        <v>1438</v>
      </c>
    </row>
    <row r="4412" spans="15:16" x14ac:dyDescent="0.25">
      <c r="O4412">
        <v>7494284</v>
      </c>
      <c r="P4412" t="s">
        <v>1438</v>
      </c>
    </row>
    <row r="4413" spans="15:16" x14ac:dyDescent="0.25">
      <c r="O4413">
        <v>7494401</v>
      </c>
      <c r="P4413" t="s">
        <v>1439</v>
      </c>
    </row>
    <row r="4414" spans="15:16" x14ac:dyDescent="0.25">
      <c r="O4414">
        <v>7494401</v>
      </c>
      <c r="P4414" t="s">
        <v>1439</v>
      </c>
    </row>
    <row r="4415" spans="15:16" x14ac:dyDescent="0.25">
      <c r="O4415">
        <v>7494401</v>
      </c>
      <c r="P4415" t="s">
        <v>1439</v>
      </c>
    </row>
    <row r="4416" spans="15:16" x14ac:dyDescent="0.25">
      <c r="O4416">
        <v>7494401</v>
      </c>
      <c r="P4416" t="s">
        <v>1439</v>
      </c>
    </row>
    <row r="4417" spans="15:16" x14ac:dyDescent="0.25">
      <c r="O4417">
        <v>7494401</v>
      </c>
      <c r="P4417" t="s">
        <v>1439</v>
      </c>
    </row>
    <row r="4418" spans="15:16" x14ac:dyDescent="0.25">
      <c r="O4418">
        <v>7494401</v>
      </c>
      <c r="P4418" t="s">
        <v>1439</v>
      </c>
    </row>
    <row r="4419" spans="15:16" x14ac:dyDescent="0.25">
      <c r="O4419">
        <v>7494401</v>
      </c>
      <c r="P4419" t="s">
        <v>1439</v>
      </c>
    </row>
    <row r="4420" spans="15:16" x14ac:dyDescent="0.25">
      <c r="O4420">
        <v>7494403</v>
      </c>
      <c r="P4420" t="s">
        <v>1440</v>
      </c>
    </row>
    <row r="4421" spans="15:16" x14ac:dyDescent="0.25">
      <c r="O4421">
        <v>7494403</v>
      </c>
      <c r="P4421" t="s">
        <v>1440</v>
      </c>
    </row>
    <row r="4422" spans="15:16" x14ac:dyDescent="0.25">
      <c r="O4422">
        <v>7494403</v>
      </c>
      <c r="P4422" t="s">
        <v>1440</v>
      </c>
    </row>
    <row r="4423" spans="15:16" x14ac:dyDescent="0.25">
      <c r="O4423">
        <v>7494673</v>
      </c>
      <c r="P4423" t="s">
        <v>1441</v>
      </c>
    </row>
    <row r="4424" spans="15:16" x14ac:dyDescent="0.25">
      <c r="O4424">
        <v>7494674</v>
      </c>
      <c r="P4424" t="s">
        <v>1442</v>
      </c>
    </row>
    <row r="4425" spans="15:16" x14ac:dyDescent="0.25">
      <c r="O4425">
        <v>7494674</v>
      </c>
      <c r="P4425" t="s">
        <v>1442</v>
      </c>
    </row>
    <row r="4426" spans="15:16" x14ac:dyDescent="0.25">
      <c r="O4426">
        <v>7494674</v>
      </c>
      <c r="P4426" t="s">
        <v>1442</v>
      </c>
    </row>
    <row r="4427" spans="15:16" x14ac:dyDescent="0.25">
      <c r="O4427">
        <v>7494674</v>
      </c>
      <c r="P4427" t="s">
        <v>1442</v>
      </c>
    </row>
    <row r="4428" spans="15:16" x14ac:dyDescent="0.25">
      <c r="O4428">
        <v>7494678</v>
      </c>
      <c r="P4428" t="s">
        <v>1443</v>
      </c>
    </row>
    <row r="4429" spans="15:16" x14ac:dyDescent="0.25">
      <c r="O4429">
        <v>7494678</v>
      </c>
      <c r="P4429" t="s">
        <v>1443</v>
      </c>
    </row>
    <row r="4430" spans="15:16" x14ac:dyDescent="0.25">
      <c r="O4430">
        <v>7494678</v>
      </c>
      <c r="P4430" t="s">
        <v>1443</v>
      </c>
    </row>
    <row r="4431" spans="15:16" x14ac:dyDescent="0.25">
      <c r="O4431">
        <v>7494678</v>
      </c>
      <c r="P4431" t="s">
        <v>1443</v>
      </c>
    </row>
    <row r="4432" spans="15:16" x14ac:dyDescent="0.25">
      <c r="O4432">
        <v>7494683</v>
      </c>
      <c r="P4432" t="s">
        <v>1444</v>
      </c>
    </row>
    <row r="4433" spans="15:16" x14ac:dyDescent="0.25">
      <c r="O4433">
        <v>7494683</v>
      </c>
      <c r="P4433" t="s">
        <v>1444</v>
      </c>
    </row>
    <row r="4434" spans="15:16" x14ac:dyDescent="0.25">
      <c r="O4434">
        <v>7494683</v>
      </c>
      <c r="P4434" t="s">
        <v>1444</v>
      </c>
    </row>
    <row r="4435" spans="15:16" x14ac:dyDescent="0.25">
      <c r="O4435">
        <v>7494684</v>
      </c>
      <c r="P4435" t="s">
        <v>1445</v>
      </c>
    </row>
    <row r="4436" spans="15:16" x14ac:dyDescent="0.25">
      <c r="O4436">
        <v>7494684</v>
      </c>
      <c r="P4436" t="s">
        <v>1445</v>
      </c>
    </row>
    <row r="4437" spans="15:16" x14ac:dyDescent="0.25">
      <c r="O4437">
        <v>7494684</v>
      </c>
      <c r="P4437" t="s">
        <v>1445</v>
      </c>
    </row>
    <row r="4438" spans="15:16" x14ac:dyDescent="0.25">
      <c r="O4438">
        <v>7494684</v>
      </c>
      <c r="P4438" t="s">
        <v>1445</v>
      </c>
    </row>
    <row r="4439" spans="15:16" x14ac:dyDescent="0.25">
      <c r="O4439">
        <v>7494684</v>
      </c>
      <c r="P4439" t="s">
        <v>1445</v>
      </c>
    </row>
    <row r="4440" spans="15:16" x14ac:dyDescent="0.25">
      <c r="O4440">
        <v>7494688</v>
      </c>
      <c r="P4440" t="s">
        <v>1446</v>
      </c>
    </row>
    <row r="4441" spans="15:16" x14ac:dyDescent="0.25">
      <c r="O4441">
        <v>7494688</v>
      </c>
      <c r="P4441" t="s">
        <v>1446</v>
      </c>
    </row>
    <row r="4442" spans="15:16" x14ac:dyDescent="0.25">
      <c r="O4442">
        <v>7494688</v>
      </c>
      <c r="P4442" t="s">
        <v>1446</v>
      </c>
    </row>
    <row r="4443" spans="15:16" x14ac:dyDescent="0.25">
      <c r="O4443">
        <v>7494706</v>
      </c>
      <c r="P4443" t="s">
        <v>1447</v>
      </c>
    </row>
    <row r="4444" spans="15:16" x14ac:dyDescent="0.25">
      <c r="O4444">
        <v>7494707</v>
      </c>
      <c r="P4444" t="s">
        <v>1448</v>
      </c>
    </row>
    <row r="4445" spans="15:16" x14ac:dyDescent="0.25">
      <c r="O4445">
        <v>7494707</v>
      </c>
      <c r="P4445" t="s">
        <v>1448</v>
      </c>
    </row>
    <row r="4446" spans="15:16" x14ac:dyDescent="0.25">
      <c r="O4446">
        <v>7494715</v>
      </c>
      <c r="P4446" t="s">
        <v>1449</v>
      </c>
    </row>
    <row r="4447" spans="15:16" x14ac:dyDescent="0.25">
      <c r="O4447">
        <v>7494715</v>
      </c>
      <c r="P4447" t="s">
        <v>1449</v>
      </c>
    </row>
    <row r="4448" spans="15:16" x14ac:dyDescent="0.25">
      <c r="O4448">
        <v>7494733</v>
      </c>
      <c r="P4448" t="s">
        <v>1450</v>
      </c>
    </row>
    <row r="4449" spans="15:16" x14ac:dyDescent="0.25">
      <c r="O4449">
        <v>7494733</v>
      </c>
      <c r="P4449" t="s">
        <v>1450</v>
      </c>
    </row>
    <row r="4450" spans="15:16" x14ac:dyDescent="0.25">
      <c r="O4450">
        <v>7494733</v>
      </c>
      <c r="P4450" t="s">
        <v>1450</v>
      </c>
    </row>
    <row r="4451" spans="15:16" x14ac:dyDescent="0.25">
      <c r="O4451">
        <v>7494734</v>
      </c>
      <c r="P4451" t="s">
        <v>1451</v>
      </c>
    </row>
    <row r="4452" spans="15:16" x14ac:dyDescent="0.25">
      <c r="O4452">
        <v>7494734</v>
      </c>
      <c r="P4452" t="s">
        <v>1451</v>
      </c>
    </row>
    <row r="4453" spans="15:16" x14ac:dyDescent="0.25">
      <c r="O4453">
        <v>7494734</v>
      </c>
      <c r="P4453" t="s">
        <v>1451</v>
      </c>
    </row>
    <row r="4454" spans="15:16" x14ac:dyDescent="0.25">
      <c r="O4454">
        <v>7494734</v>
      </c>
      <c r="P4454" t="s">
        <v>1451</v>
      </c>
    </row>
    <row r="4455" spans="15:16" x14ac:dyDescent="0.25">
      <c r="O4455">
        <v>7494734</v>
      </c>
      <c r="P4455" t="s">
        <v>1451</v>
      </c>
    </row>
    <row r="4456" spans="15:16" x14ac:dyDescent="0.25">
      <c r="O4456">
        <v>7494742</v>
      </c>
      <c r="P4456" t="s">
        <v>1452</v>
      </c>
    </row>
    <row r="4457" spans="15:16" x14ac:dyDescent="0.25">
      <c r="O4457">
        <v>7494742</v>
      </c>
      <c r="P4457" t="s">
        <v>1452</v>
      </c>
    </row>
    <row r="4458" spans="15:16" x14ac:dyDescent="0.25">
      <c r="O4458">
        <v>7494742</v>
      </c>
      <c r="P4458" t="s">
        <v>1452</v>
      </c>
    </row>
    <row r="4459" spans="15:16" x14ac:dyDescent="0.25">
      <c r="O4459">
        <v>7494742</v>
      </c>
      <c r="P4459" t="s">
        <v>1452</v>
      </c>
    </row>
    <row r="4460" spans="15:16" x14ac:dyDescent="0.25">
      <c r="O4460">
        <v>7494742</v>
      </c>
      <c r="P4460" t="s">
        <v>1452</v>
      </c>
    </row>
    <row r="4461" spans="15:16" x14ac:dyDescent="0.25">
      <c r="O4461">
        <v>7494746</v>
      </c>
      <c r="P4461" t="s">
        <v>1453</v>
      </c>
    </row>
    <row r="4462" spans="15:16" x14ac:dyDescent="0.25">
      <c r="O4462">
        <v>7494746</v>
      </c>
      <c r="P4462" t="s">
        <v>1453</v>
      </c>
    </row>
    <row r="4463" spans="15:16" x14ac:dyDescent="0.25">
      <c r="O4463">
        <v>7494746</v>
      </c>
      <c r="P4463" t="s">
        <v>1453</v>
      </c>
    </row>
    <row r="4464" spans="15:16" x14ac:dyDescent="0.25">
      <c r="O4464">
        <v>7494747</v>
      </c>
      <c r="P4464" t="s">
        <v>1454</v>
      </c>
    </row>
    <row r="4465" spans="15:16" x14ac:dyDescent="0.25">
      <c r="O4465">
        <v>7494747</v>
      </c>
      <c r="P4465" t="s">
        <v>1454</v>
      </c>
    </row>
    <row r="4466" spans="15:16" x14ac:dyDescent="0.25">
      <c r="O4466">
        <v>7494747</v>
      </c>
      <c r="P4466" t="s">
        <v>1454</v>
      </c>
    </row>
    <row r="4467" spans="15:16" x14ac:dyDescent="0.25">
      <c r="O4467">
        <v>7494751</v>
      </c>
      <c r="P4467" t="s">
        <v>1455</v>
      </c>
    </row>
    <row r="4468" spans="15:16" x14ac:dyDescent="0.25">
      <c r="O4468">
        <v>7494751</v>
      </c>
      <c r="P4468" t="s">
        <v>1455</v>
      </c>
    </row>
    <row r="4469" spans="15:16" x14ac:dyDescent="0.25">
      <c r="O4469">
        <v>7494751</v>
      </c>
      <c r="P4469" t="s">
        <v>1455</v>
      </c>
    </row>
    <row r="4470" spans="15:16" x14ac:dyDescent="0.25">
      <c r="O4470">
        <v>7494751</v>
      </c>
      <c r="P4470" t="s">
        <v>1455</v>
      </c>
    </row>
    <row r="4471" spans="15:16" x14ac:dyDescent="0.25">
      <c r="O4471">
        <v>7494761</v>
      </c>
      <c r="P4471" t="s">
        <v>1456</v>
      </c>
    </row>
    <row r="4472" spans="15:16" x14ac:dyDescent="0.25">
      <c r="O4472">
        <v>7494761</v>
      </c>
      <c r="P4472" t="s">
        <v>1456</v>
      </c>
    </row>
    <row r="4473" spans="15:16" x14ac:dyDescent="0.25">
      <c r="O4473">
        <v>7494765</v>
      </c>
      <c r="P4473" t="s">
        <v>1457</v>
      </c>
    </row>
    <row r="4474" spans="15:16" x14ac:dyDescent="0.25">
      <c r="O4474">
        <v>7494765</v>
      </c>
      <c r="P4474" t="s">
        <v>1457</v>
      </c>
    </row>
    <row r="4475" spans="15:16" x14ac:dyDescent="0.25">
      <c r="O4475">
        <v>7494765</v>
      </c>
      <c r="P4475" t="s">
        <v>1457</v>
      </c>
    </row>
    <row r="4476" spans="15:16" x14ac:dyDescent="0.25">
      <c r="O4476">
        <v>7494765</v>
      </c>
      <c r="P4476" t="s">
        <v>1457</v>
      </c>
    </row>
    <row r="4477" spans="15:16" x14ac:dyDescent="0.25">
      <c r="O4477">
        <v>7494765</v>
      </c>
      <c r="P4477" t="s">
        <v>1457</v>
      </c>
    </row>
    <row r="4478" spans="15:16" x14ac:dyDescent="0.25">
      <c r="O4478">
        <v>7495265</v>
      </c>
      <c r="P4478" t="s">
        <v>1458</v>
      </c>
    </row>
    <row r="4479" spans="15:16" x14ac:dyDescent="0.25">
      <c r="O4479">
        <v>7495265</v>
      </c>
      <c r="P4479" t="s">
        <v>1458</v>
      </c>
    </row>
    <row r="4480" spans="15:16" x14ac:dyDescent="0.25">
      <c r="O4480">
        <v>7495265</v>
      </c>
      <c r="P4480" t="s">
        <v>1458</v>
      </c>
    </row>
    <row r="4481" spans="15:16" x14ac:dyDescent="0.25">
      <c r="O4481">
        <v>7495265</v>
      </c>
      <c r="P4481" t="s">
        <v>1458</v>
      </c>
    </row>
    <row r="4482" spans="15:16" x14ac:dyDescent="0.25">
      <c r="O4482">
        <v>7495765</v>
      </c>
      <c r="P4482" t="s">
        <v>1459</v>
      </c>
    </row>
    <row r="4483" spans="15:16" x14ac:dyDescent="0.25">
      <c r="O4483">
        <v>7495765</v>
      </c>
      <c r="P4483" t="s">
        <v>1459</v>
      </c>
    </row>
    <row r="4484" spans="15:16" x14ac:dyDescent="0.25">
      <c r="O4484">
        <v>7495765</v>
      </c>
      <c r="P4484" t="s">
        <v>1459</v>
      </c>
    </row>
    <row r="4485" spans="15:16" x14ac:dyDescent="0.25">
      <c r="O4485">
        <v>7495765</v>
      </c>
      <c r="P4485" t="s">
        <v>1459</v>
      </c>
    </row>
    <row r="4486" spans="15:16" x14ac:dyDescent="0.25">
      <c r="O4486">
        <v>7495765</v>
      </c>
      <c r="P4486" t="s">
        <v>1459</v>
      </c>
    </row>
    <row r="4487" spans="15:16" x14ac:dyDescent="0.25">
      <c r="O4487">
        <v>7496268</v>
      </c>
      <c r="P4487" t="s">
        <v>1460</v>
      </c>
    </row>
    <row r="4488" spans="15:16" x14ac:dyDescent="0.25">
      <c r="O4488">
        <v>7496268</v>
      </c>
      <c r="P4488" t="s">
        <v>1460</v>
      </c>
    </row>
    <row r="4489" spans="15:16" x14ac:dyDescent="0.25">
      <c r="O4489">
        <v>7496268</v>
      </c>
      <c r="P4489" t="s">
        <v>1460</v>
      </c>
    </row>
    <row r="4490" spans="15:16" x14ac:dyDescent="0.25">
      <c r="O4490">
        <v>7496768</v>
      </c>
      <c r="P4490" t="s">
        <v>1461</v>
      </c>
    </row>
    <row r="4491" spans="15:16" x14ac:dyDescent="0.25">
      <c r="O4491">
        <v>7496768</v>
      </c>
      <c r="P4491" t="s">
        <v>1461</v>
      </c>
    </row>
    <row r="4492" spans="15:16" x14ac:dyDescent="0.25">
      <c r="O4492">
        <v>7496768</v>
      </c>
      <c r="P4492" t="s">
        <v>1461</v>
      </c>
    </row>
    <row r="4493" spans="15:16" x14ac:dyDescent="0.25">
      <c r="O4493">
        <v>7496768</v>
      </c>
      <c r="P4493" t="s">
        <v>1461</v>
      </c>
    </row>
    <row r="4494" spans="15:16" x14ac:dyDescent="0.25">
      <c r="O4494">
        <v>7504742</v>
      </c>
      <c r="P4494" t="s">
        <v>1462</v>
      </c>
    </row>
    <row r="4495" spans="15:16" x14ac:dyDescent="0.25">
      <c r="O4495">
        <v>7504742</v>
      </c>
      <c r="P4495" t="s">
        <v>1462</v>
      </c>
    </row>
    <row r="4496" spans="15:16" x14ac:dyDescent="0.25">
      <c r="O4496">
        <v>7504742</v>
      </c>
      <c r="P4496" t="s">
        <v>1462</v>
      </c>
    </row>
    <row r="4497" spans="15:16" x14ac:dyDescent="0.25">
      <c r="O4497">
        <v>7505193</v>
      </c>
      <c r="P4497" t="s">
        <v>1463</v>
      </c>
    </row>
    <row r="4498" spans="15:16" x14ac:dyDescent="0.25">
      <c r="O4498">
        <v>7505193</v>
      </c>
      <c r="P4498" t="s">
        <v>1463</v>
      </c>
    </row>
    <row r="4499" spans="15:16" x14ac:dyDescent="0.25">
      <c r="O4499">
        <v>7505195</v>
      </c>
      <c r="P4499" t="s">
        <v>1464</v>
      </c>
    </row>
    <row r="4500" spans="15:16" x14ac:dyDescent="0.25">
      <c r="O4500">
        <v>7505195</v>
      </c>
      <c r="P4500" t="s">
        <v>1464</v>
      </c>
    </row>
    <row r="4501" spans="15:16" x14ac:dyDescent="0.25">
      <c r="O4501">
        <v>7505195</v>
      </c>
      <c r="P4501" t="s">
        <v>1464</v>
      </c>
    </row>
    <row r="4502" spans="15:16" x14ac:dyDescent="0.25">
      <c r="O4502">
        <v>7505195</v>
      </c>
      <c r="P4502" t="s">
        <v>1464</v>
      </c>
    </row>
    <row r="4503" spans="15:16" x14ac:dyDescent="0.25">
      <c r="O4503">
        <v>7505195</v>
      </c>
      <c r="P4503" t="s">
        <v>1464</v>
      </c>
    </row>
    <row r="4504" spans="15:16" x14ac:dyDescent="0.25">
      <c r="O4504">
        <v>7505195</v>
      </c>
      <c r="P4504" t="s">
        <v>1464</v>
      </c>
    </row>
    <row r="4505" spans="15:16" x14ac:dyDescent="0.25">
      <c r="O4505">
        <v>7505693</v>
      </c>
      <c r="P4505" t="s">
        <v>1465</v>
      </c>
    </row>
    <row r="4506" spans="15:16" x14ac:dyDescent="0.25">
      <c r="O4506">
        <v>7505695</v>
      </c>
      <c r="P4506" t="s">
        <v>1466</v>
      </c>
    </row>
    <row r="4507" spans="15:16" x14ac:dyDescent="0.25">
      <c r="O4507">
        <v>7505695</v>
      </c>
      <c r="P4507" t="s">
        <v>1466</v>
      </c>
    </row>
    <row r="4508" spans="15:16" x14ac:dyDescent="0.25">
      <c r="O4508">
        <v>7505695</v>
      </c>
      <c r="P4508" t="s">
        <v>1466</v>
      </c>
    </row>
    <row r="4509" spans="15:16" x14ac:dyDescent="0.25">
      <c r="O4509">
        <v>7505695</v>
      </c>
      <c r="P4509" t="s">
        <v>1466</v>
      </c>
    </row>
    <row r="4510" spans="15:16" x14ac:dyDescent="0.25">
      <c r="O4510">
        <v>7505695</v>
      </c>
      <c r="P4510" t="s">
        <v>1466</v>
      </c>
    </row>
    <row r="4511" spans="15:16" x14ac:dyDescent="0.25">
      <c r="O4511">
        <v>7506183</v>
      </c>
      <c r="P4511" t="s">
        <v>1467</v>
      </c>
    </row>
    <row r="4512" spans="15:16" x14ac:dyDescent="0.25">
      <c r="O4512">
        <v>7506183</v>
      </c>
      <c r="P4512" t="s">
        <v>1467</v>
      </c>
    </row>
    <row r="4513" spans="15:16" x14ac:dyDescent="0.25">
      <c r="O4513">
        <v>7506183</v>
      </c>
      <c r="P4513" t="s">
        <v>1467</v>
      </c>
    </row>
    <row r="4514" spans="15:16" x14ac:dyDescent="0.25">
      <c r="O4514">
        <v>7506183</v>
      </c>
      <c r="P4514" t="s">
        <v>1467</v>
      </c>
    </row>
    <row r="4515" spans="15:16" x14ac:dyDescent="0.25">
      <c r="O4515">
        <v>7506184</v>
      </c>
      <c r="P4515" t="s">
        <v>1468</v>
      </c>
    </row>
    <row r="4516" spans="15:16" x14ac:dyDescent="0.25">
      <c r="O4516">
        <v>7506184</v>
      </c>
      <c r="P4516" t="s">
        <v>1468</v>
      </c>
    </row>
    <row r="4517" spans="15:16" x14ac:dyDescent="0.25">
      <c r="O4517">
        <v>7506184</v>
      </c>
      <c r="P4517" t="s">
        <v>1468</v>
      </c>
    </row>
    <row r="4518" spans="15:16" x14ac:dyDescent="0.25">
      <c r="O4518">
        <v>7506184</v>
      </c>
      <c r="P4518" t="s">
        <v>1468</v>
      </c>
    </row>
    <row r="4519" spans="15:16" x14ac:dyDescent="0.25">
      <c r="O4519">
        <v>7506184</v>
      </c>
      <c r="P4519" t="s">
        <v>1468</v>
      </c>
    </row>
    <row r="4520" spans="15:16" x14ac:dyDescent="0.25">
      <c r="O4520">
        <v>7506184</v>
      </c>
      <c r="P4520" t="s">
        <v>1468</v>
      </c>
    </row>
    <row r="4521" spans="15:16" x14ac:dyDescent="0.25">
      <c r="O4521">
        <v>7506201</v>
      </c>
      <c r="P4521" t="s">
        <v>1469</v>
      </c>
    </row>
    <row r="4522" spans="15:16" x14ac:dyDescent="0.25">
      <c r="O4522">
        <v>7506201</v>
      </c>
      <c r="P4522" t="s">
        <v>1469</v>
      </c>
    </row>
    <row r="4523" spans="15:16" x14ac:dyDescent="0.25">
      <c r="O4523">
        <v>7506203</v>
      </c>
      <c r="P4523" t="s">
        <v>1470</v>
      </c>
    </row>
    <row r="4524" spans="15:16" x14ac:dyDescent="0.25">
      <c r="O4524">
        <v>7506203</v>
      </c>
      <c r="P4524" t="s">
        <v>1470</v>
      </c>
    </row>
    <row r="4525" spans="15:16" x14ac:dyDescent="0.25">
      <c r="O4525">
        <v>7506203</v>
      </c>
      <c r="P4525" t="s">
        <v>1470</v>
      </c>
    </row>
    <row r="4526" spans="15:16" x14ac:dyDescent="0.25">
      <c r="O4526">
        <v>7506211</v>
      </c>
      <c r="P4526" t="s">
        <v>1471</v>
      </c>
    </row>
    <row r="4527" spans="15:16" x14ac:dyDescent="0.25">
      <c r="O4527">
        <v>7506211</v>
      </c>
      <c r="P4527" t="s">
        <v>1471</v>
      </c>
    </row>
    <row r="4528" spans="15:16" x14ac:dyDescent="0.25">
      <c r="O4528">
        <v>7506211</v>
      </c>
      <c r="P4528" t="s">
        <v>1471</v>
      </c>
    </row>
    <row r="4529" spans="15:16" x14ac:dyDescent="0.25">
      <c r="O4529">
        <v>7506213</v>
      </c>
      <c r="P4529" t="s">
        <v>1472</v>
      </c>
    </row>
    <row r="4530" spans="15:16" x14ac:dyDescent="0.25">
      <c r="O4530">
        <v>7506213</v>
      </c>
      <c r="P4530" t="s">
        <v>1472</v>
      </c>
    </row>
    <row r="4531" spans="15:16" x14ac:dyDescent="0.25">
      <c r="O4531">
        <v>7506213</v>
      </c>
      <c r="P4531" t="s">
        <v>1472</v>
      </c>
    </row>
    <row r="4532" spans="15:16" x14ac:dyDescent="0.25">
      <c r="O4532">
        <v>7506213</v>
      </c>
      <c r="P4532" t="s">
        <v>1472</v>
      </c>
    </row>
    <row r="4533" spans="15:16" x14ac:dyDescent="0.25">
      <c r="O4533">
        <v>7506683</v>
      </c>
      <c r="P4533" t="s">
        <v>1473</v>
      </c>
    </row>
    <row r="4534" spans="15:16" x14ac:dyDescent="0.25">
      <c r="O4534">
        <v>7506683</v>
      </c>
      <c r="P4534" t="s">
        <v>1473</v>
      </c>
    </row>
    <row r="4535" spans="15:16" x14ac:dyDescent="0.25">
      <c r="O4535">
        <v>7506684</v>
      </c>
      <c r="P4535" t="s">
        <v>1474</v>
      </c>
    </row>
    <row r="4536" spans="15:16" x14ac:dyDescent="0.25">
      <c r="O4536">
        <v>7506684</v>
      </c>
      <c r="P4536" t="s">
        <v>1474</v>
      </c>
    </row>
    <row r="4537" spans="15:16" x14ac:dyDescent="0.25">
      <c r="O4537">
        <v>7506684</v>
      </c>
      <c r="P4537" t="s">
        <v>1474</v>
      </c>
    </row>
    <row r="4538" spans="15:16" x14ac:dyDescent="0.25">
      <c r="O4538">
        <v>7506684</v>
      </c>
      <c r="P4538" t="s">
        <v>1474</v>
      </c>
    </row>
    <row r="4539" spans="15:16" x14ac:dyDescent="0.25">
      <c r="O4539">
        <v>7506701</v>
      </c>
      <c r="P4539" t="s">
        <v>1475</v>
      </c>
    </row>
    <row r="4540" spans="15:16" x14ac:dyDescent="0.25">
      <c r="O4540">
        <v>7506701</v>
      </c>
      <c r="P4540" t="s">
        <v>1475</v>
      </c>
    </row>
    <row r="4541" spans="15:16" x14ac:dyDescent="0.25">
      <c r="O4541">
        <v>7506713</v>
      </c>
      <c r="P4541" t="s">
        <v>1476</v>
      </c>
    </row>
    <row r="4542" spans="15:16" x14ac:dyDescent="0.25">
      <c r="O4542">
        <v>7511183</v>
      </c>
      <c r="P4542" t="s">
        <v>1477</v>
      </c>
    </row>
    <row r="4543" spans="15:16" x14ac:dyDescent="0.25">
      <c r="O4543">
        <v>7511183</v>
      </c>
      <c r="P4543" t="s">
        <v>1477</v>
      </c>
    </row>
    <row r="4544" spans="15:16" x14ac:dyDescent="0.25">
      <c r="O4544">
        <v>7511183</v>
      </c>
      <c r="P4544" t="s">
        <v>1477</v>
      </c>
    </row>
    <row r="4545" spans="15:16" x14ac:dyDescent="0.25">
      <c r="O4545">
        <v>7511183</v>
      </c>
      <c r="P4545" t="s">
        <v>1477</v>
      </c>
    </row>
    <row r="4546" spans="15:16" x14ac:dyDescent="0.25">
      <c r="O4546">
        <v>7511183</v>
      </c>
      <c r="P4546" t="s">
        <v>1477</v>
      </c>
    </row>
    <row r="4547" spans="15:16" x14ac:dyDescent="0.25">
      <c r="O4547">
        <v>7511184</v>
      </c>
      <c r="P4547" t="s">
        <v>1478</v>
      </c>
    </row>
    <row r="4548" spans="15:16" x14ac:dyDescent="0.25">
      <c r="O4548">
        <v>7511184</v>
      </c>
      <c r="P4548" t="s">
        <v>1478</v>
      </c>
    </row>
    <row r="4549" spans="15:16" x14ac:dyDescent="0.25">
      <c r="O4549">
        <v>7511184</v>
      </c>
      <c r="P4549" t="s">
        <v>1478</v>
      </c>
    </row>
    <row r="4550" spans="15:16" x14ac:dyDescent="0.25">
      <c r="O4550">
        <v>7511184</v>
      </c>
      <c r="P4550" t="s">
        <v>1478</v>
      </c>
    </row>
    <row r="4551" spans="15:16" x14ac:dyDescent="0.25">
      <c r="O4551">
        <v>7511184</v>
      </c>
      <c r="P4551" t="s">
        <v>1478</v>
      </c>
    </row>
    <row r="4552" spans="15:16" x14ac:dyDescent="0.25">
      <c r="O4552">
        <v>7511233</v>
      </c>
      <c r="P4552" t="s">
        <v>1479</v>
      </c>
    </row>
    <row r="4553" spans="15:16" x14ac:dyDescent="0.25">
      <c r="O4553">
        <v>7511233</v>
      </c>
      <c r="P4553" t="s">
        <v>1479</v>
      </c>
    </row>
    <row r="4554" spans="15:16" x14ac:dyDescent="0.25">
      <c r="O4554">
        <v>7511233</v>
      </c>
      <c r="P4554" t="s">
        <v>1479</v>
      </c>
    </row>
    <row r="4555" spans="15:16" x14ac:dyDescent="0.25">
      <c r="O4555">
        <v>7511233</v>
      </c>
      <c r="P4555" t="s">
        <v>1479</v>
      </c>
    </row>
    <row r="4556" spans="15:16" x14ac:dyDescent="0.25">
      <c r="O4556">
        <v>7511234</v>
      </c>
      <c r="P4556" t="s">
        <v>1480</v>
      </c>
    </row>
    <row r="4557" spans="15:16" x14ac:dyDescent="0.25">
      <c r="O4557">
        <v>7511234</v>
      </c>
      <c r="P4557" t="s">
        <v>1480</v>
      </c>
    </row>
    <row r="4558" spans="15:16" x14ac:dyDescent="0.25">
      <c r="O4558">
        <v>7511234</v>
      </c>
      <c r="P4558" t="s">
        <v>1480</v>
      </c>
    </row>
    <row r="4559" spans="15:16" x14ac:dyDescent="0.25">
      <c r="O4559">
        <v>7511234</v>
      </c>
      <c r="P4559" t="s">
        <v>1480</v>
      </c>
    </row>
    <row r="4560" spans="15:16" x14ac:dyDescent="0.25">
      <c r="O4560">
        <v>7511234</v>
      </c>
      <c r="P4560" t="s">
        <v>1480</v>
      </c>
    </row>
    <row r="4561" spans="15:16" x14ac:dyDescent="0.25">
      <c r="O4561">
        <v>7511240</v>
      </c>
      <c r="P4561" t="s">
        <v>1481</v>
      </c>
    </row>
    <row r="4562" spans="15:16" x14ac:dyDescent="0.25">
      <c r="O4562">
        <v>7511240</v>
      </c>
      <c r="P4562" t="s">
        <v>1481</v>
      </c>
    </row>
    <row r="4563" spans="15:16" x14ac:dyDescent="0.25">
      <c r="O4563">
        <v>7511240</v>
      </c>
      <c r="P4563" t="s">
        <v>1481</v>
      </c>
    </row>
    <row r="4564" spans="15:16" x14ac:dyDescent="0.25">
      <c r="O4564">
        <v>7511240</v>
      </c>
      <c r="P4564" t="s">
        <v>1481</v>
      </c>
    </row>
    <row r="4565" spans="15:16" x14ac:dyDescent="0.25">
      <c r="O4565">
        <v>7511240</v>
      </c>
      <c r="P4565" t="s">
        <v>1481</v>
      </c>
    </row>
    <row r="4566" spans="15:16" x14ac:dyDescent="0.25">
      <c r="O4566">
        <v>7511242</v>
      </c>
      <c r="P4566" t="s">
        <v>1482</v>
      </c>
    </row>
    <row r="4567" spans="15:16" x14ac:dyDescent="0.25">
      <c r="O4567">
        <v>7511242</v>
      </c>
      <c r="P4567" t="s">
        <v>1482</v>
      </c>
    </row>
    <row r="4568" spans="15:16" x14ac:dyDescent="0.25">
      <c r="O4568">
        <v>7511245</v>
      </c>
      <c r="P4568" t="s">
        <v>1483</v>
      </c>
    </row>
    <row r="4569" spans="15:16" x14ac:dyDescent="0.25">
      <c r="O4569">
        <v>7511245</v>
      </c>
      <c r="P4569" t="s">
        <v>1483</v>
      </c>
    </row>
    <row r="4570" spans="15:16" x14ac:dyDescent="0.25">
      <c r="O4570">
        <v>7511251</v>
      </c>
      <c r="P4570" t="s">
        <v>1484</v>
      </c>
    </row>
    <row r="4571" spans="15:16" x14ac:dyDescent="0.25">
      <c r="O4571">
        <v>7511251</v>
      </c>
      <c r="P4571" t="s">
        <v>1484</v>
      </c>
    </row>
    <row r="4572" spans="15:16" x14ac:dyDescent="0.25">
      <c r="O4572">
        <v>7511265</v>
      </c>
      <c r="P4572" t="s">
        <v>1485</v>
      </c>
    </row>
    <row r="4573" spans="15:16" x14ac:dyDescent="0.25">
      <c r="O4573">
        <v>7511265</v>
      </c>
      <c r="P4573" t="s">
        <v>1485</v>
      </c>
    </row>
    <row r="4574" spans="15:16" x14ac:dyDescent="0.25">
      <c r="O4574">
        <v>7511265</v>
      </c>
      <c r="P4574" t="s">
        <v>1485</v>
      </c>
    </row>
    <row r="4575" spans="15:16" x14ac:dyDescent="0.25">
      <c r="O4575">
        <v>7511265</v>
      </c>
      <c r="P4575" t="s">
        <v>1485</v>
      </c>
    </row>
    <row r="4576" spans="15:16" x14ac:dyDescent="0.25">
      <c r="O4576">
        <v>7511265</v>
      </c>
      <c r="P4576" t="s">
        <v>1485</v>
      </c>
    </row>
    <row r="4577" spans="15:16" x14ac:dyDescent="0.25">
      <c r="O4577">
        <v>7511265</v>
      </c>
      <c r="P4577" t="s">
        <v>1485</v>
      </c>
    </row>
    <row r="4578" spans="15:16" x14ac:dyDescent="0.25">
      <c r="O4578">
        <v>7511269</v>
      </c>
      <c r="P4578" t="s">
        <v>1486</v>
      </c>
    </row>
    <row r="4579" spans="15:16" x14ac:dyDescent="0.25">
      <c r="O4579">
        <v>7511269</v>
      </c>
      <c r="P4579" t="s">
        <v>1486</v>
      </c>
    </row>
    <row r="4580" spans="15:16" x14ac:dyDescent="0.25">
      <c r="O4580">
        <v>7511269</v>
      </c>
      <c r="P4580" t="s">
        <v>1486</v>
      </c>
    </row>
    <row r="4581" spans="15:16" x14ac:dyDescent="0.25">
      <c r="O4581">
        <v>7511269</v>
      </c>
      <c r="P4581" t="s">
        <v>1486</v>
      </c>
    </row>
    <row r="4582" spans="15:16" x14ac:dyDescent="0.25">
      <c r="O4582">
        <v>7511269</v>
      </c>
      <c r="P4582" t="s">
        <v>1486</v>
      </c>
    </row>
    <row r="4583" spans="15:16" x14ac:dyDescent="0.25">
      <c r="O4583">
        <v>7511269</v>
      </c>
      <c r="P4583" t="s">
        <v>1486</v>
      </c>
    </row>
    <row r="4584" spans="15:16" x14ac:dyDescent="0.25">
      <c r="O4584">
        <v>7511269</v>
      </c>
      <c r="P4584" t="s">
        <v>1486</v>
      </c>
    </row>
    <row r="4585" spans="15:16" x14ac:dyDescent="0.25">
      <c r="O4585">
        <v>7511401</v>
      </c>
      <c r="P4585" t="s">
        <v>1487</v>
      </c>
    </row>
    <row r="4586" spans="15:16" x14ac:dyDescent="0.25">
      <c r="O4586">
        <v>7511401</v>
      </c>
      <c r="P4586" t="s">
        <v>1487</v>
      </c>
    </row>
    <row r="4587" spans="15:16" x14ac:dyDescent="0.25">
      <c r="O4587">
        <v>7511401</v>
      </c>
      <c r="P4587" t="s">
        <v>1487</v>
      </c>
    </row>
    <row r="4588" spans="15:16" x14ac:dyDescent="0.25">
      <c r="O4588">
        <v>7511401</v>
      </c>
      <c r="P4588" t="s">
        <v>1487</v>
      </c>
    </row>
    <row r="4589" spans="15:16" x14ac:dyDescent="0.25">
      <c r="O4589">
        <v>7511683</v>
      </c>
      <c r="P4589" t="s">
        <v>1488</v>
      </c>
    </row>
    <row r="4590" spans="15:16" x14ac:dyDescent="0.25">
      <c r="O4590">
        <v>7511684</v>
      </c>
      <c r="P4590" t="s">
        <v>1478</v>
      </c>
    </row>
    <row r="4591" spans="15:16" x14ac:dyDescent="0.25">
      <c r="O4591">
        <v>7511684</v>
      </c>
      <c r="P4591" t="s">
        <v>1478</v>
      </c>
    </row>
    <row r="4592" spans="15:16" x14ac:dyDescent="0.25">
      <c r="O4592">
        <v>7511684</v>
      </c>
      <c r="P4592" t="s">
        <v>1478</v>
      </c>
    </row>
    <row r="4593" spans="15:16" x14ac:dyDescent="0.25">
      <c r="O4593">
        <v>7511684</v>
      </c>
      <c r="P4593" t="s">
        <v>1478</v>
      </c>
    </row>
    <row r="4594" spans="15:16" x14ac:dyDescent="0.25">
      <c r="O4594">
        <v>7511734</v>
      </c>
      <c r="P4594" t="s">
        <v>1489</v>
      </c>
    </row>
    <row r="4595" spans="15:16" x14ac:dyDescent="0.25">
      <c r="O4595">
        <v>7511734</v>
      </c>
      <c r="P4595" t="s">
        <v>1489</v>
      </c>
    </row>
    <row r="4596" spans="15:16" x14ac:dyDescent="0.25">
      <c r="O4596">
        <v>7511734</v>
      </c>
      <c r="P4596" t="s">
        <v>1489</v>
      </c>
    </row>
    <row r="4597" spans="15:16" x14ac:dyDescent="0.25">
      <c r="O4597">
        <v>7511734</v>
      </c>
      <c r="P4597" t="s">
        <v>1489</v>
      </c>
    </row>
    <row r="4598" spans="15:16" x14ac:dyDescent="0.25">
      <c r="O4598">
        <v>7511734</v>
      </c>
      <c r="P4598" t="s">
        <v>1489</v>
      </c>
    </row>
    <row r="4599" spans="15:16" x14ac:dyDescent="0.25">
      <c r="O4599">
        <v>7511740</v>
      </c>
      <c r="P4599" t="s">
        <v>1490</v>
      </c>
    </row>
    <row r="4600" spans="15:16" x14ac:dyDescent="0.25">
      <c r="O4600">
        <v>7511740</v>
      </c>
      <c r="P4600" t="s">
        <v>1490</v>
      </c>
    </row>
    <row r="4601" spans="15:16" x14ac:dyDescent="0.25">
      <c r="O4601">
        <v>7511765</v>
      </c>
      <c r="P4601" t="s">
        <v>1491</v>
      </c>
    </row>
    <row r="4602" spans="15:16" x14ac:dyDescent="0.25">
      <c r="O4602">
        <v>7511765</v>
      </c>
      <c r="P4602" t="s">
        <v>1491</v>
      </c>
    </row>
    <row r="4603" spans="15:16" x14ac:dyDescent="0.25">
      <c r="O4603">
        <v>7511765</v>
      </c>
      <c r="P4603" t="s">
        <v>1491</v>
      </c>
    </row>
    <row r="4604" spans="15:16" x14ac:dyDescent="0.25">
      <c r="O4604">
        <v>7511765</v>
      </c>
      <c r="P4604" t="s">
        <v>1491</v>
      </c>
    </row>
    <row r="4605" spans="15:16" x14ac:dyDescent="0.25">
      <c r="O4605">
        <v>7511765</v>
      </c>
      <c r="P4605" t="s">
        <v>1491</v>
      </c>
    </row>
    <row r="4606" spans="15:16" x14ac:dyDescent="0.25">
      <c r="O4606">
        <v>7511765</v>
      </c>
      <c r="P4606" t="s">
        <v>1491</v>
      </c>
    </row>
    <row r="4607" spans="15:16" x14ac:dyDescent="0.25">
      <c r="O4607">
        <v>7511769</v>
      </c>
      <c r="P4607" t="s">
        <v>1492</v>
      </c>
    </row>
    <row r="4608" spans="15:16" x14ac:dyDescent="0.25">
      <c r="O4608">
        <v>7511769</v>
      </c>
      <c r="P4608" t="s">
        <v>1492</v>
      </c>
    </row>
    <row r="4609" spans="15:16" x14ac:dyDescent="0.25">
      <c r="O4609">
        <v>7512401</v>
      </c>
      <c r="P4609" t="s">
        <v>1493</v>
      </c>
    </row>
    <row r="4610" spans="15:16" x14ac:dyDescent="0.25">
      <c r="O4610">
        <v>7512401</v>
      </c>
      <c r="P4610" t="s">
        <v>1493</v>
      </c>
    </row>
    <row r="4611" spans="15:16" x14ac:dyDescent="0.25">
      <c r="O4611">
        <v>7513174</v>
      </c>
      <c r="P4611" t="s">
        <v>1494</v>
      </c>
    </row>
    <row r="4612" spans="15:16" x14ac:dyDescent="0.25">
      <c r="O4612">
        <v>7513174</v>
      </c>
      <c r="P4612" t="s">
        <v>1494</v>
      </c>
    </row>
    <row r="4613" spans="15:16" x14ac:dyDescent="0.25">
      <c r="O4613">
        <v>7513233</v>
      </c>
      <c r="P4613" t="s">
        <v>1495</v>
      </c>
    </row>
    <row r="4614" spans="15:16" x14ac:dyDescent="0.25">
      <c r="O4614">
        <v>7513233</v>
      </c>
      <c r="P4614" t="s">
        <v>1495</v>
      </c>
    </row>
    <row r="4615" spans="15:16" x14ac:dyDescent="0.25">
      <c r="O4615">
        <v>7513234</v>
      </c>
      <c r="P4615" t="s">
        <v>1496</v>
      </c>
    </row>
    <row r="4616" spans="15:16" x14ac:dyDescent="0.25">
      <c r="O4616">
        <v>7513271</v>
      </c>
      <c r="P4616" t="s">
        <v>1497</v>
      </c>
    </row>
    <row r="4617" spans="15:16" x14ac:dyDescent="0.25">
      <c r="O4617">
        <v>7513271</v>
      </c>
      <c r="P4617" t="s">
        <v>1497</v>
      </c>
    </row>
    <row r="4618" spans="15:16" x14ac:dyDescent="0.25">
      <c r="O4618">
        <v>7513401</v>
      </c>
      <c r="P4618" t="s">
        <v>1498</v>
      </c>
    </row>
    <row r="4619" spans="15:16" x14ac:dyDescent="0.25">
      <c r="O4619">
        <v>7513401</v>
      </c>
      <c r="P4619" t="s">
        <v>1498</v>
      </c>
    </row>
    <row r="4620" spans="15:16" x14ac:dyDescent="0.25">
      <c r="O4620">
        <v>7513401</v>
      </c>
      <c r="P4620" t="s">
        <v>1498</v>
      </c>
    </row>
    <row r="4621" spans="15:16" x14ac:dyDescent="0.25">
      <c r="O4621">
        <v>7513673</v>
      </c>
      <c r="P4621" t="s">
        <v>1499</v>
      </c>
    </row>
    <row r="4622" spans="15:16" x14ac:dyDescent="0.25">
      <c r="O4622">
        <v>7513674</v>
      </c>
      <c r="P4622" t="s">
        <v>1500</v>
      </c>
    </row>
    <row r="4623" spans="15:16" x14ac:dyDescent="0.25">
      <c r="O4623">
        <v>7513674</v>
      </c>
      <c r="P4623" t="s">
        <v>1500</v>
      </c>
    </row>
    <row r="4624" spans="15:16" x14ac:dyDescent="0.25">
      <c r="O4624">
        <v>7513683</v>
      </c>
      <c r="P4624" t="s">
        <v>1501</v>
      </c>
    </row>
    <row r="4625" spans="15:16" x14ac:dyDescent="0.25">
      <c r="O4625">
        <v>7513683</v>
      </c>
      <c r="P4625" t="s">
        <v>1501</v>
      </c>
    </row>
    <row r="4626" spans="15:16" x14ac:dyDescent="0.25">
      <c r="O4626">
        <v>7513684</v>
      </c>
      <c r="P4626" t="s">
        <v>1502</v>
      </c>
    </row>
    <row r="4627" spans="15:16" x14ac:dyDescent="0.25">
      <c r="O4627">
        <v>7513684</v>
      </c>
      <c r="P4627" t="s">
        <v>1502</v>
      </c>
    </row>
    <row r="4628" spans="15:16" x14ac:dyDescent="0.25">
      <c r="O4628">
        <v>7513687</v>
      </c>
      <c r="P4628" t="s">
        <v>1503</v>
      </c>
    </row>
    <row r="4629" spans="15:16" x14ac:dyDescent="0.25">
      <c r="O4629">
        <v>7513733</v>
      </c>
      <c r="P4629" t="s">
        <v>1504</v>
      </c>
    </row>
    <row r="4630" spans="15:16" x14ac:dyDescent="0.25">
      <c r="O4630">
        <v>7513733</v>
      </c>
      <c r="P4630" t="s">
        <v>1504</v>
      </c>
    </row>
    <row r="4631" spans="15:16" x14ac:dyDescent="0.25">
      <c r="O4631">
        <v>7513734</v>
      </c>
      <c r="P4631" t="s">
        <v>1505</v>
      </c>
    </row>
    <row r="4632" spans="15:16" x14ac:dyDescent="0.25">
      <c r="O4632">
        <v>7513734</v>
      </c>
      <c r="P4632" t="s">
        <v>1505</v>
      </c>
    </row>
    <row r="4633" spans="15:16" x14ac:dyDescent="0.25">
      <c r="O4633">
        <v>7513742</v>
      </c>
      <c r="P4633" t="s">
        <v>1506</v>
      </c>
    </row>
    <row r="4634" spans="15:16" x14ac:dyDescent="0.25">
      <c r="O4634">
        <v>7513742</v>
      </c>
      <c r="P4634" t="s">
        <v>1506</v>
      </c>
    </row>
    <row r="4635" spans="15:16" x14ac:dyDescent="0.25">
      <c r="O4635">
        <v>7513751</v>
      </c>
      <c r="P4635" t="s">
        <v>1507</v>
      </c>
    </row>
    <row r="4636" spans="15:16" x14ac:dyDescent="0.25">
      <c r="O4636">
        <v>7513765</v>
      </c>
      <c r="P4636" t="s">
        <v>1508</v>
      </c>
    </row>
    <row r="4637" spans="15:16" x14ac:dyDescent="0.25">
      <c r="O4637">
        <v>7514252</v>
      </c>
      <c r="P4637" t="s">
        <v>1509</v>
      </c>
    </row>
    <row r="4638" spans="15:16" x14ac:dyDescent="0.25">
      <c r="O4638">
        <v>7514252</v>
      </c>
      <c r="P4638" t="s">
        <v>1509</v>
      </c>
    </row>
    <row r="4639" spans="15:16" x14ac:dyDescent="0.25">
      <c r="O4639">
        <v>7514256</v>
      </c>
      <c r="P4639" t="s">
        <v>1510</v>
      </c>
    </row>
    <row r="4640" spans="15:16" x14ac:dyDescent="0.25">
      <c r="O4640">
        <v>7514256</v>
      </c>
      <c r="P4640" t="s">
        <v>1510</v>
      </c>
    </row>
    <row r="4641" spans="15:16" x14ac:dyDescent="0.25">
      <c r="O4641">
        <v>7514401</v>
      </c>
      <c r="P4641" t="s">
        <v>1511</v>
      </c>
    </row>
    <row r="4642" spans="15:16" x14ac:dyDescent="0.25">
      <c r="O4642">
        <v>7515183</v>
      </c>
      <c r="P4642" t="s">
        <v>1512</v>
      </c>
    </row>
    <row r="4643" spans="15:16" x14ac:dyDescent="0.25">
      <c r="O4643">
        <v>7515183</v>
      </c>
      <c r="P4643" t="s">
        <v>1512</v>
      </c>
    </row>
    <row r="4644" spans="15:16" x14ac:dyDescent="0.25">
      <c r="O4644">
        <v>7515183</v>
      </c>
      <c r="P4644" t="s">
        <v>1512</v>
      </c>
    </row>
    <row r="4645" spans="15:16" x14ac:dyDescent="0.25">
      <c r="O4645">
        <v>7515183</v>
      </c>
      <c r="P4645" t="s">
        <v>1512</v>
      </c>
    </row>
    <row r="4646" spans="15:16" x14ac:dyDescent="0.25">
      <c r="O4646">
        <v>7515183</v>
      </c>
      <c r="P4646" t="s">
        <v>1512</v>
      </c>
    </row>
    <row r="4647" spans="15:16" x14ac:dyDescent="0.25">
      <c r="O4647">
        <v>7515184</v>
      </c>
      <c r="P4647" t="s">
        <v>1513</v>
      </c>
    </row>
    <row r="4648" spans="15:16" x14ac:dyDescent="0.25">
      <c r="O4648">
        <v>7515184</v>
      </c>
      <c r="P4648" t="s">
        <v>1513</v>
      </c>
    </row>
    <row r="4649" spans="15:16" x14ac:dyDescent="0.25">
      <c r="O4649">
        <v>7515184</v>
      </c>
      <c r="P4649" t="s">
        <v>1513</v>
      </c>
    </row>
    <row r="4650" spans="15:16" x14ac:dyDescent="0.25">
      <c r="O4650">
        <v>7515184</v>
      </c>
      <c r="P4650" t="s">
        <v>1513</v>
      </c>
    </row>
    <row r="4651" spans="15:16" x14ac:dyDescent="0.25">
      <c r="O4651">
        <v>7515184</v>
      </c>
      <c r="P4651" t="s">
        <v>1513</v>
      </c>
    </row>
    <row r="4652" spans="15:16" x14ac:dyDescent="0.25">
      <c r="O4652">
        <v>7515233</v>
      </c>
      <c r="P4652" t="s">
        <v>1514</v>
      </c>
    </row>
    <row r="4653" spans="15:16" x14ac:dyDescent="0.25">
      <c r="O4653">
        <v>7515233</v>
      </c>
      <c r="P4653" t="s">
        <v>1514</v>
      </c>
    </row>
    <row r="4654" spans="15:16" x14ac:dyDescent="0.25">
      <c r="O4654">
        <v>7515233</v>
      </c>
      <c r="P4654" t="s">
        <v>1514</v>
      </c>
    </row>
    <row r="4655" spans="15:16" x14ac:dyDescent="0.25">
      <c r="O4655">
        <v>7515233</v>
      </c>
      <c r="P4655" t="s">
        <v>1514</v>
      </c>
    </row>
    <row r="4656" spans="15:16" x14ac:dyDescent="0.25">
      <c r="O4656">
        <v>7515234</v>
      </c>
      <c r="P4656" t="s">
        <v>1515</v>
      </c>
    </row>
    <row r="4657" spans="15:16" x14ac:dyDescent="0.25">
      <c r="O4657">
        <v>7515234</v>
      </c>
      <c r="P4657" t="s">
        <v>1515</v>
      </c>
    </row>
    <row r="4658" spans="15:16" x14ac:dyDescent="0.25">
      <c r="O4658">
        <v>7515234</v>
      </c>
      <c r="P4658" t="s">
        <v>1515</v>
      </c>
    </row>
    <row r="4659" spans="15:16" x14ac:dyDescent="0.25">
      <c r="O4659">
        <v>7515234</v>
      </c>
      <c r="P4659" t="s">
        <v>1515</v>
      </c>
    </row>
    <row r="4660" spans="15:16" x14ac:dyDescent="0.25">
      <c r="O4660">
        <v>7515234</v>
      </c>
      <c r="P4660" t="s">
        <v>1515</v>
      </c>
    </row>
    <row r="4661" spans="15:16" x14ac:dyDescent="0.25">
      <c r="O4661">
        <v>7515234</v>
      </c>
      <c r="P4661" t="s">
        <v>1515</v>
      </c>
    </row>
    <row r="4662" spans="15:16" x14ac:dyDescent="0.25">
      <c r="O4662">
        <v>7515240</v>
      </c>
      <c r="P4662" t="s">
        <v>1516</v>
      </c>
    </row>
    <row r="4663" spans="15:16" x14ac:dyDescent="0.25">
      <c r="O4663">
        <v>7515240</v>
      </c>
      <c r="P4663" t="s">
        <v>1516</v>
      </c>
    </row>
    <row r="4664" spans="15:16" x14ac:dyDescent="0.25">
      <c r="O4664">
        <v>7515240</v>
      </c>
      <c r="P4664" t="s">
        <v>1516</v>
      </c>
    </row>
    <row r="4665" spans="15:16" x14ac:dyDescent="0.25">
      <c r="O4665">
        <v>7515240</v>
      </c>
      <c r="P4665" t="s">
        <v>1516</v>
      </c>
    </row>
    <row r="4666" spans="15:16" x14ac:dyDescent="0.25">
      <c r="O4666">
        <v>7515240</v>
      </c>
      <c r="P4666" t="s">
        <v>1516</v>
      </c>
    </row>
    <row r="4667" spans="15:16" x14ac:dyDescent="0.25">
      <c r="O4667">
        <v>7515240</v>
      </c>
      <c r="P4667" t="s">
        <v>1516</v>
      </c>
    </row>
    <row r="4668" spans="15:16" x14ac:dyDescent="0.25">
      <c r="O4668">
        <v>7515240</v>
      </c>
      <c r="P4668" t="s">
        <v>1516</v>
      </c>
    </row>
    <row r="4669" spans="15:16" x14ac:dyDescent="0.25">
      <c r="O4669">
        <v>7515242</v>
      </c>
      <c r="P4669" t="s">
        <v>1517</v>
      </c>
    </row>
    <row r="4670" spans="15:16" x14ac:dyDescent="0.25">
      <c r="O4670">
        <v>7515242</v>
      </c>
      <c r="P4670" t="s">
        <v>1517</v>
      </c>
    </row>
    <row r="4671" spans="15:16" x14ac:dyDescent="0.25">
      <c r="O4671">
        <v>7515245</v>
      </c>
      <c r="P4671" t="s">
        <v>1518</v>
      </c>
    </row>
    <row r="4672" spans="15:16" x14ac:dyDescent="0.25">
      <c r="O4672">
        <v>7515245</v>
      </c>
      <c r="P4672" t="s">
        <v>1518</v>
      </c>
    </row>
    <row r="4673" spans="15:16" x14ac:dyDescent="0.25">
      <c r="O4673">
        <v>7515251</v>
      </c>
      <c r="P4673" t="s">
        <v>1519</v>
      </c>
    </row>
    <row r="4674" spans="15:16" x14ac:dyDescent="0.25">
      <c r="O4674">
        <v>7515251</v>
      </c>
      <c r="P4674" t="s">
        <v>1519</v>
      </c>
    </row>
    <row r="4675" spans="15:16" x14ac:dyDescent="0.25">
      <c r="O4675">
        <v>7515265</v>
      </c>
      <c r="P4675" t="s">
        <v>1520</v>
      </c>
    </row>
    <row r="4676" spans="15:16" x14ac:dyDescent="0.25">
      <c r="O4676">
        <v>7515265</v>
      </c>
      <c r="P4676" t="s">
        <v>1520</v>
      </c>
    </row>
    <row r="4677" spans="15:16" x14ac:dyDescent="0.25">
      <c r="O4677">
        <v>7515265</v>
      </c>
      <c r="P4677" t="s">
        <v>1520</v>
      </c>
    </row>
    <row r="4678" spans="15:16" x14ac:dyDescent="0.25">
      <c r="O4678">
        <v>7515265</v>
      </c>
      <c r="P4678" t="s">
        <v>1520</v>
      </c>
    </row>
    <row r="4679" spans="15:16" x14ac:dyDescent="0.25">
      <c r="O4679">
        <v>7515265</v>
      </c>
      <c r="P4679" t="s">
        <v>1520</v>
      </c>
    </row>
    <row r="4680" spans="15:16" x14ac:dyDescent="0.25">
      <c r="O4680">
        <v>7515265</v>
      </c>
      <c r="P4680" t="s">
        <v>1520</v>
      </c>
    </row>
    <row r="4681" spans="15:16" x14ac:dyDescent="0.25">
      <c r="O4681">
        <v>7515269</v>
      </c>
      <c r="P4681" t="s">
        <v>1521</v>
      </c>
    </row>
    <row r="4682" spans="15:16" x14ac:dyDescent="0.25">
      <c r="O4682">
        <v>7515269</v>
      </c>
      <c r="P4682" t="s">
        <v>1521</v>
      </c>
    </row>
    <row r="4683" spans="15:16" x14ac:dyDescent="0.25">
      <c r="O4683">
        <v>7515269</v>
      </c>
      <c r="P4683" t="s">
        <v>1521</v>
      </c>
    </row>
    <row r="4684" spans="15:16" x14ac:dyDescent="0.25">
      <c r="O4684">
        <v>7515269</v>
      </c>
      <c r="P4684" t="s">
        <v>1521</v>
      </c>
    </row>
    <row r="4685" spans="15:16" x14ac:dyDescent="0.25">
      <c r="O4685">
        <v>7515269</v>
      </c>
      <c r="P4685" t="s">
        <v>1521</v>
      </c>
    </row>
    <row r="4686" spans="15:16" x14ac:dyDescent="0.25">
      <c r="O4686">
        <v>7515269</v>
      </c>
      <c r="P4686" t="s">
        <v>1521</v>
      </c>
    </row>
    <row r="4687" spans="15:16" x14ac:dyDescent="0.25">
      <c r="O4687">
        <v>7515401</v>
      </c>
      <c r="P4687" t="s">
        <v>1522</v>
      </c>
    </row>
    <row r="4688" spans="15:16" x14ac:dyDescent="0.25">
      <c r="O4688">
        <v>7515401</v>
      </c>
      <c r="P4688" t="s">
        <v>1522</v>
      </c>
    </row>
    <row r="4689" spans="15:16" x14ac:dyDescent="0.25">
      <c r="O4689">
        <v>7515401</v>
      </c>
      <c r="P4689" t="s">
        <v>1522</v>
      </c>
    </row>
    <row r="4690" spans="15:16" x14ac:dyDescent="0.25">
      <c r="O4690">
        <v>7515401</v>
      </c>
      <c r="P4690" t="s">
        <v>1522</v>
      </c>
    </row>
    <row r="4691" spans="15:16" x14ac:dyDescent="0.25">
      <c r="O4691">
        <v>7515401</v>
      </c>
      <c r="P4691" t="s">
        <v>1522</v>
      </c>
    </row>
    <row r="4692" spans="15:16" x14ac:dyDescent="0.25">
      <c r="O4692">
        <v>7515684</v>
      </c>
      <c r="P4692" t="s">
        <v>1523</v>
      </c>
    </row>
    <row r="4693" spans="15:16" x14ac:dyDescent="0.25">
      <c r="O4693">
        <v>7515684</v>
      </c>
      <c r="P4693" t="s">
        <v>1523</v>
      </c>
    </row>
    <row r="4694" spans="15:16" x14ac:dyDescent="0.25">
      <c r="O4694">
        <v>7515684</v>
      </c>
      <c r="P4694" t="s">
        <v>1523</v>
      </c>
    </row>
    <row r="4695" spans="15:16" x14ac:dyDescent="0.25">
      <c r="O4695">
        <v>7515684</v>
      </c>
      <c r="P4695" t="s">
        <v>1523</v>
      </c>
    </row>
    <row r="4696" spans="15:16" x14ac:dyDescent="0.25">
      <c r="O4696">
        <v>7515684</v>
      </c>
      <c r="P4696" t="s">
        <v>1523</v>
      </c>
    </row>
    <row r="4697" spans="15:16" x14ac:dyDescent="0.25">
      <c r="O4697">
        <v>7515734</v>
      </c>
      <c r="P4697" t="s">
        <v>1524</v>
      </c>
    </row>
    <row r="4698" spans="15:16" x14ac:dyDescent="0.25">
      <c r="O4698">
        <v>7515734</v>
      </c>
      <c r="P4698" t="s">
        <v>1524</v>
      </c>
    </row>
    <row r="4699" spans="15:16" x14ac:dyDescent="0.25">
      <c r="O4699">
        <v>7515734</v>
      </c>
      <c r="P4699" t="s">
        <v>1524</v>
      </c>
    </row>
    <row r="4700" spans="15:16" x14ac:dyDescent="0.25">
      <c r="O4700">
        <v>7515734</v>
      </c>
      <c r="P4700" t="s">
        <v>1524</v>
      </c>
    </row>
    <row r="4701" spans="15:16" x14ac:dyDescent="0.25">
      <c r="O4701">
        <v>7515740</v>
      </c>
      <c r="P4701" t="s">
        <v>1525</v>
      </c>
    </row>
    <row r="4702" spans="15:16" x14ac:dyDescent="0.25">
      <c r="O4702">
        <v>7515740</v>
      </c>
      <c r="P4702" t="s">
        <v>1525</v>
      </c>
    </row>
    <row r="4703" spans="15:16" x14ac:dyDescent="0.25">
      <c r="O4703">
        <v>7515765</v>
      </c>
      <c r="P4703" t="s">
        <v>1526</v>
      </c>
    </row>
    <row r="4704" spans="15:16" x14ac:dyDescent="0.25">
      <c r="O4704">
        <v>7515765</v>
      </c>
      <c r="P4704" t="s">
        <v>1526</v>
      </c>
    </row>
    <row r="4705" spans="15:16" x14ac:dyDescent="0.25">
      <c r="O4705">
        <v>7515765</v>
      </c>
      <c r="P4705" t="s">
        <v>1526</v>
      </c>
    </row>
    <row r="4706" spans="15:16" x14ac:dyDescent="0.25">
      <c r="O4706">
        <v>7515765</v>
      </c>
      <c r="P4706" t="s">
        <v>1526</v>
      </c>
    </row>
    <row r="4707" spans="15:16" x14ac:dyDescent="0.25">
      <c r="O4707">
        <v>7515765</v>
      </c>
      <c r="P4707" t="s">
        <v>1526</v>
      </c>
    </row>
    <row r="4708" spans="15:16" x14ac:dyDescent="0.25">
      <c r="O4708">
        <v>7515769</v>
      </c>
      <c r="P4708" t="s">
        <v>1527</v>
      </c>
    </row>
    <row r="4709" spans="15:16" x14ac:dyDescent="0.25">
      <c r="O4709">
        <v>7515769</v>
      </c>
      <c r="P4709" t="s">
        <v>1527</v>
      </c>
    </row>
    <row r="4710" spans="15:16" x14ac:dyDescent="0.25">
      <c r="O4710">
        <v>7521401</v>
      </c>
      <c r="P4710" t="s">
        <v>1528</v>
      </c>
    </row>
    <row r="4711" spans="15:16" x14ac:dyDescent="0.25">
      <c r="O4711">
        <v>7521401</v>
      </c>
      <c r="P4711" t="s">
        <v>1528</v>
      </c>
    </row>
    <row r="4712" spans="15:16" x14ac:dyDescent="0.25">
      <c r="O4712">
        <v>7521401</v>
      </c>
      <c r="P4712" t="s">
        <v>1528</v>
      </c>
    </row>
    <row r="4713" spans="15:16" x14ac:dyDescent="0.25">
      <c r="O4713">
        <v>7521401</v>
      </c>
      <c r="P4713" t="s">
        <v>1528</v>
      </c>
    </row>
    <row r="4714" spans="15:16" x14ac:dyDescent="0.25">
      <c r="O4714">
        <v>7522183</v>
      </c>
      <c r="P4714" t="s">
        <v>1529</v>
      </c>
    </row>
    <row r="4715" spans="15:16" x14ac:dyDescent="0.25">
      <c r="O4715">
        <v>7522184</v>
      </c>
      <c r="P4715" t="s">
        <v>1530</v>
      </c>
    </row>
    <row r="4716" spans="15:16" x14ac:dyDescent="0.25">
      <c r="O4716">
        <v>7522184</v>
      </c>
      <c r="P4716" t="s">
        <v>1530</v>
      </c>
    </row>
    <row r="4717" spans="15:16" x14ac:dyDescent="0.25">
      <c r="O4717">
        <v>7524401</v>
      </c>
      <c r="P4717" t="s">
        <v>1531</v>
      </c>
    </row>
    <row r="4718" spans="15:16" x14ac:dyDescent="0.25">
      <c r="O4718">
        <v>7524401</v>
      </c>
      <c r="P4718" t="s">
        <v>1531</v>
      </c>
    </row>
    <row r="4719" spans="15:16" x14ac:dyDescent="0.25">
      <c r="O4719">
        <v>7527401</v>
      </c>
      <c r="P4719" t="s">
        <v>1532</v>
      </c>
    </row>
    <row r="4720" spans="15:16" x14ac:dyDescent="0.25">
      <c r="O4720">
        <v>7530228</v>
      </c>
      <c r="P4720" t="s">
        <v>1533</v>
      </c>
    </row>
    <row r="4721" spans="15:16" x14ac:dyDescent="0.25">
      <c r="O4721">
        <v>7531401</v>
      </c>
      <c r="P4721" t="s">
        <v>1534</v>
      </c>
    </row>
    <row r="4722" spans="15:16" x14ac:dyDescent="0.25">
      <c r="O4722">
        <v>7531401</v>
      </c>
      <c r="P4722" t="s">
        <v>1534</v>
      </c>
    </row>
    <row r="4723" spans="15:16" x14ac:dyDescent="0.25">
      <c r="O4723">
        <v>7531401</v>
      </c>
      <c r="P4723" t="s">
        <v>1534</v>
      </c>
    </row>
    <row r="4724" spans="15:16" x14ac:dyDescent="0.25">
      <c r="O4724">
        <v>7531401</v>
      </c>
      <c r="P4724" t="s">
        <v>1534</v>
      </c>
    </row>
    <row r="4725" spans="15:16" x14ac:dyDescent="0.25">
      <c r="O4725">
        <v>7532184</v>
      </c>
      <c r="P4725" t="s">
        <v>1535</v>
      </c>
    </row>
    <row r="4726" spans="15:16" x14ac:dyDescent="0.25">
      <c r="O4726">
        <v>7532683</v>
      </c>
      <c r="P4726" t="s">
        <v>1536</v>
      </c>
    </row>
    <row r="4727" spans="15:16" x14ac:dyDescent="0.25">
      <c r="O4727">
        <v>7532684</v>
      </c>
      <c r="P4727" t="s">
        <v>1537</v>
      </c>
    </row>
    <row r="4728" spans="15:16" x14ac:dyDescent="0.25">
      <c r="O4728">
        <v>7534713</v>
      </c>
      <c r="P4728" t="s">
        <v>1538</v>
      </c>
    </row>
    <row r="4729" spans="15:16" x14ac:dyDescent="0.25">
      <c r="O4729">
        <v>7534713</v>
      </c>
      <c r="P4729" t="s">
        <v>1538</v>
      </c>
    </row>
    <row r="4730" spans="15:16" x14ac:dyDescent="0.25">
      <c r="O4730">
        <v>7534713</v>
      </c>
      <c r="P4730" t="s">
        <v>1538</v>
      </c>
    </row>
    <row r="4731" spans="15:16" x14ac:dyDescent="0.25">
      <c r="O4731">
        <v>7534713</v>
      </c>
      <c r="P4731" t="s">
        <v>1538</v>
      </c>
    </row>
    <row r="4732" spans="15:16" x14ac:dyDescent="0.25">
      <c r="O4732">
        <v>7543401</v>
      </c>
      <c r="P4732" t="s">
        <v>1539</v>
      </c>
    </row>
    <row r="4733" spans="15:16" x14ac:dyDescent="0.25">
      <c r="O4733">
        <v>7549401</v>
      </c>
      <c r="P4733" t="s">
        <v>1540</v>
      </c>
    </row>
    <row r="4734" spans="15:16" x14ac:dyDescent="0.25">
      <c r="O4734">
        <v>7549401</v>
      </c>
      <c r="P4734" t="s">
        <v>1540</v>
      </c>
    </row>
    <row r="4735" spans="15:16" x14ac:dyDescent="0.25">
      <c r="O4735">
        <v>7549683</v>
      </c>
      <c r="P4735" t="s">
        <v>1541</v>
      </c>
    </row>
    <row r="4736" spans="15:16" x14ac:dyDescent="0.25">
      <c r="O4736">
        <v>7549683</v>
      </c>
      <c r="P4736" t="s">
        <v>1541</v>
      </c>
    </row>
    <row r="4737" spans="15:16" x14ac:dyDescent="0.25">
      <c r="O4737">
        <v>7549684</v>
      </c>
      <c r="P4737" t="s">
        <v>1542</v>
      </c>
    </row>
    <row r="4738" spans="15:16" x14ac:dyDescent="0.25">
      <c r="O4738">
        <v>7549684</v>
      </c>
      <c r="P4738" t="s">
        <v>1542</v>
      </c>
    </row>
    <row r="4739" spans="15:16" x14ac:dyDescent="0.25">
      <c r="O4739">
        <v>7549684</v>
      </c>
      <c r="P4739" t="s">
        <v>1542</v>
      </c>
    </row>
    <row r="4740" spans="15:16" x14ac:dyDescent="0.25">
      <c r="O4740">
        <v>7549751</v>
      </c>
      <c r="P4740" t="s">
        <v>1543</v>
      </c>
    </row>
    <row r="4741" spans="15:16" x14ac:dyDescent="0.25">
      <c r="O4741">
        <v>7549751</v>
      </c>
      <c r="P4741" t="s">
        <v>1543</v>
      </c>
    </row>
    <row r="4742" spans="15:16" x14ac:dyDescent="0.25">
      <c r="O4742">
        <v>7552183</v>
      </c>
      <c r="P4742" t="s">
        <v>1544</v>
      </c>
    </row>
    <row r="4743" spans="15:16" x14ac:dyDescent="0.25">
      <c r="O4743">
        <v>7552183</v>
      </c>
      <c r="P4743" t="s">
        <v>1544</v>
      </c>
    </row>
    <row r="4744" spans="15:16" x14ac:dyDescent="0.25">
      <c r="O4744">
        <v>7552183</v>
      </c>
      <c r="P4744" t="s">
        <v>1544</v>
      </c>
    </row>
    <row r="4745" spans="15:16" x14ac:dyDescent="0.25">
      <c r="O4745">
        <v>7552183</v>
      </c>
      <c r="P4745" t="s">
        <v>1544</v>
      </c>
    </row>
    <row r="4746" spans="15:16" x14ac:dyDescent="0.25">
      <c r="O4746">
        <v>7552183</v>
      </c>
      <c r="P4746" t="s">
        <v>1544</v>
      </c>
    </row>
    <row r="4747" spans="15:16" x14ac:dyDescent="0.25">
      <c r="O4747">
        <v>7552184</v>
      </c>
      <c r="P4747" t="s">
        <v>1545</v>
      </c>
    </row>
    <row r="4748" spans="15:16" x14ac:dyDescent="0.25">
      <c r="O4748">
        <v>7552184</v>
      </c>
      <c r="P4748" t="s">
        <v>1545</v>
      </c>
    </row>
    <row r="4749" spans="15:16" x14ac:dyDescent="0.25">
      <c r="O4749">
        <v>7552184</v>
      </c>
      <c r="P4749" t="s">
        <v>1545</v>
      </c>
    </row>
    <row r="4750" spans="15:16" x14ac:dyDescent="0.25">
      <c r="O4750">
        <v>7552184</v>
      </c>
      <c r="P4750" t="s">
        <v>1545</v>
      </c>
    </row>
    <row r="4751" spans="15:16" x14ac:dyDescent="0.25">
      <c r="O4751">
        <v>7552184</v>
      </c>
      <c r="P4751" t="s">
        <v>1545</v>
      </c>
    </row>
    <row r="4752" spans="15:16" x14ac:dyDescent="0.25">
      <c r="O4752">
        <v>7552184</v>
      </c>
      <c r="P4752" t="s">
        <v>1545</v>
      </c>
    </row>
    <row r="4753" spans="15:16" x14ac:dyDescent="0.25">
      <c r="O4753">
        <v>7552233</v>
      </c>
      <c r="P4753" t="s">
        <v>1546</v>
      </c>
    </row>
    <row r="4754" spans="15:16" x14ac:dyDescent="0.25">
      <c r="O4754">
        <v>7552233</v>
      </c>
      <c r="P4754" t="s">
        <v>1546</v>
      </c>
    </row>
    <row r="4755" spans="15:16" x14ac:dyDescent="0.25">
      <c r="O4755">
        <v>7552234</v>
      </c>
      <c r="P4755" t="s">
        <v>1547</v>
      </c>
    </row>
    <row r="4756" spans="15:16" x14ac:dyDescent="0.25">
      <c r="O4756">
        <v>7552234</v>
      </c>
      <c r="P4756" t="s">
        <v>1547</v>
      </c>
    </row>
    <row r="4757" spans="15:16" x14ac:dyDescent="0.25">
      <c r="O4757">
        <v>7552234</v>
      </c>
      <c r="P4757" t="s">
        <v>1547</v>
      </c>
    </row>
    <row r="4758" spans="15:16" x14ac:dyDescent="0.25">
      <c r="O4758">
        <v>7552234</v>
      </c>
      <c r="P4758" t="s">
        <v>1547</v>
      </c>
    </row>
    <row r="4759" spans="15:16" x14ac:dyDescent="0.25">
      <c r="O4759">
        <v>7552234</v>
      </c>
      <c r="P4759" t="s">
        <v>1547</v>
      </c>
    </row>
    <row r="4760" spans="15:16" x14ac:dyDescent="0.25">
      <c r="O4760">
        <v>7552234</v>
      </c>
      <c r="P4760" t="s">
        <v>1547</v>
      </c>
    </row>
    <row r="4761" spans="15:16" x14ac:dyDescent="0.25">
      <c r="O4761">
        <v>7552242</v>
      </c>
      <c r="P4761" t="s">
        <v>1548</v>
      </c>
    </row>
    <row r="4762" spans="15:16" x14ac:dyDescent="0.25">
      <c r="O4762">
        <v>7552242</v>
      </c>
      <c r="P4762" t="s">
        <v>1548</v>
      </c>
    </row>
    <row r="4763" spans="15:16" x14ac:dyDescent="0.25">
      <c r="O4763">
        <v>7552242</v>
      </c>
      <c r="P4763" t="s">
        <v>1548</v>
      </c>
    </row>
    <row r="4764" spans="15:16" x14ac:dyDescent="0.25">
      <c r="O4764">
        <v>7552242</v>
      </c>
      <c r="P4764" t="s">
        <v>1548</v>
      </c>
    </row>
    <row r="4765" spans="15:16" x14ac:dyDescent="0.25">
      <c r="O4765">
        <v>7552242</v>
      </c>
      <c r="P4765" t="s">
        <v>1548</v>
      </c>
    </row>
    <row r="4766" spans="15:16" x14ac:dyDescent="0.25">
      <c r="O4766">
        <v>7552251</v>
      </c>
      <c r="P4766" t="s">
        <v>1549</v>
      </c>
    </row>
    <row r="4767" spans="15:16" x14ac:dyDescent="0.25">
      <c r="O4767">
        <v>7552251</v>
      </c>
      <c r="P4767" t="s">
        <v>1549</v>
      </c>
    </row>
    <row r="4768" spans="15:16" x14ac:dyDescent="0.25">
      <c r="O4768">
        <v>7552251</v>
      </c>
      <c r="P4768" t="s">
        <v>1549</v>
      </c>
    </row>
    <row r="4769" spans="15:16" x14ac:dyDescent="0.25">
      <c r="O4769">
        <v>7552251</v>
      </c>
      <c r="P4769" t="s">
        <v>1549</v>
      </c>
    </row>
    <row r="4770" spans="15:16" x14ac:dyDescent="0.25">
      <c r="O4770">
        <v>7552251</v>
      </c>
      <c r="P4770" t="s">
        <v>1549</v>
      </c>
    </row>
    <row r="4771" spans="15:16" x14ac:dyDescent="0.25">
      <c r="O4771">
        <v>7552256</v>
      </c>
      <c r="P4771" t="s">
        <v>1550</v>
      </c>
    </row>
    <row r="4772" spans="15:16" x14ac:dyDescent="0.25">
      <c r="O4772">
        <v>7552256</v>
      </c>
      <c r="P4772" t="s">
        <v>1550</v>
      </c>
    </row>
    <row r="4773" spans="15:16" x14ac:dyDescent="0.25">
      <c r="O4773">
        <v>7552256</v>
      </c>
      <c r="P4773" t="s">
        <v>1550</v>
      </c>
    </row>
    <row r="4774" spans="15:16" x14ac:dyDescent="0.25">
      <c r="O4774">
        <v>7552256</v>
      </c>
      <c r="P4774" t="s">
        <v>1550</v>
      </c>
    </row>
    <row r="4775" spans="15:16" x14ac:dyDescent="0.25">
      <c r="O4775">
        <v>7552256</v>
      </c>
      <c r="P4775" t="s">
        <v>1550</v>
      </c>
    </row>
    <row r="4776" spans="15:16" x14ac:dyDescent="0.25">
      <c r="O4776">
        <v>7552265</v>
      </c>
      <c r="P4776" t="s">
        <v>1551</v>
      </c>
    </row>
    <row r="4777" spans="15:16" x14ac:dyDescent="0.25">
      <c r="O4777">
        <v>7552265</v>
      </c>
      <c r="P4777" t="s">
        <v>1551</v>
      </c>
    </row>
    <row r="4778" spans="15:16" x14ac:dyDescent="0.25">
      <c r="O4778">
        <v>7552265</v>
      </c>
      <c r="P4778" t="s">
        <v>1551</v>
      </c>
    </row>
    <row r="4779" spans="15:16" x14ac:dyDescent="0.25">
      <c r="O4779">
        <v>7552265</v>
      </c>
      <c r="P4779" t="s">
        <v>1551</v>
      </c>
    </row>
    <row r="4780" spans="15:16" x14ac:dyDescent="0.25">
      <c r="O4780">
        <v>7552684</v>
      </c>
      <c r="P4780" t="s">
        <v>1552</v>
      </c>
    </row>
    <row r="4781" spans="15:16" x14ac:dyDescent="0.25">
      <c r="O4781">
        <v>7552684</v>
      </c>
      <c r="P4781" t="s">
        <v>1552</v>
      </c>
    </row>
    <row r="4782" spans="15:16" x14ac:dyDescent="0.25">
      <c r="O4782">
        <v>7552684</v>
      </c>
      <c r="P4782" t="s">
        <v>1552</v>
      </c>
    </row>
    <row r="4783" spans="15:16" x14ac:dyDescent="0.25">
      <c r="O4783">
        <v>7552684</v>
      </c>
      <c r="P4783" t="s">
        <v>1552</v>
      </c>
    </row>
    <row r="4784" spans="15:16" x14ac:dyDescent="0.25">
      <c r="O4784">
        <v>7552734</v>
      </c>
      <c r="P4784" t="s">
        <v>1553</v>
      </c>
    </row>
    <row r="4785" spans="15:16" x14ac:dyDescent="0.25">
      <c r="O4785">
        <v>7552734</v>
      </c>
      <c r="P4785" t="s">
        <v>1553</v>
      </c>
    </row>
    <row r="4786" spans="15:16" x14ac:dyDescent="0.25">
      <c r="O4786">
        <v>7552734</v>
      </c>
      <c r="P4786" t="s">
        <v>1553</v>
      </c>
    </row>
    <row r="4787" spans="15:16" x14ac:dyDescent="0.25">
      <c r="O4787">
        <v>7552734</v>
      </c>
      <c r="P4787" t="s">
        <v>1553</v>
      </c>
    </row>
    <row r="4788" spans="15:16" x14ac:dyDescent="0.25">
      <c r="O4788">
        <v>7552742</v>
      </c>
      <c r="P4788" t="s">
        <v>1554</v>
      </c>
    </row>
    <row r="4789" spans="15:16" x14ac:dyDescent="0.25">
      <c r="O4789">
        <v>7552742</v>
      </c>
      <c r="P4789" t="s">
        <v>1554</v>
      </c>
    </row>
    <row r="4790" spans="15:16" x14ac:dyDescent="0.25">
      <c r="O4790">
        <v>7552742</v>
      </c>
      <c r="P4790" t="s">
        <v>1554</v>
      </c>
    </row>
    <row r="4791" spans="15:16" x14ac:dyDescent="0.25">
      <c r="O4791">
        <v>7552751</v>
      </c>
      <c r="P4791" t="s">
        <v>1555</v>
      </c>
    </row>
    <row r="4792" spans="15:16" x14ac:dyDescent="0.25">
      <c r="O4792">
        <v>7552751</v>
      </c>
      <c r="P4792" t="s">
        <v>1555</v>
      </c>
    </row>
    <row r="4793" spans="15:16" x14ac:dyDescent="0.25">
      <c r="O4793">
        <v>7552751</v>
      </c>
      <c r="P4793" t="s">
        <v>1555</v>
      </c>
    </row>
    <row r="4794" spans="15:16" x14ac:dyDescent="0.25">
      <c r="O4794">
        <v>7552751</v>
      </c>
      <c r="P4794" t="s">
        <v>1555</v>
      </c>
    </row>
    <row r="4795" spans="15:16" x14ac:dyDescent="0.25">
      <c r="O4795">
        <v>7552756</v>
      </c>
      <c r="P4795" t="s">
        <v>1556</v>
      </c>
    </row>
    <row r="4796" spans="15:16" x14ac:dyDescent="0.25">
      <c r="O4796">
        <v>7552756</v>
      </c>
      <c r="P4796" t="s">
        <v>1556</v>
      </c>
    </row>
    <row r="4797" spans="15:16" x14ac:dyDescent="0.25">
      <c r="O4797">
        <v>7552756</v>
      </c>
      <c r="P4797" t="s">
        <v>1556</v>
      </c>
    </row>
    <row r="4798" spans="15:16" x14ac:dyDescent="0.25">
      <c r="O4798">
        <v>7552756</v>
      </c>
      <c r="P4798" t="s">
        <v>1556</v>
      </c>
    </row>
    <row r="4799" spans="15:16" x14ac:dyDescent="0.25">
      <c r="O4799">
        <v>7552765</v>
      </c>
      <c r="P4799" t="s">
        <v>1557</v>
      </c>
    </row>
    <row r="4800" spans="15:16" x14ac:dyDescent="0.25">
      <c r="O4800">
        <v>7552765</v>
      </c>
      <c r="P4800" t="s">
        <v>1557</v>
      </c>
    </row>
    <row r="4801" spans="15:16" x14ac:dyDescent="0.25">
      <c r="O4801">
        <v>7553173</v>
      </c>
      <c r="P4801" t="s">
        <v>1558</v>
      </c>
    </row>
    <row r="4802" spans="15:16" x14ac:dyDescent="0.25">
      <c r="O4802">
        <v>7553173</v>
      </c>
      <c r="P4802" t="s">
        <v>1558</v>
      </c>
    </row>
    <row r="4803" spans="15:16" x14ac:dyDescent="0.25">
      <c r="O4803">
        <v>7553175</v>
      </c>
      <c r="P4803" t="s">
        <v>1559</v>
      </c>
    </row>
    <row r="4804" spans="15:16" x14ac:dyDescent="0.25">
      <c r="O4804">
        <v>7553175</v>
      </c>
      <c r="P4804" t="s">
        <v>1559</v>
      </c>
    </row>
    <row r="4805" spans="15:16" x14ac:dyDescent="0.25">
      <c r="O4805">
        <v>7553183</v>
      </c>
      <c r="P4805" t="s">
        <v>1560</v>
      </c>
    </row>
    <row r="4806" spans="15:16" x14ac:dyDescent="0.25">
      <c r="O4806">
        <v>7553183</v>
      </c>
      <c r="P4806" t="s">
        <v>1560</v>
      </c>
    </row>
    <row r="4807" spans="15:16" x14ac:dyDescent="0.25">
      <c r="O4807">
        <v>7553184</v>
      </c>
      <c r="P4807" t="s">
        <v>1561</v>
      </c>
    </row>
    <row r="4808" spans="15:16" x14ac:dyDescent="0.25">
      <c r="O4808">
        <v>7553184</v>
      </c>
      <c r="P4808" t="s">
        <v>1561</v>
      </c>
    </row>
    <row r="4809" spans="15:16" x14ac:dyDescent="0.25">
      <c r="O4809">
        <v>7553201</v>
      </c>
      <c r="P4809" t="s">
        <v>1562</v>
      </c>
    </row>
    <row r="4810" spans="15:16" x14ac:dyDescent="0.25">
      <c r="O4810">
        <v>7553201</v>
      </c>
      <c r="P4810" t="s">
        <v>1562</v>
      </c>
    </row>
    <row r="4811" spans="15:16" x14ac:dyDescent="0.25">
      <c r="O4811">
        <v>7553203</v>
      </c>
      <c r="P4811" t="s">
        <v>1563</v>
      </c>
    </row>
    <row r="4812" spans="15:16" x14ac:dyDescent="0.25">
      <c r="O4812">
        <v>7553203</v>
      </c>
      <c r="P4812" t="s">
        <v>1563</v>
      </c>
    </row>
    <row r="4813" spans="15:16" x14ac:dyDescent="0.25">
      <c r="O4813">
        <v>7553211</v>
      </c>
      <c r="P4813" t="s">
        <v>1564</v>
      </c>
    </row>
    <row r="4814" spans="15:16" x14ac:dyDescent="0.25">
      <c r="O4814">
        <v>7553211</v>
      </c>
      <c r="P4814" t="s">
        <v>1564</v>
      </c>
    </row>
    <row r="4815" spans="15:16" x14ac:dyDescent="0.25">
      <c r="O4815">
        <v>7553211</v>
      </c>
      <c r="P4815" t="s">
        <v>1564</v>
      </c>
    </row>
    <row r="4816" spans="15:16" x14ac:dyDescent="0.25">
      <c r="O4816">
        <v>7553213</v>
      </c>
      <c r="P4816" t="s">
        <v>1565</v>
      </c>
    </row>
    <row r="4817" spans="15:16" x14ac:dyDescent="0.25">
      <c r="O4817">
        <v>7553213</v>
      </c>
      <c r="P4817" t="s">
        <v>1565</v>
      </c>
    </row>
    <row r="4818" spans="15:16" x14ac:dyDescent="0.25">
      <c r="O4818">
        <v>7553213</v>
      </c>
      <c r="P4818" t="s">
        <v>1565</v>
      </c>
    </row>
    <row r="4819" spans="15:16" x14ac:dyDescent="0.25">
      <c r="O4819">
        <v>7553213</v>
      </c>
      <c r="P4819" t="s">
        <v>1565</v>
      </c>
    </row>
    <row r="4820" spans="15:16" x14ac:dyDescent="0.25">
      <c r="O4820">
        <v>7553213</v>
      </c>
      <c r="P4820" t="s">
        <v>1565</v>
      </c>
    </row>
    <row r="4821" spans="15:16" x14ac:dyDescent="0.25">
      <c r="O4821">
        <v>7553213</v>
      </c>
      <c r="P4821" t="s">
        <v>1565</v>
      </c>
    </row>
    <row r="4822" spans="15:16" x14ac:dyDescent="0.25">
      <c r="O4822">
        <v>7553213</v>
      </c>
      <c r="P4822" t="s">
        <v>1565</v>
      </c>
    </row>
    <row r="4823" spans="15:16" x14ac:dyDescent="0.25">
      <c r="O4823">
        <v>7553401</v>
      </c>
      <c r="P4823" t="s">
        <v>1566</v>
      </c>
    </row>
    <row r="4824" spans="15:16" x14ac:dyDescent="0.25">
      <c r="O4824">
        <v>7553401</v>
      </c>
      <c r="P4824" t="s">
        <v>1566</v>
      </c>
    </row>
    <row r="4825" spans="15:16" x14ac:dyDescent="0.25">
      <c r="O4825">
        <v>7554117</v>
      </c>
      <c r="P4825" t="s">
        <v>1567</v>
      </c>
    </row>
    <row r="4826" spans="15:16" x14ac:dyDescent="0.25">
      <c r="O4826">
        <v>7554117</v>
      </c>
      <c r="P4826" t="s">
        <v>1567</v>
      </c>
    </row>
    <row r="4827" spans="15:16" x14ac:dyDescent="0.25">
      <c r="O4827">
        <v>7554117</v>
      </c>
      <c r="P4827" t="s">
        <v>1567</v>
      </c>
    </row>
    <row r="4828" spans="15:16" x14ac:dyDescent="0.25">
      <c r="O4828">
        <v>7554117</v>
      </c>
      <c r="P4828" t="s">
        <v>1567</v>
      </c>
    </row>
    <row r="4829" spans="15:16" x14ac:dyDescent="0.25">
      <c r="O4829">
        <v>7554117</v>
      </c>
      <c r="P4829" t="s">
        <v>1567</v>
      </c>
    </row>
    <row r="4830" spans="15:16" x14ac:dyDescent="0.25">
      <c r="O4830">
        <v>7554250</v>
      </c>
      <c r="P4830" t="s">
        <v>1568</v>
      </c>
    </row>
    <row r="4831" spans="15:16" x14ac:dyDescent="0.25">
      <c r="O4831">
        <v>7554250</v>
      </c>
      <c r="P4831" t="s">
        <v>1568</v>
      </c>
    </row>
    <row r="4832" spans="15:16" x14ac:dyDescent="0.25">
      <c r="O4832">
        <v>7554250</v>
      </c>
      <c r="P4832" t="s">
        <v>1568</v>
      </c>
    </row>
    <row r="4833" spans="15:16" x14ac:dyDescent="0.25">
      <c r="O4833">
        <v>7554250</v>
      </c>
      <c r="P4833" t="s">
        <v>1568</v>
      </c>
    </row>
    <row r="4834" spans="15:16" x14ac:dyDescent="0.25">
      <c r="O4834">
        <v>7554251</v>
      </c>
      <c r="P4834" t="s">
        <v>1569</v>
      </c>
    </row>
    <row r="4835" spans="15:16" x14ac:dyDescent="0.25">
      <c r="O4835">
        <v>7554251</v>
      </c>
      <c r="P4835" t="s">
        <v>1569</v>
      </c>
    </row>
    <row r="4836" spans="15:16" x14ac:dyDescent="0.25">
      <c r="O4836">
        <v>7554251</v>
      </c>
      <c r="P4836" t="s">
        <v>1569</v>
      </c>
    </row>
    <row r="4837" spans="15:16" x14ac:dyDescent="0.25">
      <c r="O4837">
        <v>7554251</v>
      </c>
      <c r="P4837" t="s">
        <v>1569</v>
      </c>
    </row>
    <row r="4838" spans="15:16" x14ac:dyDescent="0.25">
      <c r="O4838">
        <v>7554251</v>
      </c>
      <c r="P4838" t="s">
        <v>1569</v>
      </c>
    </row>
    <row r="4839" spans="15:16" x14ac:dyDescent="0.25">
      <c r="O4839">
        <v>7554252</v>
      </c>
      <c r="P4839" t="s">
        <v>1570</v>
      </c>
    </row>
    <row r="4840" spans="15:16" x14ac:dyDescent="0.25">
      <c r="O4840">
        <v>7554252</v>
      </c>
      <c r="P4840" t="s">
        <v>1570</v>
      </c>
    </row>
    <row r="4841" spans="15:16" x14ac:dyDescent="0.25">
      <c r="O4841">
        <v>7554252</v>
      </c>
      <c r="P4841" t="s">
        <v>1570</v>
      </c>
    </row>
    <row r="4842" spans="15:16" x14ac:dyDescent="0.25">
      <c r="O4842">
        <v>7554252</v>
      </c>
      <c r="P4842" t="s">
        <v>1570</v>
      </c>
    </row>
    <row r="4843" spans="15:16" x14ac:dyDescent="0.25">
      <c r="O4843">
        <v>7554252</v>
      </c>
      <c r="P4843" t="s">
        <v>1570</v>
      </c>
    </row>
    <row r="4844" spans="15:16" x14ac:dyDescent="0.25">
      <c r="O4844">
        <v>7554276</v>
      </c>
      <c r="P4844" t="s">
        <v>1571</v>
      </c>
    </row>
    <row r="4845" spans="15:16" x14ac:dyDescent="0.25">
      <c r="O4845">
        <v>7554276</v>
      </c>
      <c r="P4845" t="s">
        <v>1571</v>
      </c>
    </row>
    <row r="4846" spans="15:16" x14ac:dyDescent="0.25">
      <c r="O4846">
        <v>7554276</v>
      </c>
      <c r="P4846" t="s">
        <v>1571</v>
      </c>
    </row>
    <row r="4847" spans="15:16" x14ac:dyDescent="0.25">
      <c r="O4847">
        <v>7554276</v>
      </c>
      <c r="P4847" t="s">
        <v>1571</v>
      </c>
    </row>
    <row r="4848" spans="15:16" x14ac:dyDescent="0.25">
      <c r="O4848">
        <v>7554279</v>
      </c>
      <c r="P4848" t="s">
        <v>1572</v>
      </c>
    </row>
    <row r="4849" spans="15:16" x14ac:dyDescent="0.25">
      <c r="O4849">
        <v>7554279</v>
      </c>
      <c r="P4849" t="s">
        <v>1572</v>
      </c>
    </row>
    <row r="4850" spans="15:16" x14ac:dyDescent="0.25">
      <c r="O4850">
        <v>7554279</v>
      </c>
      <c r="P4850" t="s">
        <v>1572</v>
      </c>
    </row>
    <row r="4851" spans="15:16" x14ac:dyDescent="0.25">
      <c r="O4851">
        <v>7554279</v>
      </c>
      <c r="P4851" t="s">
        <v>1572</v>
      </c>
    </row>
    <row r="4852" spans="15:16" x14ac:dyDescent="0.25">
      <c r="O4852">
        <v>7554751</v>
      </c>
      <c r="P4852" t="s">
        <v>1573</v>
      </c>
    </row>
    <row r="4853" spans="15:16" x14ac:dyDescent="0.25">
      <c r="O4853">
        <v>7554751</v>
      </c>
      <c r="P4853" t="s">
        <v>1573</v>
      </c>
    </row>
    <row r="4854" spans="15:16" x14ac:dyDescent="0.25">
      <c r="O4854">
        <v>7554752</v>
      </c>
      <c r="P4854" t="s">
        <v>1574</v>
      </c>
    </row>
    <row r="4855" spans="15:16" x14ac:dyDescent="0.25">
      <c r="O4855">
        <v>7554776</v>
      </c>
      <c r="P4855" t="s">
        <v>1575</v>
      </c>
    </row>
    <row r="4856" spans="15:16" x14ac:dyDescent="0.25">
      <c r="O4856">
        <v>7554776</v>
      </c>
      <c r="P4856" t="s">
        <v>1575</v>
      </c>
    </row>
    <row r="4857" spans="15:16" x14ac:dyDescent="0.25">
      <c r="O4857">
        <v>7554776</v>
      </c>
      <c r="P4857" t="s">
        <v>1575</v>
      </c>
    </row>
    <row r="4858" spans="15:16" x14ac:dyDescent="0.25">
      <c r="O4858">
        <v>7554776</v>
      </c>
      <c r="P4858" t="s">
        <v>1575</v>
      </c>
    </row>
    <row r="4859" spans="15:16" x14ac:dyDescent="0.25">
      <c r="O4859">
        <v>7554779</v>
      </c>
      <c r="P4859" t="s">
        <v>1576</v>
      </c>
    </row>
    <row r="4860" spans="15:16" x14ac:dyDescent="0.25">
      <c r="O4860">
        <v>7554779</v>
      </c>
      <c r="P4860" t="s">
        <v>1576</v>
      </c>
    </row>
    <row r="4861" spans="15:16" x14ac:dyDescent="0.25">
      <c r="O4861">
        <v>7554779</v>
      </c>
      <c r="P4861" t="s">
        <v>1576</v>
      </c>
    </row>
    <row r="4862" spans="15:16" x14ac:dyDescent="0.25">
      <c r="O4862">
        <v>7556115</v>
      </c>
      <c r="P4862" t="s">
        <v>1577</v>
      </c>
    </row>
    <row r="4863" spans="15:16" x14ac:dyDescent="0.25">
      <c r="O4863">
        <v>7556115</v>
      </c>
      <c r="P4863" t="s">
        <v>1577</v>
      </c>
    </row>
    <row r="4864" spans="15:16" x14ac:dyDescent="0.25">
      <c r="O4864">
        <v>7556115</v>
      </c>
      <c r="P4864" t="s">
        <v>1577</v>
      </c>
    </row>
    <row r="4865" spans="15:16" x14ac:dyDescent="0.25">
      <c r="O4865">
        <v>7556115</v>
      </c>
      <c r="P4865" t="s">
        <v>1577</v>
      </c>
    </row>
    <row r="4866" spans="15:16" x14ac:dyDescent="0.25">
      <c r="O4866">
        <v>7556116</v>
      </c>
      <c r="P4866" t="s">
        <v>1578</v>
      </c>
    </row>
    <row r="4867" spans="15:16" x14ac:dyDescent="0.25">
      <c r="O4867">
        <v>7556116</v>
      </c>
      <c r="P4867" t="s">
        <v>1578</v>
      </c>
    </row>
    <row r="4868" spans="15:16" x14ac:dyDescent="0.25">
      <c r="O4868">
        <v>7556116</v>
      </c>
      <c r="P4868" t="s">
        <v>1578</v>
      </c>
    </row>
    <row r="4869" spans="15:16" x14ac:dyDescent="0.25">
      <c r="O4869">
        <v>7556183</v>
      </c>
      <c r="P4869" t="s">
        <v>1579</v>
      </c>
    </row>
    <row r="4870" spans="15:16" x14ac:dyDescent="0.25">
      <c r="O4870">
        <v>7556183</v>
      </c>
      <c r="P4870" t="s">
        <v>1579</v>
      </c>
    </row>
    <row r="4871" spans="15:16" x14ac:dyDescent="0.25">
      <c r="O4871">
        <v>7556183</v>
      </c>
      <c r="P4871" t="s">
        <v>1579</v>
      </c>
    </row>
    <row r="4872" spans="15:16" x14ac:dyDescent="0.25">
      <c r="O4872">
        <v>7556183</v>
      </c>
      <c r="P4872" t="s">
        <v>1579</v>
      </c>
    </row>
    <row r="4873" spans="15:16" x14ac:dyDescent="0.25">
      <c r="O4873">
        <v>7556183</v>
      </c>
      <c r="P4873" t="s">
        <v>1579</v>
      </c>
    </row>
    <row r="4874" spans="15:16" x14ac:dyDescent="0.25">
      <c r="O4874">
        <v>7556184</v>
      </c>
      <c r="P4874" t="s">
        <v>1580</v>
      </c>
    </row>
    <row r="4875" spans="15:16" x14ac:dyDescent="0.25">
      <c r="O4875">
        <v>7556184</v>
      </c>
      <c r="P4875" t="s">
        <v>1580</v>
      </c>
    </row>
    <row r="4876" spans="15:16" x14ac:dyDescent="0.25">
      <c r="O4876">
        <v>7556184</v>
      </c>
      <c r="P4876" t="s">
        <v>1580</v>
      </c>
    </row>
    <row r="4877" spans="15:16" x14ac:dyDescent="0.25">
      <c r="O4877">
        <v>7556184</v>
      </c>
      <c r="P4877" t="s">
        <v>1580</v>
      </c>
    </row>
    <row r="4878" spans="15:16" x14ac:dyDescent="0.25">
      <c r="O4878">
        <v>7556184</v>
      </c>
      <c r="P4878" t="s">
        <v>1580</v>
      </c>
    </row>
    <row r="4879" spans="15:16" x14ac:dyDescent="0.25">
      <c r="O4879">
        <v>7556184</v>
      </c>
      <c r="P4879" t="s">
        <v>1580</v>
      </c>
    </row>
    <row r="4880" spans="15:16" x14ac:dyDescent="0.25">
      <c r="O4880">
        <v>7556195</v>
      </c>
      <c r="P4880" t="s">
        <v>1581</v>
      </c>
    </row>
    <row r="4881" spans="15:16" x14ac:dyDescent="0.25">
      <c r="O4881">
        <v>7556195</v>
      </c>
      <c r="P4881" t="s">
        <v>1581</v>
      </c>
    </row>
    <row r="4882" spans="15:16" x14ac:dyDescent="0.25">
      <c r="O4882">
        <v>7556195</v>
      </c>
      <c r="P4882" t="s">
        <v>1581</v>
      </c>
    </row>
    <row r="4883" spans="15:16" x14ac:dyDescent="0.25">
      <c r="O4883">
        <v>7556195</v>
      </c>
      <c r="P4883" t="s">
        <v>1581</v>
      </c>
    </row>
    <row r="4884" spans="15:16" x14ac:dyDescent="0.25">
      <c r="O4884">
        <v>7556201</v>
      </c>
      <c r="P4884" t="s">
        <v>1582</v>
      </c>
    </row>
    <row r="4885" spans="15:16" x14ac:dyDescent="0.25">
      <c r="O4885">
        <v>7556201</v>
      </c>
      <c r="P4885" t="s">
        <v>1582</v>
      </c>
    </row>
    <row r="4886" spans="15:16" x14ac:dyDescent="0.25">
      <c r="O4886">
        <v>7556201</v>
      </c>
      <c r="P4886" t="s">
        <v>1582</v>
      </c>
    </row>
    <row r="4887" spans="15:16" x14ac:dyDescent="0.25">
      <c r="O4887">
        <v>7556203</v>
      </c>
      <c r="P4887" t="s">
        <v>1583</v>
      </c>
    </row>
    <row r="4888" spans="15:16" x14ac:dyDescent="0.25">
      <c r="O4888">
        <v>7556203</v>
      </c>
      <c r="P4888" t="s">
        <v>1583</v>
      </c>
    </row>
    <row r="4889" spans="15:16" x14ac:dyDescent="0.25">
      <c r="O4889">
        <v>7556203</v>
      </c>
      <c r="P4889" t="s">
        <v>1583</v>
      </c>
    </row>
    <row r="4890" spans="15:16" x14ac:dyDescent="0.25">
      <c r="O4890">
        <v>7556203</v>
      </c>
      <c r="P4890" t="s">
        <v>1583</v>
      </c>
    </row>
    <row r="4891" spans="15:16" x14ac:dyDescent="0.25">
      <c r="O4891">
        <v>7556203</v>
      </c>
      <c r="P4891" t="s">
        <v>1583</v>
      </c>
    </row>
    <row r="4892" spans="15:16" x14ac:dyDescent="0.25">
      <c r="O4892">
        <v>7556204</v>
      </c>
      <c r="P4892" t="s">
        <v>1584</v>
      </c>
    </row>
    <row r="4893" spans="15:16" x14ac:dyDescent="0.25">
      <c r="O4893">
        <v>7556204</v>
      </c>
      <c r="P4893" t="s">
        <v>1584</v>
      </c>
    </row>
    <row r="4894" spans="15:16" x14ac:dyDescent="0.25">
      <c r="O4894">
        <v>7556204</v>
      </c>
      <c r="P4894" t="s">
        <v>1584</v>
      </c>
    </row>
    <row r="4895" spans="15:16" x14ac:dyDescent="0.25">
      <c r="O4895">
        <v>7556204</v>
      </c>
      <c r="P4895" t="s">
        <v>1584</v>
      </c>
    </row>
    <row r="4896" spans="15:16" x14ac:dyDescent="0.25">
      <c r="O4896">
        <v>7556204</v>
      </c>
      <c r="P4896" t="s">
        <v>1584</v>
      </c>
    </row>
    <row r="4897" spans="15:16" x14ac:dyDescent="0.25">
      <c r="O4897">
        <v>7556204</v>
      </c>
      <c r="P4897" t="s">
        <v>1584</v>
      </c>
    </row>
    <row r="4898" spans="15:16" x14ac:dyDescent="0.25">
      <c r="O4898">
        <v>7556233</v>
      </c>
      <c r="P4898" t="s">
        <v>1585</v>
      </c>
    </row>
    <row r="4899" spans="15:16" x14ac:dyDescent="0.25">
      <c r="O4899">
        <v>7556234</v>
      </c>
      <c r="P4899" t="s">
        <v>1586</v>
      </c>
    </row>
    <row r="4900" spans="15:16" x14ac:dyDescent="0.25">
      <c r="O4900">
        <v>7556241</v>
      </c>
      <c r="P4900" t="s">
        <v>1587</v>
      </c>
    </row>
    <row r="4901" spans="15:16" x14ac:dyDescent="0.25">
      <c r="O4901">
        <v>7556241</v>
      </c>
      <c r="P4901" t="s">
        <v>1587</v>
      </c>
    </row>
    <row r="4902" spans="15:16" x14ac:dyDescent="0.25">
      <c r="O4902">
        <v>7556241</v>
      </c>
      <c r="P4902" t="s">
        <v>1587</v>
      </c>
    </row>
    <row r="4903" spans="15:16" x14ac:dyDescent="0.25">
      <c r="O4903">
        <v>7556241</v>
      </c>
      <c r="P4903" t="s">
        <v>1587</v>
      </c>
    </row>
    <row r="4904" spans="15:16" x14ac:dyDescent="0.25">
      <c r="O4904">
        <v>7556241</v>
      </c>
      <c r="P4904" t="s">
        <v>1587</v>
      </c>
    </row>
    <row r="4905" spans="15:16" x14ac:dyDescent="0.25">
      <c r="O4905">
        <v>7556241</v>
      </c>
      <c r="P4905" t="s">
        <v>1587</v>
      </c>
    </row>
    <row r="4906" spans="15:16" x14ac:dyDescent="0.25">
      <c r="O4906">
        <v>7556242</v>
      </c>
      <c r="P4906" t="s">
        <v>1588</v>
      </c>
    </row>
    <row r="4907" spans="15:16" x14ac:dyDescent="0.25">
      <c r="O4907">
        <v>7556242</v>
      </c>
      <c r="P4907" t="s">
        <v>1588</v>
      </c>
    </row>
    <row r="4908" spans="15:16" x14ac:dyDescent="0.25">
      <c r="O4908">
        <v>7556242</v>
      </c>
      <c r="P4908" t="s">
        <v>1588</v>
      </c>
    </row>
    <row r="4909" spans="15:16" x14ac:dyDescent="0.25">
      <c r="O4909">
        <v>7556242</v>
      </c>
      <c r="P4909" t="s">
        <v>1588</v>
      </c>
    </row>
    <row r="4910" spans="15:16" x14ac:dyDescent="0.25">
      <c r="O4910">
        <v>7556242</v>
      </c>
      <c r="P4910" t="s">
        <v>1588</v>
      </c>
    </row>
    <row r="4911" spans="15:16" x14ac:dyDescent="0.25">
      <c r="O4911">
        <v>7556242</v>
      </c>
      <c r="P4911" t="s">
        <v>1588</v>
      </c>
    </row>
    <row r="4912" spans="15:16" x14ac:dyDescent="0.25">
      <c r="O4912">
        <v>7556246</v>
      </c>
      <c r="P4912" t="s">
        <v>1589</v>
      </c>
    </row>
    <row r="4913" spans="15:16" x14ac:dyDescent="0.25">
      <c r="O4913">
        <v>7556246</v>
      </c>
      <c r="P4913" t="s">
        <v>1589</v>
      </c>
    </row>
    <row r="4914" spans="15:16" x14ac:dyDescent="0.25">
      <c r="O4914">
        <v>7556246</v>
      </c>
      <c r="P4914" t="s">
        <v>1589</v>
      </c>
    </row>
    <row r="4915" spans="15:16" x14ac:dyDescent="0.25">
      <c r="O4915">
        <v>7556246</v>
      </c>
      <c r="P4915" t="s">
        <v>1589</v>
      </c>
    </row>
    <row r="4916" spans="15:16" x14ac:dyDescent="0.25">
      <c r="O4916">
        <v>7556247</v>
      </c>
      <c r="P4916" t="s">
        <v>1590</v>
      </c>
    </row>
    <row r="4917" spans="15:16" x14ac:dyDescent="0.25">
      <c r="O4917">
        <v>7556247</v>
      </c>
      <c r="P4917" t="s">
        <v>1590</v>
      </c>
    </row>
    <row r="4918" spans="15:16" x14ac:dyDescent="0.25">
      <c r="O4918">
        <v>7556247</v>
      </c>
      <c r="P4918" t="s">
        <v>1590</v>
      </c>
    </row>
    <row r="4919" spans="15:16" x14ac:dyDescent="0.25">
      <c r="O4919">
        <v>7556250</v>
      </c>
      <c r="P4919" t="s">
        <v>1591</v>
      </c>
    </row>
    <row r="4920" spans="15:16" x14ac:dyDescent="0.25">
      <c r="O4920">
        <v>7556250</v>
      </c>
      <c r="P4920" t="s">
        <v>1591</v>
      </c>
    </row>
    <row r="4921" spans="15:16" x14ac:dyDescent="0.25">
      <c r="O4921">
        <v>7556250</v>
      </c>
      <c r="P4921" t="s">
        <v>1591</v>
      </c>
    </row>
    <row r="4922" spans="15:16" x14ac:dyDescent="0.25">
      <c r="O4922">
        <v>7556250</v>
      </c>
      <c r="P4922" t="s">
        <v>1591</v>
      </c>
    </row>
    <row r="4923" spans="15:16" x14ac:dyDescent="0.25">
      <c r="O4923">
        <v>7556250</v>
      </c>
      <c r="P4923" t="s">
        <v>1591</v>
      </c>
    </row>
    <row r="4924" spans="15:16" x14ac:dyDescent="0.25">
      <c r="O4924">
        <v>7556250</v>
      </c>
      <c r="P4924" t="s">
        <v>1591</v>
      </c>
    </row>
    <row r="4925" spans="15:16" x14ac:dyDescent="0.25">
      <c r="O4925">
        <v>7556251</v>
      </c>
      <c r="P4925" t="s">
        <v>1592</v>
      </c>
    </row>
    <row r="4926" spans="15:16" x14ac:dyDescent="0.25">
      <c r="O4926">
        <v>7556251</v>
      </c>
      <c r="P4926" t="s">
        <v>1592</v>
      </c>
    </row>
    <row r="4927" spans="15:16" x14ac:dyDescent="0.25">
      <c r="O4927">
        <v>7556251</v>
      </c>
      <c r="P4927" t="s">
        <v>1592</v>
      </c>
    </row>
    <row r="4928" spans="15:16" x14ac:dyDescent="0.25">
      <c r="O4928">
        <v>7556251</v>
      </c>
      <c r="P4928" t="s">
        <v>1592</v>
      </c>
    </row>
    <row r="4929" spans="15:16" x14ac:dyDescent="0.25">
      <c r="O4929">
        <v>7556251</v>
      </c>
      <c r="P4929" t="s">
        <v>1592</v>
      </c>
    </row>
    <row r="4930" spans="15:16" x14ac:dyDescent="0.25">
      <c r="O4930">
        <v>7556251</v>
      </c>
      <c r="P4930" t="s">
        <v>1592</v>
      </c>
    </row>
    <row r="4931" spans="15:16" x14ac:dyDescent="0.25">
      <c r="O4931">
        <v>7556253</v>
      </c>
      <c r="P4931" t="s">
        <v>1593</v>
      </c>
    </row>
    <row r="4932" spans="15:16" x14ac:dyDescent="0.25">
      <c r="O4932">
        <v>7556253</v>
      </c>
      <c r="P4932" t="s">
        <v>1593</v>
      </c>
    </row>
    <row r="4933" spans="15:16" x14ac:dyDescent="0.25">
      <c r="O4933">
        <v>7556253</v>
      </c>
      <c r="P4933" t="s">
        <v>1593</v>
      </c>
    </row>
    <row r="4934" spans="15:16" x14ac:dyDescent="0.25">
      <c r="O4934">
        <v>7556253</v>
      </c>
      <c r="P4934" t="s">
        <v>1593</v>
      </c>
    </row>
    <row r="4935" spans="15:16" x14ac:dyDescent="0.25">
      <c r="O4935">
        <v>7556253</v>
      </c>
      <c r="P4935" t="s">
        <v>1593</v>
      </c>
    </row>
    <row r="4936" spans="15:16" x14ac:dyDescent="0.25">
      <c r="O4936">
        <v>7556253</v>
      </c>
      <c r="P4936" t="s">
        <v>1593</v>
      </c>
    </row>
    <row r="4937" spans="15:16" x14ac:dyDescent="0.25">
      <c r="O4937">
        <v>7556256</v>
      </c>
      <c r="P4937" t="s">
        <v>1594</v>
      </c>
    </row>
    <row r="4938" spans="15:16" x14ac:dyDescent="0.25">
      <c r="O4938">
        <v>7556256</v>
      </c>
      <c r="P4938" t="s">
        <v>1594</v>
      </c>
    </row>
    <row r="4939" spans="15:16" x14ac:dyDescent="0.25">
      <c r="O4939">
        <v>7556256</v>
      </c>
      <c r="P4939" t="s">
        <v>1594</v>
      </c>
    </row>
    <row r="4940" spans="15:16" x14ac:dyDescent="0.25">
      <c r="O4940">
        <v>7556256</v>
      </c>
      <c r="P4940" t="s">
        <v>1594</v>
      </c>
    </row>
    <row r="4941" spans="15:16" x14ac:dyDescent="0.25">
      <c r="O4941">
        <v>7556256</v>
      </c>
      <c r="P4941" t="s">
        <v>1594</v>
      </c>
    </row>
    <row r="4942" spans="15:16" x14ac:dyDescent="0.25">
      <c r="O4942">
        <v>7556256</v>
      </c>
      <c r="P4942" t="s">
        <v>1594</v>
      </c>
    </row>
    <row r="4943" spans="15:16" x14ac:dyDescent="0.25">
      <c r="O4943">
        <v>7556265</v>
      </c>
      <c r="P4943" t="s">
        <v>1595</v>
      </c>
    </row>
    <row r="4944" spans="15:16" x14ac:dyDescent="0.25">
      <c r="O4944">
        <v>7556265</v>
      </c>
      <c r="P4944" t="s">
        <v>1595</v>
      </c>
    </row>
    <row r="4945" spans="15:16" x14ac:dyDescent="0.25">
      <c r="O4945">
        <v>7556265</v>
      </c>
      <c r="P4945" t="s">
        <v>1595</v>
      </c>
    </row>
    <row r="4946" spans="15:16" x14ac:dyDescent="0.25">
      <c r="O4946">
        <v>7556265</v>
      </c>
      <c r="P4946" t="s">
        <v>1595</v>
      </c>
    </row>
    <row r="4947" spans="15:16" x14ac:dyDescent="0.25">
      <c r="O4947">
        <v>7556265</v>
      </c>
      <c r="P4947" t="s">
        <v>1595</v>
      </c>
    </row>
    <row r="4948" spans="15:16" x14ac:dyDescent="0.25">
      <c r="O4948">
        <v>7556265</v>
      </c>
      <c r="P4948" t="s">
        <v>1595</v>
      </c>
    </row>
    <row r="4949" spans="15:16" x14ac:dyDescent="0.25">
      <c r="O4949">
        <v>7556269</v>
      </c>
      <c r="P4949" t="s">
        <v>1596</v>
      </c>
    </row>
    <row r="4950" spans="15:16" x14ac:dyDescent="0.25">
      <c r="O4950">
        <v>7556269</v>
      </c>
      <c r="P4950" t="s">
        <v>1596</v>
      </c>
    </row>
    <row r="4951" spans="15:16" x14ac:dyDescent="0.25">
      <c r="O4951">
        <v>7556269</v>
      </c>
      <c r="P4951" t="s">
        <v>1596</v>
      </c>
    </row>
    <row r="4952" spans="15:16" x14ac:dyDescent="0.25">
      <c r="O4952">
        <v>7556269</v>
      </c>
      <c r="P4952" t="s">
        <v>1596</v>
      </c>
    </row>
    <row r="4953" spans="15:16" x14ac:dyDescent="0.25">
      <c r="O4953">
        <v>7556273</v>
      </c>
      <c r="P4953" t="s">
        <v>1597</v>
      </c>
    </row>
    <row r="4954" spans="15:16" x14ac:dyDescent="0.25">
      <c r="O4954">
        <v>7556273</v>
      </c>
      <c r="P4954" t="s">
        <v>1597</v>
      </c>
    </row>
    <row r="4955" spans="15:16" x14ac:dyDescent="0.25">
      <c r="O4955">
        <v>7556273</v>
      </c>
      <c r="P4955" t="s">
        <v>1597</v>
      </c>
    </row>
    <row r="4956" spans="15:16" x14ac:dyDescent="0.25">
      <c r="O4956">
        <v>7556273</v>
      </c>
      <c r="P4956" t="s">
        <v>1597</v>
      </c>
    </row>
    <row r="4957" spans="15:16" x14ac:dyDescent="0.25">
      <c r="O4957">
        <v>7556274</v>
      </c>
      <c r="P4957" t="s">
        <v>1598</v>
      </c>
    </row>
    <row r="4958" spans="15:16" x14ac:dyDescent="0.25">
      <c r="O4958">
        <v>7556274</v>
      </c>
      <c r="P4958" t="s">
        <v>1598</v>
      </c>
    </row>
    <row r="4959" spans="15:16" x14ac:dyDescent="0.25">
      <c r="O4959">
        <v>7556274</v>
      </c>
      <c r="P4959" t="s">
        <v>1598</v>
      </c>
    </row>
    <row r="4960" spans="15:16" x14ac:dyDescent="0.25">
      <c r="O4960">
        <v>7556286</v>
      </c>
      <c r="P4960" t="s">
        <v>1599</v>
      </c>
    </row>
    <row r="4961" spans="15:16" x14ac:dyDescent="0.25">
      <c r="O4961">
        <v>7556286</v>
      </c>
      <c r="P4961" t="s">
        <v>1599</v>
      </c>
    </row>
    <row r="4962" spans="15:16" x14ac:dyDescent="0.25">
      <c r="O4962">
        <v>7556286</v>
      </c>
      <c r="P4962" t="s">
        <v>1599</v>
      </c>
    </row>
    <row r="4963" spans="15:16" x14ac:dyDescent="0.25">
      <c r="O4963">
        <v>7556286</v>
      </c>
      <c r="P4963" t="s">
        <v>1599</v>
      </c>
    </row>
    <row r="4964" spans="15:16" x14ac:dyDescent="0.25">
      <c r="O4964">
        <v>7556287</v>
      </c>
      <c r="P4964" t="s">
        <v>1600</v>
      </c>
    </row>
    <row r="4965" spans="15:16" x14ac:dyDescent="0.25">
      <c r="O4965">
        <v>7556287</v>
      </c>
      <c r="P4965" t="s">
        <v>1600</v>
      </c>
    </row>
    <row r="4966" spans="15:16" x14ac:dyDescent="0.25">
      <c r="O4966">
        <v>7556287</v>
      </c>
      <c r="P4966" t="s">
        <v>1600</v>
      </c>
    </row>
    <row r="4967" spans="15:16" x14ac:dyDescent="0.25">
      <c r="O4967">
        <v>7556287</v>
      </c>
      <c r="P4967" t="s">
        <v>1600</v>
      </c>
    </row>
    <row r="4968" spans="15:16" x14ac:dyDescent="0.25">
      <c r="O4968">
        <v>7556287</v>
      </c>
      <c r="P4968" t="s">
        <v>1600</v>
      </c>
    </row>
    <row r="4969" spans="15:16" x14ac:dyDescent="0.25">
      <c r="O4969">
        <v>7556401</v>
      </c>
      <c r="P4969" t="s">
        <v>1601</v>
      </c>
    </row>
    <row r="4970" spans="15:16" x14ac:dyDescent="0.25">
      <c r="O4970">
        <v>7556401</v>
      </c>
      <c r="P4970" t="s">
        <v>1601</v>
      </c>
    </row>
    <row r="4971" spans="15:16" x14ac:dyDescent="0.25">
      <c r="O4971">
        <v>7556401</v>
      </c>
      <c r="P4971" t="s">
        <v>1601</v>
      </c>
    </row>
    <row r="4972" spans="15:16" x14ac:dyDescent="0.25">
      <c r="O4972">
        <v>7556401</v>
      </c>
      <c r="P4972" t="s">
        <v>1601</v>
      </c>
    </row>
    <row r="4973" spans="15:16" x14ac:dyDescent="0.25">
      <c r="O4973">
        <v>7556401</v>
      </c>
      <c r="P4973" t="s">
        <v>1601</v>
      </c>
    </row>
    <row r="4974" spans="15:16" x14ac:dyDescent="0.25">
      <c r="O4974">
        <v>7556615</v>
      </c>
      <c r="P4974" t="s">
        <v>1602</v>
      </c>
    </row>
    <row r="4975" spans="15:16" x14ac:dyDescent="0.25">
      <c r="O4975">
        <v>7556615</v>
      </c>
      <c r="P4975" t="s">
        <v>1602</v>
      </c>
    </row>
    <row r="4976" spans="15:16" x14ac:dyDescent="0.25">
      <c r="O4976">
        <v>7556615</v>
      </c>
      <c r="P4976" t="s">
        <v>1602</v>
      </c>
    </row>
    <row r="4977" spans="15:16" x14ac:dyDescent="0.25">
      <c r="O4977">
        <v>7556616</v>
      </c>
      <c r="P4977" t="s">
        <v>1603</v>
      </c>
    </row>
    <row r="4978" spans="15:16" x14ac:dyDescent="0.25">
      <c r="O4978">
        <v>7556616</v>
      </c>
      <c r="P4978" t="s">
        <v>1603</v>
      </c>
    </row>
    <row r="4979" spans="15:16" x14ac:dyDescent="0.25">
      <c r="O4979">
        <v>7556683</v>
      </c>
      <c r="P4979" t="s">
        <v>1604</v>
      </c>
    </row>
    <row r="4980" spans="15:16" x14ac:dyDescent="0.25">
      <c r="O4980">
        <v>7556683</v>
      </c>
      <c r="P4980" t="s">
        <v>1604</v>
      </c>
    </row>
    <row r="4981" spans="15:16" x14ac:dyDescent="0.25">
      <c r="O4981">
        <v>7556684</v>
      </c>
      <c r="P4981" t="s">
        <v>1605</v>
      </c>
    </row>
    <row r="4982" spans="15:16" x14ac:dyDescent="0.25">
      <c r="O4982">
        <v>7556684</v>
      </c>
      <c r="P4982" t="s">
        <v>1605</v>
      </c>
    </row>
    <row r="4983" spans="15:16" x14ac:dyDescent="0.25">
      <c r="O4983">
        <v>7556684</v>
      </c>
      <c r="P4983" t="s">
        <v>1605</v>
      </c>
    </row>
    <row r="4984" spans="15:16" x14ac:dyDescent="0.25">
      <c r="O4984">
        <v>7556684</v>
      </c>
      <c r="P4984" t="s">
        <v>1605</v>
      </c>
    </row>
    <row r="4985" spans="15:16" x14ac:dyDescent="0.25">
      <c r="O4985">
        <v>7556703</v>
      </c>
      <c r="P4985" t="s">
        <v>1606</v>
      </c>
    </row>
    <row r="4986" spans="15:16" x14ac:dyDescent="0.25">
      <c r="O4986">
        <v>7556703</v>
      </c>
      <c r="P4986" t="s">
        <v>1606</v>
      </c>
    </row>
    <row r="4987" spans="15:16" x14ac:dyDescent="0.25">
      <c r="O4987">
        <v>7556703</v>
      </c>
      <c r="P4987" t="s">
        <v>1606</v>
      </c>
    </row>
    <row r="4988" spans="15:16" x14ac:dyDescent="0.25">
      <c r="O4988">
        <v>7556703</v>
      </c>
      <c r="P4988" t="s">
        <v>1606</v>
      </c>
    </row>
    <row r="4989" spans="15:16" x14ac:dyDescent="0.25">
      <c r="O4989">
        <v>7556704</v>
      </c>
      <c r="P4989" t="s">
        <v>1607</v>
      </c>
    </row>
    <row r="4990" spans="15:16" x14ac:dyDescent="0.25">
      <c r="O4990">
        <v>7556704</v>
      </c>
      <c r="P4990" t="s">
        <v>1607</v>
      </c>
    </row>
    <row r="4991" spans="15:16" x14ac:dyDescent="0.25">
      <c r="O4991">
        <v>7556704</v>
      </c>
      <c r="P4991" t="s">
        <v>1607</v>
      </c>
    </row>
    <row r="4992" spans="15:16" x14ac:dyDescent="0.25">
      <c r="O4992">
        <v>7556741</v>
      </c>
      <c r="P4992" t="s">
        <v>1608</v>
      </c>
    </row>
    <row r="4993" spans="15:16" x14ac:dyDescent="0.25">
      <c r="O4993">
        <v>7556741</v>
      </c>
      <c r="P4993" t="s">
        <v>1608</v>
      </c>
    </row>
    <row r="4994" spans="15:16" x14ac:dyDescent="0.25">
      <c r="O4994">
        <v>7556742</v>
      </c>
      <c r="P4994" t="s">
        <v>1609</v>
      </c>
    </row>
    <row r="4995" spans="15:16" x14ac:dyDescent="0.25">
      <c r="O4995">
        <v>7556742</v>
      </c>
      <c r="P4995" t="s">
        <v>1609</v>
      </c>
    </row>
    <row r="4996" spans="15:16" x14ac:dyDescent="0.25">
      <c r="O4996">
        <v>7556742</v>
      </c>
      <c r="P4996" t="s">
        <v>1609</v>
      </c>
    </row>
    <row r="4997" spans="15:16" x14ac:dyDescent="0.25">
      <c r="O4997">
        <v>7556742</v>
      </c>
      <c r="P4997" t="s">
        <v>1609</v>
      </c>
    </row>
    <row r="4998" spans="15:16" x14ac:dyDescent="0.25">
      <c r="O4998">
        <v>7556742</v>
      </c>
      <c r="P4998" t="s">
        <v>1609</v>
      </c>
    </row>
    <row r="4999" spans="15:16" x14ac:dyDescent="0.25">
      <c r="O4999">
        <v>7556746</v>
      </c>
      <c r="P4999" t="s">
        <v>1610</v>
      </c>
    </row>
    <row r="5000" spans="15:16" x14ac:dyDescent="0.25">
      <c r="O5000">
        <v>7556747</v>
      </c>
      <c r="P5000" t="s">
        <v>1611</v>
      </c>
    </row>
    <row r="5001" spans="15:16" x14ac:dyDescent="0.25">
      <c r="O5001">
        <v>7556751</v>
      </c>
      <c r="P5001" t="s">
        <v>1612</v>
      </c>
    </row>
    <row r="5002" spans="15:16" x14ac:dyDescent="0.25">
      <c r="O5002">
        <v>7556751</v>
      </c>
      <c r="P5002" t="s">
        <v>1612</v>
      </c>
    </row>
    <row r="5003" spans="15:16" x14ac:dyDescent="0.25">
      <c r="O5003">
        <v>7556751</v>
      </c>
      <c r="P5003" t="s">
        <v>1612</v>
      </c>
    </row>
    <row r="5004" spans="15:16" x14ac:dyDescent="0.25">
      <c r="O5004">
        <v>7556751</v>
      </c>
      <c r="P5004" t="s">
        <v>1612</v>
      </c>
    </row>
    <row r="5005" spans="15:16" x14ac:dyDescent="0.25">
      <c r="O5005">
        <v>7556756</v>
      </c>
      <c r="P5005" t="s">
        <v>1613</v>
      </c>
    </row>
    <row r="5006" spans="15:16" x14ac:dyDescent="0.25">
      <c r="O5006">
        <v>7556756</v>
      </c>
      <c r="P5006" t="s">
        <v>1613</v>
      </c>
    </row>
    <row r="5007" spans="15:16" x14ac:dyDescent="0.25">
      <c r="O5007">
        <v>7556756</v>
      </c>
      <c r="P5007" t="s">
        <v>1613</v>
      </c>
    </row>
    <row r="5008" spans="15:16" x14ac:dyDescent="0.25">
      <c r="O5008">
        <v>7556756</v>
      </c>
      <c r="P5008" t="s">
        <v>1613</v>
      </c>
    </row>
    <row r="5009" spans="15:16" x14ac:dyDescent="0.25">
      <c r="O5009">
        <v>7556756</v>
      </c>
      <c r="P5009" t="s">
        <v>1613</v>
      </c>
    </row>
    <row r="5010" spans="15:16" x14ac:dyDescent="0.25">
      <c r="O5010">
        <v>7556765</v>
      </c>
      <c r="P5010" t="s">
        <v>1614</v>
      </c>
    </row>
    <row r="5011" spans="15:16" x14ac:dyDescent="0.25">
      <c r="O5011">
        <v>7556765</v>
      </c>
      <c r="P5011" t="s">
        <v>1614</v>
      </c>
    </row>
    <row r="5012" spans="15:16" x14ac:dyDescent="0.25">
      <c r="O5012">
        <v>7556765</v>
      </c>
      <c r="P5012" t="s">
        <v>1614</v>
      </c>
    </row>
    <row r="5013" spans="15:16" x14ac:dyDescent="0.25">
      <c r="O5013">
        <v>7556765</v>
      </c>
      <c r="P5013" t="s">
        <v>1614</v>
      </c>
    </row>
    <row r="5014" spans="15:16" x14ac:dyDescent="0.25">
      <c r="O5014">
        <v>7556765</v>
      </c>
      <c r="P5014" t="s">
        <v>1614</v>
      </c>
    </row>
    <row r="5015" spans="15:16" x14ac:dyDescent="0.25">
      <c r="O5015">
        <v>7556769</v>
      </c>
      <c r="P5015" t="s">
        <v>1615</v>
      </c>
    </row>
    <row r="5016" spans="15:16" x14ac:dyDescent="0.25">
      <c r="O5016">
        <v>7556773</v>
      </c>
      <c r="P5016" t="s">
        <v>1616</v>
      </c>
    </row>
    <row r="5017" spans="15:16" x14ac:dyDescent="0.25">
      <c r="O5017">
        <v>7556774</v>
      </c>
      <c r="P5017" t="s">
        <v>1617</v>
      </c>
    </row>
    <row r="5018" spans="15:16" x14ac:dyDescent="0.25">
      <c r="O5018">
        <v>7556774</v>
      </c>
      <c r="P5018" t="s">
        <v>1617</v>
      </c>
    </row>
    <row r="5019" spans="15:16" x14ac:dyDescent="0.25">
      <c r="O5019">
        <v>7556786</v>
      </c>
      <c r="P5019" t="s">
        <v>1618</v>
      </c>
    </row>
    <row r="5020" spans="15:16" x14ac:dyDescent="0.25">
      <c r="O5020">
        <v>7556786</v>
      </c>
      <c r="P5020" t="s">
        <v>1618</v>
      </c>
    </row>
    <row r="5021" spans="15:16" x14ac:dyDescent="0.25">
      <c r="O5021">
        <v>7556787</v>
      </c>
      <c r="P5021" t="s">
        <v>1619</v>
      </c>
    </row>
    <row r="5022" spans="15:16" x14ac:dyDescent="0.25">
      <c r="O5022">
        <v>7556787</v>
      </c>
      <c r="P5022" t="s">
        <v>1619</v>
      </c>
    </row>
    <row r="5023" spans="15:16" x14ac:dyDescent="0.25">
      <c r="O5023">
        <v>7556787</v>
      </c>
      <c r="P5023" t="s">
        <v>1619</v>
      </c>
    </row>
    <row r="5024" spans="15:16" x14ac:dyDescent="0.25">
      <c r="O5024">
        <v>7558183</v>
      </c>
      <c r="P5024" t="s">
        <v>1620</v>
      </c>
    </row>
    <row r="5025" spans="15:16" x14ac:dyDescent="0.25">
      <c r="O5025">
        <v>7558183</v>
      </c>
      <c r="P5025" t="s">
        <v>1620</v>
      </c>
    </row>
    <row r="5026" spans="15:16" x14ac:dyDescent="0.25">
      <c r="O5026">
        <v>7558184</v>
      </c>
      <c r="P5026" t="s">
        <v>1621</v>
      </c>
    </row>
    <row r="5027" spans="15:16" x14ac:dyDescent="0.25">
      <c r="O5027">
        <v>7558184</v>
      </c>
      <c r="P5027" t="s">
        <v>1621</v>
      </c>
    </row>
    <row r="5028" spans="15:16" x14ac:dyDescent="0.25">
      <c r="O5028">
        <v>7558184</v>
      </c>
      <c r="P5028" t="s">
        <v>1621</v>
      </c>
    </row>
    <row r="5029" spans="15:16" x14ac:dyDescent="0.25">
      <c r="O5029">
        <v>7558685</v>
      </c>
      <c r="P5029" t="s">
        <v>1622</v>
      </c>
    </row>
    <row r="5030" spans="15:16" x14ac:dyDescent="0.25">
      <c r="O5030">
        <v>7558685</v>
      </c>
      <c r="P5030" t="s">
        <v>1622</v>
      </c>
    </row>
    <row r="5031" spans="15:16" x14ac:dyDescent="0.25">
      <c r="O5031">
        <v>7558685</v>
      </c>
      <c r="P5031" t="s">
        <v>1622</v>
      </c>
    </row>
    <row r="5032" spans="15:16" x14ac:dyDescent="0.25">
      <c r="O5032">
        <v>7561401</v>
      </c>
      <c r="P5032" t="s">
        <v>1623</v>
      </c>
    </row>
    <row r="5033" spans="15:16" x14ac:dyDescent="0.25">
      <c r="O5033">
        <v>7561401</v>
      </c>
      <c r="P5033" t="s">
        <v>1623</v>
      </c>
    </row>
    <row r="5034" spans="15:16" x14ac:dyDescent="0.25">
      <c r="O5034">
        <v>7561401</v>
      </c>
      <c r="P5034" t="s">
        <v>1623</v>
      </c>
    </row>
    <row r="5035" spans="15:16" x14ac:dyDescent="0.25">
      <c r="O5035">
        <v>7561401</v>
      </c>
      <c r="P5035" t="s">
        <v>1623</v>
      </c>
    </row>
    <row r="5036" spans="15:16" x14ac:dyDescent="0.25">
      <c r="O5036">
        <v>7561401</v>
      </c>
      <c r="P5036" t="s">
        <v>1623</v>
      </c>
    </row>
    <row r="5037" spans="15:16" x14ac:dyDescent="0.25">
      <c r="O5037">
        <v>7561401</v>
      </c>
      <c r="P5037" t="s">
        <v>1623</v>
      </c>
    </row>
    <row r="5038" spans="15:16" x14ac:dyDescent="0.25">
      <c r="O5038">
        <v>7562401</v>
      </c>
      <c r="P5038" t="s">
        <v>1624</v>
      </c>
    </row>
    <row r="5039" spans="15:16" x14ac:dyDescent="0.25">
      <c r="O5039">
        <v>7563246</v>
      </c>
      <c r="P5039" t="s">
        <v>1625</v>
      </c>
    </row>
    <row r="5040" spans="15:16" x14ac:dyDescent="0.25">
      <c r="O5040">
        <v>7563246</v>
      </c>
      <c r="P5040" t="s">
        <v>1625</v>
      </c>
    </row>
    <row r="5041" spans="15:16" x14ac:dyDescent="0.25">
      <c r="O5041">
        <v>7563246</v>
      </c>
      <c r="P5041" t="s">
        <v>1625</v>
      </c>
    </row>
    <row r="5042" spans="15:16" x14ac:dyDescent="0.25">
      <c r="O5042">
        <v>7563250</v>
      </c>
      <c r="P5042" t="s">
        <v>1626</v>
      </c>
    </row>
    <row r="5043" spans="15:16" x14ac:dyDescent="0.25">
      <c r="O5043">
        <v>7563250</v>
      </c>
      <c r="P5043" t="s">
        <v>1626</v>
      </c>
    </row>
    <row r="5044" spans="15:16" x14ac:dyDescent="0.25">
      <c r="O5044">
        <v>7563250</v>
      </c>
      <c r="P5044" t="s">
        <v>1626</v>
      </c>
    </row>
    <row r="5045" spans="15:16" x14ac:dyDescent="0.25">
      <c r="O5045">
        <v>7563250</v>
      </c>
      <c r="P5045" t="s">
        <v>1626</v>
      </c>
    </row>
    <row r="5046" spans="15:16" x14ac:dyDescent="0.25">
      <c r="O5046">
        <v>7563250</v>
      </c>
      <c r="P5046" t="s">
        <v>1626</v>
      </c>
    </row>
    <row r="5047" spans="15:16" x14ac:dyDescent="0.25">
      <c r="O5047">
        <v>7563250</v>
      </c>
      <c r="P5047" t="s">
        <v>1626</v>
      </c>
    </row>
    <row r="5048" spans="15:16" x14ac:dyDescent="0.25">
      <c r="O5048">
        <v>7563250</v>
      </c>
      <c r="P5048" t="s">
        <v>1626</v>
      </c>
    </row>
    <row r="5049" spans="15:16" x14ac:dyDescent="0.25">
      <c r="O5049">
        <v>7563251</v>
      </c>
      <c r="P5049" t="s">
        <v>1627</v>
      </c>
    </row>
    <row r="5050" spans="15:16" x14ac:dyDescent="0.25">
      <c r="O5050">
        <v>7563251</v>
      </c>
      <c r="P5050" t="s">
        <v>1627</v>
      </c>
    </row>
    <row r="5051" spans="15:16" x14ac:dyDescent="0.25">
      <c r="O5051">
        <v>7563251</v>
      </c>
      <c r="P5051" t="s">
        <v>1627</v>
      </c>
    </row>
    <row r="5052" spans="15:16" x14ac:dyDescent="0.25">
      <c r="O5052">
        <v>7563251</v>
      </c>
      <c r="P5052" t="s">
        <v>1627</v>
      </c>
    </row>
    <row r="5053" spans="15:16" x14ac:dyDescent="0.25">
      <c r="O5053">
        <v>7563251</v>
      </c>
      <c r="P5053" t="s">
        <v>1627</v>
      </c>
    </row>
    <row r="5054" spans="15:16" x14ac:dyDescent="0.25">
      <c r="O5054">
        <v>7563251</v>
      </c>
      <c r="P5054" t="s">
        <v>1627</v>
      </c>
    </row>
    <row r="5055" spans="15:16" x14ac:dyDescent="0.25">
      <c r="O5055">
        <v>7563750</v>
      </c>
      <c r="P5055" t="s">
        <v>1628</v>
      </c>
    </row>
    <row r="5056" spans="15:16" x14ac:dyDescent="0.25">
      <c r="O5056">
        <v>7563750</v>
      </c>
      <c r="P5056" t="s">
        <v>1628</v>
      </c>
    </row>
    <row r="5057" spans="15:16" x14ac:dyDescent="0.25">
      <c r="O5057">
        <v>7563750</v>
      </c>
      <c r="P5057" t="s">
        <v>1628</v>
      </c>
    </row>
    <row r="5058" spans="15:16" x14ac:dyDescent="0.25">
      <c r="O5058">
        <v>7563751</v>
      </c>
      <c r="P5058" t="s">
        <v>1629</v>
      </c>
    </row>
    <row r="5059" spans="15:16" x14ac:dyDescent="0.25">
      <c r="O5059">
        <v>7563751</v>
      </c>
      <c r="P5059" t="s">
        <v>1629</v>
      </c>
    </row>
    <row r="5060" spans="15:16" x14ac:dyDescent="0.25">
      <c r="O5060">
        <v>7563751</v>
      </c>
      <c r="P5060" t="s">
        <v>1629</v>
      </c>
    </row>
    <row r="5061" spans="15:16" x14ac:dyDescent="0.25">
      <c r="O5061">
        <v>7563751</v>
      </c>
      <c r="P5061" t="s">
        <v>1629</v>
      </c>
    </row>
    <row r="5062" spans="15:16" x14ac:dyDescent="0.25">
      <c r="O5062">
        <v>7563751</v>
      </c>
      <c r="P5062" t="s">
        <v>1629</v>
      </c>
    </row>
    <row r="5063" spans="15:16" x14ac:dyDescent="0.25">
      <c r="O5063">
        <v>7564401</v>
      </c>
      <c r="P5063" t="s">
        <v>1630</v>
      </c>
    </row>
    <row r="5064" spans="15:16" x14ac:dyDescent="0.25">
      <c r="O5064">
        <v>7571401</v>
      </c>
      <c r="P5064" t="s">
        <v>1631</v>
      </c>
    </row>
    <row r="5065" spans="15:16" x14ac:dyDescent="0.25">
      <c r="O5065">
        <v>7571401</v>
      </c>
      <c r="P5065" t="s">
        <v>1631</v>
      </c>
    </row>
    <row r="5066" spans="15:16" x14ac:dyDescent="0.25">
      <c r="O5066">
        <v>7571401</v>
      </c>
      <c r="P5066" t="s">
        <v>1631</v>
      </c>
    </row>
    <row r="5067" spans="15:16" x14ac:dyDescent="0.25">
      <c r="O5067">
        <v>7571401</v>
      </c>
      <c r="P5067" t="s">
        <v>1631</v>
      </c>
    </row>
    <row r="5068" spans="15:16" x14ac:dyDescent="0.25">
      <c r="O5068">
        <v>7571401</v>
      </c>
      <c r="P5068" t="s">
        <v>1631</v>
      </c>
    </row>
    <row r="5069" spans="15:16" x14ac:dyDescent="0.25">
      <c r="O5069">
        <v>7572401</v>
      </c>
      <c r="P5069" t="s">
        <v>1632</v>
      </c>
    </row>
    <row r="5070" spans="15:16" x14ac:dyDescent="0.25">
      <c r="O5070">
        <v>7576252</v>
      </c>
      <c r="P5070" t="s">
        <v>1633</v>
      </c>
    </row>
    <row r="5071" spans="15:16" x14ac:dyDescent="0.25">
      <c r="O5071">
        <v>7576277</v>
      </c>
      <c r="P5071" t="s">
        <v>1634</v>
      </c>
    </row>
    <row r="5072" spans="15:16" x14ac:dyDescent="0.25">
      <c r="O5072">
        <v>7576277</v>
      </c>
      <c r="P5072" t="s">
        <v>1634</v>
      </c>
    </row>
    <row r="5073" spans="15:16" x14ac:dyDescent="0.25">
      <c r="O5073">
        <v>7576278</v>
      </c>
      <c r="P5073" t="s">
        <v>1635</v>
      </c>
    </row>
    <row r="5074" spans="15:16" x14ac:dyDescent="0.25">
      <c r="O5074">
        <v>7576278</v>
      </c>
      <c r="P5074" t="s">
        <v>1635</v>
      </c>
    </row>
    <row r="5075" spans="15:16" x14ac:dyDescent="0.25">
      <c r="O5075">
        <v>7577108</v>
      </c>
      <c r="P5075" t="s">
        <v>1636</v>
      </c>
    </row>
    <row r="5076" spans="15:16" x14ac:dyDescent="0.25">
      <c r="O5076">
        <v>7577108</v>
      </c>
      <c r="P5076" t="s">
        <v>1636</v>
      </c>
    </row>
    <row r="5077" spans="15:16" x14ac:dyDescent="0.25">
      <c r="O5077">
        <v>7577109</v>
      </c>
      <c r="P5077" t="s">
        <v>1637</v>
      </c>
    </row>
    <row r="5078" spans="15:16" x14ac:dyDescent="0.25">
      <c r="O5078">
        <v>7577109</v>
      </c>
      <c r="P5078" t="s">
        <v>1637</v>
      </c>
    </row>
    <row r="5079" spans="15:16" x14ac:dyDescent="0.25">
      <c r="O5079">
        <v>7577173</v>
      </c>
      <c r="P5079" t="s">
        <v>1638</v>
      </c>
    </row>
    <row r="5080" spans="15:16" x14ac:dyDescent="0.25">
      <c r="O5080">
        <v>7577174</v>
      </c>
      <c r="P5080" t="s">
        <v>1639</v>
      </c>
    </row>
    <row r="5081" spans="15:16" x14ac:dyDescent="0.25">
      <c r="O5081">
        <v>7577174</v>
      </c>
      <c r="P5081" t="s">
        <v>1639</v>
      </c>
    </row>
    <row r="5082" spans="15:16" x14ac:dyDescent="0.25">
      <c r="O5082">
        <v>7577174</v>
      </c>
      <c r="P5082" t="s">
        <v>1639</v>
      </c>
    </row>
    <row r="5083" spans="15:16" x14ac:dyDescent="0.25">
      <c r="O5083">
        <v>7577174</v>
      </c>
      <c r="P5083" t="s">
        <v>1639</v>
      </c>
    </row>
    <row r="5084" spans="15:16" x14ac:dyDescent="0.25">
      <c r="O5084">
        <v>7577174</v>
      </c>
      <c r="P5084" t="s">
        <v>1639</v>
      </c>
    </row>
    <row r="5085" spans="15:16" x14ac:dyDescent="0.25">
      <c r="O5085">
        <v>7577174</v>
      </c>
      <c r="P5085" t="s">
        <v>1639</v>
      </c>
    </row>
    <row r="5086" spans="15:16" x14ac:dyDescent="0.25">
      <c r="O5086">
        <v>7577183</v>
      </c>
      <c r="P5086" t="s">
        <v>1640</v>
      </c>
    </row>
    <row r="5087" spans="15:16" x14ac:dyDescent="0.25">
      <c r="O5087">
        <v>7577183</v>
      </c>
      <c r="P5087" t="s">
        <v>1640</v>
      </c>
    </row>
    <row r="5088" spans="15:16" x14ac:dyDescent="0.25">
      <c r="O5088">
        <v>7577183</v>
      </c>
      <c r="P5088" t="s">
        <v>1640</v>
      </c>
    </row>
    <row r="5089" spans="15:16" x14ac:dyDescent="0.25">
      <c r="O5089">
        <v>7577183</v>
      </c>
      <c r="P5089" t="s">
        <v>1640</v>
      </c>
    </row>
    <row r="5090" spans="15:16" x14ac:dyDescent="0.25">
      <c r="O5090">
        <v>7577183</v>
      </c>
      <c r="P5090" t="s">
        <v>1640</v>
      </c>
    </row>
    <row r="5091" spans="15:16" x14ac:dyDescent="0.25">
      <c r="O5091">
        <v>7577184</v>
      </c>
      <c r="P5091" t="s">
        <v>1641</v>
      </c>
    </row>
    <row r="5092" spans="15:16" x14ac:dyDescent="0.25">
      <c r="O5092">
        <v>7577184</v>
      </c>
      <c r="P5092" t="s">
        <v>1641</v>
      </c>
    </row>
    <row r="5093" spans="15:16" x14ac:dyDescent="0.25">
      <c r="O5093">
        <v>7577184</v>
      </c>
      <c r="P5093" t="s">
        <v>1641</v>
      </c>
    </row>
    <row r="5094" spans="15:16" x14ac:dyDescent="0.25">
      <c r="O5094">
        <v>7577184</v>
      </c>
      <c r="P5094" t="s">
        <v>1641</v>
      </c>
    </row>
    <row r="5095" spans="15:16" x14ac:dyDescent="0.25">
      <c r="O5095">
        <v>7577184</v>
      </c>
      <c r="P5095" t="s">
        <v>1641</v>
      </c>
    </row>
    <row r="5096" spans="15:16" x14ac:dyDescent="0.25">
      <c r="O5096">
        <v>7577184</v>
      </c>
      <c r="P5096" t="s">
        <v>1641</v>
      </c>
    </row>
    <row r="5097" spans="15:16" x14ac:dyDescent="0.25">
      <c r="O5097">
        <v>7577184</v>
      </c>
      <c r="P5097" t="s">
        <v>1641</v>
      </c>
    </row>
    <row r="5098" spans="15:16" x14ac:dyDescent="0.25">
      <c r="O5098">
        <v>7577184</v>
      </c>
      <c r="P5098" t="s">
        <v>1641</v>
      </c>
    </row>
    <row r="5099" spans="15:16" x14ac:dyDescent="0.25">
      <c r="O5099">
        <v>7577203</v>
      </c>
      <c r="P5099" t="s">
        <v>1642</v>
      </c>
    </row>
    <row r="5100" spans="15:16" x14ac:dyDescent="0.25">
      <c r="O5100">
        <v>7577214</v>
      </c>
      <c r="P5100" t="s">
        <v>1643</v>
      </c>
    </row>
    <row r="5101" spans="15:16" x14ac:dyDescent="0.25">
      <c r="O5101">
        <v>7577214</v>
      </c>
      <c r="P5101" t="s">
        <v>1643</v>
      </c>
    </row>
    <row r="5102" spans="15:16" x14ac:dyDescent="0.25">
      <c r="O5102">
        <v>7577215</v>
      </c>
      <c r="P5102" t="s">
        <v>1644</v>
      </c>
    </row>
    <row r="5103" spans="15:16" x14ac:dyDescent="0.25">
      <c r="O5103">
        <v>7577215</v>
      </c>
      <c r="P5103" t="s">
        <v>1644</v>
      </c>
    </row>
    <row r="5104" spans="15:16" x14ac:dyDescent="0.25">
      <c r="O5104">
        <v>7577215</v>
      </c>
      <c r="P5104" t="s">
        <v>1644</v>
      </c>
    </row>
    <row r="5105" spans="15:16" x14ac:dyDescent="0.25">
      <c r="O5105">
        <v>7577216</v>
      </c>
      <c r="P5105" t="s">
        <v>1645</v>
      </c>
    </row>
    <row r="5106" spans="15:16" x14ac:dyDescent="0.25">
      <c r="O5106">
        <v>7577216</v>
      </c>
      <c r="P5106" t="s">
        <v>1645</v>
      </c>
    </row>
    <row r="5107" spans="15:16" x14ac:dyDescent="0.25">
      <c r="O5107">
        <v>7577217</v>
      </c>
      <c r="P5107" t="s">
        <v>1646</v>
      </c>
    </row>
    <row r="5108" spans="15:16" x14ac:dyDescent="0.25">
      <c r="O5108">
        <v>7577217</v>
      </c>
      <c r="P5108" t="s">
        <v>1646</v>
      </c>
    </row>
    <row r="5109" spans="15:16" x14ac:dyDescent="0.25">
      <c r="O5109">
        <v>7577233</v>
      </c>
      <c r="P5109" t="s">
        <v>1647</v>
      </c>
    </row>
    <row r="5110" spans="15:16" x14ac:dyDescent="0.25">
      <c r="O5110">
        <v>7577233</v>
      </c>
      <c r="P5110" t="s">
        <v>1647</v>
      </c>
    </row>
    <row r="5111" spans="15:16" x14ac:dyDescent="0.25">
      <c r="O5111">
        <v>7577233</v>
      </c>
      <c r="P5111" t="s">
        <v>1647</v>
      </c>
    </row>
    <row r="5112" spans="15:16" x14ac:dyDescent="0.25">
      <c r="O5112">
        <v>7577233</v>
      </c>
      <c r="P5112" t="s">
        <v>1647</v>
      </c>
    </row>
    <row r="5113" spans="15:16" x14ac:dyDescent="0.25">
      <c r="O5113">
        <v>7577233</v>
      </c>
      <c r="P5113" t="s">
        <v>1647</v>
      </c>
    </row>
    <row r="5114" spans="15:16" x14ac:dyDescent="0.25">
      <c r="O5114">
        <v>7577233</v>
      </c>
      <c r="P5114" t="s">
        <v>1647</v>
      </c>
    </row>
    <row r="5115" spans="15:16" x14ac:dyDescent="0.25">
      <c r="O5115">
        <v>7577234</v>
      </c>
      <c r="P5115" t="s">
        <v>1648</v>
      </c>
    </row>
    <row r="5116" spans="15:16" x14ac:dyDescent="0.25">
      <c r="O5116">
        <v>7577234</v>
      </c>
      <c r="P5116" t="s">
        <v>1648</v>
      </c>
    </row>
    <row r="5117" spans="15:16" x14ac:dyDescent="0.25">
      <c r="O5117">
        <v>7577234</v>
      </c>
      <c r="P5117" t="s">
        <v>1648</v>
      </c>
    </row>
    <row r="5118" spans="15:16" x14ac:dyDescent="0.25">
      <c r="O5118">
        <v>7577234</v>
      </c>
      <c r="P5118" t="s">
        <v>1648</v>
      </c>
    </row>
    <row r="5119" spans="15:16" x14ac:dyDescent="0.25">
      <c r="O5119">
        <v>7577234</v>
      </c>
      <c r="P5119" t="s">
        <v>1648</v>
      </c>
    </row>
    <row r="5120" spans="15:16" x14ac:dyDescent="0.25">
      <c r="O5120">
        <v>7577234</v>
      </c>
      <c r="P5120" t="s">
        <v>1648</v>
      </c>
    </row>
    <row r="5121" spans="15:16" x14ac:dyDescent="0.25">
      <c r="O5121">
        <v>7577234</v>
      </c>
      <c r="P5121" t="s">
        <v>1648</v>
      </c>
    </row>
    <row r="5122" spans="15:16" x14ac:dyDescent="0.25">
      <c r="O5122">
        <v>7577234</v>
      </c>
      <c r="P5122" t="s">
        <v>1648</v>
      </c>
    </row>
    <row r="5123" spans="15:16" x14ac:dyDescent="0.25">
      <c r="O5123">
        <v>7577241</v>
      </c>
      <c r="P5123" t="s">
        <v>1649</v>
      </c>
    </row>
    <row r="5124" spans="15:16" x14ac:dyDescent="0.25">
      <c r="O5124">
        <v>7577241</v>
      </c>
      <c r="P5124" t="s">
        <v>1649</v>
      </c>
    </row>
    <row r="5125" spans="15:16" x14ac:dyDescent="0.25">
      <c r="O5125">
        <v>7577241</v>
      </c>
      <c r="P5125" t="s">
        <v>1649</v>
      </c>
    </row>
    <row r="5126" spans="15:16" x14ac:dyDescent="0.25">
      <c r="O5126">
        <v>7577242</v>
      </c>
      <c r="P5126" t="s">
        <v>1650</v>
      </c>
    </row>
    <row r="5127" spans="15:16" x14ac:dyDescent="0.25">
      <c r="O5127">
        <v>7577242</v>
      </c>
      <c r="P5127" t="s">
        <v>1650</v>
      </c>
    </row>
    <row r="5128" spans="15:16" x14ac:dyDescent="0.25">
      <c r="O5128">
        <v>7577242</v>
      </c>
      <c r="P5128" t="s">
        <v>1650</v>
      </c>
    </row>
    <row r="5129" spans="15:16" x14ac:dyDescent="0.25">
      <c r="O5129">
        <v>7577242</v>
      </c>
      <c r="P5129" t="s">
        <v>1650</v>
      </c>
    </row>
    <row r="5130" spans="15:16" x14ac:dyDescent="0.25">
      <c r="O5130">
        <v>7577242</v>
      </c>
      <c r="P5130" t="s">
        <v>1650</v>
      </c>
    </row>
    <row r="5131" spans="15:16" x14ac:dyDescent="0.25">
      <c r="O5131">
        <v>7577248</v>
      </c>
      <c r="P5131" t="s">
        <v>1651</v>
      </c>
    </row>
    <row r="5132" spans="15:16" x14ac:dyDescent="0.25">
      <c r="O5132">
        <v>7577248</v>
      </c>
      <c r="P5132" t="s">
        <v>1651</v>
      </c>
    </row>
    <row r="5133" spans="15:16" x14ac:dyDescent="0.25">
      <c r="O5133">
        <v>7577250</v>
      </c>
      <c r="P5133" t="s">
        <v>1652</v>
      </c>
    </row>
    <row r="5134" spans="15:16" x14ac:dyDescent="0.25">
      <c r="O5134">
        <v>7577250</v>
      </c>
      <c r="P5134" t="s">
        <v>1652</v>
      </c>
    </row>
    <row r="5135" spans="15:16" x14ac:dyDescent="0.25">
      <c r="O5135">
        <v>7577250</v>
      </c>
      <c r="P5135" t="s">
        <v>1652</v>
      </c>
    </row>
    <row r="5136" spans="15:16" x14ac:dyDescent="0.25">
      <c r="O5136">
        <v>7577251</v>
      </c>
      <c r="P5136" t="s">
        <v>1653</v>
      </c>
    </row>
    <row r="5137" spans="15:16" x14ac:dyDescent="0.25">
      <c r="O5137">
        <v>7577251</v>
      </c>
      <c r="P5137" t="s">
        <v>1653</v>
      </c>
    </row>
    <row r="5138" spans="15:16" x14ac:dyDescent="0.25">
      <c r="O5138">
        <v>7577251</v>
      </c>
      <c r="P5138" t="s">
        <v>1653</v>
      </c>
    </row>
    <row r="5139" spans="15:16" x14ac:dyDescent="0.25">
      <c r="O5139">
        <v>7577251</v>
      </c>
      <c r="P5139" t="s">
        <v>1653</v>
      </c>
    </row>
    <row r="5140" spans="15:16" x14ac:dyDescent="0.25">
      <c r="O5140">
        <v>7577251</v>
      </c>
      <c r="P5140" t="s">
        <v>1653</v>
      </c>
    </row>
    <row r="5141" spans="15:16" x14ac:dyDescent="0.25">
      <c r="O5141">
        <v>7577251</v>
      </c>
      <c r="P5141" t="s">
        <v>1653</v>
      </c>
    </row>
    <row r="5142" spans="15:16" x14ac:dyDescent="0.25">
      <c r="O5142">
        <v>7577253</v>
      </c>
      <c r="P5142" t="s">
        <v>1654</v>
      </c>
    </row>
    <row r="5143" spans="15:16" x14ac:dyDescent="0.25">
      <c r="O5143">
        <v>7577253</v>
      </c>
      <c r="P5143" t="s">
        <v>1654</v>
      </c>
    </row>
    <row r="5144" spans="15:16" x14ac:dyDescent="0.25">
      <c r="O5144">
        <v>7577253</v>
      </c>
      <c r="P5144" t="s">
        <v>1654</v>
      </c>
    </row>
    <row r="5145" spans="15:16" x14ac:dyDescent="0.25">
      <c r="O5145">
        <v>7577253</v>
      </c>
      <c r="P5145" t="s">
        <v>1654</v>
      </c>
    </row>
    <row r="5146" spans="15:16" x14ac:dyDescent="0.25">
      <c r="O5146">
        <v>7577256</v>
      </c>
      <c r="P5146" t="s">
        <v>1655</v>
      </c>
    </row>
    <row r="5147" spans="15:16" x14ac:dyDescent="0.25">
      <c r="O5147">
        <v>7577256</v>
      </c>
      <c r="P5147" t="s">
        <v>1655</v>
      </c>
    </row>
    <row r="5148" spans="15:16" x14ac:dyDescent="0.25">
      <c r="O5148">
        <v>7577256</v>
      </c>
      <c r="P5148" t="s">
        <v>1655</v>
      </c>
    </row>
    <row r="5149" spans="15:16" x14ac:dyDescent="0.25">
      <c r="O5149">
        <v>7577256</v>
      </c>
      <c r="P5149" t="s">
        <v>1655</v>
      </c>
    </row>
    <row r="5150" spans="15:16" x14ac:dyDescent="0.25">
      <c r="O5150">
        <v>7577256</v>
      </c>
      <c r="P5150" t="s">
        <v>1655</v>
      </c>
    </row>
    <row r="5151" spans="15:16" x14ac:dyDescent="0.25">
      <c r="O5151">
        <v>7577256</v>
      </c>
      <c r="P5151" t="s">
        <v>1655</v>
      </c>
    </row>
    <row r="5152" spans="15:16" x14ac:dyDescent="0.25">
      <c r="O5152">
        <v>7577256</v>
      </c>
      <c r="P5152" t="s">
        <v>1655</v>
      </c>
    </row>
    <row r="5153" spans="15:16" x14ac:dyDescent="0.25">
      <c r="O5153">
        <v>7577265</v>
      </c>
      <c r="P5153" t="s">
        <v>1656</v>
      </c>
    </row>
    <row r="5154" spans="15:16" x14ac:dyDescent="0.25">
      <c r="O5154">
        <v>7577265</v>
      </c>
      <c r="P5154" t="s">
        <v>1656</v>
      </c>
    </row>
    <row r="5155" spans="15:16" x14ac:dyDescent="0.25">
      <c r="O5155">
        <v>7577265</v>
      </c>
      <c r="P5155" t="s">
        <v>1656</v>
      </c>
    </row>
    <row r="5156" spans="15:16" x14ac:dyDescent="0.25">
      <c r="O5156">
        <v>7577265</v>
      </c>
      <c r="P5156" t="s">
        <v>1656</v>
      </c>
    </row>
    <row r="5157" spans="15:16" x14ac:dyDescent="0.25">
      <c r="O5157">
        <v>7577265</v>
      </c>
      <c r="P5157" t="s">
        <v>1656</v>
      </c>
    </row>
    <row r="5158" spans="15:16" x14ac:dyDescent="0.25">
      <c r="O5158">
        <v>7577265</v>
      </c>
      <c r="P5158" t="s">
        <v>1656</v>
      </c>
    </row>
    <row r="5159" spans="15:16" x14ac:dyDescent="0.25">
      <c r="O5159">
        <v>7577265</v>
      </c>
      <c r="P5159" t="s">
        <v>1656</v>
      </c>
    </row>
    <row r="5160" spans="15:16" x14ac:dyDescent="0.25">
      <c r="O5160">
        <v>7577265</v>
      </c>
      <c r="P5160" t="s">
        <v>1656</v>
      </c>
    </row>
    <row r="5161" spans="15:16" x14ac:dyDescent="0.25">
      <c r="O5161">
        <v>7577269</v>
      </c>
      <c r="P5161" t="s">
        <v>1657</v>
      </c>
    </row>
    <row r="5162" spans="15:16" x14ac:dyDescent="0.25">
      <c r="O5162">
        <v>7577269</v>
      </c>
      <c r="P5162" t="s">
        <v>1657</v>
      </c>
    </row>
    <row r="5163" spans="15:16" x14ac:dyDescent="0.25">
      <c r="O5163">
        <v>7577269</v>
      </c>
      <c r="P5163" t="s">
        <v>1657</v>
      </c>
    </row>
    <row r="5164" spans="15:16" x14ac:dyDescent="0.25">
      <c r="O5164">
        <v>7577271</v>
      </c>
      <c r="P5164" t="s">
        <v>1658</v>
      </c>
    </row>
    <row r="5165" spans="15:16" x14ac:dyDescent="0.25">
      <c r="O5165">
        <v>7577271</v>
      </c>
      <c r="P5165" t="s">
        <v>1658</v>
      </c>
    </row>
    <row r="5166" spans="15:16" x14ac:dyDescent="0.25">
      <c r="O5166">
        <v>7577271</v>
      </c>
      <c r="P5166" t="s">
        <v>1658</v>
      </c>
    </row>
    <row r="5167" spans="15:16" x14ac:dyDescent="0.25">
      <c r="O5167">
        <v>7577271</v>
      </c>
      <c r="P5167" t="s">
        <v>1658</v>
      </c>
    </row>
    <row r="5168" spans="15:16" x14ac:dyDescent="0.25">
      <c r="O5168">
        <v>7577271</v>
      </c>
      <c r="P5168" t="s">
        <v>1658</v>
      </c>
    </row>
    <row r="5169" spans="15:16" x14ac:dyDescent="0.25">
      <c r="O5169">
        <v>7577271</v>
      </c>
      <c r="P5169" t="s">
        <v>1658</v>
      </c>
    </row>
    <row r="5170" spans="15:16" x14ac:dyDescent="0.25">
      <c r="O5170">
        <v>7577271</v>
      </c>
      <c r="P5170" t="s">
        <v>1658</v>
      </c>
    </row>
    <row r="5171" spans="15:16" x14ac:dyDescent="0.25">
      <c r="O5171">
        <v>7577273</v>
      </c>
      <c r="P5171" t="s">
        <v>1659</v>
      </c>
    </row>
    <row r="5172" spans="15:16" x14ac:dyDescent="0.25">
      <c r="O5172">
        <v>7577273</v>
      </c>
      <c r="P5172" t="s">
        <v>1659</v>
      </c>
    </row>
    <row r="5173" spans="15:16" x14ac:dyDescent="0.25">
      <c r="O5173">
        <v>7577284</v>
      </c>
      <c r="P5173" t="s">
        <v>1660</v>
      </c>
    </row>
    <row r="5174" spans="15:16" x14ac:dyDescent="0.25">
      <c r="O5174">
        <v>7577284</v>
      </c>
      <c r="P5174" t="s">
        <v>1660</v>
      </c>
    </row>
    <row r="5175" spans="15:16" x14ac:dyDescent="0.25">
      <c r="O5175">
        <v>7577284</v>
      </c>
      <c r="P5175" t="s">
        <v>1660</v>
      </c>
    </row>
    <row r="5176" spans="15:16" x14ac:dyDescent="0.25">
      <c r="O5176">
        <v>7577284</v>
      </c>
      <c r="P5176" t="s">
        <v>1660</v>
      </c>
    </row>
    <row r="5177" spans="15:16" x14ac:dyDescent="0.25">
      <c r="O5177">
        <v>7577288</v>
      </c>
      <c r="P5177" t="s">
        <v>1661</v>
      </c>
    </row>
    <row r="5178" spans="15:16" x14ac:dyDescent="0.25">
      <c r="O5178">
        <v>7577288</v>
      </c>
      <c r="P5178" t="s">
        <v>1661</v>
      </c>
    </row>
    <row r="5179" spans="15:16" x14ac:dyDescent="0.25">
      <c r="O5179">
        <v>7577401</v>
      </c>
      <c r="P5179" t="s">
        <v>1662</v>
      </c>
    </row>
    <row r="5180" spans="15:16" x14ac:dyDescent="0.25">
      <c r="O5180">
        <v>7577401</v>
      </c>
      <c r="P5180" t="s">
        <v>1662</v>
      </c>
    </row>
    <row r="5181" spans="15:16" x14ac:dyDescent="0.25">
      <c r="O5181">
        <v>7577401</v>
      </c>
      <c r="P5181" t="s">
        <v>1662</v>
      </c>
    </row>
    <row r="5182" spans="15:16" x14ac:dyDescent="0.25">
      <c r="O5182">
        <v>7577401</v>
      </c>
      <c r="P5182" t="s">
        <v>1662</v>
      </c>
    </row>
    <row r="5183" spans="15:16" x14ac:dyDescent="0.25">
      <c r="O5183">
        <v>7577401</v>
      </c>
      <c r="P5183" t="s">
        <v>1662</v>
      </c>
    </row>
    <row r="5184" spans="15:16" x14ac:dyDescent="0.25">
      <c r="O5184">
        <v>7577401</v>
      </c>
      <c r="P5184" t="s">
        <v>1662</v>
      </c>
    </row>
    <row r="5185" spans="15:16" x14ac:dyDescent="0.25">
      <c r="O5185">
        <v>7577401</v>
      </c>
      <c r="P5185" t="s">
        <v>1662</v>
      </c>
    </row>
    <row r="5186" spans="15:16" x14ac:dyDescent="0.25">
      <c r="O5186">
        <v>7577401</v>
      </c>
      <c r="P5186" t="s">
        <v>1662</v>
      </c>
    </row>
    <row r="5187" spans="15:16" x14ac:dyDescent="0.25">
      <c r="O5187">
        <v>7577402</v>
      </c>
      <c r="P5187" t="s">
        <v>1663</v>
      </c>
    </row>
    <row r="5188" spans="15:16" x14ac:dyDescent="0.25">
      <c r="O5188">
        <v>7577402</v>
      </c>
      <c r="P5188" t="s">
        <v>1663</v>
      </c>
    </row>
    <row r="5189" spans="15:16" x14ac:dyDescent="0.25">
      <c r="O5189">
        <v>7577674</v>
      </c>
      <c r="P5189" t="s">
        <v>1664</v>
      </c>
    </row>
    <row r="5190" spans="15:16" x14ac:dyDescent="0.25">
      <c r="O5190">
        <v>7577674</v>
      </c>
      <c r="P5190" t="s">
        <v>1664</v>
      </c>
    </row>
    <row r="5191" spans="15:16" x14ac:dyDescent="0.25">
      <c r="O5191">
        <v>7577674</v>
      </c>
      <c r="P5191" t="s">
        <v>1664</v>
      </c>
    </row>
    <row r="5192" spans="15:16" x14ac:dyDescent="0.25">
      <c r="O5192">
        <v>7577683</v>
      </c>
      <c r="P5192" t="s">
        <v>1665</v>
      </c>
    </row>
    <row r="5193" spans="15:16" x14ac:dyDescent="0.25">
      <c r="O5193">
        <v>7577683</v>
      </c>
      <c r="P5193" t="s">
        <v>1665</v>
      </c>
    </row>
    <row r="5194" spans="15:16" x14ac:dyDescent="0.25">
      <c r="O5194">
        <v>7577684</v>
      </c>
      <c r="P5194" t="s">
        <v>1666</v>
      </c>
    </row>
    <row r="5195" spans="15:16" x14ac:dyDescent="0.25">
      <c r="O5195">
        <v>7577684</v>
      </c>
      <c r="P5195" t="s">
        <v>1666</v>
      </c>
    </row>
    <row r="5196" spans="15:16" x14ac:dyDescent="0.25">
      <c r="O5196">
        <v>7577684</v>
      </c>
      <c r="P5196" t="s">
        <v>1666</v>
      </c>
    </row>
    <row r="5197" spans="15:16" x14ac:dyDescent="0.25">
      <c r="O5197">
        <v>7577684</v>
      </c>
      <c r="P5197" t="s">
        <v>1666</v>
      </c>
    </row>
    <row r="5198" spans="15:16" x14ac:dyDescent="0.25">
      <c r="O5198">
        <v>7577684</v>
      </c>
      <c r="P5198" t="s">
        <v>1666</v>
      </c>
    </row>
    <row r="5199" spans="15:16" x14ac:dyDescent="0.25">
      <c r="O5199">
        <v>7577684</v>
      </c>
      <c r="P5199" t="s">
        <v>1666</v>
      </c>
    </row>
    <row r="5200" spans="15:16" x14ac:dyDescent="0.25">
      <c r="O5200">
        <v>7577715</v>
      </c>
      <c r="P5200" t="s">
        <v>1667</v>
      </c>
    </row>
    <row r="5201" spans="15:16" x14ac:dyDescent="0.25">
      <c r="O5201">
        <v>7577715</v>
      </c>
      <c r="P5201" t="s">
        <v>1667</v>
      </c>
    </row>
    <row r="5202" spans="15:16" x14ac:dyDescent="0.25">
      <c r="O5202">
        <v>7577733</v>
      </c>
      <c r="P5202" t="s">
        <v>1668</v>
      </c>
    </row>
    <row r="5203" spans="15:16" x14ac:dyDescent="0.25">
      <c r="O5203">
        <v>7577733</v>
      </c>
      <c r="P5203" t="s">
        <v>1668</v>
      </c>
    </row>
    <row r="5204" spans="15:16" x14ac:dyDescent="0.25">
      <c r="O5204">
        <v>7577734</v>
      </c>
      <c r="P5204" t="s">
        <v>1669</v>
      </c>
    </row>
    <row r="5205" spans="15:16" x14ac:dyDescent="0.25">
      <c r="O5205">
        <v>7577734</v>
      </c>
      <c r="P5205" t="s">
        <v>1669</v>
      </c>
    </row>
    <row r="5206" spans="15:16" x14ac:dyDescent="0.25">
      <c r="O5206">
        <v>7577734</v>
      </c>
      <c r="P5206" t="s">
        <v>1669</v>
      </c>
    </row>
    <row r="5207" spans="15:16" x14ac:dyDescent="0.25">
      <c r="O5207">
        <v>7577734</v>
      </c>
      <c r="P5207" t="s">
        <v>1669</v>
      </c>
    </row>
    <row r="5208" spans="15:16" x14ac:dyDescent="0.25">
      <c r="O5208">
        <v>7577734</v>
      </c>
      <c r="P5208" t="s">
        <v>1669</v>
      </c>
    </row>
    <row r="5209" spans="15:16" x14ac:dyDescent="0.25">
      <c r="O5209">
        <v>7577734</v>
      </c>
      <c r="P5209" t="s">
        <v>1669</v>
      </c>
    </row>
    <row r="5210" spans="15:16" x14ac:dyDescent="0.25">
      <c r="O5210">
        <v>7577741</v>
      </c>
      <c r="P5210" t="s">
        <v>1670</v>
      </c>
    </row>
    <row r="5211" spans="15:16" x14ac:dyDescent="0.25">
      <c r="O5211">
        <v>7577741</v>
      </c>
      <c r="P5211" t="s">
        <v>1670</v>
      </c>
    </row>
    <row r="5212" spans="15:16" x14ac:dyDescent="0.25">
      <c r="O5212">
        <v>7577742</v>
      </c>
      <c r="P5212" t="s">
        <v>1671</v>
      </c>
    </row>
    <row r="5213" spans="15:16" x14ac:dyDescent="0.25">
      <c r="O5213">
        <v>7577742</v>
      </c>
      <c r="P5213" t="s">
        <v>1671</v>
      </c>
    </row>
    <row r="5214" spans="15:16" x14ac:dyDescent="0.25">
      <c r="O5214">
        <v>7577742</v>
      </c>
      <c r="P5214" t="s">
        <v>1671</v>
      </c>
    </row>
    <row r="5215" spans="15:16" x14ac:dyDescent="0.25">
      <c r="O5215">
        <v>7577742</v>
      </c>
      <c r="P5215" t="s">
        <v>1671</v>
      </c>
    </row>
    <row r="5216" spans="15:16" x14ac:dyDescent="0.25">
      <c r="O5216">
        <v>7577750</v>
      </c>
      <c r="P5216" t="s">
        <v>1672</v>
      </c>
    </row>
    <row r="5217" spans="15:16" x14ac:dyDescent="0.25">
      <c r="O5217">
        <v>7577750</v>
      </c>
      <c r="P5217" t="s">
        <v>1672</v>
      </c>
    </row>
    <row r="5218" spans="15:16" x14ac:dyDescent="0.25">
      <c r="O5218">
        <v>7577750</v>
      </c>
      <c r="P5218" t="s">
        <v>1672</v>
      </c>
    </row>
    <row r="5219" spans="15:16" x14ac:dyDescent="0.25">
      <c r="O5219">
        <v>7577751</v>
      </c>
      <c r="P5219" t="s">
        <v>1673</v>
      </c>
    </row>
    <row r="5220" spans="15:16" x14ac:dyDescent="0.25">
      <c r="O5220">
        <v>7577751</v>
      </c>
      <c r="P5220" t="s">
        <v>1673</v>
      </c>
    </row>
    <row r="5221" spans="15:16" x14ac:dyDescent="0.25">
      <c r="O5221">
        <v>7577751</v>
      </c>
      <c r="P5221" t="s">
        <v>1673</v>
      </c>
    </row>
    <row r="5222" spans="15:16" x14ac:dyDescent="0.25">
      <c r="O5222">
        <v>7577751</v>
      </c>
      <c r="P5222" t="s">
        <v>1673</v>
      </c>
    </row>
    <row r="5223" spans="15:16" x14ac:dyDescent="0.25">
      <c r="O5223">
        <v>7577753</v>
      </c>
      <c r="P5223" t="s">
        <v>1674</v>
      </c>
    </row>
    <row r="5224" spans="15:16" x14ac:dyDescent="0.25">
      <c r="O5224">
        <v>7577753</v>
      </c>
      <c r="P5224" t="s">
        <v>1674</v>
      </c>
    </row>
    <row r="5225" spans="15:16" x14ac:dyDescent="0.25">
      <c r="O5225">
        <v>7577753</v>
      </c>
      <c r="P5225" t="s">
        <v>1674</v>
      </c>
    </row>
    <row r="5226" spans="15:16" x14ac:dyDescent="0.25">
      <c r="O5226">
        <v>7577756</v>
      </c>
      <c r="P5226" t="s">
        <v>1675</v>
      </c>
    </row>
    <row r="5227" spans="15:16" x14ac:dyDescent="0.25">
      <c r="O5227">
        <v>7577756</v>
      </c>
      <c r="P5227" t="s">
        <v>1675</v>
      </c>
    </row>
    <row r="5228" spans="15:16" x14ac:dyDescent="0.25">
      <c r="O5228">
        <v>7577756</v>
      </c>
      <c r="P5228" t="s">
        <v>1675</v>
      </c>
    </row>
    <row r="5229" spans="15:16" x14ac:dyDescent="0.25">
      <c r="O5229">
        <v>7577756</v>
      </c>
      <c r="P5229" t="s">
        <v>1675</v>
      </c>
    </row>
    <row r="5230" spans="15:16" x14ac:dyDescent="0.25">
      <c r="O5230">
        <v>7577765</v>
      </c>
      <c r="P5230" t="s">
        <v>1676</v>
      </c>
    </row>
    <row r="5231" spans="15:16" x14ac:dyDescent="0.25">
      <c r="O5231">
        <v>7577765</v>
      </c>
      <c r="P5231" t="s">
        <v>1676</v>
      </c>
    </row>
    <row r="5232" spans="15:16" x14ac:dyDescent="0.25">
      <c r="O5232">
        <v>7577765</v>
      </c>
      <c r="P5232" t="s">
        <v>1676</v>
      </c>
    </row>
    <row r="5233" spans="15:16" x14ac:dyDescent="0.25">
      <c r="O5233">
        <v>7577765</v>
      </c>
      <c r="P5233" t="s">
        <v>1676</v>
      </c>
    </row>
    <row r="5234" spans="15:16" x14ac:dyDescent="0.25">
      <c r="O5234">
        <v>7577769</v>
      </c>
      <c r="P5234" t="s">
        <v>1677</v>
      </c>
    </row>
    <row r="5235" spans="15:16" x14ac:dyDescent="0.25">
      <c r="O5235">
        <v>7577769</v>
      </c>
      <c r="P5235" t="s">
        <v>1677</v>
      </c>
    </row>
    <row r="5236" spans="15:16" x14ac:dyDescent="0.25">
      <c r="O5236">
        <v>7577769</v>
      </c>
      <c r="P5236" t="s">
        <v>1677</v>
      </c>
    </row>
    <row r="5237" spans="15:16" x14ac:dyDescent="0.25">
      <c r="O5237">
        <v>7577771</v>
      </c>
      <c r="P5237" t="s">
        <v>607</v>
      </c>
    </row>
    <row r="5238" spans="15:16" x14ac:dyDescent="0.25">
      <c r="O5238">
        <v>7577771</v>
      </c>
      <c r="P5238" t="s">
        <v>607</v>
      </c>
    </row>
    <row r="5239" spans="15:16" x14ac:dyDescent="0.25">
      <c r="O5239">
        <v>7584163</v>
      </c>
      <c r="P5239" t="s">
        <v>1678</v>
      </c>
    </row>
    <row r="5240" spans="15:16" x14ac:dyDescent="0.25">
      <c r="O5240">
        <v>7584165</v>
      </c>
      <c r="P5240" t="s">
        <v>1679</v>
      </c>
    </row>
    <row r="5241" spans="15:16" x14ac:dyDescent="0.25">
      <c r="O5241">
        <v>7584165</v>
      </c>
      <c r="P5241" t="s">
        <v>1679</v>
      </c>
    </row>
    <row r="5242" spans="15:16" x14ac:dyDescent="0.25">
      <c r="O5242">
        <v>7584165</v>
      </c>
      <c r="P5242" t="s">
        <v>1679</v>
      </c>
    </row>
    <row r="5243" spans="15:16" x14ac:dyDescent="0.25">
      <c r="O5243">
        <v>7584173</v>
      </c>
      <c r="P5243" t="s">
        <v>1680</v>
      </c>
    </row>
    <row r="5244" spans="15:16" x14ac:dyDescent="0.25">
      <c r="O5244">
        <v>7584173</v>
      </c>
      <c r="P5244" t="s">
        <v>1680</v>
      </c>
    </row>
    <row r="5245" spans="15:16" x14ac:dyDescent="0.25">
      <c r="O5245">
        <v>7584173</v>
      </c>
      <c r="P5245" t="s">
        <v>1680</v>
      </c>
    </row>
    <row r="5246" spans="15:16" x14ac:dyDescent="0.25">
      <c r="O5246">
        <v>7584175</v>
      </c>
      <c r="P5246" t="s">
        <v>1681</v>
      </c>
    </row>
    <row r="5247" spans="15:16" x14ac:dyDescent="0.25">
      <c r="O5247">
        <v>7584175</v>
      </c>
      <c r="P5247" t="s">
        <v>1681</v>
      </c>
    </row>
    <row r="5248" spans="15:16" x14ac:dyDescent="0.25">
      <c r="O5248">
        <v>7584175</v>
      </c>
      <c r="P5248" t="s">
        <v>1681</v>
      </c>
    </row>
    <row r="5249" spans="15:16" x14ac:dyDescent="0.25">
      <c r="O5249">
        <v>7584175</v>
      </c>
      <c r="P5249" t="s">
        <v>1681</v>
      </c>
    </row>
    <row r="5250" spans="15:16" x14ac:dyDescent="0.25">
      <c r="O5250">
        <v>7584175</v>
      </c>
      <c r="P5250" t="s">
        <v>1681</v>
      </c>
    </row>
    <row r="5251" spans="15:16" x14ac:dyDescent="0.25">
      <c r="O5251">
        <v>7584175</v>
      </c>
      <c r="P5251" t="s">
        <v>1681</v>
      </c>
    </row>
    <row r="5252" spans="15:16" x14ac:dyDescent="0.25">
      <c r="O5252">
        <v>7584175</v>
      </c>
      <c r="P5252" t="s">
        <v>1681</v>
      </c>
    </row>
    <row r="5253" spans="15:16" x14ac:dyDescent="0.25">
      <c r="O5253">
        <v>7584183</v>
      </c>
      <c r="P5253" t="s">
        <v>1682</v>
      </c>
    </row>
    <row r="5254" spans="15:16" x14ac:dyDescent="0.25">
      <c r="O5254">
        <v>7584183</v>
      </c>
      <c r="P5254" t="s">
        <v>1682</v>
      </c>
    </row>
    <row r="5255" spans="15:16" x14ac:dyDescent="0.25">
      <c r="O5255">
        <v>7584183</v>
      </c>
      <c r="P5255" t="s">
        <v>1682</v>
      </c>
    </row>
    <row r="5256" spans="15:16" x14ac:dyDescent="0.25">
      <c r="O5256">
        <v>7584183</v>
      </c>
      <c r="P5256" t="s">
        <v>1682</v>
      </c>
    </row>
    <row r="5257" spans="15:16" x14ac:dyDescent="0.25">
      <c r="O5257">
        <v>7584183</v>
      </c>
      <c r="P5257" t="s">
        <v>1682</v>
      </c>
    </row>
    <row r="5258" spans="15:16" x14ac:dyDescent="0.25">
      <c r="O5258">
        <v>7584184</v>
      </c>
      <c r="P5258" t="s">
        <v>1683</v>
      </c>
    </row>
    <row r="5259" spans="15:16" x14ac:dyDescent="0.25">
      <c r="O5259">
        <v>7584184</v>
      </c>
      <c r="P5259" t="s">
        <v>1683</v>
      </c>
    </row>
    <row r="5260" spans="15:16" x14ac:dyDescent="0.25">
      <c r="O5260">
        <v>7584184</v>
      </c>
      <c r="P5260" t="s">
        <v>1683</v>
      </c>
    </row>
    <row r="5261" spans="15:16" x14ac:dyDescent="0.25">
      <c r="O5261">
        <v>7584184</v>
      </c>
      <c r="P5261" t="s">
        <v>1683</v>
      </c>
    </row>
    <row r="5262" spans="15:16" x14ac:dyDescent="0.25">
      <c r="O5262">
        <v>7584184</v>
      </c>
      <c r="P5262" t="s">
        <v>1683</v>
      </c>
    </row>
    <row r="5263" spans="15:16" x14ac:dyDescent="0.25">
      <c r="O5263">
        <v>7584184</v>
      </c>
      <c r="P5263" t="s">
        <v>1683</v>
      </c>
    </row>
    <row r="5264" spans="15:16" x14ac:dyDescent="0.25">
      <c r="O5264">
        <v>7584184</v>
      </c>
      <c r="P5264" t="s">
        <v>1683</v>
      </c>
    </row>
    <row r="5265" spans="15:16" x14ac:dyDescent="0.25">
      <c r="O5265">
        <v>7584185</v>
      </c>
      <c r="P5265" t="s">
        <v>1684</v>
      </c>
    </row>
    <row r="5266" spans="15:16" x14ac:dyDescent="0.25">
      <c r="O5266">
        <v>7584185</v>
      </c>
      <c r="P5266" t="s">
        <v>1684</v>
      </c>
    </row>
    <row r="5267" spans="15:16" x14ac:dyDescent="0.25">
      <c r="O5267">
        <v>7584185</v>
      </c>
      <c r="P5267" t="s">
        <v>1684</v>
      </c>
    </row>
    <row r="5268" spans="15:16" x14ac:dyDescent="0.25">
      <c r="O5268">
        <v>7584185</v>
      </c>
      <c r="P5268" t="s">
        <v>1684</v>
      </c>
    </row>
    <row r="5269" spans="15:16" x14ac:dyDescent="0.25">
      <c r="O5269">
        <v>7584185</v>
      </c>
      <c r="P5269" t="s">
        <v>1684</v>
      </c>
    </row>
    <row r="5270" spans="15:16" x14ac:dyDescent="0.25">
      <c r="O5270">
        <v>7584185</v>
      </c>
      <c r="P5270" t="s">
        <v>1684</v>
      </c>
    </row>
    <row r="5271" spans="15:16" x14ac:dyDescent="0.25">
      <c r="O5271">
        <v>7584401</v>
      </c>
      <c r="P5271" t="s">
        <v>1685</v>
      </c>
    </row>
    <row r="5272" spans="15:16" x14ac:dyDescent="0.25">
      <c r="O5272">
        <v>7584401</v>
      </c>
      <c r="P5272" t="s">
        <v>1685</v>
      </c>
    </row>
    <row r="5273" spans="15:16" x14ac:dyDescent="0.25">
      <c r="O5273">
        <v>7584401</v>
      </c>
      <c r="P5273" t="s">
        <v>1685</v>
      </c>
    </row>
    <row r="5274" spans="15:16" x14ac:dyDescent="0.25">
      <c r="O5274">
        <v>7584401</v>
      </c>
      <c r="P5274" t="s">
        <v>1685</v>
      </c>
    </row>
    <row r="5275" spans="15:16" x14ac:dyDescent="0.25">
      <c r="O5275">
        <v>7584665</v>
      </c>
      <c r="P5275" t="s">
        <v>1686</v>
      </c>
    </row>
    <row r="5276" spans="15:16" x14ac:dyDescent="0.25">
      <c r="O5276">
        <v>7584665</v>
      </c>
      <c r="P5276" t="s">
        <v>1686</v>
      </c>
    </row>
    <row r="5277" spans="15:16" x14ac:dyDescent="0.25">
      <c r="O5277">
        <v>7584665</v>
      </c>
      <c r="P5277" t="s">
        <v>1686</v>
      </c>
    </row>
    <row r="5278" spans="15:16" x14ac:dyDescent="0.25">
      <c r="O5278">
        <v>7584673</v>
      </c>
      <c r="P5278" t="s">
        <v>1687</v>
      </c>
    </row>
    <row r="5279" spans="15:16" x14ac:dyDescent="0.25">
      <c r="O5279">
        <v>7584673</v>
      </c>
      <c r="P5279" t="s">
        <v>1687</v>
      </c>
    </row>
    <row r="5280" spans="15:16" x14ac:dyDescent="0.25">
      <c r="O5280">
        <v>7584674</v>
      </c>
      <c r="P5280" t="s">
        <v>1688</v>
      </c>
    </row>
    <row r="5281" spans="15:16" x14ac:dyDescent="0.25">
      <c r="O5281">
        <v>7584674</v>
      </c>
      <c r="P5281" t="s">
        <v>1688</v>
      </c>
    </row>
    <row r="5282" spans="15:16" x14ac:dyDescent="0.25">
      <c r="O5282">
        <v>7584675</v>
      </c>
      <c r="P5282" t="s">
        <v>1689</v>
      </c>
    </row>
    <row r="5283" spans="15:16" x14ac:dyDescent="0.25">
      <c r="O5283">
        <v>7584675</v>
      </c>
      <c r="P5283" t="s">
        <v>1689</v>
      </c>
    </row>
    <row r="5284" spans="15:16" x14ac:dyDescent="0.25">
      <c r="O5284">
        <v>7584683</v>
      </c>
      <c r="P5284" t="s">
        <v>1690</v>
      </c>
    </row>
    <row r="5285" spans="15:16" x14ac:dyDescent="0.25">
      <c r="O5285">
        <v>7584684</v>
      </c>
      <c r="P5285" t="s">
        <v>1691</v>
      </c>
    </row>
    <row r="5286" spans="15:16" x14ac:dyDescent="0.25">
      <c r="O5286">
        <v>7584684</v>
      </c>
      <c r="P5286" t="s">
        <v>1691</v>
      </c>
    </row>
    <row r="5287" spans="15:16" x14ac:dyDescent="0.25">
      <c r="O5287">
        <v>7584684</v>
      </c>
      <c r="P5287" t="s">
        <v>1691</v>
      </c>
    </row>
    <row r="5288" spans="15:16" x14ac:dyDescent="0.25">
      <c r="O5288">
        <v>7584685</v>
      </c>
      <c r="P5288" t="s">
        <v>1692</v>
      </c>
    </row>
    <row r="5289" spans="15:16" x14ac:dyDescent="0.25">
      <c r="O5289">
        <v>7584685</v>
      </c>
      <c r="P5289" t="s">
        <v>1692</v>
      </c>
    </row>
    <row r="5290" spans="15:16" x14ac:dyDescent="0.25">
      <c r="O5290">
        <v>7584685</v>
      </c>
      <c r="P5290" t="s">
        <v>1692</v>
      </c>
    </row>
    <row r="5291" spans="15:16" x14ac:dyDescent="0.25">
      <c r="O5291">
        <v>7584685</v>
      </c>
      <c r="P5291" t="s">
        <v>1692</v>
      </c>
    </row>
    <row r="5292" spans="15:16" x14ac:dyDescent="0.25">
      <c r="O5292">
        <v>7584685</v>
      </c>
      <c r="P5292" t="s">
        <v>1692</v>
      </c>
    </row>
    <row r="5293" spans="15:16" x14ac:dyDescent="0.25">
      <c r="O5293">
        <v>7586288</v>
      </c>
      <c r="P5293" t="s">
        <v>1693</v>
      </c>
    </row>
    <row r="5294" spans="15:16" x14ac:dyDescent="0.25">
      <c r="O5294">
        <v>7586288</v>
      </c>
      <c r="P5294" t="s">
        <v>1693</v>
      </c>
    </row>
    <row r="5295" spans="15:16" x14ac:dyDescent="0.25">
      <c r="O5295">
        <v>7591401</v>
      </c>
      <c r="P5295" t="s">
        <v>1694</v>
      </c>
    </row>
    <row r="5296" spans="15:16" x14ac:dyDescent="0.25">
      <c r="O5296">
        <v>7599401</v>
      </c>
      <c r="P5296" t="s">
        <v>1695</v>
      </c>
    </row>
    <row r="5297" spans="15:16" x14ac:dyDescent="0.25">
      <c r="O5297">
        <v>7599401</v>
      </c>
      <c r="P5297" t="s">
        <v>1695</v>
      </c>
    </row>
    <row r="5298" spans="15:16" x14ac:dyDescent="0.25">
      <c r="O5298">
        <v>7599401</v>
      </c>
      <c r="P5298" t="s">
        <v>1695</v>
      </c>
    </row>
    <row r="5299" spans="15:16" x14ac:dyDescent="0.25">
      <c r="O5299">
        <v>7599401</v>
      </c>
      <c r="P5299" t="s">
        <v>1695</v>
      </c>
    </row>
    <row r="5300" spans="15:16" x14ac:dyDescent="0.25">
      <c r="O5300">
        <v>7600183</v>
      </c>
      <c r="P5300" t="s">
        <v>1696</v>
      </c>
    </row>
    <row r="5301" spans="15:16" x14ac:dyDescent="0.25">
      <c r="O5301">
        <v>7600183</v>
      </c>
      <c r="P5301" t="s">
        <v>1696</v>
      </c>
    </row>
    <row r="5302" spans="15:16" x14ac:dyDescent="0.25">
      <c r="O5302">
        <v>7600183</v>
      </c>
      <c r="P5302" t="s">
        <v>1696</v>
      </c>
    </row>
    <row r="5303" spans="15:16" x14ac:dyDescent="0.25">
      <c r="O5303">
        <v>7600183</v>
      </c>
      <c r="P5303" t="s">
        <v>1696</v>
      </c>
    </row>
    <row r="5304" spans="15:16" x14ac:dyDescent="0.25">
      <c r="O5304">
        <v>7600183</v>
      </c>
      <c r="P5304" t="s">
        <v>1696</v>
      </c>
    </row>
    <row r="5305" spans="15:16" x14ac:dyDescent="0.25">
      <c r="O5305">
        <v>7600183</v>
      </c>
      <c r="P5305" t="s">
        <v>1696</v>
      </c>
    </row>
    <row r="5306" spans="15:16" x14ac:dyDescent="0.25">
      <c r="O5306">
        <v>7600184</v>
      </c>
      <c r="P5306" t="s">
        <v>1697</v>
      </c>
    </row>
    <row r="5307" spans="15:16" x14ac:dyDescent="0.25">
      <c r="O5307">
        <v>7600184</v>
      </c>
      <c r="P5307" t="s">
        <v>1697</v>
      </c>
    </row>
    <row r="5308" spans="15:16" x14ac:dyDescent="0.25">
      <c r="O5308">
        <v>7600184</v>
      </c>
      <c r="P5308" t="s">
        <v>1697</v>
      </c>
    </row>
    <row r="5309" spans="15:16" x14ac:dyDescent="0.25">
      <c r="O5309">
        <v>7600184</v>
      </c>
      <c r="P5309" t="s">
        <v>1697</v>
      </c>
    </row>
    <row r="5310" spans="15:16" x14ac:dyDescent="0.25">
      <c r="O5310">
        <v>7600184</v>
      </c>
      <c r="P5310" t="s">
        <v>1697</v>
      </c>
    </row>
    <row r="5311" spans="15:16" x14ac:dyDescent="0.25">
      <c r="O5311">
        <v>7600184</v>
      </c>
      <c r="P5311" t="s">
        <v>1697</v>
      </c>
    </row>
    <row r="5312" spans="15:16" x14ac:dyDescent="0.25">
      <c r="O5312">
        <v>7600184</v>
      </c>
      <c r="P5312" t="s">
        <v>1697</v>
      </c>
    </row>
    <row r="5313" spans="15:16" x14ac:dyDescent="0.25">
      <c r="O5313">
        <v>7600201</v>
      </c>
      <c r="P5313" t="s">
        <v>1698</v>
      </c>
    </row>
    <row r="5314" spans="15:16" x14ac:dyDescent="0.25">
      <c r="O5314">
        <v>7600201</v>
      </c>
      <c r="P5314" t="s">
        <v>1698</v>
      </c>
    </row>
    <row r="5315" spans="15:16" x14ac:dyDescent="0.25">
      <c r="O5315">
        <v>7600201</v>
      </c>
      <c r="P5315" t="s">
        <v>1698</v>
      </c>
    </row>
    <row r="5316" spans="15:16" x14ac:dyDescent="0.25">
      <c r="O5316">
        <v>7600201</v>
      </c>
      <c r="P5316" t="s">
        <v>1698</v>
      </c>
    </row>
    <row r="5317" spans="15:16" x14ac:dyDescent="0.25">
      <c r="O5317">
        <v>7600201</v>
      </c>
      <c r="P5317" t="s">
        <v>1698</v>
      </c>
    </row>
    <row r="5318" spans="15:16" x14ac:dyDescent="0.25">
      <c r="O5318">
        <v>7600202</v>
      </c>
      <c r="P5318" t="s">
        <v>1699</v>
      </c>
    </row>
    <row r="5319" spans="15:16" x14ac:dyDescent="0.25">
      <c r="O5319">
        <v>7600203</v>
      </c>
      <c r="P5319" t="s">
        <v>1700</v>
      </c>
    </row>
    <row r="5320" spans="15:16" x14ac:dyDescent="0.25">
      <c r="O5320">
        <v>7600203</v>
      </c>
      <c r="P5320" t="s">
        <v>1700</v>
      </c>
    </row>
    <row r="5321" spans="15:16" x14ac:dyDescent="0.25">
      <c r="O5321">
        <v>7600203</v>
      </c>
      <c r="P5321" t="s">
        <v>1700</v>
      </c>
    </row>
    <row r="5322" spans="15:16" x14ac:dyDescent="0.25">
      <c r="O5322">
        <v>7600203</v>
      </c>
      <c r="P5322" t="s">
        <v>1700</v>
      </c>
    </row>
    <row r="5323" spans="15:16" x14ac:dyDescent="0.25">
      <c r="O5323">
        <v>7600203</v>
      </c>
      <c r="P5323" t="s">
        <v>1700</v>
      </c>
    </row>
    <row r="5324" spans="15:16" x14ac:dyDescent="0.25">
      <c r="O5324">
        <v>7600203</v>
      </c>
      <c r="P5324" t="s">
        <v>1700</v>
      </c>
    </row>
    <row r="5325" spans="15:16" x14ac:dyDescent="0.25">
      <c r="O5325">
        <v>7600203</v>
      </c>
      <c r="P5325" t="s">
        <v>1700</v>
      </c>
    </row>
    <row r="5326" spans="15:16" x14ac:dyDescent="0.25">
      <c r="O5326">
        <v>7600401</v>
      </c>
      <c r="P5326" t="s">
        <v>1701</v>
      </c>
    </row>
    <row r="5327" spans="15:16" x14ac:dyDescent="0.25">
      <c r="O5327">
        <v>7600401</v>
      </c>
      <c r="P5327" t="s">
        <v>1701</v>
      </c>
    </row>
    <row r="5328" spans="15:16" x14ac:dyDescent="0.25">
      <c r="O5328">
        <v>7600401</v>
      </c>
      <c r="P5328" t="s">
        <v>1701</v>
      </c>
    </row>
    <row r="5329" spans="15:16" x14ac:dyDescent="0.25">
      <c r="O5329">
        <v>7600401</v>
      </c>
      <c r="P5329" t="s">
        <v>1701</v>
      </c>
    </row>
    <row r="5330" spans="15:16" x14ac:dyDescent="0.25">
      <c r="O5330">
        <v>7600401</v>
      </c>
      <c r="P5330" t="s">
        <v>1701</v>
      </c>
    </row>
    <row r="5331" spans="15:16" x14ac:dyDescent="0.25">
      <c r="O5331">
        <v>7600684</v>
      </c>
      <c r="P5331" t="s">
        <v>1702</v>
      </c>
    </row>
    <row r="5332" spans="15:16" x14ac:dyDescent="0.25">
      <c r="O5332">
        <v>7600684</v>
      </c>
      <c r="P5332" t="s">
        <v>1702</v>
      </c>
    </row>
    <row r="5333" spans="15:16" x14ac:dyDescent="0.25">
      <c r="O5333">
        <v>7600684</v>
      </c>
      <c r="P5333" t="s">
        <v>1702</v>
      </c>
    </row>
    <row r="5334" spans="15:16" x14ac:dyDescent="0.25">
      <c r="O5334">
        <v>7600703</v>
      </c>
      <c r="P5334" t="s">
        <v>1703</v>
      </c>
    </row>
    <row r="5335" spans="15:16" x14ac:dyDescent="0.25">
      <c r="O5335">
        <v>7600703</v>
      </c>
      <c r="P5335" t="s">
        <v>1703</v>
      </c>
    </row>
    <row r="5336" spans="15:16" x14ac:dyDescent="0.25">
      <c r="O5336">
        <v>7601183</v>
      </c>
      <c r="P5336" t="s">
        <v>1704</v>
      </c>
    </row>
    <row r="5337" spans="15:16" x14ac:dyDescent="0.25">
      <c r="O5337">
        <v>7601183</v>
      </c>
      <c r="P5337" t="s">
        <v>1704</v>
      </c>
    </row>
    <row r="5338" spans="15:16" x14ac:dyDescent="0.25">
      <c r="O5338">
        <v>7601203</v>
      </c>
      <c r="P5338" t="s">
        <v>1705</v>
      </c>
    </row>
    <row r="5339" spans="15:16" x14ac:dyDescent="0.25">
      <c r="O5339">
        <v>7601203</v>
      </c>
      <c r="P5339" t="s">
        <v>1705</v>
      </c>
    </row>
    <row r="5340" spans="15:16" x14ac:dyDescent="0.25">
      <c r="O5340">
        <v>7601684</v>
      </c>
      <c r="P5340" t="s">
        <v>1706</v>
      </c>
    </row>
    <row r="5341" spans="15:16" x14ac:dyDescent="0.25">
      <c r="O5341">
        <v>7601684</v>
      </c>
      <c r="P5341" t="s">
        <v>1706</v>
      </c>
    </row>
    <row r="5342" spans="15:16" x14ac:dyDescent="0.25">
      <c r="O5342">
        <v>7603722</v>
      </c>
      <c r="P5342" t="s">
        <v>1707</v>
      </c>
    </row>
    <row r="5343" spans="15:16" x14ac:dyDescent="0.25">
      <c r="O5343">
        <v>7604722</v>
      </c>
      <c r="P5343" t="s">
        <v>1708</v>
      </c>
    </row>
    <row r="5344" spans="15:16" x14ac:dyDescent="0.25">
      <c r="O5344">
        <v>7604722</v>
      </c>
      <c r="P5344" t="s">
        <v>1708</v>
      </c>
    </row>
    <row r="5345" spans="15:16" x14ac:dyDescent="0.25">
      <c r="O5345">
        <v>7607183</v>
      </c>
      <c r="P5345" t="s">
        <v>1709</v>
      </c>
    </row>
    <row r="5346" spans="15:16" x14ac:dyDescent="0.25">
      <c r="O5346">
        <v>7607185</v>
      </c>
      <c r="P5346" t="s">
        <v>1710</v>
      </c>
    </row>
    <row r="5347" spans="15:16" x14ac:dyDescent="0.25">
      <c r="O5347">
        <v>7607185</v>
      </c>
      <c r="P5347" t="s">
        <v>1710</v>
      </c>
    </row>
    <row r="5348" spans="15:16" x14ac:dyDescent="0.25">
      <c r="O5348">
        <v>7607401</v>
      </c>
      <c r="P5348" t="s">
        <v>1711</v>
      </c>
    </row>
    <row r="5349" spans="15:16" x14ac:dyDescent="0.25">
      <c r="O5349">
        <v>7607401</v>
      </c>
      <c r="P5349" t="s">
        <v>1711</v>
      </c>
    </row>
    <row r="5350" spans="15:16" x14ac:dyDescent="0.25">
      <c r="O5350">
        <v>7607401</v>
      </c>
      <c r="P5350" t="s">
        <v>1711</v>
      </c>
    </row>
    <row r="5351" spans="15:16" x14ac:dyDescent="0.25">
      <c r="O5351">
        <v>7607683</v>
      </c>
      <c r="P5351" t="s">
        <v>1712</v>
      </c>
    </row>
    <row r="5352" spans="15:16" x14ac:dyDescent="0.25">
      <c r="O5352">
        <v>7607684</v>
      </c>
      <c r="P5352" t="s">
        <v>1713</v>
      </c>
    </row>
    <row r="5353" spans="15:16" x14ac:dyDescent="0.25">
      <c r="O5353">
        <v>7607684</v>
      </c>
      <c r="P5353" t="s">
        <v>1713</v>
      </c>
    </row>
    <row r="5354" spans="15:16" x14ac:dyDescent="0.25">
      <c r="O5354">
        <v>7607685</v>
      </c>
      <c r="P5354" t="s">
        <v>1714</v>
      </c>
    </row>
    <row r="5355" spans="15:16" x14ac:dyDescent="0.25">
      <c r="O5355">
        <v>7607685</v>
      </c>
      <c r="P5355" t="s">
        <v>1714</v>
      </c>
    </row>
    <row r="5356" spans="15:16" x14ac:dyDescent="0.25">
      <c r="O5356">
        <v>7607685</v>
      </c>
      <c r="P5356" t="s">
        <v>1714</v>
      </c>
    </row>
    <row r="5357" spans="15:16" x14ac:dyDescent="0.25">
      <c r="O5357">
        <v>7607703</v>
      </c>
      <c r="P5357" t="s">
        <v>1715</v>
      </c>
    </row>
    <row r="5358" spans="15:16" x14ac:dyDescent="0.25">
      <c r="O5358">
        <v>7607703</v>
      </c>
      <c r="P5358" t="s">
        <v>1715</v>
      </c>
    </row>
    <row r="5359" spans="15:16" x14ac:dyDescent="0.25">
      <c r="O5359">
        <v>7612184</v>
      </c>
      <c r="P5359" t="s">
        <v>1716</v>
      </c>
    </row>
    <row r="5360" spans="15:16" x14ac:dyDescent="0.25">
      <c r="O5360">
        <v>7612201</v>
      </c>
      <c r="P5360" t="s">
        <v>1717</v>
      </c>
    </row>
    <row r="5361" spans="15:16" x14ac:dyDescent="0.25">
      <c r="O5361">
        <v>7612233</v>
      </c>
      <c r="P5361" t="s">
        <v>1718</v>
      </c>
    </row>
    <row r="5362" spans="15:16" x14ac:dyDescent="0.25">
      <c r="O5362">
        <v>7612233</v>
      </c>
      <c r="P5362" t="s">
        <v>1718</v>
      </c>
    </row>
    <row r="5363" spans="15:16" x14ac:dyDescent="0.25">
      <c r="O5363">
        <v>7612234</v>
      </c>
      <c r="P5363" t="s">
        <v>1719</v>
      </c>
    </row>
    <row r="5364" spans="15:16" x14ac:dyDescent="0.25">
      <c r="O5364">
        <v>7612242</v>
      </c>
      <c r="P5364" t="s">
        <v>1720</v>
      </c>
    </row>
    <row r="5365" spans="15:16" x14ac:dyDescent="0.25">
      <c r="O5365">
        <v>7612251</v>
      </c>
      <c r="P5365" t="s">
        <v>1721</v>
      </c>
    </row>
    <row r="5366" spans="15:16" x14ac:dyDescent="0.25">
      <c r="O5366">
        <v>7612256</v>
      </c>
      <c r="P5366" t="s">
        <v>1722</v>
      </c>
    </row>
    <row r="5367" spans="15:16" x14ac:dyDescent="0.25">
      <c r="O5367">
        <v>7612256</v>
      </c>
      <c r="P5367" t="s">
        <v>1722</v>
      </c>
    </row>
    <row r="5368" spans="15:16" x14ac:dyDescent="0.25">
      <c r="O5368">
        <v>7612265</v>
      </c>
      <c r="P5368" t="s">
        <v>1723</v>
      </c>
    </row>
    <row r="5369" spans="15:16" x14ac:dyDescent="0.25">
      <c r="O5369">
        <v>7612269</v>
      </c>
      <c r="P5369" t="s">
        <v>1724</v>
      </c>
    </row>
    <row r="5370" spans="15:16" x14ac:dyDescent="0.25">
      <c r="O5370">
        <v>7612269</v>
      </c>
      <c r="P5370" t="s">
        <v>1724</v>
      </c>
    </row>
    <row r="5371" spans="15:16" x14ac:dyDescent="0.25">
      <c r="O5371">
        <v>7612269</v>
      </c>
      <c r="P5371" t="s">
        <v>1724</v>
      </c>
    </row>
    <row r="5372" spans="15:16" x14ac:dyDescent="0.25">
      <c r="O5372">
        <v>7612269</v>
      </c>
      <c r="P5372" t="s">
        <v>1724</v>
      </c>
    </row>
    <row r="5373" spans="15:16" x14ac:dyDescent="0.25">
      <c r="O5373">
        <v>7612271</v>
      </c>
      <c r="P5373" t="s">
        <v>1725</v>
      </c>
    </row>
    <row r="5374" spans="15:16" x14ac:dyDescent="0.25">
      <c r="O5374">
        <v>7612401</v>
      </c>
      <c r="P5374" t="s">
        <v>1726</v>
      </c>
    </row>
    <row r="5375" spans="15:16" x14ac:dyDescent="0.25">
      <c r="O5375">
        <v>7612401</v>
      </c>
      <c r="P5375" t="s">
        <v>1726</v>
      </c>
    </row>
    <row r="5376" spans="15:16" x14ac:dyDescent="0.25">
      <c r="O5376">
        <v>7612401</v>
      </c>
      <c r="P5376" t="s">
        <v>1726</v>
      </c>
    </row>
    <row r="5377" spans="15:16" x14ac:dyDescent="0.25">
      <c r="O5377">
        <v>7612401</v>
      </c>
      <c r="P5377" t="s">
        <v>1726</v>
      </c>
    </row>
    <row r="5378" spans="15:16" x14ac:dyDescent="0.25">
      <c r="O5378">
        <v>7612401</v>
      </c>
      <c r="P5378" t="s">
        <v>1726</v>
      </c>
    </row>
    <row r="5379" spans="15:16" x14ac:dyDescent="0.25">
      <c r="O5379">
        <v>7612403</v>
      </c>
      <c r="P5379" t="s">
        <v>1727</v>
      </c>
    </row>
    <row r="5380" spans="15:16" x14ac:dyDescent="0.25">
      <c r="O5380">
        <v>7612403</v>
      </c>
      <c r="P5380" t="s">
        <v>1727</v>
      </c>
    </row>
    <row r="5381" spans="15:16" x14ac:dyDescent="0.25">
      <c r="O5381">
        <v>7612403</v>
      </c>
      <c r="P5381" t="s">
        <v>1727</v>
      </c>
    </row>
    <row r="5382" spans="15:16" x14ac:dyDescent="0.25">
      <c r="O5382">
        <v>7612403</v>
      </c>
      <c r="P5382" t="s">
        <v>1727</v>
      </c>
    </row>
    <row r="5383" spans="15:16" x14ac:dyDescent="0.25">
      <c r="O5383">
        <v>7612742</v>
      </c>
      <c r="P5383" t="s">
        <v>1728</v>
      </c>
    </row>
    <row r="5384" spans="15:16" x14ac:dyDescent="0.25">
      <c r="O5384">
        <v>7612742</v>
      </c>
      <c r="P5384" t="s">
        <v>1728</v>
      </c>
    </row>
    <row r="5385" spans="15:16" x14ac:dyDescent="0.25">
      <c r="O5385">
        <v>7612742</v>
      </c>
      <c r="P5385" t="s">
        <v>1728</v>
      </c>
    </row>
    <row r="5386" spans="15:16" x14ac:dyDescent="0.25">
      <c r="O5386">
        <v>7612749</v>
      </c>
      <c r="P5386" t="s">
        <v>1729</v>
      </c>
    </row>
    <row r="5387" spans="15:16" x14ac:dyDescent="0.25">
      <c r="O5387">
        <v>7612749</v>
      </c>
      <c r="P5387" t="s">
        <v>1729</v>
      </c>
    </row>
    <row r="5388" spans="15:16" x14ac:dyDescent="0.25">
      <c r="O5388">
        <v>7612769</v>
      </c>
      <c r="P5388" t="s">
        <v>1730</v>
      </c>
    </row>
    <row r="5389" spans="15:16" x14ac:dyDescent="0.25">
      <c r="O5389">
        <v>7612769</v>
      </c>
      <c r="P5389" t="s">
        <v>1730</v>
      </c>
    </row>
    <row r="5390" spans="15:16" x14ac:dyDescent="0.25">
      <c r="O5390">
        <v>7612772</v>
      </c>
      <c r="P5390" t="s">
        <v>1731</v>
      </c>
    </row>
    <row r="5391" spans="15:16" x14ac:dyDescent="0.25">
      <c r="O5391">
        <v>7612772</v>
      </c>
      <c r="P5391" t="s">
        <v>1731</v>
      </c>
    </row>
    <row r="5392" spans="15:16" x14ac:dyDescent="0.25">
      <c r="O5392">
        <v>7612772</v>
      </c>
      <c r="P5392" t="s">
        <v>1731</v>
      </c>
    </row>
    <row r="5393" spans="15:16" x14ac:dyDescent="0.25">
      <c r="O5393">
        <v>7612772</v>
      </c>
      <c r="P5393" t="s">
        <v>1731</v>
      </c>
    </row>
    <row r="5394" spans="15:16" x14ac:dyDescent="0.25">
      <c r="O5394">
        <v>7615234</v>
      </c>
      <c r="P5394" t="s">
        <v>1732</v>
      </c>
    </row>
    <row r="5395" spans="15:16" x14ac:dyDescent="0.25">
      <c r="O5395">
        <v>7615234</v>
      </c>
      <c r="P5395" t="s">
        <v>1732</v>
      </c>
    </row>
    <row r="5396" spans="15:16" x14ac:dyDescent="0.25">
      <c r="O5396">
        <v>7624401</v>
      </c>
      <c r="P5396" t="s">
        <v>1733</v>
      </c>
    </row>
    <row r="5397" spans="15:16" x14ac:dyDescent="0.25">
      <c r="O5397">
        <v>7624401</v>
      </c>
      <c r="P5397" t="s">
        <v>1733</v>
      </c>
    </row>
    <row r="5398" spans="15:16" x14ac:dyDescent="0.25">
      <c r="O5398">
        <v>7624401</v>
      </c>
      <c r="P5398" t="s">
        <v>1733</v>
      </c>
    </row>
    <row r="5399" spans="15:16" x14ac:dyDescent="0.25">
      <c r="O5399">
        <v>7624401</v>
      </c>
      <c r="P5399" t="s">
        <v>1733</v>
      </c>
    </row>
    <row r="5400" spans="15:16" x14ac:dyDescent="0.25">
      <c r="O5400">
        <v>7628401</v>
      </c>
      <c r="P5400" t="s">
        <v>1734</v>
      </c>
    </row>
    <row r="5401" spans="15:16" x14ac:dyDescent="0.25">
      <c r="O5401">
        <v>7628401</v>
      </c>
      <c r="P5401" t="s">
        <v>1734</v>
      </c>
    </row>
    <row r="5402" spans="15:16" x14ac:dyDescent="0.25">
      <c r="O5402">
        <v>7630256</v>
      </c>
      <c r="P5402" t="s">
        <v>1735</v>
      </c>
    </row>
    <row r="5403" spans="15:16" x14ac:dyDescent="0.25">
      <c r="O5403">
        <v>7630401</v>
      </c>
      <c r="P5403" t="s">
        <v>1736</v>
      </c>
    </row>
    <row r="5404" spans="15:16" x14ac:dyDescent="0.25">
      <c r="O5404">
        <v>7630683</v>
      </c>
      <c r="P5404" t="s">
        <v>1737</v>
      </c>
    </row>
    <row r="5405" spans="15:16" x14ac:dyDescent="0.25">
      <c r="O5405">
        <v>7630683</v>
      </c>
      <c r="P5405" t="s">
        <v>1737</v>
      </c>
    </row>
    <row r="5406" spans="15:16" x14ac:dyDescent="0.25">
      <c r="O5406">
        <v>7630684</v>
      </c>
      <c r="P5406" t="s">
        <v>1738</v>
      </c>
    </row>
    <row r="5407" spans="15:16" x14ac:dyDescent="0.25">
      <c r="O5407">
        <v>7630684</v>
      </c>
      <c r="P5407" t="s">
        <v>1738</v>
      </c>
    </row>
    <row r="5408" spans="15:16" x14ac:dyDescent="0.25">
      <c r="O5408">
        <v>7630756</v>
      </c>
      <c r="P5408" t="s">
        <v>1739</v>
      </c>
    </row>
    <row r="5409" spans="15:16" x14ac:dyDescent="0.25">
      <c r="O5409">
        <v>7630756</v>
      </c>
      <c r="P5409" t="s">
        <v>1739</v>
      </c>
    </row>
    <row r="5410" spans="15:16" x14ac:dyDescent="0.25">
      <c r="O5410">
        <v>7630756</v>
      </c>
      <c r="P5410" t="s">
        <v>1739</v>
      </c>
    </row>
    <row r="5411" spans="15:16" x14ac:dyDescent="0.25">
      <c r="O5411">
        <v>7630756</v>
      </c>
      <c r="P5411" t="s">
        <v>1739</v>
      </c>
    </row>
    <row r="5412" spans="15:16" x14ac:dyDescent="0.25">
      <c r="O5412">
        <v>7631183</v>
      </c>
      <c r="P5412" t="s">
        <v>1740</v>
      </c>
    </row>
    <row r="5413" spans="15:16" x14ac:dyDescent="0.25">
      <c r="O5413">
        <v>7631183</v>
      </c>
      <c r="P5413" t="s">
        <v>1740</v>
      </c>
    </row>
    <row r="5414" spans="15:16" x14ac:dyDescent="0.25">
      <c r="O5414">
        <v>7631184</v>
      </c>
      <c r="P5414" t="s">
        <v>1741</v>
      </c>
    </row>
    <row r="5415" spans="15:16" x14ac:dyDescent="0.25">
      <c r="O5415">
        <v>7631184</v>
      </c>
      <c r="P5415" t="s">
        <v>1741</v>
      </c>
    </row>
    <row r="5416" spans="15:16" x14ac:dyDescent="0.25">
      <c r="O5416">
        <v>7631221</v>
      </c>
      <c r="P5416" t="s">
        <v>1742</v>
      </c>
    </row>
    <row r="5417" spans="15:16" x14ac:dyDescent="0.25">
      <c r="O5417">
        <v>7631221</v>
      </c>
      <c r="P5417" t="s">
        <v>1742</v>
      </c>
    </row>
    <row r="5418" spans="15:16" x14ac:dyDescent="0.25">
      <c r="O5418">
        <v>7631222</v>
      </c>
      <c r="P5418" t="s">
        <v>1743</v>
      </c>
    </row>
    <row r="5419" spans="15:16" x14ac:dyDescent="0.25">
      <c r="O5419">
        <v>7631222</v>
      </c>
      <c r="P5419" t="s">
        <v>1743</v>
      </c>
    </row>
    <row r="5420" spans="15:16" x14ac:dyDescent="0.25">
      <c r="O5420">
        <v>7634401</v>
      </c>
      <c r="P5420" t="s">
        <v>1744</v>
      </c>
    </row>
    <row r="5421" spans="15:16" x14ac:dyDescent="0.25">
      <c r="O5421">
        <v>7634401</v>
      </c>
      <c r="P5421" t="s">
        <v>1744</v>
      </c>
    </row>
    <row r="5422" spans="15:16" x14ac:dyDescent="0.25">
      <c r="O5422">
        <v>7637401</v>
      </c>
      <c r="P5422" t="s">
        <v>1745</v>
      </c>
    </row>
    <row r="5423" spans="15:16" x14ac:dyDescent="0.25">
      <c r="O5423">
        <v>7637401</v>
      </c>
      <c r="P5423" t="s">
        <v>1745</v>
      </c>
    </row>
    <row r="5424" spans="15:16" x14ac:dyDescent="0.25">
      <c r="O5424">
        <v>7638184</v>
      </c>
      <c r="P5424" t="s">
        <v>1746</v>
      </c>
    </row>
    <row r="5425" spans="15:16" x14ac:dyDescent="0.25">
      <c r="O5425">
        <v>7638233</v>
      </c>
      <c r="P5425" t="s">
        <v>1747</v>
      </c>
    </row>
    <row r="5426" spans="15:16" x14ac:dyDescent="0.25">
      <c r="O5426">
        <v>7638233</v>
      </c>
      <c r="P5426" t="s">
        <v>1747</v>
      </c>
    </row>
    <row r="5427" spans="15:16" x14ac:dyDescent="0.25">
      <c r="O5427">
        <v>7638233</v>
      </c>
      <c r="P5427" t="s">
        <v>1747</v>
      </c>
    </row>
    <row r="5428" spans="15:16" x14ac:dyDescent="0.25">
      <c r="O5428">
        <v>7638233</v>
      </c>
      <c r="P5428" t="s">
        <v>1747</v>
      </c>
    </row>
    <row r="5429" spans="15:16" x14ac:dyDescent="0.25">
      <c r="O5429">
        <v>7638234</v>
      </c>
      <c r="P5429" t="s">
        <v>1748</v>
      </c>
    </row>
    <row r="5430" spans="15:16" x14ac:dyDescent="0.25">
      <c r="O5430">
        <v>7638234</v>
      </c>
      <c r="P5430" t="s">
        <v>1748</v>
      </c>
    </row>
    <row r="5431" spans="15:16" x14ac:dyDescent="0.25">
      <c r="O5431">
        <v>7638234</v>
      </c>
      <c r="P5431" t="s">
        <v>1748</v>
      </c>
    </row>
    <row r="5432" spans="15:16" x14ac:dyDescent="0.25">
      <c r="O5432">
        <v>7638234</v>
      </c>
      <c r="P5432" t="s">
        <v>1748</v>
      </c>
    </row>
    <row r="5433" spans="15:16" x14ac:dyDescent="0.25">
      <c r="O5433">
        <v>7638234</v>
      </c>
      <c r="P5433" t="s">
        <v>1748</v>
      </c>
    </row>
    <row r="5434" spans="15:16" x14ac:dyDescent="0.25">
      <c r="O5434">
        <v>7638234</v>
      </c>
      <c r="P5434" t="s">
        <v>1748</v>
      </c>
    </row>
    <row r="5435" spans="15:16" x14ac:dyDescent="0.25">
      <c r="O5435">
        <v>7638401</v>
      </c>
      <c r="P5435" t="s">
        <v>1749</v>
      </c>
    </row>
    <row r="5436" spans="15:16" x14ac:dyDescent="0.25">
      <c r="O5436">
        <v>7638401</v>
      </c>
      <c r="P5436" t="s">
        <v>1749</v>
      </c>
    </row>
    <row r="5437" spans="15:16" x14ac:dyDescent="0.25">
      <c r="O5437">
        <v>7638401</v>
      </c>
      <c r="P5437" t="s">
        <v>1749</v>
      </c>
    </row>
    <row r="5438" spans="15:16" x14ac:dyDescent="0.25">
      <c r="O5438">
        <v>7638733</v>
      </c>
      <c r="P5438" t="s">
        <v>1750</v>
      </c>
    </row>
    <row r="5439" spans="15:16" x14ac:dyDescent="0.25">
      <c r="O5439">
        <v>7638734</v>
      </c>
      <c r="P5439" t="s">
        <v>1751</v>
      </c>
    </row>
    <row r="5440" spans="15:16" x14ac:dyDescent="0.25">
      <c r="O5440">
        <v>7638734</v>
      </c>
      <c r="P5440" t="s">
        <v>1751</v>
      </c>
    </row>
    <row r="5441" spans="15:16" x14ac:dyDescent="0.25">
      <c r="O5441">
        <v>7643201</v>
      </c>
      <c r="P5441" t="s">
        <v>1752</v>
      </c>
    </row>
    <row r="5442" spans="15:16" x14ac:dyDescent="0.25">
      <c r="O5442">
        <v>7643201</v>
      </c>
      <c r="P5442" t="s">
        <v>1752</v>
      </c>
    </row>
    <row r="5443" spans="15:16" x14ac:dyDescent="0.25">
      <c r="O5443">
        <v>7643203</v>
      </c>
      <c r="P5443" t="s">
        <v>1753</v>
      </c>
    </row>
    <row r="5444" spans="15:16" x14ac:dyDescent="0.25">
      <c r="O5444">
        <v>7643203</v>
      </c>
      <c r="P5444" t="s">
        <v>1753</v>
      </c>
    </row>
    <row r="5445" spans="15:16" x14ac:dyDescent="0.25">
      <c r="O5445">
        <v>7643401</v>
      </c>
      <c r="P5445" t="s">
        <v>1754</v>
      </c>
    </row>
    <row r="5446" spans="15:16" x14ac:dyDescent="0.25">
      <c r="O5446">
        <v>7643401</v>
      </c>
      <c r="P5446" t="s">
        <v>1754</v>
      </c>
    </row>
    <row r="5447" spans="15:16" x14ac:dyDescent="0.25">
      <c r="O5447">
        <v>7643683</v>
      </c>
      <c r="P5447" t="s">
        <v>1755</v>
      </c>
    </row>
    <row r="5448" spans="15:16" x14ac:dyDescent="0.25">
      <c r="O5448">
        <v>7643683</v>
      </c>
      <c r="P5448" t="s">
        <v>1755</v>
      </c>
    </row>
    <row r="5449" spans="15:16" x14ac:dyDescent="0.25">
      <c r="O5449">
        <v>7643684</v>
      </c>
      <c r="P5449" t="s">
        <v>1756</v>
      </c>
    </row>
    <row r="5450" spans="15:16" x14ac:dyDescent="0.25">
      <c r="O5450">
        <v>7643684</v>
      </c>
      <c r="P5450" t="s">
        <v>1756</v>
      </c>
    </row>
    <row r="5451" spans="15:16" x14ac:dyDescent="0.25">
      <c r="O5451">
        <v>7651183</v>
      </c>
      <c r="P5451" t="s">
        <v>1757</v>
      </c>
    </row>
    <row r="5452" spans="15:16" x14ac:dyDescent="0.25">
      <c r="O5452">
        <v>7651183</v>
      </c>
      <c r="P5452" t="s">
        <v>1757</v>
      </c>
    </row>
    <row r="5453" spans="15:16" x14ac:dyDescent="0.25">
      <c r="O5453">
        <v>7651184</v>
      </c>
      <c r="P5453" t="s">
        <v>1758</v>
      </c>
    </row>
    <row r="5454" spans="15:16" x14ac:dyDescent="0.25">
      <c r="O5454">
        <v>7651265</v>
      </c>
      <c r="P5454" t="s">
        <v>1759</v>
      </c>
    </row>
    <row r="5455" spans="15:16" x14ac:dyDescent="0.25">
      <c r="O5455">
        <v>7651265</v>
      </c>
      <c r="P5455" t="s">
        <v>1759</v>
      </c>
    </row>
    <row r="5456" spans="15:16" x14ac:dyDescent="0.25">
      <c r="O5456">
        <v>7651265</v>
      </c>
      <c r="P5456" t="s">
        <v>1759</v>
      </c>
    </row>
    <row r="5457" spans="15:16" x14ac:dyDescent="0.25">
      <c r="O5457">
        <v>7651265</v>
      </c>
      <c r="P5457" t="s">
        <v>1759</v>
      </c>
    </row>
    <row r="5458" spans="15:16" x14ac:dyDescent="0.25">
      <c r="O5458">
        <v>7651401</v>
      </c>
      <c r="P5458" t="s">
        <v>1760</v>
      </c>
    </row>
    <row r="5459" spans="15:16" x14ac:dyDescent="0.25">
      <c r="O5459">
        <v>7651401</v>
      </c>
      <c r="P5459" t="s">
        <v>1760</v>
      </c>
    </row>
    <row r="5460" spans="15:16" x14ac:dyDescent="0.25">
      <c r="O5460">
        <v>7651401</v>
      </c>
      <c r="P5460" t="s">
        <v>1760</v>
      </c>
    </row>
    <row r="5461" spans="15:16" x14ac:dyDescent="0.25">
      <c r="O5461">
        <v>7651673</v>
      </c>
      <c r="P5461" t="s">
        <v>1761</v>
      </c>
    </row>
    <row r="5462" spans="15:16" x14ac:dyDescent="0.25">
      <c r="O5462">
        <v>7651673</v>
      </c>
      <c r="P5462" t="s">
        <v>1761</v>
      </c>
    </row>
    <row r="5463" spans="15:16" x14ac:dyDescent="0.25">
      <c r="O5463">
        <v>7651675</v>
      </c>
      <c r="P5463" t="s">
        <v>1762</v>
      </c>
    </row>
    <row r="5464" spans="15:16" x14ac:dyDescent="0.25">
      <c r="O5464">
        <v>7651684</v>
      </c>
      <c r="P5464" t="s">
        <v>1763</v>
      </c>
    </row>
    <row r="5465" spans="15:16" x14ac:dyDescent="0.25">
      <c r="O5465">
        <v>7651765</v>
      </c>
      <c r="P5465" t="s">
        <v>1764</v>
      </c>
    </row>
    <row r="5466" spans="15:16" x14ac:dyDescent="0.25">
      <c r="O5466">
        <v>7651765</v>
      </c>
      <c r="P5466" t="s">
        <v>1764</v>
      </c>
    </row>
    <row r="5467" spans="15:16" x14ac:dyDescent="0.25">
      <c r="O5467">
        <v>7652265</v>
      </c>
      <c r="P5467" t="s">
        <v>1765</v>
      </c>
    </row>
    <row r="5468" spans="15:16" x14ac:dyDescent="0.25">
      <c r="O5468">
        <v>7652765</v>
      </c>
      <c r="P5468" t="s">
        <v>1766</v>
      </c>
    </row>
    <row r="5469" spans="15:16" x14ac:dyDescent="0.25">
      <c r="O5469">
        <v>7652765</v>
      </c>
      <c r="P5469" t="s">
        <v>1766</v>
      </c>
    </row>
    <row r="5470" spans="15:16" x14ac:dyDescent="0.25">
      <c r="O5470">
        <v>7652765</v>
      </c>
      <c r="P5470" t="s">
        <v>1766</v>
      </c>
    </row>
    <row r="5471" spans="15:16" x14ac:dyDescent="0.25">
      <c r="O5471">
        <v>7652765</v>
      </c>
      <c r="P5471" t="s">
        <v>1766</v>
      </c>
    </row>
    <row r="5472" spans="15:16" x14ac:dyDescent="0.25">
      <c r="O5472">
        <v>7660183</v>
      </c>
      <c r="P5472" t="s">
        <v>1767</v>
      </c>
    </row>
    <row r="5473" spans="15:16" x14ac:dyDescent="0.25">
      <c r="O5473">
        <v>7660183</v>
      </c>
      <c r="P5473" t="s">
        <v>1767</v>
      </c>
    </row>
    <row r="5474" spans="15:16" x14ac:dyDescent="0.25">
      <c r="O5474">
        <v>7660183</v>
      </c>
      <c r="P5474" t="s">
        <v>1767</v>
      </c>
    </row>
    <row r="5475" spans="15:16" x14ac:dyDescent="0.25">
      <c r="O5475">
        <v>7660184</v>
      </c>
      <c r="P5475" t="s">
        <v>1768</v>
      </c>
    </row>
    <row r="5476" spans="15:16" x14ac:dyDescent="0.25">
      <c r="O5476">
        <v>7660184</v>
      </c>
      <c r="P5476" t="s">
        <v>1768</v>
      </c>
    </row>
    <row r="5477" spans="15:16" x14ac:dyDescent="0.25">
      <c r="O5477">
        <v>7660184</v>
      </c>
      <c r="P5477" t="s">
        <v>1768</v>
      </c>
    </row>
    <row r="5478" spans="15:16" x14ac:dyDescent="0.25">
      <c r="O5478">
        <v>7660184</v>
      </c>
      <c r="P5478" t="s">
        <v>1768</v>
      </c>
    </row>
    <row r="5479" spans="15:16" x14ac:dyDescent="0.25">
      <c r="O5479">
        <v>7660184</v>
      </c>
      <c r="P5479" t="s">
        <v>1768</v>
      </c>
    </row>
    <row r="5480" spans="15:16" x14ac:dyDescent="0.25">
      <c r="O5480">
        <v>7660220</v>
      </c>
      <c r="P5480" t="s">
        <v>1769</v>
      </c>
    </row>
    <row r="5481" spans="15:16" x14ac:dyDescent="0.25">
      <c r="O5481">
        <v>7660220</v>
      </c>
      <c r="P5481" t="s">
        <v>1769</v>
      </c>
    </row>
    <row r="5482" spans="15:16" x14ac:dyDescent="0.25">
      <c r="O5482">
        <v>7660220</v>
      </c>
      <c r="P5482" t="s">
        <v>1769</v>
      </c>
    </row>
    <row r="5483" spans="15:16" x14ac:dyDescent="0.25">
      <c r="O5483">
        <v>7660220</v>
      </c>
      <c r="P5483" t="s">
        <v>1769</v>
      </c>
    </row>
    <row r="5484" spans="15:16" x14ac:dyDescent="0.25">
      <c r="O5484">
        <v>7660221</v>
      </c>
      <c r="P5484" t="s">
        <v>1770</v>
      </c>
    </row>
    <row r="5485" spans="15:16" x14ac:dyDescent="0.25">
      <c r="O5485">
        <v>7660221</v>
      </c>
      <c r="P5485" t="s">
        <v>1770</v>
      </c>
    </row>
    <row r="5486" spans="15:16" x14ac:dyDescent="0.25">
      <c r="O5486">
        <v>7660222</v>
      </c>
      <c r="P5486" t="s">
        <v>1771</v>
      </c>
    </row>
    <row r="5487" spans="15:16" x14ac:dyDescent="0.25">
      <c r="O5487">
        <v>7660222</v>
      </c>
      <c r="P5487" t="s">
        <v>1771</v>
      </c>
    </row>
    <row r="5488" spans="15:16" x14ac:dyDescent="0.25">
      <c r="O5488">
        <v>7660222</v>
      </c>
      <c r="P5488" t="s">
        <v>1771</v>
      </c>
    </row>
    <row r="5489" spans="15:16" x14ac:dyDescent="0.25">
      <c r="O5489">
        <v>7660222</v>
      </c>
      <c r="P5489" t="s">
        <v>1771</v>
      </c>
    </row>
    <row r="5490" spans="15:16" x14ac:dyDescent="0.25">
      <c r="O5490">
        <v>7660222</v>
      </c>
      <c r="P5490" t="s">
        <v>1771</v>
      </c>
    </row>
    <row r="5491" spans="15:16" x14ac:dyDescent="0.25">
      <c r="O5491">
        <v>7660229</v>
      </c>
      <c r="P5491" t="s">
        <v>1772</v>
      </c>
    </row>
    <row r="5492" spans="15:16" x14ac:dyDescent="0.25">
      <c r="O5492">
        <v>7660229</v>
      </c>
      <c r="P5492" t="s">
        <v>1772</v>
      </c>
    </row>
    <row r="5493" spans="15:16" x14ac:dyDescent="0.25">
      <c r="O5493">
        <v>7660229</v>
      </c>
      <c r="P5493" t="s">
        <v>1772</v>
      </c>
    </row>
    <row r="5494" spans="15:16" x14ac:dyDescent="0.25">
      <c r="O5494">
        <v>7660229</v>
      </c>
      <c r="P5494" t="s">
        <v>1772</v>
      </c>
    </row>
    <row r="5495" spans="15:16" x14ac:dyDescent="0.25">
      <c r="O5495">
        <v>7660229</v>
      </c>
      <c r="P5495" t="s">
        <v>1772</v>
      </c>
    </row>
    <row r="5496" spans="15:16" x14ac:dyDescent="0.25">
      <c r="O5496">
        <v>7660683</v>
      </c>
      <c r="P5496" t="s">
        <v>1773</v>
      </c>
    </row>
    <row r="5497" spans="15:16" x14ac:dyDescent="0.25">
      <c r="O5497">
        <v>7660683</v>
      </c>
      <c r="P5497" t="s">
        <v>1773</v>
      </c>
    </row>
    <row r="5498" spans="15:16" x14ac:dyDescent="0.25">
      <c r="O5498">
        <v>7660683</v>
      </c>
      <c r="P5498" t="s">
        <v>1773</v>
      </c>
    </row>
    <row r="5499" spans="15:16" x14ac:dyDescent="0.25">
      <c r="O5499">
        <v>7660683</v>
      </c>
      <c r="P5499" t="s">
        <v>1773</v>
      </c>
    </row>
    <row r="5500" spans="15:16" x14ac:dyDescent="0.25">
      <c r="O5500">
        <v>7660684</v>
      </c>
      <c r="P5500" t="s">
        <v>1774</v>
      </c>
    </row>
    <row r="5501" spans="15:16" x14ac:dyDescent="0.25">
      <c r="O5501">
        <v>7660684</v>
      </c>
      <c r="P5501" t="s">
        <v>1774</v>
      </c>
    </row>
    <row r="5502" spans="15:16" x14ac:dyDescent="0.25">
      <c r="O5502">
        <v>7660684</v>
      </c>
      <c r="P5502" t="s">
        <v>1774</v>
      </c>
    </row>
    <row r="5503" spans="15:16" x14ac:dyDescent="0.25">
      <c r="O5503">
        <v>7660684</v>
      </c>
      <c r="P5503" t="s">
        <v>1774</v>
      </c>
    </row>
    <row r="5504" spans="15:16" x14ac:dyDescent="0.25">
      <c r="O5504">
        <v>7660720</v>
      </c>
      <c r="P5504" t="s">
        <v>1775</v>
      </c>
    </row>
    <row r="5505" spans="15:16" x14ac:dyDescent="0.25">
      <c r="O5505">
        <v>7660720</v>
      </c>
      <c r="P5505" t="s">
        <v>1775</v>
      </c>
    </row>
    <row r="5506" spans="15:16" x14ac:dyDescent="0.25">
      <c r="O5506">
        <v>7660722</v>
      </c>
      <c r="P5506" t="s">
        <v>1776</v>
      </c>
    </row>
    <row r="5507" spans="15:16" x14ac:dyDescent="0.25">
      <c r="O5507">
        <v>7660722</v>
      </c>
      <c r="P5507" t="s">
        <v>1776</v>
      </c>
    </row>
    <row r="5508" spans="15:16" x14ac:dyDescent="0.25">
      <c r="O5508">
        <v>7660722</v>
      </c>
      <c r="P5508" t="s">
        <v>1776</v>
      </c>
    </row>
    <row r="5509" spans="15:16" x14ac:dyDescent="0.25">
      <c r="O5509">
        <v>7660722</v>
      </c>
      <c r="P5509" t="s">
        <v>1776</v>
      </c>
    </row>
    <row r="5510" spans="15:16" x14ac:dyDescent="0.25">
      <c r="O5510">
        <v>7660722</v>
      </c>
      <c r="P5510" t="s">
        <v>1776</v>
      </c>
    </row>
    <row r="5511" spans="15:16" x14ac:dyDescent="0.25">
      <c r="O5511">
        <v>7660729</v>
      </c>
      <c r="P5511" t="s">
        <v>1777</v>
      </c>
    </row>
    <row r="5512" spans="15:16" x14ac:dyDescent="0.25">
      <c r="O5512">
        <v>7660729</v>
      </c>
      <c r="P5512" t="s">
        <v>1777</v>
      </c>
    </row>
    <row r="5513" spans="15:16" x14ac:dyDescent="0.25">
      <c r="O5513">
        <v>7660729</v>
      </c>
      <c r="P5513" t="s">
        <v>1777</v>
      </c>
    </row>
    <row r="5514" spans="15:16" x14ac:dyDescent="0.25">
      <c r="O5514">
        <v>7663401</v>
      </c>
      <c r="P5514" t="s">
        <v>1778</v>
      </c>
    </row>
    <row r="5515" spans="15:16" x14ac:dyDescent="0.25">
      <c r="O5515">
        <v>7663401</v>
      </c>
      <c r="P5515" t="s">
        <v>1778</v>
      </c>
    </row>
    <row r="5516" spans="15:16" x14ac:dyDescent="0.25">
      <c r="O5516">
        <v>7663401</v>
      </c>
      <c r="P5516" t="s">
        <v>1778</v>
      </c>
    </row>
    <row r="5517" spans="15:16" x14ac:dyDescent="0.25">
      <c r="O5517">
        <v>7663401</v>
      </c>
      <c r="P5517" t="s">
        <v>1778</v>
      </c>
    </row>
    <row r="5518" spans="15:16" x14ac:dyDescent="0.25">
      <c r="O5518">
        <v>7663401</v>
      </c>
      <c r="P5518" t="s">
        <v>1778</v>
      </c>
    </row>
    <row r="5519" spans="15:16" x14ac:dyDescent="0.25">
      <c r="O5519">
        <v>7666183</v>
      </c>
      <c r="P5519" t="s">
        <v>1779</v>
      </c>
    </row>
    <row r="5520" spans="15:16" x14ac:dyDescent="0.25">
      <c r="O5520">
        <v>7666184</v>
      </c>
      <c r="P5520" t="s">
        <v>1780</v>
      </c>
    </row>
    <row r="5521" spans="15:16" x14ac:dyDescent="0.25">
      <c r="O5521">
        <v>7666184</v>
      </c>
      <c r="P5521" t="s">
        <v>1780</v>
      </c>
    </row>
    <row r="5522" spans="15:16" x14ac:dyDescent="0.25">
      <c r="O5522">
        <v>7666184</v>
      </c>
      <c r="P5522" t="s">
        <v>1780</v>
      </c>
    </row>
    <row r="5523" spans="15:16" x14ac:dyDescent="0.25">
      <c r="O5523">
        <v>7666184</v>
      </c>
      <c r="P5523" t="s">
        <v>1780</v>
      </c>
    </row>
    <row r="5524" spans="15:16" x14ac:dyDescent="0.25">
      <c r="O5524">
        <v>7666184</v>
      </c>
      <c r="P5524" t="s">
        <v>1780</v>
      </c>
    </row>
    <row r="5525" spans="15:16" x14ac:dyDescent="0.25">
      <c r="O5525">
        <v>7666222</v>
      </c>
      <c r="P5525" t="s">
        <v>1781</v>
      </c>
    </row>
    <row r="5526" spans="15:16" x14ac:dyDescent="0.25">
      <c r="O5526">
        <v>7666222</v>
      </c>
      <c r="P5526" t="s">
        <v>1781</v>
      </c>
    </row>
    <row r="5527" spans="15:16" x14ac:dyDescent="0.25">
      <c r="O5527">
        <v>7666222</v>
      </c>
      <c r="P5527" t="s">
        <v>1781</v>
      </c>
    </row>
    <row r="5528" spans="15:16" x14ac:dyDescent="0.25">
      <c r="O5528">
        <v>7666222</v>
      </c>
      <c r="P5528" t="s">
        <v>1781</v>
      </c>
    </row>
    <row r="5529" spans="15:16" x14ac:dyDescent="0.25">
      <c r="O5529">
        <v>7666684</v>
      </c>
      <c r="P5529" t="s">
        <v>1782</v>
      </c>
    </row>
    <row r="5530" spans="15:16" x14ac:dyDescent="0.25">
      <c r="O5530">
        <v>7666684</v>
      </c>
      <c r="P5530" t="s">
        <v>1782</v>
      </c>
    </row>
    <row r="5531" spans="15:16" x14ac:dyDescent="0.25">
      <c r="O5531">
        <v>7666684</v>
      </c>
      <c r="P5531" t="s">
        <v>1782</v>
      </c>
    </row>
    <row r="5532" spans="15:16" x14ac:dyDescent="0.25">
      <c r="O5532">
        <v>7666684</v>
      </c>
      <c r="P5532" t="s">
        <v>1782</v>
      </c>
    </row>
    <row r="5533" spans="15:16" x14ac:dyDescent="0.25">
      <c r="O5533">
        <v>7666721</v>
      </c>
      <c r="P5533" t="s">
        <v>1783</v>
      </c>
    </row>
    <row r="5534" spans="15:16" x14ac:dyDescent="0.25">
      <c r="O5534">
        <v>7666721</v>
      </c>
      <c r="P5534" t="s">
        <v>1783</v>
      </c>
    </row>
    <row r="5535" spans="15:16" x14ac:dyDescent="0.25">
      <c r="O5535">
        <v>7666722</v>
      </c>
      <c r="P5535" t="s">
        <v>1784</v>
      </c>
    </row>
    <row r="5536" spans="15:16" x14ac:dyDescent="0.25">
      <c r="O5536">
        <v>7666722</v>
      </c>
      <c r="P5536" t="s">
        <v>1784</v>
      </c>
    </row>
    <row r="5537" spans="15:16" x14ac:dyDescent="0.25">
      <c r="O5537">
        <v>7666722</v>
      </c>
      <c r="P5537" t="s">
        <v>1784</v>
      </c>
    </row>
    <row r="5538" spans="15:16" x14ac:dyDescent="0.25">
      <c r="O5538">
        <v>7667183</v>
      </c>
      <c r="P5538" t="s">
        <v>1785</v>
      </c>
    </row>
    <row r="5539" spans="15:16" x14ac:dyDescent="0.25">
      <c r="O5539">
        <v>7667184</v>
      </c>
      <c r="P5539" t="s">
        <v>1786</v>
      </c>
    </row>
    <row r="5540" spans="15:16" x14ac:dyDescent="0.25">
      <c r="O5540">
        <v>7667184</v>
      </c>
      <c r="P5540" t="s">
        <v>1786</v>
      </c>
    </row>
    <row r="5541" spans="15:16" x14ac:dyDescent="0.25">
      <c r="O5541">
        <v>7667220</v>
      </c>
      <c r="P5541" t="s">
        <v>1787</v>
      </c>
    </row>
    <row r="5542" spans="15:16" x14ac:dyDescent="0.25">
      <c r="O5542">
        <v>7667220</v>
      </c>
      <c r="P5542" t="s">
        <v>1787</v>
      </c>
    </row>
    <row r="5543" spans="15:16" x14ac:dyDescent="0.25">
      <c r="O5543">
        <v>7667220</v>
      </c>
      <c r="P5543" t="s">
        <v>1787</v>
      </c>
    </row>
    <row r="5544" spans="15:16" x14ac:dyDescent="0.25">
      <c r="O5544">
        <v>7667222</v>
      </c>
      <c r="P5544" t="s">
        <v>1788</v>
      </c>
    </row>
    <row r="5545" spans="15:16" x14ac:dyDescent="0.25">
      <c r="O5545">
        <v>7667222</v>
      </c>
      <c r="P5545" t="s">
        <v>1788</v>
      </c>
    </row>
    <row r="5546" spans="15:16" x14ac:dyDescent="0.25">
      <c r="O5546">
        <v>7667229</v>
      </c>
      <c r="P5546" t="s">
        <v>1789</v>
      </c>
    </row>
    <row r="5547" spans="15:16" x14ac:dyDescent="0.25">
      <c r="O5547">
        <v>7667229</v>
      </c>
      <c r="P5547" t="s">
        <v>1789</v>
      </c>
    </row>
    <row r="5548" spans="15:16" x14ac:dyDescent="0.25">
      <c r="O5548">
        <v>7667229</v>
      </c>
      <c r="P5548" t="s">
        <v>1789</v>
      </c>
    </row>
    <row r="5549" spans="15:16" x14ac:dyDescent="0.25">
      <c r="O5549">
        <v>7667229</v>
      </c>
      <c r="P5549" t="s">
        <v>1789</v>
      </c>
    </row>
    <row r="5550" spans="15:16" x14ac:dyDescent="0.25">
      <c r="O5550">
        <v>7667229</v>
      </c>
      <c r="P5550" t="s">
        <v>1789</v>
      </c>
    </row>
    <row r="5551" spans="15:16" x14ac:dyDescent="0.25">
      <c r="O5551">
        <v>7667229</v>
      </c>
      <c r="P5551" t="s">
        <v>1789</v>
      </c>
    </row>
    <row r="5552" spans="15:16" x14ac:dyDescent="0.25">
      <c r="O5552">
        <v>7667402</v>
      </c>
      <c r="P5552" t="s">
        <v>1790</v>
      </c>
    </row>
    <row r="5553" spans="15:16" x14ac:dyDescent="0.25">
      <c r="O5553">
        <v>7667402</v>
      </c>
      <c r="P5553" t="s">
        <v>1790</v>
      </c>
    </row>
    <row r="5554" spans="15:16" x14ac:dyDescent="0.25">
      <c r="O5554">
        <v>7667720</v>
      </c>
      <c r="P5554" t="s">
        <v>1791</v>
      </c>
    </row>
    <row r="5555" spans="15:16" x14ac:dyDescent="0.25">
      <c r="O5555">
        <v>7667720</v>
      </c>
      <c r="P5555" t="s">
        <v>1791</v>
      </c>
    </row>
    <row r="5556" spans="15:16" x14ac:dyDescent="0.25">
      <c r="O5556">
        <v>7667720</v>
      </c>
      <c r="P5556" t="s">
        <v>1791</v>
      </c>
    </row>
    <row r="5557" spans="15:16" x14ac:dyDescent="0.25">
      <c r="O5557">
        <v>7667729</v>
      </c>
      <c r="P5557" t="s">
        <v>1792</v>
      </c>
    </row>
    <row r="5558" spans="15:16" x14ac:dyDescent="0.25">
      <c r="O5558">
        <v>7667729</v>
      </c>
      <c r="P5558" t="s">
        <v>1792</v>
      </c>
    </row>
    <row r="5559" spans="15:16" x14ac:dyDescent="0.25">
      <c r="O5559">
        <v>7667729</v>
      </c>
      <c r="P5559" t="s">
        <v>1792</v>
      </c>
    </row>
    <row r="5560" spans="15:16" x14ac:dyDescent="0.25">
      <c r="O5560">
        <v>7667729</v>
      </c>
      <c r="P5560" t="s">
        <v>1792</v>
      </c>
    </row>
    <row r="5561" spans="15:16" x14ac:dyDescent="0.25">
      <c r="O5561">
        <v>7669183</v>
      </c>
      <c r="P5561" t="s">
        <v>1793</v>
      </c>
    </row>
    <row r="5562" spans="15:16" x14ac:dyDescent="0.25">
      <c r="O5562">
        <v>7669243</v>
      </c>
      <c r="P5562" t="s">
        <v>1794</v>
      </c>
    </row>
    <row r="5563" spans="15:16" x14ac:dyDescent="0.25">
      <c r="O5563">
        <v>7669243</v>
      </c>
      <c r="P5563" t="s">
        <v>1794</v>
      </c>
    </row>
    <row r="5564" spans="15:16" x14ac:dyDescent="0.25">
      <c r="O5564">
        <v>7669244</v>
      </c>
      <c r="P5564" t="s">
        <v>1795</v>
      </c>
    </row>
    <row r="5565" spans="15:16" x14ac:dyDescent="0.25">
      <c r="O5565">
        <v>7669244</v>
      </c>
      <c r="P5565" t="s">
        <v>1795</v>
      </c>
    </row>
    <row r="5566" spans="15:16" x14ac:dyDescent="0.25">
      <c r="O5566">
        <v>7669401</v>
      </c>
      <c r="P5566" t="s">
        <v>1796</v>
      </c>
    </row>
    <row r="5567" spans="15:16" x14ac:dyDescent="0.25">
      <c r="O5567">
        <v>7669401</v>
      </c>
      <c r="P5567" t="s">
        <v>1796</v>
      </c>
    </row>
    <row r="5568" spans="15:16" x14ac:dyDescent="0.25">
      <c r="O5568">
        <v>7669683</v>
      </c>
      <c r="P5568" t="s">
        <v>1797</v>
      </c>
    </row>
    <row r="5569" spans="15:16" x14ac:dyDescent="0.25">
      <c r="O5569">
        <v>7669684</v>
      </c>
      <c r="P5569" t="s">
        <v>1798</v>
      </c>
    </row>
    <row r="5570" spans="15:16" x14ac:dyDescent="0.25">
      <c r="O5570">
        <v>7669684</v>
      </c>
      <c r="P5570" t="s">
        <v>1798</v>
      </c>
    </row>
    <row r="5571" spans="15:16" x14ac:dyDescent="0.25">
      <c r="O5571">
        <v>7670183</v>
      </c>
      <c r="P5571" t="s">
        <v>1799</v>
      </c>
    </row>
    <row r="5572" spans="15:16" x14ac:dyDescent="0.25">
      <c r="O5572">
        <v>7670183</v>
      </c>
      <c r="P5572" t="s">
        <v>1799</v>
      </c>
    </row>
    <row r="5573" spans="15:16" x14ac:dyDescent="0.25">
      <c r="O5573">
        <v>7670183</v>
      </c>
      <c r="P5573" t="s">
        <v>1799</v>
      </c>
    </row>
    <row r="5574" spans="15:16" x14ac:dyDescent="0.25">
      <c r="O5574">
        <v>7670184</v>
      </c>
      <c r="P5574" t="s">
        <v>1800</v>
      </c>
    </row>
    <row r="5575" spans="15:16" x14ac:dyDescent="0.25">
      <c r="O5575">
        <v>7670184</v>
      </c>
      <c r="P5575" t="s">
        <v>1800</v>
      </c>
    </row>
    <row r="5576" spans="15:16" x14ac:dyDescent="0.25">
      <c r="O5576">
        <v>7670184</v>
      </c>
      <c r="P5576" t="s">
        <v>1800</v>
      </c>
    </row>
    <row r="5577" spans="15:16" x14ac:dyDescent="0.25">
      <c r="O5577">
        <v>7670184</v>
      </c>
      <c r="P5577" t="s">
        <v>1800</v>
      </c>
    </row>
    <row r="5578" spans="15:16" x14ac:dyDescent="0.25">
      <c r="O5578">
        <v>7670184</v>
      </c>
      <c r="P5578" t="s">
        <v>1800</v>
      </c>
    </row>
    <row r="5579" spans="15:16" x14ac:dyDescent="0.25">
      <c r="O5579">
        <v>7670184</v>
      </c>
      <c r="P5579" t="s">
        <v>1800</v>
      </c>
    </row>
    <row r="5580" spans="15:16" x14ac:dyDescent="0.25">
      <c r="O5580">
        <v>7670211</v>
      </c>
      <c r="P5580" t="s">
        <v>1801</v>
      </c>
    </row>
    <row r="5581" spans="15:16" x14ac:dyDescent="0.25">
      <c r="O5581">
        <v>7670211</v>
      </c>
      <c r="P5581" t="s">
        <v>1801</v>
      </c>
    </row>
    <row r="5582" spans="15:16" x14ac:dyDescent="0.25">
      <c r="O5582">
        <v>7670211</v>
      </c>
      <c r="P5582" t="s">
        <v>1801</v>
      </c>
    </row>
    <row r="5583" spans="15:16" x14ac:dyDescent="0.25">
      <c r="O5583">
        <v>7670213</v>
      </c>
      <c r="P5583" t="s">
        <v>1802</v>
      </c>
    </row>
    <row r="5584" spans="15:16" x14ac:dyDescent="0.25">
      <c r="O5584">
        <v>7670213</v>
      </c>
      <c r="P5584" t="s">
        <v>1802</v>
      </c>
    </row>
    <row r="5585" spans="15:16" x14ac:dyDescent="0.25">
      <c r="O5585">
        <v>7670213</v>
      </c>
      <c r="P5585" t="s">
        <v>1802</v>
      </c>
    </row>
    <row r="5586" spans="15:16" x14ac:dyDescent="0.25">
      <c r="O5586">
        <v>7670213</v>
      </c>
      <c r="P5586" t="s">
        <v>1802</v>
      </c>
    </row>
    <row r="5587" spans="15:16" x14ac:dyDescent="0.25">
      <c r="O5587">
        <v>7670213</v>
      </c>
      <c r="P5587" t="s">
        <v>1802</v>
      </c>
    </row>
    <row r="5588" spans="15:16" x14ac:dyDescent="0.25">
      <c r="O5588">
        <v>7670213</v>
      </c>
      <c r="P5588" t="s">
        <v>1802</v>
      </c>
    </row>
    <row r="5589" spans="15:16" x14ac:dyDescent="0.25">
      <c r="O5589">
        <v>7670213</v>
      </c>
      <c r="P5589" t="s">
        <v>1802</v>
      </c>
    </row>
    <row r="5590" spans="15:16" x14ac:dyDescent="0.25">
      <c r="O5590">
        <v>7670233</v>
      </c>
      <c r="P5590" t="s">
        <v>1803</v>
      </c>
    </row>
    <row r="5591" spans="15:16" x14ac:dyDescent="0.25">
      <c r="O5591">
        <v>7670233</v>
      </c>
      <c r="P5591" t="s">
        <v>1803</v>
      </c>
    </row>
    <row r="5592" spans="15:16" x14ac:dyDescent="0.25">
      <c r="O5592">
        <v>7670233</v>
      </c>
      <c r="P5592" t="s">
        <v>1803</v>
      </c>
    </row>
    <row r="5593" spans="15:16" x14ac:dyDescent="0.25">
      <c r="O5593">
        <v>7670234</v>
      </c>
      <c r="P5593" t="s">
        <v>1804</v>
      </c>
    </row>
    <row r="5594" spans="15:16" x14ac:dyDescent="0.25">
      <c r="O5594">
        <v>7670234</v>
      </c>
      <c r="P5594" t="s">
        <v>1804</v>
      </c>
    </row>
    <row r="5595" spans="15:16" x14ac:dyDescent="0.25">
      <c r="O5595">
        <v>7670234</v>
      </c>
      <c r="P5595" t="s">
        <v>1804</v>
      </c>
    </row>
    <row r="5596" spans="15:16" x14ac:dyDescent="0.25">
      <c r="O5596">
        <v>7670234</v>
      </c>
      <c r="P5596" t="s">
        <v>1804</v>
      </c>
    </row>
    <row r="5597" spans="15:16" x14ac:dyDescent="0.25">
      <c r="O5597">
        <v>7670234</v>
      </c>
      <c r="P5597" t="s">
        <v>1804</v>
      </c>
    </row>
    <row r="5598" spans="15:16" x14ac:dyDescent="0.25">
      <c r="O5598">
        <v>7670401</v>
      </c>
      <c r="P5598" t="s">
        <v>1805</v>
      </c>
    </row>
    <row r="5599" spans="15:16" x14ac:dyDescent="0.25">
      <c r="O5599">
        <v>7670401</v>
      </c>
      <c r="P5599" t="s">
        <v>1805</v>
      </c>
    </row>
    <row r="5600" spans="15:16" x14ac:dyDescent="0.25">
      <c r="O5600">
        <v>7670401</v>
      </c>
      <c r="P5600" t="s">
        <v>1805</v>
      </c>
    </row>
    <row r="5601" spans="15:16" x14ac:dyDescent="0.25">
      <c r="O5601">
        <v>7670401</v>
      </c>
      <c r="P5601" t="s">
        <v>1805</v>
      </c>
    </row>
    <row r="5602" spans="15:16" x14ac:dyDescent="0.25">
      <c r="O5602">
        <v>7670684</v>
      </c>
      <c r="P5602" t="s">
        <v>1806</v>
      </c>
    </row>
    <row r="5603" spans="15:16" x14ac:dyDescent="0.25">
      <c r="O5603">
        <v>7670684</v>
      </c>
      <c r="P5603" t="s">
        <v>1806</v>
      </c>
    </row>
    <row r="5604" spans="15:16" x14ac:dyDescent="0.25">
      <c r="O5604">
        <v>7670713</v>
      </c>
      <c r="P5604" t="s">
        <v>1807</v>
      </c>
    </row>
    <row r="5605" spans="15:16" x14ac:dyDescent="0.25">
      <c r="O5605">
        <v>7670713</v>
      </c>
      <c r="P5605" t="s">
        <v>1807</v>
      </c>
    </row>
    <row r="5606" spans="15:16" x14ac:dyDescent="0.25">
      <c r="O5606">
        <v>7670713</v>
      </c>
      <c r="P5606" t="s">
        <v>1807</v>
      </c>
    </row>
    <row r="5607" spans="15:16" x14ac:dyDescent="0.25">
      <c r="O5607">
        <v>7670734</v>
      </c>
      <c r="P5607" t="s">
        <v>1808</v>
      </c>
    </row>
    <row r="5608" spans="15:16" x14ac:dyDescent="0.25">
      <c r="O5608">
        <v>7673164</v>
      </c>
      <c r="P5608" t="s">
        <v>1809</v>
      </c>
    </row>
    <row r="5609" spans="15:16" x14ac:dyDescent="0.25">
      <c r="O5609">
        <v>7675683</v>
      </c>
      <c r="P5609" t="s">
        <v>1810</v>
      </c>
    </row>
    <row r="5610" spans="15:16" x14ac:dyDescent="0.25">
      <c r="O5610">
        <v>7675684</v>
      </c>
      <c r="P5610" t="s">
        <v>1811</v>
      </c>
    </row>
    <row r="5611" spans="15:16" x14ac:dyDescent="0.25">
      <c r="O5611">
        <v>7675684</v>
      </c>
      <c r="P5611" t="s">
        <v>1811</v>
      </c>
    </row>
    <row r="5612" spans="15:16" x14ac:dyDescent="0.25">
      <c r="O5612">
        <v>7676765</v>
      </c>
      <c r="P5612" t="s">
        <v>1812</v>
      </c>
    </row>
    <row r="5613" spans="15:16" x14ac:dyDescent="0.25">
      <c r="O5613">
        <v>7676765</v>
      </c>
      <c r="P5613" t="s">
        <v>1812</v>
      </c>
    </row>
    <row r="5614" spans="15:16" x14ac:dyDescent="0.25">
      <c r="O5614">
        <v>7676765</v>
      </c>
      <c r="P5614" t="s">
        <v>1812</v>
      </c>
    </row>
    <row r="5615" spans="15:16" x14ac:dyDescent="0.25">
      <c r="O5615">
        <v>7676765</v>
      </c>
      <c r="P5615" t="s">
        <v>1812</v>
      </c>
    </row>
    <row r="5616" spans="15:16" x14ac:dyDescent="0.25">
      <c r="O5616">
        <v>7677183</v>
      </c>
      <c r="P5616" t="s">
        <v>1813</v>
      </c>
    </row>
    <row r="5617" spans="15:16" x14ac:dyDescent="0.25">
      <c r="O5617">
        <v>7677183</v>
      </c>
      <c r="P5617" t="s">
        <v>1813</v>
      </c>
    </row>
    <row r="5618" spans="15:16" x14ac:dyDescent="0.25">
      <c r="O5618">
        <v>7677184</v>
      </c>
      <c r="P5618" t="s">
        <v>1814</v>
      </c>
    </row>
    <row r="5619" spans="15:16" x14ac:dyDescent="0.25">
      <c r="O5619">
        <v>7677184</v>
      </c>
      <c r="P5619" t="s">
        <v>1814</v>
      </c>
    </row>
    <row r="5620" spans="15:16" x14ac:dyDescent="0.25">
      <c r="O5620">
        <v>7677184</v>
      </c>
      <c r="P5620" t="s">
        <v>1814</v>
      </c>
    </row>
    <row r="5621" spans="15:16" x14ac:dyDescent="0.25">
      <c r="O5621">
        <v>7677184</v>
      </c>
      <c r="P5621" t="s">
        <v>1814</v>
      </c>
    </row>
    <row r="5622" spans="15:16" x14ac:dyDescent="0.25">
      <c r="O5622">
        <v>7677184</v>
      </c>
      <c r="P5622" t="s">
        <v>1814</v>
      </c>
    </row>
    <row r="5623" spans="15:16" x14ac:dyDescent="0.25">
      <c r="O5623">
        <v>7677241</v>
      </c>
      <c r="P5623" t="s">
        <v>1815</v>
      </c>
    </row>
    <row r="5624" spans="15:16" x14ac:dyDescent="0.25">
      <c r="O5624">
        <v>7677241</v>
      </c>
      <c r="P5624" t="s">
        <v>1815</v>
      </c>
    </row>
    <row r="5625" spans="15:16" x14ac:dyDescent="0.25">
      <c r="O5625">
        <v>7677242</v>
      </c>
      <c r="P5625" t="s">
        <v>1816</v>
      </c>
    </row>
    <row r="5626" spans="15:16" x14ac:dyDescent="0.25">
      <c r="O5626">
        <v>7677242</v>
      </c>
      <c r="P5626" t="s">
        <v>1816</v>
      </c>
    </row>
    <row r="5627" spans="15:16" x14ac:dyDescent="0.25">
      <c r="O5627">
        <v>7677242</v>
      </c>
      <c r="P5627" t="s">
        <v>1816</v>
      </c>
    </row>
    <row r="5628" spans="15:16" x14ac:dyDescent="0.25">
      <c r="O5628">
        <v>7677253</v>
      </c>
      <c r="P5628" t="s">
        <v>1817</v>
      </c>
    </row>
    <row r="5629" spans="15:16" x14ac:dyDescent="0.25">
      <c r="O5629">
        <v>7677253</v>
      </c>
      <c r="P5629" t="s">
        <v>1817</v>
      </c>
    </row>
    <row r="5630" spans="15:16" x14ac:dyDescent="0.25">
      <c r="O5630">
        <v>7677256</v>
      </c>
      <c r="P5630" t="s">
        <v>1818</v>
      </c>
    </row>
    <row r="5631" spans="15:16" x14ac:dyDescent="0.25">
      <c r="O5631">
        <v>7677256</v>
      </c>
      <c r="P5631" t="s">
        <v>1818</v>
      </c>
    </row>
    <row r="5632" spans="15:16" x14ac:dyDescent="0.25">
      <c r="O5632">
        <v>7677256</v>
      </c>
      <c r="P5632" t="s">
        <v>1818</v>
      </c>
    </row>
    <row r="5633" spans="15:16" x14ac:dyDescent="0.25">
      <c r="O5633">
        <v>7677282</v>
      </c>
      <c r="P5633" t="s">
        <v>1819</v>
      </c>
    </row>
    <row r="5634" spans="15:16" x14ac:dyDescent="0.25">
      <c r="O5634">
        <v>7677282</v>
      </c>
      <c r="P5634" t="s">
        <v>1819</v>
      </c>
    </row>
    <row r="5635" spans="15:16" x14ac:dyDescent="0.25">
      <c r="O5635">
        <v>7677282</v>
      </c>
      <c r="P5635" t="s">
        <v>1819</v>
      </c>
    </row>
    <row r="5636" spans="15:16" x14ac:dyDescent="0.25">
      <c r="O5636">
        <v>7677283</v>
      </c>
      <c r="P5636" t="s">
        <v>1820</v>
      </c>
    </row>
    <row r="5637" spans="15:16" x14ac:dyDescent="0.25">
      <c r="O5637">
        <v>7677283</v>
      </c>
      <c r="P5637" t="s">
        <v>1820</v>
      </c>
    </row>
    <row r="5638" spans="15:16" x14ac:dyDescent="0.25">
      <c r="O5638">
        <v>7677283</v>
      </c>
      <c r="P5638" t="s">
        <v>1820</v>
      </c>
    </row>
    <row r="5639" spans="15:16" x14ac:dyDescent="0.25">
      <c r="O5639">
        <v>7677401</v>
      </c>
      <c r="P5639" t="s">
        <v>1821</v>
      </c>
    </row>
    <row r="5640" spans="15:16" x14ac:dyDescent="0.25">
      <c r="O5640">
        <v>7677401</v>
      </c>
      <c r="P5640" t="s">
        <v>1821</v>
      </c>
    </row>
    <row r="5641" spans="15:16" x14ac:dyDescent="0.25">
      <c r="O5641">
        <v>7677742</v>
      </c>
      <c r="P5641" t="s">
        <v>1822</v>
      </c>
    </row>
    <row r="5642" spans="15:16" x14ac:dyDescent="0.25">
      <c r="O5642">
        <v>7678401</v>
      </c>
      <c r="P5642" t="s">
        <v>1823</v>
      </c>
    </row>
    <row r="5643" spans="15:16" x14ac:dyDescent="0.25">
      <c r="O5643">
        <v>7678401</v>
      </c>
      <c r="P5643" t="s">
        <v>1823</v>
      </c>
    </row>
    <row r="5644" spans="15:16" x14ac:dyDescent="0.25">
      <c r="O5644">
        <v>7678401</v>
      </c>
      <c r="P5644" t="s">
        <v>1823</v>
      </c>
    </row>
    <row r="5645" spans="15:16" x14ac:dyDescent="0.25">
      <c r="O5645">
        <v>7678401</v>
      </c>
      <c r="P5645" t="s">
        <v>1823</v>
      </c>
    </row>
    <row r="5646" spans="15:16" x14ac:dyDescent="0.25">
      <c r="O5646">
        <v>7682401</v>
      </c>
      <c r="P5646" t="s">
        <v>1824</v>
      </c>
    </row>
    <row r="5647" spans="15:16" x14ac:dyDescent="0.25">
      <c r="O5647">
        <v>7687233</v>
      </c>
      <c r="P5647" t="s">
        <v>1825</v>
      </c>
    </row>
    <row r="5648" spans="15:16" x14ac:dyDescent="0.25">
      <c r="O5648">
        <v>7687233</v>
      </c>
      <c r="P5648" t="s">
        <v>1825</v>
      </c>
    </row>
    <row r="5649" spans="15:16" x14ac:dyDescent="0.25">
      <c r="O5649">
        <v>7687234</v>
      </c>
      <c r="P5649" t="s">
        <v>1826</v>
      </c>
    </row>
    <row r="5650" spans="15:16" x14ac:dyDescent="0.25">
      <c r="O5650">
        <v>7687234</v>
      </c>
      <c r="P5650" t="s">
        <v>1826</v>
      </c>
    </row>
    <row r="5651" spans="15:16" x14ac:dyDescent="0.25">
      <c r="O5651">
        <v>7687265</v>
      </c>
      <c r="P5651" t="s">
        <v>1827</v>
      </c>
    </row>
    <row r="5652" spans="15:16" x14ac:dyDescent="0.25">
      <c r="O5652">
        <v>7687265</v>
      </c>
      <c r="P5652" t="s">
        <v>1827</v>
      </c>
    </row>
    <row r="5653" spans="15:16" x14ac:dyDescent="0.25">
      <c r="O5653">
        <v>7688184</v>
      </c>
      <c r="P5653" t="s">
        <v>1828</v>
      </c>
    </row>
    <row r="5654" spans="15:16" x14ac:dyDescent="0.25">
      <c r="O5654">
        <v>7688184</v>
      </c>
      <c r="P5654" t="s">
        <v>1828</v>
      </c>
    </row>
    <row r="5655" spans="15:16" x14ac:dyDescent="0.25">
      <c r="O5655">
        <v>7688211</v>
      </c>
      <c r="P5655" t="s">
        <v>1829</v>
      </c>
    </row>
    <row r="5656" spans="15:16" x14ac:dyDescent="0.25">
      <c r="O5656">
        <v>7688211</v>
      </c>
      <c r="P5656" t="s">
        <v>1829</v>
      </c>
    </row>
    <row r="5657" spans="15:16" x14ac:dyDescent="0.25">
      <c r="O5657">
        <v>7688211</v>
      </c>
      <c r="P5657" t="s">
        <v>1829</v>
      </c>
    </row>
    <row r="5658" spans="15:16" x14ac:dyDescent="0.25">
      <c r="O5658">
        <v>7688211</v>
      </c>
      <c r="P5658" t="s">
        <v>1829</v>
      </c>
    </row>
    <row r="5659" spans="15:16" x14ac:dyDescent="0.25">
      <c r="O5659">
        <v>7688211</v>
      </c>
      <c r="P5659" t="s">
        <v>1829</v>
      </c>
    </row>
    <row r="5660" spans="15:16" x14ac:dyDescent="0.25">
      <c r="O5660">
        <v>7688213</v>
      </c>
      <c r="P5660" t="s">
        <v>1830</v>
      </c>
    </row>
    <row r="5661" spans="15:16" x14ac:dyDescent="0.25">
      <c r="O5661">
        <v>7688213</v>
      </c>
      <c r="P5661" t="s">
        <v>1830</v>
      </c>
    </row>
    <row r="5662" spans="15:16" x14ac:dyDescent="0.25">
      <c r="O5662">
        <v>7688213</v>
      </c>
      <c r="P5662" t="s">
        <v>1830</v>
      </c>
    </row>
    <row r="5663" spans="15:16" x14ac:dyDescent="0.25">
      <c r="O5663">
        <v>7688213</v>
      </c>
      <c r="P5663" t="s">
        <v>1830</v>
      </c>
    </row>
    <row r="5664" spans="15:16" x14ac:dyDescent="0.25">
      <c r="O5664">
        <v>7688213</v>
      </c>
      <c r="P5664" t="s">
        <v>1830</v>
      </c>
    </row>
    <row r="5665" spans="15:16" x14ac:dyDescent="0.25">
      <c r="O5665">
        <v>7688213</v>
      </c>
      <c r="P5665" t="s">
        <v>1830</v>
      </c>
    </row>
    <row r="5666" spans="15:16" x14ac:dyDescent="0.25">
      <c r="O5666">
        <v>7688213</v>
      </c>
      <c r="P5666" t="s">
        <v>1830</v>
      </c>
    </row>
    <row r="5667" spans="15:16" x14ac:dyDescent="0.25">
      <c r="O5667">
        <v>7688401</v>
      </c>
      <c r="P5667" t="s">
        <v>1831</v>
      </c>
    </row>
    <row r="5668" spans="15:16" x14ac:dyDescent="0.25">
      <c r="O5668">
        <v>7688401</v>
      </c>
      <c r="P5668" t="s">
        <v>1831</v>
      </c>
    </row>
    <row r="5669" spans="15:16" x14ac:dyDescent="0.25">
      <c r="O5669">
        <v>7688401</v>
      </c>
      <c r="P5669" t="s">
        <v>1831</v>
      </c>
    </row>
    <row r="5670" spans="15:16" x14ac:dyDescent="0.25">
      <c r="O5670">
        <v>7688401</v>
      </c>
      <c r="P5670" t="s">
        <v>1831</v>
      </c>
    </row>
    <row r="5671" spans="15:16" x14ac:dyDescent="0.25">
      <c r="O5671">
        <v>7688401</v>
      </c>
      <c r="P5671" t="s">
        <v>1831</v>
      </c>
    </row>
    <row r="5672" spans="15:16" x14ac:dyDescent="0.25">
      <c r="O5672">
        <v>7688711</v>
      </c>
      <c r="P5672" t="s">
        <v>1832</v>
      </c>
    </row>
    <row r="5673" spans="15:16" x14ac:dyDescent="0.25">
      <c r="O5673">
        <v>7688711</v>
      </c>
      <c r="P5673" t="s">
        <v>1832</v>
      </c>
    </row>
    <row r="5674" spans="15:16" x14ac:dyDescent="0.25">
      <c r="O5674">
        <v>7688713</v>
      </c>
      <c r="P5674" t="s">
        <v>1833</v>
      </c>
    </row>
    <row r="5675" spans="15:16" x14ac:dyDescent="0.25">
      <c r="O5675">
        <v>7690134</v>
      </c>
      <c r="P5675" t="s">
        <v>1834</v>
      </c>
    </row>
    <row r="5676" spans="15:16" x14ac:dyDescent="0.25">
      <c r="O5676">
        <v>7690134</v>
      </c>
      <c r="P5676" t="s">
        <v>1834</v>
      </c>
    </row>
    <row r="5677" spans="15:16" x14ac:dyDescent="0.25">
      <c r="O5677">
        <v>7690134</v>
      </c>
      <c r="P5677" t="s">
        <v>1834</v>
      </c>
    </row>
    <row r="5678" spans="15:16" x14ac:dyDescent="0.25">
      <c r="O5678">
        <v>7690134</v>
      </c>
      <c r="P5678" t="s">
        <v>1834</v>
      </c>
    </row>
    <row r="5679" spans="15:16" x14ac:dyDescent="0.25">
      <c r="O5679">
        <v>7690134</v>
      </c>
      <c r="P5679" t="s">
        <v>1834</v>
      </c>
    </row>
    <row r="5680" spans="15:16" x14ac:dyDescent="0.25">
      <c r="O5680">
        <v>7690135</v>
      </c>
      <c r="P5680" t="s">
        <v>1835</v>
      </c>
    </row>
    <row r="5681" spans="15:16" x14ac:dyDescent="0.25">
      <c r="O5681">
        <v>7690135</v>
      </c>
      <c r="P5681" t="s">
        <v>1835</v>
      </c>
    </row>
    <row r="5682" spans="15:16" x14ac:dyDescent="0.25">
      <c r="O5682">
        <v>7690135</v>
      </c>
      <c r="P5682" t="s">
        <v>1835</v>
      </c>
    </row>
    <row r="5683" spans="15:16" x14ac:dyDescent="0.25">
      <c r="O5683">
        <v>7690183</v>
      </c>
      <c r="P5683" t="s">
        <v>1836</v>
      </c>
    </row>
    <row r="5684" spans="15:16" x14ac:dyDescent="0.25">
      <c r="O5684">
        <v>7690183</v>
      </c>
      <c r="P5684" t="s">
        <v>1836</v>
      </c>
    </row>
    <row r="5685" spans="15:16" x14ac:dyDescent="0.25">
      <c r="O5685">
        <v>7690183</v>
      </c>
      <c r="P5685" t="s">
        <v>1836</v>
      </c>
    </row>
    <row r="5686" spans="15:16" x14ac:dyDescent="0.25">
      <c r="O5686">
        <v>7690183</v>
      </c>
      <c r="P5686" t="s">
        <v>1836</v>
      </c>
    </row>
    <row r="5687" spans="15:16" x14ac:dyDescent="0.25">
      <c r="O5687">
        <v>7690183</v>
      </c>
      <c r="P5687" t="s">
        <v>1836</v>
      </c>
    </row>
    <row r="5688" spans="15:16" x14ac:dyDescent="0.25">
      <c r="O5688">
        <v>7690184</v>
      </c>
      <c r="P5688" t="s">
        <v>1837</v>
      </c>
    </row>
    <row r="5689" spans="15:16" x14ac:dyDescent="0.25">
      <c r="O5689">
        <v>7690184</v>
      </c>
      <c r="P5689" t="s">
        <v>1837</v>
      </c>
    </row>
    <row r="5690" spans="15:16" x14ac:dyDescent="0.25">
      <c r="O5690">
        <v>7690184</v>
      </c>
      <c r="P5690" t="s">
        <v>1837</v>
      </c>
    </row>
    <row r="5691" spans="15:16" x14ac:dyDescent="0.25">
      <c r="O5691">
        <v>7690184</v>
      </c>
      <c r="P5691" t="s">
        <v>1837</v>
      </c>
    </row>
    <row r="5692" spans="15:16" x14ac:dyDescent="0.25">
      <c r="O5692">
        <v>7690184</v>
      </c>
      <c r="P5692" t="s">
        <v>1837</v>
      </c>
    </row>
    <row r="5693" spans="15:16" x14ac:dyDescent="0.25">
      <c r="O5693">
        <v>7690184</v>
      </c>
      <c r="P5693" t="s">
        <v>1837</v>
      </c>
    </row>
    <row r="5694" spans="15:16" x14ac:dyDescent="0.25">
      <c r="O5694">
        <v>7690233</v>
      </c>
      <c r="P5694" t="s">
        <v>1838</v>
      </c>
    </row>
    <row r="5695" spans="15:16" x14ac:dyDescent="0.25">
      <c r="O5695">
        <v>7690233</v>
      </c>
      <c r="P5695" t="s">
        <v>1838</v>
      </c>
    </row>
    <row r="5696" spans="15:16" x14ac:dyDescent="0.25">
      <c r="O5696">
        <v>7690233</v>
      </c>
      <c r="P5696" t="s">
        <v>1838</v>
      </c>
    </row>
    <row r="5697" spans="15:16" x14ac:dyDescent="0.25">
      <c r="O5697">
        <v>7690233</v>
      </c>
      <c r="P5697" t="s">
        <v>1838</v>
      </c>
    </row>
    <row r="5698" spans="15:16" x14ac:dyDescent="0.25">
      <c r="O5698">
        <v>7690233</v>
      </c>
      <c r="P5698" t="s">
        <v>1838</v>
      </c>
    </row>
    <row r="5699" spans="15:16" x14ac:dyDescent="0.25">
      <c r="O5699">
        <v>7690234</v>
      </c>
      <c r="P5699" t="s">
        <v>1839</v>
      </c>
    </row>
    <row r="5700" spans="15:16" x14ac:dyDescent="0.25">
      <c r="O5700">
        <v>7690234</v>
      </c>
      <c r="P5700" t="s">
        <v>1839</v>
      </c>
    </row>
    <row r="5701" spans="15:16" x14ac:dyDescent="0.25">
      <c r="O5701">
        <v>7690234</v>
      </c>
      <c r="P5701" t="s">
        <v>1839</v>
      </c>
    </row>
    <row r="5702" spans="15:16" x14ac:dyDescent="0.25">
      <c r="O5702">
        <v>7690234</v>
      </c>
      <c r="P5702" t="s">
        <v>1839</v>
      </c>
    </row>
    <row r="5703" spans="15:16" x14ac:dyDescent="0.25">
      <c r="O5703">
        <v>7690234</v>
      </c>
      <c r="P5703" t="s">
        <v>1839</v>
      </c>
    </row>
    <row r="5704" spans="15:16" x14ac:dyDescent="0.25">
      <c r="O5704">
        <v>7690234</v>
      </c>
      <c r="P5704" t="s">
        <v>1839</v>
      </c>
    </row>
    <row r="5705" spans="15:16" x14ac:dyDescent="0.25">
      <c r="O5705">
        <v>7690243</v>
      </c>
      <c r="P5705" t="s">
        <v>1840</v>
      </c>
    </row>
    <row r="5706" spans="15:16" x14ac:dyDescent="0.25">
      <c r="O5706">
        <v>7690243</v>
      </c>
      <c r="P5706" t="s">
        <v>1840</v>
      </c>
    </row>
    <row r="5707" spans="15:16" x14ac:dyDescent="0.25">
      <c r="O5707">
        <v>7690289</v>
      </c>
      <c r="P5707" t="s">
        <v>1841</v>
      </c>
    </row>
    <row r="5708" spans="15:16" x14ac:dyDescent="0.25">
      <c r="O5708">
        <v>7690289</v>
      </c>
      <c r="P5708" t="s">
        <v>1841</v>
      </c>
    </row>
    <row r="5709" spans="15:16" x14ac:dyDescent="0.25">
      <c r="O5709">
        <v>7690290</v>
      </c>
      <c r="P5709" t="s">
        <v>1842</v>
      </c>
    </row>
    <row r="5710" spans="15:16" x14ac:dyDescent="0.25">
      <c r="O5710">
        <v>7690290</v>
      </c>
      <c r="P5710" t="s">
        <v>1842</v>
      </c>
    </row>
    <row r="5711" spans="15:16" x14ac:dyDescent="0.25">
      <c r="O5711">
        <v>7690291</v>
      </c>
      <c r="P5711" t="s">
        <v>1843</v>
      </c>
    </row>
    <row r="5712" spans="15:16" x14ac:dyDescent="0.25">
      <c r="O5712">
        <v>7690291</v>
      </c>
      <c r="P5712" t="s">
        <v>1843</v>
      </c>
    </row>
    <row r="5713" spans="15:16" x14ac:dyDescent="0.25">
      <c r="O5713">
        <v>7690292</v>
      </c>
      <c r="P5713" t="s">
        <v>1844</v>
      </c>
    </row>
    <row r="5714" spans="15:16" x14ac:dyDescent="0.25">
      <c r="O5714">
        <v>7690292</v>
      </c>
      <c r="P5714" t="s">
        <v>1844</v>
      </c>
    </row>
    <row r="5715" spans="15:16" x14ac:dyDescent="0.25">
      <c r="O5715">
        <v>7690295</v>
      </c>
      <c r="P5715" t="s">
        <v>1845</v>
      </c>
    </row>
    <row r="5716" spans="15:16" x14ac:dyDescent="0.25">
      <c r="O5716">
        <v>7690295</v>
      </c>
      <c r="P5716" t="s">
        <v>1845</v>
      </c>
    </row>
    <row r="5717" spans="15:16" x14ac:dyDescent="0.25">
      <c r="O5717">
        <v>7690401</v>
      </c>
      <c r="P5717" t="s">
        <v>1846</v>
      </c>
    </row>
    <row r="5718" spans="15:16" x14ac:dyDescent="0.25">
      <c r="O5718">
        <v>7690683</v>
      </c>
      <c r="P5718" t="s">
        <v>1847</v>
      </c>
    </row>
    <row r="5719" spans="15:16" x14ac:dyDescent="0.25">
      <c r="O5719">
        <v>7690684</v>
      </c>
      <c r="P5719" t="s">
        <v>1848</v>
      </c>
    </row>
    <row r="5720" spans="15:16" x14ac:dyDescent="0.25">
      <c r="O5720">
        <v>7690684</v>
      </c>
      <c r="P5720" t="s">
        <v>1848</v>
      </c>
    </row>
    <row r="5721" spans="15:16" x14ac:dyDescent="0.25">
      <c r="O5721">
        <v>7690684</v>
      </c>
      <c r="P5721" t="s">
        <v>1848</v>
      </c>
    </row>
    <row r="5722" spans="15:16" x14ac:dyDescent="0.25">
      <c r="O5722">
        <v>7690734</v>
      </c>
      <c r="P5722" t="s">
        <v>1849</v>
      </c>
    </row>
    <row r="5723" spans="15:16" x14ac:dyDescent="0.25">
      <c r="O5723">
        <v>7690734</v>
      </c>
      <c r="P5723" t="s">
        <v>1849</v>
      </c>
    </row>
    <row r="5724" spans="15:16" x14ac:dyDescent="0.25">
      <c r="O5724">
        <v>7690734</v>
      </c>
      <c r="P5724" t="s">
        <v>1849</v>
      </c>
    </row>
    <row r="5725" spans="15:16" x14ac:dyDescent="0.25">
      <c r="O5725">
        <v>7690734</v>
      </c>
      <c r="P5725" t="s">
        <v>1849</v>
      </c>
    </row>
    <row r="5726" spans="15:16" x14ac:dyDescent="0.25">
      <c r="O5726">
        <v>7690744</v>
      </c>
      <c r="P5726" t="s">
        <v>1850</v>
      </c>
    </row>
    <row r="5727" spans="15:16" x14ac:dyDescent="0.25">
      <c r="O5727">
        <v>7690744</v>
      </c>
      <c r="P5727" t="s">
        <v>1850</v>
      </c>
    </row>
    <row r="5728" spans="15:16" x14ac:dyDescent="0.25">
      <c r="O5728">
        <v>7690744</v>
      </c>
      <c r="P5728" t="s">
        <v>1850</v>
      </c>
    </row>
    <row r="5729" spans="15:16" x14ac:dyDescent="0.25">
      <c r="O5729">
        <v>7693251</v>
      </c>
      <c r="P5729" t="s">
        <v>1851</v>
      </c>
    </row>
    <row r="5730" spans="15:16" x14ac:dyDescent="0.25">
      <c r="O5730">
        <v>7693251</v>
      </c>
      <c r="P5730" t="s">
        <v>1851</v>
      </c>
    </row>
    <row r="5731" spans="15:16" x14ac:dyDescent="0.25">
      <c r="O5731">
        <v>7693751</v>
      </c>
      <c r="P5731" t="s">
        <v>1852</v>
      </c>
    </row>
    <row r="5732" spans="15:16" x14ac:dyDescent="0.25">
      <c r="O5732">
        <v>7693751</v>
      </c>
      <c r="P5732" t="s">
        <v>1852</v>
      </c>
    </row>
    <row r="5733" spans="15:16" x14ac:dyDescent="0.25">
      <c r="O5733">
        <v>7693751</v>
      </c>
      <c r="P5733" t="s">
        <v>1852</v>
      </c>
    </row>
    <row r="5734" spans="15:16" x14ac:dyDescent="0.25">
      <c r="O5734">
        <v>7694184</v>
      </c>
      <c r="P5734" t="s">
        <v>1853</v>
      </c>
    </row>
    <row r="5735" spans="15:16" x14ac:dyDescent="0.25">
      <c r="O5735">
        <v>7694197</v>
      </c>
      <c r="P5735" t="s">
        <v>1854</v>
      </c>
    </row>
    <row r="5736" spans="15:16" x14ac:dyDescent="0.25">
      <c r="O5736">
        <v>7694233</v>
      </c>
      <c r="P5736" t="s">
        <v>1855</v>
      </c>
    </row>
    <row r="5737" spans="15:16" x14ac:dyDescent="0.25">
      <c r="O5737">
        <v>7694251</v>
      </c>
      <c r="P5737" t="s">
        <v>1856</v>
      </c>
    </row>
    <row r="5738" spans="15:16" x14ac:dyDescent="0.25">
      <c r="O5738">
        <v>7694401</v>
      </c>
      <c r="P5738" t="s">
        <v>1857</v>
      </c>
    </row>
    <row r="5739" spans="15:16" x14ac:dyDescent="0.25">
      <c r="O5739">
        <v>7694683</v>
      </c>
      <c r="P5739" t="s">
        <v>1858</v>
      </c>
    </row>
    <row r="5740" spans="15:16" x14ac:dyDescent="0.25">
      <c r="O5740">
        <v>7694684</v>
      </c>
      <c r="P5740" t="s">
        <v>1859</v>
      </c>
    </row>
    <row r="5741" spans="15:16" x14ac:dyDescent="0.25">
      <c r="O5741">
        <v>7694684</v>
      </c>
      <c r="P5741" t="s">
        <v>1859</v>
      </c>
    </row>
    <row r="5742" spans="15:16" x14ac:dyDescent="0.25">
      <c r="O5742">
        <v>7694684</v>
      </c>
      <c r="P5742" t="s">
        <v>1859</v>
      </c>
    </row>
    <row r="5743" spans="15:16" x14ac:dyDescent="0.25">
      <c r="O5743">
        <v>7694684</v>
      </c>
      <c r="P5743" t="s">
        <v>1859</v>
      </c>
    </row>
    <row r="5744" spans="15:16" x14ac:dyDescent="0.25">
      <c r="O5744">
        <v>7694684</v>
      </c>
      <c r="P5744" t="s">
        <v>1859</v>
      </c>
    </row>
    <row r="5745" spans="15:16" x14ac:dyDescent="0.25">
      <c r="O5745">
        <v>7694696</v>
      </c>
      <c r="P5745" t="s">
        <v>1860</v>
      </c>
    </row>
    <row r="5746" spans="15:16" x14ac:dyDescent="0.25">
      <c r="O5746">
        <v>7694697</v>
      </c>
      <c r="P5746" t="s">
        <v>1861</v>
      </c>
    </row>
    <row r="5747" spans="15:16" x14ac:dyDescent="0.25">
      <c r="O5747">
        <v>7694697</v>
      </c>
      <c r="P5747" t="s">
        <v>1861</v>
      </c>
    </row>
    <row r="5748" spans="15:16" x14ac:dyDescent="0.25">
      <c r="O5748">
        <v>7694697</v>
      </c>
      <c r="P5748" t="s">
        <v>1861</v>
      </c>
    </row>
    <row r="5749" spans="15:16" x14ac:dyDescent="0.25">
      <c r="O5749">
        <v>7694697</v>
      </c>
      <c r="P5749" t="s">
        <v>1861</v>
      </c>
    </row>
    <row r="5750" spans="15:16" x14ac:dyDescent="0.25">
      <c r="O5750">
        <v>7694734</v>
      </c>
      <c r="P5750" t="s">
        <v>1862</v>
      </c>
    </row>
    <row r="5751" spans="15:16" x14ac:dyDescent="0.25">
      <c r="O5751">
        <v>7694734</v>
      </c>
      <c r="P5751" t="s">
        <v>1862</v>
      </c>
    </row>
    <row r="5752" spans="15:16" x14ac:dyDescent="0.25">
      <c r="O5752">
        <v>7694734</v>
      </c>
      <c r="P5752" t="s">
        <v>1862</v>
      </c>
    </row>
    <row r="5753" spans="15:16" x14ac:dyDescent="0.25">
      <c r="O5753">
        <v>7698451</v>
      </c>
      <c r="P5753" t="s">
        <v>1863</v>
      </c>
    </row>
    <row r="5754" spans="15:16" x14ac:dyDescent="0.25">
      <c r="O5754">
        <v>7698451</v>
      </c>
      <c r="P5754" t="s">
        <v>1863</v>
      </c>
    </row>
    <row r="5755" spans="15:16" x14ac:dyDescent="0.25">
      <c r="O5755">
        <v>7701301</v>
      </c>
      <c r="P5755" t="s">
        <v>1864</v>
      </c>
    </row>
    <row r="5756" spans="15:16" x14ac:dyDescent="0.25">
      <c r="O5756">
        <v>7701303</v>
      </c>
      <c r="P5756" t="s">
        <v>1865</v>
      </c>
    </row>
    <row r="5757" spans="15:16" x14ac:dyDescent="0.25">
      <c r="O5757">
        <v>7701303</v>
      </c>
      <c r="P5757" t="s">
        <v>1865</v>
      </c>
    </row>
    <row r="5758" spans="15:16" x14ac:dyDescent="0.25">
      <c r="O5758">
        <v>7701303</v>
      </c>
      <c r="P5758" t="s">
        <v>1865</v>
      </c>
    </row>
    <row r="5759" spans="15:16" x14ac:dyDescent="0.25">
      <c r="O5759">
        <v>7701303</v>
      </c>
      <c r="P5759" t="s">
        <v>1865</v>
      </c>
    </row>
    <row r="5760" spans="15:16" x14ac:dyDescent="0.25">
      <c r="O5760">
        <v>7701311</v>
      </c>
      <c r="P5760" t="s">
        <v>1866</v>
      </c>
    </row>
    <row r="5761" spans="15:16" x14ac:dyDescent="0.25">
      <c r="O5761">
        <v>7701311</v>
      </c>
      <c r="P5761" t="s">
        <v>1866</v>
      </c>
    </row>
    <row r="5762" spans="15:16" x14ac:dyDescent="0.25">
      <c r="O5762">
        <v>7701311</v>
      </c>
      <c r="P5762" t="s">
        <v>1866</v>
      </c>
    </row>
    <row r="5763" spans="15:16" x14ac:dyDescent="0.25">
      <c r="O5763">
        <v>7701313</v>
      </c>
      <c r="P5763" t="s">
        <v>1867</v>
      </c>
    </row>
    <row r="5764" spans="15:16" x14ac:dyDescent="0.25">
      <c r="O5764">
        <v>7701313</v>
      </c>
      <c r="P5764" t="s">
        <v>1867</v>
      </c>
    </row>
    <row r="5765" spans="15:16" x14ac:dyDescent="0.25">
      <c r="O5765">
        <v>7701313</v>
      </c>
      <c r="P5765" t="s">
        <v>1867</v>
      </c>
    </row>
    <row r="5766" spans="15:16" x14ac:dyDescent="0.25">
      <c r="O5766">
        <v>7701313</v>
      </c>
      <c r="P5766" t="s">
        <v>1867</v>
      </c>
    </row>
    <row r="5767" spans="15:16" x14ac:dyDescent="0.25">
      <c r="O5767">
        <v>7701313</v>
      </c>
      <c r="P5767" t="s">
        <v>1867</v>
      </c>
    </row>
    <row r="5768" spans="15:16" x14ac:dyDescent="0.25">
      <c r="O5768">
        <v>7701321</v>
      </c>
      <c r="P5768" t="s">
        <v>1868</v>
      </c>
    </row>
    <row r="5769" spans="15:16" x14ac:dyDescent="0.25">
      <c r="O5769">
        <v>7701321</v>
      </c>
      <c r="P5769" t="s">
        <v>1868</v>
      </c>
    </row>
    <row r="5770" spans="15:16" x14ac:dyDescent="0.25">
      <c r="O5770">
        <v>7701321</v>
      </c>
      <c r="P5770" t="s">
        <v>1868</v>
      </c>
    </row>
    <row r="5771" spans="15:16" x14ac:dyDescent="0.25">
      <c r="O5771">
        <v>7701327</v>
      </c>
      <c r="P5771" t="s">
        <v>1869</v>
      </c>
    </row>
    <row r="5772" spans="15:16" x14ac:dyDescent="0.25">
      <c r="O5772">
        <v>7701327</v>
      </c>
      <c r="P5772" t="s">
        <v>1869</v>
      </c>
    </row>
    <row r="5773" spans="15:16" x14ac:dyDescent="0.25">
      <c r="O5773">
        <v>7701337</v>
      </c>
      <c r="P5773" t="s">
        <v>1870</v>
      </c>
    </row>
    <row r="5774" spans="15:16" x14ac:dyDescent="0.25">
      <c r="O5774">
        <v>7701337</v>
      </c>
      <c r="P5774" t="s">
        <v>1870</v>
      </c>
    </row>
    <row r="5775" spans="15:16" x14ac:dyDescent="0.25">
      <c r="O5775">
        <v>7701337</v>
      </c>
      <c r="P5775" t="s">
        <v>1870</v>
      </c>
    </row>
    <row r="5776" spans="15:16" x14ac:dyDescent="0.25">
      <c r="O5776">
        <v>7701341</v>
      </c>
      <c r="P5776" t="s">
        <v>1871</v>
      </c>
    </row>
    <row r="5777" spans="15:16" x14ac:dyDescent="0.25">
      <c r="O5777">
        <v>7701341</v>
      </c>
      <c r="P5777" t="s">
        <v>1871</v>
      </c>
    </row>
    <row r="5778" spans="15:16" x14ac:dyDescent="0.25">
      <c r="O5778">
        <v>7701341</v>
      </c>
      <c r="P5778" t="s">
        <v>1871</v>
      </c>
    </row>
    <row r="5779" spans="15:16" x14ac:dyDescent="0.25">
      <c r="O5779">
        <v>7701341</v>
      </c>
      <c r="P5779" t="s">
        <v>1871</v>
      </c>
    </row>
    <row r="5780" spans="15:16" x14ac:dyDescent="0.25">
      <c r="O5780">
        <v>7701341</v>
      </c>
      <c r="P5780" t="s">
        <v>1871</v>
      </c>
    </row>
    <row r="5781" spans="15:16" x14ac:dyDescent="0.25">
      <c r="O5781">
        <v>7701450</v>
      </c>
      <c r="P5781" t="s">
        <v>1872</v>
      </c>
    </row>
    <row r="5782" spans="15:16" x14ac:dyDescent="0.25">
      <c r="O5782">
        <v>7701451</v>
      </c>
      <c r="P5782" t="s">
        <v>1873</v>
      </c>
    </row>
    <row r="5783" spans="15:16" x14ac:dyDescent="0.25">
      <c r="O5783">
        <v>7701451</v>
      </c>
      <c r="P5783" t="s">
        <v>1873</v>
      </c>
    </row>
    <row r="5784" spans="15:16" x14ac:dyDescent="0.25">
      <c r="O5784">
        <v>7701451</v>
      </c>
      <c r="P5784" t="s">
        <v>1873</v>
      </c>
    </row>
    <row r="5785" spans="15:16" x14ac:dyDescent="0.25">
      <c r="O5785">
        <v>7701451</v>
      </c>
      <c r="P5785" t="s">
        <v>1873</v>
      </c>
    </row>
    <row r="5786" spans="15:16" x14ac:dyDescent="0.25">
      <c r="O5786">
        <v>7701451</v>
      </c>
      <c r="P5786" t="s">
        <v>1873</v>
      </c>
    </row>
    <row r="5787" spans="15:16" x14ac:dyDescent="0.25">
      <c r="O5787">
        <v>7701802</v>
      </c>
      <c r="P5787" t="s">
        <v>1874</v>
      </c>
    </row>
    <row r="5788" spans="15:16" x14ac:dyDescent="0.25">
      <c r="O5788">
        <v>7701802</v>
      </c>
      <c r="P5788" t="s">
        <v>1874</v>
      </c>
    </row>
    <row r="5789" spans="15:16" x14ac:dyDescent="0.25">
      <c r="O5789">
        <v>7701803</v>
      </c>
      <c r="P5789" t="s">
        <v>1875</v>
      </c>
    </row>
    <row r="5790" spans="15:16" x14ac:dyDescent="0.25">
      <c r="O5790">
        <v>7701803</v>
      </c>
      <c r="P5790" t="s">
        <v>1875</v>
      </c>
    </row>
    <row r="5791" spans="15:16" x14ac:dyDescent="0.25">
      <c r="O5791">
        <v>7701803</v>
      </c>
      <c r="P5791" t="s">
        <v>1875</v>
      </c>
    </row>
    <row r="5792" spans="15:16" x14ac:dyDescent="0.25">
      <c r="O5792">
        <v>7701803</v>
      </c>
      <c r="P5792" t="s">
        <v>1875</v>
      </c>
    </row>
    <row r="5793" spans="15:16" x14ac:dyDescent="0.25">
      <c r="O5793">
        <v>7701812</v>
      </c>
      <c r="P5793" t="s">
        <v>1876</v>
      </c>
    </row>
    <row r="5794" spans="15:16" x14ac:dyDescent="0.25">
      <c r="O5794">
        <v>7701813</v>
      </c>
      <c r="P5794" t="s">
        <v>1877</v>
      </c>
    </row>
    <row r="5795" spans="15:16" x14ac:dyDescent="0.25">
      <c r="O5795">
        <v>7701813</v>
      </c>
      <c r="P5795" t="s">
        <v>1877</v>
      </c>
    </row>
    <row r="5796" spans="15:16" x14ac:dyDescent="0.25">
      <c r="O5796">
        <v>7701813</v>
      </c>
      <c r="P5796" t="s">
        <v>1877</v>
      </c>
    </row>
    <row r="5797" spans="15:16" x14ac:dyDescent="0.25">
      <c r="O5797">
        <v>7701813</v>
      </c>
      <c r="P5797" t="s">
        <v>1877</v>
      </c>
    </row>
    <row r="5798" spans="15:16" x14ac:dyDescent="0.25">
      <c r="O5798">
        <v>7701821</v>
      </c>
      <c r="P5798" t="s">
        <v>1878</v>
      </c>
    </row>
    <row r="5799" spans="15:16" x14ac:dyDescent="0.25">
      <c r="O5799">
        <v>7701821</v>
      </c>
      <c r="P5799" t="s">
        <v>1878</v>
      </c>
    </row>
    <row r="5800" spans="15:16" x14ac:dyDescent="0.25">
      <c r="O5800">
        <v>7701827</v>
      </c>
      <c r="P5800" t="s">
        <v>1879</v>
      </c>
    </row>
    <row r="5801" spans="15:16" x14ac:dyDescent="0.25">
      <c r="O5801">
        <v>7701827</v>
      </c>
      <c r="P5801" t="s">
        <v>1879</v>
      </c>
    </row>
    <row r="5802" spans="15:16" x14ac:dyDescent="0.25">
      <c r="O5802">
        <v>7701837</v>
      </c>
      <c r="P5802" t="s">
        <v>1880</v>
      </c>
    </row>
    <row r="5803" spans="15:16" x14ac:dyDescent="0.25">
      <c r="O5803">
        <v>7701837</v>
      </c>
      <c r="P5803" t="s">
        <v>1880</v>
      </c>
    </row>
    <row r="5804" spans="15:16" x14ac:dyDescent="0.25">
      <c r="O5804">
        <v>7701837</v>
      </c>
      <c r="P5804" t="s">
        <v>1880</v>
      </c>
    </row>
    <row r="5805" spans="15:16" x14ac:dyDescent="0.25">
      <c r="O5805">
        <v>7701841</v>
      </c>
      <c r="P5805" t="s">
        <v>1881</v>
      </c>
    </row>
    <row r="5806" spans="15:16" x14ac:dyDescent="0.25">
      <c r="O5806">
        <v>7701841</v>
      </c>
      <c r="P5806" t="s">
        <v>1881</v>
      </c>
    </row>
    <row r="5807" spans="15:16" x14ac:dyDescent="0.25">
      <c r="O5807">
        <v>7701841</v>
      </c>
      <c r="P5807" t="s">
        <v>1881</v>
      </c>
    </row>
    <row r="5808" spans="15:16" x14ac:dyDescent="0.25">
      <c r="O5808">
        <v>7702451</v>
      </c>
      <c r="P5808" t="s">
        <v>1882</v>
      </c>
    </row>
    <row r="5809" spans="15:16" x14ac:dyDescent="0.25">
      <c r="O5809">
        <v>7702451</v>
      </c>
      <c r="P5809" t="s">
        <v>1882</v>
      </c>
    </row>
    <row r="5810" spans="15:16" x14ac:dyDescent="0.25">
      <c r="O5810">
        <v>7702451</v>
      </c>
      <c r="P5810" t="s">
        <v>1882</v>
      </c>
    </row>
    <row r="5811" spans="15:16" x14ac:dyDescent="0.25">
      <c r="O5811">
        <v>7702822</v>
      </c>
      <c r="P5811" t="s">
        <v>1883</v>
      </c>
    </row>
    <row r="5812" spans="15:16" x14ac:dyDescent="0.25">
      <c r="O5812">
        <v>7703311</v>
      </c>
      <c r="P5812" t="s">
        <v>1884</v>
      </c>
    </row>
    <row r="5813" spans="15:16" x14ac:dyDescent="0.25">
      <c r="O5813">
        <v>7703313</v>
      </c>
      <c r="P5813" t="s">
        <v>1885</v>
      </c>
    </row>
    <row r="5814" spans="15:16" x14ac:dyDescent="0.25">
      <c r="O5814">
        <v>7703321</v>
      </c>
      <c r="P5814" t="s">
        <v>1886</v>
      </c>
    </row>
    <row r="5815" spans="15:16" x14ac:dyDescent="0.25">
      <c r="O5815">
        <v>7703321</v>
      </c>
      <c r="P5815" t="s">
        <v>1886</v>
      </c>
    </row>
    <row r="5816" spans="15:16" x14ac:dyDescent="0.25">
      <c r="O5816">
        <v>7703450</v>
      </c>
      <c r="P5816" t="s">
        <v>1887</v>
      </c>
    </row>
    <row r="5817" spans="15:16" x14ac:dyDescent="0.25">
      <c r="O5817">
        <v>7703451</v>
      </c>
      <c r="P5817" t="s">
        <v>1888</v>
      </c>
    </row>
    <row r="5818" spans="15:16" x14ac:dyDescent="0.25">
      <c r="O5818">
        <v>7703451</v>
      </c>
      <c r="P5818" t="s">
        <v>1888</v>
      </c>
    </row>
    <row r="5819" spans="15:16" x14ac:dyDescent="0.25">
      <c r="O5819">
        <v>7703451</v>
      </c>
      <c r="P5819" t="s">
        <v>1888</v>
      </c>
    </row>
    <row r="5820" spans="15:16" x14ac:dyDescent="0.25">
      <c r="O5820">
        <v>7703451</v>
      </c>
      <c r="P5820" t="s">
        <v>1888</v>
      </c>
    </row>
    <row r="5821" spans="15:16" x14ac:dyDescent="0.25">
      <c r="O5821">
        <v>7703453</v>
      </c>
      <c r="P5821" t="s">
        <v>1889</v>
      </c>
    </row>
    <row r="5822" spans="15:16" x14ac:dyDescent="0.25">
      <c r="O5822">
        <v>7703453</v>
      </c>
      <c r="P5822" t="s">
        <v>1889</v>
      </c>
    </row>
    <row r="5823" spans="15:16" x14ac:dyDescent="0.25">
      <c r="O5823">
        <v>7703453</v>
      </c>
      <c r="P5823" t="s">
        <v>1889</v>
      </c>
    </row>
    <row r="5824" spans="15:16" x14ac:dyDescent="0.25">
      <c r="O5824">
        <v>7703453</v>
      </c>
      <c r="P5824" t="s">
        <v>1889</v>
      </c>
    </row>
    <row r="5825" spans="15:16" x14ac:dyDescent="0.25">
      <c r="O5825">
        <v>7703453</v>
      </c>
      <c r="P5825" t="s">
        <v>1889</v>
      </c>
    </row>
    <row r="5826" spans="15:16" x14ac:dyDescent="0.25">
      <c r="O5826">
        <v>7703801</v>
      </c>
      <c r="P5826" t="s">
        <v>1890</v>
      </c>
    </row>
    <row r="5827" spans="15:16" x14ac:dyDescent="0.25">
      <c r="O5827">
        <v>7703801</v>
      </c>
      <c r="P5827" t="s">
        <v>1890</v>
      </c>
    </row>
    <row r="5828" spans="15:16" x14ac:dyDescent="0.25">
      <c r="O5828">
        <v>7703811</v>
      </c>
      <c r="P5828" t="s">
        <v>1891</v>
      </c>
    </row>
    <row r="5829" spans="15:16" x14ac:dyDescent="0.25">
      <c r="O5829">
        <v>7703811</v>
      </c>
      <c r="P5829" t="s">
        <v>1891</v>
      </c>
    </row>
    <row r="5830" spans="15:16" x14ac:dyDescent="0.25">
      <c r="O5830">
        <v>7703821</v>
      </c>
      <c r="P5830" t="s">
        <v>1892</v>
      </c>
    </row>
    <row r="5831" spans="15:16" x14ac:dyDescent="0.25">
      <c r="O5831">
        <v>7703821</v>
      </c>
      <c r="P5831" t="s">
        <v>1892</v>
      </c>
    </row>
    <row r="5832" spans="15:16" x14ac:dyDescent="0.25">
      <c r="O5832">
        <v>7705301</v>
      </c>
      <c r="P5832" t="s">
        <v>1893</v>
      </c>
    </row>
    <row r="5833" spans="15:16" x14ac:dyDescent="0.25">
      <c r="O5833">
        <v>7705303</v>
      </c>
      <c r="P5833" t="s">
        <v>1894</v>
      </c>
    </row>
    <row r="5834" spans="15:16" x14ac:dyDescent="0.25">
      <c r="O5834">
        <v>7705303</v>
      </c>
      <c r="P5834" t="s">
        <v>1894</v>
      </c>
    </row>
    <row r="5835" spans="15:16" x14ac:dyDescent="0.25">
      <c r="O5835">
        <v>7705303</v>
      </c>
      <c r="P5835" t="s">
        <v>1894</v>
      </c>
    </row>
    <row r="5836" spans="15:16" x14ac:dyDescent="0.25">
      <c r="O5836">
        <v>7705303</v>
      </c>
      <c r="P5836" t="s">
        <v>1894</v>
      </c>
    </row>
    <row r="5837" spans="15:16" x14ac:dyDescent="0.25">
      <c r="O5837">
        <v>7705308</v>
      </c>
      <c r="P5837" t="s">
        <v>1895</v>
      </c>
    </row>
    <row r="5838" spans="15:16" x14ac:dyDescent="0.25">
      <c r="O5838">
        <v>7705308</v>
      </c>
      <c r="P5838" t="s">
        <v>1895</v>
      </c>
    </row>
    <row r="5839" spans="15:16" x14ac:dyDescent="0.25">
      <c r="O5839">
        <v>7705308</v>
      </c>
      <c r="P5839" t="s">
        <v>1895</v>
      </c>
    </row>
    <row r="5840" spans="15:16" x14ac:dyDescent="0.25">
      <c r="O5840">
        <v>7705308</v>
      </c>
      <c r="P5840" t="s">
        <v>1895</v>
      </c>
    </row>
    <row r="5841" spans="15:16" x14ac:dyDescent="0.25">
      <c r="O5841">
        <v>7705308</v>
      </c>
      <c r="P5841" t="s">
        <v>1895</v>
      </c>
    </row>
    <row r="5842" spans="15:16" x14ac:dyDescent="0.25">
      <c r="O5842">
        <v>7705308</v>
      </c>
      <c r="P5842" t="s">
        <v>1895</v>
      </c>
    </row>
    <row r="5843" spans="15:16" x14ac:dyDescent="0.25">
      <c r="O5843">
        <v>7705311</v>
      </c>
      <c r="P5843" t="s">
        <v>1896</v>
      </c>
    </row>
    <row r="5844" spans="15:16" x14ac:dyDescent="0.25">
      <c r="O5844">
        <v>7705313</v>
      </c>
      <c r="P5844" t="s">
        <v>1897</v>
      </c>
    </row>
    <row r="5845" spans="15:16" x14ac:dyDescent="0.25">
      <c r="O5845">
        <v>7705313</v>
      </c>
      <c r="P5845" t="s">
        <v>1897</v>
      </c>
    </row>
    <row r="5846" spans="15:16" x14ac:dyDescent="0.25">
      <c r="O5846">
        <v>7705313</v>
      </c>
      <c r="P5846" t="s">
        <v>1897</v>
      </c>
    </row>
    <row r="5847" spans="15:16" x14ac:dyDescent="0.25">
      <c r="O5847">
        <v>7705313</v>
      </c>
      <c r="P5847" t="s">
        <v>1897</v>
      </c>
    </row>
    <row r="5848" spans="15:16" x14ac:dyDescent="0.25">
      <c r="O5848">
        <v>7705321</v>
      </c>
      <c r="P5848" t="s">
        <v>1898</v>
      </c>
    </row>
    <row r="5849" spans="15:16" x14ac:dyDescent="0.25">
      <c r="O5849">
        <v>7705321</v>
      </c>
      <c r="P5849" t="s">
        <v>1898</v>
      </c>
    </row>
    <row r="5850" spans="15:16" x14ac:dyDescent="0.25">
      <c r="O5850">
        <v>7705327</v>
      </c>
      <c r="P5850" t="s">
        <v>1899</v>
      </c>
    </row>
    <row r="5851" spans="15:16" x14ac:dyDescent="0.25">
      <c r="O5851">
        <v>7705327</v>
      </c>
      <c r="P5851" t="s">
        <v>1899</v>
      </c>
    </row>
    <row r="5852" spans="15:16" x14ac:dyDescent="0.25">
      <c r="O5852">
        <v>7705327</v>
      </c>
      <c r="P5852" t="s">
        <v>1899</v>
      </c>
    </row>
    <row r="5853" spans="15:16" x14ac:dyDescent="0.25">
      <c r="O5853">
        <v>7705327</v>
      </c>
      <c r="P5853" t="s">
        <v>1899</v>
      </c>
    </row>
    <row r="5854" spans="15:16" x14ac:dyDescent="0.25">
      <c r="O5854">
        <v>7705327</v>
      </c>
      <c r="P5854" t="s">
        <v>1899</v>
      </c>
    </row>
    <row r="5855" spans="15:16" x14ac:dyDescent="0.25">
      <c r="O5855">
        <v>7705336</v>
      </c>
      <c r="P5855" t="s">
        <v>1900</v>
      </c>
    </row>
    <row r="5856" spans="15:16" x14ac:dyDescent="0.25">
      <c r="O5856">
        <v>7705337</v>
      </c>
      <c r="P5856" t="s">
        <v>1901</v>
      </c>
    </row>
    <row r="5857" spans="15:16" x14ac:dyDescent="0.25">
      <c r="O5857">
        <v>7705337</v>
      </c>
      <c r="P5857" t="s">
        <v>1901</v>
      </c>
    </row>
    <row r="5858" spans="15:16" x14ac:dyDescent="0.25">
      <c r="O5858">
        <v>7705337</v>
      </c>
      <c r="P5858" t="s">
        <v>1901</v>
      </c>
    </row>
    <row r="5859" spans="15:16" x14ac:dyDescent="0.25">
      <c r="O5859">
        <v>7705337</v>
      </c>
      <c r="P5859" t="s">
        <v>1901</v>
      </c>
    </row>
    <row r="5860" spans="15:16" x14ac:dyDescent="0.25">
      <c r="O5860">
        <v>7705337</v>
      </c>
      <c r="P5860" t="s">
        <v>1901</v>
      </c>
    </row>
    <row r="5861" spans="15:16" x14ac:dyDescent="0.25">
      <c r="O5861">
        <v>7705337</v>
      </c>
      <c r="P5861" t="s">
        <v>1901</v>
      </c>
    </row>
    <row r="5862" spans="15:16" x14ac:dyDescent="0.25">
      <c r="O5862">
        <v>7705339</v>
      </c>
      <c r="P5862" t="s">
        <v>1902</v>
      </c>
    </row>
    <row r="5863" spans="15:16" x14ac:dyDescent="0.25">
      <c r="O5863">
        <v>7705339</v>
      </c>
      <c r="P5863" t="s">
        <v>1902</v>
      </c>
    </row>
    <row r="5864" spans="15:16" x14ac:dyDescent="0.25">
      <c r="O5864">
        <v>7705339</v>
      </c>
      <c r="P5864" t="s">
        <v>1902</v>
      </c>
    </row>
    <row r="5865" spans="15:16" x14ac:dyDescent="0.25">
      <c r="O5865">
        <v>7705339</v>
      </c>
      <c r="P5865" t="s">
        <v>1902</v>
      </c>
    </row>
    <row r="5866" spans="15:16" x14ac:dyDescent="0.25">
      <c r="O5866">
        <v>7705339</v>
      </c>
      <c r="P5866" t="s">
        <v>1902</v>
      </c>
    </row>
    <row r="5867" spans="15:16" x14ac:dyDescent="0.25">
      <c r="O5867">
        <v>7705339</v>
      </c>
      <c r="P5867" t="s">
        <v>1902</v>
      </c>
    </row>
    <row r="5868" spans="15:16" x14ac:dyDescent="0.25">
      <c r="O5868">
        <v>7705340</v>
      </c>
      <c r="P5868" t="s">
        <v>1903</v>
      </c>
    </row>
    <row r="5869" spans="15:16" x14ac:dyDescent="0.25">
      <c r="O5869">
        <v>7705340</v>
      </c>
      <c r="P5869" t="s">
        <v>1903</v>
      </c>
    </row>
    <row r="5870" spans="15:16" x14ac:dyDescent="0.25">
      <c r="O5870">
        <v>7705340</v>
      </c>
      <c r="P5870" t="s">
        <v>1903</v>
      </c>
    </row>
    <row r="5871" spans="15:16" x14ac:dyDescent="0.25">
      <c r="O5871">
        <v>7705340</v>
      </c>
      <c r="P5871" t="s">
        <v>1903</v>
      </c>
    </row>
    <row r="5872" spans="15:16" x14ac:dyDescent="0.25">
      <c r="O5872">
        <v>7705340</v>
      </c>
      <c r="P5872" t="s">
        <v>1903</v>
      </c>
    </row>
    <row r="5873" spans="15:16" x14ac:dyDescent="0.25">
      <c r="O5873">
        <v>7705341</v>
      </c>
      <c r="P5873" t="s">
        <v>1904</v>
      </c>
    </row>
    <row r="5874" spans="15:16" x14ac:dyDescent="0.25">
      <c r="O5874">
        <v>7705341</v>
      </c>
      <c r="P5874" t="s">
        <v>1904</v>
      </c>
    </row>
    <row r="5875" spans="15:16" x14ac:dyDescent="0.25">
      <c r="O5875">
        <v>7705341</v>
      </c>
      <c r="P5875" t="s">
        <v>1904</v>
      </c>
    </row>
    <row r="5876" spans="15:16" x14ac:dyDescent="0.25">
      <c r="O5876">
        <v>7705341</v>
      </c>
      <c r="P5876" t="s">
        <v>1904</v>
      </c>
    </row>
    <row r="5877" spans="15:16" x14ac:dyDescent="0.25">
      <c r="O5877">
        <v>7705341</v>
      </c>
      <c r="P5877" t="s">
        <v>1904</v>
      </c>
    </row>
    <row r="5878" spans="15:16" x14ac:dyDescent="0.25">
      <c r="O5878">
        <v>7705343</v>
      </c>
      <c r="P5878" t="s">
        <v>1905</v>
      </c>
    </row>
    <row r="5879" spans="15:16" x14ac:dyDescent="0.25">
      <c r="O5879">
        <v>7705343</v>
      </c>
      <c r="P5879" t="s">
        <v>1905</v>
      </c>
    </row>
    <row r="5880" spans="15:16" x14ac:dyDescent="0.25">
      <c r="O5880">
        <v>7705362</v>
      </c>
      <c r="P5880" t="s">
        <v>1906</v>
      </c>
    </row>
    <row r="5881" spans="15:16" x14ac:dyDescent="0.25">
      <c r="O5881">
        <v>7705362</v>
      </c>
      <c r="P5881" t="s">
        <v>1906</v>
      </c>
    </row>
    <row r="5882" spans="15:16" x14ac:dyDescent="0.25">
      <c r="O5882">
        <v>7705362</v>
      </c>
      <c r="P5882" t="s">
        <v>1906</v>
      </c>
    </row>
    <row r="5883" spans="15:16" x14ac:dyDescent="0.25">
      <c r="O5883">
        <v>7705362</v>
      </c>
      <c r="P5883" t="s">
        <v>1906</v>
      </c>
    </row>
    <row r="5884" spans="15:16" x14ac:dyDescent="0.25">
      <c r="O5884">
        <v>7705364</v>
      </c>
      <c r="P5884" t="s">
        <v>1907</v>
      </c>
    </row>
    <row r="5885" spans="15:16" x14ac:dyDescent="0.25">
      <c r="O5885">
        <v>7705364</v>
      </c>
      <c r="P5885" t="s">
        <v>1907</v>
      </c>
    </row>
    <row r="5886" spans="15:16" x14ac:dyDescent="0.25">
      <c r="O5886">
        <v>7705364</v>
      </c>
      <c r="P5886" t="s">
        <v>1907</v>
      </c>
    </row>
    <row r="5887" spans="15:16" x14ac:dyDescent="0.25">
      <c r="O5887">
        <v>7705364</v>
      </c>
      <c r="P5887" t="s">
        <v>1907</v>
      </c>
    </row>
    <row r="5888" spans="15:16" x14ac:dyDescent="0.25">
      <c r="O5888">
        <v>7705368</v>
      </c>
      <c r="P5888" t="s">
        <v>1908</v>
      </c>
    </row>
    <row r="5889" spans="15:16" x14ac:dyDescent="0.25">
      <c r="O5889">
        <v>7705368</v>
      </c>
      <c r="P5889" t="s">
        <v>1908</v>
      </c>
    </row>
    <row r="5890" spans="15:16" x14ac:dyDescent="0.25">
      <c r="O5890">
        <v>7705368</v>
      </c>
      <c r="P5890" t="s">
        <v>1908</v>
      </c>
    </row>
    <row r="5891" spans="15:16" x14ac:dyDescent="0.25">
      <c r="O5891">
        <v>7705368</v>
      </c>
      <c r="P5891" t="s">
        <v>1908</v>
      </c>
    </row>
    <row r="5892" spans="15:16" x14ac:dyDescent="0.25">
      <c r="O5892">
        <v>7705369</v>
      </c>
      <c r="P5892" t="s">
        <v>1909</v>
      </c>
    </row>
    <row r="5893" spans="15:16" x14ac:dyDescent="0.25">
      <c r="O5893">
        <v>7705369</v>
      </c>
      <c r="P5893" t="s">
        <v>1909</v>
      </c>
    </row>
    <row r="5894" spans="15:16" x14ac:dyDescent="0.25">
      <c r="O5894">
        <v>7705369</v>
      </c>
      <c r="P5894" t="s">
        <v>1909</v>
      </c>
    </row>
    <row r="5895" spans="15:16" x14ac:dyDescent="0.25">
      <c r="O5895">
        <v>7705369</v>
      </c>
      <c r="P5895" t="s">
        <v>1909</v>
      </c>
    </row>
    <row r="5896" spans="15:16" x14ac:dyDescent="0.25">
      <c r="O5896">
        <v>7705373</v>
      </c>
      <c r="P5896" t="s">
        <v>1910</v>
      </c>
    </row>
    <row r="5897" spans="15:16" x14ac:dyDescent="0.25">
      <c r="O5897">
        <v>7705373</v>
      </c>
      <c r="P5897" t="s">
        <v>1910</v>
      </c>
    </row>
    <row r="5898" spans="15:16" x14ac:dyDescent="0.25">
      <c r="O5898">
        <v>7705373</v>
      </c>
      <c r="P5898" t="s">
        <v>1910</v>
      </c>
    </row>
    <row r="5899" spans="15:16" x14ac:dyDescent="0.25">
      <c r="O5899">
        <v>7705373</v>
      </c>
      <c r="P5899" t="s">
        <v>1910</v>
      </c>
    </row>
    <row r="5900" spans="15:16" x14ac:dyDescent="0.25">
      <c r="O5900">
        <v>7705451</v>
      </c>
      <c r="P5900" t="s">
        <v>1911</v>
      </c>
    </row>
    <row r="5901" spans="15:16" x14ac:dyDescent="0.25">
      <c r="O5901">
        <v>7705451</v>
      </c>
      <c r="P5901" t="s">
        <v>1911</v>
      </c>
    </row>
    <row r="5902" spans="15:16" x14ac:dyDescent="0.25">
      <c r="O5902">
        <v>7705451</v>
      </c>
      <c r="P5902" t="s">
        <v>1911</v>
      </c>
    </row>
    <row r="5903" spans="15:16" x14ac:dyDescent="0.25">
      <c r="O5903">
        <v>7705451</v>
      </c>
      <c r="P5903" t="s">
        <v>1911</v>
      </c>
    </row>
    <row r="5904" spans="15:16" x14ac:dyDescent="0.25">
      <c r="O5904">
        <v>7705451</v>
      </c>
      <c r="P5904" t="s">
        <v>1911</v>
      </c>
    </row>
    <row r="5905" spans="15:16" x14ac:dyDescent="0.25">
      <c r="O5905">
        <v>7705803</v>
      </c>
      <c r="P5905" t="s">
        <v>1912</v>
      </c>
    </row>
    <row r="5906" spans="15:16" x14ac:dyDescent="0.25">
      <c r="O5906">
        <v>7705803</v>
      </c>
      <c r="P5906" t="s">
        <v>1912</v>
      </c>
    </row>
    <row r="5907" spans="15:16" x14ac:dyDescent="0.25">
      <c r="O5907">
        <v>7705803</v>
      </c>
      <c r="P5907" t="s">
        <v>1912</v>
      </c>
    </row>
    <row r="5908" spans="15:16" x14ac:dyDescent="0.25">
      <c r="O5908">
        <v>7705808</v>
      </c>
      <c r="P5908" t="s">
        <v>1913</v>
      </c>
    </row>
    <row r="5909" spans="15:16" x14ac:dyDescent="0.25">
      <c r="O5909">
        <v>7705808</v>
      </c>
      <c r="P5909" t="s">
        <v>1913</v>
      </c>
    </row>
    <row r="5910" spans="15:16" x14ac:dyDescent="0.25">
      <c r="O5910">
        <v>7705811</v>
      </c>
      <c r="P5910" t="s">
        <v>1914</v>
      </c>
    </row>
    <row r="5911" spans="15:16" x14ac:dyDescent="0.25">
      <c r="O5911">
        <v>7705812</v>
      </c>
      <c r="P5911" t="s">
        <v>1915</v>
      </c>
    </row>
    <row r="5912" spans="15:16" x14ac:dyDescent="0.25">
      <c r="O5912">
        <v>7705813</v>
      </c>
      <c r="P5912" t="s">
        <v>1916</v>
      </c>
    </row>
    <row r="5913" spans="15:16" x14ac:dyDescent="0.25">
      <c r="O5913">
        <v>7705813</v>
      </c>
      <c r="P5913" t="s">
        <v>1916</v>
      </c>
    </row>
    <row r="5914" spans="15:16" x14ac:dyDescent="0.25">
      <c r="O5914">
        <v>7705813</v>
      </c>
      <c r="P5914" t="s">
        <v>1916</v>
      </c>
    </row>
    <row r="5915" spans="15:16" x14ac:dyDescent="0.25">
      <c r="O5915">
        <v>7705813</v>
      </c>
      <c r="P5915" t="s">
        <v>1916</v>
      </c>
    </row>
    <row r="5916" spans="15:16" x14ac:dyDescent="0.25">
      <c r="O5916">
        <v>7705827</v>
      </c>
      <c r="P5916" t="s">
        <v>1917</v>
      </c>
    </row>
    <row r="5917" spans="15:16" x14ac:dyDescent="0.25">
      <c r="O5917">
        <v>7705827</v>
      </c>
      <c r="P5917" t="s">
        <v>1917</v>
      </c>
    </row>
    <row r="5918" spans="15:16" x14ac:dyDescent="0.25">
      <c r="O5918">
        <v>7705827</v>
      </c>
      <c r="P5918" t="s">
        <v>1917</v>
      </c>
    </row>
    <row r="5919" spans="15:16" x14ac:dyDescent="0.25">
      <c r="O5919">
        <v>7705827</v>
      </c>
      <c r="P5919" t="s">
        <v>1917</v>
      </c>
    </row>
    <row r="5920" spans="15:16" x14ac:dyDescent="0.25">
      <c r="O5920">
        <v>7705837</v>
      </c>
      <c r="P5920" t="s">
        <v>1918</v>
      </c>
    </row>
    <row r="5921" spans="15:16" x14ac:dyDescent="0.25">
      <c r="O5921">
        <v>7705837</v>
      </c>
      <c r="P5921" t="s">
        <v>1918</v>
      </c>
    </row>
    <row r="5922" spans="15:16" x14ac:dyDescent="0.25">
      <c r="O5922">
        <v>7705839</v>
      </c>
      <c r="P5922" t="s">
        <v>1919</v>
      </c>
    </row>
    <row r="5923" spans="15:16" x14ac:dyDescent="0.25">
      <c r="O5923">
        <v>7705839</v>
      </c>
      <c r="P5923" t="s">
        <v>1919</v>
      </c>
    </row>
    <row r="5924" spans="15:16" x14ac:dyDescent="0.25">
      <c r="O5924">
        <v>7705839</v>
      </c>
      <c r="P5924" t="s">
        <v>1919</v>
      </c>
    </row>
    <row r="5925" spans="15:16" x14ac:dyDescent="0.25">
      <c r="O5925">
        <v>7705839</v>
      </c>
      <c r="P5925" t="s">
        <v>1919</v>
      </c>
    </row>
    <row r="5926" spans="15:16" x14ac:dyDescent="0.25">
      <c r="O5926">
        <v>7705841</v>
      </c>
      <c r="P5926" t="s">
        <v>1920</v>
      </c>
    </row>
    <row r="5927" spans="15:16" x14ac:dyDescent="0.25">
      <c r="O5927">
        <v>7705841</v>
      </c>
      <c r="P5927" t="s">
        <v>1920</v>
      </c>
    </row>
    <row r="5928" spans="15:16" x14ac:dyDescent="0.25">
      <c r="O5928">
        <v>7705841</v>
      </c>
      <c r="P5928" t="s">
        <v>1920</v>
      </c>
    </row>
    <row r="5929" spans="15:16" x14ac:dyDescent="0.25">
      <c r="O5929">
        <v>7705841</v>
      </c>
      <c r="P5929" t="s">
        <v>1920</v>
      </c>
    </row>
    <row r="5930" spans="15:16" x14ac:dyDescent="0.25">
      <c r="O5930">
        <v>7705853</v>
      </c>
      <c r="P5930" t="s">
        <v>1921</v>
      </c>
    </row>
    <row r="5931" spans="15:16" x14ac:dyDescent="0.25">
      <c r="O5931">
        <v>7705853</v>
      </c>
      <c r="P5931" t="s">
        <v>1921</v>
      </c>
    </row>
    <row r="5932" spans="15:16" x14ac:dyDescent="0.25">
      <c r="O5932">
        <v>7705862</v>
      </c>
      <c r="P5932" t="s">
        <v>1922</v>
      </c>
    </row>
    <row r="5933" spans="15:16" x14ac:dyDescent="0.25">
      <c r="O5933">
        <v>7705862</v>
      </c>
      <c r="P5933" t="s">
        <v>1922</v>
      </c>
    </row>
    <row r="5934" spans="15:16" x14ac:dyDescent="0.25">
      <c r="O5934">
        <v>7705864</v>
      </c>
      <c r="P5934" t="s">
        <v>1923</v>
      </c>
    </row>
    <row r="5935" spans="15:16" x14ac:dyDescent="0.25">
      <c r="O5935">
        <v>7705864</v>
      </c>
      <c r="P5935" t="s">
        <v>1923</v>
      </c>
    </row>
    <row r="5936" spans="15:16" x14ac:dyDescent="0.25">
      <c r="O5936">
        <v>7705868</v>
      </c>
      <c r="P5936" t="s">
        <v>1924</v>
      </c>
    </row>
    <row r="5937" spans="15:16" x14ac:dyDescent="0.25">
      <c r="O5937">
        <v>7705868</v>
      </c>
      <c r="P5937" t="s">
        <v>1924</v>
      </c>
    </row>
    <row r="5938" spans="15:16" x14ac:dyDescent="0.25">
      <c r="O5938">
        <v>7705868</v>
      </c>
      <c r="P5938" t="s">
        <v>1924</v>
      </c>
    </row>
    <row r="5939" spans="15:16" x14ac:dyDescent="0.25">
      <c r="O5939">
        <v>7707451</v>
      </c>
      <c r="P5939" t="s">
        <v>1925</v>
      </c>
    </row>
    <row r="5940" spans="15:16" x14ac:dyDescent="0.25">
      <c r="O5940">
        <v>7707451</v>
      </c>
      <c r="P5940" t="s">
        <v>1925</v>
      </c>
    </row>
    <row r="5941" spans="15:16" x14ac:dyDescent="0.25">
      <c r="O5941">
        <v>7707451</v>
      </c>
      <c r="P5941" t="s">
        <v>1925</v>
      </c>
    </row>
    <row r="5942" spans="15:16" x14ac:dyDescent="0.25">
      <c r="O5942">
        <v>7707451</v>
      </c>
      <c r="P5942" t="s">
        <v>1925</v>
      </c>
    </row>
    <row r="5943" spans="15:16" x14ac:dyDescent="0.25">
      <c r="O5943">
        <v>7707839</v>
      </c>
      <c r="P5943" t="s">
        <v>1926</v>
      </c>
    </row>
    <row r="5944" spans="15:16" x14ac:dyDescent="0.25">
      <c r="O5944">
        <v>7715827</v>
      </c>
      <c r="P5944" t="s">
        <v>1927</v>
      </c>
    </row>
    <row r="5945" spans="15:16" x14ac:dyDescent="0.25">
      <c r="O5945">
        <v>7715827</v>
      </c>
      <c r="P5945" t="s">
        <v>1927</v>
      </c>
    </row>
    <row r="5946" spans="15:16" x14ac:dyDescent="0.25">
      <c r="O5946">
        <v>7715827</v>
      </c>
      <c r="P5946" t="s">
        <v>1927</v>
      </c>
    </row>
    <row r="5947" spans="15:16" x14ac:dyDescent="0.25">
      <c r="O5947">
        <v>7719451</v>
      </c>
      <c r="P5947" t="s">
        <v>1928</v>
      </c>
    </row>
    <row r="5948" spans="15:16" x14ac:dyDescent="0.25">
      <c r="O5948">
        <v>7719451</v>
      </c>
      <c r="P5948" t="s">
        <v>1928</v>
      </c>
    </row>
    <row r="5949" spans="15:16" x14ac:dyDescent="0.25">
      <c r="O5949">
        <v>7719451</v>
      </c>
      <c r="P5949" t="s">
        <v>1928</v>
      </c>
    </row>
    <row r="5950" spans="15:16" x14ac:dyDescent="0.25">
      <c r="O5950">
        <v>7722341</v>
      </c>
      <c r="P5950" t="s">
        <v>1929</v>
      </c>
    </row>
    <row r="5951" spans="15:16" x14ac:dyDescent="0.25">
      <c r="O5951">
        <v>7722341</v>
      </c>
      <c r="P5951" t="s">
        <v>1929</v>
      </c>
    </row>
    <row r="5952" spans="15:16" x14ac:dyDescent="0.25">
      <c r="O5952">
        <v>7722341</v>
      </c>
      <c r="P5952" t="s">
        <v>1929</v>
      </c>
    </row>
    <row r="5953" spans="15:16" x14ac:dyDescent="0.25">
      <c r="O5953">
        <v>7722451</v>
      </c>
      <c r="P5953" t="s">
        <v>1930</v>
      </c>
    </row>
    <row r="5954" spans="15:16" x14ac:dyDescent="0.25">
      <c r="O5954">
        <v>7722451</v>
      </c>
      <c r="P5954" t="s">
        <v>1930</v>
      </c>
    </row>
    <row r="5955" spans="15:16" x14ac:dyDescent="0.25">
      <c r="O5955">
        <v>7722451</v>
      </c>
      <c r="P5955" t="s">
        <v>1930</v>
      </c>
    </row>
    <row r="5956" spans="15:16" x14ac:dyDescent="0.25">
      <c r="O5956">
        <v>7722451</v>
      </c>
      <c r="P5956" t="s">
        <v>1930</v>
      </c>
    </row>
    <row r="5957" spans="15:16" x14ac:dyDescent="0.25">
      <c r="O5957">
        <v>7722451</v>
      </c>
      <c r="P5957" t="s">
        <v>1930</v>
      </c>
    </row>
    <row r="5958" spans="15:16" x14ac:dyDescent="0.25">
      <c r="O5958">
        <v>7722841</v>
      </c>
      <c r="P5958" t="s">
        <v>1931</v>
      </c>
    </row>
    <row r="5959" spans="15:16" x14ac:dyDescent="0.25">
      <c r="O5959">
        <v>7723341</v>
      </c>
      <c r="P5959" t="s">
        <v>1932</v>
      </c>
    </row>
    <row r="5960" spans="15:16" x14ac:dyDescent="0.25">
      <c r="O5960">
        <v>7723341</v>
      </c>
      <c r="P5960" t="s">
        <v>1932</v>
      </c>
    </row>
    <row r="5961" spans="15:16" x14ac:dyDescent="0.25">
      <c r="O5961">
        <v>7723341</v>
      </c>
      <c r="P5961" t="s">
        <v>1932</v>
      </c>
    </row>
    <row r="5962" spans="15:16" x14ac:dyDescent="0.25">
      <c r="O5962">
        <v>7723341</v>
      </c>
      <c r="P5962" t="s">
        <v>1932</v>
      </c>
    </row>
    <row r="5963" spans="15:16" x14ac:dyDescent="0.25">
      <c r="O5963">
        <v>7723341</v>
      </c>
      <c r="P5963" t="s">
        <v>1932</v>
      </c>
    </row>
    <row r="5964" spans="15:16" x14ac:dyDescent="0.25">
      <c r="O5964">
        <v>7723341</v>
      </c>
      <c r="P5964" t="s">
        <v>1932</v>
      </c>
    </row>
    <row r="5965" spans="15:16" x14ac:dyDescent="0.25">
      <c r="O5965">
        <v>7723451</v>
      </c>
      <c r="P5965" t="s">
        <v>1933</v>
      </c>
    </row>
    <row r="5966" spans="15:16" x14ac:dyDescent="0.25">
      <c r="O5966">
        <v>7723451</v>
      </c>
      <c r="P5966" t="s">
        <v>1933</v>
      </c>
    </row>
    <row r="5967" spans="15:16" x14ac:dyDescent="0.25">
      <c r="O5967">
        <v>7723451</v>
      </c>
      <c r="P5967" t="s">
        <v>1933</v>
      </c>
    </row>
    <row r="5968" spans="15:16" x14ac:dyDescent="0.25">
      <c r="O5968">
        <v>7723451</v>
      </c>
      <c r="P5968" t="s">
        <v>1933</v>
      </c>
    </row>
    <row r="5969" spans="15:16" x14ac:dyDescent="0.25">
      <c r="O5969">
        <v>7723451</v>
      </c>
      <c r="P5969" t="s">
        <v>1933</v>
      </c>
    </row>
    <row r="5970" spans="15:16" x14ac:dyDescent="0.25">
      <c r="O5970">
        <v>7723841</v>
      </c>
      <c r="P5970" t="s">
        <v>1934</v>
      </c>
    </row>
    <row r="5971" spans="15:16" x14ac:dyDescent="0.25">
      <c r="O5971">
        <v>7723841</v>
      </c>
      <c r="P5971" t="s">
        <v>1934</v>
      </c>
    </row>
    <row r="5972" spans="15:16" x14ac:dyDescent="0.25">
      <c r="O5972">
        <v>7723841</v>
      </c>
      <c r="P5972" t="s">
        <v>1934</v>
      </c>
    </row>
    <row r="5973" spans="15:16" x14ac:dyDescent="0.25">
      <c r="O5973">
        <v>7723841</v>
      </c>
      <c r="P5973" t="s">
        <v>1934</v>
      </c>
    </row>
    <row r="5974" spans="15:16" x14ac:dyDescent="0.25">
      <c r="O5974">
        <v>7723841</v>
      </c>
      <c r="P5974" t="s">
        <v>1934</v>
      </c>
    </row>
    <row r="5975" spans="15:16" x14ac:dyDescent="0.25">
      <c r="O5975">
        <v>7727301</v>
      </c>
      <c r="P5975" t="s">
        <v>1935</v>
      </c>
    </row>
    <row r="5976" spans="15:16" x14ac:dyDescent="0.25">
      <c r="O5976">
        <v>7727303</v>
      </c>
      <c r="P5976" t="s">
        <v>1936</v>
      </c>
    </row>
    <row r="5977" spans="15:16" x14ac:dyDescent="0.25">
      <c r="O5977">
        <v>7727303</v>
      </c>
      <c r="P5977" t="s">
        <v>1936</v>
      </c>
    </row>
    <row r="5978" spans="15:16" x14ac:dyDescent="0.25">
      <c r="O5978">
        <v>7727303</v>
      </c>
      <c r="P5978" t="s">
        <v>1936</v>
      </c>
    </row>
    <row r="5979" spans="15:16" x14ac:dyDescent="0.25">
      <c r="O5979">
        <v>7727303</v>
      </c>
      <c r="P5979" t="s">
        <v>1936</v>
      </c>
    </row>
    <row r="5980" spans="15:16" x14ac:dyDescent="0.25">
      <c r="O5980">
        <v>7727303</v>
      </c>
      <c r="P5980" t="s">
        <v>1936</v>
      </c>
    </row>
    <row r="5981" spans="15:16" x14ac:dyDescent="0.25">
      <c r="O5981">
        <v>7727311</v>
      </c>
      <c r="P5981" t="s">
        <v>1937</v>
      </c>
    </row>
    <row r="5982" spans="15:16" x14ac:dyDescent="0.25">
      <c r="O5982">
        <v>7727311</v>
      </c>
      <c r="P5982" t="s">
        <v>1937</v>
      </c>
    </row>
    <row r="5983" spans="15:16" x14ac:dyDescent="0.25">
      <c r="O5983">
        <v>7727311</v>
      </c>
      <c r="P5983" t="s">
        <v>1937</v>
      </c>
    </row>
    <row r="5984" spans="15:16" x14ac:dyDescent="0.25">
      <c r="O5984">
        <v>7727312</v>
      </c>
      <c r="P5984" t="s">
        <v>1938</v>
      </c>
    </row>
    <row r="5985" spans="15:16" x14ac:dyDescent="0.25">
      <c r="O5985">
        <v>7727312</v>
      </c>
      <c r="P5985" t="s">
        <v>1938</v>
      </c>
    </row>
    <row r="5986" spans="15:16" x14ac:dyDescent="0.25">
      <c r="O5986">
        <v>7727313</v>
      </c>
      <c r="P5986" t="s">
        <v>1939</v>
      </c>
    </row>
    <row r="5987" spans="15:16" x14ac:dyDescent="0.25">
      <c r="O5987">
        <v>7727313</v>
      </c>
      <c r="P5987" t="s">
        <v>1939</v>
      </c>
    </row>
    <row r="5988" spans="15:16" x14ac:dyDescent="0.25">
      <c r="O5988">
        <v>7727313</v>
      </c>
      <c r="P5988" t="s">
        <v>1939</v>
      </c>
    </row>
    <row r="5989" spans="15:16" x14ac:dyDescent="0.25">
      <c r="O5989">
        <v>7727313</v>
      </c>
      <c r="P5989" t="s">
        <v>1939</v>
      </c>
    </row>
    <row r="5990" spans="15:16" x14ac:dyDescent="0.25">
      <c r="O5990">
        <v>7727321</v>
      </c>
      <c r="P5990" t="s">
        <v>1940</v>
      </c>
    </row>
    <row r="5991" spans="15:16" x14ac:dyDescent="0.25">
      <c r="O5991">
        <v>7727327</v>
      </c>
      <c r="P5991" t="s">
        <v>1941</v>
      </c>
    </row>
    <row r="5992" spans="15:16" x14ac:dyDescent="0.25">
      <c r="O5992">
        <v>7727327</v>
      </c>
      <c r="P5992" t="s">
        <v>1941</v>
      </c>
    </row>
    <row r="5993" spans="15:16" x14ac:dyDescent="0.25">
      <c r="O5993">
        <v>7727327</v>
      </c>
      <c r="P5993" t="s">
        <v>1941</v>
      </c>
    </row>
    <row r="5994" spans="15:16" x14ac:dyDescent="0.25">
      <c r="O5994">
        <v>7727327</v>
      </c>
      <c r="P5994" t="s">
        <v>1941</v>
      </c>
    </row>
    <row r="5995" spans="15:16" x14ac:dyDescent="0.25">
      <c r="O5995">
        <v>7727337</v>
      </c>
      <c r="P5995" t="s">
        <v>1942</v>
      </c>
    </row>
    <row r="5996" spans="15:16" x14ac:dyDescent="0.25">
      <c r="O5996">
        <v>7727337</v>
      </c>
      <c r="P5996" t="s">
        <v>1942</v>
      </c>
    </row>
    <row r="5997" spans="15:16" x14ac:dyDescent="0.25">
      <c r="O5997">
        <v>7727337</v>
      </c>
      <c r="P5997" t="s">
        <v>1942</v>
      </c>
    </row>
    <row r="5998" spans="15:16" x14ac:dyDescent="0.25">
      <c r="O5998">
        <v>7727337</v>
      </c>
      <c r="P5998" t="s">
        <v>1942</v>
      </c>
    </row>
    <row r="5999" spans="15:16" x14ac:dyDescent="0.25">
      <c r="O5999">
        <v>7727337</v>
      </c>
      <c r="P5999" t="s">
        <v>1942</v>
      </c>
    </row>
    <row r="6000" spans="15:16" x14ac:dyDescent="0.25">
      <c r="O6000">
        <v>7727341</v>
      </c>
      <c r="P6000" t="s">
        <v>1943</v>
      </c>
    </row>
    <row r="6001" spans="15:16" x14ac:dyDescent="0.25">
      <c r="O6001">
        <v>7727341</v>
      </c>
      <c r="P6001" t="s">
        <v>1943</v>
      </c>
    </row>
    <row r="6002" spans="15:16" x14ac:dyDescent="0.25">
      <c r="O6002">
        <v>7727341</v>
      </c>
      <c r="P6002" t="s">
        <v>1943</v>
      </c>
    </row>
    <row r="6003" spans="15:16" x14ac:dyDescent="0.25">
      <c r="O6003">
        <v>7727341</v>
      </c>
      <c r="P6003" t="s">
        <v>1943</v>
      </c>
    </row>
    <row r="6004" spans="15:16" x14ac:dyDescent="0.25">
      <c r="O6004">
        <v>7727341</v>
      </c>
      <c r="P6004" t="s">
        <v>1943</v>
      </c>
    </row>
    <row r="6005" spans="15:16" x14ac:dyDescent="0.25">
      <c r="O6005">
        <v>7727341</v>
      </c>
      <c r="P6005" t="s">
        <v>1943</v>
      </c>
    </row>
    <row r="6006" spans="15:16" x14ac:dyDescent="0.25">
      <c r="O6006">
        <v>7727342</v>
      </c>
      <c r="P6006" t="s">
        <v>1944</v>
      </c>
    </row>
    <row r="6007" spans="15:16" x14ac:dyDescent="0.25">
      <c r="O6007">
        <v>7727343</v>
      </c>
      <c r="P6007" t="s">
        <v>1945</v>
      </c>
    </row>
    <row r="6008" spans="15:16" x14ac:dyDescent="0.25">
      <c r="O6008">
        <v>7727343</v>
      </c>
      <c r="P6008" t="s">
        <v>1945</v>
      </c>
    </row>
    <row r="6009" spans="15:16" x14ac:dyDescent="0.25">
      <c r="O6009">
        <v>7727343</v>
      </c>
      <c r="P6009" t="s">
        <v>1945</v>
      </c>
    </row>
    <row r="6010" spans="15:16" x14ac:dyDescent="0.25">
      <c r="O6010">
        <v>7727343</v>
      </c>
      <c r="P6010" t="s">
        <v>1945</v>
      </c>
    </row>
    <row r="6011" spans="15:16" x14ac:dyDescent="0.25">
      <c r="O6011">
        <v>7727353</v>
      </c>
      <c r="P6011" t="s">
        <v>1946</v>
      </c>
    </row>
    <row r="6012" spans="15:16" x14ac:dyDescent="0.25">
      <c r="O6012">
        <v>7727353</v>
      </c>
      <c r="P6012" t="s">
        <v>1946</v>
      </c>
    </row>
    <row r="6013" spans="15:16" x14ac:dyDescent="0.25">
      <c r="O6013">
        <v>7727353</v>
      </c>
      <c r="P6013" t="s">
        <v>1946</v>
      </c>
    </row>
    <row r="6014" spans="15:16" x14ac:dyDescent="0.25">
      <c r="O6014">
        <v>7727353</v>
      </c>
      <c r="P6014" t="s">
        <v>1946</v>
      </c>
    </row>
    <row r="6015" spans="15:16" x14ac:dyDescent="0.25">
      <c r="O6015">
        <v>7727362</v>
      </c>
      <c r="P6015" t="s">
        <v>1947</v>
      </c>
    </row>
    <row r="6016" spans="15:16" x14ac:dyDescent="0.25">
      <c r="O6016">
        <v>7727362</v>
      </c>
      <c r="P6016" t="s">
        <v>1947</v>
      </c>
    </row>
    <row r="6017" spans="15:16" x14ac:dyDescent="0.25">
      <c r="O6017">
        <v>7727362</v>
      </c>
      <c r="P6017" t="s">
        <v>1947</v>
      </c>
    </row>
    <row r="6018" spans="15:16" x14ac:dyDescent="0.25">
      <c r="O6018">
        <v>7727362</v>
      </c>
      <c r="P6018" t="s">
        <v>1947</v>
      </c>
    </row>
    <row r="6019" spans="15:16" x14ac:dyDescent="0.25">
      <c r="O6019">
        <v>7727364</v>
      </c>
      <c r="P6019" t="s">
        <v>1948</v>
      </c>
    </row>
    <row r="6020" spans="15:16" x14ac:dyDescent="0.25">
      <c r="O6020">
        <v>7727364</v>
      </c>
      <c r="P6020" t="s">
        <v>1948</v>
      </c>
    </row>
    <row r="6021" spans="15:16" x14ac:dyDescent="0.25">
      <c r="O6021">
        <v>7727364</v>
      </c>
      <c r="P6021" t="s">
        <v>1948</v>
      </c>
    </row>
    <row r="6022" spans="15:16" x14ac:dyDescent="0.25">
      <c r="O6022">
        <v>7727364</v>
      </c>
      <c r="P6022" t="s">
        <v>1948</v>
      </c>
    </row>
    <row r="6023" spans="15:16" x14ac:dyDescent="0.25">
      <c r="O6023">
        <v>7727368</v>
      </c>
      <c r="P6023" t="s">
        <v>1949</v>
      </c>
    </row>
    <row r="6024" spans="15:16" x14ac:dyDescent="0.25">
      <c r="O6024">
        <v>7727368</v>
      </c>
      <c r="P6024" t="s">
        <v>1949</v>
      </c>
    </row>
    <row r="6025" spans="15:16" x14ac:dyDescent="0.25">
      <c r="O6025">
        <v>7727368</v>
      </c>
      <c r="P6025" t="s">
        <v>1949</v>
      </c>
    </row>
    <row r="6026" spans="15:16" x14ac:dyDescent="0.25">
      <c r="O6026">
        <v>7727368</v>
      </c>
      <c r="P6026" t="s">
        <v>1949</v>
      </c>
    </row>
    <row r="6027" spans="15:16" x14ac:dyDescent="0.25">
      <c r="O6027">
        <v>7727371</v>
      </c>
      <c r="P6027" t="s">
        <v>1950</v>
      </c>
    </row>
    <row r="6028" spans="15:16" x14ac:dyDescent="0.25">
      <c r="O6028">
        <v>7727371</v>
      </c>
      <c r="P6028" t="s">
        <v>1950</v>
      </c>
    </row>
    <row r="6029" spans="15:16" x14ac:dyDescent="0.25">
      <c r="O6029">
        <v>7727371</v>
      </c>
      <c r="P6029" t="s">
        <v>1950</v>
      </c>
    </row>
    <row r="6030" spans="15:16" x14ac:dyDescent="0.25">
      <c r="O6030">
        <v>7727371</v>
      </c>
      <c r="P6030" t="s">
        <v>1950</v>
      </c>
    </row>
    <row r="6031" spans="15:16" x14ac:dyDescent="0.25">
      <c r="O6031">
        <v>7727373</v>
      </c>
      <c r="P6031" t="s">
        <v>1951</v>
      </c>
    </row>
    <row r="6032" spans="15:16" x14ac:dyDescent="0.25">
      <c r="O6032">
        <v>7727373</v>
      </c>
      <c r="P6032" t="s">
        <v>1951</v>
      </c>
    </row>
    <row r="6033" spans="15:16" x14ac:dyDescent="0.25">
      <c r="O6033">
        <v>7727373</v>
      </c>
      <c r="P6033" t="s">
        <v>1951</v>
      </c>
    </row>
    <row r="6034" spans="15:16" x14ac:dyDescent="0.25">
      <c r="O6034">
        <v>7727373</v>
      </c>
      <c r="P6034" t="s">
        <v>1951</v>
      </c>
    </row>
    <row r="6035" spans="15:16" x14ac:dyDescent="0.25">
      <c r="O6035">
        <v>7727450</v>
      </c>
      <c r="P6035" t="s">
        <v>1952</v>
      </c>
    </row>
    <row r="6036" spans="15:16" x14ac:dyDescent="0.25">
      <c r="O6036">
        <v>7727451</v>
      </c>
      <c r="P6036" t="s">
        <v>1953</v>
      </c>
    </row>
    <row r="6037" spans="15:16" x14ac:dyDescent="0.25">
      <c r="O6037">
        <v>7727451</v>
      </c>
      <c r="P6037" t="s">
        <v>1953</v>
      </c>
    </row>
    <row r="6038" spans="15:16" x14ac:dyDescent="0.25">
      <c r="O6038">
        <v>7727451</v>
      </c>
      <c r="P6038" t="s">
        <v>1953</v>
      </c>
    </row>
    <row r="6039" spans="15:16" x14ac:dyDescent="0.25">
      <c r="O6039">
        <v>7727451</v>
      </c>
      <c r="P6039" t="s">
        <v>1953</v>
      </c>
    </row>
    <row r="6040" spans="15:16" x14ac:dyDescent="0.25">
      <c r="O6040">
        <v>7727451</v>
      </c>
      <c r="P6040" t="s">
        <v>1953</v>
      </c>
    </row>
    <row r="6041" spans="15:16" x14ac:dyDescent="0.25">
      <c r="O6041">
        <v>7727451</v>
      </c>
      <c r="P6041" t="s">
        <v>1953</v>
      </c>
    </row>
    <row r="6042" spans="15:16" x14ac:dyDescent="0.25">
      <c r="O6042">
        <v>7727451</v>
      </c>
      <c r="P6042" t="s">
        <v>1953</v>
      </c>
    </row>
    <row r="6043" spans="15:16" x14ac:dyDescent="0.25">
      <c r="O6043">
        <v>7727803</v>
      </c>
      <c r="P6043" t="s">
        <v>1954</v>
      </c>
    </row>
    <row r="6044" spans="15:16" x14ac:dyDescent="0.25">
      <c r="O6044">
        <v>7727803</v>
      </c>
      <c r="P6044" t="s">
        <v>1954</v>
      </c>
    </row>
    <row r="6045" spans="15:16" x14ac:dyDescent="0.25">
      <c r="O6045">
        <v>7727803</v>
      </c>
      <c r="P6045" t="s">
        <v>1954</v>
      </c>
    </row>
    <row r="6046" spans="15:16" x14ac:dyDescent="0.25">
      <c r="O6046">
        <v>7727803</v>
      </c>
      <c r="P6046" t="s">
        <v>1954</v>
      </c>
    </row>
    <row r="6047" spans="15:16" x14ac:dyDescent="0.25">
      <c r="O6047">
        <v>7727803</v>
      </c>
      <c r="P6047" t="s">
        <v>1954</v>
      </c>
    </row>
    <row r="6048" spans="15:16" x14ac:dyDescent="0.25">
      <c r="O6048">
        <v>7727813</v>
      </c>
      <c r="P6048" t="s">
        <v>1955</v>
      </c>
    </row>
    <row r="6049" spans="15:16" x14ac:dyDescent="0.25">
      <c r="O6049">
        <v>7727813</v>
      </c>
      <c r="P6049" t="s">
        <v>1955</v>
      </c>
    </row>
    <row r="6050" spans="15:16" x14ac:dyDescent="0.25">
      <c r="O6050">
        <v>7727813</v>
      </c>
      <c r="P6050" t="s">
        <v>1955</v>
      </c>
    </row>
    <row r="6051" spans="15:16" x14ac:dyDescent="0.25">
      <c r="O6051">
        <v>7727813</v>
      </c>
      <c r="P6051" t="s">
        <v>1955</v>
      </c>
    </row>
    <row r="6052" spans="15:16" x14ac:dyDescent="0.25">
      <c r="O6052">
        <v>7727827</v>
      </c>
      <c r="P6052" t="s">
        <v>1956</v>
      </c>
    </row>
    <row r="6053" spans="15:16" x14ac:dyDescent="0.25">
      <c r="O6053">
        <v>7727827</v>
      </c>
      <c r="P6053" t="s">
        <v>1956</v>
      </c>
    </row>
    <row r="6054" spans="15:16" x14ac:dyDescent="0.25">
      <c r="O6054">
        <v>7727827</v>
      </c>
      <c r="P6054" t="s">
        <v>1956</v>
      </c>
    </row>
    <row r="6055" spans="15:16" x14ac:dyDescent="0.25">
      <c r="O6055">
        <v>7727827</v>
      </c>
      <c r="P6055" t="s">
        <v>1956</v>
      </c>
    </row>
    <row r="6056" spans="15:16" x14ac:dyDescent="0.25">
      <c r="O6056">
        <v>7727837</v>
      </c>
      <c r="P6056" t="s">
        <v>1957</v>
      </c>
    </row>
    <row r="6057" spans="15:16" x14ac:dyDescent="0.25">
      <c r="O6057">
        <v>7727837</v>
      </c>
      <c r="P6057" t="s">
        <v>1957</v>
      </c>
    </row>
    <row r="6058" spans="15:16" x14ac:dyDescent="0.25">
      <c r="O6058">
        <v>7727837</v>
      </c>
      <c r="P6058" t="s">
        <v>1957</v>
      </c>
    </row>
    <row r="6059" spans="15:16" x14ac:dyDescent="0.25">
      <c r="O6059">
        <v>7727837</v>
      </c>
      <c r="P6059" t="s">
        <v>1957</v>
      </c>
    </row>
    <row r="6060" spans="15:16" x14ac:dyDescent="0.25">
      <c r="O6060">
        <v>7727841</v>
      </c>
      <c r="P6060" t="s">
        <v>1958</v>
      </c>
    </row>
    <row r="6061" spans="15:16" x14ac:dyDescent="0.25">
      <c r="O6061">
        <v>7727841</v>
      </c>
      <c r="P6061" t="s">
        <v>1958</v>
      </c>
    </row>
    <row r="6062" spans="15:16" x14ac:dyDescent="0.25">
      <c r="O6062">
        <v>7727841</v>
      </c>
      <c r="P6062" t="s">
        <v>1958</v>
      </c>
    </row>
    <row r="6063" spans="15:16" x14ac:dyDescent="0.25">
      <c r="O6063">
        <v>7727841</v>
      </c>
      <c r="P6063" t="s">
        <v>1958</v>
      </c>
    </row>
    <row r="6064" spans="15:16" x14ac:dyDescent="0.25">
      <c r="O6064">
        <v>7727841</v>
      </c>
      <c r="P6064" t="s">
        <v>1958</v>
      </c>
    </row>
    <row r="6065" spans="15:16" x14ac:dyDescent="0.25">
      <c r="O6065">
        <v>7727843</v>
      </c>
      <c r="P6065" t="s">
        <v>1959</v>
      </c>
    </row>
    <row r="6066" spans="15:16" x14ac:dyDescent="0.25">
      <c r="O6066">
        <v>7727843</v>
      </c>
      <c r="P6066" t="s">
        <v>1959</v>
      </c>
    </row>
    <row r="6067" spans="15:16" x14ac:dyDescent="0.25">
      <c r="O6067">
        <v>7727843</v>
      </c>
      <c r="P6067" t="s">
        <v>1959</v>
      </c>
    </row>
    <row r="6068" spans="15:16" x14ac:dyDescent="0.25">
      <c r="O6068">
        <v>7727853</v>
      </c>
      <c r="P6068" t="s">
        <v>1960</v>
      </c>
    </row>
    <row r="6069" spans="15:16" x14ac:dyDescent="0.25">
      <c r="O6069">
        <v>7727853</v>
      </c>
      <c r="P6069" t="s">
        <v>1960</v>
      </c>
    </row>
    <row r="6070" spans="15:16" x14ac:dyDescent="0.25">
      <c r="O6070">
        <v>7727853</v>
      </c>
      <c r="P6070" t="s">
        <v>1960</v>
      </c>
    </row>
    <row r="6071" spans="15:16" x14ac:dyDescent="0.25">
      <c r="O6071">
        <v>7727853</v>
      </c>
      <c r="P6071" t="s">
        <v>1960</v>
      </c>
    </row>
    <row r="6072" spans="15:16" x14ac:dyDescent="0.25">
      <c r="O6072">
        <v>7727862</v>
      </c>
      <c r="P6072" t="s">
        <v>1961</v>
      </c>
    </row>
    <row r="6073" spans="15:16" x14ac:dyDescent="0.25">
      <c r="O6073">
        <v>7727862</v>
      </c>
      <c r="P6073" t="s">
        <v>1961</v>
      </c>
    </row>
    <row r="6074" spans="15:16" x14ac:dyDescent="0.25">
      <c r="O6074">
        <v>7727862</v>
      </c>
      <c r="P6074" t="s">
        <v>1961</v>
      </c>
    </row>
    <row r="6075" spans="15:16" x14ac:dyDescent="0.25">
      <c r="O6075">
        <v>7727864</v>
      </c>
      <c r="P6075" t="s">
        <v>1962</v>
      </c>
    </row>
    <row r="6076" spans="15:16" x14ac:dyDescent="0.25">
      <c r="O6076">
        <v>7727864</v>
      </c>
      <c r="P6076" t="s">
        <v>1962</v>
      </c>
    </row>
    <row r="6077" spans="15:16" x14ac:dyDescent="0.25">
      <c r="O6077">
        <v>7727868</v>
      </c>
      <c r="P6077" t="s">
        <v>1963</v>
      </c>
    </row>
    <row r="6078" spans="15:16" x14ac:dyDescent="0.25">
      <c r="O6078">
        <v>7727868</v>
      </c>
      <c r="P6078" t="s">
        <v>1963</v>
      </c>
    </row>
    <row r="6079" spans="15:16" x14ac:dyDescent="0.25">
      <c r="O6079">
        <v>7727868</v>
      </c>
      <c r="P6079" t="s">
        <v>1963</v>
      </c>
    </row>
    <row r="6080" spans="15:16" x14ac:dyDescent="0.25">
      <c r="O6080">
        <v>7727868</v>
      </c>
      <c r="P6080" t="s">
        <v>1963</v>
      </c>
    </row>
    <row r="6081" spans="15:16" x14ac:dyDescent="0.25">
      <c r="O6081">
        <v>7727871</v>
      </c>
      <c r="P6081" t="s">
        <v>1964</v>
      </c>
    </row>
    <row r="6082" spans="15:16" x14ac:dyDescent="0.25">
      <c r="O6082">
        <v>7727871</v>
      </c>
      <c r="P6082" t="s">
        <v>1964</v>
      </c>
    </row>
    <row r="6083" spans="15:16" x14ac:dyDescent="0.25">
      <c r="O6083">
        <v>7727873</v>
      </c>
      <c r="P6083" t="s">
        <v>1965</v>
      </c>
    </row>
    <row r="6084" spans="15:16" x14ac:dyDescent="0.25">
      <c r="O6084">
        <v>7727873</v>
      </c>
      <c r="P6084" t="s">
        <v>1965</v>
      </c>
    </row>
    <row r="6085" spans="15:16" x14ac:dyDescent="0.25">
      <c r="O6085">
        <v>7734451</v>
      </c>
      <c r="P6085" t="s">
        <v>1966</v>
      </c>
    </row>
    <row r="6086" spans="15:16" x14ac:dyDescent="0.25">
      <c r="O6086">
        <v>7734453</v>
      </c>
      <c r="P6086" t="s">
        <v>1967</v>
      </c>
    </row>
    <row r="6087" spans="15:16" x14ac:dyDescent="0.25">
      <c r="O6087">
        <v>7734453</v>
      </c>
      <c r="P6087" t="s">
        <v>1967</v>
      </c>
    </row>
    <row r="6088" spans="15:16" x14ac:dyDescent="0.25">
      <c r="O6088">
        <v>7734453</v>
      </c>
      <c r="P6088" t="s">
        <v>1967</v>
      </c>
    </row>
    <row r="6089" spans="15:16" x14ac:dyDescent="0.25">
      <c r="O6089">
        <v>7738451</v>
      </c>
      <c r="P6089" t="s">
        <v>1968</v>
      </c>
    </row>
    <row r="6090" spans="15:16" x14ac:dyDescent="0.25">
      <c r="O6090">
        <v>7738451</v>
      </c>
      <c r="P6090" t="s">
        <v>1968</v>
      </c>
    </row>
    <row r="6091" spans="15:16" x14ac:dyDescent="0.25">
      <c r="O6091">
        <v>7738451</v>
      </c>
      <c r="P6091" t="s">
        <v>1968</v>
      </c>
    </row>
    <row r="6092" spans="15:16" x14ac:dyDescent="0.25">
      <c r="O6092">
        <v>7738453</v>
      </c>
      <c r="P6092" t="s">
        <v>1969</v>
      </c>
    </row>
    <row r="6093" spans="15:16" x14ac:dyDescent="0.25">
      <c r="O6093">
        <v>7738453</v>
      </c>
      <c r="P6093" t="s">
        <v>1969</v>
      </c>
    </row>
    <row r="6094" spans="15:16" x14ac:dyDescent="0.25">
      <c r="O6094">
        <v>7740451</v>
      </c>
      <c r="P6094" t="s">
        <v>1970</v>
      </c>
    </row>
    <row r="6095" spans="15:16" x14ac:dyDescent="0.25">
      <c r="O6095">
        <v>7740451</v>
      </c>
      <c r="P6095" t="s">
        <v>1970</v>
      </c>
    </row>
    <row r="6096" spans="15:16" x14ac:dyDescent="0.25">
      <c r="O6096">
        <v>7740453</v>
      </c>
      <c r="P6096" t="s">
        <v>1971</v>
      </c>
    </row>
    <row r="6097" spans="15:16" x14ac:dyDescent="0.25">
      <c r="O6097">
        <v>7740453</v>
      </c>
      <c r="P6097" t="s">
        <v>1971</v>
      </c>
    </row>
    <row r="6098" spans="15:16" x14ac:dyDescent="0.25">
      <c r="O6098">
        <v>7741451</v>
      </c>
      <c r="P6098" t="s">
        <v>1972</v>
      </c>
    </row>
    <row r="6099" spans="15:16" x14ac:dyDescent="0.25">
      <c r="O6099">
        <v>7741451</v>
      </c>
      <c r="P6099" t="s">
        <v>1972</v>
      </c>
    </row>
    <row r="6100" spans="15:16" x14ac:dyDescent="0.25">
      <c r="O6100">
        <v>7742341</v>
      </c>
      <c r="P6100" t="s">
        <v>1973</v>
      </c>
    </row>
    <row r="6101" spans="15:16" x14ac:dyDescent="0.25">
      <c r="O6101">
        <v>7742341</v>
      </c>
      <c r="P6101" t="s">
        <v>1973</v>
      </c>
    </row>
    <row r="6102" spans="15:16" x14ac:dyDescent="0.25">
      <c r="O6102">
        <v>7742341</v>
      </c>
      <c r="P6102" t="s">
        <v>1973</v>
      </c>
    </row>
    <row r="6103" spans="15:16" x14ac:dyDescent="0.25">
      <c r="O6103">
        <v>7742341</v>
      </c>
      <c r="P6103" t="s">
        <v>1973</v>
      </c>
    </row>
    <row r="6104" spans="15:16" x14ac:dyDescent="0.25">
      <c r="O6104">
        <v>7742451</v>
      </c>
      <c r="P6104" t="s">
        <v>1974</v>
      </c>
    </row>
    <row r="6105" spans="15:16" x14ac:dyDescent="0.25">
      <c r="O6105">
        <v>7742451</v>
      </c>
      <c r="P6105" t="s">
        <v>1974</v>
      </c>
    </row>
    <row r="6106" spans="15:16" x14ac:dyDescent="0.25">
      <c r="O6106">
        <v>7742451</v>
      </c>
      <c r="P6106" t="s">
        <v>1974</v>
      </c>
    </row>
    <row r="6107" spans="15:16" x14ac:dyDescent="0.25">
      <c r="O6107">
        <v>7742451</v>
      </c>
      <c r="P6107" t="s">
        <v>1974</v>
      </c>
    </row>
    <row r="6108" spans="15:16" x14ac:dyDescent="0.25">
      <c r="O6108">
        <v>7742451</v>
      </c>
      <c r="P6108" t="s">
        <v>1974</v>
      </c>
    </row>
    <row r="6109" spans="15:16" x14ac:dyDescent="0.25">
      <c r="O6109">
        <v>7742841</v>
      </c>
      <c r="P6109" t="s">
        <v>1975</v>
      </c>
    </row>
    <row r="6110" spans="15:16" x14ac:dyDescent="0.25">
      <c r="O6110">
        <v>7742841</v>
      </c>
      <c r="P6110" t="s">
        <v>1975</v>
      </c>
    </row>
    <row r="6111" spans="15:16" x14ac:dyDescent="0.25">
      <c r="O6111">
        <v>7743451</v>
      </c>
      <c r="P6111" t="s">
        <v>1976</v>
      </c>
    </row>
    <row r="6112" spans="15:16" x14ac:dyDescent="0.25">
      <c r="O6112">
        <v>7743451</v>
      </c>
      <c r="P6112" t="s">
        <v>1976</v>
      </c>
    </row>
    <row r="6113" spans="15:16" x14ac:dyDescent="0.25">
      <c r="O6113">
        <v>7743451</v>
      </c>
      <c r="P6113" t="s">
        <v>1976</v>
      </c>
    </row>
    <row r="6114" spans="15:16" x14ac:dyDescent="0.25">
      <c r="O6114">
        <v>7743451</v>
      </c>
      <c r="P6114" t="s">
        <v>1976</v>
      </c>
    </row>
    <row r="6115" spans="15:16" x14ac:dyDescent="0.25">
      <c r="O6115">
        <v>7743451</v>
      </c>
      <c r="P6115" t="s">
        <v>1976</v>
      </c>
    </row>
    <row r="6116" spans="15:16" x14ac:dyDescent="0.25">
      <c r="O6116">
        <v>7743451</v>
      </c>
      <c r="P6116" t="s">
        <v>1976</v>
      </c>
    </row>
    <row r="6117" spans="15:16" x14ac:dyDescent="0.25">
      <c r="O6117">
        <v>7744341</v>
      </c>
      <c r="P6117" t="s">
        <v>1977</v>
      </c>
    </row>
    <row r="6118" spans="15:16" x14ac:dyDescent="0.25">
      <c r="O6118">
        <v>7744341</v>
      </c>
      <c r="P6118" t="s">
        <v>1977</v>
      </c>
    </row>
    <row r="6119" spans="15:16" x14ac:dyDescent="0.25">
      <c r="O6119">
        <v>7744451</v>
      </c>
      <c r="P6119" t="s">
        <v>1978</v>
      </c>
    </row>
    <row r="6120" spans="15:16" x14ac:dyDescent="0.25">
      <c r="O6120">
        <v>7744451</v>
      </c>
      <c r="P6120" t="s">
        <v>1978</v>
      </c>
    </row>
    <row r="6121" spans="15:16" x14ac:dyDescent="0.25">
      <c r="O6121">
        <v>7744451</v>
      </c>
      <c r="P6121" t="s">
        <v>1978</v>
      </c>
    </row>
    <row r="6122" spans="15:16" x14ac:dyDescent="0.25">
      <c r="O6122">
        <v>7744451</v>
      </c>
      <c r="P6122" t="s">
        <v>1978</v>
      </c>
    </row>
    <row r="6123" spans="15:16" x14ac:dyDescent="0.25">
      <c r="O6123">
        <v>7744451</v>
      </c>
      <c r="P6123" t="s">
        <v>1978</v>
      </c>
    </row>
    <row r="6124" spans="15:16" x14ac:dyDescent="0.25">
      <c r="O6124">
        <v>7744451</v>
      </c>
      <c r="P6124" t="s">
        <v>1978</v>
      </c>
    </row>
    <row r="6125" spans="15:16" x14ac:dyDescent="0.25">
      <c r="O6125">
        <v>7748451</v>
      </c>
      <c r="P6125" t="s">
        <v>1979</v>
      </c>
    </row>
    <row r="6126" spans="15:16" x14ac:dyDescent="0.25">
      <c r="O6126">
        <v>7748451</v>
      </c>
      <c r="P6126" t="s">
        <v>1979</v>
      </c>
    </row>
    <row r="6127" spans="15:16" x14ac:dyDescent="0.25">
      <c r="O6127">
        <v>7763451</v>
      </c>
      <c r="P6127" t="s">
        <v>1980</v>
      </c>
    </row>
    <row r="6128" spans="15:16" x14ac:dyDescent="0.25">
      <c r="O6128">
        <v>7763451</v>
      </c>
      <c r="P6128" t="s">
        <v>1980</v>
      </c>
    </row>
    <row r="6129" spans="15:16" x14ac:dyDescent="0.25">
      <c r="O6129">
        <v>7763451</v>
      </c>
      <c r="P6129" t="s">
        <v>1980</v>
      </c>
    </row>
    <row r="6130" spans="15:16" x14ac:dyDescent="0.25">
      <c r="O6130">
        <v>7764451</v>
      </c>
      <c r="P6130" t="s">
        <v>1981</v>
      </c>
    </row>
    <row r="6131" spans="15:16" x14ac:dyDescent="0.25">
      <c r="O6131">
        <v>7764451</v>
      </c>
      <c r="P6131" t="s">
        <v>1981</v>
      </c>
    </row>
    <row r="6132" spans="15:16" x14ac:dyDescent="0.25">
      <c r="O6132">
        <v>7779451</v>
      </c>
      <c r="P6132" t="s">
        <v>1982</v>
      </c>
    </row>
    <row r="6133" spans="15:16" x14ac:dyDescent="0.25">
      <c r="O6133">
        <v>7779451</v>
      </c>
      <c r="P6133" t="s">
        <v>1982</v>
      </c>
    </row>
    <row r="6134" spans="15:16" x14ac:dyDescent="0.25">
      <c r="O6134">
        <v>7779451</v>
      </c>
      <c r="P6134" t="s">
        <v>1982</v>
      </c>
    </row>
    <row r="6135" spans="15:16" x14ac:dyDescent="0.25">
      <c r="O6135">
        <v>7790451</v>
      </c>
      <c r="P6135" t="s">
        <v>1983</v>
      </c>
    </row>
    <row r="6136" spans="15:16" x14ac:dyDescent="0.25">
      <c r="O6136">
        <v>7790451</v>
      </c>
      <c r="P6136" t="s">
        <v>1983</v>
      </c>
    </row>
    <row r="6137" spans="15:16" x14ac:dyDescent="0.25">
      <c r="O6137">
        <v>7790451</v>
      </c>
      <c r="P6137" t="s">
        <v>1983</v>
      </c>
    </row>
    <row r="6138" spans="15:16" x14ac:dyDescent="0.25">
      <c r="O6138">
        <v>7790451</v>
      </c>
      <c r="P6138" t="s">
        <v>1983</v>
      </c>
    </row>
    <row r="6139" spans="15:16" x14ac:dyDescent="0.25">
      <c r="O6139">
        <v>7790451</v>
      </c>
      <c r="P6139" t="s">
        <v>1983</v>
      </c>
    </row>
    <row r="6140" spans="15:16" x14ac:dyDescent="0.25">
      <c r="O6140">
        <v>7795451</v>
      </c>
      <c r="P6140" t="s">
        <v>1984</v>
      </c>
    </row>
    <row r="6141" spans="15:16" x14ac:dyDescent="0.25">
      <c r="O6141">
        <v>7796451</v>
      </c>
      <c r="P6141" t="s">
        <v>1985</v>
      </c>
    </row>
    <row r="6142" spans="15:16" x14ac:dyDescent="0.25">
      <c r="O6142">
        <v>7796451</v>
      </c>
      <c r="P6142" t="s">
        <v>1985</v>
      </c>
    </row>
    <row r="6143" spans="15:16" x14ac:dyDescent="0.25">
      <c r="O6143">
        <v>7796451</v>
      </c>
      <c r="P6143" t="s">
        <v>1985</v>
      </c>
    </row>
    <row r="6144" spans="15:16" x14ac:dyDescent="0.25">
      <c r="O6144">
        <v>7801451</v>
      </c>
      <c r="P6144" t="s">
        <v>1986</v>
      </c>
    </row>
    <row r="6145" spans="15:16" x14ac:dyDescent="0.25">
      <c r="O6145">
        <v>7801451</v>
      </c>
      <c r="P6145" t="s">
        <v>1986</v>
      </c>
    </row>
    <row r="6146" spans="15:16" x14ac:dyDescent="0.25">
      <c r="O6146">
        <v>7801451</v>
      </c>
      <c r="P6146" t="s">
        <v>1986</v>
      </c>
    </row>
    <row r="6147" spans="15:16" x14ac:dyDescent="0.25">
      <c r="O6147">
        <v>7803311</v>
      </c>
      <c r="P6147" t="s">
        <v>1987</v>
      </c>
    </row>
    <row r="6148" spans="15:16" x14ac:dyDescent="0.25">
      <c r="O6148">
        <v>7803311</v>
      </c>
      <c r="P6148" t="s">
        <v>1987</v>
      </c>
    </row>
    <row r="6149" spans="15:16" x14ac:dyDescent="0.25">
      <c r="O6149">
        <v>7803313</v>
      </c>
      <c r="P6149" t="s">
        <v>1988</v>
      </c>
    </row>
    <row r="6150" spans="15:16" x14ac:dyDescent="0.25">
      <c r="O6150">
        <v>7803313</v>
      </c>
      <c r="P6150" t="s">
        <v>1988</v>
      </c>
    </row>
    <row r="6151" spans="15:16" x14ac:dyDescent="0.25">
      <c r="O6151">
        <v>7810341</v>
      </c>
      <c r="P6151" t="s">
        <v>1989</v>
      </c>
    </row>
    <row r="6152" spans="15:16" x14ac:dyDescent="0.25">
      <c r="O6152">
        <v>7810341</v>
      </c>
      <c r="P6152" t="s">
        <v>1989</v>
      </c>
    </row>
    <row r="6153" spans="15:16" x14ac:dyDescent="0.25">
      <c r="O6153">
        <v>7810451</v>
      </c>
      <c r="P6153" t="s">
        <v>1990</v>
      </c>
    </row>
    <row r="6154" spans="15:16" x14ac:dyDescent="0.25">
      <c r="O6154">
        <v>7810451</v>
      </c>
      <c r="P6154" t="s">
        <v>1990</v>
      </c>
    </row>
    <row r="6155" spans="15:16" x14ac:dyDescent="0.25">
      <c r="O6155">
        <v>7811451</v>
      </c>
      <c r="P6155" t="s">
        <v>1991</v>
      </c>
    </row>
    <row r="6156" spans="15:16" x14ac:dyDescent="0.25">
      <c r="O6156">
        <v>7813313</v>
      </c>
      <c r="P6156" t="s">
        <v>1992</v>
      </c>
    </row>
    <row r="6157" spans="15:16" x14ac:dyDescent="0.25">
      <c r="O6157">
        <v>7831303</v>
      </c>
      <c r="P6157" t="s">
        <v>1993</v>
      </c>
    </row>
    <row r="6158" spans="15:16" x14ac:dyDescent="0.25">
      <c r="O6158">
        <v>7831303</v>
      </c>
      <c r="P6158" t="s">
        <v>1993</v>
      </c>
    </row>
    <row r="6159" spans="15:16" x14ac:dyDescent="0.25">
      <c r="O6159">
        <v>7831303</v>
      </c>
      <c r="P6159" t="s">
        <v>1993</v>
      </c>
    </row>
    <row r="6160" spans="15:16" x14ac:dyDescent="0.25">
      <c r="O6160">
        <v>7832303</v>
      </c>
      <c r="P6160" t="s">
        <v>1994</v>
      </c>
    </row>
    <row r="6161" spans="15:16" x14ac:dyDescent="0.25">
      <c r="O6161">
        <v>7849303</v>
      </c>
      <c r="P6161" t="s">
        <v>1995</v>
      </c>
    </row>
    <row r="6162" spans="15:16" x14ac:dyDescent="0.25">
      <c r="O6162">
        <v>7849303</v>
      </c>
      <c r="P6162" t="s">
        <v>1995</v>
      </c>
    </row>
    <row r="6163" spans="15:16" x14ac:dyDescent="0.25">
      <c r="O6163">
        <v>7849303</v>
      </c>
      <c r="P6163" t="s">
        <v>1995</v>
      </c>
    </row>
    <row r="6164" spans="15:16" x14ac:dyDescent="0.25">
      <c r="O6164">
        <v>7849303</v>
      </c>
      <c r="P6164" t="s">
        <v>1995</v>
      </c>
    </row>
    <row r="6165" spans="15:16" x14ac:dyDescent="0.25">
      <c r="O6165">
        <v>7849303</v>
      </c>
      <c r="P6165" t="s">
        <v>1995</v>
      </c>
    </row>
    <row r="6166" spans="15:16" x14ac:dyDescent="0.25">
      <c r="O6166">
        <v>7849303</v>
      </c>
      <c r="P6166" t="s">
        <v>1995</v>
      </c>
    </row>
    <row r="6167" spans="15:16" x14ac:dyDescent="0.25">
      <c r="O6167">
        <v>7849313</v>
      </c>
      <c r="P6167" t="s">
        <v>1996</v>
      </c>
    </row>
    <row r="6168" spans="15:16" x14ac:dyDescent="0.25">
      <c r="O6168">
        <v>7849313</v>
      </c>
      <c r="P6168" t="s">
        <v>1996</v>
      </c>
    </row>
    <row r="6169" spans="15:16" x14ac:dyDescent="0.25">
      <c r="O6169">
        <v>7849313</v>
      </c>
      <c r="P6169" t="s">
        <v>1996</v>
      </c>
    </row>
    <row r="6170" spans="15:16" x14ac:dyDescent="0.25">
      <c r="O6170">
        <v>7849313</v>
      </c>
      <c r="P6170" t="s">
        <v>1996</v>
      </c>
    </row>
    <row r="6171" spans="15:16" x14ac:dyDescent="0.25">
      <c r="O6171">
        <v>7849313</v>
      </c>
      <c r="P6171" t="s">
        <v>1996</v>
      </c>
    </row>
    <row r="6172" spans="15:16" x14ac:dyDescent="0.25">
      <c r="O6172">
        <v>7849313</v>
      </c>
      <c r="P6172" t="s">
        <v>1996</v>
      </c>
    </row>
    <row r="6173" spans="15:16" x14ac:dyDescent="0.25">
      <c r="O6173">
        <v>7849327</v>
      </c>
      <c r="P6173" t="s">
        <v>1997</v>
      </c>
    </row>
    <row r="6174" spans="15:16" x14ac:dyDescent="0.25">
      <c r="O6174">
        <v>7849327</v>
      </c>
      <c r="P6174" t="s">
        <v>1997</v>
      </c>
    </row>
    <row r="6175" spans="15:16" x14ac:dyDescent="0.25">
      <c r="O6175">
        <v>7849327</v>
      </c>
      <c r="P6175" t="s">
        <v>1997</v>
      </c>
    </row>
    <row r="6176" spans="15:16" x14ac:dyDescent="0.25">
      <c r="O6176">
        <v>7849327</v>
      </c>
      <c r="P6176" t="s">
        <v>1997</v>
      </c>
    </row>
    <row r="6177" spans="15:16" x14ac:dyDescent="0.25">
      <c r="O6177">
        <v>7849327</v>
      </c>
      <c r="P6177" t="s">
        <v>1997</v>
      </c>
    </row>
    <row r="6178" spans="15:16" x14ac:dyDescent="0.25">
      <c r="O6178">
        <v>7849337</v>
      </c>
      <c r="P6178" t="s">
        <v>1998</v>
      </c>
    </row>
    <row r="6179" spans="15:16" x14ac:dyDescent="0.25">
      <c r="O6179">
        <v>7849337</v>
      </c>
      <c r="P6179" t="s">
        <v>1998</v>
      </c>
    </row>
    <row r="6180" spans="15:16" x14ac:dyDescent="0.25">
      <c r="O6180">
        <v>7849337</v>
      </c>
      <c r="P6180" t="s">
        <v>1998</v>
      </c>
    </row>
    <row r="6181" spans="15:16" x14ac:dyDescent="0.25">
      <c r="O6181">
        <v>7849337</v>
      </c>
      <c r="P6181" t="s">
        <v>1998</v>
      </c>
    </row>
    <row r="6182" spans="15:16" x14ac:dyDescent="0.25">
      <c r="O6182">
        <v>7849337</v>
      </c>
      <c r="P6182" t="s">
        <v>1998</v>
      </c>
    </row>
    <row r="6183" spans="15:16" x14ac:dyDescent="0.25">
      <c r="O6183">
        <v>7849337</v>
      </c>
      <c r="P6183" t="s">
        <v>1998</v>
      </c>
    </row>
    <row r="6184" spans="15:16" x14ac:dyDescent="0.25">
      <c r="O6184">
        <v>7849339</v>
      </c>
      <c r="P6184" t="s">
        <v>1999</v>
      </c>
    </row>
    <row r="6185" spans="15:16" x14ac:dyDescent="0.25">
      <c r="O6185">
        <v>7849339</v>
      </c>
      <c r="P6185" t="s">
        <v>1999</v>
      </c>
    </row>
    <row r="6186" spans="15:16" x14ac:dyDescent="0.25">
      <c r="O6186">
        <v>7849339</v>
      </c>
      <c r="P6186" t="s">
        <v>1999</v>
      </c>
    </row>
    <row r="6187" spans="15:16" x14ac:dyDescent="0.25">
      <c r="O6187">
        <v>7849339</v>
      </c>
      <c r="P6187" t="s">
        <v>1999</v>
      </c>
    </row>
    <row r="6188" spans="15:16" x14ac:dyDescent="0.25">
      <c r="O6188">
        <v>7849339</v>
      </c>
      <c r="P6188" t="s">
        <v>1999</v>
      </c>
    </row>
    <row r="6189" spans="15:16" x14ac:dyDescent="0.25">
      <c r="O6189">
        <v>7849340</v>
      </c>
      <c r="P6189" t="s">
        <v>2000</v>
      </c>
    </row>
    <row r="6190" spans="15:16" x14ac:dyDescent="0.25">
      <c r="O6190">
        <v>7849340</v>
      </c>
      <c r="P6190" t="s">
        <v>2000</v>
      </c>
    </row>
    <row r="6191" spans="15:16" x14ac:dyDescent="0.25">
      <c r="O6191">
        <v>7849340</v>
      </c>
      <c r="P6191" t="s">
        <v>2000</v>
      </c>
    </row>
    <row r="6192" spans="15:16" x14ac:dyDescent="0.25">
      <c r="O6192">
        <v>7849340</v>
      </c>
      <c r="P6192" t="s">
        <v>2000</v>
      </c>
    </row>
    <row r="6193" spans="15:16" x14ac:dyDescent="0.25">
      <c r="O6193">
        <v>7849341</v>
      </c>
      <c r="P6193" t="s">
        <v>2001</v>
      </c>
    </row>
    <row r="6194" spans="15:16" x14ac:dyDescent="0.25">
      <c r="O6194">
        <v>7849341</v>
      </c>
      <c r="P6194" t="s">
        <v>2001</v>
      </c>
    </row>
    <row r="6195" spans="15:16" x14ac:dyDescent="0.25">
      <c r="O6195">
        <v>7849341</v>
      </c>
      <c r="P6195" t="s">
        <v>2001</v>
      </c>
    </row>
    <row r="6196" spans="15:16" x14ac:dyDescent="0.25">
      <c r="O6196">
        <v>7849341</v>
      </c>
      <c r="P6196" t="s">
        <v>2001</v>
      </c>
    </row>
    <row r="6197" spans="15:16" x14ac:dyDescent="0.25">
      <c r="O6197">
        <v>7849341</v>
      </c>
      <c r="P6197" t="s">
        <v>2001</v>
      </c>
    </row>
    <row r="6198" spans="15:16" x14ac:dyDescent="0.25">
      <c r="O6198">
        <v>7849341</v>
      </c>
      <c r="P6198" t="s">
        <v>2001</v>
      </c>
    </row>
    <row r="6199" spans="15:16" x14ac:dyDescent="0.25">
      <c r="O6199">
        <v>7849343</v>
      </c>
      <c r="P6199" t="s">
        <v>2002</v>
      </c>
    </row>
    <row r="6200" spans="15:16" x14ac:dyDescent="0.25">
      <c r="O6200">
        <v>7849343</v>
      </c>
      <c r="P6200" t="s">
        <v>2002</v>
      </c>
    </row>
    <row r="6201" spans="15:16" x14ac:dyDescent="0.25">
      <c r="O6201">
        <v>7849343</v>
      </c>
      <c r="P6201" t="s">
        <v>2002</v>
      </c>
    </row>
    <row r="6202" spans="15:16" x14ac:dyDescent="0.25">
      <c r="O6202">
        <v>7849343</v>
      </c>
      <c r="P6202" t="s">
        <v>2002</v>
      </c>
    </row>
    <row r="6203" spans="15:16" x14ac:dyDescent="0.25">
      <c r="O6203">
        <v>7849343</v>
      </c>
      <c r="P6203" t="s">
        <v>2002</v>
      </c>
    </row>
    <row r="6204" spans="15:16" x14ac:dyDescent="0.25">
      <c r="O6204">
        <v>7849343</v>
      </c>
      <c r="P6204" t="s">
        <v>2002</v>
      </c>
    </row>
    <row r="6205" spans="15:16" x14ac:dyDescent="0.25">
      <c r="O6205">
        <v>7849344</v>
      </c>
      <c r="P6205" t="s">
        <v>2003</v>
      </c>
    </row>
    <row r="6206" spans="15:16" x14ac:dyDescent="0.25">
      <c r="O6206">
        <v>7849344</v>
      </c>
      <c r="P6206" t="s">
        <v>2003</v>
      </c>
    </row>
    <row r="6207" spans="15:16" x14ac:dyDescent="0.25">
      <c r="O6207">
        <v>7849344</v>
      </c>
      <c r="P6207" t="s">
        <v>2003</v>
      </c>
    </row>
    <row r="6208" spans="15:16" x14ac:dyDescent="0.25">
      <c r="O6208">
        <v>7849344</v>
      </c>
      <c r="P6208" t="s">
        <v>2003</v>
      </c>
    </row>
    <row r="6209" spans="15:16" x14ac:dyDescent="0.25">
      <c r="O6209">
        <v>7849354</v>
      </c>
      <c r="P6209" t="s">
        <v>2004</v>
      </c>
    </row>
    <row r="6210" spans="15:16" x14ac:dyDescent="0.25">
      <c r="O6210">
        <v>7849354</v>
      </c>
      <c r="P6210" t="s">
        <v>2004</v>
      </c>
    </row>
    <row r="6211" spans="15:16" x14ac:dyDescent="0.25">
      <c r="O6211">
        <v>7849362</v>
      </c>
      <c r="P6211" t="s">
        <v>2005</v>
      </c>
    </row>
    <row r="6212" spans="15:16" x14ac:dyDescent="0.25">
      <c r="O6212">
        <v>7849362</v>
      </c>
      <c r="P6212" t="s">
        <v>2005</v>
      </c>
    </row>
    <row r="6213" spans="15:16" x14ac:dyDescent="0.25">
      <c r="O6213">
        <v>7849363</v>
      </c>
      <c r="P6213" t="s">
        <v>2006</v>
      </c>
    </row>
    <row r="6214" spans="15:16" x14ac:dyDescent="0.25">
      <c r="O6214">
        <v>7849364</v>
      </c>
      <c r="P6214" t="s">
        <v>2007</v>
      </c>
    </row>
    <row r="6215" spans="15:16" x14ac:dyDescent="0.25">
      <c r="O6215">
        <v>7849364</v>
      </c>
      <c r="P6215" t="s">
        <v>2007</v>
      </c>
    </row>
    <row r="6216" spans="15:16" x14ac:dyDescent="0.25">
      <c r="O6216">
        <v>7849364</v>
      </c>
      <c r="P6216" t="s">
        <v>2007</v>
      </c>
    </row>
    <row r="6217" spans="15:16" x14ac:dyDescent="0.25">
      <c r="O6217">
        <v>7849364</v>
      </c>
      <c r="P6217" t="s">
        <v>2007</v>
      </c>
    </row>
    <row r="6218" spans="15:16" x14ac:dyDescent="0.25">
      <c r="O6218">
        <v>7849368</v>
      </c>
      <c r="P6218" t="s">
        <v>2008</v>
      </c>
    </row>
    <row r="6219" spans="15:16" x14ac:dyDescent="0.25">
      <c r="O6219">
        <v>7849368</v>
      </c>
      <c r="P6219" t="s">
        <v>2008</v>
      </c>
    </row>
    <row r="6220" spans="15:16" x14ac:dyDescent="0.25">
      <c r="O6220">
        <v>7849369</v>
      </c>
      <c r="P6220" t="s">
        <v>2009</v>
      </c>
    </row>
    <row r="6221" spans="15:16" x14ac:dyDescent="0.25">
      <c r="O6221">
        <v>7849369</v>
      </c>
      <c r="P6221" t="s">
        <v>2009</v>
      </c>
    </row>
    <row r="6222" spans="15:16" x14ac:dyDescent="0.25">
      <c r="O6222">
        <v>7849369</v>
      </c>
      <c r="P6222" t="s">
        <v>2009</v>
      </c>
    </row>
    <row r="6223" spans="15:16" x14ac:dyDescent="0.25">
      <c r="O6223">
        <v>7849369</v>
      </c>
      <c r="P6223" t="s">
        <v>2009</v>
      </c>
    </row>
    <row r="6224" spans="15:16" x14ac:dyDescent="0.25">
      <c r="O6224">
        <v>7849373</v>
      </c>
      <c r="P6224" t="s">
        <v>2010</v>
      </c>
    </row>
    <row r="6225" spans="15:16" x14ac:dyDescent="0.25">
      <c r="O6225">
        <v>7849373</v>
      </c>
      <c r="P6225" t="s">
        <v>2010</v>
      </c>
    </row>
    <row r="6226" spans="15:16" x14ac:dyDescent="0.25">
      <c r="O6226">
        <v>7849451</v>
      </c>
      <c r="P6226" t="s">
        <v>2011</v>
      </c>
    </row>
    <row r="6227" spans="15:16" x14ac:dyDescent="0.25">
      <c r="O6227">
        <v>7849451</v>
      </c>
      <c r="P6227" t="s">
        <v>2011</v>
      </c>
    </row>
    <row r="6228" spans="15:16" x14ac:dyDescent="0.25">
      <c r="O6228">
        <v>7849451</v>
      </c>
      <c r="P6228" t="s">
        <v>2011</v>
      </c>
    </row>
    <row r="6229" spans="15:16" x14ac:dyDescent="0.25">
      <c r="O6229">
        <v>7849451</v>
      </c>
      <c r="P6229" t="s">
        <v>2011</v>
      </c>
    </row>
    <row r="6230" spans="15:16" x14ac:dyDescent="0.25">
      <c r="O6230">
        <v>7849451</v>
      </c>
      <c r="P6230" t="s">
        <v>2011</v>
      </c>
    </row>
    <row r="6231" spans="15:16" x14ac:dyDescent="0.25">
      <c r="O6231">
        <v>7849803</v>
      </c>
      <c r="P6231" t="s">
        <v>2012</v>
      </c>
    </row>
    <row r="6232" spans="15:16" x14ac:dyDescent="0.25">
      <c r="O6232">
        <v>7849803</v>
      </c>
      <c r="P6232" t="s">
        <v>2012</v>
      </c>
    </row>
    <row r="6233" spans="15:16" x14ac:dyDescent="0.25">
      <c r="O6233">
        <v>7849803</v>
      </c>
      <c r="P6233" t="s">
        <v>2012</v>
      </c>
    </row>
    <row r="6234" spans="15:16" x14ac:dyDescent="0.25">
      <c r="O6234">
        <v>7849803</v>
      </c>
      <c r="P6234" t="s">
        <v>2012</v>
      </c>
    </row>
    <row r="6235" spans="15:16" x14ac:dyDescent="0.25">
      <c r="O6235">
        <v>7849813</v>
      </c>
      <c r="P6235" t="s">
        <v>2013</v>
      </c>
    </row>
    <row r="6236" spans="15:16" x14ac:dyDescent="0.25">
      <c r="O6236">
        <v>7849813</v>
      </c>
      <c r="P6236" t="s">
        <v>2013</v>
      </c>
    </row>
    <row r="6237" spans="15:16" x14ac:dyDescent="0.25">
      <c r="O6237">
        <v>7849813</v>
      </c>
      <c r="P6237" t="s">
        <v>2013</v>
      </c>
    </row>
    <row r="6238" spans="15:16" x14ac:dyDescent="0.25">
      <c r="O6238">
        <v>7849813</v>
      </c>
      <c r="P6238" t="s">
        <v>2013</v>
      </c>
    </row>
    <row r="6239" spans="15:16" x14ac:dyDescent="0.25">
      <c r="O6239">
        <v>7849837</v>
      </c>
      <c r="P6239" t="s">
        <v>2014</v>
      </c>
    </row>
    <row r="6240" spans="15:16" x14ac:dyDescent="0.25">
      <c r="O6240">
        <v>7849837</v>
      </c>
      <c r="P6240" t="s">
        <v>2014</v>
      </c>
    </row>
    <row r="6241" spans="15:16" x14ac:dyDescent="0.25">
      <c r="O6241">
        <v>7849837</v>
      </c>
      <c r="P6241" t="s">
        <v>2014</v>
      </c>
    </row>
    <row r="6242" spans="15:16" x14ac:dyDescent="0.25">
      <c r="O6242">
        <v>7849837</v>
      </c>
      <c r="P6242" t="s">
        <v>2014</v>
      </c>
    </row>
    <row r="6243" spans="15:16" x14ac:dyDescent="0.25">
      <c r="O6243">
        <v>7849839</v>
      </c>
      <c r="P6243" t="s">
        <v>2015</v>
      </c>
    </row>
    <row r="6244" spans="15:16" x14ac:dyDescent="0.25">
      <c r="O6244">
        <v>7849839</v>
      </c>
      <c r="P6244" t="s">
        <v>2015</v>
      </c>
    </row>
    <row r="6245" spans="15:16" x14ac:dyDescent="0.25">
      <c r="O6245">
        <v>7849841</v>
      </c>
      <c r="P6245" t="s">
        <v>2016</v>
      </c>
    </row>
    <row r="6246" spans="15:16" x14ac:dyDescent="0.25">
      <c r="O6246">
        <v>7849841</v>
      </c>
      <c r="P6246" t="s">
        <v>2016</v>
      </c>
    </row>
    <row r="6247" spans="15:16" x14ac:dyDescent="0.25">
      <c r="O6247">
        <v>7849841</v>
      </c>
      <c r="P6247" t="s">
        <v>2016</v>
      </c>
    </row>
    <row r="6248" spans="15:16" x14ac:dyDescent="0.25">
      <c r="O6248">
        <v>7849841</v>
      </c>
      <c r="P6248" t="s">
        <v>2016</v>
      </c>
    </row>
    <row r="6249" spans="15:16" x14ac:dyDescent="0.25">
      <c r="O6249">
        <v>7849841</v>
      </c>
      <c r="P6249" t="s">
        <v>2016</v>
      </c>
    </row>
    <row r="6250" spans="15:16" x14ac:dyDescent="0.25">
      <c r="O6250">
        <v>7849862</v>
      </c>
      <c r="P6250" t="s">
        <v>2017</v>
      </c>
    </row>
    <row r="6251" spans="15:16" x14ac:dyDescent="0.25">
      <c r="O6251">
        <v>7849862</v>
      </c>
      <c r="P6251" t="s">
        <v>2017</v>
      </c>
    </row>
    <row r="6252" spans="15:16" x14ac:dyDescent="0.25">
      <c r="O6252">
        <v>7849862</v>
      </c>
      <c r="P6252" t="s">
        <v>2017</v>
      </c>
    </row>
    <row r="6253" spans="15:16" x14ac:dyDescent="0.25">
      <c r="O6253">
        <v>7849864</v>
      </c>
      <c r="P6253" t="s">
        <v>2018</v>
      </c>
    </row>
    <row r="6254" spans="15:16" x14ac:dyDescent="0.25">
      <c r="O6254">
        <v>7849864</v>
      </c>
      <c r="P6254" t="s">
        <v>2018</v>
      </c>
    </row>
    <row r="6255" spans="15:16" x14ac:dyDescent="0.25">
      <c r="O6255">
        <v>7849864</v>
      </c>
      <c r="P6255" t="s">
        <v>2018</v>
      </c>
    </row>
    <row r="6256" spans="15:16" x14ac:dyDescent="0.25">
      <c r="O6256">
        <v>7849868</v>
      </c>
      <c r="P6256" t="s">
        <v>2019</v>
      </c>
    </row>
    <row r="6257" spans="15:16" x14ac:dyDescent="0.25">
      <c r="O6257">
        <v>7849868</v>
      </c>
      <c r="P6257" t="s">
        <v>2019</v>
      </c>
    </row>
    <row r="6258" spans="15:16" x14ac:dyDescent="0.25">
      <c r="O6258">
        <v>7849868</v>
      </c>
      <c r="P6258" t="s">
        <v>2019</v>
      </c>
    </row>
    <row r="6259" spans="15:16" x14ac:dyDescent="0.25">
      <c r="O6259">
        <v>7849869</v>
      </c>
      <c r="P6259" t="s">
        <v>2020</v>
      </c>
    </row>
    <row r="6260" spans="15:16" x14ac:dyDescent="0.25">
      <c r="O6260">
        <v>7849869</v>
      </c>
      <c r="P6260" t="s">
        <v>2020</v>
      </c>
    </row>
    <row r="6261" spans="15:16" x14ac:dyDescent="0.25">
      <c r="O6261">
        <v>7850341</v>
      </c>
      <c r="P6261" t="s">
        <v>2021</v>
      </c>
    </row>
    <row r="6262" spans="15:16" x14ac:dyDescent="0.25">
      <c r="O6262">
        <v>7850341</v>
      </c>
      <c r="P6262" t="s">
        <v>2021</v>
      </c>
    </row>
    <row r="6263" spans="15:16" x14ac:dyDescent="0.25">
      <c r="O6263">
        <v>7850450</v>
      </c>
      <c r="P6263" t="s">
        <v>2022</v>
      </c>
    </row>
    <row r="6264" spans="15:16" x14ac:dyDescent="0.25">
      <c r="O6264">
        <v>7850450</v>
      </c>
      <c r="P6264" t="s">
        <v>2022</v>
      </c>
    </row>
    <row r="6265" spans="15:16" x14ac:dyDescent="0.25">
      <c r="O6265">
        <v>7850451</v>
      </c>
      <c r="P6265" t="s">
        <v>2023</v>
      </c>
    </row>
    <row r="6266" spans="15:16" x14ac:dyDescent="0.25">
      <c r="O6266">
        <v>7850451</v>
      </c>
      <c r="P6266" t="s">
        <v>2023</v>
      </c>
    </row>
    <row r="6267" spans="15:16" x14ac:dyDescent="0.25">
      <c r="O6267">
        <v>7851450</v>
      </c>
      <c r="P6267" t="s">
        <v>2024</v>
      </c>
    </row>
    <row r="6268" spans="15:16" x14ac:dyDescent="0.25">
      <c r="O6268">
        <v>7851450</v>
      </c>
      <c r="P6268" t="s">
        <v>2024</v>
      </c>
    </row>
    <row r="6269" spans="15:16" x14ac:dyDescent="0.25">
      <c r="O6269">
        <v>7851451</v>
      </c>
      <c r="P6269" t="s">
        <v>2025</v>
      </c>
    </row>
    <row r="6270" spans="15:16" x14ac:dyDescent="0.25">
      <c r="O6270">
        <v>7851451</v>
      </c>
      <c r="P6270" t="s">
        <v>2025</v>
      </c>
    </row>
    <row r="6271" spans="15:16" x14ac:dyDescent="0.25">
      <c r="O6271">
        <v>7852311</v>
      </c>
      <c r="P6271" t="s">
        <v>2026</v>
      </c>
    </row>
    <row r="6272" spans="15:16" x14ac:dyDescent="0.25">
      <c r="O6272">
        <v>7852311</v>
      </c>
      <c r="P6272" t="s">
        <v>2026</v>
      </c>
    </row>
    <row r="6273" spans="15:16" x14ac:dyDescent="0.25">
      <c r="O6273">
        <v>7852313</v>
      </c>
      <c r="P6273" t="s">
        <v>2027</v>
      </c>
    </row>
    <row r="6274" spans="15:16" x14ac:dyDescent="0.25">
      <c r="O6274">
        <v>7852313</v>
      </c>
      <c r="P6274" t="s">
        <v>2027</v>
      </c>
    </row>
    <row r="6275" spans="15:16" x14ac:dyDescent="0.25">
      <c r="O6275">
        <v>7852321</v>
      </c>
      <c r="P6275" t="s">
        <v>2028</v>
      </c>
    </row>
    <row r="6276" spans="15:16" x14ac:dyDescent="0.25">
      <c r="O6276">
        <v>7852321</v>
      </c>
      <c r="P6276" t="s">
        <v>2028</v>
      </c>
    </row>
    <row r="6277" spans="15:16" x14ac:dyDescent="0.25">
      <c r="O6277">
        <v>7852327</v>
      </c>
      <c r="P6277" t="s">
        <v>2029</v>
      </c>
    </row>
    <row r="6278" spans="15:16" x14ac:dyDescent="0.25">
      <c r="O6278">
        <v>7852327</v>
      </c>
      <c r="P6278" t="s">
        <v>2029</v>
      </c>
    </row>
    <row r="6279" spans="15:16" x14ac:dyDescent="0.25">
      <c r="O6279">
        <v>7852336</v>
      </c>
      <c r="P6279" t="s">
        <v>2030</v>
      </c>
    </row>
    <row r="6280" spans="15:16" x14ac:dyDescent="0.25">
      <c r="O6280">
        <v>7852336</v>
      </c>
      <c r="P6280" t="s">
        <v>2030</v>
      </c>
    </row>
    <row r="6281" spans="15:16" x14ac:dyDescent="0.25">
      <c r="O6281">
        <v>7852337</v>
      </c>
      <c r="P6281" t="s">
        <v>2031</v>
      </c>
    </row>
    <row r="6282" spans="15:16" x14ac:dyDescent="0.25">
      <c r="O6282">
        <v>7852337</v>
      </c>
      <c r="P6282" t="s">
        <v>2031</v>
      </c>
    </row>
    <row r="6283" spans="15:16" x14ac:dyDescent="0.25">
      <c r="O6283">
        <v>7852450</v>
      </c>
      <c r="P6283" t="s">
        <v>2032</v>
      </c>
    </row>
    <row r="6284" spans="15:16" x14ac:dyDescent="0.25">
      <c r="O6284">
        <v>7852450</v>
      </c>
      <c r="P6284" t="s">
        <v>2032</v>
      </c>
    </row>
    <row r="6285" spans="15:16" x14ac:dyDescent="0.25">
      <c r="O6285">
        <v>7852451</v>
      </c>
      <c r="P6285" t="s">
        <v>2033</v>
      </c>
    </row>
    <row r="6286" spans="15:16" x14ac:dyDescent="0.25">
      <c r="O6286">
        <v>7852451</v>
      </c>
      <c r="P6286" t="s">
        <v>2033</v>
      </c>
    </row>
    <row r="6287" spans="15:16" x14ac:dyDescent="0.25">
      <c r="O6287">
        <v>7853311</v>
      </c>
      <c r="P6287" t="s">
        <v>2034</v>
      </c>
    </row>
    <row r="6288" spans="15:16" x14ac:dyDescent="0.25">
      <c r="O6288">
        <v>7853311</v>
      </c>
      <c r="P6288" t="s">
        <v>2034</v>
      </c>
    </row>
    <row r="6289" spans="15:16" x14ac:dyDescent="0.25">
      <c r="O6289">
        <v>7853313</v>
      </c>
      <c r="P6289" t="s">
        <v>2035</v>
      </c>
    </row>
    <row r="6290" spans="15:16" x14ac:dyDescent="0.25">
      <c r="O6290">
        <v>7853313</v>
      </c>
      <c r="P6290" t="s">
        <v>2035</v>
      </c>
    </row>
    <row r="6291" spans="15:16" x14ac:dyDescent="0.25">
      <c r="O6291">
        <v>7853321</v>
      </c>
      <c r="P6291" t="s">
        <v>2036</v>
      </c>
    </row>
    <row r="6292" spans="15:16" x14ac:dyDescent="0.25">
      <c r="O6292">
        <v>7853321</v>
      </c>
      <c r="P6292" t="s">
        <v>2036</v>
      </c>
    </row>
    <row r="6293" spans="15:16" x14ac:dyDescent="0.25">
      <c r="O6293">
        <v>7853327</v>
      </c>
      <c r="P6293" t="s">
        <v>2037</v>
      </c>
    </row>
    <row r="6294" spans="15:16" x14ac:dyDescent="0.25">
      <c r="O6294">
        <v>7853327</v>
      </c>
      <c r="P6294" t="s">
        <v>2037</v>
      </c>
    </row>
    <row r="6295" spans="15:16" x14ac:dyDescent="0.25">
      <c r="O6295">
        <v>7853336</v>
      </c>
      <c r="P6295" t="s">
        <v>2038</v>
      </c>
    </row>
    <row r="6296" spans="15:16" x14ac:dyDescent="0.25">
      <c r="O6296">
        <v>7853336</v>
      </c>
      <c r="P6296" t="s">
        <v>2038</v>
      </c>
    </row>
    <row r="6297" spans="15:16" x14ac:dyDescent="0.25">
      <c r="O6297">
        <v>7853337</v>
      </c>
      <c r="P6297" t="s">
        <v>2039</v>
      </c>
    </row>
    <row r="6298" spans="15:16" x14ac:dyDescent="0.25">
      <c r="O6298">
        <v>7853337</v>
      </c>
      <c r="P6298" t="s">
        <v>2039</v>
      </c>
    </row>
    <row r="6299" spans="15:16" x14ac:dyDescent="0.25">
      <c r="O6299">
        <v>7853450</v>
      </c>
      <c r="P6299" t="s">
        <v>2040</v>
      </c>
    </row>
    <row r="6300" spans="15:16" x14ac:dyDescent="0.25">
      <c r="O6300">
        <v>7853450</v>
      </c>
      <c r="P6300" t="s">
        <v>2040</v>
      </c>
    </row>
    <row r="6301" spans="15:16" x14ac:dyDescent="0.25">
      <c r="O6301">
        <v>7853451</v>
      </c>
      <c r="P6301" t="s">
        <v>2041</v>
      </c>
    </row>
    <row r="6302" spans="15:16" x14ac:dyDescent="0.25">
      <c r="O6302">
        <v>7853451</v>
      </c>
      <c r="P6302" t="s">
        <v>2041</v>
      </c>
    </row>
    <row r="6303" spans="15:16" x14ac:dyDescent="0.25">
      <c r="O6303">
        <v>7854341</v>
      </c>
      <c r="P6303" t="s">
        <v>2042</v>
      </c>
    </row>
    <row r="6304" spans="15:16" x14ac:dyDescent="0.25">
      <c r="O6304">
        <v>7854341</v>
      </c>
      <c r="P6304" t="s">
        <v>2042</v>
      </c>
    </row>
    <row r="6305" spans="15:16" x14ac:dyDescent="0.25">
      <c r="O6305">
        <v>7854450</v>
      </c>
      <c r="P6305" t="s">
        <v>2043</v>
      </c>
    </row>
    <row r="6306" spans="15:16" x14ac:dyDescent="0.25">
      <c r="O6306">
        <v>7854450</v>
      </c>
      <c r="P6306" t="s">
        <v>2043</v>
      </c>
    </row>
    <row r="6307" spans="15:16" x14ac:dyDescent="0.25">
      <c r="O6307">
        <v>7854451</v>
      </c>
      <c r="P6307" t="s">
        <v>2044</v>
      </c>
    </row>
    <row r="6308" spans="15:16" x14ac:dyDescent="0.25">
      <c r="O6308">
        <v>7854451</v>
      </c>
      <c r="P6308" t="s">
        <v>2044</v>
      </c>
    </row>
    <row r="6309" spans="15:16" x14ac:dyDescent="0.25">
      <c r="O6309">
        <v>7854451</v>
      </c>
      <c r="P6309" t="s">
        <v>2044</v>
      </c>
    </row>
    <row r="6310" spans="15:16" x14ac:dyDescent="0.25">
      <c r="O6310">
        <v>7854451</v>
      </c>
      <c r="P6310" t="s">
        <v>2044</v>
      </c>
    </row>
    <row r="6311" spans="15:16" x14ac:dyDescent="0.25">
      <c r="O6311">
        <v>7854453</v>
      </c>
      <c r="P6311" t="s">
        <v>2045</v>
      </c>
    </row>
    <row r="6312" spans="15:16" x14ac:dyDescent="0.25">
      <c r="O6312">
        <v>7854453</v>
      </c>
      <c r="P6312" t="s">
        <v>2045</v>
      </c>
    </row>
    <row r="6313" spans="15:16" x14ac:dyDescent="0.25">
      <c r="O6313">
        <v>7855450</v>
      </c>
      <c r="P6313" t="s">
        <v>2046</v>
      </c>
    </row>
    <row r="6314" spans="15:16" x14ac:dyDescent="0.25">
      <c r="O6314">
        <v>7855450</v>
      </c>
      <c r="P6314" t="s">
        <v>2046</v>
      </c>
    </row>
    <row r="6315" spans="15:16" x14ac:dyDescent="0.25">
      <c r="O6315">
        <v>7855451</v>
      </c>
      <c r="P6315" t="s">
        <v>2047</v>
      </c>
    </row>
    <row r="6316" spans="15:16" x14ac:dyDescent="0.25">
      <c r="O6316">
        <v>7855451</v>
      </c>
      <c r="P6316" t="s">
        <v>2047</v>
      </c>
    </row>
    <row r="6317" spans="15:16" x14ac:dyDescent="0.25">
      <c r="O6317">
        <v>7856341</v>
      </c>
      <c r="P6317" t="s">
        <v>2048</v>
      </c>
    </row>
    <row r="6318" spans="15:16" x14ac:dyDescent="0.25">
      <c r="O6318">
        <v>7856341</v>
      </c>
      <c r="P6318" t="s">
        <v>2048</v>
      </c>
    </row>
    <row r="6319" spans="15:16" x14ac:dyDescent="0.25">
      <c r="O6319">
        <v>7856341</v>
      </c>
      <c r="P6319" t="s">
        <v>2048</v>
      </c>
    </row>
    <row r="6320" spans="15:16" x14ac:dyDescent="0.25">
      <c r="O6320">
        <v>7856450</v>
      </c>
      <c r="P6320" t="s">
        <v>2049</v>
      </c>
    </row>
    <row r="6321" spans="15:16" x14ac:dyDescent="0.25">
      <c r="O6321">
        <v>7856450</v>
      </c>
      <c r="P6321" t="s">
        <v>2049</v>
      </c>
    </row>
    <row r="6322" spans="15:16" x14ac:dyDescent="0.25">
      <c r="O6322">
        <v>7856451</v>
      </c>
      <c r="P6322" t="s">
        <v>2050</v>
      </c>
    </row>
    <row r="6323" spans="15:16" x14ac:dyDescent="0.25">
      <c r="O6323">
        <v>7856451</v>
      </c>
      <c r="P6323" t="s">
        <v>2050</v>
      </c>
    </row>
    <row r="6324" spans="15:16" x14ac:dyDescent="0.25">
      <c r="O6324">
        <v>7862450</v>
      </c>
      <c r="P6324" t="s">
        <v>2051</v>
      </c>
    </row>
    <row r="6325" spans="15:16" x14ac:dyDescent="0.25">
      <c r="O6325">
        <v>7862450</v>
      </c>
      <c r="P6325" t="s">
        <v>2051</v>
      </c>
    </row>
    <row r="6326" spans="15:16" x14ac:dyDescent="0.25">
      <c r="O6326">
        <v>7862451</v>
      </c>
      <c r="P6326" t="s">
        <v>2052</v>
      </c>
    </row>
    <row r="6327" spans="15:16" x14ac:dyDescent="0.25">
      <c r="O6327">
        <v>7862451</v>
      </c>
      <c r="P6327" t="s">
        <v>2052</v>
      </c>
    </row>
    <row r="6328" spans="15:16" x14ac:dyDescent="0.25">
      <c r="O6328">
        <v>7870450</v>
      </c>
      <c r="P6328" t="s">
        <v>2053</v>
      </c>
    </row>
    <row r="6329" spans="15:16" x14ac:dyDescent="0.25">
      <c r="O6329">
        <v>7870450</v>
      </c>
      <c r="P6329" t="s">
        <v>2053</v>
      </c>
    </row>
    <row r="6330" spans="15:16" x14ac:dyDescent="0.25">
      <c r="O6330">
        <v>7870451</v>
      </c>
      <c r="P6330" t="s">
        <v>2054</v>
      </c>
    </row>
    <row r="6331" spans="15:16" x14ac:dyDescent="0.25">
      <c r="O6331">
        <v>7870451</v>
      </c>
      <c r="P6331" t="s">
        <v>2054</v>
      </c>
    </row>
    <row r="6332" spans="15:16" x14ac:dyDescent="0.25">
      <c r="O6332">
        <v>7886339</v>
      </c>
      <c r="P6332" t="s">
        <v>2055</v>
      </c>
    </row>
    <row r="6333" spans="15:16" x14ac:dyDescent="0.25">
      <c r="O6333">
        <v>7886339</v>
      </c>
      <c r="P6333" t="s">
        <v>2055</v>
      </c>
    </row>
    <row r="6334" spans="15:16" x14ac:dyDescent="0.25">
      <c r="O6334">
        <v>7886339</v>
      </c>
      <c r="P6334" t="s">
        <v>2055</v>
      </c>
    </row>
    <row r="6335" spans="15:16" x14ac:dyDescent="0.25">
      <c r="O6335">
        <v>7886339</v>
      </c>
      <c r="P6335" t="s">
        <v>2055</v>
      </c>
    </row>
    <row r="6336" spans="15:16" x14ac:dyDescent="0.25">
      <c r="O6336">
        <v>7886339</v>
      </c>
      <c r="P6336" t="s">
        <v>2055</v>
      </c>
    </row>
    <row r="6337" spans="15:16" x14ac:dyDescent="0.25">
      <c r="O6337">
        <v>7886341</v>
      </c>
      <c r="P6337" t="s">
        <v>2056</v>
      </c>
    </row>
    <row r="6338" spans="15:16" x14ac:dyDescent="0.25">
      <c r="O6338">
        <v>7886341</v>
      </c>
      <c r="P6338" t="s">
        <v>2056</v>
      </c>
    </row>
    <row r="6339" spans="15:16" x14ac:dyDescent="0.25">
      <c r="O6339">
        <v>7886341</v>
      </c>
      <c r="P6339" t="s">
        <v>2056</v>
      </c>
    </row>
    <row r="6340" spans="15:16" x14ac:dyDescent="0.25">
      <c r="O6340">
        <v>7886341</v>
      </c>
      <c r="P6340" t="s">
        <v>2056</v>
      </c>
    </row>
    <row r="6341" spans="15:16" x14ac:dyDescent="0.25">
      <c r="O6341">
        <v>7886839</v>
      </c>
      <c r="P6341" t="s">
        <v>2057</v>
      </c>
    </row>
    <row r="6342" spans="15:16" x14ac:dyDescent="0.25">
      <c r="O6342">
        <v>7886839</v>
      </c>
      <c r="P6342" t="s">
        <v>2057</v>
      </c>
    </row>
    <row r="6343" spans="15:16" x14ac:dyDescent="0.25">
      <c r="O6343">
        <v>7886839</v>
      </c>
      <c r="P6343" t="s">
        <v>2057</v>
      </c>
    </row>
    <row r="6344" spans="15:16" x14ac:dyDescent="0.25">
      <c r="O6344">
        <v>7886839</v>
      </c>
      <c r="P6344" t="s">
        <v>2057</v>
      </c>
    </row>
    <row r="6345" spans="15:16" x14ac:dyDescent="0.25">
      <c r="O6345">
        <v>7886841</v>
      </c>
      <c r="P6345" t="s">
        <v>2058</v>
      </c>
    </row>
    <row r="6346" spans="15:16" x14ac:dyDescent="0.25">
      <c r="O6346">
        <v>7886841</v>
      </c>
      <c r="P6346" t="s">
        <v>2058</v>
      </c>
    </row>
    <row r="6347" spans="15:16" x14ac:dyDescent="0.25">
      <c r="O6347">
        <v>7886841</v>
      </c>
      <c r="P6347" t="s">
        <v>2058</v>
      </c>
    </row>
    <row r="6348" spans="15:16" x14ac:dyDescent="0.25">
      <c r="O6348">
        <v>7886841</v>
      </c>
      <c r="P6348" t="s">
        <v>2058</v>
      </c>
    </row>
    <row r="6349" spans="15:16" x14ac:dyDescent="0.25">
      <c r="O6349">
        <v>7888451</v>
      </c>
      <c r="P6349" t="s">
        <v>2059</v>
      </c>
    </row>
    <row r="6350" spans="15:16" x14ac:dyDescent="0.25">
      <c r="O6350">
        <v>7888451</v>
      </c>
      <c r="P6350" t="s">
        <v>2059</v>
      </c>
    </row>
    <row r="6351" spans="15:16" x14ac:dyDescent="0.25">
      <c r="O6351">
        <v>7888451</v>
      </c>
      <c r="P6351" t="s">
        <v>2059</v>
      </c>
    </row>
    <row r="6352" spans="15:16" x14ac:dyDescent="0.25">
      <c r="O6352">
        <v>7890451</v>
      </c>
      <c r="P6352" t="s">
        <v>2060</v>
      </c>
    </row>
    <row r="6353" spans="15:16" x14ac:dyDescent="0.25">
      <c r="O6353">
        <v>8001401</v>
      </c>
      <c r="P6353" t="s">
        <v>2061</v>
      </c>
    </row>
    <row r="6354" spans="15:16" x14ac:dyDescent="0.25">
      <c r="O6354">
        <v>8001401</v>
      </c>
      <c r="P6354" t="s">
        <v>2061</v>
      </c>
    </row>
    <row r="6355" spans="15:16" x14ac:dyDescent="0.25">
      <c r="O6355">
        <v>8001401</v>
      </c>
      <c r="P6355" t="s">
        <v>2061</v>
      </c>
    </row>
    <row r="6356" spans="15:16" x14ac:dyDescent="0.25">
      <c r="O6356">
        <v>8001401</v>
      </c>
      <c r="P6356" t="s">
        <v>2061</v>
      </c>
    </row>
    <row r="6357" spans="15:16" x14ac:dyDescent="0.25">
      <c r="O6357">
        <v>8124401</v>
      </c>
      <c r="P6357" t="s">
        <v>2062</v>
      </c>
    </row>
    <row r="6358" spans="15:16" x14ac:dyDescent="0.25">
      <c r="O6358">
        <v>8124401</v>
      </c>
      <c r="P6358" t="s">
        <v>2062</v>
      </c>
    </row>
    <row r="6359" spans="15:16" x14ac:dyDescent="0.25">
      <c r="O6359">
        <v>8124401</v>
      </c>
      <c r="P6359" t="s">
        <v>2062</v>
      </c>
    </row>
    <row r="6360" spans="15:16" x14ac:dyDescent="0.25">
      <c r="O6360">
        <v>8124401</v>
      </c>
      <c r="P6360" t="s">
        <v>2062</v>
      </c>
    </row>
    <row r="6361" spans="15:16" x14ac:dyDescent="0.25">
      <c r="O6361">
        <v>8128451</v>
      </c>
      <c r="P6361" t="s">
        <v>2063</v>
      </c>
    </row>
    <row r="6362" spans="15:16" x14ac:dyDescent="0.25">
      <c r="O6362">
        <v>8128451</v>
      </c>
      <c r="P6362" t="s">
        <v>2063</v>
      </c>
    </row>
    <row r="6363" spans="15:16" x14ac:dyDescent="0.25">
      <c r="O6363">
        <v>8145451</v>
      </c>
      <c r="P6363" t="s">
        <v>2064</v>
      </c>
    </row>
    <row r="6364" spans="15:16" x14ac:dyDescent="0.25">
      <c r="O6364">
        <v>8155451</v>
      </c>
      <c r="P6364" t="s">
        <v>2065</v>
      </c>
    </row>
    <row r="6365" spans="15:16" x14ac:dyDescent="0.25">
      <c r="O6365">
        <v>8155451</v>
      </c>
      <c r="P6365" t="s">
        <v>2065</v>
      </c>
    </row>
    <row r="6366" spans="15:16" x14ac:dyDescent="0.25">
      <c r="O6366">
        <v>8155453</v>
      </c>
      <c r="P6366" t="s">
        <v>2066</v>
      </c>
    </row>
    <row r="6367" spans="15:16" x14ac:dyDescent="0.25">
      <c r="O6367">
        <v>8155453</v>
      </c>
      <c r="P6367" t="s">
        <v>2066</v>
      </c>
    </row>
    <row r="6368" spans="15:16" x14ac:dyDescent="0.25">
      <c r="O6368">
        <v>8168341</v>
      </c>
      <c r="P6368" t="s">
        <v>2067</v>
      </c>
    </row>
    <row r="6369" spans="15:16" x14ac:dyDescent="0.25">
      <c r="O6369">
        <v>8168341</v>
      </c>
      <c r="P6369" t="s">
        <v>2067</v>
      </c>
    </row>
    <row r="6370" spans="15:16" x14ac:dyDescent="0.25">
      <c r="O6370">
        <v>8168450</v>
      </c>
      <c r="P6370" t="s">
        <v>2068</v>
      </c>
    </row>
    <row r="6371" spans="15:16" x14ac:dyDescent="0.25">
      <c r="O6371">
        <v>8168450</v>
      </c>
      <c r="P6371" t="s">
        <v>2068</v>
      </c>
    </row>
    <row r="6372" spans="15:16" x14ac:dyDescent="0.25">
      <c r="O6372">
        <v>8168451</v>
      </c>
      <c r="P6372" t="s">
        <v>2069</v>
      </c>
    </row>
    <row r="6373" spans="15:16" x14ac:dyDescent="0.25">
      <c r="O6373">
        <v>8168451</v>
      </c>
      <c r="P6373" t="s">
        <v>2069</v>
      </c>
    </row>
    <row r="6374" spans="15:16" x14ac:dyDescent="0.25">
      <c r="O6374">
        <v>8168451</v>
      </c>
      <c r="P6374" t="s">
        <v>2069</v>
      </c>
    </row>
    <row r="6375" spans="15:16" x14ac:dyDescent="0.25">
      <c r="O6375">
        <v>8911300767</v>
      </c>
      <c r="P6375" t="s">
        <v>2070</v>
      </c>
    </row>
    <row r="6376" spans="15:16" x14ac:dyDescent="0.25">
      <c r="O6376">
        <v>8911300767</v>
      </c>
      <c r="P6376" t="s">
        <v>2070</v>
      </c>
    </row>
    <row r="6377" spans="15:16" x14ac:dyDescent="0.25">
      <c r="O6377">
        <v>8911300767</v>
      </c>
      <c r="P6377" t="s">
        <v>2070</v>
      </c>
    </row>
    <row r="6378" spans="15:16" x14ac:dyDescent="0.25">
      <c r="O6378">
        <v>8911300777</v>
      </c>
      <c r="P6378" t="s">
        <v>2071</v>
      </c>
    </row>
    <row r="6379" spans="15:16" x14ac:dyDescent="0.25">
      <c r="O6379">
        <v>8911300777</v>
      </c>
      <c r="P6379" t="s">
        <v>2071</v>
      </c>
    </row>
    <row r="6380" spans="15:16" x14ac:dyDescent="0.25">
      <c r="O6380">
        <v>8911420667</v>
      </c>
      <c r="P6380" t="s">
        <v>2072</v>
      </c>
    </row>
    <row r="6381" spans="15:16" x14ac:dyDescent="0.25">
      <c r="O6381">
        <v>8911420667</v>
      </c>
      <c r="P6381" t="s">
        <v>2072</v>
      </c>
    </row>
    <row r="6382" spans="15:16" x14ac:dyDescent="0.25">
      <c r="O6382">
        <v>8911420917</v>
      </c>
      <c r="P6382" t="s">
        <v>2073</v>
      </c>
    </row>
    <row r="6383" spans="15:16" x14ac:dyDescent="0.25">
      <c r="O6383">
        <v>8911420917</v>
      </c>
      <c r="P6383" t="s">
        <v>2073</v>
      </c>
    </row>
    <row r="6384" spans="15:16" x14ac:dyDescent="0.25">
      <c r="O6384">
        <v>8911420967</v>
      </c>
      <c r="P6384" t="s">
        <v>2074</v>
      </c>
    </row>
    <row r="6385" spans="15:16" x14ac:dyDescent="0.25">
      <c r="O6385">
        <v>8911421067</v>
      </c>
      <c r="P6385" t="s">
        <v>2075</v>
      </c>
    </row>
    <row r="6386" spans="15:16" x14ac:dyDescent="0.25">
      <c r="O6386">
        <v>8911421267</v>
      </c>
      <c r="P6386" t="s">
        <v>2076</v>
      </c>
    </row>
    <row r="6387" spans="15:16" x14ac:dyDescent="0.25">
      <c r="O6387">
        <v>8911421267</v>
      </c>
      <c r="P6387" t="s">
        <v>2076</v>
      </c>
    </row>
    <row r="6388" spans="15:16" x14ac:dyDescent="0.25">
      <c r="O6388">
        <v>8911421267</v>
      </c>
      <c r="P6388" t="s">
        <v>2076</v>
      </c>
    </row>
    <row r="6389" spans="15:16" x14ac:dyDescent="0.25">
      <c r="O6389">
        <v>8911421267</v>
      </c>
      <c r="P6389" t="s">
        <v>2076</v>
      </c>
    </row>
    <row r="6390" spans="15:16" x14ac:dyDescent="0.25">
      <c r="O6390">
        <v>8911421317</v>
      </c>
      <c r="P6390" t="s">
        <v>2077</v>
      </c>
    </row>
    <row r="6391" spans="15:16" x14ac:dyDescent="0.25">
      <c r="O6391">
        <v>8911421317</v>
      </c>
      <c r="P6391" t="s">
        <v>2077</v>
      </c>
    </row>
    <row r="6392" spans="15:16" x14ac:dyDescent="0.25">
      <c r="O6392">
        <v>8911421317</v>
      </c>
      <c r="P6392" t="s">
        <v>2077</v>
      </c>
    </row>
    <row r="6393" spans="15:16" x14ac:dyDescent="0.25">
      <c r="O6393">
        <v>8911421317</v>
      </c>
      <c r="P6393" t="s">
        <v>2077</v>
      </c>
    </row>
    <row r="6394" spans="15:16" x14ac:dyDescent="0.25">
      <c r="O6394">
        <v>8911421344</v>
      </c>
      <c r="P6394" t="s">
        <v>2078</v>
      </c>
    </row>
    <row r="6395" spans="15:16" x14ac:dyDescent="0.25">
      <c r="O6395">
        <v>8911421684</v>
      </c>
      <c r="P6395" t="s">
        <v>2079</v>
      </c>
    </row>
    <row r="6396" spans="15:16" x14ac:dyDescent="0.25">
      <c r="O6396">
        <v>8911421684</v>
      </c>
      <c r="P6396" t="s">
        <v>2079</v>
      </c>
    </row>
    <row r="6397" spans="15:16" x14ac:dyDescent="0.25">
      <c r="O6397">
        <v>8911422164</v>
      </c>
      <c r="P6397" t="s">
        <v>2080</v>
      </c>
    </row>
    <row r="6398" spans="15:16" x14ac:dyDescent="0.25">
      <c r="O6398">
        <v>8911422164</v>
      </c>
      <c r="P6398" t="s">
        <v>2080</v>
      </c>
    </row>
    <row r="6399" spans="15:16" x14ac:dyDescent="0.25">
      <c r="O6399">
        <v>8911422914</v>
      </c>
      <c r="P6399" t="s">
        <v>2081</v>
      </c>
    </row>
    <row r="6400" spans="15:16" x14ac:dyDescent="0.25">
      <c r="O6400">
        <v>8911423147</v>
      </c>
      <c r="P6400" t="s">
        <v>2082</v>
      </c>
    </row>
    <row r="6401" spans="15:16" x14ac:dyDescent="0.25">
      <c r="O6401">
        <v>8911423147</v>
      </c>
      <c r="P6401" t="s">
        <v>2082</v>
      </c>
    </row>
    <row r="6402" spans="15:16" x14ac:dyDescent="0.25">
      <c r="O6402">
        <v>8911423147</v>
      </c>
      <c r="P6402" t="s">
        <v>2082</v>
      </c>
    </row>
    <row r="6403" spans="15:16" x14ac:dyDescent="0.25">
      <c r="O6403">
        <v>8911423147</v>
      </c>
      <c r="P6403" t="s">
        <v>2082</v>
      </c>
    </row>
    <row r="6404" spans="15:16" x14ac:dyDescent="0.25">
      <c r="O6404">
        <v>8911423284</v>
      </c>
      <c r="P6404" t="s">
        <v>2083</v>
      </c>
    </row>
    <row r="6405" spans="15:16" x14ac:dyDescent="0.25">
      <c r="O6405">
        <v>8911423284</v>
      </c>
      <c r="P6405" t="s">
        <v>2083</v>
      </c>
    </row>
    <row r="6406" spans="15:16" x14ac:dyDescent="0.25">
      <c r="O6406">
        <v>8911423324</v>
      </c>
      <c r="P6406" t="s">
        <v>2084</v>
      </c>
    </row>
    <row r="6407" spans="15:16" x14ac:dyDescent="0.25">
      <c r="O6407">
        <v>8911423784</v>
      </c>
      <c r="P6407" t="s">
        <v>2085</v>
      </c>
    </row>
    <row r="6408" spans="15:16" x14ac:dyDescent="0.25">
      <c r="O6408">
        <v>8911423934</v>
      </c>
      <c r="P6408" t="s">
        <v>2086</v>
      </c>
    </row>
    <row r="6409" spans="15:16" x14ac:dyDescent="0.25">
      <c r="O6409">
        <v>8911424024</v>
      </c>
      <c r="P6409" t="s">
        <v>2087</v>
      </c>
    </row>
    <row r="6410" spans="15:16" x14ac:dyDescent="0.25">
      <c r="O6410">
        <v>8911424044</v>
      </c>
      <c r="P6410" t="s">
        <v>2088</v>
      </c>
    </row>
    <row r="6411" spans="15:16" x14ac:dyDescent="0.25">
      <c r="O6411">
        <v>8911424514</v>
      </c>
      <c r="P6411" t="s">
        <v>2089</v>
      </c>
    </row>
    <row r="6412" spans="15:16" x14ac:dyDescent="0.25">
      <c r="O6412">
        <v>8911424574</v>
      </c>
      <c r="P6412" t="s">
        <v>2090</v>
      </c>
    </row>
    <row r="6413" spans="15:16" x14ac:dyDescent="0.25">
      <c r="O6413">
        <v>8911424804</v>
      </c>
      <c r="P6413" t="s">
        <v>2091</v>
      </c>
    </row>
    <row r="6414" spans="15:16" x14ac:dyDescent="0.25">
      <c r="O6414">
        <v>8911424834</v>
      </c>
      <c r="P6414" t="s">
        <v>2092</v>
      </c>
    </row>
    <row r="6415" spans="15:16" x14ac:dyDescent="0.25">
      <c r="O6415">
        <v>8911424884</v>
      </c>
      <c r="P6415" t="s">
        <v>2093</v>
      </c>
    </row>
    <row r="6416" spans="15:16" x14ac:dyDescent="0.25">
      <c r="O6416">
        <v>8911425264</v>
      </c>
      <c r="P6416" t="s">
        <v>2094</v>
      </c>
    </row>
    <row r="6417" spans="15:16" x14ac:dyDescent="0.25">
      <c r="O6417">
        <v>8911425364</v>
      </c>
      <c r="P6417" t="s">
        <v>2095</v>
      </c>
    </row>
    <row r="6418" spans="15:16" x14ac:dyDescent="0.25">
      <c r="O6418">
        <v>8911425484</v>
      </c>
      <c r="P6418" t="s">
        <v>2096</v>
      </c>
    </row>
    <row r="6419" spans="15:16" x14ac:dyDescent="0.25">
      <c r="O6419">
        <v>8911425504</v>
      </c>
      <c r="P6419" t="s">
        <v>2097</v>
      </c>
    </row>
    <row r="6420" spans="15:16" x14ac:dyDescent="0.25">
      <c r="O6420">
        <v>8911425644</v>
      </c>
      <c r="P6420" t="s">
        <v>2098</v>
      </c>
    </row>
    <row r="6421" spans="15:16" x14ac:dyDescent="0.25">
      <c r="O6421">
        <v>8911425914</v>
      </c>
      <c r="P6421" t="s">
        <v>2099</v>
      </c>
    </row>
    <row r="6422" spans="15:16" x14ac:dyDescent="0.25">
      <c r="O6422">
        <v>8911425914</v>
      </c>
      <c r="P6422" t="s">
        <v>2099</v>
      </c>
    </row>
    <row r="6423" spans="15:16" x14ac:dyDescent="0.25">
      <c r="O6423">
        <v>8911426234</v>
      </c>
      <c r="P6423" t="s">
        <v>2100</v>
      </c>
    </row>
    <row r="6424" spans="15:16" x14ac:dyDescent="0.25">
      <c r="O6424">
        <v>8911426664</v>
      </c>
      <c r="P6424" t="s">
        <v>2101</v>
      </c>
    </row>
    <row r="6425" spans="15:16" x14ac:dyDescent="0.25">
      <c r="O6425">
        <v>8911427434</v>
      </c>
      <c r="P6425" t="s">
        <v>2102</v>
      </c>
    </row>
    <row r="6426" spans="15:16" x14ac:dyDescent="0.25">
      <c r="O6426">
        <v>8911427434</v>
      </c>
      <c r="P6426" t="s">
        <v>2102</v>
      </c>
    </row>
    <row r="6427" spans="15:16" x14ac:dyDescent="0.25">
      <c r="O6427">
        <v>8911428754</v>
      </c>
      <c r="P6427" t="s">
        <v>2103</v>
      </c>
    </row>
    <row r="6428" spans="15:16" x14ac:dyDescent="0.25">
      <c r="O6428">
        <v>8911430397</v>
      </c>
      <c r="P6428" t="s">
        <v>2104</v>
      </c>
    </row>
    <row r="6429" spans="15:16" x14ac:dyDescent="0.25">
      <c r="O6429">
        <v>8911430936</v>
      </c>
      <c r="P6429" t="s">
        <v>2105</v>
      </c>
    </row>
    <row r="6430" spans="15:16" x14ac:dyDescent="0.25">
      <c r="O6430">
        <v>8911430946</v>
      </c>
      <c r="P6430" t="s">
        <v>2106</v>
      </c>
    </row>
    <row r="6431" spans="15:16" x14ac:dyDescent="0.25">
      <c r="O6431">
        <v>8911431004</v>
      </c>
      <c r="P6431" t="s">
        <v>2107</v>
      </c>
    </row>
    <row r="6432" spans="15:16" x14ac:dyDescent="0.25">
      <c r="O6432">
        <v>8911431044</v>
      </c>
      <c r="P6432" t="s">
        <v>2108</v>
      </c>
    </row>
    <row r="6433" spans="15:16" x14ac:dyDescent="0.25">
      <c r="O6433">
        <v>8911432294</v>
      </c>
      <c r="P6433" t="s">
        <v>2109</v>
      </c>
    </row>
    <row r="6434" spans="15:16" x14ac:dyDescent="0.25">
      <c r="O6434">
        <v>8911432354</v>
      </c>
      <c r="P6434" t="s">
        <v>2110</v>
      </c>
    </row>
    <row r="6435" spans="15:16" x14ac:dyDescent="0.25">
      <c r="O6435">
        <v>8911432544</v>
      </c>
      <c r="P6435" t="s">
        <v>2111</v>
      </c>
    </row>
    <row r="6436" spans="15:16" x14ac:dyDescent="0.25">
      <c r="O6436">
        <v>8911432544</v>
      </c>
      <c r="P6436" t="s">
        <v>2111</v>
      </c>
    </row>
    <row r="6437" spans="15:16" x14ac:dyDescent="0.25">
      <c r="O6437">
        <v>8911432594</v>
      </c>
      <c r="P6437" t="s">
        <v>2112</v>
      </c>
    </row>
    <row r="6438" spans="15:16" x14ac:dyDescent="0.25">
      <c r="O6438">
        <v>8911432624</v>
      </c>
      <c r="P6438" t="s">
        <v>2113</v>
      </c>
    </row>
    <row r="6439" spans="15:16" x14ac:dyDescent="0.25">
      <c r="O6439">
        <v>8911432624</v>
      </c>
      <c r="P6439" t="s">
        <v>2113</v>
      </c>
    </row>
    <row r="6440" spans="15:16" x14ac:dyDescent="0.25">
      <c r="O6440">
        <v>8911432634</v>
      </c>
      <c r="P6440" t="s">
        <v>2114</v>
      </c>
    </row>
    <row r="6441" spans="15:16" x14ac:dyDescent="0.25">
      <c r="O6441">
        <v>8911432674</v>
      </c>
      <c r="P6441" t="s">
        <v>2115</v>
      </c>
    </row>
    <row r="6442" spans="15:16" x14ac:dyDescent="0.25">
      <c r="O6442">
        <v>8911432744</v>
      </c>
      <c r="P6442" t="s">
        <v>2116</v>
      </c>
    </row>
    <row r="6443" spans="15:16" x14ac:dyDescent="0.25">
      <c r="O6443">
        <v>8911432744</v>
      </c>
      <c r="P6443" t="s">
        <v>2116</v>
      </c>
    </row>
    <row r="6444" spans="15:16" x14ac:dyDescent="0.25">
      <c r="O6444">
        <v>8911432914</v>
      </c>
      <c r="P6444" t="s">
        <v>2117</v>
      </c>
    </row>
    <row r="6445" spans="15:16" x14ac:dyDescent="0.25">
      <c r="O6445">
        <v>8911432914</v>
      </c>
      <c r="P6445" t="s">
        <v>2117</v>
      </c>
    </row>
    <row r="6446" spans="15:16" x14ac:dyDescent="0.25">
      <c r="O6446">
        <v>8911432954</v>
      </c>
      <c r="P6446" t="s">
        <v>2118</v>
      </c>
    </row>
    <row r="6447" spans="15:16" x14ac:dyDescent="0.25">
      <c r="O6447">
        <v>8911433044</v>
      </c>
      <c r="P6447" t="s">
        <v>2119</v>
      </c>
    </row>
    <row r="6448" spans="15:16" x14ac:dyDescent="0.25">
      <c r="O6448">
        <v>8911433184</v>
      </c>
      <c r="P6448" t="s">
        <v>2120</v>
      </c>
    </row>
    <row r="6449" spans="15:16" x14ac:dyDescent="0.25">
      <c r="O6449">
        <v>8911433184</v>
      </c>
      <c r="P6449" t="s">
        <v>2120</v>
      </c>
    </row>
    <row r="6450" spans="15:16" x14ac:dyDescent="0.25">
      <c r="O6450">
        <v>8911433184</v>
      </c>
      <c r="P6450" t="s">
        <v>2120</v>
      </c>
    </row>
    <row r="6451" spans="15:16" x14ac:dyDescent="0.25">
      <c r="O6451">
        <v>8911433214</v>
      </c>
      <c r="P6451" t="s">
        <v>2121</v>
      </c>
    </row>
    <row r="6452" spans="15:16" x14ac:dyDescent="0.25">
      <c r="O6452">
        <v>8911433344</v>
      </c>
      <c r="P6452" t="s">
        <v>2122</v>
      </c>
    </row>
    <row r="6453" spans="15:16" x14ac:dyDescent="0.25">
      <c r="O6453">
        <v>8911433604</v>
      </c>
      <c r="P6453" t="s">
        <v>2123</v>
      </c>
    </row>
    <row r="6454" spans="15:16" x14ac:dyDescent="0.25">
      <c r="O6454">
        <v>8911433604</v>
      </c>
      <c r="P6454" t="s">
        <v>2123</v>
      </c>
    </row>
    <row r="6455" spans="15:16" x14ac:dyDescent="0.25">
      <c r="O6455">
        <v>8911433614</v>
      </c>
      <c r="P6455" t="s">
        <v>2124</v>
      </c>
    </row>
    <row r="6456" spans="15:16" x14ac:dyDescent="0.25">
      <c r="O6456">
        <v>8911433624</v>
      </c>
      <c r="P6456" t="s">
        <v>2125</v>
      </c>
    </row>
    <row r="6457" spans="15:16" x14ac:dyDescent="0.25">
      <c r="O6457">
        <v>8911433624</v>
      </c>
      <c r="P6457" t="s">
        <v>2125</v>
      </c>
    </row>
    <row r="6458" spans="15:16" x14ac:dyDescent="0.25">
      <c r="O6458">
        <v>8927100016</v>
      </c>
      <c r="P6458" t="s">
        <v>2126</v>
      </c>
    </row>
    <row r="6459" spans="15:16" x14ac:dyDescent="0.25">
      <c r="O6459">
        <v>8927100184</v>
      </c>
      <c r="P6459" t="s">
        <v>2127</v>
      </c>
    </row>
    <row r="6460" spans="15:16" x14ac:dyDescent="0.25">
      <c r="O6460">
        <v>8927100244</v>
      </c>
      <c r="P6460" t="s">
        <v>2128</v>
      </c>
    </row>
    <row r="6461" spans="15:16" x14ac:dyDescent="0.25">
      <c r="O6461">
        <v>8927100244</v>
      </c>
      <c r="P6461" t="s">
        <v>2128</v>
      </c>
    </row>
    <row r="6462" spans="15:16" x14ac:dyDescent="0.25">
      <c r="O6462">
        <v>8927100244</v>
      </c>
      <c r="P6462" t="s">
        <v>2128</v>
      </c>
    </row>
    <row r="6463" spans="15:16" x14ac:dyDescent="0.25">
      <c r="O6463">
        <v>8927100244</v>
      </c>
      <c r="P6463" t="s">
        <v>2128</v>
      </c>
    </row>
    <row r="6464" spans="15:16" x14ac:dyDescent="0.25">
      <c r="O6464">
        <v>8927101014</v>
      </c>
      <c r="P6464" t="s">
        <v>2129</v>
      </c>
    </row>
    <row r="6465" spans="15:16" x14ac:dyDescent="0.25">
      <c r="O6465">
        <v>8927101014</v>
      </c>
      <c r="P6465" t="s">
        <v>2129</v>
      </c>
    </row>
    <row r="6466" spans="15:16" x14ac:dyDescent="0.25">
      <c r="O6466">
        <v>8927101014</v>
      </c>
      <c r="P6466" t="s">
        <v>2129</v>
      </c>
    </row>
    <row r="6467" spans="15:16" x14ac:dyDescent="0.25">
      <c r="O6467">
        <v>8927200016</v>
      </c>
      <c r="P6467" t="s">
        <v>2130</v>
      </c>
    </row>
    <row r="6468" spans="15:16" x14ac:dyDescent="0.25">
      <c r="O6468">
        <v>8927200776</v>
      </c>
      <c r="P6468" t="s">
        <v>2131</v>
      </c>
    </row>
    <row r="6469" spans="15:16" x14ac:dyDescent="0.25">
      <c r="O6469">
        <v>8927200776</v>
      </c>
      <c r="P6469" t="s">
        <v>2131</v>
      </c>
    </row>
    <row r="6470" spans="15:16" x14ac:dyDescent="0.25">
      <c r="O6470">
        <v>8927200776</v>
      </c>
      <c r="P6470" t="s">
        <v>2131</v>
      </c>
    </row>
    <row r="6471" spans="15:16" x14ac:dyDescent="0.25">
      <c r="O6471">
        <v>8927200776</v>
      </c>
      <c r="P6471" t="s">
        <v>2131</v>
      </c>
    </row>
    <row r="6472" spans="15:16" x14ac:dyDescent="0.25">
      <c r="O6472">
        <v>8927200776</v>
      </c>
      <c r="P6472" t="s">
        <v>2131</v>
      </c>
    </row>
    <row r="6473" spans="15:16" x14ac:dyDescent="0.25">
      <c r="O6473">
        <v>8946056184</v>
      </c>
      <c r="P6473" t="s">
        <v>2132</v>
      </c>
    </row>
    <row r="6474" spans="15:16" x14ac:dyDescent="0.25">
      <c r="O6474">
        <v>8946056184</v>
      </c>
      <c r="P6474" t="s">
        <v>2132</v>
      </c>
    </row>
    <row r="6475" spans="15:16" x14ac:dyDescent="0.25">
      <c r="O6475">
        <v>8946056184</v>
      </c>
      <c r="P6475" t="s">
        <v>2132</v>
      </c>
    </row>
    <row r="6476" spans="15:16" x14ac:dyDescent="0.25">
      <c r="O6476">
        <v>8946056194</v>
      </c>
      <c r="P6476" t="s">
        <v>2133</v>
      </c>
    </row>
    <row r="6477" spans="15:16" x14ac:dyDescent="0.25">
      <c r="O6477">
        <v>8946056194</v>
      </c>
      <c r="P6477" t="s">
        <v>2133</v>
      </c>
    </row>
    <row r="6478" spans="15:16" x14ac:dyDescent="0.25">
      <c r="O6478">
        <v>8946056194</v>
      </c>
      <c r="P6478" t="s">
        <v>2133</v>
      </c>
    </row>
    <row r="6479" spans="15:16" x14ac:dyDescent="0.25">
      <c r="O6479">
        <v>8946056484</v>
      </c>
      <c r="P6479" t="s">
        <v>2134</v>
      </c>
    </row>
    <row r="6480" spans="15:16" x14ac:dyDescent="0.25">
      <c r="O6480">
        <v>8990227004</v>
      </c>
      <c r="P6480" t="s">
        <v>2135</v>
      </c>
    </row>
    <row r="6481" spans="15:16" x14ac:dyDescent="0.25">
      <c r="O6481">
        <v>8990227004</v>
      </c>
      <c r="P6481" t="s">
        <v>2135</v>
      </c>
    </row>
    <row r="6482" spans="15:16" x14ac:dyDescent="0.25">
      <c r="O6482">
        <v>9999401</v>
      </c>
      <c r="P6482" t="s">
        <v>2136</v>
      </c>
    </row>
    <row r="6483" spans="15:16" x14ac:dyDescent="0.25">
      <c r="O6483" t="s">
        <v>2137</v>
      </c>
      <c r="P6483" t="s">
        <v>2138</v>
      </c>
    </row>
    <row r="6484" spans="15:16" x14ac:dyDescent="0.25">
      <c r="O6484" t="s">
        <v>2139</v>
      </c>
      <c r="P6484" t="s">
        <v>2140</v>
      </c>
    </row>
    <row r="6485" spans="15:16" x14ac:dyDescent="0.25">
      <c r="O6485" s="10" t="s">
        <v>14</v>
      </c>
      <c r="P6485" s="10" t="s">
        <v>14</v>
      </c>
    </row>
    <row r="6486" spans="15:16" x14ac:dyDescent="0.25">
      <c r="O6486" s="10" t="s">
        <v>14</v>
      </c>
      <c r="P6486" s="10" t="s">
        <v>14</v>
      </c>
    </row>
    <row r="6487" spans="15:16" x14ac:dyDescent="0.25">
      <c r="O6487" s="10" t="s">
        <v>14</v>
      </c>
      <c r="P6487" s="10" t="s">
        <v>14</v>
      </c>
    </row>
    <row r="6488" spans="15:16" x14ac:dyDescent="0.25">
      <c r="O6488" s="10" t="s">
        <v>14</v>
      </c>
      <c r="P6488" s="10" t="s">
        <v>14</v>
      </c>
    </row>
    <row r="6489" spans="15:16" x14ac:dyDescent="0.25">
      <c r="O6489" s="10" t="s">
        <v>14</v>
      </c>
      <c r="P6489" s="10" t="s">
        <v>14</v>
      </c>
    </row>
    <row r="6490" spans="15:16" x14ac:dyDescent="0.25">
      <c r="O6490" s="10" t="s">
        <v>14</v>
      </c>
      <c r="P6490" s="10" t="s">
        <v>14</v>
      </c>
    </row>
    <row r="6491" spans="15:16" x14ac:dyDescent="0.25">
      <c r="O6491" s="10" t="s">
        <v>14</v>
      </c>
      <c r="P6491" s="10" t="s">
        <v>14</v>
      </c>
    </row>
    <row r="6492" spans="15:16" x14ac:dyDescent="0.25">
      <c r="O6492" s="10" t="s">
        <v>14</v>
      </c>
      <c r="P6492" s="10" t="s">
        <v>14</v>
      </c>
    </row>
    <row r="6493" spans="15:16" x14ac:dyDescent="0.25">
      <c r="O6493" s="10" t="s">
        <v>14</v>
      </c>
      <c r="P6493" s="10" t="s">
        <v>14</v>
      </c>
    </row>
    <row r="6494" spans="15:16" x14ac:dyDescent="0.25">
      <c r="O6494" s="10" t="s">
        <v>14</v>
      </c>
      <c r="P6494" s="10" t="s">
        <v>14</v>
      </c>
    </row>
    <row r="6495" spans="15:16" x14ac:dyDescent="0.25">
      <c r="O6495" s="10" t="s">
        <v>14</v>
      </c>
      <c r="P6495" s="10" t="s">
        <v>14</v>
      </c>
    </row>
  </sheetData>
  <autoFilter ref="D1:G103" xr:uid="{00000000-0009-0000-0000-000015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6</vt:i4>
      </vt:variant>
    </vt:vector>
  </HeadingPairs>
  <TitlesOfParts>
    <vt:vector size="28" baseType="lpstr">
      <vt:lpstr>ZMRP</vt:lpstr>
      <vt:lpstr>ZLAM</vt:lpstr>
      <vt:lpstr>ZTRV</vt:lpstr>
      <vt:lpstr>ZTR1</vt:lpstr>
      <vt:lpstr>ZTR2</vt:lpstr>
      <vt:lpstr>ZSSD</vt:lpstr>
      <vt:lpstr>ZCON</vt:lpstr>
      <vt:lpstr>ZAVL</vt:lpstr>
      <vt:lpstr>SMALL PACK</vt:lpstr>
      <vt:lpstr>PACK MASTER</vt:lpstr>
      <vt:lpstr>BARREL</vt:lpstr>
      <vt:lpstr>PRICE LIST SMALL</vt:lpstr>
      <vt:lpstr>ANNUAL CONSUMPTION</vt:lpstr>
      <vt:lpstr>Sheet1</vt:lpstr>
      <vt:lpstr>Sheet5</vt:lpstr>
      <vt:lpstr>PRICE LIST BARREL</vt:lpstr>
      <vt:lpstr>EDLP SMALL</vt:lpstr>
      <vt:lpstr>STOCKIST LANDING CALCULATOR</vt:lpstr>
      <vt:lpstr>Purchase Barrel</vt:lpstr>
      <vt:lpstr>Scheme Grade list</vt:lpstr>
      <vt:lpstr>SUPER BONANZA</vt:lpstr>
      <vt:lpstr>EXCLUDED PRODUCTS</vt:lpstr>
      <vt:lpstr>'EDLP SMALL'!Print_Area</vt:lpstr>
      <vt:lpstr>'PRICE LIST SMALL'!Print_Area</vt:lpstr>
      <vt:lpstr>'EDLP SMALL'!Print_Titles</vt:lpstr>
      <vt:lpstr>'PRICE LIST BARREL'!Print_Titles</vt:lpstr>
      <vt:lpstr>'PRICE LIST SMALL'!Print_Titles</vt:lpstr>
      <vt:lpstr>'SMALL PACK'!Print_Titles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Dey, Saugat ( सौगत डे )</dc:creator>
  <cp:keywords/>
  <dc:description/>
  <cp:lastModifiedBy>Hp</cp:lastModifiedBy>
  <cp:revision>1</cp:revision>
  <cp:lastPrinted>2025-10-07T13:17:55Z</cp:lastPrinted>
  <dcterms:created xsi:type="dcterms:W3CDTF">2023-04-15T18:10:06Z</dcterms:created>
  <dcterms:modified xsi:type="dcterms:W3CDTF">2025-12-31T15:27:56Z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4386db-b67f-4e27-9809-0714f58b9243_Enabled">
    <vt:lpwstr>true</vt:lpwstr>
  </property>
  <property fmtid="{D5CDD505-2E9C-101B-9397-08002B2CF9AE}" pid="3" name="MSIP_Label_174386db-b67f-4e27-9809-0714f58b9243_SetDate">
    <vt:lpwstr>2024-02-15T16:13:07Z</vt:lpwstr>
  </property>
  <property fmtid="{D5CDD505-2E9C-101B-9397-08002B2CF9AE}" pid="4" name="MSIP_Label_174386db-b67f-4e27-9809-0714f58b9243_Method">
    <vt:lpwstr>Standard</vt:lpwstr>
  </property>
  <property fmtid="{D5CDD505-2E9C-101B-9397-08002B2CF9AE}" pid="5" name="MSIP_Label_174386db-b67f-4e27-9809-0714f58b9243_Name">
    <vt:lpwstr>General</vt:lpwstr>
  </property>
  <property fmtid="{D5CDD505-2E9C-101B-9397-08002B2CF9AE}" pid="6" name="MSIP_Label_174386db-b67f-4e27-9809-0714f58b9243_SiteId">
    <vt:lpwstr>a2f14507-fab7-4185-9f8d-bbb265ce04e5</vt:lpwstr>
  </property>
  <property fmtid="{D5CDD505-2E9C-101B-9397-08002B2CF9AE}" pid="7" name="MSIP_Label_174386db-b67f-4e27-9809-0714f58b9243_ActionId">
    <vt:lpwstr>4c70fe8a-4ab2-4e3f-8dbb-af4c9f849e95</vt:lpwstr>
  </property>
  <property fmtid="{D5CDD505-2E9C-101B-9397-08002B2CF9AE}" pid="8" name="MSIP_Label_174386db-b67f-4e27-9809-0714f58b9243_ContentBits">
    <vt:lpwstr>0</vt:lpwstr>
  </property>
</Properties>
</file>